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 SAME VIN_202605" sheetId="1" r:id="rId5"/>
    <sheet state="visible" name="CONFIG" sheetId="2" r:id="rId6"/>
    <sheet state="visible" name="PERF_TEMPLATE" sheetId="3" r:id="rId7"/>
    <sheet state="visible" name="PERF_W20" sheetId="4" r:id="rId8"/>
    <sheet state="visible" name="PERF_W21" sheetId="5" r:id="rId9"/>
    <sheet state="hidden" name="PERF_W22" sheetId="6" r:id="rId10"/>
    <sheet state="hidden" name="PERF_W23" sheetId="7" r:id="rId11"/>
    <sheet state="visible" name="PERF_W22_SCORE" sheetId="8" r:id="rId12"/>
    <sheet state="visible" name="PERF_W23_SCORE" sheetId="9" r:id="rId13"/>
    <sheet state="visible" name="SUMMARY_PERF" sheetId="10" r:id="rId14"/>
    <sheet state="visible" name="SUMMARY_SESSION" sheetId="11" r:id="rId15"/>
    <sheet state="visible" name="DRAFT" sheetId="12" r:id="rId16"/>
    <sheet state="hidden" name="PERF_W22_Vers_2" sheetId="13" r:id="rId17"/>
  </sheets>
  <definedNames>
    <definedName hidden="1" localSheetId="9" name="_xlnm._FilterDatabase">SUMMARY_PERF!$B$2:$AB$110</definedName>
    <definedName hidden="1" localSheetId="10" name="_xlnm._FilterDatabase">SUMMARY_SESSION!$B$2:$P$110</definedName>
    <definedName hidden="1" localSheetId="11" name="_xlnm._FilterDatabase">DRAFT!$A$4:$AC$118</definedName>
    <definedName hidden="1" localSheetId="7" name="Z_B369F675_2D46_4ABA_82FA_B9A70FAF0451_.wvu.FilterData">PERF_W22_SCORE!$A$1:$AX$1127</definedName>
    <definedName hidden="1" localSheetId="8" name="Z_B369F675_2D46_4ABA_82FA_B9A70FAF0451_.wvu.FilterData">PERF_W23_SCORE!$B$1:$AY$1165</definedName>
    <definedName hidden="1" localSheetId="7" name="Z_0B02AFD4_3A02_441A_A4EF_35D0B8885DD4_.wvu.FilterData">PERF_W22_SCORE!$A$1:$AX$1127</definedName>
    <definedName hidden="1" localSheetId="8" name="Z_0B02AFD4_3A02_441A_A4EF_35D0B8885DD4_.wvu.FilterData">PERF_W23_SCORE!$B$1:$AY$1165</definedName>
    <definedName hidden="1" localSheetId="8" name="Z_15EC3932_8702_436F_99FC_DC6AC5935765_.wvu.FilterData">PERF_W23_SCORE!$A$4:$AY$1165</definedName>
    <definedName hidden="1" localSheetId="3" name="Z_685CEE80_0492_45ED_B06B_D60439F1133B_.wvu.FilterData">PERF_W20!$B$3:$AG$514</definedName>
    <definedName hidden="1" localSheetId="4" name="Z_685CEE80_0492_45ED_B06B_D60439F1133B_.wvu.FilterData">PERF_W21!$A$3:$AG$501</definedName>
    <definedName hidden="1" localSheetId="5" name="Z_685CEE80_0492_45ED_B06B_D60439F1133B_.wvu.FilterData">PERF_W22!$A$2:$AH$962</definedName>
    <definedName hidden="1" localSheetId="7" name="Z_685CEE80_0492_45ED_B06B_D60439F1133B_.wvu.FilterData">PERF_W22_SCORE!$A$4:$AX$1094</definedName>
    <definedName hidden="1" localSheetId="3" name="Z_89AA41C2_11E3_4566_82AA_C878037F25C7_.wvu.FilterData">PERF_W20!$B$3:$AG$581</definedName>
    <definedName hidden="1" localSheetId="6" name="Z_89AA41C2_11E3_4566_82AA_C878037F25C7_.wvu.FilterData">PERF_W23!$A$4:$AI$173</definedName>
    <definedName hidden="1" localSheetId="7" name="Z_89AA41C2_11E3_4566_82AA_C878037F25C7_.wvu.FilterData">PERF_W22_SCORE!$A$5:$AX$1095</definedName>
    <definedName hidden="1" localSheetId="8" name="Z_89AA41C2_11E3_4566_82AA_C878037F25C7_.wvu.FilterData">PERF_W23_SCORE!$A$5:$AY$1165</definedName>
    <definedName hidden="1" localSheetId="7" name="Z_99458960_364B_44D9_BD49_0199E4A129C6_.wvu.FilterData">PERF_W22_SCORE!$A$1:$AX$1127</definedName>
    <definedName hidden="1" localSheetId="8" name="Z_99458960_364B_44D9_BD49_0199E4A129C6_.wvu.FilterData">PERF_W23_SCORE!$B$1:$AY$1165</definedName>
  </definedNames>
  <calcPr/>
  <customWorkbookViews>
    <customWorkbookView activeSheetId="0" maximized="1" windowHeight="0" windowWidth="0" guid="{15EC3932-8702-436F-99FC-DC6AC5935765}" name="linggg"/>
    <customWorkbookView activeSheetId="0" maximized="1" windowHeight="0" windowWidth="0" guid="{99458960-364B-44D9-BD49-0199E4A129C6}" name="cuong he"/>
    <customWorkbookView activeSheetId="0" maximized="1" windowHeight="0" windowWidth="0" guid="{685CEE80-0492-45ED-B06B-D60439F1133B}" name="linh"/>
    <customWorkbookView activeSheetId="0" maximized="1" windowHeight="0" windowWidth="0" guid="{B369F675-2D46-4ABA-82FA-B9A70FAF0451}" name="Hòa"/>
    <customWorkbookView activeSheetId="0" maximized="1" windowHeight="0" windowWidth="0" guid="{0B02AFD4-3A02-441A-A4EF-35D0B8885DD4}" name="thanh nè"/>
    <customWorkbookView activeSheetId="0" maximized="1" windowHeight="0" windowWidth="0" guid="{89AA41C2-11E3-4566-82AA-C878037F25C7}" name="nhan.trinh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2">
      <text>
        <t xml:space="preserve">Số thứ tự damage lấy theo DAMAGE FULL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Số thứ tự damage lấy theo DAMAGE FULL</t>
      </text>
    </comment>
    <comment authorId="0" ref="Y2">
      <text>
        <t xml:space="preserve">Tổng số lượng damage bị sót của session đã complete.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Số thứ tự damage lấy theo DAMAGE FULL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Số thứ tự damage lấy theo DAMAGE FULL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Số thứ tự damage lấy theo DAMAGE FULL</t>
      </text>
    </comment>
    <comment authorId="0" ref="Y2">
      <text>
        <t xml:space="preserve">Tổng số lượng damage bị sót của session đã complete.</t>
      </text>
    </comment>
    <comment authorId="0" ref="A608">
      <text>
        <t xml:space="preserve">SHIFT D 
- NGÀY 28 &amp; 29 
- LINE 809 -&gt; 970
</t>
      </text>
    </comment>
    <comment authorId="0" ref="B743">
      <text>
        <t xml:space="preserve">SHIFT D
</t>
      </text>
    </comment>
    <comment authorId="0" ref="B775">
      <text>
        <t xml:space="preserve">SHIFT A</t>
      </text>
    </comment>
    <comment authorId="0" ref="B793">
      <text>
        <t xml:space="preserve">SHIFT E
</t>
      </text>
    </comment>
    <comment authorId="0" ref="B802">
      <text>
        <t xml:space="preserve">SHIFT D
</t>
      </text>
    </comment>
    <comment authorId="0" ref="B826">
      <text>
        <t xml:space="preserve">SHIFT E
</t>
      </text>
    </comment>
    <comment authorId="0" ref="B832">
      <text>
        <t xml:space="preserve">SHIFT A
DATA TẢI XUỐNG LÚC 0H15 CHỈ UPDATE ĐẾN 2026-05-31T17:25:35.478Z NÊN THIẾU VÀI AGENT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2">
      <text>
        <t xml:space="preserve">Số thứ tự damage lấy theo DAMAGE FULL</t>
      </text>
    </comment>
    <comment authorId="0" ref="Z2">
      <text>
        <t xml:space="preserve">Tổng số lượng damage bị sót của session đã complete.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2">
      <text>
        <t xml:space="preserve">Số thứ tự damage lấy theo DAMAGE FULL</t>
      </text>
    </comment>
    <comment authorId="0" ref="B963">
      <text>
        <t xml:space="preserve">SHIFT D
</t>
      </text>
    </comment>
    <comment authorId="0" ref="B1025">
      <text>
        <t xml:space="preserve">SHIFT D
</t>
      </text>
    </comment>
    <comment authorId="0" ref="B1049">
      <text>
        <t xml:space="preserve">SHIFT E
</t>
      </text>
    </comment>
    <comment authorId="0" ref="B1057">
      <text>
        <t xml:space="preserve">SHIFT A
DATA TẢI XUỐNG LÚC 0H15 CHỈ UPDATE ĐẾN 2026-05-31T17:25:35.478Z NÊN THIẾU VÀI AGENT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2">
      <text>
        <t xml:space="preserve">Số thứ tự damage lấy theo DAMAGE FULL</t>
      </text>
    </comment>
    <comment authorId="0" ref="C955">
      <text>
        <t xml:space="preserve">SHIFT D
</t>
      </text>
    </comment>
    <comment authorId="0" ref="C1017">
      <text>
        <t xml:space="preserve">SHIFT D
</t>
      </text>
    </comment>
    <comment authorId="0" ref="C1041">
      <text>
        <t xml:space="preserve">SHIFT E
</t>
      </text>
    </comment>
    <comment authorId="0" ref="C1049">
      <text>
        <t xml:space="preserve">SHIFT A
DATA TẢI XUỐNG LÚC 0H15 CHỈ UPDATE ĐẾN 2026-05-31T17:25:35.478Z NÊN THIẾU VÀI AGENT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97">
      <text>
        <t xml:space="preserve">nghỉ từ 25-30/5
</t>
      </text>
    </comment>
    <comment authorId="0" ref="P102">
      <text>
        <t xml:space="preserve">nghỉ 28-30/5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">
      <text>
        <t xml:space="preserve">Số thứ tự damage lấy theo DAMAGE FULL</t>
      </text>
    </comment>
    <comment authorId="0" ref="AQ2">
      <text>
        <t xml:space="preserve">Tổng số lượng damage bị SÓT của session đã complete.</t>
      </text>
    </comment>
    <comment authorId="0" ref="AR2">
      <text>
        <t xml:space="preserve">Tổng số lượng damage bị SAI của session đã complete.</t>
      </text>
    </comment>
    <comment authorId="0" ref="AF4">
      <text>
        <t xml:space="preserve">=True Positive/(True Positive + False Positive)</t>
      </text>
    </comment>
    <comment authorId="0" ref="AG4">
      <text>
        <t xml:space="preserve">= True Positive/(True Positive + False Negative)</t>
      </text>
    </comment>
    <comment authorId="0" ref="AH4">
      <text>
        <t xml:space="preserve">= 2 * (Precision*Recall)/(Precision + Recall)</t>
      </text>
    </comment>
  </commentList>
</comments>
</file>

<file path=xl/sharedStrings.xml><?xml version="1.0" encoding="utf-8"?>
<sst xmlns="http://schemas.openxmlformats.org/spreadsheetml/2006/main" count="54565" uniqueCount="9314">
  <si>
    <t>Date</t>
  </si>
  <si>
    <t>LINK SESSION</t>
  </si>
  <si>
    <t>vin</t>
  </si>
  <si>
    <t>country</t>
  </si>
  <si>
    <t>model_year</t>
  </si>
  <si>
    <t>make</t>
  </si>
  <si>
    <t>model</t>
  </si>
  <si>
    <t>dsp_code</t>
  </si>
  <si>
    <t>delivery_station</t>
  </si>
  <si>
    <t>group_name</t>
  </si>
  <si>
    <t>account_name</t>
  </si>
  <si>
    <t>user_name</t>
  </si>
  <si>
    <t>session_key</t>
  </si>
  <si>
    <t>inspection_type</t>
  </si>
  <si>
    <t>inspection_status</t>
  </si>
  <si>
    <t>condition_report</t>
  </si>
  <si>
    <t>inspection_create_datetime</t>
  </si>
  <si>
    <t>inspection_completion_datetime</t>
  </si>
  <si>
    <t>time_to_capture</t>
  </si>
  <si>
    <t>condition_report_completion_datetime</t>
  </si>
  <si>
    <t>condition_report_latency</t>
  </si>
  <si>
    <t>grading_standard</t>
  </si>
  <si>
    <t>total_chargeable_damage</t>
  </si>
  <si>
    <t>wtg_damages_left_side</t>
  </si>
  <si>
    <t>wtg_damages_front_side</t>
  </si>
  <si>
    <t>wtg_damages_right_side</t>
  </si>
  <si>
    <t>wtg_damages_back_side</t>
  </si>
  <si>
    <t>additional_chargeable_damages_left_side</t>
  </si>
  <si>
    <t>additional_chargeable_damages_front_side</t>
  </si>
  <si>
    <t>additional_chargeable_damages_right_side</t>
  </si>
  <si>
    <t>additional_chargeable_damages_back_side</t>
  </si>
  <si>
    <t>currency_type</t>
  </si>
  <si>
    <t>low
lighting</t>
  </si>
  <si>
    <t>excessive 
brightness</t>
  </si>
  <si>
    <t>blurred</t>
  </si>
  <si>
    <t>distance
capture</t>
  </si>
  <si>
    <t>shallow
angle</t>
  </si>
  <si>
    <t>poor
framing</t>
  </si>
  <si>
    <t>Note</t>
  </si>
  <si>
    <t>Sessions</t>
  </si>
  <si>
    <t>Reason</t>
  </si>
  <si>
    <t>Agent</t>
  </si>
  <si>
    <t>QA</t>
  </si>
  <si>
    <t>RE-CHECK &amp; NOTE</t>
  </si>
  <si>
    <t>Review ID Same Vin</t>
  </si>
  <si>
    <t>Tick
Miss/Repair</t>
  </si>
  <si>
    <t>Đúng</t>
  </si>
  <si>
    <t>Sai</t>
  </si>
  <si>
    <t>0501-1hrs_NA</t>
  </si>
  <si>
    <t>1FTBR3X80MKA55750</t>
  </si>
  <si>
    <t>US</t>
  </si>
  <si>
    <t>Ford</t>
  </si>
  <si>
    <t>Transit</t>
  </si>
  <si>
    <t>CAGT</t>
  </si>
  <si>
    <t>DFX3</t>
  </si>
  <si>
    <t>DSP Accounts</t>
  </si>
  <si>
    <t>CAGT.user</t>
  </si>
  <si>
    <t>AMWT-VBAPZIS7EW</t>
  </si>
  <si>
    <t>Wear &amp; Tear</t>
  </si>
  <si>
    <t>COMPLETE</t>
  </si>
  <si>
    <t>https://dashboard.paveapi.com/park/AMWT-VBAPZIS7EW/?l=en</t>
  </si>
  <si>
    <t>USD</t>
  </si>
  <si>
    <t>QA Wrong damage</t>
  </si>
  <si>
    <t>thien.ht</t>
  </si>
  <si>
    <t>View 4: (3) Damage OLD xác định sai ( trầy nông)</t>
  </si>
  <si>
    <t>https://agent-admin.paveapi.com/inspectionView/AMWT-4OBMFH3IF8?activeTab=past-sessions</t>
  </si>
  <si>
    <t>AMWT-4OBMFH3IF8</t>
  </si>
  <si>
    <t>https://dashboard.paveapi.com/park/AMWT-4OBMFH3IF8/?l=en</t>
  </si>
  <si>
    <t>View 4: Remove wrong damage. / Correct one.</t>
  </si>
  <si>
    <t>https://agent-admin.paveapi.com/inspectionView/AMWT-NL4VGUG6LA?activeTab=past-sessions</t>
  </si>
  <si>
    <t>1FTBR3X83LKA48273</t>
  </si>
  <si>
    <t>TRANSIT</t>
  </si>
  <si>
    <t>GOCZ</t>
  </si>
  <si>
    <t>WSV1</t>
  </si>
  <si>
    <t>GOCZ.user</t>
  </si>
  <si>
    <t>AMWT-NL4VGUG6LA</t>
  </si>
  <si>
    <t>Fleet Improvement Fund</t>
  </si>
  <si>
    <t>https://dashboard.paveapi.com/park/AMWT-NL4VGUG6LA/?l=en</t>
  </si>
  <si>
    <t>/ Correct one.</t>
  </si>
  <si>
    <t>https://agent-admin.paveapi.com/inspectionView/AMWT-BMUFW4BSCS?activeTab=past-sessions</t>
  </si>
  <si>
    <t>AMWT-BMUFW4BSCS</t>
  </si>
  <si>
    <t>https://dashboard.paveapi.com/park/AMWT-BMUFW4BSCS/?l=en</t>
  </si>
  <si>
    <t>View 4,7,8: Repaired. / Correct one.</t>
  </si>
  <si>
    <t>https://agent-admin.paveapi.com/inspectionView/AMWT-HMGVZGKD5B?activeTab=past-sessions</t>
  </si>
  <si>
    <t>1FTBR3X83LKB04163</t>
  </si>
  <si>
    <t>FRSN</t>
  </si>
  <si>
    <t>DSJ5</t>
  </si>
  <si>
    <t>SA2020</t>
  </si>
  <si>
    <t>AMWT-HMGVZGKD5B</t>
  </si>
  <si>
    <t>https://dashboard.paveapi.com/park/AMWT-HMGVZGKD5B/?l=en</t>
  </si>
  <si>
    <t>View 5: (2) Damage OLD kích thước nhỏ / Hình tối -&gt; skip</t>
  </si>
  <si>
    <t>https://agent-admin.paveapi.com/inspectionView/AMWT-FNK0WP6LGZ?activeTab=past-sessions</t>
  </si>
  <si>
    <t>AMWT-FNK0WP6LGZ</t>
  </si>
  <si>
    <t>https://dashboard.paveapi.com/park/AMWT-FNK0WP6LGZ/?l=en</t>
  </si>
  <si>
    <t>View 5: Remove false positive damage. / Correct one.</t>
  </si>
  <si>
    <t>https://agent-admin.paveapi.com/inspectionView/AMUO-MF9LWCXEZ8?activeTab=past-sessions</t>
  </si>
  <si>
    <t>1FTBR3X85LKA87351</t>
  </si>
  <si>
    <t>AMZL</t>
  </si>
  <si>
    <t>Last Mile Rentals</t>
  </si>
  <si>
    <t>AMUO-MF9LWCXEZ8</t>
  </si>
  <si>
    <t>Merchants_LMR_rtinsp</t>
  </si>
  <si>
    <t>https://dashboard.paveapi.com/park/AMUO-MF9LWCXEZ8/?l=en</t>
  </si>
  <si>
    <t>https://agent-admin.paveapi.com/inspectionView/AMUO-NZVU2F1CVE?activeTab=past-sessions</t>
  </si>
  <si>
    <t>AMUO-NZVU2F1CVE</t>
  </si>
  <si>
    <t>https://dashboard.paveapi.com/park/AMUO-NZVU2F1CVE/?l=en</t>
  </si>
  <si>
    <t>View 4,5,7: Remove false positive damages. / Correct one.</t>
  </si>
  <si>
    <t>https://agent-admin.paveapi.com/inspectionView/AMWT-W31OGJODIC?activeTab=past-sessions</t>
  </si>
  <si>
    <t>1FTBR3X88LKA47281</t>
  </si>
  <si>
    <t>Fleet Management Companies</t>
  </si>
  <si>
    <t>raffiautobody</t>
  </si>
  <si>
    <t>AMWT-W31OGJODIC</t>
  </si>
  <si>
    <t>Vehicle Pre-Repair</t>
  </si>
  <si>
    <t>https://dashboard.paveapi.com/park/AMWT-W31OGJODIC/?l=en</t>
  </si>
  <si>
    <t>https://agent-admin.paveapi.com/inspectionView/AMWT-BYCPD7THNO?activeTab=past-sessions</t>
  </si>
  <si>
    <t>AMWT-BYCPD7THNO</t>
  </si>
  <si>
    <t>https://dashboard.paveapi.com/park/AMWT-BYCPD7THNO/?l=en</t>
  </si>
  <si>
    <t>https://agent-admin.paveapi.com/inspectionView/AMWT-ACX2LE9CUE?activeTab=past-sessions</t>
  </si>
  <si>
    <t>1FTBR3X89LKA28805</t>
  </si>
  <si>
    <t>KRUS</t>
  </si>
  <si>
    <t>DXH1</t>
  </si>
  <si>
    <t>AMWT-ACX2LE9CUE</t>
  </si>
  <si>
    <t>https://dashboard.paveapi.com/park/AMWT-ACX2LE9CUE/?l=en</t>
  </si>
  <si>
    <t>vi.votuan</t>
  </si>
  <si>
    <t>View 7: (5, 6) Damage OLD đã sửa chữa</t>
  </si>
  <si>
    <t>https://agent-admin.paveapi.com/inspectionView/AMWT-DQYDI0XVDF?activeTab=past-sessions</t>
  </si>
  <si>
    <t>AMWT-DQYDI0XVDF</t>
  </si>
  <si>
    <t>https://dashboard.paveapi.com/park/AMWT-DQYDI0XVDF/?l=en</t>
  </si>
  <si>
    <t>View 7: Remove wrong damages. / Correct one.</t>
  </si>
  <si>
    <t>https://agent-admin.paveapi.com/inspectionView/AMWT-KJMUSXZ7TY?activeTab=past-sessions</t>
  </si>
  <si>
    <t>AMWT-KJMUSXZ7TY</t>
  </si>
  <si>
    <t>https://dashboard.paveapi.com/park/AMWT-KJMUSXZ7TY/?l=en</t>
  </si>
  <si>
    <t>https://agent-admin.paveapi.com/inspectionView/AMWT-JBR590RVH4?activeTab=past-sessions</t>
  </si>
  <si>
    <t>1FTYR3XM7KKB12644</t>
  </si>
  <si>
    <t>Hussein94577</t>
  </si>
  <si>
    <t>AMWT-JBR590RVH4</t>
  </si>
  <si>
    <t>https://dashboard.paveapi.com/park/AMWT-JBR590RVH4/?l=en</t>
  </si>
  <si>
    <t xml:space="preserve"> / Correct one.</t>
  </si>
  <si>
    <t>https://agent-admin.paveapi.com/inspectionView/AMWT-BYBSVJ7MTV?activeTab=past-sessions</t>
  </si>
  <si>
    <t>AMWT-BYBSVJ7MTV</t>
  </si>
  <si>
    <t>https://dashboard.paveapi.com/park/AMWT-BYBSVJ7MTV/?l=en</t>
  </si>
  <si>
    <t>https://agent-admin.paveapi.com/inspectionView/AMWT-MLBRUSHOFS?activeTab=past-sessions</t>
  </si>
  <si>
    <t>AMWT-MLBRUSHOFS</t>
  </si>
  <si>
    <t>https://dashboard.paveapi.com/park/AMWT-MLBRUSHOFS/?l=en</t>
  </si>
  <si>
    <t>View 4: Repaired. / Correct one.</t>
  </si>
  <si>
    <t>https://agent-admin.paveapi.com/inspectionView/AMWT-PJECSLAH7G?activeTab=past-sessions</t>
  </si>
  <si>
    <t>3C6URVJG3LE136769</t>
  </si>
  <si>
    <t>Ram</t>
  </si>
  <si>
    <t>PROMASTER</t>
  </si>
  <si>
    <t>MVRK</t>
  </si>
  <si>
    <t>DNJ4</t>
  </si>
  <si>
    <t>MVRK.user</t>
  </si>
  <si>
    <t>AMWT-PJECSLAH7G</t>
  </si>
  <si>
    <t>https://dashboard.paveapi.com/park/AMWT-PJECSLAH7G/?l=en</t>
  </si>
  <si>
    <t>nguyen.nguyentran</t>
  </si>
  <si>
    <t xml:space="preserve">View 4: (1 2, 3, 4, 5, 6, 7, 9, 10) Damage OLD đã sửa chữa
View 5: (1) Damage OLD xác định sai 
View 7: (1, 4, 5, 7) Damage OLD xác định sai </t>
  </si>
  <si>
    <t>https://agent-admin.paveapi.com/inspectionView/AMWT-Q25QUFQA7Z?activeTab=past-sessions</t>
  </si>
  <si>
    <t>ProMaster</t>
  </si>
  <si>
    <t>AMWT-Q25QUFQA7Z</t>
  </si>
  <si>
    <t>https://dashboard.paveapi.com/park/AMWT-Q25QUFQA7Z/?l=en</t>
  </si>
  <si>
    <t>View 4,5: Remove wrong damages. / Correct one.
View 7: Remove wrong damages and adjust wrong name (26) / Correct one.</t>
  </si>
  <si>
    <t>https://agent-admin.paveapi.com/inspectionView/AMWT-IMURJEZWXO?activeTab=past-sessions</t>
  </si>
  <si>
    <t>AMWT-IMURJEZWXO</t>
  </si>
  <si>
    <t>https://dashboard.paveapi.com/park/AMWT-IMURJEZWXO/?l=en</t>
  </si>
  <si>
    <t>View 4,7: Repaired. / Correct one.</t>
  </si>
  <si>
    <t>https://agent-admin.paveapi.com/inspectionView/AMWT-OFS8PILHQT?activeTab=past-sessions</t>
  </si>
  <si>
    <t>AMWT-OFS8PILHQT</t>
  </si>
  <si>
    <t>https://dashboard.paveapi.com/park/AMWT-OFS8PILHQT/?l=en</t>
  </si>
  <si>
    <t>View 7: DSP covered the damage.</t>
  </si>
  <si>
    <t>https://agent-admin.paveapi.com/inspectionView/AMWT-VR4XPMOLN5?activeTab=past-sessions</t>
  </si>
  <si>
    <t>AMWT-VR4XPMOLN5</t>
  </si>
  <si>
    <t>https://dashboard.paveapi.com/park/AMWT-VR4XPMOLN5/?l=en</t>
  </si>
  <si>
    <t>https://agent-admin.paveapi.com/inspectionView/AMWT-M5TYMRIXHD?activeTab=past-sessions</t>
  </si>
  <si>
    <t>AMWT-M5TYMRIXHD</t>
  </si>
  <si>
    <t>https://dashboard.paveapi.com/park/AMWT-M5TYMRIXHD/?l=en</t>
  </si>
  <si>
    <t>https://agent-admin.paveapi.com/inspectionView/AMRR-PAO74CSSAJ?activeTab=past-sessions</t>
  </si>
  <si>
    <t>3C6URVJG7LE140520</t>
  </si>
  <si>
    <t>MLKT</t>
  </si>
  <si>
    <t>WSC2</t>
  </si>
  <si>
    <t>lpolanco.mklt</t>
  </si>
  <si>
    <t>AMRR-PAO74CSSAJ</t>
  </si>
  <si>
    <t>Redeployment/Retirement</t>
  </si>
  <si>
    <t>https://dashboard.paveapi.com/park/AMRR-PAO74CSSAJ/?l=en</t>
  </si>
  <si>
    <t>https://agent-admin.paveapi.com/inspectionView/AMWT-CCI6FFYO7W?activeTab=past-sessions</t>
  </si>
  <si>
    <t>AMWT-CCI6FFYO7W</t>
  </si>
  <si>
    <t>https://dashboard.paveapi.com/park/AMWT-CCI6FFYO7W/?l=en</t>
  </si>
  <si>
    <t>View 4: Remove false positive damage. / Correct one.</t>
  </si>
  <si>
    <t>https://agent-admin.paveapi.com/inspectionView/AMWT-MIS6K6ORQ0?activeTab=past-sessions</t>
  </si>
  <si>
    <t>7FCEHDB70NN005199</t>
  </si>
  <si>
    <t>Rivian</t>
  </si>
  <si>
    <t>Delivery</t>
  </si>
  <si>
    <t>CFDL</t>
  </si>
  <si>
    <t>DCL5</t>
  </si>
  <si>
    <t>JeffZ</t>
  </si>
  <si>
    <t>AMWT-MIS6K6ORQ0</t>
  </si>
  <si>
    <t>https://dashboard.paveapi.com/park/AMWT-MIS6K6ORQ0/?l=en</t>
  </si>
  <si>
    <t>Hình tối</t>
  </si>
  <si>
    <t>https://agent-admin.paveapi.com/inspectionView/AMWT-V5GYMWQ1SJ?activeTab=past-sessions</t>
  </si>
  <si>
    <t>AMWT-V5GYMWQ1SJ</t>
  </si>
  <si>
    <t>https://dashboard.paveapi.com/park/AMWT-V5GYMWQ1SJ/?l=en</t>
  </si>
  <si>
    <t>View 4,5: Remove false positive damages. / Correct one.</t>
  </si>
  <si>
    <t>https://agent-admin.paveapi.com/inspectionView/AMWT-9S6TPCCG8I?activeTab=past-sessions</t>
  </si>
  <si>
    <t>7FCEHDB73NN000806</t>
  </si>
  <si>
    <t>SGLT</t>
  </si>
  <si>
    <t>DTU7</t>
  </si>
  <si>
    <t>SGLT.user</t>
  </si>
  <si>
    <t>AMWT-9S6TPCCG8I</t>
  </si>
  <si>
    <t>https://dashboard.paveapi.com/park/AMWT-9S6TPCCG8I/?l=en</t>
  </si>
  <si>
    <t>uyen.tran</t>
  </si>
  <si>
    <t>View 7: Damage OLD đã sửa chữa</t>
  </si>
  <si>
    <t>https://agent-admin.paveapi.com/inspectionView/AMWT-RBSXDSQNMQ?activeTab=past-sessions</t>
  </si>
  <si>
    <t>AMWT-RBSXDSQNMQ</t>
  </si>
  <si>
    <t>https://dashboard.paveapi.com/park/AMWT-RBSXDSQNMQ/?l=en</t>
  </si>
  <si>
    <t>https://agent-admin.paveapi.com/inspectionView/AMWT-AUCGARQFGH?activeTab=past-sessions</t>
  </si>
  <si>
    <t>7FCEHEB21RN017183</t>
  </si>
  <si>
    <t>KJQY</t>
  </si>
  <si>
    <t>DRO2</t>
  </si>
  <si>
    <t>mitch.kjqy</t>
  </si>
  <si>
    <t>AMWT-AUCGARQFGH</t>
  </si>
  <si>
    <t>https://dashboard.paveapi.com/park/AMWT-AUCGARQFGH/?l=en</t>
  </si>
  <si>
    <t>https://agent-admin.paveapi.com/inspectionView/AMWT-0C0GCQESDA?activeTab=past-sessions</t>
  </si>
  <si>
    <t>DELIVERY</t>
  </si>
  <si>
    <t>AMWT-0C0GCQESDA</t>
  </si>
  <si>
    <t>https://dashboard.paveapi.com/park/AMWT-0C0GCQESDA/?l=en</t>
  </si>
  <si>
    <t>View 7: Repaired. / Correct one.</t>
  </si>
  <si>
    <t>https://agent-admin.paveapi.com/inspectionView/AMWT-KLPD5NL05J?activeTab=past-sessions</t>
  </si>
  <si>
    <t>7FCEHEB22TN042939</t>
  </si>
  <si>
    <t>RIVIAN</t>
  </si>
  <si>
    <t>EDV</t>
  </si>
  <si>
    <t>ANKR</t>
  </si>
  <si>
    <t>DNJ7</t>
  </si>
  <si>
    <t>AMWT-KLPD5NL05J</t>
  </si>
  <si>
    <t>https://dashboard.paveapi.com/park/AMWT-KLPD5NL05J/?l=en</t>
  </si>
  <si>
    <t>QA Miss Damage</t>
  </si>
  <si>
    <t>phu.nguyenhoang</t>
  </si>
  <si>
    <t>View 8: BROKEN MAJOR - LIGHT TAIL LEFT</t>
  </si>
  <si>
    <t>https://agent-admin.paveapi.com/inspectionView/AMWT-UXBCEOEFN1?activeTab=past-sessions</t>
  </si>
  <si>
    <t>AMWT-UXBCEOEFN1</t>
  </si>
  <si>
    <t>https://dashboard.paveapi.com/park/AMWT-UXBCEOEFN1/?l=en</t>
  </si>
  <si>
    <t>https://agent-admin.paveapi.com/inspectionView/AMWT-JDL0BNOD12?activeTab=past-sessions</t>
  </si>
  <si>
    <t>5PVNJ7AV3N5T50187</t>
  </si>
  <si>
    <t>AMWT-JDL0BNOD12</t>
  </si>
  <si>
    <t>tan.pham</t>
  </si>
  <si>
    <t>View 5 :  MISSING MAJOR - RIGHT SIDE FRONT CAB CORNER MOLDING</t>
  </si>
  <si>
    <t>0502-1hrs_NA</t>
  </si>
  <si>
    <t>https://agent-admin.paveapi.com/inspectionView/AMWT-1LAEWCDCAR?activeTab=past-sessions</t>
  </si>
  <si>
    <t>1FTBR3X82MKA55958</t>
  </si>
  <si>
    <t>AUML</t>
  </si>
  <si>
    <t>HCH4</t>
  </si>
  <si>
    <t>AUML.user</t>
  </si>
  <si>
    <t>AMWT-1LAEWCDCAR</t>
  </si>
  <si>
    <t>https://dashboard.paveapi.com/park/AMWT-1LAEWCDCAR/?l=en</t>
  </si>
  <si>
    <t>https://agent-admin.paveapi.com/inspectionView/AMWT-3E9EQPWOBS?activeTab=past-sessions</t>
  </si>
  <si>
    <t>AMWT-3E9EQPWOBS</t>
  </si>
  <si>
    <t>https://dashboard.paveapi.com/park/AMWT-3E9EQPWOBS/?l=en</t>
  </si>
  <si>
    <t>View 7: Remove false positive damages. / Correct one.</t>
  </si>
  <si>
    <t>https://agent-admin.paveapi.com/inspectionView/AMWT-HZC42UEZLC?activeTab=past-sessions</t>
  </si>
  <si>
    <t>3C6MRVJG7ME535539</t>
  </si>
  <si>
    <t>MNNA</t>
  </si>
  <si>
    <t>DCM5</t>
  </si>
  <si>
    <t>MESDispatch</t>
  </si>
  <si>
    <t>AMWT-HZC42UEZLC</t>
  </si>
  <si>
    <t>https://dashboard.paveapi.com/park/AMWT-HZC42UEZLC/?l=en</t>
  </si>
  <si>
    <t>Agent + QA Wrong damage</t>
  </si>
  <si>
    <t>anh.le</t>
  </si>
  <si>
    <t>huy.tran</t>
  </si>
  <si>
    <t>View 7: (2, 3, 4) Damage OLD đã sửa chữa
View 8: Hình tối -&gt; skip</t>
  </si>
  <si>
    <t>https://agent-admin.paveapi.com/inspectionView/AMWT-CLLIKUKPNM?activeTab=past-sessions</t>
  </si>
  <si>
    <t>AMWT-CLLIKUKPNM</t>
  </si>
  <si>
    <t>https://dashboard.paveapi.com/park/AMWT-CLLIKUKPNM/?l=en</t>
  </si>
  <si>
    <t>View 5, 7, 8: Remove false positive damages. / Correct one.</t>
  </si>
  <si>
    <t>huyhien.nguyen</t>
  </si>
  <si>
    <t>View 5: (2) Xóa sai damage</t>
  </si>
  <si>
    <t>https://agent-admin.paveapi.com/inspectionView/AMWT-6EQZRBLF94?activeTab=past-sessions</t>
  </si>
  <si>
    <t>3C6MRVJGXME544767</t>
  </si>
  <si>
    <t>NOLG</t>
  </si>
  <si>
    <t>DGT8</t>
  </si>
  <si>
    <t>yogebear</t>
  </si>
  <si>
    <t>AMWT-6EQZRBLF94</t>
  </si>
  <si>
    <t>https://dashboard.paveapi.com/park/AMWT-6EQZRBLF94/?l=en</t>
  </si>
  <si>
    <t>nhi.le</t>
  </si>
  <si>
    <t xml:space="preserve">View 5: (3, 4) Damage OLD xác định sai </t>
  </si>
  <si>
    <t>https://agent-admin.paveapi.com/inspectionView/AMWT-EPQ03UNK2O?activeTab=past-sessions</t>
  </si>
  <si>
    <t>AMWT-EPQ03UNK2O</t>
  </si>
  <si>
    <t>https://dashboard.paveapi.com/park/AMWT-EPQ03UNK2O/?l=en</t>
  </si>
  <si>
    <t>https://agent-admin.paveapi.com/inspectionView/AMUO-HYBJTG5MJE?activeTab=past-sessions</t>
  </si>
  <si>
    <t>3C6URVJG5LE144369</t>
  </si>
  <si>
    <t>AMFU</t>
  </si>
  <si>
    <t>WIL5</t>
  </si>
  <si>
    <t>AMUO-HYBJTG5MJE</t>
  </si>
  <si>
    <t>https://dashboard.paveapi.com/park/AMUO-HYBJTG5MJE/?l=en</t>
  </si>
  <si>
    <t>https://agent-admin.paveapi.com/inspectionView/AMUO-NTFAESA63L?activeTab=past-sessions</t>
  </si>
  <si>
    <t>AMUO-NTFAESA63L</t>
  </si>
  <si>
    <t>https://dashboard.paveapi.com/park/AMUO-NTFAESA63L/?l=en</t>
  </si>
  <si>
    <t>View 5: Remove false positive damages. / Correct one.</t>
  </si>
  <si>
    <t>Hình tối &amp; còn dent mà hơi nhỏ nên xóa cũng ok</t>
  </si>
  <si>
    <t>https://agent-admin.paveapi.com/inspectionView/AMWT-HFRFXRXH1R?activeTab=past-sessions</t>
  </si>
  <si>
    <t>3C6URVJG6KE554547</t>
  </si>
  <si>
    <t>AZOO</t>
  </si>
  <si>
    <t>DMP4</t>
  </si>
  <si>
    <t>AZOO.user</t>
  </si>
  <si>
    <t>AMWT-HFRFXRXH1R</t>
  </si>
  <si>
    <t>https://dashboard.paveapi.com/park/AMWT-HFRFXRXH1R/?l=en</t>
  </si>
  <si>
    <t>tho.nh</t>
  </si>
  <si>
    <t xml:space="preserve">View 5: (1, 3, 4) Damage OLD đặt sai vị trí
View 4: (10) Damage OLD xác định sai </t>
  </si>
  <si>
    <t>https://agent-admin.paveapi.com/inspectionView/AMWT-TBZ9ITU8SO?activeTab=past-sessions</t>
  </si>
  <si>
    <t>AMWT-TBZ9ITU8SO</t>
  </si>
  <si>
    <t>https://dashboard.paveapi.com/park/AMWT-TBZ9ITU8SO/?l=en</t>
  </si>
  <si>
    <t>View  4, 7: Remove false positive damages.
View 5: Repaired. / Correct one.</t>
  </si>
  <si>
    <t>https://agent-admin.paveapi.com/inspectionView/AMWT-DYHAGKERUB?activeTab=past-sessions</t>
  </si>
  <si>
    <t>3C7WRVMG2NE117407</t>
  </si>
  <si>
    <t>LITE</t>
  </si>
  <si>
    <t>DMO4</t>
  </si>
  <si>
    <t>LITE.user</t>
  </si>
  <si>
    <t>AMWT-DYHAGKERUB</t>
  </si>
  <si>
    <t>https://dashboard.paveapi.com/park/AMWT-DYHAGKERUB/?l=en</t>
  </si>
  <si>
    <t xml:space="preserve">View 5: (1) Damage OLD xác định sai </t>
  </si>
  <si>
    <t>https://agent-admin.paveapi.com/inspectionView/AMWT-IFVDBHYQY7?activeTab=past-sessions</t>
  </si>
  <si>
    <t>AMWT-IFVDBHYQY7</t>
  </si>
  <si>
    <t>https://dashboard.paveapi.com/park/AMWT-IFVDBHYQY7/?l=en</t>
  </si>
  <si>
    <t>https://agent-admin.paveapi.com/inspectionView/AMWT-ZMD7R4MTK4?activeTab=past-sessions</t>
  </si>
  <si>
    <t>7FCEHEB21RN017197</t>
  </si>
  <si>
    <t>AMWT-ZMD7R4MTK4</t>
  </si>
  <si>
    <t>https://dashboard.paveapi.com/park/AMWT-ZMD7R4MTK4/?l=en</t>
  </si>
  <si>
    <t>mai.luungoc</t>
  </si>
  <si>
    <t>View 7: (11) Damage OLD đã sửa chữa</t>
  </si>
  <si>
    <t>https://agent-admin.paveapi.com/inspectionView/AMWT-24KSPBEQEN?activeTab=past-sessions</t>
  </si>
  <si>
    <t>AMWT-24KSPBEQEN</t>
  </si>
  <si>
    <t>https://dashboard.paveapi.com/park/AMWT-24KSPBEQEN/?l=en</t>
  </si>
  <si>
    <t>View 7: Remove wrong damage.
View 8: Repaired. / Correct one.</t>
  </si>
  <si>
    <t>https://agent-admin.paveapi.com/inspectionView/AMWT-IO9MXZFRQT?activeTab=past-sessions</t>
  </si>
  <si>
    <t>7FCEHEB56PN001746</t>
  </si>
  <si>
    <t>SRPL</t>
  </si>
  <si>
    <t>DUT5</t>
  </si>
  <si>
    <t>SRPL.user</t>
  </si>
  <si>
    <t>AMWT-IO9MXZFRQT</t>
  </si>
  <si>
    <t>https://dashboard.paveapi.com/park/AMWT-IO9MXZFRQT/?l=en</t>
  </si>
  <si>
    <t>https://agent-admin.paveapi.com/inspectionView/AMWT-TBONCIABAH?activeTab=past-sessions</t>
  </si>
  <si>
    <t>AMWT-TBONCIABAH</t>
  </si>
  <si>
    <t>https://dashboard.paveapi.com/park/AMWT-TBONCIABAH/?l=en</t>
  </si>
  <si>
    <t>https://agent-admin.paveapi.com/inspectionView/AMWT-KNDZBKZGK1?activeTab=past-sessions</t>
  </si>
  <si>
    <t>7FCEHEB70PN010539</t>
  </si>
  <si>
    <t>AMWT-KNDZBKZGK1</t>
  </si>
  <si>
    <t>https://dashboard.paveapi.com/park/AMWT-KNDZBKZGK1/?l=en</t>
  </si>
  <si>
    <t>https://agent-admin.paveapi.com/inspectionView/AMWT-MVZG7I2NR3?activeTab=past-sessions</t>
  </si>
  <si>
    <t>AMWT-MVZG7I2NR3</t>
  </si>
  <si>
    <t>https://dashboard.paveapi.com/park/AMWT-MVZG7I2NR3/?l=en</t>
  </si>
  <si>
    <t>0503-1hrs_NA</t>
  </si>
  <si>
    <t>https://agent-admin.paveapi.com/inspectionView/AMWT-65PKOOTTNO?activeTab=past-sessions</t>
  </si>
  <si>
    <t>1FTBR3X84LKA28016</t>
  </si>
  <si>
    <t>OPLS</t>
  </si>
  <si>
    <t>DCK6</t>
  </si>
  <si>
    <t>AMWT-65PKOOTTNO</t>
  </si>
  <si>
    <t>https://dashboard.paveapi.com/park/AMWT-65PKOOTTNO/?l=en</t>
  </si>
  <si>
    <t>https://agent-admin.paveapi.com/inspectionView/AMWT-G70IWS3SER?activeTab=past-sessions</t>
  </si>
  <si>
    <t>AMWT-G70IWS3SER</t>
  </si>
  <si>
    <t>https://dashboard.paveapi.com/park/AMWT-G70IWS3SER/?l=en</t>
  </si>
  <si>
    <t>View 7: Remove false positive damage. / Correct one.</t>
  </si>
  <si>
    <t>https://agent-admin.paveapi.com/inspectionView/AMWT-XVJ7ZTURWM?activeTab=past-sessions</t>
  </si>
  <si>
    <t>1FTBR3X84MKA59235</t>
  </si>
  <si>
    <t>PNTA</t>
  </si>
  <si>
    <t>DFH7</t>
  </si>
  <si>
    <t>PNTA.user</t>
  </si>
  <si>
    <t>AMWT-XVJ7ZTURWM</t>
  </si>
  <si>
    <t>https://dashboard.paveapi.com/park/AMWT-XVJ7ZTURWM/?l=en</t>
  </si>
  <si>
    <t>https://agent-admin.paveapi.com/inspectionView/AMWT-WQNLGAS5VX?activeTab=past-sessions</t>
  </si>
  <si>
    <t>AMWT-WQNLGAS5VX</t>
  </si>
  <si>
    <t>https://dashboard.paveapi.com/park/AMWT-WQNLGAS5VX/?l=en</t>
  </si>
  <si>
    <t>https://agent-admin.paveapi.com/inspectionView/AMWT-KD1OZKI85R?activeTab=past-sessions</t>
  </si>
  <si>
    <t>7FCEHEB74PN007935</t>
  </si>
  <si>
    <t>TCKL</t>
  </si>
  <si>
    <t>TCKL.SHuynh</t>
  </si>
  <si>
    <t>AMWT-KD1OZKI85R</t>
  </si>
  <si>
    <t>https://dashboard.paveapi.com/park/AMWT-KD1OZKI85R/?l=en</t>
  </si>
  <si>
    <t>https://agent-admin.paveapi.com/inspectionView/AMWT-U712MDYVGU?activeTab=past-sessions</t>
  </si>
  <si>
    <t>AMWT-U712MDYVGU</t>
  </si>
  <si>
    <t>https://dashboard.paveapi.com/park/AMWT-U712MDYVGU/?l=en</t>
  </si>
  <si>
    <t>0504-1hrs_NA</t>
  </si>
  <si>
    <t>https://agent-admin.paveapi.com/inspectionView/AMWT-YM64GOJNZN?activeTab=past-sessions</t>
  </si>
  <si>
    <t>1FTBR3X85MKA76769</t>
  </si>
  <si>
    <t>GTEL</t>
  </si>
  <si>
    <t>DJW8</t>
  </si>
  <si>
    <t>terrinava</t>
  </si>
  <si>
    <t>AMWT-YM64GOJNZN</t>
  </si>
  <si>
    <t>https://dashboard.paveapi.com/park/AMWT-YM64GOJNZN/?l=en</t>
  </si>
  <si>
    <t xml:space="preserve">View 4: (7) Damage OLD xác định sai 
View 5: (2) Damage OLD xác định sai </t>
  </si>
  <si>
    <t>https://agent-admin.paveapi.com/inspectionView/AMWT-RRREK4NMH0?activeTab=past-sessions</t>
  </si>
  <si>
    <t>AMWT-RRREK4NMH0</t>
  </si>
  <si>
    <t>https://dashboard.paveapi.com/park/AMWT-RRREK4NMH0/?l=en</t>
  </si>
  <si>
    <t>View 4,5: Remove wrong damages. / Correct one.</t>
  </si>
  <si>
    <t>https://agent-admin.paveapi.com/inspectionView/AMWT-JFZN3JCUID?activeTab=past-sessions</t>
  </si>
  <si>
    <t>3C6FRVJG0ME503699</t>
  </si>
  <si>
    <t>TIRG</t>
  </si>
  <si>
    <t>DLT3</t>
  </si>
  <si>
    <t>AMWT-JFZN3JCUID</t>
  </si>
  <si>
    <t>https://dashboard.paveapi.com/park/AMWT-JFZN3JCUID/?l=en</t>
  </si>
  <si>
    <t>https://agent-admin.paveapi.com/inspectionView/AMWT-MKFBORZ1PD?activeTab=past-sessions</t>
  </si>
  <si>
    <t>AMWT-MKFBORZ1PD</t>
  </si>
  <si>
    <t>https://dashboard.paveapi.com/park/AMWT-MKFBORZ1PD/?l=en</t>
  </si>
  <si>
    <t>https://agent-admin.paveapi.com/inspectionView/AMWT-06WCEA29OY?activeTab=past-sessions</t>
  </si>
  <si>
    <t>3C6MRVJG0ME557057</t>
  </si>
  <si>
    <t>AMVF</t>
  </si>
  <si>
    <t>DWA9</t>
  </si>
  <si>
    <t>darthur.lmr</t>
  </si>
  <si>
    <t>AMWT-06WCEA29OY</t>
  </si>
  <si>
    <t>Last Mile Rental (W&amp;T)</t>
  </si>
  <si>
    <t>https://dashboard.paveapi.com/park/AMWT-06WCEA29OY/?l=en</t>
  </si>
  <si>
    <t>Xóa damage ID trước đánh nghi ngờ</t>
  </si>
  <si>
    <t>https://agent-admin.paveapi.com/inspectionView/AMWT-MOHELJ1N50?activeTab=past-sessions</t>
  </si>
  <si>
    <t>STAV</t>
  </si>
  <si>
    <t>AMWT-MOHELJ1N50</t>
  </si>
  <si>
    <t>https://dashboard.paveapi.com/park/AMWT-MOHELJ1N50/?l=en</t>
  </si>
  <si>
    <t>https://agent-admin.paveapi.com/inspectionView/AMWT-4LDWNCYSZP?activeTab=past-sessions</t>
  </si>
  <si>
    <t>3C6MRVJG2ME556444</t>
  </si>
  <si>
    <t>SDLG</t>
  </si>
  <si>
    <t>DLX5</t>
  </si>
  <si>
    <t>SDLG.user</t>
  </si>
  <si>
    <t>AMWT-4LDWNCYSZP</t>
  </si>
  <si>
    <t>https://dashboard.paveapi.com/park/AMWT-4LDWNCYSZP/?l=en</t>
  </si>
  <si>
    <t>https://agent-admin.paveapi.com/inspectionView/AMWT-TKWIHAYHF3?activeTab=past-sessions</t>
  </si>
  <si>
    <t>AMWT-TKWIHAYHF3</t>
  </si>
  <si>
    <t>https://dashboard.paveapi.com/park/AMWT-TKWIHAYHF3/?l=en</t>
  </si>
  <si>
    <t>View 5: Repaired. / Correct one.</t>
  </si>
  <si>
    <t>https://agent-admin.paveapi.com/inspectionView/AMWT-LJL7ZY5EDR?activeTab=past-sessions</t>
  </si>
  <si>
    <t>7FCEHDB73NN005004</t>
  </si>
  <si>
    <t>AMWT-LJL7ZY5EDR</t>
  </si>
  <si>
    <t>https://dashboard.paveapi.com/park/AMWT-LJL7ZY5EDR/?l=en</t>
  </si>
  <si>
    <t>https://agent-admin.paveapi.com/inspectionView/AMWT-WAHN2QZRMK?activeTab=past-sessions</t>
  </si>
  <si>
    <t>AMWT-WAHN2QZRMK</t>
  </si>
  <si>
    <t>https://dashboard.paveapi.com/park/AMWT-WAHN2QZRMK/?l=en</t>
  </si>
  <si>
    <t>https://agent-admin.paveapi.com/inspectionView/AMWT-NOUFAZVKSY?activeTab=past-sessions</t>
  </si>
  <si>
    <t>7FCEHEB73PN006663</t>
  </si>
  <si>
    <t>MURR</t>
  </si>
  <si>
    <t>DWO1</t>
  </si>
  <si>
    <t>MURR.user</t>
  </si>
  <si>
    <t>AMWT-NOUFAZVKSY</t>
  </si>
  <si>
    <t>https://dashboard.paveapi.com/park/AMWT-NOUFAZVKSY/?l=en</t>
  </si>
  <si>
    <t>https://agent-admin.paveapi.com/inspectionView/AMWT-17N75NVUWD?activeTab=past-sessions</t>
  </si>
  <si>
    <t>AMWT-17N75NVUWD</t>
  </si>
  <si>
    <t>https://dashboard.paveapi.com/park/AMWT-17N75NVUWD/?l=en</t>
  </si>
  <si>
    <t>https://agent-admin.paveapi.com/inspectionView/AMWT-OIN0Y7FT2G?activeTab=past-sessions</t>
  </si>
  <si>
    <t>7FCEHEB73PN009398</t>
  </si>
  <si>
    <t>TOPF</t>
  </si>
  <si>
    <t>DUT7</t>
  </si>
  <si>
    <t>TOPF.user</t>
  </si>
  <si>
    <t>AMWT-OIN0Y7FT2G</t>
  </si>
  <si>
    <t>https://dashboard.paveapi.com/park/AMWT-OIN0Y7FT2G/?l=en</t>
  </si>
  <si>
    <t>https://agent-admin.paveapi.com/inspectionView/AMWT-IWS3BFRSOV?activeTab=past-sessions</t>
  </si>
  <si>
    <t>AMWT-IWS3BFRSOV</t>
  </si>
  <si>
    <t>https://dashboard.paveapi.com/park/AMWT-IWS3BFRSOV/?l=en</t>
  </si>
  <si>
    <t>https://agent-admin.paveapi.com/inspectionView/AMWT-RQY1OW0KCR?activeTab=past-sessions</t>
  </si>
  <si>
    <t>7FCEHEB78PN013933</t>
  </si>
  <si>
    <t>LGCC</t>
  </si>
  <si>
    <t>DDT9</t>
  </si>
  <si>
    <t>jnobs15</t>
  </si>
  <si>
    <t>AMWT-RQY1OW0KCR</t>
  </si>
  <si>
    <t>https://dashboard.paveapi.com/park/AMWT-RQY1OW0KCR/?l=en</t>
  </si>
  <si>
    <t>https://agent-admin.paveapi.com/inspectionView/AMWT-ZWH6CLF7P6?activeTab=past-sessions</t>
  </si>
  <si>
    <t>AMWT-ZWH6CLF7P6</t>
  </si>
  <si>
    <t>https://dashboard.paveapi.com/park/AMWT-ZWH6CLF7P6/?l=en</t>
  </si>
  <si>
    <t>View 8: Repaired. / Correct one.</t>
  </si>
  <si>
    <t>https://agent-admin.paveapi.com/inspectionView/AMWT-A1FWRTS2HX?activeTab=past-sessions</t>
  </si>
  <si>
    <t>7FCEHEB79PN015027</t>
  </si>
  <si>
    <t>AMWT-A1FWRTS2HX</t>
  </si>
  <si>
    <t>https://dashboard.paveapi.com/park/AMWT-A1FWRTS2HX/?l=en</t>
  </si>
  <si>
    <t>phong.nguyen</t>
  </si>
  <si>
    <t>View 8: (2) Damage OLD đã sửa chữa</t>
  </si>
  <si>
    <t>https://agent-admin.paveapi.com/inspectionView/AMWT-LEBKDQEQ8V?activeTab=past-sessions</t>
  </si>
  <si>
    <t>AMWT-LEBKDQEQ8V</t>
  </si>
  <si>
    <t>https://dashboard.paveapi.com/park/AMWT-LEBKDQEQ8V/?l=en</t>
  </si>
  <si>
    <t>View 8: Remove wrong damages. / Correct one.</t>
  </si>
  <si>
    <t>thanh.dlq</t>
  </si>
  <si>
    <t xml:space="preserve">View 7: (16, 17, 18) Damage NEW không nên add 
Note: same vin 60 phút không add thêm damage </t>
  </si>
  <si>
    <t>https://agent-admin.paveapi.com/inspectionView/AMWK-PZLBZODR1U?activeTab=past-sessions</t>
  </si>
  <si>
    <t>WF0EXXTTREMR03195</t>
  </si>
  <si>
    <t>AMWK-PZLBZODR1U</t>
  </si>
  <si>
    <t>tu.nbt</t>
  </si>
  <si>
    <t>View 4: (4, 5, 22) Damage OLD đã sửa chữa</t>
  </si>
  <si>
    <t>https://agent-admin.paveapi.com/inspectionView/AMWT-Z1GJAKQKVD?activeTab=past-sessions</t>
  </si>
  <si>
    <t>7FCEHEB74PN015176</t>
  </si>
  <si>
    <t>AMWT-Z1GJAKQKVD</t>
  </si>
  <si>
    <t>https://dashboard.paveapi.com/park/AMWT-Z1GJAKQKVD/?l=en</t>
  </si>
  <si>
    <t>View 4: DENTED_MEDIUM_NOT_THROUGH_PAINT - CENTER_PANEL_LEFT
View 8: DENTED_MEDIUM_NOT_THROUGH_PAINT - PILLAR_COVER_REAR_RIGHT
- TK ID: AMWT-M9URZ8QUDM</t>
  </si>
  <si>
    <t>https://agent-admin.paveapi.com/inspectionView/AMWT-M9URZ8QUDM?activeTab=past-sessions</t>
  </si>
  <si>
    <t>AMWT-M9URZ8QUDM</t>
  </si>
  <si>
    <t>https://dashboard.paveapi.com/park/AMWT-M9URZ8QUDM/?l=en</t>
  </si>
  <si>
    <t>https://agent-admin.paveapi.com/inspectionView/AMWT-3H4TUAUPYH?activeTab=past-sessions</t>
  </si>
  <si>
    <t>7FCEHEB77PN015205</t>
  </si>
  <si>
    <t>AMWT-3H4TUAUPYH</t>
  </si>
  <si>
    <t>https://dashboard.paveapi.com/park/AMWT-3H4TUAUPYH/?l=en</t>
  </si>
  <si>
    <t>View 4: DENTED_MEDIUM_NOT_THROUGH_PAINT - DOOR_FRONT_LEFT</t>
  </si>
  <si>
    <t>https://agent-admin.paveapi.com/inspectionView/AMWT-LDFQHVPNFC?activeTab=past-sessions</t>
  </si>
  <si>
    <t>AMWT-LDFQHVPNFC</t>
  </si>
  <si>
    <t>https://dashboard.paveapi.com/park/AMWT-LDFQHVPNFC/?l=en</t>
  </si>
  <si>
    <t>https://agent-admin.paveapi.com/inspectionView/AMWT-S3REC7U1W1?activeTab=past-sessions</t>
  </si>
  <si>
    <t>3C6LRVDG4PE565190</t>
  </si>
  <si>
    <t>AMWT-S3REC7U1W1</t>
  </si>
  <si>
    <t>https://dashboard.paveapi.com/park/AMWT-S3REC7U1W1/?l=en</t>
  </si>
  <si>
    <t>tinh.nguyenmaiviet</t>
  </si>
  <si>
    <t>View 4: DENTED_MAJOR_NOT_THROUGH_PAINT - BUMPER_REAR_UNIQUE</t>
  </si>
  <si>
    <t>https://agent-admin.paveapi.com/inspectionView/AMWT-7GXYGONCCC?activeTab=past-sessions</t>
  </si>
  <si>
    <t>AMWT-7GXYGONCCC</t>
  </si>
  <si>
    <t>https://dashboard.paveapi.com/park/AMWT-7GXYGONCCC/?l=en</t>
  </si>
  <si>
    <t>https://agent-admin.paveapi.com/inspectionView/AMWT-MKAYCBYXNI?activeTab=past-sessions</t>
  </si>
  <si>
    <t>7FCEHEB75PN014893</t>
  </si>
  <si>
    <t>AMWT-MKAYCBYXNI</t>
  </si>
  <si>
    <t>https://dashboard.paveapi.com/park/AMWT-MKAYCBYXNI/?l=en</t>
  </si>
  <si>
    <t>duy.nguyenquoc</t>
  </si>
  <si>
    <t>View 4: (2) Damage OLD sai label - QUARTER_PANEL_LEFT -&gt; CENTER_PANEL_LEFT</t>
  </si>
  <si>
    <t>https://agent-admin.paveapi.com/inspectionView/AMWT-GTOAEVPE7H?activeTab=past-sessions</t>
  </si>
  <si>
    <t>AMWT-GTOAEVPE7H</t>
  </si>
  <si>
    <t>https://dashboard.paveapi.com/park/AMWT-GTOAEVPE7H/?l=en</t>
  </si>
  <si>
    <t>0505-1hrs_NA</t>
  </si>
  <si>
    <t>https://agent-admin.paveapi.com/inspectionView/AMWT-IC2A5U5CNF?activeTab=past-sessions</t>
  </si>
  <si>
    <t>1FTYR3XM5KKB29247</t>
  </si>
  <si>
    <t>ONCI</t>
  </si>
  <si>
    <t>DSM4</t>
  </si>
  <si>
    <t>Rene94577</t>
  </si>
  <si>
    <t>AMWT-IC2A5U5CNF</t>
  </si>
  <si>
    <t>https://dashboard.paveapi.com/park/AMWT-IC2A5U5CNF/?l=en</t>
  </si>
  <si>
    <t>https://agent-admin.paveapi.com/inspectionView/AMWT-WOD2UYUTNL?activeTab=past-sessions</t>
  </si>
  <si>
    <t>AMWT-WOD2UYUTNL</t>
  </si>
  <si>
    <t>https://dashboard.paveapi.com/park/AMWT-WOD2UYUTNL/?l=en</t>
  </si>
  <si>
    <t>View 4, 8: Repaired. / Correct one.</t>
  </si>
  <si>
    <t>https://agent-admin.paveapi.com/inspectionView/AMUO-Y27TKEXG0J?activeTab=past-sessions</t>
  </si>
  <si>
    <t>3C6MRVJG0ME549346</t>
  </si>
  <si>
    <t>GOAT</t>
  </si>
  <si>
    <t>DAE8</t>
  </si>
  <si>
    <t>AMUO-Y27TKEXG0J</t>
  </si>
  <si>
    <t>https://dashboard.paveapi.com/park/AMUO-Y27TKEXG0J/?l=en</t>
  </si>
  <si>
    <t>thien.nguyen</t>
  </si>
  <si>
    <t>View 7: (3) Damage NEW sai kích thước</t>
  </si>
  <si>
    <t>https://agent-admin.paveapi.com/inspectionView/AMWT-LVBHMWGKLU?activeTab=past-sessions</t>
  </si>
  <si>
    <t>GOAT.user</t>
  </si>
  <si>
    <t>AMWT-LVBHMWGKLU</t>
  </si>
  <si>
    <t>https://dashboard.paveapi.com/park/AMWT-LVBHMWGKLU/?l=en</t>
  </si>
  <si>
    <t>https://agent-admin.paveapi.com/inspectionView/AMWT-LR5JA6FNVY?activeTab=past-sessions</t>
  </si>
  <si>
    <t>3C6MRVJGXME551251</t>
  </si>
  <si>
    <t>CA</t>
  </si>
  <si>
    <t>DELE</t>
  </si>
  <si>
    <t>DVC4</t>
  </si>
  <si>
    <t>ajay.deleezy</t>
  </si>
  <si>
    <t>AMWT-LR5JA6FNVY</t>
  </si>
  <si>
    <t>https://dashboard.paveapi.com/park/AMWT-LR5JA6FNVY/?l=en</t>
  </si>
  <si>
    <t>CAD</t>
  </si>
  <si>
    <t>oanh.ngo</t>
  </si>
  <si>
    <t>View 7: (1, 6, 7) Damage OLD đã sửa chữa
View 8: (1, 2, 3, 4) Damage OLD đã sửa chữa</t>
  </si>
  <si>
    <t>https://agent-admin.paveapi.com/inspectionView/AMWT-CFE8COZGPY?activeTab=past-sessions</t>
  </si>
  <si>
    <t>AMWT-CFE8COZGPY</t>
  </si>
  <si>
    <t>https://dashboard.paveapi.com/park/AMWT-CFE8COZGPY/?l=en</t>
  </si>
  <si>
    <t>View 7, 8: Remove wrong damages. / Correct one.</t>
  </si>
  <si>
    <t>https://agent-admin.paveapi.com/inspectionView/AMRR-4DDVKKFOPE?activeTab=past-sessions</t>
  </si>
  <si>
    <t>3C6URVJG5LE145361</t>
  </si>
  <si>
    <t>DMSH.user</t>
  </si>
  <si>
    <t>AMRR-4DDVKKFOPE</t>
  </si>
  <si>
    <t>https://dashboard.paveapi.com/park/AMRR-4DDVKKFOPE/?l=en</t>
  </si>
  <si>
    <t>nhu.nguyen</t>
  </si>
  <si>
    <t xml:space="preserve">View 4: (11, 14) Damage OLD xác định sai </t>
  </si>
  <si>
    <t>https://agent-admin.paveapi.com/inspectionView/AMRR-V7LDMEYCL1?activeTab=past-sessions</t>
  </si>
  <si>
    <t>AMRR-V7LDMEYCL1</t>
  </si>
  <si>
    <t>https://dashboard.paveapi.com/park/AMRR-V7LDMEYCL1/?l=en</t>
  </si>
  <si>
    <t>View 4, 7: Remove false positive damages. / Correct one.</t>
  </si>
  <si>
    <t>https://agent-admin.paveapi.com/inspectionView/AMWT-UQ3MOCVCYX?activeTab=past-sessions</t>
  </si>
  <si>
    <t>3C6URVJGXLE117006</t>
  </si>
  <si>
    <t>RADS</t>
  </si>
  <si>
    <t>DCL7</t>
  </si>
  <si>
    <t>RADS.user</t>
  </si>
  <si>
    <t>AMWT-UQ3MOCVCYX</t>
  </si>
  <si>
    <t>https://dashboard.paveapi.com/park/AMWT-UQ3MOCVCYX/?l=en</t>
  </si>
  <si>
    <t>quang.nguyenthanh</t>
  </si>
  <si>
    <t>View 4: (9) Damage OLD đã sửa chữa</t>
  </si>
  <si>
    <t>https://agent-admin.paveapi.com/inspectionView/AMWT-CY1SEV5MCI?activeTab=past-sessions</t>
  </si>
  <si>
    <t>AMWT-CY1SEV5MCI</t>
  </si>
  <si>
    <t>https://dashboard.paveapi.com/park/AMWT-CY1SEV5MCI/?l=en</t>
  </si>
  <si>
    <t>View 4, 8: Remove false positive damages. / Correct one.</t>
  </si>
  <si>
    <t>https://agent-admin.paveapi.com/inspectionView/AMWT-ZQS4P2ATOA?activeTab=past-sessions</t>
  </si>
  <si>
    <t>7FCEHEB26SN029707</t>
  </si>
  <si>
    <t>RRLG</t>
  </si>
  <si>
    <t>DBM5</t>
  </si>
  <si>
    <t>URSA</t>
  </si>
  <si>
    <t>AMWT-ZQS4P2ATOA</t>
  </si>
  <si>
    <t>https://dashboard.paveapi.com/park/AMWT-ZQS4P2ATOA/?l=en</t>
  </si>
  <si>
    <t>https://agent-admin.paveapi.com/inspectionView/AMWT-R8OE1ZURCA?activeTab=past-sessions</t>
  </si>
  <si>
    <t>AMWT-R8OE1ZURCA</t>
  </si>
  <si>
    <t>https://dashboard.paveapi.com/park/AMWT-R8OE1ZURCA/?l=en</t>
  </si>
  <si>
    <t>View 4, 7: Repaired. / Correct one.</t>
  </si>
  <si>
    <t>https://agent-admin.paveapi.com/inspectionView/AMWT-ZAABQNLXZJ?activeTab=past-sessions</t>
  </si>
  <si>
    <t>RRLG.David</t>
  </si>
  <si>
    <t>AMWT-ZAABQNLXZJ</t>
  </si>
  <si>
    <t>https://dashboard.paveapi.com/park/AMWT-ZAABQNLXZJ/?l=en</t>
  </si>
  <si>
    <t>View 8: Remove false positive damages. / Correct one.</t>
  </si>
  <si>
    <t>https://agent-admin.paveapi.com/inspectionView/AMWT-JS11P3MYNC?activeTab=past-sessions</t>
  </si>
  <si>
    <t>7FCEHEB76PN007600</t>
  </si>
  <si>
    <t>PSLC</t>
  </si>
  <si>
    <t>DPX7</t>
  </si>
  <si>
    <t>STodd</t>
  </si>
  <si>
    <t>AMWT-JS11P3MYNC</t>
  </si>
  <si>
    <t>https://dashboard.paveapi.com/park/AMWT-JS11P3MYNC/?l=en</t>
  </si>
  <si>
    <t>https://agent-admin.paveapi.com/inspectionView/AMWT-VTO10VN23T?activeTab=past-sessions</t>
  </si>
  <si>
    <t>AMWT-VTO10VN23T</t>
  </si>
  <si>
    <t>https://dashboard.paveapi.com/park/AMWT-VTO10VN23T/?l=en</t>
  </si>
  <si>
    <t>https://agent-admin.paveapi.com/inspectionView/AMWT-O9GTNJQ9HC?activeTab=past-sessions</t>
  </si>
  <si>
    <t>7FCEHEB79PN015853</t>
  </si>
  <si>
    <t>WIFT</t>
  </si>
  <si>
    <t>DDF4</t>
  </si>
  <si>
    <t>rcorwin</t>
  </si>
  <si>
    <t>AMWT-O9GTNJQ9HC</t>
  </si>
  <si>
    <t>https://dashboard.paveapi.com/park/AMWT-O9GTNJQ9HC/?l=en</t>
  </si>
  <si>
    <t>https://agent-admin.paveapi.com/inspectionView/AMWT-R47LA2D0ME?activeTab=past-sessions</t>
  </si>
  <si>
    <t>AMWT-R47LA2D0ME</t>
  </si>
  <si>
    <t>https://dashboard.paveapi.com/park/AMWT-R47LA2D0ME/?l=en</t>
  </si>
  <si>
    <t>https://agent-admin.paveapi.com/inspectionView/AMWT-U7N1LQG73X?activeTab=past-sessions</t>
  </si>
  <si>
    <t>7FCEHEB75PN010679</t>
  </si>
  <si>
    <t>NGEL</t>
  </si>
  <si>
    <t>DVB8</t>
  </si>
  <si>
    <t>NGEL.KennyO</t>
  </si>
  <si>
    <t>AMWT-U7N1LQG73X</t>
  </si>
  <si>
    <t>https://dashboard.paveapi.com/park/AMWT-U7N1LQG73X/?l=en</t>
  </si>
  <si>
    <t>View 4: CENTER_PANEL_LEFT - DENTS_SEVERE_NOT_THROUGH_PAINT</t>
  </si>
  <si>
    <t>https://agent-admin.paveapi.com/inspectionView/AMWT-HYRN0EOGFA?activeTab=past-sessions</t>
  </si>
  <si>
    <t>jsala.LMR</t>
  </si>
  <si>
    <t>AMWT-HYRN0EOGFA</t>
  </si>
  <si>
    <t>https://dashboard.paveapi.com/park/AMWT-HYRN0EOGFA/?l=en</t>
  </si>
  <si>
    <t>0505-1hrs_EU</t>
  </si>
  <si>
    <t>https://agent-admin.paveapi.com/inspectionView/AMWK-GHOTZKS2GF?activeTab=past-sessions</t>
  </si>
  <si>
    <t>WF0EXXTTREMG48873</t>
  </si>
  <si>
    <t>UK</t>
  </si>
  <si>
    <t>AITO</t>
  </si>
  <si>
    <t>DXM4</t>
  </si>
  <si>
    <t>DSP Accounts EU</t>
  </si>
  <si>
    <t>Emily</t>
  </si>
  <si>
    <t>AMWK-GHOTZKS2GF</t>
  </si>
  <si>
    <t>UK (Wear and Tear)</t>
  </si>
  <si>
    <t>https://dashboard.paveapi.com/park/AMWK-GHOTZKS2GF/?l=en</t>
  </si>
  <si>
    <t>GBP</t>
  </si>
  <si>
    <t>hoa.nguyenthi</t>
  </si>
  <si>
    <t>View 7: (14) Damage OLD đã sửa chữa
View 8: (1) Damage OLD kích thước nhỏ</t>
  </si>
  <si>
    <t>https://agent-admin.paveapi.com/inspectionView/AMWK-CZ7O0LDXVA?activeTab=past-sessions</t>
  </si>
  <si>
    <t>AMWK-CZ7O0LDXVA</t>
  </si>
  <si>
    <t>https://dashboard.paveapi.com/park/AMWK-CZ7O0LDXVA/?l=en</t>
  </si>
  <si>
    <t>View 4: Repaired. / Correct one.
View 7: Remove wrong damage. / Correct one.</t>
  </si>
  <si>
    <t>0506-1hrs_NA</t>
  </si>
  <si>
    <t>https://agent-admin.paveapi.com/inspectionView/AMWT-NKDBZTJADS?activeTab=past-sessions</t>
  </si>
  <si>
    <t>1F65F5KN1M0A01662</t>
  </si>
  <si>
    <t>F59 Commercial</t>
  </si>
  <si>
    <t>MELO</t>
  </si>
  <si>
    <t>MELO.user</t>
  </si>
  <si>
    <t>AMWT-NKDBZTJADS</t>
  </si>
  <si>
    <t>https://dashboard.paveapi.com/park/AMWT-NKDBZTJADS/?l=en</t>
  </si>
  <si>
    <t>triet.le</t>
  </si>
  <si>
    <t>View 7: (3, 5) Damage OLD xác định sai 
View 7: (8) Damage NEW sai kích thước</t>
  </si>
  <si>
    <t>https://agent-admin.paveapi.com/inspectionView/AMRR-KR8UEOK2LF?activeTab=past-sessions</t>
  </si>
  <si>
    <t>F59 COMMERCIAL</t>
  </si>
  <si>
    <t>AMRR-KR8UEOK2LF</t>
  </si>
  <si>
    <t>https://dashboard.paveapi.com/park/AMRR-KR8UEOK2LF/?l=en</t>
  </si>
  <si>
    <t>https://agent-admin.paveapi.com/inspectionView/AMWT-FIFH1ZKYYG?activeTab=past-sessions</t>
  </si>
  <si>
    <t>1FTBR3U82MKA68391</t>
  </si>
  <si>
    <t>ZLCI</t>
  </si>
  <si>
    <t>DVV2</t>
  </si>
  <si>
    <t>ZLCI.user</t>
  </si>
  <si>
    <t>AMWT-FIFH1ZKYYG</t>
  </si>
  <si>
    <t>https://dashboard.paveapi.com/park/AMWT-FIFH1ZKYYG/?l=en</t>
  </si>
  <si>
    <t>truc.luquang</t>
  </si>
  <si>
    <t>View 4: (7) Damage OLD xác định sai 
View 7: (9) Damage OLD xác định sai 
View 8: (1) Damage OLD đã sửa chữa</t>
  </si>
  <si>
    <t>https://agent-admin.paveapi.com/inspectionView/AMWT-CWYOD503VR?activeTab=past-sessions</t>
  </si>
  <si>
    <t>AMWT-CWYOD503VR</t>
  </si>
  <si>
    <t>https://dashboard.paveapi.com/park/AMWT-CWYOD503VR/?l=en</t>
  </si>
  <si>
    <t>View 4, 7, 8: Remove false positive damages. / Correct one.</t>
  </si>
  <si>
    <t>https://agent-admin.paveapi.com/inspectionView/AMWT-JDDZ1IODTD?activeTab=past-sessions</t>
  </si>
  <si>
    <t>1FTBR3X83MKA59002</t>
  </si>
  <si>
    <t>HEAT</t>
  </si>
  <si>
    <t>DFL5</t>
  </si>
  <si>
    <t>JasonHadley</t>
  </si>
  <si>
    <t>AMWT-JDDZ1IODTD</t>
  </si>
  <si>
    <t>https://dashboard.paveapi.com/park/AMWT-JDDZ1IODTD/?l=en</t>
  </si>
  <si>
    <t>anh.bui</t>
  </si>
  <si>
    <t>View 7: (8) Damage NEW kích thước nhỏ</t>
  </si>
  <si>
    <t>https://agent-admin.paveapi.com/inspectionView/AMWT-ANRDYSYFW3?activeTab=past-sessions</t>
  </si>
  <si>
    <t>AMWT-ANRDYSYFW3</t>
  </si>
  <si>
    <t>https://dashboard.paveapi.com/park/AMWT-ANRDYSYFW3/?l=en</t>
  </si>
  <si>
    <t>View 8: Remove false positive damage. / Correct one.</t>
  </si>
  <si>
    <t>https://agent-admin.paveapi.com/inspectionView/AMWT-HIRTSWTMVI?activeTab=past-sessions</t>
  </si>
  <si>
    <t>1FTBR3X85LKA18823</t>
  </si>
  <si>
    <t>PLAS</t>
  </si>
  <si>
    <t>DLF1</t>
  </si>
  <si>
    <t>PLAS.user</t>
  </si>
  <si>
    <t>AMWT-HIRTSWTMVI</t>
  </si>
  <si>
    <t>https://dashboard.paveapi.com/park/AMWT-HIRTSWTMVI/?l=en</t>
  </si>
  <si>
    <t>https://agent-admin.paveapi.com/inspectionView/AMUO-ENISC2OEQ6?activeTab=past-sessions</t>
  </si>
  <si>
    <t>AMUO-ENISC2OEQ6</t>
  </si>
  <si>
    <t>https://dashboard.paveapi.com/park/AMUO-ENISC2OEQ6/?l=en</t>
  </si>
  <si>
    <t>https://agent-admin.paveapi.com/inspectionView/AMWT-Q71RUDCGIY?activeTab=past-sessions</t>
  </si>
  <si>
    <t>3C6MRVJG1ME556175</t>
  </si>
  <si>
    <t>JCWS</t>
  </si>
  <si>
    <t>DKY6</t>
  </si>
  <si>
    <t>JCWS.user</t>
  </si>
  <si>
    <t>AMWT-Q71RUDCGIY</t>
  </si>
  <si>
    <t>https://dashboard.paveapi.com/park/AMWT-Q71RUDCGIY/?l=en</t>
  </si>
  <si>
    <t>View 8: (1, 2, 4) Damage OLD đã sửa chữa</t>
  </si>
  <si>
    <t>https://agent-admin.paveapi.com/inspectionView/AMWT-N8XJC2DW3Y?activeTab=past-sessions</t>
  </si>
  <si>
    <t>AMWT-N8XJC2DW3Y</t>
  </si>
  <si>
    <t>https://dashboard.paveapi.com/park/AMWT-N8XJC2DW3Y/?l=en</t>
  </si>
  <si>
    <t>View 4: Remove false positive damages. / Correct one.
View 7, 8: Remove wrong damages. / Correct one.</t>
  </si>
  <si>
    <t>https://agent-admin.paveapi.com/inspectionView/AMRR-OENDNJEACG?activeTab=past-sessions</t>
  </si>
  <si>
    <t>AMRR-OENDNJEACG</t>
  </si>
  <si>
    <t>https://dashboard.paveapi.com/park/AMRR-OENDNJEACG/?l=en</t>
  </si>
  <si>
    <t>https://agent-admin.paveapi.com/inspectionView/AMWT-0FFU69FOF9?activeTab=past-sessions</t>
  </si>
  <si>
    <t>3C6MRVJG3ME549194</t>
  </si>
  <si>
    <t>AGIG</t>
  </si>
  <si>
    <t>DDC3</t>
  </si>
  <si>
    <t>Edwin.user</t>
  </si>
  <si>
    <t>AMWT-0FFU69FOF9</t>
  </si>
  <si>
    <t>https://dashboard.paveapi.com/park/AMWT-0FFU69FOF9/?l=en</t>
  </si>
  <si>
    <t>na.phc</t>
  </si>
  <si>
    <t>nam.nguyenthanh</t>
  </si>
  <si>
    <t xml:space="preserve">View 4: (2) Damage OLD xác định sai 
View 7: (4, 11) Damage OLD đã sửa chữa
View 7: (9) Damage OLD xác định sai 
View 8: (2) Damage OLD xác định sai </t>
  </si>
  <si>
    <t>https://agent-admin.paveapi.com/inspectionView/AMWT-92TCVCFUGH?activeTab=past-sessions</t>
  </si>
  <si>
    <t>AMWT-92TCVCFUGH</t>
  </si>
  <si>
    <t>https://dashboard.paveapi.com/park/AMWT-92TCVCFUGH/?l=en</t>
  </si>
  <si>
    <t>View 4: (10, 11) Damage OLD xóa sai damage ( Hình tối)</t>
  </si>
  <si>
    <t>https://agent-admin.paveapi.com/inspectionView/AMWT-MI3LVVCH20?activeTab=past-sessions</t>
  </si>
  <si>
    <t>AMWT-MI3LVVCH20</t>
  </si>
  <si>
    <t>https://dashboard.paveapi.com/park/AMWT-MI3LVVCH20/?l=en</t>
  </si>
  <si>
    <t>View 4: Remove false positive damages. / Correct one.</t>
  </si>
  <si>
    <t>https://agent-admin.paveapi.com/inspectionView/AMWT-YWI5TFKWPR?activeTab=past-sessions</t>
  </si>
  <si>
    <t>AMWT-YWI5TFKWPR</t>
  </si>
  <si>
    <t>https://dashboard.paveapi.com/park/AMWT-YWI5TFKWPR/?l=en</t>
  </si>
  <si>
    <t>https://agent-admin.paveapi.com/inspectionView/AMWT-HNSI2NVC5L?activeTab=past-sessions</t>
  </si>
  <si>
    <t>3C6MRVJGXME556966</t>
  </si>
  <si>
    <t>EXPA</t>
  </si>
  <si>
    <t>DUR1</t>
  </si>
  <si>
    <t>EXPAuser3</t>
  </si>
  <si>
    <t>AMWT-HNSI2NVC5L</t>
  </si>
  <si>
    <t>https://dashboard.paveapi.com/park/AMWT-HNSI2NVC5L/?l=en</t>
  </si>
  <si>
    <t>https://agent-admin.paveapi.com/inspectionView/AMWT-XMN7KKAKBH?activeTab=past-sessions</t>
  </si>
  <si>
    <t>AMWT-XMN7KKAKBH</t>
  </si>
  <si>
    <t>https://dashboard.paveapi.com/park/AMWT-XMN7KKAKBH/?l=en</t>
  </si>
  <si>
    <t>https://agent-admin.paveapi.com/inspectionView/AMUO-CWGYWUABRD?activeTab=past-sessions</t>
  </si>
  <si>
    <t>3C7WRVMG7NE126247</t>
  </si>
  <si>
    <t>ATLL</t>
  </si>
  <si>
    <t>DBO7</t>
  </si>
  <si>
    <t>AMUO-CWGYWUABRD</t>
  </si>
  <si>
    <t>https://dashboard.paveapi.com/park/AMUO-CWGYWUABRD/?l=en</t>
  </si>
  <si>
    <t>https://agent-admin.paveapi.com/inspectionView/AMUO-1ZVEFZMOHP?activeTab=past-sessions</t>
  </si>
  <si>
    <t>AMUO-1ZVEFZMOHP</t>
  </si>
  <si>
    <t>https://dashboard.paveapi.com/park/AMUO-1ZVEFZMOHP/?l=en</t>
  </si>
  <si>
    <t>https://agent-admin.paveapi.com/inspectionView/AMUO-CAZGFWQQ9P?activeTab=past-sessions</t>
  </si>
  <si>
    <t>AMUO-CAZGFWQQ9P</t>
  </si>
  <si>
    <t>https://dashboard.paveapi.com/park/AMUO-CAZGFWQQ9P/?l=en</t>
  </si>
  <si>
    <t>https://agent-admin.paveapi.com/inspectionView/AMUO-WHDSXWZ3NX?activeTab=past-sessions</t>
  </si>
  <si>
    <t>3C7WRVMG9NE117386</t>
  </si>
  <si>
    <t>AM3P</t>
  </si>
  <si>
    <t>DFH3</t>
  </si>
  <si>
    <t>AMUO-WHDSXWZ3NX</t>
  </si>
  <si>
    <t>https://dashboard.paveapi.com/park/AMUO-WHDSXWZ3NX/?l=en</t>
  </si>
  <si>
    <t>ngan.luongthi</t>
  </si>
  <si>
    <t>https://agent-admin.paveapi.com/inspectionView/AMUO-IGT9SN90HM?activeTab=past-sessions</t>
  </si>
  <si>
    <t>AMUO-IGT9SN90HM</t>
  </si>
  <si>
    <t>https://dashboard.paveapi.com/park/AMUO-IGT9SN90HM/?l=en</t>
  </si>
  <si>
    <t>View 8: Remove wrong damage. / Correct one.</t>
  </si>
  <si>
    <t>https://agent-admin.paveapi.com/inspectionView/AMUO-Q8GUUIPEBF?activeTab=past-sessions</t>
  </si>
  <si>
    <t>7FCEHDB79NN002141</t>
  </si>
  <si>
    <t>DYY9</t>
  </si>
  <si>
    <t>AMUO-Q8GUUIPEBF</t>
  </si>
  <si>
    <t>https://dashboard.paveapi.com/park/AMUO-Q8GUUIPEBF/?l=en</t>
  </si>
  <si>
    <t>linh.ptt</t>
  </si>
  <si>
    <t>quang.phamdoduy</t>
  </si>
  <si>
    <t>View 5: (1, 2) Damage NEW xác định sai</t>
  </si>
  <si>
    <t>https://agent-admin.paveapi.com/inspectionView/AMUO-IF4RMJBGLM?activeTab=past-sessions</t>
  </si>
  <si>
    <t>AMUO-IF4RMJBGLM</t>
  </si>
  <si>
    <t>https://dashboard.paveapi.com/park/AMUO-IF4RMJBGLM/?l=en</t>
  </si>
  <si>
    <t>View 5: Remove wrong damages. / Correct one.</t>
  </si>
  <si>
    <t>https://agent-admin.paveapi.com/inspectionView/AMWT-SFYNVORZOA?activeTab=past-sessions</t>
  </si>
  <si>
    <t>7FCEHEB25RN019471</t>
  </si>
  <si>
    <t>AMWT-SFYNVORZOA</t>
  </si>
  <si>
    <t>https://dashboard.paveapi.com/park/AMWT-SFYNVORZOA/?l=en</t>
  </si>
  <si>
    <t>View 5: (2) Damage NEW xác định sai</t>
  </si>
  <si>
    <t>https://agent-admin.paveapi.com/inspectionView/AMWT-SHRIHJ79EW?activeTab=past-sessions</t>
  </si>
  <si>
    <t>AMWT-SHRIHJ79EW</t>
  </si>
  <si>
    <t>https://dashboard.paveapi.com/park/AMWT-SHRIHJ79EW/?l=en</t>
  </si>
  <si>
    <t>https://agent-admin.paveapi.com/inspectionView/AMWT-MHSA7UCTAF?activeTab=past-sessions</t>
  </si>
  <si>
    <t>7FCEHEB70PN016339</t>
  </si>
  <si>
    <t>EEXG</t>
  </si>
  <si>
    <t>DYY6</t>
  </si>
  <si>
    <t>MeganH</t>
  </si>
  <si>
    <t>AMWT-MHSA7UCTAF</t>
  </si>
  <si>
    <t>https://dashboard.paveapi.com/park/AMWT-MHSA7UCTAF/?l=en</t>
  </si>
  <si>
    <t>https://agent-admin.paveapi.com/inspectionView/AMWT-S6GTS4SDXS?activeTab=past-sessions</t>
  </si>
  <si>
    <t>AMWT-S6GTS4SDXS</t>
  </si>
  <si>
    <t>https://dashboard.paveapi.com/park/AMWT-S6GTS4SDXS/?l=en</t>
  </si>
  <si>
    <t>View 4, 5, 7: Repaired. / Correct one.</t>
  </si>
  <si>
    <t>https://agent-admin.paveapi.com/inspectionView/AMWT-DBLQA2OQDE?activeTab=past-sessions</t>
  </si>
  <si>
    <t>7FCEHEB74PN008499</t>
  </si>
  <si>
    <t>AMWT-DBLQA2OQDE</t>
  </si>
  <si>
    <t>https://dashboard.paveapi.com/park/AMWT-DBLQA2OQDE/?l=en</t>
  </si>
  <si>
    <t>https://agent-admin.paveapi.com/inspectionView/AMWT-JS6AJNKJTM?activeTab=past-sessions</t>
  </si>
  <si>
    <t>AMWT-JS6AJNKJTM</t>
  </si>
  <si>
    <t>https://dashboard.paveapi.com/park/AMWT-JS6AJNKJTM/?l=en</t>
  </si>
  <si>
    <t>https://agent-admin.paveapi.com/inspectionView/AMWT-44RMEOLHKS?activeTab=past-sessions</t>
  </si>
  <si>
    <t>7FCEHEB7XPN015084</t>
  </si>
  <si>
    <t>AMWT-44RMEOLHKS</t>
  </si>
  <si>
    <t>https://dashboard.paveapi.com/park/AMWT-44RMEOLHKS/?l=en</t>
  </si>
  <si>
    <t>an.nguyen</t>
  </si>
  <si>
    <t xml:space="preserve">View 8: (3) Damage OLD xác định sai </t>
  </si>
  <si>
    <t>https://agent-admin.paveapi.com/inspectionView/AMWT-IOVZXAPGDS?activeTab=past-sessions</t>
  </si>
  <si>
    <t>AMWT-IOVZXAPGDS</t>
  </si>
  <si>
    <t>https://dashboard.paveapi.com/park/AMWT-IOVZXAPGDS/?l=en</t>
  </si>
  <si>
    <t>https://agent-admin.paveapi.com/inspectionView/AMWT-XZFTL8NSUI?activeTab=past-sessions</t>
  </si>
  <si>
    <t>7FCEHEB7XPN015148</t>
  </si>
  <si>
    <t>AMWT-XZFTL8NSUI</t>
  </si>
  <si>
    <t>https://dashboard.paveapi.com/park/AMWT-XZFTL8NSUI/?l=en</t>
  </si>
  <si>
    <t>https://agent-admin.paveapi.com/inspectionView/AMWT-Z9PTCJMDYF?activeTab=past-sessions</t>
  </si>
  <si>
    <t>AMWT-Z9PTCJMDYF</t>
  </si>
  <si>
    <t>https://dashboard.paveapi.com/park/AMWT-Z9PTCJMDYF/?l=en</t>
  </si>
  <si>
    <t>View 4, 7: Remove wrong damages. / Correct one.</t>
  </si>
  <si>
    <t>https://agent-admin.paveapi.com/inspectionView/AMWT-PB4Q7ISCZI?activeTab=past-sessions</t>
  </si>
  <si>
    <t>1FTBR3X88LKA56532</t>
  </si>
  <si>
    <t>AMWT-PB4Q7ISCZI</t>
  </si>
  <si>
    <t>View 7: (2) Damage OLD xác định sai
View 8: (1) Damage NEW kích thước nhỏ</t>
  </si>
  <si>
    <t>0506-1hrs_EU</t>
  </si>
  <si>
    <t>https://agent-admin.paveapi.com/inspectionView/AMDE-DSWCPTL4WO?activeTab=past-sessions</t>
  </si>
  <si>
    <t>W1V9106331P390889</t>
  </si>
  <si>
    <t>DE</t>
  </si>
  <si>
    <t>MERCEDES</t>
  </si>
  <si>
    <t>314 CDI SPRINTER</t>
  </si>
  <si>
    <t>MRTI</t>
  </si>
  <si>
    <t>DBX9</t>
  </si>
  <si>
    <t>MRTI.user</t>
  </si>
  <si>
    <t>AMDE-DSWCPTL4WO</t>
  </si>
  <si>
    <t>Germany (Wear &amp; Tear)</t>
  </si>
  <si>
    <t>https://dashboard.paveapi.com/park/AMDE-DSWCPTL4WO/?l=de</t>
  </si>
  <si>
    <t>EUR</t>
  </si>
  <si>
    <t xml:space="preserve">View 8: (1) Damage OLD xác định sai </t>
  </si>
  <si>
    <t>https://agent-admin.paveapi.com/inspectionView/AMDE-XPPREHVPXP?activeTab=past-sessions</t>
  </si>
  <si>
    <t>AMDE-XPPREHVPXP</t>
  </si>
  <si>
    <t>https://dashboard.paveapi.com/park/AMDE-XPPREHVPXP/?l=de</t>
  </si>
  <si>
    <t>0507-1hrs_NA</t>
  </si>
  <si>
    <t>https://agent-admin.paveapi.com/inspectionView/AMWT-LMLUSZZIS2?activeTab=past-sessions</t>
  </si>
  <si>
    <t>1FTBR3X82MKA56026</t>
  </si>
  <si>
    <t>ASPD</t>
  </si>
  <si>
    <t>WTX4</t>
  </si>
  <si>
    <t>ASPD.user</t>
  </si>
  <si>
    <t>AMWT-LMLUSZZIS2</t>
  </si>
  <si>
    <t>https://dashboard.paveapi.com/park/AMWT-LMLUSZZIS2/?l=en</t>
  </si>
  <si>
    <t>hoang.nguyentuyen</t>
  </si>
  <si>
    <t>View 8: (2) Damage NEW xác định sai</t>
  </si>
  <si>
    <t>https://agent-admin.paveapi.com/inspectionView/AMWT-SZGMIEEY53?activeTab=past-sessions</t>
  </si>
  <si>
    <t>AMWT-SZGMIEEY53</t>
  </si>
  <si>
    <t>https://dashboard.paveapi.com/park/AMWT-SZGMIEEY53/?l=en</t>
  </si>
  <si>
    <t>View 4: Repaired (1) &amp; remove false positive damages (2,3,4)
View 7: Remove wrong damage.</t>
  </si>
  <si>
    <t>https://agent-admin.paveapi.com/inspectionView/AMWT-Y9WMLTXHIY?activeTab=past-sessions</t>
  </si>
  <si>
    <t>1FTBR3X88MKA46097</t>
  </si>
  <si>
    <t>SMGS</t>
  </si>
  <si>
    <t>DDX6</t>
  </si>
  <si>
    <t>smgs-frs</t>
  </si>
  <si>
    <t>AMWT-Y9WMLTXHIY</t>
  </si>
  <si>
    <t>https://dashboard.paveapi.com/park/AMWT-Y9WMLTXHIY/?l=en</t>
  </si>
  <si>
    <t>https://agent-admin.paveapi.com/inspectionView/AMWT-XV6G5DQJCS?activeTab=past-sessions</t>
  </si>
  <si>
    <t>AMWT-XV6G5DQJCS</t>
  </si>
  <si>
    <t>https://dashboard.paveapi.com/park/AMWT-XV6G5DQJCS/?l=en</t>
  </si>
  <si>
    <t>View 4: Remove false positive damage.
View 7: Remove wrong damage.</t>
  </si>
  <si>
    <t>https://agent-admin.paveapi.com/inspectionView/AMWT-8YN9VKN2QN?activeTab=past-sessions</t>
  </si>
  <si>
    <t>1FTBR3X89MKA45511</t>
  </si>
  <si>
    <t>AMWT-8YN9VKN2QN</t>
  </si>
  <si>
    <t>https://dashboard.paveapi.com/park/AMWT-8YN9VKN2QN/?l=en</t>
  </si>
  <si>
    <t>View 8: Missed new damage. (MISSING)</t>
  </si>
  <si>
    <t>View 8: MOLDING_TAIL_LIGHT_CENTER - MISSING_MAJOR</t>
  </si>
  <si>
    <t>https://agent-admin.paveapi.com/inspectionView/AMWT-ZMFJ9GQRLH?activeTab=past-sessions</t>
  </si>
  <si>
    <t>AMWT-ZMFJ9GQRLH</t>
  </si>
  <si>
    <t>https://dashboard.paveapi.com/park/AMWT-ZMFJ9GQRLH/?l=en</t>
  </si>
  <si>
    <t>View 8: New damage was discovered. /Correct one.</t>
  </si>
  <si>
    <t>https://agent-admin.paveapi.com/inspectionView/AMWT-KS3UVFSHLY?activeTab=past-sessions</t>
  </si>
  <si>
    <t>3C6MRVJG2ME535495</t>
  </si>
  <si>
    <t>BECC</t>
  </si>
  <si>
    <t>nicklay</t>
  </si>
  <si>
    <t>AMWT-KS3UVFSHLY</t>
  </si>
  <si>
    <t>https://dashboard.paveapi.com/park/AMWT-KS3UVFSHLY/?l=en</t>
  </si>
  <si>
    <t>duy.le</t>
  </si>
  <si>
    <t xml:space="preserve">View 4: (1, 3, 4) Damage OLD xác định sai 
View 7: (1, 2) Damage OLD xác định sai </t>
  </si>
  <si>
    <t>https://agent-admin.paveapi.com/inspectionView/AMWT-BHIWGZFPR1?activeTab=past-sessions</t>
  </si>
  <si>
    <t>AMWT-BHIWGZFPR1</t>
  </si>
  <si>
    <t>https://dashboard.paveapi.com/park/AMWT-BHIWGZFPR1/?l=en</t>
  </si>
  <si>
    <t>View 4: Remove false positive damage (3) &amp; wrong damages (1,4)
View 7: Remove wrong damages.</t>
  </si>
  <si>
    <t>https://agent-admin.paveapi.com/inspectionView/AMUO-LO44HLO83O?activeTab=past-sessions</t>
  </si>
  <si>
    <t>3C6URVJG5LE140497</t>
  </si>
  <si>
    <t>BWLO</t>
  </si>
  <si>
    <t>WMD1</t>
  </si>
  <si>
    <t>AMUO-LO44HLO83O</t>
  </si>
  <si>
    <t>https://dashboard.paveapi.com/park/AMUO-LO44HLO83O/?l=en</t>
  </si>
  <si>
    <t>https://agent-admin.paveapi.com/inspectionView/AMUO-O8C8GVV1HA?activeTab=past-sessions</t>
  </si>
  <si>
    <t>AMUO-O8C8GVV1HA</t>
  </si>
  <si>
    <t>https://dashboard.paveapi.com/park/AMUO-O8C8GVV1HA/?l=en</t>
  </si>
  <si>
    <t>View 4: Remove false positive damage.</t>
  </si>
  <si>
    <t>https://agent-admin.paveapi.com/inspectionView/AMWT-C36EYUT2EQ?activeTab=past-sessions</t>
  </si>
  <si>
    <t>7FCEHDB7XNN002150</t>
  </si>
  <si>
    <t>RDSI</t>
  </si>
  <si>
    <t>DLN8</t>
  </si>
  <si>
    <t>Sully.Songur</t>
  </si>
  <si>
    <t>AMWT-C36EYUT2EQ</t>
  </si>
  <si>
    <t>https://dashboard.paveapi.com/park/AMWT-C36EYUT2EQ/?l=en</t>
  </si>
  <si>
    <t>https://agent-admin.paveapi.com/inspectionView/AMWT-WCHTKKUTLX?activeTab=past-sessions</t>
  </si>
  <si>
    <t>AMWT-WCHTKKUTLX</t>
  </si>
  <si>
    <t>https://dashboard.paveapi.com/park/AMWT-WCHTKKUTLX/?l=en</t>
  </si>
  <si>
    <t>View 5: Remove false positive damage.
View 7: Repaired. / Correct one.</t>
  </si>
  <si>
    <t>https://agent-admin.paveapi.com/inspectionView/AMWT-GBWAYNXVLC?activeTab=past-sessions</t>
  </si>
  <si>
    <t>7FCEHEB21SN035818</t>
  </si>
  <si>
    <t>PSLD</t>
  </si>
  <si>
    <t>DWA7</t>
  </si>
  <si>
    <t>AMWT-GBWAYNXVLC</t>
  </si>
  <si>
    <t>https://dashboard.paveapi.com/park/AMWT-GBWAYNXVLC/?l=en</t>
  </si>
  <si>
    <t xml:space="preserve">View 7: (1) Damage OLD xác định sai </t>
  </si>
  <si>
    <t>https://agent-admin.paveapi.com/inspectionView/AMWT-CIOGBU6MPI?activeTab=past-sessions</t>
  </si>
  <si>
    <t>PSLD.user</t>
  </si>
  <si>
    <t>AMWT-CIOGBU6MPI</t>
  </si>
  <si>
    <t>https://dashboard.paveapi.com/park/AMWT-CIOGBU6MPI/?l=en</t>
  </si>
  <si>
    <t>View 7: Remove false positive damage.</t>
  </si>
  <si>
    <t>https://agent-admin.paveapi.com/inspectionView/AMWT-MGTZ28WLMW?activeTab=past-sessions</t>
  </si>
  <si>
    <t>7FCEHEB29RN019926</t>
  </si>
  <si>
    <t>RPIR</t>
  </si>
  <si>
    <t>RPIR.user</t>
  </si>
  <si>
    <t>AMWT-MGTZ28WLMW</t>
  </si>
  <si>
    <t>https://dashboard.paveapi.com/park/AMWT-MGTZ28WLMW/?l=en</t>
  </si>
  <si>
    <t>View 7: BUMPER_REAR_UNIQUE - DENTS_MAJOR_NOT_THROUGH_PAINT</t>
  </si>
  <si>
    <t>https://agent-admin.paveapi.com/inspectionView/AMWT-WAZ0S0MLPO?activeTab=past-sessions</t>
  </si>
  <si>
    <t>AMWT-WAZ0S0MLPO</t>
  </si>
  <si>
    <t>https://dashboard.paveapi.com/park/AMWT-WAZ0S0MLPO/?l=en</t>
  </si>
  <si>
    <t>https://agent-admin.paveapi.com/inspectionView/AMWT-JDQG1OZFCD?activeTab=past-sessions</t>
  </si>
  <si>
    <t>7FCEHEB70PN009990</t>
  </si>
  <si>
    <t>KTLG</t>
  </si>
  <si>
    <t>DBL8</t>
  </si>
  <si>
    <t>KTLG.user</t>
  </si>
  <si>
    <t>AMWT-JDQG1OZFCD</t>
  </si>
  <si>
    <t>https://dashboard.paveapi.com/park/AMWT-JDQG1OZFCD/?l=en</t>
  </si>
  <si>
    <t>https://agent-admin.paveapi.com/inspectionView/AMWT-SA4PG75LDY?activeTab=past-sessions</t>
  </si>
  <si>
    <t>AMWT-SA4PG75LDY</t>
  </si>
  <si>
    <t>https://dashboard.paveapi.com/park/AMWT-SA4PG75LDY/?l=en</t>
  </si>
  <si>
    <t>View 4, 7, 8: Repaired. / Correct one.</t>
  </si>
  <si>
    <t>https://agent-admin.paveapi.com/inspectionView/AMWT-PKMW5SJKYD?activeTab=past-sessions</t>
  </si>
  <si>
    <t>7FCEHEB71PN013580</t>
  </si>
  <si>
    <t>ANRL</t>
  </si>
  <si>
    <t>DFL7</t>
  </si>
  <si>
    <t>ANRL.user</t>
  </si>
  <si>
    <t>AMWT-PKMW5SJKYD</t>
  </si>
  <si>
    <t>https://dashboard.paveapi.com/park/AMWT-PKMW5SJKYD/?l=en</t>
  </si>
  <si>
    <t>https://agent-admin.paveapi.com/inspectionView/AMWT-1JVKJBCTNC?activeTab=past-sessions</t>
  </si>
  <si>
    <t>AMWT-1JVKJBCTNC</t>
  </si>
  <si>
    <t>https://dashboard.paveapi.com/park/AMWT-1JVKJBCTNC/?l=en</t>
  </si>
  <si>
    <t>View 5, 8: Repaired. / Correct one.</t>
  </si>
  <si>
    <t>https://agent-admin.paveapi.com/inspectionView/AMWT-GI4OULUCDI?activeTab=past-sessions</t>
  </si>
  <si>
    <t>7FCEHEB72PN008548</t>
  </si>
  <si>
    <t>AMWT-GI4OULUCDI</t>
  </si>
  <si>
    <t>https://dashboard.paveapi.com/park/AMWT-GI4OULUCDI/?l=en</t>
  </si>
  <si>
    <t>duc.ngominh</t>
  </si>
  <si>
    <t>View 4: (11, 12) Damage OLD đã sửa chữa</t>
  </si>
  <si>
    <t>https://agent-admin.paveapi.com/inspectionView/AMWT-F5F7DW7PYK?activeTab=past-sessions</t>
  </si>
  <si>
    <t>AMWT-F5F7DW7PYK</t>
  </si>
  <si>
    <t>https://dashboard.paveapi.com/park/AMWT-F5F7DW7PYK/?l=en</t>
  </si>
  <si>
    <t>View 4: Remove wrong damages (11,12) &amp; new damages was discovered. / Correct one.
View 5: Remove false positive damage.</t>
  </si>
  <si>
    <t>https://agent-admin.paveapi.com/inspectionView/AMWT-XQNTAWENAJ?activeTab=past-sessions</t>
  </si>
  <si>
    <t>7FCEHEB72PN014933</t>
  </si>
  <si>
    <t>AMWT-XQNTAWENAJ</t>
  </si>
  <si>
    <t>https://dashboard.paveapi.com/park/AMWT-XQNTAWENAJ/?l=en</t>
  </si>
  <si>
    <t>https://agent-admin.paveapi.com/inspectionView/AMWT-7AKW6D5I0D?activeTab=past-sessions</t>
  </si>
  <si>
    <t>AMWT-7AKW6D5I0D</t>
  </si>
  <si>
    <t>https://dashboard.paveapi.com/park/AMWT-7AKW6D5I0D/?l=en</t>
  </si>
  <si>
    <t>https://agent-admin.paveapi.com/inspectionView/AMDE-RQFRBPBWQZ?activeTab=past-sessions</t>
  </si>
  <si>
    <t>W1V3HBFZ6SP727850</t>
  </si>
  <si>
    <t>AMDE-RQFRBPBWQZ</t>
  </si>
  <si>
    <t>View 8: (1) Damage OLD bị xóa sai</t>
  </si>
  <si>
    <t>0508-1hrs_NA</t>
  </si>
  <si>
    <t>https://agent-admin.paveapi.com/inspectionView/AMWT-SEXQPINT10?activeTab=past-sessions</t>
  </si>
  <si>
    <t>1FTBR3U80RKA66744</t>
  </si>
  <si>
    <t>LLMR</t>
  </si>
  <si>
    <t>DYH1</t>
  </si>
  <si>
    <t>LeasePlan_LMR</t>
  </si>
  <si>
    <t>AMWT-SEXQPINT10</t>
  </si>
  <si>
    <t>https://dashboard.paveapi.com/park/AMWT-SEXQPINT10/?l=en</t>
  </si>
  <si>
    <t>https://agent-admin.paveapi.com/inspectionView/AMWT-HW7M6CEYPL?activeTab=past-sessions</t>
  </si>
  <si>
    <t>AMWT-HW7M6CEYPL</t>
  </si>
  <si>
    <t>https://dashboard.paveapi.com/park/AMWT-HW7M6CEYPL/?l=en</t>
  </si>
  <si>
    <t>https://agent-admin.paveapi.com/inspectionView/AMWT-256ICF3GSI?activeTab=past-sessions</t>
  </si>
  <si>
    <t>AMWT-256ICF3GSI</t>
  </si>
  <si>
    <t>https://dashboard.paveapi.com/park/AMWT-256ICF3GSI/?l=en</t>
  </si>
  <si>
    <t>https://agent-admin.paveapi.com/inspectionView/AMWT-RIE25U5DQL?activeTab=past-sessions</t>
  </si>
  <si>
    <t>1FTBR3X83MKA54107</t>
  </si>
  <si>
    <t>HKPL</t>
  </si>
  <si>
    <t>DLR2</t>
  </si>
  <si>
    <t>HKPL.user</t>
  </si>
  <si>
    <t>AMWT-RIE25U5DQL</t>
  </si>
  <si>
    <t>https://dashboard.paveapi.com/park/AMWT-RIE25U5DQL/?l=en</t>
  </si>
  <si>
    <t>View 5: (2) Damage OLD xác định sai 
View 7: (6) Damage NEW sai label</t>
  </si>
  <si>
    <t>https://agent-admin.paveapi.com/inspectionView/AMWT-IFZWMN7IZ1?activeTab=past-sessions</t>
  </si>
  <si>
    <t>AMWT-IFZWMN7IZ1</t>
  </si>
  <si>
    <t>https://dashboard.paveapi.com/park/AMWT-IFZWMN7IZ1/?l=en</t>
  </si>
  <si>
    <t>View 5: Remove false positive damage. / Correct one.
View 7: Remove wrong damage. / Correct one.</t>
  </si>
  <si>
    <t>https://agent-admin.paveapi.com/inspectionView/AMWT-UGAQ2G3CLH?activeTab=past-sessions</t>
  </si>
  <si>
    <t>3C6MRVJG0ME579642</t>
  </si>
  <si>
    <t>BISN</t>
  </si>
  <si>
    <t>DDV4</t>
  </si>
  <si>
    <t>Ducbui.BISN</t>
  </si>
  <si>
    <t>AMWT-UGAQ2G3CLH</t>
  </si>
  <si>
    <t>https://dashboard.paveapi.com/park/AMWT-UGAQ2G3CLH/?l=en</t>
  </si>
  <si>
    <t>View 7: (1) Damage OLD đã sửa chữa</t>
  </si>
  <si>
    <t>https://agent-admin.paveapi.com/inspectionView/AMWT-MU132ZCZ3H?activeTab=past-sessions</t>
  </si>
  <si>
    <t>AMWT-MU132ZCZ3H</t>
  </si>
  <si>
    <t>https://dashboard.paveapi.com/park/AMWT-MU132ZCZ3H/?l=en</t>
  </si>
  <si>
    <t>View 7: Remove wrong damage. / Correct one.</t>
  </si>
  <si>
    <t>https://agent-admin.paveapi.com/inspectionView/AMWT-97NSFTFUPE?activeTab=past-sessions</t>
  </si>
  <si>
    <t>3C6MRVJG2ME549879</t>
  </si>
  <si>
    <t>soundcollisioncenter</t>
  </si>
  <si>
    <t>AMWT-97NSFTFUPE</t>
  </si>
  <si>
    <t>https://dashboard.paveapi.com/park/AMWT-97NSFTFUPE/?l=en</t>
  </si>
  <si>
    <t>https://agent-admin.paveapi.com/inspectionView/AMWT-VDXYLKF5E2?activeTab=past-sessions</t>
  </si>
  <si>
    <t>AMWT-VDXYLKF5E2</t>
  </si>
  <si>
    <t>https://dashboard.paveapi.com/park/AMWT-VDXYLKF5E2/?l=en</t>
  </si>
  <si>
    <t>https://agent-admin.paveapi.com/inspectionView/AMWT-7HKGZBBGM4?activeTab=past-sessions</t>
  </si>
  <si>
    <t>AMWT-7HKGZBBGM4</t>
  </si>
  <si>
    <t>https://dashboard.paveapi.com/park/AMWT-7HKGZBBGM4/?l=en</t>
  </si>
  <si>
    <t>kien.nguyen</t>
  </si>
  <si>
    <t>View 4: (8) Damage NEW xác định sai</t>
  </si>
  <si>
    <t>https://agent-admin.paveapi.com/inspectionView/AMWT-SHGW3UJNDH?activeTab=past-sessions</t>
  </si>
  <si>
    <t>AMWT-SHGW3UJNDH</t>
  </si>
  <si>
    <t>https://dashboard.paveapi.com/park/AMWT-SHGW3UJNDH/?l=en</t>
  </si>
  <si>
    <t>https://agent-admin.paveapi.com/inspectionView/AMWT-UWV4HSUGVU?activeTab=past-sessions</t>
  </si>
  <si>
    <t>3C6MRVJG6ME549206</t>
  </si>
  <si>
    <t>LALG</t>
  </si>
  <si>
    <t>WOR1</t>
  </si>
  <si>
    <t>Piggytrot</t>
  </si>
  <si>
    <t>AMWT-UWV4HSUGVU</t>
  </si>
  <si>
    <t>https://dashboard.paveapi.com/park/AMWT-UWV4HSUGVU/?l=en</t>
  </si>
  <si>
    <t>https://agent-admin.paveapi.com/inspectionView/AMWT-KQLUCENOEK?activeTab=past-sessions</t>
  </si>
  <si>
    <t>AMWT-KQLUCENOEK</t>
  </si>
  <si>
    <t>https://dashboard.paveapi.com/park/AMWT-KQLUCENOEK/?l=en</t>
  </si>
  <si>
    <t>https://agent-admin.paveapi.com/inspectionView/AMRR-7GJV9BWFUX?activeTab=past-sessions</t>
  </si>
  <si>
    <t>3C6URVJG3KE560077</t>
  </si>
  <si>
    <t>BTKR</t>
  </si>
  <si>
    <t>DIL7</t>
  </si>
  <si>
    <t>BTKFleet</t>
  </si>
  <si>
    <t>AMRR-7GJV9BWFUX</t>
  </si>
  <si>
    <t>https://dashboard.paveapi.com/park/AMRR-7GJV9BWFUX/?l=en</t>
  </si>
  <si>
    <t>https://agent-admin.paveapi.com/inspectionView/AMRR-IHBSWUTRE6?activeTab=past-sessions</t>
  </si>
  <si>
    <t>AMRR-IHBSWUTRE6</t>
  </si>
  <si>
    <t>https://dashboard.paveapi.com/park/AMRR-IHBSWUTRE6/?l=en</t>
  </si>
  <si>
    <t>https://agent-admin.paveapi.com/inspectionView/AMRR-NRZIBHQ7NH?activeTab=past-sessions</t>
  </si>
  <si>
    <t>AMRR-NRZIBHQ7NH</t>
  </si>
  <si>
    <t>https://dashboard.paveapi.com/park/AMRR-NRZIBHQ7NH/?l=en</t>
  </si>
  <si>
    <t>View 7, 8: Remove false positive damages. / Correct one.</t>
  </si>
  <si>
    <t>https://agent-admin.paveapi.com/inspectionView/AMWT-AYOVXKM4M4?activeTab=past-sessions</t>
  </si>
  <si>
    <t>3C6URVJG4LE106955</t>
  </si>
  <si>
    <t>ALGT</t>
  </si>
  <si>
    <t>DXH6</t>
  </si>
  <si>
    <t>ALGT.user</t>
  </si>
  <si>
    <t>AMWT-AYOVXKM4M4</t>
  </si>
  <si>
    <t>https://dashboard.paveapi.com/park/AMWT-AYOVXKM4M4/?l=en</t>
  </si>
  <si>
    <t>View 7: (2, 3, 4, 5, 6, 7, 8, 9 ) Damage OLD đã sửa chữa
View 5: (3) Damage OLD xác định sai</t>
  </si>
  <si>
    <t>https://agent-admin.paveapi.com/inspectionView/AMWT-8HM1EY6FJE?activeTab=past-sessions</t>
  </si>
  <si>
    <t>AMWT-8HM1EY6FJE</t>
  </si>
  <si>
    <t>https://dashboard.paveapi.com/park/AMWT-8HM1EY6FJE/?l=en</t>
  </si>
  <si>
    <t>View 5,7: Remove false positive damages. / Correct one.</t>
  </si>
  <si>
    <t>https://agent-admin.paveapi.com/inspectionView/AMUO-OYEJKE63O4?activeTab=past-sessions</t>
  </si>
  <si>
    <t>3C6URVJG7LE144888</t>
  </si>
  <si>
    <t>AMUO-OYEJKE63O4</t>
  </si>
  <si>
    <t>https://dashboard.paveapi.com/park/AMUO-OYEJKE63O4/?l=en</t>
  </si>
  <si>
    <t>y.nguyen</t>
  </si>
  <si>
    <t>View 4: (2) Damage OLD đã sửa chữa</t>
  </si>
  <si>
    <t>https://agent-admin.paveapi.com/inspectionView/AMUO-8FO9CL5WPS?activeTab=past-sessions</t>
  </si>
  <si>
    <t>AMUO-8FO9CL5WPS</t>
  </si>
  <si>
    <t>https://dashboard.paveapi.com/park/AMUO-8FO9CL5WPS/?l=en</t>
  </si>
  <si>
    <t>https://agent-admin.paveapi.com/inspectionView/AMWT-DRCIO4UG4I?activeTab=past-sessions</t>
  </si>
  <si>
    <t>7FCEHDB73NN004788</t>
  </si>
  <si>
    <t>PUMA</t>
  </si>
  <si>
    <t>DDV5</t>
  </si>
  <si>
    <t>PUMA.user</t>
  </si>
  <si>
    <t>AMWT-DRCIO4UG4I</t>
  </si>
  <si>
    <t>https://dashboard.paveapi.com/park/AMWT-DRCIO4UG4I/?l=en</t>
  </si>
  <si>
    <t>https://agent-admin.paveapi.com/inspectionView/AMWT-AULANDLXBT?activeTab=past-sessions</t>
  </si>
  <si>
    <t>AMWT-AULANDLXBT</t>
  </si>
  <si>
    <t>https://dashboard.paveapi.com/park/AMWT-AULANDLXBT/?l=en</t>
  </si>
  <si>
    <t>https://agent-admin.paveapi.com/inspectionView/AMWT-Q35ECOHWAL?activeTab=past-sessions</t>
  </si>
  <si>
    <t>7FCEHEB23RN018979</t>
  </si>
  <si>
    <t>PPLC</t>
  </si>
  <si>
    <t>cpazparand</t>
  </si>
  <si>
    <t>AMWT-Q35ECOHWAL</t>
  </si>
  <si>
    <t>https://dashboard.paveapi.com/park/AMWT-Q35ECOHWAL/?l=en</t>
  </si>
  <si>
    <t>https://agent-admin.paveapi.com/inspectionView/AMWT-VLY3I1CNO4?activeTab=past-sessions</t>
  </si>
  <si>
    <t>AMWT-VLY3I1CNO4</t>
  </si>
  <si>
    <t>https://dashboard.paveapi.com/park/AMWT-VLY3I1CNO4/?l=en</t>
  </si>
  <si>
    <t>https://agent-admin.paveapi.com/inspectionView/AMWT-WQCGOQFQRJ?activeTab=past-sessions</t>
  </si>
  <si>
    <t>AMWT-WQCGOQFQRJ</t>
  </si>
  <si>
    <t>https://dashboard.paveapi.com/park/AMWT-WQCGOQFQRJ/?l=en</t>
  </si>
  <si>
    <t>View 7: Dispute. Remove invisible damage on main view.</t>
  </si>
  <si>
    <t>https://agent-admin.paveapi.com/inspectionView/AMWT-BBNFD3YC5G?activeTab=past-sessions</t>
  </si>
  <si>
    <t>AMWT-BBNFD3YC5G</t>
  </si>
  <si>
    <t>https://dashboard.paveapi.com/park/AMWT-BBNFD3YC5G/?l=en</t>
  </si>
  <si>
    <t>https://agent-admin.paveapi.com/inspectionView/AMWT-5NQKNPZM1B?activeTab=past-sessions</t>
  </si>
  <si>
    <t>AMWT-5NQKNPZM1B</t>
  </si>
  <si>
    <t xml:space="preserve">View 7: (12) Damage NEW xác định sai </t>
  </si>
  <si>
    <t>https://agent-admin.paveapi.com/inspectionView/AMWT-UT6F4VXDVU?activeTab=past-sessions</t>
  </si>
  <si>
    <t>AMWT-UT6F4VXDVU</t>
  </si>
  <si>
    <t>https://dashboard.paveapi.com/park/AMWT-UT6F4VXDVU/?l=en</t>
  </si>
  <si>
    <t>https://agent-admin.paveapi.com/inspectionView/AMWT-X3RPTZMSY0?activeTab=past-sessions</t>
  </si>
  <si>
    <t>AMWT-X3RPTZMSY0</t>
  </si>
  <si>
    <t>https://dashboard.paveapi.com/park/AMWT-X3RPTZMSY0/?l=en</t>
  </si>
  <si>
    <t>View 5: Remove false positive damage. / Correct one. 
View 7: Remove wrong damage. / Correct one.</t>
  </si>
  <si>
    <t>https://agent-admin.paveapi.com/inspectionView/AMWT-F1GCNBPFT6?activeTab=past-sessions</t>
  </si>
  <si>
    <t>7FCEHEB24RN017386</t>
  </si>
  <si>
    <t>SFDL</t>
  </si>
  <si>
    <t>DHO8</t>
  </si>
  <si>
    <t>SFDL.user</t>
  </si>
  <si>
    <t>AMWT-F1GCNBPFT6</t>
  </si>
  <si>
    <t>https://dashboard.paveapi.com/park/AMWT-F1GCNBPFT6/?l=en</t>
  </si>
  <si>
    <t>https://agent-admin.paveapi.com/inspectionView/AMWT-NLC4IMDIHB?activeTab=past-sessions</t>
  </si>
  <si>
    <t>AMWT-NLC4IMDIHB</t>
  </si>
  <si>
    <t>https://dashboard.paveapi.com/park/AMWT-NLC4IMDIHB/?l=en</t>
  </si>
  <si>
    <t>https://agent-admin.paveapi.com/inspectionView/AMWT-0BIJUTQETC?activeTab=past-sessions</t>
  </si>
  <si>
    <t>7FCEHEB26SN030498</t>
  </si>
  <si>
    <t>AMWT-0BIJUTQETC</t>
  </si>
  <si>
    <t>View 5: (1) Damage NEW kích thước nhỏ</t>
  </si>
  <si>
    <t>https://agent-admin.paveapi.com/inspectionView/AMWT-E7X2CXNYIA?activeTab=past-sessions</t>
  </si>
  <si>
    <t>LIRX</t>
  </si>
  <si>
    <t>DAS8</t>
  </si>
  <si>
    <t>George</t>
  </si>
  <si>
    <t>AMWT-E7X2CXNYIA</t>
  </si>
  <si>
    <t>https://dashboard.paveapi.com/park/AMWT-E7X2CXNYIA/?l=en</t>
  </si>
  <si>
    <t>https://agent-admin.paveapi.com/inspectionView/AMWT-XJH4CKFUJL?activeTab=past-sessions</t>
  </si>
  <si>
    <t>brianfarmer</t>
  </si>
  <si>
    <t>AMWT-XJH4CKFUJL</t>
  </si>
  <si>
    <t>https://dashboard.paveapi.com/park/AMWT-XJH4CKFUJL/?l=en</t>
  </si>
  <si>
    <t>View 5: Remove wrong damage. / Correct one.</t>
  </si>
  <si>
    <t>https://agent-admin.paveapi.com/inspectionView/AMWT-00NKK8QCJM?activeTab=past-sessions</t>
  </si>
  <si>
    <t>7FCEHEB74PN014254</t>
  </si>
  <si>
    <t>KDLL</t>
  </si>
  <si>
    <t>DLN3</t>
  </si>
  <si>
    <t>kdllsperez</t>
  </si>
  <si>
    <t>AMWT-00NKK8QCJM</t>
  </si>
  <si>
    <t>https://dashboard.paveapi.com/park/AMWT-00NKK8QCJM/?l=en</t>
  </si>
  <si>
    <t>https://agent-admin.paveapi.com/inspectionView/AMWT-J4PYUT9RZ4?activeTab=past-sessions</t>
  </si>
  <si>
    <t>AMWT-J4PYUT9RZ4</t>
  </si>
  <si>
    <t>https://dashboard.paveapi.com/park/AMWT-J4PYUT9RZ4/?l=en</t>
  </si>
  <si>
    <t>https://agent-admin.paveapi.com/inspectionView/AMWT-E4Z2NC0KBL?activeTab=past-sessions</t>
  </si>
  <si>
    <t>7FCEHEB76PN007614</t>
  </si>
  <si>
    <t>GARC</t>
  </si>
  <si>
    <t>DTU9</t>
  </si>
  <si>
    <t>JoshDominguez</t>
  </si>
  <si>
    <t>AMWT-E4Z2NC0KBL</t>
  </si>
  <si>
    <t>https://dashboard.paveapi.com/park/AMWT-E4Z2NC0KBL/?l=en</t>
  </si>
  <si>
    <t>https://agent-admin.paveapi.com/inspectionView/AMWT-MIZCYCCEL0?activeTab=past-sessions</t>
  </si>
  <si>
    <t>AMWT-MIZCYCCEL0</t>
  </si>
  <si>
    <t>https://dashboard.paveapi.com/park/AMWT-MIZCYCCEL0/?l=en</t>
  </si>
  <si>
    <t>https://agent-admin.paveapi.com/inspectionView/AMWT-0TAN5K0BM2?activeTab=past-sessions</t>
  </si>
  <si>
    <t>AMWT-0TAN5K0BM2</t>
  </si>
  <si>
    <t>https://dashboard.paveapi.com/park/AMWT-0TAN5K0BM2/?l=en</t>
  </si>
  <si>
    <t xml:space="preserve">View 4: Wrong removal. </t>
  </si>
  <si>
    <t>anh.dao</t>
  </si>
  <si>
    <t>View 4: (3) Damage OLD bị xóa sai</t>
  </si>
  <si>
    <t>https://agent-admin.paveapi.com/inspectionView/AMWT-TRCXDGIPHY?activeTab=past-sessions</t>
  </si>
  <si>
    <t>AMWT-TRCXDGIPHY</t>
  </si>
  <si>
    <t>https://dashboard.paveapi.com/park/AMWT-TRCXDGIPHY/?l=en</t>
  </si>
  <si>
    <t>https://agent-admin.paveapi.com/inspectionView/AMWT-XVH6O6ECJJ?activeTab=past-sessions</t>
  </si>
  <si>
    <t>7FCEHEB76PN013249</t>
  </si>
  <si>
    <t>CDEV</t>
  </si>
  <si>
    <t>DLT8</t>
  </si>
  <si>
    <t>CDEV.user</t>
  </si>
  <si>
    <t>AMWT-XVH6O6ECJJ</t>
  </si>
  <si>
    <t>https://dashboard.paveapi.com/park/AMWT-XVH6O6ECJJ/?l=en</t>
  </si>
  <si>
    <t>https://agent-admin.paveapi.com/inspectionView/AMWT-YFWIWQLFTF?activeTab=past-sessions</t>
  </si>
  <si>
    <t>AMWT-YFWIWQLFTF</t>
  </si>
  <si>
    <t>https://dashboard.paveapi.com/park/AMWT-YFWIWQLFTF/?l=en</t>
  </si>
  <si>
    <t>https://agent-admin.paveapi.com/inspectionView/CRMI-AKHQY2DJ9A?activeTab=past-sessions</t>
  </si>
  <si>
    <t>2GCUDDEDXP1114837</t>
  </si>
  <si>
    <t>CRMI-AKHQY2DJ9A</t>
  </si>
  <si>
    <t>View 7: ROCKER_PANEL_RIGHT - DENT_MAJOR_SEAM_LINE</t>
  </si>
  <si>
    <t>https://agent-admin.paveapi.com/inspectionView/S2DW-TGA6QUEJUS?activeTab=past-sessions</t>
  </si>
  <si>
    <t>5FNRL6H96RB029912</t>
  </si>
  <si>
    <t>S2DW-TGA6QUEJUS</t>
  </si>
  <si>
    <t>tong.nguyen</t>
  </si>
  <si>
    <t>View 5: BUMPER_FRONT_UNIQUE - DENTS_MAJOR_NOT_THROUGH_PAINT</t>
  </si>
  <si>
    <t>https://agent-admin.paveapi.com/inspectionView/AMWT-X0NCRZBGQO?activeTab=past-sessions</t>
  </si>
  <si>
    <t>1FTBR3X83MKA83008</t>
  </si>
  <si>
    <t>AMWT-X0NCRZBGQO</t>
  </si>
  <si>
    <t>View 5: BADGE - MISSING_MAJOR
View 5: (2) Damage OLD trùng damage (4) view 4 -&gt; rj
View 4: (5, 6) Damage OLD kích thước nhỏ -&gt; rj</t>
  </si>
  <si>
    <t>https://agent-admin.paveapi.com/inspectionView/AMWT-GKHWMLO8IU?activeTab=past-sessions</t>
  </si>
  <si>
    <t>7FCEHEB76PN013851</t>
  </si>
  <si>
    <t>ALFS</t>
  </si>
  <si>
    <t>DPD8</t>
  </si>
  <si>
    <t>ALFS.user</t>
  </si>
  <si>
    <t>AMWT-GKHWMLO8IU</t>
  </si>
  <si>
    <t>https://dashboard.paveapi.com/park/AMWT-GKHWMLO8IU/?l=en</t>
  </si>
  <si>
    <t>https://agent-admin.paveapi.com/inspectionView/AMWT-B5BE57GYQV?activeTab=past-sessions</t>
  </si>
  <si>
    <t>aroling.lmr</t>
  </si>
  <si>
    <t>AMWT-B5BE57GYQV</t>
  </si>
  <si>
    <t>https://dashboard.paveapi.com/park/AMWT-B5BE57GYQV/?l=en</t>
  </si>
  <si>
    <t>View 7: Repaired. / Correct one. 
View 8: Remove false positive damage. / Correct one.</t>
  </si>
  <si>
    <t>0509-1hrs_NA</t>
  </si>
  <si>
    <t>https://agent-admin.paveapi.com/inspectionView/AMWT-CIJYRAVVIM?activeTab=past-sessions</t>
  </si>
  <si>
    <t>1FTBR3X84MKA55976</t>
  </si>
  <si>
    <t>BRUL</t>
  </si>
  <si>
    <t>DPD7</t>
  </si>
  <si>
    <t>BRUL.user</t>
  </si>
  <si>
    <t>AMWT-CIJYRAVVIM</t>
  </si>
  <si>
    <t>https://dashboard.paveapi.com/park/AMWT-CIJYRAVVIM/?l=en</t>
  </si>
  <si>
    <t>https://agent-admin.paveapi.com/inspectionView/AMWT-QDKZR0MX57?activeTab=past-sessions</t>
  </si>
  <si>
    <t>AMWT-QDKZR0MX57</t>
  </si>
  <si>
    <t>https://dashboard.paveapi.com/park/AMWT-QDKZR0MX57/?l=en</t>
  </si>
  <si>
    <t xml:space="preserve">View 7: Wrong removal	</t>
  </si>
  <si>
    <t>https://agent-admin.paveapi.com/inspectionView/AMWT-1IYF0LAO8P?activeTab=past-sessions</t>
  </si>
  <si>
    <t>3C6MRVJG0ME535060</t>
  </si>
  <si>
    <t>APPL</t>
  </si>
  <si>
    <t>WPY1</t>
  </si>
  <si>
    <t>AMWT-1IYF0LAO8P</t>
  </si>
  <si>
    <t>https://dashboard.paveapi.com/park/AMWT-1IYF0LAO8P/?l=en</t>
  </si>
  <si>
    <t>View 4: (10) Damage OLD đã sửa chữa
View 7: (3, 7, 8) Damage OLD đã sửa chữa</t>
  </si>
  <si>
    <t>https://agent-admin.paveapi.com/inspectionView/AMWT-GBZTMNZKLT?activeTab=past-sessions</t>
  </si>
  <si>
    <t>AMWT-GBZTMNZKLT</t>
  </si>
  <si>
    <t>https://dashboard.paveapi.com/park/AMWT-GBZTMNZKLT/?l=en</t>
  </si>
  <si>
    <t>View 4, 7: Remove wrong damages</t>
  </si>
  <si>
    <t>https://agent-admin.paveapi.com/inspectionView/AMWT-2O1US5U85S?activeTab=past-sessions</t>
  </si>
  <si>
    <t>3C6MRVJG3ME562947</t>
  </si>
  <si>
    <t>PONN</t>
  </si>
  <si>
    <t>DKO1</t>
  </si>
  <si>
    <t>PONN.user</t>
  </si>
  <si>
    <t>AMWT-2O1US5U85S</t>
  </si>
  <si>
    <t>https://dashboard.paveapi.com/park/AMWT-2O1US5U85S/?l=en</t>
  </si>
  <si>
    <t xml:space="preserve">View 4: (10) Damage NEW xác định sai </t>
  </si>
  <si>
    <t>https://agent-admin.paveapi.com/inspectionView/AMWT-AXKGYFQXF4?activeTab=past-sessions</t>
  </si>
  <si>
    <t>AMWT-AXKGYFQXF4</t>
  </si>
  <si>
    <t>https://dashboard.paveapi.com/park/AMWT-AXKGYFQXF4/?l=en</t>
  </si>
  <si>
    <t>View 4: Remove wrong damages</t>
  </si>
  <si>
    <t>https://agent-admin.paveapi.com/inspectionView/AMWT-ZOSVELBDBW?activeTab=past-sessions</t>
  </si>
  <si>
    <t>7FCEHEB29RN017724</t>
  </si>
  <si>
    <t>MERK</t>
  </si>
  <si>
    <t>DSE8</t>
  </si>
  <si>
    <t>MERK.user</t>
  </si>
  <si>
    <t>AMWT-ZOSVELBDBW</t>
  </si>
  <si>
    <t>https://dashboard.paveapi.com/park/AMWT-ZOSVELBDBW/?l=en</t>
  </si>
  <si>
    <t>/ Correct one</t>
  </si>
  <si>
    <t>truong.nguyen</t>
  </si>
  <si>
    <t xml:space="preserve">View 7: (7) Damage NEW xác định sai </t>
  </si>
  <si>
    <t>https://agent-admin.paveapi.com/inspectionView/AMWT-UKU6WAZWHO?activeTab=past-sessions</t>
  </si>
  <si>
    <t>AMWT-UKU6WAZWHO</t>
  </si>
  <si>
    <t>https://dashboard.paveapi.com/park/AMWT-UKU6WAZWHO/?l=en</t>
  </si>
  <si>
    <t xml:space="preserve">View 5, 7: Repaired / Correct one 	</t>
  </si>
  <si>
    <t>https://agent-admin.paveapi.com/inspectionView/AMWT-3ZWD9DKB4U?activeTab=past-sessions</t>
  </si>
  <si>
    <t>7FCEHEB29RN021692</t>
  </si>
  <si>
    <t>TWID</t>
  </si>
  <si>
    <t>DKY9</t>
  </si>
  <si>
    <t>ambert</t>
  </si>
  <si>
    <t>AMWT-3ZWD9DKB4U</t>
  </si>
  <si>
    <t>https://dashboard.paveapi.com/park/AMWT-3ZWD9DKB4U/?l=en</t>
  </si>
  <si>
    <t>View 4: đã sửa nhưng hình sấp bóng tối -&gt; sp</t>
  </si>
  <si>
    <t>https://agent-admin.paveapi.com/inspectionView/AMWT-TF1CB0PZIK?activeTab=past-sessions</t>
  </si>
  <si>
    <t>AMWT-TF1CB0PZIK</t>
  </si>
  <si>
    <t>https://dashboard.paveapi.com/park/AMWT-TF1CB0PZIK/?l=en</t>
  </si>
  <si>
    <t>View 4: Remove false positive damages.</t>
  </si>
  <si>
    <t>https://agent-admin.paveapi.com/inspectionView/AMWT-AMKLZTFVXT?activeTab=past-sessions</t>
  </si>
  <si>
    <t>7FCEHEB76PN006558</t>
  </si>
  <si>
    <t>ALDY</t>
  </si>
  <si>
    <t>DUT4</t>
  </si>
  <si>
    <t>allindispatch111</t>
  </si>
  <si>
    <t>AMWT-AMKLZTFVXT</t>
  </si>
  <si>
    <t>https://dashboard.paveapi.com/park/AMWT-AMKLZTFVXT/?l=en</t>
  </si>
  <si>
    <t>https://agent-admin.paveapi.com/inspectionView/AMWT-BJN0BCIL1D?activeTab=past-sessions</t>
  </si>
  <si>
    <t>AMWT-BJN0BCIL1D</t>
  </si>
  <si>
    <t>https://dashboard.paveapi.com/park/AMWT-BJN0BCIL1D/?l=en</t>
  </si>
  <si>
    <t xml:space="preserve">View 7: Repaired / Correct one         </t>
  </si>
  <si>
    <t>0509-1hrs_EU</t>
  </si>
  <si>
    <t>https://agent-admin.paveapi.com/inspectionView/AMFR-JF8J8QCWMM?activeTab=past-sessions</t>
  </si>
  <si>
    <t>W1V9106331P374463</t>
  </si>
  <si>
    <t>FR</t>
  </si>
  <si>
    <t>ALMI</t>
  </si>
  <si>
    <t>DIF4</t>
  </si>
  <si>
    <t>ALMI.user</t>
  </si>
  <si>
    <t>AMFR-JF8J8QCWMM</t>
  </si>
  <si>
    <t>France (Wear &amp; Tear)</t>
  </si>
  <si>
    <t>https://dashboard.paveapi.com/park/AMFR-JF8J8QCWMM/?l=fr</t>
  </si>
  <si>
    <t>https://agent-admin.paveapi.com/inspectionView/AMFR-0EBZLOWZVV?activeTab=past-sessions</t>
  </si>
  <si>
    <t>AMFR-0EBZLOWZVV</t>
  </si>
  <si>
    <t>https://dashboard.paveapi.com/park/AMFR-0EBZLOWZVV/?l=fr</t>
  </si>
  <si>
    <t xml:space="preserve">View 4, 7, 8: Repaired / Correct one         </t>
  </si>
  <si>
    <t>0510-1hrs_NA</t>
  </si>
  <si>
    <t>https://agent-admin.paveapi.com/inspectionView/AMWT-C5JH5XLDTW?activeTab=past-sessions</t>
  </si>
  <si>
    <t>7FCEHEB2XRN019479</t>
  </si>
  <si>
    <t>AMWT-C5JH5XLDTW</t>
  </si>
  <si>
    <t>https://dashboard.paveapi.com/park/AMWT-C5JH5XLDTW/?l=en</t>
  </si>
  <si>
    <t>https://agent-admin.paveapi.com/inspectionView/AMWT-2IIHEONRBM?activeTab=past-sessions</t>
  </si>
  <si>
    <t>AMWT-2IIHEONRBM</t>
  </si>
  <si>
    <t>https://dashboard.paveapi.com/park/AMWT-2IIHEONRBM/?l=en</t>
  </si>
  <si>
    <t>View 4: Remove false positive damage. 
View 7: Wrong removal (1) &amp; remove false positive damage (7) 
View 8: Wrong removal. (2)</t>
  </si>
  <si>
    <t>View 7: (1) Damage OLD bị xóa sai
View 8: (2) Damage OLD bị xóa sai</t>
  </si>
  <si>
    <t>https://agent-admin.paveapi.com/inspectionView/AMWT-QDUC3U1C0R?activeTab=past-sessions</t>
  </si>
  <si>
    <t>7FCEHEB73PN010390</t>
  </si>
  <si>
    <t>AMWT-QDUC3U1C0R</t>
  </si>
  <si>
    <t>https://dashboard.paveapi.com/park/AMWT-QDUC3U1C0R/?l=en</t>
  </si>
  <si>
    <t>kiet.voanh</t>
  </si>
  <si>
    <t xml:space="preserve">View 5: (11) Damage NEW xác định sai </t>
  </si>
  <si>
    <t>https://agent-admin.paveapi.com/inspectionView/AMWT-EULUBBLO4L?activeTab=past-sessions</t>
  </si>
  <si>
    <t>AMWT-EULUBBLO4L</t>
  </si>
  <si>
    <t>https://dashboard.paveapi.com/park/AMWT-EULUBBLO4L/?l=en</t>
  </si>
  <si>
    <t xml:space="preserve">View 4: Repaired. / Correct one.
View 5: Remove false positive damage. </t>
  </si>
  <si>
    <t>https://agent-admin.paveapi.com/inspectionView/AMWT-ZCDWS9UB9X?activeTab=past-sessions</t>
  </si>
  <si>
    <t>7FCEHEB79PN010202</t>
  </si>
  <si>
    <t>AMWT-ZCDWS9UB9X</t>
  </si>
  <si>
    <t>https://dashboard.paveapi.com/park/AMWT-ZCDWS9UB9X/?l=en</t>
  </si>
  <si>
    <t xml:space="preserve">View 7: (6) Damage NEW xác định sai </t>
  </si>
  <si>
    <t>https://agent-admin.paveapi.com/inspectionView/AMWT-NKMUJVCALO?activeTab=past-sessions</t>
  </si>
  <si>
    <t>AMWT-NKMUJVCALO</t>
  </si>
  <si>
    <t>https://dashboard.paveapi.com/park/AMWT-NKMUJVCALO/?l=en</t>
  </si>
  <si>
    <t>View 7: Remove wrong damage.</t>
  </si>
  <si>
    <t>0511-1hrs_NA</t>
  </si>
  <si>
    <t>https://agent-admin.paveapi.com/inspectionView/AMWT-IZZK98BHX8?activeTab=past-sessions</t>
  </si>
  <si>
    <t>1FTBR3X80LKA47999</t>
  </si>
  <si>
    <t>AMWT-IZZK98BHX8</t>
  </si>
  <si>
    <t>https://dashboard.paveapi.com/park/AMWT-IZZK98BHX8/?l=en</t>
  </si>
  <si>
    <t>View 4: (14) Damage OLD đã sửa chữa
View 8: (2, 3, 6) Damage OLD đã sửa chữa
View 7: (20) Damage NEW xác định sai</t>
  </si>
  <si>
    <t>https://agent-admin.paveapi.com/inspectionView/AMWT-MKGKOJFNIY?activeTab=past-sessions</t>
  </si>
  <si>
    <t>AMWT-MKGKOJFNIY</t>
  </si>
  <si>
    <t>https://dashboard.paveapi.com/park/AMWT-MKGKOJFNIY/?l=en</t>
  </si>
  <si>
    <t xml:space="preserve">View 4, 8: Remove wrong damages. / Correct one. </t>
  </si>
  <si>
    <t>https://agent-admin.paveapi.com/inspectionView/AMWT-UW1ZEONGE9?activeTab=past-sessions</t>
  </si>
  <si>
    <t>AMWT-UW1ZEONGE9</t>
  </si>
  <si>
    <t>https://dashboard.paveapi.com/park/AMWT-UW1ZEONGE9/?l=en</t>
  </si>
  <si>
    <t>https://agent-admin.paveapi.com/inspectionView/AMWT-C4RJDG2OSA?activeTab=past-sessions</t>
  </si>
  <si>
    <t>1FTBR3X81MKA76770</t>
  </si>
  <si>
    <t>Storage &amp; Transport Vendors</t>
  </si>
  <si>
    <t>Pinnacle</t>
  </si>
  <si>
    <t>AMWT-C4RJDG2OSA</t>
  </si>
  <si>
    <t>Transport Vendor Inspection</t>
  </si>
  <si>
    <t>https://dashboard.paveapi.com/park/AMWT-C4RJDG2OSA/?l=en</t>
  </si>
  <si>
    <t>https://agent-admin.paveapi.com/inspectionView/AMWT-HKX2NVABEU?activeTab=past-sessions</t>
  </si>
  <si>
    <t>AMWT-HKX2NVABEU</t>
  </si>
  <si>
    <t>https://dashboard.paveapi.com/park/AMWT-HKX2NVABEU/?l=en</t>
  </si>
  <si>
    <t xml:space="preserve">View 5, 7: Remove false positive damages. </t>
  </si>
  <si>
    <t>https://agent-admin.paveapi.com/inspectionView/AMWT-XRQNZPENHF?activeTab=past-sessions</t>
  </si>
  <si>
    <t>3C6FRVJG2ME503400</t>
  </si>
  <si>
    <t>RGLO</t>
  </si>
  <si>
    <t>DTN6</t>
  </si>
  <si>
    <t>BriannaB</t>
  </si>
  <si>
    <t>AMWT-XRQNZPENHF</t>
  </si>
  <si>
    <t>https://dashboard.paveapi.com/park/AMWT-XRQNZPENHF/?l=en</t>
  </si>
  <si>
    <t>https://agent-admin.paveapi.com/inspectionView/AMWT-UORN9VRMOC?activeTab=past-sessions</t>
  </si>
  <si>
    <t>AMWT-UORN9VRMOC</t>
  </si>
  <si>
    <t>https://dashboard.paveapi.com/park/AMWT-UORN9VRMOC/?l=en</t>
  </si>
  <si>
    <t xml:space="preserve">View 8: Remove false positive damages. </t>
  </si>
  <si>
    <t>https://agent-admin.paveapi.com/inspectionView/AMWT-D7CU8TCF5Z?activeTab=past-sessions</t>
  </si>
  <si>
    <t>WD4PF0CD0KP053986</t>
  </si>
  <si>
    <t>Mercedes</t>
  </si>
  <si>
    <t>SPRINTER</t>
  </si>
  <si>
    <t>SHR1</t>
  </si>
  <si>
    <t>AMWT-D7CU8TCF5Z</t>
  </si>
  <si>
    <t>https://dashboard.paveapi.com/park/AMWT-D7CU8TCF5Z/?l=en</t>
  </si>
  <si>
    <t>que.nguyenthihong</t>
  </si>
  <si>
    <t>View 8: (4) Damage OLD đã sửa chữa</t>
  </si>
  <si>
    <t>https://agent-admin.paveapi.com/inspectionView/AMWT-LQYYGFMDI0?activeTab=past-sessions</t>
  </si>
  <si>
    <t>Sprinter</t>
  </si>
  <si>
    <t>AMWT-LQYYGFMDI0</t>
  </si>
  <si>
    <t>https://dashboard.paveapi.com/park/AMWT-LQYYGFMDI0/?l=en</t>
  </si>
  <si>
    <t>View 7: Wrong removal.</t>
  </si>
  <si>
    <t>View 7: (1) Damage OLD kích thước nhỏ -&gt; skip ok</t>
  </si>
  <si>
    <t>0512-1hrs_NA</t>
  </si>
  <si>
    <t>https://agent-admin.paveapi.com/inspectionView/AMWT-06O0KM5HY9?activeTab=past-sessions</t>
  </si>
  <si>
    <t>1FTBR3U89RKA69416</t>
  </si>
  <si>
    <t>LOGZ</t>
  </si>
  <si>
    <t>DYB2</t>
  </si>
  <si>
    <t>LOGZ.user</t>
  </si>
  <si>
    <t>AMWT-06O0KM5HY9</t>
  </si>
  <si>
    <t>https://dashboard.paveapi.com/park/AMWT-06O0KM5HY9/?l=en</t>
  </si>
  <si>
    <t>https://agent-admin.paveapi.com/inspectionView/AMWT-F3ZN6GY5IO?activeTab=past-sessions</t>
  </si>
  <si>
    <t>AMWT-F3ZN6GY5IO</t>
  </si>
  <si>
    <t>https://dashboard.paveapi.com/park/AMWT-F3ZN6GY5IO/?l=en</t>
  </si>
  <si>
    <t>View 4: Wrong removal.</t>
  </si>
  <si>
    <t>https://agent-admin.paveapi.com/inspectionView/AMWT-VBXLEAI2GP?activeTab=past-sessions</t>
  </si>
  <si>
    <t>1FTBR3X81MKA56731</t>
  </si>
  <si>
    <t>RATH</t>
  </si>
  <si>
    <t>DXC3</t>
  </si>
  <si>
    <t>StephPave</t>
  </si>
  <si>
    <t>AMWT-VBXLEAI2GP</t>
  </si>
  <si>
    <t>https://dashboard.paveapi.com/park/AMWT-VBXLEAI2GP/?l=en</t>
  </si>
  <si>
    <t>nguyen.vudinh</t>
  </si>
  <si>
    <t xml:space="preserve">View 4: (9) Damage OLD kích thước nhỏ 
View 7: (5) Damage OLD kích thước nhỏ 
View 8: (3) Damage OLD kích thước nhỏ </t>
  </si>
  <si>
    <t>https://agent-admin.paveapi.com/inspectionView/AMRR-HFMYLBSUCM?activeTab=past-sessions</t>
  </si>
  <si>
    <t>AMRR-HFMYLBSUCM</t>
  </si>
  <si>
    <t>https://dashboard.paveapi.com/park/AMRR-HFMYLBSUCM/?l=en</t>
  </si>
  <si>
    <t>View 4, 7, 8: Remove false positive damages.</t>
  </si>
  <si>
    <t>https://agent-admin.paveapi.com/inspectionView/AMWT-EA2OIU0MPB?activeTab=past-sessions</t>
  </si>
  <si>
    <t>1FTBR3X81MKA57815</t>
  </si>
  <si>
    <t>DYMK</t>
  </si>
  <si>
    <t>DDO6</t>
  </si>
  <si>
    <t>AMWT-EA2OIU0MPB</t>
  </si>
  <si>
    <t>https://dashboard.paveapi.com/park/AMWT-EA2OIU0MPB/?l=en</t>
  </si>
  <si>
    <t>View 5: (1) Damage OLD xác định sai
View 8: (2) Damage OLD xác định sai</t>
  </si>
  <si>
    <t>https://agent-admin.paveapi.com/inspectionView/AMWT-XGITTHQWMY?activeTab=past-sessions</t>
  </si>
  <si>
    <t>AMWT-XGITTHQWMY</t>
  </si>
  <si>
    <t>https://dashboard.paveapi.com/park/AMWT-XGITTHQWMY/?l=en</t>
  </si>
  <si>
    <t>View 5, 8: Remove false positive damages.</t>
  </si>
  <si>
    <t>https://agent-admin.paveapi.com/inspectionView/AMWT-BOHVMSMU0R?activeTab=past-sessions</t>
  </si>
  <si>
    <t>1FTBR3X86LKA87536</t>
  </si>
  <si>
    <t>SVDL</t>
  </si>
  <si>
    <t>DXC8</t>
  </si>
  <si>
    <t>SVDL.user</t>
  </si>
  <si>
    <t>AMWT-BOHVMSMU0R</t>
  </si>
  <si>
    <t>https://dashboard.paveapi.com/park/AMWT-BOHVMSMU0R/?l=en</t>
  </si>
  <si>
    <t>https://agent-admin.paveapi.com/inspectionView/AMWT-IWCNM0XMGN?activeTab=past-sessions</t>
  </si>
  <si>
    <t>AMWT-IWCNM0XMGN</t>
  </si>
  <si>
    <t>https://dashboard.paveapi.com/park/AMWT-IWCNM0XMGN/?l=en</t>
  </si>
  <si>
    <t>View 4, 8: Remove false positive damages.</t>
  </si>
  <si>
    <t>https://agent-admin.paveapi.com/inspectionView/AMWT-3YIUPGJMKR?activeTab=past-sessions</t>
  </si>
  <si>
    <t>3C6MRVJG4ME586819</t>
  </si>
  <si>
    <t>tfinotti</t>
  </si>
  <si>
    <t>AMWT-3YIUPGJMKR</t>
  </si>
  <si>
    <t>https://dashboard.paveapi.com/park/AMWT-3YIUPGJMKR/?l=en</t>
  </si>
  <si>
    <t xml:space="preserve">View 5: (2) Damage NEW xác định sai 
View 7: (3) Damage NEW xác định sai </t>
  </si>
  <si>
    <t>https://agent-admin.paveapi.com/inspectionView/AMUO-YSKGX5S8QU?activeTab=past-sessions</t>
  </si>
  <si>
    <t>AMUO-YSKGX5S8QU</t>
  </si>
  <si>
    <t>https://dashboard.paveapi.com/park/AMUO-YSKGX5S8QU/?l=en</t>
  </si>
  <si>
    <t>View 5: Remove false positive damage.
View 7: Remove wrong damages.</t>
  </si>
  <si>
    <t>https://agent-admin.paveapi.com/inspectionView/AMWT-JFRVOZENDZ?activeTab=past-sessions</t>
  </si>
  <si>
    <t>3C6MRVJG5ME535930</t>
  </si>
  <si>
    <t>SWIL</t>
  </si>
  <si>
    <t>DMH9</t>
  </si>
  <si>
    <t>SWILJONAS</t>
  </si>
  <si>
    <t>AMWT-JFRVOZENDZ</t>
  </si>
  <si>
    <t>https://dashboard.paveapi.com/park/AMWT-JFRVOZENDZ/?l=en</t>
  </si>
  <si>
    <t>https://agent-admin.paveapi.com/inspectionView/AMWT-ZLPMAONCMN?activeTab=past-sessions</t>
  </si>
  <si>
    <t>AMWT-ZLPMAONCMN</t>
  </si>
  <si>
    <t>https://dashboard.paveapi.com/park/AMWT-ZLPMAONCMN/?l=en</t>
  </si>
  <si>
    <t>View 4: Remove false positive damage.
View 7: Repaired. / Correct one.</t>
  </si>
  <si>
    <t>https://agent-admin.paveapi.com/inspectionView/AMWT-WF3JDKQCX1?activeTab=past-sessions</t>
  </si>
  <si>
    <t>3C7WRVMG4NE125959</t>
  </si>
  <si>
    <t>AVAN</t>
  </si>
  <si>
    <t>DWA2</t>
  </si>
  <si>
    <t>AVAN.user</t>
  </si>
  <si>
    <t>AMWT-WF3JDKQCX1</t>
  </si>
  <si>
    <t>https://dashboard.paveapi.com/park/AMWT-WF3JDKQCX1/?l=en</t>
  </si>
  <si>
    <t>Hình tối + sửa xấu -&gt; sp</t>
  </si>
  <si>
    <t>https://agent-admin.paveapi.com/inspectionView/AMWT-2JETA15LXZ?activeTab=past-sessions</t>
  </si>
  <si>
    <t>AMWT-2JETA15LXZ</t>
  </si>
  <si>
    <t>https://dashboard.paveapi.com/park/AMWT-2JETA15LXZ/?l=en</t>
  </si>
  <si>
    <t xml:space="preserve">View 4, 7: Remove wrong damages. </t>
  </si>
  <si>
    <t>https://agent-admin.paveapi.com/inspectionView/AMWT-URCX2MK1CT?activeTab=past-sessions</t>
  </si>
  <si>
    <t>7FCEHEB7XPN012234</t>
  </si>
  <si>
    <t>TTLG</t>
  </si>
  <si>
    <t>TTLG.jmfleet</t>
  </si>
  <si>
    <t>AMWT-URCX2MK1CT</t>
  </si>
  <si>
    <t>https://dashboard.paveapi.com/park/AMWT-URCX2MK1CT/?l=en</t>
  </si>
  <si>
    <t>anh.nguyen</t>
  </si>
  <si>
    <t>View 5: (3) Damage OLD xác định sai</t>
  </si>
  <si>
    <t>https://agent-admin.paveapi.com/inspectionView/AMWT-77NMRGHZOK?activeTab=past-sessions</t>
  </si>
  <si>
    <t>AMWT-77NMRGHZOK</t>
  </si>
  <si>
    <t>https://dashboard.paveapi.com/park/AMWT-77NMRGHZOK/?l=en</t>
  </si>
  <si>
    <t>https://agent-admin.paveapi.com/inspectionView/AMWT-GIJQEVY73C?activeTab=past-sessions</t>
  </si>
  <si>
    <t>WD4PF0CD6KP094560</t>
  </si>
  <si>
    <t>ACME</t>
  </si>
  <si>
    <t>AMWT-GIJQEVY73C</t>
  </si>
  <si>
    <t>https://dashboard.paveapi.com/park/AMWT-GIJQEVY73C/?l=en</t>
  </si>
  <si>
    <t>nam.nguyendinh</t>
  </si>
  <si>
    <t>View 8: (3) Damage OLD xác định sai
View 8: BADGE - MISSING_MAJOR</t>
  </si>
  <si>
    <t>https://agent-admin.paveapi.com/inspectionView/AMWT-ZMZWVMQIKE?activeTab=past-sessions</t>
  </si>
  <si>
    <t>AMWT-ZMZWVMQIKE</t>
  </si>
  <si>
    <t>https://dashboard.paveapi.com/park/AMWT-ZMZWVMQIKE/?l=en</t>
  </si>
  <si>
    <t>View 8: Remove wrong damage.</t>
  </si>
  <si>
    <t>https://agent-admin.paveapi.com/inspectionView/AMWT-BWBEHP0X3F?activeTab=past-sessions</t>
  </si>
  <si>
    <t>WD4PF1CD0KP149364</t>
  </si>
  <si>
    <t>STWA</t>
  </si>
  <si>
    <t>DFM3</t>
  </si>
  <si>
    <t>AMWT-BWBEHP0X3F</t>
  </si>
  <si>
    <t>https://dashboard.paveapi.com/park/AMWT-BWBEHP0X3F/?l=en</t>
  </si>
  <si>
    <t xml:space="preserve">View 7: (3, 4) Damage NEW xác định sai </t>
  </si>
  <si>
    <t>https://agent-admin.paveapi.com/inspectionView/AMWT-IMTSQGKNGM?activeTab=past-sessions</t>
  </si>
  <si>
    <t>AMWT-IMTSQGKNGM</t>
  </si>
  <si>
    <t>https://dashboard.paveapi.com/park/AMWT-IMTSQGKNGM/?l=en</t>
  </si>
  <si>
    <t>View 7: Remove wrong damages.</t>
  </si>
  <si>
    <t>0512-1hrs_EU</t>
  </si>
  <si>
    <t>https://agent-admin.paveapi.com/inspectionView/DIL1-N9RGCBWVV5?activeTab=past-sessions</t>
  </si>
  <si>
    <t>VXFVBYHRMNZ072118</t>
  </si>
  <si>
    <t>FIAT</t>
  </si>
  <si>
    <t>SCUDO</t>
  </si>
  <si>
    <t>Ardit.A</t>
  </si>
  <si>
    <t>DIL1-N9RGCBWVV5</t>
  </si>
  <si>
    <t>Daily Inspection LHD</t>
  </si>
  <si>
    <t>https://dashboard.paveapi.com/park/DIL1-N9RGCBWVV5/?l=en</t>
  </si>
  <si>
    <t>tuong.nhambon</t>
  </si>
  <si>
    <t>duy.nguyenhuynhquoc</t>
  </si>
  <si>
    <t>View 8: (1) Damage OLD xác định sai</t>
  </si>
  <si>
    <t>https://agent-admin.paveapi.com/inspectionView/DIL1-UKO8ICTQ6K?activeTab=past-sessions</t>
  </si>
  <si>
    <t>DIL1-UKO8ICTQ6K</t>
  </si>
  <si>
    <t>https://dashboard.paveapi.com/park/DIL1-UKO8ICTQ6K/?l=en</t>
  </si>
  <si>
    <t xml:space="preserve">View 8: Remove false positive damage. </t>
  </si>
  <si>
    <t>0513-1hrs_NA</t>
  </si>
  <si>
    <t>https://agent-admin.paveapi.com/inspectionView/AMWT-AQQPAZUF0B?activeTab=past-sessions</t>
  </si>
  <si>
    <t>1FTBR3X82MKA59041</t>
  </si>
  <si>
    <t>RAMCO2021</t>
  </si>
  <si>
    <t>AMWT-AQQPAZUF0B</t>
  </si>
  <si>
    <t>https://dashboard.paveapi.com/park/AMWT-AQQPAZUF0B/?l=en</t>
  </si>
  <si>
    <t>https://agent-admin.paveapi.com/inspectionView/AMWT-A0THZEUPMO?activeTab=past-sessions</t>
  </si>
  <si>
    <t>AMWT-A0THZEUPMO</t>
  </si>
  <si>
    <t>https://dashboard.paveapi.com/park/AMWT-A0THZEUPMO/?l=en</t>
  </si>
  <si>
    <t>https://agent-admin.paveapi.com/inspectionView/AMWT-NMIZ10H7ME?activeTab=past-sessions</t>
  </si>
  <si>
    <t>AMWT-NMIZ10H7ME</t>
  </si>
  <si>
    <t>https://dashboard.paveapi.com/park/AMWT-NMIZ10H7ME/?l=en</t>
  </si>
  <si>
    <t xml:space="preserve">View 7: Remove false positive damage. </t>
  </si>
  <si>
    <t>https://agent-admin.paveapi.com/inspectionView/AMUO-V0E5QMOIXH?activeTab=past-sessions</t>
  </si>
  <si>
    <t>1FTBR3X88LKA87165</t>
  </si>
  <si>
    <t>AMUO-V0E5QMOIXH</t>
  </si>
  <si>
    <t>https://dashboard.paveapi.com/park/AMUO-V0E5QMOIXH/?l=en</t>
  </si>
  <si>
    <t>https://agent-admin.paveapi.com/inspectionView/AMUO-LNUFMAMQ9A?activeTab=past-sessions</t>
  </si>
  <si>
    <t>AMUO-LNUFMAMQ9A</t>
  </si>
  <si>
    <t>https://dashboard.paveapi.com/park/AMUO-LNUFMAMQ9A/?l=en</t>
  </si>
  <si>
    <t>https://agent-admin.paveapi.com/inspectionView/AMWT-PCLLZEPASH?activeTab=past-sessions</t>
  </si>
  <si>
    <t>3C6MRVJG2ME550319</t>
  </si>
  <si>
    <t>PMOB</t>
  </si>
  <si>
    <t>DCY9</t>
  </si>
  <si>
    <t>JordanRansom</t>
  </si>
  <si>
    <t>AMWT-PCLLZEPASH</t>
  </si>
  <si>
    <t>https://dashboard.paveapi.com/park/AMWT-PCLLZEPASH/?l=en</t>
  </si>
  <si>
    <t>https://agent-admin.paveapi.com/inspectionView/AMWT-8ZLW44QYML?activeTab=past-sessions</t>
  </si>
  <si>
    <t>AMWT-8ZLW44QYML</t>
  </si>
  <si>
    <t>https://dashboard.paveapi.com/park/AMWT-8ZLW44QYML/?l=en</t>
  </si>
  <si>
    <t>https://agent-admin.paveapi.com/inspectionView/AMWT-Y8UQCP2CR1?activeTab=past-sessions</t>
  </si>
  <si>
    <t>3C6URVJG1LE145213</t>
  </si>
  <si>
    <t>DBLD</t>
  </si>
  <si>
    <t>DKO9</t>
  </si>
  <si>
    <t>DBLD.user</t>
  </si>
  <si>
    <t>AMWT-Y8UQCP2CR1</t>
  </si>
  <si>
    <t>https://dashboard.paveapi.com/park/AMWT-Y8UQCP2CR1/?l=en</t>
  </si>
  <si>
    <t>https://agent-admin.paveapi.com/inspectionView/AMWT-IPLF4R7TO0?activeTab=past-sessions</t>
  </si>
  <si>
    <t>mldelivers261</t>
  </si>
  <si>
    <t>AMWT-IPLF4R7TO0</t>
  </si>
  <si>
    <t>https://dashboard.paveapi.com/park/AMWT-IPLF4R7TO0/?l=en</t>
  </si>
  <si>
    <t xml:space="preserve">View 5,7: Remove false positive damages. </t>
  </si>
  <si>
    <t>https://agent-admin.paveapi.com/inspectionView/AMWT-DUBNV7LAAK?activeTab=past-sessions</t>
  </si>
  <si>
    <t>3C6URVJG4KE548410</t>
  </si>
  <si>
    <t>TSTY</t>
  </si>
  <si>
    <t>DDE9</t>
  </si>
  <si>
    <t>thicks</t>
  </si>
  <si>
    <t>AMWT-DUBNV7LAAK</t>
  </si>
  <si>
    <t>https://dashboard.paveapi.com/park/AMWT-DUBNV7LAAK/?l=en</t>
  </si>
  <si>
    <t>https://agent-admin.paveapi.com/inspectionView/AMWT-GIESVIGY4B?activeTab=past-sessions</t>
  </si>
  <si>
    <t>AMWT-GIESVIGY4B</t>
  </si>
  <si>
    <t>https://dashboard.paveapi.com/park/AMWT-GIESVIGY4B/?l=en</t>
  </si>
  <si>
    <t>View 5: Repaired. / Correct one.
View 7: Repaired (3) &amp; remove false positive damage (2)</t>
  </si>
  <si>
    <t>https://agent-admin.paveapi.com/inspectionView/AMWT-7QUFWMRE0U?activeTab=past-sessions</t>
  </si>
  <si>
    <t>3C6URVJG7LE110773</t>
  </si>
  <si>
    <t>AMWT-7QUFWMRE0U</t>
  </si>
  <si>
    <t>https://dashboard.paveapi.com/park/AMWT-7QUFWMRE0U/?l=en</t>
  </si>
  <si>
    <t>https://agent-admin.paveapi.com/inspectionView/AMWT-IILAYIZXUD?activeTab=past-sessions</t>
  </si>
  <si>
    <t>AMWT-IILAYIZXUD</t>
  </si>
  <si>
    <t>https://dashboard.paveapi.com/park/AMWT-IILAYIZXUD/?l=en</t>
  </si>
  <si>
    <t>View 7: (1) Damage OLD xóa sai damage</t>
  </si>
  <si>
    <t>https://agent-admin.paveapi.com/inspectionView/AMWT-BLW3ZSYSWE?activeTab=past-sessions</t>
  </si>
  <si>
    <t>3C6URVJGXKE558181</t>
  </si>
  <si>
    <t>HIMI</t>
  </si>
  <si>
    <t>DGR6</t>
  </si>
  <si>
    <t>lholmes.LMR</t>
  </si>
  <si>
    <t>AMWT-BLW3ZSYSWE</t>
  </si>
  <si>
    <t>https://dashboard.paveapi.com/park/AMWT-BLW3ZSYSWE/?l=en</t>
  </si>
  <si>
    <t xml:space="preserve">View 5: (2) Damage OLD kích thước nhỏ 
View 8: (1) Damage OLD kích thước nhỏ </t>
  </si>
  <si>
    <t>https://agent-admin.paveapi.com/inspectionView/AMWT-ZRPOYRNVNQ?activeTab=past-sessions</t>
  </si>
  <si>
    <t>AMWT-ZRPOYRNVNQ</t>
  </si>
  <si>
    <t>https://dashboard.paveapi.com/park/AMWT-ZRPOYRNVNQ/?l=en</t>
  </si>
  <si>
    <t xml:space="preserve">View 5: Remove false positive damage. </t>
  </si>
  <si>
    <t>https://agent-admin.paveapi.com/inspectionView/AMWT-XLGKQ11BBZ?activeTab=past-sessions</t>
  </si>
  <si>
    <t>4UZAC2EA5LCMF2366</t>
  </si>
  <si>
    <t>Freightliner</t>
  </si>
  <si>
    <t>MT45G</t>
  </si>
  <si>
    <t>AMWT-XLGKQ11BBZ</t>
  </si>
  <si>
    <t>https://dashboard.paveapi.com/park/AMWT-XLGKQ11BBZ/?l=en</t>
  </si>
  <si>
    <t>https://agent-admin.paveapi.com/inspectionView/AMWT-XKVYN3ODOZ?activeTab=past-sessions</t>
  </si>
  <si>
    <t>AMWT-XKVYN3ODOZ</t>
  </si>
  <si>
    <t>https://dashboard.paveapi.com/park/AMWT-XKVYN3ODOZ/?l=en</t>
  </si>
  <si>
    <t xml:space="preserve">View 4: Remove false positive damage. </t>
  </si>
  <si>
    <t>https://agent-admin.paveapi.com/inspectionView/AMWT-SOEHXOQFQZ?activeTab=past-sessions</t>
  </si>
  <si>
    <t>7FCEHEB24RN019526</t>
  </si>
  <si>
    <t>ARWH</t>
  </si>
  <si>
    <t>DJT6</t>
  </si>
  <si>
    <t>AMWT-SOEHXOQFQZ</t>
  </si>
  <si>
    <t>https://dashboard.paveapi.com/park/AMWT-SOEHXOQFQZ/?l=en</t>
  </si>
  <si>
    <t>nhu.khong</t>
  </si>
  <si>
    <t>View 4: (1, 2) Damage OLD đã sửa chữa</t>
  </si>
  <si>
    <t>https://agent-admin.paveapi.com/inspectionView/AMWT-C0JDLPLOBK?activeTab=past-sessions</t>
  </si>
  <si>
    <t>AMWT-C0JDLPLOBK</t>
  </si>
  <si>
    <t>https://dashboard.paveapi.com/park/AMWT-C0JDLPLOBK/?l=en</t>
  </si>
  <si>
    <t xml:space="preserve">View 4: Remove wrong damages. </t>
  </si>
  <si>
    <t>https://agent-admin.paveapi.com/inspectionView/AMWT-MFKBSEO3EQ?activeTab=past-sessions</t>
  </si>
  <si>
    <t>7FCEHEB75PN012951</t>
  </si>
  <si>
    <t>INOY</t>
  </si>
  <si>
    <t>DML3</t>
  </si>
  <si>
    <t>INOY.Dayton</t>
  </si>
  <si>
    <t>AMWT-MFKBSEO3EQ</t>
  </si>
  <si>
    <t>https://dashboard.paveapi.com/park/AMWT-MFKBSEO3EQ/?l=en</t>
  </si>
  <si>
    <t>https://agent-admin.paveapi.com/inspectionView/AMWT-U3QFQIHPXY?activeTab=past-sessions</t>
  </si>
  <si>
    <t>AMWT-U3QFQIHPXY</t>
  </si>
  <si>
    <t>https://dashboard.paveapi.com/park/AMWT-U3QFQIHPXY/?l=en</t>
  </si>
  <si>
    <t>thong.nhat</t>
  </si>
  <si>
    <t>View 5: (3) Damage OLD xóa sai damage</t>
  </si>
  <si>
    <t>https://agent-admin.paveapi.com/inspectionView/AMWT-2FYAPVCJZQ?activeTab=past-sessions</t>
  </si>
  <si>
    <t>AMWT-2FYAPVCJZQ</t>
  </si>
  <si>
    <t>https://dashboard.paveapi.com/park/AMWT-2FYAPVCJZQ/?l=en</t>
  </si>
  <si>
    <t>https://agent-admin.paveapi.com/inspectionView/AMWT-UHXBVS5GVW?activeTab=past-sessions</t>
  </si>
  <si>
    <t>AMWT-UHXBVS5GVW</t>
  </si>
  <si>
    <t>https://dashboard.paveapi.com/park/AMWT-UHXBVS5GVW/?l=en</t>
  </si>
  <si>
    <t>https://agent-admin.paveapi.com/inspectionView/AMWT-JYQAFUPAF5?activeTab=past-sessions</t>
  </si>
  <si>
    <t>AMWT-JYQAFUPAF5</t>
  </si>
  <si>
    <t>https://dashboard.paveapi.com/park/AMWT-JYQAFUPAF5/?l=en</t>
  </si>
  <si>
    <t>Còn damage nhưng bị xóa từ ID AMWT-U3QFQIHPXY</t>
  </si>
  <si>
    <t>https://agent-admin.paveapi.com/inspectionView/AMWT-BKF7DHD4SK?activeTab=past-sessions</t>
  </si>
  <si>
    <t>7FCEHEB7XPN010838</t>
  </si>
  <si>
    <t>AMWT-BKF7DHD4SK</t>
  </si>
  <si>
    <t>https://dashboard.paveapi.com/park/AMWT-BKF7DHD4SK/?l=en</t>
  </si>
  <si>
    <t>https://agent-admin.paveapi.com/inspectionView/AMWT-MYIEQA6EF1?activeTab=past-sessions</t>
  </si>
  <si>
    <t>AMWT-MYIEQA6EF1</t>
  </si>
  <si>
    <t>https://dashboard.paveapi.com/park/AMWT-MYIEQA6EF1/?l=en</t>
  </si>
  <si>
    <t>https://agent-admin.paveapi.com/inspectionView/AMWT-IQHAZF5E0K?activeTab=past-sessions</t>
  </si>
  <si>
    <t>AMWT-IQHAZF5E0K</t>
  </si>
  <si>
    <t>https://dashboard.paveapi.com/park/AMWT-IQHAZF5E0K/?l=en</t>
  </si>
  <si>
    <t>View 4: Repaired. / Correct one.
View 8: Remove wrong damage. / Correct one.</t>
  </si>
  <si>
    <t>https://agent-admin.paveapi.com/inspectionView/AMWT-4WCGG5RQO4?activeTab=past-sessions</t>
  </si>
  <si>
    <t>AMWT-4WCGG5RQO4</t>
  </si>
  <si>
    <t>https://dashboard.paveapi.com/park/AMWT-4WCGG5RQO4/?l=en</t>
  </si>
  <si>
    <t>https://agent-admin.paveapi.com/inspectionView/AMWT-YOPUZ465FX?activeTab=past-sessions</t>
  </si>
  <si>
    <t>AMWT-YOPUZ465FX</t>
  </si>
  <si>
    <t>https://dashboard.paveapi.com/park/AMWT-YOPUZ465FX/?l=en</t>
  </si>
  <si>
    <t>https://agent-admin.paveapi.com/inspectionView/AMWT-9RS8BIDF6A?activeTab=past-sessions</t>
  </si>
  <si>
    <t>WD4PF1CD6KP136358</t>
  </si>
  <si>
    <t>DYN7</t>
  </si>
  <si>
    <t>URBZ.user</t>
  </si>
  <si>
    <t>AMWT-9RS8BIDF6A</t>
  </si>
  <si>
    <t>https://dashboard.paveapi.com/park/AMWT-9RS8BIDF6A/?l=en</t>
  </si>
  <si>
    <t>hieu.cao</t>
  </si>
  <si>
    <t>View 4: (1) Damage NEW xác định sai
View 8: (1) Damage OLD xác định sai</t>
  </si>
  <si>
    <t>https://agent-admin.paveapi.com/inspectionView/AMUO-PHD7DWUYUF?activeTab=past-sessions</t>
  </si>
  <si>
    <t>AMUO-PHD7DWUYUF</t>
  </si>
  <si>
    <t>https://dashboard.paveapi.com/park/AMUO-PHD7DWUYUF/?l=en</t>
  </si>
  <si>
    <t>View 4, 8: Remove wrong damages.</t>
  </si>
  <si>
    <t>https://agent-admin.paveapi.com/inspectionView/AMUO-SVDWMVOGVI?activeTab=past-sessions</t>
  </si>
  <si>
    <t>AMUO-SVDWMVOGVI</t>
  </si>
  <si>
    <t>https://dashboard.paveapi.com/park/AMUO-SVDWMVOGVI/?l=en</t>
  </si>
  <si>
    <t>https://agent-admin.paveapi.com/inspectionView/AMUO-TFV1S1KTT3?activeTab=past-sessions</t>
  </si>
  <si>
    <t>AMUO-TFV1S1KTT3</t>
  </si>
  <si>
    <t>https://dashboard.paveapi.com/park/AMUO-TFV1S1KTT3/?l=en</t>
  </si>
  <si>
    <t>0513-1hrs_EU</t>
  </si>
  <si>
    <t>https://agent-admin.paveapi.com/inspectionView/AMFR-UKA4DX6GLV?activeTab=past-sessions</t>
  </si>
  <si>
    <t>W1VVKCEZ7T4556062</t>
  </si>
  <si>
    <t>VITO</t>
  </si>
  <si>
    <t>TNCT</t>
  </si>
  <si>
    <t>DPF2</t>
  </si>
  <si>
    <t>TNCT.user</t>
  </si>
  <si>
    <t>AMFR-UKA4DX6GLV</t>
  </si>
  <si>
    <t>https://dashboard.paveapi.com/park/AMFR-UKA4DX6GLV/?l=en</t>
  </si>
  <si>
    <t>View 7: (5) Damage OLD đã sửa chữa</t>
  </si>
  <si>
    <t>https://agent-admin.paveapi.com/inspectionView/AMFR-DPHNP00J3F?activeTab=past-sessions</t>
  </si>
  <si>
    <t>AMFR-DPHNP00J3F</t>
  </si>
  <si>
    <t>https://dashboard.paveapi.com/park/AMFR-DPHNP00J3F/?l=en</t>
  </si>
  <si>
    <t>https://agent-admin.paveapi.com/inspectionView/AMWK-TKR7QBR26K?activeTab=past-sessions</t>
  </si>
  <si>
    <t>WF0EXXTTREMG58501</t>
  </si>
  <si>
    <t>COSN</t>
  </si>
  <si>
    <t>DPN1</t>
  </si>
  <si>
    <t>COSN.user</t>
  </si>
  <si>
    <t>AMWK-TKR7QBR26K</t>
  </si>
  <si>
    <t>https://dashboard.paveapi.com/park/AMWK-TKR7QBR26K/?l=en</t>
  </si>
  <si>
    <t>chi.nguyen</t>
  </si>
  <si>
    <t>View 5: (1) Damage OLD đã sửa chữa</t>
  </si>
  <si>
    <t>https://agent-admin.paveapi.com/inspectionView/AMWK-PXX5NFKFJG?activeTab=past-sessions</t>
  </si>
  <si>
    <t>AMWK-PXX5NFKFJG</t>
  </si>
  <si>
    <t>https://dashboard.paveapi.com/park/AMWK-PXX5NFKFJG/?l=en</t>
  </si>
  <si>
    <t>https://agent-admin.paveapi.com/inspectionView/AMWK-LXI1U2QTBY?activeTab=past-sessions</t>
  </si>
  <si>
    <t>WF0EXXTTREMG58539</t>
  </si>
  <si>
    <t>CCL1</t>
  </si>
  <si>
    <t>DPR1</t>
  </si>
  <si>
    <t>CCL1.user</t>
  </si>
  <si>
    <t>AMWK-LXI1U2QTBY</t>
  </si>
  <si>
    <t>https://dashboard.paveapi.com/park/AMWK-LXI1U2QTBY/?l=en</t>
  </si>
  <si>
    <t>https://agent-admin.paveapi.com/inspectionView/AMWK-DYCOB44KRJ?activeTab=past-sessions</t>
  </si>
  <si>
    <t>AMWK-DYCOB44KRJ</t>
  </si>
  <si>
    <t>https://dashboard.paveapi.com/park/AMWK-DYCOB44KRJ/?l=en</t>
  </si>
  <si>
    <t>0514-1hrs_NA</t>
  </si>
  <si>
    <t>https://agent-admin.paveapi.com/inspectionView/AMWT-PKYCAPACGH?activeTab=past-sessions</t>
  </si>
  <si>
    <t>1FDDF6P82MKA92135</t>
  </si>
  <si>
    <t>drichards</t>
  </si>
  <si>
    <t>AMWT-PKYCAPACGH</t>
  </si>
  <si>
    <t>https://dashboard.paveapi.com/park/AMWT-PKYCAPACGH/?l=en</t>
  </si>
  <si>
    <t>https://agent-admin.paveapi.com/inspectionView/AMWT-IJ5F7EFIL8?activeTab=past-sessions</t>
  </si>
  <si>
    <t>AMWT-IJ5F7EFIL8</t>
  </si>
  <si>
    <t>https://dashboard.paveapi.com/park/AMWT-IJ5F7EFIL8/?l=en</t>
  </si>
  <si>
    <t>View 5: Edit component as updated.</t>
  </si>
  <si>
    <t>https://agent-admin.paveapi.com/inspectionView/AMWT-NGO4IKMBAA?activeTab=past-sessions</t>
  </si>
  <si>
    <t>1FTBR3X84LKB04043</t>
  </si>
  <si>
    <t>LUCT</t>
  </si>
  <si>
    <t>DDF2</t>
  </si>
  <si>
    <t>LUCT.fleet</t>
  </si>
  <si>
    <t>AMWT-NGO4IKMBAA</t>
  </si>
  <si>
    <t>https://dashboard.paveapi.com/park/AMWT-NGO4IKMBAA/?l=en</t>
  </si>
  <si>
    <t>https://agent-admin.paveapi.com/inspectionView/AMWT-OYP9OZZFCE?activeTab=past-sessions</t>
  </si>
  <si>
    <t>fleet.recon</t>
  </si>
  <si>
    <t>AMWT-OYP9OZZFCE</t>
  </si>
  <si>
    <t>https://dashboard.paveapi.com/park/AMWT-OYP9OZZFCE/?l=en</t>
  </si>
  <si>
    <t>View 8: Edit component as updated.</t>
  </si>
  <si>
    <t>https://agent-admin.paveapi.com/inspectionView/AMWT-IXD6GECC7M?activeTab=past-sessions</t>
  </si>
  <si>
    <t>1FTBR3X88MKA78418</t>
  </si>
  <si>
    <t>VTRA</t>
  </si>
  <si>
    <t>DCY1</t>
  </si>
  <si>
    <t>VTRA.user</t>
  </si>
  <si>
    <t>AMWT-IXD6GECC7M</t>
  </si>
  <si>
    <t>https://dashboard.paveapi.com/park/AMWT-IXD6GECC7M/?l=en</t>
  </si>
  <si>
    <t>danh.phamcong</t>
  </si>
  <si>
    <t>View 4: (23, 25) Damage OLD đã sửa chữa
View 4: (19) Damage OLD xác định sai
View 7: (1, 7) Damage OLD đã sửa chữa</t>
  </si>
  <si>
    <t>https://agent-admin.paveapi.com/inspectionView/AMWT-6PGXA8JLSQ?activeTab=past-sessions</t>
  </si>
  <si>
    <t>AMWT-6PGXA8JLSQ</t>
  </si>
  <si>
    <t>https://dashboard.paveapi.com/park/AMWT-6PGXA8JLSQ/?l=en</t>
  </si>
  <si>
    <t>View 4,5: Remove false positive damages.
View 7: Remove false positive damages (1,4,5) &amp; remove wrong damage (9)</t>
  </si>
  <si>
    <t>https://agent-admin.paveapi.com/inspectionView/AMWT-VMFS1JXPLE?activeTab=past-sessions</t>
  </si>
  <si>
    <t>AMWT-VMFS1JXPLE</t>
  </si>
  <si>
    <t>https://dashboard.paveapi.com/park/AMWT-VMFS1JXPLE/?l=en</t>
  </si>
  <si>
    <t>https://agent-admin.paveapi.com/inspectionView/AMWT-BFU9OGLNZG?activeTab=past-sessions</t>
  </si>
  <si>
    <t>3C6MRVJG5ME563386</t>
  </si>
  <si>
    <t>CDLS</t>
  </si>
  <si>
    <t>CDLS.user</t>
  </si>
  <si>
    <t>AMWT-BFU9OGLNZG</t>
  </si>
  <si>
    <t>https://dashboard.paveapi.com/park/AMWT-BFU9OGLNZG/?l=en</t>
  </si>
  <si>
    <t>View 8: (2, 4, 8) Damage OLD xác định sai
View 7: (6) Damage OLD đã sửa chữa
View 7: TRIM_FENDER_FRONT_RIGHT - MISSING_MAJOR</t>
  </si>
  <si>
    <t>https://agent-admin.paveapi.com/inspectionView/AMWT-1W1IVMCHPF?activeTab=past-sessions</t>
  </si>
  <si>
    <t>AMWT-1W1IVMCHPF</t>
  </si>
  <si>
    <t>https://dashboard.paveapi.com/park/AMWT-1W1IVMCHPF/?l=en</t>
  </si>
  <si>
    <t xml:space="preserve">View 5,7: Remove wrong damages. </t>
  </si>
  <si>
    <t>https://agent-admin.paveapi.com/inspectionView/AMWT-PYRX3TCK3C?activeTab=past-sessions</t>
  </si>
  <si>
    <t>3C6MRVJG8ME579372</t>
  </si>
  <si>
    <t>RTLG</t>
  </si>
  <si>
    <t>DSX8</t>
  </si>
  <si>
    <t>RTLG2021</t>
  </si>
  <si>
    <t>AMWT-PYRX3TCK3C</t>
  </si>
  <si>
    <t>https://dashboard.paveapi.com/park/AMWT-PYRX3TCK3C/?l=en</t>
  </si>
  <si>
    <t>View 4, 7 : Dispute. Remove wrong damages on the main view.</t>
  </si>
  <si>
    <t>Data dispute</t>
  </si>
  <si>
    <t>https://agent-admin.paveapi.com/inspectionView/AMWT-0GGZTMVPF4?activeTab=past-sessions</t>
  </si>
  <si>
    <t>AMWT-0GGZTMVPF4</t>
  </si>
  <si>
    <t>https://dashboard.paveapi.com/park/AMWT-0GGZTMVPF4/?l=en</t>
  </si>
  <si>
    <t>https://agent-admin.paveapi.com/inspectionView/AMUO-BENBCWAIP0?activeTab=past-sessions</t>
  </si>
  <si>
    <t>3C6TRVDG4KE514829</t>
  </si>
  <si>
    <t>DYN9</t>
  </si>
  <si>
    <t>AMUO-BENBCWAIP0</t>
  </si>
  <si>
    <t>https://dashboard.paveapi.com/park/AMUO-BENBCWAIP0/?l=en</t>
  </si>
  <si>
    <t>https://agent-admin.paveapi.com/inspectionView/AMUO-RTTDMFQBZ6?activeTab=past-sessions</t>
  </si>
  <si>
    <t>AMUO-RTTDMFQBZ6</t>
  </si>
  <si>
    <t>https://dashboard.paveapi.com/park/AMUO-RTTDMFQBZ6/?l=en</t>
  </si>
  <si>
    <t>https://agent-admin.paveapi.com/inspectionView/AMWT-UHGUKDW23V?activeTab=past-sessions</t>
  </si>
  <si>
    <t>3C6URVJG8KE548720</t>
  </si>
  <si>
    <t>AMWT-UHGUKDW23V</t>
  </si>
  <si>
    <t>https://dashboard.paveapi.com/park/AMWT-UHGUKDW23V/?l=en</t>
  </si>
  <si>
    <t>https://agent-admin.paveapi.com/inspectionView/AMWT-MWML9UGKBL?activeTab=past-sessions</t>
  </si>
  <si>
    <t>AMWT-MWML9UGKBL</t>
  </si>
  <si>
    <t>https://dashboard.paveapi.com/park/AMWT-MWML9UGKBL/?l=en</t>
  </si>
  <si>
    <t>View 4: Repaired / Correct one.
View 8: Repaired (3) &amp; remove wrong damage (2)</t>
  </si>
  <si>
    <t>View 8: Xóa damage ID trước đánh nghi ngờ</t>
  </si>
  <si>
    <t>https://agent-admin.paveapi.com/inspectionView/AMUO-IFSCQBYNTK?activeTab=past-sessions</t>
  </si>
  <si>
    <t>3C7WRVMG1NE136465</t>
  </si>
  <si>
    <t>DLT6</t>
  </si>
  <si>
    <t>AMUO-IFSCQBYNTK</t>
  </si>
  <si>
    <t>https://dashboard.paveapi.com/park/AMUO-IFSCQBYNTK/?l=en</t>
  </si>
  <si>
    <t>https://agent-admin.paveapi.com/inspectionView/AMUO-UX1AQBEDKJ?activeTab=past-sessions</t>
  </si>
  <si>
    <t>AMUO-UX1AQBEDKJ</t>
  </si>
  <si>
    <t>https://dashboard.paveapi.com/park/AMUO-UX1AQBEDKJ/?l=en</t>
  </si>
  <si>
    <t xml:space="preserve">View 4: Remove false positive damages. </t>
  </si>
  <si>
    <t>View 4: Xóa damage ID trước đánh nghi ngờ</t>
  </si>
  <si>
    <t>https://agent-admin.paveapi.com/inspectionView/AMWT-ZGGWMPW5H9?activeTab=past-sessions</t>
  </si>
  <si>
    <t>7FCEHDB71NN002330</t>
  </si>
  <si>
    <t>L3LL</t>
  </si>
  <si>
    <t>Jared.Judd</t>
  </si>
  <si>
    <t>AMWT-ZGGWMPW5H9</t>
  </si>
  <si>
    <t>https://dashboard.paveapi.com/park/AMWT-ZGGWMPW5H9/?l=en</t>
  </si>
  <si>
    <t>https://agent-admin.paveapi.com/inspectionView/AMWT-1DVTRUU04D?activeTab=past-sessions</t>
  </si>
  <si>
    <t>AMWT-1DVTRUU04D</t>
  </si>
  <si>
    <t>https://dashboard.paveapi.com/park/AMWT-1DVTRUU04D/?l=en</t>
  </si>
  <si>
    <t>View 7: Xóa damage ID trước đánh nghi ngờ</t>
  </si>
  <si>
    <t>https://agent-admin.paveapi.com/inspectionView/AMWT-SSDAEGRM5V?activeTab=past-sessions</t>
  </si>
  <si>
    <t>7FCEHEB21RN018480</t>
  </si>
  <si>
    <t>BRMN</t>
  </si>
  <si>
    <t>DMD8</t>
  </si>
  <si>
    <t>BRMN.user</t>
  </si>
  <si>
    <t>AMWT-SSDAEGRM5V</t>
  </si>
  <si>
    <t>https://dashboard.paveapi.com/park/AMWT-SSDAEGRM5V/?l=en</t>
  </si>
  <si>
    <t>https://agent-admin.paveapi.com/inspectionView/AMWT-149I1NVUOS?activeTab=past-sessions</t>
  </si>
  <si>
    <t>AMWT-149I1NVUOS</t>
  </si>
  <si>
    <t>https://dashboard.paveapi.com/park/AMWT-149I1NVUOS/?l=en</t>
  </si>
  <si>
    <t>https://agent-admin.paveapi.com/inspectionView/AMWT-5LGC42MPQG?activeTab=past-sessions</t>
  </si>
  <si>
    <t>7FCEHEB25SN028970</t>
  </si>
  <si>
    <t>EPOZ</t>
  </si>
  <si>
    <t>DJE2</t>
  </si>
  <si>
    <t>EPOZ.user</t>
  </si>
  <si>
    <t>AMWT-5LGC42MPQG</t>
  </si>
  <si>
    <t>https://dashboard.paveapi.com/park/AMWT-5LGC42MPQG/?l=en</t>
  </si>
  <si>
    <t>https://agent-admin.paveapi.com/inspectionView/AMWT-GFJNG3SYDV?activeTab=past-sessions</t>
  </si>
  <si>
    <t>AMWT-GFJNG3SYDV</t>
  </si>
  <si>
    <t>https://dashboard.paveapi.com/park/AMWT-GFJNG3SYDV/?l=en</t>
  </si>
  <si>
    <t>0515-1hrs_NA</t>
  </si>
  <si>
    <t>https://agent-admin.paveapi.com/inspectionView/AMWT-6NXYWHR569?activeTab=past-sessions</t>
  </si>
  <si>
    <t>1F65F5KN0L0A01473</t>
  </si>
  <si>
    <t>lisar.fmc</t>
  </si>
  <si>
    <t>AMWT-6NXYWHR569</t>
  </si>
  <si>
    <t>Vehicle Post-Repair</t>
  </si>
  <si>
    <t>https://dashboard.paveapi.com/park/AMWT-6NXYWHR569/?l=en</t>
  </si>
  <si>
    <t>https://agent-admin.paveapi.com/inspectionView/AMWT-IUNBBONUAL?activeTab=past-sessions</t>
  </si>
  <si>
    <t>keywesttruckrv</t>
  </si>
  <si>
    <t>AMWT-IUNBBONUAL</t>
  </si>
  <si>
    <t>https://dashboard.paveapi.com/park/AMWT-IUNBBONUAL/?l=en</t>
  </si>
  <si>
    <t>https://agent-admin.paveapi.com/inspectionView/AMWT-GEOEVEC5Q0?activeTab=past-sessions</t>
  </si>
  <si>
    <t>AMWT-GEOEVEC5Q0</t>
  </si>
  <si>
    <t>https://dashboard.paveapi.com/park/AMWT-GEOEVEC5Q0/?l=en</t>
  </si>
  <si>
    <t>https://agent-admin.paveapi.com/inspectionView/AMWT-TY5QATDYKC?activeTab=past-sessions</t>
  </si>
  <si>
    <t>1FDDF6P80MKA68898</t>
  </si>
  <si>
    <t>AMWT-TY5QATDYKC</t>
  </si>
  <si>
    <t>https://dashboard.paveapi.com/park/AMWT-TY5QATDYKC/?l=en</t>
  </si>
  <si>
    <t>https://agent-admin.paveapi.com/inspectionView/AMWT-UPJTORJZTK?activeTab=past-sessions</t>
  </si>
  <si>
    <t>AMWT-UPJTORJZTK</t>
  </si>
  <si>
    <t>https://dashboard.paveapi.com/park/AMWT-UPJTORJZTK/?l=en</t>
  </si>
  <si>
    <t>View 4: Remove false positive damage. / Correct one.
View 7: Repaired. / Correct one.</t>
  </si>
  <si>
    <t>https://agent-admin.paveapi.com/inspectionView/AMWT-K1DAULKD3Y?activeTab=past-sessions</t>
  </si>
  <si>
    <t>1FDDF6P86MKA34688</t>
  </si>
  <si>
    <t>DYLS</t>
  </si>
  <si>
    <t>DYLS.user</t>
  </si>
  <si>
    <t>AMWT-K1DAULKD3Y</t>
  </si>
  <si>
    <t>https://dashboard.paveapi.com/park/AMWT-K1DAULKD3Y/?l=en</t>
  </si>
  <si>
    <t>View 5: (1) DENT_SEVERE_SEAM_LINE -&gt; BROKENT</t>
  </si>
  <si>
    <t>https://agent-admin.paveapi.com/inspectionView/AMWT-FFGRRP0PQT?activeTab=past-sessions</t>
  </si>
  <si>
    <t>AMWT-FFGRRP0PQT</t>
  </si>
  <si>
    <t>https://dashboard.paveapi.com/park/AMWT-FFGRRP0PQT/?l=en</t>
  </si>
  <si>
    <t>https://agent-admin.paveapi.com/inspectionView/AMWT-5MK5VI8XXL?activeTab=past-sessions</t>
  </si>
  <si>
    <t>1FTBR3X82LKA72287</t>
  </si>
  <si>
    <t>TPEL</t>
  </si>
  <si>
    <t>DGE4</t>
  </si>
  <si>
    <t>JimmyDay</t>
  </si>
  <si>
    <t>AMWT-5MK5VI8XXL</t>
  </si>
  <si>
    <t>https://dashboard.paveapi.com/park/AMWT-5MK5VI8XXL/?l=en</t>
  </si>
  <si>
    <t>kim.hoanglap</t>
  </si>
  <si>
    <t>View 8: (1) Damage OLD kích thước nhỏ 
View 8: (2, 3) Damage OLD đã sửa chữa</t>
  </si>
  <si>
    <t>https://agent-admin.paveapi.com/inspectionView/AMWT-V77UCGSCQT?activeTab=past-sessions</t>
  </si>
  <si>
    <t>AMWT-V77UCGSCQT</t>
  </si>
  <si>
    <t>https://dashboard.paveapi.com/park/AMWT-V77UCGSCQT/?l=en</t>
  </si>
  <si>
    <t>https://agent-admin.paveapi.com/inspectionView/AMWT-DHMN0PLHSX?activeTab=past-sessions</t>
  </si>
  <si>
    <t>1FTBR3X82LKB26865</t>
  </si>
  <si>
    <t>AFLT</t>
  </si>
  <si>
    <t>DFO2</t>
  </si>
  <si>
    <t>AFLT.user</t>
  </si>
  <si>
    <t>AMWT-DHMN0PLHSX</t>
  </si>
  <si>
    <t>https://dashboard.paveapi.com/park/AMWT-DHMN0PLHSX/?l=en</t>
  </si>
  <si>
    <t>https://agent-admin.paveapi.com/inspectionView/AMWT-9PKUGSEIAK?activeTab=past-sessions</t>
  </si>
  <si>
    <t>AMWT-9PKUGSEIAK</t>
  </si>
  <si>
    <t>https://dashboard.paveapi.com/park/AMWT-9PKUGSEIAK/?l=en</t>
  </si>
  <si>
    <t>https://agent-admin.paveapi.com/inspectionView/AMWT-88HTIZEEO8?activeTab=past-sessions</t>
  </si>
  <si>
    <t>AMWT-88HTIZEEO8</t>
  </si>
  <si>
    <t>https://dashboard.paveapi.com/park/AMWT-88HTIZEEO8/?l=en</t>
  </si>
  <si>
    <t>https://agent-admin.paveapi.com/inspectionView/AMWT-LJ48JW8XJ2?activeTab=past-sessions</t>
  </si>
  <si>
    <t>AMWT-LJ48JW8XJ2</t>
  </si>
  <si>
    <t>https://dashboard.paveapi.com/park/AMWT-LJ48JW8XJ2/?l=en</t>
  </si>
  <si>
    <t>https://agent-admin.paveapi.com/inspectionView/AMWT-NBCFQ0MF8M?activeTab=past-sessions</t>
  </si>
  <si>
    <t>1FTBR3X82MKA58018</t>
  </si>
  <si>
    <t>MNCE</t>
  </si>
  <si>
    <t>WGL1</t>
  </si>
  <si>
    <t>rphillips.lmr</t>
  </si>
  <si>
    <t>AMWT-NBCFQ0MF8M</t>
  </si>
  <si>
    <t>https://dashboard.paveapi.com/park/AMWT-NBCFQ0MF8M/?l=en</t>
  </si>
  <si>
    <t>View 5: (3) Damage NEW xác định sai 
Note:  Broken -&gt; Misa -&gt; skip</t>
  </si>
  <si>
    <t>https://agent-admin.paveapi.com/inspectionView/AMWT-WAMKR3NTZ8?activeTab=past-sessions</t>
  </si>
  <si>
    <t>AMWT-WAMKR3NTZ8</t>
  </si>
  <si>
    <t>https://dashboard.paveapi.com/park/AMWT-WAMKR3NTZ8/?l=en</t>
  </si>
  <si>
    <t>https://agent-admin.paveapi.com/inspectionView/AMRR-GU64EHKLVW?activeTab=past-sessions</t>
  </si>
  <si>
    <t>1FTBR3X87LKA28267</t>
  </si>
  <si>
    <t>KQUT</t>
  </si>
  <si>
    <t>DWS4</t>
  </si>
  <si>
    <t>KQUT.user</t>
  </si>
  <si>
    <t>AMRR-GU64EHKLVW</t>
  </si>
  <si>
    <t>https://dashboard.paveapi.com/park/AMRR-GU64EHKLVW/?l=en</t>
  </si>
  <si>
    <t>https://agent-admin.paveapi.com/inspectionView/AMRR-PJHPENMXOW?activeTab=past-sessions</t>
  </si>
  <si>
    <t>AMRR-PJHPENMXOW</t>
  </si>
  <si>
    <t>https://dashboard.paveapi.com/park/AMRR-PJHPENMXOW/?l=en</t>
  </si>
  <si>
    <t>View 5: Xóa damage ID trước đánh nghi ngờ</t>
  </si>
  <si>
    <t>https://agent-admin.paveapi.com/inspectionView/AMRR-S0XJ6WSCOU?activeTab=past-sessions</t>
  </si>
  <si>
    <t>1FTBR3X87LKA28625</t>
  </si>
  <si>
    <t>ACIL</t>
  </si>
  <si>
    <t>DSC4</t>
  </si>
  <si>
    <t>ACIL.user</t>
  </si>
  <si>
    <t>AMRR-S0XJ6WSCOU</t>
  </si>
  <si>
    <t>https://dashboard.paveapi.com/park/AMRR-S0XJ6WSCOU/?l=en</t>
  </si>
  <si>
    <t>View 4: (2) Damage OLD xác định sai
View 7: (5) Damage OLD kích thước nhỏ 
View 7: (8) Damage OLD tối -&gt; sp</t>
  </si>
  <si>
    <t>https://agent-admin.paveapi.com/inspectionView/AMWT-U9QQOLCFEE?activeTab=past-sessions</t>
  </si>
  <si>
    <t>AMWT-U9QQOLCFEE</t>
  </si>
  <si>
    <t>https://dashboard.paveapi.com/park/AMWT-U9QQOLCFEE/?l=en</t>
  </si>
  <si>
    <t>View 4,7: Remove false positive damages.</t>
  </si>
  <si>
    <t>https://agent-admin.paveapi.com/inspectionView/AMWT-V1QQRYN6HZ?activeTab=past-sessions</t>
  </si>
  <si>
    <t>AMWT-V1QQRYN6HZ</t>
  </si>
  <si>
    <t>https://dashboard.paveapi.com/park/AMWT-V1QQRYN6HZ/?l=en</t>
  </si>
  <si>
    <t>View 4: (21) Damage OLD kích thước nhỏ 
View 7: (1, 3, 7, 8, 9) Damage OLD đã sửa chữa nhưng xấu
View 7: Miss damage ở ROOF_LINE_RIGHT</t>
  </si>
  <si>
    <t>https://agent-admin.paveapi.com/inspectionView/AMWT-5SC7HZ4MKS?activeTab=past-sessions</t>
  </si>
  <si>
    <t>AMWT-5SC7HZ4MKS</t>
  </si>
  <si>
    <t>ngoc.truong</t>
  </si>
  <si>
    <t>View 7: Miss damage ở ROOF_LINE_RIGHT</t>
  </si>
  <si>
    <t>https://agent-admin.paveapi.com/inspectionView/AMWT-JUEFXBBWRY?activeTab=past-sessions</t>
  </si>
  <si>
    <t>AMWT-JUEFXBBWRY</t>
  </si>
  <si>
    <t>https://dashboard.paveapi.com/park/AMWT-JUEFXBBWRY/?l=en</t>
  </si>
  <si>
    <t>View 4,7,8: Remove false positive damages.</t>
  </si>
  <si>
    <t>https://dashboard.paveapi.com/park/AMWT-5SC7HZ4MKS/?l=en</t>
  </si>
  <si>
    <t>https://agent-admin.paveapi.com/inspectionView/AMWT-FLBOKTDBNM?activeTab=past-sessions</t>
  </si>
  <si>
    <t>FORD</t>
  </si>
  <si>
    <t>AMWT-FLBOKTDBNM</t>
  </si>
  <si>
    <t>https://dashboard.paveapi.com/park/AMWT-FLBOKTDBNM/?l=en</t>
  </si>
  <si>
    <t>https://agent-admin.paveapi.com/inspectionView/AMWT-IBQWWYJTWV?activeTab=past-sessions</t>
  </si>
  <si>
    <t>AMWT-IBQWWYJTWV</t>
  </si>
  <si>
    <t>https://dashboard.paveapi.com/park/AMWT-IBQWWYJTWV/?l=en</t>
  </si>
  <si>
    <t>https://agent-admin.paveapi.com/inspectionView/AMWT-FO2NF61T3N?activeTab=past-sessions</t>
  </si>
  <si>
    <t>1FTBR3X8XLKA47945</t>
  </si>
  <si>
    <t>TROP</t>
  </si>
  <si>
    <t>DMI9</t>
  </si>
  <si>
    <t>NabilaReyes</t>
  </si>
  <si>
    <t>AMWT-FO2NF61T3N</t>
  </si>
  <si>
    <t>https://dashboard.paveapi.com/park/AMWT-FO2NF61T3N/?l=en</t>
  </si>
  <si>
    <t>Agent + QA Miss Damage</t>
  </si>
  <si>
    <t>duy.huynh</t>
  </si>
  <si>
    <t>View 7: HOOD_FRONT_UNIQUE - DENTED_MAJOR_NOT_THROUGH_PAINT
Note: TK ID AMWT-BPAWL24ADQ</t>
  </si>
  <si>
    <t>https://agent-admin.paveapi.com/inspectionView/AMWT-EBZYNQRMRJ?activeTab=past-sessions</t>
  </si>
  <si>
    <t>AMWT-EBZYNQRMRJ</t>
  </si>
  <si>
    <t>https://dashboard.paveapi.com/park/AMWT-EBZYNQRMRJ/?l=en</t>
  </si>
  <si>
    <t>https://agent-admin.paveapi.com/inspectionView/AMWT-BPAWL24ADQ?activeTab=past-sessions</t>
  </si>
  <si>
    <t>AMWT-BPAWL24ADQ</t>
  </si>
  <si>
    <t>https://dashboard.paveapi.com/park/AMWT-BPAWL24ADQ/?l=en</t>
  </si>
  <si>
    <t>https://agent-admin.paveapi.com/inspectionView/AMWT-JTOPDTG4AN?activeTab=past-sessions</t>
  </si>
  <si>
    <t>ChrisDewitt</t>
  </si>
  <si>
    <t>AMWT-JTOPDTG4AN</t>
  </si>
  <si>
    <t>https://dashboard.paveapi.com/park/AMWT-JTOPDTG4AN/?l=en</t>
  </si>
  <si>
    <t>https://agent-admin.paveapi.com/inspectionView/AMWT-SZJVZGGT7H?activeTab=past-sessions</t>
  </si>
  <si>
    <t>1FTBR3X8XLKA72795</t>
  </si>
  <si>
    <t>AMWT-SZJVZGGT7H</t>
  </si>
  <si>
    <t>https://dashboard.paveapi.com/park/AMWT-SZJVZGGT7H/?l=en</t>
  </si>
  <si>
    <t>hai.cao</t>
  </si>
  <si>
    <t>View 4: (14) Damage OLD xác định sai</t>
  </si>
  <si>
    <t>https://agent-admin.paveapi.com/inspectionView/AMWT-SQ1L8RSI6F?activeTab=past-sessions</t>
  </si>
  <si>
    <t>AMWT-SQ1L8RSI6F</t>
  </si>
  <si>
    <t>https://dashboard.paveapi.com/park/AMWT-SQ1L8RSI6F/?l=en</t>
  </si>
  <si>
    <t>https://agent-admin.paveapi.com/inspectionView/AMUO-AYM0WNHKCB?activeTab=past-sessions</t>
  </si>
  <si>
    <t>3C6MRVJG8ME587276</t>
  </si>
  <si>
    <t>DOK4</t>
  </si>
  <si>
    <t>AMUO-AYM0WNHKCB</t>
  </si>
  <si>
    <t>https://dashboard.paveapi.com/park/AMUO-AYM0WNHKCB/?l=en</t>
  </si>
  <si>
    <t>https://agent-admin.paveapi.com/inspectionView/AMUO-CONDYTZGV3?activeTab=past-sessions</t>
  </si>
  <si>
    <t>AMUO-CONDYTZGV3</t>
  </si>
  <si>
    <t>https://dashboard.paveapi.com/park/AMUO-CONDYTZGV3/?l=en</t>
  </si>
  <si>
    <t>View 5: Remove wrong damage.</t>
  </si>
  <si>
    <t>View 5: (2) Damage OLD còn damage nên giữ</t>
  </si>
  <si>
    <t>https://agent-admin.paveapi.com/inspectionView/AMWT-P7JHOINHEV?activeTab=past-sessions</t>
  </si>
  <si>
    <t>3C6MRVJG9ME536000</t>
  </si>
  <si>
    <t>LOVX</t>
  </si>
  <si>
    <t>DWD6</t>
  </si>
  <si>
    <t>LOVX.user</t>
  </si>
  <si>
    <t>AMWT-P7JHOINHEV</t>
  </si>
  <si>
    <t>https://dashboard.paveapi.com/park/AMWT-P7JHOINHEV/?l=en</t>
  </si>
  <si>
    <t>View 7: (5, 9, 10) Damage OLD xác định sai</t>
  </si>
  <si>
    <t>https://agent-admin.paveapi.com/inspectionView/AMWT-FW9YBOBP7S?activeTab=past-sessions</t>
  </si>
  <si>
    <t>AMWT-FW9YBOBP7S</t>
  </si>
  <si>
    <t>https://dashboard.paveapi.com/park/AMWT-FW9YBOBP7S/?l=en</t>
  </si>
  <si>
    <t>View 7: Remove false positive damages.</t>
  </si>
  <si>
    <t>https://agent-admin.paveapi.com/inspectionView/AMWT-JEWFWOHML5?activeTab=past-sessions</t>
  </si>
  <si>
    <t>3C7WRVMG8NE117315</t>
  </si>
  <si>
    <t>ParkMyFleetAmazon</t>
  </si>
  <si>
    <t>AMWT-JEWFWOHML5</t>
  </si>
  <si>
    <t>https://dashboard.paveapi.com/park/AMWT-JEWFWOHML5/?l=en</t>
  </si>
  <si>
    <t>https://agent-admin.paveapi.com/inspectionView/AMWT-IDU57PPAHF?activeTab=past-sessions</t>
  </si>
  <si>
    <t>AMWT-IDU57PPAHF</t>
  </si>
  <si>
    <t>https://dashboard.paveapi.com/park/AMWT-IDU57PPAHF/?l=en</t>
  </si>
  <si>
    <t>https://agent-admin.paveapi.com/inspectionView/AMWT-UFRJU4NFJI?activeTab=past-sessions</t>
  </si>
  <si>
    <t>7FCEHDB71NN003171</t>
  </si>
  <si>
    <t>SURL</t>
  </si>
  <si>
    <t>DEW5</t>
  </si>
  <si>
    <t>surfgm</t>
  </si>
  <si>
    <t>AMWT-UFRJU4NFJI</t>
  </si>
  <si>
    <t>https://dashboard.paveapi.com/park/AMWT-UFRJU4NFJI/?l=en</t>
  </si>
  <si>
    <t>Hình tối -&gt; sp</t>
  </si>
  <si>
    <t>https://agent-admin.paveapi.com/inspectionView/AMWT-OYMBPEKDW1?activeTab=past-sessions</t>
  </si>
  <si>
    <t>AMWT-OYMBPEKDW1</t>
  </si>
  <si>
    <t>https://dashboard.paveapi.com/park/AMWT-OYMBPEKDW1/?l=en</t>
  </si>
  <si>
    <t>https://agent-admin.paveapi.com/inspectionView/AMWT-LJJBCDSM7H?activeTab=past-sessions</t>
  </si>
  <si>
    <t>7FCEHEB21RN017717</t>
  </si>
  <si>
    <t>M5DV</t>
  </si>
  <si>
    <t>DAZ4</t>
  </si>
  <si>
    <t>spoliquin</t>
  </si>
  <si>
    <t>AMWT-LJJBCDSM7H</t>
  </si>
  <si>
    <t>https://dashboard.paveapi.com/park/AMWT-LJJBCDSM7H/?l=en</t>
  </si>
  <si>
    <t>View 4: (1, 2) Damage NEW xác định sai
View 5: (2) Damage OLD xác định sai ( hình tối không thấy damage nên rj)
View 7: (12) Damage NEW xác định sai</t>
  </si>
  <si>
    <t>https://agent-admin.paveapi.com/inspectionView/AMWT-YPCTTIODPZ?activeTab=past-sessions</t>
  </si>
  <si>
    <t>AMWT-YPCTTIODPZ</t>
  </si>
  <si>
    <t>https://dashboard.paveapi.com/park/AMWT-YPCTTIODPZ/?l=en</t>
  </si>
  <si>
    <t>View 4, 5: Remove false positive damages.
View 7: Repaired (5,8) &amp; remove false positive damage (9,11)</t>
  </si>
  <si>
    <t>https://agent-admin.paveapi.com/inspectionView/AMWT-KZQ1YSEGP5?activeTab=past-sessions</t>
  </si>
  <si>
    <t>7FCEHEB74PN014349</t>
  </si>
  <si>
    <t>CPAC</t>
  </si>
  <si>
    <t>tlong.cpac</t>
  </si>
  <si>
    <t>AMWT-KZQ1YSEGP5</t>
  </si>
  <si>
    <t>https://dashboard.paveapi.com/park/AMWT-KZQ1YSEGP5/?l=en</t>
  </si>
  <si>
    <t>https://agent-admin.paveapi.com/inspectionView/AMWT-XCVMERBTUC?activeTab=past-sessions</t>
  </si>
  <si>
    <t>AMWT-XCVMERBTUC</t>
  </si>
  <si>
    <t>https://dashboard.paveapi.com/park/AMWT-XCVMERBTUC/?l=en</t>
  </si>
  <si>
    <t>View 4, 5: Remove false positive damages.
View 7: Repaired (6,7,8) &amp; remove false positive damage (1)</t>
  </si>
  <si>
    <t>https://agent-admin.paveapi.com/inspectionView/AMWT-UW5NJ6SKII?activeTab=past-sessions</t>
  </si>
  <si>
    <t>7FCEHEB77PN007136</t>
  </si>
  <si>
    <t>DJR1</t>
  </si>
  <si>
    <t>AhmedE</t>
  </si>
  <si>
    <t>AMWT-UW5NJ6SKII</t>
  </si>
  <si>
    <t>https://dashboard.paveapi.com/park/AMWT-UW5NJ6SKII/?l=en</t>
  </si>
  <si>
    <t>https://agent-admin.paveapi.com/inspectionView/AMRR-HLRYII1NVC?activeTab=past-sessions</t>
  </si>
  <si>
    <t>bborrero.LMR</t>
  </si>
  <si>
    <t>AMRR-HLRYII1NVC</t>
  </si>
  <si>
    <t>Last Mile Rental (Estimates)</t>
  </si>
  <si>
    <t>https://dashboard.paveapi.com/park/AMRR-HLRYII1NVC/?l=en</t>
  </si>
  <si>
    <t>0516-1hrs_NA</t>
  </si>
  <si>
    <t>https://agent-admin.paveapi.com/inspectionView/AMWT-PBS3PDMY3C?activeTab=past-sessions</t>
  </si>
  <si>
    <t>1FC3E4K6XKDC48145</t>
  </si>
  <si>
    <t>E-Series</t>
  </si>
  <si>
    <t>PARR</t>
  </si>
  <si>
    <t>DMP1</t>
  </si>
  <si>
    <t>PARR.user</t>
  </si>
  <si>
    <t>AMWT-PBS3PDMY3C</t>
  </si>
  <si>
    <t>https://dashboard.paveapi.com/park/AMWT-PBS3PDMY3C/?l=en</t>
  </si>
  <si>
    <t>https://agent-admin.paveapi.com/inspectionView/AMWT-XENURL5I9F?activeTab=past-sessions</t>
  </si>
  <si>
    <t>AMWT-XENURL5I9F</t>
  </si>
  <si>
    <t>https://dashboard.paveapi.com/park/AMWT-XENURL5I9F/?l=en</t>
  </si>
  <si>
    <t>son.bui</t>
  </si>
  <si>
    <t>phuong.nguyen</t>
  </si>
  <si>
    <t>View 7: (2) Damage OLD còn damage nên giữ</t>
  </si>
  <si>
    <t>https://agent-admin.paveapi.com/inspectionView/AMWT-3PPYWYQBLC?activeTab=past-sessions</t>
  </si>
  <si>
    <t>3C6MRVJG7ME562871</t>
  </si>
  <si>
    <t>AMGL</t>
  </si>
  <si>
    <t>DDX7</t>
  </si>
  <si>
    <t>MarianaAMGL</t>
  </si>
  <si>
    <t>AMWT-3PPYWYQBLC</t>
  </si>
  <si>
    <t>https://dashboard.paveapi.com/park/AMWT-3PPYWYQBLC/?l=en</t>
  </si>
  <si>
    <t>https://agent-admin.paveapi.com/inspectionView/AMWT-IM6CHVTFDW?activeTab=past-sessions</t>
  </si>
  <si>
    <t>AMWT-IM6CHVTFDW</t>
  </si>
  <si>
    <t>https://dashboard.paveapi.com/park/AMWT-IM6CHVTFDW/?l=en</t>
  </si>
  <si>
    <t>https://agent-admin.paveapi.com/inspectionView/AMWT-QEFKAZAZVP?activeTab=past-sessions</t>
  </si>
  <si>
    <t>AMWT-QEFKAZAZVP</t>
  </si>
  <si>
    <t>https://dashboard.paveapi.com/park/AMWT-QEFKAZAZVP/?l=en</t>
  </si>
  <si>
    <t>https://agent-admin.paveapi.com/inspectionView/AMWT-MGDZE9K5OH?activeTab=past-sessions</t>
  </si>
  <si>
    <t>AMWT-MGDZE9K5OH</t>
  </si>
  <si>
    <t>https://dashboard.paveapi.com/park/AMWT-MGDZE9K5OH/?l=en</t>
  </si>
  <si>
    <t>View 7, 8: Repaired. / Correct one.</t>
  </si>
  <si>
    <t>https://agent-admin.paveapi.com/inspectionView/AMWT-ZGEY2ZVG5S?activeTab=past-sessions</t>
  </si>
  <si>
    <t>AMWT-ZGEY2ZVG5S</t>
  </si>
  <si>
    <t>https://dashboard.paveapi.com/park/AMWT-ZGEY2ZVG5S/?l=en</t>
  </si>
  <si>
    <t>https://agent-admin.paveapi.com/inspectionView/AMWT-9BXSYGZXM8?activeTab=past-sessions</t>
  </si>
  <si>
    <t>7FCEHEB27RN025062</t>
  </si>
  <si>
    <t>RECH</t>
  </si>
  <si>
    <t>AMWT-9BXSYGZXM8</t>
  </si>
  <si>
    <t>https://dashboard.paveapi.com/park/AMWT-9BXSYGZXM8/?l=en</t>
  </si>
  <si>
    <t>https://agent-admin.paveapi.com/inspectionView/AMWT-U9YHF8KJJY?activeTab=past-sessions</t>
  </si>
  <si>
    <t>AMWT-U9YHF8KJJY</t>
  </si>
  <si>
    <t>https://dashboard.paveapi.com/park/AMWT-U9YHF8KJJY/?l=en</t>
  </si>
  <si>
    <t>View 7, 8: Remove false positive damage.</t>
  </si>
  <si>
    <t>https://agent-admin.paveapi.com/inspectionView/AMWT-E63NTKYTMS?activeTab=past-sessions</t>
  </si>
  <si>
    <t>7FCEHEB73PN014746</t>
  </si>
  <si>
    <t>HOWL</t>
  </si>
  <si>
    <t>DPP7</t>
  </si>
  <si>
    <t>HOWL.user</t>
  </si>
  <si>
    <t>AMWT-E63NTKYTMS</t>
  </si>
  <si>
    <t>https://dashboard.paveapi.com/park/AMWT-E63NTKYTMS/?l=en</t>
  </si>
  <si>
    <t>vu.nguyen</t>
  </si>
  <si>
    <t xml:space="preserve">View 4: (12 , 13) Damage NEW xác định sai
View 4: (1) Damage OLD sai label
View 7: (2) Damage OLD sai label
View 7: (4) Damage OLD xác định sai 
View 8 (1) Damage OLD kích thước nhỏ </t>
  </si>
  <si>
    <t>https://agent-admin.paveapi.com/inspectionView/AMWT-LHCXJRTWYS?activeTab=past-sessions</t>
  </si>
  <si>
    <t>AMWT-LHCXJRTWYS</t>
  </si>
  <si>
    <t>https://dashboard.paveapi.com/park/AMWT-LHCXJRTWYS/?l=en</t>
  </si>
  <si>
    <t>View 4, 7, 8: Remove false positive damage and Rename the component.</t>
  </si>
  <si>
    <t>0517-1hrs_NA</t>
  </si>
  <si>
    <t>https://agent-admin.paveapi.com/inspectionView/AMWT-DWKPPLYQS7?activeTab=past-sessions</t>
  </si>
  <si>
    <t>AMWT-DWKPPLYQS7</t>
  </si>
  <si>
    <t>https://dashboard.paveapi.com/park/AMWT-DWKPPLYQS7/?l=en</t>
  </si>
  <si>
    <t xml:space="preserve">View 5: (3) Damage OLD xác định sai 
View 7: (7) Damage OLD xác định sai </t>
  </si>
  <si>
    <t>https://agent-admin.paveapi.com/inspectionView/AMWT-GUNMU0A4YC?activeTab=past-sessions</t>
  </si>
  <si>
    <t>AMWT-GUNMU0A4YC</t>
  </si>
  <si>
    <t>https://dashboard.paveapi.com/park/AMWT-GUNMU0A4YC/?l=en</t>
  </si>
  <si>
    <t>View 5, 7: Remove wrong damages. / Correct one.</t>
  </si>
  <si>
    <t>https://agent-admin.paveapi.com/inspectionView/AMWT-1U5OEZ8ZPN?activeTab=past-sessions</t>
  </si>
  <si>
    <t>AMWT-1U5OEZ8ZPN</t>
  </si>
  <si>
    <t>https://dashboard.paveapi.com/park/AMWT-1U5OEZ8ZPN/?l=en</t>
  </si>
  <si>
    <t>Hình nhiều bóng</t>
  </si>
  <si>
    <t>https://agent-admin.paveapi.com/inspectionView/AMWT-W1SLDXKZVA?activeTab=past-sessions</t>
  </si>
  <si>
    <t>AMWT-W1SLDXKZVA</t>
  </si>
  <si>
    <t>https://dashboard.paveapi.com/park/AMWT-W1SLDXKZVA/?l=en</t>
  </si>
  <si>
    <t>View 4, 5, 7, 8: Remove false positive damage. / Correct one.</t>
  </si>
  <si>
    <t>https://agent-admin.paveapi.com/inspectionView/AMWT-4NVOFZ9NPN?activeTab=past-sessions</t>
  </si>
  <si>
    <t>AMWT-4NVOFZ9NPN</t>
  </si>
  <si>
    <t>https://dashboard.paveapi.com/park/AMWT-4NVOFZ9NPN/?l=en</t>
  </si>
  <si>
    <t>https://agent-admin.paveapi.com/inspectionView/AMWT-ZGTTLFSEFP?activeTab=past-sessions</t>
  </si>
  <si>
    <t>AMWT-ZGTTLFSEFP</t>
  </si>
  <si>
    <t>https://dashboard.paveapi.com/park/AMWT-ZGTTLFSEFP/?l=en</t>
  </si>
  <si>
    <t>https://agent-admin.paveapi.com/inspectionView/AMWT-C0BLIELF4A?activeTab=past-sessions</t>
  </si>
  <si>
    <t>3C6MRVJG1ME549808</t>
  </si>
  <si>
    <t>DDAR</t>
  </si>
  <si>
    <t>WUT1</t>
  </si>
  <si>
    <t>DDAR.user</t>
  </si>
  <si>
    <t>AMWT-C0BLIELF4A</t>
  </si>
  <si>
    <t>https://dashboard.paveapi.com/park/AMWT-C0BLIELF4A/?l=en</t>
  </si>
  <si>
    <t>View 4: Xóa damage ID trước đánh nghi ngờ -&gt; sp
View 5: (1) Damage OLD đã sửa chữa</t>
  </si>
  <si>
    <t>https://agent-admin.paveapi.com/inspectionView/AMWT-TQBCCVQITQ?activeTab=past-sessions</t>
  </si>
  <si>
    <t>AMWT-TQBCCVQITQ</t>
  </si>
  <si>
    <t>https://dashboard.paveapi.com/park/AMWT-TQBCCVQITQ/?l=en</t>
  </si>
  <si>
    <t>View 4,5: Remove wrong damages.
View 8: Repaired. / Correct one.</t>
  </si>
  <si>
    <t>https://agent-admin.paveapi.com/inspectionView/AMWT-YMIFQPKLDR?activeTab=past-sessions</t>
  </si>
  <si>
    <t>3C6MRVJG3ME573270</t>
  </si>
  <si>
    <t>AMWT-YMIFQPKLDR</t>
  </si>
  <si>
    <t>https://dashboard.paveapi.com/park/AMWT-YMIFQPKLDR/?l=en</t>
  </si>
  <si>
    <t>thai.ps</t>
  </si>
  <si>
    <t>View 8: (1) Damage OLD đã sửa chữa</t>
  </si>
  <si>
    <t>https://agent-admin.paveapi.com/inspectionView/AMWT-UUV86PNBNQ?activeTab=past-sessions</t>
  </si>
  <si>
    <t>AMWT-UUV86PNBNQ</t>
  </si>
  <si>
    <t>https://dashboard.paveapi.com/park/AMWT-UUV86PNBNQ/?l=en</t>
  </si>
  <si>
    <t>View 7: (2) Damage OLD xóa sai damage</t>
  </si>
  <si>
    <t>https://agent-admin.paveapi.com/inspectionView/AMWT-TQ04VJKKSZ?activeTab=past-sessions</t>
  </si>
  <si>
    <t>3C6MRVJG6ME580505</t>
  </si>
  <si>
    <t>AMWT-TQ04VJKKSZ</t>
  </si>
  <si>
    <t>https://dashboard.paveapi.com/park/AMWT-TQ04VJKKSZ/?l=en</t>
  </si>
  <si>
    <t>https://agent-admin.paveapi.com/inspectionView/AMWT-ELKIVYARR2?activeTab=past-sessions</t>
  </si>
  <si>
    <t>AMWT-ELKIVYARR2</t>
  </si>
  <si>
    <t>https://dashboard.paveapi.com/park/AMWT-ELKIVYARR2/?l=en</t>
  </si>
  <si>
    <t>View 7: Repaired.
View 8: Remove false positive damage. / Correct one.</t>
  </si>
  <si>
    <t>https://agent-admin.paveapi.com/inspectionView/AMWT-1NSAPMSPD9?activeTab=past-sessions</t>
  </si>
  <si>
    <t>AMWT-1NSAPMSPD9</t>
  </si>
  <si>
    <t>https://dashboard.paveapi.com/park/AMWT-1NSAPMSPD9/?l=en</t>
  </si>
  <si>
    <t>https://agent-admin.paveapi.com/inspectionView/AMWT-RZLUYIQXUR?activeTab=past-sessions</t>
  </si>
  <si>
    <t>7FCEHDB78NN003605</t>
  </si>
  <si>
    <t>LQLC</t>
  </si>
  <si>
    <t>DYO1</t>
  </si>
  <si>
    <t>AMWT-RZLUYIQXUR</t>
  </si>
  <si>
    <t>https://dashboard.paveapi.com/park/AMWT-RZLUYIQXUR/?l=en</t>
  </si>
  <si>
    <t>View 5: (1) Damage OLD xác định sai
View 8: (1) Damage NEW xác định sai</t>
  </si>
  <si>
    <t>https://agent-admin.paveapi.com/inspectionView/AMWT-VESGUKMMU9?activeTab=past-sessions</t>
  </si>
  <si>
    <t>AMWT-VESGUKMMU9</t>
  </si>
  <si>
    <t>https://dashboard.paveapi.com/park/AMWT-VESGUKMMU9/?l=en</t>
  </si>
  <si>
    <t>View 5, 8: Remove wrong damages. / Correct one.</t>
  </si>
  <si>
    <t>https://agent-admin.paveapi.com/inspectionView/AMWT-NNZFNLQ0CH?activeTab=past-sessions</t>
  </si>
  <si>
    <t>7FCEHEB20RN016770</t>
  </si>
  <si>
    <t>EPSI</t>
  </si>
  <si>
    <t>DMC4</t>
  </si>
  <si>
    <t>bwalker</t>
  </si>
  <si>
    <t>AMWT-NNZFNLQ0CH</t>
  </si>
  <si>
    <t>https://dashboard.paveapi.com/park/AMWT-NNZFNLQ0CH/?l=en</t>
  </si>
  <si>
    <t>https://agent-admin.paveapi.com/inspectionView/AMWT-W8ULE7OY6G?activeTab=past-sessions</t>
  </si>
  <si>
    <t>AMWT-W8ULE7OY6G</t>
  </si>
  <si>
    <t>https://dashboard.paveapi.com/park/AMWT-W8ULE7OY6G/?l=en</t>
  </si>
  <si>
    <t>0518-1hrs_NA</t>
  </si>
  <si>
    <t>https://agent-admin.paveapi.com/inspectionView/AMRR-SPLRKWP9RR?activeTab=past-sessions</t>
  </si>
  <si>
    <t>3C6MRVJG1ME587300</t>
  </si>
  <si>
    <t>ROVR</t>
  </si>
  <si>
    <t>DSX9</t>
  </si>
  <si>
    <t>Sean24</t>
  </si>
  <si>
    <t>AMRR-SPLRKWP9RR</t>
  </si>
  <si>
    <t>https://dashboard.paveapi.com/park/AMRR-SPLRKWP9RR/?l=en</t>
  </si>
  <si>
    <t>thao.phan</t>
  </si>
  <si>
    <t>View 5: (1) Damage OLD xác định sai</t>
  </si>
  <si>
    <t>https://agent-admin.paveapi.com/inspectionView/AMRR-KFGSCQYIFQ?activeTab=past-sessions</t>
  </si>
  <si>
    <t>Juan24</t>
  </si>
  <si>
    <t>AMRR-KFGSCQYIFQ</t>
  </si>
  <si>
    <t>https://dashboard.paveapi.com/park/AMRR-KFGSCQYIFQ/?l=en</t>
  </si>
  <si>
    <t>https://agent-admin.paveapi.com/inspectionView/AMWT-3NI15UB4OX?activeTab=past-sessions</t>
  </si>
  <si>
    <t>3C6MRVJG5ME562075</t>
  </si>
  <si>
    <t>element_repairshop1</t>
  </si>
  <si>
    <t>AMWT-3NI15UB4OX</t>
  </si>
  <si>
    <t>FMC Inspection</t>
  </si>
  <si>
    <t>https://dashboard.paveapi.com/park/AMWT-3NI15UB4OX/?l=en</t>
  </si>
  <si>
    <t>https://agent-admin.paveapi.com/inspectionView/AMWT-C8965Z65N3?activeTab=past-sessions</t>
  </si>
  <si>
    <t>AMWT-C8965Z65N3</t>
  </si>
  <si>
    <t>https://dashboard.paveapi.com/park/AMWT-C8965Z65N3/?l=en</t>
  </si>
  <si>
    <t>View 7: (1) Damage OLD còn damage nên giữ</t>
  </si>
  <si>
    <t>https://agent-admin.paveapi.com/inspectionView/AMWT-7XRF9OQSB8?activeTab=past-sessions</t>
  </si>
  <si>
    <t>3C6URVJG3LE143804</t>
  </si>
  <si>
    <t>AMZI</t>
  </si>
  <si>
    <t>DYN3</t>
  </si>
  <si>
    <t>AMZI.user</t>
  </si>
  <si>
    <t>AMWT-7XRF9OQSB8</t>
  </si>
  <si>
    <t>https://dashboard.paveapi.com/park/AMWT-7XRF9OQSB8/?l=en</t>
  </si>
  <si>
    <t>https://agent-admin.paveapi.com/inspectionView/AMWT-NLA8Y7K4VQ?activeTab=past-sessions</t>
  </si>
  <si>
    <t>AMWT-NLA8Y7K4VQ</t>
  </si>
  <si>
    <t>https://dashboard.paveapi.com/park/AMWT-NLA8Y7K4VQ/?l=en</t>
  </si>
  <si>
    <t>https://agent-admin.paveapi.com/inspectionView/AMWT-DRO9WHAWDT?activeTab=past-sessions</t>
  </si>
  <si>
    <t>7FCEHEB28RN026107</t>
  </si>
  <si>
    <t>Bailie</t>
  </si>
  <si>
    <t>AMWT-DRO9WHAWDT</t>
  </si>
  <si>
    <t>https://dashboard.paveapi.com/park/AMWT-DRO9WHAWDT/?l=en</t>
  </si>
  <si>
    <t>View 4 (5, 6) Damage OLD kích thước nhỏ 
View 5: (1) Damage OLD xác định sai</t>
  </si>
  <si>
    <t>https://agent-admin.paveapi.com/inspectionView/AMWT-DJSUVCEAIA?activeTab=past-sessions</t>
  </si>
  <si>
    <t>AMWT-DJSUVCEAIA</t>
  </si>
  <si>
    <t>https://dashboard.paveapi.com/park/AMWT-DJSUVCEAIA/?l=en</t>
  </si>
  <si>
    <t>https://agent-admin.paveapi.com/inspectionView/AMWT-3WGEVP26ND?activeTab=past-sessions</t>
  </si>
  <si>
    <t>7FCEHEB71PN011456</t>
  </si>
  <si>
    <t>CMJT</t>
  </si>
  <si>
    <t>CMJT.user</t>
  </si>
  <si>
    <t>AMWT-3WGEVP26ND</t>
  </si>
  <si>
    <t>https://dashboard.paveapi.com/park/AMWT-3WGEVP26ND/?l=en</t>
  </si>
  <si>
    <t>View 7: (1-&gt;9, 14 -&gt;16) Damage OLD đã sửa chữa</t>
  </si>
  <si>
    <t>https://agent-admin.paveapi.com/inspectionView/AMWT-Y8AFQZI95U?activeTab=past-sessions</t>
  </si>
  <si>
    <t>AMWT-Y8AFQZI95U</t>
  </si>
  <si>
    <t>https://dashboard.paveapi.com/park/AMWT-Y8AFQZI95U/?l=en</t>
  </si>
  <si>
    <t>https://agent-admin.paveapi.com/inspectionView/AMWT-K4QXNEMCQM?activeTab=past-sessions</t>
  </si>
  <si>
    <t>AMWT-K4QXNEMCQM</t>
  </si>
  <si>
    <t>https://dashboard.paveapi.com/park/AMWT-K4QXNEMCQM/?l=en</t>
  </si>
  <si>
    <t>https://agent-admin.paveapi.com/inspectionView/AMWT-OXMZ5JFMHE?activeTab=past-sessions</t>
  </si>
  <si>
    <t>7FCEHEB75PN009175</t>
  </si>
  <si>
    <t>WASH</t>
  </si>
  <si>
    <t>WASH.user</t>
  </si>
  <si>
    <t>AMWT-OXMZ5JFMHE</t>
  </si>
  <si>
    <t>https://dashboard.paveapi.com/park/AMWT-OXMZ5JFMHE/?l=en</t>
  </si>
  <si>
    <t>View 4: (1) Damage OLD kích thước nhỏ 
View 7: (1, 2, 3) Damage OLD xác định sai</t>
  </si>
  <si>
    <t>https://agent-admin.paveapi.com/inspectionView/AMWT-UAP6DMFU7W?activeTab=past-sessions</t>
  </si>
  <si>
    <t>AMWT-UAP6DMFU7W</t>
  </si>
  <si>
    <t>https://dashboard.paveapi.com/park/AMWT-UAP6DMFU7W/?l=en</t>
  </si>
  <si>
    <t>phong.phantrung</t>
  </si>
  <si>
    <t>https://agent-admin.paveapi.com/inspectionView/AMWT-PBSUZRQGJ2?activeTab=past-sessions</t>
  </si>
  <si>
    <t>AMWT-PBSUZRQGJ2</t>
  </si>
  <si>
    <t>https://dashboard.paveapi.com/park/AMWT-PBSUZRQGJ2/?l=en</t>
  </si>
  <si>
    <t>View 4,7: Remove wrong damages. / Correct one.</t>
  </si>
  <si>
    <t>https://agent-admin.paveapi.com/inspectionView/AMWT-CLUBELHGWI?activeTab=past-sessions</t>
  </si>
  <si>
    <t>W1Y40CHY5MT071191</t>
  </si>
  <si>
    <t>AMWT-CLUBELHGWI</t>
  </si>
  <si>
    <t>https://dashboard.paveapi.com/park/AMWT-CLUBELHGWI/?l=en</t>
  </si>
  <si>
    <t>https://agent-admin.paveapi.com/inspectionView/AMWT-1GEMNZE9PH?activeTab=past-sessions</t>
  </si>
  <si>
    <t>AMWT-1GEMNZE9PH</t>
  </si>
  <si>
    <t>https://dashboard.paveapi.com/park/AMWT-1GEMNZE9PH/?l=en</t>
  </si>
  <si>
    <t>https://agent-admin.paveapi.com/inspectionView/AMWT-DATG8FMQMH?activeTab=past-sessions</t>
  </si>
  <si>
    <t>AMWT-DATG8FMQMH</t>
  </si>
  <si>
    <t>https://dashboard.paveapi.com/park/AMWT-DATG8FMQMH/?l=en</t>
  </si>
  <si>
    <t>https://agent-admin.paveapi.com/inspectionView/AMWT-LUQYHWL2PJ?activeTab=past-sessions</t>
  </si>
  <si>
    <t>AMWT-LUQYHWL2PJ</t>
  </si>
  <si>
    <t>https://dashboard.paveapi.com/park/AMWT-LUQYHWL2PJ/?l=en</t>
  </si>
  <si>
    <t>View 4: Remove false positive damage.
View 7: Repaired (1) &amp; remove false positive damage (4)</t>
  </si>
  <si>
    <t>View 4, 7: Xóa damage ID trước đánh nghi ngờ</t>
  </si>
  <si>
    <t>0518-1hrs_EU</t>
  </si>
  <si>
    <t>https://agent-admin.paveapi.com/inspectionView/AMWK-0LETVBHI69?activeTab=past-sessions</t>
  </si>
  <si>
    <t>WF0EXXTTREMM45898</t>
  </si>
  <si>
    <t>DACC</t>
  </si>
  <si>
    <t>DXM5</t>
  </si>
  <si>
    <t>DACC.user</t>
  </si>
  <si>
    <t>AMWK-0LETVBHI69</t>
  </si>
  <si>
    <t>https://dashboard.paveapi.com/park/AMWK-0LETVBHI69/?l=en</t>
  </si>
  <si>
    <t>https://agent-admin.paveapi.com/inspectionView/AMWK-2E5SLC65BK?activeTab=past-sessions</t>
  </si>
  <si>
    <t>AMWK-2E5SLC65BK</t>
  </si>
  <si>
    <t>https://dashboard.paveapi.com/park/AMWK-2E5SLC65BK/?l=en</t>
  </si>
  <si>
    <t>0519-1hrs_NA</t>
  </si>
  <si>
    <t>https://agent-admin.paveapi.com/inspectionView/AMWT-PHOWOY9XWL?activeTab=past-sessions</t>
  </si>
  <si>
    <t>1FDDF6P84MKA55331</t>
  </si>
  <si>
    <t>AMWT-PHOWOY9XWL</t>
  </si>
  <si>
    <t>https://dashboard.paveapi.com/park/AMWT-PHOWOY9XWL/?l=en</t>
  </si>
  <si>
    <t>my.nguyen</t>
  </si>
  <si>
    <t>View 5: (1) Không update component</t>
  </si>
  <si>
    <t>https://agent-admin.paveapi.com/inspectionView/AMWT-HZGK1F7EOC?activeTab=past-sessions</t>
  </si>
  <si>
    <t>AMWT-HZGK1F7EOC</t>
  </si>
  <si>
    <t>https://dashboard.paveapi.com/park/AMWT-HZGK1F7EOC/?l=en</t>
  </si>
  <si>
    <t>https://agent-admin.paveapi.com/inspectionView/AMWT-RRI5HAYGDE?activeTab=past-sessions</t>
  </si>
  <si>
    <t>1FTBR3X8XLKA56340</t>
  </si>
  <si>
    <t>DSR4</t>
  </si>
  <si>
    <t>NAFE.user</t>
  </si>
  <si>
    <t>AMWT-RRI5HAYGDE</t>
  </si>
  <si>
    <t>https://dashboard.paveapi.com/park/AMWT-RRI5HAYGDE/?l=en</t>
  </si>
  <si>
    <t>ngan.huynhtuyet</t>
  </si>
  <si>
    <t>View 8: (1) Damage OLD xác định sai ( Hình tối không thấy damage -&gt; xóa)</t>
  </si>
  <si>
    <t>https://agent-admin.paveapi.com/inspectionView/AMWT-S67ALEAAXE?activeTab=past-sessions</t>
  </si>
  <si>
    <t>AMWT-S67ALEAAXE</t>
  </si>
  <si>
    <t>https://dashboard.paveapi.com/park/AMWT-S67ALEAAXE/?l=en</t>
  </si>
  <si>
    <t>View 8: Remove false positive damage.</t>
  </si>
  <si>
    <t>https://agent-admin.paveapi.com/inspectionView/AMWT-5BXQC3PMIY?activeTab=past-sessions</t>
  </si>
  <si>
    <t>1FTBR3X8XMKA67985</t>
  </si>
  <si>
    <t>AMWT-5BXQC3PMIY</t>
  </si>
  <si>
    <t>https://dashboard.paveapi.com/park/AMWT-5BXQC3PMIY/?l=en</t>
  </si>
  <si>
    <t>View 5: (1) Damage OLD đã sửa chữa ( rj major sửa lại medium)
View 7: (3, 4) Damage OLD đã sửa chữa
View 7: (9) Damage OLD xác định sai</t>
  </si>
  <si>
    <t>https://agent-admin.paveapi.com/inspectionView/AMWT-4QZQJIIW09?activeTab=past-sessions</t>
  </si>
  <si>
    <t>AMWT-4QZQJIIW09</t>
  </si>
  <si>
    <t>https://dashboard.paveapi.com/park/AMWT-4QZQJIIW09/?l=en</t>
  </si>
  <si>
    <t>View 5,7: Remove false positive damages.</t>
  </si>
  <si>
    <t>https://agent-admin.paveapi.com/inspectionView/AMWT-YLJ9QDNJCC?activeTab=past-sessions</t>
  </si>
  <si>
    <t>1FTYR3XM3KKA97639</t>
  </si>
  <si>
    <t>LGDP</t>
  </si>
  <si>
    <t>AMWT-YLJ9QDNJCC</t>
  </si>
  <si>
    <t>https://dashboard.paveapi.com/park/AMWT-YLJ9QDNJCC/?l=en</t>
  </si>
  <si>
    <t>https://agent-admin.paveapi.com/inspectionView/AMWT-8J36TSYU0W?activeTab=past-sessions</t>
  </si>
  <si>
    <t>AMWT-8J36TSYU0W</t>
  </si>
  <si>
    <t>https://dashboard.paveapi.com/park/AMWT-8J36TSYU0W/?l=en</t>
  </si>
  <si>
    <t>https://agent-admin.paveapi.com/inspectionView/AMWT-YZRMEABRWQ?activeTab=past-sessions</t>
  </si>
  <si>
    <t>1FTYR3XM8KKB78636</t>
  </si>
  <si>
    <t>AMWT-YZRMEABRWQ</t>
  </si>
  <si>
    <t>https://dashboard.paveapi.com/park/AMWT-YZRMEABRWQ/?l=en</t>
  </si>
  <si>
    <t>https://agent-admin.paveapi.com/inspectionView/AMWT-KTZTTMVOYX?activeTab=past-sessions</t>
  </si>
  <si>
    <t>AMWT-KTZTTMVOYX</t>
  </si>
  <si>
    <t>https://dashboard.paveapi.com/park/AMWT-KTZTTMVOYX/?l=en</t>
  </si>
  <si>
    <t>View 4,7 : Repaired. / Correct one.</t>
  </si>
  <si>
    <t>https://agent-admin.paveapi.com/inspectionView/AMWT-FFMLJOCVM3?activeTab=past-sessions</t>
  </si>
  <si>
    <t>3C6LRVDG2PE605962</t>
  </si>
  <si>
    <t>DJones</t>
  </si>
  <si>
    <t>AMWT-FFMLJOCVM3</t>
  </si>
  <si>
    <t>https://dashboard.paveapi.com/park/AMWT-FFMLJOCVM3/?l=en</t>
  </si>
  <si>
    <t>View 5: (1) Damage OLD đã sửa chữa 
View 4: (3) Damage OLD xác định sai</t>
  </si>
  <si>
    <t>https://agent-admin.paveapi.com/inspectionView/AMWT-9HXXOGDEVU?activeTab=past-sessions</t>
  </si>
  <si>
    <t>AMWT-9HXXOGDEVU</t>
  </si>
  <si>
    <t>https://dashboard.paveapi.com/park/AMWT-9HXXOGDEVU/?l=en</t>
  </si>
  <si>
    <t>https://agent-admin.paveapi.com/inspectionView/AMUO-AUMBGZEHQX?activeTab=past-sessions</t>
  </si>
  <si>
    <t>3C6MRVJG1ME586888</t>
  </si>
  <si>
    <t>BENX</t>
  </si>
  <si>
    <t>AMUO-AUMBGZEHQX</t>
  </si>
  <si>
    <t>https://dashboard.paveapi.com/park/AMUO-AUMBGZEHQX/?l=en</t>
  </si>
  <si>
    <t>https://agent-admin.paveapi.com/inspectionView/AMUO-PCIVOKBCKP?activeTab=past-sessions</t>
  </si>
  <si>
    <t>AMUO-PCIVOKBCKP</t>
  </si>
  <si>
    <t>https://dashboard.paveapi.com/park/AMUO-PCIVOKBCKP/?l=en</t>
  </si>
  <si>
    <t>https://agent-admin.paveapi.com/inspectionView/AMWT-RKFTXDIJNI?activeTab=past-sessions</t>
  </si>
  <si>
    <t>3C6URVJG3LE116800</t>
  </si>
  <si>
    <t>ravensworthcollision</t>
  </si>
  <si>
    <t>AMWT-RKFTXDIJNI</t>
  </si>
  <si>
    <t>https://dashboard.paveapi.com/park/AMWT-RKFTXDIJNI/?l=en</t>
  </si>
  <si>
    <t>linh.thai</t>
  </si>
  <si>
    <t>View 4: (5, 6) Damage OLD đã sửa chữa 
View 7: (2) Damage OLD đã sửa chữa</t>
  </si>
  <si>
    <t>https://agent-admin.paveapi.com/inspectionView/AMWT-CAZLAXFSR9?activeTab=past-sessions</t>
  </si>
  <si>
    <t>AMWT-CAZLAXFSR9</t>
  </si>
  <si>
    <t>https://dashboard.paveapi.com/park/AMWT-CAZLAXFSR9/?l=en</t>
  </si>
  <si>
    <t>View 4: Remove wrong damages.
View 7: Remove false positive damage.</t>
  </si>
  <si>
    <t>https://agent-admin.paveapi.com/inspectionView/AMWT-AFYGEKZIBN?activeTab=past-sessions</t>
  </si>
  <si>
    <t>7FCEHDB74NN004475</t>
  </si>
  <si>
    <t>SKYL</t>
  </si>
  <si>
    <t>DGR8</t>
  </si>
  <si>
    <t>chobsSKYL</t>
  </si>
  <si>
    <t>AMWT-AFYGEKZIBN</t>
  </si>
  <si>
    <t>https://dashboard.paveapi.com/park/AMWT-AFYGEKZIBN/?l=en</t>
  </si>
  <si>
    <t>sửa xấu -&gt; sp</t>
  </si>
  <si>
    <t>https://agent-admin.paveapi.com/inspectionView/AMWT-2VFP7TKS1G?activeTab=past-sessions</t>
  </si>
  <si>
    <t>AMWT-2VFP7TKS1G</t>
  </si>
  <si>
    <t>https://dashboard.paveapi.com/park/AMWT-2VFP7TKS1G/?l=en</t>
  </si>
  <si>
    <t>View 7 : Repaired. / Correct one.</t>
  </si>
  <si>
    <t>https://agent-admin.paveapi.com/inspectionView/AMWT-DEULBSMVKU?activeTab=past-sessions</t>
  </si>
  <si>
    <t>7FCEHDB75NN000807</t>
  </si>
  <si>
    <t>AMWT-DEULBSMVKU</t>
  </si>
  <si>
    <t>https://dashboard.paveapi.com/park/AMWT-DEULBSMVKU/?l=en</t>
  </si>
  <si>
    <t>https://agent-admin.paveapi.com/inspectionView/AMWT-QGZEJD2PZI?activeTab=past-sessions</t>
  </si>
  <si>
    <t>AMWT-QGZEJD2PZI</t>
  </si>
  <si>
    <t>https://dashboard.paveapi.com/park/AMWT-QGZEJD2PZI/?l=en</t>
  </si>
  <si>
    <t>https://agent-admin.paveapi.com/inspectionView/AMWT-KVXALMRDVA?activeTab=past-sessions</t>
  </si>
  <si>
    <t>7FCEHEB70PN015207</t>
  </si>
  <si>
    <t>AMWT-KVXALMRDVA</t>
  </si>
  <si>
    <t>https://dashboard.paveapi.com/park/AMWT-KVXALMRDVA/?l=en</t>
  </si>
  <si>
    <t>https://agent-admin.paveapi.com/inspectionView/AMWT-GHSBYKLKDX?activeTab=past-sessions</t>
  </si>
  <si>
    <t>AMWT-GHSBYKLKDX</t>
  </si>
  <si>
    <t>https://dashboard.paveapi.com/park/AMWT-GHSBYKLKDX/?l=en</t>
  </si>
  <si>
    <t>View 4,5,7 : Repaired. / Correct one.</t>
  </si>
  <si>
    <t>0519-1hrs_EU</t>
  </si>
  <si>
    <t>https://agent-admin.paveapi.com/inspectionView/AMFR-FI5VOY04WG?activeTab=past-sessions</t>
  </si>
  <si>
    <t>W1V3HBFZ5SP724647</t>
  </si>
  <si>
    <t>315CDI L2 DIESEL RWD</t>
  </si>
  <si>
    <t>ALPZ</t>
  </si>
  <si>
    <t>DLP6</t>
  </si>
  <si>
    <t>ALPZ.user</t>
  </si>
  <si>
    <t>AMFR-FI5VOY04WG</t>
  </si>
  <si>
    <t>https://dashboard.paveapi.com/park/AMFR-FI5VOY04WG/?l=fr</t>
  </si>
  <si>
    <t>https://agent-admin.paveapi.com/inspectionView/AMFR-DUYRYNR4RA?activeTab=past-sessions</t>
  </si>
  <si>
    <t>AMFR-DUYRYNR4RA</t>
  </si>
  <si>
    <t>https://dashboard.paveapi.com/park/AMFR-DUYRYNR4RA/?l=fr</t>
  </si>
  <si>
    <t>View 4,5,7: Repaired. / Correct one.</t>
  </si>
  <si>
    <t>0520-1hrs_NA</t>
  </si>
  <si>
    <t>https://agent-admin.paveapi.com/inspectionView/AMRR-OZLMNXYP6V?activeTab=past-sessions</t>
  </si>
  <si>
    <t>1FDDF6P8XMKA69430</t>
  </si>
  <si>
    <t>TWCL.user</t>
  </si>
  <si>
    <t>AMRR-OZLMNXYP6V</t>
  </si>
  <si>
    <t>https://dashboard.paveapi.com/park/AMRR-OZLMNXYP6V/?l=en</t>
  </si>
  <si>
    <t>https://agent-admin.paveapi.com/inspectionView/AMRR-JF4KPDCGVZ?activeTab=past-sessions</t>
  </si>
  <si>
    <t>AMRR-JF4KPDCGVZ</t>
  </si>
  <si>
    <t>https://dashboard.paveapi.com/park/AMRR-JF4KPDCGVZ/?l=en</t>
  </si>
  <si>
    <t>https://agent-admin.paveapi.com/inspectionView/AMWT-2E6VCWYOGJ?activeTab=past-sessions</t>
  </si>
  <si>
    <t>1FTBR3X81LKA28684</t>
  </si>
  <si>
    <t>SPUR</t>
  </si>
  <si>
    <t>DSC3</t>
  </si>
  <si>
    <t>SPUR.user</t>
  </si>
  <si>
    <t>AMWT-2E6VCWYOGJ</t>
  </si>
  <si>
    <t>https://dashboard.paveapi.com/park/AMWT-2E6VCWYOGJ/?l=en</t>
  </si>
  <si>
    <t>https://agent-admin.paveapi.com/inspectionView/AMRR-JBWYQOMIOG?activeTab=past-sessions</t>
  </si>
  <si>
    <t>AMRR-JBWYQOMIOG</t>
  </si>
  <si>
    <t>https://dashboard.paveapi.com/park/AMRR-JBWYQOMIOG/?l=en</t>
  </si>
  <si>
    <t>View 7: (6) Damage OLD xóa sai damage</t>
  </si>
  <si>
    <t>https://agent-admin.paveapi.com/inspectionView/AMWT-5IHMOJN3KV?activeTab=past-sessions</t>
  </si>
  <si>
    <t>1FTBR3X82LKA48152</t>
  </si>
  <si>
    <t>SSSI</t>
  </si>
  <si>
    <t>SSSI.user</t>
  </si>
  <si>
    <t>AMWT-5IHMOJN3KV</t>
  </si>
  <si>
    <t>https://dashboard.paveapi.com/park/AMWT-5IHMOJN3KV/?l=en</t>
  </si>
  <si>
    <t>giau.nguyen</t>
  </si>
  <si>
    <t>View 4: (4) Damage OLD đã sửa chữa 
View 7: (2, 4, 6, 13) Damage OLD đã sửa chữa</t>
  </si>
  <si>
    <t>https://agent-admin.paveapi.com/inspectionView/AMWT-XFA6A1GZR5?activeTab=past-sessions</t>
  </si>
  <si>
    <t>AMWT-XFA6A1GZR5</t>
  </si>
  <si>
    <t>https://dashboard.paveapi.com/park/AMWT-XFA6A1GZR5/?l=en</t>
  </si>
  <si>
    <t>https://agent-admin.paveapi.com/inspectionView/AMWT-H78D2SZZMW?activeTab=past-sessions</t>
  </si>
  <si>
    <t>1FTBR3X82LKA72337</t>
  </si>
  <si>
    <t>RFRT</t>
  </si>
  <si>
    <t>DFT4</t>
  </si>
  <si>
    <t>Lcoaxum</t>
  </si>
  <si>
    <t>AMWT-H78D2SZZMW</t>
  </si>
  <si>
    <t>https://dashboard.paveapi.com/park/AMWT-H78D2SZZMW/?l=en</t>
  </si>
  <si>
    <t>https://agent-admin.paveapi.com/inspectionView/AMWT-IBDQJLFAIS?activeTab=past-sessions</t>
  </si>
  <si>
    <t>AMWT-IBDQJLFAIS</t>
  </si>
  <si>
    <t>https://dashboard.paveapi.com/park/AMWT-IBDQJLFAIS/?l=en</t>
  </si>
  <si>
    <t>https://agent-admin.paveapi.com/inspectionView/AMWT-QCLG8NKTBB?activeTab=past-sessions</t>
  </si>
  <si>
    <t>1FTBR3X84LKA72498</t>
  </si>
  <si>
    <t>JJPR</t>
  </si>
  <si>
    <t>DXC5</t>
  </si>
  <si>
    <t>chrismar</t>
  </si>
  <si>
    <t>AMWT-QCLG8NKTBB</t>
  </si>
  <si>
    <t>https://dashboard.paveapi.com/park/AMWT-QCLG8NKTBB/?l=en</t>
  </si>
  <si>
    <t xml:space="preserve">View 4: (3, 4, 5) Damage OLD đã sửa chữa </t>
  </si>
  <si>
    <t>https://agent-admin.paveapi.com/inspectionView/AMWT-4HWNJ9UOBS?activeTab=past-sessions</t>
  </si>
  <si>
    <t>AMWT-4HWNJ9UOBS</t>
  </si>
  <si>
    <t>https://dashboard.paveapi.com/park/AMWT-4HWNJ9UOBS/?l=en</t>
  </si>
  <si>
    <t>https://agent-admin.paveapi.com/inspectionView/AMWT-O9BZSUEMNR?activeTab=past-sessions</t>
  </si>
  <si>
    <t>AMWT-O9BZSUEMNR</t>
  </si>
  <si>
    <t>https://dashboard.paveapi.com/park/AMWT-O9BZSUEMNR/?l=en</t>
  </si>
  <si>
    <t>Dispute</t>
  </si>
  <si>
    <t>https://agent-admin.paveapi.com/inspectionView/AMWT-AUTEPJ6QEI?activeTab=past-sessions</t>
  </si>
  <si>
    <t>AMWT-AUTEPJ6QEI</t>
  </si>
  <si>
    <t>https://dashboard.paveapi.com/park/AMWT-AUTEPJ6QEI/?l=en</t>
  </si>
  <si>
    <t>https://agent-admin.paveapi.com/inspectionView/AMWT-AZQTMPVVSF?activeTab=past-sessions</t>
  </si>
  <si>
    <t>1FTYR3XM0KKB73575</t>
  </si>
  <si>
    <t>ALXZ</t>
  </si>
  <si>
    <t>DPD4</t>
  </si>
  <si>
    <t>AMWT-AZQTMPVVSF</t>
  </si>
  <si>
    <t>https://dashboard.paveapi.com/park/AMWT-AZQTMPVVSF/?l=en</t>
  </si>
  <si>
    <t>https://agent-admin.paveapi.com/inspectionView/AMWT-W6K3ENBLAB?activeTab=past-sessions</t>
  </si>
  <si>
    <t>AstraluxFleet</t>
  </si>
  <si>
    <t>AMWT-W6K3ENBLAB</t>
  </si>
  <si>
    <t>https://dashboard.paveapi.com/park/AMWT-W6K3ENBLAB/?l=en</t>
  </si>
  <si>
    <t>https://agent-admin.paveapi.com/inspectionView/AMWT-0PNYYZGQVQ?activeTab=past-sessions</t>
  </si>
  <si>
    <t>1FTYR3XM0KKB78971</t>
  </si>
  <si>
    <t>AMWT-0PNYYZGQVQ</t>
  </si>
  <si>
    <t>https://dashboard.paveapi.com/park/AMWT-0PNYYZGQVQ/?l=en</t>
  </si>
  <si>
    <t>bao.vo</t>
  </si>
  <si>
    <t xml:space="preserve">View 7: (1) Damage OLD kích thước nhỏ </t>
  </si>
  <si>
    <t>https://agent-admin.paveapi.com/inspectionView/AMWT-RPSSG99U5S?activeTab=past-sessions</t>
  </si>
  <si>
    <t>AMWT-RPSSG99U5S</t>
  </si>
  <si>
    <t>https://dashboard.paveapi.com/park/AMWT-RPSSG99U5S/?l=en</t>
  </si>
  <si>
    <t>https://agent-admin.paveapi.com/inspectionView/AMUO-4VS5Q2CSH5?activeTab=past-sessions</t>
  </si>
  <si>
    <t>1FTYR3XM6KKB12666</t>
  </si>
  <si>
    <t>FLGL</t>
  </si>
  <si>
    <t>WEE1</t>
  </si>
  <si>
    <t>AMUO-4VS5Q2CSH5</t>
  </si>
  <si>
    <t>https://dashboard.paveapi.com/park/AMUO-4VS5Q2CSH5/?l=en</t>
  </si>
  <si>
    <t>https://agent-admin.paveapi.com/inspectionView/AMUO-47UJ7TJVZR?activeTab=past-sessions</t>
  </si>
  <si>
    <t>AMUO-47UJ7TJVZR</t>
  </si>
  <si>
    <t>https://dashboard.paveapi.com/park/AMUO-47UJ7TJVZR/?l=en</t>
  </si>
  <si>
    <t>View 7: Remove wrong damages. / Correct one.
View 8: Edit component as updated.</t>
  </si>
  <si>
    <t>https://agent-admin.paveapi.com/inspectionView/AMWT-URY1XODQ5G?activeTab=past-sessions</t>
  </si>
  <si>
    <t>1FTYR3XM8KKB89801</t>
  </si>
  <si>
    <t>AMWT-URY1XODQ5G</t>
  </si>
  <si>
    <t>https://dashboard.paveapi.com/park/AMWT-URY1XODQ5G/?l=en</t>
  </si>
  <si>
    <t>View 7: (1) Damage OLD xác định sai
View 7: (2, 3) Damage NEW xác định sai</t>
  </si>
  <si>
    <t>https://agent-admin.paveapi.com/inspectionView/AMWT-ERRCB2WK0D?activeTab=past-sessions</t>
  </si>
  <si>
    <t>AMWT-ERRCB2WK0D</t>
  </si>
  <si>
    <t>https://dashboard.paveapi.com/park/AMWT-ERRCB2WK0D/?l=en</t>
  </si>
  <si>
    <t>View 7: Remove invisible damages caused by tree shadows . / Correct one.
View 8: Edit component as updated.</t>
  </si>
  <si>
    <t>https://agent-admin.paveapi.com/inspectionView/AMWT-XNJDJ9YQVB?activeTab=past-sessions</t>
  </si>
  <si>
    <t>3C6FRVJG7ME501139</t>
  </si>
  <si>
    <t>LOGR</t>
  </si>
  <si>
    <t>DLN2</t>
  </si>
  <si>
    <t>jsantillan</t>
  </si>
  <si>
    <t>AMWT-XNJDJ9YQVB</t>
  </si>
  <si>
    <t>https://dashboard.paveapi.com/park/AMWT-XNJDJ9YQVB/?l=en</t>
  </si>
  <si>
    <t>sửa chưa hoàn thiện + hình tối, sp</t>
  </si>
  <si>
    <t>x</t>
  </si>
  <si>
    <t>https://agent-admin.paveapi.com/inspectionView/AMWT-ZUD3XDPO4E?activeTab=past-sessions</t>
  </si>
  <si>
    <t>AMWT-ZUD3XDPO4E</t>
  </si>
  <si>
    <t>https://dashboard.paveapi.com/park/AMWT-ZUD3XDPO4E/?l=en</t>
  </si>
  <si>
    <t>View 4, 7: Repaired.
View 5, 8: Remove wrong damages. / Correct one.</t>
  </si>
  <si>
    <t>https://agent-admin.paveapi.com/inspectionView/AMWT-ZBVCXS6YQH?activeTab=past-sessions</t>
  </si>
  <si>
    <t>3C6MRVJG1ME571758</t>
  </si>
  <si>
    <t>AMWT-ZBVCXS6YQH</t>
  </si>
  <si>
    <t>https://dashboard.paveapi.com/park/AMWT-ZBVCXS6YQH/?l=en</t>
  </si>
  <si>
    <t>https://agent-admin.paveapi.com/inspectionView/AMWT-HTVEEY0R3B?activeTab=past-sessions</t>
  </si>
  <si>
    <t>AMWT-HTVEEY0R3B</t>
  </si>
  <si>
    <t>https://dashboard.paveapi.com/park/AMWT-HTVEEY0R3B/?l=en</t>
  </si>
  <si>
    <t>View 5: Remove false positive damage.</t>
  </si>
  <si>
    <t>thinh.nguyen</t>
  </si>
  <si>
    <t>View 5: (10) Damage OLD xóa sai damage</t>
  </si>
  <si>
    <t>https://agent-admin.paveapi.com/inspectionView/AMWT-Z8QWJ3XFWG?activeTab=past-sessions</t>
  </si>
  <si>
    <t>3C6MRVJG2ME541023</t>
  </si>
  <si>
    <t>GFDL</t>
  </si>
  <si>
    <t>DCN2</t>
  </si>
  <si>
    <t>KaraRGFDL</t>
  </si>
  <si>
    <t>AMWT-Z8QWJ3XFWG</t>
  </si>
  <si>
    <t>https://dashboard.paveapi.com/park/AMWT-Z8QWJ3XFWG/?l=en</t>
  </si>
  <si>
    <t xml:space="preserve">View 8: (2) Damage OLD kích thước nhỏ </t>
  </si>
  <si>
    <t>https://agent-admin.paveapi.com/inspectionView/AMWT-Z4O99EH73A?activeTab=past-sessions</t>
  </si>
  <si>
    <t>AMWT-Z4O99EH73A</t>
  </si>
  <si>
    <t>https://dashboard.paveapi.com/park/AMWT-Z4O99EH73A/?l=en</t>
  </si>
  <si>
    <t>https://agent-admin.paveapi.com/inspectionView/AMWT-SZWRFBIE6C?activeTab=past-sessions</t>
  </si>
  <si>
    <t>3C6URVJG8KE556252</t>
  </si>
  <si>
    <t>AMWT-SZWRFBIE6C</t>
  </si>
  <si>
    <t>https://dashboard.paveapi.com/park/AMWT-SZWRFBIE6C/?l=en</t>
  </si>
  <si>
    <t>https://agent-admin.paveapi.com/inspectionView/AMWT-ATTIMAVAH5?activeTab=past-sessions</t>
  </si>
  <si>
    <t>AMWT-ATTIMAVAH5</t>
  </si>
  <si>
    <t>https://dashboard.paveapi.com/park/AMWT-ATTIMAVAH5/?l=en</t>
  </si>
  <si>
    <t>View 7, 8: Xóa damage ID trước đánh nghi ngờ</t>
  </si>
  <si>
    <t>https://agent-admin.paveapi.com/inspectionView/TAWM-RTQ3ZP3H7T?activeTab=past-sessions</t>
  </si>
  <si>
    <t>VF3YAANFA12T17110</t>
  </si>
  <si>
    <t>PEUGEOT</t>
  </si>
  <si>
    <t>BOXER</t>
  </si>
  <si>
    <t>Demoadmin</t>
  </si>
  <si>
    <t>TAWM-RTQ3ZP3H7T</t>
  </si>
  <si>
    <t>Amazon Replicate</t>
  </si>
  <si>
    <t>https://dashboard.paveapi.com/park/TAWM-RTQ3ZP3H7T/?l=en</t>
  </si>
  <si>
    <t>https://agent-admin.paveapi.com/inspectionView/QARR-N4FJLG865W?activeTab=past-sessions</t>
  </si>
  <si>
    <t>FPAC Replicate</t>
  </si>
  <si>
    <t>QARR-N4FJLG865W</t>
  </si>
  <si>
    <t>Redeployment</t>
  </si>
  <si>
    <t>https://dashboard.paveapi.com/park/QARR-N4FJLG865W/?l=en</t>
  </si>
  <si>
    <t>Test session</t>
  </si>
  <si>
    <t>https://agent-admin.paveapi.com/inspectionView/AMDE-9DKNISMVYV?activeTab=past-sessions</t>
  </si>
  <si>
    <t>W1V3UBFZ9TP834937</t>
  </si>
  <si>
    <t>ESPRINTER</t>
  </si>
  <si>
    <t>MKLO</t>
  </si>
  <si>
    <t>DHE4</t>
  </si>
  <si>
    <t>AMDE-9DKNISMVYV</t>
  </si>
  <si>
    <t>https://dashboard.paveapi.com/park/AMDE-9DKNISMVYV/?l=en</t>
  </si>
  <si>
    <t>https://agent-admin.paveapi.com/inspectionView/QARR-HQ7JYM24RX?activeTab=past-sessions</t>
  </si>
  <si>
    <t>ESPRINTER L2H3</t>
  </si>
  <si>
    <t>QARR-HQ7JYM24RX</t>
  </si>
  <si>
    <t>https://dashboard.paveapi.com/park/QARR-HQ7JYM24RX/?l=en</t>
  </si>
  <si>
    <t>0520-1hrs_EU</t>
  </si>
  <si>
    <t>https://agent-admin.paveapi.com/inspectionView/AMWK-04GQCS5Q1M?activeTab=past-sessions</t>
  </si>
  <si>
    <t>WF0EXXTTREMG46358</t>
  </si>
  <si>
    <t>ASCN</t>
  </si>
  <si>
    <t>ASCN.user</t>
  </si>
  <si>
    <t>AMWK-04GQCS5Q1M</t>
  </si>
  <si>
    <t>https://dashboard.paveapi.com/park/AMWK-04GQCS5Q1M/?l=en</t>
  </si>
  <si>
    <t>thanhha.tran</t>
  </si>
  <si>
    <t xml:space="preserve">View 4: (7, 25) Damage OLD đã sửa chữa 
View 5: (5) Damage OLD đã sửa chữa 
View 7: (3) Damage OLD đã sửa chữa </t>
  </si>
  <si>
    <t>https://agent-admin.paveapi.com/inspectionView/AMWK-UUQYCDUDIF?activeTab=past-sessions</t>
  </si>
  <si>
    <t>AMWK-UUQYCDUDIF</t>
  </si>
  <si>
    <t>https://dashboard.paveapi.com/park/AMWK-UUQYCDUDIF/?l=en</t>
  </si>
  <si>
    <t>View 4, 5, 7: Remove wrong damages. / Correct one.</t>
  </si>
  <si>
    <t>0521-1hrs_NA</t>
  </si>
  <si>
    <t>https://agent-admin.paveapi.com/inspectionView/AMWT-KWQIWL3WAS?activeTab=past-sessions</t>
  </si>
  <si>
    <t>1FTBR3U89RKA69190</t>
  </si>
  <si>
    <t>ANDR</t>
  </si>
  <si>
    <t>DYB3</t>
  </si>
  <si>
    <t>ANDR.Manavjyot</t>
  </si>
  <si>
    <t>AMWT-KWQIWL3WAS</t>
  </si>
  <si>
    <t>https://dashboard.paveapi.com/park/AMWT-KWQIWL3WAS/?l=en</t>
  </si>
  <si>
    <t>https://agent-admin.paveapi.com/inspectionView/AMWT-UZJV0CJTI5?activeTab=past-sessions</t>
  </si>
  <si>
    <t>AMWT-UZJV0CJTI5</t>
  </si>
  <si>
    <t>https://dashboard.paveapi.com/park/AMWT-UZJV0CJTI5/?l=en</t>
  </si>
  <si>
    <t>https://agent-admin.paveapi.com/inspectionView/AMWT-WYUPJGTSH3?activeTab=past-sessions</t>
  </si>
  <si>
    <t>1FTBR3X81MKA54767</t>
  </si>
  <si>
    <t>JBCE</t>
  </si>
  <si>
    <t>DJC5</t>
  </si>
  <si>
    <t>Dusten.corvello</t>
  </si>
  <si>
    <t>AMWT-WYUPJGTSH3</t>
  </si>
  <si>
    <t>https://dashboard.paveapi.com/park/AMWT-WYUPJGTSH3/?l=en</t>
  </si>
  <si>
    <t>https://agent-admin.paveapi.com/inspectionView/AMWT-OWB8UWYMNX?activeTab=past-sessions</t>
  </si>
  <si>
    <t>AMWT-OWB8UWYMNX</t>
  </si>
  <si>
    <t>https://dashboard.paveapi.com/park/AMWT-OWB8UWYMNX/?l=en</t>
  </si>
  <si>
    <t>View 8: Remove invisible damages.</t>
  </si>
  <si>
    <t>https://agent-admin.paveapi.com/inspectionView/AMWT-CSWBNCY762?activeTab=past-sessions</t>
  </si>
  <si>
    <t>1FTBR3X83LKA72783</t>
  </si>
  <si>
    <t>AMWT-CSWBNCY762</t>
  </si>
  <si>
    <t>https://dashboard.paveapi.com/park/AMWT-CSWBNCY762/?l=en</t>
  </si>
  <si>
    <t xml:space="preserve">View 5: (3) Damage NEW xác định sai
View 7: (2) Damage OLD đã sửa chữa </t>
  </si>
  <si>
    <t>https://agent-admin.paveapi.com/inspectionView/AMWT-ESXPOXFXSZ?activeTab=past-sessions</t>
  </si>
  <si>
    <t>AMWT-ESXPOXFXSZ</t>
  </si>
  <si>
    <t>https://dashboard.paveapi.com/park/AMWT-ESXPOXFXSZ/?l=en</t>
  </si>
  <si>
    <t>https://agent-admin.paveapi.com/inspectionView/AMWT-AEQXHX1IUZ?activeTab=past-sessions</t>
  </si>
  <si>
    <t>1FTBR3X83MKA46198</t>
  </si>
  <si>
    <t>AMWT-AEQXHX1IUZ</t>
  </si>
  <si>
    <t>https://dashboard.paveapi.com/park/AMWT-AEQXHX1IUZ/?l=en</t>
  </si>
  <si>
    <t>https://agent-admin.paveapi.com/inspectionView/AMWT-TGCSRQC0BE?activeTab=past-sessions</t>
  </si>
  <si>
    <t>AMWT-TGCSRQC0BE</t>
  </si>
  <si>
    <t>https://dashboard.paveapi.com/park/AMWT-TGCSRQC0BE/?l=en</t>
  </si>
  <si>
    <t>sang.tran</t>
  </si>
  <si>
    <t>View 7: (1, 2) Damage OLD xóa sai damage</t>
  </si>
  <si>
    <t>https://agent-admin.paveapi.com/inspectionView/AMWT-7S0Q7DP52M?activeTab=past-sessions</t>
  </si>
  <si>
    <t>3C6MRVJG6ME556205</t>
  </si>
  <si>
    <t>KMBO</t>
  </si>
  <si>
    <t>DSD8</t>
  </si>
  <si>
    <t>AMWT-7S0Q7DP52M</t>
  </si>
  <si>
    <t>https://dashboard.paveapi.com/park/AMWT-7S0Q7DP52M/?l=en</t>
  </si>
  <si>
    <t>https://agent-admin.paveapi.com/inspectionView/AMWT-FDW4BPWAFV?activeTab=past-sessions</t>
  </si>
  <si>
    <t>AMWT-FDW4BPWAFV</t>
  </si>
  <si>
    <t>https://dashboard.paveapi.com/park/AMWT-FDW4BPWAFV/?l=en</t>
  </si>
  <si>
    <t>https://agent-admin.paveapi.com/inspectionView/AMWT-LF3Q3ERV4T?activeTab=past-sessions</t>
  </si>
  <si>
    <t>3C6MRVJG8ME544928</t>
  </si>
  <si>
    <t>AMWT-LF3Q3ERV4T</t>
  </si>
  <si>
    <t>https://dashboard.paveapi.com/park/AMWT-LF3Q3ERV4T/?l=en</t>
  </si>
  <si>
    <t>https://agent-admin.paveapi.com/inspectionView/AMWT-UCRAEIWALK?activeTab=past-sessions</t>
  </si>
  <si>
    <t>AMWT-UCRAEIWALK</t>
  </si>
  <si>
    <t>https://dashboard.paveapi.com/park/AMWT-UCRAEIWALK/?l=en</t>
  </si>
  <si>
    <t>https://agent-admin.paveapi.com/inspectionView/AMWT-WVH7WQXAFT?activeTab=past-sessions</t>
  </si>
  <si>
    <t>7FCEHDB77NN003501</t>
  </si>
  <si>
    <t>AMWT-WVH7WQXAFT</t>
  </si>
  <si>
    <t>https://dashboard.paveapi.com/park/AMWT-WVH7WQXAFT/?l=en</t>
  </si>
  <si>
    <t>duy.nk</t>
  </si>
  <si>
    <t>View 5: BROKEN_MEDIUM - BUMPER_FRONT_UNIQUE
TK ID: AMWT-MWB3PFU6KX</t>
  </si>
  <si>
    <t>https://agent-admin.paveapi.com/inspectionView/AMWT-MWB3PFU6KX?activeTab=past-sessions</t>
  </si>
  <si>
    <t>AMWT-MWB3PFU6KX</t>
  </si>
  <si>
    <t>https://dashboard.paveapi.com/park/AMWT-MWB3PFU6KX/?l=en</t>
  </si>
  <si>
    <t>https://agent-admin.paveapi.com/inspectionView/AMWT-IWYYZOFFFL?activeTab=past-sessions</t>
  </si>
  <si>
    <t>7FCEHEB24RN019509</t>
  </si>
  <si>
    <t>VIAD</t>
  </si>
  <si>
    <t>Nilko.Chaves.VIAD</t>
  </si>
  <si>
    <t>AMWT-IWYYZOFFFL</t>
  </si>
  <si>
    <t>https://dashboard.paveapi.com/park/AMWT-IWYYZOFFFL/?l=en</t>
  </si>
  <si>
    <t>https://agent-admin.paveapi.com/inspectionView/AMWT-CMOLH1RQOL?activeTab=past-sessions</t>
  </si>
  <si>
    <t>AMWT-CMOLH1RQOL</t>
  </si>
  <si>
    <t>https://dashboard.paveapi.com/park/AMWT-CMOLH1RQOL/?l=en</t>
  </si>
  <si>
    <t>https://agent-admin.paveapi.com/inspectionView/AMWT-GSMMEHFALC?activeTab=past-sessions</t>
  </si>
  <si>
    <t>7FCEHEB29RN019067</t>
  </si>
  <si>
    <t>ZULT</t>
  </si>
  <si>
    <t>DTU6</t>
  </si>
  <si>
    <t>ZultDispatch</t>
  </si>
  <si>
    <t>AMWT-GSMMEHFALC</t>
  </si>
  <si>
    <t>https://dashboard.paveapi.com/park/AMWT-GSMMEHFALC/?l=en</t>
  </si>
  <si>
    <t>thinh.phanxuan</t>
  </si>
  <si>
    <t>View 4: (1) Damage OLD xác định sai</t>
  </si>
  <si>
    <t>https://agent-admin.paveapi.com/inspectionView/AMWT-GPJ2MEIWGB?activeTab=past-sessions</t>
  </si>
  <si>
    <t>AMWT-GPJ2MEIWGB</t>
  </si>
  <si>
    <t>https://dashboard.paveapi.com/park/AMWT-GPJ2MEIWGB/?l=en</t>
  </si>
  <si>
    <t>View 4: Remove wrong damages. / Correct one.</t>
  </si>
  <si>
    <t>https://agent-admin.paveapi.com/inspectionView/AMWT-C8ELSSRAPE?activeTab=past-sessions</t>
  </si>
  <si>
    <t>7FCEHEB2XRN019501</t>
  </si>
  <si>
    <t>AMWT-C8ELSSRAPE</t>
  </si>
  <si>
    <t>https://dashboard.paveapi.com/park/AMWT-C8ELSSRAPE/?l=en</t>
  </si>
  <si>
    <t>View 7: (2) Damage OLD xác định sai</t>
  </si>
  <si>
    <t>https://agent-admin.paveapi.com/inspectionView/AMWT-1DDORJRZL4?activeTab=past-sessions</t>
  </si>
  <si>
    <t>AMWT-1DDORJRZL4</t>
  </si>
  <si>
    <t>https://dashboard.paveapi.com/park/AMWT-1DDORJRZL4/?l=en</t>
  </si>
  <si>
    <t>View 8: Repaired.
View 7: Remove wrong damages. / Correct one.</t>
  </si>
  <si>
    <t>https://agent-admin.paveapi.com/inspectionView/AMWT-CDHMEV16XV?activeTab=past-sessions</t>
  </si>
  <si>
    <t>7FCEHEB75PN015848</t>
  </si>
  <si>
    <t>AMWT-CDHMEV16XV</t>
  </si>
  <si>
    <t>https://dashboard.paveapi.com/park/AMWT-CDHMEV16XV/?l=en</t>
  </si>
  <si>
    <t>https://agent-admin.paveapi.com/inspectionView/AMWT-PZKBXSZSJP?activeTab=past-sessions</t>
  </si>
  <si>
    <t>AMWT-PZKBXSZSJP</t>
  </si>
  <si>
    <t>https://dashboard.paveapi.com/park/AMWT-PZKBXSZSJP/?l=en</t>
  </si>
  <si>
    <t>https://agent-admin.paveapi.com/inspectionView/AMWT-0Y9YXBD4KO?activeTab=past-sessions</t>
  </si>
  <si>
    <t>WD4PF0CD4KP096419</t>
  </si>
  <si>
    <t>JYCE</t>
  </si>
  <si>
    <t>DDM5</t>
  </si>
  <si>
    <t>JYCEALI</t>
  </si>
  <si>
    <t>AMWT-0Y9YXBD4KO</t>
  </si>
  <si>
    <t>https://dashboard.paveapi.com/park/AMWT-0Y9YXBD4KO/?l=en</t>
  </si>
  <si>
    <t>https://agent-admin.paveapi.com/inspectionView/AMWT-IHXZ22TXPX?activeTab=past-sessions</t>
  </si>
  <si>
    <t>AMWT-IHXZ22TXPX</t>
  </si>
  <si>
    <t>https://dashboard.paveapi.com/park/AMWT-IHXZ22TXPX/?l=en</t>
  </si>
  <si>
    <t>0522-1hrs_NA</t>
  </si>
  <si>
    <t>https://agent-admin.paveapi.com/inspectionView/AMWT-NHMFON2EUN?activeTab=past-sessions</t>
  </si>
  <si>
    <t>1F65F5KN0L0A01019</t>
  </si>
  <si>
    <t>ETBJ</t>
  </si>
  <si>
    <t>DHO7</t>
  </si>
  <si>
    <t>ETBJ.user</t>
  </si>
  <si>
    <t>AMWT-NHMFON2EUN</t>
  </si>
  <si>
    <t>https://dashboard.paveapi.com/park/AMWT-NHMFON2EUN/?l=en</t>
  </si>
  <si>
    <t>https://agent-admin.paveapi.com/inspectionView/AMWT-RE6EUM8WHE?activeTab=past-sessions</t>
  </si>
  <si>
    <t>AMWT-RE6EUM8WHE</t>
  </si>
  <si>
    <t>https://dashboard.paveapi.com/park/AMWT-RE6EUM8WHE/?l=en</t>
  </si>
  <si>
    <t>https://agent-admin.paveapi.com/inspectionView/AMWT-PQOGEAUMFZ?activeTab=past-sessions</t>
  </si>
  <si>
    <t>1F65F5KN9L0A00998</t>
  </si>
  <si>
    <t>CLR</t>
  </si>
  <si>
    <t>AMWT-PQOGEAUMFZ</t>
  </si>
  <si>
    <t>https://dashboard.paveapi.com/park/AMWT-PQOGEAUMFZ/?l=en</t>
  </si>
  <si>
    <t>https://agent-admin.paveapi.com/inspectionView/AMWT-VH7NYRJEDK?activeTab=past-sessions</t>
  </si>
  <si>
    <t>AMWT-VH7NYRJEDK</t>
  </si>
  <si>
    <t>https://dashboard.paveapi.com/park/AMWT-VH7NYRJEDK/?l=en</t>
  </si>
  <si>
    <t>View 7: Wrong removal and  remove false positive damage</t>
  </si>
  <si>
    <t>https://agent-admin.paveapi.com/inspectionView/AMWT-YYMAVLCTCW?activeTab=past-sessions</t>
  </si>
  <si>
    <t>1FTBR3U87RKB68297</t>
  </si>
  <si>
    <t>HYE1</t>
  </si>
  <si>
    <t>AMWT-YYMAVLCTCW</t>
  </si>
  <si>
    <t>https://dashboard.paveapi.com/park/AMWT-YYMAVLCTCW/?l=en</t>
  </si>
  <si>
    <t>https://agent-admin.paveapi.com/inspectionView/AMWT-F96BV3EXBB?activeTab=past-sessions</t>
  </si>
  <si>
    <t>AMWT-F96BV3EXBB</t>
  </si>
  <si>
    <t>https://dashboard.paveapi.com/park/AMWT-F96BV3EXBB/?l=en</t>
  </si>
  <si>
    <t>https://agent-admin.paveapi.com/inspectionView/AMRR-X9CXGZ1MU1?activeTab=past-sessions</t>
  </si>
  <si>
    <t>1FTBR3X81LKA48305</t>
  </si>
  <si>
    <t>AMRR-X9CXGZ1MU1</t>
  </si>
  <si>
    <t>https://dashboard.paveapi.com/park/AMRR-X9CXGZ1MU1/?l=en</t>
  </si>
  <si>
    <t>https://agent-admin.paveapi.com/inspectionView/AMRR-AT5PF74XGJ?activeTab=past-sessions</t>
  </si>
  <si>
    <t>AMRR-AT5PF74XGJ</t>
  </si>
  <si>
    <t>https://dashboard.paveapi.com/park/AMRR-AT5PF74XGJ/?l=en</t>
  </si>
  <si>
    <t>https://agent-admin.paveapi.com/inspectionView/AMRR-MKYIEBYZIC?activeTab=past-sessions</t>
  </si>
  <si>
    <t>1FTYR3XM7KKB33932</t>
  </si>
  <si>
    <t>SFNL</t>
  </si>
  <si>
    <t>DSW3</t>
  </si>
  <si>
    <t>corey.sfnl</t>
  </si>
  <si>
    <t>AMRR-MKYIEBYZIC</t>
  </si>
  <si>
    <t>https://dashboard.paveapi.com/park/AMRR-MKYIEBYZIC/?l=en</t>
  </si>
  <si>
    <t>kien.vu</t>
  </si>
  <si>
    <t xml:space="preserve">View 5: (2) Damage OLD đã sửa chữa </t>
  </si>
  <si>
    <t>https://agent-admin.paveapi.com/inspectionView/AMRR-0DEUZWAIHZ?activeTab=past-sessions</t>
  </si>
  <si>
    <t>SFNL.user</t>
  </si>
  <si>
    <t>AMRR-0DEUZWAIHZ</t>
  </si>
  <si>
    <t>https://dashboard.paveapi.com/park/AMRR-0DEUZWAIHZ/?l=en</t>
  </si>
  <si>
    <t>https://agent-admin.paveapi.com/inspectionView/AMWT-5BTMILB6ME?activeTab=past-sessions</t>
  </si>
  <si>
    <t>7FCEHDB73NN003351</t>
  </si>
  <si>
    <t>NJDD</t>
  </si>
  <si>
    <t>DLN4</t>
  </si>
  <si>
    <t>NJDD.user</t>
  </si>
  <si>
    <t>AMWT-5BTMILB6ME</t>
  </si>
  <si>
    <t>https://dashboard.paveapi.com/park/AMWT-5BTMILB6ME/?l=en</t>
  </si>
  <si>
    <t>View 5: (2) Damage OLD xác định sai</t>
  </si>
  <si>
    <t>https://agent-admin.paveapi.com/inspectionView/AMWT-VDTPTBXHQ8?activeTab=past-sessions</t>
  </si>
  <si>
    <t>AMWT-VDTPTBXHQ8</t>
  </si>
  <si>
    <t>https://dashboard.paveapi.com/park/AMWT-VDTPTBXHQ8/?l=en</t>
  </si>
  <si>
    <t>View 4, 5: Remove false positive damage.</t>
  </si>
  <si>
    <t>https://agent-admin.paveapi.com/inspectionView/AMWT-UOLAMFUM6R?activeTab=past-sessions</t>
  </si>
  <si>
    <t>7FCEHEB29RN026908</t>
  </si>
  <si>
    <t>FKGL</t>
  </si>
  <si>
    <t>FKGL.user</t>
  </si>
  <si>
    <t>AMWT-UOLAMFUM6R</t>
  </si>
  <si>
    <t>https://dashboard.paveapi.com/park/AMWT-UOLAMFUM6R/?l=en</t>
  </si>
  <si>
    <t>https://agent-admin.paveapi.com/inspectionView/AMWT-QKPSUDHY0V?activeTab=past-sessions</t>
  </si>
  <si>
    <t>AMWT-QKPSUDHY0V</t>
  </si>
  <si>
    <t>https://dashboard.paveapi.com/park/AMWT-QKPSUDHY0V/?l=en</t>
  </si>
  <si>
    <t>0522-1hrs_EU</t>
  </si>
  <si>
    <t>https://agent-admin.paveapi.com/inspectionView/AMDE-D6O4WZ0W6Q?activeTab=past-sessions</t>
  </si>
  <si>
    <t>W1V3HBFZ4SP739219</t>
  </si>
  <si>
    <t>BPLU</t>
  </si>
  <si>
    <t>DNW3</t>
  </si>
  <si>
    <t>Alin</t>
  </si>
  <si>
    <t>AMDE-D6O4WZ0W6Q</t>
  </si>
  <si>
    <t>https://dashboard.paveapi.com/park/AMDE-D6O4WZ0W6Q/?l=de</t>
  </si>
  <si>
    <t>thuy.ngodiem</t>
  </si>
  <si>
    <t>View 8: (5) Damage OLD kích thước nhỏ 
View 7: (3) Damage OLD xác định sai</t>
  </si>
  <si>
    <t>https://agent-admin.paveapi.com/inspectionView/AMDE-SKQRGQKZLA?activeTab=past-sessions</t>
  </si>
  <si>
    <t>AMDE-SKQRGQKZLA</t>
  </si>
  <si>
    <t>https://dashboard.paveapi.com/park/AMDE-SKQRGQKZLA/?l=de</t>
  </si>
  <si>
    <t>View 4, 5, 7: Repaired.
View 8: Remove false positive damage.</t>
  </si>
  <si>
    <t>0523-1hrs_NA</t>
  </si>
  <si>
    <t>https://agent-admin.paveapi.com/inspectionView/AMWT-8SEZYU291N?activeTab=past-sessions</t>
  </si>
  <si>
    <t>1FDDF6P84NKA13324</t>
  </si>
  <si>
    <t>HUMM</t>
  </si>
  <si>
    <t>DSD5</t>
  </si>
  <si>
    <t>HUMM.user</t>
  </si>
  <si>
    <t>AMWT-8SEZYU291N</t>
  </si>
  <si>
    <t>https://dashboard.paveapi.com/park/AMWT-8SEZYU291N/?l=en</t>
  </si>
  <si>
    <t>View 4: (2) Damage OLD xác định sai</t>
  </si>
  <si>
    <t>https://agent-admin.paveapi.com/inspectionView/AMWT-KJTPJBCITY?activeTab=past-sessions</t>
  </si>
  <si>
    <t>AMWT-KJTPJBCITY</t>
  </si>
  <si>
    <t>https://dashboard.paveapi.com/park/AMWT-KJTPJBCITY/?l=en</t>
  </si>
  <si>
    <t>https://agent-admin.paveapi.com/inspectionView/AMWT-WDOMI83Z5X?activeTab=past-sessions</t>
  </si>
  <si>
    <t>1FTBR3U86MKA68328</t>
  </si>
  <si>
    <t>PARN</t>
  </si>
  <si>
    <t>FleetPARN</t>
  </si>
  <si>
    <t>AMWT-WDOMI83Z5X</t>
  </si>
  <si>
    <t>https://dashboard.paveapi.com/park/AMWT-WDOMI83Z5X/?l=en</t>
  </si>
  <si>
    <t>View 7: (1) Damage OLD xác định sai</t>
  </si>
  <si>
    <t>https://agent-admin.paveapi.com/inspectionView/AMWT-JTYLCBYNTY?activeTab=past-sessions</t>
  </si>
  <si>
    <t>AMWT-JTYLCBYNTY</t>
  </si>
  <si>
    <t>https://dashboard.paveapi.com/park/AMWT-JTYLCBYNTY/?l=en</t>
  </si>
  <si>
    <t>View 4, 7: Remove false positive damage.</t>
  </si>
  <si>
    <t>https://agent-admin.paveapi.com/inspectionView/AMWT-3YGL74VOXC?activeTab=past-sessions</t>
  </si>
  <si>
    <t>1FTBR3U87NKA34903</t>
  </si>
  <si>
    <t>AMWT-3YGL74VOXC</t>
  </si>
  <si>
    <t>https://dashboard.paveapi.com/park/AMWT-3YGL74VOXC/?l=en</t>
  </si>
  <si>
    <t>https://agent-admin.paveapi.com/inspectionView/AMWT-CZQKSG8RDD?activeTab=past-sessions</t>
  </si>
  <si>
    <t>AMWT-CZQKSG8RDD</t>
  </si>
  <si>
    <t>https://dashboard.paveapi.com/park/AMWT-CZQKSG8RDD/?l=en</t>
  </si>
  <si>
    <t>https://agent-admin.paveapi.com/inspectionView/AMWT-MRPWV8HSZZ?activeTab=past-sessions</t>
  </si>
  <si>
    <t>1FTBR3U89MKA68324</t>
  </si>
  <si>
    <t>AMWT-MRPWV8HSZZ</t>
  </si>
  <si>
    <t>https://dashboard.paveapi.com/park/AMWT-MRPWV8HSZZ/?l=en</t>
  </si>
  <si>
    <t>https://agent-admin.paveapi.com/inspectionView/AMWT-ZFBNJYOTWL?activeTab=past-sessions</t>
  </si>
  <si>
    <t>AMWT-ZFBNJYOTWL</t>
  </si>
  <si>
    <t>https://dashboard.paveapi.com/park/AMWT-ZFBNJYOTWL/?l=en</t>
  </si>
  <si>
    <t>https://agent-admin.paveapi.com/inspectionView/AMWT-8A3NVTTMGH?activeTab=past-sessions</t>
  </si>
  <si>
    <t>AMWT-8A3NVTTMGH</t>
  </si>
  <si>
    <t>https://dashboard.paveapi.com/park/AMWT-8A3NVTTMGH/?l=en</t>
  </si>
  <si>
    <t>https://agent-admin.paveapi.com/inspectionView/AMWT-MTZO3HI7MF?activeTab=past-sessions</t>
  </si>
  <si>
    <t>1FTBR3X83MKA59159</t>
  </si>
  <si>
    <t>DAYB</t>
  </si>
  <si>
    <t>DGE9</t>
  </si>
  <si>
    <t>DAYB.user</t>
  </si>
  <si>
    <t>AMWT-MTZO3HI7MF</t>
  </si>
  <si>
    <t>https://dashboard.paveapi.com/park/AMWT-MTZO3HI7MF/?l=en</t>
  </si>
  <si>
    <t xml:space="preserve">View 7: (1) Damage OLD đã sửa chữa </t>
  </si>
  <si>
    <t>https://agent-admin.paveapi.com/inspectionView/AMWT-YGCQMHC7XQ?activeTab=past-sessions</t>
  </si>
  <si>
    <t>AMWT-YGCQMHC7XQ</t>
  </si>
  <si>
    <t>https://dashboard.paveapi.com/park/AMWT-YGCQMHC7XQ/?l=en</t>
  </si>
  <si>
    <t>https://agent-admin.paveapi.com/inspectionView/AMWT-AEOFBXVVZN?activeTab=past-sessions</t>
  </si>
  <si>
    <t>4UZAC2EAXLCLZ6140</t>
  </si>
  <si>
    <t>AMWT-AEOFBXVVZN</t>
  </si>
  <si>
    <t xml:space="preserve">View 5: (3) Damage OLD đã sửa chữa </t>
  </si>
  <si>
    <t>https://agent-admin.paveapi.com/inspectionView/AMWT-0ITVCRARH7?activeTab=past-sessions</t>
  </si>
  <si>
    <t>CEIB</t>
  </si>
  <si>
    <t>DDC4</t>
  </si>
  <si>
    <t>AMWT-0ITVCRARH7</t>
  </si>
  <si>
    <t>https://dashboard.paveapi.com/park/AMWT-0ITVCRARH7/?l=en</t>
  </si>
  <si>
    <t>https://agent-admin.paveapi.com/inspectionView/AMWT-DBXWYW1NXA?activeTab=past-sessions</t>
  </si>
  <si>
    <t>AMWT-DBXWYW1NXA</t>
  </si>
  <si>
    <t>https://dashboard.paveapi.com/park/AMWT-DBXWYW1NXA/?l=en</t>
  </si>
  <si>
    <t>https://agent-admin.paveapi.com/inspectionView/AMWT-LJDPUX70MJ?activeTab=past-sessions</t>
  </si>
  <si>
    <t>AMWT-LJDPUX70MJ</t>
  </si>
  <si>
    <t>https://dashboard.paveapi.com/park/AMWT-LJDPUX70MJ/?l=en</t>
  </si>
  <si>
    <t>https://agent-admin.paveapi.com/inspectionView/AMWT-AVPBHDSOYQ?activeTab=past-sessions</t>
  </si>
  <si>
    <t>7FCEHEB21SN037536</t>
  </si>
  <si>
    <t>GOON.user</t>
  </si>
  <si>
    <t>AMWT-AVPBHDSOYQ</t>
  </si>
  <si>
    <t>https://dashboard.paveapi.com/park/AMWT-AVPBHDSOYQ/?l=en</t>
  </si>
  <si>
    <t xml:space="preserve">View 4: (1) Damage OLD đã sửa chữa </t>
  </si>
  <si>
    <t>https://agent-admin.paveapi.com/inspectionView/AMWT-9BW8TEGDEV?activeTab=past-sessions</t>
  </si>
  <si>
    <t>AMWT-9BW8TEGDEV</t>
  </si>
  <si>
    <t>https://dashboard.paveapi.com/park/AMWT-9BW8TEGDEV/?l=en</t>
  </si>
  <si>
    <t>https://agent-admin.paveapi.com/inspectionView/AMWT-CORYDGRFV7?activeTab=past-sessions</t>
  </si>
  <si>
    <t>AMWT-CORYDGRFV7</t>
  </si>
  <si>
    <t>https://dashboard.paveapi.com/park/AMWT-CORYDGRFV7/?l=en</t>
  </si>
  <si>
    <t>https://agent-admin.paveapi.com/inspectionView/AMWT-RRP6IEJPJG?activeTab=past-sessions</t>
  </si>
  <si>
    <t>AMWT-RRP6IEJPJG</t>
  </si>
  <si>
    <t>https://dashboard.paveapi.com/park/AMWT-RRP6IEJPJG/?l=en</t>
  </si>
  <si>
    <t>https://agent-admin.paveapi.com/inspectionView/AMWT-P0HHH6CKRT?activeTab=past-sessions</t>
  </si>
  <si>
    <t>AMWT-P0HHH6CKRT</t>
  </si>
  <si>
    <t>https://dashboard.paveapi.com/park/AMWT-P0HHH6CKRT/?l=en</t>
  </si>
  <si>
    <t>https://agent-admin.paveapi.com/inspectionView/AMWT-H9UAUZQGPK?activeTab=past-sessions</t>
  </si>
  <si>
    <t>7FCEHEB77PN013017</t>
  </si>
  <si>
    <t>TRUDispatch</t>
  </si>
  <si>
    <t>AMWT-H9UAUZQGPK</t>
  </si>
  <si>
    <t>https://dashboard.paveapi.com/park/AMWT-H9UAUZQGPK/?l=en</t>
  </si>
  <si>
    <t>View 4: (1) Damage NEW quá nhỏ không nên add</t>
  </si>
  <si>
    <t>https://agent-admin.paveapi.com/inspectionView/AMWT-XZPTTMSMIL?activeTab=past-sessions</t>
  </si>
  <si>
    <t>AMWT-XZPTTMSMIL</t>
  </si>
  <si>
    <t>https://dashboard.paveapi.com/park/AMWT-XZPTTMSMIL/?l=en</t>
  </si>
  <si>
    <t>https://agent-admin.paveapi.com/inspectionView/AMWT-NRWKYO2KWX?activeTab=past-sessions</t>
  </si>
  <si>
    <t>AMWT-NRWKYO2KWX</t>
  </si>
  <si>
    <t>https://dashboard.paveapi.com/park/AMWT-NRWKYO2KWX/?l=en</t>
  </si>
  <si>
    <t>0523-1hrs_EU</t>
  </si>
  <si>
    <t>https://agent-admin.paveapi.com/inspectionView/AMES-W6FQFGKCOW?activeTab=past-sessions</t>
  </si>
  <si>
    <t>VF3VBYHRKMZ075577</t>
  </si>
  <si>
    <t>ES</t>
  </si>
  <si>
    <t>E-EXPERT</t>
  </si>
  <si>
    <t>TEIG</t>
  </si>
  <si>
    <t>DGA1</t>
  </si>
  <si>
    <t>FranTEIG</t>
  </si>
  <si>
    <t>AMES-W6FQFGKCOW</t>
  </si>
  <si>
    <t>Spain (Wear &amp; Tear)</t>
  </si>
  <si>
    <t>https://dashboard.paveapi.com/park/AMES-W6FQFGKCOW/?l=es</t>
  </si>
  <si>
    <t>https://agent-admin.paveapi.com/inspectionView/AMES-OLTBRU9ENH?activeTab=past-sessions</t>
  </si>
  <si>
    <t>AMES-OLTBRU9ENH</t>
  </si>
  <si>
    <t>https://dashboard.paveapi.com/park/AMES-OLTBRU9ENH/?l=es</t>
  </si>
  <si>
    <t>0524-1hrs_NA</t>
  </si>
  <si>
    <t>https://agent-admin.paveapi.com/inspectionView/AMWT-L0KK02JMSA?activeTab=past-sessions</t>
  </si>
  <si>
    <t>AMWT-L0KK02JMSA</t>
  </si>
  <si>
    <t>https://dashboard.paveapi.com/park/AMWT-L0KK02JMSA/?l=en</t>
  </si>
  <si>
    <t>https://agent-admin.paveapi.com/inspectionView/AMWT-GGV2C8KGY6?activeTab=past-sessions</t>
  </si>
  <si>
    <t>AMWT-GGV2C8KGY6</t>
  </si>
  <si>
    <t>https://dashboard.paveapi.com/park/AMWT-GGV2C8KGY6/?l=en</t>
  </si>
  <si>
    <t>https://agent-admin.paveapi.com/inspectionView/AMWT-KTK4FYUMXK?activeTab=past-sessions</t>
  </si>
  <si>
    <t>7FCEHDB78NN002535</t>
  </si>
  <si>
    <t>LONE</t>
  </si>
  <si>
    <t>DDX2</t>
  </si>
  <si>
    <t>AMWT-KTK4FYUMXK</t>
  </si>
  <si>
    <t>https://dashboard.paveapi.com/park/AMWT-KTK4FYUMXK/?l=en</t>
  </si>
  <si>
    <t>https://agent-admin.paveapi.com/inspectionView/AMWT-T8DYGY58FY?activeTab=past-sessions</t>
  </si>
  <si>
    <t>AMWT-T8DYGY58FY</t>
  </si>
  <si>
    <t>https://dashboard.paveapi.com/park/AMWT-T8DYGY58FY/?l=en</t>
  </si>
  <si>
    <t>0524-1hrs_EU</t>
  </si>
  <si>
    <t>https://agent-admin.paveapi.com/inspectionView/AMBE-NVFDLTFZP6?activeTab=past-sessions</t>
  </si>
  <si>
    <t>W1V44760313929692</t>
  </si>
  <si>
    <t>BE</t>
  </si>
  <si>
    <t>EVITO</t>
  </si>
  <si>
    <t>MNOH</t>
  </si>
  <si>
    <t>DHG2</t>
  </si>
  <si>
    <t>Safwane</t>
  </si>
  <si>
    <t>AMBE-NVFDLTFZP6</t>
  </si>
  <si>
    <t>Belgium (Wear &amp; Tear)</t>
  </si>
  <si>
    <t>https://dashboard.paveapi.com/park/AMBE-NVFDLTFZP6/?l=en</t>
  </si>
  <si>
    <t>View 5: Miss damages.</t>
  </si>
  <si>
    <t>View 5: 
- DENTED_MAJOR_NOT_THROUGH_PAINT - HOOD_FRONT_UNIQUE
- DENTED_MEDIUM_NOT_THROUGH_PAINT - HOOD_FRONT_UNIQUE
TK ID: AMBE-Y5MGJ73ZCX</t>
  </si>
  <si>
    <t>https://agent-admin.paveapi.com/inspectionView/AMBE-Y5MGJ73ZCX?activeTab=past-sessions</t>
  </si>
  <si>
    <t>AMBE-Y5MGJ73ZCX</t>
  </si>
  <si>
    <t>https://dashboard.paveapi.com/park/AMBE-Y5MGJ73ZCX/?l=en</t>
  </si>
  <si>
    <t>View 5: Add new damages./ Correct one.</t>
  </si>
  <si>
    <t/>
  </si>
  <si>
    <t>0427-1hrs_EU</t>
  </si>
  <si>
    <t>0428-1hrs_NA</t>
  </si>
  <si>
    <t>Name</t>
  </si>
  <si>
    <t>User account</t>
  </si>
  <si>
    <t>Role</t>
  </si>
  <si>
    <t>Cao Đức Hiếu</t>
  </si>
  <si>
    <t>Huỳnh Thị Mỹ Kim</t>
  </si>
  <si>
    <t>kim.huynh</t>
  </si>
  <si>
    <t>ALL Miss Damage</t>
  </si>
  <si>
    <t>Nguyễn Lê Như Ý</t>
  </si>
  <si>
    <t>ALL Wrong Damage</t>
  </si>
  <si>
    <t>Hồ Thị Hải Yến</t>
  </si>
  <si>
    <t>yen.ho</t>
  </si>
  <si>
    <t>CC/AD Miss Damage</t>
  </si>
  <si>
    <t>Phạm Hà Duy Tân</t>
  </si>
  <si>
    <t>CC/AD Wrong damage</t>
  </si>
  <si>
    <t>Lê Khả Nhi</t>
  </si>
  <si>
    <t>Checker Miss Damage</t>
  </si>
  <si>
    <t>Mai Hà Bảo Trâm</t>
  </si>
  <si>
    <t>tram.mai</t>
  </si>
  <si>
    <t>Checker Wrong damage</t>
  </si>
  <si>
    <t>Hồ Tấn Phúc</t>
  </si>
  <si>
    <t>phuc.ho</t>
  </si>
  <si>
    <t>Checker + CC/AD Miss Damage</t>
  </si>
  <si>
    <t>Nguyễn Hoàng Duy Khang</t>
  </si>
  <si>
    <t>khang.nguyen</t>
  </si>
  <si>
    <t>Checker + CC/AD Wrong damage</t>
  </si>
  <si>
    <t>Bùi Nhật Anh</t>
  </si>
  <si>
    <t>Inspector + CC/AD Miss Damage</t>
  </si>
  <si>
    <t>Thái Thị Thanh Linh</t>
  </si>
  <si>
    <t>Inspector + CC/AD Wrong damage</t>
  </si>
  <si>
    <t>Nguyễn Phạm Thanh Bình</t>
  </si>
  <si>
    <t>binh.nguyen</t>
  </si>
  <si>
    <t>Inspector + Checker Miss Damage</t>
  </si>
  <si>
    <t>Nguyễn Thị Hòa</t>
  </si>
  <si>
    <t>Inspector + Checker Wrong damage</t>
  </si>
  <si>
    <t>Phạm Văn Thắng</t>
  </si>
  <si>
    <t>thang.pham</t>
  </si>
  <si>
    <t>Inspector Miss Damage</t>
  </si>
  <si>
    <t>Nguyễn Lâm Bảo Ngọc</t>
  </si>
  <si>
    <t>ngoc.nguyen</t>
  </si>
  <si>
    <t>Inspector Wrong damage</t>
  </si>
  <si>
    <t>Nguyễn Thanh Thế Cường</t>
  </si>
  <si>
    <t>cuong.nguyenthanhthe</t>
  </si>
  <si>
    <t>None</t>
  </si>
  <si>
    <t>Huỳnh Tuyết Ngân</t>
  </si>
  <si>
    <t>Other</t>
  </si>
  <si>
    <t>Nguyễn Mai Khánh Tâm</t>
  </si>
  <si>
    <t>tam.nguyenmaikhanh</t>
  </si>
  <si>
    <t>Lê Thị Quỳnh Như</t>
  </si>
  <si>
    <t>nhu.le</t>
  </si>
  <si>
    <t>Nguyễn Hữu Thiện</t>
  </si>
  <si>
    <t>Nguyễn Thị Ánh Mỹ</t>
  </si>
  <si>
    <t>Nguyễn Văn Trưởng</t>
  </si>
  <si>
    <t>Bùi Trọng Sơn</t>
  </si>
  <si>
    <t>Nguyễn Anh Vũ</t>
  </si>
  <si>
    <t>Phan Xuân Thịnh</t>
  </si>
  <si>
    <t>Võ Anh Kiệt</t>
  </si>
  <si>
    <t>Ân Hồng Kim Ý</t>
  </si>
  <si>
    <t>y.anhongkim</t>
  </si>
  <si>
    <t>Lương Thị Ngân</t>
  </si>
  <si>
    <t>Lư Quang Trực</t>
  </si>
  <si>
    <t>Nguyễn Huỳnh Ý Như</t>
  </si>
  <si>
    <t>Khổng Thị Quỳnh Như</t>
  </si>
  <si>
    <t>Phan Thị Phương Thảo</t>
  </si>
  <si>
    <t>Cao Chí Hải</t>
  </si>
  <si>
    <t>Nguyễn Đinh Lưu</t>
  </si>
  <si>
    <t>luu.nguyendinh</t>
  </si>
  <si>
    <t>Trịnh Hoài Phong</t>
  </si>
  <si>
    <t>phong.trinhhoai</t>
  </si>
  <si>
    <t>Huỳnh Trần Uyển Nhi</t>
  </si>
  <si>
    <t>nhi.huynhtranuyen</t>
  </si>
  <si>
    <t>Nguyễn Thị Hồng Quế</t>
  </si>
  <si>
    <t>Trần Đình Tú</t>
  </si>
  <si>
    <t>dinhtu.tran</t>
  </si>
  <si>
    <t>Trần Hà Phương Uyên</t>
  </si>
  <si>
    <t>Võ Hoàng Gia Bảo</t>
  </si>
  <si>
    <t>Nguyễn Ngọc Thương Thảo</t>
  </si>
  <si>
    <t>thao.nguyen</t>
  </si>
  <si>
    <t>Nguyễn Đặng Ngọc Giàu</t>
  </si>
  <si>
    <t>Trần Thanh Hà</t>
  </si>
  <si>
    <t>Nguyễn Thị Kim Chi</t>
  </si>
  <si>
    <t>Nguyễn Trung Kiên</t>
  </si>
  <si>
    <t>Nguyễn Quốc Duy</t>
  </si>
  <si>
    <t>Nguyễn Thành Nam</t>
  </si>
  <si>
    <t>Nguyễn Thị Phương Anh</t>
  </si>
  <si>
    <t>Trần Trọng Tuấn</t>
  </si>
  <si>
    <t>tuan.tran</t>
  </si>
  <si>
    <t>Trương Thị Như Ngọc</t>
  </si>
  <si>
    <t>Ngô Thục Oanh</t>
  </si>
  <si>
    <t>Bùi Lập Duy</t>
  </si>
  <si>
    <t>duy.bui</t>
  </si>
  <si>
    <t>Phạm Thị Hiền</t>
  </si>
  <si>
    <t>hien.phamthi</t>
  </si>
  <si>
    <t>Lê Huỳnh Minh Anh</t>
  </si>
  <si>
    <t>Ngô Minh Đức</t>
  </si>
  <si>
    <t>Huỳnh Thị Thanh Huyền</t>
  </si>
  <si>
    <t>huyen.huynh</t>
  </si>
  <si>
    <t>Nguyễn Trần Khai Nguyên</t>
  </si>
  <si>
    <t>Nguyễn Thành Quang</t>
  </si>
  <si>
    <t>Trần Gia Huy</t>
  </si>
  <si>
    <t>Nguyễn Thanh Phong</t>
  </si>
  <si>
    <t>Lê Khương Duy</t>
  </si>
  <si>
    <t>Nguyễn Hoàng Thiên Ân</t>
  </si>
  <si>
    <t>Nguyễn Đình Nam</t>
  </si>
  <si>
    <t>Nguyễn Mai Việt Tính</t>
  </si>
  <si>
    <t>Vũ Đình Nguyễn</t>
  </si>
  <si>
    <t>Nhâm Bổn Tường</t>
  </si>
  <si>
    <t>Phạm Đỗ Duy Quang</t>
  </si>
  <si>
    <t>Ngô Diễm Thùy</t>
  </si>
  <si>
    <t>Phan Trung Phong</t>
  </si>
  <si>
    <t>Phạm Công Danh</t>
  </si>
  <si>
    <t>Lưu Ngọc Mai</t>
  </si>
  <si>
    <t>Võ Tuấn Vĩ</t>
  </si>
  <si>
    <t>Nguyễn Hoàng Phú</t>
  </si>
  <si>
    <t>Hoàng Lạp Kim</t>
  </si>
  <si>
    <t>Nguyễn Khánh Duy</t>
  </si>
  <si>
    <t>Phan Thị Trúc Linh</t>
  </si>
  <si>
    <t>Hồ Trọng Thiện</t>
  </si>
  <si>
    <t>Nguyễn Phương Nam</t>
  </si>
  <si>
    <t>nam.np</t>
  </si>
  <si>
    <t>Phan Hoàng Chin Na</t>
  </si>
  <si>
    <t>Phạm Sỹ Thái</t>
  </si>
  <si>
    <t>Nguyễn Bảo Thái Tú</t>
  </si>
  <si>
    <t>Đỗ Lê Quốc Thành</t>
  </si>
  <si>
    <t>developer</t>
  </si>
  <si>
    <t>Nguyễn Thị Anh Phương</t>
  </si>
  <si>
    <t>Admin (QA)</t>
  </si>
  <si>
    <t>Nguyễn Hữu Thịnh</t>
  </si>
  <si>
    <t>Nguyễn Huy Hiền</t>
  </si>
  <si>
    <t>Nguyễn Trần Tông</t>
  </si>
  <si>
    <t>Đào Công Tấn Anh</t>
  </si>
  <si>
    <t>Ngô Trung Nhật</t>
  </si>
  <si>
    <t>nhat.ngo</t>
  </si>
  <si>
    <t>Thông Nhát</t>
  </si>
  <si>
    <t>Trần Ngọc Trâm</t>
  </si>
  <si>
    <t>tram.tranngoc</t>
  </si>
  <si>
    <t>Hồ Thị Tú Trinh</t>
  </si>
  <si>
    <t>trinh.ho</t>
  </si>
  <si>
    <t>Huỳnh Văn Danh</t>
  </si>
  <si>
    <t>danh.huynh</t>
  </si>
  <si>
    <t>Trần Tấn Sang</t>
  </si>
  <si>
    <t>Nguyễn Tấn Tú</t>
  </si>
  <si>
    <t>tu.nguyentan</t>
  </si>
  <si>
    <t>Nhữ Thị Hiền</t>
  </si>
  <si>
    <t>hien.nhu</t>
  </si>
  <si>
    <t>Lê Hoàng Anh Tú</t>
  </si>
  <si>
    <t>tu.lehoang</t>
  </si>
  <si>
    <t>Nguyễn Tuyên Hoàng</t>
  </si>
  <si>
    <t>Trần Tuấn Anh</t>
  </si>
  <si>
    <t>anh.trantuan</t>
  </si>
  <si>
    <t>Phạm Minh Cường</t>
  </si>
  <si>
    <t>cuong.pham</t>
  </si>
  <si>
    <t>Admin</t>
  </si>
  <si>
    <t>Nguyễn Thị Phương Hồng Thuỷ</t>
  </si>
  <si>
    <t>hongthuy.nguyen</t>
  </si>
  <si>
    <t>Trần Quốc Dũng</t>
  </si>
  <si>
    <t>dung.tran</t>
  </si>
  <si>
    <t>Tô Hoài Tâm</t>
  </si>
  <si>
    <t>tam.to</t>
  </si>
  <si>
    <t>Trần Thị Ngọc Ánh</t>
  </si>
  <si>
    <t>ngocanh.tran</t>
  </si>
  <si>
    <t>Lê Nguyễn Huyền Trân</t>
  </si>
  <si>
    <t>tran.le</t>
  </si>
  <si>
    <t>Nguyễn Hồ Giang Hải</t>
  </si>
  <si>
    <t>hai.nguyen</t>
  </si>
  <si>
    <t>Nguyễn Đức Hòa</t>
  </si>
  <si>
    <t>hoa.nguyen</t>
  </si>
  <si>
    <t>Nguyễn Đức Thanh</t>
  </si>
  <si>
    <t>thanh.nguyen</t>
  </si>
  <si>
    <t>Huỳnh Minh Duy</t>
  </si>
  <si>
    <t>Trầm Thùy Trang</t>
  </si>
  <si>
    <t>trang.tram</t>
  </si>
  <si>
    <t>TT</t>
  </si>
  <si>
    <t>Trần Thái Sơn</t>
  </si>
  <si>
    <t>son.tran</t>
  </si>
  <si>
    <t>Văn Thị Ngọc Linh</t>
  </si>
  <si>
    <t>linh.van</t>
  </si>
  <si>
    <t>Lê Văn Tú</t>
  </si>
  <si>
    <t>tu.le</t>
  </si>
  <si>
    <t>Trần Thị Kim Anh</t>
  </si>
  <si>
    <t>anh.tran</t>
  </si>
  <si>
    <t>Trịnh Mỹ Nhân</t>
  </si>
  <si>
    <t>nhan.trinh</t>
  </si>
  <si>
    <t>DAMAGE FAILED</t>
  </si>
  <si>
    <t>PERSON RESPONSIBLE</t>
  </si>
  <si>
    <t>ACCURACY</t>
  </si>
  <si>
    <t>Left Side</t>
  </si>
  <si>
    <t>Front Side</t>
  </si>
  <si>
    <t>Right Side</t>
  </si>
  <si>
    <t>Back Side</t>
  </si>
  <si>
    <t>Other Side</t>
  </si>
  <si>
    <t>Inspect</t>
  </si>
  <si>
    <t>Check</t>
  </si>
  <si>
    <t>Cross-Check/Admin</t>
  </si>
  <si>
    <t>Total Dmg Missing (Session)</t>
  </si>
  <si>
    <t>Total Damage</t>
  </si>
  <si>
    <t>AUDITOR</t>
  </si>
  <si>
    <t>BEFORE</t>
  </si>
  <si>
    <t>FINAL</t>
  </si>
  <si>
    <t>https://agent-admin.paveapi.com/inspectionView/AMWT-VBAPZIS7EW?activeTab=past-sessions</t>
  </si>
  <si>
    <t>View 4: (3) Damage OLD xác định sai ( trầy nông)
View 7:
Missing Major Dent ở Front Door (ví dụ)</t>
  </si>
  <si>
    <t>Checker Wrong damage, Checker Miss Damage</t>
  </si>
  <si>
    <t>DATE</t>
  </si>
  <si>
    <t>View 5: Không update component HOUSING_LIGHT_FOG_RIGHT -&gt; MOLDING_LIGHT_HEAD_RIGHT</t>
  </si>
  <si>
    <t>View 8: Không update component LIGHT_REAR_CENTER -&gt; MOLDING_TAIL_LIGHT_CENTER</t>
  </si>
  <si>
    <t>View 5: HOOD_FRONT_UNIQUE - DENTED_MAJOR_NOT_THROUGH_PAINT
Note: TK ID AMWT-BPAWL24ADQ</t>
  </si>
  <si>
    <t>View 7: (14) Damage OLD xác định sai</t>
  </si>
  <si>
    <t>AMWT-EO3YXPKNDI</t>
  </si>
  <si>
    <t>https://agent-admin.paveapi.com/inspectionView/AMWT-EO3YXPKNDI?activeTab=past-sessions</t>
  </si>
  <si>
    <t>AMWT-LIPA4443AP</t>
  </si>
  <si>
    <t>https://agent-admin.paveapi.com/inspectionView/AMWT-LIPA4443AP?activeTab=past-sessions</t>
  </si>
  <si>
    <t>AMWT-PNUIHZ4RRM</t>
  </si>
  <si>
    <t>https://agent-admin.paveapi.com/inspectionView/AMWT-PNUIHZ4RRM?activeTab=past-sessions</t>
  </si>
  <si>
    <t>AMWT-TNV1NSXWUH</t>
  </si>
  <si>
    <t>https://agent-admin.paveapi.com/inspectionView/AMWT-TNV1NSXWUH?activeTab=past-sessions</t>
  </si>
  <si>
    <t>AMUO-BKT4DFG4T6</t>
  </si>
  <si>
    <t>https://agent-admin.paveapi.com/inspectionView/AMUO-BKT4DFG4T6?activeTab=past-sessions</t>
  </si>
  <si>
    <t>Back side: Miss damage: Medium dent not through paint - Rear Right Hatch Door</t>
  </si>
  <si>
    <t>AMUO-8IF2EARPYA</t>
  </si>
  <si>
    <t>https://agent-admin.paveapi.com/inspectionView/AMUO-8IF2EARPYA?activeTab=past-sessions</t>
  </si>
  <si>
    <t>AMWT-XPTJWZYCTX</t>
  </si>
  <si>
    <t>https://agent-admin.paveapi.com/inspectionView/AMWT-XPTJWZYCTX?activeTab=past-sessions</t>
  </si>
  <si>
    <t>Left side: Miss damage: Medium dent on seam line -  Left Quarter Panel</t>
  </si>
  <si>
    <t>AMWT-YCX6XLIAZT</t>
  </si>
  <si>
    <t>https://agent-admin.paveapi.com/inspectionView/AMWT-YCX6XLIAZT?activeTab=past-sessions</t>
  </si>
  <si>
    <t>AMWT-5ACUYJBNFR</t>
  </si>
  <si>
    <t>https://agent-admin.paveapi.com/inspectionView/AMWT-5ACUYJBNFR?activeTab=past-sessions</t>
  </si>
  <si>
    <t>Left side: Remove (3) Major missing - Rear Left Quarter Side Molding
Right side: Remove (14) Medium dent not through paint - Right Quarter Panel</t>
  </si>
  <si>
    <t>AMWT-IWAV4TRYIA</t>
  </si>
  <si>
    <t>https://agent-admin.paveapi.com/inspectionView/AMWT-IWAV4TRYIA?activeTab=past-sessions</t>
  </si>
  <si>
    <t>Right side: Remove (18) Medium dent not through paint - Right Quarter Panel</t>
  </si>
  <si>
    <t>AMWT-ZSKIRJSCU4</t>
  </si>
  <si>
    <t>https://agent-admin.paveapi.com/inspectionView/AMWT-ZSKIRJSCU4?activeTab=past-sessions</t>
  </si>
  <si>
    <t>Right side: Miss damage: Major dent on seam line - Right Roof Line</t>
  </si>
  <si>
    <t>AMWT-RHGJ6RUZG6</t>
  </si>
  <si>
    <t>https://agent-admin.paveapi.com/inspectionView/AMWT-RHGJ6RUZG6?activeTab=past-sessions</t>
  </si>
  <si>
    <t>AMWT-O9T5R3CTGG</t>
  </si>
  <si>
    <t>https://agent-admin.paveapi.com/inspectionView/AMWT-O9T5R3CTGG?activeTab=past-sessions</t>
  </si>
  <si>
    <t>AMWT-HUL56KKX6N</t>
  </si>
  <si>
    <t>https://agent-admin.paveapi.com/inspectionView/AMWT-HUL56KKX6N?activeTab=past-sessions</t>
  </si>
  <si>
    <t>AMWT-BM7YPIMDEK</t>
  </si>
  <si>
    <t>https://agent-admin.paveapi.com/inspectionView/AMWT-BM7YPIMDEK?activeTab=past-sessions</t>
  </si>
  <si>
    <t>AMWT-5ATL8VUGU4</t>
  </si>
  <si>
    <t>https://agent-admin.paveapi.com/inspectionView/AMWT-5ATL8VUGU4?activeTab=past-sessions</t>
  </si>
  <si>
    <t>AMWT-NKMEONUQR3</t>
  </si>
  <si>
    <t>https://agent-admin.paveapi.com/inspectionView/AMWT-NKMEONUQR3?activeTab=past-sessions</t>
  </si>
  <si>
    <t>AMWT-1VUFY9W9NT</t>
  </si>
  <si>
    <t>https://agent-admin.paveapi.com/inspectionView/AMWT-1VUFY9W9NT?activeTab=past-sessions</t>
  </si>
  <si>
    <t>AMWT-4RPUGCOPCH</t>
  </si>
  <si>
    <t>https://agent-admin.paveapi.com/inspectionView/AMWT-4RPUGCOPCH?activeTab=past-sessions</t>
  </si>
  <si>
    <t>Back side: Miss damage: Medium dent not through paint -  Rear Left Hatch Door</t>
  </si>
  <si>
    <t>AMWT-A0WHWY36U7</t>
  </si>
  <si>
    <t>https://agent-admin.paveapi.com/inspectionView/AMWT-A0WHWY36U7?activeTab=past-sessions</t>
  </si>
  <si>
    <t>AMWT-5WZB4VSKRU</t>
  </si>
  <si>
    <t>https://agent-admin.paveapi.com/inspectionView/AMWT-5WZB4VSKRU?activeTab=past-sessions</t>
  </si>
  <si>
    <t>AMWT-WSZG3OR7SH</t>
  </si>
  <si>
    <t>https://agent-admin.paveapi.com/inspectionView/AMWT-WSZG3OR7SH?activeTab=past-sessions</t>
  </si>
  <si>
    <t>AMWT-OI17YC2UB6</t>
  </si>
  <si>
    <t>https://agent-admin.paveapi.com/inspectionView/AMWT-OI17YC2UB6?activeTab=past-sessions</t>
  </si>
  <si>
    <t>Right side: Remove (19): Medium dent through paint - Right Quarter Panel</t>
  </si>
  <si>
    <t>AMWT-GKKRRYGSRF</t>
  </si>
  <si>
    <t>https://agent-admin.paveapi.com/inspectionView/AMWT-GKKRRYGSRF?activeTab=past-sessions</t>
  </si>
  <si>
    <t>Right side: Remove (18): Medium dent through paint - Right Quarter Panel</t>
  </si>
  <si>
    <t>AMWT-IPEUYSGFZM</t>
  </si>
  <si>
    <t>https://agent-admin.paveapi.com/inspectionView/AMWT-IPEUYSGFZM?activeTab=past-sessions</t>
  </si>
  <si>
    <t>AMWT-TQKZGLMFYY</t>
  </si>
  <si>
    <t>https://agent-admin.paveapi.com/inspectionView/AMWT-TQKZGLMFYY?activeTab=past-sessions</t>
  </si>
  <si>
    <t>Right side: Remove (21) Medium dent on seam line -  Right C-Pillar</t>
  </si>
  <si>
    <t>AMFR-OZYOLEWWC5</t>
  </si>
  <si>
    <t>https://agent-admin.paveapi.com/inspectionView/AMFR-OZYOLEWWC5?activeTab=past-sessions</t>
  </si>
  <si>
    <t>Left side: Remove: Medium dent on seam line - Left Quarter Panel
Right side:
- Remove: Medium dent not through paint - Rear Right Door
- Remove: Medium dent not through paint - Right Quarter Panel</t>
  </si>
  <si>
    <t>AMFR-B3A2QFEGCR</t>
  </si>
  <si>
    <t>https://agent-admin.paveapi.com/inspectionView/AMFR-B3A2QFEGCR?activeTab=past-sessions</t>
  </si>
  <si>
    <t>Left side: Remove: Medium dent on seam line - Left Quarter Panel
Right side:
- Remove: Medium dent not through paint - Rear Right Door
- Remove: Medium denton seam line - Right Rocker Panel</t>
  </si>
  <si>
    <t>AMAU-QTA6ZBNOAE</t>
  </si>
  <si>
    <t>https://agent-admin.paveapi.com/inspectionView/AMAU-QTA6ZBNOAE?activeTab=past-sessions</t>
  </si>
  <si>
    <t>AMAU-IXVMZC3C52</t>
  </si>
  <si>
    <t>https://agent-admin.paveapi.com/inspectionView/AMAU-IXVMZC3C52?activeTab=past-sessions</t>
  </si>
  <si>
    <t>AMWK-GC7JJGNJFD</t>
  </si>
  <si>
    <t>https://agent-admin.paveapi.com/inspectionView/AMWK-GC7JJGNJFD?activeTab=past-sessions</t>
  </si>
  <si>
    <t>DIL1-PH1JILI0ZS</t>
  </si>
  <si>
    <t>https://agent-admin.paveapi.com/inspectionView/DIL1-PH1JILI0ZS?activeTab=past-sessions</t>
  </si>
  <si>
    <t>DIL1-JWGG4HSKXP</t>
  </si>
  <si>
    <t>https://agent-admin.paveapi.com/inspectionView/DIL1-JWGG4HSKXP?activeTab=past-sessions</t>
  </si>
  <si>
    <t>DIL1-UKCFIPLING</t>
  </si>
  <si>
    <t>https://agent-admin.paveapi.com/inspectionView/DIL1-UKCFIPLING?activeTab=past-sessions</t>
  </si>
  <si>
    <t>DIL1-EQSHZUTXDJ</t>
  </si>
  <si>
    <t>https://agent-admin.paveapi.com/inspectionView/DIL1-EQSHZUTXDJ?activeTab=past-sessions</t>
  </si>
  <si>
    <t>AMES-X3HXOZKV9M</t>
  </si>
  <si>
    <t>https://agent-admin.paveapi.com/inspectionView/AMES-X3HXOZKV9M?activeTab=past-sessions</t>
  </si>
  <si>
    <t>AMES-HMGX1SUS8Y</t>
  </si>
  <si>
    <t>https://agent-admin.paveapi.com/inspectionView/AMES-HMGX1SUS8Y?activeTab=past-sessions</t>
  </si>
  <si>
    <t>DIL1-O0LOJZQAEA</t>
  </si>
  <si>
    <t>https://agent-admin.paveapi.com/inspectionView/DIL1-O0LOJZQAEA?activeTab=past-sessions</t>
  </si>
  <si>
    <t>DIL1-ZH0GPUE4BQ</t>
  </si>
  <si>
    <t>https://agent-admin.paveapi.com/inspectionView/DIL1-ZH0GPUE4BQ?activeTab=past-sessions</t>
  </si>
  <si>
    <t>DIL1-T6K7UN7LVS</t>
  </si>
  <si>
    <t>https://agent-admin.paveapi.com/inspectionView/DIL1-T6K7UN7LVS?activeTab=past-sessions</t>
  </si>
  <si>
    <t>DIL1-IUY0VCNJHQ</t>
  </si>
  <si>
    <t>https://agent-admin.paveapi.com/inspectionView/DIL1-IUY0VCNJHQ?activeTab=past-sessions</t>
  </si>
  <si>
    <t>DIL1-LTBDLA5YO2</t>
  </si>
  <si>
    <t>https://agent-admin.paveapi.com/inspectionView/DIL1-LTBDLA5YO2?activeTab=past-sessions</t>
  </si>
  <si>
    <t>Left side: Remove : Severe dent on seam line - Left Roof Line</t>
  </si>
  <si>
    <t>DIL1-UZFFKRDLCT</t>
  </si>
  <si>
    <t>https://agent-admin.paveapi.com/inspectionView/DIL1-UZFFKRDLCT?activeTab=past-sessions</t>
  </si>
  <si>
    <t>DIL1-GM5CGILQVY</t>
  </si>
  <si>
    <t>https://agent-admin.paveapi.com/inspectionView/DIL1-GM5CGILQVY?activeTab=past-sessions</t>
  </si>
  <si>
    <t xml:space="preserve">Back side: 
- Remove: Medium dent on seam line - Rear Bumper Cover
- Remove: Medium dent on seam line - Rear Bumper Cover  </t>
  </si>
  <si>
    <t>DIL1-S4JBHNVLSI</t>
  </si>
  <si>
    <t>https://agent-admin.paveapi.com/inspectionView/DIL1-S4JBHNVLSI?activeTab=past-sessions</t>
  </si>
  <si>
    <t>AMBE-FEOC5CZZRU</t>
  </si>
  <si>
    <t>https://agent-admin.paveapi.com/inspectionView/AMBE-FEOC5CZZRU?activeTab=past-sessions</t>
  </si>
  <si>
    <t>Left side: Miss damage: Medium dent through paint - Left Center Panel</t>
  </si>
  <si>
    <t>AMBE-KJMVR17WSZ</t>
  </si>
  <si>
    <t>https://agent-admin.paveapi.com/inspectionView/AMBE-KJMVR17WSZ?activeTab=past-sessions</t>
  </si>
  <si>
    <t>Right side: Remove : Medium dent not through paint - Right C-Pillar</t>
  </si>
  <si>
    <t>DIL1-MXQIRD1EAZ</t>
  </si>
  <si>
    <t>https://agent-admin.paveapi.com/inspectionView/DIL1-MXQIRD1EAZ?activeTab=past-sessions</t>
  </si>
  <si>
    <t>DIL1-HYYJXU26WS</t>
  </si>
  <si>
    <t>https://agent-admin.paveapi.com/inspectionView/DIL1-HYYJXU26WS?activeTab=past-sessions</t>
  </si>
  <si>
    <t>Left side: 
- Remove: Major dent on seam line - Left Center Panel
- Remove: Medium dent on seam line - Left C-Pillar
- Remove : Severe dent on seam line - Left Roof Line</t>
  </si>
  <si>
    <t>DIL1-ISWN9HSQAU</t>
  </si>
  <si>
    <t>https://agent-admin.paveapi.com/inspectionView/DIL1-ISWN9HSQAU?activeTab=past-sessions</t>
  </si>
  <si>
    <t>DIL1-PDRYFSLMRX</t>
  </si>
  <si>
    <t>https://agent-admin.paveapi.com/inspectionView/DIL1-PDRYFSLMRX?activeTab=past-sessions</t>
  </si>
  <si>
    <t>DIL1-K9FZP1OEF2</t>
  </si>
  <si>
    <t>https://agent-admin.paveapi.com/inspectionView/DIL1-K9FZP1OEF2?activeTab=past-sessions</t>
  </si>
  <si>
    <t>DIL1-SRAQLJ2JTL</t>
  </si>
  <si>
    <t>https://agent-admin.paveapi.com/inspectionView/DIL1-SRAQLJ2JTL?activeTab=past-sessions</t>
  </si>
  <si>
    <t>AMES-GNYBGGOUM7</t>
  </si>
  <si>
    <t>https://agent-admin.paveapi.com/inspectionView/AMES-GNYBGGOUM7?activeTab=past-sessions</t>
  </si>
  <si>
    <t>Left side: Miss damage: Medium dent not through paint - Left Quarter Panel</t>
  </si>
  <si>
    <t>AMES-SVJKQYKVTO</t>
  </si>
  <si>
    <t>https://agent-admin.paveapi.com/inspectionView/AMES-SVJKQYKVTO?activeTab=past-sessions</t>
  </si>
  <si>
    <t>AMWK-LHLL8XMIKV</t>
  </si>
  <si>
    <t>https://agent-admin.paveapi.com/inspectionView/AMWK-LHLL8XMIKV?activeTab=past-sessions</t>
  </si>
  <si>
    <t>AMWK-5CHY5NBZD9</t>
  </si>
  <si>
    <t>https://agent-admin.paveapi.com/inspectionView/AMWK-5CHY5NBZD9?activeTab=past-sessions</t>
  </si>
  <si>
    <t>AMIT-QUGOSS2KKQ</t>
  </si>
  <si>
    <t>https://agent-admin.paveapi.com/inspectionView/AMIT-QUGOSS2KKQ?activeTab=past-sessions</t>
  </si>
  <si>
    <t>AMWK-D6YB81LTLU</t>
  </si>
  <si>
    <t>https://agent-admin.paveapi.com/inspectionView/AMWK-D6YB81LTLU?activeTab=past-sessions</t>
  </si>
  <si>
    <t>AMWK-83LM7G4P7C</t>
  </si>
  <si>
    <t>https://agent-admin.paveapi.com/inspectionView/AMWK-83LM7G4P7C?activeTab=past-sessions</t>
  </si>
  <si>
    <t>View 4: 
- Deleted damage 1</t>
  </si>
  <si>
    <t>AMWK-EAX6MZSBNP</t>
  </si>
  <si>
    <t>https://agent-admin.paveapi.com/inspectionView/AMWK-EAX6MZSBNP?activeTab=past-sessions</t>
  </si>
  <si>
    <t>AMES-TFN7NLOIW7</t>
  </si>
  <si>
    <t>https://agent-admin.paveapi.com/inspectionView/AMES-TFN7NLOIW7?activeTab=past-sessions</t>
  </si>
  <si>
    <t>View 4: Miss Dent major not  thru - Front door</t>
  </si>
  <si>
    <t>AMIT-UVXLJXDWG3</t>
  </si>
  <si>
    <t>https://agent-admin.paveapi.com/inspectionView/AMIT-UVXLJXDWG3?activeTab=past-sessions</t>
  </si>
  <si>
    <t>View 7: Miss damage Broken medium - Right taillight</t>
  </si>
  <si>
    <t>AMWK-IKPHILU3YA</t>
  </si>
  <si>
    <t>https://agent-admin.paveapi.com/inspectionView/AMWK-IKPHILU3YA?activeTab=past-sessions</t>
  </si>
  <si>
    <t>View 5: Missing damage Crack medium - Bumper
View 7: Missing damage Dent medium not through - Fender front right</t>
  </si>
  <si>
    <t>AMWK-RXG66NX3K2</t>
  </si>
  <si>
    <t>https://agent-admin.paveapi.com/inspectionView/AMWK-RXG66NX3K2?activeTab=past-sessions</t>
  </si>
  <si>
    <t>AMWK-KQNQNESUOG</t>
  </si>
  <si>
    <t>https://agent-admin.paveapi.com/inspectionView/AMWK-KQNQNESUOG?activeTab=past-sessions</t>
  </si>
  <si>
    <t>thuy.nguyenhong</t>
  </si>
  <si>
    <t>AMIT-E3RPSVFF0T</t>
  </si>
  <si>
    <t>https://agent-admin.paveapi.com/inspectionView/AMIT-E3RPSVFF0T?activeTab=past-sessions</t>
  </si>
  <si>
    <t>AMFR-ZD1UHNHPES</t>
  </si>
  <si>
    <t>https://agent-admin.paveapi.com/inspectionView/AMFR-ZD1UHNHPES?activeTab=past-sessions</t>
  </si>
  <si>
    <t>AMFR-SLHDDKVVN3</t>
  </si>
  <si>
    <t>https://agent-admin.paveapi.com/inspectionView/AMFR-SLHDDKVVN3?activeTab=past-sessions</t>
  </si>
  <si>
    <t>AMIT-0WDIJWG4YV</t>
  </si>
  <si>
    <t>https://agent-admin.paveapi.com/inspectionView/AMIT-0WDIJWG4YV?activeTab=past-sessions</t>
  </si>
  <si>
    <t>AMIT-5K2CR20RFU</t>
  </si>
  <si>
    <t>https://agent-admin.paveapi.com/inspectionView/AMIT-5K2CR20RFU?activeTab=past-sessions</t>
  </si>
  <si>
    <t>AMES-X1TZTNSUHM</t>
  </si>
  <si>
    <t>https://agent-admin.paveapi.com/inspectionView/AMES-X1TZTNSUHM?activeTab=past-sessions</t>
  </si>
  <si>
    <t>AMES-KDTEVUB4V8</t>
  </si>
  <si>
    <t>https://agent-admin.paveapi.com/inspectionView/AMES-KDTEVUB4V8?activeTab=past-sessions</t>
  </si>
  <si>
    <t>AMIT-MVDL5VRCJU</t>
  </si>
  <si>
    <t>https://agent-admin.paveapi.com/inspectionView/AMIT-MVDL5VRCJU?activeTab=past-sessions</t>
  </si>
  <si>
    <t>AMES-SWCLZIB0CU</t>
  </si>
  <si>
    <t>https://agent-admin.paveapi.com/inspectionView/AMES-SWCLZIB0CU?activeTab=past-sessions</t>
  </si>
  <si>
    <t>AMES-VLMP0735SX</t>
  </si>
  <si>
    <t>https://agent-admin.paveapi.com/inspectionView/AMES-VLMP0735SX?activeTab=past-sessions</t>
  </si>
  <si>
    <t>AMES-KR9MQKETO1</t>
  </si>
  <si>
    <t>https://agent-admin.paveapi.com/inspectionView/AMES-KR9MQKETO1?activeTab=past-sessions</t>
  </si>
  <si>
    <t>AMIT-GPLVNZP7XG</t>
  </si>
  <si>
    <t>https://agent-admin.paveapi.com/inspectionView/AMIT-GPLVNZP7XG?activeTab=past-sessions</t>
  </si>
  <si>
    <t>AMWK-39YTUUWZOJ</t>
  </si>
  <si>
    <t>https://agent-admin.paveapi.com/inspectionView/AMWK-39YTUUWZOJ?activeTab=past-sessions</t>
  </si>
  <si>
    <t>AMIT-Z6TB1SAGS9</t>
  </si>
  <si>
    <t>https://agent-admin.paveapi.com/inspectionView/AMIT-Z6TB1SAGS9?activeTab=past-sessions</t>
  </si>
  <si>
    <t>AMES-FC6NQ7VVCB</t>
  </si>
  <si>
    <t>https://agent-admin.paveapi.com/inspectionView/AMES-FC6NQ7VVCB?activeTab=past-sessions</t>
  </si>
  <si>
    <t>AMIT-VDTL28MHUD</t>
  </si>
  <si>
    <t>https://agent-admin.paveapi.com/inspectionView/AMIT-VDTL28MHUD?activeTab=past-sessions</t>
  </si>
  <si>
    <t>AMWK-IADCBRIA6S</t>
  </si>
  <si>
    <t>https://agent-admin.paveapi.com/inspectionView/AMWK-IADCBRIA6S?activeTab=past-sessions</t>
  </si>
  <si>
    <t>AMWT-7QBSPTE9MV</t>
  </si>
  <si>
    <t>https://agent-admin.paveapi.com/inspectionView/AMWT-7QBSPTE9MV?activeTab=past-sessions</t>
  </si>
  <si>
    <t>AMWT-Q8ODCOEAUP</t>
  </si>
  <si>
    <t>https://agent-admin.paveapi.com/inspectionView/AMWT-Q8ODCOEAUP?activeTab=past-sessions</t>
  </si>
  <si>
    <t>AMWT-LOQL5XOPW1</t>
  </si>
  <si>
    <t>https://agent-admin.paveapi.com/inspectionView/AMWT-LOQL5XOPW1?activeTab=past-sessions</t>
  </si>
  <si>
    <t>AMWT-9L9C8ZTDUR</t>
  </si>
  <si>
    <t>https://agent-admin.paveapi.com/inspectionView/AMWT-9L9C8ZTDUR?activeTab=past-sessions</t>
  </si>
  <si>
    <t>AMWT-PCCQDAZTKJ</t>
  </si>
  <si>
    <t>https://agent-admin.paveapi.com/inspectionView/AMWT-PCCQDAZTKJ?activeTab=past-sessions</t>
  </si>
  <si>
    <t>AMWT-AAT5VYBHJM</t>
  </si>
  <si>
    <t>https://agent-admin.paveapi.com/inspectionView/AMWT-AAT5VYBHJM?activeTab=past-sessions</t>
  </si>
  <si>
    <t>AMWT-WG5M36VC83</t>
  </si>
  <si>
    <t>https://agent-admin.paveapi.com/inspectionView/AMWT-WG5M36VC83?activeTab=past-sessions</t>
  </si>
  <si>
    <t>AMWT-N4G6B9KSMJ</t>
  </si>
  <si>
    <t>https://agent-admin.paveapi.com/inspectionView/AMWT-N4G6B9KSMJ?activeTab=past-sessions</t>
  </si>
  <si>
    <t>AMWT-VVYZRDE0DA</t>
  </si>
  <si>
    <t>https://agent-admin.paveapi.com/inspectionView/AMWT-VVYZRDE0DA?activeTab=past-sessions</t>
  </si>
  <si>
    <t>AMWT-EJTNBKNLZU</t>
  </si>
  <si>
    <t>https://agent-admin.paveapi.com/inspectionView/AMWT-EJTNBKNLZU?activeTab=past-sessions</t>
  </si>
  <si>
    <t>AMWT-MALYEDSIPG</t>
  </si>
  <si>
    <t>https://agent-admin.paveapi.com/inspectionView/AMWT-MALYEDSIPG?activeTab=past-sessions</t>
  </si>
  <si>
    <t>View 7: (2) Remove</t>
  </si>
  <si>
    <t>LTM-IPGR80QL6L</t>
  </si>
  <si>
    <t>https://agent-admin.paveapi.com/inspectionView/LTM-IPGR80QL6L?activeTab=past-sessions</t>
  </si>
  <si>
    <t>AMWT-N2ZIAKNS4X</t>
  </si>
  <si>
    <t>https://agent-admin.paveapi.com/inspectionView/AMWT-N2ZIAKNS4X?activeTab=past-sessions</t>
  </si>
  <si>
    <t>AMWT-FPL2VIQCR7</t>
  </si>
  <si>
    <t>https://agent-admin.paveapi.com/inspectionView/AMWT-FPL2VIQCR7?activeTab=past-sessions</t>
  </si>
  <si>
    <t>AMWT-VH98XU2ADF</t>
  </si>
  <si>
    <t>https://agent-admin.paveapi.com/inspectionView/AMWT-VH98XU2ADF?activeTab=past-sessions</t>
  </si>
  <si>
    <t>AMWT-CJV8AYNYU0</t>
  </si>
  <si>
    <t>https://agent-admin.paveapi.com/inspectionView/AMWT-CJV8AYNYU0?activeTab=past-sessions</t>
  </si>
  <si>
    <t>AMWT-JFFFJDGP1W</t>
  </si>
  <si>
    <t>https://agent-admin.paveapi.com/inspectionView/AMWT-JFFFJDGP1W?activeTab=past-sessions</t>
  </si>
  <si>
    <t>AMDE-QHDYVCUVU8</t>
  </si>
  <si>
    <t>https://agent-admin.paveapi.com/inspectionView/AMDE-QHDYVCUVU8?activeTab=past-sessions</t>
  </si>
  <si>
    <t>AMDE-G2ES9EARAH</t>
  </si>
  <si>
    <t>https://agent-admin.paveapi.com/inspectionView/AMDE-G2ES9EARAH?activeTab=past-sessions</t>
  </si>
  <si>
    <t>View 4: Missing damage Dent medium not through - Quarter
View 7:
- Missing damage Dent medium seam line - Quarter
- Missing damage Dent medium through - Door rear
- Missing damage Scratch major through - Door front</t>
  </si>
  <si>
    <t>AMDE-KXWE1ESPSA</t>
  </si>
  <si>
    <t>https://agent-admin.paveapi.com/inspectionView/AMDE-KXWE1ESPSA?activeTab=past-sessions</t>
  </si>
  <si>
    <t>AMES-J1RCUK05OQ</t>
  </si>
  <si>
    <t>https://agent-admin.paveapi.com/inspectionView/AMES-J1RCUK05OQ?activeTab=past-sessions</t>
  </si>
  <si>
    <t>AMDE-QSGUP5PBIK</t>
  </si>
  <si>
    <t>https://agent-admin.paveapi.com/inspectionView/AMDE-QSGUP5PBIK?activeTab=past-sessions</t>
  </si>
  <si>
    <t>AMES-UY9Z5ANQBG</t>
  </si>
  <si>
    <t>https://agent-admin.paveapi.com/inspectionView/AMES-UY9Z5ANQBG?activeTab=past-sessions</t>
  </si>
  <si>
    <t>View 7: Dmg 1 -&gt; Dent Medium Seam Line</t>
  </si>
  <si>
    <t>AMES-NHYKUXGZTV</t>
  </si>
  <si>
    <t>https://agent-admin.paveapi.com/inspectionView/AMES-NHYKUXGZTV?activeTab=past-sessions</t>
  </si>
  <si>
    <t>AMIT-BTC8RZUB1F</t>
  </si>
  <si>
    <t>https://agent-admin.paveapi.com/inspectionView/AMIT-BTC8RZUB1F?activeTab=past-sessions</t>
  </si>
  <si>
    <t>AMDE-MF3UKNQ7NF</t>
  </si>
  <si>
    <t>https://agent-admin.paveapi.com/inspectionView/AMDE-MF3UKNQ7NF?activeTab=past-sessions</t>
  </si>
  <si>
    <t>AMDE-ACHZJECFGZ</t>
  </si>
  <si>
    <t>https://agent-admin.paveapi.com/inspectionView/AMDE-ACHZJECFGZ?activeTab=past-sessions</t>
  </si>
  <si>
    <t>AMIT-QOKQBUSEGJ</t>
  </si>
  <si>
    <t>https://agent-admin.paveapi.com/inspectionView/AMIT-QOKQBUSEGJ?activeTab=past-sessions</t>
  </si>
  <si>
    <t>AMWT-BTSAKB8KI6</t>
  </si>
  <si>
    <t>https://agent-admin.paveapi.com/inspectionView/AMWT-BTSAKB8KI6?activeTab=past-sessions</t>
  </si>
  <si>
    <t>AMIT-SMNR583TJS</t>
  </si>
  <si>
    <t>https://agent-admin.paveapi.com/inspectionView/AMIT-SMNR583TJS?activeTab=past-sessions</t>
  </si>
  <si>
    <t>AMWT-QER10DPKFH</t>
  </si>
  <si>
    <t>https://agent-admin.paveapi.com/inspectionView/AMWT-QER10DPKFH?activeTab=past-sessions</t>
  </si>
  <si>
    <t>AMWT-KCCWQXJ26T</t>
  </si>
  <si>
    <t>https://agent-admin.paveapi.com/inspectionView/AMWT-KCCWQXJ26T?activeTab=past-sessions</t>
  </si>
  <si>
    <t>AMWT-CFVJUOTGWB</t>
  </si>
  <si>
    <t>https://agent-admin.paveapi.com/inspectionView/AMWT-CFVJUOTGWB?activeTab=past-sessions</t>
  </si>
  <si>
    <t>CRMT-PBIWIFYAQS</t>
  </si>
  <si>
    <t>https://agent-admin.paveapi.com/inspectionView/CRMT-PBIWIFYAQS?activeTab=past-sessions</t>
  </si>
  <si>
    <t xml:space="preserve">View 4: (10) sai label
</t>
  </si>
  <si>
    <t>AMWT-B6EC9CDYBH</t>
  </si>
  <si>
    <t>https://agent-admin.paveapi.com/inspectionView/AMWT-B6EC9CDYBH?activeTab=past-sessions</t>
  </si>
  <si>
    <t>AMWT-BKNUX49TEJ</t>
  </si>
  <si>
    <t>https://agent-admin.paveapi.com/inspectionView/AMWT-BKNUX49TEJ?activeTab=past-sessions</t>
  </si>
  <si>
    <t>CRMT-UABS2HWK1B</t>
  </si>
  <si>
    <t>https://agent-admin.paveapi.com/inspectionView/CRMT-UABS2HWK1B?activeTab=past-sessions</t>
  </si>
  <si>
    <t>AMWK-FQ7QCWM6UR</t>
  </si>
  <si>
    <t>https://agent-admin.paveapi.com/inspectionView/AMWK-FQ7QCWM6UR?activeTab=past-sessions</t>
  </si>
  <si>
    <t>AMWT-KSR3HM2NQW</t>
  </si>
  <si>
    <t>https://agent-admin.paveapi.com/inspectionView/AMWT-KSR3HM2NQW?activeTab=past-sessions</t>
  </si>
  <si>
    <t>CRMT-N04VHEB5WM</t>
  </si>
  <si>
    <t>https://agent-admin.paveapi.com/inspectionView/CRMT-N04VHEB5WM?activeTab=past-sessions</t>
  </si>
  <si>
    <t>AMES-MI17PD436E</t>
  </si>
  <si>
    <t>https://agent-admin.paveapi.com/inspectionView/AMES-MI17PD436E?activeTab=past-sessions</t>
  </si>
  <si>
    <t>LTM-5KEORH1C3Q</t>
  </si>
  <si>
    <t>https://agent-admin.paveapi.com/inspectionView/LTM-5KEORH1C3Q?activeTab=past-sessions</t>
  </si>
  <si>
    <t>AMWT-R4WQRZLNLM</t>
  </si>
  <si>
    <t>https://agent-admin.paveapi.com/inspectionView/AMWT-R4WQRZLNLM?activeTab=past-sessions</t>
  </si>
  <si>
    <t>(14) keep dmg old</t>
  </si>
  <si>
    <t>AMWT-5FOTKN7TNE</t>
  </si>
  <si>
    <t>https://agent-admin.paveapi.com/inspectionView/AMWT-5FOTKN7TNE?activeTab=past-sessions</t>
  </si>
  <si>
    <t>AMWT-WPADXBLTR2</t>
  </si>
  <si>
    <t>https://agent-admin.paveapi.com/inspectionView/AMWT-WPADXBLTR2?activeTab=past-sessions</t>
  </si>
  <si>
    <t>AMWT-W88OUSHKYO</t>
  </si>
  <si>
    <t>https://agent-admin.paveapi.com/inspectionView/AMWT-W88OUSHKYO?activeTab=past-sessions</t>
  </si>
  <si>
    <t>AMWT-CQQQDAVK1B</t>
  </si>
  <si>
    <t>https://agent-admin.paveapi.com/inspectionView/AMWT-CQQQDAVK1B?activeTab=past-sessions</t>
  </si>
  <si>
    <t>CRMI-IVEFZTTYOU</t>
  </si>
  <si>
    <t>https://agent-admin.paveapi.com/inspectionView/CRMI-IVEFZTTYOU?activeTab=past-sessions</t>
  </si>
  <si>
    <t>AMUO-EZVOAHNGYH</t>
  </si>
  <si>
    <t>https://agent-admin.paveapi.com/inspectionView/AMUO-EZVOAHNGYH?activeTab=past-sessions</t>
  </si>
  <si>
    <t>GMSA-1QAFCCUA3T</t>
  </si>
  <si>
    <t>https://agent-admin.paveapi.com/inspectionView/GMSA-1QAFCCUA3T?activeTab=past-sessions</t>
  </si>
  <si>
    <t>AMWT-7MLWV0KBXE</t>
  </si>
  <si>
    <t>https://agent-admin.paveapi.com/inspectionView/AMWT-7MLWV0KBXE?activeTab=past-sessions</t>
  </si>
  <si>
    <t>AMWT-DVNIZ8JVPZ</t>
  </si>
  <si>
    <t>https://agent-admin.paveapi.com/inspectionView/AMWT-DVNIZ8JVPZ?activeTab=past-sessions</t>
  </si>
  <si>
    <t>AMWT-GSCWDIBDBO</t>
  </si>
  <si>
    <t>https://agent-admin.paveapi.com/inspectionView/AMWT-GSCWDIBDBO?activeTab=past-sessions</t>
  </si>
  <si>
    <t>AMDE-AVKIHT49KB</t>
  </si>
  <si>
    <t>https://agent-admin.paveapi.com/inspectionView/AMDE-AVKIHT49KB?activeTab=past-sessions</t>
  </si>
  <si>
    <t>LTM-J6T0NN64XI</t>
  </si>
  <si>
    <t>https://agent-admin.paveapi.com/inspectionView/LTM-J6T0NN64XI?activeTab=past-sessions</t>
  </si>
  <si>
    <t>GCSI-HE2PDQYBGV</t>
  </si>
  <si>
    <t>https://agent-admin.paveapi.com/inspectionView/GCSI-HE2PDQYBGV?activeTab=past-sessions</t>
  </si>
  <si>
    <t>CRMI-C20YVPVAOV</t>
  </si>
  <si>
    <t>https://agent-admin.paveapi.com/inspectionView/CRMI-C20YVPVAOV?activeTab=past-sessions</t>
  </si>
  <si>
    <t>AMWT-WEGO8QBUGH</t>
  </si>
  <si>
    <t>https://agent-admin.paveapi.com/inspectionView/AMWT-WEGO8QBUGH?activeTab=past-sessions</t>
  </si>
  <si>
    <t>AMDE-6WH1SUVOYN</t>
  </si>
  <si>
    <t>https://agent-admin.paveapi.com/inspectionView/AMDE-6WH1SUVOYN?activeTab=past-sessions</t>
  </si>
  <si>
    <t>AMWT-CSLF7YHPKF</t>
  </si>
  <si>
    <t>https://agent-admin.paveapi.com/inspectionView/AMWT-CSLF7YHPKF?activeTab=past-sessions</t>
  </si>
  <si>
    <t>AMRR-EVMSWDL9NU</t>
  </si>
  <si>
    <t>https://agent-admin.paveapi.com/inspectionView/AMRR-EVMSWDL9NU?activeTab=past-sessions</t>
  </si>
  <si>
    <t>CRMT-5EUQYEIAE6</t>
  </si>
  <si>
    <t>https://agent-admin.paveapi.com/inspectionView/CRMT-5EUQYEIAE6?activeTab=past-sessions</t>
  </si>
  <si>
    <t>AMWT-P2WWKHLHPT</t>
  </si>
  <si>
    <t>https://agent-admin.paveapi.com/inspectionView/AMWT-P2WWKHLHPT?activeTab=past-sessions</t>
  </si>
  <si>
    <t>AMWT-UKATBRUS4Z</t>
  </si>
  <si>
    <t>https://agent-admin.paveapi.com/inspectionView/AMWT-UKATBRUS4Z?activeTab=past-sessions</t>
  </si>
  <si>
    <t>LTM-HKQWZ1QWZN</t>
  </si>
  <si>
    <t>https://agent-admin.paveapi.com/inspectionView/LTM-HKQWZ1QWZN?activeTab=past-sessions</t>
  </si>
  <si>
    <t>AMWT-TFUQ8ZD9RG</t>
  </si>
  <si>
    <t>https://agent-admin.paveapi.com/inspectionView/AMWT-TFUQ8ZD9RG?activeTab=past-sessions</t>
  </si>
  <si>
    <t>AMWT-GNRU3SQNDJ</t>
  </si>
  <si>
    <t>https://agent-admin.paveapi.com/inspectionView/AMWT-GNRU3SQNDJ?activeTab=past-sessions</t>
  </si>
  <si>
    <t>AMWT-ZGXFA0CS6B</t>
  </si>
  <si>
    <t>https://agent-admin.paveapi.com/inspectionView/AMWT-ZGXFA0CS6B?activeTab=past-sessions</t>
  </si>
  <si>
    <t>LTM-8LKNQGV7FZ</t>
  </si>
  <si>
    <t>https://agent-admin.paveapi.com/inspectionView/LTM-8LKNQGV7FZ?activeTab=past-sessions</t>
  </si>
  <si>
    <t>View 6: Worn minor --&gt; medium</t>
  </si>
  <si>
    <t>AMWT-HGWFYM7YGL</t>
  </si>
  <si>
    <t>https://agent-admin.paveapi.com/inspectionView/AMWT-HGWFYM7YGL?activeTab=past-sessions</t>
  </si>
  <si>
    <t>LTM-VLOENV6K2U</t>
  </si>
  <si>
    <t>https://agent-admin.paveapi.com/inspectionView/LTM-VLOENV6K2U?activeTab=past-sessions</t>
  </si>
  <si>
    <t>View 6: Worn major --&gt; medium</t>
  </si>
  <si>
    <t>AMWT-7ZB4WXHUAC</t>
  </si>
  <si>
    <t>https://agent-admin.paveapi.com/inspectionView/AMWT-7ZB4WXHUAC?activeTab=past-sessions</t>
  </si>
  <si>
    <t>LTM-CUUANFC2J9</t>
  </si>
  <si>
    <t>https://agent-admin.paveapi.com/inspectionView/LTM-CUUANFC2J9?activeTab=past-sessions</t>
  </si>
  <si>
    <t>AMWT-ZLRMLLQSYD</t>
  </si>
  <si>
    <t>https://agent-admin.paveapi.com/inspectionView/AMWT-ZLRMLLQSYD?activeTab=past-sessions</t>
  </si>
  <si>
    <t>AMWT-SZDXHKA7G6</t>
  </si>
  <si>
    <t>https://agent-admin.paveapi.com/inspectionView/AMWT-SZDXHKA7G6?activeTab=past-sessions</t>
  </si>
  <si>
    <t>AMWT-IDVBVGGTRL</t>
  </si>
  <si>
    <t>https://agent-admin.paveapi.com/inspectionView/AMWT-IDVBVGGTRL?activeTab=past-sessions</t>
  </si>
  <si>
    <t>AMWT-DQBQR2FX0N</t>
  </si>
  <si>
    <t>https://agent-admin.paveapi.com/inspectionView/AMWT-DQBQR2FX0N?activeTab=past-sessions</t>
  </si>
  <si>
    <t>AMFR-OXMSRRRCDQ</t>
  </si>
  <si>
    <t>https://agent-admin.paveapi.com/inspectionView/AMFR-OXMSRRRCDQ?activeTab=past-sessions</t>
  </si>
  <si>
    <t>Wrong Vehicle</t>
  </si>
  <si>
    <t>AMFR-OMUKUQDSZF</t>
  </si>
  <si>
    <t>https://agent-admin.paveapi.com/inspectionView/AMFR-OMUKUQDSZF?activeTab=past-sessions</t>
  </si>
  <si>
    <t>View 5: Broken medium - Bumper</t>
  </si>
  <si>
    <t>AMWK-QS4G3WW4KS</t>
  </si>
  <si>
    <t>https://agent-admin.paveapi.com/inspectionView/AMWK-QS4G3WW4KS?activeTab=past-sessions</t>
  </si>
  <si>
    <t>AMWK-KXX80ZOAIE</t>
  </si>
  <si>
    <t>https://agent-admin.paveapi.com/inspectionView/AMWK-KXX80ZOAIE?activeTab=past-sessions</t>
  </si>
  <si>
    <t>ADF-IPN6WB2UT3</t>
  </si>
  <si>
    <t>https://agent-admin.paveapi.com/inspectionView/ADF-IPN6WB2UT3?activeTab=past-sessions</t>
  </si>
  <si>
    <t>View 7: (8) Damage OLD xác định sai</t>
  </si>
  <si>
    <t>AMWK-1323I8PSEC</t>
  </si>
  <si>
    <t>https://agent-admin.paveapi.com/inspectionView/AMWK-1323I8PSEC?activeTab=past-sessions</t>
  </si>
  <si>
    <t>AMFR-UJHVHHC3TA</t>
  </si>
  <si>
    <t>https://agent-admin.paveapi.com/inspectionView/AMFR-UJHVHHC3TA?activeTab=past-sessions</t>
  </si>
  <si>
    <t>AMFR-8RBQNPRMRU</t>
  </si>
  <si>
    <t>https://agent-admin.paveapi.com/inspectionView/AMFR-8RBQNPRMRU?activeTab=past-sessions</t>
  </si>
  <si>
    <t>ADF-1WCGCSFZDD</t>
  </si>
  <si>
    <t>https://agent-admin.paveapi.com/inspectionView/ADF-1WCGCSFZDD?activeTab=past-sessions</t>
  </si>
  <si>
    <t>ADF-KTOYQ2E53S</t>
  </si>
  <si>
    <t>https://agent-admin.paveapi.com/inspectionView/ADF-KTOYQ2E53S?activeTab=past-sessions</t>
  </si>
  <si>
    <t>AMFR-EOJF537WCR</t>
  </si>
  <si>
    <t>https://agent-admin.paveapi.com/inspectionView/AMFR-EOJF537WCR?activeTab=past-sessions</t>
  </si>
  <si>
    <t>ADF-YX9HM02Q3D</t>
  </si>
  <si>
    <t>https://agent-admin.paveapi.com/inspectionView/ADF-YX9HM02Q3D?activeTab=past-sessions</t>
  </si>
  <si>
    <t>ADF-JPZXW0YLVZ</t>
  </si>
  <si>
    <t>https://agent-admin.paveapi.com/inspectionView/ADF-JPZXW0YLVZ?activeTab=past-sessions</t>
  </si>
  <si>
    <t>AMWK-WPE8FP6SZS</t>
  </si>
  <si>
    <t>https://agent-admin.paveapi.com/inspectionView/AMWK-WPE8FP6SZS?activeTab=past-sessions</t>
  </si>
  <si>
    <t>AMWK-6Y8NFRFWRS</t>
  </si>
  <si>
    <t>https://agent-admin.paveapi.com/inspectionView/AMWK-6Y8NFRFWRS?activeTab=past-sessions</t>
  </si>
  <si>
    <t>ADF-MDIO9MWMPU</t>
  </si>
  <si>
    <t>https://agent-admin.paveapi.com/inspectionView/ADF-MDIO9MWMPU?activeTab=past-sessions</t>
  </si>
  <si>
    <t>AMWK-VPHM7VQEPC</t>
  </si>
  <si>
    <t>https://agent-admin.paveapi.com/inspectionView/AMWK-VPHM7VQEPC?activeTab=past-sessions</t>
  </si>
  <si>
    <t>AMWK-BVZV5MXUVY</t>
  </si>
  <si>
    <t>https://agent-admin.paveapi.com/inspectionView/AMWK-BVZV5MXUVY?activeTab=past-sessions</t>
  </si>
  <si>
    <t>AMFR-PXH051LFSS</t>
  </si>
  <si>
    <t>https://agent-admin.paveapi.com/inspectionView/AMFR-PXH051LFSS?activeTab=past-sessions</t>
  </si>
  <si>
    <t>AMFR-7DGCXHG3PO</t>
  </si>
  <si>
    <t>https://agent-admin.paveapi.com/inspectionView/AMFR-7DGCXHG3PO?activeTab=past-sessions</t>
  </si>
  <si>
    <t>AMWK-Q9OIGDPWBL</t>
  </si>
  <si>
    <t>https://agent-admin.paveapi.com/inspectionView/AMWK-Q9OIGDPWBL?activeTab=past-sessions</t>
  </si>
  <si>
    <t>AMFR-3NPXVE7UBP</t>
  </si>
  <si>
    <t>https://agent-admin.paveapi.com/inspectionView/AMFR-3NPXVE7UBP?activeTab=past-sessions</t>
  </si>
  <si>
    <t>AMWK-IJEZQQOAYP</t>
  </si>
  <si>
    <t>https://agent-admin.paveapi.com/inspectionView/AMWK-IJEZQQOAYP?activeTab=past-sessions</t>
  </si>
  <si>
    <t>ADF-QHKRKIJVCU</t>
  </si>
  <si>
    <t>https://agent-admin.paveapi.com/inspectionView/ADF-QHKRKIJVCU?activeTab=past-sessions</t>
  </si>
  <si>
    <t>AMWK-AA65BN3GC6</t>
  </si>
  <si>
    <t>https://agent-admin.paveapi.com/inspectionView/AMWK-AA65BN3GC6?activeTab=past-sessions</t>
  </si>
  <si>
    <t>AMFR-LYPPJF74T3</t>
  </si>
  <si>
    <t>https://agent-admin.paveapi.com/inspectionView/AMFR-LYPPJF74T3?activeTab=past-sessions</t>
  </si>
  <si>
    <t>AMWT-GTAAH05SH9</t>
  </si>
  <si>
    <t>https://agent-admin.paveapi.com/inspectionView/AMWT-GTAAH05SH9?activeTab=past-sessions</t>
  </si>
  <si>
    <t>AMDE-M7DETU2ZNI</t>
  </si>
  <si>
    <t>https://agent-admin.paveapi.com/inspectionView/AMDE-M7DETU2ZNI?activeTab=past-sessions</t>
  </si>
  <si>
    <t>AMWT-IK2H9YR32L</t>
  </si>
  <si>
    <t>https://agent-admin.paveapi.com/inspectionView/AMWT-IK2H9YR32L?activeTab=past-sessions</t>
  </si>
  <si>
    <t>AMFR-Q0FKCQEGDN</t>
  </si>
  <si>
    <t>https://agent-admin.paveapi.com/inspectionView/AMFR-Q0FKCQEGDN?activeTab=past-sessions</t>
  </si>
  <si>
    <t>AMWK-DBR5JYBOWB</t>
  </si>
  <si>
    <t>https://agent-admin.paveapi.com/inspectionView/AMWK-DBR5JYBOWB?activeTab=past-sessions</t>
  </si>
  <si>
    <t>AMFR-8WQOXR7HFW</t>
  </si>
  <si>
    <t>https://agent-admin.paveapi.com/inspectionView/AMFR-8WQOXR7HFW?activeTab=past-sessions</t>
  </si>
  <si>
    <t>View 5: Missing broken medium - Bumper</t>
  </si>
  <si>
    <t>AMAU-JZ55ELM9SE</t>
  </si>
  <si>
    <t>https://agent-admin.paveapi.com/inspectionView/AMAU-JZ55ELM9SE?activeTab=past-sessions</t>
  </si>
  <si>
    <t xml:space="preserve">View 5: Missing damage Dent medium seam line - Bumper </t>
  </si>
  <si>
    <t>AMWK-TC04OPLFPF</t>
  </si>
  <si>
    <t>https://agent-admin.paveapi.com/inspectionView/AMWK-TC04OPLFPF?activeTab=past-sessions</t>
  </si>
  <si>
    <t>AMES-LXQDZVIJHO</t>
  </si>
  <si>
    <t>https://agent-admin.paveapi.com/inspectionView/AMES-LXQDZVIJHO?activeTab=past-sessions</t>
  </si>
  <si>
    <t>AMWK-WGZAJJEKHB</t>
  </si>
  <si>
    <t>https://agent-admin.paveapi.com/inspectionView/AMWK-WGZAJJEKHB?activeTab=past-sessions</t>
  </si>
  <si>
    <t>AMWT-MIBWLAOOSS</t>
  </si>
  <si>
    <t>https://agent-admin.paveapi.com/inspectionView/AMWT-MIBWLAOOSS?activeTab=past-sessions</t>
  </si>
  <si>
    <t>LTM-1OFMJWD3IW</t>
  </si>
  <si>
    <t>https://agent-admin.paveapi.com/inspectionView/LTM-1OFMJWD3IW?activeTab=past-sessions</t>
  </si>
  <si>
    <t>View 4: DENT_MINOR_NOT_THROUGHT_PAINT - DOOR_FRONT_LEFT</t>
  </si>
  <si>
    <t>LTM-IR2AVLUJFG</t>
  </si>
  <si>
    <t>https://agent-admin.paveapi.com/inspectionView/LTM-IR2AVLUJFG?activeTab=past-sessions</t>
  </si>
  <si>
    <t>view 7: miss dmg: Dent Minor_Fender Front Right</t>
  </si>
  <si>
    <t>AMWT-MK5I2G9QMU</t>
  </si>
  <si>
    <t>https://agent-admin.paveapi.com/inspectionView/AMWT-MK5I2G9QMU?activeTab=past-sessions</t>
  </si>
  <si>
    <t>AMWT-BF9DJT6F6E</t>
  </si>
  <si>
    <t>https://agent-admin.paveapi.com/inspectionView/AMWT-BF9DJT6F6E?activeTab=past-sessions</t>
  </si>
  <si>
    <t>AMWT-Y5Q2FQIKEK</t>
  </si>
  <si>
    <t>https://agent-admin.paveapi.com/inspectionView/AMWT-Y5Q2FQIKEK?activeTab=past-sessions</t>
  </si>
  <si>
    <t>AMWT-PE0JO7SHVJ</t>
  </si>
  <si>
    <t>https://agent-admin.paveapi.com/inspectionView/AMWT-PE0JO7SHVJ?activeTab=past-sessions</t>
  </si>
  <si>
    <t>AMWT-ZZDPDD1HC7</t>
  </si>
  <si>
    <t>https://agent-admin.paveapi.com/inspectionView/AMWT-ZZDPDD1HC7?activeTab=past-sessions</t>
  </si>
  <si>
    <t>View 8: (2) Damage NEW xác định sai ( trầy nông - không đủ kích thước )</t>
  </si>
  <si>
    <t>AMWT-1ZNIBZRBM8</t>
  </si>
  <si>
    <t>https://agent-admin.paveapi.com/inspectionView/AMWT-1ZNIBZRBM8?activeTab=past-sessions</t>
  </si>
  <si>
    <t>RACI-XTLKJLE8AK</t>
  </si>
  <si>
    <t>https://agent-admin.paveapi.com/inspectionView/RACI-XTLKJLE8AK?activeTab=past-sessions</t>
  </si>
  <si>
    <t>AMWT-Z3YPC94JI6</t>
  </si>
  <si>
    <t>https://agent-admin.paveapi.com/inspectionView/AMWT-Z3YPC94JI6?activeTab=past-sessions</t>
  </si>
  <si>
    <t>LTM-IKI5PBO2Z3</t>
  </si>
  <si>
    <t>https://agent-admin.paveapi.com/inspectionView/LTM-IKI5PBO2Z3?activeTab=past-sessions</t>
  </si>
  <si>
    <t>LTM-MVC7METJOJ</t>
  </si>
  <si>
    <t>https://agent-admin.paveapi.com/inspectionView/LTM-MVC7METJOJ?activeTab=past-sessions</t>
  </si>
  <si>
    <t>AMWT-LSCA6ZIYC8</t>
  </si>
  <si>
    <t>https://agent-admin.paveapi.com/inspectionView/AMWT-LSCA6ZIYC8?activeTab=past-sessions</t>
  </si>
  <si>
    <t>AMWT-WMQD0QFKUF</t>
  </si>
  <si>
    <t>https://agent-admin.paveapi.com/inspectionView/AMWT-WMQD0QFKUF?activeTab=past-sessions</t>
  </si>
  <si>
    <t>LTM-1ZFQ2NN9MO</t>
  </si>
  <si>
    <t>https://agent-admin.paveapi.com/inspectionView/LTM-1ZFQ2NN9MO?activeTab=past-sessions</t>
  </si>
  <si>
    <t>AMWT-ERYPIJHGUJ</t>
  </si>
  <si>
    <t>https://agent-admin.paveapi.com/inspectionView/AMWT-ERYPIJHGUJ?activeTab=past-sessions</t>
  </si>
  <si>
    <t>AMWK-V2QBOTYBX3</t>
  </si>
  <si>
    <t>https://agent-admin.paveapi.com/inspectionView/AMWK-V2QBOTYBX3?activeTab=past-sessions</t>
  </si>
  <si>
    <t>AMFR-YH6V56JJQI</t>
  </si>
  <si>
    <t>https://agent-admin.paveapi.com/inspectionView/AMFR-YH6V56JJQI?activeTab=past-sessions</t>
  </si>
  <si>
    <t>AMES-VFD20UT9BD</t>
  </si>
  <si>
    <t>https://agent-admin.paveapi.com/inspectionView/AMES-VFD20UT9BD?activeTab=past-sessions</t>
  </si>
  <si>
    <t>AMIT-DFX5PVSYNG</t>
  </si>
  <si>
    <t>https://agent-admin.paveapi.com/inspectionView/AMIT-DFX5PVSYNG?activeTab=past-sessions</t>
  </si>
  <si>
    <t>AMDE-SMZCGVBUIR</t>
  </si>
  <si>
    <t>https://agent-admin.paveapi.com/inspectionView/AMDE-SMZCGVBUIR?activeTab=past-sessions</t>
  </si>
  <si>
    <t xml:space="preserve">View 7 :(3) Damage OLD xác định sai </t>
  </si>
  <si>
    <t>AMES-IFH8UVJJC3</t>
  </si>
  <si>
    <t>https://agent-admin.paveapi.com/inspectionView/AMES-IFH8UVJJC3?activeTab=past-sessions</t>
  </si>
  <si>
    <t>AMWT-JC78WVW3SE</t>
  </si>
  <si>
    <t>https://agent-admin.paveapi.com/inspectionView/AMWT-JC78WVW3SE?activeTab=past-sessions</t>
  </si>
  <si>
    <t>AMWT-JVUK4FYWHS</t>
  </si>
  <si>
    <t>https://agent-admin.paveapi.com/inspectionView/AMWT-JVUK4FYWHS?activeTab=past-sessions</t>
  </si>
  <si>
    <t>CRMI-JRTOAX5UOF</t>
  </si>
  <si>
    <t>https://agent-admin.paveapi.com/inspectionView/CRMI-JRTOAX5UOF?activeTab=past-sessions</t>
  </si>
  <si>
    <t>AMWT-7EGW4ULAV4</t>
  </si>
  <si>
    <t>https://agent-admin.paveapi.com/inspectionView/AMWT-7EGW4ULAV4?activeTab=past-sessions</t>
  </si>
  <si>
    <t>AMWT-DMATCD6BHX</t>
  </si>
  <si>
    <t>https://agent-admin.paveapi.com/inspectionView/AMWT-DMATCD6BHX?activeTab=past-sessions</t>
  </si>
  <si>
    <t>AMWT-U0WRT5QK9X</t>
  </si>
  <si>
    <t>https://agent-admin.paveapi.com/inspectionView/AMWT-U0WRT5QK9X?activeTab=past-sessions</t>
  </si>
  <si>
    <t>CRMI-CBXJLLDZVV</t>
  </si>
  <si>
    <t>https://agent-admin.paveapi.com/inspectionView/CRMI-CBXJLLDZVV?activeTab=past-sessions</t>
  </si>
  <si>
    <t>AMWT-ONKUPUPKU8</t>
  </si>
  <si>
    <t>https://agent-admin.paveapi.com/inspectionView/AMWT-ONKUPUPKU8?activeTab=past-sessions</t>
  </si>
  <si>
    <t>CRMI-6HOHFLTNS1</t>
  </si>
  <si>
    <t>https://agent-admin.paveapi.com/inspectionView/CRMI-6HOHFLTNS1?activeTab=past-sessions</t>
  </si>
  <si>
    <t>CRMT-ABFMELV8GV</t>
  </si>
  <si>
    <t>https://agent-admin.paveapi.com/inspectionView/CRMT-ABFMELV8GV?activeTab=past-sessions</t>
  </si>
  <si>
    <t>View 7: Missing damage Missing - Handle door rear right</t>
  </si>
  <si>
    <t>AMWT-GBRXDZ10AQ</t>
  </si>
  <si>
    <t>https://agent-admin.paveapi.com/inspectionView/AMWT-GBRXDZ10AQ?activeTab=past-sessions</t>
  </si>
  <si>
    <t>AMDE-KZ8QY81UEQ</t>
  </si>
  <si>
    <t>https://agent-admin.paveapi.com/inspectionView/AMDE-KZ8QY81UEQ?activeTab=past-sessions</t>
  </si>
  <si>
    <t>AMWK-G1FNRJCCTE</t>
  </si>
  <si>
    <t>https://agent-admin.paveapi.com/inspectionView/AMWK-G1FNRJCCTE?activeTab=past-sessions</t>
  </si>
  <si>
    <t>View 8: Missing damage_ Broken medium_Rear step</t>
  </si>
  <si>
    <t>AMFR-PJOADPVXKV</t>
  </si>
  <si>
    <t>https://agent-admin.paveapi.com/inspectionView/AMFR-PJOADPVXKV?activeTab=past-sessions</t>
  </si>
  <si>
    <t>AMDE-FE3Z3NDRJJ</t>
  </si>
  <si>
    <t>https://agent-admin.paveapi.com/inspectionView/AMDE-FE3Z3NDRJJ?activeTab=past-sessions</t>
  </si>
  <si>
    <t>AMDE-751QLNDPXO</t>
  </si>
  <si>
    <t>https://agent-admin.paveapi.com/inspectionView/AMDE-751QLNDPXO?activeTab=past-sessions</t>
  </si>
  <si>
    <t>AMES-TYWVOTM4KM</t>
  </si>
  <si>
    <t>https://agent-admin.paveapi.com/inspectionView/AMES-TYWVOTM4KM?activeTab=past-sessions</t>
  </si>
  <si>
    <t>AMWT-ODBI91CUT8</t>
  </si>
  <si>
    <t>https://agent-admin.paveapi.com/inspectionView/AMWT-ODBI91CUT8?activeTab=past-sessions</t>
  </si>
  <si>
    <t>AMWT-0NQP8DRWYT</t>
  </si>
  <si>
    <t>https://agent-admin.paveapi.com/inspectionView/AMWT-0NQP8DRWYT?activeTab=past-sessions</t>
  </si>
  <si>
    <t>AMWT-G1VIGRNB4Y</t>
  </si>
  <si>
    <t>https://agent-admin.paveapi.com/inspectionView/AMWT-G1VIGRNB4Y?activeTab=past-sessions</t>
  </si>
  <si>
    <t>AMWT-FDW4HMS9KG</t>
  </si>
  <si>
    <t>https://agent-admin.paveapi.com/inspectionView/AMWT-FDW4HMS9KG?activeTab=past-sessions</t>
  </si>
  <si>
    <t>CRMI-RJLRH6MUPW</t>
  </si>
  <si>
    <t>https://agent-admin.paveapi.com/inspectionView/CRMI-RJLRH6MUPW?activeTab=past-sessions</t>
  </si>
  <si>
    <t>Wrong model (include bodytype)
View 7: Missing damage Dent medium seam line - Quarter</t>
  </si>
  <si>
    <t>CRMT-KLFVDY6CYL</t>
  </si>
  <si>
    <t>https://agent-admin.paveapi.com/inspectionView/CRMT-KLFVDY6CYL?activeTab=past-sessions</t>
  </si>
  <si>
    <t>View 5: Missing damage Missing - Grill Front 
Missing damage Faded_minor - Wiper Arm Left/ Right</t>
  </si>
  <si>
    <t>AMWT-RY5EEB8ST7</t>
  </si>
  <si>
    <t>https://agent-admin.paveapi.com/inspectionView/AMWT-RY5EEB8ST7?activeTab=past-sessions</t>
  </si>
  <si>
    <t>GBGA-VBPDS0DEQ1</t>
  </si>
  <si>
    <t>https://agent-admin.paveapi.com/inspectionView/GBGA-VBPDS0DEQ1?activeTab=past-sessions</t>
  </si>
  <si>
    <t>AMWT-NXMZM8V1KP</t>
  </si>
  <si>
    <t>https://agent-admin.paveapi.com/inspectionView/AMWT-NXMZM8V1KP?activeTab=past-sessions</t>
  </si>
  <si>
    <t>AMWT-NXWSFG0XAV</t>
  </si>
  <si>
    <t>https://agent-admin.paveapi.com/inspectionView/AMWT-NXWSFG0XAV?activeTab=past-sessions</t>
  </si>
  <si>
    <t>AMWT-CQ9RLECBS9</t>
  </si>
  <si>
    <t>https://agent-admin.paveapi.com/inspectionView/AMWT-CQ9RLECBS9?activeTab=past-sessions</t>
  </si>
  <si>
    <t xml:space="preserve">View 7:
Missing Damage_ Crack Medium_Bumper </t>
  </si>
  <si>
    <t>AMWT-KHKS2VV4GH</t>
  </si>
  <si>
    <t>https://agent-admin.paveapi.com/inspectionView/AMWT-KHKS2VV4GH?activeTab=past-sessions</t>
  </si>
  <si>
    <t>LTM-0GSAJ4WDRL</t>
  </si>
  <si>
    <t>https://agent-admin.paveapi.com/inspectionView/LTM-0GSAJ4WDRL?activeTab=past-sessions</t>
  </si>
  <si>
    <t>AMWK-3293JGDFRU</t>
  </si>
  <si>
    <t>https://agent-admin.paveapi.com/inspectionView/AMWK-3293JGDFRU?activeTab=past-sessions</t>
  </si>
  <si>
    <t>AMWK-DNL1NGHKNN</t>
  </si>
  <si>
    <t>https://agent-admin.paveapi.com/inspectionView/AMWK-DNL1NGHKNN?activeTab=past-sessions</t>
  </si>
  <si>
    <t>AMES-DDM6ZQDWKP</t>
  </si>
  <si>
    <t>https://agent-admin.paveapi.com/inspectionView/AMES-DDM6ZQDWKP?activeTab=past-sessions</t>
  </si>
  <si>
    <t>AMWK-ABFTDW6PRK</t>
  </si>
  <si>
    <t>https://agent-admin.paveapi.com/inspectionView/AMWK-ABFTDW6PRK?activeTab=past-sessions</t>
  </si>
  <si>
    <t>AMWK-SLCPM4R2P9</t>
  </si>
  <si>
    <t>https://agent-admin.paveapi.com/inspectionView/AMWK-SLCPM4R2P9?activeTab=past-sessions</t>
  </si>
  <si>
    <t>AMIT-KUJAZYKN4V</t>
  </si>
  <si>
    <t>https://agent-admin.paveapi.com/inspectionView/AMIT-KUJAZYKN4V?activeTab=past-sessions</t>
  </si>
  <si>
    <t>AMWK-7560KMMLRI</t>
  </si>
  <si>
    <t>https://agent-admin.paveapi.com/inspectionView/AMWK-7560KMMLRI?activeTab=past-sessions</t>
  </si>
  <si>
    <t>AMWK-YLJ56EUXCF</t>
  </si>
  <si>
    <t>https://agent-admin.paveapi.com/inspectionView/AMWK-YLJ56EUXCF?activeTab=past-sessions</t>
  </si>
  <si>
    <t>AMES-2GGXAG4EWN</t>
  </si>
  <si>
    <t>https://agent-admin.paveapi.com/inspectionView/AMES-2GGXAG4EWN?activeTab=past-sessions</t>
  </si>
  <si>
    <t>AMIT-QUFPU9IWEY</t>
  </si>
  <si>
    <t>https://agent-admin.paveapi.com/inspectionView/AMIT-QUFPU9IWEY?activeTab=past-sessions</t>
  </si>
  <si>
    <t>AMWT-K3IOTXH8ZD</t>
  </si>
  <si>
    <t>https://agent-admin.paveapi.com/inspectionView/AMWT-K3IOTXH8ZD?activeTab=past-sessions</t>
  </si>
  <si>
    <t>AMRR-MG81P6JDQN</t>
  </si>
  <si>
    <t>https://agent-admin.paveapi.com/inspectionView/AMRR-MG81P6JDQN?activeTab=past-sessions</t>
  </si>
  <si>
    <t>AMWT-UW2YFE88QD</t>
  </si>
  <si>
    <t>https://agent-admin.paveapi.com/inspectionView/AMWT-UW2YFE88QD?activeTab=past-sessions</t>
  </si>
  <si>
    <t>AMWT-SI7WD3AL4O</t>
  </si>
  <si>
    <t>https://agent-admin.paveapi.com/inspectionView/AMWT-SI7WD3AL4O?activeTab=past-sessions</t>
  </si>
  <si>
    <t>AMWT-VGCFNFBFXO</t>
  </si>
  <si>
    <t>https://agent-admin.paveapi.com/inspectionView/AMWT-VGCFNFBFXO?activeTab=past-sessions</t>
  </si>
  <si>
    <t>AMWT-9OOQGS3BQF</t>
  </si>
  <si>
    <t>https://agent-admin.paveapi.com/inspectionView/AMWT-9OOQGS3BQF?activeTab=past-sessions</t>
  </si>
  <si>
    <t>AMWT-PN6DLO3ZD6</t>
  </si>
  <si>
    <t>https://agent-admin.paveapi.com/inspectionView/AMWT-PN6DLO3ZD6?activeTab=past-sessions</t>
  </si>
  <si>
    <t>AMWT-GSJNFGPCRZ</t>
  </si>
  <si>
    <t>https://agent-admin.paveapi.com/inspectionView/AMWT-GSJNFGPCRZ?activeTab=past-sessions</t>
  </si>
  <si>
    <t>AMWT-ZQ0FDTJWV7</t>
  </si>
  <si>
    <t>https://agent-admin.paveapi.com/inspectionView/AMWT-ZQ0FDTJWV7?activeTab=past-sessions</t>
  </si>
  <si>
    <t>LTM-OEHHPJLNE7</t>
  </si>
  <si>
    <t>https://agent-admin.paveapi.com/inspectionView/LTM-OEHHPJLNE7?activeTab=past-sessions</t>
  </si>
  <si>
    <t>AMWK-OTDTOBEVZN</t>
  </si>
  <si>
    <t>https://agent-admin.paveapi.com/inspectionView/AMWK-OTDTOBEVZN?activeTab=past-sessions</t>
  </si>
  <si>
    <t>AMIT-GCZSDJJ6JR</t>
  </si>
  <si>
    <t>https://agent-admin.paveapi.com/inspectionView/AMIT-GCZSDJJ6JR?activeTab=past-sessions</t>
  </si>
  <si>
    <t>AMDE-F2XNG2VMEW</t>
  </si>
  <si>
    <t>https://agent-admin.paveapi.com/inspectionView/AMDE-F2XNG2VMEW?activeTab=past-sessions</t>
  </si>
  <si>
    <t>AMWK-HOLKVSPMLA</t>
  </si>
  <si>
    <t>https://agent-admin.paveapi.com/inspectionView/AMWK-HOLKVSPMLA?activeTab=past-sessions</t>
  </si>
  <si>
    <t>ADF-IVWBX4FDBQ</t>
  </si>
  <si>
    <t>https://agent-admin.paveapi.com/inspectionView/ADF-IVWBX4FDBQ?activeTab=past-sessions</t>
  </si>
  <si>
    <t>AMES-ZAAN0UTYNU</t>
  </si>
  <si>
    <t>https://agent-admin.paveapi.com/inspectionView/AMES-ZAAN0UTYNU?activeTab=past-sessions</t>
  </si>
  <si>
    <t>AMES-GBGDDSHDRX</t>
  </si>
  <si>
    <t>https://agent-admin.paveapi.com/inspectionView/AMES-GBGDDSHDRX?activeTab=past-sessions</t>
  </si>
  <si>
    <t>AMDE-03YX6Y59W7</t>
  </si>
  <si>
    <t>https://agent-admin.paveapi.com/inspectionView/AMDE-03YX6Y59W7?activeTab=past-sessions</t>
  </si>
  <si>
    <t>AMWK-EERBIXTS5R</t>
  </si>
  <si>
    <t>https://agent-admin.paveapi.com/inspectionView/AMWK-EERBIXTS5R?activeTab=past-sessions</t>
  </si>
  <si>
    <t>AMDE-TN1AHLYAGP</t>
  </si>
  <si>
    <t>https://agent-admin.paveapi.com/inspectionView/AMDE-TN1AHLYAGP?activeTab=past-sessions</t>
  </si>
  <si>
    <t>AMIT-2YQ7VHOKQM</t>
  </si>
  <si>
    <t>https://agent-admin.paveapi.com/inspectionView/AMIT-2YQ7VHOKQM?activeTab=past-sessions</t>
  </si>
  <si>
    <t>AMWK-LKRLL8U3UI</t>
  </si>
  <si>
    <t>https://agent-admin.paveapi.com/inspectionView/AMWK-LKRLL8U3UI?activeTab=past-sessions</t>
  </si>
  <si>
    <t>AMFR-5BZQEQUHZY</t>
  </si>
  <si>
    <t>https://agent-admin.paveapi.com/inspectionView/AMFR-5BZQEQUHZY?activeTab=past-sessions</t>
  </si>
  <si>
    <t>AMES-YIQXZOG0II</t>
  </si>
  <si>
    <t>https://agent-admin.paveapi.com/inspectionView/AMES-YIQXZOG0II?activeTab=past-sessions</t>
  </si>
  <si>
    <t>AMWK-BMPFCU81CJ</t>
  </si>
  <si>
    <t>https://agent-admin.paveapi.com/inspectionView/AMWK-BMPFCU81CJ?activeTab=past-sessions</t>
  </si>
  <si>
    <t>AMWK-RPO9H1CURF</t>
  </si>
  <si>
    <t>https://agent-admin.paveapi.com/inspectionView/AMWK-RPO9H1CURF?activeTab=past-sessions</t>
  </si>
  <si>
    <t>View 4: (5) Damage bị lệch qua component khác chưa kéo lại
View 5: Missing damage Dent major not through - Hood front unique
View 7: Missing damage Scratch major through + Dent major throuth - Quarter panel right</t>
  </si>
  <si>
    <t>LTM-YLLO0SYCOB</t>
  </si>
  <si>
    <t>https://agent-admin.paveapi.com/inspectionView/LTM-YLLO0SYCOB?activeTab=past-sessions</t>
  </si>
  <si>
    <t>Other Side: View 6 chọn sai option Tire</t>
  </si>
  <si>
    <t>AMWT-Y9ZPFSFENS</t>
  </si>
  <si>
    <t>https://agent-admin.paveapi.com/inspectionView/AMWT-Y9ZPFSFENS?activeTab=past-sessions</t>
  </si>
  <si>
    <t>View 7: (4) Remove damage</t>
  </si>
  <si>
    <t>LTM-4PLFF9ZWMU</t>
  </si>
  <si>
    <t>https://agent-admin.paveapi.com/inspectionView/LTM-4PLFF9ZWMU?activeTab=past-sessions</t>
  </si>
  <si>
    <t>View 5: Wrong Dmg 2 -&gt; Scraped Medium</t>
  </si>
  <si>
    <t>LTM-XP05YNGCA4</t>
  </si>
  <si>
    <t>https://agent-admin.paveapi.com/inspectionView/LTM-XP05YNGCA4?activeTab=past-sessions</t>
  </si>
  <si>
    <t>LTM-5MWOEZEN6B</t>
  </si>
  <si>
    <t>https://agent-admin.paveapi.com/inspectionView/LTM-5MWOEZEN6B?activeTab=past-sessions</t>
  </si>
  <si>
    <t>AMWT-FOPLHEIUJB</t>
  </si>
  <si>
    <t>https://agent-admin.paveapi.com/inspectionView/AMWT-FOPLHEIUJB?activeTab=past-sessions</t>
  </si>
  <si>
    <t>LTM-TGQ1D5OFRY</t>
  </si>
  <si>
    <t>https://agent-admin.paveapi.com/inspectionView/LTM-TGQ1D5OFRY?activeTab=past-sessions</t>
  </si>
  <si>
    <t>AMWT-O3LGXZVBHZ</t>
  </si>
  <si>
    <t>https://agent-admin.paveapi.com/inspectionView/AMWT-O3LGXZVBHZ?activeTab=past-sessions</t>
  </si>
  <si>
    <t>AMWT-K8CCYM4QNB</t>
  </si>
  <si>
    <t>https://agent-admin.paveapi.com/inspectionView/AMWT-K8CCYM4QNB?activeTab=past-sessions</t>
  </si>
  <si>
    <t>CRMI-QRYJOOLZXY</t>
  </si>
  <si>
    <t>https://agent-admin.paveapi.com/inspectionView/CRMI-QRYJOOLZXY?activeTab=past-sessions</t>
  </si>
  <si>
    <t>AMWT-06UUPRHG1A</t>
  </si>
  <si>
    <t>https://agent-admin.paveapi.com/inspectionView/AMWT-06UUPRHG1A?activeTab=past-sessions</t>
  </si>
  <si>
    <t>AMWT-FBQWZK8LUH</t>
  </si>
  <si>
    <t>https://agent-admin.paveapi.com/inspectionView/AMWT-FBQWZK8LUH?activeTab=past-sessions</t>
  </si>
  <si>
    <t>AMWT-OUVOI85JE1</t>
  </si>
  <si>
    <t>https://agent-admin.paveapi.com/inspectionView/AMWT-OUVOI85JE1?activeTab=past-sessions</t>
  </si>
  <si>
    <t>AMWT-NBKIUC5NVC</t>
  </si>
  <si>
    <t>https://agent-admin.paveapi.com/inspectionView/AMWT-NBKIUC5NVC?activeTab=past-sessions</t>
  </si>
  <si>
    <t>AMWT-JVAGHICKY3</t>
  </si>
  <si>
    <t>https://agent-admin.paveapi.com/inspectionView/AMWT-JVAGHICKY3?activeTab=past-sessions</t>
  </si>
  <si>
    <t>LTM-GLST9DXGEE</t>
  </si>
  <si>
    <t>https://agent-admin.paveapi.com/inspectionView/LTM-GLST9DXGEE?activeTab=past-sessions</t>
  </si>
  <si>
    <t>IUS-0MKEOKULUQ</t>
  </si>
  <si>
    <t>https://agent-admin.paveapi.com/inspectionView/IUS-0MKEOKULUQ?activeTab=past-sessions</t>
  </si>
  <si>
    <t>AMAU-ZIHC6KDKVF</t>
  </si>
  <si>
    <t>https://agent-admin.paveapi.com/inspectionView/AMAU-ZIHC6KDKVF?activeTab=past-sessions</t>
  </si>
  <si>
    <t>AMDE-JVSKNRFABU</t>
  </si>
  <si>
    <t>https://agent-admin.paveapi.com/inspectionView/AMDE-JVSKNRFABU?activeTab=past-sessions</t>
  </si>
  <si>
    <t>AMIT-RS3HCLZDSB</t>
  </si>
  <si>
    <t>https://agent-admin.paveapi.com/inspectionView/AMIT-RS3HCLZDSB?activeTab=past-sessions</t>
  </si>
  <si>
    <t>AMDE-3I9NMJIZZU</t>
  </si>
  <si>
    <t>https://agent-admin.paveapi.com/inspectionView/AMDE-3I9NMJIZZU?activeTab=past-sessions</t>
  </si>
  <si>
    <t>ADF-VFDKU3R2Q2</t>
  </si>
  <si>
    <t>https://agent-admin.paveapi.com/inspectionView/ADF-VFDKU3R2Q2?activeTab=past-sessions</t>
  </si>
  <si>
    <t>AMES-47ZEHEOMKY</t>
  </si>
  <si>
    <t>https://agent-admin.paveapi.com/inspectionView/AMES-47ZEHEOMKY?activeTab=past-sessions</t>
  </si>
  <si>
    <t>AMIT-LCRJDV3RHN</t>
  </si>
  <si>
    <t>https://agent-admin.paveapi.com/inspectionView/AMIT-LCRJDV3RHN?activeTab=past-sessions</t>
  </si>
  <si>
    <t>AMDE-FDS5WGQYBY</t>
  </si>
  <si>
    <t>https://agent-admin.paveapi.com/inspectionView/AMDE-FDS5WGQYBY?activeTab=past-sessions</t>
  </si>
  <si>
    <t>AMDE-LGMUEDL3C8</t>
  </si>
  <si>
    <t>https://agent-admin.paveapi.com/inspectionView/AMDE-LGMUEDL3C8?activeTab=past-sessions</t>
  </si>
  <si>
    <t>AMDE-435PMWDDXE</t>
  </si>
  <si>
    <t>https://agent-admin.paveapi.com/inspectionView/AMDE-435PMWDDXE?activeTab=past-sessions</t>
  </si>
  <si>
    <t xml:space="preserve">View 5 :(1) Damage OLD xác định sai </t>
  </si>
  <si>
    <t>AMIT-WVDA1BISZO</t>
  </si>
  <si>
    <t>https://agent-admin.paveapi.com/inspectionView/AMIT-WVDA1BISZO?activeTab=past-sessions</t>
  </si>
  <si>
    <t>View 8: (1) Remove</t>
  </si>
  <si>
    <t>AMIT-AAZ91DPWWW</t>
  </si>
  <si>
    <t>https://agent-admin.paveapi.com/inspectionView/AMIT-AAZ91DPWWW?activeTab=past-sessions</t>
  </si>
  <si>
    <t>ADF-HUWRADTN80</t>
  </si>
  <si>
    <t>https://agent-admin.paveapi.com/inspectionView/ADF-HUWRADTN80?activeTab=past-sessions</t>
  </si>
  <si>
    <t>AMAU-FUQD3V2I2D</t>
  </si>
  <si>
    <t>https://agent-admin.paveapi.com/inspectionView/AMAU-FUQD3V2I2D?activeTab=past-sessions</t>
  </si>
  <si>
    <t>AMIT-CNITC3LAQQ</t>
  </si>
  <si>
    <t>https://agent-admin.paveapi.com/inspectionView/AMIT-CNITC3LAQQ?activeTab=past-sessions</t>
  </si>
  <si>
    <t>AMDE-4WYIT5WDQW</t>
  </si>
  <si>
    <t>https://agent-admin.paveapi.com/inspectionView/AMDE-4WYIT5WDQW?activeTab=past-sessions</t>
  </si>
  <si>
    <t>AMWK-PWNIZFVR2H</t>
  </si>
  <si>
    <t>https://agent-admin.paveapi.com/inspectionView/AMWK-PWNIZFVR2H?activeTab=past-sessions</t>
  </si>
  <si>
    <t>AMDE-T5ECAFMG76</t>
  </si>
  <si>
    <t>https://agent-admin.paveapi.com/inspectionView/AMDE-T5ECAFMG76?activeTab=past-sessions</t>
  </si>
  <si>
    <t>AMDE-A1LZCGNOXN</t>
  </si>
  <si>
    <t>https://agent-admin.paveapi.com/inspectionView/AMDE-A1LZCGNOXN?activeTab=past-sessions</t>
  </si>
  <si>
    <t>AMIT-QV5STCHG1G</t>
  </si>
  <si>
    <t>https://agent-admin.paveapi.com/inspectionView/AMIT-QV5STCHG1G?activeTab=past-sessions</t>
  </si>
  <si>
    <t>AMDE-7BWXRQJY5Z</t>
  </si>
  <si>
    <t>https://agent-admin.paveapi.com/inspectionView/AMDE-7BWXRQJY5Z?activeTab=past-sessions</t>
  </si>
  <si>
    <t>ADF-NLAC2NMB6Z</t>
  </si>
  <si>
    <t>https://agent-admin.paveapi.com/inspectionView/ADF-NLAC2NMB6Z?activeTab=past-sessions</t>
  </si>
  <si>
    <t>AMWK-HT2TDPICPB</t>
  </si>
  <si>
    <t>https://agent-admin.paveapi.com/inspectionView/AMWK-HT2TDPICPB?activeTab=past-sessions</t>
  </si>
  <si>
    <t>AMDE-QXRXTFNESK</t>
  </si>
  <si>
    <t>https://agent-admin.paveapi.com/inspectionView/AMDE-QXRXTFNESK?activeTab=past-sessions</t>
  </si>
  <si>
    <t>View 5: Miss damage missing - muflap
View 7: (6, 9, 10) remove damage</t>
  </si>
  <si>
    <t>AMDE-LJ9D7EROHF</t>
  </si>
  <si>
    <t>https://agent-admin.paveapi.com/inspectionView/AMDE-LJ9D7EROHF?activeTab=past-sessions</t>
  </si>
  <si>
    <t>View 7:(4)  remove damage</t>
  </si>
  <si>
    <t>PLV-XKZGUYCNFI</t>
  </si>
  <si>
    <t>https://agent-admin.paveapi.com/inspectionView/PLV-XKZGUYCNFI?activeTab=past-sessions</t>
  </si>
  <si>
    <t>AMWT-UJYHBMQRMS</t>
  </si>
  <si>
    <t>https://agent-admin.paveapi.com/inspectionView/AMWT-UJYHBMQRMS?activeTab=past-sessions</t>
  </si>
  <si>
    <t>AMWT-W12EA0IUMY</t>
  </si>
  <si>
    <t>https://agent-admin.paveapi.com/inspectionView/AMWT-W12EA0IUMY?activeTab=past-sessions</t>
  </si>
  <si>
    <t>CRMI-YDDOUIJVOV</t>
  </si>
  <si>
    <t>https://agent-admin.paveapi.com/inspectionView/CRMI-YDDOUIJVOV?activeTab=past-sessions</t>
  </si>
  <si>
    <t>LTM-QPWM757VTE</t>
  </si>
  <si>
    <t>https://agent-admin.paveapi.com/inspectionView/LTM-QPWM757VTE?activeTab=past-sessions</t>
  </si>
  <si>
    <t>CRMI-RHCNA3EAIH</t>
  </si>
  <si>
    <t>https://agent-admin.paveapi.com/inspectionView/CRMI-RHCNA3EAIH?activeTab=past-sessions</t>
  </si>
  <si>
    <t>View 4: Missing damage_Scratch Medium_Fender</t>
  </si>
  <si>
    <t>AMWT-0YOIY6NIFL</t>
  </si>
  <si>
    <t>https://agent-admin.paveapi.com/inspectionView/AMWT-0YOIY6NIFL?activeTab=past-sessions</t>
  </si>
  <si>
    <t>AMWT-2XMQ4LDZJ9</t>
  </si>
  <si>
    <t>https://agent-admin.paveapi.com/inspectionView/AMWT-2XMQ4LDZJ9?activeTab=past-sessions</t>
  </si>
  <si>
    <t>View 4: (7) Remove: Trùng damage view 5
View 5: (6) Remove wrong damage</t>
  </si>
  <si>
    <t>AMWT-35K44AFHWC</t>
  </si>
  <si>
    <t>https://agent-admin.paveapi.com/inspectionView/AMWT-35K44AFHWC?activeTab=past-sessions</t>
  </si>
  <si>
    <t>AMWT-1XENEZMD37</t>
  </si>
  <si>
    <t>https://agent-admin.paveapi.com/inspectionView/AMWT-1XENEZMD37?activeTab=past-sessions</t>
  </si>
  <si>
    <t>CRMI-IBJTWXHSNB</t>
  </si>
  <si>
    <t>https://agent-admin.paveapi.com/inspectionView/CRMI-IBJTWXHSNB?activeTab=past-sessions</t>
  </si>
  <si>
    <t>CRMI-B1WCB8WHQN</t>
  </si>
  <si>
    <t>https://agent-admin.paveapi.com/inspectionView/CRMI-B1WCB8WHQN?activeTab=past-sessions</t>
  </si>
  <si>
    <t>CRMI-LEN7FJZVUL</t>
  </si>
  <si>
    <t>https://agent-admin.paveapi.com/inspectionView/CRMI-LEN7FJZVUL?activeTab=past-sessions</t>
  </si>
  <si>
    <t>LTM-QXX10WXILL</t>
  </si>
  <si>
    <t>https://agent-admin.paveapi.com/inspectionView/LTM-QXX10WXILL?activeTab=past-sessions</t>
  </si>
  <si>
    <t xml:space="preserve"> </t>
  </si>
  <si>
    <t>AMWT-GAEDJLZDAW</t>
  </si>
  <si>
    <t>https://agent-admin.paveapi.com/inspectionView/AMWT-GAEDJLZDAW?activeTab=past-sessions</t>
  </si>
  <si>
    <t>AMWT-6GCVBNGXN8</t>
  </si>
  <si>
    <t>https://agent-admin.paveapi.com/inspectionView/AMWT-6GCVBNGXN8?activeTab=past-sessions</t>
  </si>
  <si>
    <t>View 4: (1) Damage OLD xác định sai
View 7: (4) Damage OLD xác định sai</t>
  </si>
  <si>
    <t>CRMI-L3KCYBL0KK</t>
  </si>
  <si>
    <t>https://agent-admin.paveapi.com/inspectionView/CRMI-L3KCYBL0KK?activeTab=past-sessions</t>
  </si>
  <si>
    <t>View 4: CRACKED_MEDIUM - TRIM_FENDER_FRONT_LEFT</t>
  </si>
  <si>
    <t>AMWT-X88CAZHTGB</t>
  </si>
  <si>
    <t>https://agent-admin.paveapi.com/inspectionView/AMWT-X88CAZHTGB?activeTab=past-sessions</t>
  </si>
  <si>
    <t>AMWT-ON2RBE2VHF</t>
  </si>
  <si>
    <t>https://agent-admin.paveapi.com/inspectionView/AMWT-ON2RBE2VHF?activeTab=past-sessions</t>
  </si>
  <si>
    <t>View 5: (2) Damage OLD xóa sai damage</t>
  </si>
  <si>
    <t>AMWT-PJ9SPJWJZL</t>
  </si>
  <si>
    <t>https://agent-admin.paveapi.com/inspectionView/AMWT-PJ9SPJWJZL?activeTab=past-sessions</t>
  </si>
  <si>
    <t>View 7: Missing damage Dent medium not through - Door front right</t>
  </si>
  <si>
    <t>AMWT-FV3RCMCCZZ</t>
  </si>
  <si>
    <t>https://agent-admin.paveapi.com/inspectionView/AMWT-FV3RCMCCZZ?activeTab=past-sessions</t>
  </si>
  <si>
    <t>CRMI-7HMWTM60LS</t>
  </si>
  <si>
    <t>https://agent-admin.paveapi.com/inspectionView/CRMI-7HMWTM60LS?activeTab=past-sessions</t>
  </si>
  <si>
    <t>CRMT-GVSHBOIL99</t>
  </si>
  <si>
    <t>https://agent-admin.paveapi.com/inspectionView/CRMT-GVSHBOIL99?activeTab=past-sessions</t>
  </si>
  <si>
    <t>View 4: Missing Trim Fender</t>
  </si>
  <si>
    <t>AMWT-YT4DH3G8VK</t>
  </si>
  <si>
    <t>https://agent-admin.paveapi.com/inspectionView/AMWT-YT4DH3G8VK?activeTab=past-sessions</t>
  </si>
  <si>
    <t>AMWT-HYNECNRIKQ</t>
  </si>
  <si>
    <t>https://agent-admin.paveapi.com/inspectionView/AMWT-HYNECNRIKQ?activeTab=past-sessions</t>
  </si>
  <si>
    <t>AMWT-TPFK6FUJ66</t>
  </si>
  <si>
    <t>https://agent-admin.paveapi.com/inspectionView/AMWT-TPFK6FUJ66?activeTab=past-sessions</t>
  </si>
  <si>
    <t>View 7: Missing_Dent Major Not Through_Quarter Right</t>
  </si>
  <si>
    <t>AMWT-WSLHAHBDXJ</t>
  </si>
  <si>
    <t>https://agent-admin.paveapi.com/inspectionView/AMWT-WSLHAHBDXJ?activeTab=past-sessions</t>
  </si>
  <si>
    <t>View 5: (3) Damage NEW xác định sai</t>
  </si>
  <si>
    <t>AMDE-8IAYFW0ZFI</t>
  </si>
  <si>
    <t>https://agent-admin.paveapi.com/inspectionView/AMDE-8IAYFW0ZFI?activeTab=past-sessions</t>
  </si>
  <si>
    <t>AMIT-5Y5FXH8GHW</t>
  </si>
  <si>
    <t>https://agent-admin.paveapi.com/inspectionView/AMIT-5Y5FXH8GHW?activeTab=past-sessions</t>
  </si>
  <si>
    <t>View 5: (1), (2) Remove damage</t>
  </si>
  <si>
    <t>AMWT-TSGUWGZR0P</t>
  </si>
  <si>
    <t>https://agent-admin.paveapi.com/inspectionView/AMWT-TSGUWGZR0P?activeTab=past-sessions</t>
  </si>
  <si>
    <t>View 8: (5) Remove damage</t>
  </si>
  <si>
    <t>AMIT-7VDBBAMGSJ</t>
  </si>
  <si>
    <t>https://agent-admin.paveapi.com/inspectionView/AMIT-7VDBBAMGSJ?activeTab=past-sessions</t>
  </si>
  <si>
    <t xml:space="preserve">View 8: (1), (4) Remove damage
</t>
  </si>
  <si>
    <t>AMWT-RWUQTR7XXW</t>
  </si>
  <si>
    <t>https://agent-admin.paveapi.com/inspectionView/AMWT-RWUQTR7XXW?activeTab=past-sessions</t>
  </si>
  <si>
    <t>AMDE-EAIMIA2W4T</t>
  </si>
  <si>
    <t>https://agent-admin.paveapi.com/inspectionView/AMDE-EAIMIA2W4T?activeTab=past-sessions</t>
  </si>
  <si>
    <t>View 7: Miss Damage_Dent Medium Not Through_Door Rear Right</t>
  </si>
  <si>
    <t>LTM-RCODWTI6XF</t>
  </si>
  <si>
    <t>https://agent-admin.paveapi.com/inspectionView/LTM-RCODWTI6XF?activeTab=past-sessions</t>
  </si>
  <si>
    <t>AMWT-VAT7SNQEZA</t>
  </si>
  <si>
    <t>https://agent-admin.paveapi.com/inspectionView/AMWT-VAT7SNQEZA?activeTab=past-sessions</t>
  </si>
  <si>
    <t>AMWT-C19D7OCKXA</t>
  </si>
  <si>
    <t>https://agent-admin.paveapi.com/inspectionView/AMWT-C19D7OCKXA?activeTab=past-sessions</t>
  </si>
  <si>
    <t>View 7: Miss Damage_Dent Medium Not Through_Quanter Right</t>
  </si>
  <si>
    <t>AMWT-RQANXWOW7N</t>
  </si>
  <si>
    <t>https://agent-admin.paveapi.com/inspectionView/AMWT-RQANXWOW7N?activeTab=past-sessions</t>
  </si>
  <si>
    <t>AMWT-JCKWHNXVMV</t>
  </si>
  <si>
    <t>https://agent-admin.paveapi.com/inspectionView/AMWT-JCKWHNXVMV?activeTab=past-sessions</t>
  </si>
  <si>
    <t>AMWT-FRYMZFNICY</t>
  </si>
  <si>
    <t>https://agent-admin.paveapi.com/inspectionView/AMWT-FRYMZFNICY?activeTab=past-sessions</t>
  </si>
  <si>
    <t>View 7: 
Miss Damage_ Missing Major_ Molding Quarter Panel Right
Damage (19) sai label
(31) Remove damage</t>
  </si>
  <si>
    <t>AMWT-WGIHTPNBSN</t>
  </si>
  <si>
    <t>https://agent-admin.paveapi.com/inspectionView/AMWT-WGIHTPNBSN?activeTab=past-sessions</t>
  </si>
  <si>
    <t>CRMI-NDEIM0HSY0</t>
  </si>
  <si>
    <t>https://agent-admin.paveapi.com/inspectionView/CRMI-NDEIM0HSY0?activeTab=past-sessions</t>
  </si>
  <si>
    <t>RLY2-CD2LGAJSHF</t>
  </si>
  <si>
    <t>https://agent-admin.paveapi.com/inspectionView/RLY2-CD2LGAJSHF?activeTab=past-sessions</t>
  </si>
  <si>
    <t>AMFR-X6Z23T5WVU</t>
  </si>
  <si>
    <t>https://agent-admin.paveapi.com/inspectionView/AMFR-X6Z23T5WVU?activeTab=past-sessions</t>
  </si>
  <si>
    <t>View 4: Missing damage Dent medium not through - Fender front left
View 7: Missing damage Dent medium not through + Dent medium seam line - Fender front right</t>
  </si>
  <si>
    <t>AMWT-AIYDO8O7A0</t>
  </si>
  <si>
    <t>https://agent-admin.paveapi.com/inspectionView/AMWT-AIYDO8O7A0?activeTab=past-sessions</t>
  </si>
  <si>
    <t>View 5: (5, 6) Remove 
View 7: Miss damage dent med - door rear right
              Miss damage dent major thru - quarter</t>
  </si>
  <si>
    <t>AMWT-X7TZZT2MZL</t>
  </si>
  <si>
    <t>https://agent-admin.paveapi.com/inspectionView/AMWT-X7TZZT2MZL?activeTab=past-sessions</t>
  </si>
  <si>
    <t>View 4:  (1) Damage còn tồn tại</t>
  </si>
  <si>
    <t>LTM-XQDUWQMJFX</t>
  </si>
  <si>
    <t>https://agent-admin.paveapi.com/inspectionView/LTM-XQDUWQMJFX?activeTab=past-sessions</t>
  </si>
  <si>
    <t>LTM-JCPJBMKYCD</t>
  </si>
  <si>
    <t>https://agent-admin.paveapi.com/inspectionView/LTM-JCPJBMKYCD?activeTab=past-sessions</t>
  </si>
  <si>
    <t>CRMI-XG1BAMOV8R</t>
  </si>
  <si>
    <t>https://agent-admin.paveapi.com/inspectionView/CRMI-XG1BAMOV8R?activeTab=past-sessions</t>
  </si>
  <si>
    <t>CRMI-BWQAIEIDFU</t>
  </si>
  <si>
    <t>https://agent-admin.paveapi.com/inspectionView/CRMI-BWQAIEIDFU?activeTab=past-sessions</t>
  </si>
  <si>
    <t>View 4: Miss damage broken - air deflector rear</t>
  </si>
  <si>
    <t>AMUO-SIDNB02UT9</t>
  </si>
  <si>
    <t>https://agent-admin.paveapi.com/inspectionView/AMUO-SIDNB02UT9?activeTab=past-sessions</t>
  </si>
  <si>
    <t>LTM-LEOCBTUMPD</t>
  </si>
  <si>
    <t>https://agent-admin.paveapi.com/inspectionView/LTM-LEOCBTUMPD?activeTab=past-sessions</t>
  </si>
  <si>
    <t>View 5: Miss Damage: Misalign_Bumper Front</t>
  </si>
  <si>
    <t>CRMI-EBVOBMHFBN</t>
  </si>
  <si>
    <t>https://agent-admin.paveapi.com/inspectionView/CRMI-EBVOBMHFBN?activeTab=past-sessions</t>
  </si>
  <si>
    <t>AMWT-KBCKEAARE8</t>
  </si>
  <si>
    <t>https://agent-admin.paveapi.com/inspectionView/AMWT-KBCKEAARE8?activeTab=past-sessions</t>
  </si>
  <si>
    <t>IUS-QNBXT9OP5F</t>
  </si>
  <si>
    <t>https://agent-admin.paveapi.com/inspectionView/IUS-QNBXT9OP5F?activeTab=past-sessions</t>
  </si>
  <si>
    <t>AMWT-KXDF1GAP8P</t>
  </si>
  <si>
    <t>https://agent-admin.paveapi.com/inspectionView/AMWT-KXDF1GAP8P?activeTab=past-sessions</t>
  </si>
  <si>
    <t>UMF4-39TLODWGRN</t>
  </si>
  <si>
    <t>https://agent-admin.paveapi.com/inspectionView/UMF4-39TLODWGRN?activeTab=past-sessions</t>
  </si>
  <si>
    <t>AMWT-HUF6CSINZC</t>
  </si>
  <si>
    <t>https://agent-admin.paveapi.com/inspectionView/AMWT-HUF6CSINZC?activeTab=past-sessions</t>
  </si>
  <si>
    <t>View 7: Missing damage_Dent Medium_Quarter Panel Right</t>
  </si>
  <si>
    <t>AMI1-WSNPDNSZX8</t>
  </si>
  <si>
    <t>https://agent-admin.paveapi.com/inspectionView/AMI1-WSNPDNSZX8?activeTab=past-sessions</t>
  </si>
  <si>
    <t xml:space="preserve">View 4: 
- Missing damage Dent medium not through - Door rear left
- Missing damage Dent major not through + Dent medium not through - Quarter
View 7:
- Missing damage Dent medium not through - Molding quarter
- (5) Remove damage </t>
  </si>
  <si>
    <t>ZBV-5U1EGSVNZJ</t>
  </si>
  <si>
    <t>https://agent-admin.paveapi.com/inspectionView/ZBV-5U1EGSVNZJ?activeTab=past-sessions</t>
  </si>
  <si>
    <t>AMWT-DSGE8S49OE</t>
  </si>
  <si>
    <t>https://agent-admin.paveapi.com/inspectionView/AMWT-DSGE8S49OE?activeTab=past-sessions</t>
  </si>
  <si>
    <t>AMWT-PYHUPFELQ0</t>
  </si>
  <si>
    <t>https://agent-admin.paveapi.com/inspectionView/AMWT-PYHUPFELQ0?activeTab=past-sessions</t>
  </si>
  <si>
    <t>AMRR-Q289JXUU2J</t>
  </si>
  <si>
    <t>https://agent-admin.paveapi.com/inspectionView/AMRR-Q289JXUU2J?activeTab=past-sessions</t>
  </si>
  <si>
    <t>View 4: Miss damage: Medium dent - Quarter Panel</t>
  </si>
  <si>
    <t>AMWT-KWFBJXOIKQ</t>
  </si>
  <si>
    <t>https://agent-admin.paveapi.com/inspectionView/AMWT-KWFBJXOIKQ?activeTab=past-sessions</t>
  </si>
  <si>
    <t>View 7: (5) Remove wrong damage</t>
  </si>
  <si>
    <t>AMIT-SQIXVNGRFU</t>
  </si>
  <si>
    <t>https://agent-admin.paveapi.com/inspectionView/AMIT-SQIXVNGRFU?activeTab=past-sessions</t>
  </si>
  <si>
    <t>View 8: (1) Damage OLD xác định sai ( đã Repair )</t>
  </si>
  <si>
    <t>AMWT-5A24SZSECE</t>
  </si>
  <si>
    <t>https://agent-admin.paveapi.com/inspectionView/AMWT-5A24SZSECE?activeTab=past-sessions</t>
  </si>
  <si>
    <t>AMWT-7XA8CPXM2A</t>
  </si>
  <si>
    <t>https://agent-admin.paveapi.com/inspectionView/AMWT-7XA8CPXM2A?activeTab=past-sessions</t>
  </si>
  <si>
    <t>View 7: (8), (13) Remove wrong damage</t>
  </si>
  <si>
    <t>AMUO-1NBK5CD3ZZ</t>
  </si>
  <si>
    <t>https://agent-admin.paveapi.com/inspectionView/AMUO-1NBK5CD3ZZ?activeTab=past-sessions</t>
  </si>
  <si>
    <t>AMIT-Q8IQZRYJI3</t>
  </si>
  <si>
    <t>https://agent-admin.paveapi.com/inspectionView/AMIT-Q8IQZRYJI3?activeTab=past-sessions</t>
  </si>
  <si>
    <t>AMES-WSAVBBL8VD</t>
  </si>
  <si>
    <t>https://agent-admin.paveapi.com/inspectionView/AMES-WSAVBBL8VD?activeTab=past-sessions</t>
  </si>
  <si>
    <t>Back side: Remove: Medium dent not through paint - Rear Left Hatch Door</t>
  </si>
  <si>
    <t>AMWK-CVCHENEE04</t>
  </si>
  <si>
    <t>https://agent-admin.paveapi.com/inspectionView/AMWK-CVCHENEE04?activeTab=past-sessions</t>
  </si>
  <si>
    <t>Left side: Remove: Medium dent not through paint - Rear Left Door</t>
  </si>
  <si>
    <t>LTM-OD3E2SO186</t>
  </si>
  <si>
    <t>https://agent-admin.paveapi.com/inspectionView/LTM-OD3E2SO186?activeTab=past-sessions</t>
  </si>
  <si>
    <t>LTM-Z072YZDUQD</t>
  </si>
  <si>
    <t>https://agent-admin.paveapi.com/inspectionView/LTM-Z072YZDUQD?activeTab=past-sessions</t>
  </si>
  <si>
    <t>AMWT-W0VPEE9DPR</t>
  </si>
  <si>
    <t>https://agent-admin.paveapi.com/inspectionView/AMWT-W0VPEE9DPR?activeTab=past-sessions</t>
  </si>
  <si>
    <t>View 8: Missing damage Broken medium - Bumper</t>
  </si>
  <si>
    <t>AMES-YFVEWAPI7Q</t>
  </si>
  <si>
    <t>https://agent-admin.paveapi.com/inspectionView/AMES-YFVEWAPI7Q?activeTab=past-sessions</t>
  </si>
  <si>
    <t>AMUO-ORAKYQJER3</t>
  </si>
  <si>
    <t>https://agent-admin.paveapi.com/inspectionView/AMUO-ORAKYQJER3?activeTab=past-sessions</t>
  </si>
  <si>
    <t>AMWT-SDQMGXRAZI</t>
  </si>
  <si>
    <t>https://agent-admin.paveapi.com/inspectionView/AMWT-SDQMGXRAZI?activeTab=past-sessions</t>
  </si>
  <si>
    <t>AMWT-KTKEZU9JX2</t>
  </si>
  <si>
    <t>https://agent-admin.paveapi.com/inspectionView/AMWT-KTKEZU9JX2?activeTab=past-sessions</t>
  </si>
  <si>
    <t>View 4: (13) remove
View 7: Miss dmg missing - light mirror
             (13, 14, 15, 16) Remove damage</t>
  </si>
  <si>
    <t>AMWT-HC2FGKAMX1</t>
  </si>
  <si>
    <t>https://agent-admin.paveapi.com/inspectionView/AMWT-HC2FGKAMX1?activeTab=past-sessions</t>
  </si>
  <si>
    <t>View 7: (3) remove</t>
  </si>
  <si>
    <t>SMG-BLBKTNGCJQ</t>
  </si>
  <si>
    <t>https://agent-admin.paveapi.com/inspectionView/SMG-BLBKTNGCJQ?activeTab=past-sessions</t>
  </si>
  <si>
    <t>LTM-EXMLQGDD0S</t>
  </si>
  <si>
    <t>https://agent-admin.paveapi.com/inspectionView/LTM-EXMLQGDD0S?activeTab=past-sessions</t>
  </si>
  <si>
    <t>AMES-4MLMCOSWKB</t>
  </si>
  <si>
    <t>https://agent-admin.paveapi.com/inspectionView/AMES-4MLMCOSWKB?activeTab=past-sessions</t>
  </si>
  <si>
    <t>LTM-KEVPH8O9GN</t>
  </si>
  <si>
    <t>https://agent-admin.paveapi.com/inspectionView/LTM-KEVPH8O9GN?activeTab=past-sessions</t>
  </si>
  <si>
    <t>PLV-NEUPPCQF0I</t>
  </si>
  <si>
    <t>https://agent-admin.paveapi.com/inspectionView/PLV-NEUPPCQF0I?activeTab=past-sessions</t>
  </si>
  <si>
    <t>AMDE-SNPP1OCESN</t>
  </si>
  <si>
    <t>https://agent-admin.paveapi.com/inspectionView/AMDE-SNPP1OCESN?activeTab=past-sessions</t>
  </si>
  <si>
    <t>CRMT-TSAJN3XVXL</t>
  </si>
  <si>
    <t>https://agent-admin.paveapi.com/inspectionView/CRMT-TSAJN3XVXL?activeTab=past-sessions</t>
  </si>
  <si>
    <t>View 5: DENT_MEDIUM_NOT_THROUGHT_PAINT - BUMPER_FRONT_UNIQUE
View 7: PEELING_MAJOR - DOOR_REAR_RIGHT X2
View 7: PEELING_MAJOR - QUARTER_PANEL_RIGHT
View 7: DENT_MAJOR_NOT_THROUGHT- ROCKER_PANEL_RIGHT
View 8: DENT_MEDIUM_THROUGHT_PAINT - BUMPER_REAR_UNIQUE</t>
  </si>
  <si>
    <t>AMDE-YSBU2A0LLE</t>
  </si>
  <si>
    <t>https://agent-admin.paveapi.com/inspectionView/AMDE-YSBU2A0LLE?activeTab=past-sessions</t>
  </si>
  <si>
    <t>AMWK-XSXEMDTPM5</t>
  </si>
  <si>
    <t>https://agent-admin.paveapi.com/inspectionView/AMWK-XSXEMDTPM5?activeTab=past-sessions</t>
  </si>
  <si>
    <t>LTM-DWJWIKKUOD</t>
  </si>
  <si>
    <t>https://agent-admin.paveapi.com/inspectionView/LTM-DWJWIKKUOD?activeTab=past-sessions</t>
  </si>
  <si>
    <t>AMIT-BTMXBNYHVX</t>
  </si>
  <si>
    <t>https://agent-admin.paveapi.com/inspectionView/AMIT-BTMXBNYHVX?activeTab=past-sessions</t>
  </si>
  <si>
    <t>AMWT-DFL67RB4TZ</t>
  </si>
  <si>
    <t>https://agent-admin.paveapi.com/inspectionView/AMWT-DFL67RB4TZ?activeTab=past-sessions</t>
  </si>
  <si>
    <t>AMWT-BFDDK0DO61</t>
  </si>
  <si>
    <t>https://agent-admin.paveapi.com/inspectionView/AMWT-BFDDK0DO61?activeTab=past-sessions</t>
  </si>
  <si>
    <t>AMWT-ARZJVOUEYE</t>
  </si>
  <si>
    <t>https://agent-admin.paveapi.com/inspectionView/AMWT-ARZJVOUEYE?activeTab=past-sessions</t>
  </si>
  <si>
    <t>RHT-DXGAHEGSOD</t>
  </si>
  <si>
    <t>https://agent-admin.paveapi.com/inspectionView/RHT-DXGAHEGSOD?activeTab=past-sessions</t>
  </si>
  <si>
    <t>AMWT-UQKPADRGWB</t>
  </si>
  <si>
    <t>https://agent-admin.paveapi.com/inspectionView/AMWT-UQKPADRGWB?activeTab=past-sessions</t>
  </si>
  <si>
    <t>ICA-ZCRMEXEPQ1</t>
  </si>
  <si>
    <t>https://agent-admin.paveapi.com/inspectionView/ICA-ZCRMEXEPQ1?activeTab=past-sessions</t>
  </si>
  <si>
    <t>AMUO-MK9GEUQMTU</t>
  </si>
  <si>
    <t>https://agent-admin.paveapi.com/inspectionView/AMUO-MK9GEUQMTU?activeTab=past-sessions</t>
  </si>
  <si>
    <t>ADF-UJSRBVOA5Q</t>
  </si>
  <si>
    <t>https://agent-admin.paveapi.com/inspectionView/ADF-UJSRBVOA5Q?activeTab=past-sessions</t>
  </si>
  <si>
    <t>CRMI-DSCMW5OGSI</t>
  </si>
  <si>
    <t>https://agent-admin.paveapi.com/inspectionView/CRMI-DSCMW5OGSI?activeTab=past-sessions</t>
  </si>
  <si>
    <t>AMWT-SWNCVXYEHM</t>
  </si>
  <si>
    <t>https://agent-admin.paveapi.com/inspectionView/AMWT-SWNCVXYEHM?activeTab=past-sessions</t>
  </si>
  <si>
    <t>UMF4-LVLMTIGMVU</t>
  </si>
  <si>
    <t>https://agent-admin.paveapi.com/inspectionView/UMF4-LVLMTIGMVU?activeTab=past-sessions</t>
  </si>
  <si>
    <t>AMWT-DA1FYXHDTG</t>
  </si>
  <si>
    <t>https://agent-admin.paveapi.com/inspectionView/AMWT-DA1FYXHDTG?activeTab=past-sessions</t>
  </si>
  <si>
    <t>Left side: Remove (5) Major dent not through paint - Left Quarter Panel</t>
  </si>
  <si>
    <t>AMWT-HSF2WLKL7D</t>
  </si>
  <si>
    <t>https://agent-admin.paveapi.com/inspectionView/AMWT-HSF2WLKL7D?activeTab=past-sessions</t>
  </si>
  <si>
    <t>ADF-GTGBM6BWTS</t>
  </si>
  <si>
    <t>https://agent-admin.paveapi.com/inspectionView/ADF-GTGBM6BWTS?activeTab=past-sessions</t>
  </si>
  <si>
    <t>AMWT-EB46UPIBPL</t>
  </si>
  <si>
    <t>https://agent-admin.paveapi.com/inspectionView/AMWT-EB46UPIBPL?activeTab=past-sessions</t>
  </si>
  <si>
    <t>CRMI-H9BELLJRIU</t>
  </si>
  <si>
    <t>https://agent-admin.paveapi.com/inspectionView/CRMI-H9BELLJRIU?activeTab=past-sessions</t>
  </si>
  <si>
    <t>UKD3-0QCMQABNSI</t>
  </si>
  <si>
    <t>https://agent-admin.paveapi.com/inspectionView/UKD3-0QCMQABNSI?activeTab=past-sessions</t>
  </si>
  <si>
    <t>AMWT-I2FL1IYZFQ</t>
  </si>
  <si>
    <t>https://agent-admin.paveapi.com/inspectionView/AMWT-I2FL1IYZFQ?activeTab=past-sessions</t>
  </si>
  <si>
    <t>Left side: Remove (2) Medium dent not through paint - Left Quarter Panel
Right side:
- Miss damage: Medium dent  not through paint - Front Right Door
- Miss damage: Major dent through paint - Rear Right Quarter Side Molding</t>
  </si>
  <si>
    <t>AMWK-CQJRU7OVY7</t>
  </si>
  <si>
    <t>https://agent-admin.paveapi.com/inspectionView/AMWK-CQJRU7OVY7?activeTab=past-sessions</t>
  </si>
  <si>
    <t>AMWK-LJ0C821J8P</t>
  </si>
  <si>
    <t>https://agent-admin.paveapi.com/inspectionView/AMWK-LJ0C821J8P?activeTab=past-sessions</t>
  </si>
  <si>
    <t>AMFR-LMPVWQFGRJ</t>
  </si>
  <si>
    <t>https://agent-admin.paveapi.com/inspectionView/AMFR-LMPVWQFGRJ?activeTab=past-sessions</t>
  </si>
  <si>
    <t>CRMI-UQ5RGKBDR1</t>
  </si>
  <si>
    <t>https://agent-admin.paveapi.com/inspectionView/CRMI-UQ5RGKBDR1?activeTab=past-sessions</t>
  </si>
  <si>
    <t>AMWT-LLACWEOULC</t>
  </si>
  <si>
    <t>https://agent-admin.paveapi.com/inspectionView/AMWT-LLACWEOULC?activeTab=past-sessions</t>
  </si>
  <si>
    <t>RHT-SOVURDNZQT</t>
  </si>
  <si>
    <t>https://agent-admin.paveapi.com/inspectionView/RHT-SOVURDNZQT?activeTab=past-sessions</t>
  </si>
  <si>
    <t>AMUO-591SADYMJ1</t>
  </si>
  <si>
    <t>https://agent-admin.paveapi.com/inspectionView/AMUO-591SADYMJ1?activeTab=past-sessions</t>
  </si>
  <si>
    <t>AMWT-T2YLRT79HJ</t>
  </si>
  <si>
    <t>https://agent-admin.paveapi.com/inspectionView/AMWT-T2YLRT79HJ?activeTab=past-sessions</t>
  </si>
  <si>
    <t>Right side: Miss damage: Medium dent not through paint - Right Roof Line</t>
  </si>
  <si>
    <t>NCSA-ZJRGFZW1KT</t>
  </si>
  <si>
    <t>https://agent-admin.paveapi.com/inspectionView/NCSA-ZJRGFZW1KT?activeTab=past-sessions</t>
  </si>
  <si>
    <t>AMWT-X4HRVUJWQL</t>
  </si>
  <si>
    <t>https://agent-admin.paveapi.com/inspectionView/AMWT-X4HRVUJWQL?activeTab=past-sessions</t>
  </si>
  <si>
    <t>AMWT-KO1Y9PS1QL</t>
  </si>
  <si>
    <t>https://agent-admin.paveapi.com/inspectionView/AMWT-KO1Y9PS1QL?activeTab=past-sessions</t>
  </si>
  <si>
    <t>CRMT-UXZ0QJPUM7</t>
  </si>
  <si>
    <t>https://agent-admin.paveapi.com/inspectionView/CRMT-UXZ0QJPUM7?activeTab=past-sessions</t>
  </si>
  <si>
    <t>HHSA-LKU41PI0EZ</t>
  </si>
  <si>
    <t>https://agent-admin.paveapi.com/inspectionView/HHSA-LKU41PI0EZ?activeTab=past-sessions</t>
  </si>
  <si>
    <t>LTM-IEUJYBMOGW</t>
  </si>
  <si>
    <t>https://agent-admin.paveapi.com/inspectionView/LTM-IEUJYBMOGW?activeTab=past-sessions</t>
  </si>
  <si>
    <t>AMWT-SIYI1UFAEM</t>
  </si>
  <si>
    <t>https://agent-admin.paveapi.com/inspectionView/AMWT-SIYI1UFAEM?activeTab=past-sessions</t>
  </si>
  <si>
    <t>AMWT-IVMOC1IBTL</t>
  </si>
  <si>
    <t>https://agent-admin.paveapi.com/inspectionView/AMWT-IVMOC1IBTL?activeTab=past-sessions</t>
  </si>
  <si>
    <t>LTM-HJD5C6PSTF</t>
  </si>
  <si>
    <t>https://agent-admin.paveapi.com/inspectionView/LTM-HJD5C6PSTF?activeTab=past-sessions</t>
  </si>
  <si>
    <t>AMWT-MDCHPTKWZH</t>
  </si>
  <si>
    <t>https://agent-admin.paveapi.com/inspectionView/AMWT-MDCHPTKWZH?activeTab=past-sessions</t>
  </si>
  <si>
    <t>AMDE-C5EFZLP2WF</t>
  </si>
  <si>
    <t>https://agent-admin.paveapi.com/inspectionView/AMDE-C5EFZLP2WF?activeTab=past-sessions</t>
  </si>
  <si>
    <t>AMWT-XT25PC4KM0</t>
  </si>
  <si>
    <t>https://agent-admin.paveapi.com/inspectionView/AMWT-XT25PC4KM0?activeTab=past-sessions</t>
  </si>
  <si>
    <t>CRMT-TUZBAZHEEW</t>
  </si>
  <si>
    <t>https://agent-admin.paveapi.com/inspectionView/CRMT-TUZBAZHEEW?activeTab=past-sessions</t>
  </si>
  <si>
    <t>LTM-3KUSZ89CAD</t>
  </si>
  <si>
    <t>https://agent-admin.paveapi.com/inspectionView/LTM-3KUSZ89CAD?activeTab=past-sessions</t>
  </si>
  <si>
    <t>SMG-UMFVNKEYPA</t>
  </si>
  <si>
    <t>https://agent-admin.paveapi.com/inspectionView/SMG-UMFVNKEYPA?activeTab=past-sessions</t>
  </si>
  <si>
    <t>AMWT-LJHJBD6VSH</t>
  </si>
  <si>
    <t>https://agent-admin.paveapi.com/inspectionView/AMWT-LJHJBD6VSH?activeTab=past-sessions</t>
  </si>
  <si>
    <t>AMWT-PH6JHPBXD1</t>
  </si>
  <si>
    <t>https://agent-admin.paveapi.com/inspectionView/AMWT-PH6JHPBXD1?activeTab=past-sessions</t>
  </si>
  <si>
    <t>Right side: Remove (13) Medium dent not through paint - Right Roof Line</t>
  </si>
  <si>
    <t>AMUO-EWICQYOYAH</t>
  </si>
  <si>
    <t>https://agent-admin.paveapi.com/inspectionView/AMUO-EWICQYOYAH?activeTab=past-sessions</t>
  </si>
  <si>
    <t>CRMT-GHJXJKBNGX</t>
  </si>
  <si>
    <t>https://agent-admin.paveapi.com/inspectionView/CRMT-GHJXJKBNGX?activeTab=past-sessions</t>
  </si>
  <si>
    <t>AMWT-MOGQRERJXW</t>
  </si>
  <si>
    <t>https://agent-admin.paveapi.com/inspectionView/AMWT-MOGQRERJXW?activeTab=past-sessions</t>
  </si>
  <si>
    <t>CRMI-UCP0FE9PEG</t>
  </si>
  <si>
    <t>https://agent-admin.paveapi.com/inspectionView/CRMI-UCP0FE9PEG?activeTab=past-sessions</t>
  </si>
  <si>
    <t>LTM-TSLXKKFLYG</t>
  </si>
  <si>
    <t>https://agent-admin.paveapi.com/inspectionView/LTM-TSLXKKFLYG?activeTab=past-sessions</t>
  </si>
  <si>
    <t xml:space="preserve">View 4 (5, 6) Damage OLD kích thước nhỏ </t>
  </si>
  <si>
    <t>View 7: Remove (3): Không rõ</t>
  </si>
  <si>
    <t xml:space="preserve">View 5: (3, 4, 5) Damage OLD đã sửa chữa </t>
  </si>
  <si>
    <t>View 7: (2, 3) Damage NEW xác định sai</t>
  </si>
  <si>
    <t xml:space="preserve">View 7: (2) Damage OLD đã sửa chữa </t>
  </si>
  <si>
    <t>View 5: (2) Đã sửa chữa</t>
  </si>
  <si>
    <t>View 4: Xóa damage sửa chữa hoàn thiện</t>
  </si>
  <si>
    <t>View 5: (1) Damage OLD xác định sai (hình tối)</t>
  </si>
  <si>
    <t>AMRR-AFURZEECB6</t>
  </si>
  <si>
    <t>https://agent-admin.paveapi.com/inspectionView/AMRR-AFURZEECB6?activeTab=past-sessions</t>
  </si>
  <si>
    <t>AMRR-CZEJGTYUI3</t>
  </si>
  <si>
    <t>https://agent-admin.paveapi.com/inspectionView/AMRR-CZEJGTYUI3?activeTab=past-sessions</t>
  </si>
  <si>
    <t>AMWT-U5WVG1DD4W</t>
  </si>
  <si>
    <t>https://agent-admin.paveapi.com/inspectionView/AMWT-U5WVG1DD4W?activeTab=past-sessions</t>
  </si>
  <si>
    <t>AMWT-R7B8R1REYQ</t>
  </si>
  <si>
    <t>https://agent-admin.paveapi.com/inspectionView/AMWT-R7B8R1REYQ?activeTab=past-sessions</t>
  </si>
  <si>
    <t>Left side: Remove (15) Medium broken - Front Bumper Cover</t>
  </si>
  <si>
    <t>AMWT-T6RCDUSWXZ</t>
  </si>
  <si>
    <t>https://agent-admin.paveapi.com/inspectionView/AMWT-T6RCDUSWXZ?activeTab=past-sessions</t>
  </si>
  <si>
    <t>AMWT-INVN3PTRNA</t>
  </si>
  <si>
    <t>https://agent-admin.paveapi.com/inspectionView/AMWT-INVN3PTRNA?activeTab=past-sessions</t>
  </si>
  <si>
    <t>AMRR-3DMSMFHVRX</t>
  </si>
  <si>
    <t>https://agent-admin.paveapi.com/inspectionView/AMRR-3DMSMFHVRX?activeTab=past-sessions</t>
  </si>
  <si>
    <t>Right side: Remove (12) Medium dent not through paint - Right Quarter Panel</t>
  </si>
  <si>
    <t>AMRR-ACKYX64ABR</t>
  </si>
  <si>
    <t>https://agent-admin.paveapi.com/inspectionView/AMRR-ACKYX64ABR?activeTab=past-sessions</t>
  </si>
  <si>
    <t>AMWT-LPT9AIYO3K</t>
  </si>
  <si>
    <t>https://agent-admin.paveapi.com/inspectionView/AMWT-LPT9AIYO3K?activeTab=past-sessions</t>
  </si>
  <si>
    <t>Right side: Remove (3) Medium bent - Right Side Step</t>
  </si>
  <si>
    <t>AMWT-O8A5UXOBOS</t>
  </si>
  <si>
    <t>https://agent-admin.paveapi.com/inspectionView/AMWT-O8A5UXOBOS?activeTab=past-sessions</t>
  </si>
  <si>
    <t>AMWT-PLEXDNXWPD</t>
  </si>
  <si>
    <t>https://agent-admin.paveapi.com/inspectionView/AMWT-PLEXDNXWPD?activeTab=past-sessions</t>
  </si>
  <si>
    <t>AMWT-0SHVGEYFQ6</t>
  </si>
  <si>
    <t>https://agent-admin.paveapi.com/inspectionView/AMWT-0SHVGEYFQ6?activeTab=past-sessions</t>
  </si>
  <si>
    <t>AMBE-GNCKQ87MC9</t>
  </si>
  <si>
    <t>https://agent-admin.paveapi.com/inspectionView/AMBE-GNCKQ87MC9?activeTab=past-sessions</t>
  </si>
  <si>
    <t>Left side: Miss damage: Medium dent on seam line - Front Left Door</t>
  </si>
  <si>
    <t>AMBE-QBRZI7IUCI</t>
  </si>
  <si>
    <t>https://agent-admin.paveapi.com/inspectionView/AMBE-QBRZI7IUCI?activeTab=past-sessions</t>
  </si>
  <si>
    <t>DIL1-TNPYDFW5JI</t>
  </si>
  <si>
    <t>https://agent-admin.paveapi.com/inspectionView/DIL1-TNPYDFW5JI?activeTab=past-sessions</t>
  </si>
  <si>
    <t>DIL1-KLJKJOHMS9</t>
  </si>
  <si>
    <t>https://agent-admin.paveapi.com/inspectionView/DIL1-KLJKJOHMS9?activeTab=past-sessions</t>
  </si>
  <si>
    <t>AMES-MGNWE7NVXJ</t>
  </si>
  <si>
    <t>https://agent-admin.paveapi.com/inspectionView/AMES-MGNWE7NVXJ?activeTab=past-sessions</t>
  </si>
  <si>
    <t>AMES-AICYTVMWUE</t>
  </si>
  <si>
    <t>https://agent-admin.paveapi.com/inspectionView/AMES-AICYTVMWUE?activeTab=past-sessions</t>
  </si>
  <si>
    <t>DIL1-FMVPYYMCS3</t>
  </si>
  <si>
    <t>https://agent-admin.paveapi.com/inspectionView/DIL1-FMVPYYMCS3?activeTab=past-sessions</t>
  </si>
  <si>
    <t>DIL1-XIM3BXIL87</t>
  </si>
  <si>
    <t>https://agent-admin.paveapi.com/inspectionView/DIL1-XIM3BXIL87?activeTab=past-sessions</t>
  </si>
  <si>
    <t>DIL1-HOZJPNR6DB</t>
  </si>
  <si>
    <t>https://agent-admin.paveapi.com/inspectionView/DIL1-HOZJPNR6DB?activeTab=past-sessions</t>
  </si>
  <si>
    <t>Front side: Remove: Major dent not through paint  -  Front Bumper Cover
Right side: Remove: Medium dent not through paint - Right Quarter Panel</t>
  </si>
  <si>
    <t>DIL1-ANFZNDFNEN</t>
  </si>
  <si>
    <t>https://agent-admin.paveapi.com/inspectionView/DIL1-ANFZNDFNEN?activeTab=past-sessions</t>
  </si>
  <si>
    <t>DIL1-UGXQOHFJE3</t>
  </si>
  <si>
    <t>https://agent-admin.paveapi.com/inspectionView/DIL1-UGXQOHFJE3?activeTab=past-sessions</t>
  </si>
  <si>
    <t>DIL1-F9SYKBEOZT</t>
  </si>
  <si>
    <t>https://agent-admin.paveapi.com/inspectionView/DIL1-F9SYKBEOZT?activeTab=past-sessions</t>
  </si>
  <si>
    <t>DIL1-BMF3XHZ3EP</t>
  </si>
  <si>
    <t>https://agent-admin.paveapi.com/inspectionView/DIL1-BMF3XHZ3EP?activeTab=past-sessions</t>
  </si>
  <si>
    <t>DIL1-ZQSDZSULWB</t>
  </si>
  <si>
    <t>https://agent-admin.paveapi.com/inspectionView/DIL1-ZQSDZSULWB?activeTab=past-sessions</t>
  </si>
  <si>
    <t>DIL1-ZHLS5RATIF</t>
  </si>
  <si>
    <t>https://agent-admin.paveapi.com/inspectionView/DIL1-ZHLS5RATIF?activeTab=past-sessions</t>
  </si>
  <si>
    <t>DIL1-CLYCSIKACK</t>
  </si>
  <si>
    <t>https://agent-admin.paveapi.com/inspectionView/DIL1-CLYCSIKACK?activeTab=past-sessions</t>
  </si>
  <si>
    <t>ADF-K19RGO3OMC</t>
  </si>
  <si>
    <t>https://agent-admin.paveapi.com/inspectionView/ADF-K19RGO3OMC?activeTab=past-sessions</t>
  </si>
  <si>
    <t>Right side: Remove: Missing - Rear Right Quarter Trim</t>
  </si>
  <si>
    <t>ADF-3YFYBVB2SQ</t>
  </si>
  <si>
    <t>https://agent-admin.paveapi.com/inspectionView/ADF-3YFYBVB2SQ?activeTab=past-sessions</t>
  </si>
  <si>
    <t>DIL1-IF9DAJCMX9</t>
  </si>
  <si>
    <t>https://agent-admin.paveapi.com/inspectionView/DIL1-IF9DAJCMX9?activeTab=past-sessions</t>
  </si>
  <si>
    <t>DIL1-U4N1ZGBOZV</t>
  </si>
  <si>
    <t>https://agent-admin.paveapi.com/inspectionView/DIL1-U4N1ZGBOZV?activeTab=past-sessions</t>
  </si>
  <si>
    <t>DIL1-9AGCSKMVQH</t>
  </si>
  <si>
    <t>https://agent-admin.paveapi.com/inspectionView/DIL1-9AGCSKMVQH?activeTab=past-sessions</t>
  </si>
  <si>
    <t>Back side: Miss damage: Major dent on seam line - Rear Right Hatch Door</t>
  </si>
  <si>
    <t>DIL1-Q6A4450R5K</t>
  </si>
  <si>
    <t>https://agent-admin.paveapi.com/inspectionView/DIL1-Q6A4450R5K?activeTab=past-sessions</t>
  </si>
  <si>
    <t>DIL1-Z9RPC5QGPY</t>
  </si>
  <si>
    <t>https://agent-admin.paveapi.com/inspectionView/DIL1-Z9RPC5QGPY?activeTab=past-sessions</t>
  </si>
  <si>
    <t>DIL1-MMAWWBGKC1</t>
  </si>
  <si>
    <t>https://agent-admin.paveapi.com/inspectionView/DIL1-MMAWWBGKC1?activeTab=past-sessions</t>
  </si>
  <si>
    <t>AMBE-OS9VTVWNUF</t>
  </si>
  <si>
    <t>https://agent-admin.paveapi.com/inspectionView/AMBE-OS9VTVWNUF?activeTab=past-sessions</t>
  </si>
  <si>
    <t>AMIT-WSKAPAD4XS</t>
  </si>
  <si>
    <t>https://agent-admin.paveapi.com/inspectionView/AMIT-WSKAPAD4XS?activeTab=past-sessions</t>
  </si>
  <si>
    <t>AMES-KRYMH5VNJC</t>
  </si>
  <si>
    <t>https://agent-admin.paveapi.com/inspectionView/AMES-KRYMH5VNJC?activeTab=past-sessions</t>
  </si>
  <si>
    <t>View 4: (5) Remove: DENTED_MEDIUM_THROUGH_PAINT - QUARTER_PANEL_LEFT</t>
  </si>
  <si>
    <t>AMBE-1EHMEC2XBJ</t>
  </si>
  <si>
    <t>https://agent-admin.paveapi.com/inspectionView/AMBE-1EHMEC2XBJ?activeTab=past-sessions</t>
  </si>
  <si>
    <t>View 8: Miss Damage : Broken - Bumper rear</t>
  </si>
  <si>
    <t>AMES-JQP6XMYHOF</t>
  </si>
  <si>
    <t>https://agent-admin.paveapi.com/inspectionView/AMES-JQP6XMYHOF?activeTab=past-sessions</t>
  </si>
  <si>
    <t>View 4: (1) Remove: Damage OLD xác định sai
(2) Remove: Damage OLD xác định sai
View 7: (3) Remove Damage New - xác định sai</t>
  </si>
  <si>
    <t>AMIT-WAUK0UHIPG</t>
  </si>
  <si>
    <t>https://agent-admin.paveapi.com/inspectionView/AMIT-WAUK0UHIPG?activeTab=past-sessions</t>
  </si>
  <si>
    <t>View 7: Miss Damage: Dent Major - Rail door</t>
  </si>
  <si>
    <t>AMES-TBMIM5NZJN</t>
  </si>
  <si>
    <t>https://agent-admin.paveapi.com/inspectionView/AMES-TBMIM5NZJN?activeTab=past-sessions</t>
  </si>
  <si>
    <t>AMIT-MRV0QGRXGB</t>
  </si>
  <si>
    <t>https://agent-admin.paveapi.com/inspectionView/AMIT-MRV0QGRXGB?activeTab=past-sessions</t>
  </si>
  <si>
    <t>AMIT-82KPIA46KA</t>
  </si>
  <si>
    <t>https://agent-admin.paveapi.com/inspectionView/AMIT-82KPIA46KA?activeTab=past-sessions</t>
  </si>
  <si>
    <t>AMBE-8UGXODJ6X2</t>
  </si>
  <si>
    <t>https://agent-admin.paveapi.com/inspectionView/AMBE-8UGXODJ6X2?activeTab=past-sessions</t>
  </si>
  <si>
    <t>AMIT-HFSR7AHRT2</t>
  </si>
  <si>
    <t>https://agent-admin.paveapi.com/inspectionView/AMIT-HFSR7AHRT2?activeTab=past-sessions</t>
  </si>
  <si>
    <t>AMBE-ELHAASLRU7</t>
  </si>
  <si>
    <t>https://agent-admin.paveapi.com/inspectionView/AMBE-ELHAASLRU7?activeTab=past-sessions</t>
  </si>
  <si>
    <t>AMIT-TRZTWZBZCN</t>
  </si>
  <si>
    <t>https://agent-admin.paveapi.com/inspectionView/AMIT-TRZTWZBZCN?activeTab=past-sessions</t>
  </si>
  <si>
    <t xml:space="preserve">View 8: (3) Damage OLD đã fix nhưng không chuyển repaired
Miss damage: Medium dent - bumper rear </t>
  </si>
  <si>
    <t>AMBE-AKHQSGBOKH</t>
  </si>
  <si>
    <t>https://agent-admin.paveapi.com/inspectionView/AMBE-AKHQSGBOKH?activeTab=past-sessions</t>
  </si>
  <si>
    <t>View 4: (2)(4) Damage OLD xác định sai ( trầy nông)
Miss damage : medium dent - door front #4 
View 5: (3) Damage OLD xác định sai ( không có dmg )
View 7: (11) Damage OLD xác định sai ( trầy nông - kéo ra vị trí không có dmg )
(12) Damage OLD xác định sai ( trầy nông )</t>
  </si>
  <si>
    <t>AMES-JJVHDSYL8F</t>
  </si>
  <si>
    <t>https://agent-admin.paveapi.com/inspectionView/AMES-JJVHDSYL8F?activeTab=past-sessions</t>
  </si>
  <si>
    <t>View 7: (1) Damage NEW xác định sai ( không rõ ràng )</t>
  </si>
  <si>
    <t>LTM-5MUKPJNXNQ</t>
  </si>
  <si>
    <t>https://agent-admin.paveapi.com/inspectionView/LTM-5MUKPJNXNQ?activeTab=past-sessions</t>
  </si>
  <si>
    <t>AMES-UBFV8CCUWD</t>
  </si>
  <si>
    <t>https://agent-admin.paveapi.com/inspectionView/AMES-UBFV8CCUWD?activeTab=past-sessions</t>
  </si>
  <si>
    <t>AMWT-KENBVL7FQX</t>
  </si>
  <si>
    <t>https://agent-admin.paveapi.com/inspectionView/AMWT-KENBVL7FQX?activeTab=past-sessions</t>
  </si>
  <si>
    <t>AMIT-SF5B4AKP3C</t>
  </si>
  <si>
    <t>https://agent-admin.paveapi.com/inspectionView/AMIT-SF5B4AKP3C?activeTab=past-sessions</t>
  </si>
  <si>
    <t>AMWT-EIIKKV1ZVJ</t>
  </si>
  <si>
    <t>https://agent-admin.paveapi.com/inspectionView/AMWT-EIIKKV1ZVJ?activeTab=past-sessions</t>
  </si>
  <si>
    <t>View 7: (2) Remove dame old đã fix</t>
  </si>
  <si>
    <t>LTM-MCMNCLAVUG</t>
  </si>
  <si>
    <t>https://agent-admin.paveapi.com/inspectionView/LTM-MCMNCLAVUG?activeTab=past-sessions</t>
  </si>
  <si>
    <t>View 2: Stained</t>
  </si>
  <si>
    <t>AMBE-BYRWMUDYOW</t>
  </si>
  <si>
    <t>https://agent-admin.paveapi.com/inspectionView/AMBE-BYRWMUDYOW?activeTab=past-sessions</t>
  </si>
  <si>
    <t>View 7: Missing scrape major - Rear door</t>
  </si>
  <si>
    <t>AMES-SGEX6Y3XPT</t>
  </si>
  <si>
    <t>https://agent-admin.paveapi.com/inspectionView/AMES-SGEX6Y3XPT?activeTab=past-sessions</t>
  </si>
  <si>
    <t>AMIT-RVLEEAVTM9</t>
  </si>
  <si>
    <t>https://agent-admin.paveapi.com/inspectionView/AMIT-RVLEEAVTM9?activeTab=past-sessions</t>
  </si>
  <si>
    <t>AMWT-WPYHE4IYPH</t>
  </si>
  <si>
    <t>https://agent-admin.paveapi.com/inspectionView/AMWT-WPYHE4IYPH?activeTab=past-sessions</t>
  </si>
  <si>
    <t>View 5: (2) Dame new ko rõ
View 7: (1) Remove dame old đã fix
View 8: (1) Remove dame old đã fix</t>
  </si>
  <si>
    <t>GMSA-R4ULG9RPZC</t>
  </si>
  <si>
    <t>https://agent-admin.paveapi.com/inspectionView/GMSA-R4ULG9RPZC?activeTab=past-sessions</t>
  </si>
  <si>
    <t>CRMI-NZHG2V10ZV</t>
  </si>
  <si>
    <t>https://agent-admin.paveapi.com/inspectionView/CRMI-NZHG2V10ZV?activeTab=past-sessions</t>
  </si>
  <si>
    <t>View 2: Wrong interior color</t>
  </si>
  <si>
    <t>AMWT-MDGWGYYCHB</t>
  </si>
  <si>
    <t>https://agent-admin.paveapi.com/inspectionView/AMWT-MDGWGYYCHB?activeTab=past-sessions</t>
  </si>
  <si>
    <t>AMWT-MZODHQG8HO</t>
  </si>
  <si>
    <t>https://agent-admin.paveapi.com/inspectionView/AMWT-MZODHQG8HO?activeTab=past-sessions</t>
  </si>
  <si>
    <t>AMWT-WFBJFUNBF7</t>
  </si>
  <si>
    <t>https://agent-admin.paveapi.com/inspectionView/AMWT-WFBJFUNBF7?activeTab=past-sessions</t>
  </si>
  <si>
    <t>View 4: (6) Remove dame old unclear</t>
  </si>
  <si>
    <t>AMWT-JHNCETVZNI</t>
  </si>
  <si>
    <t>https://agent-admin.paveapi.com/inspectionView/AMWT-JHNCETVZNI?activeTab=past-sessions</t>
  </si>
  <si>
    <t>SMG-N6JEOA8ULJ</t>
  </si>
  <si>
    <t>https://agent-admin.paveapi.com/inspectionView/SMG-N6JEOA8ULJ?activeTab=past-sessions</t>
  </si>
  <si>
    <t>AMWT-SZRHIOVQ54</t>
  </si>
  <si>
    <t>https://agent-admin.paveapi.com/inspectionView/AMWT-SZRHIOVQ54?activeTab=past-sessions</t>
  </si>
  <si>
    <t>AMBE-B1E9HXNXEZ</t>
  </si>
  <si>
    <t>https://agent-admin.paveapi.com/inspectionView/AMBE-B1E9HXNXEZ?activeTab=past-sessions</t>
  </si>
  <si>
    <t>LTM-H7WBXJ8XDI</t>
  </si>
  <si>
    <t>https://agent-admin.paveapi.com/inspectionView/LTM-H7WBXJ8XDI?activeTab=past-sessions</t>
  </si>
  <si>
    <t>AMWT-XBTZU8VGSO</t>
  </si>
  <si>
    <t>https://agent-admin.paveapi.com/inspectionView/AMWT-XBTZU8VGSO?activeTab=past-sessions</t>
  </si>
  <si>
    <t>AMWT-TWKDKYF6CX</t>
  </si>
  <si>
    <t>https://agent-admin.paveapi.com/inspectionView/AMWT-TWKDKYF6CX?activeTab=past-sessions</t>
  </si>
  <si>
    <t>AMWT-OQSGK0NY7V</t>
  </si>
  <si>
    <t>https://agent-admin.paveapi.com/inspectionView/AMWT-OQSGK0NY7V?activeTab=past-sessions</t>
  </si>
  <si>
    <t>LTM-FOAWGOGV8D</t>
  </si>
  <si>
    <t>https://agent-admin.paveapi.com/inspectionView/LTM-FOAWGOGV8D?activeTab=past-sessions</t>
  </si>
  <si>
    <t>LTM-HXVQQ6EG82</t>
  </si>
  <si>
    <t>https://agent-admin.paveapi.com/inspectionView/LTM-HXVQQ6EG82?activeTab=past-sessions</t>
  </si>
  <si>
    <t>AMWT-FAEGHIE4IA</t>
  </si>
  <si>
    <t>https://agent-admin.paveapi.com/inspectionView/AMWT-FAEGHIE4IA?activeTab=past-sessions</t>
  </si>
  <si>
    <t>View 4: (2) Remove dame old đã fix</t>
  </si>
  <si>
    <t>LTM-XB79T5L2US</t>
  </si>
  <si>
    <t>https://agent-admin.paveapi.com/inspectionView/LTM-XB79T5L2US?activeTab=past-sessions</t>
  </si>
  <si>
    <t>AMWT-1HADAO2HLE</t>
  </si>
  <si>
    <t>https://agent-admin.paveapi.com/inspectionView/AMWT-1HADAO2HLE?activeTab=past-sessions</t>
  </si>
  <si>
    <t>AMWT-NFLDY6KLG8</t>
  </si>
  <si>
    <t>https://agent-admin.paveapi.com/inspectionView/AMWT-NFLDY6KLG8?activeTab=past-sessions</t>
  </si>
  <si>
    <t>LTM-XBLNSI3RDE</t>
  </si>
  <si>
    <t>https://agent-admin.paveapi.com/inspectionView/LTM-XBLNSI3RDE?activeTab=past-sessions</t>
  </si>
  <si>
    <t>AMUO-X8A40IUBFD</t>
  </si>
  <si>
    <t>https://agent-admin.paveapi.com/inspectionView/AMUO-X8A40IUBFD?activeTab=past-sessions</t>
  </si>
  <si>
    <t>LTM-6ORLGJIBKI</t>
  </si>
  <si>
    <t>https://agent-admin.paveapi.com/inspectionView/LTM-6ORLGJIBKI?activeTab=past-sessions</t>
  </si>
  <si>
    <t>PLV-94XWVHFY8U</t>
  </si>
  <si>
    <t>https://agent-admin.paveapi.com/inspectionView/PLV-94XWVHFY8U?activeTab=past-sessions</t>
  </si>
  <si>
    <t>View 7: Miss damage Curb cash medium - Rear wheel</t>
  </si>
  <si>
    <t>AMRR-BLDCABD6CX</t>
  </si>
  <si>
    <t>https://agent-admin.paveapi.com/inspectionView/AMRR-BLDCABD6CX?activeTab=past-sessions</t>
  </si>
  <si>
    <t>AMRR-S0WDWWCAKO</t>
  </si>
  <si>
    <t>https://agent-admin.paveapi.com/inspectionView/AMRR-S0WDWWCAKO?activeTab=past-sessions</t>
  </si>
  <si>
    <t>HHSA-JBRVS5Z3NJ</t>
  </si>
  <si>
    <t>https://agent-admin.paveapi.com/inspectionView/HHSA-JBRVS5Z3NJ?activeTab=past-sessions</t>
  </si>
  <si>
    <t>View 4: Miss damage
- Missing center cap - Rear wheel
- Curb rash medium - Front wheel
- Dent minor x2 - Front door
- Scratch major thru - Front door
- Tapped repaire - Front bumper
View 5: Miss damage
- Crack minor - Front bumper
- Faded major - Front grill
View 7: Miss damage
- Missing center cap - Rear wheel
- Curb rash major - Rear wheel
- Curb rash medium - Front wheel
- Mismatched - Front door handle
- Multi scrached minor not thru - Rocker panel
- Multi scrached minor thru - Front fender
- Multi scrached minor thru - Quarter panel
- Scratch minor thru - Front fender</t>
  </si>
  <si>
    <t>AMWT-IIXIDMCRKB</t>
  </si>
  <si>
    <t>https://agent-admin.paveapi.com/inspectionView/AMWT-IIXIDMCRKB?activeTab=past-sessions</t>
  </si>
  <si>
    <t>AMWT-AV1UD1SBO9</t>
  </si>
  <si>
    <t>https://agent-admin.paveapi.com/inspectionView/AMWT-AV1UD1SBO9?activeTab=past-sessions</t>
  </si>
  <si>
    <t>View 4: Wrong damage 17
View 7: Miss damage dent medium not thru - Right grill</t>
  </si>
  <si>
    <t>AMWT-WOINA4Z1FM</t>
  </si>
  <si>
    <t>https://agent-admin.paveapi.com/inspectionView/AMWT-WOINA4Z1FM?activeTab=past-sessions</t>
  </si>
  <si>
    <t>AMWT-ZKZXSR243P</t>
  </si>
  <si>
    <t>https://agent-admin.paveapi.com/inspectionView/AMWT-ZKZXSR243P?activeTab=past-sessions</t>
  </si>
  <si>
    <t>View 8: Wrong damage 26 (Ko đủ kích thước)</t>
  </si>
  <si>
    <t>AMWT-MPH1H0TH32</t>
  </si>
  <si>
    <t>https://agent-admin.paveapi.com/inspectionView/AMWT-MPH1H0TH32?activeTab=past-sessions</t>
  </si>
  <si>
    <t>LTM-JNV8UWFB1U</t>
  </si>
  <si>
    <t>https://agent-admin.paveapi.com/inspectionView/LTM-JNV8UWFB1U?activeTab=past-sessions</t>
  </si>
  <si>
    <t>AMWT-6N8VSQANOR</t>
  </si>
  <si>
    <t>https://agent-admin.paveapi.com/inspectionView/AMWT-6N8VSQANOR?activeTab=past-sessions</t>
  </si>
  <si>
    <t>AMRR-SGCCR814EP</t>
  </si>
  <si>
    <t>https://agent-admin.paveapi.com/inspectionView/AMRR-SGCCR814EP?activeTab=past-sessions</t>
  </si>
  <si>
    <t>View 7: Miss damage dent major not thru - Quarter panel</t>
  </si>
  <si>
    <t>LGA-55PTSQDWJI</t>
  </si>
  <si>
    <t>https://agent-admin.paveapi.com/inspectionView/LGA-55PTSQDWJI?activeTab=past-sessions</t>
  </si>
  <si>
    <t>AMWT-LAWXMMNPEQ</t>
  </si>
  <si>
    <t>https://agent-admin.paveapi.com/inspectionView/AMWT-LAWXMMNPEQ?activeTab=past-sessions</t>
  </si>
  <si>
    <t>AMWT-MO47X3RDLE</t>
  </si>
  <si>
    <t>https://agent-admin.paveapi.com/inspectionView/AMWT-MO47X3RDLE?activeTab=past-sessions</t>
  </si>
  <si>
    <t>AMWT-8OK3LDSLJE</t>
  </si>
  <si>
    <t>https://agent-admin.paveapi.com/inspectionView/AMWT-8OK3LDSLJE?activeTab=past-sessions</t>
  </si>
  <si>
    <t>CRMT-YUUG2HMIDU</t>
  </si>
  <si>
    <t>https://agent-admin.paveapi.com/inspectionView/CRMT-YUUG2HMIDU?activeTab=past-sessions</t>
  </si>
  <si>
    <t>CRMT-4TPXQKXMJF</t>
  </si>
  <si>
    <t>https://agent-admin.paveapi.com/inspectionView/CRMT-4TPXQKXMJF?activeTab=past-sessions</t>
  </si>
  <si>
    <t>CRMT-XSYGSL6J38</t>
  </si>
  <si>
    <t>https://agent-admin.paveapi.com/inspectionView/CRMT-XSYGSL6J38?activeTab=past-sessions</t>
  </si>
  <si>
    <t>CRMT-FGIDBJWGYD</t>
  </si>
  <si>
    <t>https://agent-admin.paveapi.com/inspectionView/CRMT-FGIDBJWGYD?activeTab=past-sessions</t>
  </si>
  <si>
    <t>CRMT-HNUWAM8UYE</t>
  </si>
  <si>
    <t>https://agent-admin.paveapi.com/inspectionView/CRMT-HNUWAM8UYE?activeTab=past-sessions</t>
  </si>
  <si>
    <t>CRMT-CP0PF2U9TF</t>
  </si>
  <si>
    <t>https://agent-admin.paveapi.com/inspectionView/CRMT-CP0PF2U9TF?activeTab=past-sessions</t>
  </si>
  <si>
    <t>AMDE-6XMBNBZMUH</t>
  </si>
  <si>
    <t>https://agent-admin.paveapi.com/inspectionView/AMDE-6XMBNBZMUH?activeTab=past-sessions</t>
  </si>
  <si>
    <t>View 7: 
- Wrong damage 19
- Miss damage dent medium seam line - Front fender</t>
  </si>
  <si>
    <t>AMDE-UV96VRZS5L</t>
  </si>
  <si>
    <t>https://agent-admin.paveapi.com/inspectionView/AMDE-UV96VRZS5L?activeTab=past-sessions</t>
  </si>
  <si>
    <t>AMES-CKGIMLQ0LM</t>
  </si>
  <si>
    <t>https://agent-admin.paveapi.com/inspectionView/AMES-CKGIMLQ0LM?activeTab=past-sessions</t>
  </si>
  <si>
    <t>AMDE-OYVH0QRPIP</t>
  </si>
  <si>
    <t>https://agent-admin.paveapi.com/inspectionView/AMDE-OYVH0QRPIP?activeTab=past-sessions</t>
  </si>
  <si>
    <t>AMIT-HHKKAVSYFY</t>
  </si>
  <si>
    <t>https://agent-admin.paveapi.com/inspectionView/AMIT-HHKKAVSYFY?activeTab=past-sessions</t>
  </si>
  <si>
    <t>AMES-CNLEEQHDXY</t>
  </si>
  <si>
    <t>https://agent-admin.paveapi.com/inspectionView/AMES-CNLEEQHDXY?activeTab=past-sessions</t>
  </si>
  <si>
    <t>View 4: Miss damage 
- Dent medium not thru - Front bumper
- Dent medium seam line - Front bumper</t>
  </si>
  <si>
    <t>AMES-VKGV3IC5W2</t>
  </si>
  <si>
    <t>https://agent-admin.paveapi.com/inspectionView/AMES-VKGV3IC5W2?activeTab=past-sessions</t>
  </si>
  <si>
    <t>AMDE-RYWINUGKCJ</t>
  </si>
  <si>
    <t>https://agent-admin.paveapi.com/inspectionView/AMDE-RYWINUGKCJ?activeTab=past-sessions</t>
  </si>
  <si>
    <t>AMDE-MAANEQFB8M</t>
  </si>
  <si>
    <t>https://agent-admin.paveapi.com/inspectionView/AMDE-MAANEQFB8M?activeTab=past-sessions</t>
  </si>
  <si>
    <t>AMDE-F58THXHYFV</t>
  </si>
  <si>
    <t>https://agent-admin.paveapi.com/inspectionView/AMDE-F58THXHYFV?activeTab=past-sessions</t>
  </si>
  <si>
    <t>AMDE-HZZ4OWLEJE</t>
  </si>
  <si>
    <t>https://agent-admin.paveapi.com/inspectionView/AMDE-HZZ4OWLEJE?activeTab=past-sessions</t>
  </si>
  <si>
    <t>AMES-Q2Y6GPQHSC</t>
  </si>
  <si>
    <t>https://agent-admin.paveapi.com/inspectionView/AMES-Q2Y6GPQHSC?activeTab=past-sessions</t>
  </si>
  <si>
    <t>View 7: Wrong damage - Ko repaired damage old (1)</t>
  </si>
  <si>
    <t>AMIT-R3PKO6XB2V</t>
  </si>
  <si>
    <t>https://agent-admin.paveapi.com/inspectionView/AMIT-R3PKO6XB2V?activeTab=past-sessions</t>
  </si>
  <si>
    <t>AMFR-BZRXMSW1X5</t>
  </si>
  <si>
    <t>https://agent-admin.paveapi.com/inspectionView/AMFR-BZRXMSW1X5?activeTab=past-sessions</t>
  </si>
  <si>
    <t>AMWK-HU8PAI32TD</t>
  </si>
  <si>
    <t>https://agent-admin.paveapi.com/inspectionView/AMWK-HU8PAI32TD?activeTab=past-sessions</t>
  </si>
  <si>
    <t>AMWT-U6XFYSNFVP</t>
  </si>
  <si>
    <t>https://agent-admin.paveapi.com/inspectionView/AMWT-U6XFYSNFVP?activeTab=past-sessions</t>
  </si>
  <si>
    <t>AMWT-VMEXE2W3VW</t>
  </si>
  <si>
    <t>https://agent-admin.paveapi.com/inspectionView/AMWT-VMEXE2W3VW?activeTab=past-sessions</t>
  </si>
  <si>
    <t>View 8: Miss damage Missing major - Badge</t>
  </si>
  <si>
    <t>AMWT-ZSKJJSPG74</t>
  </si>
  <si>
    <t>https://agent-admin.paveapi.com/inspectionView/AMWT-ZSKJJSPG74?activeTab=past-sessions</t>
  </si>
  <si>
    <t>AMWT-OKG1MFDWT5</t>
  </si>
  <si>
    <t>https://agent-admin.paveapi.com/inspectionView/AMWT-OKG1MFDWT5?activeTab=past-sessions</t>
  </si>
  <si>
    <t>AMWT-IQJNZFFJAM</t>
  </si>
  <si>
    <t>https://agent-admin.paveapi.com/inspectionView/AMWT-IQJNZFFJAM?activeTab=past-sessions</t>
  </si>
  <si>
    <t>View 7: Damage 20 sai vị trí</t>
  </si>
  <si>
    <t>LTM-KY3NETLMTJ</t>
  </si>
  <si>
    <t>https://agent-admin.paveapi.com/inspectionView/LTM-KY3NETLMTJ?activeTab=past-sessions</t>
  </si>
  <si>
    <t>View 4: Miss damage Multi dent minor - Quarter panel</t>
  </si>
  <si>
    <t>AMRR-SHMBVDRRMW</t>
  </si>
  <si>
    <t>https://agent-admin.paveapi.com/inspectionView/AMRR-SHMBVDRRMW?activeTab=past-sessions</t>
  </si>
  <si>
    <t>View 4: Wrong damage - Ko repaired damage old (1)</t>
  </si>
  <si>
    <t>AMWT-BVW9EVF1XM</t>
  </si>
  <si>
    <t>https://agent-admin.paveapi.com/inspectionView/AMWT-BVW9EVF1XM?activeTab=past-sessions</t>
  </si>
  <si>
    <t>AMWT-SEM2AU4KVG</t>
  </si>
  <si>
    <t>https://agent-admin.paveapi.com/inspectionView/AMWT-SEM2AU4KVG?activeTab=past-sessions</t>
  </si>
  <si>
    <t>AMWT-FZ9AWBUO8J</t>
  </si>
  <si>
    <t>https://agent-admin.paveapi.com/inspectionView/AMWT-FZ9AWBUO8J?activeTab=past-sessions</t>
  </si>
  <si>
    <t>AMDE-OPT5QNXKNH</t>
  </si>
  <si>
    <t>https://agent-admin.paveapi.com/inspectionView/AMDE-OPT5QNXKNH?activeTab=past-sessions</t>
  </si>
  <si>
    <t>AMAU-9KVGPLGO3X</t>
  </si>
  <si>
    <t>https://agent-admin.paveapi.com/inspectionView/AMAU-9KVGPLGO3X?activeTab=past-sessions</t>
  </si>
  <si>
    <t>AMDE-PH5SDPDUNB</t>
  </si>
  <si>
    <t>https://agent-admin.paveapi.com/inspectionView/AMDE-PH5SDPDUNB?activeTab=past-sessions</t>
  </si>
  <si>
    <t>AMAU-VAKO3GAQ94</t>
  </si>
  <si>
    <t>https://agent-admin.paveapi.com/inspectionView/AMAU-VAKO3GAQ94?activeTab=past-sessions</t>
  </si>
  <si>
    <t>AMWK-36HGQTOW8D</t>
  </si>
  <si>
    <t>https://agent-admin.paveapi.com/inspectionView/AMWK-36HGQTOW8D?activeTab=past-sessions</t>
  </si>
  <si>
    <t>AMDE-LJU4LTYKAP</t>
  </si>
  <si>
    <t>https://agent-admin.paveapi.com/inspectionView/AMDE-LJU4LTYKAP?activeTab=past-sessions</t>
  </si>
  <si>
    <t>View 7: Wrong damage - Ko removed damage old</t>
  </si>
  <si>
    <t>AMDE-TKGGTSFA2A</t>
  </si>
  <si>
    <t>https://agent-admin.paveapi.com/inspectionView/AMDE-TKGGTSFA2A?activeTab=past-sessions</t>
  </si>
  <si>
    <t>AMWK-THOTMAMXHK</t>
  </si>
  <si>
    <t>https://agent-admin.paveapi.com/inspectionView/AMWK-THOTMAMXHK?activeTab=past-sessions</t>
  </si>
  <si>
    <t>AMDE-FVBNFXLKSC</t>
  </si>
  <si>
    <t>https://agent-admin.paveapi.com/inspectionView/AMDE-FVBNFXLKSC?activeTab=past-sessions</t>
  </si>
  <si>
    <t>AMDE-TDPBTMYBPY</t>
  </si>
  <si>
    <t>https://agent-admin.paveapi.com/inspectionView/AMDE-TDPBTMYBPY?activeTab=past-sessions</t>
  </si>
  <si>
    <t>AMES-B72WX39H36</t>
  </si>
  <si>
    <t>https://agent-admin.paveapi.com/inspectionView/AMES-B72WX39H36?activeTab=past-sessions</t>
  </si>
  <si>
    <t>AMWK-EPCTUCZXNG</t>
  </si>
  <si>
    <t>https://agent-admin.paveapi.com/inspectionView/AMWK-EPCTUCZXNG?activeTab=past-sessions</t>
  </si>
  <si>
    <t>AMDE-LELIS7PLE6</t>
  </si>
  <si>
    <t>https://agent-admin.paveapi.com/inspectionView/AMDE-LELIS7PLE6?activeTab=past-sessions</t>
  </si>
  <si>
    <t>AMDE-XCVIEFZHMG</t>
  </si>
  <si>
    <t>https://agent-admin.paveapi.com/inspectionView/AMDE-XCVIEFZHMG?activeTab=past-sessions</t>
  </si>
  <si>
    <t>AMES-K1KPS6YM2F</t>
  </si>
  <si>
    <t>https://agent-admin.paveapi.com/inspectionView/AMES-K1KPS6YM2F?activeTab=past-sessions</t>
  </si>
  <si>
    <t>AMWK-YNJI0KZJZQ</t>
  </si>
  <si>
    <t>https://agent-admin.paveapi.com/inspectionView/AMWK-YNJI0KZJZQ?activeTab=past-sessions</t>
  </si>
  <si>
    <t>View 5: (1) Repaired</t>
  </si>
  <si>
    <t>AMDE-BQWJ6BV8NH</t>
  </si>
  <si>
    <t>https://agent-admin.paveapi.com/inspectionView/AMDE-BQWJ6BV8NH?activeTab=past-sessions</t>
  </si>
  <si>
    <t>View 4: (3) Damage NEW xác định sai (dent nhỏ)</t>
  </si>
  <si>
    <t>AMDE-P87FXUHB9K</t>
  </si>
  <si>
    <t>https://agent-admin.paveapi.com/inspectionView/AMDE-P87FXUHB9K?activeTab=past-sessions</t>
  </si>
  <si>
    <t>AMIT-TK9G1RWWHJ</t>
  </si>
  <si>
    <t>https://agent-admin.paveapi.com/inspectionView/AMIT-TK9G1RWWHJ?activeTab=past-sessions</t>
  </si>
  <si>
    <t>AMDE-F5R2LLB85V</t>
  </si>
  <si>
    <t>https://agent-admin.paveapi.com/inspectionView/AMDE-F5R2LLB85V?activeTab=past-sessions</t>
  </si>
  <si>
    <t>AMFR-OX2JPILJNC</t>
  </si>
  <si>
    <t>https://agent-admin.paveapi.com/inspectionView/AMFR-OX2JPILJNC?activeTab=past-sessions</t>
  </si>
  <si>
    <t>View 7:
Missing damage DENTED_MEDIUM_NOT_THROUGH_PAINT - QUARTER_PANEL_RIGHT
Missing damage DENTED_MEDIUM_NOT_THROUGH_PAINT - QUARTER_PANEL_RIGHT</t>
  </si>
  <si>
    <t>AMAU-M6X3FKG4YN</t>
  </si>
  <si>
    <t>https://agent-admin.paveapi.com/inspectionView/AMAU-M6X3FKG4YN?activeTab=past-sessions</t>
  </si>
  <si>
    <t>AMWK-ESREKNBGIT</t>
  </si>
  <si>
    <t>https://agent-admin.paveapi.com/inspectionView/AMWK-ESREKNBGIT?activeTab=past-sessions</t>
  </si>
  <si>
    <t>View 4: (16) Damage OLD xác định sai (trầy nông)</t>
  </si>
  <si>
    <t>AMWT-B6MJTGLCM3</t>
  </si>
  <si>
    <t>https://agent-admin.paveapi.com/inspectionView/AMWT-B6MJTGLCM3?activeTab=past-sessions</t>
  </si>
  <si>
    <t>AMWT-HFABNH0WWV</t>
  </si>
  <si>
    <t>https://agent-admin.paveapi.com/inspectionView/AMWT-HFABNH0WWV?activeTab=past-sessions</t>
  </si>
  <si>
    <t>AMWT-QJXWDHNESZ</t>
  </si>
  <si>
    <t>https://agent-admin.paveapi.com/inspectionView/AMWT-QJXWDHNESZ?activeTab=past-sessions</t>
  </si>
  <si>
    <t>CRMI-SNILCKCE2L</t>
  </si>
  <si>
    <t>https://agent-admin.paveapi.com/inspectionView/CRMI-SNILCKCE2L?activeTab=past-sessions</t>
  </si>
  <si>
    <t>View 4:
Missing damage BROKEN_MEDIUM - HOUSING_MIRROR_LEFT
Missing damage SCRATCHES_MAJOR_NOT_THROUGH_PAINT - BUMPER_REAR_UNIQUE</t>
  </si>
  <si>
    <t>AMUO-OSFEFHGKJW</t>
  </si>
  <si>
    <t>https://agent-admin.paveapi.com/inspectionView/AMUO-OSFEFHGKJW?activeTab=past-sessions</t>
  </si>
  <si>
    <t>AMWT-76QVQKCSUN</t>
  </si>
  <si>
    <t>https://agent-admin.paveapi.com/inspectionView/AMWT-76QVQKCSUN?activeTab=past-sessions</t>
  </si>
  <si>
    <t>View 5:
Missing damage DENTED_MEDIUM_NOT_THROUGH_PAINT - CORNER_CAB_LEFT
View 8:
Missing damage DENTED_MEDIUM_NOT_THROUGH_PAINT - PILLAR_COVER_REAR_RIGHT</t>
  </si>
  <si>
    <t>AMWT-OAO5NTWCCC</t>
  </si>
  <si>
    <t>https://agent-admin.paveapi.com/inspectionView/AMWT-OAO5NTWCCC?activeTab=past-sessions</t>
  </si>
  <si>
    <t>View 8:
Missing damage BROKEN_MEDIUM - LIGHT_TAIL_RIGHT</t>
  </si>
  <si>
    <t>AMWT-98NHIOHZQX</t>
  </si>
  <si>
    <t>https://agent-admin.paveapi.com/inspectionView/AMWT-98NHIOHZQX?activeTab=past-sessions</t>
  </si>
  <si>
    <t>CRMI-DAALHWWUB3</t>
  </si>
  <si>
    <t>https://agent-admin.paveapi.com/inspectionView/CRMI-DAALHWWUB3?activeTab=past-sessions</t>
  </si>
  <si>
    <t>View 5:
Missing damage  SCRAPED_MEDIUM - BUMPER_FRONT_UNIQUE
Missing damage  DENTED_MEDIUM_NOT_THROUGH_PAINT - BUMPER_FRONT_UNIQUE
View 8:
Missing damage  OXIDIZED_MAJOR - ROOF_PANEL</t>
  </si>
  <si>
    <t>AMWT-FU2PXBEEHU</t>
  </si>
  <si>
    <t>https://agent-admin.paveapi.com/inspectionView/AMWT-FU2PXBEEHU?activeTab=past-sessions</t>
  </si>
  <si>
    <t>CRMT-GAE4PQAANW</t>
  </si>
  <si>
    <t>https://agent-admin.paveapi.com/inspectionView/CRMT-GAE4PQAANW?activeTab=past-sessions</t>
  </si>
  <si>
    <t>View 4: 
Missing damage DENTED_MEDIUM_NOT_THROUGH_PAINT - DOOR_REAR_LEFT
View 8:
Missing damage BROKEN_MEDIUM - LIGHT_TAIL_LEFT</t>
  </si>
  <si>
    <t>AMWT-NLNFARM4PB</t>
  </si>
  <si>
    <t>https://agent-admin.paveapi.com/inspectionView/AMWT-NLNFARM4PB?activeTab=past-sessions</t>
  </si>
  <si>
    <t>CRMI-1JQZ4U2IUY</t>
  </si>
  <si>
    <t>https://agent-admin.paveapi.com/inspectionView/CRMI-1JQZ4U2IUY?activeTab=past-sessions</t>
  </si>
  <si>
    <t>CRMI-HZHHUFH180</t>
  </si>
  <si>
    <t>https://agent-admin.paveapi.com/inspectionView/CRMI-HZHHUFH180?activeTab=past-sessions</t>
  </si>
  <si>
    <t>CRMT-G95GLDRHEY</t>
  </si>
  <si>
    <t>https://agent-admin.paveapi.com/inspectionView/CRMT-G95GLDRHEY?activeTab=past-sessions</t>
  </si>
  <si>
    <t>View 5: 
Missing damage  MULTIPLE_SCRATCHES_MEDIUM_NOT_THROUGH_PAINT -  BUMPER_FRONT_UNIQUE
View 8: 
Missing damage  MULTIPLE_SCRATCHES_MEDIUM_NOT_THROUGH_PAINT -  BUMPER_REAR_UNIQUE</t>
  </si>
  <si>
    <t>CRMI-ALKOX9T8UT</t>
  </si>
  <si>
    <t>https://agent-admin.paveapi.com/inspectionView/CRMI-ALKOX9T8UT?activeTab=past-sessions</t>
  </si>
  <si>
    <t>CRMI-8IJTJS8RQR</t>
  </si>
  <si>
    <t>https://agent-admin.paveapi.com/inspectionView/CRMI-8IJTJS8RQR?activeTab=past-sessions</t>
  </si>
  <si>
    <t>AMWT-ESI3XOMMP0</t>
  </si>
  <si>
    <t>https://agent-admin.paveapi.com/inspectionView/AMWT-ESI3XOMMP0?activeTab=past-sessions</t>
  </si>
  <si>
    <t>View 4: 
(8) Unremove DENTED_MEDIUM_NOT_THROUGH_PAINT -  ROOF_LINE_LEFT
(9) Remove DENTS_SEVERE_NOT_THROUGH_PAINT -  ROOF_LINE_LEFT</t>
  </si>
  <si>
    <t>AMWT-1PTZX3ZPBI</t>
  </si>
  <si>
    <t>https://agent-admin.paveapi.com/inspectionView/AMWT-1PTZX3ZPBI?activeTab=past-sessions</t>
  </si>
  <si>
    <t>AMWT-8QLTAQPYLZ</t>
  </si>
  <si>
    <t>https://agent-admin.paveapi.com/inspectionView/AMWT-8QLTAQPYLZ?activeTab=past-sessions</t>
  </si>
  <si>
    <t>View 7: 
Missing damage DENTS_SEVERE_NOT_THROUGH_PAINT
 - QUARTER_PANEL_RIGHT</t>
  </si>
  <si>
    <t>AMWT-SNOKXZZSKJ</t>
  </si>
  <si>
    <t>https://agent-admin.paveapi.com/inspectionView/AMWT-SNOKXZZSKJ?activeTab=past-sessions</t>
  </si>
  <si>
    <t>CRMI-RVFDDLSXRZ</t>
  </si>
  <si>
    <t>https://agent-admin.paveapi.com/inspectionView/CRMI-RVFDDLSXRZ?activeTab=past-sessions</t>
  </si>
  <si>
    <t>CRMI-C3WXDCEQ2G</t>
  </si>
  <si>
    <t>https://agent-admin.paveapi.com/inspectionView/CRMI-C3WXDCEQ2G?activeTab=past-sessions</t>
  </si>
  <si>
    <t>View 7: 
Missing damage SCRATCH_MAJOR_NOT_THROUGH_PAINT
 - DOOR_REAR_RIGHT</t>
  </si>
  <si>
    <t>AMWT-UJ591T2TPC</t>
  </si>
  <si>
    <t>https://agent-admin.paveapi.com/inspectionView/AMWT-UJ591T2TPC?activeTab=past-sessions</t>
  </si>
  <si>
    <t>AMWT-QOV9DOAJAC</t>
  </si>
  <si>
    <t>https://agent-admin.paveapi.com/inspectionView/AMWT-QOV9DOAJAC?activeTab=past-sessions</t>
  </si>
  <si>
    <t>AMWT-EJTGMDZFHH</t>
  </si>
  <si>
    <t>https://agent-admin.paveapi.com/inspectionView/AMWT-EJTGMDZFHH?activeTab=past-sessions</t>
  </si>
  <si>
    <t>AMWT-H9IDAXLX7Q</t>
  </si>
  <si>
    <t>https://agent-admin.paveapi.com/inspectionView/AMWT-H9IDAXLX7Q?activeTab=past-sessions</t>
  </si>
  <si>
    <t>LTM-JLG7QWWG4P</t>
  </si>
  <si>
    <t>https://agent-admin.paveapi.com/inspectionView/LTM-JLG7QWWG4P?activeTab=past-sessions</t>
  </si>
  <si>
    <t>AMWT-OWRTZJGFTW</t>
  </si>
  <si>
    <t>https://agent-admin.paveapi.com/inspectionView/AMWT-OWRTZJGFTW?activeTab=past-sessions</t>
  </si>
  <si>
    <t>AMWT-9NVOG6SKGI</t>
  </si>
  <si>
    <t>https://agent-admin.paveapi.com/inspectionView/AMWT-9NVOG6SKGI?activeTab=past-sessions</t>
  </si>
  <si>
    <t>AMWT-9ADWB8LNC1</t>
  </si>
  <si>
    <t>https://agent-admin.paveapi.com/inspectionView/AMWT-9ADWB8LNC1?activeTab=past-sessions</t>
  </si>
  <si>
    <t>AMWT-ZQFGTFAVHU</t>
  </si>
  <si>
    <t>https://agent-admin.paveapi.com/inspectionView/AMWT-ZQFGTFAVHU?activeTab=past-sessions</t>
  </si>
  <si>
    <t>AMWT-5FXBRPDXVN</t>
  </si>
  <si>
    <t>https://agent-admin.paveapi.com/inspectionView/AMWT-5FXBRPDXVN?activeTab=past-sessions</t>
  </si>
  <si>
    <t>AMWT-BZZF6S5ZVA</t>
  </si>
  <si>
    <t>https://agent-admin.paveapi.com/inspectionView/AMWT-BZZF6S5ZVA?activeTab=past-sessions</t>
  </si>
  <si>
    <t>AMDE-TPNJRVFQLZ</t>
  </si>
  <si>
    <t>https://agent-admin.paveapi.com/inspectionView/AMDE-TPNJRVFQLZ?activeTab=past-sessions</t>
  </si>
  <si>
    <t>AMWK-LCECAIIFUC</t>
  </si>
  <si>
    <t>https://agent-admin.paveapi.com/inspectionView/AMWK-LCECAIIFUC?activeTab=past-sessions</t>
  </si>
  <si>
    <t>View 4: (6) Damage OLD xác định sai (trầy nông)</t>
  </si>
  <si>
    <t>AMDE-C30NPANQBK</t>
  </si>
  <si>
    <t>https://agent-admin.paveapi.com/inspectionView/AMDE-C30NPANQBK?activeTab=past-sessions</t>
  </si>
  <si>
    <t>AMDE-8DFAAXQWCV</t>
  </si>
  <si>
    <t>https://agent-admin.paveapi.com/inspectionView/AMDE-8DFAAXQWCV?activeTab=past-sessions</t>
  </si>
  <si>
    <t>AMFR-GPN8TUSRPP</t>
  </si>
  <si>
    <t>https://agent-admin.paveapi.com/inspectionView/AMFR-GPN8TUSRPP?activeTab=past-sessions</t>
  </si>
  <si>
    <t>AMDE-JLQNGTERUK</t>
  </si>
  <si>
    <t>https://agent-admin.paveapi.com/inspectionView/AMDE-JLQNGTERUK?activeTab=past-sessions</t>
  </si>
  <si>
    <t>View 7: (19),(20) Damage OLD xác định sai (trầy nông)</t>
  </si>
  <si>
    <t>AMDE-461B7C6TIT</t>
  </si>
  <si>
    <t>https://agent-admin.paveapi.com/inspectionView/AMDE-461B7C6TIT?activeTab=past-sessions</t>
  </si>
  <si>
    <t>View 4: (4) Damage OLD xác định sai (trầy nông)</t>
  </si>
  <si>
    <t>ADF-M7YCTBGNMV</t>
  </si>
  <si>
    <t>https://agent-admin.paveapi.com/inspectionView/ADF-M7YCTBGNMV?activeTab=past-sessions</t>
  </si>
  <si>
    <t>AMFR-HGO7F63PTT</t>
  </si>
  <si>
    <t>https://agent-admin.paveapi.com/inspectionView/AMFR-HGO7F63PTT?activeTab=past-sessions</t>
  </si>
  <si>
    <t>AMDE-4WBO2YBVKC</t>
  </si>
  <si>
    <t>https://agent-admin.paveapi.com/inspectionView/AMDE-4WBO2YBVKC?activeTab=past-sessions</t>
  </si>
  <si>
    <t>ADF-G8HBET0YWC</t>
  </si>
  <si>
    <t>https://agent-admin.paveapi.com/inspectionView/ADF-G8HBET0YWC?activeTab=past-sessions</t>
  </si>
  <si>
    <t>ADF-2IPGLPOCKX</t>
  </si>
  <si>
    <t>https://agent-admin.paveapi.com/inspectionView/ADF-2IPGLPOCKX?activeTab=past-sessions</t>
  </si>
  <si>
    <t>AMES-JI5NUQNI4U</t>
  </si>
  <si>
    <t>https://agent-admin.paveapi.com/inspectionView/AMES-JI5NUQNI4U?activeTab=past-sessions</t>
  </si>
  <si>
    <t>AMFR-GJBPYKALTC</t>
  </si>
  <si>
    <t>https://agent-admin.paveapi.com/inspectionView/AMFR-GJBPYKALTC?activeTab=past-sessions</t>
  </si>
  <si>
    <t>AMWK-BIDJIGJVIB</t>
  </si>
  <si>
    <t>https://agent-admin.paveapi.com/inspectionView/AMWK-BIDJIGJVIB?activeTab=past-sessions</t>
  </si>
  <si>
    <t>AMDE-LR4LMI4VWZ</t>
  </si>
  <si>
    <t>https://agent-admin.paveapi.com/inspectionView/AMDE-LR4LMI4VWZ?activeTab=past-sessions</t>
  </si>
  <si>
    <t>AMWK-K6T0GGJ78B</t>
  </si>
  <si>
    <t>https://agent-admin.paveapi.com/inspectionView/AMWK-K6T0GGJ78B?activeTab=past-sessions</t>
  </si>
  <si>
    <t>AMWK-QWHAKUBIRO</t>
  </si>
  <si>
    <t>https://agent-admin.paveapi.com/inspectionView/AMWK-QWHAKUBIRO?activeTab=past-sessions</t>
  </si>
  <si>
    <t>AMDE-XKG5ROJ7QI</t>
  </si>
  <si>
    <t>https://agent-admin.paveapi.com/inspectionView/AMDE-XKG5ROJ7QI?activeTab=past-sessions</t>
  </si>
  <si>
    <t>AMDE-FFPFQUZDAS</t>
  </si>
  <si>
    <t>https://agent-admin.paveapi.com/inspectionView/AMDE-FFPFQUZDAS?activeTab=past-sessions</t>
  </si>
  <si>
    <t>AMDE-VM0X1QSCGR</t>
  </si>
  <si>
    <t>https://agent-admin.paveapi.com/inspectionView/AMDE-VM0X1QSCGR?activeTab=past-sessions</t>
  </si>
  <si>
    <t>AMWK-UJCGVADHJX</t>
  </si>
  <si>
    <t>https://agent-admin.paveapi.com/inspectionView/AMWK-UJCGVADHJX?activeTab=past-sessions</t>
  </si>
  <si>
    <t>AMDE-P4SK4QKUZU</t>
  </si>
  <si>
    <t>https://agent-admin.paveapi.com/inspectionView/AMDE-P4SK4QKUZU?activeTab=past-sessions</t>
  </si>
  <si>
    <t>AMBE-XQSFANJJ7U</t>
  </si>
  <si>
    <t>https://agent-admin.paveapi.com/inspectionView/AMBE-XQSFANJJ7U?activeTab=past-sessions</t>
  </si>
  <si>
    <t>AMDE-VS3HNOCHGI</t>
  </si>
  <si>
    <t>https://agent-admin.paveapi.com/inspectionView/AMDE-VS3HNOCHGI?activeTab=past-sessions</t>
  </si>
  <si>
    <t>AMAU-UCQGIA7ZES</t>
  </si>
  <si>
    <t>https://agent-admin.paveapi.com/inspectionView/AMAU-UCQGIA7ZES?activeTab=past-sessions</t>
  </si>
  <si>
    <t>AMDE-DV1MQL9Z95</t>
  </si>
  <si>
    <t>https://agent-admin.paveapi.com/inspectionView/AMDE-DV1MQL9Z95?activeTab=past-sessions</t>
  </si>
  <si>
    <t>AMWK-TIS0GEIZXT</t>
  </si>
  <si>
    <t>https://agent-admin.paveapi.com/inspectionView/AMWK-TIS0GEIZXT?activeTab=past-sessions</t>
  </si>
  <si>
    <t>AMDE-C8NMAD1MUI</t>
  </si>
  <si>
    <t>https://agent-admin.paveapi.com/inspectionView/AMDE-C8NMAD1MUI?activeTab=past-sessions</t>
  </si>
  <si>
    <t>AMIT-WUO12DK13F</t>
  </si>
  <si>
    <t>https://agent-admin.paveapi.com/inspectionView/AMIT-WUO12DK13F?activeTab=past-sessions</t>
  </si>
  <si>
    <t>ADF-BHJ60H5KYT</t>
  </si>
  <si>
    <t>https://agent-admin.paveapi.com/inspectionView/ADF-BHJ60H5KYT?activeTab=past-sessions</t>
  </si>
  <si>
    <t>AMDE-TE1CMLA9TJ</t>
  </si>
  <si>
    <t>https://agent-admin.paveapi.com/inspectionView/AMDE-TE1CMLA9TJ?activeTab=past-sessions</t>
  </si>
  <si>
    <t>View 4: (1) -&gt; Removed</t>
  </si>
  <si>
    <t>AMDE-CKXBFJN68E</t>
  </si>
  <si>
    <t>https://agent-admin.paveapi.com/inspectionView/AMDE-CKXBFJN68E?activeTab=past-sessions</t>
  </si>
  <si>
    <t>ADF-HWHCPXIJQZ</t>
  </si>
  <si>
    <t>https://agent-admin.paveapi.com/inspectionView/ADF-HWHCPXIJQZ?activeTab=past-sessions</t>
  </si>
  <si>
    <t>AMDE-YOLJYKYSN9</t>
  </si>
  <si>
    <t>https://agent-admin.paveapi.com/inspectionView/AMDE-YOLJYKYSN9?activeTab=past-sessions</t>
  </si>
  <si>
    <t>AMFR-RKL7XKZIXA</t>
  </si>
  <si>
    <t>https://agent-admin.paveapi.com/inspectionView/AMFR-RKL7XKZIXA?activeTab=past-sessions</t>
  </si>
  <si>
    <t>AMWK-ORS74WKYLR</t>
  </si>
  <si>
    <t>https://agent-admin.paveapi.com/inspectionView/AMWK-ORS74WKYLR?activeTab=past-sessions</t>
  </si>
  <si>
    <t>View 4: 
Missing damage DENT_MEDIUM_SEAM_LINE - ROCKER_PANEL_LEFT
View 7:
Missing damage DENT_SEVERE_SEAM_LINE - QUARTER_PANEL_RIGHT
Missing damage DENTED_MEDIUM_NOT_THROUGH_PAINT- QUARTER_PANEL_RIGHT</t>
  </si>
  <si>
    <t>AMWK-ITTY0WLTNX</t>
  </si>
  <si>
    <t>https://agent-admin.paveapi.com/inspectionView/AMWK-ITTY0WLTNX?activeTab=past-sessions</t>
  </si>
  <si>
    <t>AMWK-098BJ8O5YR</t>
  </si>
  <si>
    <t>https://agent-admin.paveapi.com/inspectionView/AMWK-098BJ8O5YR?activeTab=past-sessions</t>
  </si>
  <si>
    <t>ADF-4ZDFOUAOOP</t>
  </si>
  <si>
    <t>https://agent-admin.paveapi.com/inspectionView/ADF-4ZDFOUAOOP?activeTab=past-sessions</t>
  </si>
  <si>
    <t>AMWK-O2ZM0CAI9N</t>
  </si>
  <si>
    <t>https://agent-admin.paveapi.com/inspectionView/AMWK-O2ZM0CAI9N?activeTab=past-sessions</t>
  </si>
  <si>
    <t>AMWK-CU5SQDMI97</t>
  </si>
  <si>
    <t>https://agent-admin.paveapi.com/inspectionView/AMWK-CU5SQDMI97?activeTab=past-sessions</t>
  </si>
  <si>
    <t>AMDE-JQGIGMXYHE</t>
  </si>
  <si>
    <t>https://agent-admin.paveapi.com/inspectionView/AMDE-JQGIGMXYHE?activeTab=past-sessions</t>
  </si>
  <si>
    <t>AMDE-SWVSAQMPBA</t>
  </si>
  <si>
    <t>https://agent-admin.paveapi.com/inspectionView/AMDE-SWVSAQMPBA?activeTab=past-sessions</t>
  </si>
  <si>
    <t>AMWK-JYQAO3YN6T</t>
  </si>
  <si>
    <t>https://agent-admin.paveapi.com/inspectionView/AMWK-JYQAO3YN6T?activeTab=past-sessions</t>
  </si>
  <si>
    <t>AMWK-UIPSKHXPEJ</t>
  </si>
  <si>
    <t>https://agent-admin.paveapi.com/inspectionView/AMWK-UIPSKHXPEJ?activeTab=past-sessions</t>
  </si>
  <si>
    <t>AMWT-EJAT5YV7LV</t>
  </si>
  <si>
    <t>https://agent-admin.paveapi.com/inspectionView/AMWT-EJAT5YV7LV?activeTab=past-sessions</t>
  </si>
  <si>
    <t>AMWT-VHMNWXCTZN</t>
  </si>
  <si>
    <t>https://agent-admin.paveapi.com/inspectionView/AMWT-VHMNWXCTZN?activeTab=past-sessions</t>
  </si>
  <si>
    <t>AMWT-PV8ETJE3IS</t>
  </si>
  <si>
    <t>https://agent-admin.paveapi.com/inspectionView/AMWT-PV8ETJE3IS?activeTab=past-sessions</t>
  </si>
  <si>
    <t>AMWT-OMPDPYEPUJ</t>
  </si>
  <si>
    <t>https://agent-admin.paveapi.com/inspectionView/AMWT-OMPDPYEPUJ?activeTab=past-sessions</t>
  </si>
  <si>
    <t>LTM-0ZFFX9ZFKK</t>
  </si>
  <si>
    <t>https://agent-admin.paveapi.com/inspectionView/LTM-0ZFFX9ZFKK?activeTab=past-sessions</t>
  </si>
  <si>
    <t>AMWT-X5R94K5WUH</t>
  </si>
  <si>
    <t>https://agent-admin.paveapi.com/inspectionView/AMWT-X5R94K5WUH?activeTab=past-sessions</t>
  </si>
  <si>
    <t>View 7:
Missing damage DENT_MAJOR_SEAM_LINE - BOX_ROOF_LINE_RIGHT
Missing damage BROKEN_MEDIUM - BUMPER FRONT</t>
  </si>
  <si>
    <t>AMWT-RBAHYW59NG</t>
  </si>
  <si>
    <t>https://agent-admin.paveapi.com/inspectionView/AMWT-RBAHYW59NG?activeTab=past-sessions</t>
  </si>
  <si>
    <t>AMWT-FOIQVGNKMP</t>
  </si>
  <si>
    <t>https://agent-admin.paveapi.com/inspectionView/AMWT-FOIQVGNKMP?activeTab=past-sessions</t>
  </si>
  <si>
    <t>CRMI-JOBUCTHYO2</t>
  </si>
  <si>
    <t>https://agent-admin.paveapi.com/inspectionView/CRMI-JOBUCTHYO2?activeTab=past-sessions</t>
  </si>
  <si>
    <t>AMWT-MBO8NHUDKY</t>
  </si>
  <si>
    <t>https://agent-admin.paveapi.com/inspectionView/AMWT-MBO8NHUDKY?activeTab=past-sessions</t>
  </si>
  <si>
    <t>ZBV-6JS4SWSTRN</t>
  </si>
  <si>
    <t>https://agent-admin.paveapi.com/inspectionView/ZBV-6JS4SWSTRN?activeTab=past-sessions</t>
  </si>
  <si>
    <t>ADF-Q6ZMGMOOHO</t>
  </si>
  <si>
    <t>https://agent-admin.paveapi.com/inspectionView/ADF-Q6ZMGMOOHO?activeTab=past-sessions</t>
  </si>
  <si>
    <t>AMDE-2EJIPJMJ5D</t>
  </si>
  <si>
    <t>https://agent-admin.paveapi.com/inspectionView/AMDE-2EJIPJMJ5D?activeTab=past-sessions</t>
  </si>
  <si>
    <t>AMES-G4TXRD8CEE</t>
  </si>
  <si>
    <t>https://agent-admin.paveapi.com/inspectionView/AMES-G4TXRD8CEE?activeTab=past-sessions</t>
  </si>
  <si>
    <t>AMWK-PEYVKOWCRF</t>
  </si>
  <si>
    <t>https://agent-admin.paveapi.com/inspectionView/AMWK-PEYVKOWCRF?activeTab=past-sessions</t>
  </si>
  <si>
    <t>AMWK-M3DDVMETRA</t>
  </si>
  <si>
    <t>https://agent-admin.paveapi.com/inspectionView/AMWK-M3DDVMETRA?activeTab=past-sessions</t>
  </si>
  <si>
    <t>View 5: (1) bị chạy ra đường chưa kéo lại</t>
  </si>
  <si>
    <t>AMWK-ZYH1JGJ287</t>
  </si>
  <si>
    <t>https://agent-admin.paveapi.com/inspectionView/AMWK-ZYH1JGJ287?activeTab=past-sessions</t>
  </si>
  <si>
    <t>AMFR-YIRF4WWJPR</t>
  </si>
  <si>
    <t>https://agent-admin.paveapi.com/inspectionView/AMFR-YIRF4WWJPR?activeTab=past-sessions</t>
  </si>
  <si>
    <t>AMWK-YYIQG3UI2H</t>
  </si>
  <si>
    <t>https://agent-admin.paveapi.com/inspectionView/AMWK-YYIQG3UI2H?activeTab=past-sessions</t>
  </si>
  <si>
    <t>AMNL-TSX35QH6B3</t>
  </si>
  <si>
    <t>https://agent-admin.paveapi.com/inspectionView/AMNL-TSX35QH6B3?activeTab=past-sessions</t>
  </si>
  <si>
    <t>AMFR-BUSW1JCGDV</t>
  </si>
  <si>
    <t>https://agent-admin.paveapi.com/inspectionView/AMFR-BUSW1JCGDV?activeTab=past-sessions</t>
  </si>
  <si>
    <t>AMFR-AYJXUSNU2U</t>
  </si>
  <si>
    <t>https://agent-admin.paveapi.com/inspectionView/AMFR-AYJXUSNU2U?activeTab=past-sessions</t>
  </si>
  <si>
    <t>AMWK-F5OOHXQPMF</t>
  </si>
  <si>
    <t>https://agent-admin.paveapi.com/inspectionView/AMWK-F5OOHXQPMF?activeTab=past-sessions</t>
  </si>
  <si>
    <t>ADF-3AZY3WEAYZ</t>
  </si>
  <si>
    <t>https://agent-admin.paveapi.com/inspectionView/ADF-3AZY3WEAYZ?activeTab=past-sessions</t>
  </si>
  <si>
    <t>AMDE-98QZVX4BRI</t>
  </si>
  <si>
    <t>https://agent-admin.paveapi.com/inspectionView/AMDE-98QZVX4BRI?activeTab=past-sessions</t>
  </si>
  <si>
    <t>ADF-OLT1SWBGBG</t>
  </si>
  <si>
    <t>https://agent-admin.paveapi.com/inspectionView/ADF-OLT1SWBGBG?activeTab=past-sessions</t>
  </si>
  <si>
    <t>View 4: 
Missing damage DENTED_MEDIUM_NOT_THROUGH_PAINT - CENTER_PANEL_LEFT
Missing damage DENTED_MEDIUM_NOT_THROUGH_PAINT - QUARTER_PANEL_LEFT
View 7: 
Missing damage MISSING - LIGHT_MARKER_REAR_RIGHT</t>
  </si>
  <si>
    <t>AMWT-JDAMYQBD0I</t>
  </si>
  <si>
    <t>https://agent-admin.paveapi.com/inspectionView/AMWT-JDAMYQBD0I?activeTab=past-sessions</t>
  </si>
  <si>
    <t>AMWT-RPTBKYB4BP</t>
  </si>
  <si>
    <t>https://agent-admin.paveapi.com/inspectionView/AMWT-RPTBKYB4BP?activeTab=past-sessions</t>
  </si>
  <si>
    <t>AMWT-LOYQD8PF79</t>
  </si>
  <si>
    <t>https://agent-admin.paveapi.com/inspectionView/AMWT-LOYQD8PF79?activeTab=past-sessions</t>
  </si>
  <si>
    <t>AMWK-HOCJMGBQUS</t>
  </si>
  <si>
    <t>https://agent-admin.paveapi.com/inspectionView/AMWK-HOCJMGBQUS?activeTab=past-sessions</t>
  </si>
  <si>
    <t>View 8: (9) -&gt; Repair</t>
  </si>
  <si>
    <t>AMWT-LLB7SHHFBD</t>
  </si>
  <si>
    <t>https://agent-admin.paveapi.com/inspectionView/AMWT-LLB7SHHFBD?activeTab=past-sessions</t>
  </si>
  <si>
    <t>CRMI-VSQA7OGWZE</t>
  </si>
  <si>
    <t>https://agent-admin.paveapi.com/inspectionView/CRMI-VSQA7OGWZE?activeTab=past-sessions</t>
  </si>
  <si>
    <t>AMDE-ISMU1TIH84</t>
  </si>
  <si>
    <t>https://agent-admin.paveapi.com/inspectionView/AMDE-ISMU1TIH84?activeTab=past-sessions</t>
  </si>
  <si>
    <t>AMWT-QD3IBO64PH</t>
  </si>
  <si>
    <t>https://agent-admin.paveapi.com/inspectionView/AMWT-QD3IBO64PH?activeTab=past-sessions</t>
  </si>
  <si>
    <t>AMWT-7UCPJNWE6I</t>
  </si>
  <si>
    <t>https://agent-admin.paveapi.com/inspectionView/AMWT-7UCPJNWE6I?activeTab=past-sessions</t>
  </si>
  <si>
    <t>AMWT-OEWKMIUNPJ</t>
  </si>
  <si>
    <t>https://agent-admin.paveapi.com/inspectionView/AMWT-OEWKMIUNPJ?activeTab=past-sessions</t>
  </si>
  <si>
    <t>AMWT-MOBG0DYNR5</t>
  </si>
  <si>
    <t>https://agent-admin.paveapi.com/inspectionView/AMWT-MOBG0DYNR5?activeTab=past-sessions</t>
  </si>
  <si>
    <t>AMWT-JBLRIFVXWE</t>
  </si>
  <si>
    <t>https://agent-admin.paveapi.com/inspectionView/AMWT-JBLRIFVXWE?activeTab=past-sessions</t>
  </si>
  <si>
    <t>LTM-BVHEJPF3FS</t>
  </si>
  <si>
    <t>https://agent-admin.paveapi.com/inspectionView/LTM-BVHEJPF3FS?activeTab=past-sessions</t>
  </si>
  <si>
    <t>View 6: WORN_MEDIUM -&gt; WORN_MAJOR</t>
  </si>
  <si>
    <t>AMWT-JSZMJHHZUO</t>
  </si>
  <si>
    <t>https://agent-admin.paveapi.com/inspectionView/AMWT-JSZMJHHZUO?activeTab=past-sessions</t>
  </si>
  <si>
    <t>View 7:
Missing damage SCRATCH_MAJOR_THROUGH_PAINT - QUARTER_PANEL_RIGHT</t>
  </si>
  <si>
    <t>LTM-E0EZPPBORV</t>
  </si>
  <si>
    <t>https://agent-admin.paveapi.com/inspectionView/LTM-E0EZPPBORV?activeTab=past-sessions</t>
  </si>
  <si>
    <t>LTM-TNJHAQOS4F</t>
  </si>
  <si>
    <t>https://agent-admin.paveapi.com/inspectionView/LTM-TNJHAQOS4F?activeTab=past-sessions</t>
  </si>
  <si>
    <t>View 4: 
Missing damage Dent minor seam line - Quarter panel left
Missing damage Dent minor through - Quarter panel left
Missing damage Dent minor not through - Fender front left
Missing damage Multiple Scratch minor not through - Door rear left
View 5: 
Missing damage Dent minor not through - Bumper
Missing damage Dent minor not through - Roof panel
View 7: 
Missing damage Dent minor seam line - Door front right
Missing damage Scratch minor not through - Door front right
Missing damage Scratch minor not through - Door rear right
View 8:
Missing damage Scratch major not through - Trunk rear
Missing damage Scratch major not through - Trunk rear
Missing damage Multiple Dent minor not through - Roof panel</t>
  </si>
  <si>
    <t>AMWT-TZZDIZBPEH</t>
  </si>
  <si>
    <t>https://agent-admin.paveapi.com/inspectionView/AMWT-TZZDIZBPEH?activeTab=past-sessions</t>
  </si>
  <si>
    <t>AMRR-XGZCDZ0T6G</t>
  </si>
  <si>
    <t>https://agent-admin.paveapi.com/inspectionView/AMRR-XGZCDZ0T6G?activeTab=past-sessions</t>
  </si>
  <si>
    <t>AMRR-M0YPVFFTDP</t>
  </si>
  <si>
    <t>https://agent-admin.paveapi.com/inspectionView/AMRR-M0YPVFFTDP?activeTab=past-sessions</t>
  </si>
  <si>
    <t>View 4: Missing trim window
View 5: Broken bumper
View 7: Miss damage peepling door rear
View 8: (2) bị missing nhưng vẫn để damage broken
(2), (3), (4) chưa đổi label</t>
  </si>
  <si>
    <t>AMWT-22UYBV7PG3</t>
  </si>
  <si>
    <t>https://agent-admin.paveapi.com/inspectionView/AMWT-22UYBV7PG3?activeTab=past-sessions</t>
  </si>
  <si>
    <t>View 8: (1) Sai label nhưng chưa sửa
(6) Damage OLD đã fix nhưng không chuyển repaired</t>
  </si>
  <si>
    <t>AMWT-OKYXD7MKUF</t>
  </si>
  <si>
    <t>https://agent-admin.paveapi.com/inspectionView/AMWT-OKYXD7MKUF?activeTab=past-sessions</t>
  </si>
  <si>
    <t>AMDE-VTJ9APB5SK</t>
  </si>
  <si>
    <t>https://agent-admin.paveapi.com/inspectionView/AMDE-VTJ9APB5SK?activeTab=past-sessions</t>
  </si>
  <si>
    <t>AMIT-RUITCSLJUR</t>
  </si>
  <si>
    <t>https://agent-admin.paveapi.com/inspectionView/AMIT-RUITCSLJUR?activeTab=past-sessions</t>
  </si>
  <si>
    <t>AMDE-T8E33UNHLE</t>
  </si>
  <si>
    <t>https://agent-admin.paveapi.com/inspectionView/AMDE-T8E33UNHLE?activeTab=past-sessions</t>
  </si>
  <si>
    <t>AMDE-JH8Y4AMYFG</t>
  </si>
  <si>
    <t>https://agent-admin.paveapi.com/inspectionView/AMDE-JH8Y4AMYFG?activeTab=past-sessions</t>
  </si>
  <si>
    <t>AMFR-9DRVU6E0ZT</t>
  </si>
  <si>
    <t>https://agent-admin.paveapi.com/inspectionView/AMFR-9DRVU6E0ZT?activeTab=past-sessions</t>
  </si>
  <si>
    <t>AMDE-RQAF01DCBU</t>
  </si>
  <si>
    <t>https://agent-admin.paveapi.com/inspectionView/AMDE-RQAF01DCBU?activeTab=past-sessions</t>
  </si>
  <si>
    <t xml:space="preserve">View 8:  Miss damage: Medium dent - bumper rear </t>
  </si>
  <si>
    <t>ICA-DTLPKZDKBP</t>
  </si>
  <si>
    <t>https://agent-admin.paveapi.com/inspectionView/ICA-DTLPKZDKBP?activeTab=past-sessions</t>
  </si>
  <si>
    <t>LTM-AYDHZZ1GYK</t>
  </si>
  <si>
    <t>https://agent-admin.paveapi.com/inspectionView/LTM-AYDHZZ1GYK?activeTab=past-sessions</t>
  </si>
  <si>
    <t>AMWT-P87ZC5YW0D</t>
  </si>
  <si>
    <t>https://agent-admin.paveapi.com/inspectionView/AMWT-P87ZC5YW0D?activeTab=past-sessions</t>
  </si>
  <si>
    <t>AMWT-L2HNSN3FSQ</t>
  </si>
  <si>
    <t>https://agent-admin.paveapi.com/inspectionView/AMWT-L2HNSN3FSQ?activeTab=past-sessions</t>
  </si>
  <si>
    <t>View 7: Missing rear center cab</t>
  </si>
  <si>
    <t>AMWT-QTIW3YVGJU</t>
  </si>
  <si>
    <t>https://agent-admin.paveapi.com/inspectionView/AMWT-QTIW3YVGJU?activeTab=past-sessions</t>
  </si>
  <si>
    <t>AMWT-XCFSWYFR4Y</t>
  </si>
  <si>
    <t>https://agent-admin.paveapi.com/inspectionView/AMWT-XCFSWYFR4Y?activeTab=past-sessions</t>
  </si>
  <si>
    <t>AMWT-A1PVOJ3ZYZ</t>
  </si>
  <si>
    <t>https://agent-admin.paveapi.com/inspectionView/AMWT-A1PVOJ3ZYZ?activeTab=past-sessions</t>
  </si>
  <si>
    <t>AMWT-RTIM7RX2WV</t>
  </si>
  <si>
    <t>https://agent-admin.paveapi.com/inspectionView/AMWT-RTIM7RX2WV?activeTab=past-sessions</t>
  </si>
  <si>
    <t>AMDE-KIZW14DRKY</t>
  </si>
  <si>
    <t>https://agent-admin.paveapi.com/inspectionView/AMDE-KIZW14DRKY?activeTab=past-sessions</t>
  </si>
  <si>
    <t>AMIT-OBA6RBWCDP</t>
  </si>
  <si>
    <t>https://agent-admin.paveapi.com/inspectionView/AMIT-OBA6RBWCDP?activeTab=past-sessions</t>
  </si>
  <si>
    <t>AMDE-DK5RVJ82SA</t>
  </si>
  <si>
    <t>https://agent-admin.paveapi.com/inspectionView/AMDE-DK5RVJ82SA?activeTab=past-sessions</t>
  </si>
  <si>
    <t>AMWK-T7FXTWXZWU</t>
  </si>
  <si>
    <t>https://agent-admin.paveapi.com/inspectionView/AMWK-T7FXTWXZWU?activeTab=past-sessions</t>
  </si>
  <si>
    <t>AMNL-NEBCVY2H7U</t>
  </si>
  <si>
    <t>https://agent-admin.paveapi.com/inspectionView/AMNL-NEBCVY2H7U?activeTab=past-sessions</t>
  </si>
  <si>
    <t>ADF-UHQM3IZM1H</t>
  </si>
  <si>
    <t>https://agent-admin.paveapi.com/inspectionView/ADF-UHQM3IZM1H?activeTab=past-sessions</t>
  </si>
  <si>
    <t>AMWK-UO0SZLRL0H</t>
  </si>
  <si>
    <t>https://agent-admin.paveapi.com/inspectionView/AMWK-UO0SZLRL0H?activeTab=past-sessions</t>
  </si>
  <si>
    <t>AMWK-ZCCN5ORB5A</t>
  </si>
  <si>
    <t>https://agent-admin.paveapi.com/inspectionView/AMWK-ZCCN5ORB5A?activeTab=past-sessions</t>
  </si>
  <si>
    <t>View 4: (11) -&gt; Remove</t>
  </si>
  <si>
    <t>AMDE-7M5RCBQDYT</t>
  </si>
  <si>
    <t>https://agent-admin.paveapi.com/inspectionView/AMDE-7M5RCBQDYT?activeTab=past-sessions</t>
  </si>
  <si>
    <t>View 8: (1) -&gt; Remove</t>
  </si>
  <si>
    <t>AMWK-WYYMZAJANL</t>
  </si>
  <si>
    <t>https://agent-admin.paveapi.com/inspectionView/AMWK-WYYMZAJANL?activeTab=past-sessions</t>
  </si>
  <si>
    <t>AMWT-XGX4TSOXVM</t>
  </si>
  <si>
    <t>https://agent-admin.paveapi.com/inspectionView/AMWT-XGX4TSOXVM?activeTab=past-sessions</t>
  </si>
  <si>
    <t>CRMT-K4OBVKJYXT</t>
  </si>
  <si>
    <t>https://agent-admin.paveapi.com/inspectionView/CRMT-K4OBVKJYXT?activeTab=past-sessions</t>
  </si>
  <si>
    <t>AMWT-SQZSVDZDGI</t>
  </si>
  <si>
    <t>https://agent-admin.paveapi.com/inspectionView/AMWT-SQZSVDZDGI?activeTab=past-sessions</t>
  </si>
  <si>
    <t>AMWT-QNAXWXJZE6</t>
  </si>
  <si>
    <t>https://agent-admin.paveapi.com/inspectionView/AMWT-QNAXWXJZE6?activeTab=past-sessions</t>
  </si>
  <si>
    <t>AMWT-B1XZLYC5QX</t>
  </si>
  <si>
    <t>https://agent-admin.paveapi.com/inspectionView/AMWT-B1XZLYC5QX?activeTab=past-sessions</t>
  </si>
  <si>
    <t>AMWT-XJPUOEEAUA</t>
  </si>
  <si>
    <t>https://agent-admin.paveapi.com/inspectionView/AMWT-XJPUOEEAUA?activeTab=past-sessions</t>
  </si>
  <si>
    <t>LTM-ELAJNQEQHA</t>
  </si>
  <si>
    <t>https://agent-admin.paveapi.com/inspectionView/LTM-ELAJNQEQHA?activeTab=past-sessions</t>
  </si>
  <si>
    <t>AMWT-QXMOURQK1S</t>
  </si>
  <si>
    <t>https://agent-admin.paveapi.com/inspectionView/AMWT-QXMOURQK1S?activeTab=past-sessions</t>
  </si>
  <si>
    <t>AMWT-WB87HASEQ5</t>
  </si>
  <si>
    <t>https://agent-admin.paveapi.com/inspectionView/AMWT-WB87HASEQ5?activeTab=past-sessions</t>
  </si>
  <si>
    <t>RACI-D04JMVEAFP</t>
  </si>
  <si>
    <t>https://agent-admin.paveapi.com/inspectionView/RACI-D04JMVEAFP?activeTab=past-sessions</t>
  </si>
  <si>
    <t>AMWT-PTGC07R6DM</t>
  </si>
  <si>
    <t>https://agent-admin.paveapi.com/inspectionView/AMWT-PTGC07R6DM?activeTab=past-sessions</t>
  </si>
  <si>
    <t>AMWT-8NNVILNNUI</t>
  </si>
  <si>
    <t>https://agent-admin.paveapi.com/inspectionView/AMWT-8NNVILNNUI?activeTab=past-sessions</t>
  </si>
  <si>
    <t>CRMI-GXSOWWRLAB</t>
  </si>
  <si>
    <t>https://agent-admin.paveapi.com/inspectionView/CRMI-GXSOWWRLAB?activeTab=past-sessions</t>
  </si>
  <si>
    <t>AMWT-UWXUZRLPCZ</t>
  </si>
  <si>
    <t>https://agent-admin.paveapi.com/inspectionView/AMWT-UWXUZRLPCZ?activeTab=past-sessions</t>
  </si>
  <si>
    <t>AMWT-B9QWDT2XLY</t>
  </si>
  <si>
    <t>https://agent-admin.paveapi.com/inspectionView/AMWT-B9QWDT2XLY?activeTab=past-sessions</t>
  </si>
  <si>
    <t>AMWT-TDSVZDXUUD</t>
  </si>
  <si>
    <t>https://agent-admin.paveapi.com/inspectionView/AMWT-TDSVZDXUUD?activeTab=past-sessions</t>
  </si>
  <si>
    <t>AMWT-70Z8V3OHAS</t>
  </si>
  <si>
    <t>https://agent-admin.paveapi.com/inspectionView/AMWT-70Z8V3OHAS?activeTab=past-sessions</t>
  </si>
  <si>
    <t>AMWT-VWEEBUU1GH</t>
  </si>
  <si>
    <t>https://agent-admin.paveapi.com/inspectionView/AMWT-VWEEBUU1GH?activeTab=past-sessions</t>
  </si>
  <si>
    <t>AMES-ZLNPHTAUOG</t>
  </si>
  <si>
    <t>https://agent-admin.paveapi.com/inspectionView/AMES-ZLNPHTAUOG?activeTab=past-sessions</t>
  </si>
  <si>
    <t>View 7: Missing dent medium - front bumper</t>
  </si>
  <si>
    <t>CRMI-NVOTJBSIKD</t>
  </si>
  <si>
    <t>https://agent-admin.paveapi.com/inspectionView/CRMI-NVOTJBSIKD?activeTab=past-sessions</t>
  </si>
  <si>
    <t>AMWT-LAOXWSP94Y</t>
  </si>
  <si>
    <t>https://agent-admin.paveapi.com/inspectionView/AMWT-LAOXWSP94Y?activeTab=past-sessions</t>
  </si>
  <si>
    <t>AMES-9UOOIAFHYJ</t>
  </si>
  <si>
    <t>https://agent-admin.paveapi.com/inspectionView/AMES-9UOOIAFHYJ?activeTab=past-sessions</t>
  </si>
  <si>
    <t>AMDE-C6WRUQIJGV</t>
  </si>
  <si>
    <t>https://agent-admin.paveapi.com/inspectionView/AMDE-C6WRUQIJGV?activeTab=past-sessions</t>
  </si>
  <si>
    <t>AMWK-LFNSQODJPQ</t>
  </si>
  <si>
    <t>https://agent-admin.paveapi.com/inspectionView/AMWK-LFNSQODJPQ?activeTab=past-sessions</t>
  </si>
  <si>
    <t>AMFR-SU1AJ3B9IA</t>
  </si>
  <si>
    <t>https://agent-admin.paveapi.com/inspectionView/AMFR-SU1AJ3B9IA?activeTab=past-sessions</t>
  </si>
  <si>
    <t>AMDE-ESXUCTDDAM</t>
  </si>
  <si>
    <t>https://agent-admin.paveapi.com/inspectionView/AMDE-ESXUCTDDAM?activeTab=past-sessions</t>
  </si>
  <si>
    <t>View 5: (3) -&gt; Remove</t>
  </si>
  <si>
    <t>AMDE-GRXAGXMMOL</t>
  </si>
  <si>
    <t>https://agent-admin.paveapi.com/inspectionView/AMDE-GRXAGXMMOL?activeTab=past-sessions</t>
  </si>
  <si>
    <t>AMDE-JETP3VBA3U</t>
  </si>
  <si>
    <t>https://agent-admin.paveapi.com/inspectionView/AMDE-JETP3VBA3U?activeTab=past-sessions</t>
  </si>
  <si>
    <t>AMWK-VMK6CPGXWP</t>
  </si>
  <si>
    <t>https://agent-admin.paveapi.com/inspectionView/AMWK-VMK6CPGXWP?activeTab=past-sessions</t>
  </si>
  <si>
    <t>View 4: (21, 22) -&gt; Remove dame old đã fix</t>
  </si>
  <si>
    <t>AMES-5KXPYCYOM9</t>
  </si>
  <si>
    <t>https://agent-admin.paveapi.com/inspectionView/AMES-5KXPYCYOM9?activeTab=past-sessions</t>
  </si>
  <si>
    <t>ADF-QENZDREXLN</t>
  </si>
  <si>
    <t>https://agent-admin.paveapi.com/inspectionView/ADF-QENZDREXLN?activeTab=past-sessions</t>
  </si>
  <si>
    <t>AMFR-G5QOGHOWDX</t>
  </si>
  <si>
    <t>https://agent-admin.paveapi.com/inspectionView/AMFR-G5QOGHOWDX?activeTab=past-sessions</t>
  </si>
  <si>
    <t>View 4: (1) -&gt; Remove</t>
  </si>
  <si>
    <t>AMDE-TNHHN1Y2FI</t>
  </si>
  <si>
    <t>https://agent-admin.paveapi.com/inspectionView/AMDE-TNHHN1Y2FI?activeTab=past-sessions</t>
  </si>
  <si>
    <t>AMDE-17W38GYPDT</t>
  </si>
  <si>
    <t>https://agent-admin.paveapi.com/inspectionView/AMDE-17W38GYPDT?activeTab=past-sessions</t>
  </si>
  <si>
    <t>AMDE-Y2GORXYIIJ</t>
  </si>
  <si>
    <t>https://agent-admin.paveapi.com/inspectionView/AMDE-Y2GORXYIIJ?activeTab=past-sessions</t>
  </si>
  <si>
    <t>AMDE-W8QMWTLNWH</t>
  </si>
  <si>
    <t>https://agent-admin.paveapi.com/inspectionView/AMDE-W8QMWTLNWH?activeTab=past-sessions</t>
  </si>
  <si>
    <t>AMES-9EX8LI090V</t>
  </si>
  <si>
    <t>https://agent-admin.paveapi.com/inspectionView/AMES-9EX8LI090V?activeTab=past-sessions</t>
  </si>
  <si>
    <t>AMDE-5HWHRHUCR7</t>
  </si>
  <si>
    <t>https://agent-admin.paveapi.com/inspectionView/AMDE-5HWHRHUCR7?activeTab=past-sessions</t>
  </si>
  <si>
    <t>AMBE-ZBKB4RQNYJ</t>
  </si>
  <si>
    <t>https://agent-admin.paveapi.com/inspectionView/AMBE-ZBKB4RQNYJ?activeTab=past-sessions</t>
  </si>
  <si>
    <t>AMDE-J8GPATVLJS</t>
  </si>
  <si>
    <t>https://agent-admin.paveapi.com/inspectionView/AMDE-J8GPATVLJS?activeTab=past-sessions</t>
  </si>
  <si>
    <t>AMAU-TDTB9W7UKZ</t>
  </si>
  <si>
    <t>https://agent-admin.paveapi.com/inspectionView/AMAU-TDTB9W7UKZ?activeTab=past-sessions</t>
  </si>
  <si>
    <t>ADF-MMPRARZJOJ</t>
  </si>
  <si>
    <t>https://agent-admin.paveapi.com/inspectionView/ADF-MMPRARZJOJ?activeTab=past-sessions</t>
  </si>
  <si>
    <t>AMWK-ZHWGO2EXRV</t>
  </si>
  <si>
    <t>https://agent-admin.paveapi.com/inspectionView/AMWK-ZHWGO2EXRV?activeTab=past-sessions</t>
  </si>
  <si>
    <t>CRMT-BKQQTH0JUW</t>
  </si>
  <si>
    <t>https://agent-admin.paveapi.com/inspectionView/CRMT-BKQQTH0JUW?activeTab=past-sessions</t>
  </si>
  <si>
    <t>CRMT-SK0QGFENDN</t>
  </si>
  <si>
    <t>https://agent-admin.paveapi.com/inspectionView/CRMT-SK0QGFENDN?activeTab=past-sessions</t>
  </si>
  <si>
    <t>CRMT-1OGXGYOQMW</t>
  </si>
  <si>
    <t>https://agent-admin.paveapi.com/inspectionView/CRMT-1OGXGYOQMW?activeTab=past-sessions</t>
  </si>
  <si>
    <t>CRMT-22KKWGDTTH</t>
  </si>
  <si>
    <t>https://agent-admin.paveapi.com/inspectionView/CRMT-22KKWGDTTH?activeTab=past-sessions</t>
  </si>
  <si>
    <t>CRMT-1NJC4FN8QJ</t>
  </si>
  <si>
    <t>https://agent-admin.paveapi.com/inspectionView/CRMT-1NJC4FN8QJ?activeTab=past-sessions</t>
  </si>
  <si>
    <t>View 4: (6) Remove: Medium dent not through paint - Front Left Fender</t>
  </si>
  <si>
    <t>CRMT-CWM7CVHT1C</t>
  </si>
  <si>
    <t>https://agent-admin.paveapi.com/inspectionView/CRMT-CWM7CVHT1C?activeTab=past-sessions</t>
  </si>
  <si>
    <t>AMWT-DUFRIP0PMH</t>
  </si>
  <si>
    <t>https://agent-admin.paveapi.com/inspectionView/AMWT-DUFRIP0PMH?activeTab=past-sessions</t>
  </si>
  <si>
    <t>View 4: (20) -&gt; Remove</t>
  </si>
  <si>
    <t>CRMI-JMKXFLDCNO</t>
  </si>
  <si>
    <t>https://agent-admin.paveapi.com/inspectionView/CRMI-JMKXFLDCNO?activeTab=past-sessions</t>
  </si>
  <si>
    <t>AMWT-NECDEINRX5</t>
  </si>
  <si>
    <t>https://agent-admin.paveapi.com/inspectionView/AMWT-NECDEINRX5?activeTab=past-sessions</t>
  </si>
  <si>
    <t>AMWK-PR9RGZ2K7O</t>
  </si>
  <si>
    <t>https://agent-admin.paveapi.com/inspectionView/AMWK-PR9RGZ2K7O?activeTab=past-sessions</t>
  </si>
  <si>
    <t>AMWT-8XJLTQ6Y35</t>
  </si>
  <si>
    <t>https://agent-admin.paveapi.com/inspectionView/AMWT-8XJLTQ6Y35?activeTab=past-sessions</t>
  </si>
  <si>
    <t>AMFR-I2NOTV0ZOQ</t>
  </si>
  <si>
    <t>https://agent-admin.paveapi.com/inspectionView/AMFR-I2NOTV0ZOQ?activeTab=past-sessions</t>
  </si>
  <si>
    <t>View 4: Miss damage
- Major dent on seam line - Left roof line</t>
  </si>
  <si>
    <t>AMWT-I2KIZ3GGMK</t>
  </si>
  <si>
    <t>https://agent-admin.paveapi.com/inspectionView/AMWT-I2KIZ3GGMK?activeTab=past-sessions</t>
  </si>
  <si>
    <t>CRMT-6L8WXQRQUZ</t>
  </si>
  <si>
    <t>https://agent-admin.paveapi.com/inspectionView/CRMT-6L8WXQRQUZ?activeTab=past-sessions</t>
  </si>
  <si>
    <t>UMF4-1PXOYFSFIZ</t>
  </si>
  <si>
    <t>https://agent-admin.paveapi.com/inspectionView/UMF4-1PXOYFSFIZ?activeTab=past-sessions</t>
  </si>
  <si>
    <t>AMWT-Z48VYXRD8K</t>
  </si>
  <si>
    <t>https://agent-admin.paveapi.com/inspectionView/AMWT-Z48VYXRD8K?activeTab=past-sessions</t>
  </si>
  <si>
    <t>AMWT-JVAU8HTSGE</t>
  </si>
  <si>
    <t>https://agent-admin.paveapi.com/inspectionView/AMWT-JVAU8HTSGE?activeTab=past-sessions</t>
  </si>
  <si>
    <t>AMDE-OPBY5BNV9K</t>
  </si>
  <si>
    <t>https://agent-admin.paveapi.com/inspectionView/AMDE-OPBY5BNV9K?activeTab=past-sessions</t>
  </si>
  <si>
    <t>View 4: (3) -&gt; Remove
View 7: (9) -&gt; Remove</t>
  </si>
  <si>
    <t>AMDE-ZWPMKRN5NO</t>
  </si>
  <si>
    <t>https://agent-admin.paveapi.com/inspectionView/AMDE-ZWPMKRN5NO?activeTab=past-sessions</t>
  </si>
  <si>
    <t>View 7: (6) -&gt; Remove ( wrong damage )</t>
  </si>
  <si>
    <t>AMWT-1EGAMFNSKH</t>
  </si>
  <si>
    <t>https://agent-admin.paveapi.com/inspectionView/AMWT-1EGAMFNSKH?activeTab=past-sessions</t>
  </si>
  <si>
    <t>CRMT-SZ5NORCQHG</t>
  </si>
  <si>
    <t>https://agent-admin.paveapi.com/inspectionView/CRMT-SZ5NORCQHG?activeTab=past-sessions</t>
  </si>
  <si>
    <t>LTM-ZCDY7H7G0G</t>
  </si>
  <si>
    <t>https://agent-admin.paveapi.com/inspectionView/LTM-ZCDY7H7G0G?activeTab=past-sessions</t>
  </si>
  <si>
    <t>AMWT-QZFE9IMZGT</t>
  </si>
  <si>
    <t>https://agent-admin.paveapi.com/inspectionView/AMWT-QZFE9IMZGT?activeTab=past-sessions</t>
  </si>
  <si>
    <t>AMWT-PD04GL1P91</t>
  </si>
  <si>
    <t>https://agent-admin.paveapi.com/inspectionView/AMWT-PD04GL1P91?activeTab=past-sessions</t>
  </si>
  <si>
    <t>AMWT-OZJUUDTPAJ</t>
  </si>
  <si>
    <t>https://agent-admin.paveapi.com/inspectionView/AMWT-OZJUUDTPAJ?activeTab=past-sessions</t>
  </si>
  <si>
    <t>View 7: Miss damage
- Medium dent not thru - Right roofline</t>
  </si>
  <si>
    <t>AMWT-CXT6AFRNPB</t>
  </si>
  <si>
    <t>https://agent-admin.paveapi.com/inspectionView/AMWT-CXT6AFRNPB?activeTab=past-sessions</t>
  </si>
  <si>
    <t>LTM-EN2YZIWBIV</t>
  </si>
  <si>
    <t>https://agent-admin.paveapi.com/inspectionView/LTM-EN2YZIWBIV?activeTab=past-sessions</t>
  </si>
  <si>
    <t>CRMI-JNVQIHJNR3</t>
  </si>
  <si>
    <t>https://agent-admin.paveapi.com/inspectionView/CRMI-JNVQIHJNR3?activeTab=past-sessions</t>
  </si>
  <si>
    <t>View 5: Miss damage
- Fade major - Right Headlight</t>
  </si>
  <si>
    <t>UMF4-33V8U7YPN2</t>
  </si>
  <si>
    <t>https://agent-admin.paveapi.com/inspectionView/UMF4-33V8U7YPN2?activeTab=past-sessions</t>
  </si>
  <si>
    <t>AMWT-KWXW4QRNUB</t>
  </si>
  <si>
    <t>https://agent-admin.paveapi.com/inspectionView/AMWT-KWXW4QRNUB?activeTab=past-sessions</t>
  </si>
  <si>
    <t>AMWT-HHKJTD2ZXN</t>
  </si>
  <si>
    <t>https://agent-admin.paveapi.com/inspectionView/AMWT-HHKJTD2ZXN?activeTab=past-sessions</t>
  </si>
  <si>
    <t>View 7: Miss damage
- Medium bent - Right side step</t>
  </si>
  <si>
    <t>SMG-NGX7HAKOV1</t>
  </si>
  <si>
    <t>https://agent-admin.paveapi.com/inspectionView/SMG-NGX7HAKOV1?activeTab=past-sessions</t>
  </si>
  <si>
    <t>AMRR-95GFQMRGSH</t>
  </si>
  <si>
    <t>https://agent-admin.paveapi.com/inspectionView/AMRR-95GFQMRGSH?activeTab=past-sessions</t>
  </si>
  <si>
    <t>CRMT-13RTV3HWKM</t>
  </si>
  <si>
    <t>https://agent-admin.paveapi.com/inspectionView/CRMT-13RTV3HWKM?activeTab=past-sessions</t>
  </si>
  <si>
    <t>View 4: Miss damage
- Medium dent not thru - Left rear door</t>
  </si>
  <si>
    <t>LTM-KPWUQPFEOA</t>
  </si>
  <si>
    <t>https://agent-admin.paveapi.com/inspectionView/LTM-KPWUQPFEOA?activeTab=past-sessions</t>
  </si>
  <si>
    <t>CRMT-HUKTCENWZV</t>
  </si>
  <si>
    <t>https://agent-admin.paveapi.com/inspectionView/CRMT-HUKTCENWZV?activeTab=past-sessions</t>
  </si>
  <si>
    <t>AMRR-ERTRGRUXPT</t>
  </si>
  <si>
    <t>https://agent-admin.paveapi.com/inspectionView/AMRR-ERTRGRUXPT?activeTab=past-sessions</t>
  </si>
  <si>
    <t>AMDE-BZGOSIWACF</t>
  </si>
  <si>
    <t>https://agent-admin.paveapi.com/inspectionView/AMDE-BZGOSIWACF?activeTab=past-sessions</t>
  </si>
  <si>
    <t>Back side: Remove (1) Medium dent not through paint - Rear Left Hatch Door</t>
  </si>
  <si>
    <t>CRMT-OHI883SAYB</t>
  </si>
  <si>
    <t>https://agent-admin.paveapi.com/inspectionView/CRMT-OHI883SAYB?activeTab=past-sessions</t>
  </si>
  <si>
    <t>AMWT-OD0RM3F3MS</t>
  </si>
  <si>
    <t>https://agent-admin.paveapi.com/inspectionView/AMWT-OD0RM3F3MS?activeTab=past-sessions</t>
  </si>
  <si>
    <t>AMWT-PU4IDFGIOI</t>
  </si>
  <si>
    <t>https://agent-admin.paveapi.com/inspectionView/AMWT-PU4IDFGIOI?activeTab=past-sessions</t>
  </si>
  <si>
    <t>AMDE-MDN2RGZL1I</t>
  </si>
  <si>
    <t>https://agent-admin.paveapi.com/inspectionView/AMDE-MDN2RGZL1I?activeTab=past-sessions</t>
  </si>
  <si>
    <t>AMDE-TMNCDYXQNF</t>
  </si>
  <si>
    <t>https://agent-admin.paveapi.com/inspectionView/AMDE-TMNCDYXQNF?activeTab=past-sessions</t>
  </si>
  <si>
    <t>AMWT-ZG1LILRSN2</t>
  </si>
  <si>
    <t>https://agent-admin.paveapi.com/inspectionView/AMWT-ZG1LILRSN2?activeTab=past-sessions</t>
  </si>
  <si>
    <t>Left side: 
- Remove (2) Major dent through paint - Left Quarter Panel
- Remove (5) Major dent not through paint - Left Quarter Panel
- Remove (6) Medium dent on seam line - Left Quarter Panel
- Remove (9) Medium dent not through paint - Left Quarter Panel</t>
  </si>
  <si>
    <t>AMWT-KP5VLHTO6H</t>
  </si>
  <si>
    <t>https://agent-admin.paveapi.com/inspectionView/AMWT-KP5VLHTO6H?activeTab=past-sessions</t>
  </si>
  <si>
    <t>Left side: 
- Remove (4) Medium dent not through paint - Left Quarter Panel
- Remove (5) Medium dent not through paint - Left Center Panel
- Remove (7) Major dent on seam line - Left Roof Line
- Remove (9) Medium dent on seam line - Left C-Pillar
Right side: 
- Remove (2) Medium dent on seam line - Right Roof Line
- Remove (3) Medium dent on seam line -Right Roof Line</t>
  </si>
  <si>
    <t>AMDE-HWFGQVZROJ</t>
  </si>
  <si>
    <t>https://agent-admin.paveapi.com/inspectionView/AMDE-HWFGQVZROJ?activeTab=past-sessions</t>
  </si>
  <si>
    <t>View 4: Missing damage Dent medium not through - Center panel</t>
  </si>
  <si>
    <t>AMES-VWFG5L6QIH</t>
  </si>
  <si>
    <t>https://agent-admin.paveapi.com/inspectionView/AMES-VWFG5L6QIH?activeTab=past-sessions</t>
  </si>
  <si>
    <t>AMDE-6VF3YLIBL3</t>
  </si>
  <si>
    <t>https://agent-admin.paveapi.com/inspectionView/AMDE-6VF3YLIBL3?activeTab=past-sessions</t>
  </si>
  <si>
    <t>AMWK-ELA2PMDBGX</t>
  </si>
  <si>
    <t>https://agent-admin.paveapi.com/inspectionView/AMWK-ELA2PMDBGX?activeTab=past-sessions</t>
  </si>
  <si>
    <t>AMDE-SW2SLQKTGS</t>
  </si>
  <si>
    <t>https://agent-admin.paveapi.com/inspectionView/AMDE-SW2SLQKTGS?activeTab=past-sessions</t>
  </si>
  <si>
    <t>Left side: Miss damage: Medium dent not through paint - Left Center Panel
Right side: Remove (2) Medium dent not through paint - Rear Right Door</t>
  </si>
  <si>
    <t>AMDE-XGLOWOQQCX</t>
  </si>
  <si>
    <t>https://agent-admin.paveapi.com/inspectionView/AMDE-XGLOWOQQCX?activeTab=past-sessions</t>
  </si>
  <si>
    <t>Front side: Miss damage: Missing - Front Tow Hook</t>
  </si>
  <si>
    <t>AMIT-TZSULJR3QU</t>
  </si>
  <si>
    <t>https://agent-admin.paveapi.com/inspectionView/AMIT-TZSULJR3QU?activeTab=past-sessions</t>
  </si>
  <si>
    <t>AMDE-TAI20QUXLY</t>
  </si>
  <si>
    <t>https://agent-admin.paveapi.com/inspectionView/AMDE-TAI20QUXLY?activeTab=past-sessions</t>
  </si>
  <si>
    <t xml:space="preserve">View 4: (2)(3)(4) Damage OLD còn dấu hiệu nhưng Remove  
View 7: (5)(11)(7) Damage OLD đã Repair  </t>
  </si>
  <si>
    <t>AMIT-LFZHAPUWUY</t>
  </si>
  <si>
    <t>https://agent-admin.paveapi.com/inspectionView/AMIT-LFZHAPUWUY?activeTab=past-sessions</t>
  </si>
  <si>
    <t xml:space="preserve">View 7: Missing Major_Scratches_Through - Quarter Panel </t>
  </si>
  <si>
    <t>AMWK-5TOKUWLVWV</t>
  </si>
  <si>
    <t>https://agent-admin.paveapi.com/inspectionView/AMWK-5TOKUWLVWV?activeTab=past-sessions</t>
  </si>
  <si>
    <t xml:space="preserve">View 7: (7) Damage OLD không có dấu hiệu </t>
  </si>
  <si>
    <t>AMWT-9JBBSVT5LS</t>
  </si>
  <si>
    <t>https://agent-admin.paveapi.com/inspectionView/AMWT-9JBBSVT5LS?activeTab=past-sessions</t>
  </si>
  <si>
    <t>AMWT-GSVKK0SHI8</t>
  </si>
  <si>
    <t>https://agent-admin.paveapi.com/inspectionView/AMWT-GSVKK0SHI8?activeTab=past-sessions</t>
  </si>
  <si>
    <t>View 5: Missing Dent major - grill front
View 7: Remove (5) Dent severe not through paint - Rocker panel right
View 8: Missing Dent medium - hatch door left
Missing Dent medium - Pillar cover left</t>
  </si>
  <si>
    <t>AMWT-G11OAV08RT</t>
  </si>
  <si>
    <t>https://agent-admin.paveapi.com/inspectionView/AMWT-G11OAV08RT?activeTab=past-sessions</t>
  </si>
  <si>
    <t>AMWT-KIQON67BEO</t>
  </si>
  <si>
    <t>https://agent-admin.paveapi.com/inspectionView/AMWT-KIQON67BEO?activeTab=past-sessions</t>
  </si>
  <si>
    <t>Front side: Remove (4) Minor hole - Front Bumper Cover
Right side: Remove (2) Medium dent on seam line - Rear Right Door</t>
  </si>
  <si>
    <t>AMWT-TM3B3A3NXG</t>
  </si>
  <si>
    <t>https://agent-admin.paveapi.com/inspectionView/AMWT-TM3B3A3NXG?activeTab=past-sessions</t>
  </si>
  <si>
    <t>AMWT-ZDU1X5TJEX</t>
  </si>
  <si>
    <t>https://agent-admin.paveapi.com/inspectionView/AMWT-ZDU1X5TJEX?activeTab=past-sessions</t>
  </si>
  <si>
    <t>AMWT-6K8XR00K7F</t>
  </si>
  <si>
    <t>https://agent-admin.paveapi.com/inspectionView/AMWT-6K8XR00K7F?activeTab=past-sessions</t>
  </si>
  <si>
    <t>AMRR-QVFYQF156G</t>
  </si>
  <si>
    <t>https://agent-admin.paveapi.com/inspectionView/AMRR-QVFYQF156G?activeTab=past-sessions</t>
  </si>
  <si>
    <t>AMWT-1S9FMEMC7G</t>
  </si>
  <si>
    <t>https://agent-admin.paveapi.com/inspectionView/AMWT-1S9FMEMC7G?activeTab=past-sessions</t>
  </si>
  <si>
    <t>AMUO-0OBCFVEAHE</t>
  </si>
  <si>
    <t>https://agent-admin.paveapi.com/inspectionView/AMUO-0OBCFVEAHE?activeTab=past-sessions</t>
  </si>
  <si>
    <t>AMUO-36UMPYJXIQ</t>
  </si>
  <si>
    <t>https://agent-admin.paveapi.com/inspectionView/AMUO-36UMPYJXIQ?activeTab=past-sessions</t>
  </si>
  <si>
    <t>AMFR-AXH907A0LN</t>
  </si>
  <si>
    <t>https://agent-admin.paveapi.com/inspectionView/AMFR-AXH907A0LN?activeTab=past-sessions</t>
  </si>
  <si>
    <t>Left side: Miss damaage: Major dent through paint - Left Roof Line
Right side: Miss damage: Medium dent on seam line - Right Quarter Panel</t>
  </si>
  <si>
    <t>LTM-P2RIUHOWRQ</t>
  </si>
  <si>
    <t>https://agent-admin.paveapi.com/inspectionView/LTM-P2RIUHOWRQ?activeTab=past-sessions</t>
  </si>
  <si>
    <t>AMWT-AT1OH8FQBH</t>
  </si>
  <si>
    <t>https://agent-admin.paveapi.com/inspectionView/AMWT-AT1OH8FQBH?activeTab=past-sessions</t>
  </si>
  <si>
    <t>LTM-S6XHYVTPLX</t>
  </si>
  <si>
    <t>https://agent-admin.paveapi.com/inspectionView/LTM-S6XHYVTPLX?activeTab=past-sessions</t>
  </si>
  <si>
    <t>Left side: Miss damage: Minor dent not through paint - Front Left Door
Right side: Miss damage: Medium scratch through paint - Front Right Door
Back side: Miss damage: Medium rusted - Trailer Hitch</t>
  </si>
  <si>
    <t>CRMI-HCPSENGPWC</t>
  </si>
  <si>
    <t>https://agent-admin.paveapi.com/inspectionView/CRMI-HCPSENGPWC?activeTab=past-sessions</t>
  </si>
  <si>
    <t>Right side: Remove (8) Multi medium scratch though paint - Front Right Door</t>
  </si>
  <si>
    <t>NXC-3KTPXHHPGS</t>
  </si>
  <si>
    <t>https://agent-admin.paveapi.com/inspectionView/NXC-3KTPXHHPGS?activeTab=past-sessions</t>
  </si>
  <si>
    <t>CMG-49BZLURXDD</t>
  </si>
  <si>
    <t>https://agent-admin.paveapi.com/inspectionView/CMG-49BZLURXDD?activeTab=past-sessions</t>
  </si>
  <si>
    <t>Front side: Miss damage: Medium broken - Front Bumper Cover</t>
  </si>
  <si>
    <t>LTM-8XDL4NXA5N</t>
  </si>
  <si>
    <t>https://agent-admin.paveapi.com/inspectionView/LTM-8XDL4NXA5N?activeTab=past-sessions</t>
  </si>
  <si>
    <t>AMFR-K7VAOVRC86</t>
  </si>
  <si>
    <t>https://agent-admin.paveapi.com/inspectionView/AMFR-K7VAOVRC86?activeTab=past-sessions</t>
  </si>
  <si>
    <t>GBGA-QYPXK9AH4Y</t>
  </si>
  <si>
    <t>https://agent-admin.paveapi.com/inspectionView/GBGA-QYPXK9AH4Y?activeTab=past-sessions</t>
  </si>
  <si>
    <t>RACI-AC0ISVHVJO</t>
  </si>
  <si>
    <t>https://agent-admin.paveapi.com/inspectionView/RACI-AC0ISVHVJO?activeTab=past-sessions</t>
  </si>
  <si>
    <t>AMUO-BH1XNYVFQE</t>
  </si>
  <si>
    <t>https://agent-admin.paveapi.com/inspectionView/AMUO-BH1XNYVFQE?activeTab=past-sessions</t>
  </si>
  <si>
    <t>AMUO-VWC7IUEW3O</t>
  </si>
  <si>
    <t>https://agent-admin.paveapi.com/inspectionView/AMUO-VWC7IUEW3O?activeTab=past-sessions</t>
  </si>
  <si>
    <t>ADF-BVYBO4FOGA</t>
  </si>
  <si>
    <t>https://agent-admin.paveapi.com/inspectionView/ADF-BVYBO4FOGA?activeTab=past-sessions</t>
  </si>
  <si>
    <t>View 7: DENT_MEDIUM_NOT_THROUGHT - DOOR_FRONT_RIGHT
View 7: DENT_MEDIUM_SEAM_LINE - FENDER_FRONT_RIGHT</t>
  </si>
  <si>
    <t>AMWT-NR4E4YEKMQ</t>
  </si>
  <si>
    <t>https://agent-admin.paveapi.com/inspectionView/AMWT-NR4E4YEKMQ?activeTab=past-sessions</t>
  </si>
  <si>
    <t>AMWT-GFMOGVGJMN</t>
  </si>
  <si>
    <t>https://agent-admin.paveapi.com/inspectionView/AMWT-GFMOGVGJMN?activeTab=past-sessions</t>
  </si>
  <si>
    <t>FOSS-E0EUT6B4BN</t>
  </si>
  <si>
    <t>https://agent-admin.paveapi.com/inspectionView/FOSS-E0EUT6B4BN?activeTab=past-sessions</t>
  </si>
  <si>
    <t>UMF4-WEVJ8RM2ND</t>
  </si>
  <si>
    <t>https://agent-admin.paveapi.com/inspectionView/UMF4-WEVJ8RM2ND?activeTab=past-sessions</t>
  </si>
  <si>
    <t>AMWT-9DCIFMTOAO</t>
  </si>
  <si>
    <t>https://agent-admin.paveapi.com/inspectionView/AMWT-9DCIFMTOAO?activeTab=past-sessions</t>
  </si>
  <si>
    <t>AMWT-3ORU5NE2PW</t>
  </si>
  <si>
    <t>https://agent-admin.paveapi.com/inspectionView/AMWT-3ORU5NE2PW?activeTab=past-sessions</t>
  </si>
  <si>
    <t>AMDE-SONHUO0UDW</t>
  </si>
  <si>
    <t>https://agent-admin.paveapi.com/inspectionView/AMDE-SONHUO0UDW?activeTab=past-sessions</t>
  </si>
  <si>
    <t>LTM-6RL2SAKVGA</t>
  </si>
  <si>
    <t>https://agent-admin.paveapi.com/inspectionView/LTM-6RL2SAKVGA?activeTab=past-sessions</t>
  </si>
  <si>
    <t>HHSA-NVFEUTBBO5</t>
  </si>
  <si>
    <t>https://agent-admin.paveapi.com/inspectionView/HHSA-NVFEUTBBO5?activeTab=past-sessions</t>
  </si>
  <si>
    <t>AMWT-FBSXIKFGVY</t>
  </si>
  <si>
    <t>https://agent-admin.paveapi.com/inspectionView/AMWT-FBSXIKFGVY?activeTab=past-sessions</t>
  </si>
  <si>
    <t>AMWT-INYHYUGWRZ</t>
  </si>
  <si>
    <t>https://agent-admin.paveapi.com/inspectionView/AMWT-INYHYUGWRZ?activeTab=past-sessions</t>
  </si>
  <si>
    <t>AMUO-HSF4MMRUAE</t>
  </si>
  <si>
    <t>https://agent-admin.paveapi.com/inspectionView/AMUO-HSF4MMRUAE?activeTab=past-sessions</t>
  </si>
  <si>
    <t>AMWT-RRSHUBCBJ1</t>
  </si>
  <si>
    <t>https://agent-admin.paveapi.com/inspectionView/AMWT-RRSHUBCBJ1?activeTab=past-sessions</t>
  </si>
  <si>
    <t>AMWT-IOBG7OFHQX</t>
  </si>
  <si>
    <t>https://agent-admin.paveapi.com/inspectionView/AMWT-IOBG7OFHQX?activeTab=past-sessions</t>
  </si>
  <si>
    <t>AMWT-FWGBGTGNNN</t>
  </si>
  <si>
    <t>https://agent-admin.paveapi.com/inspectionView/AMWT-FWGBGTGNNN?activeTab=past-sessions</t>
  </si>
  <si>
    <t>CRMT-QVKI5QZI75</t>
  </si>
  <si>
    <t>https://agent-admin.paveapi.com/inspectionView/CRMT-QVKI5QZI75?activeTab=past-sessions</t>
  </si>
  <si>
    <t>ADF-HKI31FYACB</t>
  </si>
  <si>
    <t>https://agent-admin.paveapi.com/inspectionView/ADF-HKI31FYACB?activeTab=past-sessions</t>
  </si>
  <si>
    <t>ADF-TTNRRXSC9G</t>
  </si>
  <si>
    <t>https://agent-admin.paveapi.com/inspectionView/ADF-TTNRRXSC9G?activeTab=past-sessions</t>
  </si>
  <si>
    <t>ADF-RMAAVFSFVY</t>
  </si>
  <si>
    <t>https://agent-admin.paveapi.com/inspectionView/ADF-RMAAVFSFVY?activeTab=past-sessions</t>
  </si>
  <si>
    <t>ADF-ZQB5K6Q5V9</t>
  </si>
  <si>
    <t>https://agent-admin.paveapi.com/inspectionView/ADF-ZQB5K6Q5V9?activeTab=past-sessions</t>
  </si>
  <si>
    <t>AMIT-ZMKVFULETT</t>
  </si>
  <si>
    <t>https://agent-admin.paveapi.com/inspectionView/AMIT-ZMKVFULETT?activeTab=past-sessions</t>
  </si>
  <si>
    <t>ADF-WB1VHUYV3A</t>
  </si>
  <si>
    <t>https://agent-admin.paveapi.com/inspectionView/ADF-WB1VHUYV3A?activeTab=past-sessions</t>
  </si>
  <si>
    <t>NXC-BHL3PVHCDJ</t>
  </si>
  <si>
    <t>https://agent-admin.paveapi.com/inspectionView/NXC-BHL3PVHCDJ?activeTab=past-sessions</t>
  </si>
  <si>
    <t>AMDE-9HK91J1JBF</t>
  </si>
  <si>
    <t>https://agent-admin.paveapi.com/inspectionView/AMDE-9HK91J1JBF?activeTab=past-sessions</t>
  </si>
  <si>
    <t>AMRR-FG90ECLEL2</t>
  </si>
  <si>
    <t>https://agent-admin.paveapi.com/inspectionView/AMRR-FG90ECLEL2?activeTab=past-sessions</t>
  </si>
  <si>
    <t>CRMI-U3OD6A2JQR</t>
  </si>
  <si>
    <t>https://agent-admin.paveapi.com/inspectionView/CRMI-U3OD6A2JQR?activeTab=past-sessions</t>
  </si>
  <si>
    <t>LTM-TZZ0VLX0NW</t>
  </si>
  <si>
    <t>https://agent-admin.paveapi.com/inspectionView/LTM-TZZ0VLX0NW?activeTab=past-sessions</t>
  </si>
  <si>
    <t>AMUO-KBAN0TV2LJ</t>
  </si>
  <si>
    <t>https://agent-admin.paveapi.com/inspectionView/AMUO-KBAN0TV2LJ?activeTab=past-sessions</t>
  </si>
  <si>
    <t>GCSI-E6IOYMS0NJ</t>
  </si>
  <si>
    <t>https://agent-admin.paveapi.com/inspectionView/GCSI-E6IOYMS0NJ?activeTab=past-sessions</t>
  </si>
  <si>
    <t>CRMT-EVODZZWJLR</t>
  </si>
  <si>
    <t>https://agent-admin.paveapi.com/inspectionView/CRMT-EVODZZWJLR?activeTab=past-sessions</t>
  </si>
  <si>
    <t>AMUO-GDWYYI6WGA</t>
  </si>
  <si>
    <t>https://agent-admin.paveapi.com/inspectionView/AMUO-GDWYYI6WGA?activeTab=past-sessions</t>
  </si>
  <si>
    <t>SMG-Z6EN08OEDO</t>
  </si>
  <si>
    <t>https://agent-admin.paveapi.com/inspectionView/SMG-Z6EN08OEDO?activeTab=past-sessions</t>
  </si>
  <si>
    <t>AMUO-9G4OBSZXO9</t>
  </si>
  <si>
    <t>https://agent-admin.paveapi.com/inspectionView/AMUO-9G4OBSZXO9?activeTab=past-sessions</t>
  </si>
  <si>
    <t>ICA-E8GPDHFHX0</t>
  </si>
  <si>
    <t>https://agent-admin.paveapi.com/inspectionView/ICA-E8GPDHFHX0?activeTab=past-sessions</t>
  </si>
  <si>
    <t>AMWT-Y3HELIZMDW</t>
  </si>
  <si>
    <t>https://agent-admin.paveapi.com/inspectionView/AMWT-Y3HELIZMDW?activeTab=past-sessions</t>
  </si>
  <si>
    <t>CRMT-EJTFGPHQOZ</t>
  </si>
  <si>
    <t>https://agent-admin.paveapi.com/inspectionView/CRMT-EJTFGPHQOZ?activeTab=past-sessions</t>
  </si>
  <si>
    <t>CRMT-E5WK6OIKBU</t>
  </si>
  <si>
    <t>https://agent-admin.paveapi.com/inspectionView/CRMT-E5WK6OIKBU?activeTab=past-sessions</t>
  </si>
  <si>
    <t>ADF-EHCIBYTMM7</t>
  </si>
  <si>
    <t>https://agent-admin.paveapi.com/inspectionView/ADF-EHCIBYTMM7?activeTab=past-sessions</t>
  </si>
  <si>
    <t>AMIT-NQACECCR0W</t>
  </si>
  <si>
    <t>https://agent-admin.paveapi.com/inspectionView/AMIT-NQACECCR0W?activeTab=past-sessions</t>
  </si>
  <si>
    <t>AMDE-1GDWPFXKMH</t>
  </si>
  <si>
    <t>https://agent-admin.paveapi.com/inspectionView/AMDE-1GDWPFXKMH?activeTab=past-sessions</t>
  </si>
  <si>
    <t>LTM-OFF695J5BS</t>
  </si>
  <si>
    <t>https://agent-admin.paveapi.com/inspectionView/LTM-OFF695J5BS?activeTab=past-sessions</t>
  </si>
  <si>
    <t>Wed</t>
  </si>
  <si>
    <t>AMWT-LUQUR52TIJ</t>
  </si>
  <si>
    <t>https://agent-admin.paveapi.com/inspectionView/AMWT-LUQUR52TIJ?activeTab=past-sessions</t>
  </si>
  <si>
    <t>Thu</t>
  </si>
  <si>
    <t>LTM-FUHZTZTQ7Y</t>
  </si>
  <si>
    <t>https://agent-admin.paveapi.com/inspectionView/LTM-FUHZTZTQ7Y?activeTab=past-sessions</t>
  </si>
  <si>
    <t>Tue</t>
  </si>
  <si>
    <t>AMWT-HMKKWK0Z6U</t>
  </si>
  <si>
    <t>https://agent-admin.paveapi.com/inspectionView/AMWT-HMKKWK0Z6U?activeTab=past-sessions</t>
  </si>
  <si>
    <t>CRMI-ILWB9KW4AJ</t>
  </si>
  <si>
    <t>https://agent-admin.paveapi.com/inspectionView/CRMI-ILWB9KW4AJ?activeTab=past-sessions</t>
  </si>
  <si>
    <t>AMWT-VR5MHKGSUM</t>
  </si>
  <si>
    <t>https://agent-admin.paveapi.com/inspectionView/AMWT-VR5MHKGSUM?activeTab=past-sessions</t>
  </si>
  <si>
    <t>LTM-VKAFE0LGC9</t>
  </si>
  <si>
    <t>https://agent-admin.paveapi.com/inspectionView/LTM-VKAFE0LGC9?activeTab=past-sessions</t>
  </si>
  <si>
    <t>CRMI-CWXHTNKM3J</t>
  </si>
  <si>
    <t>https://agent-admin.paveapi.com/inspectionView/CRMI-CWXHTNKM3J?activeTab=past-sessions</t>
  </si>
  <si>
    <t>LTM-MAPQYEL8KU</t>
  </si>
  <si>
    <t>https://agent-admin.paveapi.com/inspectionView/LTM-MAPQYEL8KU?activeTab=past-sessions</t>
  </si>
  <si>
    <t>AMWT-62XLAMMTZT</t>
  </si>
  <si>
    <t>https://agent-admin.paveapi.com/inspectionView/AMWT-62XLAMMTZT?activeTab=past-sessions</t>
  </si>
  <si>
    <t>View 4: Missing damage Dent medium through - Door front</t>
  </si>
  <si>
    <t>CRMI-KITNYLX4BY</t>
  </si>
  <si>
    <t>https://agent-admin.paveapi.com/inspectionView/CRMI-KITNYLX4BY?activeTab=past-sessions</t>
  </si>
  <si>
    <t>View 5:
- Remove damage (1)
- Missing damage Scratch major not through - Hood
View 8:
- Remove damage (1, 2)
- Missing damage Oxidized - Bumper</t>
  </si>
  <si>
    <t>Checker Miss Damage, Checker Wrong damage</t>
  </si>
  <si>
    <t>CRMI-MEXMAHKEWH</t>
  </si>
  <si>
    <t>https://agent-admin.paveapi.com/inspectionView/CRMI-MEXMAHKEWH?activeTab=past-sessions</t>
  </si>
  <si>
    <t>LTM-A8EWQCGAPA</t>
  </si>
  <si>
    <t>https://agent-admin.paveapi.com/inspectionView/LTM-A8EWQCGAPA?activeTab=past-sessions</t>
  </si>
  <si>
    <t>AMWK-7HITTDZJJP</t>
  </si>
  <si>
    <t>https://agent-admin.paveapi.com/inspectionView/AMWK-7HITTDZJJP?activeTab=past-sessions</t>
  </si>
  <si>
    <t>Mon</t>
  </si>
  <si>
    <t>CRMT-UAP8KNZSAQ</t>
  </si>
  <si>
    <t>https://agent-admin.paveapi.com/inspectionView/CRMT-UAP8KNZSAQ?activeTab=past-sessions</t>
  </si>
  <si>
    <t>View7: Missing dmg Dented_Medium_Not_Through Door_Front</t>
  </si>
  <si>
    <t>AMDE-TX8144W5VX</t>
  </si>
  <si>
    <t>https://agent-admin.paveapi.com/inspectionView/AMDE-TX8144W5VX?activeTab=past-sessions</t>
  </si>
  <si>
    <t>AMDE-1TXC7KURWE</t>
  </si>
  <si>
    <t>https://agent-admin.paveapi.com/inspectionView/AMDE-1TXC7KURWE?activeTab=past-sessions</t>
  </si>
  <si>
    <t>View 8: Missing dmg Dented_Medium_Not_Through Hatchdoor_Rear_Left</t>
  </si>
  <si>
    <t>LTM-WE1OGCP92B</t>
  </si>
  <si>
    <t>https://agent-admin.paveapi.com/inspectionView/LTM-WE1OGCP92B?activeTab=past-sessions</t>
  </si>
  <si>
    <t>AMDE-BHK1KXZRMP</t>
  </si>
  <si>
    <t>https://agent-admin.paveapi.com/inspectionView/AMDE-BHK1KXZRMP?activeTab=past-sessions</t>
  </si>
  <si>
    <t>AMES-FLU7VLHPBF</t>
  </si>
  <si>
    <t>https://agent-admin.paveapi.com/inspectionView/AMES-FLU7VLHPBF?activeTab=past-sessions</t>
  </si>
  <si>
    <t>AMDE-TKBTT9T5SU</t>
  </si>
  <si>
    <t>https://agent-admin.paveapi.com/inspectionView/AMDE-TKBTT9T5SU?activeTab=past-sessions</t>
  </si>
  <si>
    <t>LTM-9EVDEQWWPN</t>
  </si>
  <si>
    <t>https://agent-admin.paveapi.com/inspectionView/LTM-9EVDEQWWPN?activeTab=past-sessions</t>
  </si>
  <si>
    <t>View 4: Missing damage_Scraped Medium_Bumper</t>
  </si>
  <si>
    <t>AMDE-PAWJ1LC2JY</t>
  </si>
  <si>
    <t>https://agent-admin.paveapi.com/inspectionView/AMDE-PAWJ1LC2JY?activeTab=past-sessions</t>
  </si>
  <si>
    <t>AMWT-POKOEDI4AS</t>
  </si>
  <si>
    <t>https://agent-admin.paveapi.com/inspectionView/AMWT-POKOEDI4AS?activeTab=past-sessions</t>
  </si>
  <si>
    <t>AMDE-046JOICXV9</t>
  </si>
  <si>
    <t>https://agent-admin.paveapi.com/inspectionView/AMDE-046JOICXV9?activeTab=past-sessions</t>
  </si>
  <si>
    <t>AMES-NCIXVTCU5Z</t>
  </si>
  <si>
    <t>https://agent-admin.paveapi.com/inspectionView/AMES-NCIXVTCU5Z?activeTab=past-sessions</t>
  </si>
  <si>
    <t>ICA-U6SXK9L0TJ</t>
  </si>
  <si>
    <t>https://agent-admin.paveapi.com/inspectionView/ICA-U6SXK9L0TJ?activeTab=past-sessions</t>
  </si>
  <si>
    <t>AMWT-1KLWCWV6NH</t>
  </si>
  <si>
    <t>https://agent-admin.paveapi.com/inspectionView/AMWT-1KLWCWV6NH?activeTab=past-sessions</t>
  </si>
  <si>
    <t>View 4: Remove damage (1)</t>
  </si>
  <si>
    <t>AMWT-NTQSKPCM0I</t>
  </si>
  <si>
    <t>https://agent-admin.paveapi.com/inspectionView/AMWT-NTQSKPCM0I?activeTab=past-sessions</t>
  </si>
  <si>
    <t>View 7: Remove damage (5)
View 8: Remove damage (1)</t>
  </si>
  <si>
    <t>CRMI-E96KWUDECF</t>
  </si>
  <si>
    <t>https://agent-admin.paveapi.com/inspectionView/CRMI-E96KWUDECF?activeTab=past-sessions</t>
  </si>
  <si>
    <t>View 5:
- Remove damage (5)
- Missing damage Multi scratch medium through - Bumper
View 8: Remove damage (4)</t>
  </si>
  <si>
    <t>AMWT-K76OC5JZRI</t>
  </si>
  <si>
    <t>https://agent-admin.paveapi.com/inspectionView/AMWT-K76OC5JZRI?activeTab=past-sessions</t>
  </si>
  <si>
    <t>CRMI-HSPEDHG9TR</t>
  </si>
  <si>
    <t>https://agent-admin.paveapi.com/inspectionView/CRMI-HSPEDHG9TR?activeTab=past-sessions</t>
  </si>
  <si>
    <t>View 2: Wrong trans
View 5: Missing damage Scrach medium not through - Bumper valance</t>
  </si>
  <si>
    <t>Checker Miss Damage, Other</t>
  </si>
  <si>
    <t>CRMI-SXZVD6RFCQ</t>
  </si>
  <si>
    <t>https://agent-admin.paveapi.com/inspectionView/CRMI-SXZVD6RFCQ?activeTab=past-sessions</t>
  </si>
  <si>
    <t xml:space="preserve">View 4: Missing damage_Dent Medium_Rocker </t>
  </si>
  <si>
    <t>RLY2-3WJGWGTN6S</t>
  </si>
  <si>
    <t>https://agent-admin.paveapi.com/inspectionView/RLY2-3WJGWGTN6S?activeTab=past-sessions</t>
  </si>
  <si>
    <t>View 5: Missing damage_Dent Major_Bumper Valance</t>
  </si>
  <si>
    <t>CRMI-ENZEL9WHUD</t>
  </si>
  <si>
    <t>https://agent-admin.paveapi.com/inspectionView/CRMI-ENZEL9WHUD?activeTab=past-sessions</t>
  </si>
  <si>
    <t>AMWT-S9NDFPNRNY</t>
  </si>
  <si>
    <t>https://agent-admin.paveapi.com/inspectionView/AMWT-S9NDFPNRNY?activeTab=past-sessions</t>
  </si>
  <si>
    <t>CRMT-MFESWKHZ1T</t>
  </si>
  <si>
    <t>https://agent-admin.paveapi.com/inspectionView/CRMT-MFESWKHZ1T?activeTab=past-sessions</t>
  </si>
  <si>
    <t>CRMI-Z1V80JCTBA</t>
  </si>
  <si>
    <t>https://agent-admin.paveapi.com/inspectionView/CRMI-Z1V80JCTBA?activeTab=past-sessions</t>
  </si>
  <si>
    <t>AMWT-BB7Q3MUKA8</t>
  </si>
  <si>
    <t>https://agent-admin.paveapi.com/inspectionView/AMWT-BB7Q3MUKA8?activeTab=past-sessions</t>
  </si>
  <si>
    <t>huyhien.nguyen, duy.huynh</t>
  </si>
  <si>
    <t>AMWT-ESRCU5G33J</t>
  </si>
  <si>
    <t>https://agent-admin.paveapi.com/inspectionView/AMWT-ESRCU5G33J?activeTab=past-sessions</t>
  </si>
  <si>
    <t>CRMI-ANEIKLPCLL</t>
  </si>
  <si>
    <t>https://agent-admin.paveapi.com/inspectionView/CRMI-ANEIKLPCLL?activeTab=past-sessions</t>
  </si>
  <si>
    <t>View 7: 
- Missing Dmg:  Broken_Medium Rocker_Panel_Right</t>
  </si>
  <si>
    <t>HHSI-GREBIYXFTE</t>
  </si>
  <si>
    <t>https://agent-admin.paveapi.com/inspectionView/HHSI-GREBIYXFTE?activeTab=past-sessions</t>
  </si>
  <si>
    <t>CRMT-MOC8T2GQFK</t>
  </si>
  <si>
    <t>https://agent-admin.paveapi.com/inspectionView/CRMT-MOC8T2GQFK?activeTab=past-sessions</t>
  </si>
  <si>
    <t>View 5:
- Wrong component (5) -&gt; Light fog
- Missing damage Peeling medium - Bumper x 2
- Wrong damage (7) -&gt; Scrape major
View 7: Missing damage Dent medium not through - Fender
View 8: Missing damage Scratch major not through - Trunk</t>
  </si>
  <si>
    <t>CRMI-6SZ8LAU0YQ</t>
  </si>
  <si>
    <t>https://agent-admin.paveapi.com/inspectionView/CRMI-6SZ8LAU0YQ?activeTab=past-sessions</t>
  </si>
  <si>
    <t>View 4: Remove damage (2)
View 5: Missing damage Scratch medium not through - Hood
View 7:
- Missing damage Dent medium not through - Bumper
- Missing damage Scratch medium not through - Quarter</t>
  </si>
  <si>
    <t>AMWT-QBGNHLPJ9Y</t>
  </si>
  <si>
    <t>https://agent-admin.paveapi.com/inspectionView/AMWT-QBGNHLPJ9Y?activeTab=past-sessions</t>
  </si>
  <si>
    <t>View 4: Remove damage (13)
View 5: Missing damage Broken medium - Bumper
View 8: Wrong component -&gt; Molding tail light center</t>
  </si>
  <si>
    <t>AMWK-J2LHYD7XV3</t>
  </si>
  <si>
    <t>https://agent-admin.paveapi.com/inspectionView/AMWK-J2LHYD7XV3?activeTab=past-sessions</t>
  </si>
  <si>
    <t>View 4: Remove (9)</t>
  </si>
  <si>
    <t>AMWT-GZUKNBUDNC</t>
  </si>
  <si>
    <t>https://agent-admin.paveapi.com/inspectionView/AMWT-GZUKNBUDNC?activeTab=past-sessions</t>
  </si>
  <si>
    <t>ZBV-WFXJU4LGAK</t>
  </si>
  <si>
    <t>https://agent-admin.paveapi.com/inspectionView/ZBV-WFXJU4LGAK?activeTab=past-sessions</t>
  </si>
  <si>
    <t>View 8: Missing damage_Dent medium through_Hatchdoor rear right
View 15: Wrong Tire_Minor -&gt; Medium</t>
  </si>
  <si>
    <t>AMAU-TI5WLOFDSD</t>
  </si>
  <si>
    <t>https://agent-admin.paveapi.com/inspectionView/AMAU-TI5WLOFDSD?activeTab=past-sessions</t>
  </si>
  <si>
    <t>CRMI-7IXQO7ONZV</t>
  </si>
  <si>
    <t>https://agent-admin.paveapi.com/inspectionView/CRMI-7IXQO7ONZV?activeTab=past-sessions</t>
  </si>
  <si>
    <t>View 7: Remove damage (1)
View 8: Remove damage (2)</t>
  </si>
  <si>
    <t>AMDE-B12WOSHXPP</t>
  </si>
  <si>
    <t>https://agent-admin.paveapi.com/inspectionView/AMDE-B12WOSHXPP?activeTab=past-sessions</t>
  </si>
  <si>
    <t>RACI-DCEFA5MAEV</t>
  </si>
  <si>
    <t>https://agent-admin.paveapi.com/inspectionView/RACI-DCEFA5MAEV?activeTab=past-sessions</t>
  </si>
  <si>
    <t>LGA-0VRX9LSRKV</t>
  </si>
  <si>
    <t>https://agent-admin.paveapi.com/inspectionView/LGA-0VRX9LSRKV?activeTab=past-sessions</t>
  </si>
  <si>
    <t>AMES-H6PFPJT8QO</t>
  </si>
  <si>
    <t>https://agent-admin.paveapi.com/inspectionView/AMES-H6PFPJT8QO?activeTab=past-sessions</t>
  </si>
  <si>
    <t>View 4:
- Missing damage Dent medium seam line - Fender
- Remove damage (3, 4, 5, 9, 12)
View 7:
- Remove damage (4, 7, 8, 10)
- Missing damage Dent medium through - Quarter
- Missing damage Dent medium seam line - Rocker</t>
  </si>
  <si>
    <t>AMDE-SDE5TTYWMN</t>
  </si>
  <si>
    <t>https://agent-admin.paveapi.com/inspectionView/AMDE-SDE5TTYWMN?activeTab=past-sessions</t>
  </si>
  <si>
    <t>AMRR-BYVVCQUO79</t>
  </si>
  <si>
    <t>https://agent-admin.paveapi.com/inspectionView/AMRR-BYVVCQUO79?activeTab=past-sessions</t>
  </si>
  <si>
    <t>AMDE-0DR8ETBBB9</t>
  </si>
  <si>
    <t>https://agent-admin.paveapi.com/inspectionView/AMDE-0DR8ETBBB9?activeTab=past-sessions</t>
  </si>
  <si>
    <t>View 5: Missing damage Missing - Mud flap</t>
  </si>
  <si>
    <t>AMES-QRMRMHMTVY</t>
  </si>
  <si>
    <t>https://agent-admin.paveapi.com/inspectionView/AMES-QRMRMHMTVY?activeTab=past-sessions</t>
  </si>
  <si>
    <t>View 7: Remove damage (5)</t>
  </si>
  <si>
    <t>AMDE-AG1ELUV4PU</t>
  </si>
  <si>
    <t>https://agent-admin.paveapi.com/inspectionView/AMDE-AG1ELUV4PU?activeTab=past-sessions</t>
  </si>
  <si>
    <t>AMIT-7EYAWFIQB5</t>
  </si>
  <si>
    <t>https://agent-admin.paveapi.com/inspectionView/AMIT-7EYAWFIQB5?activeTab=past-sessions</t>
  </si>
  <si>
    <t>AMWK-B1BNEGGHIZ</t>
  </si>
  <si>
    <t>https://agent-admin.paveapi.com/inspectionView/AMWK-B1BNEGGHIZ?activeTab=past-sessions</t>
  </si>
  <si>
    <t>AMFR-KPOIXXEATV</t>
  </si>
  <si>
    <t>https://agent-admin.paveapi.com/inspectionView/AMFR-KPOIXXEATV?activeTab=past-sessions</t>
  </si>
  <si>
    <t>AMDE-VXBOTWDNHH</t>
  </si>
  <si>
    <t>https://agent-admin.paveapi.com/inspectionView/AMDE-VXBOTWDNHH?activeTab=past-sessions</t>
  </si>
  <si>
    <t>AMDE-S2KTHQXA7B</t>
  </si>
  <si>
    <t>https://agent-admin.paveapi.com/inspectionView/AMDE-S2KTHQXA7B?activeTab=past-sessions</t>
  </si>
  <si>
    <t>AMDE-BXZY8N6CDL</t>
  </si>
  <si>
    <t>https://agent-admin.paveapi.com/inspectionView/AMDE-BXZY8N6CDL?activeTab=past-sessions</t>
  </si>
  <si>
    <t>AMES-8IEF0T5V6K</t>
  </si>
  <si>
    <t>https://agent-admin.paveapi.com/inspectionView/AMES-8IEF0T5V6K?activeTab=past-sessions</t>
  </si>
  <si>
    <t>View 8: Remove damage (1)</t>
  </si>
  <si>
    <t>AMIT-2OBVEH620S</t>
  </si>
  <si>
    <t>https://agent-admin.paveapi.com/inspectionView/AMIT-2OBVEH620S?activeTab=past-sessions</t>
  </si>
  <si>
    <t>AMAU-HTHWN9QNMZ</t>
  </si>
  <si>
    <t>https://agent-admin.paveapi.com/inspectionView/AMAU-HTHWN9QNMZ?activeTab=past-sessions</t>
  </si>
  <si>
    <t>AMWK-TELFEE6D61</t>
  </si>
  <si>
    <t>https://agent-admin.paveapi.com/inspectionView/AMWK-TELFEE6D61?activeTab=past-sessions</t>
  </si>
  <si>
    <t>CRMT-VNXZC4ACED</t>
  </si>
  <si>
    <t>https://agent-admin.paveapi.com/inspectionView/CRMT-VNXZC4ACED?activeTab=past-sessions</t>
  </si>
  <si>
    <t>AMFR-ZTE9N3KW3B</t>
  </si>
  <si>
    <t>https://agent-admin.paveapi.com/inspectionView/AMFR-ZTE9N3KW3B?activeTab=past-sessions</t>
  </si>
  <si>
    <t>AMAU-LKDHMGEBME</t>
  </si>
  <si>
    <t>https://agent-admin.paveapi.com/inspectionView/AMAU-LKDHMGEBME?activeTab=past-sessions</t>
  </si>
  <si>
    <t>AMWT-BYNUSIH7FA</t>
  </si>
  <si>
    <t>https://agent-admin.paveapi.com/inspectionView/AMWT-BYNUSIH7FA?activeTab=past-sessions</t>
  </si>
  <si>
    <t>AMES-QAM0U2IEOG</t>
  </si>
  <si>
    <t>https://agent-admin.paveapi.com/inspectionView/AMES-QAM0U2IEOG?activeTab=past-sessions</t>
  </si>
  <si>
    <t>AMWT-M9TZ922PEA</t>
  </si>
  <si>
    <t>https://agent-admin.paveapi.com/inspectionView/AMWT-M9TZ922PEA?activeTab=past-sessions</t>
  </si>
  <si>
    <t>AMWT-VWUPFHJHTQ</t>
  </si>
  <si>
    <t>https://agent-admin.paveapi.com/inspectionView/AMWT-VWUPFHJHTQ?activeTab=past-sessions</t>
  </si>
  <si>
    <t>AMES-V07XPBMWBZ</t>
  </si>
  <si>
    <t>https://agent-admin.paveapi.com/inspectionView/AMES-V07XPBMWBZ?activeTab=past-sessions</t>
  </si>
  <si>
    <t>AMDE-UM5RWVODGX</t>
  </si>
  <si>
    <t>https://agent-admin.paveapi.com/inspectionView/AMDE-UM5RWVODGX?activeTab=past-sessions</t>
  </si>
  <si>
    <t>LTM-4UQ9ID96WY</t>
  </si>
  <si>
    <t>https://agent-admin.paveapi.com/inspectionView/LTM-4UQ9ID96WY?activeTab=past-sessions</t>
  </si>
  <si>
    <t>AMWT-NBDPTHPBEN</t>
  </si>
  <si>
    <t>https://agent-admin.paveapi.com/inspectionView/AMWT-NBDPTHPBEN?activeTab=past-sessions</t>
  </si>
  <si>
    <t>AMES-FDI0QX0GP6</t>
  </si>
  <si>
    <t>https://agent-admin.paveapi.com/inspectionView/AMES-FDI0QX0GP6?activeTab=past-sessions</t>
  </si>
  <si>
    <t>AMES-FIIKRC0ZCR</t>
  </si>
  <si>
    <t>https://agent-admin.paveapi.com/inspectionView/AMES-FIIKRC0ZCR?activeTab=past-sessions</t>
  </si>
  <si>
    <t>AMWT-V4SE0G8YQT</t>
  </si>
  <si>
    <t>https://agent-admin.paveapi.com/inspectionView/AMWT-V4SE0G8YQT?activeTab=past-sessions</t>
  </si>
  <si>
    <t>AMWT-GAPHMZKQJ1</t>
  </si>
  <si>
    <t>https://agent-admin.paveapi.com/inspectionView/AMWT-GAPHMZKQJ1?activeTab=past-sessions</t>
  </si>
  <si>
    <t>AMRR-ESAWL2K7T6</t>
  </si>
  <si>
    <t>https://agent-admin.paveapi.com/inspectionView/AMRR-ESAWL2K7T6?activeTab=past-sessions</t>
  </si>
  <si>
    <t>AMDE-LY9SVTLH3N</t>
  </si>
  <si>
    <t>https://agent-admin.paveapi.com/inspectionView/AMDE-LY9SVTLH3N?activeTab=past-sessions</t>
  </si>
  <si>
    <t>AMWK-Y8BUKO2N13</t>
  </si>
  <si>
    <t>https://agent-admin.paveapi.com/inspectionView/AMWK-Y8BUKO2N13?activeTab=past-sessions</t>
  </si>
  <si>
    <t>AMDE-GRDTNGMITK</t>
  </si>
  <si>
    <t>https://agent-admin.paveapi.com/inspectionView/AMDE-GRDTNGMITK?activeTab=past-sessions</t>
  </si>
  <si>
    <t xml:space="preserve">View 8: Missing Dent medium - Hatch door rear left </t>
  </si>
  <si>
    <t>AMFR-41OAYTF61H</t>
  </si>
  <si>
    <t>https://agent-admin.paveapi.com/inspectionView/AMFR-41OAYTF61H?activeTab=past-sessions</t>
  </si>
  <si>
    <t xml:space="preserve">View 5: 
- Missing Dent medium seam line - Bumper front 
- Missing Dent major seam line - Bumper front 
- Missing Broken medium - Bumper front </t>
  </si>
  <si>
    <t>AMIT-QIVS3ZWC8V</t>
  </si>
  <si>
    <t>https://agent-admin.paveapi.com/inspectionView/AMIT-QIVS3ZWC8V?activeTab=past-sessions</t>
  </si>
  <si>
    <t>Fri</t>
  </si>
  <si>
    <t>AMWT-PACM9JYMYL</t>
  </si>
  <si>
    <t>https://agent-admin.paveapi.com/inspectionView/AMWT-PACM9JYMYL?activeTab=past-sessions</t>
  </si>
  <si>
    <t>AMDE-95NHNQDZFP</t>
  </si>
  <si>
    <t>https://agent-admin.paveapi.com/inspectionView/AMDE-95NHNQDZFP?activeTab=past-sessions</t>
  </si>
  <si>
    <t>AMWT-Q7FFTSORX0</t>
  </si>
  <si>
    <t>https://agent-admin.paveapi.com/inspectionView/AMWT-Q7FFTSORX0?activeTab=past-sessions</t>
  </si>
  <si>
    <t>AMDE-LZEE0KBLZT</t>
  </si>
  <si>
    <t>https://agent-admin.paveapi.com/inspectionView/AMDE-LZEE0KBLZT?activeTab=past-sessions</t>
  </si>
  <si>
    <t>AMDE-XIWXVOAP8P</t>
  </si>
  <si>
    <t>https://agent-admin.paveapi.com/inspectionView/AMDE-XIWXVOAP8P?activeTab=past-sessions</t>
  </si>
  <si>
    <t>AMWT-VX3CYOVAQQ</t>
  </si>
  <si>
    <t>https://agent-admin.paveapi.com/inspectionView/AMWT-VX3CYOVAQQ?activeTab=past-sessions</t>
  </si>
  <si>
    <t>AMWT-BCU5YZVVVR</t>
  </si>
  <si>
    <t>https://agent-admin.paveapi.com/inspectionView/AMWT-BCU5YZVVVR?activeTab=past-sessions</t>
  </si>
  <si>
    <t>AMDE-576ZEJV85Z</t>
  </si>
  <si>
    <t>https://agent-admin.paveapi.com/inspectionView/AMDE-576ZEJV85Z?activeTab=past-sessions</t>
  </si>
  <si>
    <t>AMDE-0HPHONBU99</t>
  </si>
  <si>
    <t>https://agent-admin.paveapi.com/inspectionView/AMDE-0HPHONBU99?activeTab=past-sessions</t>
  </si>
  <si>
    <t>View 8: Remove (4)</t>
  </si>
  <si>
    <t>AMDE-N8MXRVFKQC</t>
  </si>
  <si>
    <t>https://agent-admin.paveapi.com/inspectionView/AMDE-N8MXRVFKQC?activeTab=past-sessions</t>
  </si>
  <si>
    <t>View 5: Wrong edit (2) Damage visible</t>
  </si>
  <si>
    <t>AMES-HJ90COVNUL</t>
  </si>
  <si>
    <t>https://agent-admin.paveapi.com/inspectionView/AMES-HJ90COVNUL?activeTab=past-sessions</t>
  </si>
  <si>
    <t xml:space="preserve">View 7: 
- Missing Medium dent - Quarter panel </t>
  </si>
  <si>
    <t>AMDE-LWGQWP1WGK</t>
  </si>
  <si>
    <t>https://agent-admin.paveapi.com/inspectionView/AMDE-LWGQWP1WGK?activeTab=past-sessions</t>
  </si>
  <si>
    <t>AMWK-4DAYUZ7ELV</t>
  </si>
  <si>
    <t>https://agent-admin.paveapi.com/inspectionView/AMWK-4DAYUZ7ELV?activeTab=past-sessions</t>
  </si>
  <si>
    <t>AMDE-LCKENADCVH</t>
  </si>
  <si>
    <t>https://agent-admin.paveapi.com/inspectionView/AMDE-LCKENADCVH?activeTab=past-sessions</t>
  </si>
  <si>
    <t>AMWT-IXMUAMDVPS</t>
  </si>
  <si>
    <t>https://agent-admin.paveapi.com/inspectionView/AMWT-IXMUAMDVPS?activeTab=past-sessions</t>
  </si>
  <si>
    <t>AMAU-THIONESUK6</t>
  </si>
  <si>
    <t>https://agent-admin.paveapi.com/inspectionView/AMAU-THIONESUK6?activeTab=past-sessions</t>
  </si>
  <si>
    <t>AMES-H5V8EDXBJY</t>
  </si>
  <si>
    <t>https://agent-admin.paveapi.com/inspectionView/AMES-H5V8EDXBJY?activeTab=past-sessions</t>
  </si>
  <si>
    <t>AMDE-KLANDEMZKG</t>
  </si>
  <si>
    <t>https://agent-admin.paveapi.com/inspectionView/AMDE-KLANDEMZKG?activeTab=past-sessions</t>
  </si>
  <si>
    <t>AMDE-9H0OVLI2D2</t>
  </si>
  <si>
    <t>https://agent-admin.paveapi.com/inspectionView/AMDE-9H0OVLI2D2?activeTab=past-sessions</t>
  </si>
  <si>
    <t>AMIT-POQHOZEKM7</t>
  </si>
  <si>
    <t>https://agent-admin.paveapi.com/inspectionView/AMIT-POQHOZEKM7?activeTab=past-sessions</t>
  </si>
  <si>
    <t>AMWT-KONRMPLCZG</t>
  </si>
  <si>
    <t>https://agent-admin.paveapi.com/inspectionView/AMWT-KONRMPLCZG?activeTab=past-sessions</t>
  </si>
  <si>
    <t>AMDE-MEY2IZEOM2</t>
  </si>
  <si>
    <t>https://agent-admin.paveapi.com/inspectionView/AMDE-MEY2IZEOM2?activeTab=past-sessions</t>
  </si>
  <si>
    <t>AMDE-VDUNIRVG1P</t>
  </si>
  <si>
    <t>https://agent-admin.paveapi.com/inspectionView/AMDE-VDUNIRVG1P?activeTab=past-sessions</t>
  </si>
  <si>
    <t>AMFR-IQDYSYARRV</t>
  </si>
  <si>
    <t>https://agent-admin.paveapi.com/inspectionView/AMFR-IQDYSYARRV?activeTab=past-sessions</t>
  </si>
  <si>
    <t>AMES-CCY6S7QPZO</t>
  </si>
  <si>
    <t>https://agent-admin.paveapi.com/inspectionView/AMES-CCY6S7QPZO?activeTab=past-sessions</t>
  </si>
  <si>
    <t>AMES-IV4HZSP14W</t>
  </si>
  <si>
    <t>https://agent-admin.paveapi.com/inspectionView/AMES-IV4HZSP14W?activeTab=past-sessions</t>
  </si>
  <si>
    <t>AMDE-YBKSU2J1RF</t>
  </si>
  <si>
    <t>https://agent-admin.paveapi.com/inspectionView/AMDE-YBKSU2J1RF?activeTab=past-sessions</t>
  </si>
  <si>
    <t>AMRR-62HYHCIQPG</t>
  </si>
  <si>
    <t>https://agent-admin.paveapi.com/inspectionView/AMRR-62HYHCIQPG?activeTab=past-sessions</t>
  </si>
  <si>
    <t>AMDE-BXY3MRLOQY</t>
  </si>
  <si>
    <t>https://agent-admin.paveapi.com/inspectionView/AMDE-BXY3MRLOQY?activeTab=past-sessions</t>
  </si>
  <si>
    <t>AMRR-LQKF5KYHNM</t>
  </si>
  <si>
    <t>https://agent-admin.paveapi.com/inspectionView/AMRR-LQKF5KYHNM?activeTab=past-sessions</t>
  </si>
  <si>
    <t>AMDE-Q8YQKS5PJ5</t>
  </si>
  <si>
    <t>https://agent-admin.paveapi.com/inspectionView/AMDE-Q8YQKS5PJ5?activeTab=past-sessions</t>
  </si>
  <si>
    <t>AMWT-RMQQW4PSHL</t>
  </si>
  <si>
    <t>https://agent-admin.paveapi.com/inspectionView/AMWT-RMQQW4PSHL?activeTab=past-sessions</t>
  </si>
  <si>
    <t>AMWT-LVCQXOUQBP</t>
  </si>
  <si>
    <t>https://agent-admin.paveapi.com/inspectionView/AMWT-LVCQXOUQBP?activeTab=past-sessions</t>
  </si>
  <si>
    <t>AMFR-HI5ICJCIDH</t>
  </si>
  <si>
    <t>https://agent-admin.paveapi.com/inspectionView/AMFR-HI5ICJCIDH?activeTab=past-sessions</t>
  </si>
  <si>
    <t>AMWK-ONQGZTVTMC</t>
  </si>
  <si>
    <t>https://agent-admin.paveapi.com/inspectionView/AMWK-ONQGZTVTMC?activeTab=past-sessions</t>
  </si>
  <si>
    <t>AMWT-8QTIN2LRAU</t>
  </si>
  <si>
    <t>https://agent-admin.paveapi.com/inspectionView/AMWT-8QTIN2LRAU?activeTab=past-sessions</t>
  </si>
  <si>
    <t>AMDE-8RPRMD8JDD</t>
  </si>
  <si>
    <t>https://agent-admin.paveapi.com/inspectionView/AMDE-8RPRMD8JDD?activeTab=past-sessions</t>
  </si>
  <si>
    <t>AMDE-OWMRZLZASM</t>
  </si>
  <si>
    <t>https://agent-admin.paveapi.com/inspectionView/AMDE-OWMRZLZASM?activeTab=past-sessions</t>
  </si>
  <si>
    <t>AMWT-SIELJGBX9H</t>
  </si>
  <si>
    <t>https://agent-admin.paveapi.com/inspectionView/AMWT-SIELJGBX9H?activeTab=past-sessions</t>
  </si>
  <si>
    <t>AMWT-EUCAICRTTT</t>
  </si>
  <si>
    <t>https://agent-admin.paveapi.com/inspectionView/AMWT-EUCAICRTTT?activeTab=past-sessions</t>
  </si>
  <si>
    <t>AMAU-7SS1VTSSLM</t>
  </si>
  <si>
    <t>https://agent-admin.paveapi.com/inspectionView/AMAU-7SS1VTSSLM?activeTab=past-sessions</t>
  </si>
  <si>
    <t>AMWT-WBR7WHCGZW</t>
  </si>
  <si>
    <t>https://agent-admin.paveapi.com/inspectionView/AMWT-WBR7WHCGZW?activeTab=past-sessions</t>
  </si>
  <si>
    <t>AMWT-PAJTMNHXVV</t>
  </si>
  <si>
    <t>https://agent-admin.paveapi.com/inspectionView/AMWT-PAJTMNHXVV?activeTab=past-sessions</t>
  </si>
  <si>
    <t>AMDE-UYSIRONAXU</t>
  </si>
  <si>
    <t>https://agent-admin.paveapi.com/inspectionView/AMDE-UYSIRONAXU?activeTab=past-sessions</t>
  </si>
  <si>
    <t>AMWT-CU9OYYPTF6</t>
  </si>
  <si>
    <t>https://agent-admin.paveapi.com/inspectionView/AMWT-CU9OYYPTF6?activeTab=past-sessions</t>
  </si>
  <si>
    <t>AMFR-GBXBUOVLCT</t>
  </si>
  <si>
    <t>https://agent-admin.paveapi.com/inspectionView/AMFR-GBXBUOVLCT?activeTab=past-sessions</t>
  </si>
  <si>
    <t>AMES-YSABXAGSTR</t>
  </si>
  <si>
    <t>https://agent-admin.paveapi.com/inspectionView/AMES-YSABXAGSTR?activeTab=past-sessions</t>
  </si>
  <si>
    <t>AMWT-POYI0MPZZE</t>
  </si>
  <si>
    <t>https://agent-admin.paveapi.com/inspectionView/AMWT-POYI0MPZZE?activeTab=past-sessions</t>
  </si>
  <si>
    <t>AMWK-JHEO6J6ZEL</t>
  </si>
  <si>
    <t>https://agent-admin.paveapi.com/inspectionView/AMWK-JHEO6J6ZEL?activeTab=past-sessions</t>
  </si>
  <si>
    <t>AMDE-F9EFJG3NSK</t>
  </si>
  <si>
    <t>https://agent-admin.paveapi.com/inspectionView/AMDE-F9EFJG3NSK?activeTab=past-sessions</t>
  </si>
  <si>
    <t>AMWT-RMBN9BMGPX</t>
  </si>
  <si>
    <t>https://agent-admin.paveapi.com/inspectionView/AMWT-RMBN9BMGPX?activeTab=past-sessions</t>
  </si>
  <si>
    <t>AMDE-IXBK4GDEE3</t>
  </si>
  <si>
    <t>https://agent-admin.paveapi.com/inspectionView/AMDE-IXBK4GDEE3?activeTab=past-sessions</t>
  </si>
  <si>
    <t>AMDE-NTMPCFUXN2</t>
  </si>
  <si>
    <t>https://agent-admin.paveapi.com/inspectionView/AMDE-NTMPCFUXN2?activeTab=past-sessions</t>
  </si>
  <si>
    <t>AMES-P5SLT7RN72</t>
  </si>
  <si>
    <t>https://agent-admin.paveapi.com/inspectionView/AMES-P5SLT7RN72?activeTab=past-sessions</t>
  </si>
  <si>
    <t>AMAU-OQ6IIKLXZT</t>
  </si>
  <si>
    <t>https://agent-admin.paveapi.com/inspectionView/AMAU-OQ6IIKLXZT?activeTab=past-sessions</t>
  </si>
  <si>
    <t>AMES-E1DSBP8RB4</t>
  </si>
  <si>
    <t>https://agent-admin.paveapi.com/inspectionView/AMES-E1DSBP8RB4?activeTab=past-sessions</t>
  </si>
  <si>
    <t>AMWT-ZKMWYB32DN</t>
  </si>
  <si>
    <t>https://agent-admin.paveapi.com/inspectionView/AMWT-ZKMWYB32DN?activeTab=past-sessions</t>
  </si>
  <si>
    <t>AMES-R7RPY0CZPB</t>
  </si>
  <si>
    <t>https://agent-admin.paveapi.com/inspectionView/AMES-R7RPY0CZPB?activeTab=past-sessions</t>
  </si>
  <si>
    <t>AMWT-SXIIFJGCFK</t>
  </si>
  <si>
    <t>https://agent-admin.paveapi.com/inspectionView/AMWT-SXIIFJGCFK?activeTab=past-sessions</t>
  </si>
  <si>
    <t>AMWT-I0JETRW2U8</t>
  </si>
  <si>
    <t>https://agent-admin.paveapi.com/inspectionView/AMWT-I0JETRW2U8?activeTab=past-sessions</t>
  </si>
  <si>
    <t>AMES-12SFM9DXQY</t>
  </si>
  <si>
    <t>https://agent-admin.paveapi.com/inspectionView/AMES-12SFM9DXQY?activeTab=past-sessions</t>
  </si>
  <si>
    <t>AMFR-QLCBTQ9EFH</t>
  </si>
  <si>
    <t>https://agent-admin.paveapi.com/inspectionView/AMFR-QLCBTQ9EFH?activeTab=past-sessions</t>
  </si>
  <si>
    <t>AMWT-3UK0EAF4X1</t>
  </si>
  <si>
    <t>https://agent-admin.paveapi.com/inspectionView/AMWT-3UK0EAF4X1?activeTab=past-sessions</t>
  </si>
  <si>
    <t>CRMT-MUSRDEPCFZ</t>
  </si>
  <si>
    <t>https://agent-admin.paveapi.com/inspectionView/CRMT-MUSRDEPCFZ?activeTab=past-sessions</t>
  </si>
  <si>
    <t>LTM-Z0MUU4VGV3</t>
  </si>
  <si>
    <t>https://agent-admin.paveapi.com/inspectionView/LTM-Z0MUU4VGV3?activeTab=past-sessions</t>
  </si>
  <si>
    <t xml:space="preserve">View 5: Missing damage_Dent minor_Bumper valance
View 8: Missing damage_Dent medium_Hatch rear </t>
  </si>
  <si>
    <t>CRMI-0UW1LZZOUN</t>
  </si>
  <si>
    <t>https://agent-admin.paveapi.com/inspectionView/CRMI-0UW1LZZOUN?activeTab=past-sessions</t>
  </si>
  <si>
    <t>LTM-VSJEJW4N1W</t>
  </si>
  <si>
    <t>https://agent-admin.paveapi.com/inspectionView/LTM-VSJEJW4N1W?activeTab=past-sessions</t>
  </si>
  <si>
    <t>View 8: 
Missing damage_Dent minor_Bedside
Missing damage_Rust medium_Trailer</t>
  </si>
  <si>
    <t>LTM-OLQVW04RIG</t>
  </si>
  <si>
    <t>https://agent-admin.paveapi.com/inspectionView/LTM-OLQVW04RIG?activeTab=past-sessions</t>
  </si>
  <si>
    <t>LTM-O8MYQPOKSN</t>
  </si>
  <si>
    <t>https://agent-admin.paveapi.com/inspectionView/LTM-O8MYQPOKSN?activeTab=past-sessions</t>
  </si>
  <si>
    <t>CRMI-ZVQKZH5INB</t>
  </si>
  <si>
    <t>https://agent-admin.paveapi.com/inspectionView/CRMI-ZVQKZH5INB?activeTab=past-sessions</t>
  </si>
  <si>
    <t>LTM-TXS8O0PEMS</t>
  </si>
  <si>
    <t>https://agent-admin.paveapi.com/inspectionView/LTM-TXS8O0PEMS?activeTab=past-sessions</t>
  </si>
  <si>
    <t>UMF4-XYIFGDE5UM</t>
  </si>
  <si>
    <t>https://agent-admin.paveapi.com/inspectionView/UMF4-XYIFGDE5UM?activeTab=past-sessions</t>
  </si>
  <si>
    <t>AMWK-0ALQ5RKMNG</t>
  </si>
  <si>
    <t>https://agent-admin.paveapi.com/inspectionView/AMWK-0ALQ5RKMNG?activeTab=past-sessions</t>
  </si>
  <si>
    <t>AMWT-XBXAWGPI8F</t>
  </si>
  <si>
    <t>https://agent-admin.paveapi.com/inspectionView/AMWT-XBXAWGPI8F?activeTab=past-sessions</t>
  </si>
  <si>
    <t>AMDE-JW6EO0P3WY</t>
  </si>
  <si>
    <t>https://agent-admin.paveapi.com/inspectionView/AMDE-JW6EO0P3WY?activeTab=past-sessions</t>
  </si>
  <si>
    <t>AMWK-OKPGJY13YY</t>
  </si>
  <si>
    <t>https://agent-admin.paveapi.com/inspectionView/AMWK-OKPGJY13YY?activeTab=past-sessions</t>
  </si>
  <si>
    <t>AMDE-9VYEFRBIEE</t>
  </si>
  <si>
    <t>https://agent-admin.paveapi.com/inspectionView/AMDE-9VYEFRBIEE?activeTab=past-sessions</t>
  </si>
  <si>
    <t>AMAU-JXORTMNSLS</t>
  </si>
  <si>
    <t>https://agent-admin.paveapi.com/inspectionView/AMAU-JXORTMNSLS?activeTab=past-sessions</t>
  </si>
  <si>
    <t>AMWT-6BPJJUMBGX</t>
  </si>
  <si>
    <t>https://agent-admin.paveapi.com/inspectionView/AMWT-6BPJJUMBGX?activeTab=past-sessions</t>
  </si>
  <si>
    <t>AMWK-WKASDETY00</t>
  </si>
  <si>
    <t>https://agent-admin.paveapi.com/inspectionView/AMWK-WKASDETY00?activeTab=past-sessions</t>
  </si>
  <si>
    <t>AMDE-AH8V9JREOM</t>
  </si>
  <si>
    <t>https://agent-admin.paveapi.com/inspectionView/AMDE-AH8V9JREOM?activeTab=past-sessions</t>
  </si>
  <si>
    <t>AMWT-DF0YI6IZZL</t>
  </si>
  <si>
    <t>https://agent-admin.paveapi.com/inspectionView/AMWT-DF0YI6IZZL?activeTab=past-sessions</t>
  </si>
  <si>
    <t>AMWK-FJJHJCSYWN</t>
  </si>
  <si>
    <t>https://agent-admin.paveapi.com/inspectionView/AMWK-FJJHJCSYWN?activeTab=past-sessions</t>
  </si>
  <si>
    <t>AMES-PPRJUPKVVT</t>
  </si>
  <si>
    <t>https://agent-admin.paveapi.com/inspectionView/AMES-PPRJUPKVVT?activeTab=past-sessions</t>
  </si>
  <si>
    <t>AMDE-5Z7HSSMERL</t>
  </si>
  <si>
    <t>https://agent-admin.paveapi.com/inspectionView/AMDE-5Z7HSSMERL?activeTab=past-sessions</t>
  </si>
  <si>
    <t>AMWK-PQVKLUPCBR</t>
  </si>
  <si>
    <t>https://agent-admin.paveapi.com/inspectionView/AMWK-PQVKLUPCBR?activeTab=past-sessions</t>
  </si>
  <si>
    <t>AMES-I8RQ7MNRU6</t>
  </si>
  <si>
    <t>https://agent-admin.paveapi.com/inspectionView/AMES-I8RQ7MNRU6?activeTab=past-sessions</t>
  </si>
  <si>
    <t>AMWT-ELLZ9XX6KU</t>
  </si>
  <si>
    <t>https://agent-admin.paveapi.com/inspectionView/AMWT-ELLZ9XX6KU?activeTab=past-sessions</t>
  </si>
  <si>
    <t>AMWT-HTR5JFZSXM</t>
  </si>
  <si>
    <t>https://agent-admin.paveapi.com/inspectionView/AMWT-HTR5JFZSXM?activeTab=past-sessions</t>
  </si>
  <si>
    <t>AMWT-C13EBSVOIV</t>
  </si>
  <si>
    <t>https://agent-admin.paveapi.com/inspectionView/AMWT-C13EBSVOIV?activeTab=past-sessions</t>
  </si>
  <si>
    <t>AMWT-3ATJXU5EE8</t>
  </si>
  <si>
    <t>https://agent-admin.paveapi.com/inspectionView/AMWT-3ATJXU5EE8?activeTab=past-sessions</t>
  </si>
  <si>
    <t>AMAU-0CA86VF8HY</t>
  </si>
  <si>
    <t>https://agent-admin.paveapi.com/inspectionView/AMAU-0CA86VF8HY?activeTab=past-sessions</t>
  </si>
  <si>
    <t>AMES-GBYVBKGD23</t>
  </si>
  <si>
    <t>https://agent-admin.paveapi.com/inspectionView/AMES-GBYVBKGD23?activeTab=past-sessions</t>
  </si>
  <si>
    <t>AMDE-CQ4WEHKB2F</t>
  </si>
  <si>
    <t>https://agent-admin.paveapi.com/inspectionView/AMDE-CQ4WEHKB2F?activeTab=past-sessions</t>
  </si>
  <si>
    <t>AMFR-VNKLA4QICU</t>
  </si>
  <si>
    <t>https://agent-admin.paveapi.com/inspectionView/AMFR-VNKLA4QICU?activeTab=past-sessions</t>
  </si>
  <si>
    <t>AMDE-BLI4AUXLEE</t>
  </si>
  <si>
    <t>https://agent-admin.paveapi.com/inspectionView/AMDE-BLI4AUXLEE?activeTab=past-sessions</t>
  </si>
  <si>
    <t>ADF-8JNOTAPM7R</t>
  </si>
  <si>
    <t>https://agent-admin.paveapi.com/inspectionView/ADF-8JNOTAPM7R?activeTab=past-sessions</t>
  </si>
  <si>
    <t>AMWT-CLKS4VCJS4</t>
  </si>
  <si>
    <t>https://agent-admin.paveapi.com/inspectionView/AMWT-CLKS4VCJS4?activeTab=past-sessions</t>
  </si>
  <si>
    <t>AMWK-NAVIUI9OYW</t>
  </si>
  <si>
    <t>https://agent-admin.paveapi.com/inspectionView/AMWK-NAVIUI9OYW?activeTab=past-sessions</t>
  </si>
  <si>
    <t>AMWT-5OPTHJK1AU</t>
  </si>
  <si>
    <t>https://agent-admin.paveapi.com/inspectionView/AMWT-5OPTHJK1AU?activeTab=past-sessions</t>
  </si>
  <si>
    <t>AMWT-Y6OIP7YIRI</t>
  </si>
  <si>
    <t>https://agent-admin.paveapi.com/inspectionView/AMWT-Y6OIP7YIRI?activeTab=past-sessions</t>
  </si>
  <si>
    <t>AMWT-QRDVPSRRYX</t>
  </si>
  <si>
    <t>https://agent-admin.paveapi.com/inspectionView/AMWT-QRDVPSRRYX?activeTab=past-sessions</t>
  </si>
  <si>
    <t>AMWT-ATA19ADM3K</t>
  </si>
  <si>
    <t>https://agent-admin.paveapi.com/inspectionView/AMWT-ATA19ADM3K?activeTab=past-sessions</t>
  </si>
  <si>
    <t>CRMT-MFCPMVDSEX</t>
  </si>
  <si>
    <t>https://agent-admin.paveapi.com/inspectionView/CRMT-MFCPMVDSEX?activeTab=past-sessions</t>
  </si>
  <si>
    <t>CRMT-DA6TH6TNM3</t>
  </si>
  <si>
    <t>https://agent-admin.paveapi.com/inspectionView/CRMT-DA6TH6TNM3?activeTab=past-sessions</t>
  </si>
  <si>
    <t>CRMT-BU8ZY9PCE8</t>
  </si>
  <si>
    <t>https://agent-admin.paveapi.com/inspectionView/CRMT-BU8ZY9PCE8?activeTab=past-sessions</t>
  </si>
  <si>
    <t>CRMT-1NPZHNZJR9</t>
  </si>
  <si>
    <t>https://agent-admin.paveapi.com/inspectionView/CRMT-1NPZHNZJR9?activeTab=past-sessions</t>
  </si>
  <si>
    <t>CRMT-J3RUUYATDF</t>
  </si>
  <si>
    <t>https://agent-admin.paveapi.com/inspectionView/CRMT-J3RUUYATDF?activeTab=past-sessions</t>
  </si>
  <si>
    <t>AMWT-EZXB8OZHAU</t>
  </si>
  <si>
    <t>https://agent-admin.paveapi.com/inspectionView/AMWT-EZXB8OZHAU?activeTab=past-sessions</t>
  </si>
  <si>
    <t>AMWT-UJOCUW7UZM</t>
  </si>
  <si>
    <t>https://agent-admin.paveapi.com/inspectionView/AMWT-UJOCUW7UZM?activeTab=past-sessions</t>
  </si>
  <si>
    <t>CRMI-FV5RYMUB9T</t>
  </si>
  <si>
    <t>https://agent-admin.paveapi.com/inspectionView/CRMI-FV5RYMUB9T?activeTab=past-sessions</t>
  </si>
  <si>
    <t>LTM-S3ENYJRMEX</t>
  </si>
  <si>
    <t>https://agent-admin.paveapi.com/inspectionView/LTM-S3ENYJRMEX?activeTab=past-sessions</t>
  </si>
  <si>
    <t>AMES-XJO4ZS6VS3</t>
  </si>
  <si>
    <t>https://agent-admin.paveapi.com/inspectionView/AMES-XJO4ZS6VS3?activeTab=past-sessions</t>
  </si>
  <si>
    <t>CRMI-DLRBFGVFCG</t>
  </si>
  <si>
    <t>https://agent-admin.paveapi.com/inspectionView/CRMI-DLRBFGVFCG?activeTab=past-sessions</t>
  </si>
  <si>
    <t>AMWT-CQJEXYJOWZ</t>
  </si>
  <si>
    <t>https://agent-admin.paveapi.com/inspectionView/AMWT-CQJEXYJOWZ?activeTab=past-sessions</t>
  </si>
  <si>
    <t>AMFR-VXSTLYSV5O</t>
  </si>
  <si>
    <t>https://agent-admin.paveapi.com/inspectionView/AMFR-VXSTLYSV5O?activeTab=past-sessions</t>
  </si>
  <si>
    <t>CRMI-6DHGG9LMIP</t>
  </si>
  <si>
    <t>https://agent-admin.paveapi.com/inspectionView/CRMI-6DHGG9LMIP?activeTab=past-sessions</t>
  </si>
  <si>
    <t>CRMI-YFYWSMBF88</t>
  </si>
  <si>
    <t>https://agent-admin.paveapi.com/inspectionView/CRMI-YFYWSMBF88?activeTab=past-sessions</t>
  </si>
  <si>
    <t>AMWT-TZI14WGSW5</t>
  </si>
  <si>
    <t>https://agent-admin.paveapi.com/inspectionView/AMWT-TZI14WGSW5?activeTab=past-sessions</t>
  </si>
  <si>
    <t>AMWT-BPKFWDTASR</t>
  </si>
  <si>
    <t>https://agent-admin.paveapi.com/inspectionView/AMWT-BPKFWDTASR?activeTab=past-sessions</t>
  </si>
  <si>
    <t>CRMI-SI2HOALV71</t>
  </si>
  <si>
    <t>https://agent-admin.paveapi.com/inspectionView/CRMI-SI2HOALV71?activeTab=past-sessions</t>
  </si>
  <si>
    <t>CRMI-BMYPEVOIFT</t>
  </si>
  <si>
    <t>https://agent-admin.paveapi.com/inspectionView/CRMI-BMYPEVOIFT?activeTab=past-sessions</t>
  </si>
  <si>
    <t>AMWT-4YRTKDTCC6</t>
  </si>
  <si>
    <t>https://agent-admin.paveapi.com/inspectionView/AMWT-4YRTKDTCC6?activeTab=past-sessions</t>
  </si>
  <si>
    <t>CRMT-8NFJHV2JBP</t>
  </si>
  <si>
    <t>https://agent-admin.paveapi.com/inspectionView/CRMT-8NFJHV2JBP?activeTab=past-sessions</t>
  </si>
  <si>
    <t>AMFR-A58K5BBFIY</t>
  </si>
  <si>
    <t>https://agent-admin.paveapi.com/inspectionView/AMFR-A58K5BBFIY?activeTab=past-sessions</t>
  </si>
  <si>
    <t>AMWT-BRG7RJU7A6</t>
  </si>
  <si>
    <t>https://agent-admin.paveapi.com/inspectionView/AMWT-BRG7RJU7A6?activeTab=past-sessions</t>
  </si>
  <si>
    <t>CRMT-EHQTPPTYNO</t>
  </si>
  <si>
    <t>https://agent-admin.paveapi.com/inspectionView/CRMT-EHQTPPTYNO?activeTab=past-sessions</t>
  </si>
  <si>
    <t>AMWT-IUKFGD9VDZ</t>
  </si>
  <si>
    <t>https://agent-admin.paveapi.com/inspectionView/AMWT-IUKFGD9VDZ?activeTab=past-sessions</t>
  </si>
  <si>
    <t>CRMI-JWNWNABRTR</t>
  </si>
  <si>
    <t>https://agent-admin.paveapi.com/inspectionView/CRMI-JWNWNABRTR?activeTab=past-sessions</t>
  </si>
  <si>
    <t>LTM-9XTEDOGCVL</t>
  </si>
  <si>
    <t>https://agent-admin.paveapi.com/inspectionView/LTM-9XTEDOGCVL?activeTab=past-sessions</t>
  </si>
  <si>
    <t>AMWT-6NBXUMNXYT</t>
  </si>
  <si>
    <t>https://agent-admin.paveapi.com/inspectionView/AMWT-6NBXUMNXYT?activeTab=past-sessions</t>
  </si>
  <si>
    <t>HHSI-1IARIL7AQX</t>
  </si>
  <si>
    <t>https://agent-admin.paveapi.com/inspectionView/HHSI-1IARIL7AQX?activeTab=past-sessions</t>
  </si>
  <si>
    <t>CRMI-UKERMC0ZSK</t>
  </si>
  <si>
    <t>https://agent-admin.paveapi.com/inspectionView/CRMI-UKERMC0ZSK?activeTab=past-sessions</t>
  </si>
  <si>
    <t>AMWT-4U2QHN63RX</t>
  </si>
  <si>
    <t>https://agent-admin.paveapi.com/inspectionView/AMWT-4U2QHN63RX?activeTab=past-sessions</t>
  </si>
  <si>
    <t>CRMI-ITSWALFT86</t>
  </si>
  <si>
    <t>https://agent-admin.paveapi.com/inspectionView/CRMI-ITSWALFT86?activeTab=past-sessions</t>
  </si>
  <si>
    <t>CRMI-K736AKMQFA</t>
  </si>
  <si>
    <t>https://agent-admin.paveapi.com/inspectionView/CRMI-K736AKMQFA?activeTab=past-sessions</t>
  </si>
  <si>
    <t>AMWT-ICFGRI5XO5</t>
  </si>
  <si>
    <t>https://agent-admin.paveapi.com/inspectionView/AMWT-ICFGRI5XO5?activeTab=past-sessions</t>
  </si>
  <si>
    <t>CRMI-QKSC0SGLYN</t>
  </si>
  <si>
    <t>https://agent-admin.paveapi.com/inspectionView/CRMI-QKSC0SGLYN?activeTab=past-sessions</t>
  </si>
  <si>
    <t>AMWT-VCEFMVIYXJ</t>
  </si>
  <si>
    <t>https://agent-admin.paveapi.com/inspectionView/AMWT-VCEFMVIYXJ?activeTab=past-sessions</t>
  </si>
  <si>
    <t>CRMT-GLDLDL9QO0</t>
  </si>
  <si>
    <t>https://agent-admin.paveapi.com/inspectionView/CRMT-GLDLDL9QO0?activeTab=past-sessions</t>
  </si>
  <si>
    <t>EV5A-GQNGPTNXWC</t>
  </si>
  <si>
    <t>https://agent-admin.paveapi.com/inspectionView/EV5A-GQNGPTNXWC?activeTab=past-sessions</t>
  </si>
  <si>
    <t>LTM-P1H6YYSKFF</t>
  </si>
  <si>
    <t>https://agent-admin.paveapi.com/inspectionView/LTM-P1H6YYSKFF?activeTab=past-sessions</t>
  </si>
  <si>
    <t>AMDE-UYIJH9GXS1</t>
  </si>
  <si>
    <t>https://agent-admin.paveapi.com/inspectionView/AMDE-UYIJH9GXS1?activeTab=past-sessions</t>
  </si>
  <si>
    <t>AMDE-YGWRGHBS3Q</t>
  </si>
  <si>
    <t>https://agent-admin.paveapi.com/inspectionView/AMDE-YGWRGHBS3Q?activeTab=past-sessions</t>
  </si>
  <si>
    <t>View 8: Missing damage Dent medium seam line - Roof panel</t>
  </si>
  <si>
    <t>AMWT-JA9X4B6AEP</t>
  </si>
  <si>
    <t>https://agent-admin.paveapi.com/inspectionView/AMWT-JA9X4B6AEP?activeTab=past-sessions</t>
  </si>
  <si>
    <t>LTM-TW6OLCOZDU</t>
  </si>
  <si>
    <t>https://agent-admin.paveapi.com/inspectionView/LTM-TW6OLCOZDU?activeTab=past-sessions</t>
  </si>
  <si>
    <t>CRMI-R5PRJVBGUF</t>
  </si>
  <si>
    <t>https://agent-admin.paveapi.com/inspectionView/CRMI-R5PRJVBGUF?activeTab=past-sessions</t>
  </si>
  <si>
    <t>MFL-RXEGN3CVEN</t>
  </si>
  <si>
    <t>https://agent-admin.paveapi.com/inspectionView/MFL-RXEGN3CVEN?activeTab=past-sessions</t>
  </si>
  <si>
    <t xml:space="preserve">Wrong Wheels Material Alloy Wheel -&gt; Plastic Cover 
View 4:
- Missing damage Other Paint scuff - Quarter panel 
- Remove (6)
- Missing damage Multi scratch - Wheel cover  
View 5: Missing damage Dent Major seamline - Bumper valance front 
View 8: 
- Wrong damage (3) -&gt; Hole Minor - Bumper rear 
- Remove (4) </t>
  </si>
  <si>
    <t>Other, Checker Miss Damage, Checker Wrong damage</t>
  </si>
  <si>
    <t>CRMT-BH77NBYYDI</t>
  </si>
  <si>
    <t>https://agent-admin.paveapi.com/inspectionView/CRMT-BH77NBYYDI?activeTab=past-sessions</t>
  </si>
  <si>
    <t xml:space="preserve">View 4: 
- Wrong component (1) -&gt; Bumper valance ( Text ) 
- Missing Multi dents major not through - Quarter Panel + Roofline
View 5: 
- Wrong component (8)(9) -&gt; Grill Left/Grill Right
- Missing Dent medium - grill front
View 7: 
- Missing Broken medium - Trim window front 
- Missing Dent medium - Door front </t>
  </si>
  <si>
    <t>CRMT-13GIXOVNYY</t>
  </si>
  <si>
    <t>https://agent-admin.paveapi.com/inspectionView/CRMT-13GIXOVNYY?activeTab=past-sessions</t>
  </si>
  <si>
    <t>View 4: 
- Miss damage Faded - Trim window rear 
View 5: 
- Wrong Material (3)(4) Paint -&gt; Text 
View 7: 
- Remove (1)(4)(5)</t>
  </si>
  <si>
    <t>CRMI-RNPNMHEJ3T</t>
  </si>
  <si>
    <t>https://agent-admin.paveapi.com/inspectionView/CRMI-RNPNMHEJ3T?activeTab=past-sessions</t>
  </si>
  <si>
    <t xml:space="preserve">View 5:
- Wrong Mateial (1)(2) Text -&gt; Steel </t>
  </si>
  <si>
    <t>AMWK-ZUQ64PXWQY</t>
  </si>
  <si>
    <t>https://agent-admin.paveapi.com/inspectionView/AMWK-ZUQ64PXWQY?activeTab=past-sessions</t>
  </si>
  <si>
    <t>View 4: 
- Remove (5)(7)</t>
  </si>
  <si>
    <t>AMWT-ZW5XH12XLM</t>
  </si>
  <si>
    <t>https://agent-admin.paveapi.com/inspectionView/AMWT-ZW5XH12XLM?activeTab=past-sessions</t>
  </si>
  <si>
    <t xml:space="preserve">View 7: 
- Remove (2) </t>
  </si>
  <si>
    <t>AMFR-NMF8DEBEA9</t>
  </si>
  <si>
    <t>https://agent-admin.paveapi.com/inspectionView/AMFR-NMF8DEBEA9?activeTab=past-sessions</t>
  </si>
  <si>
    <t xml:space="preserve">View 4: 
- Missing damage Crack - Bumper </t>
  </si>
  <si>
    <t>CRMI-LLBKVYNNKW</t>
  </si>
  <si>
    <t>https://agent-admin.paveapi.com/inspectionView/CRMI-LLBKVYNNKW?activeTab=past-sessions</t>
  </si>
  <si>
    <t>CRMI-MRR1YFM3RJ</t>
  </si>
  <si>
    <t>https://agent-admin.paveapi.com/inspectionView/CRMI-MRR1YFM3RJ?activeTab=past-sessions</t>
  </si>
  <si>
    <t xml:space="preserve">View 5: 
- Miss damage Faded headlight left/right
View 7: 
- Miss damage Missing - Trim window rear </t>
  </si>
  <si>
    <t>AMAU-UO20098VSS</t>
  </si>
  <si>
    <t>https://agent-admin.paveapi.com/inspectionView/AMAU-UO20098VSS?activeTab=past-sessions</t>
  </si>
  <si>
    <t>AMWT-JOQGZBG3OM</t>
  </si>
  <si>
    <t>https://agent-admin.paveapi.com/inspectionView/AMWT-JOQGZBG3OM?activeTab=past-sessions</t>
  </si>
  <si>
    <t>ZBV-IJKORHKMI7</t>
  </si>
  <si>
    <t>https://agent-admin.paveapi.com/inspectionView/ZBV-IJKORHKMI7?activeTab=past-sessions</t>
  </si>
  <si>
    <t>CRMI-XHWF4TU2VM</t>
  </si>
  <si>
    <t>https://agent-admin.paveapi.com/inspectionView/CRMI-XHWF4TU2VM?activeTab=past-sessions</t>
  </si>
  <si>
    <t>CRMI-MVUED96AXJ</t>
  </si>
  <si>
    <t>https://agent-admin.paveapi.com/inspectionView/CRMI-MVUED96AXJ?activeTab=past-sessions</t>
  </si>
  <si>
    <t>CRMT-ZAJAFFKGZG</t>
  </si>
  <si>
    <t>https://agent-admin.paveapi.com/inspectionView/CRMT-ZAJAFFKGZG?activeTab=past-sessions</t>
  </si>
  <si>
    <t>AMWT-YGLM9OLANF</t>
  </si>
  <si>
    <t>https://agent-admin.paveapi.com/inspectionView/AMWT-YGLM9OLANF?activeTab=past-sessions</t>
  </si>
  <si>
    <t>CRMI-HEGJHA0PLL</t>
  </si>
  <si>
    <t>https://agent-admin.paveapi.com/inspectionView/CRMI-HEGJHA0PLL?activeTab=past-sessions</t>
  </si>
  <si>
    <t>CRMI-I8IDBIAJ9R</t>
  </si>
  <si>
    <t>https://agent-admin.paveapi.com/inspectionView/CRMI-I8IDBIAJ9R?activeTab=past-sessions</t>
  </si>
  <si>
    <t>CRMT-WZYT1ZN13T</t>
  </si>
  <si>
    <t>https://agent-admin.paveapi.com/inspectionView/CRMT-WZYT1ZN13T?activeTab=past-sessions</t>
  </si>
  <si>
    <t>UMF4-OHXRHXOHG2</t>
  </si>
  <si>
    <t>https://agent-admin.paveapi.com/inspectionView/UMF4-OHXRHXOHG2?activeTab=past-sessions</t>
  </si>
  <si>
    <t>AMWT-F2U9KJZQE0</t>
  </si>
  <si>
    <t>https://agent-admin.paveapi.com/inspectionView/AMWT-F2U9KJZQE0?activeTab=past-sessions</t>
  </si>
  <si>
    <t>AMFR-LZBONE4GRY</t>
  </si>
  <si>
    <t>https://agent-admin.paveapi.com/inspectionView/AMFR-LZBONE4GRY?activeTab=past-sessions</t>
  </si>
  <si>
    <t>AMFR-KX1QIHEZYH</t>
  </si>
  <si>
    <t>https://agent-admin.paveapi.com/inspectionView/AMFR-KX1QIHEZYH?activeTab=past-sessions</t>
  </si>
  <si>
    <t>AMDE-WXZUUVMZBB</t>
  </si>
  <si>
    <t>https://agent-admin.paveapi.com/inspectionView/AMDE-WXZUUVMZBB?activeTab=past-sessions</t>
  </si>
  <si>
    <t>AMWT-SNER5YMJED</t>
  </si>
  <si>
    <t>https://agent-admin.paveapi.com/inspectionView/AMWT-SNER5YMJED?activeTab=past-sessions</t>
  </si>
  <si>
    <t>UMF4-RY7TAGSHSV</t>
  </si>
  <si>
    <t>https://agent-admin.paveapi.com/inspectionView/UMF4-RY7TAGSHSV?activeTab=past-sessions</t>
  </si>
  <si>
    <t>CRMT-FB1QZ83NEI</t>
  </si>
  <si>
    <t>https://agent-admin.paveapi.com/inspectionView/CRMT-FB1QZ83NEI?activeTab=past-sessions</t>
  </si>
  <si>
    <t>AMWK-8QEYLA2MDT</t>
  </si>
  <si>
    <t>https://agent-admin.paveapi.com/inspectionView/AMWK-8QEYLA2MDT?activeTab=past-sessions</t>
  </si>
  <si>
    <t>CRMI-BALEVWEOAU</t>
  </si>
  <si>
    <t>https://agent-admin.paveapi.com/inspectionView/CRMI-BALEVWEOAU?activeTab=past-sessions</t>
  </si>
  <si>
    <t>AMDE-NTBN8LF2NB</t>
  </si>
  <si>
    <t>https://agent-admin.paveapi.com/inspectionView/AMDE-NTBN8LF2NB?activeTab=past-sessions</t>
  </si>
  <si>
    <t>AMWT-7HVCI4BGAF</t>
  </si>
  <si>
    <t>https://agent-admin.paveapi.com/inspectionView/AMWT-7HVCI4BGAF?activeTab=past-sessions</t>
  </si>
  <si>
    <t>Sun</t>
  </si>
  <si>
    <t>UMF4-PTW1OPHZAC</t>
  </si>
  <si>
    <t>https://agent-admin.paveapi.com/inspectionView/UMF4-PTW1OPHZAC?activeTab=past-sessions</t>
  </si>
  <si>
    <t>AMWT-3ECYJKSB1K</t>
  </si>
  <si>
    <t>https://agent-admin.paveapi.com/inspectionView/AMWT-3ECYJKSB1K?activeTab=past-sessions</t>
  </si>
  <si>
    <t>AMWT-URE7G2KLTJ</t>
  </si>
  <si>
    <t>https://agent-admin.paveapi.com/inspectionView/AMWT-URE7G2KLTJ?activeTab=past-sessions</t>
  </si>
  <si>
    <t>AMWT-RICXJHAZMT</t>
  </si>
  <si>
    <t>https://agent-admin.paveapi.com/inspectionView/AMWT-RICXJHAZMT?activeTab=past-sessions</t>
  </si>
  <si>
    <t>AMWT-X3XMGJ9A5P</t>
  </si>
  <si>
    <t>https://agent-admin.paveapi.com/inspectionView/AMWT-X3XMGJ9A5P?activeTab=past-sessions</t>
  </si>
  <si>
    <t>AMWT-SPMKSBBYGR</t>
  </si>
  <si>
    <t>https://agent-admin.paveapi.com/inspectionView/AMWT-SPMKSBBYGR?activeTab=past-sessions</t>
  </si>
  <si>
    <t>AMWT-00TSCPXDGS</t>
  </si>
  <si>
    <t>https://agent-admin.paveapi.com/inspectionView/AMWT-00TSCPXDGS?activeTab=past-sessions</t>
  </si>
  <si>
    <t>AMFR-LNKJZTQ5J3</t>
  </si>
  <si>
    <t>https://agent-admin.paveapi.com/inspectionView/AMFR-LNKJZTQ5J3?activeTab=past-sessions</t>
  </si>
  <si>
    <t>AMWT-JSB3GC8M5G</t>
  </si>
  <si>
    <t>https://agent-admin.paveapi.com/inspectionView/AMWT-JSB3GC8M5G?activeTab=past-sessions</t>
  </si>
  <si>
    <t>AMWT-KSTJMPMMDV</t>
  </si>
  <si>
    <t>https://agent-admin.paveapi.com/inspectionView/AMWT-KSTJMPMMDV?activeTab=past-sessions</t>
  </si>
  <si>
    <t>AMWT-FQYPPH6PEP</t>
  </si>
  <si>
    <t>https://agent-admin.paveapi.com/inspectionView/AMWT-FQYPPH6PEP?activeTab=past-sessions</t>
  </si>
  <si>
    <t>AMWT-JNPUGQVR0W</t>
  </si>
  <si>
    <t>https://agent-admin.paveapi.com/inspectionView/AMWT-JNPUGQVR0W?activeTab=past-sessions</t>
  </si>
  <si>
    <t>AMWT-BW1HONXD4B</t>
  </si>
  <si>
    <t>https://agent-admin.paveapi.com/inspectionView/AMWT-BW1HONXD4B?activeTab=past-sessions</t>
  </si>
  <si>
    <t>AMWK-GZ5KNAYE3O</t>
  </si>
  <si>
    <t>https://agent-admin.paveapi.com/inspectionView/AMWK-GZ5KNAYE3O?activeTab=past-sessions</t>
  </si>
  <si>
    <t>Sat</t>
  </si>
  <si>
    <t>AMWT-KXYBKOMS0L</t>
  </si>
  <si>
    <t>https://agent-admin.paveapi.com/inspectionView/AMWT-KXYBKOMS0L?activeTab=past-sessions</t>
  </si>
  <si>
    <t>AMDE-6KXBGNXXFF</t>
  </si>
  <si>
    <t>https://agent-admin.paveapi.com/inspectionView/AMDE-6KXBGNXXFF?activeTab=past-sessions</t>
  </si>
  <si>
    <t>AMWT-3JV8NUWYRD</t>
  </si>
  <si>
    <t>https://agent-admin.paveapi.com/inspectionView/AMWT-3JV8NUWYRD?activeTab=past-sessions</t>
  </si>
  <si>
    <t>AMWT-8HUK0Y4TZ5</t>
  </si>
  <si>
    <t>https://agent-admin.paveapi.com/inspectionView/AMWT-8HUK0Y4TZ5?activeTab=past-sessions</t>
  </si>
  <si>
    <t>AMWT-EN1UM1NDF1</t>
  </si>
  <si>
    <t>https://agent-admin.paveapi.com/inspectionView/AMWT-EN1UM1NDF1?activeTab=past-sessions</t>
  </si>
  <si>
    <t>AMWT-AWFDKEPTJU</t>
  </si>
  <si>
    <t>https://agent-admin.paveapi.com/inspectionView/AMWT-AWFDKEPTJU?activeTab=past-sessions</t>
  </si>
  <si>
    <t>AMWT-QO1X7UWJZH</t>
  </si>
  <si>
    <t>https://agent-admin.paveapi.com/inspectionView/AMWT-QO1X7UWJZH?activeTab=past-sessions</t>
  </si>
  <si>
    <t>AMWT-0VYW6JD3AT</t>
  </si>
  <si>
    <t>https://agent-admin.paveapi.com/inspectionView/AMWT-0VYW6JD3AT?activeTab=past-sessions</t>
  </si>
  <si>
    <t>AMRR-TAHGVJAVAM</t>
  </si>
  <si>
    <t>https://agent-admin.paveapi.com/inspectionView/AMRR-TAHGVJAVAM?activeTab=past-sessions</t>
  </si>
  <si>
    <t>AMWT-SJECXVREWY</t>
  </si>
  <si>
    <t>https://agent-admin.paveapi.com/inspectionView/AMWT-SJECXVREWY?activeTab=past-sessions</t>
  </si>
  <si>
    <t>AMDE-TBU1A9U6GU</t>
  </si>
  <si>
    <t>https://agent-admin.paveapi.com/inspectionView/AMDE-TBU1A9U6GU?activeTab=past-sessions</t>
  </si>
  <si>
    <t>AMDE-WSXZS6VLW8</t>
  </si>
  <si>
    <t>https://agent-admin.paveapi.com/inspectionView/AMDE-WSXZS6VLW8?activeTab=past-sessions</t>
  </si>
  <si>
    <t>AMWT-ZIAIUXC1O9</t>
  </si>
  <si>
    <t>https://agent-admin.paveapi.com/inspectionView/AMWT-ZIAIUXC1O9?activeTab=past-sessions</t>
  </si>
  <si>
    <t>AMNL-OYZQ5LXTRC</t>
  </si>
  <si>
    <t>https://agent-admin.paveapi.com/inspectionView/AMNL-OYZQ5LXTRC?activeTab=past-sessions</t>
  </si>
  <si>
    <t>AMES-CUAHKMWORW</t>
  </si>
  <si>
    <t>https://agent-admin.paveapi.com/inspectionView/AMES-CUAHKMWORW?activeTab=past-sessions</t>
  </si>
  <si>
    <t>AMWT-RVUBIMHV2O</t>
  </si>
  <si>
    <t>https://agent-admin.paveapi.com/inspectionView/AMWT-RVUBIMHV2O?activeTab=past-sessions</t>
  </si>
  <si>
    <t>AMWT-QKR4DHS6SS</t>
  </si>
  <si>
    <t>https://agent-admin.paveapi.com/inspectionView/AMWT-QKR4DHS6SS?activeTab=past-sessions</t>
  </si>
  <si>
    <t>AMWT-UPF4YD82SK</t>
  </si>
  <si>
    <t>https://agent-admin.paveapi.com/inspectionView/AMWT-UPF4YD82SK?activeTab=past-sessions</t>
  </si>
  <si>
    <t>AMWT-WCWQUTNLP8</t>
  </si>
  <si>
    <t>https://agent-admin.paveapi.com/inspectionView/AMWT-WCWQUTNLP8?activeTab=past-sessions</t>
  </si>
  <si>
    <t>AMWT-OBDFA6ANIS</t>
  </si>
  <si>
    <t>https://agent-admin.paveapi.com/inspectionView/AMWT-OBDFA6ANIS?activeTab=past-sessions</t>
  </si>
  <si>
    <t>AMWT-VIYFVHWJM5</t>
  </si>
  <si>
    <t>https://agent-admin.paveapi.com/inspectionView/AMWT-VIYFVHWJM5?activeTab=past-sessions</t>
  </si>
  <si>
    <t>AMWT-SULXBSCQKZ</t>
  </si>
  <si>
    <t>https://agent-admin.paveapi.com/inspectionView/AMWT-SULXBSCQKZ?activeTab=past-sessions</t>
  </si>
  <si>
    <t>AMWT-IABVVCG5EV</t>
  </si>
  <si>
    <t>https://agent-admin.paveapi.com/inspectionView/AMWT-IABVVCG5EV?activeTab=past-sessions</t>
  </si>
  <si>
    <t>AMWT-U7ZRZPUVBN</t>
  </si>
  <si>
    <t>https://agent-admin.paveapi.com/inspectionView/AMWT-U7ZRZPUVBN?activeTab=past-sessions</t>
  </si>
  <si>
    <t>AMFR-WLIGEDVK3D</t>
  </si>
  <si>
    <t>https://agent-admin.paveapi.com/inspectionView/AMFR-WLIGEDVK3D?activeTab=past-sessions</t>
  </si>
  <si>
    <t>AMWT-XMBENOOR3H</t>
  </si>
  <si>
    <t>https://agent-admin.paveapi.com/inspectionView/AMWT-XMBENOOR3H?activeTab=past-sessions</t>
  </si>
  <si>
    <t>AMWT-O4LL93HMLS</t>
  </si>
  <si>
    <t>https://agent-admin.paveapi.com/inspectionView/AMWT-O4LL93HMLS?activeTab=past-sessions</t>
  </si>
  <si>
    <t>AMDE-1J3Q0FR0ZU</t>
  </si>
  <si>
    <t>https://agent-admin.paveapi.com/inspectionView/AMDE-1J3Q0FR0ZU?activeTab=past-sessions</t>
  </si>
  <si>
    <t>AMWT-IVCBBKSIR3</t>
  </si>
  <si>
    <t>https://agent-admin.paveapi.com/inspectionView/AMWT-IVCBBKSIR3?activeTab=past-sessions</t>
  </si>
  <si>
    <t>AMDE-DIZ8KSZKTB</t>
  </si>
  <si>
    <t>https://agent-admin.paveapi.com/inspectionView/AMDE-DIZ8KSZKTB?activeTab=past-sessions</t>
  </si>
  <si>
    <t>AMWT-WGBYDHASOD</t>
  </si>
  <si>
    <t>https://agent-admin.paveapi.com/inspectionView/AMWT-WGBYDHASOD?activeTab=past-sessions</t>
  </si>
  <si>
    <t>AMDE-J5TBQLSEY7</t>
  </si>
  <si>
    <t>https://agent-admin.paveapi.com/inspectionView/AMDE-J5TBQLSEY7?activeTab=past-sessions</t>
  </si>
  <si>
    <t>AMWT-1GHSWWPTVA</t>
  </si>
  <si>
    <t>https://agent-admin.paveapi.com/inspectionView/AMWT-1GHSWWPTVA?activeTab=past-sessions</t>
  </si>
  <si>
    <t>AMWT-7WKU1UKBGG</t>
  </si>
  <si>
    <t>https://agent-admin.paveapi.com/inspectionView/AMWT-7WKU1UKBGG?activeTab=past-sessions</t>
  </si>
  <si>
    <t>AMWT-ZXHMQBWDHL</t>
  </si>
  <si>
    <t>https://agent-admin.paveapi.com/inspectionView/AMWT-ZXHMQBWDHL?activeTab=past-sessions</t>
  </si>
  <si>
    <t>AMWT-929SWXSPHM</t>
  </si>
  <si>
    <t>https://agent-admin.paveapi.com/inspectionView/AMWT-929SWXSPHM?activeTab=past-sessions</t>
  </si>
  <si>
    <t>AMFR-SJ4UJZUIMF</t>
  </si>
  <si>
    <t>https://agent-admin.paveapi.com/inspectionView/AMFR-SJ4UJZUIMF?activeTab=past-sessions</t>
  </si>
  <si>
    <t>AMES-RQL9T7AZNU</t>
  </si>
  <si>
    <t>https://agent-admin.paveapi.com/inspectionView/AMES-RQL9T7AZNU?activeTab=past-sessions</t>
  </si>
  <si>
    <t>AMDE-2LAH81H8AF</t>
  </si>
  <si>
    <t>https://agent-admin.paveapi.com/inspectionView/AMDE-2LAH81H8AF?activeTab=past-sessions</t>
  </si>
  <si>
    <t>AMWK-KSNUW72M1R</t>
  </si>
  <si>
    <t>https://agent-admin.paveapi.com/inspectionView/AMWK-KSNUW72M1R?activeTab=past-sessions</t>
  </si>
  <si>
    <t>AMWT-WYDWVFGYLA</t>
  </si>
  <si>
    <t>https://agent-admin.paveapi.com/inspectionView/AMWT-WYDWVFGYLA?activeTab=past-sessions</t>
  </si>
  <si>
    <t>AMWT-PJMB4KO4HK</t>
  </si>
  <si>
    <t>https://agent-admin.paveapi.com/inspectionView/AMWT-PJMB4KO4HK?activeTab=past-sessions</t>
  </si>
  <si>
    <t>AMWT-A6NWRZUKSG</t>
  </si>
  <si>
    <t>https://agent-admin.paveapi.com/inspectionView/AMWT-A6NWRZUKSG?activeTab=past-sessions</t>
  </si>
  <si>
    <t>AMWT-AXC0KTBPZW</t>
  </si>
  <si>
    <t>https://agent-admin.paveapi.com/inspectionView/AMWT-AXC0KTBPZW?activeTab=past-sessions</t>
  </si>
  <si>
    <t>AMWT-SLYYQJY3Q5</t>
  </si>
  <si>
    <t>https://agent-admin.paveapi.com/inspectionView/AMWT-SLYYQJY3Q5?activeTab=past-sessions</t>
  </si>
  <si>
    <t>AMWT-7BPTZ9Z45S</t>
  </si>
  <si>
    <t>https://agent-admin.paveapi.com/inspectionView/AMWT-7BPTZ9Z45S?activeTab=past-sessions</t>
  </si>
  <si>
    <t>AMWT-OBBEJ8S0C5</t>
  </si>
  <si>
    <t>https://agent-admin.paveapi.com/inspectionView/AMWT-OBBEJ8S0C5?activeTab=past-sessions</t>
  </si>
  <si>
    <t>AMAU-Q25KOW3X4K</t>
  </si>
  <si>
    <t>https://agent-admin.paveapi.com/inspectionView/AMAU-Q25KOW3X4K?activeTab=past-sessions</t>
  </si>
  <si>
    <t>AMWT-EHLLJQ7F2R</t>
  </si>
  <si>
    <t>https://agent-admin.paveapi.com/inspectionView/AMWT-EHLLJQ7F2R?activeTab=past-sessions</t>
  </si>
  <si>
    <t>AMWK-AZOR4VVWSG</t>
  </si>
  <si>
    <t>https://agent-admin.paveapi.com/inspectionView/AMWK-AZOR4VVWSG?activeTab=past-sessions</t>
  </si>
  <si>
    <t>AMDE-MNEN5OAIUF</t>
  </si>
  <si>
    <t>https://agent-admin.paveapi.com/inspectionView/AMDE-MNEN5OAIUF?activeTab=past-sessions</t>
  </si>
  <si>
    <t>AMWT-QIWOAOVGSV</t>
  </si>
  <si>
    <t>https://agent-admin.paveapi.com/inspectionView/AMWT-QIWOAOVGSV?activeTab=past-sessions</t>
  </si>
  <si>
    <t>AMWT-F9MPDNGAVZ</t>
  </si>
  <si>
    <t>https://agent-admin.paveapi.com/inspectionView/AMWT-F9MPDNGAVZ?activeTab=past-sessions</t>
  </si>
  <si>
    <t>AMDE-QWRV1QZECD</t>
  </si>
  <si>
    <t>https://agent-admin.paveapi.com/inspectionView/AMDE-QWRV1QZECD?activeTab=past-sessions</t>
  </si>
  <si>
    <t>AMWT-DIEGJZWSCX</t>
  </si>
  <si>
    <t>https://agent-admin.paveapi.com/inspectionView/AMWT-DIEGJZWSCX?activeTab=past-sessions</t>
  </si>
  <si>
    <t>AMWT-COFSUKJAFO</t>
  </si>
  <si>
    <t>https://agent-admin.paveapi.com/inspectionView/AMWT-COFSUKJAFO?activeTab=past-sessions</t>
  </si>
  <si>
    <t>AMWT-DYUKTCLXII</t>
  </si>
  <si>
    <t>https://agent-admin.paveapi.com/inspectionView/AMWT-DYUKTCLXII?activeTab=past-sessions</t>
  </si>
  <si>
    <t>AMWT-RARLRCFELQ</t>
  </si>
  <si>
    <t>https://agent-admin.paveapi.com/inspectionView/AMWT-RARLRCFELQ?activeTab=past-sessions</t>
  </si>
  <si>
    <t>AMWT-7IEKJPYWXZ</t>
  </si>
  <si>
    <t>https://agent-admin.paveapi.com/inspectionView/AMWT-7IEKJPYWXZ?activeTab=past-sessions</t>
  </si>
  <si>
    <t>AMDE-WLVURVKN22</t>
  </si>
  <si>
    <t>https://agent-admin.paveapi.com/inspectionView/AMDE-WLVURVKN22?activeTab=past-sessions</t>
  </si>
  <si>
    <t>AMWT-08ZB63BOVR</t>
  </si>
  <si>
    <t>https://agent-admin.paveapi.com/inspectionView/AMWT-08ZB63BOVR?activeTab=past-sessions</t>
  </si>
  <si>
    <t>AMWT-RRSDKQJFW5</t>
  </si>
  <si>
    <t>https://agent-admin.paveapi.com/inspectionView/AMWT-RRSDKQJFW5?activeTab=past-sessions</t>
  </si>
  <si>
    <t>AMWT-AQA4AIL0AA</t>
  </si>
  <si>
    <t>https://agent-admin.paveapi.com/inspectionView/AMWT-AQA4AIL0AA?activeTab=past-sessions</t>
  </si>
  <si>
    <t>AMWT-HMU85YLOXI</t>
  </si>
  <si>
    <t>https://agent-admin.paveapi.com/inspectionView/AMWT-HMU85YLOXI?activeTab=past-sessions</t>
  </si>
  <si>
    <t>AMES-JHX2ZJBMEX</t>
  </si>
  <si>
    <t>https://agent-admin.paveapi.com/inspectionView/AMES-JHX2ZJBMEX?activeTab=past-sessions</t>
  </si>
  <si>
    <t>AMWT-0WM4DFLKMQ</t>
  </si>
  <si>
    <t>https://agent-admin.paveapi.com/inspectionView/AMWT-0WM4DFLKMQ?activeTab=past-sessions</t>
  </si>
  <si>
    <t>AMWT-PWZZUM5BON</t>
  </si>
  <si>
    <t>https://agent-admin.paveapi.com/inspectionView/AMWT-PWZZUM5BON?activeTab=past-sessions</t>
  </si>
  <si>
    <t>View 4: Miss damage DENTED_MEDIUM_NOT_THROUGH_PAINT - Center panel</t>
  </si>
  <si>
    <t>AMWT-BYFNEOKV1X</t>
  </si>
  <si>
    <t>https://agent-admin.paveapi.com/inspectionView/AMWT-BYFNEOKV1X?activeTab=past-sessions</t>
  </si>
  <si>
    <t>AMWT-IARUR6IKUS</t>
  </si>
  <si>
    <t>https://agent-admin.paveapi.com/inspectionView/AMWT-IARUR6IKUS?activeTab=past-sessions</t>
  </si>
  <si>
    <t>View 8: Miss damage Dent Major nor through - Hatchdoor Left
Miss damage Dent Major nor through - Step
View 4: Miss damage Dent Medium seam line - Rocker</t>
  </si>
  <si>
    <t>AMWT-WWWOJ0294I</t>
  </si>
  <si>
    <t>https://agent-admin.paveapi.com/inspectionView/AMWT-WWWOJ0294I?activeTab=past-sessions</t>
  </si>
  <si>
    <t>AMDE-PGLJ23QJIZ</t>
  </si>
  <si>
    <t>https://agent-admin.paveapi.com/inspectionView/AMDE-PGLJ23QJIZ?activeTab=past-sessions</t>
  </si>
  <si>
    <t>AMDE-A7YPDHSSRH</t>
  </si>
  <si>
    <t>https://agent-admin.paveapi.com/inspectionView/AMDE-A7YPDHSSRH?activeTab=past-sessions</t>
  </si>
  <si>
    <t>AMBE-EGCCNVSGLF</t>
  </si>
  <si>
    <t>https://agent-admin.paveapi.com/inspectionView/AMBE-EGCCNVSGLF?activeTab=past-sessions</t>
  </si>
  <si>
    <t>AMDE-SYMAPY3FAZ</t>
  </si>
  <si>
    <t>https://agent-admin.paveapi.com/inspectionView/AMDE-SYMAPY3FAZ?activeTab=past-sessions</t>
  </si>
  <si>
    <t>AMDE-G4RNANB23V</t>
  </si>
  <si>
    <t>https://agent-admin.paveapi.com/inspectionView/AMDE-G4RNANB23V?activeTab=past-sessions</t>
  </si>
  <si>
    <t>AMWT-LFQUQLHTGO</t>
  </si>
  <si>
    <t>https://agent-admin.paveapi.com/inspectionView/AMWT-LFQUQLHTGO?activeTab=past-sessions</t>
  </si>
  <si>
    <t>AMWK-XBODKTHCJU</t>
  </si>
  <si>
    <t>https://agent-admin.paveapi.com/inspectionView/AMWK-XBODKTHCJU?activeTab=past-sessions</t>
  </si>
  <si>
    <t>AMES-NNYWPS7ZDQ</t>
  </si>
  <si>
    <t>https://agent-admin.paveapi.com/inspectionView/AMES-NNYWPS7ZDQ?activeTab=past-sessions</t>
  </si>
  <si>
    <t>AMIT-4ELJ5FPUCY</t>
  </si>
  <si>
    <t>https://agent-admin.paveapi.com/inspectionView/AMIT-4ELJ5FPUCY?activeTab=past-sessions</t>
  </si>
  <si>
    <t>AMES-IIFOABDLJ1</t>
  </si>
  <si>
    <t>https://agent-admin.paveapi.com/inspectionView/AMES-IIFOABDLJ1?activeTab=past-sessions</t>
  </si>
  <si>
    <t>AMWT-JE0KH3YDO9</t>
  </si>
  <si>
    <t>https://agent-admin.paveapi.com/inspectionView/AMWT-JE0KH3YDO9?activeTab=past-sessions</t>
  </si>
  <si>
    <t>AMDE-UQGU9V8MS4</t>
  </si>
  <si>
    <t>https://agent-admin.paveapi.com/inspectionView/AMDE-UQGU9V8MS4?activeTab=past-sessions</t>
  </si>
  <si>
    <t>AMWT-RMLUZ8TAAH</t>
  </si>
  <si>
    <t>https://agent-admin.paveapi.com/inspectionView/AMWT-RMLUZ8TAAH?activeTab=past-sessions</t>
  </si>
  <si>
    <t>AMWT-H2KNHRUUGA</t>
  </si>
  <si>
    <t>https://agent-admin.paveapi.com/inspectionView/AMWT-H2KNHRUUGA?activeTab=past-sessions</t>
  </si>
  <si>
    <t>AMDE-LCS7IHGLKZ</t>
  </si>
  <si>
    <t>https://agent-admin.paveapi.com/inspectionView/AMDE-LCS7IHGLKZ?activeTab=past-sessions</t>
  </si>
  <si>
    <t>AMWT-LFIIQMOBIK</t>
  </si>
  <si>
    <t>https://agent-admin.paveapi.com/inspectionView/AMWT-LFIIQMOBIK?activeTab=past-sessions</t>
  </si>
  <si>
    <t>AMWT-DF3BHCCAJ8</t>
  </si>
  <si>
    <t>https://agent-admin.paveapi.com/inspectionView/AMWT-DF3BHCCAJ8?activeTab=past-sessions</t>
  </si>
  <si>
    <t>View 8: Remove (2)
Miss damage Dent medium not through - Hatchdoor left</t>
  </si>
  <si>
    <t>AMWT-44YVQ7ZSIO</t>
  </si>
  <si>
    <t>https://agent-admin.paveapi.com/inspectionView/AMWT-44YVQ7ZSIO?activeTab=past-sessions</t>
  </si>
  <si>
    <t>View 5:  Wrong edit (4) Damage visible</t>
  </si>
  <si>
    <t>AMWT-CIUUQNXKJP</t>
  </si>
  <si>
    <t>https://agent-admin.paveapi.com/inspectionView/AMWT-CIUUQNXKJP?activeTab=past-sessions</t>
  </si>
  <si>
    <t>AMES-2RT85R10IS</t>
  </si>
  <si>
    <t>https://agent-admin.paveapi.com/inspectionView/AMES-2RT85R10IS?activeTab=past-sessions</t>
  </si>
  <si>
    <t>AMWT-G5TOYNXZ9A</t>
  </si>
  <si>
    <t>https://agent-admin.paveapi.com/inspectionView/AMWT-G5TOYNXZ9A?activeTab=past-sessions</t>
  </si>
  <si>
    <t>AMWT-ERQA68W6SG</t>
  </si>
  <si>
    <t>https://agent-admin.paveapi.com/inspectionView/AMWT-ERQA68W6SG?activeTab=past-sessions</t>
  </si>
  <si>
    <t>AMWT-HT9ZO2CYIJ</t>
  </si>
  <si>
    <t>https://agent-admin.paveapi.com/inspectionView/AMWT-HT9ZO2CYIJ?activeTab=past-sessions</t>
  </si>
  <si>
    <t>AMWT-2DBFAEJI1J</t>
  </si>
  <si>
    <t>https://agent-admin.paveapi.com/inspectionView/AMWT-2DBFAEJI1J?activeTab=past-sessions</t>
  </si>
  <si>
    <t>AMDE-OTNSSUWFA5</t>
  </si>
  <si>
    <t>https://agent-admin.paveapi.com/inspectionView/AMDE-OTNSSUWFA5?activeTab=past-sessions</t>
  </si>
  <si>
    <t>AMWT-AK3VWE47QD</t>
  </si>
  <si>
    <t>https://agent-admin.paveapi.com/inspectionView/AMWT-AK3VWE47QD?activeTab=past-sessions</t>
  </si>
  <si>
    <t>AMDE-CMP2E4NGQD</t>
  </si>
  <si>
    <t>https://agent-admin.paveapi.com/inspectionView/AMDE-CMP2E4NGQD?activeTab=past-sessions</t>
  </si>
  <si>
    <t>AMDE-HISS3S8A7E</t>
  </si>
  <si>
    <t>https://agent-admin.paveapi.com/inspectionView/AMDE-HISS3S8A7E?activeTab=past-sessions</t>
  </si>
  <si>
    <t>AMWT-OCHVNDSPXZ</t>
  </si>
  <si>
    <t>https://agent-admin.paveapi.com/inspectionView/AMWT-OCHVNDSPXZ?activeTab=past-sessions</t>
  </si>
  <si>
    <t>AMDE-TC4BTEKHSM</t>
  </si>
  <si>
    <t>https://agent-admin.paveapi.com/inspectionView/AMDE-TC4BTEKHSM?activeTab=past-sessions</t>
  </si>
  <si>
    <t>AMWT-NMYKDEZZXF</t>
  </si>
  <si>
    <t>https://agent-admin.paveapi.com/inspectionView/AMWT-NMYKDEZZXF?activeTab=past-sessions</t>
  </si>
  <si>
    <t>AMDE-KZHAQKF08J</t>
  </si>
  <si>
    <t>https://agent-admin.paveapi.com/inspectionView/AMDE-KZHAQKF08J?activeTab=past-sessions</t>
  </si>
  <si>
    <t>AMAU-AUCXLRWAEV</t>
  </si>
  <si>
    <t>https://agent-admin.paveapi.com/inspectionView/AMAU-AUCXLRWAEV?activeTab=past-sessions</t>
  </si>
  <si>
    <t>AMWT-QYT1J3JHW0</t>
  </si>
  <si>
    <t>https://agent-admin.paveapi.com/inspectionView/AMWT-QYT1J3JHW0?activeTab=past-sessions</t>
  </si>
  <si>
    <t>AMWK-3YNNJYMNAE</t>
  </si>
  <si>
    <t>https://agent-admin.paveapi.com/inspectionView/AMWK-3YNNJYMNAE?activeTab=past-sessions</t>
  </si>
  <si>
    <t>AMWT-EJUOZC4W91</t>
  </si>
  <si>
    <t>https://agent-admin.paveapi.com/inspectionView/AMWT-EJUOZC4W91?activeTab=past-sessions</t>
  </si>
  <si>
    <t>AMWT-3YIKLBZKJJ</t>
  </si>
  <si>
    <t>https://agent-admin.paveapi.com/inspectionView/AMWT-3YIKLBZKJJ?activeTab=past-sessions</t>
  </si>
  <si>
    <t>AMWT-AWEUFKHKXB</t>
  </si>
  <si>
    <t>https://agent-admin.paveapi.com/inspectionView/AMWT-AWEUFKHKXB?activeTab=past-sessions</t>
  </si>
  <si>
    <t>AMWT-J0PRY2QXUU</t>
  </si>
  <si>
    <t>https://agent-admin.paveapi.com/inspectionView/AMWT-J0PRY2QXUU?activeTab=past-sessions</t>
  </si>
  <si>
    <t>AMWT-T4DCUDC9EV</t>
  </si>
  <si>
    <t>https://agent-admin.paveapi.com/inspectionView/AMWT-T4DCUDC9EV?activeTab=past-sessions</t>
  </si>
  <si>
    <t>AMWT-LXV350M1LV</t>
  </si>
  <si>
    <t>https://agent-admin.paveapi.com/inspectionView/AMWT-LXV350M1LV?activeTab=past-sessions</t>
  </si>
  <si>
    <t>AMWT-UHMUSM4WNX</t>
  </si>
  <si>
    <t>https://agent-admin.paveapi.com/inspectionView/AMWT-UHMUSM4WNX?activeTab=past-sessions</t>
  </si>
  <si>
    <t>AMWT-4SZ3XSONRU</t>
  </si>
  <si>
    <t>https://agent-admin.paveapi.com/inspectionView/AMWT-4SZ3XSONRU?activeTab=past-sessions</t>
  </si>
  <si>
    <t>AMWT-3ASCDXB7YD</t>
  </si>
  <si>
    <t>https://agent-admin.paveapi.com/inspectionView/AMWT-3ASCDXB7YD?activeTab=past-sessions</t>
  </si>
  <si>
    <t>AMWT-KWETTJQYN2</t>
  </si>
  <si>
    <t>https://agent-admin.paveapi.com/inspectionView/AMWT-KWETTJQYN2?activeTab=past-sessions</t>
  </si>
  <si>
    <t>AMWT-OREM0KKCQ5</t>
  </si>
  <si>
    <t>https://agent-admin.paveapi.com/inspectionView/AMWT-OREM0KKCQ5?activeTab=past-sessions</t>
  </si>
  <si>
    <t>View 8: Miss damage Dent medium seam line - bumper</t>
  </si>
  <si>
    <t>AMDE-T7RC9QEQVH</t>
  </si>
  <si>
    <t>https://agent-admin.paveapi.com/inspectionView/AMDE-T7RC9QEQVH?activeTab=past-sessions</t>
  </si>
  <si>
    <t>View 7: Miss damage Dent major seam line - rocker</t>
  </si>
  <si>
    <t>AMWT-5WGZAQZHPY</t>
  </si>
  <si>
    <t>https://agent-admin.paveapi.com/inspectionView/AMWT-5WGZAQZHPY?activeTab=past-sessions</t>
  </si>
  <si>
    <t>AMES-ABU0IODMDB</t>
  </si>
  <si>
    <t>https://agent-admin.paveapi.com/inspectionView/AMES-ABU0IODMDB?activeTab=past-sessions</t>
  </si>
  <si>
    <t>AMWT-HUIRR9HTW1</t>
  </si>
  <si>
    <t>https://agent-admin.paveapi.com/inspectionView/AMWT-HUIRR9HTW1?activeTab=past-sessions</t>
  </si>
  <si>
    <t>AMWT-WUUMY2G8NI</t>
  </si>
  <si>
    <t>https://agent-admin.paveapi.com/inspectionView/AMWT-WUUMY2G8NI?activeTab=past-sessions</t>
  </si>
  <si>
    <t>AMWT-GFE5PI5B8K</t>
  </si>
  <si>
    <t>https://agent-admin.paveapi.com/inspectionView/AMWT-GFE5PI5B8K?activeTab=past-sessions</t>
  </si>
  <si>
    <t>AMWT-EXM0GGBZWU</t>
  </si>
  <si>
    <t>https://agent-admin.paveapi.com/inspectionView/AMWT-EXM0GGBZWU?activeTab=past-sessions</t>
  </si>
  <si>
    <t>AMWT-Q9GMZBDKBI</t>
  </si>
  <si>
    <t>https://agent-admin.paveapi.com/inspectionView/AMWT-Q9GMZBDKBI?activeTab=past-sessions</t>
  </si>
  <si>
    <t>AMDE-IKSOO3DBUT</t>
  </si>
  <si>
    <t>https://agent-admin.paveapi.com/inspectionView/AMDE-IKSOO3DBUT?activeTab=past-sessions</t>
  </si>
  <si>
    <t>AMDE-B5JHWFU3NJ</t>
  </si>
  <si>
    <t>https://agent-admin.paveapi.com/inspectionView/AMDE-B5JHWFU3NJ?activeTab=past-sessions</t>
  </si>
  <si>
    <t>AMWK-TY9DR2OTE4</t>
  </si>
  <si>
    <t>https://agent-admin.paveapi.com/inspectionView/AMWK-TY9DR2OTE4?activeTab=past-sessions</t>
  </si>
  <si>
    <t>AMDE-SEFMWX0SA1</t>
  </si>
  <si>
    <t>https://agent-admin.paveapi.com/inspectionView/AMDE-SEFMWX0SA1?activeTab=past-sessions</t>
  </si>
  <si>
    <t>AMWT-9NTRQMLSAA</t>
  </si>
  <si>
    <t>https://agent-admin.paveapi.com/inspectionView/AMWT-9NTRQMLSAA?activeTab=past-sessions</t>
  </si>
  <si>
    <t>AMWT-NTIG3MFFDM</t>
  </si>
  <si>
    <t>https://agent-admin.paveapi.com/inspectionView/AMWT-NTIG3MFFDM?activeTab=past-sessions</t>
  </si>
  <si>
    <t>AMRR-DUNEQPEMT5</t>
  </si>
  <si>
    <t>https://agent-admin.paveapi.com/inspectionView/AMRR-DUNEQPEMT5?activeTab=past-sessions</t>
  </si>
  <si>
    <t>AMFR-ODQPSVF0WA</t>
  </si>
  <si>
    <t>https://agent-admin.paveapi.com/inspectionView/AMFR-ODQPSVF0WA?activeTab=past-sessions</t>
  </si>
  <si>
    <t>AMWT-TEJKJR34WP</t>
  </si>
  <si>
    <t>https://agent-admin.paveapi.com/inspectionView/AMWT-TEJKJR34WP?activeTab=past-sessions</t>
  </si>
  <si>
    <t>AMWT-WWZI7ULYV6</t>
  </si>
  <si>
    <t>https://agent-admin.paveapi.com/inspectionView/AMWT-WWZI7ULYV6?activeTab=past-sessions</t>
  </si>
  <si>
    <t>AMWT-ZRDCWQM6MA</t>
  </si>
  <si>
    <t>https://agent-admin.paveapi.com/inspectionView/AMWT-ZRDCWQM6MA?activeTab=past-sessions</t>
  </si>
  <si>
    <t>AMWT-6EQB2F3ZDA</t>
  </si>
  <si>
    <t>https://agent-admin.paveapi.com/inspectionView/AMWT-6EQB2F3ZDA?activeTab=past-sessions</t>
  </si>
  <si>
    <t>View 8: Missding damage Dent medium not through - Hatchdoor Left</t>
  </si>
  <si>
    <t>AMWT-D7ZH4ACKKT</t>
  </si>
  <si>
    <t>https://agent-admin.paveapi.com/inspectionView/AMWT-D7ZH4ACKKT?activeTab=past-sessions</t>
  </si>
  <si>
    <t>AMWT-V9ODINM2JQ</t>
  </si>
  <si>
    <t>https://agent-admin.paveapi.com/inspectionView/AMWT-V9ODINM2JQ?activeTab=past-sessions</t>
  </si>
  <si>
    <t>AMWT-UUSCRZS9MR</t>
  </si>
  <si>
    <t>https://agent-admin.paveapi.com/inspectionView/AMWT-UUSCRZS9MR?activeTab=past-sessions</t>
  </si>
  <si>
    <t>AMWK-KMCONMHCPW</t>
  </si>
  <si>
    <t>https://agent-admin.paveapi.com/inspectionView/AMWK-KMCONMHCPW?activeTab=past-sessions</t>
  </si>
  <si>
    <t>AMWT-HFB75WVLCY</t>
  </si>
  <si>
    <t>https://agent-admin.paveapi.com/inspectionView/AMWT-HFB75WVLCY?activeTab=past-sessions</t>
  </si>
  <si>
    <t>AMWT-Z0ZG1WH1WD</t>
  </si>
  <si>
    <t>https://agent-admin.paveapi.com/inspectionView/AMWT-Z0ZG1WH1WD?activeTab=past-sessions</t>
  </si>
  <si>
    <t>AMWT-ICA0WELUD7</t>
  </si>
  <si>
    <t>https://agent-admin.paveapi.com/inspectionView/AMWT-ICA0WELUD7?activeTab=past-sessions</t>
  </si>
  <si>
    <t>AMWT-DIQBHQPNIL</t>
  </si>
  <si>
    <t>https://agent-admin.paveapi.com/inspectionView/AMWT-DIQBHQPNIL?activeTab=past-sessions</t>
  </si>
  <si>
    <t>AMWT-MTVUBFENL1</t>
  </si>
  <si>
    <t>https://agent-admin.paveapi.com/inspectionView/AMWT-MTVUBFENL1?activeTab=past-sessions</t>
  </si>
  <si>
    <t>AMWT-CJPVHV0SOG</t>
  </si>
  <si>
    <t>https://agent-admin.paveapi.com/inspectionView/AMWT-CJPVHV0SOG?activeTab=past-sessions</t>
  </si>
  <si>
    <t>AMES-HVSSIK8NOZ</t>
  </si>
  <si>
    <t>https://agent-admin.paveapi.com/inspectionView/AMES-HVSSIK8NOZ?activeTab=past-sessions</t>
  </si>
  <si>
    <t>AMWT-BD7P7AUYNZ</t>
  </si>
  <si>
    <t>https://agent-admin.paveapi.com/inspectionView/AMWT-BD7P7AUYNZ?activeTab=past-sessions</t>
  </si>
  <si>
    <t>AMWT-Y7NIRGXNFY</t>
  </si>
  <si>
    <t>https://agent-admin.paveapi.com/inspectionView/AMWT-Y7NIRGXNFY?activeTab=past-sessions</t>
  </si>
  <si>
    <t>AMWT-LIBJJI6XB4</t>
  </si>
  <si>
    <t>https://agent-admin.paveapi.com/inspectionView/AMWT-LIBJJI6XB4?activeTab=past-sessions</t>
  </si>
  <si>
    <t>AMWT-0RKEG4UYV8</t>
  </si>
  <si>
    <t>https://agent-admin.paveapi.com/inspectionView/AMWT-0RKEG4UYV8?activeTab=past-sessions</t>
  </si>
  <si>
    <t>AMWK-QAB75RBPXD</t>
  </si>
  <si>
    <t>https://agent-admin.paveapi.com/inspectionView/AMWK-QAB75RBPXD?activeTab=past-sessions</t>
  </si>
  <si>
    <t>AMWT-DRCMUQRSCB</t>
  </si>
  <si>
    <t>https://agent-admin.paveapi.com/inspectionView/AMWT-DRCMUQRSCB?activeTab=past-sessions</t>
  </si>
  <si>
    <t>AMWT-YVBVPOCRFT</t>
  </si>
  <si>
    <t>https://agent-admin.paveapi.com/inspectionView/AMWT-YVBVPOCRFT?activeTab=past-sessions</t>
  </si>
  <si>
    <t>AMWT-4G8QJJADOP</t>
  </si>
  <si>
    <t>https://agent-admin.paveapi.com/inspectionView/AMWT-4G8QJJADOP?activeTab=past-sessions</t>
  </si>
  <si>
    <t>AMWT-105S3GFVOB</t>
  </si>
  <si>
    <t>https://agent-admin.paveapi.com/inspectionView/AMWT-105S3GFVOB?activeTab=past-sessions</t>
  </si>
  <si>
    <t>AMFR-VCBH48Z9TC</t>
  </si>
  <si>
    <t>https://agent-admin.paveapi.com/inspectionView/AMFR-VCBH48Z9TC?activeTab=past-sessions</t>
  </si>
  <si>
    <t>ADF-D6CYLRN7IZ</t>
  </si>
  <si>
    <t>https://agent-admin.paveapi.com/inspectionView/ADF-D6CYLRN7IZ?activeTab=past-sessions</t>
  </si>
  <si>
    <t>ADF-FEL9NNRLIA</t>
  </si>
  <si>
    <t>https://agent-admin.paveapi.com/inspectionView/ADF-FEL9NNRLIA?activeTab=past-sessions</t>
  </si>
  <si>
    <t>AMWT-JSSDX909GP</t>
  </si>
  <si>
    <t>https://agent-admin.paveapi.com/inspectionView/AMWT-JSSDX909GP?activeTab=past-sessions</t>
  </si>
  <si>
    <t>ADF-COAKYAUY1U</t>
  </si>
  <si>
    <t>https://agent-admin.paveapi.com/inspectionView/ADF-COAKYAUY1U?activeTab=past-sessions</t>
  </si>
  <si>
    <t>AMUO-R7LQRS2UUF</t>
  </si>
  <si>
    <t>https://agent-admin.paveapi.com/inspectionView/AMUO-R7LQRS2UUF?activeTab=past-sessions</t>
  </si>
  <si>
    <t>AMWT-GVHDXCY0UU</t>
  </si>
  <si>
    <t>https://agent-admin.paveapi.com/inspectionView/AMWT-GVHDXCY0UU?activeTab=past-sessions</t>
  </si>
  <si>
    <t>ADF-4FIS0XUD5U</t>
  </si>
  <si>
    <t>https://agent-admin.paveapi.com/inspectionView/ADF-4FIS0XUD5U?activeTab=past-sessions</t>
  </si>
  <si>
    <t>DIL1-YKPOBVPFBM</t>
  </si>
  <si>
    <t>https://agent-admin.paveapi.com/inspectionView/DIL1-YKPOBVPFBM?activeTab=past-sessions</t>
  </si>
  <si>
    <t>AMWT-36H4KDI4XN</t>
  </si>
  <si>
    <t>https://agent-admin.paveapi.com/inspectionView/AMWT-36H4KDI4XN?activeTab=past-sessions</t>
  </si>
  <si>
    <t>View 5:
Missing dmg - Dented Severe - Hood</t>
  </si>
  <si>
    <t>CRMI-AFUI530LYG</t>
  </si>
  <si>
    <t>https://agent-admin.paveapi.com/inspectionView/CRMI-AFUI530LYG?activeTab=past-sessions</t>
  </si>
  <si>
    <t>DIL1-CDNRH5TKHO</t>
  </si>
  <si>
    <t>https://agent-admin.paveapi.com/inspectionView/DIL1-CDNRH5TKHO?activeTab=past-sessions</t>
  </si>
  <si>
    <t>DIL1-87MWHA8XQR</t>
  </si>
  <si>
    <t>https://agent-admin.paveapi.com/inspectionView/DIL1-87MWHA8XQR?activeTab=past-sessions</t>
  </si>
  <si>
    <t>AMUO-LYCCJMAUJQ</t>
  </si>
  <si>
    <t>https://agent-admin.paveapi.com/inspectionView/AMUO-LYCCJMAUJQ?activeTab=past-sessions</t>
  </si>
  <si>
    <t>ADF-ZGGCEZJGSQ</t>
  </si>
  <si>
    <t>https://agent-admin.paveapi.com/inspectionView/ADF-ZGGCEZJGSQ?activeTab=past-sessions</t>
  </si>
  <si>
    <t>ADF-HDAFNHJ9IV</t>
  </si>
  <si>
    <t>https://agent-admin.paveapi.com/inspectionView/ADF-HDAFNHJ9IV?activeTab=past-sessions</t>
  </si>
  <si>
    <t>AMIT-1C1SK4VV34</t>
  </si>
  <si>
    <t>https://agent-admin.paveapi.com/inspectionView/AMIT-1C1SK4VV34?activeTab=past-sessions</t>
  </si>
  <si>
    <t>View 8:
Missing Dmg - Dented_Medium_Not_Through - Hatchdoor_Rear_Right</t>
  </si>
  <si>
    <t>ADF-V8KCD3BTYN</t>
  </si>
  <si>
    <t>https://agent-admin.paveapi.com/inspectionView/ADF-V8KCD3BTYN?activeTab=past-sessions</t>
  </si>
  <si>
    <t>ADF-ESDKELQ1O9</t>
  </si>
  <si>
    <t>https://agent-admin.paveapi.com/inspectionView/ADF-ESDKELQ1O9?activeTab=past-sessions</t>
  </si>
  <si>
    <t>AMNL-YNL9ZMI0KQ</t>
  </si>
  <si>
    <t>https://agent-admin.paveapi.com/inspectionView/AMNL-YNL9ZMI0KQ?activeTab=past-sessions</t>
  </si>
  <si>
    <t>AMWT-PQ5PZC1ZMQ</t>
  </si>
  <si>
    <t>https://agent-admin.paveapi.com/inspectionView/AMWT-PQ5PZC1ZMQ?activeTab=past-sessions</t>
  </si>
  <si>
    <t>DIL1-OO4C2EK3YA</t>
  </si>
  <si>
    <t>https://agent-admin.paveapi.com/inspectionView/DIL1-OO4C2EK3YA?activeTab=past-sessions</t>
  </si>
  <si>
    <t>AMUO-QBJJWJGRS5</t>
  </si>
  <si>
    <t>https://agent-admin.paveapi.com/inspectionView/AMUO-QBJJWJGRS5?activeTab=past-sessions</t>
  </si>
  <si>
    <t>AMES-1K8WEOUNOD</t>
  </si>
  <si>
    <t>https://agent-admin.paveapi.com/inspectionView/AMES-1K8WEOUNOD?activeTab=past-sessions</t>
  </si>
  <si>
    <t>AMUO-NQWTIMFT55</t>
  </si>
  <si>
    <t>https://agent-admin.paveapi.com/inspectionView/AMUO-NQWTIMFT55?activeTab=past-sessions</t>
  </si>
  <si>
    <t>AMFR-YVNANRZPZ7</t>
  </si>
  <si>
    <t>https://agent-admin.paveapi.com/inspectionView/AMFR-YVNANRZPZ7?activeTab=past-sessions</t>
  </si>
  <si>
    <t>AMUO-CJ7VDX4PHJ</t>
  </si>
  <si>
    <t>https://agent-admin.paveapi.com/inspectionView/AMUO-CJ7VDX4PHJ?activeTab=past-sessions</t>
  </si>
  <si>
    <t>AMWT-ZFX1Q0LFZS</t>
  </si>
  <si>
    <t>https://agent-admin.paveapi.com/inspectionView/AMWT-ZFX1Q0LFZS?activeTab=past-sessions</t>
  </si>
  <si>
    <t>ADF-GRXVZ6Y9FA</t>
  </si>
  <si>
    <t>https://agent-admin.paveapi.com/inspectionView/ADF-GRXVZ6Y9FA?activeTab=past-sessions</t>
  </si>
  <si>
    <t>AMWT-CK92AVJFIJ</t>
  </si>
  <si>
    <t>https://agent-admin.paveapi.com/inspectionView/AMWT-CK92AVJFIJ?activeTab=past-sessions</t>
  </si>
  <si>
    <t>AMUO-YYB1AFQNYR</t>
  </si>
  <si>
    <t>https://agent-admin.paveapi.com/inspectionView/AMUO-YYB1AFQNYR?activeTab=past-sessions</t>
  </si>
  <si>
    <t>HHSI-HZPDI3XRPR</t>
  </si>
  <si>
    <t>https://agent-admin.paveapi.com/inspectionView/HHSI-HZPDI3XRPR?activeTab=past-sessions</t>
  </si>
  <si>
    <t>CRMI-VVC1MTYSCA</t>
  </si>
  <si>
    <t>https://agent-admin.paveapi.com/inspectionView/CRMI-VVC1MTYSCA?activeTab=past-sessions</t>
  </si>
  <si>
    <t>AMFR-W9GUG5CZPP</t>
  </si>
  <si>
    <t>https://agent-admin.paveapi.com/inspectionView/AMFR-W9GUG5CZPP?activeTab=past-sessions</t>
  </si>
  <si>
    <t>AMUO-LME5KXCEQG</t>
  </si>
  <si>
    <t>https://agent-admin.paveapi.com/inspectionView/AMUO-LME5KXCEQG?activeTab=past-sessions</t>
  </si>
  <si>
    <t>AMWT-1FUTNRTOPA</t>
  </si>
  <si>
    <t>https://agent-admin.paveapi.com/inspectionView/AMWT-1FUTNRTOPA?activeTab=past-sessions</t>
  </si>
  <si>
    <t>AMUO-LQJB2NMMOT</t>
  </si>
  <si>
    <t>https://agent-admin.paveapi.com/inspectionView/AMUO-LQJB2NMMOT?activeTab=past-sessions</t>
  </si>
  <si>
    <t>AMUO-GKLB3EXS33</t>
  </si>
  <si>
    <t>https://agent-admin.paveapi.com/inspectionView/AMUO-GKLB3EXS33?activeTab=past-sessions</t>
  </si>
  <si>
    <t>AMWT-I6N90GW3NY</t>
  </si>
  <si>
    <t>https://agent-admin.paveapi.com/inspectionView/AMWT-I6N90GW3NY?activeTab=past-sessions</t>
  </si>
  <si>
    <t>CRMT-0LKBM9PQWT</t>
  </si>
  <si>
    <t>https://agent-admin.paveapi.com/inspectionView/CRMT-0LKBM9PQWT?activeTab=past-sessions</t>
  </si>
  <si>
    <t>AMUO-FK5JLEZUX4</t>
  </si>
  <si>
    <t>https://agent-admin.paveapi.com/inspectionView/AMUO-FK5JLEZUX4?activeTab=past-sessions</t>
  </si>
  <si>
    <t>CRMI-XUZIZHCFZF</t>
  </si>
  <si>
    <t>https://agent-admin.paveapi.com/inspectionView/CRMI-XUZIZHCFZF?activeTab=past-sessions</t>
  </si>
  <si>
    <t>CRMT-A7VXOXEQNJ</t>
  </si>
  <si>
    <t>https://agent-admin.paveapi.com/inspectionView/CRMT-A7VXOXEQNJ?activeTab=past-sessions</t>
  </si>
  <si>
    <t>AMES-SRZOK8VVNF</t>
  </si>
  <si>
    <t>https://agent-admin.paveapi.com/inspectionView/AMES-SRZOK8VVNF?activeTab=past-sessions</t>
  </si>
  <si>
    <t>View 8:
- Missing Dent_Medium_Seam_Line - Bumper_Rear</t>
  </si>
  <si>
    <t>AMWT-O1RDTYLPHB</t>
  </si>
  <si>
    <t>https://agent-admin.paveapi.com/inspectionView/AMWT-O1RDTYLPHB?activeTab=past-sessions</t>
  </si>
  <si>
    <t>CRMI-FQQW1RRHY5</t>
  </si>
  <si>
    <t>https://agent-admin.paveapi.com/inspectionView/CRMI-FQQW1RRHY5?activeTab=past-sessions</t>
  </si>
  <si>
    <t>AMES-XEIMKUMKZA</t>
  </si>
  <si>
    <t>https://agent-admin.paveapi.com/inspectionView/AMES-XEIMKUMKZA?activeTab=past-sessions</t>
  </si>
  <si>
    <t>AMWT-Q6ZBVCL9FT</t>
  </si>
  <si>
    <t>https://agent-admin.paveapi.com/inspectionView/AMWT-Q6ZBVCL9FT?activeTab=past-sessions</t>
  </si>
  <si>
    <t>AMWT-4JN2D93FDX</t>
  </si>
  <si>
    <t>https://agent-admin.paveapi.com/inspectionView/AMWT-4JN2D93FDX?activeTab=past-sessions</t>
  </si>
  <si>
    <t>CRMT-PTTCDGCFYZ</t>
  </si>
  <si>
    <t>https://agent-admin.paveapi.com/inspectionView/CRMT-PTTCDGCFYZ?activeTab=past-sessions</t>
  </si>
  <si>
    <t>CRMI-G4EUSWQL12</t>
  </si>
  <si>
    <t>https://agent-admin.paveapi.com/inspectionView/CRMI-G4EUSWQL12?activeTab=past-sessions</t>
  </si>
  <si>
    <t>AMWT-2CMTAO42VX</t>
  </si>
  <si>
    <t>https://agent-admin.paveapi.com/inspectionView/AMWT-2CMTAO42VX?activeTab=past-sessions</t>
  </si>
  <si>
    <t>ADF-NF9VZ8BMP9</t>
  </si>
  <si>
    <t>https://agent-admin.paveapi.com/inspectionView/ADF-NF9VZ8BMP9?activeTab=past-sessions</t>
  </si>
  <si>
    <t>AMWT-VKHNZW9AC7</t>
  </si>
  <si>
    <t>https://agent-admin.paveapi.com/inspectionView/AMWT-VKHNZW9AC7?activeTab=past-sessions</t>
  </si>
  <si>
    <t>Right side:
- Remove (5) Medium dent not through paint - Rear Right Door
- Remove (6) Medium dent on seam line - Rear Right Door</t>
  </si>
  <si>
    <t>AMUO-X6TZTAN8JN</t>
  </si>
  <si>
    <t>https://agent-admin.paveapi.com/inspectionView/AMUO-X6TZTAN8JN?activeTab=past-sessions</t>
  </si>
  <si>
    <t>UMF4-JBMQW1CDHO</t>
  </si>
  <si>
    <t>https://agent-admin.paveapi.com/inspectionView/UMF4-JBMQW1CDHO?activeTab=past-sessions</t>
  </si>
  <si>
    <t>AMWT-CFXW9TCTN4</t>
  </si>
  <si>
    <t>https://agent-admin.paveapi.com/inspectionView/AMWT-CFXW9TCTN4?activeTab=past-sessions</t>
  </si>
  <si>
    <t>Back side: Miss damage: Medium broken - Left Taillight</t>
  </si>
  <si>
    <t>ADF-H2H6V1J43J</t>
  </si>
  <si>
    <t>https://agent-admin.paveapi.com/inspectionView/ADF-H2H6V1J43J?activeTab=past-sessions</t>
  </si>
  <si>
    <t>AMUO-PD4L3VUHLD</t>
  </si>
  <si>
    <t>https://agent-admin.paveapi.com/inspectionView/AMUO-PD4L3VUHLD?activeTab=past-sessions</t>
  </si>
  <si>
    <t>Right side: Miss damage: Medium dent not through paint - Rear Right Door</t>
  </si>
  <si>
    <t>AMUO-JNGRHWJJGS</t>
  </si>
  <si>
    <t>https://agent-admin.paveapi.com/inspectionView/AMUO-JNGRHWJJGS?activeTab=past-sessions</t>
  </si>
  <si>
    <t>GBGS-QDIWITZEWI</t>
  </si>
  <si>
    <t>https://agent-admin.paveapi.com/inspectionView/GBGS-QDIWITZEWI?activeTab=past-sessions</t>
  </si>
  <si>
    <t>AMRR-CUZ0OEHWNR</t>
  </si>
  <si>
    <t>https://agent-admin.paveapi.com/inspectionView/AMRR-CUZ0OEHWNR?activeTab=past-sessions</t>
  </si>
  <si>
    <t>AMWK-ZGOQLQ6QS6</t>
  </si>
  <si>
    <t>https://agent-admin.paveapi.com/inspectionView/AMWK-ZGOQLQ6QS6?activeTab=past-sessions</t>
  </si>
  <si>
    <t>ADF-9HHFDXTQVD</t>
  </si>
  <si>
    <t>https://agent-admin.paveapi.com/inspectionView/ADF-9HHFDXTQVD?activeTab=past-sessions</t>
  </si>
  <si>
    <t>Right side: Miss damage: Major missing wheel cover - Front Right Wheel</t>
  </si>
  <si>
    <t>AMUO-ZPB5DJRJ4T</t>
  </si>
  <si>
    <t>https://agent-admin.paveapi.com/inspectionView/AMUO-ZPB5DJRJ4T?activeTab=past-sessions</t>
  </si>
  <si>
    <t>AMUO-EFY3WVLXB2</t>
  </si>
  <si>
    <t>https://agent-admin.paveapi.com/inspectionView/AMUO-EFY3WVLXB2?activeTab=past-sessions</t>
  </si>
  <si>
    <t>GBGS-Z0LU5AJFLQ</t>
  </si>
  <si>
    <t>https://agent-admin.paveapi.com/inspectionView/GBGS-Z0LU5AJFLQ?activeTab=past-sessions</t>
  </si>
  <si>
    <t>E3AF-VQKWRBXGEZ</t>
  </si>
  <si>
    <t>https://agent-admin.paveapi.com/inspectionView/E3AF-VQKWRBXGEZ?activeTab=past-sessions</t>
  </si>
  <si>
    <t>ADF-AOCJT1GP8O</t>
  </si>
  <si>
    <t>https://agent-admin.paveapi.com/inspectionView/ADF-AOCJT1GP8O?activeTab=past-sessions</t>
  </si>
  <si>
    <t>Right side: Miss damage: Medium dent on seam line - Right Quarter Panel</t>
  </si>
  <si>
    <t>ADF-5DZWXERZU9</t>
  </si>
  <si>
    <t>https://agent-admin.paveapi.com/inspectionView/ADF-5DZWXERZU9?activeTab=past-sessions</t>
  </si>
  <si>
    <t>Right side: Miss damage: Missing - Front Right Fender Trim</t>
  </si>
  <si>
    <t>ADF-MQZ6BXFSWT</t>
  </si>
  <si>
    <t>https://agent-admin.paveapi.com/inspectionView/ADF-MQZ6BXFSWT?activeTab=past-sessions</t>
  </si>
  <si>
    <t>Right side: Miss damage: Medium dent on seam line - Right Rocker Panel</t>
  </si>
  <si>
    <t>CRMT-ZKFGWRDMBV</t>
  </si>
  <si>
    <t>https://agent-admin.paveapi.com/inspectionView/CRMT-ZKFGWRDMBV?activeTab=past-sessions</t>
  </si>
  <si>
    <t>GBGA-LEYKCHWVSV</t>
  </si>
  <si>
    <t>https://agent-admin.paveapi.com/inspectionView/GBGA-LEYKCHWVSV?activeTab=past-sessions</t>
  </si>
  <si>
    <t>CRMI-M8MRBUEGQK</t>
  </si>
  <si>
    <t>https://agent-admin.paveapi.com/inspectionView/CRMI-M8MRBUEGQK?activeTab=past-sessions</t>
  </si>
  <si>
    <t>ADF-OG43KXRP4Y</t>
  </si>
  <si>
    <t>https://agent-admin.paveapi.com/inspectionView/ADF-OG43KXRP4Y?activeTab=past-sessions</t>
  </si>
  <si>
    <t>ADF-MNRYBXRPRN</t>
  </si>
  <si>
    <t>https://agent-admin.paveapi.com/inspectionView/ADF-MNRYBXRPRN?activeTab=past-sessions</t>
  </si>
  <si>
    <t>UMF4-JCSXVLOQRQ</t>
  </si>
  <si>
    <t>https://agent-admin.paveapi.com/inspectionView/UMF4-JCSXVLOQRQ?activeTab=past-sessions</t>
  </si>
  <si>
    <t>CRMT-JOBWMOJV80</t>
  </si>
  <si>
    <t>https://agent-admin.paveapi.com/inspectionView/CRMT-JOBWMOJV80?activeTab=past-sessions</t>
  </si>
  <si>
    <t>AMWT-MH3OUOUD91</t>
  </si>
  <si>
    <t>https://agent-admin.paveapi.com/inspectionView/AMWT-MH3OUOUD91?activeTab=past-sessions</t>
  </si>
  <si>
    <t>DIL1-4UAJKB6OBY</t>
  </si>
  <si>
    <t>https://agent-admin.paveapi.com/inspectionView/DIL1-4UAJKB6OBY?activeTab=past-sessions</t>
  </si>
  <si>
    <t>ADF-FSSWEJ1WYG</t>
  </si>
  <si>
    <t>https://agent-admin.paveapi.com/inspectionView/ADF-FSSWEJ1WYG?activeTab=past-sessions</t>
  </si>
  <si>
    <t>ADF-VFJTX7GADV</t>
  </si>
  <si>
    <t>https://agent-admin.paveapi.com/inspectionView/ADF-VFJTX7GADV?activeTab=past-sessions</t>
  </si>
  <si>
    <t>LTM-SNXEFPUH2F</t>
  </si>
  <si>
    <t>https://agent-admin.paveapi.com/inspectionView/LTM-SNXEFPUH2F?activeTab=past-sessions</t>
  </si>
  <si>
    <t>CRMI-9SFJTUKBZ7</t>
  </si>
  <si>
    <t>https://agent-admin.paveapi.com/inspectionView/CRMI-9SFJTUKBZ7?activeTab=past-sessions</t>
  </si>
  <si>
    <t>GCSI-HMGBT7A2E3</t>
  </si>
  <si>
    <t>https://agent-admin.paveapi.com/inspectionView/GCSI-HMGBT7A2E3?activeTab=past-sessions</t>
  </si>
  <si>
    <t>CRMI-LJS3UZY4PD</t>
  </si>
  <si>
    <t>https://agent-admin.paveapi.com/inspectionView/CRMI-LJS3UZY4PD?activeTab=past-sessions</t>
  </si>
  <si>
    <t>CRMI-WRZ1DLWWIK</t>
  </si>
  <si>
    <t>https://agent-admin.paveapi.com/inspectionView/CRMI-WRZ1DLWWIK?activeTab=past-sessions</t>
  </si>
  <si>
    <t>AMWT-8DIVPVPY2Y</t>
  </si>
  <si>
    <t>https://agent-admin.paveapi.com/inspectionView/AMWT-8DIVPVPY2Y?activeTab=past-sessions</t>
  </si>
  <si>
    <t>LTM-5LAHX2MHJ2</t>
  </si>
  <si>
    <t>https://agent-admin.paveapi.com/inspectionView/LTM-5LAHX2MHJ2?activeTab=past-sessions</t>
  </si>
  <si>
    <t>LTM-TYTQD51YSJ</t>
  </si>
  <si>
    <t>https://agent-admin.paveapi.com/inspectionView/LTM-TYTQD51YSJ?activeTab=past-sessions</t>
  </si>
  <si>
    <t>LTM-TQAQD3XU4S</t>
  </si>
  <si>
    <t>https://agent-admin.paveapi.com/inspectionView/LTM-TQAQD3XU4S?activeTab=past-sessions</t>
  </si>
  <si>
    <t>CRMT-1MIBNBFWGM</t>
  </si>
  <si>
    <t>https://agent-admin.paveapi.com/inspectionView/CRMT-1MIBNBFWGM?activeTab=past-sessions</t>
  </si>
  <si>
    <t>CRMI-F95MFA7D7D</t>
  </si>
  <si>
    <t>https://agent-admin.paveapi.com/inspectionView/CRMI-F95MFA7D7D?activeTab=past-sessions</t>
  </si>
  <si>
    <t>AMDE-1SKFICQRSH</t>
  </si>
  <si>
    <t>https://agent-admin.paveapi.com/inspectionView/AMDE-1SKFICQRSH?activeTab=past-sessions</t>
  </si>
  <si>
    <t>AMDE-OQINOTJH4V</t>
  </si>
  <si>
    <t>https://agent-admin.paveapi.com/inspectionView/AMDE-OQINOTJH4V?activeTab=past-sessions</t>
  </si>
  <si>
    <t>AMDE-GQDAABKRQJ</t>
  </si>
  <si>
    <t>https://agent-admin.paveapi.com/inspectionView/AMDE-GQDAABKRQJ?activeTab=past-sessions</t>
  </si>
  <si>
    <t>AMDE-KZZQCF1CQJ</t>
  </si>
  <si>
    <t>https://agent-admin.paveapi.com/inspectionView/AMDE-KZZQCF1CQJ?activeTab=past-sessions</t>
  </si>
  <si>
    <t>AMDE-3AZGCNWSWA</t>
  </si>
  <si>
    <t>https://agent-admin.paveapi.com/inspectionView/AMDE-3AZGCNWSWA?activeTab=past-sessions</t>
  </si>
  <si>
    <t>AMES-UL149DN7L9</t>
  </si>
  <si>
    <t>https://agent-admin.paveapi.com/inspectionView/AMES-UL149DN7L9?activeTab=past-sessions</t>
  </si>
  <si>
    <t>UMF4-J1LADJPOY9</t>
  </si>
  <si>
    <t>https://agent-admin.paveapi.com/inspectionView/UMF4-J1LADJPOY9?activeTab=past-sessions</t>
  </si>
  <si>
    <t>AMWT-BNAQQNIGCE</t>
  </si>
  <si>
    <t>https://agent-admin.paveapi.com/inspectionView/AMWT-BNAQQNIGCE?activeTab=past-sessions</t>
  </si>
  <si>
    <t>AMWT-Q0U9LSMUHV</t>
  </si>
  <si>
    <t>https://agent-admin.paveapi.com/inspectionView/AMWT-Q0U9LSMUHV?activeTab=past-sessions</t>
  </si>
  <si>
    <t>CRMI-Y2RFQNVPF8</t>
  </si>
  <si>
    <t>https://agent-admin.paveapi.com/inspectionView/CRMI-Y2RFQNVPF8?activeTab=past-sessions</t>
  </si>
  <si>
    <t>AMWK-JHPEXFKRHH</t>
  </si>
  <si>
    <t>https://agent-admin.paveapi.com/inspectionView/AMWK-JHPEXFKRHH?activeTab=past-sessions</t>
  </si>
  <si>
    <t>AMDE-OIROMXIRA6</t>
  </si>
  <si>
    <t>https://agent-admin.paveapi.com/inspectionView/AMDE-OIROMXIRA6?activeTab=past-sessions</t>
  </si>
  <si>
    <t>EKPQ-8EXKDZNEQ3</t>
  </si>
  <si>
    <t>https://agent-admin.paveapi.com/inspectionView/EKPQ-8EXKDZNEQ3?activeTab=past-sessions</t>
  </si>
  <si>
    <t>AMRR-TFV53MQEOJ</t>
  </si>
  <si>
    <t>https://agent-admin.paveapi.com/inspectionView/AMRR-TFV53MQEOJ?activeTab=past-sessions</t>
  </si>
  <si>
    <t>AMWT-LHYSJFRH1A</t>
  </si>
  <si>
    <t>https://agent-admin.paveapi.com/inspectionView/AMWT-LHYSJFRH1A?activeTab=past-sessions</t>
  </si>
  <si>
    <t>CRMI-DEEOKRFG11</t>
  </si>
  <si>
    <t>https://agent-admin.paveapi.com/inspectionView/CRMI-DEEOKRFG11?activeTab=past-sessions</t>
  </si>
  <si>
    <t>AMWT-CSMJLAPBAW</t>
  </si>
  <si>
    <t>https://agent-admin.paveapi.com/inspectionView/AMWT-CSMJLAPBAW?activeTab=past-sessions</t>
  </si>
  <si>
    <t>AMRR-G7GH5U76WS</t>
  </si>
  <si>
    <t>https://agent-admin.paveapi.com/inspectionView/AMRR-G7GH5U76WS?activeTab=past-sessions</t>
  </si>
  <si>
    <t>LTM-ZERFMVYUTK</t>
  </si>
  <si>
    <t>https://agent-admin.paveapi.com/inspectionView/LTM-ZERFMVYUTK?activeTab=past-sessions</t>
  </si>
  <si>
    <t>AMFR-FOHDBCPGXU</t>
  </si>
  <si>
    <t>https://agent-admin.paveapi.com/inspectionView/AMFR-FOHDBCPGXU?activeTab=past-sessions</t>
  </si>
  <si>
    <t>AMDE-H2NYZAO5BD</t>
  </si>
  <si>
    <t>https://agent-admin.paveapi.com/inspectionView/AMDE-H2NYZAO5BD?activeTab=past-sessions</t>
  </si>
  <si>
    <t>AMWK-357TECRCJG</t>
  </si>
  <si>
    <t>https://agent-admin.paveapi.com/inspectionView/AMWK-357TECRCJG?activeTab=past-sessions</t>
  </si>
  <si>
    <t>AMWK-8LHCG0I7VU</t>
  </si>
  <si>
    <t>https://agent-admin.paveapi.com/inspectionView/AMWK-8LHCG0I7VU?activeTab=past-sessions</t>
  </si>
  <si>
    <t>CRMI-CT9LLTKAJ5</t>
  </si>
  <si>
    <t>https://agent-admin.paveapi.com/inspectionView/CRMI-CT9LLTKAJ5?activeTab=past-sessions</t>
  </si>
  <si>
    <t>AMWT-7HTTHS7BSW</t>
  </si>
  <si>
    <t>https://agent-admin.paveapi.com/inspectionView/AMWT-7HTTHS7BSW?activeTab=past-sessions</t>
  </si>
  <si>
    <t>AMWT-7ISBVPT9JL</t>
  </si>
  <si>
    <t>https://agent-admin.paveapi.com/inspectionView/AMWT-7ISBVPT9JL?activeTab=past-sessions</t>
  </si>
  <si>
    <t>AMRR-GAFS3P7TYP</t>
  </si>
  <si>
    <t>https://agent-admin.paveapi.com/inspectionView/AMRR-GAFS3P7TYP?activeTab=past-sessions</t>
  </si>
  <si>
    <t>AMWT-J6TDUKQGLO</t>
  </si>
  <si>
    <t>https://agent-admin.paveapi.com/inspectionView/AMWT-J6TDUKQGLO?activeTab=past-sessions</t>
  </si>
  <si>
    <t>CRMI-QGDW2ERSQS</t>
  </si>
  <si>
    <t>https://agent-admin.paveapi.com/inspectionView/CRMI-QGDW2ERSQS?activeTab=past-sessions</t>
  </si>
  <si>
    <t>CRMI-GLNQUHPICA</t>
  </si>
  <si>
    <t>https://agent-admin.paveapi.com/inspectionView/CRMI-GLNQUHPICA?activeTab=past-sessions</t>
  </si>
  <si>
    <t>AMWT-YGHERTQOPB</t>
  </si>
  <si>
    <t>https://agent-admin.paveapi.com/inspectionView/AMWT-YGHERTQOPB?activeTab=past-sessions</t>
  </si>
  <si>
    <t>CRMT-ZBRM3E1EMI</t>
  </si>
  <si>
    <t>https://agent-admin.paveapi.com/inspectionView/CRMT-ZBRM3E1EMI?activeTab=past-sessions</t>
  </si>
  <si>
    <t>CRMT-BP35U404UZ</t>
  </si>
  <si>
    <t>https://agent-admin.paveapi.com/inspectionView/CRMT-BP35U404UZ?activeTab=past-sessions</t>
  </si>
  <si>
    <t>AMDE-WQRLECJSYT</t>
  </si>
  <si>
    <t>https://agent-admin.paveapi.com/inspectionView/AMDE-WQRLECJSYT?activeTab=past-sessions</t>
  </si>
  <si>
    <t>AMDE-4ITF65MNS4</t>
  </si>
  <si>
    <t>https://agent-admin.paveapi.com/inspectionView/AMDE-4ITF65MNS4?activeTab=past-sessions</t>
  </si>
  <si>
    <t>AMDE-FBDXZKFKWH</t>
  </si>
  <si>
    <t>https://agent-admin.paveapi.com/inspectionView/AMDE-FBDXZKFKWH?activeTab=past-sessions</t>
  </si>
  <si>
    <t>CRMI-HVLITSZJ8T</t>
  </si>
  <si>
    <t>https://agent-admin.paveapi.com/inspectionView/CRMI-HVLITSZJ8T?activeTab=past-sessions</t>
  </si>
  <si>
    <t>AMIT-T9HRR1RP0X</t>
  </si>
  <si>
    <t>https://agent-admin.paveapi.com/inspectionView/AMIT-T9HRR1RP0X?activeTab=past-sessions</t>
  </si>
  <si>
    <t>AMDE-AJL9USIFUX</t>
  </si>
  <si>
    <t>https://agent-admin.paveapi.com/inspectionView/AMDE-AJL9USIFUX?activeTab=past-sessions</t>
  </si>
  <si>
    <t>AMDE-IMTLA9EMAS</t>
  </si>
  <si>
    <t>https://agent-admin.paveapi.com/inspectionView/AMDE-IMTLA9EMAS?activeTab=past-sessions</t>
  </si>
  <si>
    <t>CRMT-GTSHH1TKAV</t>
  </si>
  <si>
    <t>https://agent-admin.paveapi.com/inspectionView/CRMT-GTSHH1TKAV?activeTab=past-sessions</t>
  </si>
  <si>
    <t>AMWK-3WQIWBYC14</t>
  </si>
  <si>
    <t>https://agent-admin.paveapi.com/inspectionView/AMWK-3WQIWBYC14?activeTab=past-sessions</t>
  </si>
  <si>
    <t>AMDE-ST6WXH8VCI</t>
  </si>
  <si>
    <t>https://agent-admin.paveapi.com/inspectionView/AMDE-ST6WXH8VCI?activeTab=past-sessions</t>
  </si>
  <si>
    <t>AMWK-XV8MEYTQFB</t>
  </si>
  <si>
    <t>https://agent-admin.paveapi.com/inspectionView/AMWK-XV8MEYTQFB?activeTab=past-sessions</t>
  </si>
  <si>
    <t>AMDE-PECITNGTDC</t>
  </si>
  <si>
    <t>https://agent-admin.paveapi.com/inspectionView/AMDE-PECITNGTDC?activeTab=past-sessions</t>
  </si>
  <si>
    <t>AMDE-2RENFXM5RH</t>
  </si>
  <si>
    <t>https://agent-admin.paveapi.com/inspectionView/AMDE-2RENFXM5RH?activeTab=past-sessions</t>
  </si>
  <si>
    <t>CRMT-S2L6EJYXEA</t>
  </si>
  <si>
    <t>https://agent-admin.paveapi.com/inspectionView/CRMT-S2L6EJYXEA?activeTab=past-sessions</t>
  </si>
  <si>
    <t>AMWT-SAAUZRKIOC</t>
  </si>
  <si>
    <t>https://agent-admin.paveapi.com/inspectionView/AMWT-SAAUZRKIOC?activeTab=past-sessions</t>
  </si>
  <si>
    <t>CRMI-FUFMXLM53T</t>
  </si>
  <si>
    <t>https://agent-admin.paveapi.com/inspectionView/CRMI-FUFMXLM53T?activeTab=past-sessions</t>
  </si>
  <si>
    <t>AMWT-5DDEMOC4ZW</t>
  </si>
  <si>
    <t>https://agent-admin.paveapi.com/inspectionView/AMWT-5DDEMOC4ZW?activeTab=past-sessions</t>
  </si>
  <si>
    <t>AMWT-PUJTKWQTY7</t>
  </si>
  <si>
    <t>https://agent-admin.paveapi.com/inspectionView/AMWT-PUJTKWQTY7?activeTab=past-sessions</t>
  </si>
  <si>
    <t>CRMT-WTJFDX2HB1</t>
  </si>
  <si>
    <t>https://agent-admin.paveapi.com/inspectionView/CRMT-WTJFDX2HB1?activeTab=past-sessions</t>
  </si>
  <si>
    <t>AMWT-OWLMW5ZO8W</t>
  </si>
  <si>
    <t>https://agent-admin.paveapi.com/inspectionView/AMWT-OWLMW5ZO8W?activeTab=past-sessions</t>
  </si>
  <si>
    <t>LTM-KMZCMTLYBB</t>
  </si>
  <si>
    <t>https://agent-admin.paveapi.com/inspectionView/LTM-KMZCMTLYBB?activeTab=past-sessions</t>
  </si>
  <si>
    <t>AMWT-QXX0VH3DGU</t>
  </si>
  <si>
    <t>https://agent-admin.paveapi.com/inspectionView/AMWT-QXX0VH3DGU?activeTab=past-sessions</t>
  </si>
  <si>
    <t>AMWT-3PNJQDGHSF</t>
  </si>
  <si>
    <t>https://agent-admin.paveapi.com/inspectionView/AMWT-3PNJQDGHSF?activeTab=past-sessions</t>
  </si>
  <si>
    <t>AMWK-S4Q3VJ6UMG</t>
  </si>
  <si>
    <t>https://agent-admin.paveapi.com/inspectionView/AMWK-S4Q3VJ6UMG?activeTab=past-sessions</t>
  </si>
  <si>
    <t>AMDE-ODE6QLHWOM</t>
  </si>
  <si>
    <t>https://agent-admin.paveapi.com/inspectionView/AMDE-ODE6QLHWOM?activeTab=past-sessions</t>
  </si>
  <si>
    <t>EAKF-BPA28SBEE2</t>
  </si>
  <si>
    <t>https://agent-admin.paveapi.com/inspectionView/EAKF-BPA28SBEE2?activeTab=past-sessions</t>
  </si>
  <si>
    <t>CRMT-BPCBVJC3OD</t>
  </si>
  <si>
    <t>https://agent-admin.paveapi.com/inspectionView/CRMT-BPCBVJC3OD?activeTab=past-sessions</t>
  </si>
  <si>
    <t>LTM-MIMFEGPY9R</t>
  </si>
  <si>
    <t>https://agent-admin.paveapi.com/inspectionView/LTM-MIMFEGPY9R?activeTab=past-sessions</t>
  </si>
  <si>
    <t>CRMT-3GHVJG5A1M</t>
  </si>
  <si>
    <t>https://agent-admin.paveapi.com/inspectionView/CRMT-3GHVJG5A1M?activeTab=past-sessions</t>
  </si>
  <si>
    <t>CRMT-PKZWUHCQAV</t>
  </si>
  <si>
    <t>https://agent-admin.paveapi.com/inspectionView/CRMT-PKZWUHCQAV?activeTab=past-sessions</t>
  </si>
  <si>
    <t>UMF4-G2Q1V23FCO</t>
  </si>
  <si>
    <t>https://agent-admin.paveapi.com/inspectionView/UMF4-G2Q1V23FCO?activeTab=past-sessions</t>
  </si>
  <si>
    <t>AMWK-N8MDVXGFYI</t>
  </si>
  <si>
    <t>https://agent-admin.paveapi.com/inspectionView/AMWK-N8MDVXGFYI?activeTab=past-sessions</t>
  </si>
  <si>
    <t>AMWT-VNDREYJEKR</t>
  </si>
  <si>
    <t>https://agent-admin.paveapi.com/inspectionView/AMWT-VNDREYJEKR?activeTab=past-sessions</t>
  </si>
  <si>
    <t>CRMI-BX8FHGPS7P</t>
  </si>
  <si>
    <t>https://agent-admin.paveapi.com/inspectionView/CRMI-BX8FHGPS7P?activeTab=past-sessions</t>
  </si>
  <si>
    <t>AMDE-N4NYUZSIAL</t>
  </si>
  <si>
    <t>https://agent-admin.paveapi.com/inspectionView/AMDE-N4NYUZSIAL?activeTab=past-sessions</t>
  </si>
  <si>
    <t>AMDE-LBGNLLKHV2</t>
  </si>
  <si>
    <t>https://agent-admin.paveapi.com/inspectionView/AMDE-LBGNLLKHV2?activeTab=past-sessions</t>
  </si>
  <si>
    <t>CRMI-7DERL5UB3O</t>
  </si>
  <si>
    <t>https://agent-admin.paveapi.com/inspectionView/CRMI-7DERL5UB3O?activeTab=past-sessions</t>
  </si>
  <si>
    <t>AMWT-VWPZHZYOVM</t>
  </si>
  <si>
    <t>https://agent-admin.paveapi.com/inspectionView/AMWT-VWPZHZYOVM?activeTab=past-sessions</t>
  </si>
  <si>
    <t>AMDE-XCYAR8XVUS</t>
  </si>
  <si>
    <t>https://agent-admin.paveapi.com/inspectionView/AMDE-XCYAR8XVUS?activeTab=past-sessions</t>
  </si>
  <si>
    <t>AMRR-PS7VHKQUV3</t>
  </si>
  <si>
    <t>https://agent-admin.paveapi.com/inspectionView/AMRR-PS7VHKQUV3?activeTab=past-sessions</t>
  </si>
  <si>
    <t>AMWT-MDEY66BJSX</t>
  </si>
  <si>
    <t>https://agent-admin.paveapi.com/inspectionView/AMWT-MDEY66BJSX?activeTab=past-sessions</t>
  </si>
  <si>
    <t>AMWT-RZSIYPSTHO</t>
  </si>
  <si>
    <t>https://agent-admin.paveapi.com/inspectionView/AMWT-RZSIYPSTHO?activeTab=past-sessions</t>
  </si>
  <si>
    <t>AMWT-U2JMGVEQCO</t>
  </si>
  <si>
    <t>https://agent-admin.paveapi.com/inspectionView/AMWT-U2JMGVEQCO?activeTab=past-sessions</t>
  </si>
  <si>
    <t>AMDE-FP37LIHAT0</t>
  </si>
  <si>
    <t>https://agent-admin.paveapi.com/inspectionView/AMDE-FP37LIHAT0?activeTab=past-sessions</t>
  </si>
  <si>
    <t>AMRR-O6FKNPJB2C</t>
  </si>
  <si>
    <t>https://agent-admin.paveapi.com/inspectionView/AMRR-O6FKNPJB2C?activeTab=past-sessions</t>
  </si>
  <si>
    <t>AMRR-DLHPGVDUNF</t>
  </si>
  <si>
    <t>https://agent-admin.paveapi.com/inspectionView/AMRR-DLHPGVDUNF?activeTab=past-sessions</t>
  </si>
  <si>
    <t>AMWT-VUQ1XRD0NL</t>
  </si>
  <si>
    <t>https://agent-admin.paveapi.com/inspectionView/AMWT-VUQ1XRD0NL?activeTab=past-sessions</t>
  </si>
  <si>
    <t>AMWT-TY8MROBJPT</t>
  </si>
  <si>
    <t>https://agent-admin.paveapi.com/inspectionView/AMWT-TY8MROBJPT?activeTab=past-sessions</t>
  </si>
  <si>
    <t>AMWT-ZTYQMIOHQV</t>
  </si>
  <si>
    <t>https://agent-admin.paveapi.com/inspectionView/AMWT-ZTYQMIOHQV?activeTab=past-sessions</t>
  </si>
  <si>
    <t>AMWT-ZVRGPXGNOI</t>
  </si>
  <si>
    <t>https://agent-admin.paveapi.com/inspectionView/AMWT-ZVRGPXGNOI?activeTab=past-sessions</t>
  </si>
  <si>
    <t>AMWT-JZCCGDNEWJ</t>
  </si>
  <si>
    <t>https://agent-admin.paveapi.com/inspectionView/AMWT-JZCCGDNEWJ?activeTab=past-sessions</t>
  </si>
  <si>
    <t>AMWT-ROHPVPBIWP</t>
  </si>
  <si>
    <t>https://agent-admin.paveapi.com/inspectionView/AMWT-ROHPVPBIWP?activeTab=past-sessions</t>
  </si>
  <si>
    <t>AMRR-LB4ZQ66IKI</t>
  </si>
  <si>
    <t>https://agent-admin.paveapi.com/inspectionView/AMRR-LB4ZQ66IKI?activeTab=past-sessions</t>
  </si>
  <si>
    <t>AMWT-NNUGYED21Q</t>
  </si>
  <si>
    <t>https://agent-admin.paveapi.com/inspectionView/AMWT-NNUGYED21Q?activeTab=past-sessions</t>
  </si>
  <si>
    <t>AMWT-7CZ2HIZSYN</t>
  </si>
  <si>
    <t>https://agent-admin.paveapi.com/inspectionView/AMWT-7CZ2HIZSYN?activeTab=past-sessions</t>
  </si>
  <si>
    <t>AMWT-GEID4R5FGB</t>
  </si>
  <si>
    <t>https://agent-admin.paveapi.com/inspectionView/AMWT-GEID4R5FGB?activeTab=past-sessions</t>
  </si>
  <si>
    <t>AMWT-AQ9XQCKI4P</t>
  </si>
  <si>
    <t>https://agent-admin.paveapi.com/inspectionView/AMWT-AQ9XQCKI4P?activeTab=past-sessions</t>
  </si>
  <si>
    <t>AMWK-YZGEUGBKLD</t>
  </si>
  <si>
    <t>https://agent-admin.paveapi.com/inspectionView/AMWK-YZGEUGBKLD?activeTab=past-sessions</t>
  </si>
  <si>
    <t>AMWT-1JRZ6L9AAR</t>
  </si>
  <si>
    <t>https://agent-admin.paveapi.com/inspectionView/AMWT-1JRZ6L9AAR?activeTab=past-sessions</t>
  </si>
  <si>
    <t>AMWT-1SG7ZOMJYW</t>
  </si>
  <si>
    <t>https://agent-admin.paveapi.com/inspectionView/AMWT-1SG7ZOMJYW?activeTab=past-sessions</t>
  </si>
  <si>
    <t>AMWT-YBW3HUIA6H</t>
  </si>
  <si>
    <t>https://agent-admin.paveapi.com/inspectionView/AMWT-YBW3HUIA6H?activeTab=past-sessions</t>
  </si>
  <si>
    <t>AMWT-QYCHA6NOOY</t>
  </si>
  <si>
    <t>https://agent-admin.paveapi.com/inspectionView/AMWT-QYCHA6NOOY?activeTab=past-sessions</t>
  </si>
  <si>
    <t>AMWT-WHWDZNZRSY</t>
  </si>
  <si>
    <t>https://agent-admin.paveapi.com/inspectionView/AMWT-WHWDZNZRSY?activeTab=past-sessions</t>
  </si>
  <si>
    <t>AMES-5WQRIQI1GX</t>
  </si>
  <si>
    <t>https://agent-admin.paveapi.com/inspectionView/AMES-5WQRIQI1GX?activeTab=past-sessions</t>
  </si>
  <si>
    <t>AMWT-6STW47OVDH</t>
  </si>
  <si>
    <t>https://agent-admin.paveapi.com/inspectionView/AMWT-6STW47OVDH?activeTab=past-sessions</t>
  </si>
  <si>
    <t>AMWT-RQNIYTBUL3</t>
  </si>
  <si>
    <t>https://agent-admin.paveapi.com/inspectionView/AMWT-RQNIYTBUL3?activeTab=past-sessions</t>
  </si>
  <si>
    <t>AMWT-PX38QBJIVK</t>
  </si>
  <si>
    <t>https://agent-admin.paveapi.com/inspectionView/AMWT-PX38QBJIVK?activeTab=past-sessions</t>
  </si>
  <si>
    <t>AMWT-XVRSX8TF38</t>
  </si>
  <si>
    <t>https://agent-admin.paveapi.com/inspectionView/AMWT-XVRSX8TF38?activeTab=past-sessions</t>
  </si>
  <si>
    <t>AMDE-FARVYYGPXV</t>
  </si>
  <si>
    <t>https://agent-admin.paveapi.com/inspectionView/AMDE-FARVYYGPXV?activeTab=past-sessions</t>
  </si>
  <si>
    <t>AMWT-XD1UAMDCG9</t>
  </si>
  <si>
    <t>https://agent-admin.paveapi.com/inspectionView/AMWT-XD1UAMDCG9?activeTab=past-sessions</t>
  </si>
  <si>
    <t>AMWT-QZQA3HE5KS</t>
  </si>
  <si>
    <t>https://agent-admin.paveapi.com/inspectionView/AMWT-QZQA3HE5KS?activeTab=past-sessions</t>
  </si>
  <si>
    <t>AMWT-6IJ4BHPVG3</t>
  </si>
  <si>
    <t>https://agent-admin.paveapi.com/inspectionView/AMWT-6IJ4BHPVG3?activeTab=past-sessions</t>
  </si>
  <si>
    <t>AMWT-9UJKRNDBMG</t>
  </si>
  <si>
    <t>https://agent-admin.paveapi.com/inspectionView/AMWT-9UJKRNDBMG?activeTab=past-sessions</t>
  </si>
  <si>
    <t>AMWT-4IZE8TFWHK</t>
  </si>
  <si>
    <t>https://agent-admin.paveapi.com/inspectionView/AMWT-4IZE8TFWHK?activeTab=past-sessions</t>
  </si>
  <si>
    <t>AMWT-MAUFCCCMFN</t>
  </si>
  <si>
    <t>https://agent-admin.paveapi.com/inspectionView/AMWT-MAUFCCCMFN?activeTab=past-sessions</t>
  </si>
  <si>
    <t>LTM-1MG6I0CWXC</t>
  </si>
  <si>
    <t>https://agent-admin.paveapi.com/inspectionView/LTM-1MG6I0CWXC?activeTab=past-sessions</t>
  </si>
  <si>
    <t>LTM-FLK4TMW7WI</t>
  </si>
  <si>
    <t>https://agent-admin.paveapi.com/inspectionView/LTM-FLK4TMW7WI?activeTab=past-sessions</t>
  </si>
  <si>
    <t>AMWT-JL5MX8JGIW</t>
  </si>
  <si>
    <t>https://agent-admin.paveapi.com/inspectionView/AMWT-JL5MX8JGIW?activeTab=past-sessions</t>
  </si>
  <si>
    <t>CRMI-ISGFKLON2Y</t>
  </si>
  <si>
    <t>https://agent-admin.paveapi.com/inspectionView/CRMI-ISGFKLON2Y?activeTab=past-sessions</t>
  </si>
  <si>
    <t>CRMT-ZNNZJHD63X</t>
  </si>
  <si>
    <t>https://agent-admin.paveapi.com/inspectionView/CRMT-ZNNZJHD63X?activeTab=past-sessions</t>
  </si>
  <si>
    <t>CRMI-VZWDG77UQY</t>
  </si>
  <si>
    <t>https://agent-admin.paveapi.com/inspectionView/CRMI-VZWDG77UQY?activeTab=past-sessions</t>
  </si>
  <si>
    <t>SMG-7CNNAHN7JH</t>
  </si>
  <si>
    <t>https://agent-admin.paveapi.com/inspectionView/SMG-7CNNAHN7JH?activeTab=past-sessions</t>
  </si>
  <si>
    <t>LTM-L1LRF0JCOS</t>
  </si>
  <si>
    <t>https://agent-admin.paveapi.com/inspectionView/LTM-L1LRF0JCOS?activeTab=past-sessions</t>
  </si>
  <si>
    <t>AMWT-97O4VTAIIY</t>
  </si>
  <si>
    <t>https://agent-admin.paveapi.com/inspectionView/AMWT-97O4VTAIIY?activeTab=past-sessions</t>
  </si>
  <si>
    <t>LTM-HV0BHK4JTW</t>
  </si>
  <si>
    <t>https://agent-admin.paveapi.com/inspectionView/LTM-HV0BHK4JTW?activeTab=past-sessions</t>
  </si>
  <si>
    <t>CRMI-NKDBPKNWUE</t>
  </si>
  <si>
    <t>https://agent-admin.paveapi.com/inspectionView/CRMI-NKDBPKNWUE?activeTab=past-sessions</t>
  </si>
  <si>
    <t>EOFQ-SVKVZ2HCNJ</t>
  </si>
  <si>
    <t>https://agent-admin.paveapi.com/inspectionView/EOFQ-SVKVZ2HCNJ?activeTab=past-sessions</t>
  </si>
  <si>
    <t>CRMT-07IHZVNJ9M</t>
  </si>
  <si>
    <t>https://agent-admin.paveapi.com/inspectionView/CRMT-07IHZVNJ9M?activeTab=past-sessions</t>
  </si>
  <si>
    <t>AMWT-T4AANOXSOR</t>
  </si>
  <si>
    <t>https://agent-admin.paveapi.com/inspectionView/AMWT-T4AANOXSOR?activeTab=past-sessions</t>
  </si>
  <si>
    <t>SMG-F6MMDVDBBB</t>
  </si>
  <si>
    <t>https://agent-admin.paveapi.com/inspectionView/SMG-F6MMDVDBBB?activeTab=past-sessions</t>
  </si>
  <si>
    <t>CRMT-GWXELBX7LD</t>
  </si>
  <si>
    <t>https://agent-admin.paveapi.com/inspectionView/CRMT-GWXELBX7LD?activeTab=past-sessions</t>
  </si>
  <si>
    <t>UMF4-DTLTEGCTJP</t>
  </si>
  <si>
    <t>https://agent-admin.paveapi.com/inspectionView/UMF4-DTLTEGCTJP?activeTab=past-sessions</t>
  </si>
  <si>
    <t>AMUO-TRQEWX3OVF</t>
  </si>
  <si>
    <t>https://agent-admin.paveapi.com/inspectionView/AMUO-TRQEWX3OVF?activeTab=past-sessions</t>
  </si>
  <si>
    <t>LTM-IQRGARKYWP</t>
  </si>
  <si>
    <t>https://agent-admin.paveapi.com/inspectionView/LTM-IQRGARKYWP?activeTab=past-sessions</t>
  </si>
  <si>
    <t>KDSI-ZQHZYDQI1Z</t>
  </si>
  <si>
    <t>https://agent-admin.paveapi.com/inspectionView/KDSI-ZQHZYDQI1Z?activeTab=past-sessions</t>
  </si>
  <si>
    <t>RLY2-SHJSTAKBHI</t>
  </si>
  <si>
    <t>https://agent-admin.paveapi.com/inspectionView/RLY2-SHJSTAKBHI?activeTab=past-sessions</t>
  </si>
  <si>
    <t>CRMI-1U5PVLWDMI</t>
  </si>
  <si>
    <t>https://agent-admin.paveapi.com/inspectionView/CRMI-1U5PVLWDMI?activeTab=past-sessions</t>
  </si>
  <si>
    <t>ADF-ZH7UDM6TAU</t>
  </si>
  <si>
    <t>https://agent-admin.paveapi.com/inspectionView/ADF-ZH7UDM6TAU?activeTab=past-sessions</t>
  </si>
  <si>
    <t>AMRR-QCSVOVTK5W</t>
  </si>
  <si>
    <t>https://agent-admin.paveapi.com/inspectionView/AMRR-QCSVOVTK5W?activeTab=past-sessions</t>
  </si>
  <si>
    <t>CRMI-4C56X7ZXKY</t>
  </si>
  <si>
    <t>https://agent-admin.paveapi.com/inspectionView/CRMI-4C56X7ZXKY?activeTab=past-sessions</t>
  </si>
  <si>
    <t>GCSI-K31BIAH8L7</t>
  </si>
  <si>
    <t>https://agent-admin.paveapi.com/inspectionView/GCSI-K31BIAH8L7?activeTab=past-sessions</t>
  </si>
  <si>
    <t>AMWT-B1XYNQGJWM</t>
  </si>
  <si>
    <t>https://agent-admin.paveapi.com/inspectionView/AMWT-B1XYNQGJWM?activeTab=past-sessions</t>
  </si>
  <si>
    <t>HHSI-FJJSV5GREJ</t>
  </si>
  <si>
    <t>https://agent-admin.paveapi.com/inspectionView/HHSI-FJJSV5GREJ?activeTab=past-sessions</t>
  </si>
  <si>
    <t>CRMT-BCGAG728EA</t>
  </si>
  <si>
    <t>https://agent-admin.paveapi.com/inspectionView/CRMT-BCGAG728EA?activeTab=past-sessions</t>
  </si>
  <si>
    <t>AMWT-ZUFGSYL7YV</t>
  </si>
  <si>
    <t>https://agent-admin.paveapi.com/inspectionView/AMWT-ZUFGSYL7YV?activeTab=past-sessions</t>
  </si>
  <si>
    <t>AMWT-MZU8KJMRUI</t>
  </si>
  <si>
    <t>https://agent-admin.paveapi.com/inspectionView/AMWT-MZU8KJMRUI?activeTab=past-sessions</t>
  </si>
  <si>
    <t>AMWT-8HNHJO8IYQ</t>
  </si>
  <si>
    <t>https://agent-admin.paveapi.com/inspectionView/AMWT-8HNHJO8IYQ?activeTab=past-sessions</t>
  </si>
  <si>
    <t>AMWT-NK74KBWKRO</t>
  </si>
  <si>
    <t>https://agent-admin.paveapi.com/inspectionView/AMWT-NK74KBWKRO?activeTab=past-sessions</t>
  </si>
  <si>
    <t>AMWT-9PCWITT3LN</t>
  </si>
  <si>
    <t>https://agent-admin.paveapi.com/inspectionView/AMWT-9PCWITT3LN?activeTab=past-sessions</t>
  </si>
  <si>
    <t>AMWT-66YPMN53WS</t>
  </si>
  <si>
    <t>https://agent-admin.paveapi.com/inspectionView/AMWT-66YPMN53WS?activeTab=past-sessions</t>
  </si>
  <si>
    <t>AMWT-XWEYLQVVZQ</t>
  </si>
  <si>
    <t>https://agent-admin.paveapi.com/inspectionView/AMWT-XWEYLQVVZQ?activeTab=past-sessions</t>
  </si>
  <si>
    <t>AMWT-GGMIK8WFEQ</t>
  </si>
  <si>
    <t>https://agent-admin.paveapi.com/inspectionView/AMWT-GGMIK8WFEQ?activeTab=past-sessions</t>
  </si>
  <si>
    <t>AMWT-BXQZNSUEQY</t>
  </si>
  <si>
    <t>https://agent-admin.paveapi.com/inspectionView/AMWT-BXQZNSUEQY?activeTab=past-sessions</t>
  </si>
  <si>
    <t>AMWT-3HGXVPJZK1</t>
  </si>
  <si>
    <t>https://agent-admin.paveapi.com/inspectionView/AMWT-3HGXVPJZK1?activeTab=past-sessions</t>
  </si>
  <si>
    <t>AMWT-3RIUB6OGY3</t>
  </si>
  <si>
    <t>https://agent-admin.paveapi.com/inspectionView/AMWT-3RIUB6OGY3?activeTab=past-sessions</t>
  </si>
  <si>
    <t>AMDE-ECFCNJ2KWC</t>
  </si>
  <si>
    <t>https://agent-admin.paveapi.com/inspectionView/AMDE-ECFCNJ2KWC?activeTab=past-sessions</t>
  </si>
  <si>
    <t>AMWT-7LLK8TYGNB</t>
  </si>
  <si>
    <t>https://agent-admin.paveapi.com/inspectionView/AMWT-7LLK8TYGNB?activeTab=past-sessions</t>
  </si>
  <si>
    <t>AMWT-ICDV6REHMJ</t>
  </si>
  <si>
    <t>https://agent-admin.paveapi.com/inspectionView/AMWT-ICDV6REHMJ?activeTab=past-sessions</t>
  </si>
  <si>
    <t>AMWT-CRO4UTF6F4</t>
  </si>
  <si>
    <t>https://agent-admin.paveapi.com/inspectionView/AMWT-CRO4UTF6F4?activeTab=past-sessions</t>
  </si>
  <si>
    <t>AMWT-NFE9BWA27G</t>
  </si>
  <si>
    <t>https://agent-admin.paveapi.com/inspectionView/AMWT-NFE9BWA27G?activeTab=past-sessions</t>
  </si>
  <si>
    <t>AMWT-MVUWVXAIQY</t>
  </si>
  <si>
    <t>https://agent-admin.paveapi.com/inspectionView/AMWT-MVUWVXAIQY?activeTab=past-sessions</t>
  </si>
  <si>
    <t>AMWT-KSL7P9MGSZ</t>
  </si>
  <si>
    <t>https://agent-admin.paveapi.com/inspectionView/AMWT-KSL7P9MGSZ?activeTab=past-sessions</t>
  </si>
  <si>
    <t>AMWT-BARVD7QVTF</t>
  </si>
  <si>
    <t>https://agent-admin.paveapi.com/inspectionView/AMWT-BARVD7QVTF?activeTab=past-sessions</t>
  </si>
  <si>
    <t>AMRR-F9O81PS350</t>
  </si>
  <si>
    <t>https://agent-admin.paveapi.com/inspectionView/AMRR-F9O81PS350?activeTab=past-sessions</t>
  </si>
  <si>
    <t>AMWT-PXUE8B8R41</t>
  </si>
  <si>
    <t>https://agent-admin.paveapi.com/inspectionView/AMWT-PXUE8B8R41?activeTab=past-sessions</t>
  </si>
  <si>
    <t>AMWT-Z7UUMQVYWU</t>
  </si>
  <si>
    <t>https://agent-admin.paveapi.com/inspectionView/AMWT-Z7UUMQVYWU?activeTab=past-sessions</t>
  </si>
  <si>
    <t>AMRR-IAPXIPNQ06</t>
  </si>
  <si>
    <t>https://agent-admin.paveapi.com/inspectionView/AMRR-IAPXIPNQ06?activeTab=past-sessions</t>
  </si>
  <si>
    <t>AMWT-LDJMTAJCKV</t>
  </si>
  <si>
    <t>https://agent-admin.paveapi.com/inspectionView/AMWT-LDJMTAJCKV?activeTab=past-sessions</t>
  </si>
  <si>
    <t>AMWT-K52ZHN7OLG</t>
  </si>
  <si>
    <t>https://agent-admin.paveapi.com/inspectionView/AMWT-K52ZHN7OLG?activeTab=past-sessions</t>
  </si>
  <si>
    <t>AMWT-DCTPXTJ5Q1</t>
  </si>
  <si>
    <t>https://agent-admin.paveapi.com/inspectionView/AMWT-DCTPXTJ5Q1?activeTab=past-sessions</t>
  </si>
  <si>
    <t>AMDE-FSBSG37H87</t>
  </si>
  <si>
    <t>https://agent-admin.paveapi.com/inspectionView/AMDE-FSBSG37H87?activeTab=past-sessions</t>
  </si>
  <si>
    <t>AMWT-N6JGZG0FF7</t>
  </si>
  <si>
    <t>https://agent-admin.paveapi.com/inspectionView/AMWT-N6JGZG0FF7?activeTab=past-sessions</t>
  </si>
  <si>
    <t>AMRR-MWXXFMPJ6N</t>
  </si>
  <si>
    <t>https://agent-admin.paveapi.com/inspectionView/AMRR-MWXXFMPJ6N?activeTab=past-sessions</t>
  </si>
  <si>
    <t>AMRR-RCYDQHLHHG</t>
  </si>
  <si>
    <t>https://agent-admin.paveapi.com/inspectionView/AMRR-RCYDQHLHHG?activeTab=past-sessions</t>
  </si>
  <si>
    <t>AMWT-NFAZBHMRWU</t>
  </si>
  <si>
    <t>https://agent-admin.paveapi.com/inspectionView/AMWT-NFAZBHMRWU?activeTab=past-sessions</t>
  </si>
  <si>
    <t>AMWT-3YD3DZ2B0T</t>
  </si>
  <si>
    <t>https://agent-admin.paveapi.com/inspectionView/AMWT-3YD3DZ2B0T?activeTab=past-sessions</t>
  </si>
  <si>
    <t>AMDE-QNMD1QPBBY</t>
  </si>
  <si>
    <t>https://agent-admin.paveapi.com/inspectionView/AMDE-QNMD1QPBBY?activeTab=past-sessions</t>
  </si>
  <si>
    <t>AMWT-I2RNYQJZKY</t>
  </si>
  <si>
    <t>https://agent-admin.paveapi.com/inspectionView/AMWT-I2RNYQJZKY?activeTab=past-sessions</t>
  </si>
  <si>
    <t>AMWT-HHJLZQCXCV</t>
  </si>
  <si>
    <t>https://agent-admin.paveapi.com/inspectionView/AMWT-HHJLZQCXCV?activeTab=past-sessions</t>
  </si>
  <si>
    <t>AMDE-A7JHMTBWZQ</t>
  </si>
  <si>
    <t>https://agent-admin.paveapi.com/inspectionView/AMDE-A7JHMTBWZQ?activeTab=past-sessions</t>
  </si>
  <si>
    <t>AMWT-7PXD5I0FK6</t>
  </si>
  <si>
    <t>https://agent-admin.paveapi.com/inspectionView/AMWT-7PXD5I0FK6?activeTab=past-sessions</t>
  </si>
  <si>
    <t>UMF4-RJGQJSCTNG</t>
  </si>
  <si>
    <t>https://agent-admin.paveapi.com/inspectionView/UMF4-RJGQJSCTNG?activeTab=past-sessions</t>
  </si>
  <si>
    <t>AMWT-KSK5VPUQGT</t>
  </si>
  <si>
    <t>https://agent-admin.paveapi.com/inspectionView/AMWT-KSK5VPUQGT?activeTab=past-sessions</t>
  </si>
  <si>
    <t>AMWT-IVNPQ9JUF0</t>
  </si>
  <si>
    <t>https://agent-admin.paveapi.com/inspectionView/AMWT-IVNPQ9JUF0?activeTab=past-sessions</t>
  </si>
  <si>
    <t>CRMI-MZMSA1MCOF</t>
  </si>
  <si>
    <t>https://agent-admin.paveapi.com/inspectionView/CRMI-MZMSA1MCOF?activeTab=past-sessions</t>
  </si>
  <si>
    <t>AMRR-D1ZDXWAUCO</t>
  </si>
  <si>
    <t>https://agent-admin.paveapi.com/inspectionView/AMRR-D1ZDXWAUCO?activeTab=past-sessions</t>
  </si>
  <si>
    <t>CRMI-VZPMJ0JBN3</t>
  </si>
  <si>
    <t>https://agent-admin.paveapi.com/inspectionView/CRMI-VZPMJ0JBN3?activeTab=past-sessions</t>
  </si>
  <si>
    <t>AMWT-BAG5ZITAI6</t>
  </si>
  <si>
    <t>https://agent-admin.paveapi.com/inspectionView/AMWT-BAG5ZITAI6?activeTab=past-sessions</t>
  </si>
  <si>
    <t>LTM-Y1VMNELZ6H</t>
  </si>
  <si>
    <t>https://agent-admin.paveapi.com/inspectionView/LTM-Y1VMNELZ6H?activeTab=past-sessions</t>
  </si>
  <si>
    <t>CRMI-IRGGQOSUXH</t>
  </si>
  <si>
    <t>https://agent-admin.paveapi.com/inspectionView/CRMI-IRGGQOSUXH?activeTab=past-sessions</t>
  </si>
  <si>
    <t>CRMT-8LHZFNQWTE</t>
  </si>
  <si>
    <t>https://agent-admin.paveapi.com/inspectionView/CRMT-8LHZFNQWTE?activeTab=past-sessions</t>
  </si>
  <si>
    <t>UMF4-MT8B2LW1GR</t>
  </si>
  <si>
    <t>https://agent-admin.paveapi.com/inspectionView/UMF4-MT8B2LW1GR?activeTab=past-sessions</t>
  </si>
  <si>
    <t>HHSA-NN8F84TVE2</t>
  </si>
  <si>
    <t>https://agent-admin.paveapi.com/inspectionView/HHSA-NN8F84TVE2?activeTab=past-sessions</t>
  </si>
  <si>
    <t>UMF4-VNTDZ6FLRA</t>
  </si>
  <si>
    <t>https://agent-admin.paveapi.com/inspectionView/UMF4-VNTDZ6FLRA?activeTab=past-sessions</t>
  </si>
  <si>
    <t>LTM-JSR2O13SKH</t>
  </si>
  <si>
    <t>https://agent-admin.paveapi.com/inspectionView/LTM-JSR2O13SKH?activeTab=past-sessions</t>
  </si>
  <si>
    <t>CRMI-SB4OFV0XNE</t>
  </si>
  <si>
    <t>https://agent-admin.paveapi.com/inspectionView/CRMI-SB4OFV0XNE?activeTab=past-sessions</t>
  </si>
  <si>
    <t>NCSA-PFFHO639DZ</t>
  </si>
  <si>
    <t>https://agent-admin.paveapi.com/inspectionView/NCSA-PFFHO639DZ?activeTab=past-sessions</t>
  </si>
  <si>
    <t>PLV-IGICC0OD3U</t>
  </si>
  <si>
    <t>https://agent-admin.paveapi.com/inspectionView/PLV-IGICC0OD3U?activeTab=past-sessions</t>
  </si>
  <si>
    <t>PLV-TTJX59RBOW</t>
  </si>
  <si>
    <t>https://agent-admin.paveapi.com/inspectionView/PLV-TTJX59RBOW?activeTab=past-sessions</t>
  </si>
  <si>
    <t>LTM-6AXTSRVYY1</t>
  </si>
  <si>
    <t>https://agent-admin.paveapi.com/inspectionView/LTM-6AXTSRVYY1?activeTab=past-sessions</t>
  </si>
  <si>
    <t>CRMT-SHIM2NHH5I</t>
  </si>
  <si>
    <t>https://agent-admin.paveapi.com/inspectionView/CRMT-SHIM2NHH5I?activeTab=past-sessions</t>
  </si>
  <si>
    <t>LTM-ASM6OASDX7</t>
  </si>
  <si>
    <t>https://agent-admin.paveapi.com/inspectionView/LTM-ASM6OASDX7?activeTab=past-sessions</t>
  </si>
  <si>
    <t>CRMT-KBU65WKFS7</t>
  </si>
  <si>
    <t>https://agent-admin.paveapi.com/inspectionView/CRMT-KBU65WKFS7?activeTab=past-sessions</t>
  </si>
  <si>
    <t>LTM-HEM6TUAWDL</t>
  </si>
  <si>
    <t>https://agent-admin.paveapi.com/inspectionView/LTM-HEM6TUAWDL?activeTab=past-sessions</t>
  </si>
  <si>
    <t>AMWT-OLJ5FUENEL</t>
  </si>
  <si>
    <t>https://agent-admin.paveapi.com/inspectionView/AMWT-OLJ5FUENEL?activeTab=past-sessions</t>
  </si>
  <si>
    <t>AMWT-QUDMUG6IV0</t>
  </si>
  <si>
    <t>https://agent-admin.paveapi.com/inspectionView/AMWT-QUDMUG6IV0?activeTab=past-sessions</t>
  </si>
  <si>
    <t>CARD-W4L5TBCZIT</t>
  </si>
  <si>
    <t>https://agent-admin.paveapi.com/inspectionView/CARD-W4L5TBCZIT?activeTab=past-sessions</t>
  </si>
  <si>
    <t>AMRR-UHTIIHMQC0</t>
  </si>
  <si>
    <t>https://agent-admin.paveapi.com/inspectionView/AMRR-UHTIIHMQC0?activeTab=past-sessions</t>
  </si>
  <si>
    <t>AMWT-7S37ZMBOQD</t>
  </si>
  <si>
    <t>https://agent-admin.paveapi.com/inspectionView/AMWT-7S37ZMBOQD?activeTab=past-sessions</t>
  </si>
  <si>
    <t>DMGS-EXLLSTFWPS</t>
  </si>
  <si>
    <t>https://agent-admin.paveapi.com/inspectionView/DMGS-EXLLSTFWPS?activeTab=past-sessions</t>
  </si>
  <si>
    <t>AMIT-WXRBG7P8QK</t>
  </si>
  <si>
    <t>https://agent-admin.paveapi.com/inspectionView/AMIT-WXRBG7P8QK?activeTab=past-sessions</t>
  </si>
  <si>
    <t>EOFQ-PEXMVG2V2S</t>
  </si>
  <si>
    <t>https://agent-admin.paveapi.com/inspectionView/EOFQ-PEXMVG2V2S?activeTab=past-sessions</t>
  </si>
  <si>
    <t>AMDE-GA2BT5WCML</t>
  </si>
  <si>
    <t>https://agent-admin.paveapi.com/inspectionView/AMDE-GA2BT5WCML?activeTab=past-sessions</t>
  </si>
  <si>
    <t>LTM-WJEXIJUZV3</t>
  </si>
  <si>
    <t>https://agent-admin.paveapi.com/inspectionView/LTM-WJEXIJUZV3?activeTab=past-sessions</t>
  </si>
  <si>
    <t>AMWT-DOSPKF6EMU</t>
  </si>
  <si>
    <t>https://agent-admin.paveapi.com/inspectionView/AMWT-DOSPKF6EMU?activeTab=past-sessions</t>
  </si>
  <si>
    <t>AMWT-CGTF5GNWAF</t>
  </si>
  <si>
    <t>https://agent-admin.paveapi.com/inspectionView/AMWT-CGTF5GNWAF?activeTab=past-sessions</t>
  </si>
  <si>
    <t>AMWT-YG77LROEB8</t>
  </si>
  <si>
    <t>https://agent-admin.paveapi.com/inspectionView/AMWT-YG77LROEB8?activeTab=past-sessions</t>
  </si>
  <si>
    <t>AMWT-DU4JHKA9LD</t>
  </si>
  <si>
    <t>https://agent-admin.paveapi.com/inspectionView/AMWT-DU4JHKA9LD?activeTab=past-sessions</t>
  </si>
  <si>
    <t>AMWT-62O9VNFLI5</t>
  </si>
  <si>
    <t>https://agent-admin.paveapi.com/inspectionView/AMWT-62O9VNFLI5?activeTab=past-sessions</t>
  </si>
  <si>
    <t>AMWT-TMRCCVAEUZ</t>
  </si>
  <si>
    <t>https://agent-admin.paveapi.com/inspectionView/AMWT-TMRCCVAEUZ?activeTab=past-sessions</t>
  </si>
  <si>
    <t>AMWT-NCFEKPQN8W</t>
  </si>
  <si>
    <t>https://agent-admin.paveapi.com/inspectionView/AMWT-NCFEKPQN8W?activeTab=past-sessions</t>
  </si>
  <si>
    <t>AMWT-XAZKNCYZ94</t>
  </si>
  <si>
    <t>https://agent-admin.paveapi.com/inspectionView/AMWT-XAZKNCYZ94?activeTab=past-sessions</t>
  </si>
  <si>
    <t>AMWT-YVFM1TREJO</t>
  </si>
  <si>
    <t>https://agent-admin.paveapi.com/inspectionView/AMWT-YVFM1TREJO?activeTab=past-sessions</t>
  </si>
  <si>
    <t>AMWT-OTXAZQ4PPO</t>
  </si>
  <si>
    <t>https://agent-admin.paveapi.com/inspectionView/AMWT-OTXAZQ4PPO?activeTab=past-sessions</t>
  </si>
  <si>
    <t>AMWT-B5H6SCS56O</t>
  </si>
  <si>
    <t>https://agent-admin.paveapi.com/inspectionView/AMWT-B5H6SCS56O?activeTab=past-sessions</t>
  </si>
  <si>
    <t>AMWT-VZCHZDHUFG</t>
  </si>
  <si>
    <t>https://agent-admin.paveapi.com/inspectionView/AMWT-VZCHZDHUFG?activeTab=past-sessions</t>
  </si>
  <si>
    <t>AMWT-LQBSXCG7LX</t>
  </si>
  <si>
    <t>https://agent-admin.paveapi.com/inspectionView/AMWT-LQBSXCG7LX?activeTab=past-sessions</t>
  </si>
  <si>
    <t>AMWT-TDLTHEJXAQ</t>
  </si>
  <si>
    <t>https://agent-admin.paveapi.com/inspectionView/AMWT-TDLTHEJXAQ?activeTab=past-sessions</t>
  </si>
  <si>
    <t>AMWT-M0WUTUQ6NE</t>
  </si>
  <si>
    <t>https://agent-admin.paveapi.com/inspectionView/AMWT-M0WUTUQ6NE?activeTab=past-sessions</t>
  </si>
  <si>
    <t>CRMT-UCH1NJEITX</t>
  </si>
  <si>
    <t>https://agent-admin.paveapi.com/inspectionView/CRMT-UCH1NJEITX?activeTab=past-sessions</t>
  </si>
  <si>
    <t>AMWT-0FNP6MRRLZ</t>
  </si>
  <si>
    <t>https://agent-admin.paveapi.com/inspectionView/AMWT-0FNP6MRRLZ?activeTab=past-sessions</t>
  </si>
  <si>
    <t>AMWT-ESDZMLTDJ5</t>
  </si>
  <si>
    <t>https://agent-admin.paveapi.com/inspectionView/AMWT-ESDZMLTDJ5?activeTab=past-sessions</t>
  </si>
  <si>
    <t>AMWT-ZYLMJ2WT7F</t>
  </si>
  <si>
    <t>https://agent-admin.paveapi.com/inspectionView/AMWT-ZYLMJ2WT7F?activeTab=past-sessions</t>
  </si>
  <si>
    <t>CRMT-FFA0HBPTNE</t>
  </si>
  <si>
    <t>https://agent-admin.paveapi.com/inspectionView/CRMT-FFA0HBPTNE?activeTab=past-sessions</t>
  </si>
  <si>
    <t>CRMT-XBCEYZGNNV</t>
  </si>
  <si>
    <t>https://agent-admin.paveapi.com/inspectionView/CRMT-XBCEYZGNNV?activeTab=past-sessions</t>
  </si>
  <si>
    <t>AMWT-PH4VUR8MSS</t>
  </si>
  <si>
    <t>https://agent-admin.paveapi.com/inspectionView/AMWT-PH4VUR8MSS?activeTab=past-sessions</t>
  </si>
  <si>
    <t>LTM-OPWE5IEAXD</t>
  </si>
  <si>
    <t>https://agent-admin.paveapi.com/inspectionView/LTM-OPWE5IEAXD?activeTab=past-sessions</t>
  </si>
  <si>
    <t>AMWT-EZ2WDIUIQX</t>
  </si>
  <si>
    <t>https://agent-admin.paveapi.com/inspectionView/AMWT-EZ2WDIUIQX?activeTab=past-sessions</t>
  </si>
  <si>
    <t>AMWT-AEH1DMKLCQ</t>
  </si>
  <si>
    <t>https://agent-admin.paveapi.com/inspectionView/AMWT-AEH1DMKLCQ?activeTab=past-sessions</t>
  </si>
  <si>
    <t>AMWT-UTXFD4ZBF2</t>
  </si>
  <si>
    <t>https://agent-admin.paveapi.com/inspectionView/AMWT-UTXFD4ZBF2?activeTab=past-sessions</t>
  </si>
  <si>
    <t>CRMT-WQSW7LNLRT</t>
  </si>
  <si>
    <t>https://agent-admin.paveapi.com/inspectionView/CRMT-WQSW7LNLRT?activeTab=past-sessions</t>
  </si>
  <si>
    <t>AMWT-HRNXBK0ZD4</t>
  </si>
  <si>
    <t>https://agent-admin.paveapi.com/inspectionView/AMWT-HRNXBK0ZD4?activeTab=past-sessions</t>
  </si>
  <si>
    <t>CRMT-MN5JDT6FZP</t>
  </si>
  <si>
    <t>https://agent-admin.paveapi.com/inspectionView/CRMT-MN5JDT6FZP?activeTab=past-sessions</t>
  </si>
  <si>
    <t>CRMT-PBGVL3RZYS</t>
  </si>
  <si>
    <t>https://agent-admin.paveapi.com/inspectionView/CRMT-PBGVL3RZYS?activeTab=past-sessions</t>
  </si>
  <si>
    <t>AMDE-5OTJLDPPEY</t>
  </si>
  <si>
    <t>https://agent-admin.paveapi.com/inspectionView/AMDE-5OTJLDPPEY?activeTab=past-sessions</t>
  </si>
  <si>
    <t>ICA-CISJ5JYK7M</t>
  </si>
  <si>
    <t>https://agent-admin.paveapi.com/inspectionView/ICA-CISJ5JYK7M?activeTab=past-sessions</t>
  </si>
  <si>
    <t>AMUO-K24KVGGDBC</t>
  </si>
  <si>
    <t>https://agent-admin.paveapi.com/inspectionView/AMUO-K24KVGGDBC?activeTab=past-sessions</t>
  </si>
  <si>
    <t>AMWT-L2ISI3RKAN</t>
  </si>
  <si>
    <t>https://agent-admin.paveapi.com/inspectionView/AMWT-L2ISI3RKAN?activeTab=past-sessions</t>
  </si>
  <si>
    <t>AMWT-G6CYWZFU2U</t>
  </si>
  <si>
    <t>https://agent-admin.paveapi.com/inspectionView/AMWT-G6CYWZFU2U?activeTab=past-sessions</t>
  </si>
  <si>
    <t>AMIT-PUZVQK6YDD</t>
  </si>
  <si>
    <t>https://agent-admin.paveapi.com/inspectionView/AMIT-PUZVQK6YDD?activeTab=past-sessions</t>
  </si>
  <si>
    <t>AMWT-JD6DE8FNDH</t>
  </si>
  <si>
    <t>https://agent-admin.paveapi.com/inspectionView/AMWT-JD6DE8FNDH?activeTab=past-sessions</t>
  </si>
  <si>
    <t>AMDE-XQ4MKRGGQ5</t>
  </si>
  <si>
    <t>https://agent-admin.paveapi.com/inspectionView/AMDE-XQ4MKRGGQ5?activeTab=past-sessions</t>
  </si>
  <si>
    <t>AMWK-ELFPBUDOTB</t>
  </si>
  <si>
    <t>https://agent-admin.paveapi.com/inspectionView/AMWK-ELFPBUDOTB?activeTab=past-sessions</t>
  </si>
  <si>
    <t>AMWT-NB38E4RMXY</t>
  </si>
  <si>
    <t>https://agent-admin.paveapi.com/inspectionView/AMWT-NB38E4RMXY?activeTab=past-sessions</t>
  </si>
  <si>
    <t>AMWT-X5ZUBLOQ1X</t>
  </si>
  <si>
    <t>https://agent-admin.paveapi.com/inspectionView/AMWT-X5ZUBLOQ1X?activeTab=past-sessions</t>
  </si>
  <si>
    <t>AMWT-XDLK1CUNMJ</t>
  </si>
  <si>
    <t>https://agent-admin.paveapi.com/inspectionView/AMWT-XDLK1CUNMJ?activeTab=past-sessions</t>
  </si>
  <si>
    <t>ICA-FI8AHU7KUL</t>
  </si>
  <si>
    <t>https://agent-admin.paveapi.com/inspectionView/ICA-FI8AHU7KUL?activeTab=past-sessions</t>
  </si>
  <si>
    <t>AMDE-BMKXFUSF0R</t>
  </si>
  <si>
    <t>https://agent-admin.paveapi.com/inspectionView/AMDE-BMKXFUSF0R?activeTab=past-sessions</t>
  </si>
  <si>
    <t>CRMT-5ZAAAWC5CU</t>
  </si>
  <si>
    <t>https://agent-admin.paveapi.com/inspectionView/CRMT-5ZAAAWC5CU?activeTab=past-sessions</t>
  </si>
  <si>
    <t>CRMT-HIKSR7ZIG0</t>
  </si>
  <si>
    <t>https://agent-admin.paveapi.com/inspectionView/CRMT-HIKSR7ZIG0?activeTab=past-sessions</t>
  </si>
  <si>
    <t>CRMI-WGFD1F842D</t>
  </si>
  <si>
    <t>https://agent-admin.paveapi.com/inspectionView/CRMI-WGFD1F842D?activeTab=past-sessions</t>
  </si>
  <si>
    <t>CRMI-RKZUUFJ75P</t>
  </si>
  <si>
    <t>https://agent-admin.paveapi.com/inspectionView/CRMI-RKZUUFJ75P?activeTab=past-sessions</t>
  </si>
  <si>
    <t>CRMT-U4COO4GUCR</t>
  </si>
  <si>
    <t>https://agent-admin.paveapi.com/inspectionView/CRMT-U4COO4GUCR?activeTab=past-sessions</t>
  </si>
  <si>
    <t>AMWK-FLMFEIQTIL</t>
  </si>
  <si>
    <t>https://agent-admin.paveapi.com/inspectionView/AMWK-FLMFEIQTIL?activeTab=past-sessions</t>
  </si>
  <si>
    <t>GCSI-1AIA9IFBFC</t>
  </si>
  <si>
    <t>https://agent-admin.paveapi.com/inspectionView/GCSI-1AIA9IFBFC?activeTab=past-sessions</t>
  </si>
  <si>
    <t>AMWT-ZENTJE9DC3</t>
  </si>
  <si>
    <t>https://agent-admin.paveapi.com/inspectionView/AMWT-ZENTJE9DC3?activeTab=past-sessions</t>
  </si>
  <si>
    <t>AMWT-VX1ZBN0Y3T</t>
  </si>
  <si>
    <t>https://agent-admin.paveapi.com/inspectionView/AMWT-VX1ZBN0Y3T?activeTab=past-sessions</t>
  </si>
  <si>
    <t>AMDE-MBFFYMBYBU</t>
  </si>
  <si>
    <t>https://agent-admin.paveapi.com/inspectionView/AMDE-MBFFYMBYBU?activeTab=past-sessions</t>
  </si>
  <si>
    <t>AMWT-J0LZOCBQTS</t>
  </si>
  <si>
    <t>https://agent-admin.paveapi.com/inspectionView/AMWT-J0LZOCBQTS?activeTab=past-sessions</t>
  </si>
  <si>
    <t>AMWT-AML0FNJMJ8</t>
  </si>
  <si>
    <t>https://agent-admin.paveapi.com/inspectionView/AMWT-AML0FNJMJ8?activeTab=past-sessions</t>
  </si>
  <si>
    <t>AMDE-DU8JVGADCM</t>
  </si>
  <si>
    <t>https://agent-admin.paveapi.com/inspectionView/AMDE-DU8JVGADCM?activeTab=past-sessions</t>
  </si>
  <si>
    <t>RACI-CIZKIF1MRW</t>
  </si>
  <si>
    <t>https://agent-admin.paveapi.com/inspectionView/RACI-CIZKIF1MRW?activeTab=past-sessions</t>
  </si>
  <si>
    <t>CRMI-D72TWGWPWC</t>
  </si>
  <si>
    <t>https://agent-admin.paveapi.com/inspectionView/CRMI-D72TWGWPWC?activeTab=past-sessions</t>
  </si>
  <si>
    <t>AMDE-RQDU7W2EJM</t>
  </si>
  <si>
    <t>https://agent-admin.paveapi.com/inspectionView/AMDE-RQDU7W2EJM?activeTab=past-sessions</t>
  </si>
  <si>
    <t>AMWT-TQLBANN5ZM</t>
  </si>
  <si>
    <t>https://agent-admin.paveapi.com/inspectionView/AMWT-TQLBANN5ZM?activeTab=past-sessions</t>
  </si>
  <si>
    <t>AMWT-TS5ODG4IMV</t>
  </si>
  <si>
    <t>https://agent-admin.paveapi.com/inspectionView/AMWT-TS5ODG4IMV?activeTab=past-sessions</t>
  </si>
  <si>
    <t>AMWT-V4XPMQ1REQ</t>
  </si>
  <si>
    <t>https://agent-admin.paveapi.com/inspectionView/AMWT-V4XPMQ1REQ?activeTab=past-sessions</t>
  </si>
  <si>
    <t>AMWT-3A9G9WDFQ0</t>
  </si>
  <si>
    <t>https://agent-admin.paveapi.com/inspectionView/AMWT-3A9G9WDFQ0?activeTab=past-sessions</t>
  </si>
  <si>
    <t>AMWK-AWIOWYTW82</t>
  </si>
  <si>
    <t>https://agent-admin.paveapi.com/inspectionView/AMWK-AWIOWYTW82?activeTab=past-sessions</t>
  </si>
  <si>
    <t>AMWT-EJUO11KCA2</t>
  </si>
  <si>
    <t>https://agent-admin.paveapi.com/inspectionView/AMWT-EJUO11KCA2?activeTab=past-sessions</t>
  </si>
  <si>
    <t>AMWT-6LQTW5F5GI</t>
  </si>
  <si>
    <t>https://agent-admin.paveapi.com/inspectionView/AMWT-6LQTW5F5GI?activeTab=past-sessions</t>
  </si>
  <si>
    <t>AMWK-STG5VBXNUT</t>
  </si>
  <si>
    <t>https://agent-admin.paveapi.com/inspectionView/AMWK-STG5VBXNUT?activeTab=past-sessions</t>
  </si>
  <si>
    <t>AMWT-G1RURV5V2Y</t>
  </si>
  <si>
    <t>https://agent-admin.paveapi.com/inspectionView/AMWT-G1RURV5V2Y?activeTab=past-sessions</t>
  </si>
  <si>
    <t>AMWT-DVMIV4OCLI</t>
  </si>
  <si>
    <t>https://agent-admin.paveapi.com/inspectionView/AMWT-DVMIV4OCLI?activeTab=past-sessions</t>
  </si>
  <si>
    <t>SMG-OW1XQGOC5B</t>
  </si>
  <si>
    <t>https://agent-admin.paveapi.com/inspectionView/SMG-OW1XQGOC5B?activeTab=past-sessions</t>
  </si>
  <si>
    <t>AMWT-6YVTDAZHRV</t>
  </si>
  <si>
    <t>https://agent-admin.paveapi.com/inspectionView/AMWT-6YVTDAZHRV?activeTab=past-sessions</t>
  </si>
  <si>
    <t>AMWT-HI8H6JTGFC</t>
  </si>
  <si>
    <t>https://agent-admin.paveapi.com/inspectionView/AMWT-HI8H6JTGFC?activeTab=past-sessions</t>
  </si>
  <si>
    <t>AMWT-ISHFLFNX7B</t>
  </si>
  <si>
    <t>https://agent-admin.paveapi.com/inspectionView/AMWT-ISHFLFNX7B?activeTab=past-sessions</t>
  </si>
  <si>
    <t>AMWT-GYOYW3JV3P</t>
  </si>
  <si>
    <t>https://agent-admin.paveapi.com/inspectionView/AMWT-GYOYW3JV3P?activeTab=past-sessions</t>
  </si>
  <si>
    <t>AMWT-CMRNIYDUBA</t>
  </si>
  <si>
    <t>https://agent-admin.paveapi.com/inspectionView/AMWT-CMRNIYDUBA?activeTab=past-sessions</t>
  </si>
  <si>
    <t>UMF4-ZGYAAUUBSW</t>
  </si>
  <si>
    <t>https://agent-admin.paveapi.com/inspectionView/UMF4-ZGYAAUUBSW?activeTab=past-sessions</t>
  </si>
  <si>
    <t>AMBE-NLVPOIRC14</t>
  </si>
  <si>
    <t>https://agent-admin.paveapi.com/inspectionView/AMBE-NLVPOIRC14?activeTab=past-sessions</t>
  </si>
  <si>
    <t>AMWT-NIPYPQVNYG</t>
  </si>
  <si>
    <t>https://agent-admin.paveapi.com/inspectionView/AMWT-NIPYPQVNYG?activeTab=past-sessions</t>
  </si>
  <si>
    <t>AMWT-FPHEABEAQO</t>
  </si>
  <si>
    <t>https://agent-admin.paveapi.com/inspectionView/AMWT-FPHEABEAQO?activeTab=past-sessions</t>
  </si>
  <si>
    <t>AMWT-EDHIHKWKQR</t>
  </si>
  <si>
    <t>https://agent-admin.paveapi.com/inspectionView/AMWT-EDHIHKWKQR?activeTab=past-sessions</t>
  </si>
  <si>
    <t>LTM-KZWKMIOSAF</t>
  </si>
  <si>
    <t>https://agent-admin.paveapi.com/inspectionView/LTM-KZWKMIOSAF?activeTab=past-sessions</t>
  </si>
  <si>
    <t>AMWT-LGQYK9MWF5</t>
  </si>
  <si>
    <t>https://agent-admin.paveapi.com/inspectionView/AMWT-LGQYK9MWF5?activeTab=past-sessions</t>
  </si>
  <si>
    <t>AMUO-GOI5QDWJH4</t>
  </si>
  <si>
    <t>https://agent-admin.paveapi.com/inspectionView/AMUO-GOI5QDWJH4?activeTab=past-sessions</t>
  </si>
  <si>
    <t>AMWT-TFXPOUGUMZ</t>
  </si>
  <si>
    <t>https://agent-admin.paveapi.com/inspectionView/AMWT-TFXPOUGUMZ?activeTab=past-sessions</t>
  </si>
  <si>
    <t>AMWK-CYVEFQXBDH</t>
  </si>
  <si>
    <t>https://agent-admin.paveapi.com/inspectionView/AMWK-CYVEFQXBDH?activeTab=past-sessions</t>
  </si>
  <si>
    <t>AMWT-B3EF2XPFDA</t>
  </si>
  <si>
    <t>https://agent-admin.paveapi.com/inspectionView/AMWT-B3EF2XPFDA?activeTab=past-sessions</t>
  </si>
  <si>
    <t>AMWT-EENAZKGNC5</t>
  </si>
  <si>
    <t>https://agent-admin.paveapi.com/inspectionView/AMWT-EENAZKGNC5?activeTab=past-sessions</t>
  </si>
  <si>
    <t>PLV-SP1GF3GIZC</t>
  </si>
  <si>
    <t>https://agent-admin.paveapi.com/inspectionView/PLV-SP1GF3GIZC?activeTab=past-sessions</t>
  </si>
  <si>
    <t>AMWT-AEBNI5PTRW</t>
  </si>
  <si>
    <t>https://agent-admin.paveapi.com/inspectionView/AMWT-AEBNI5PTRW?activeTab=past-sessions</t>
  </si>
  <si>
    <t>AMWT-JFASJNQQXO</t>
  </si>
  <si>
    <t>https://agent-admin.paveapi.com/inspectionView/AMWT-JFASJNQQXO?activeTab=past-sessions</t>
  </si>
  <si>
    <t>AMWT-TEB6NCPLIE</t>
  </si>
  <si>
    <t>https://agent-admin.paveapi.com/inspectionView/AMWT-TEB6NCPLIE?activeTab=past-sessions</t>
  </si>
  <si>
    <t>AMES-CPVV2NBQCM</t>
  </si>
  <si>
    <t>https://agent-admin.paveapi.com/inspectionView/AMES-CPVV2NBQCM?activeTab=past-sessions</t>
  </si>
  <si>
    <t>AMWK-YBSU8HWVBG</t>
  </si>
  <si>
    <t>https://agent-admin.paveapi.com/inspectionView/AMWK-YBSU8HWVBG?activeTab=past-sessions</t>
  </si>
  <si>
    <t>AMWT-JL33U4BZ4F</t>
  </si>
  <si>
    <t>https://agent-admin.paveapi.com/inspectionView/AMWT-JL33U4BZ4F?activeTab=past-sessions</t>
  </si>
  <si>
    <t>AMFR-IADNCQ0BKC</t>
  </si>
  <si>
    <t>https://agent-admin.paveapi.com/inspectionView/AMFR-IADNCQ0BKC?activeTab=past-sessions</t>
  </si>
  <si>
    <t>AMWT-AGDVY4C2P8</t>
  </si>
  <si>
    <t>https://agent-admin.paveapi.com/inspectionView/AMWT-AGDVY4C2P8?activeTab=past-sessions</t>
  </si>
  <si>
    <t>AMWT-EPU6JIVINT</t>
  </si>
  <si>
    <t>https://agent-admin.paveapi.com/inspectionView/AMWT-EPU6JIVINT?activeTab=past-sessions</t>
  </si>
  <si>
    <t>RLY2-NIHLLZRNOU</t>
  </si>
  <si>
    <t>https://agent-admin.paveapi.com/inspectionView/RLY2-NIHLLZRNOU?activeTab=past-sessions</t>
  </si>
  <si>
    <t>AMWT-8WFWP54IIC</t>
  </si>
  <si>
    <t>https://agent-admin.paveapi.com/inspectionView/AMWT-8WFWP54IIC?activeTab=past-sessions</t>
  </si>
  <si>
    <t>AMWK-U54XP36SKA</t>
  </si>
  <si>
    <t>https://agent-admin.paveapi.com/inspectionView/AMWK-U54XP36SKA?activeTab=past-sessions</t>
  </si>
  <si>
    <t>UMF4-VLOPSMLRBZ</t>
  </si>
  <si>
    <t>https://agent-admin.paveapi.com/inspectionView/UMF4-VLOPSMLRBZ?activeTab=past-sessions</t>
  </si>
  <si>
    <t>AMWT-JDVHPXY1OC</t>
  </si>
  <si>
    <t>https://agent-admin.paveapi.com/inspectionView/AMWT-JDVHPXY1OC?activeTab=past-sessions</t>
  </si>
  <si>
    <t>AZEB-83EBL2WG36</t>
  </si>
  <si>
    <t>https://agent-admin.paveapi.com/inspectionView/AZEB-83EBL2WG36?activeTab=past-sessions</t>
  </si>
  <si>
    <t>AMUO-WLOWVOLYQ1</t>
  </si>
  <si>
    <t>https://agent-admin.paveapi.com/inspectionView/AMUO-WLOWVOLYQ1?activeTab=past-sessions</t>
  </si>
  <si>
    <t>AMUO-EFPNXKAEMC</t>
  </si>
  <si>
    <t>https://agent-admin.paveapi.com/inspectionView/AMUO-EFPNXKAEMC?activeTab=past-sessions</t>
  </si>
  <si>
    <t>AMWK-ORNAYGRUNC</t>
  </si>
  <si>
    <t>https://agent-admin.paveapi.com/inspectionView/AMWK-ORNAYGRUNC?activeTab=past-sessions</t>
  </si>
  <si>
    <t>CRMI-SRLRBSHSN8</t>
  </si>
  <si>
    <t>https://agent-admin.paveapi.com/inspectionView/CRMI-SRLRBSHSN8?activeTab=past-sessions</t>
  </si>
  <si>
    <t>CRMI-CK7QI9QT2I</t>
  </si>
  <si>
    <t>https://agent-admin.paveapi.com/inspectionView/CRMI-CK7QI9QT2I?activeTab=past-sessions</t>
  </si>
  <si>
    <t>CRMT-ZLOXG1SRAT</t>
  </si>
  <si>
    <t>https://agent-admin.paveapi.com/inspectionView/CRMT-ZLOXG1SRAT?activeTab=past-sessions</t>
  </si>
  <si>
    <t>LTM-IR52FOKONP</t>
  </si>
  <si>
    <t>https://agent-admin.paveapi.com/inspectionView/LTM-IR52FOKONP?activeTab=past-sessions</t>
  </si>
  <si>
    <t>AMWT-5LTPYSXIWK</t>
  </si>
  <si>
    <t>https://agent-admin.paveapi.com/inspectionView/AMWT-5LTPYSXIWK?activeTab=past-sessions</t>
  </si>
  <si>
    <t>RLY2-LGWXJ5IXLS</t>
  </si>
  <si>
    <t>https://agent-admin.paveapi.com/inspectionView/RLY2-LGWXJ5IXLS?activeTab=past-sessions</t>
  </si>
  <si>
    <t>CRMT-KP7SFCKEGN</t>
  </si>
  <si>
    <t>https://agent-admin.paveapi.com/inspectionView/CRMT-KP7SFCKEGN?activeTab=past-sessions</t>
  </si>
  <si>
    <t>AMRR-TXN8LGXIHI</t>
  </si>
  <si>
    <t>https://agent-admin.paveapi.com/inspectionView/AMRR-TXN8LGXIHI?activeTab=past-sessions</t>
  </si>
  <si>
    <t>LTM-OWAMZPFNVS</t>
  </si>
  <si>
    <t>https://agent-admin.paveapi.com/inspectionView/LTM-OWAMZPFNVS?activeTab=past-sessions</t>
  </si>
  <si>
    <t>AMBE-AMULV5BONV</t>
  </si>
  <si>
    <t>https://agent-admin.paveapi.com/inspectionView/AMBE-AMULV5BONV?activeTab=past-sessions</t>
  </si>
  <si>
    <t>CRMI-OHX9JFBOPS</t>
  </si>
  <si>
    <t>https://agent-admin.paveapi.com/inspectionView/CRMI-OHX9JFBOPS?activeTab=past-sessions</t>
  </si>
  <si>
    <t>CRMI-EHYK7WUIND</t>
  </si>
  <si>
    <t>https://agent-admin.paveapi.com/inspectionView/CRMI-EHYK7WUIND?activeTab=past-sessions</t>
  </si>
  <si>
    <t>CRMT-2PVARAFPUV</t>
  </si>
  <si>
    <t>https://agent-admin.paveapi.com/inspectionView/CRMT-2PVARAFPUV?activeTab=past-sessions</t>
  </si>
  <si>
    <t>AMWT-1WNRWXUHCE</t>
  </si>
  <si>
    <t>https://agent-admin.paveapi.com/inspectionView/AMWT-1WNRWXUHCE?activeTab=past-sessions</t>
  </si>
  <si>
    <t>SMG-ZLEIDN0B9R</t>
  </si>
  <si>
    <t>https://agent-admin.paveapi.com/inspectionView/SMG-ZLEIDN0B9R?activeTab=past-sessions</t>
  </si>
  <si>
    <t>CRMI-M5TUD3NEEX</t>
  </si>
  <si>
    <t>https://agent-admin.paveapi.com/inspectionView/CRMI-M5TUD3NEEX?activeTab=past-sessions</t>
  </si>
  <si>
    <t>AMWT-DL4JIRNLYU</t>
  </si>
  <si>
    <t>https://agent-admin.paveapi.com/inspectionView/AMWT-DL4JIRNLYU?activeTab=past-sessions</t>
  </si>
  <si>
    <t>AMWT-XFHMQROVBP</t>
  </si>
  <si>
    <t>https://agent-admin.paveapi.com/inspectionView/AMWT-XFHMQROVBP?activeTab=past-sessions</t>
  </si>
  <si>
    <t>AMWT-CSALCWQFYZ</t>
  </si>
  <si>
    <t>https://agent-admin.paveapi.com/inspectionView/AMWT-CSALCWQFYZ?activeTab=past-sessions</t>
  </si>
  <si>
    <t>AMWT-MZURTDLLTO</t>
  </si>
  <si>
    <t>https://agent-admin.paveapi.com/inspectionView/AMWT-MZURTDLLTO?activeTab=past-sessions</t>
  </si>
  <si>
    <t>AMDE-XDBBBLDTNN</t>
  </si>
  <si>
    <t>https://agent-admin.paveapi.com/inspectionView/AMDE-XDBBBLDTNN?activeTab=past-sessions</t>
  </si>
  <si>
    <t>AMWT-DPVYBKRPUB</t>
  </si>
  <si>
    <t>https://agent-admin.paveapi.com/inspectionView/AMWT-DPVYBKRPUB?activeTab=past-sessions</t>
  </si>
  <si>
    <t>AMWT-JCLDTI02TK</t>
  </si>
  <si>
    <t>https://agent-admin.paveapi.com/inspectionView/AMWT-JCLDTI02TK?activeTab=past-sessions</t>
  </si>
  <si>
    <t>AMWT-QOAFICBTEY</t>
  </si>
  <si>
    <t>https://agent-admin.paveapi.com/inspectionView/AMWT-QOAFICBTEY?activeTab=past-sessions</t>
  </si>
  <si>
    <t>AMWT-ZVMJOER6DE</t>
  </si>
  <si>
    <t>https://agent-admin.paveapi.com/inspectionView/AMWT-ZVMJOER6DE?activeTab=past-sessions</t>
  </si>
  <si>
    <t>AMWT-O09NLOSGEN</t>
  </si>
  <si>
    <t>https://agent-admin.paveapi.com/inspectionView/AMWT-O09NLOSGEN?activeTab=past-sessions</t>
  </si>
  <si>
    <t>AMWT-MBMNMUGLDR</t>
  </si>
  <si>
    <t>https://agent-admin.paveapi.com/inspectionView/AMWT-MBMNMUGLDR?activeTab=past-sessions</t>
  </si>
  <si>
    <t>AMWT-LQZQQGAYWA</t>
  </si>
  <si>
    <t>https://agent-admin.paveapi.com/inspectionView/AMWT-LQZQQGAYWA?activeTab=past-sessions</t>
  </si>
  <si>
    <t>AMWT-5VP2DZUF2O</t>
  </si>
  <si>
    <t>https://agent-admin.paveapi.com/inspectionView/AMWT-5VP2DZUF2O?activeTab=past-sessions</t>
  </si>
  <si>
    <t>AMWT-BCYIBRFBF4</t>
  </si>
  <si>
    <t>https://agent-admin.paveapi.com/inspectionView/AMWT-BCYIBRFBF4?activeTab=past-sessions</t>
  </si>
  <si>
    <t>AMWT-HCI9VNFZLN</t>
  </si>
  <si>
    <t>https://agent-admin.paveapi.com/inspectionView/AMWT-HCI9VNFZLN?activeTab=past-sessions</t>
  </si>
  <si>
    <t>AMWT-T61YKTE04Y</t>
  </si>
  <si>
    <t>https://agent-admin.paveapi.com/inspectionView/AMWT-T61YKTE04Y?activeTab=past-sessions</t>
  </si>
  <si>
    <t>AMWT-ANSXANANAF</t>
  </si>
  <si>
    <t>https://agent-admin.paveapi.com/inspectionView/AMWT-ANSXANANAF?activeTab=past-sessions</t>
  </si>
  <si>
    <t>AMWT-AW9H3N2YJC</t>
  </si>
  <si>
    <t>https://agent-admin.paveapi.com/inspectionView/AMWT-AW9H3N2YJC?activeTab=past-sessions</t>
  </si>
  <si>
    <t>AMWT-TLBMQIQQUU</t>
  </si>
  <si>
    <t>https://agent-admin.paveapi.com/inspectionView/AMWT-TLBMQIQQUU?activeTab=past-sessions</t>
  </si>
  <si>
    <t>AMDE-MYMJXSODMR</t>
  </si>
  <si>
    <t>https://agent-admin.paveapi.com/inspectionView/AMDE-MYMJXSODMR?activeTab=past-sessions</t>
  </si>
  <si>
    <t>AMRR-ETGQ6IWNA0</t>
  </si>
  <si>
    <t>https://agent-admin.paveapi.com/inspectionView/AMRR-ETGQ6IWNA0?activeTab=past-sessions</t>
  </si>
  <si>
    <t>AMWK-KYGYMYO3FT</t>
  </si>
  <si>
    <t>https://agent-admin.paveapi.com/inspectionView/AMWK-KYGYMYO3FT?activeTab=past-sessions</t>
  </si>
  <si>
    <t>AMWT-QM6QZNKCKP</t>
  </si>
  <si>
    <t>https://agent-admin.paveapi.com/inspectionView/AMWT-QM6QZNKCKP?activeTab=past-sessions</t>
  </si>
  <si>
    <t>AMWT-LWKWVWQ3UJ</t>
  </si>
  <si>
    <t>https://agent-admin.paveapi.com/inspectionView/AMWT-LWKWVWQ3UJ?activeTab=past-sessions</t>
  </si>
  <si>
    <t>AMWT-8GRVGMAMC1</t>
  </si>
  <si>
    <t>https://agent-admin.paveapi.com/inspectionView/AMWT-8GRVGMAMC1?activeTab=past-sessions</t>
  </si>
  <si>
    <t>AMWT-BIP9ZAF5R9</t>
  </si>
  <si>
    <t>https://agent-admin.paveapi.com/inspectionView/AMWT-BIP9ZAF5R9?activeTab=past-sessions</t>
  </si>
  <si>
    <t>AMWT-HTOBEYNHCA</t>
  </si>
  <si>
    <t>https://agent-admin.paveapi.com/inspectionView/AMWT-HTOBEYNHCA?activeTab=past-sessions</t>
  </si>
  <si>
    <t>AMWT-PYX66BC1ER</t>
  </si>
  <si>
    <t>https://agent-admin.paveapi.com/inspectionView/AMWT-PYX66BC1ER?activeTab=past-sessions</t>
  </si>
  <si>
    <t>AMWT-EJH27HHFYJ</t>
  </si>
  <si>
    <t>https://agent-admin.paveapi.com/inspectionView/AMWT-EJH27HHFYJ?activeTab=past-sessions</t>
  </si>
  <si>
    <t>AMBE-G22DDQJHT3</t>
  </si>
  <si>
    <t>https://agent-admin.paveapi.com/inspectionView/AMBE-G22DDQJHT3?activeTab=past-sessions</t>
  </si>
  <si>
    <t>AMWT-IAWF5QBFMW</t>
  </si>
  <si>
    <t>https://agent-admin.paveapi.com/inspectionView/AMWT-IAWF5QBFMW?activeTab=past-sessions</t>
  </si>
  <si>
    <t>AMWT-ZKZOJCCAQR</t>
  </si>
  <si>
    <t>https://agent-admin.paveapi.com/inspectionView/AMWT-ZKZOJCCAQR?activeTab=past-sessions</t>
  </si>
  <si>
    <t>AMWT-QES3H6BKUU</t>
  </si>
  <si>
    <t>https://agent-admin.paveapi.com/inspectionView/AMWT-QES3H6BKUU?activeTab=past-sessions</t>
  </si>
  <si>
    <t>AMWT-G70IM19L2T</t>
  </si>
  <si>
    <t>https://agent-admin.paveapi.com/inspectionView/AMWT-G70IM19L2T?activeTab=past-sessions</t>
  </si>
  <si>
    <t>AMWT-VHUMA8CMAO</t>
  </si>
  <si>
    <t>https://agent-admin.paveapi.com/inspectionView/AMWT-VHUMA8CMAO?activeTab=past-sessions</t>
  </si>
  <si>
    <t>AMWT-VDJETEADES</t>
  </si>
  <si>
    <t>https://agent-admin.paveapi.com/inspectionView/AMWT-VDJETEADES?activeTab=past-sessions</t>
  </si>
  <si>
    <t>AMWT-ZG1FCUCRUG</t>
  </si>
  <si>
    <t>https://agent-admin.paveapi.com/inspectionView/AMWT-ZG1FCUCRUG?activeTab=past-sessions</t>
  </si>
  <si>
    <t>AMWT-4EMJB8YP2S</t>
  </si>
  <si>
    <t>https://agent-admin.paveapi.com/inspectionView/AMWT-4EMJB8YP2S?activeTab=past-sessions</t>
  </si>
  <si>
    <t>AMWT-SHOFPNQDCF</t>
  </si>
  <si>
    <t>https://agent-admin.paveapi.com/inspectionView/AMWT-SHOFPNQDCF?activeTab=past-sessions</t>
  </si>
  <si>
    <t>AMDE-LXZCANZU3W</t>
  </si>
  <si>
    <t>https://agent-admin.paveapi.com/inspectionView/AMDE-LXZCANZU3W?activeTab=past-sessions</t>
  </si>
  <si>
    <t>AMWT-CRC1J4N5XC</t>
  </si>
  <si>
    <t>https://agent-admin.paveapi.com/inspectionView/AMWT-CRC1J4N5XC?activeTab=past-sessions</t>
  </si>
  <si>
    <t>AMRR-VAZI5I58RO</t>
  </si>
  <si>
    <t>https://agent-admin.paveapi.com/inspectionView/AMRR-VAZI5I58RO?activeTab=past-sessions</t>
  </si>
  <si>
    <t>AMWT-YG97ONDL1J</t>
  </si>
  <si>
    <t>https://agent-admin.paveapi.com/inspectionView/AMWT-YG97ONDL1J?activeTab=past-sessions</t>
  </si>
  <si>
    <t>AMWK-EAA1JWVSS4</t>
  </si>
  <si>
    <t>https://agent-admin.paveapi.com/inspectionView/AMWK-EAA1JWVSS4?activeTab=past-sessions</t>
  </si>
  <si>
    <t>AMWT-GAKN8YUM2S</t>
  </si>
  <si>
    <t>https://agent-admin.paveapi.com/inspectionView/AMWT-GAKN8YUM2S?activeTab=past-sessions</t>
  </si>
  <si>
    <t>AMWT-9ZQHEQ3ZRZ</t>
  </si>
  <si>
    <t>https://agent-admin.paveapi.com/inspectionView/AMWT-9ZQHEQ3ZRZ?activeTab=past-sessions</t>
  </si>
  <si>
    <t>AMWT-4TMIALXEZR</t>
  </si>
  <si>
    <t>https://agent-admin.paveapi.com/inspectionView/AMWT-4TMIALXEZR?activeTab=past-sessions</t>
  </si>
  <si>
    <t>AMWT-CXFXLCD1KK</t>
  </si>
  <si>
    <t>https://agent-admin.paveapi.com/inspectionView/AMWT-CXFXLCD1KK?activeTab=past-sessions</t>
  </si>
  <si>
    <t>AMWT-7JVMHJCOWZ</t>
  </si>
  <si>
    <t>https://agent-admin.paveapi.com/inspectionView/AMWT-7JVMHJCOWZ?activeTab=past-sessions</t>
  </si>
  <si>
    <t>AMWT-CUB1WFYDYG</t>
  </si>
  <si>
    <t>https://agent-admin.paveapi.com/inspectionView/AMWT-CUB1WFYDYG?activeTab=past-sessions</t>
  </si>
  <si>
    <t>AMDE-XJSZQU7G6X</t>
  </si>
  <si>
    <t>https://agent-admin.paveapi.com/inspectionView/AMDE-XJSZQU7G6X?activeTab=past-sessions</t>
  </si>
  <si>
    <t>AMWT-C8BQMB2G3O</t>
  </si>
  <si>
    <t>https://agent-admin.paveapi.com/inspectionView/AMWT-C8BQMB2G3O?activeTab=past-sessions</t>
  </si>
  <si>
    <t>AMWT-LKSQFHWJRR</t>
  </si>
  <si>
    <t>https://agent-admin.paveapi.com/inspectionView/AMWT-LKSQFHWJRR?activeTab=past-sessions</t>
  </si>
  <si>
    <t>AMWT-MLGSZ5HNJW</t>
  </si>
  <si>
    <t>https://agent-admin.paveapi.com/inspectionView/AMWT-MLGSZ5HNJW?activeTab=past-sessions</t>
  </si>
  <si>
    <t>AMWT-BESGZ3VRLU</t>
  </si>
  <si>
    <t>https://agent-admin.paveapi.com/inspectionView/AMWT-BESGZ3VRLU?activeTab=past-sessions</t>
  </si>
  <si>
    <t>AMES-GQG5WXQUOE</t>
  </si>
  <si>
    <t>https://agent-admin.paveapi.com/inspectionView/AMES-GQG5WXQUOE?activeTab=past-sessions</t>
  </si>
  <si>
    <t>AMBE-SETIVY126X</t>
  </si>
  <si>
    <t>https://agent-admin.paveapi.com/inspectionView/AMBE-SETIVY126X?activeTab=past-sessions</t>
  </si>
  <si>
    <t>AMWT-HUA34SNQNH</t>
  </si>
  <si>
    <t>https://agent-admin.paveapi.com/inspectionView/AMWT-HUA34SNQNH?activeTab=past-sessions</t>
  </si>
  <si>
    <t>AMWT-OPBD4CAD6L</t>
  </si>
  <si>
    <t>https://agent-admin.paveapi.com/inspectionView/AMWT-OPBD4CAD6L?activeTab=past-sessions</t>
  </si>
  <si>
    <t>AMWT-I5PEDKG3GT</t>
  </si>
  <si>
    <t>https://agent-admin.paveapi.com/inspectionView/AMWT-I5PEDKG3GT?activeTab=past-sessions</t>
  </si>
  <si>
    <t>AMWT-ZBAACS9I8L</t>
  </si>
  <si>
    <t>https://agent-admin.paveapi.com/inspectionView/AMWT-ZBAACS9I8L?activeTab=past-sessions</t>
  </si>
  <si>
    <t>AMWT-1EQJM7F1YY</t>
  </si>
  <si>
    <t>https://agent-admin.paveapi.com/inspectionView/AMWT-1EQJM7F1YY?activeTab=past-sessions</t>
  </si>
  <si>
    <t>AMDE-Z4XC2UN2T3</t>
  </si>
  <si>
    <t>https://agent-admin.paveapi.com/inspectionView/AMDE-Z4XC2UN2T3?activeTab=past-sessions</t>
  </si>
  <si>
    <t>AMWT-2UEYWAKN9N</t>
  </si>
  <si>
    <t>https://agent-admin.paveapi.com/inspectionView/AMWT-2UEYWAKN9N?activeTab=past-sessions</t>
  </si>
  <si>
    <t>CRMI-6SZSHRXD6I</t>
  </si>
  <si>
    <t>https://agent-admin.paveapi.com/inspectionView/CRMI-6SZSHRXD6I?activeTab=past-sessions</t>
  </si>
  <si>
    <t>AMBE-4SXGR1TGYZ</t>
  </si>
  <si>
    <t>https://agent-admin.paveapi.com/inspectionView/AMBE-4SXGR1TGYZ?activeTab=past-sessions</t>
  </si>
  <si>
    <t>AMWT-YOYOF90VPA</t>
  </si>
  <si>
    <t>https://agent-admin.paveapi.com/inspectionView/AMWT-YOYOF90VPA?activeTab=past-sessions</t>
  </si>
  <si>
    <t>AMFR-WEGPIEEJRQ</t>
  </si>
  <si>
    <t>https://agent-admin.paveapi.com/inspectionView/AMFR-WEGPIEEJRQ?activeTab=past-sessions</t>
  </si>
  <si>
    <t>AMDE-YBZGY56BME</t>
  </si>
  <si>
    <t>https://agent-admin.paveapi.com/inspectionView/AMDE-YBZGY56BME?activeTab=past-sessions</t>
  </si>
  <si>
    <t>RLY2-GVEOO5XBKK</t>
  </si>
  <si>
    <t>https://agent-admin.paveapi.com/inspectionView/RLY2-GVEOO5XBKK?activeTab=past-sessions</t>
  </si>
  <si>
    <t>AMFR-VOP1QW1XYO</t>
  </si>
  <si>
    <t>https://agent-admin.paveapi.com/inspectionView/AMFR-VOP1QW1XYO?activeTab=past-sessions</t>
  </si>
  <si>
    <t>AMDE-72L7AZ5XH5</t>
  </si>
  <si>
    <t>https://agent-admin.paveapi.com/inspectionView/AMDE-72L7AZ5XH5?activeTab=past-sessions</t>
  </si>
  <si>
    <t>EWLW-3OF0I1GQ3A</t>
  </si>
  <si>
    <t>https://agent-admin.paveapi.com/inspectionView/EWLW-3OF0I1GQ3A?activeTab=past-sessions</t>
  </si>
  <si>
    <t>EKPQ-ELXLDAHMLH</t>
  </si>
  <si>
    <t>https://agent-admin.paveapi.com/inspectionView/EKPQ-ELXLDAHMLH?activeTab=past-sessions</t>
  </si>
  <si>
    <t>AMWT-KD26L7KU6F</t>
  </si>
  <si>
    <t>https://agent-admin.paveapi.com/inspectionView/AMWT-KD26L7KU6F?activeTab=past-sessions</t>
  </si>
  <si>
    <t>AMDE-5UMYIQYKRV</t>
  </si>
  <si>
    <t>https://agent-admin.paveapi.com/inspectionView/AMDE-5UMYIQYKRV?activeTab=past-sessions</t>
  </si>
  <si>
    <t>AMDE-Y3XYRPZ2WN</t>
  </si>
  <si>
    <t>https://agent-admin.paveapi.com/inspectionView/AMDE-Y3XYRPZ2WN?activeTab=past-sessions</t>
  </si>
  <si>
    <t>RACI-WLF06RI0C5</t>
  </si>
  <si>
    <t>https://agent-admin.paveapi.com/inspectionView/RACI-WLF06RI0C5?activeTab=past-sessions</t>
  </si>
  <si>
    <t>AMUO-CPXJZ0M9GN</t>
  </si>
  <si>
    <t>https://agent-admin.paveapi.com/inspectionView/AMUO-CPXJZ0M9GN?activeTab=past-sessions</t>
  </si>
  <si>
    <t>GBGA-INA5TZINXN</t>
  </si>
  <si>
    <t>https://agent-admin.paveapi.com/inspectionView/GBGA-INA5TZINXN?activeTab=past-sessions</t>
  </si>
  <si>
    <t>CRMI-A7GEKM2CMM</t>
  </si>
  <si>
    <t>https://agent-admin.paveapi.com/inspectionView/CRMI-A7GEKM2CMM?activeTab=past-sessions</t>
  </si>
  <si>
    <t>CRMT-NQHAIIQ4Y6</t>
  </si>
  <si>
    <t>https://agent-admin.paveapi.com/inspectionView/CRMT-NQHAIIQ4Y6?activeTab=past-sessions</t>
  </si>
  <si>
    <t>AMUO-VTSEKZZCPW</t>
  </si>
  <si>
    <t>https://agent-admin.paveapi.com/inspectionView/AMUO-VTSEKZZCPW?activeTab=past-sessions</t>
  </si>
  <si>
    <t>LTM-WVVFBIRYWA</t>
  </si>
  <si>
    <t>https://agent-admin.paveapi.com/inspectionView/LTM-WVVFBIRYWA?activeTab=past-sessions</t>
  </si>
  <si>
    <t>CRMT-JYFLBKTURA</t>
  </si>
  <si>
    <t>https://agent-admin.paveapi.com/inspectionView/CRMT-JYFLBKTURA?activeTab=past-sessions</t>
  </si>
  <si>
    <t>CRMI-WXWZXMDGKZ</t>
  </si>
  <si>
    <t>https://agent-admin.paveapi.com/inspectionView/CRMI-WXWZXMDGKZ?activeTab=past-sessions</t>
  </si>
  <si>
    <t>UMF4-HZJCIJUOXV</t>
  </si>
  <si>
    <t>https://agent-admin.paveapi.com/inspectionView/UMF4-HZJCIJUOXV?activeTab=past-sessions</t>
  </si>
  <si>
    <t>AMRR-JNISNW7RFY</t>
  </si>
  <si>
    <t>https://agent-admin.paveapi.com/inspectionView/AMRR-JNISNW7RFY?activeTab=past-sessions</t>
  </si>
  <si>
    <t>AMUO-M6XMLKHMVX</t>
  </si>
  <si>
    <t>https://agent-admin.paveapi.com/inspectionView/AMUO-M6XMLKHMVX?activeTab=past-sessions</t>
  </si>
  <si>
    <t>AMRR-SR6DKTRNQL</t>
  </si>
  <si>
    <t>https://agent-admin.paveapi.com/inspectionView/AMRR-SR6DKTRNQL?activeTab=past-sessions</t>
  </si>
  <si>
    <t>AMUO-FVN5QTUMRZ</t>
  </si>
  <si>
    <t>https://agent-admin.paveapi.com/inspectionView/AMUO-FVN5QTUMRZ?activeTab=past-sessions</t>
  </si>
  <si>
    <t>AMUO-2APBGYJLPZ</t>
  </si>
  <si>
    <t>https://agent-admin.paveapi.com/inspectionView/AMUO-2APBGYJLPZ?activeTab=past-sessions</t>
  </si>
  <si>
    <t>AMUO-SBDGBDC9EY</t>
  </si>
  <si>
    <t>https://agent-admin.paveapi.com/inspectionView/AMUO-SBDGBDC9EY?activeTab=past-sessions</t>
  </si>
  <si>
    <t>ADF-IWBODV5RXD</t>
  </si>
  <si>
    <t>https://agent-admin.paveapi.com/inspectionView/ADF-IWBODV5RXD?activeTab=past-sessions</t>
  </si>
  <si>
    <t>ADF-G2ITO8W1AL</t>
  </si>
  <si>
    <t>https://agent-admin.paveapi.com/inspectionView/ADF-G2ITO8W1AL?activeTab=past-sessions</t>
  </si>
  <si>
    <t>AMIT-TVO5MUHXFS</t>
  </si>
  <si>
    <t>https://agent-admin.paveapi.com/inspectionView/AMIT-TVO5MUHXFS?activeTab=past-sessions</t>
  </si>
  <si>
    <t>ADF-AVS1YTOZF3</t>
  </si>
  <si>
    <t>https://agent-admin.paveapi.com/inspectionView/ADF-AVS1YTOZF3?activeTab=past-sessions</t>
  </si>
  <si>
    <t>ADF-REJYGOMEWJ</t>
  </si>
  <si>
    <t>https://agent-admin.paveapi.com/inspectionView/ADF-REJYGOMEWJ?activeTab=past-sessions</t>
  </si>
  <si>
    <t>SHIFT</t>
  </si>
  <si>
    <t>A</t>
  </si>
  <si>
    <t>AMAU-TPCXXGGVMB</t>
  </si>
  <si>
    <t>https://agent-admin.paveapi.com/inspectionView/AMAU-TPCXXGGVMB?activeTab=past-sessions</t>
  </si>
  <si>
    <t>AMES-FU22CBMFKM</t>
  </si>
  <si>
    <t>https://agent-admin.paveapi.com/inspectionView/AMES-FU22CBMFKM?activeTab=past-sessions</t>
  </si>
  <si>
    <t>AMDE-2OBNMFBNCN</t>
  </si>
  <si>
    <t>https://agent-admin.paveapi.com/inspectionView/AMDE-2OBNMFBNCN?activeTab=past-sessions</t>
  </si>
  <si>
    <t>AMIT-JYSYBQDJKR</t>
  </si>
  <si>
    <t>https://agent-admin.paveapi.com/inspectionView/AMIT-JYSYBQDJKR?activeTab=past-sessions</t>
  </si>
  <si>
    <t>AMDE-WRJDLE7WQM</t>
  </si>
  <si>
    <t>https://agent-admin.paveapi.com/inspectionView/AMDE-WRJDLE7WQM?activeTab=past-sessions</t>
  </si>
  <si>
    <t>AMWT-YFTBG15QTF</t>
  </si>
  <si>
    <t>https://agent-admin.paveapi.com/inspectionView/AMWT-YFTBG15QTF?activeTab=past-sessions</t>
  </si>
  <si>
    <t>AMWT-FO8WFJBBCM</t>
  </si>
  <si>
    <t>https://agent-admin.paveapi.com/inspectionView/AMWT-FO8WFJBBCM?activeTab=past-sessions</t>
  </si>
  <si>
    <t>AMWT-XLPOVO4ZEB</t>
  </si>
  <si>
    <t>https://agent-admin.paveapi.com/inspectionView/AMWT-XLPOVO4ZEB?activeTab=past-sessions</t>
  </si>
  <si>
    <t>AMRR-QRWKK5SA05</t>
  </si>
  <si>
    <t>https://agent-admin.paveapi.com/inspectionView/AMRR-QRWKK5SA05?activeTab=past-sessions</t>
  </si>
  <si>
    <t>AMWK-25OYK4ELVX</t>
  </si>
  <si>
    <t>https://agent-admin.paveapi.com/inspectionView/AMWK-25OYK4ELVX?activeTab=past-sessions</t>
  </si>
  <si>
    <t>AMWT-OJQIZXG4S0</t>
  </si>
  <si>
    <t>https://agent-admin.paveapi.com/inspectionView/AMWT-OJQIZXG4S0?activeTab=past-sessions</t>
  </si>
  <si>
    <t>AMWT-Z8BALYLWLW</t>
  </si>
  <si>
    <t>https://agent-admin.paveapi.com/inspectionView/AMWT-Z8BALYLWLW?activeTab=past-sessions</t>
  </si>
  <si>
    <t>AMWT-DUK8BOQ7DV</t>
  </si>
  <si>
    <t>https://agent-admin.paveapi.com/inspectionView/AMWT-DUK8BOQ7DV?activeTab=past-sessions</t>
  </si>
  <si>
    <t>AMDE-HQFHHUO9YW</t>
  </si>
  <si>
    <t>https://agent-admin.paveapi.com/inspectionView/AMDE-HQFHHUO9YW?activeTab=past-sessions</t>
  </si>
  <si>
    <t>AMWT-U0IKOWGC28</t>
  </si>
  <si>
    <t>https://agent-admin.paveapi.com/inspectionView/AMWT-U0IKOWGC28?activeTab=past-sessions</t>
  </si>
  <si>
    <t>AMWT-LURZV81QNE</t>
  </si>
  <si>
    <t>https://agent-admin.paveapi.com/inspectionView/AMWT-LURZV81QNE?activeTab=past-sessions</t>
  </si>
  <si>
    <t>CRMT-QIDIELCUJZ</t>
  </si>
  <si>
    <t>https://agent-admin.paveapi.com/inspectionView/CRMT-QIDIELCUJZ?activeTab=past-sessions</t>
  </si>
  <si>
    <t>CRMT-5PLK5GWTCL</t>
  </si>
  <si>
    <t>https://agent-admin.paveapi.com/inspectionView/CRMT-5PLK5GWTCL?activeTab=past-sessions</t>
  </si>
  <si>
    <t>CRMI-PFMNJJHUUR</t>
  </si>
  <si>
    <t>https://agent-admin.paveapi.com/inspectionView/CRMI-PFMNJJHUUR?activeTab=past-sessions</t>
  </si>
  <si>
    <t>AMES-WFFGBU72OZ</t>
  </si>
  <si>
    <t>https://agent-admin.paveapi.com/inspectionView/AMES-WFFGBU72OZ?activeTab=past-sessions</t>
  </si>
  <si>
    <t>UMF4-HJKUVLKJB0</t>
  </si>
  <si>
    <t>https://agent-admin.paveapi.com/inspectionView/UMF4-HJKUVLKJB0?activeTab=past-sessions</t>
  </si>
  <si>
    <t>AMDE-HXVOLR7U7X</t>
  </si>
  <si>
    <t>https://agent-admin.paveapi.com/inspectionView/AMDE-HXVOLR7U7X?activeTab=past-sessions</t>
  </si>
  <si>
    <t>CRMT-LM77CUOHTR</t>
  </si>
  <si>
    <t>https://agent-admin.paveapi.com/inspectionView/CRMT-LM77CUOHTR?activeTab=past-sessions</t>
  </si>
  <si>
    <t>CRMI-BBT5AI9CFY</t>
  </si>
  <si>
    <t>https://agent-admin.paveapi.com/inspectionView/CRMI-BBT5AI9CFY?activeTab=past-sessions</t>
  </si>
  <si>
    <t>CRMI-ECQKMMBQGR</t>
  </si>
  <si>
    <t>https://agent-admin.paveapi.com/inspectionView/CRMI-ECQKMMBQGR?activeTab=past-sessions</t>
  </si>
  <si>
    <t>CRMI-FS7KAOF6I2</t>
  </si>
  <si>
    <t>https://agent-admin.paveapi.com/inspectionView/CRMI-FS7KAOF6I2?activeTab=past-sessions</t>
  </si>
  <si>
    <t>HHSI-RAU6EGPG8T</t>
  </si>
  <si>
    <t>https://agent-admin.paveapi.com/inspectionView/HHSI-RAU6EGPG8T?activeTab=past-sessions</t>
  </si>
  <si>
    <t>AMWT-KWANTLB44S</t>
  </si>
  <si>
    <t>https://agent-admin.paveapi.com/inspectionView/AMWT-KWANTLB44S?activeTab=past-sessions</t>
  </si>
  <si>
    <t>LTM-RE3R3ABZYU</t>
  </si>
  <si>
    <t>https://agent-admin.paveapi.com/inspectionView/LTM-RE3R3ABZYU?activeTab=past-sessions</t>
  </si>
  <si>
    <t>CRMT-CNIQXKJYGX</t>
  </si>
  <si>
    <t>https://agent-admin.paveapi.com/inspectionView/CRMT-CNIQXKJYGX?activeTab=past-sessions</t>
  </si>
  <si>
    <t>CRMI-B9X1SCXLRF</t>
  </si>
  <si>
    <t>https://agent-admin.paveapi.com/inspectionView/CRMI-B9X1SCXLRF?activeTab=past-sessions</t>
  </si>
  <si>
    <t>AMBE-VSJBTJ8IGD</t>
  </si>
  <si>
    <t>https://agent-admin.paveapi.com/inspectionView/AMBE-VSJBTJ8IGD?activeTab=past-sessions</t>
  </si>
  <si>
    <t>ADF-QWJXYYYAQK</t>
  </si>
  <si>
    <t>https://agent-admin.paveapi.com/inspectionView/ADF-QWJXYYYAQK?activeTab=past-sessions</t>
  </si>
  <si>
    <t>AMUO-IDAH7UVF6S</t>
  </si>
  <si>
    <t>https://agent-admin.paveapi.com/inspectionView/AMUO-IDAH7UVF6S?activeTab=past-sessions</t>
  </si>
  <si>
    <t>D</t>
  </si>
  <si>
    <t>AMWT-RLRFHTM76Q</t>
  </si>
  <si>
    <t>https://agent-admin.paveapi.com/inspectionView/AMWT-RLRFHTM76Q?activeTab=past-sessions</t>
  </si>
  <si>
    <t>AMWT-MILZPO1FMY</t>
  </si>
  <si>
    <t>https://agent-admin.paveapi.com/inspectionView/AMWT-MILZPO1FMY?activeTab=past-sessions</t>
  </si>
  <si>
    <t>AMWT-QKATSHUJI3</t>
  </si>
  <si>
    <t>https://agent-admin.paveapi.com/inspectionView/AMWT-QKATSHUJI3?activeTab=past-sessions</t>
  </si>
  <si>
    <t>AMWT-1GACBPNSWX</t>
  </si>
  <si>
    <t>https://agent-admin.paveapi.com/inspectionView/AMWT-1GACBPNSWX?activeTab=past-sessions</t>
  </si>
  <si>
    <t>AMWT-XGT25ADOEQ</t>
  </si>
  <si>
    <t>https://agent-admin.paveapi.com/inspectionView/AMWT-XGT25ADOEQ?activeTab=past-sessions</t>
  </si>
  <si>
    <t>AMWT-Y2YKA2JLGA</t>
  </si>
  <si>
    <t>https://agent-admin.paveapi.com/inspectionView/AMWT-Y2YKA2JLGA?activeTab=past-sessions</t>
  </si>
  <si>
    <t>AMWT-ZN15UMXNZN</t>
  </si>
  <si>
    <t>https://agent-admin.paveapi.com/inspectionView/AMWT-ZN15UMXNZN?activeTab=past-sessions</t>
  </si>
  <si>
    <t>AMWT-CJJCZ5J647</t>
  </si>
  <si>
    <t>https://agent-admin.paveapi.com/inspectionView/AMWT-CJJCZ5J647?activeTab=past-sessions</t>
  </si>
  <si>
    <t>AMWT-V91RDUVFCQ</t>
  </si>
  <si>
    <t>https://agent-admin.paveapi.com/inspectionView/AMWT-V91RDUVFCQ?activeTab=past-sessions</t>
  </si>
  <si>
    <t>AMWT-IBIHXSKLGL</t>
  </si>
  <si>
    <t>https://agent-admin.paveapi.com/inspectionView/AMWT-IBIHXSKLGL?activeTab=past-sessions</t>
  </si>
  <si>
    <t>AMWT-R4UX1FKNGX</t>
  </si>
  <si>
    <t>https://agent-admin.paveapi.com/inspectionView/AMWT-R4UX1FKNGX?activeTab=past-sessions</t>
  </si>
  <si>
    <t>AMWT-7HJVFVWKHG</t>
  </si>
  <si>
    <t>https://agent-admin.paveapi.com/inspectionView/AMWT-7HJVFVWKHG?activeTab=past-sessions</t>
  </si>
  <si>
    <t>AMWT-7GUFYL8KJP</t>
  </si>
  <si>
    <t>https://agent-admin.paveapi.com/inspectionView/AMWT-7GUFYL8KJP?activeTab=past-sessions</t>
  </si>
  <si>
    <t>AMWT-YF8EHTY3UN</t>
  </si>
  <si>
    <t>https://agent-admin.paveapi.com/inspectionView/AMWT-YF8EHTY3UN?activeTab=past-sessions</t>
  </si>
  <si>
    <t>AMWT-1LLO5XBJBG</t>
  </si>
  <si>
    <t>https://agent-admin.paveapi.com/inspectionView/AMWT-1LLO5XBJBG?activeTab=past-sessions</t>
  </si>
  <si>
    <t>E</t>
  </si>
  <si>
    <t>AMWK-HPMIFKIVT7</t>
  </si>
  <si>
    <t>https://agent-admin.paveapi.com/inspectionView/AMWK-HPMIFKIVT7?activeTab=past-sessions</t>
  </si>
  <si>
    <t>AMDE-BY7DFSUVQ0</t>
  </si>
  <si>
    <t>https://agent-admin.paveapi.com/inspectionView/AMDE-BY7DFSUVQ0?activeTab=past-sessions</t>
  </si>
  <si>
    <t>AMWK-KHCLSMJ6NC</t>
  </si>
  <si>
    <t>https://agent-admin.paveapi.com/inspectionView/AMWK-KHCLSMJ6NC?activeTab=past-sessions</t>
  </si>
  <si>
    <t>AMWT-LHNGO72UQJ</t>
  </si>
  <si>
    <t>https://agent-admin.paveapi.com/inspectionView/AMWT-LHNGO72UQJ?activeTab=past-sessions</t>
  </si>
  <si>
    <t>AMWT-27MFTAT05H</t>
  </si>
  <si>
    <t>https://agent-admin.paveapi.com/inspectionView/AMWT-27MFTAT05H?activeTab=past-sessions</t>
  </si>
  <si>
    <t>AMWT-UESKS3HDEC</t>
  </si>
  <si>
    <t>https://agent-admin.paveapi.com/inspectionView/AMWT-UESKS3HDEC?activeTab=past-sessions</t>
  </si>
  <si>
    <t>AMDE-ATR97DVMXA</t>
  </si>
  <si>
    <t>https://agent-admin.paveapi.com/inspectionView/AMDE-ATR97DVMXA?activeTab=past-sessions</t>
  </si>
  <si>
    <t>AMDE-T7CIHSBAUG</t>
  </si>
  <si>
    <t>https://agent-admin.paveapi.com/inspectionView/AMDE-T7CIHSBAUG?activeTab=past-sessions</t>
  </si>
  <si>
    <t>AMWK-3X2YXSEJ9X</t>
  </si>
  <si>
    <t>https://agent-admin.paveapi.com/inspectionView/AMWK-3X2YXSEJ9X?activeTab=past-sessions</t>
  </si>
  <si>
    <t>AMRR-BC2M6YEMEI</t>
  </si>
  <si>
    <t>https://agent-admin.paveapi.com/inspectionView/AMRR-BC2M6YEMEI?activeTab=past-sessions</t>
  </si>
  <si>
    <t>AMDE-M0MXFTUR36</t>
  </si>
  <si>
    <t>https://agent-admin.paveapi.com/inspectionView/AMDE-M0MXFTUR36?activeTab=past-sessions</t>
  </si>
  <si>
    <t>AMWT-2MTVKOFMKM</t>
  </si>
  <si>
    <t>https://agent-admin.paveapi.com/inspectionView/AMWT-2MTVKOFMKM?activeTab=past-sessions</t>
  </si>
  <si>
    <t>AMWK-KI1AFNV2XJ</t>
  </si>
  <si>
    <t>https://agent-admin.paveapi.com/inspectionView/AMWK-KI1AFNV2XJ?activeTab=past-sessions</t>
  </si>
  <si>
    <t>AMDE-S39N0CH4N0</t>
  </si>
  <si>
    <t>https://agent-admin.paveapi.com/inspectionView/AMDE-S39N0CH4N0?activeTab=past-sessions</t>
  </si>
  <si>
    <t>AMWT-VGEFTPKK9N</t>
  </si>
  <si>
    <t>https://agent-admin.paveapi.com/inspectionView/AMWT-VGEFTPKK9N?activeTab=past-sessions</t>
  </si>
  <si>
    <t>AMDE-XUTWIWL4G4</t>
  </si>
  <si>
    <t>https://agent-admin.paveapi.com/inspectionView/AMDE-XUTWIWL4G4?activeTab=past-sessions</t>
  </si>
  <si>
    <t>AMDE-HCOL1XGLBK</t>
  </si>
  <si>
    <t>https://agent-admin.paveapi.com/inspectionView/AMDE-HCOL1XGLBK?activeTab=past-sessions</t>
  </si>
  <si>
    <t>DIL1-MQWYYE27BQ</t>
  </si>
  <si>
    <t>https://agent-admin.paveapi.com/inspectionView/DIL1-MQWYYE27BQ?activeTab=past-sessions</t>
  </si>
  <si>
    <t>ADF-FP4Q8SSCHS</t>
  </si>
  <si>
    <t>https://agent-admin.paveapi.com/inspectionView/ADF-FP4Q8SSCHS?activeTab=past-sessions</t>
  </si>
  <si>
    <t>AMWT-FH0KAAX8BB</t>
  </si>
  <si>
    <t>https://agent-admin.paveapi.com/inspectionView/AMWT-FH0KAAX8BB?activeTab=past-sessions</t>
  </si>
  <si>
    <t>AMWT-ISBNJZ5QKZ</t>
  </si>
  <si>
    <t>https://agent-admin.paveapi.com/inspectionView/AMWT-ISBNJZ5QKZ?activeTab=past-sessions</t>
  </si>
  <si>
    <t>AMWT-W6V5L89FXG</t>
  </si>
  <si>
    <t>https://agent-admin.paveapi.com/inspectionView/AMWT-W6V5L89FXG?activeTab=past-sessions</t>
  </si>
  <si>
    <t>AMWT-ZP2A7WHHSW</t>
  </si>
  <si>
    <t>https://agent-admin.paveapi.com/inspectionView/AMWT-ZP2A7WHHSW?activeTab=past-sessions</t>
  </si>
  <si>
    <t>AMWT-UARICISPUP</t>
  </si>
  <si>
    <t>https://agent-admin.paveapi.com/inspectionView/AMWT-UARICISPUP?activeTab=past-sessions</t>
  </si>
  <si>
    <t>AMWT-FLHXGNH3C6</t>
  </si>
  <si>
    <t>https://agent-admin.paveapi.com/inspectionView/AMWT-FLHXGNH3C6?activeTab=past-sessions</t>
  </si>
  <si>
    <t>AMWT-96A0JHF3LJ</t>
  </si>
  <si>
    <t>https://agent-admin.paveapi.com/inspectionView/AMWT-96A0JHF3LJ?activeTab=past-sessions</t>
  </si>
  <si>
    <t>AMWK-AYD13J39FI</t>
  </si>
  <si>
    <t>https://agent-admin.paveapi.com/inspectionView/AMWK-AYD13J39FI?activeTab=past-sessions</t>
  </si>
  <si>
    <t>AMWT-SSSESKGQUG</t>
  </si>
  <si>
    <t>https://agent-admin.paveapi.com/inspectionView/AMWT-SSSESKGQUG?activeTab=past-sessions</t>
  </si>
  <si>
    <t>AMWT-K2H6HSB5OE</t>
  </si>
  <si>
    <t>https://agent-admin.paveapi.com/inspectionView/AMWT-K2H6HSB5OE?activeTab=past-sessions</t>
  </si>
  <si>
    <t>AMWT-FD2PYT8YD8</t>
  </si>
  <si>
    <t>https://agent-admin.paveapi.com/inspectionView/AMWT-FD2PYT8YD8?activeTab=past-sessions</t>
  </si>
  <si>
    <t>AMFR-ADLHPBIPY3</t>
  </si>
  <si>
    <t>https://agent-admin.paveapi.com/inspectionView/AMFR-ADLHPBIPY3?activeTab=past-sessions</t>
  </si>
  <si>
    <t>AMWT-G4YBB7EG4H</t>
  </si>
  <si>
    <t>https://agent-admin.paveapi.com/inspectionView/AMWT-G4YBB7EG4H?activeTab=past-sessions</t>
  </si>
  <si>
    <t>AMWT-PODLESNVPH</t>
  </si>
  <si>
    <t>https://agent-admin.paveapi.com/inspectionView/AMWT-PODLESNVPH?activeTab=past-sessions</t>
  </si>
  <si>
    <t>AMWT-QNRQSEM0RN</t>
  </si>
  <si>
    <t>https://agent-admin.paveapi.com/inspectionView/AMWT-QNRQSEM0RN?activeTab=past-sessions</t>
  </si>
  <si>
    <t>AMWT-YQJV2TG11Y</t>
  </si>
  <si>
    <t>https://agent-admin.paveapi.com/inspectionView/AMWT-YQJV2TG11Y?activeTab=past-sessions</t>
  </si>
  <si>
    <t>AMWT-FFMAANRKIK</t>
  </si>
  <si>
    <t>https://agent-admin.paveapi.com/inspectionView/AMWT-FFMAANRKIK?activeTab=past-sessions</t>
  </si>
  <si>
    <t>AMWT-WYK8CMILD8</t>
  </si>
  <si>
    <t>https://agent-admin.paveapi.com/inspectionView/AMWT-WYK8CMILD8?activeTab=past-sessions</t>
  </si>
  <si>
    <t>AMWT-GFLDPZLNJO</t>
  </si>
  <si>
    <t>https://agent-admin.paveapi.com/inspectionView/AMWT-GFLDPZLNJO?activeTab=past-sessions</t>
  </si>
  <si>
    <t>AMWT-IFUSRONXD4</t>
  </si>
  <si>
    <t>https://agent-admin.paveapi.com/inspectionView/AMWT-IFUSRONXD4?activeTab=past-sessions</t>
  </si>
  <si>
    <t>AMRR-C8FDLKLBNJ</t>
  </si>
  <si>
    <t>https://agent-admin.paveapi.com/inspectionView/AMRR-C8FDLKLBNJ?activeTab=past-sessions</t>
  </si>
  <si>
    <t>AMWT-O01WIRSHKW</t>
  </si>
  <si>
    <t>https://agent-admin.paveapi.com/inspectionView/AMWT-O01WIRSHKW?activeTab=past-sessions</t>
  </si>
  <si>
    <t>AMWT-CTJZHSCIMX</t>
  </si>
  <si>
    <t>https://agent-admin.paveapi.com/inspectionView/AMWT-CTJZHSCIMX?activeTab=past-sessions</t>
  </si>
  <si>
    <t>AMWT-WFZPG7HJSJ</t>
  </si>
  <si>
    <t>https://agent-admin.paveapi.com/inspectionView/AMWT-WFZPG7HJSJ?activeTab=past-sessions</t>
  </si>
  <si>
    <t>AMWT-GAVXM4ISPK</t>
  </si>
  <si>
    <t>https://agent-admin.paveapi.com/inspectionView/AMWT-GAVXM4ISPK?activeTab=past-sessions</t>
  </si>
  <si>
    <t>AMWT-6ZILIH9QV7</t>
  </si>
  <si>
    <t>https://agent-admin.paveapi.com/inspectionView/AMWT-6ZILIH9QV7?activeTab=past-sessions</t>
  </si>
  <si>
    <t>AMWT-OGX4B7LMS9</t>
  </si>
  <si>
    <t>https://agent-admin.paveapi.com/inspectionView/AMWT-OGX4B7LMS9?activeTab=past-sessions</t>
  </si>
  <si>
    <t>AMWT-0E42RMMQGH</t>
  </si>
  <si>
    <t>https://agent-admin.paveapi.com/inspectionView/AMWT-0E42RMMQGH?activeTab=past-sessions</t>
  </si>
  <si>
    <t>CRMI-F8VKGLPKRT</t>
  </si>
  <si>
    <t>https://agent-admin.paveapi.com/inspectionView/CRMI-F8VKGLPKRT?activeTab=past-sessions</t>
  </si>
  <si>
    <t>AMWT-SX90KRRYSN</t>
  </si>
  <si>
    <t>https://agent-admin.paveapi.com/inspectionView/AMWT-SX90KRRYSN?activeTab=past-sessions</t>
  </si>
  <si>
    <t>CRMI-ELGNJB9ESK</t>
  </si>
  <si>
    <t>https://agent-admin.paveapi.com/inspectionView/CRMI-ELGNJB9ESK?activeTab=past-sessions</t>
  </si>
  <si>
    <t>CRMT-8QZB52MOW4</t>
  </si>
  <si>
    <t>https://agent-admin.paveapi.com/inspectionView/CRMT-8QZB52MOW4?activeTab=past-sessions</t>
  </si>
  <si>
    <t>AMRR-MTXSIST1IQ</t>
  </si>
  <si>
    <t>https://agent-admin.paveapi.com/inspectionView/AMRR-MTXSIST1IQ?activeTab=past-sessions</t>
  </si>
  <si>
    <t>CRMI-XVAQZXG3YL</t>
  </si>
  <si>
    <t>https://agent-admin.paveapi.com/inspectionView/CRMI-XVAQZXG3YL?activeTab=past-sessions</t>
  </si>
  <si>
    <t>CRMT-8I38WKGB0T</t>
  </si>
  <si>
    <t>https://agent-admin.paveapi.com/inspectionView/CRMT-8I38WKGB0T?activeTab=past-sessions</t>
  </si>
  <si>
    <t>AMWT-P5IZCFJGNP</t>
  </si>
  <si>
    <t>https://agent-admin.paveapi.com/inspectionView/AMWT-P5IZCFJGNP?activeTab=past-sessions</t>
  </si>
  <si>
    <t>CRMI-LJH0HBQNJJ</t>
  </si>
  <si>
    <t>https://agent-admin.paveapi.com/inspectionView/CRMI-LJH0HBQNJJ?activeTab=past-sessions</t>
  </si>
  <si>
    <t>ENIP-E5MPS4UAUZ</t>
  </si>
  <si>
    <t>https://agent-admin.paveapi.com/inspectionView/ENIP-E5MPS4UAUZ?activeTab=past-sessions</t>
  </si>
  <si>
    <t>SMG-9KH0R9R9JD</t>
  </si>
  <si>
    <t>https://agent-admin.paveapi.com/inspectionView/SMG-9KH0R9R9JD?activeTab=past-sessions</t>
  </si>
  <si>
    <t>CRMT-GRITKGBOYM</t>
  </si>
  <si>
    <t>https://agent-admin.paveapi.com/inspectionView/CRMT-GRITKGBOYM?activeTab=past-sessions</t>
  </si>
  <si>
    <t>E9PK-IP8BLEZWRB</t>
  </si>
  <si>
    <t>https://agent-admin.paveapi.com/inspectionView/E9PK-IP8BLEZWRB?activeTab=past-sessions</t>
  </si>
  <si>
    <t>CRMI-PBCVBKPJE4</t>
  </si>
  <si>
    <t>https://agent-admin.paveapi.com/inspectionView/CRMI-PBCVBKPJE4?activeTab=past-sessions</t>
  </si>
  <si>
    <t>AMFR-MEMOK6EKUJ</t>
  </si>
  <si>
    <t>https://agent-admin.paveapi.com/inspectionView/AMFR-MEMOK6EKUJ?activeTab=past-sessions</t>
  </si>
  <si>
    <t>AMWT-JVWAMCJ689</t>
  </si>
  <si>
    <t>https://agent-admin.paveapi.com/inspectionView/AMWT-JVWAMCJ689?activeTab=past-sessions</t>
  </si>
  <si>
    <t>CRMT-87GIRCCVJ1</t>
  </si>
  <si>
    <t>https://agent-admin.paveapi.com/inspectionView/CRMT-87GIRCCVJ1?activeTab=past-sessions</t>
  </si>
  <si>
    <t>LTM-OLT8PBM3OQ</t>
  </si>
  <si>
    <t>https://agent-admin.paveapi.com/inspectionView/LTM-OLT8PBM3OQ?activeTab=past-sessions</t>
  </si>
  <si>
    <t>CRMI-BMUSQHOIKF</t>
  </si>
  <si>
    <t>https://agent-admin.paveapi.com/inspectionView/CRMI-BMUSQHOIKF?activeTab=past-sessions</t>
  </si>
  <si>
    <t>CRMI-SE4Q9AZN8Z</t>
  </si>
  <si>
    <t>https://agent-admin.paveapi.com/inspectionView/CRMI-SE4Q9AZN8Z?activeTab=past-sessions</t>
  </si>
  <si>
    <t>CRMI-5SS60G26EW</t>
  </si>
  <si>
    <t>https://agent-admin.paveapi.com/inspectionView/CRMI-5SS60G26EW?activeTab=past-sessions</t>
  </si>
  <si>
    <t>LTM-N6XKBFA88J</t>
  </si>
  <si>
    <t>https://agent-admin.paveapi.com/inspectionView/LTM-N6XKBFA88J?activeTab=past-sessions</t>
  </si>
  <si>
    <t>CRMI-9YUSL2HA4Z</t>
  </si>
  <si>
    <t>https://agent-admin.paveapi.com/inspectionView/CRMI-9YUSL2HA4Z?activeTab=past-sessions</t>
  </si>
  <si>
    <t>CRMI-8BECAA8N7D</t>
  </si>
  <si>
    <t>https://agent-admin.paveapi.com/inspectionView/CRMI-8BECAA8N7D?activeTab=past-sessions</t>
  </si>
  <si>
    <t>UMF4-M7YJCWVE92</t>
  </si>
  <si>
    <t>https://agent-admin.paveapi.com/inspectionView/UMF4-M7YJCWVE92?activeTab=past-sessions</t>
  </si>
  <si>
    <t>UMF4-WAKJMRAYAG</t>
  </si>
  <si>
    <t>https://agent-admin.paveapi.com/inspectionView/UMF4-WAKJMRAYAG?activeTab=past-sessions</t>
  </si>
  <si>
    <t>CRMT-VQ6TYWTBC5</t>
  </si>
  <si>
    <t>https://agent-admin.paveapi.com/inspectionView/CRMT-VQ6TYWTBC5?activeTab=past-sessions</t>
  </si>
  <si>
    <t>CRMI-X7VQROASVY</t>
  </si>
  <si>
    <t>https://agent-admin.paveapi.com/inspectionView/CRMI-X7VQROASVY?activeTab=past-sessions</t>
  </si>
  <si>
    <t>AMUO-R7DTNHEDVM</t>
  </si>
  <si>
    <t>https://agent-admin.paveapi.com/inspectionView/AMUO-R7DTNHEDVM?activeTab=past-sessions</t>
  </si>
  <si>
    <t>AMUO-COQAHDGTUK</t>
  </si>
  <si>
    <t>https://agent-admin.paveapi.com/inspectionView/AMUO-COQAHDGTUK?activeTab=past-sessions</t>
  </si>
  <si>
    <t>AMUO-D3WZMXXLCS</t>
  </si>
  <si>
    <t>https://agent-admin.paveapi.com/inspectionView/AMUO-D3WZMXXLCS?activeTab=past-sessions</t>
  </si>
  <si>
    <t>CRMI-R9EZOH31GO</t>
  </si>
  <si>
    <t>https://agent-admin.paveapi.com/inspectionView/CRMI-R9EZOH31GO?activeTab=past-sessions</t>
  </si>
  <si>
    <t>AMUO-RTULABBLR3</t>
  </si>
  <si>
    <t>https://agent-admin.paveapi.com/inspectionView/AMUO-RTULABBLR3?activeTab=past-sessions</t>
  </si>
  <si>
    <t>AMUO-4AAUWOTYIX</t>
  </si>
  <si>
    <t>https://agent-admin.paveapi.com/inspectionView/AMUO-4AAUWOTYIX?activeTab=past-sessions</t>
  </si>
  <si>
    <t>LTM-DUW7F6CMVQ</t>
  </si>
  <si>
    <t>https://agent-admin.paveapi.com/inspectionView/LTM-DUW7F6CMVQ?activeTab=past-sessions</t>
  </si>
  <si>
    <t>CRMI-EHOW6MYBM3</t>
  </si>
  <si>
    <t>https://agent-admin.paveapi.com/inspectionView/CRMI-EHOW6MYBM3?activeTab=past-sessions</t>
  </si>
  <si>
    <t>SMG-M080GOZRMO</t>
  </si>
  <si>
    <t>https://agent-admin.paveapi.com/inspectionView/SMG-M080GOZRMO?activeTab=past-sessions</t>
  </si>
  <si>
    <t>AMWT-BCJVVLSBH2</t>
  </si>
  <si>
    <t>https://agent-admin.paveapi.com/inspectionView/AMWT-BCJVVLSBH2?activeTab=past-sessions</t>
  </si>
  <si>
    <t>AMWT-RUSMCK4OE8</t>
  </si>
  <si>
    <t>https://agent-admin.paveapi.com/inspectionView/AMWT-RUSMCK4OE8?activeTab=past-sessions</t>
  </si>
  <si>
    <t>AMWT-AVDXHO1HRX</t>
  </si>
  <si>
    <t>https://agent-admin.paveapi.com/inspectionView/AMWT-AVDXHO1HRX?activeTab=past-sessions</t>
  </si>
  <si>
    <t>AMWT-RPGMVTJVEK</t>
  </si>
  <si>
    <t>https://agent-admin.paveapi.com/inspectionView/AMWT-RPGMVTJVEK?activeTab=past-sessions</t>
  </si>
  <si>
    <t>AMWT-UCJGZ5RYFA</t>
  </si>
  <si>
    <t>https://agent-admin.paveapi.com/inspectionView/AMWT-UCJGZ5RYFA?activeTab=past-sessions</t>
  </si>
  <si>
    <t>AMWT-KLQ6XHTZIL</t>
  </si>
  <si>
    <t>https://agent-admin.paveapi.com/inspectionView/AMWT-KLQ6XHTZIL?activeTab=past-sessions</t>
  </si>
  <si>
    <t>AMWT-7L9MGQYQKL</t>
  </si>
  <si>
    <t>https://agent-admin.paveapi.com/inspectionView/AMWT-7L9MGQYQKL?activeTab=past-sessions</t>
  </si>
  <si>
    <t>AMWT-REQWZHWP58</t>
  </si>
  <si>
    <t>https://agent-admin.paveapi.com/inspectionView/AMWT-REQWZHWP58?activeTab=past-sessions</t>
  </si>
  <si>
    <t>AMWT-DGTPYC05WI</t>
  </si>
  <si>
    <t>https://agent-admin.paveapi.com/inspectionView/AMWT-DGTPYC05WI?activeTab=past-sessions</t>
  </si>
  <si>
    <t>AMWT-S2UVSTUUMD</t>
  </si>
  <si>
    <t>https://agent-admin.paveapi.com/inspectionView/AMWT-S2UVSTUUMD?activeTab=past-sessions</t>
  </si>
  <si>
    <t>AMWT-OV8CSOTUOW</t>
  </si>
  <si>
    <t>https://agent-admin.paveapi.com/inspectionView/AMWT-OV8CSOTUOW?activeTab=past-sessions</t>
  </si>
  <si>
    <t>AMWT-8Y7KOINR10</t>
  </si>
  <si>
    <t>https://agent-admin.paveapi.com/inspectionView/AMWT-8Y7KOINR10?activeTab=past-sessions</t>
  </si>
  <si>
    <t>AMWT-APMLDMGVYZ</t>
  </si>
  <si>
    <t>https://agent-admin.paveapi.com/inspectionView/AMWT-APMLDMGVYZ?activeTab=past-sessions</t>
  </si>
  <si>
    <t>AMWT-L8IFWV4E8N</t>
  </si>
  <si>
    <t>https://agent-admin.paveapi.com/inspectionView/AMWT-L8IFWV4E8N?activeTab=past-sessions</t>
  </si>
  <si>
    <t>AMWT-EEI2QWY2TI</t>
  </si>
  <si>
    <t>https://agent-admin.paveapi.com/inspectionView/AMWT-EEI2QWY2TI?activeTab=past-sessions</t>
  </si>
  <si>
    <t>AMWT-TJIBJPCXBT</t>
  </si>
  <si>
    <t>https://agent-admin.paveapi.com/inspectionView/AMWT-TJIBJPCXBT?activeTab=past-sessions</t>
  </si>
  <si>
    <t>LTM-CYQ6DMSMKA</t>
  </si>
  <si>
    <t>https://agent-admin.paveapi.com/inspectionView/LTM-CYQ6DMSMKA?activeTab=past-sessions</t>
  </si>
  <si>
    <t>AMWT-GLDZYN3LFG</t>
  </si>
  <si>
    <t>https://agent-admin.paveapi.com/inspectionView/AMWT-GLDZYN3LFG?activeTab=past-sessions</t>
  </si>
  <si>
    <t>LTM-UCZXEST3WO</t>
  </si>
  <si>
    <t>https://agent-admin.paveapi.com/inspectionView/LTM-UCZXEST3WO?activeTab=past-sessions</t>
  </si>
  <si>
    <t>AMWT-E5K6D2EDUH</t>
  </si>
  <si>
    <t>https://agent-admin.paveapi.com/inspectionView/AMWT-E5K6D2EDUH?activeTab=past-sessions</t>
  </si>
  <si>
    <t>AMWT-NAPHTF5HOG</t>
  </si>
  <si>
    <t>https://agent-admin.paveapi.com/inspectionView/AMWT-NAPHTF5HOG?activeTab=past-sessions</t>
  </si>
  <si>
    <t>AMWT-H2KZSGHJ2S</t>
  </si>
  <si>
    <t>https://agent-admin.paveapi.com/inspectionView/AMWT-H2KZSGHJ2S?activeTab=past-sessions</t>
  </si>
  <si>
    <t>AMWT-DKUFSW1VPD</t>
  </si>
  <si>
    <t>https://agent-admin.paveapi.com/inspectionView/AMWT-DKUFSW1VPD?activeTab=past-sessions</t>
  </si>
  <si>
    <t>AMWT-PH5QUIGMAD</t>
  </si>
  <si>
    <t>https://agent-admin.paveapi.com/inspectionView/AMWT-PH5QUIGMAD?activeTab=past-sessions</t>
  </si>
  <si>
    <t>AMWT-QMICSGN7KN</t>
  </si>
  <si>
    <t>https://agent-admin.paveapi.com/inspectionView/AMWT-QMICSGN7KN?activeTab=past-sessions</t>
  </si>
  <si>
    <t>AMWT-MR4RJ9M7I4</t>
  </si>
  <si>
    <t>https://agent-admin.paveapi.com/inspectionView/AMWT-MR4RJ9M7I4?activeTab=past-sessions</t>
  </si>
  <si>
    <t>AMWT-ZZWFNI75SW</t>
  </si>
  <si>
    <t>https://agent-admin.paveapi.com/inspectionView/AMWT-ZZWFNI75SW?activeTab=past-sessions</t>
  </si>
  <si>
    <t>UMF4-AHRIUAHSX1</t>
  </si>
  <si>
    <t>https://agent-admin.paveapi.com/inspectionView/UMF4-AHRIUAHSX1?activeTab=past-sessions</t>
  </si>
  <si>
    <t>CRMT-KREU6A6YB6</t>
  </si>
  <si>
    <t>https://agent-admin.paveapi.com/inspectionView/CRMT-KREU6A6YB6?activeTab=past-sessions</t>
  </si>
  <si>
    <t>AMWT-EGAERNANIY</t>
  </si>
  <si>
    <t>https://agent-admin.paveapi.com/inspectionView/AMWT-EGAERNANIY?activeTab=past-sessions</t>
  </si>
  <si>
    <t>AMWT-NTVGYWXHJI</t>
  </si>
  <si>
    <t>https://agent-admin.paveapi.com/inspectionView/AMWT-NTVGYWXHJI?activeTab=past-sessions</t>
  </si>
  <si>
    <t>UMF4-EZVCL979CA</t>
  </si>
  <si>
    <t>https://agent-admin.paveapi.com/inspectionView/UMF4-EZVCL979CA?activeTab=past-sessions</t>
  </si>
  <si>
    <t>LTM-VPS4T8RCFJ</t>
  </si>
  <si>
    <t>https://agent-admin.paveapi.com/inspectionView/LTM-VPS4T8RCFJ?activeTab=past-sessions</t>
  </si>
  <si>
    <t>LTM-AHSSJ9QGFR</t>
  </si>
  <si>
    <t>https://agent-admin.paveapi.com/inspectionView/LTM-AHSSJ9QGFR?activeTab=past-sessions</t>
  </si>
  <si>
    <t>AMWT-LVXA8GTUXV</t>
  </si>
  <si>
    <t>https://agent-admin.paveapi.com/inspectionView/AMWT-LVXA8GTUXV?activeTab=past-sessions</t>
  </si>
  <si>
    <t>AMWT-OW8WHVNGP7</t>
  </si>
  <si>
    <t>https://agent-admin.paveapi.com/inspectionView/AMWT-OW8WHVNGP7?activeTab=past-sessions</t>
  </si>
  <si>
    <t>SCORE</t>
  </si>
  <si>
    <t>LEFT SIDE</t>
  </si>
  <si>
    <t>FRONT SIDE</t>
  </si>
  <si>
    <t>RIGHT SIDE</t>
  </si>
  <si>
    <t>BACK SIDE</t>
  </si>
  <si>
    <t>WINDSHIELD</t>
  </si>
  <si>
    <t>OTHER</t>
  </si>
  <si>
    <t>CHECK</t>
  </si>
  <si>
    <t>CROSS_CHECK/ADMIN</t>
  </si>
  <si>
    <t>STATUS</t>
  </si>
  <si>
    <t>Severe/ Major</t>
  </si>
  <si>
    <t>Medium</t>
  </si>
  <si>
    <t>Minor</t>
  </si>
  <si>
    <t>INTERIOR</t>
  </si>
  <si>
    <t>ODO</t>
  </si>
  <si>
    <t>TIRE</t>
  </si>
  <si>
    <t>DONE</t>
  </si>
  <si>
    <t>CRMT-RIHT2FAP7F</t>
  </si>
  <si>
    <t>https://agent-admin.paveapi.com/inspectionView/CRMT-RIHT2FAP7F?activeTab=past-sessions</t>
  </si>
  <si>
    <t>CRMI-ZT5Y9PQ9UG</t>
  </si>
  <si>
    <t>https://agent-admin.paveapi.com/inspectionView/CRMI-ZT5Y9PQ9UG?activeTab=past-sessions</t>
  </si>
  <si>
    <t xml:space="preserve">View 4: Miss damage
- (7) Major dent through - Left quarter panel
View 7: Miss damage
- (4) Medium dent through - Right Fender
- (5) Major dent on seam line - Right front door
</t>
  </si>
  <si>
    <t>View 2: Clean =&gt; Stain</t>
  </si>
  <si>
    <t>View 5: Miss damage
- Scratch major not thru - Hood
View 8:
- Remove (3)
- Missing Oxidized major - Rear bumper</t>
  </si>
  <si>
    <t>View 7: 
- Missing scrape medium - Right Bedside Trim</t>
  </si>
  <si>
    <t>View 3: Missing 2 filed
View 4
- Missing Medium dent not thru - Rear Left Window Trim</t>
  </si>
  <si>
    <t>View 7:
- Missing major dent not thru - Front right door
- Missing scratch medium not thru - Front right door</t>
  </si>
  <si>
    <t>View 8: 
- Missing medium dent not thru - Rear left hatchdoor</t>
  </si>
  <si>
    <t>View 7: Remove (1) DENTED_MEDIUM_NOT_THROUGH_PAINT - DOOR_REAR_RIGHT
View 4: Remove (1) DENTED_MEDIUM_NOT_THROUGH_PAINT - QUARTER_PANEL_LEFT</t>
  </si>
  <si>
    <t>View 4: Missing Multi scratch medium not through - Bumper front
View 5:
- Missing Faded - Light head x 2
- Remove (1)
View 7: Missing Scratch medium not through - Quarter
View 8: Remove (2)</t>
  </si>
  <si>
    <t>View 4: Missing Curb rash minor - Wheel rear
View 5:
- Missing Dent minor not through - Bumper x 2
- Missing Multi dents minor - Bumper
- Missing Dent major not through - Bumper valance</t>
  </si>
  <si>
    <t>View 4: Missing Multi scratch medium not through - Quarter
View 7: Missing Scratch medium not through - Quarter</t>
  </si>
  <si>
    <t>CRMI-OGAWTWO4AZ</t>
  </si>
  <si>
    <t>https://agent-admin.paveapi.com/inspectionView/CRMI-OGAWTWO4AZ?activeTab=past-sessions</t>
  </si>
  <si>
    <t>View 7: Remove (2) DENT_MEDIUM_SEAM_LINE - QUARTER_PANEL_LEFT
View 8: Remove (1) SCRAPED_MEDIUM - BUMPER_REAR_UNIQUE</t>
  </si>
  <si>
    <t>AMFR-3UR75EG5WW</t>
  </si>
  <si>
    <t>https://agent-admin.paveapi.com/inspectionView/AMFR-3UR75EG5WW?activeTab=past-sessions</t>
  </si>
  <si>
    <t>AMDE-PZWRKXI8WX</t>
  </si>
  <si>
    <t>https://agent-admin.paveapi.com/inspectionView/AMDE-PZWRKXI8WX?activeTab=past-sessions</t>
  </si>
  <si>
    <t>View 7: (3) Remove Wrong damage</t>
  </si>
  <si>
    <t>View 8: Add dent medium SL - rear bumper
Add hole minor - rear bumper</t>
  </si>
  <si>
    <t>View 8: Add dent medium SL - left hatchdoor
Add dent medium SL, dent major - right hatchdoor</t>
  </si>
  <si>
    <t>AMNL-8XFUUI8PQ1</t>
  </si>
  <si>
    <t>https://agent-admin.paveapi.com/inspectionView/AMNL-8XFUUI8PQ1?activeTab=past-sessions</t>
  </si>
  <si>
    <t>AMWT-RCHIT5VLNX</t>
  </si>
  <si>
    <t>https://agent-admin.paveapi.com/inspectionView/AMWT-RCHIT5VLNX?activeTab=past-sessions</t>
  </si>
  <si>
    <t>AMDE-TBVJY1WD0P</t>
  </si>
  <si>
    <t>https://agent-admin.paveapi.com/inspectionView/AMDE-TBVJY1WD0P?activeTab=past-sessions</t>
  </si>
  <si>
    <t>AMWT-BFVHDTZMCD</t>
  </si>
  <si>
    <t>https://agent-admin.paveapi.com/inspectionView/AMWT-BFVHDTZMCD?activeTab=past-sessions</t>
  </si>
  <si>
    <t>AMDE-TGMPZPJXJM</t>
  </si>
  <si>
    <t>https://agent-admin.paveapi.com/inspectionView/AMDE-TGMPZPJXJM?activeTab=past-sessions</t>
  </si>
  <si>
    <t>AMDE-ETXMUPFI0H</t>
  </si>
  <si>
    <t>https://agent-admin.paveapi.com/inspectionView/AMDE-ETXMUPFI0H?activeTab=past-sessions</t>
  </si>
  <si>
    <t>AMDE-WECSEXTGYA</t>
  </si>
  <si>
    <t>https://agent-admin.paveapi.com/inspectionView/AMDE-WECSEXTGYA?activeTab=past-sessions</t>
  </si>
  <si>
    <t>AMDE-PQ31BY2ZYZ</t>
  </si>
  <si>
    <t>https://agent-admin.paveapi.com/inspectionView/AMDE-PQ31BY2ZYZ?activeTab=past-sessions</t>
  </si>
  <si>
    <t>AMWT-ILTVUEBOY0</t>
  </si>
  <si>
    <t>https://agent-admin.paveapi.com/inspectionView/AMWT-ILTVUEBOY0?activeTab=past-sessions</t>
  </si>
  <si>
    <t>AMDE-C8GYXDHNRV</t>
  </si>
  <si>
    <t>https://agent-admin.paveapi.com/inspectionView/AMDE-C8GYXDHNRV?activeTab=past-sessions</t>
  </si>
  <si>
    <t>AMES-QSYEXFM8BY</t>
  </si>
  <si>
    <t>https://agent-admin.paveapi.com/inspectionView/AMES-QSYEXFM8BY?activeTab=past-sessions</t>
  </si>
  <si>
    <t>AMWT-QDTYMNLDGX</t>
  </si>
  <si>
    <t>https://agent-admin.paveapi.com/inspectionView/AMWT-QDTYMNLDGX?activeTab=past-sessions</t>
  </si>
  <si>
    <t>AMES-BUMO2RHCLI</t>
  </si>
  <si>
    <t>https://agent-admin.paveapi.com/inspectionView/AMES-BUMO2RHCLI?activeTab=past-sessions</t>
  </si>
  <si>
    <t>AMWT-E0FMZ4GPES</t>
  </si>
  <si>
    <t>https://agent-admin.paveapi.com/inspectionView/AMWT-E0FMZ4GPES?activeTab=past-sessions</t>
  </si>
  <si>
    <t>AMWK-DYSKUTGAQY</t>
  </si>
  <si>
    <t>https://agent-admin.paveapi.com/inspectionView/AMWK-DYSKUTGAQY?activeTab=past-sessions</t>
  </si>
  <si>
    <t>AMDE-76MGBXDLC8</t>
  </si>
  <si>
    <t>https://agent-admin.paveapi.com/inspectionView/AMDE-76MGBXDLC8?activeTab=past-sessions</t>
  </si>
  <si>
    <t>AMDE-SANSNMCPWY</t>
  </si>
  <si>
    <t>https://agent-admin.paveapi.com/inspectionView/AMDE-SANSNMCPWY?activeTab=past-sessions</t>
  </si>
  <si>
    <t>AMDE-PFEBJJSBDC</t>
  </si>
  <si>
    <t>https://agent-admin.paveapi.com/inspectionView/AMDE-PFEBJJSBDC?activeTab=past-sessions</t>
  </si>
  <si>
    <t>AMDE-SKAZISGBRS</t>
  </si>
  <si>
    <t>https://agent-admin.paveapi.com/inspectionView/AMDE-SKAZISGBRS?activeTab=past-sessions</t>
  </si>
  <si>
    <t>AMDE-ONEHQUJBFD</t>
  </si>
  <si>
    <t>https://agent-admin.paveapi.com/inspectionView/AMDE-ONEHQUJBFD?activeTab=past-sessions</t>
  </si>
  <si>
    <t>AMDE-UF6NQKTN8T</t>
  </si>
  <si>
    <t>https://agent-admin.paveapi.com/inspectionView/AMDE-UF6NQKTN8T?activeTab=past-sessions</t>
  </si>
  <si>
    <t>AMFR-ZZMLSWQV3M</t>
  </si>
  <si>
    <t>https://agent-admin.paveapi.com/inspectionView/AMFR-ZZMLSWQV3M?activeTab=past-sessions</t>
  </si>
  <si>
    <t>AMDE-9JKXIE2RW7</t>
  </si>
  <si>
    <t>https://agent-admin.paveapi.com/inspectionView/AMDE-9JKXIE2RW7?activeTab=past-sessions</t>
  </si>
  <si>
    <t>AMFR-JSXRZZZPIH</t>
  </si>
  <si>
    <t>https://agent-admin.paveapi.com/inspectionView/AMFR-JSXRZZZPIH?activeTab=past-sessions</t>
  </si>
  <si>
    <t>AMDE-X6N6JBUBAG</t>
  </si>
  <si>
    <t>https://agent-admin.paveapi.com/inspectionView/AMDE-X6N6JBUBAG?activeTab=past-sessions</t>
  </si>
  <si>
    <t>AMAU-NHWOFPBK8X</t>
  </si>
  <si>
    <t>https://agent-admin.paveapi.com/inspectionView/AMAU-NHWOFPBK8X?activeTab=past-sessions</t>
  </si>
  <si>
    <t>AMWT-I4FD4TJN0J</t>
  </si>
  <si>
    <t>https://agent-admin.paveapi.com/inspectionView/AMWT-I4FD4TJN0J?activeTab=past-sessions</t>
  </si>
  <si>
    <t>Front side: 
- Remove (1) Major misalign - Front Right Mud Flap
- Miss damage: Missing - Front Right Mud Flap</t>
  </si>
  <si>
    <t>AMWT-V6XVJ8IEAR</t>
  </si>
  <si>
    <t>https://agent-admin.paveapi.com/inspectionView/AMWT-V6XVJ8IEAR?activeTab=past-sessions</t>
  </si>
  <si>
    <t>Left side: Remove (3) Major dent on seam line - Left Rocker Panel</t>
  </si>
  <si>
    <t>AMAU-FVBGRDSALE</t>
  </si>
  <si>
    <t>https://agent-admin.paveapi.com/inspectionView/AMAU-FVBGRDSALE?activeTab=past-sessions</t>
  </si>
  <si>
    <t>AMDE-ALNC2OFVVF</t>
  </si>
  <si>
    <t>https://agent-admin.paveapi.com/inspectionView/AMDE-ALNC2OFVVF?activeTab=past-sessions</t>
  </si>
  <si>
    <t>AMES-OWQLCPWKOE</t>
  </si>
  <si>
    <t>https://agent-admin.paveapi.com/inspectionView/AMES-OWQLCPWKOE?activeTab=past-sessions</t>
  </si>
  <si>
    <t>AMWT-FCWE210MMB</t>
  </si>
  <si>
    <t>https://agent-admin.paveapi.com/inspectionView/AMWT-FCWE210MMB?activeTab=past-sessions</t>
  </si>
  <si>
    <t>AMDE-06TF4HMESW</t>
  </si>
  <si>
    <t>https://agent-admin.paveapi.com/inspectionView/AMDE-06TF4HMESW?activeTab=past-sessions</t>
  </si>
  <si>
    <t>AMES-NLQOMXLW9C</t>
  </si>
  <si>
    <t>https://agent-admin.paveapi.com/inspectionView/AMES-NLQOMXLW9C?activeTab=past-sessions</t>
  </si>
  <si>
    <t>AMWT-ZGPWWMUQBX</t>
  </si>
  <si>
    <t>https://agent-admin.paveapi.com/inspectionView/AMWT-ZGPWWMUQBX?activeTab=past-sessions</t>
  </si>
  <si>
    <t>AMES-2PUW0JGVO5</t>
  </si>
  <si>
    <t>https://agent-admin.paveapi.com/inspectionView/AMES-2PUW0JGVO5?activeTab=past-sessions</t>
  </si>
  <si>
    <t>AMWT-ZRMCT8AFHA</t>
  </si>
  <si>
    <t>https://agent-admin.paveapi.com/inspectionView/AMWT-ZRMCT8AFHA?activeTab=past-sessions</t>
  </si>
  <si>
    <t>AMFR-GU2SFNWYCA</t>
  </si>
  <si>
    <t>https://agent-admin.paveapi.com/inspectionView/AMFR-GU2SFNWYCA?activeTab=past-sessions</t>
  </si>
  <si>
    <t>AMWK-UN2NLP1G4G</t>
  </si>
  <si>
    <t>https://agent-admin.paveapi.com/inspectionView/AMWK-UN2NLP1G4G?activeTab=past-sessions</t>
  </si>
  <si>
    <t>View 8: Remove (1) -&gt; repair</t>
  </si>
  <si>
    <t>AMFR-Z5PO7DSZYE</t>
  </si>
  <si>
    <t>https://agent-admin.paveapi.com/inspectionView/AMFR-Z5PO7DSZYE?activeTab=past-sessions</t>
  </si>
  <si>
    <t>View 7: Remove (1) -&gt; repair</t>
  </si>
  <si>
    <t>AMES-TMWR1HE7T4</t>
  </si>
  <si>
    <t>https://agent-admin.paveapi.com/inspectionView/AMES-TMWR1HE7T4?activeTab=past-sessions</t>
  </si>
  <si>
    <t>AMDE-HCH23UQPO1</t>
  </si>
  <si>
    <t>https://agent-admin.paveapi.com/inspectionView/AMDE-HCH23UQPO1?activeTab=past-sessions</t>
  </si>
  <si>
    <t>AMDE-6OKROWZSRL</t>
  </si>
  <si>
    <t>https://agent-admin.paveapi.com/inspectionView/AMDE-6OKROWZSRL?activeTab=past-sessions</t>
  </si>
  <si>
    <t>AMDE-1NMWYHCHAM</t>
  </si>
  <si>
    <t>https://agent-admin.paveapi.com/inspectionView/AMDE-1NMWYHCHAM?activeTab=past-sessions</t>
  </si>
  <si>
    <t>AMES-U26F1MTZ1V</t>
  </si>
  <si>
    <t>https://agent-admin.paveapi.com/inspectionView/AMES-U26F1MTZ1V?activeTab=past-sessions</t>
  </si>
  <si>
    <t>AMFR-GXPKORIOQJ</t>
  </si>
  <si>
    <t>https://agent-admin.paveapi.com/inspectionView/AMFR-GXPKORIOQJ?activeTab=past-sessions</t>
  </si>
  <si>
    <t>AMDE-QGUH66V1VJ</t>
  </si>
  <si>
    <t>https://agent-admin.paveapi.com/inspectionView/AMDE-QGUH66V1VJ?activeTab=past-sessions</t>
  </si>
  <si>
    <t>AMWT-MQQ8DSGQSD</t>
  </si>
  <si>
    <t>https://agent-admin.paveapi.com/inspectionView/AMWT-MQQ8DSGQSD?activeTab=past-sessions</t>
  </si>
  <si>
    <t>View 7: Remove (2, 3) -&gt; unclear damage</t>
  </si>
  <si>
    <t>AMDE-M6DGBFLW7N</t>
  </si>
  <si>
    <t>https://agent-admin.paveapi.com/inspectionView/AMDE-M6DGBFLW7N?activeTab=past-sessions</t>
  </si>
  <si>
    <t>AMAU-ZIIXWQIK5T</t>
  </si>
  <si>
    <t>https://agent-admin.paveapi.com/inspectionView/AMAU-ZIIXWQIK5T?activeTab=past-sessions</t>
  </si>
  <si>
    <t>AMES-C3CJ0OYWL0</t>
  </si>
  <si>
    <t>https://agent-admin.paveapi.com/inspectionView/AMES-C3CJ0OYWL0?activeTab=past-sessions</t>
  </si>
  <si>
    <t>AMWT-IKCQKQSCF9</t>
  </si>
  <si>
    <t>https://agent-admin.paveapi.com/inspectionView/AMWT-IKCQKQSCF9?activeTab=past-sessions</t>
  </si>
  <si>
    <t>View 7: Remove (2, 3, 4) -&gt; unclear damage
View 8: Remove (3) -&gt; unclear damage</t>
  </si>
  <si>
    <t>AMWT-ZVEUJALDG3</t>
  </si>
  <si>
    <t>https://agent-admin.paveapi.com/inspectionView/AMWT-ZVEUJALDG3?activeTab=past-sessions</t>
  </si>
  <si>
    <t>AMWT-L6AFOJYUVN</t>
  </si>
  <si>
    <t>https://agent-admin.paveapi.com/inspectionView/AMWT-L6AFOJYUVN?activeTab=past-sessions</t>
  </si>
  <si>
    <t>AMWK-FDRAIW6ZYT</t>
  </si>
  <si>
    <t>https://agent-admin.paveapi.com/inspectionView/AMWK-FDRAIW6ZYT?activeTab=past-sessions</t>
  </si>
  <si>
    <t>AMFR-AXXSKRBI34</t>
  </si>
  <si>
    <t>https://agent-admin.paveapi.com/inspectionView/AMFR-AXXSKRBI34?activeTab=past-sessions</t>
  </si>
  <si>
    <t>AMWK-8YUI78GVWO</t>
  </si>
  <si>
    <t>https://agent-admin.paveapi.com/inspectionView/AMWK-8YUI78GVWO?activeTab=past-sessions</t>
  </si>
  <si>
    <t>AMDE-YDDFTVQW2F</t>
  </si>
  <si>
    <t>https://agent-admin.paveapi.com/inspectionView/AMDE-YDDFTVQW2F?activeTab=past-sessions</t>
  </si>
  <si>
    <t>AMDE-SU48F6X7XP</t>
  </si>
  <si>
    <t>https://agent-admin.paveapi.com/inspectionView/AMDE-SU48F6X7XP?activeTab=past-sessions</t>
  </si>
  <si>
    <t>Right side:
- Remove (2) Medium dent on seam line - Rear Right Door
- Remove (5) Medium dent not through paint - Rear Right Door</t>
  </si>
  <si>
    <t>CRMI-GFXTYLVB5Z</t>
  </si>
  <si>
    <t>https://agent-admin.paveapi.com/inspectionView/CRMI-GFXTYLVB5Z?activeTab=past-sessions</t>
  </si>
  <si>
    <t>AMWT-HJEE3DWBK6</t>
  </si>
  <si>
    <t>https://agent-admin.paveapi.com/inspectionView/AMWT-HJEE3DWBK6?activeTab=past-sessions</t>
  </si>
  <si>
    <t>Back side: Remove (1) Medium dent not through paint - Rear Right Hatch Door</t>
  </si>
  <si>
    <t>AMWT-F3NTHYPAOC</t>
  </si>
  <si>
    <t>https://agent-admin.paveapi.com/inspectionView/AMWT-F3NTHYPAOC?activeTab=past-sessions</t>
  </si>
  <si>
    <t>AMWT-NCIEFMHKJB</t>
  </si>
  <si>
    <t>https://agent-admin.paveapi.com/inspectionView/AMWT-NCIEFMHKJB?activeTab=past-sessions</t>
  </si>
  <si>
    <t>AMDE-MA2LGRVMPZ</t>
  </si>
  <si>
    <t>https://agent-admin.paveapi.com/inspectionView/AMDE-MA2LGRVMPZ?activeTab=past-sessions</t>
  </si>
  <si>
    <t>AMWK-YY1GXLJR8T</t>
  </si>
  <si>
    <t>https://agent-admin.paveapi.com/inspectionView/AMWK-YY1GXLJR8T?activeTab=past-sessions</t>
  </si>
  <si>
    <t>ADF-YGQRRLCOEY</t>
  </si>
  <si>
    <t>https://agent-admin.paveapi.com/inspectionView/ADF-YGQRRLCOEY?activeTab=past-sessions</t>
  </si>
  <si>
    <t>INVALID</t>
  </si>
  <si>
    <t>SKIP</t>
  </si>
  <si>
    <t>View 4: Remove (10)_Dent medium throu_Fender</t>
  </si>
  <si>
    <t>View 4: Remove (4)_Dent major seam line_Quarter panel</t>
  </si>
  <si>
    <t>View 5: Missing Misaligned - Light head left</t>
  </si>
  <si>
    <t>View 5: Remove (4)</t>
  </si>
  <si>
    <t>View 5: Add oxidize medium - left windshield trim
View 7: Add dent medium thru - door front</t>
  </si>
  <si>
    <t>View 8: Add dent medium SL - rear bumper</t>
  </si>
  <si>
    <t>View 7: Add scratch medium not thru - rear bumper</t>
  </si>
  <si>
    <t>View 7: Add dent medium - quarter panel</t>
  </si>
  <si>
    <t>View 8: Add dent medium SL - tailgate</t>
  </si>
  <si>
    <t>View 7: Miss damage
PREVIOUS_REPAIR - FENDER_FRONT_RIGHT</t>
  </si>
  <si>
    <t>View 8: Remove
(12) DENTED_MEDIUM_NOT_THROUGH_PAINT - HATCHDOOR_REAR_LEFT
(13) DENTED_MEDIUM_NOT_THROUGH_PAINT - HATCHDOOR_REAR_RIGHT</t>
  </si>
  <si>
    <t>View 4: Miss damage
SCRATCH_MEDIUM_NOT_THROUGH_PAINT - DOOR_FRONT_LEFT</t>
  </si>
  <si>
    <t>View 5: Missing damage
DENT_MEDIUM_SEAM_LINE - BUMPER_VALANCE
View 8: Missing damage
DENTED_MEDIUM_NOT_THROUGH_PAINT - HATCHDOOR_REAR_RIGHT</t>
  </si>
  <si>
    <t>View 8: Missing damage
DENT_MEDIUM_SEAM_LINE - HATCHDOOR_REAR_RIGHT</t>
  </si>
  <si>
    <t>View 7: Missing damage
DENT_MEDIUM_NOT_THROUGH_PANT - DOOR_FRONT_RIGHT</t>
  </si>
  <si>
    <t>AMWT-EVPPJNYDIP</t>
  </si>
  <si>
    <t>https://agent-admin.paveapi.com/inspectionView/AMWT-EVPPJNYDIP?activeTab=past-sessions</t>
  </si>
  <si>
    <t>AMWT-4GSI3L7QPJ</t>
  </si>
  <si>
    <t>https://agent-admin.paveapi.com/inspectionView/AMWT-4GSI3L7QPJ?activeTab=past-sessions</t>
  </si>
  <si>
    <t>CRMI-TRYKDO6CI1</t>
  </si>
  <si>
    <t>https://agent-admin.paveapi.com/inspectionView/CRMI-TRYKDO6CI1?activeTab=past-sessions</t>
  </si>
  <si>
    <t>HHSI-1W0DDKZEFF</t>
  </si>
  <si>
    <t>https://agent-admin.paveapi.com/inspectionView/HHSI-1W0DDKZEFF?activeTab=past-sessions</t>
  </si>
  <si>
    <t>Back side:
(1), (6), (12) -&gt; REPAIR</t>
  </si>
  <si>
    <t>CRMI-EZCKJQXCJA</t>
  </si>
  <si>
    <t>https://agent-admin.paveapi.com/inspectionView/CRMI-EZCKJQXCJA?activeTab=past-sessions</t>
  </si>
  <si>
    <t>CRMI-SEJCC38XR5</t>
  </si>
  <si>
    <t>https://agent-admin.paveapi.com/inspectionView/CRMI-SEJCC38XR5?activeTab=past-sessions</t>
  </si>
  <si>
    <t>CRMI-8C34RXUPWE</t>
  </si>
  <si>
    <t>https://agent-admin.paveapi.com/inspectionView/CRMI-8C34RXUPWE?activeTab=past-sessions</t>
  </si>
  <si>
    <t>HHSI-LMHZM7XQFG</t>
  </si>
  <si>
    <t>https://agent-admin.paveapi.com/inspectionView/HHSI-LMHZM7XQFG?activeTab=past-sessions</t>
  </si>
  <si>
    <t>Back side: 
Missing DENT_MEDIUM_SEAM_LINE - BUMPER_REAR_UNIQUE</t>
  </si>
  <si>
    <t>CRMI-IAGAY0GKKC</t>
  </si>
  <si>
    <t>https://agent-admin.paveapi.com/inspectionView/CRMI-IAGAY0GKKC?activeTab=past-sessions</t>
  </si>
  <si>
    <t>AMES-ZLHDIOMNUT</t>
  </si>
  <si>
    <t>https://agent-admin.paveapi.com/inspectionView/AMES-ZLHDIOMNUT?activeTab=past-sessions</t>
  </si>
  <si>
    <t>CRMI-FNM9K8Q5EX</t>
  </si>
  <si>
    <t>https://agent-admin.paveapi.com/inspectionView/CRMI-FNM9K8Q5EX?activeTab=past-sessions</t>
  </si>
  <si>
    <t>LTM-T8CLTNWENC</t>
  </si>
  <si>
    <t>https://agent-admin.paveapi.com/inspectionView/LTM-T8CLTNWENC?activeTab=past-sessions</t>
  </si>
  <si>
    <t>Right side:
Missing DENT_MEDIUM_SEAM_LINE - ROCKER_PANEL_RIGHT
Back side:
Missing CRACKED_MINOR - BUMPER_REAR_UNIQUE
Missing SCRATCH_MEDIUM_THROUGH_PAINT - BUMPER_REAR_UNIQUE</t>
  </si>
  <si>
    <t>LTM-YVSVJ3ZTVY</t>
  </si>
  <si>
    <t>https://agent-admin.paveapi.com/inspectionView/LTM-YVSVJ3ZTVY?activeTab=past-sessions</t>
  </si>
  <si>
    <t>Right side:
Missing SCRATCH_MINOR_THROUGH_PAINT - ROCKER_PANEL_RIGHT
Missng SCRAPED_MINOR - BUMPER_FRONT_UNIQUE</t>
  </si>
  <si>
    <t>AMWT-XMYUTSMVGV</t>
  </si>
  <si>
    <t>https://agent-admin.paveapi.com/inspectionView/AMWT-XMYUTSMVGV?activeTab=past-sessions</t>
  </si>
  <si>
    <t>CRMT-VH9HU4OC75</t>
  </si>
  <si>
    <t>https://agent-admin.paveapi.com/inspectionView/CRMT-VH9HU4OC75?activeTab=past-sessions</t>
  </si>
  <si>
    <t>CRMI-WTVGTFFOW6</t>
  </si>
  <si>
    <t>https://agent-admin.paveapi.com/inspectionView/CRMI-WTVGTFFOW6?activeTab=past-sessions</t>
  </si>
  <si>
    <t>CRMT-902W2BT8BY</t>
  </si>
  <si>
    <t>https://agent-admin.paveapi.com/inspectionView/CRMT-902W2BT8BY?activeTab=past-sessions</t>
  </si>
  <si>
    <t>AMDE-AYBKUSGYHZ</t>
  </si>
  <si>
    <t>https://agent-admin.paveapi.com/inspectionView/AMDE-AYBKUSGYHZ?activeTab=past-sessions</t>
  </si>
  <si>
    <t>GCSI-H4GJRCQIUW</t>
  </si>
  <si>
    <t>https://agent-admin.paveapi.com/inspectionView/GCSI-H4GJRCQIUW?activeTab=past-sessions</t>
  </si>
  <si>
    <t>AMIT-5ZCDA8V4CC</t>
  </si>
  <si>
    <t>https://agent-admin.paveapi.com/inspectionView/AMIT-5ZCDA8V4CC?activeTab=past-sessions</t>
  </si>
  <si>
    <t>AMDE-1M36KAHKHW</t>
  </si>
  <si>
    <t>https://agent-admin.paveapi.com/inspectionView/AMDE-1M36KAHKHW?activeTab=past-sessions</t>
  </si>
  <si>
    <t>CRMT-NZFCKYDSL6</t>
  </si>
  <si>
    <t>https://agent-admin.paveapi.com/inspectionView/CRMT-NZFCKYDSL6?activeTab=past-sessions</t>
  </si>
  <si>
    <t>CRMI-8KRI6C5JWS</t>
  </si>
  <si>
    <t>https://agent-admin.paveapi.com/inspectionView/CRMI-8KRI6C5JWS?activeTab=past-sessions</t>
  </si>
  <si>
    <t>AMAU-SRXUN5AYTR</t>
  </si>
  <si>
    <t>https://agent-admin.paveapi.com/inspectionView/AMAU-SRXUN5AYTR?activeTab=past-sessions</t>
  </si>
  <si>
    <t>AMWT-2DYENZQEDU</t>
  </si>
  <si>
    <t>https://agent-admin.paveapi.com/inspectionView/AMWT-2DYENZQEDU?activeTab=past-sessions</t>
  </si>
  <si>
    <t>AMES-VQAUA5XUQU</t>
  </si>
  <si>
    <t>https://agent-admin.paveapi.com/inspectionView/AMES-VQAUA5XUQU?activeTab=past-sessions</t>
  </si>
  <si>
    <t>AMWT-ASVPUUQLNG</t>
  </si>
  <si>
    <t>https://agent-admin.paveapi.com/inspectionView/AMWT-ASVPUUQLNG?activeTab=past-sessions</t>
  </si>
  <si>
    <t>AMDE-LIGFVMBCSD</t>
  </si>
  <si>
    <t>https://agent-admin.paveapi.com/inspectionView/AMDE-LIGFVMBCSD?activeTab=past-sessions</t>
  </si>
  <si>
    <t>AMWT-8Z3ATYLAJJ</t>
  </si>
  <si>
    <t>https://agent-admin.paveapi.com/inspectionView/AMWT-8Z3ATYLAJJ?activeTab=past-sessions</t>
  </si>
  <si>
    <t>AMES-G7VYVMMDJW</t>
  </si>
  <si>
    <t>https://agent-admin.paveapi.com/inspectionView/AMES-G7VYVMMDJW?activeTab=past-sessions</t>
  </si>
  <si>
    <t>AMWT-HTY6PROHUM</t>
  </si>
  <si>
    <t>https://agent-admin.paveapi.com/inspectionView/AMWT-HTY6PROHUM?activeTab=past-sessions</t>
  </si>
  <si>
    <t>AMFR-IKUGG31C6U</t>
  </si>
  <si>
    <t>https://agent-admin.paveapi.com/inspectionView/AMFR-IKUGG31C6U?activeTab=past-sessions</t>
  </si>
  <si>
    <t>AMDE-YY0OON6L0K</t>
  </si>
  <si>
    <t>https://agent-admin.paveapi.com/inspectionView/AMDE-YY0OON6L0K?activeTab=past-sessions</t>
  </si>
  <si>
    <t>AMWT-1MPJUS46ZN</t>
  </si>
  <si>
    <t>https://agent-admin.paveapi.com/inspectionView/AMWT-1MPJUS46ZN?activeTab=past-sessions</t>
  </si>
  <si>
    <t>view 8:
Missing Dmg: Dent medium - hatchdoor rear right</t>
  </si>
  <si>
    <t>AMWT-IJIU114LVQ</t>
  </si>
  <si>
    <t>https://agent-admin.paveapi.com/inspectionView/AMWT-IJIU114LVQ?activeTab=past-sessions</t>
  </si>
  <si>
    <t>AMWT-MYS3PX5MMA</t>
  </si>
  <si>
    <t>https://agent-admin.paveapi.com/inspectionView/AMWT-MYS3PX5MMA?activeTab=past-sessions</t>
  </si>
  <si>
    <t>AMWT-FQZ13RAWWM</t>
  </si>
  <si>
    <t>https://agent-admin.paveapi.com/inspectionView/AMWT-FQZ13RAWWM?activeTab=past-sessions</t>
  </si>
  <si>
    <t>Right side:
- Remove (9) Medium dent through paint - Rear Right Door
- Remove (10) Severe dent through paint - Right Quarter Panel</t>
  </si>
  <si>
    <t>AMWT-PIEYZTASQO</t>
  </si>
  <si>
    <t>https://agent-admin.paveapi.com/inspectionView/AMWT-PIEYZTASQO?activeTab=past-sessions</t>
  </si>
  <si>
    <t>AMWT-7J9PGL7M9I</t>
  </si>
  <si>
    <t>https://agent-admin.paveapi.com/inspectionView/AMWT-7J9PGL7M9I?activeTab=past-sessions</t>
  </si>
  <si>
    <t>AMDE-JUYYGNLYYA</t>
  </si>
  <si>
    <t>https://agent-admin.paveapi.com/inspectionView/AMDE-JUYYGNLYYA?activeTab=past-sessions</t>
  </si>
  <si>
    <t>AMDE-OIQQK5JSCP</t>
  </si>
  <si>
    <t>https://agent-admin.paveapi.com/inspectionView/AMDE-OIQQK5JSCP?activeTab=past-sessions</t>
  </si>
  <si>
    <t>AMIT-CHCP0XRUKU</t>
  </si>
  <si>
    <t>https://agent-admin.paveapi.com/inspectionView/AMIT-CHCP0XRUKU?activeTab=past-sessions</t>
  </si>
  <si>
    <t>AMWT-4C9FUQRVIZ</t>
  </si>
  <si>
    <t>https://agent-admin.paveapi.com/inspectionView/AMWT-4C9FUQRVIZ?activeTab=past-sessions</t>
  </si>
  <si>
    <t>AMDE-UT8P5PUH5X</t>
  </si>
  <si>
    <t>https://agent-admin.paveapi.com/inspectionView/AMDE-UT8P5PUH5X?activeTab=past-sessions</t>
  </si>
  <si>
    <t>AMWT-S6BTS3SC0F</t>
  </si>
  <si>
    <t>https://agent-admin.paveapi.com/inspectionView/AMWT-S6BTS3SC0F?activeTab=past-sessions</t>
  </si>
  <si>
    <t>AMWT-0YPBJHHTJH</t>
  </si>
  <si>
    <t>https://agent-admin.paveapi.com/inspectionView/AMWT-0YPBJHHTJH?activeTab=past-sessions</t>
  </si>
  <si>
    <t>View 7:
Missing Dmg: Tap Repair - Molding Quarter Panel Right</t>
  </si>
  <si>
    <t>AMWT-7T9EVXHGPL</t>
  </si>
  <si>
    <t>https://agent-admin.paveapi.com/inspectionView/AMWT-7T9EVXHGPL?activeTab=past-sessions</t>
  </si>
  <si>
    <t>AMWT-OZFRLEN6PM</t>
  </si>
  <si>
    <t>https://agent-admin.paveapi.com/inspectionView/AMWT-OZFRLEN6PM?activeTab=past-sessions</t>
  </si>
  <si>
    <t>AMWT-XXQ1VJUHOT</t>
  </si>
  <si>
    <t>https://agent-admin.paveapi.com/inspectionView/AMWT-XXQ1VJUHOT?activeTab=past-sessions</t>
  </si>
  <si>
    <t>AMWT-IIZAAZOLPP</t>
  </si>
  <si>
    <t>https://agent-admin.paveapi.com/inspectionView/AMWT-IIZAAZOLPP?activeTab=past-sessions</t>
  </si>
  <si>
    <t>AMRR-VS7QZKA7J2</t>
  </si>
  <si>
    <t>https://agent-admin.paveapi.com/inspectionView/AMRR-VS7QZKA7J2?activeTab=past-sessions</t>
  </si>
  <si>
    <t>AMWT-RQWHB8LRTA</t>
  </si>
  <si>
    <t>https://agent-admin.paveapi.com/inspectionView/AMWT-RQWHB8LRTA?activeTab=past-sessions</t>
  </si>
  <si>
    <t>AMWT-XUTFB6CCGA</t>
  </si>
  <si>
    <t>https://agent-admin.paveapi.com/inspectionView/AMWT-XUTFB6CCGA?activeTab=past-sessions</t>
  </si>
  <si>
    <t>AMWT-Z8LB8IBBLF</t>
  </si>
  <si>
    <t>https://agent-admin.paveapi.com/inspectionView/AMWT-Z8LB8IBBLF?activeTab=past-sessions</t>
  </si>
  <si>
    <t>AMDE-06GBI8YTNY</t>
  </si>
  <si>
    <t>https://agent-admin.paveapi.com/inspectionView/AMDE-06GBI8YTNY?activeTab=past-sessions</t>
  </si>
  <si>
    <t>AMWT-VP3AIKJ1RV</t>
  </si>
  <si>
    <t>https://agent-admin.paveapi.com/inspectionView/AMWT-VP3AIKJ1RV?activeTab=past-sessions</t>
  </si>
  <si>
    <t>AMWT-XNCI4ZMP1P</t>
  </si>
  <si>
    <t>https://agent-admin.paveapi.com/inspectionView/AMWT-XNCI4ZMP1P?activeTab=past-sessions</t>
  </si>
  <si>
    <t>View 7: Missing damage_Dent medium_Door rear</t>
  </si>
  <si>
    <t>View 8: Miss damage_Dent medium_Bumper rear
View 7: 
Miss damage_Dent major throu_ Door rear
Miss damage_Scratch major throu_Quarter panel</t>
  </si>
  <si>
    <t>AMWT-QGEFBIRZQH</t>
  </si>
  <si>
    <t>https://agent-admin.paveapi.com/inspectionView/AMWT-QGEFBIRZQH?activeTab=past-sessions</t>
  </si>
  <si>
    <t>AMWT-HF0SGQFC9L</t>
  </si>
  <si>
    <t>https://agent-admin.paveapi.com/inspectionView/AMWT-HF0SGQFC9L?activeTab=past-sessions</t>
  </si>
  <si>
    <t>AMFR-K1GQDH2IPS</t>
  </si>
  <si>
    <t>https://agent-admin.paveapi.com/inspectionView/AMFR-K1GQDH2IPS?activeTab=past-sessions</t>
  </si>
  <si>
    <t>AMWT-HLASSBSTOP</t>
  </si>
  <si>
    <t>https://agent-admin.paveapi.com/inspectionView/AMWT-HLASSBSTOP?activeTab=past-sessions</t>
  </si>
  <si>
    <t>AMWT-ATAPVXC6CU</t>
  </si>
  <si>
    <t>https://agent-admin.paveapi.com/inspectionView/AMWT-ATAPVXC6CU?activeTab=past-sessions</t>
  </si>
  <si>
    <t>AMWT-XGCZW09EPE</t>
  </si>
  <si>
    <t>https://agent-admin.paveapi.com/inspectionView/AMWT-XGCZW09EPE?activeTab=past-sessions</t>
  </si>
  <si>
    <t>AMWT-NFKXZ7CJAQ</t>
  </si>
  <si>
    <t>https://agent-admin.paveapi.com/inspectionView/AMWT-NFKXZ7CJAQ?activeTab=past-sessions</t>
  </si>
  <si>
    <t>AMDE-IRWC90FRML</t>
  </si>
  <si>
    <t>https://agent-admin.paveapi.com/inspectionView/AMDE-IRWC90FRML?activeTab=past-sessions</t>
  </si>
  <si>
    <t>AMDE-7A96D2M6EK</t>
  </si>
  <si>
    <t>https://agent-admin.paveapi.com/inspectionView/AMDE-7A96D2M6EK?activeTab=past-sessions</t>
  </si>
  <si>
    <t>AMWT-CC1TEPNY20</t>
  </si>
  <si>
    <t>https://agent-admin.paveapi.com/inspectionView/AMWT-CC1TEPNY20?activeTab=past-sessions</t>
  </si>
  <si>
    <t>View 4: Remove misalign - molding center</t>
  </si>
  <si>
    <t>AMWT-E9FHVRL6P5</t>
  </si>
  <si>
    <t>https://agent-admin.paveapi.com/inspectionView/AMWT-E9FHVRL6P5?activeTab=past-sessions</t>
  </si>
  <si>
    <t>View 7: Remove (1, 3) -&gt; unclear damage</t>
  </si>
  <si>
    <t>AMDE-SYTQ8Z2UML</t>
  </si>
  <si>
    <t>https://agent-admin.paveapi.com/inspectionView/AMDE-SYTQ8Z2UML?activeTab=past-sessions</t>
  </si>
  <si>
    <t>AMWT-EQOQQQAJ6M</t>
  </si>
  <si>
    <t>https://agent-admin.paveapi.com/inspectionView/AMWT-EQOQQQAJ6M?activeTab=past-sessions</t>
  </si>
  <si>
    <t>AMWT-KYWDM7U4YM</t>
  </si>
  <si>
    <t>https://agent-admin.paveapi.com/inspectionView/AMWT-KYWDM7U4YM?activeTab=past-sessions</t>
  </si>
  <si>
    <t>AMWK-CI1ESBFVYA</t>
  </si>
  <si>
    <t>https://agent-admin.paveapi.com/inspectionView/AMWK-CI1ESBFVYA?activeTab=past-sessions</t>
  </si>
  <si>
    <t>AMWT-7BUQMLXFFK</t>
  </si>
  <si>
    <t>https://agent-admin.paveapi.com/inspectionView/AMWT-7BUQMLXFFK?activeTab=past-sessions</t>
  </si>
  <si>
    <t>AMWT-5VNZOVE5O3</t>
  </si>
  <si>
    <t>https://agent-admin.paveapi.com/inspectionView/AMWT-5VNZOVE5O3?activeTab=past-sessions</t>
  </si>
  <si>
    <t>AMWT-7FJEHCS27S</t>
  </si>
  <si>
    <t>https://agent-admin.paveapi.com/inspectionView/AMWT-7FJEHCS27S?activeTab=past-sessions</t>
  </si>
  <si>
    <t>AMWT-TUAMKKLPUB</t>
  </si>
  <si>
    <t>https://agent-admin.paveapi.com/inspectionView/AMWT-TUAMKKLPUB?activeTab=past-sessions</t>
  </si>
  <si>
    <t>AMDE-MKOFIPYMLG</t>
  </si>
  <si>
    <t>https://agent-admin.paveapi.com/inspectionView/AMDE-MKOFIPYMLG?activeTab=past-sessions</t>
  </si>
  <si>
    <t>View 7: Remove (13) -&gt; unclear damage</t>
  </si>
  <si>
    <t>AMDE-KZKWTEIQU2</t>
  </si>
  <si>
    <t>https://agent-admin.paveapi.com/inspectionView/AMDE-KZKWTEIQU2?activeTab=past-sessions</t>
  </si>
  <si>
    <t>AMWT-K0PKTQAYTJ</t>
  </si>
  <si>
    <t>https://agent-admin.paveapi.com/inspectionView/AMWT-K0PKTQAYTJ?activeTab=past-sessions</t>
  </si>
  <si>
    <t>View 8: Remove (8) -&gt; dame ko đúng size
Add dent major SL -&gt; pillar cover left</t>
  </si>
  <si>
    <t>AMWT-UP2QWDXXXX</t>
  </si>
  <si>
    <t>https://agent-admin.paveapi.com/inspectionView/AMWT-UP2QWDXXXX?activeTab=past-sessions</t>
  </si>
  <si>
    <t>AMDE-HYNOJJJSKX</t>
  </si>
  <si>
    <t>https://agent-admin.paveapi.com/inspectionView/AMDE-HYNOJJJSKX?activeTab=past-sessions</t>
  </si>
  <si>
    <t>AMWT-PMNCMDJKCE</t>
  </si>
  <si>
    <t>https://agent-admin.paveapi.com/inspectionView/AMWT-PMNCMDJKCE?activeTab=past-sessions</t>
  </si>
  <si>
    <t>AMWT-NAHIKRMCTD</t>
  </si>
  <si>
    <t>https://agent-admin.paveapi.com/inspectionView/AMWT-NAHIKRMCTD?activeTab=past-sessions</t>
  </si>
  <si>
    <t>AMAU-RTU07XRIRL</t>
  </si>
  <si>
    <t>https://agent-admin.paveapi.com/inspectionView/AMAU-RTU07XRIRL?activeTab=past-sessions</t>
  </si>
  <si>
    <t>AMWT-RJJPHKDCD7</t>
  </si>
  <si>
    <t>https://agent-admin.paveapi.com/inspectionView/AMWT-RJJPHKDCD7?activeTab=past-sessions</t>
  </si>
  <si>
    <t>AMWT-WDGKOBFNH9</t>
  </si>
  <si>
    <t>https://agent-admin.paveapi.com/inspectionView/AMWT-WDGKOBFNH9?activeTab=past-sessions</t>
  </si>
  <si>
    <t>AMRR-HKPFPPXEYR</t>
  </si>
  <si>
    <t>https://agent-admin.paveapi.com/inspectionView/AMRR-HKPFPPXEYR?activeTab=past-sessions</t>
  </si>
  <si>
    <t>View 7: 
Change (6) (7) DENTED_MEDIUM_THROUGH_PAINT -&gt; DENTED_MEDIUM_NOT_THROUGH_PAINT
Change (8) DENTED_MEDIUM_THROUGH_PAINT -&gt; DENTED_MAJOR_NOT_THROUGH_PAINT</t>
  </si>
  <si>
    <t>AMFR-AJTVQQLRXT</t>
  </si>
  <si>
    <t>https://agent-admin.paveapi.com/inspectionView/AMFR-AJTVQQLRXT?activeTab=past-sessions</t>
  </si>
  <si>
    <t>View 7: Miss damage
DENT_MEDIUM_SEAM_LINE - DOOR_FRONT_RIGHT</t>
  </si>
  <si>
    <t>AMWK-2M2RFKX6XT</t>
  </si>
  <si>
    <t>https://agent-admin.paveapi.com/inspectionView/AMWK-2M2RFKX6XT?activeTab=past-sessions</t>
  </si>
  <si>
    <t>View 8: Miss damage
DENTED_MEDIUM_NOT_THROUGH_PAINT - HATCHDOOR_REAR_LEFT</t>
  </si>
  <si>
    <t>AMWT-ZHIWPT89Y9</t>
  </si>
  <si>
    <t>https://agent-admin.paveapi.com/inspectionView/AMWT-ZHIWPT89Y9?activeTab=past-sessions</t>
  </si>
  <si>
    <t>View 5: Remove
(1) DENTED_MEDIUM_NOT_THROUGH_PAINT - BUMPER_FRONT_UNIQUE
View 8: Remove
(1) DENTED_MEDIUM_NOT_THROUGH_PAINT - BUMPER_REAR_UNIQUE</t>
  </si>
  <si>
    <t>AMWT-VDVUZMSC8L</t>
  </si>
  <si>
    <t>https://agent-admin.paveapi.com/inspectionView/AMWT-VDVUZMSC8L?activeTab=past-sessions</t>
  </si>
  <si>
    <t>AMWT-HXFMRRISEE</t>
  </si>
  <si>
    <t>https://agent-admin.paveapi.com/inspectionView/AMWT-HXFMRRISEE?activeTab=past-sessions</t>
  </si>
  <si>
    <t>AMWT-WFFCVWAQQ3</t>
  </si>
  <si>
    <t>https://agent-admin.paveapi.com/inspectionView/AMWT-WFFCVWAQQ3?activeTab=past-sessions</t>
  </si>
  <si>
    <t>AMWT-OQXH3XDCTH</t>
  </si>
  <si>
    <t>https://agent-admin.paveapi.com/inspectionView/AMWT-OQXH3XDCTH?activeTab=past-sessions</t>
  </si>
  <si>
    <t>AMWT-EZCRHESEY5</t>
  </si>
  <si>
    <t>https://agent-admin.paveapi.com/inspectionView/AMWT-EZCRHESEY5?activeTab=past-sessions</t>
  </si>
  <si>
    <t>AMWT-DJEGMQIOMM</t>
  </si>
  <si>
    <t>https://agent-admin.paveapi.com/inspectionView/AMWT-DJEGMQIOMM?activeTab=past-sessions</t>
  </si>
  <si>
    <t>AMWT-L1A8F6CDJ2</t>
  </si>
  <si>
    <t>https://agent-admin.paveapi.com/inspectionView/AMWT-L1A8F6CDJ2?activeTab=past-sessions</t>
  </si>
  <si>
    <t>AMWT-OTRXCMFX8D</t>
  </si>
  <si>
    <t>https://agent-admin.paveapi.com/inspectionView/AMWT-OTRXCMFX8D?activeTab=past-sessions</t>
  </si>
  <si>
    <t>AMWT-YGSRVGYNPX</t>
  </si>
  <si>
    <t>https://agent-admin.paveapi.com/inspectionView/AMWT-YGSRVGYNPX?activeTab=past-sessions</t>
  </si>
  <si>
    <t>View 4: 
Unremove:
(2) DENTED_MAJOR_THROUGH_PAINT - QUARTER_PANEL_LEFT
(4) DENTED_MEDIUM_THROUGH_PAINT - QUARTER_PANEL_LEFT
View 8:
Remove(Repair):
(2) MISSING_MAJOR - BUMPER_REAR_UNIQUE
(3) DENTED_MEDIUM_NOT_THROUGH_PAINT - MOLDING_DOOR_REAR_LEFT
(4) DENTED_MEDIUM_NOT_THROUGH_PAINT - BUMPER_REAR_UNIQUE</t>
  </si>
  <si>
    <t>View 7: Remove
(8) DENTED_MEDIUM_NOT_THROUGH_PAINT - DOOR_FRONT_RIGHT</t>
  </si>
  <si>
    <t>AMWT-LV8DKYKSBY</t>
  </si>
  <si>
    <t>https://agent-admin.paveapi.com/inspectionView/AMWT-LV8DKYKSBY?activeTab=past-sessions</t>
  </si>
  <si>
    <t>Front side: Remove (7) Medium broken - Front Bumper Cover</t>
  </si>
  <si>
    <t>AMWT-UY0USBH33F</t>
  </si>
  <si>
    <t>https://agent-admin.paveapi.com/inspectionView/AMWT-UY0USBH33F?activeTab=past-sessions</t>
  </si>
  <si>
    <t>AMWT-FMD5SAADLF</t>
  </si>
  <si>
    <t>https://agent-admin.paveapi.com/inspectionView/AMWT-FMD5SAADLF?activeTab=past-sessions</t>
  </si>
  <si>
    <t>AMDE-TBYQU25FXY</t>
  </si>
  <si>
    <t>https://agent-admin.paveapi.com/inspectionView/AMDE-TBYQU25FXY?activeTab=past-sessions</t>
  </si>
  <si>
    <t>AMFR-WNYFBVL89I</t>
  </si>
  <si>
    <t>https://agent-admin.paveapi.com/inspectionView/AMFR-WNYFBVL89I?activeTab=past-sessions</t>
  </si>
  <si>
    <t>AMDE-BTSJAWGT6U</t>
  </si>
  <si>
    <t>https://agent-admin.paveapi.com/inspectionView/AMDE-BTSJAWGT6U?activeTab=past-sessions</t>
  </si>
  <si>
    <t>AMWT-B7QOJQ9PMJ</t>
  </si>
  <si>
    <t>https://agent-admin.paveapi.com/inspectionView/AMWT-B7QOJQ9PMJ?activeTab=past-sessions</t>
  </si>
  <si>
    <t>AMWT-TZDAQKY1FJ</t>
  </si>
  <si>
    <t>https://agent-admin.paveapi.com/inspectionView/AMWT-TZDAQKY1FJ?activeTab=past-sessions</t>
  </si>
  <si>
    <t>AMWT-7M4W6YJWW6</t>
  </si>
  <si>
    <t>https://agent-admin.paveapi.com/inspectionView/AMWT-7M4W6YJWW6?activeTab=past-sessions</t>
  </si>
  <si>
    <t>AMES-8ZOKBDFRM8</t>
  </si>
  <si>
    <t>https://agent-admin.paveapi.com/inspectionView/AMES-8ZOKBDFRM8?activeTab=past-sessions</t>
  </si>
  <si>
    <t>Back side: Miss damage: Medium dent not through paint - Rear Left Hatch Door</t>
  </si>
  <si>
    <t>AMWT-PWHWB43KVW</t>
  </si>
  <si>
    <t>https://agent-admin.paveapi.com/inspectionView/AMWT-PWHWB43KVW?activeTab=past-sessions</t>
  </si>
  <si>
    <t>AMDE-V8H2LZVHMJ</t>
  </si>
  <si>
    <t>https://agent-admin.paveapi.com/inspectionView/AMDE-V8H2LZVHMJ?activeTab=past-sessions</t>
  </si>
  <si>
    <t>AMWT-Q0IT3SEBPM</t>
  </si>
  <si>
    <t>https://agent-admin.paveapi.com/inspectionView/AMWT-Q0IT3SEBPM?activeTab=past-sessions</t>
  </si>
  <si>
    <t>AMWT-0GEZIAYO87</t>
  </si>
  <si>
    <t>https://agent-admin.paveapi.com/inspectionView/AMWT-0GEZIAYO87?activeTab=past-sessions</t>
  </si>
  <si>
    <t>AMWK-FCRZXFC386</t>
  </si>
  <si>
    <t>https://agent-admin.paveapi.com/inspectionView/AMWK-FCRZXFC386?activeTab=past-sessions</t>
  </si>
  <si>
    <t>AMWT-OZY8FHAVZ4</t>
  </si>
  <si>
    <t>https://agent-admin.paveapi.com/inspectionView/AMWT-OZY8FHAVZ4?activeTab=past-sessions</t>
  </si>
  <si>
    <t>AMWT-UCK9BXWYWT</t>
  </si>
  <si>
    <t>https://agent-admin.paveapi.com/inspectionView/AMWT-UCK9BXWYWT?activeTab=past-sessions</t>
  </si>
  <si>
    <t>AMWT-U9850QPYYW</t>
  </si>
  <si>
    <t>https://agent-admin.paveapi.com/inspectionView/AMWT-U9850QPYYW?activeTab=past-sessions</t>
  </si>
  <si>
    <t>AMWK-WCIH4QPSTX</t>
  </si>
  <si>
    <t>https://agent-admin.paveapi.com/inspectionView/AMWK-WCIH4QPSTX?activeTab=past-sessions</t>
  </si>
  <si>
    <t>AMWT-A03KXIUKRB</t>
  </si>
  <si>
    <t>https://agent-admin.paveapi.com/inspectionView/AMWT-A03KXIUKRB?activeTab=past-sessions</t>
  </si>
  <si>
    <t>AMWK-SQZ4MUNU7G</t>
  </si>
  <si>
    <t>https://agent-admin.paveapi.com/inspectionView/AMWK-SQZ4MUNU7G?activeTab=past-sessions</t>
  </si>
  <si>
    <t>AMWT-D3JSQMU0FC</t>
  </si>
  <si>
    <t>https://agent-admin.paveapi.com/inspectionView/AMWT-D3JSQMU0FC?activeTab=past-sessions</t>
  </si>
  <si>
    <t>AMFR-NHOZF7KKJ0</t>
  </si>
  <si>
    <t>https://agent-admin.paveapi.com/inspectionView/AMFR-NHOZF7KKJ0?activeTab=past-sessions</t>
  </si>
  <si>
    <t>AMWT-H6X6DFGSED</t>
  </si>
  <si>
    <t>https://agent-admin.paveapi.com/inspectionView/AMWT-H6X6DFGSED?activeTab=past-sessions</t>
  </si>
  <si>
    <t xml:space="preserve">Left side: 
- Remove (6) Major misalign - Front Left Fender Trim
- Miss damage: Missing - Front Left Fender Trim
- Miss damage: Major misalign - hood </t>
  </si>
  <si>
    <t>AMWT-G2Y3IGXP7S</t>
  </si>
  <si>
    <t>https://agent-admin.paveapi.com/inspectionView/AMWT-G2Y3IGXP7S?activeTab=past-sessions</t>
  </si>
  <si>
    <t>AMWT-TLWO6Y7WQX</t>
  </si>
  <si>
    <t>https://agent-admin.paveapi.com/inspectionView/AMWT-TLWO6Y7WQX?activeTab=past-sessions</t>
  </si>
  <si>
    <t>AMWT-EBJEIJZQRT</t>
  </si>
  <si>
    <t>https://agent-admin.paveapi.com/inspectionView/AMWT-EBJEIJZQRT?activeTab=past-sessions</t>
  </si>
  <si>
    <t>Back side: 
- Remove (4) Medium dent not through paint - Rear Right Hatch Door
- Remove (10) Medium dent not through paint - Rear Right Hatch Door</t>
  </si>
  <si>
    <t>AMDE-AUBAE1ZMZ3</t>
  </si>
  <si>
    <t>https://agent-admin.paveapi.com/inspectionView/AMDE-AUBAE1ZMZ3?activeTab=past-sessions</t>
  </si>
  <si>
    <t>AMWT-XGMWVQKPK9</t>
  </si>
  <si>
    <t>https://agent-admin.paveapi.com/inspectionView/AMWT-XGMWVQKPK9?activeTab=past-sessions</t>
  </si>
  <si>
    <t>AMWT-T5628GWZ4E</t>
  </si>
  <si>
    <t>https://agent-admin.paveapi.com/inspectionView/AMWT-T5628GWZ4E?activeTab=past-sessions</t>
  </si>
  <si>
    <t>AMDE-DLFZ0HPUSR</t>
  </si>
  <si>
    <t>https://agent-admin.paveapi.com/inspectionView/AMDE-DLFZ0HPUSR?activeTab=past-sessions</t>
  </si>
  <si>
    <t>AMWT-GH7IPFMC7V</t>
  </si>
  <si>
    <t>https://agent-admin.paveapi.com/inspectionView/AMWT-GH7IPFMC7V?activeTab=past-sessions</t>
  </si>
  <si>
    <t>AMWT-NGAZORHGWI</t>
  </si>
  <si>
    <t>https://agent-admin.paveapi.com/inspectionView/AMWT-NGAZORHGWI?activeTab=past-sessions</t>
  </si>
  <si>
    <t>AMWK-AHSWPUDKSI</t>
  </si>
  <si>
    <t>https://agent-admin.paveapi.com/inspectionView/AMWK-AHSWPUDKSI?activeTab=past-sessions</t>
  </si>
  <si>
    <t>AMDE-Q6CWW5KKTI</t>
  </si>
  <si>
    <t>https://agent-admin.paveapi.com/inspectionView/AMDE-Q6CWW5KKTI?activeTab=past-sessions</t>
  </si>
  <si>
    <t>AMWT-IIWGOD6H9Z</t>
  </si>
  <si>
    <t>https://agent-admin.paveapi.com/inspectionView/AMWT-IIWGOD6H9Z?activeTab=past-sessions</t>
  </si>
  <si>
    <t>AMWT-ZM2WQFPGYD</t>
  </si>
  <si>
    <t>https://agent-admin.paveapi.com/inspectionView/AMWT-ZM2WQFPGYD?activeTab=past-sessions</t>
  </si>
  <si>
    <t>AMWT-HBZCDRJAEJ</t>
  </si>
  <si>
    <t>https://agent-admin.paveapi.com/inspectionView/AMWT-HBZCDRJAEJ?activeTab=past-sessions</t>
  </si>
  <si>
    <t>AMWT-WO8DB4RGZN</t>
  </si>
  <si>
    <t>https://agent-admin.paveapi.com/inspectionView/AMWT-WO8DB4RGZN?activeTab=past-sessions</t>
  </si>
  <si>
    <t>AMWT-PGR0LQE1HV</t>
  </si>
  <si>
    <t>https://agent-admin.paveapi.com/inspectionView/AMWT-PGR0LQE1HV?activeTab=past-sessions</t>
  </si>
  <si>
    <t>AMWT-EIIAO8NBNT</t>
  </si>
  <si>
    <t>https://agent-admin.paveapi.com/inspectionView/AMWT-EIIAO8NBNT?activeTab=past-sessions</t>
  </si>
  <si>
    <t>AMDE-URDL3JLXFS</t>
  </si>
  <si>
    <t>https://agent-admin.paveapi.com/inspectionView/AMDE-URDL3JLXFS?activeTab=past-sessions</t>
  </si>
  <si>
    <t>AMWT-244BZF79HB</t>
  </si>
  <si>
    <t>https://agent-admin.paveapi.com/inspectionView/AMWT-244BZF79HB?activeTab=past-sessions</t>
  </si>
  <si>
    <t>AMWT-TMMDKXII35</t>
  </si>
  <si>
    <t>https://agent-admin.paveapi.com/inspectionView/AMWT-TMMDKXII35?activeTab=past-sessions</t>
  </si>
  <si>
    <t>AMWT-LIOBGXPLVA</t>
  </si>
  <si>
    <t>https://agent-admin.paveapi.com/inspectionView/AMWT-LIOBGXPLVA?activeTab=past-sessions</t>
  </si>
  <si>
    <t>AMWT-IKKALISMN7</t>
  </si>
  <si>
    <t>https://agent-admin.paveapi.com/inspectionView/AMWT-IKKALISMN7?activeTab=past-sessions</t>
  </si>
  <si>
    <t>AMDE-GDORREDY87</t>
  </si>
  <si>
    <t>https://agent-admin.paveapi.com/inspectionView/AMDE-GDORREDY87?activeTab=past-sessions</t>
  </si>
  <si>
    <t>AMWK-0MYLYBSRXM</t>
  </si>
  <si>
    <t>https://agent-admin.paveapi.com/inspectionView/AMWK-0MYLYBSRXM?activeTab=past-sessions</t>
  </si>
  <si>
    <t>AMWT-1HBQXMXK19</t>
  </si>
  <si>
    <t>https://agent-admin.paveapi.com/inspectionView/AMWT-1HBQXMXK19?activeTab=past-sessions</t>
  </si>
  <si>
    <t>Back side: 
- Remove (4) Medium dent on seam line - Left C-Pillar
- Remove (5) Medium dent on seam line - Roof Panel</t>
  </si>
  <si>
    <t>AMWT-7JBJG2NUH7</t>
  </si>
  <si>
    <t>https://agent-admin.paveapi.com/inspectionView/AMWT-7JBJG2NUH7?activeTab=past-sessions</t>
  </si>
  <si>
    <t>AMWT-KOF8TRNJUV</t>
  </si>
  <si>
    <t>https://agent-admin.paveapi.com/inspectionView/AMWT-KOF8TRNJUV?activeTab=past-sessions</t>
  </si>
  <si>
    <t>View 5:
Remove (4) HOLE_MINOR - BUMPER_FRONT_UNIQUE 
View 7: Miss damage
DENTED_MAJOR_NOT_THROUGH_PAINT - DOOR_REAR_RIGHT</t>
  </si>
  <si>
    <t>View 4:
Remove (15) DENTED_MEDIUM_NOT_THROUGH_PAINT - CENTER_PANEL_LEFT</t>
  </si>
  <si>
    <t>AMWT-MWFANMG83P</t>
  </si>
  <si>
    <t>https://agent-admin.paveapi.com/inspectionView/AMWT-MWFANMG83P?activeTab=past-sessions</t>
  </si>
  <si>
    <t>View 7: Miss damage
DENTED_MEDIUM_NOT_THROUGH_PAINT - QUARTER_PANEL_RIGHT</t>
  </si>
  <si>
    <t>AMDE-YT4KB9ZQGO</t>
  </si>
  <si>
    <t>https://agent-admin.paveapi.com/inspectionView/AMDE-YT4KB9ZQGO?activeTab=past-sessions</t>
  </si>
  <si>
    <t>AMWT-4XOIRBEIFE</t>
  </si>
  <si>
    <t>https://agent-admin.paveapi.com/inspectionView/AMWT-4XOIRBEIFE?activeTab=past-sessions</t>
  </si>
  <si>
    <t>AMWT-2JA9DND5JT</t>
  </si>
  <si>
    <t>https://agent-admin.paveapi.com/inspectionView/AMWT-2JA9DND5JT?activeTab=past-sessions</t>
  </si>
  <si>
    <t>AMES-RLJJRF0PJO</t>
  </si>
  <si>
    <t>https://agent-admin.paveapi.com/inspectionView/AMES-RLJJRF0PJO?activeTab=past-sessions</t>
  </si>
  <si>
    <t>AMWT-NJV1PJN6V8</t>
  </si>
  <si>
    <t>https://agent-admin.paveapi.com/inspectionView/AMWT-NJV1PJN6V8?activeTab=past-sessions</t>
  </si>
  <si>
    <t>View 4:
Remove (1) DENTED_MEDIUM_NOT_THROUGH_PAINT - CENTER_PANEL_LEFT
View 5:
Remove (1) DENT_MEDIUM_SEAM_LINE - ROOF_PANEL</t>
  </si>
  <si>
    <t>AMWT-EBWNSHUNBE</t>
  </si>
  <si>
    <t>https://agent-admin.paveapi.com/inspectionView/AMWT-EBWNSHUNBE?activeTab=past-sessions</t>
  </si>
  <si>
    <t>AMWT-S7HRRUAES2</t>
  </si>
  <si>
    <t>https://agent-admin.paveapi.com/inspectionView/AMWT-S7HRRUAES2?activeTab=past-sessions</t>
  </si>
  <si>
    <t>View 4: Miss damage
DENTED_MAJOR_NOT_THROUGH_PAINT - DOOR_FRONT_LEFT</t>
  </si>
  <si>
    <t>AMWT-YDSOZ4GY1B</t>
  </si>
  <si>
    <t>https://agent-admin.paveapi.com/inspectionView/AMWT-YDSOZ4GY1B?activeTab=past-sessions</t>
  </si>
  <si>
    <t>AMWT-UCDPIL3LTB</t>
  </si>
  <si>
    <t>https://agent-admin.paveapi.com/inspectionView/AMWT-UCDPIL3LTB?activeTab=past-sessions</t>
  </si>
  <si>
    <t>AMWT-IDTEY7XGY9</t>
  </si>
  <si>
    <t>https://agent-admin.paveapi.com/inspectionView/AMWT-IDTEY7XGY9?activeTab=past-sessions</t>
  </si>
  <si>
    <t>AMWT-PFJPPIEKOL</t>
  </si>
  <si>
    <t>https://agent-admin.paveapi.com/inspectionView/AMWT-PFJPPIEKOL?activeTab=past-sessions</t>
  </si>
  <si>
    <t>View 7: Miss damage
DENTED_MAJOR_THROUGH_PAINT - QUARTER_PANEL_RIGHT</t>
  </si>
  <si>
    <t>AMWT-2GPDWGOCUN</t>
  </si>
  <si>
    <t>https://agent-admin.paveapi.com/inspectionView/AMWT-2GPDWGOCUN?activeTab=past-sessions</t>
  </si>
  <si>
    <t>View 4: 
Remove
(1) (3) DENTED_MEDIUM_NOT_THROUGH_PAINT - CENTER_PANEL_LEFT
(Dent nông không rõ ràng)</t>
  </si>
  <si>
    <t>View 7: 
Remove (2) MISSING_MAJOR - TRIM_FENDER_FRONT_RIGHT
(Repaired)</t>
  </si>
  <si>
    <t>View 5:
Remove (1) DENT_MEDIUM_SEAM_LINE - BUMPER_FRONT_UNIQUE</t>
  </si>
  <si>
    <t>View 7: Miss damage
DENT_MAJOR_SEAM_LINE - DOOR_REAR_RIGHT</t>
  </si>
  <si>
    <t>View 7:
Unremove (8) DENTED_MAJOR_NOT_THROUGH_PAINT - QUARTER_PANEL_RIGHT</t>
  </si>
  <si>
    <t>AMES-A2C1WOUCIU</t>
  </si>
  <si>
    <t>https://agent-admin.paveapi.com/inspectionView/AMES-A2C1WOUCIU?activeTab=past-sessions</t>
  </si>
  <si>
    <t>View 8:
DENT_MEDIUM_NOT_THROUGH_PAINT - HATCHDOOR_REAR_RIGHT</t>
  </si>
  <si>
    <t>AMRR-PQXH961TFD</t>
  </si>
  <si>
    <t>https://agent-admin.paveapi.com/inspectionView/AMRR-PQXH961TFD?activeTab=past-sessions</t>
  </si>
  <si>
    <t>AMWT-SMAMDBIPX6</t>
  </si>
  <si>
    <t>https://agent-admin.paveapi.com/inspectionView/AMWT-SMAMDBIPX6?activeTab=past-sessions</t>
  </si>
  <si>
    <t>AMWT-TU1SDQNXX9</t>
  </si>
  <si>
    <t>https://agent-admin.paveapi.com/inspectionView/AMWT-TU1SDQNXX9?activeTab=past-sessions</t>
  </si>
  <si>
    <t>AMWT-9MZDVHDLZ8</t>
  </si>
  <si>
    <t>https://agent-admin.paveapi.com/inspectionView/AMWT-9MZDVHDLZ8?activeTab=past-sessions</t>
  </si>
  <si>
    <t>AMWT-WBEQPINXMF</t>
  </si>
  <si>
    <t>https://agent-admin.paveapi.com/inspectionView/AMWT-WBEQPINXMF?activeTab=past-sessions</t>
  </si>
  <si>
    <t>AMDE-ZKIAOEJIRI</t>
  </si>
  <si>
    <t>https://agent-admin.paveapi.com/inspectionView/AMDE-ZKIAOEJIRI?activeTab=past-sessions</t>
  </si>
  <si>
    <t>AMES-U43JURKWT2</t>
  </si>
  <si>
    <t>https://agent-admin.paveapi.com/inspectionView/AMES-U43JURKWT2?activeTab=past-sessions</t>
  </si>
  <si>
    <t>AMWT-AKIGNTOQUA</t>
  </si>
  <si>
    <t>https://agent-admin.paveapi.com/inspectionView/AMWT-AKIGNTOQUA?activeTab=past-sessions</t>
  </si>
  <si>
    <t>Invalid</t>
  </si>
  <si>
    <t>AMDE-7CKD72KTYE</t>
  </si>
  <si>
    <t>https://agent-admin.paveapi.com/inspectionView/AMDE-7CKD72KTYE?activeTab=past-sessions</t>
  </si>
  <si>
    <t>AMES-ZDEPNIVCFT</t>
  </si>
  <si>
    <t>https://agent-admin.paveapi.com/inspectionView/AMES-ZDEPNIVCFT?activeTab=past-sessions</t>
  </si>
  <si>
    <t>AMWT-YLVS3YR51X</t>
  </si>
  <si>
    <t>https://agent-admin.paveapi.com/inspectionView/AMWT-YLVS3YR51X?activeTab=past-sessions</t>
  </si>
  <si>
    <t>View 4:
Remove (1) DENTED_MEDIUM_NOT_THROUGH_PAINT - BUMPER_FRONT_UNIQUE</t>
  </si>
  <si>
    <t>View 4:
Remove (14) DENTED_MEDIUM_NOT_THROUGH_PAINT - QUARTER_PANEL_LEFT
Remove (16) DENTED_MEDIUM_NOT_THROUGH_PAINT - DOOR_REAR_LEFT</t>
  </si>
  <si>
    <t>AMWT-SPFKCQUKFQ</t>
  </si>
  <si>
    <t>https://agent-admin.paveapi.com/inspectionView/AMWT-SPFKCQUKFQ?activeTab=past-sessions</t>
  </si>
  <si>
    <t>View 7: Missing damage
DENTED_MEDIUM_NOT_THROUGH_PAINT - QUARTER_PANEL_LEFT</t>
  </si>
  <si>
    <t>AMWT-S8S3OHGB2Q</t>
  </si>
  <si>
    <t>https://agent-admin.paveapi.com/inspectionView/AMWT-S8S3OHGB2Q?activeTab=past-sessions</t>
  </si>
  <si>
    <t>AMWT-MKDLCR1CDU</t>
  </si>
  <si>
    <t>https://agent-admin.paveapi.com/inspectionView/AMWT-MKDLCR1CDU?activeTab=past-sessions</t>
  </si>
  <si>
    <t>AMWT-IVHFQ28RAA</t>
  </si>
  <si>
    <t>https://agent-admin.paveapi.com/inspectionView/AMWT-IVHFQ28RAA?activeTab=past-sessions</t>
  </si>
  <si>
    <t>AMWT-RR6UPWJWPG</t>
  </si>
  <si>
    <t>https://agent-admin.paveapi.com/inspectionView/AMWT-RR6UPWJWPG?activeTab=past-sessions</t>
  </si>
  <si>
    <t>AMWT-YVV0YZ8T3O</t>
  </si>
  <si>
    <t>https://agent-admin.paveapi.com/inspectionView/AMWT-YVV0YZ8T3O?activeTab=past-sessions</t>
  </si>
  <si>
    <t>AMWT-EYF8ETFNTR</t>
  </si>
  <si>
    <t>https://agent-admin.paveapi.com/inspectionView/AMWT-EYF8ETFNTR?activeTab=past-sessions</t>
  </si>
  <si>
    <t>AMWT-BSER2CXD85</t>
  </si>
  <si>
    <t>https://agent-admin.paveapi.com/inspectionView/AMWT-BSER2CXD85?activeTab=past-sessions</t>
  </si>
  <si>
    <t>Back side: Remove (1) Medium dent on seam line - Roof Panel</t>
  </si>
  <si>
    <t>AMWT-OY1QSIAWW5</t>
  </si>
  <si>
    <t>https://agent-admin.paveapi.com/inspectionView/AMWT-OY1QSIAWW5?activeTab=past-sessions</t>
  </si>
  <si>
    <t>Left side: Remove (4) Major dent on seam line - Left Roof Line
Front side: 
- Remove (1) Major dent on seam line - Front Bumper Cover
- Remove (3) Medium broken - Front Bumper Cover</t>
  </si>
  <si>
    <t>AMIT-VQTYA89TEW</t>
  </si>
  <si>
    <t>https://agent-admin.paveapi.com/inspectionView/AMIT-VQTYA89TEW?activeTab=past-sessions</t>
  </si>
  <si>
    <t>AMWT-MMUDD7KAMM</t>
  </si>
  <si>
    <t>https://agent-admin.paveapi.com/inspectionView/AMWT-MMUDD7KAMM?activeTab=past-sessions</t>
  </si>
  <si>
    <t>AMWT-LR4WXIRKTD</t>
  </si>
  <si>
    <t>https://agent-admin.paveapi.com/inspectionView/AMWT-LR4WXIRKTD?activeTab=past-sessions</t>
  </si>
  <si>
    <t>AMWT-XBWPOSOEJ9</t>
  </si>
  <si>
    <t>https://agent-admin.paveapi.com/inspectionView/AMWT-XBWPOSOEJ9?activeTab=past-sessions</t>
  </si>
  <si>
    <t>AMWT-MM9E35LLR1</t>
  </si>
  <si>
    <t>https://agent-admin.paveapi.com/inspectionView/AMWT-MM9E35LLR1?activeTab=past-sessions</t>
  </si>
  <si>
    <t>AMWT-VYAKSDUSGS</t>
  </si>
  <si>
    <t>https://agent-admin.paveapi.com/inspectionView/AMWT-VYAKSDUSGS?activeTab=past-sessions</t>
  </si>
  <si>
    <t>AMWT-HT7Z3MZ39J</t>
  </si>
  <si>
    <t>https://agent-admin.paveapi.com/inspectionView/AMWT-HT7Z3MZ39J?activeTab=past-sessions</t>
  </si>
  <si>
    <t>AMWT-CGUCRYKFO6</t>
  </si>
  <si>
    <t>https://agent-admin.paveapi.com/inspectionView/AMWT-CGUCRYKFO6?activeTab=past-sessions</t>
  </si>
  <si>
    <t>AMWT-BHA9BZFDDU</t>
  </si>
  <si>
    <t>https://agent-admin.paveapi.com/inspectionView/AMWT-BHA9BZFDDU?activeTab=past-sessions</t>
  </si>
  <si>
    <t>AMWT-BR8TIFXR1R</t>
  </si>
  <si>
    <t>https://agent-admin.paveapi.com/inspectionView/AMWT-BR8TIFXR1R?activeTab=past-sessions</t>
  </si>
  <si>
    <t>AMWK-WHHLN7STJK</t>
  </si>
  <si>
    <t>https://agent-admin.paveapi.com/inspectionView/AMWK-WHHLN7STJK?activeTab=past-sessions</t>
  </si>
  <si>
    <t>Right side: Remove (6) Medium dent on seam line  - Left Roof Line</t>
  </si>
  <si>
    <t>AMWT-BU02WFUFFL</t>
  </si>
  <si>
    <t>https://agent-admin.paveapi.com/inspectionView/AMWT-BU02WFUFFL?activeTab=past-sessions</t>
  </si>
  <si>
    <t>AMDE-55JQPK013J</t>
  </si>
  <si>
    <t>https://agent-admin.paveapi.com/inspectionView/AMDE-55JQPK013J?activeTab=past-sessions</t>
  </si>
  <si>
    <t>AMWT-KNBJPHVNHT</t>
  </si>
  <si>
    <t>https://agent-admin.paveapi.com/inspectionView/AMWT-KNBJPHVNHT?activeTab=past-sessions</t>
  </si>
  <si>
    <t>LTM-AGWN3VG52Q</t>
  </si>
  <si>
    <t>https://agent-admin.paveapi.com/inspectionView/LTM-AGWN3VG52Q?activeTab=past-sessions</t>
  </si>
  <si>
    <t>View 4: Add dent/bent major - front bumper
View 5: Add missing - right mirror housing
View 8: Add dent medium - rear bumper, dent medium - right hatchdoor</t>
  </si>
  <si>
    <t>ADF-37YAOD6XNL</t>
  </si>
  <si>
    <t>https://agent-admin.paveapi.com/inspectionView/ADF-37YAOD6XNL?activeTab=past-sessions</t>
  </si>
  <si>
    <t>ADF-KQQMXBWNOY</t>
  </si>
  <si>
    <t>https://agent-admin.paveapi.com/inspectionView/ADF-KQQMXBWNOY?activeTab=past-sessions</t>
  </si>
  <si>
    <t>ADF-KHJSLWS5BQ</t>
  </si>
  <si>
    <t>https://agent-admin.paveapi.com/inspectionView/ADF-KHJSLWS5BQ?activeTab=past-sessions</t>
  </si>
  <si>
    <t>ADF-ZDMZKZJ7WD</t>
  </si>
  <si>
    <t>https://agent-admin.paveapi.com/inspectionView/ADF-ZDMZKZJ7WD?activeTab=past-sessions</t>
  </si>
  <si>
    <t>AMWT-USFXQT13XR</t>
  </si>
  <si>
    <t>https://agent-admin.paveapi.com/inspectionView/AMWT-USFXQT13XR?activeTab=past-sessions</t>
  </si>
  <si>
    <t>ADF-2WLSY64PLL</t>
  </si>
  <si>
    <t>https://agent-admin.paveapi.com/inspectionView/ADF-2WLSY64PLL?activeTab=past-sessions</t>
  </si>
  <si>
    <t>DIL1-HEDFGCVWMG</t>
  </si>
  <si>
    <t>https://agent-admin.paveapi.com/inspectionView/DIL1-HEDFGCVWMG?activeTab=past-sessions</t>
  </si>
  <si>
    <t>AMWT-3BUROXN2QS</t>
  </si>
  <si>
    <t>https://agent-admin.paveapi.com/inspectionView/AMWT-3BUROXN2QS?activeTab=past-sessions</t>
  </si>
  <si>
    <t>Right side: Remove (6) Medium dent not through paint - Right Quarter Panel</t>
  </si>
  <si>
    <t>ADF-T5Z8U0C7PW</t>
  </si>
  <si>
    <t>https://agent-admin.paveapi.com/inspectionView/ADF-T5Z8U0C7PW?activeTab=past-sessions</t>
  </si>
  <si>
    <t>CRMI-HRT3NACRLP</t>
  </si>
  <si>
    <t>https://agent-admin.paveapi.com/inspectionView/CRMI-HRT3NACRLP?activeTab=past-sessions</t>
  </si>
  <si>
    <t>AMWT-AXHWCG6XTS</t>
  </si>
  <si>
    <t>https://agent-admin.paveapi.com/inspectionView/AMWT-AXHWCG6XTS?activeTab=past-sessions</t>
  </si>
  <si>
    <t>AMWT-ZORXJCEJFL</t>
  </si>
  <si>
    <t>https://agent-admin.paveapi.com/inspectionView/AMWT-ZORXJCEJFL?activeTab=past-sessions</t>
  </si>
  <si>
    <t>AMUO-PWDKGJDT3A</t>
  </si>
  <si>
    <t>https://agent-admin.paveapi.com/inspectionView/AMUO-PWDKGJDT3A?activeTab=past-sessions</t>
  </si>
  <si>
    <t>ADF-NU1FJRMSWF</t>
  </si>
  <si>
    <t>https://agent-admin.paveapi.com/inspectionView/ADF-NU1FJRMSWF?activeTab=past-sessions</t>
  </si>
  <si>
    <t>ADF-O3VZERZT4P</t>
  </si>
  <si>
    <t>https://agent-admin.paveapi.com/inspectionView/ADF-O3VZERZT4P?activeTab=past-sessions</t>
  </si>
  <si>
    <t>Right side: Remove (3) Medium dent on seam line - Front Right Door</t>
  </si>
  <si>
    <t>Right side: Remove (1) Severe dent on seam line - Right Rocker Panel
Back side: Remove (1) Medium dent not through paint - Rear Left Hatch Door</t>
  </si>
  <si>
    <t>AMUO-5W0GSBWPQC</t>
  </si>
  <si>
    <t>https://agent-admin.paveapi.com/inspectionView/AMUO-5W0GSBWPQC?activeTab=past-sessions</t>
  </si>
  <si>
    <t>AMUO-2T15X619UW</t>
  </si>
  <si>
    <t>https://agent-admin.paveapi.com/inspectionView/AMUO-2T15X619UW?activeTab=past-sessions</t>
  </si>
  <si>
    <t>CRMI-CGZYYFNAM1</t>
  </si>
  <si>
    <t>https://agent-admin.paveapi.com/inspectionView/CRMI-CGZYYFNAM1?activeTab=past-sessions</t>
  </si>
  <si>
    <t>CRMI-YHRVKIKWJB</t>
  </si>
  <si>
    <t>https://agent-admin.paveapi.com/inspectionView/CRMI-YHRVKIKWJB?activeTab=past-sessions</t>
  </si>
  <si>
    <t>CRMI-PMDQNLDVYO</t>
  </si>
  <si>
    <t>https://agent-admin.paveapi.com/inspectionView/CRMI-PMDQNLDVYO?activeTab=past-sessions</t>
  </si>
  <si>
    <t>DIL1-99DYQAEMYF</t>
  </si>
  <si>
    <t>https://agent-admin.paveapi.com/inspectionView/DIL1-99DYQAEMYF?activeTab=past-sessions</t>
  </si>
  <si>
    <t>CRMT-QHZJXGWZHU</t>
  </si>
  <si>
    <t>https://agent-admin.paveapi.com/inspectionView/CRMT-QHZJXGWZHU?activeTab=past-sessions</t>
  </si>
  <si>
    <t>DIL1-GS6Q0KK71A</t>
  </si>
  <si>
    <t>https://agent-admin.paveapi.com/inspectionView/DIL1-GS6Q0KK71A?activeTab=past-sessions</t>
  </si>
  <si>
    <t>ADF-T22T5NUOOP</t>
  </si>
  <si>
    <t>https://agent-admin.paveapi.com/inspectionView/ADF-T22T5NUOOP?activeTab=past-sessions</t>
  </si>
  <si>
    <t>CRMI-45FCXZCDWV</t>
  </si>
  <si>
    <t>https://agent-admin.paveapi.com/inspectionView/CRMI-45FCXZCDWV?activeTab=past-sessions</t>
  </si>
  <si>
    <t>Right side: Remove (9) Minor scratch not through paint - Right Quarter Panel
Back side: Miss damage: Minor hole - Rear Bumper Cover</t>
  </si>
  <si>
    <t>CRMI-VDMVBMSQNG</t>
  </si>
  <si>
    <t>https://agent-admin.paveapi.com/inspectionView/CRMI-VDMVBMSQNG?activeTab=past-sessions</t>
  </si>
  <si>
    <t>CRMT-WOMZMJIJII</t>
  </si>
  <si>
    <t>https://agent-admin.paveapi.com/inspectionView/CRMT-WOMZMJIJII?activeTab=past-sessions</t>
  </si>
  <si>
    <t>AMDE-VWJQNJVJR2</t>
  </si>
  <si>
    <t>https://agent-admin.paveapi.com/inspectionView/AMDE-VWJQNJVJR2?activeTab=past-sessions</t>
  </si>
  <si>
    <t>CRMT-6SZUASGRZT</t>
  </si>
  <si>
    <t>https://agent-admin.paveapi.com/inspectionView/CRMT-6SZUASGRZT?activeTab=past-sessions</t>
  </si>
  <si>
    <t>CRMT-T3NZPSDJB7</t>
  </si>
  <si>
    <t>https://agent-admin.paveapi.com/inspectionView/CRMT-T3NZPSDJB7?activeTab=past-sessions</t>
  </si>
  <si>
    <t>CRMT-S8UU3RZ1UV</t>
  </si>
  <si>
    <t>https://agent-admin.paveapi.com/inspectionView/CRMT-S8UU3RZ1UV?activeTab=past-sessions</t>
  </si>
  <si>
    <t>AMDE-UE4BJU2MC2</t>
  </si>
  <si>
    <t>https://agent-admin.paveapi.com/inspectionView/AMDE-UE4BJU2MC2?activeTab=past-sessions</t>
  </si>
  <si>
    <t>Miss damage: Medium dent not through paint - Left C-Pillar</t>
  </si>
  <si>
    <t>AMWT-78LUXTLXI1</t>
  </si>
  <si>
    <t>https://agent-admin.paveapi.com/inspectionView/AMWT-78LUXTLXI1?activeTab=past-sessions</t>
  </si>
  <si>
    <t>Right side: Remove (1) Major dent not through paint - Right Rocker Panel</t>
  </si>
  <si>
    <t>AMWT-YVN7XGJQB4</t>
  </si>
  <si>
    <t>https://agent-admin.paveapi.com/inspectionView/AMWT-YVN7XGJQB4?activeTab=past-sessions</t>
  </si>
  <si>
    <t>AMWK-55PYSM58ET</t>
  </si>
  <si>
    <t>https://agent-admin.paveapi.com/inspectionView/AMWK-55PYSM58ET?activeTab=past-sessions</t>
  </si>
  <si>
    <t>CRMI-FDLGUICU4I</t>
  </si>
  <si>
    <t>https://agent-admin.paveapi.com/inspectionView/CRMI-FDLGUICU4I?activeTab=past-sessions</t>
  </si>
  <si>
    <t>UMF4-OGSC4J6JNJ</t>
  </si>
  <si>
    <t>https://agent-admin.paveapi.com/inspectionView/UMF4-OGSC4J6JNJ?activeTab=past-sessions</t>
  </si>
  <si>
    <t>GCSI-S8K6AEZYTJ</t>
  </si>
  <si>
    <t>https://agent-admin.paveapi.com/inspectionView/GCSI-S8K6AEZYTJ?activeTab=past-sessions</t>
  </si>
  <si>
    <t>UMF4-IH2RWTGCIF</t>
  </si>
  <si>
    <t>https://agent-admin.paveapi.com/inspectionView/UMF4-IH2RWTGCIF?activeTab=past-sessions</t>
  </si>
  <si>
    <t>GBGS-VKNGPF89SQ</t>
  </si>
  <si>
    <t>https://agent-admin.paveapi.com/inspectionView/GBGS-VKNGPF89SQ?activeTab=past-sessions</t>
  </si>
  <si>
    <t>AMUO-EXMANCNLJ3</t>
  </si>
  <si>
    <t>https://agent-admin.paveapi.com/inspectionView/AMUO-EXMANCNLJ3?activeTab=past-sessions</t>
  </si>
  <si>
    <t>UMF4-ACLYUT6VOY</t>
  </si>
  <si>
    <t>https://agent-admin.paveapi.com/inspectionView/UMF4-ACLYUT6VOY?activeTab=past-sessions</t>
  </si>
  <si>
    <t>CRMT-M4Y5ADOSA4</t>
  </si>
  <si>
    <t>https://agent-admin.paveapi.com/inspectionView/CRMT-M4Y5ADOSA4?activeTab=past-sessions</t>
  </si>
  <si>
    <t>GBGS-NFXPMSNYS7</t>
  </si>
  <si>
    <t>https://agent-admin.paveapi.com/inspectionView/GBGS-NFXPMSNYS7?activeTab=past-sessions</t>
  </si>
  <si>
    <t>DIL1-6UUJKERDCP</t>
  </si>
  <si>
    <t>https://agent-admin.paveapi.com/inspectionView/DIL1-6UUJKERDCP?activeTab=past-sessions</t>
  </si>
  <si>
    <t>GBGS-XXVTVXZX3C</t>
  </si>
  <si>
    <t>https://agent-admin.paveapi.com/inspectionView/GBGS-XXVTVXZX3C?activeTab=past-sessions</t>
  </si>
  <si>
    <t>AMWT-F85M0VVIKY</t>
  </si>
  <si>
    <t>https://agent-admin.paveapi.com/inspectionView/AMWT-F85M0VVIKY?activeTab=past-sessions</t>
  </si>
  <si>
    <t>View 8: Remove (2) DENT_MEDIUM_SEAM_LINE - HATCHDOOR_REAR_LEFT</t>
  </si>
  <si>
    <t>View 5: Missing BROKEN_MAJOR - MUDFLAP_FRONT_RIGHT</t>
  </si>
  <si>
    <t>View 7: Missing Scratch medium not through - Door front</t>
  </si>
  <si>
    <t>View 8: Missing Scratch major not through - Bumper</t>
  </si>
  <si>
    <t>CRMT-JA7RHOWYCQ</t>
  </si>
  <si>
    <t>https://agent-admin.paveapi.com/inspectionView/CRMT-JA7RHOWYCQ?activeTab=past-sessions</t>
  </si>
  <si>
    <t>View 5: Remove (1, 2)</t>
  </si>
  <si>
    <t>View 5: Remove (1)</t>
  </si>
  <si>
    <t>View 4: Missing damage_Dent medium_Quarter panel
View 5: Missing damage_Dent medium_Roof panel</t>
  </si>
  <si>
    <t>View 4: Missing damage_Dent medium_Quarter panel
View 7: Missing damage_Dent medium_Door rear</t>
  </si>
  <si>
    <t>View 7: Add dent major - molding quarter</t>
  </si>
  <si>
    <t>AMWT-MGDQIWOFWC</t>
  </si>
  <si>
    <t>https://agent-admin.paveapi.com/inspectionView/AMWT-MGDQIWOFWC?activeTab=past-sessions</t>
  </si>
  <si>
    <t>AMWT-AIXXJQWXC4</t>
  </si>
  <si>
    <t>https://agent-admin.paveapi.com/inspectionView/AMWT-AIXXJQWXC4?activeTab=past-sessions</t>
  </si>
  <si>
    <t>AMWT-VVYE7PSCDN</t>
  </si>
  <si>
    <t>https://agent-admin.paveapi.com/inspectionView/AMWT-VVYE7PSCDN?activeTab=past-sessions</t>
  </si>
  <si>
    <t>View 4: remove (2, 3) -&gt; unclear damage
View 5: remove (2) -&gt; unclear damage
View 7: remove (4, 5, 6, 8, 10) -&gt; unclear damage</t>
  </si>
  <si>
    <t>View 4: Remove (5) -&gt; unclear damage
View 8: Remove (2) -&gt; dame ko đúng size</t>
  </si>
  <si>
    <t>View 5: Miss damage
DENT_MEDIUM_SEAM_LINE - BUMPER_FRONT_UNIQUE
View 7: Miss damage
DENTED_MEDIUM_NOT_THROUGH_PAINT - QUARTER_PANEL_RIGHT</t>
  </si>
  <si>
    <t>CRMI-I40O2SNGEH</t>
  </si>
  <si>
    <t>https://agent-admin.paveapi.com/inspectionView/CRMI-I40O2SNGEH?activeTab=past-sessions</t>
  </si>
  <si>
    <t>AMWK-LSY4Y63RSR</t>
  </si>
  <si>
    <t>https://agent-admin.paveapi.com/inspectionView/AMWK-LSY4Y63RSR?activeTab=past-sessions</t>
  </si>
  <si>
    <t>CRMT-LLXKLI1T8C</t>
  </si>
  <si>
    <t>https://agent-admin.paveapi.com/inspectionView/CRMT-LLXKLI1T8C?activeTab=past-sessions</t>
  </si>
  <si>
    <t>Back side:
Missing BROKEN_MEDIUM - ROOF_PANEL</t>
  </si>
  <si>
    <t>LTM-7NIGV9DRFZ</t>
  </si>
  <si>
    <t>https://agent-admin.paveapi.com/inspectionView/LTM-7NIGV9DRFZ?activeTab=past-sessions</t>
  </si>
  <si>
    <t>CRMI-XMUOGKAXU1</t>
  </si>
  <si>
    <t>https://agent-admin.paveapi.com/inspectionView/CRMI-XMUOGKAXU1?activeTab=past-sessions</t>
  </si>
  <si>
    <t>AMRR-USU513VNUR</t>
  </si>
  <si>
    <t>https://agent-admin.paveapi.com/inspectionView/AMRR-USU513VNUR?activeTab=past-sessions</t>
  </si>
  <si>
    <t>Back side:
Missing DENT_MINOR_SEAM_LINE - BUMPER_REAR_UNIQUE
Missing SCRAPED_MINOR - BUMPER_REAR_UNIQUE</t>
  </si>
  <si>
    <t>AMWT-9DULKY44KQ</t>
  </si>
  <si>
    <t>https://agent-admin.paveapi.com/inspectionView/AMWT-9DULKY44KQ?activeTab=past-sessions</t>
  </si>
  <si>
    <t>View 4: Missing damage_Faded Major_Trim Window 
View 7: Multi scratch medium_Bumper</t>
  </si>
  <si>
    <t>CRMI-06SCI9YNLQ</t>
  </si>
  <si>
    <t>https://agent-admin.paveapi.com/inspectionView/CRMI-06SCI9YNLQ?activeTab=past-sessions</t>
  </si>
  <si>
    <t>AMWT-EGPLC39MZM</t>
  </si>
  <si>
    <t>https://agent-admin.paveapi.com/inspectionView/AMWT-EGPLC39MZM?activeTab=past-sessions</t>
  </si>
  <si>
    <t>LTM-ENDNFOX3JK</t>
  </si>
  <si>
    <t>https://agent-admin.paveapi.com/inspectionView/LTM-ENDNFOX3JK?activeTab=past-sessions</t>
  </si>
  <si>
    <t>CRMI-RJX7QDKMVL</t>
  </si>
  <si>
    <t>https://agent-admin.paveapi.com/inspectionView/CRMI-RJX7QDKMVL?activeTab=past-sessions</t>
  </si>
  <si>
    <t>View 7: Remove (2)</t>
  </si>
  <si>
    <t>LTM-KJRIHXK3EK</t>
  </si>
  <si>
    <t>https://agent-admin.paveapi.com/inspectionView/LTM-KJRIHXK3EK?activeTab=past-sessions</t>
  </si>
  <si>
    <t>Back side:
Missing damage DENT_MEDIUM_SEAM_LINE - BUMPER_REAR_UNIQUE</t>
  </si>
  <si>
    <t>Right side:
(14) -&gt; REPAIR</t>
  </si>
  <si>
    <t>Left side: Remove (2) Severe dent not through paint - Left Roof Line</t>
  </si>
  <si>
    <t>LTM-F6PCCZA9OT</t>
  </si>
  <si>
    <t>https://agent-admin.paveapi.com/inspectionView/LTM-F6PCCZA9OT?activeTab=past-sessions</t>
  </si>
  <si>
    <t>AMWT-2KP62GL29X</t>
  </si>
  <si>
    <t>https://agent-admin.paveapi.com/inspectionView/AMWT-2KP62GL29X?activeTab=past-sessions</t>
  </si>
  <si>
    <t>View 4:
Remove (11) Scraped Major_Center Panel
Remove (9),(10) Scraped Major_Quarter Panel</t>
  </si>
  <si>
    <t>View 7: Miss damage
DENT_MEDIUM_NOT_THROUGH_PAINT - DOOR_FRONT_RIGHT</t>
  </si>
  <si>
    <t>AMWT-QLE7NKCONO</t>
  </si>
  <si>
    <t>https://agent-admin.paveapi.com/inspectionView/AMWT-QLE7NKCONO?activeTab=past-sessions</t>
  </si>
  <si>
    <t>UMF4-YZ35BN3FVU</t>
  </si>
  <si>
    <t>https://agent-admin.paveapi.com/inspectionView/UMF4-YZ35BN3FVU?activeTab=past-sessions</t>
  </si>
  <si>
    <t>Front side:
Missing RUSTED_MAJOR - WIPER_ARM_FRONT_LEFT
Missing RUSTED_MAJOR - WIPER_ARM_FRONT_RIGHT
Back side: 
Missing WORN_MEDIUM - Rear Wiper Arm</t>
  </si>
  <si>
    <t>Back side:
(3), (5) -&gt; REPAIR</t>
  </si>
  <si>
    <t>CRMT-RHULHO8JGQ</t>
  </si>
  <si>
    <t>https://agent-admin.paveapi.com/inspectionView/CRMT-RHULHO8JGQ?activeTab=past-sessions</t>
  </si>
  <si>
    <t>CRMI-268QPV54MJ</t>
  </si>
  <si>
    <t>https://agent-admin.paveapi.com/inspectionView/CRMI-268QPV54MJ?activeTab=past-sessions</t>
  </si>
  <si>
    <t>Front side:
Missing MULTIPLE_DENTS_MAJOR_NOT_THROUGH_PAINT - ROOF_PANEL</t>
  </si>
  <si>
    <t>RLY2-LSB9TIS7XO</t>
  </si>
  <si>
    <t>https://agent-admin.paveapi.com/inspectionView/RLY2-LSB9TIS7XO?activeTab=past-sessions</t>
  </si>
  <si>
    <t>AMFR-P70EEGSTJO</t>
  </si>
  <si>
    <t>https://agent-admin.paveapi.com/inspectionView/AMFR-P70EEGSTJO?activeTab=past-sessions</t>
  </si>
  <si>
    <t>View 8: Miss damage BROKEN_MAJOR -  REFLECTOR_REAR</t>
  </si>
  <si>
    <t>Tire: WORN MEDIUM -&gt; WORN MINOR
View 7: Miss damage DENT_MEDIUM_NOT_THROUGH_PAINT - TRIM_WINDOW_FRONT_RIGHT</t>
  </si>
  <si>
    <t>CRMI-IEGR4OBREH</t>
  </si>
  <si>
    <t>https://agent-admin.paveapi.com/inspectionView/CRMI-IEGR4OBREH?activeTab=past-sessions</t>
  </si>
  <si>
    <t>AMRR-LBUCLA6MRI</t>
  </si>
  <si>
    <t>https://agent-admin.paveapi.com/inspectionView/AMRR-LBUCLA6MRI?activeTab=past-sessions</t>
  </si>
  <si>
    <t>AMWT-RMPJQ1ZEUQ</t>
  </si>
  <si>
    <t>https://agent-admin.paveapi.com/inspectionView/AMWT-RMPJQ1ZEUQ?activeTab=past-sessions</t>
  </si>
  <si>
    <t>View 6: Worn medium -&gt; Worn minor
View 4: Missing Curb rash minor - Wheel rear
View 7: Missing Curb rash minor - Wheel rear</t>
  </si>
  <si>
    <t>View 6: Worn medium -&gt; Worn major</t>
  </si>
  <si>
    <t>View 4: Miss damage
DENT_MINOR_SEAM_LINE - BEDSIDE_LOWER_LEFT</t>
  </si>
  <si>
    <t>Right side:
Missing damage DENT_MAJOR_SEAM_LINE - FENDER_FRONT_RIGHT
Missing damage HOLE_MINOR - BUMPER_FRONT_UNIQUE</t>
  </si>
  <si>
    <t>Front side:
Missing DENTED_MEDIUM_NOT_THROUGH_PAINT - BUMPER_FRONT_UNIQUE</t>
  </si>
  <si>
    <t>Front side: Remove (1) Medium dent not through paint - Front Grill
Right side: Remove (1) Medium bent - Right Side Step</t>
  </si>
  <si>
    <t>View 7: Remove (5, 6) -&gt; unclear damage</t>
  </si>
  <si>
    <t>AMWT-XFIXOJTSLI</t>
  </si>
  <si>
    <t>https://agent-admin.paveapi.com/inspectionView/AMWT-XFIXOJTSLI?activeTab=past-sessions</t>
  </si>
  <si>
    <t>View 7: Miss damage
DENTED_MAJOR_NOT_THROUGH_PAINT - ROCKER_PANEL_RIGHT</t>
  </si>
  <si>
    <t>View 7: Remove (2) DENTS_SEVERE_NOT_THROUGH_PAINT - QUARTER_PANEL_RIGHT
View 8: Remove (2) DENT_MEDIUM_SEAM_LINE - BOX_ROOF_PANEL</t>
  </si>
  <si>
    <t>RLY2-Y9BIEYRPTP</t>
  </si>
  <si>
    <t>https://agent-admin.paveapi.com/inspectionView/RLY2-Y9BIEYRPTP?activeTab=past-sessions</t>
  </si>
  <si>
    <t>Back side: Miss damage: Medium broken - wiper</t>
  </si>
  <si>
    <t>AMDE-IQMO0IRVNP</t>
  </si>
  <si>
    <t>https://agent-admin.paveapi.com/inspectionView/AMDE-IQMO0IRVNP?activeTab=past-sessions</t>
  </si>
  <si>
    <t>AMDE-8MAVG2JS2P</t>
  </si>
  <si>
    <t>https://agent-admin.paveapi.com/inspectionView/AMDE-8MAVG2JS2P?activeTab=past-sessions</t>
  </si>
  <si>
    <t>Front side:
Missing damage BROKEN_MAJOR - BUMPER_FRONT_UNIQUE</t>
  </si>
  <si>
    <t>Tire: Worn minor -&gt; Good condition</t>
  </si>
  <si>
    <t>AMBE-9ATZF5XST7</t>
  </si>
  <si>
    <t>https://agent-admin.paveapi.com/inspectionView/AMBE-9ATZF5XST7?activeTab=past-sessions</t>
  </si>
  <si>
    <t>2166-5OAPBYYNQN</t>
  </si>
  <si>
    <t>https://agent-admin.paveapi.com/inspectionView/2166-5OAPBYYNQN?activeTab=past-sessions</t>
  </si>
  <si>
    <t>View 7: Miss damage
DENTED_MEDIUM_THROUGH_PAINT - QUARTER_PANEL_RIGHT</t>
  </si>
  <si>
    <t>AMWT-IDNACZXUNR</t>
  </si>
  <si>
    <t>https://agent-admin.paveapi.com/inspectionView/AMWT-IDNACZXUNR?activeTab=past-sessions</t>
  </si>
  <si>
    <t>GBGA-GGKTX742DP</t>
  </si>
  <si>
    <t>https://agent-admin.paveapi.com/inspectionView/GBGA-GGKTX742DP?activeTab=past-sessions</t>
  </si>
  <si>
    <t>GBGA-FARNJNZTLF</t>
  </si>
  <si>
    <t>https://agent-admin.paveapi.com/inspectionView/GBGA-FARNJNZTLF?activeTab=past-sessions</t>
  </si>
  <si>
    <t>AMUO-FC9HGFOTLV</t>
  </si>
  <si>
    <t>https://agent-admin.paveapi.com/inspectionView/AMUO-FC9HGFOTLV?activeTab=past-sessions</t>
  </si>
  <si>
    <t>AMDE-A71DXPMGRW</t>
  </si>
  <si>
    <t>https://agent-admin.paveapi.com/inspectionView/AMDE-A71DXPMGRW?activeTab=past-sessions</t>
  </si>
  <si>
    <t>Back side: Remove (1) DENTED_MAJOR_NOT_THROUGH_PAINT - DOOR_FRONT_RIGHT</t>
  </si>
  <si>
    <t>AMWT-SI13FUBPTQ</t>
  </si>
  <si>
    <t>https://agent-admin.paveapi.com/inspectionView/AMWT-SI13FUBPTQ?activeTab=past-sessions</t>
  </si>
  <si>
    <t>AMWT-F5XNB2VTUV</t>
  </si>
  <si>
    <t>https://agent-admin.paveapi.com/inspectionView/AMWT-F5XNB2VTUV?activeTab=past-sessions</t>
  </si>
  <si>
    <t>AMES-BS101EFKYP</t>
  </si>
  <si>
    <t>https://agent-admin.paveapi.com/inspectionView/AMES-BS101EFKYP?activeTab=past-sessions</t>
  </si>
  <si>
    <t>AMRR-DTSRZZN3WD</t>
  </si>
  <si>
    <t>https://agent-admin.paveapi.com/inspectionView/AMRR-DTSRZZN3WD?activeTab=past-sessions</t>
  </si>
  <si>
    <t>AMWT-5VDHMQHV9I</t>
  </si>
  <si>
    <t>https://agent-admin.paveapi.com/inspectionView/AMWT-5VDHMQHV9I?activeTab=past-sessions</t>
  </si>
  <si>
    <t>AMWT-ZPOCKWFLLW</t>
  </si>
  <si>
    <t>https://agent-admin.paveapi.com/inspectionView/AMWT-ZPOCKWFLLW?activeTab=past-sessions</t>
  </si>
  <si>
    <t>Right side: Remove (3) Medium dent on seam line - Rear Right Door</t>
  </si>
  <si>
    <t>AMWT-AHMCUPCHDY</t>
  </si>
  <si>
    <t>https://agent-admin.paveapi.com/inspectionView/AMWT-AHMCUPCHDY?activeTab=past-sessions</t>
  </si>
  <si>
    <t>AMWK-GBYTYEYW5L</t>
  </si>
  <si>
    <t>https://agent-admin.paveapi.com/inspectionView/AMWK-GBYTYEYW5L?activeTab=past-sessions</t>
  </si>
  <si>
    <t>AMWT-KPF5DUFJPJ</t>
  </si>
  <si>
    <t>https://agent-admin.paveapi.com/inspectionView/AMWT-KPF5DUFJPJ?activeTab=past-sessions</t>
  </si>
  <si>
    <t>View 5: Miss damage DENT_MAJOR_SEAM_LINE - BUMPER_FRONT_UNIQUE
View 7: Miss damage DENT_MAJOR_NOT_THROUGHT_PAINT - QUARTER_PANEL_RIGHT</t>
  </si>
  <si>
    <t xml:space="preserve">SHIFT
</t>
  </si>
  <si>
    <t>View 5:
- Missing medium dent not thru - Hood
View 7:
- Missing: Missing major - Rear right Molding door
View 8
- Missing: Missing major - Rear Tow hook</t>
  </si>
  <si>
    <t>View 8:
- Reject (4) (5) (6): Minor dent</t>
  </si>
  <si>
    <t>View 4:
- Missing medium dent on seam line - Front Left Fender</t>
  </si>
  <si>
    <t>View 7:
- Missing major dent thru - Right quarter panel
- Missing scratch major thru - Right quarter panel
View 8:
- Edit (1): Medium dent =&gt; Misaligned major - Rear bumper</t>
  </si>
  <si>
    <t>View 4:
- Missing medium dent not thru - Rear left pillar cover</t>
  </si>
  <si>
    <t>View 4
- Missing medium dent on seam line - Left quarter panel
View 7
- Misssing medium dent on seam line - Front Left Fender</t>
  </si>
  <si>
    <t>View 8
- Missing (3) (4) (5) (6)</t>
  </si>
  <si>
    <t>View 4:
- Missing minor dent not thru - Rear left pillar cover</t>
  </si>
  <si>
    <t>View 7:
- Missing Medium dent on seam line - Right Lower Bedside</t>
  </si>
  <si>
    <t>View 4:
- Missing fade major - Front left fender trim</t>
  </si>
  <si>
    <t>View 4:
- Missing medium dent on seam line - Front Bumper</t>
  </si>
  <si>
    <t>View 8
- Missing Medium dent not thru - Rear Left Hatch Door</t>
  </si>
  <si>
    <t>View 7:
- Missing Medium dent not thru - Right quarter panel</t>
  </si>
  <si>
    <t xml:space="preserve">View 4
- Reject (2) =&gt; No damage
View 7
- Reject (7) No damage </t>
  </si>
  <si>
    <t>View 7:
- Missing Medium dent not thru - Right Rear door</t>
  </si>
  <si>
    <t>View 4:  Remove wrong damage
- (1) DENT_MEDIUM_SEAM_LINE - PILLAR_COVER_REAR_LEFT (below damage threshold)</t>
  </si>
  <si>
    <t xml:space="preserve">View 4:  Remove wrong damage
- (1) DENTED_MAJOR_THROUGH_PAINT - MOLDING_QUARTER_PANEL_LEFT </t>
  </si>
  <si>
    <t>View 5: 
- Reject (2) Medium dent not thru - Front Bumper</t>
  </si>
  <si>
    <t>View 7:
- Reject (16) Medium dent not thru - Rear Right Door</t>
  </si>
  <si>
    <t>View 4 : 
- Reject (1) Medium dent not thru - Left Quarter Panel</t>
  </si>
  <si>
    <t>View 5:  Wrong removal
- (1) BROKEN_MAJOR - MUDFLAP_FRONT_LEFT
View 8:  Remove wrong damage
- (1) BROKEN_MEDIUM - BUMPER_REAR_UNIQUE (below damage threshold)</t>
  </si>
  <si>
    <t>View 8:  Remove wrong damage
- (1) BENT_MEDIUM - REAR_STEP_UNIQUE</t>
  </si>
  <si>
    <t>View 4: Miss damage
- DENT_MEDIUM_NOT_THROUGH_PAINT - QUARTER_PANEL_LEFT</t>
  </si>
  <si>
    <t>View 7:  Remove wrong damage
- (4, 5) DENTED_MEDIUM_THROUGH_PAINT - QUARTER_PANEL_RIGHT (below damage threshold)
- (3) MISALIGNED_MAJOR - ROCKER_PANEL_RIGHT
View 8:  Remove wrong damage
- (1) DENT_MEDIUM_SEAM_LINE - PILLAR_COVER_REAR_RIGHT (below damage threshold)</t>
  </si>
  <si>
    <t>View 4:  Remove wrong damage
- (1, 2) DENT_MEDIUM - ROOF_LINE_LEFT (below damage threshold)
View 8:  Remove wrong damage
- (2, 5) DENT_MEDIUM - HATCHDOOR_REAR_RIGHT (below damage threshold)</t>
  </si>
  <si>
    <t>View 8:  Remove wrong damage
- (2) BROKEN_MEDIUM - BUMPER_FRONT_UNIQUE</t>
  </si>
  <si>
    <t>View 7:  Remove wrong damage
- (1) DENTED_MEDIUM_NOT_ROOF_LINE_RIGHT</t>
  </si>
  <si>
    <t>View 8:  Remove wrong damage
- (1) DENT_MEDIUM_SEAM_LINE - PILLAR_COVER_REAR_LEFT (below damage threshold)
- (2) DENTED_MEDIUM_NOT_THROUGH_PAINT - HATCHDOOR_REAR_RIGHT (below damage threshold)</t>
  </si>
  <si>
    <t>View 4:  Remove wrong damage
- (4) SCRAPED_MAJOR - QUARTER_PANEL_LEFT (below damage threshold)
- (5) DENTED_MEDIUM_THROUGH_PAINT - CENTER_PANEL_LEFT
- (6) DENTED_MEDIUM_NOT_THROUGH_PAINT - DOOR_FRONT_LEFT (below damage threshold)
View 7:  Remove wrong damage
- (3, 11) DENTED_MEDIUM_NOT_THROUGH_PAINT - DOOR_REAR_RIGHT
View 8:  Remove wrong damage
- (7, 9, 10, 11) DENTED_MEDIUM_NOT_THROUGH_PAINT - HATCHDOOR_REAR_LEFT
- (4) DENTED_MEDIUM_NOT_THROUGH_PAINT - HATCHDOOR_REAR_RIGHT</t>
  </si>
  <si>
    <t>View 7:  Remove wrong damage
- (4) DENT_MAJOR_SEAM_LINE - ROOF_LINE_RIGHT</t>
  </si>
  <si>
    <t>View 7:  Remove wrong damage
- (9) DENTED_MEDIUM_THROUGH_PAINT - QUARTER_PANEL_RIGHT
View 8:  Remove wrong damage
- (5) DENTED_MEDIUM_NOT_THROUGH_PAINT - HATCHDOOR_REAR_LEFT (below damage threshold)
- (6) DENTED_MEDIUM_NOT_THROUGH_PAINT - PILLAR_COVER_REAR_LEFT (below damage threshold)
- (7) DENTED_MEDIUM_NOT_THROUGH_PAINT - PILLAR_COVER_REAR_RIGHT (below damage threshold)</t>
  </si>
  <si>
    <t>View 7:  Remove wrong damage
- (1) DENT_MEDIUM_SEAM_LINE - BOX_ROOF_LINE_RIGHT</t>
  </si>
  <si>
    <t>View 8:  Remove wrong damage
- (3) DENT_MEDIUM_SEAM_LINE - PILLAR_COVER_REAR_LEFT (below damage threshold)</t>
  </si>
  <si>
    <t>View 4: Miss damage
- SCRATCH_MEDIUM_THROUGH_PAINT - BUMPER_FRONT_UNIQUE</t>
  </si>
  <si>
    <t>View 8:  Remove wrong damage
- (1) DENT_MEDIUM_SEAM_LINE - BUMPER_REAR_UNIQUE</t>
  </si>
  <si>
    <t>View 7: Miss damage
- DENTED_MAJOR_NOT_THROUGH_PAINT - STEP_RIGHT_SIDE</t>
  </si>
  <si>
    <t>View 7: Miss damage
- DENTED_MEDIUM_NOT_THROUGH_PAINT - HOOD_FRONT_UNIQUE</t>
  </si>
  <si>
    <t>View 7: Miss damage
- (1) DENTED_MEDIUM_NOT_THROUGH_PAINT - DOOR_FRONT_RIGHT</t>
  </si>
  <si>
    <t>View 5:  Remove damage repair
- (5) BROKEN_MEDIUM - HOUSING_MIRROR_RIGHT
View 8:  Remove wrong damage
- (7) DENTED_MEDIUM_NOT_THROUGH_PAINT - TRIM_FENDER_FRONT_RIGHT
- (8) DENTED_MEDIUM_NOT_THROUGH_PAINT - PILLAR_B_RIGHT (below damage threshold)
- (9) DENTED_MEDIUM_NOT_THROUGH_PAINT - DOOR_REAR_RIGHT</t>
  </si>
  <si>
    <t>View 7:  Remove wrong damage
- (4) BROKEN_MEDIUM - MOLDING_DOOR_REAR_RIGHT
               Miss damage
- BROKEN_MEDIUM - ROCKER_PANEL_RIGHT</t>
  </si>
  <si>
    <t>View 6: WORN_MEDIUM -&gt; WORN_MINOR</t>
  </si>
  <si>
    <t>View 8:  Remove wrong damage
- (1) MULTIPLE_SCRATCHES_MINOR_THROUGH_PAINT - TAIL_GATE_UNIQUE</t>
  </si>
  <si>
    <t>View 8:  Remove wrong damage
- (3) BENT_MEDIUM_HATCHDOOR_REAR_RIGHT</t>
  </si>
  <si>
    <t>View 4: Missing damage
-  DENT_MEDIUM_NOT_THROUGH_PAINT - QUARTER_PANEL_LEFT</t>
  </si>
  <si>
    <t>Right side: Miss damage: Major scratch through paint - Right Box Roof Line</t>
  </si>
  <si>
    <t>AMDE-T2SUANWUGY</t>
  </si>
  <si>
    <t>https://agent-admin.paveapi.com/inspectionView/AMDE-T2SUANWUGY?activeTab=past-sessions</t>
  </si>
  <si>
    <t>Left side: Remove (2) Major misalign - Left Center Panel Molding
Right side:
- Remove (18) Major scrape- Right Quarter Panel
- Miss damage: Major dent not through paint - Right Roof Line</t>
  </si>
  <si>
    <t>Right side: Miss damage: Minor curb rash - Front Right Wheel</t>
  </si>
  <si>
    <t>Left side: Remove (13) Medium dent not through paint - Left Quarter Panel</t>
  </si>
  <si>
    <t>Left side: Remove (3) Minor scratch not through paint - Left Quarter Panel</t>
  </si>
  <si>
    <t>Left side: 
- Remove (18) Medium dent not through paint - Left B-Pillar
- Miss damage: Medium dent not through paint - Left Quarter Panel</t>
  </si>
  <si>
    <t>AMES-72Q7W1JZGL</t>
  </si>
  <si>
    <t>https://agent-admin.paveapi.com/inspectionView/AMES-72Q7W1JZGL?activeTab=past-sessions</t>
  </si>
  <si>
    <t>AMES-GDA4GAETU1</t>
  </si>
  <si>
    <t>https://agent-admin.paveapi.com/inspectionView/AMES-GDA4GAETU1?activeTab=past-sessions</t>
  </si>
  <si>
    <t>Back side: Remove (1) Medium dent on seam line - Rear Left Hatch Door</t>
  </si>
  <si>
    <t>AMES-COHVVWIV6F</t>
  </si>
  <si>
    <t>https://agent-admin.paveapi.com/inspectionView/AMES-COHVVWIV6F?activeTab=past-sessions</t>
  </si>
  <si>
    <t>AMWK-SATBIMVIOA</t>
  </si>
  <si>
    <t>https://agent-admin.paveapi.com/inspectionView/AMWK-SATBIMVIOA?activeTab=past-sessions</t>
  </si>
  <si>
    <t>AMES-ISEIZIS4GW</t>
  </si>
  <si>
    <t>https://agent-admin.paveapi.com/inspectionView/AMES-ISEIZIS4GW?activeTab=past-sessions</t>
  </si>
  <si>
    <t>AMDE-LGW0PFM6T1</t>
  </si>
  <si>
    <t>https://agent-admin.paveapi.com/inspectionView/AMDE-LGW0PFM6T1?activeTab=past-sessions</t>
  </si>
  <si>
    <t>Left side: Remove (1) Medium dent not through paint - Front Left Door</t>
  </si>
  <si>
    <t>AMDE-HVDJ4HAZEY</t>
  </si>
  <si>
    <t>https://agent-admin.paveapi.com/inspectionView/AMDE-HVDJ4HAZEY?activeTab=past-sessions</t>
  </si>
  <si>
    <t>AMDE-QHOPY0LCT3</t>
  </si>
  <si>
    <t>https://agent-admin.paveapi.com/inspectionView/AMDE-QHOPY0LCT3?activeTab=past-sessions</t>
  </si>
  <si>
    <t>AMIT-5KJ7JJCB3E</t>
  </si>
  <si>
    <t>https://agent-admin.paveapi.com/inspectionView/AMIT-5KJ7JJCB3E?activeTab=past-sessions</t>
  </si>
  <si>
    <t>AMWK-UVP9OTZCNM</t>
  </si>
  <si>
    <t>https://agent-admin.paveapi.com/inspectionView/AMWK-UVP9OTZCNM?activeTab=past-sessions</t>
  </si>
  <si>
    <t>AMWK-M27QSNEWPR</t>
  </si>
  <si>
    <t>https://agent-admin.paveapi.com/inspectionView/AMWK-M27QSNEWPR?activeTab=past-sessions</t>
  </si>
  <si>
    <t>AMIT-8YRQRKXJMT</t>
  </si>
  <si>
    <t>https://agent-admin.paveapi.com/inspectionView/AMIT-8YRQRKXJMT?activeTab=past-sessions</t>
  </si>
  <si>
    <t>AMDE-SHNOI2JNB1</t>
  </si>
  <si>
    <t>https://agent-admin.paveapi.com/inspectionView/AMDE-SHNOI2JNB1?activeTab=past-sessions</t>
  </si>
  <si>
    <t>AMES-5ENFLJRHNO</t>
  </si>
  <si>
    <t>https://agent-admin.paveapi.com/inspectionView/AMES-5ENFLJRHNO?activeTab=past-sessions</t>
  </si>
  <si>
    <t>AMWK-OXKMXN9RFL</t>
  </si>
  <si>
    <t>https://agent-admin.paveapi.com/inspectionView/AMWK-OXKMXN9RFL?activeTab=past-sessions</t>
  </si>
  <si>
    <t>AMDE-NXS1OGGC2X</t>
  </si>
  <si>
    <t>https://agent-admin.paveapi.com/inspectionView/AMDE-NXS1OGGC2X?activeTab=past-sessions</t>
  </si>
  <si>
    <t>AMI1-9VF6BIODVC</t>
  </si>
  <si>
    <t>https://agent-admin.paveapi.com/inspectionView/AMI1-9VF6BIODVC?activeTab=past-sessions</t>
  </si>
  <si>
    <t>AMWT-A6ZYRDSYS8</t>
  </si>
  <si>
    <t>https://agent-admin.paveapi.com/inspectionView/AMWT-A6ZYRDSYS8?activeTab=past-sessions</t>
  </si>
  <si>
    <t>Back side: Back side: Remove (2) Medium dent on seam line - Rear Right Hatch Door</t>
  </si>
  <si>
    <t>AMDE-ZUUSSLWAC5</t>
  </si>
  <si>
    <t>https://agent-admin.paveapi.com/inspectionView/AMDE-ZUUSSLWAC5?activeTab=past-sessions</t>
  </si>
  <si>
    <t>AMAU-BZIBC6JVW2</t>
  </si>
  <si>
    <t>https://agent-admin.paveapi.com/inspectionView/AMAU-BZIBC6JVW2?activeTab=past-sessions</t>
  </si>
  <si>
    <t>AMES-UJGPUIKQBW</t>
  </si>
  <si>
    <t>https://agent-admin.paveapi.com/inspectionView/AMES-UJGPUIKQBW?activeTab=past-sessions</t>
  </si>
  <si>
    <t>AMDE-M9CGW0IPMD</t>
  </si>
  <si>
    <t>https://agent-admin.paveapi.com/inspectionView/AMDE-M9CGW0IPMD?activeTab=past-sessions</t>
  </si>
  <si>
    <t>AMDE-GSNABTZQLB</t>
  </si>
  <si>
    <t>https://agent-admin.paveapi.com/inspectionView/AMDE-GSNABTZQLB?activeTab=past-sessions</t>
  </si>
  <si>
    <t>AMDE-KRTILYUF30</t>
  </si>
  <si>
    <t>https://agent-admin.paveapi.com/inspectionView/AMDE-KRTILYUF30?activeTab=past-sessions</t>
  </si>
  <si>
    <t>AMIT-ZIF36NHT4B</t>
  </si>
  <si>
    <t>https://agent-admin.paveapi.com/inspectionView/AMIT-ZIF36NHT4B?activeTab=past-sessions</t>
  </si>
  <si>
    <t>Front side: Remove (1) Minor hole - Front Bumper Cover
Right side: Remove (1) Medium dent not through paint - Right Quarter Panel</t>
  </si>
  <si>
    <t>AMDE-ZNNUDY6LWS</t>
  </si>
  <si>
    <t>https://agent-admin.paveapi.com/inspectionView/AMDE-ZNNUDY6LWS?activeTab=past-sessions</t>
  </si>
  <si>
    <t>AMDE-UPEX3TLEVH</t>
  </si>
  <si>
    <t>https://agent-admin.paveapi.com/inspectionView/AMDE-UPEX3TLEVH?activeTab=past-sessions</t>
  </si>
  <si>
    <t>AMIT-ETQOJUGTVD</t>
  </si>
  <si>
    <t>https://agent-admin.paveapi.com/inspectionView/AMIT-ETQOJUGTVD?activeTab=past-sessions</t>
  </si>
  <si>
    <t>AMES-NALUJAWEPQ</t>
  </si>
  <si>
    <t>https://agent-admin.paveapi.com/inspectionView/AMES-NALUJAWEPQ?activeTab=past-sessions</t>
  </si>
  <si>
    <t>AMRR-C6UTP3ZSCX</t>
  </si>
  <si>
    <t>https://agent-admin.paveapi.com/inspectionView/AMRR-C6UTP3ZSCX?activeTab=past-sessions</t>
  </si>
  <si>
    <t>AMDE-FNQRWN7GR2</t>
  </si>
  <si>
    <t>https://agent-admin.paveapi.com/inspectionView/AMDE-FNQRWN7GR2?activeTab=past-sessions</t>
  </si>
  <si>
    <t>AMDE-J16DAJOEVD</t>
  </si>
  <si>
    <t>https://agent-admin.paveapi.com/inspectionView/AMDE-J16DAJOEVD?activeTab=past-sessions</t>
  </si>
  <si>
    <t>AMIT-6REG1Q38VR</t>
  </si>
  <si>
    <t>https://agent-admin.paveapi.com/inspectionView/AMIT-6REG1Q38VR?activeTab=past-sessions</t>
  </si>
  <si>
    <t>Left side: Remove (3) Medium dent on seam line - Left Quarter Panel</t>
  </si>
  <si>
    <t>AMFR-RWK59HX8HV</t>
  </si>
  <si>
    <t>https://agent-admin.paveapi.com/inspectionView/AMFR-RWK59HX8HV?activeTab=past-sessions</t>
  </si>
  <si>
    <t>AMNL-HAFIRK0SPH</t>
  </si>
  <si>
    <t>https://agent-admin.paveapi.com/inspectionView/AMNL-HAFIRK0SPH?activeTab=past-sessions</t>
  </si>
  <si>
    <t>Front side: 
- Remove (3) Severe dent not through paint - hood
- Remove (4) Severe dent not through paint - hood
- Miss damage: Medium dent not through paint - hood
Back side: Remove (3) Severe dent not through paint - Rear Left Hatch Door</t>
  </si>
  <si>
    <t>AMES-MDHHW6ZR9J</t>
  </si>
  <si>
    <t>https://agent-admin.paveapi.com/inspectionView/AMES-MDHHW6ZR9J?activeTab=past-sessions</t>
  </si>
  <si>
    <t>AMAU-WYNLBYTF0W</t>
  </si>
  <si>
    <t>https://agent-admin.paveapi.com/inspectionView/AMAU-WYNLBYTF0W?activeTab=past-sessions</t>
  </si>
  <si>
    <t>AMDE-IFUYIMUYZM</t>
  </si>
  <si>
    <t>https://agent-admin.paveapi.com/inspectionView/AMDE-IFUYIMUYZM?activeTab=past-sessions</t>
  </si>
  <si>
    <t>AMWK-V1DXRBTVAT</t>
  </si>
  <si>
    <t>https://agent-admin.paveapi.com/inspectionView/AMWK-V1DXRBTVAT?activeTab=past-sessions</t>
  </si>
  <si>
    <t>AMI1-GNG9WD1WVT</t>
  </si>
  <si>
    <t>https://agent-admin.paveapi.com/inspectionView/AMI1-GNG9WD1WVT?activeTab=past-sessions</t>
  </si>
  <si>
    <t>Left side: 
- Miss damage: Medium dent on seam line - Rear Left Door
- Miss damage: Medium dent on seam line - Left Rocker Panel</t>
  </si>
  <si>
    <t>AMNL-FQGRHOLI2A</t>
  </si>
  <si>
    <t>https://agent-admin.paveapi.com/inspectionView/AMNL-FQGRHOLI2A?activeTab=past-sessions</t>
  </si>
  <si>
    <t>Left side: Remove (3): Medium dent on seam line - Front Left Door</t>
  </si>
  <si>
    <t>CRMT-D3CUWQHDTK</t>
  </si>
  <si>
    <t>https://agent-admin.paveapi.com/inspectionView/CRMT-D3CUWQHDTK?activeTab=past-sessions</t>
  </si>
  <si>
    <t>AMDE-QOZZHI23HM</t>
  </si>
  <si>
    <t>https://agent-admin.paveapi.com/inspectionView/AMDE-QOZZHI23HM?activeTab=past-sessions</t>
  </si>
  <si>
    <t>Left side: Edit (8) Major dent not through paint - Left Center Panel -&gt; Medium dent not through paint</t>
  </si>
  <si>
    <t>PROCESSING</t>
  </si>
  <si>
    <t>AMWK-2HDUPYOSGK</t>
  </si>
  <si>
    <t>https://agent-admin.paveapi.com/inspectionView/AMWK-2HDUPYOSGK?activeTab=past-sessions</t>
  </si>
  <si>
    <t>Left side: Remove (8) Medium dent not through paint - Left Quarter Panel</t>
  </si>
  <si>
    <t>LTM-WU7NWUR9Z6</t>
  </si>
  <si>
    <t>https://agent-admin.paveapi.com/inspectionView/LTM-WU7NWUR9Z6?activeTab=past-sessions</t>
  </si>
  <si>
    <t>Right side: Miss damage: Medium peeling - Rear Right Wheel</t>
  </si>
  <si>
    <t>AMWK-GAML0QCD7Q</t>
  </si>
  <si>
    <t>https://agent-admin.paveapi.com/inspectionView/AMWK-GAML0QCD7Q?activeTab=past-sessions</t>
  </si>
  <si>
    <t>AMDE-CN2BITKCQ7</t>
  </si>
  <si>
    <t>https://agent-admin.paveapi.com/inspectionView/AMDE-CN2BITKCQ7?activeTab=past-sessions</t>
  </si>
  <si>
    <t>AMWT-04AYYBPQ02</t>
  </si>
  <si>
    <t>https://agent-admin.paveapi.com/inspectionView/AMWT-04AYYBPQ02?activeTab=past-sessions</t>
  </si>
  <si>
    <t>AMDE-7WLSG5NOKH</t>
  </si>
  <si>
    <t>https://agent-admin.paveapi.com/inspectionView/AMDE-7WLSG5NOKH?activeTab=past-sessions</t>
  </si>
  <si>
    <t>AMI1-XCOX2MIAW2</t>
  </si>
  <si>
    <t>https://agent-admin.paveapi.com/inspectionView/AMI1-XCOX2MIAW2?activeTab=past-sessions</t>
  </si>
  <si>
    <t>Left side: Remove (2) Major dent not through paint - Rear Left Door</t>
  </si>
  <si>
    <t>AMIT-MM8ULIYCE3</t>
  </si>
  <si>
    <t>https://agent-admin.paveapi.com/inspectionView/AMIT-MM8ULIYCE3?activeTab=past-sessions</t>
  </si>
  <si>
    <t>AMNL-OHGLQB0UYM</t>
  </si>
  <si>
    <t>https://agent-admin.paveapi.com/inspectionView/AMNL-OHGLQB0UYM?activeTab=past-sessions</t>
  </si>
  <si>
    <t>AMNL-HD2VBVDVNT</t>
  </si>
  <si>
    <t>https://agent-admin.paveapi.com/inspectionView/AMNL-HD2VBVDVNT?activeTab=past-sessions</t>
  </si>
  <si>
    <t>Left side: Remove (2) Medium dent not through paint - Front Left Door</t>
  </si>
  <si>
    <t>AMWK-SV4PL4ESH7</t>
  </si>
  <si>
    <t>https://agent-admin.paveapi.com/inspectionView/AMWK-SV4PL4ESH7?activeTab=past-sessions</t>
  </si>
  <si>
    <t>Right side: Miss damage: Medium dent on seam line - Right Roof Line</t>
  </si>
  <si>
    <t>UMF4-AZD1JUKSUV</t>
  </si>
  <si>
    <t>https://agent-admin.paveapi.com/inspectionView/UMF4-AZD1JUKSUV?activeTab=past-sessions</t>
  </si>
  <si>
    <t>AMWK-O2LDQRCB3C</t>
  </si>
  <si>
    <t>https://agent-admin.paveapi.com/inspectionView/AMWK-O2LDQRCB3C?activeTab=past-sessions</t>
  </si>
  <si>
    <t>Left side: Miss damage: Medium dent on seam line - Left Quarter Panel</t>
  </si>
  <si>
    <t>ABF-WJQBXOTOLG</t>
  </si>
  <si>
    <t>https://agent-admin.paveapi.com/inspectionView/ABF-WJQBXOTOLG?activeTab=past-sessions</t>
  </si>
  <si>
    <t>AMAU-YD8AT0CVNO</t>
  </si>
  <si>
    <t>https://agent-admin.paveapi.com/inspectionView/AMAU-YD8AT0CVNO?activeTab=past-sessions</t>
  </si>
  <si>
    <t>AMI1-EFGSAMTTPQ</t>
  </si>
  <si>
    <t>https://agent-admin.paveapi.com/inspectionView/AMI1-EFGSAMTTPQ?activeTab=past-sessions</t>
  </si>
  <si>
    <t>AMFR-NU0QKMKPQC</t>
  </si>
  <si>
    <t>https://agent-admin.paveapi.com/inspectionView/AMFR-NU0QKMKPQC?activeTab=past-sessions</t>
  </si>
  <si>
    <t>AMDE-WDOBDMHWBK</t>
  </si>
  <si>
    <t>https://agent-admin.paveapi.com/inspectionView/AMDE-WDOBDMHWBK?activeTab=past-sessions</t>
  </si>
  <si>
    <t>Left side: Remove (10) Medium dent not through paint - Left Center Panel
Right side: Remove (11) Medium dent not through paint - Right Quarter Panel</t>
  </si>
  <si>
    <t>AMIT-F1K5MEUEP7</t>
  </si>
  <si>
    <t>https://agent-admin.paveapi.com/inspectionView/AMIT-F1K5MEUEP7?activeTab=past-sessions</t>
  </si>
  <si>
    <t>AMI1-GTBDJIE3FG</t>
  </si>
  <si>
    <t>https://agent-admin.paveapi.com/inspectionView/AMI1-GTBDJIE3FG?activeTab=past-sessions</t>
  </si>
  <si>
    <t>Left side: Miss damage: Major scratch through paint - Left Quarter Panel</t>
  </si>
  <si>
    <t>AMDE-MEK5UUO92Z</t>
  </si>
  <si>
    <t>https://agent-admin.paveapi.com/inspectionView/AMDE-MEK5UUO92Z?activeTab=past-sessions</t>
  </si>
  <si>
    <t>AMDE-HJ67LVL8IA</t>
  </si>
  <si>
    <t>https://agent-admin.paveapi.com/inspectionView/AMDE-HJ67LVL8IA?activeTab=past-sessions</t>
  </si>
  <si>
    <t>AMDE-UCCCR7UERL</t>
  </si>
  <si>
    <t>https://agent-admin.paveapi.com/inspectionView/AMDE-UCCCR7UERL?activeTab=past-sessions</t>
  </si>
  <si>
    <t>AMWT-UKHWZMUF4V</t>
  </si>
  <si>
    <t>https://agent-admin.paveapi.com/inspectionView/AMWT-UKHWZMUF4V?activeTab=past-sessions</t>
  </si>
  <si>
    <t>AMDE-HRMOJPUXJC</t>
  </si>
  <si>
    <t>https://agent-admin.paveapi.com/inspectionView/AMDE-HRMOJPUXJC?activeTab=past-sessions</t>
  </si>
  <si>
    <t>AMNL-IFV4UXVZMZ</t>
  </si>
  <si>
    <t>https://agent-admin.paveapi.com/inspectionView/AMNL-IFV4UXVZMZ?activeTab=past-sessions</t>
  </si>
  <si>
    <t>AMES-XYVTTDLU0B</t>
  </si>
  <si>
    <t>https://agent-admin.paveapi.com/inspectionView/AMES-XYVTTDLU0B?activeTab=past-sessions</t>
  </si>
  <si>
    <t>AMDE-M3H5TTL6W1</t>
  </si>
  <si>
    <t>https://agent-admin.paveapi.com/inspectionView/AMDE-M3H5TTL6W1?activeTab=past-sessions</t>
  </si>
  <si>
    <t>DIL1-XOK4L4BXT8</t>
  </si>
  <si>
    <t>https://agent-admin.paveapi.com/inspectionView/DIL1-XOK4L4BXT8?activeTab=past-sessions</t>
  </si>
  <si>
    <t>Back side: Remove (2) Medium dent on seam line - Rear Right Hatch Door</t>
  </si>
  <si>
    <t>DIL1-6AQMODS0LQ</t>
  </si>
  <si>
    <t>https://agent-admin.paveapi.com/inspectionView/DIL1-6AQMODS0LQ?activeTab=past-sessions</t>
  </si>
  <si>
    <t>DIL1-O8ZUWRA2YH</t>
  </si>
  <si>
    <t>https://agent-admin.paveapi.com/inspectionView/DIL1-O8ZUWRA2YH?activeTab=past-sessions</t>
  </si>
  <si>
    <t>ADF-C03AYJDALB</t>
  </si>
  <si>
    <t>https://agent-admin.paveapi.com/inspectionView/ADF-C03AYJDALB?activeTab=past-sessions</t>
  </si>
  <si>
    <t>DMGS-YQJIG6VJCI</t>
  </si>
  <si>
    <t>https://agent-admin.paveapi.com/inspectionView/DMGS-YQJIG6VJCI?activeTab=past-sessions</t>
  </si>
  <si>
    <t>ID test</t>
  </si>
  <si>
    <t>DIL1-YP0E3FB77Q</t>
  </si>
  <si>
    <t>https://agent-admin.paveapi.com/inspectionView/DIL1-YP0E3FB77Q?activeTab=past-sessions</t>
  </si>
  <si>
    <t>DIL1-TPBPCI23LB</t>
  </si>
  <si>
    <t>https://agent-admin.paveapi.com/inspectionView/DIL1-TPBPCI23LB?activeTab=past-sessions</t>
  </si>
  <si>
    <t>DIL1-AGSR7XXZVL</t>
  </si>
  <si>
    <t>https://agent-admin.paveapi.com/inspectionView/DIL1-AGSR7XXZVL?activeTab=past-sessions</t>
  </si>
  <si>
    <t>DIL1-UYQ8TOGIIT</t>
  </si>
  <si>
    <t>https://agent-admin.paveapi.com/inspectionView/DIL1-UYQ8TOGIIT?activeTab=past-sessions</t>
  </si>
  <si>
    <t>DIL1-EAT3MLZ7FN</t>
  </si>
  <si>
    <t>https://agent-admin.paveapi.com/inspectionView/DIL1-EAT3MLZ7FN?activeTab=past-sessions</t>
  </si>
  <si>
    <t>AMWT-H0RV2LFCLH</t>
  </si>
  <si>
    <t>https://agent-admin.paveapi.com/inspectionView/AMWT-H0RV2LFCLH?activeTab=past-sessions</t>
  </si>
  <si>
    <t>AMWT-WQKCB6QVHA</t>
  </si>
  <si>
    <t>https://agent-admin.paveapi.com/inspectionView/AMWT-WQKCB6QVHA?activeTab=past-sessions</t>
  </si>
  <si>
    <t>AMWT-DQ4ET8NFU7</t>
  </si>
  <si>
    <t>https://agent-admin.paveapi.com/inspectionView/AMWT-DQ4ET8NFU7?activeTab=past-sessions</t>
  </si>
  <si>
    <t>AMWT-MM1VBGN7TF</t>
  </si>
  <si>
    <t>https://agent-admin.paveapi.com/inspectionView/AMWT-MM1VBGN7TF?activeTab=past-sessions</t>
  </si>
  <si>
    <t>AMWT-DCS8V1ZN6X</t>
  </si>
  <si>
    <t>https://agent-admin.paveapi.com/inspectionView/AMWT-DCS8V1ZN6X?activeTab=past-sessions</t>
  </si>
  <si>
    <t>AMWT-PZKV4BPDZN</t>
  </si>
  <si>
    <t>https://agent-admin.paveapi.com/inspectionView/AMWT-PZKV4BPDZN?activeTab=past-sessions</t>
  </si>
  <si>
    <t>AMWT-MRCVSU6JBU</t>
  </si>
  <si>
    <t>https://agent-admin.paveapi.com/inspectionView/AMWT-MRCVSU6JBU?activeTab=past-sessions</t>
  </si>
  <si>
    <t>AMWT-B0IUZYJZYF</t>
  </si>
  <si>
    <t>https://agent-admin.paveapi.com/inspectionView/AMWT-B0IUZYJZYF?activeTab=past-sessions</t>
  </si>
  <si>
    <t>AMWT-6I3GZQIGRR</t>
  </si>
  <si>
    <t>https://agent-admin.paveapi.com/inspectionView/AMWT-6I3GZQIGRR?activeTab=past-sessions</t>
  </si>
  <si>
    <t>AMWT-QKQEROYKDP</t>
  </si>
  <si>
    <t>https://agent-admin.paveapi.com/inspectionView/AMWT-QKQEROYKDP?activeTab=past-sessions</t>
  </si>
  <si>
    <t>AMWT-UE9MGGPLN1</t>
  </si>
  <si>
    <t>https://agent-admin.paveapi.com/inspectionView/AMWT-UE9MGGPLN1?activeTab=past-sessions</t>
  </si>
  <si>
    <t>AMWT-VE1AAWXWOD</t>
  </si>
  <si>
    <t>https://agent-admin.paveapi.com/inspectionView/AMWT-VE1AAWXWOD?activeTab=past-sessions</t>
  </si>
  <si>
    <t>AMWT-VCAQNE85ZV</t>
  </si>
  <si>
    <t>https://agent-admin.paveapi.com/inspectionView/AMWT-VCAQNE85ZV?activeTab=past-sessions</t>
  </si>
  <si>
    <t>AMWT-GHVUDTG5WV</t>
  </si>
  <si>
    <t>https://agent-admin.paveapi.com/inspectionView/AMWT-GHVUDTG5WV?activeTab=past-sessions</t>
  </si>
  <si>
    <t>View 7: 
- Reject (6) Major Bent - Right Side Step</t>
  </si>
  <si>
    <t>AMWT-LFWJMPIUM3</t>
  </si>
  <si>
    <t>https://agent-admin.paveapi.com/inspectionView/AMWT-LFWJMPIUM3?activeTab=past-sessions</t>
  </si>
  <si>
    <t>AMWT-NYHWSLW37Q</t>
  </si>
  <si>
    <t>https://agent-admin.paveapi.com/inspectionView/AMWT-NYHWSLW37Q?activeTab=past-sessions</t>
  </si>
  <si>
    <t>AMWT-XD5UOFYL2E</t>
  </si>
  <si>
    <t>https://agent-admin.paveapi.com/inspectionView/AMWT-XD5UOFYL2E?activeTab=past-sessions</t>
  </si>
  <si>
    <t>AMWT-WXOQXDF6QU</t>
  </si>
  <si>
    <t>https://agent-admin.paveapi.com/inspectionView/AMWT-WXOQXDF6QU?activeTab=past-sessions</t>
  </si>
  <si>
    <t>AMAU-NSMPH67H85</t>
  </si>
  <si>
    <t>https://agent-admin.paveapi.com/inspectionView/AMAU-NSMPH67H85?activeTab=past-sessions</t>
  </si>
  <si>
    <t>AMWT-YLIJJ6CIBQ</t>
  </si>
  <si>
    <t>https://agent-admin.paveapi.com/inspectionView/AMWT-YLIJJ6CIBQ?activeTab=past-sessions</t>
  </si>
  <si>
    <t>AMWT-XKE1I1OQFT</t>
  </si>
  <si>
    <t>https://agent-admin.paveapi.com/inspectionView/AMWT-XKE1I1OQFT?activeTab=past-sessions</t>
  </si>
  <si>
    <t>AMWT-S4TWX5PATD</t>
  </si>
  <si>
    <t>https://agent-admin.paveapi.com/inspectionView/AMWT-S4TWX5PATD?activeTab=past-sessions</t>
  </si>
  <si>
    <t>AMWT-T5IU1ELVIP</t>
  </si>
  <si>
    <t>https://agent-admin.paveapi.com/inspectionView/AMWT-T5IU1ELVIP?activeTab=past-sessions</t>
  </si>
  <si>
    <t>AMWT-Z9TLTS5PYT</t>
  </si>
  <si>
    <t>https://agent-admin.paveapi.com/inspectionView/AMWT-Z9TLTS5PYT?activeTab=past-sessions</t>
  </si>
  <si>
    <t>AMWT-JQNG6XQT2V</t>
  </si>
  <si>
    <t>https://agent-admin.paveapi.com/inspectionView/AMWT-JQNG6XQT2V?activeTab=past-sessions</t>
  </si>
  <si>
    <t>AMRR-4GEVVCSCZP</t>
  </si>
  <si>
    <t>https://agent-admin.paveapi.com/inspectionView/AMRR-4GEVVCSCZP?activeTab=past-sessions</t>
  </si>
  <si>
    <t>AMWT-NIJBYTT9SS</t>
  </si>
  <si>
    <t>https://agent-admin.paveapi.com/inspectionView/AMWT-NIJBYTT9SS?activeTab=past-sessions</t>
  </si>
  <si>
    <t>AMWT-R955S9TKPC</t>
  </si>
  <si>
    <t>https://agent-admin.paveapi.com/inspectionView/AMWT-R955S9TKPC?activeTab=past-sessions</t>
  </si>
  <si>
    <t>AMWT-2GPEKKRHD9</t>
  </si>
  <si>
    <t>https://agent-admin.paveapi.com/inspectionView/AMWT-2GPEKKRHD9?activeTab=past-sessions</t>
  </si>
  <si>
    <t>AMWT-QE8BCP4QE8</t>
  </si>
  <si>
    <t>https://agent-admin.paveapi.com/inspectionView/AMWT-QE8BCP4QE8?activeTab=past-sessions</t>
  </si>
  <si>
    <t>AMWT-10XEC7RYDJ</t>
  </si>
  <si>
    <t>https://agent-admin.paveapi.com/inspectionView/AMWT-10XEC7RYDJ?activeTab=past-sessions</t>
  </si>
  <si>
    <t>AMWT-2HZA7AM2DT</t>
  </si>
  <si>
    <t>https://agent-admin.paveapi.com/inspectionView/AMWT-2HZA7AM2DT?activeTab=past-sessions</t>
  </si>
  <si>
    <t>CRMI-WLK9LIJNLB</t>
  </si>
  <si>
    <t>https://agent-admin.paveapi.com/inspectionView/CRMI-WLK9LIJNLB?activeTab=past-sessions</t>
  </si>
  <si>
    <t>UMF4-DZQMZNP7YE</t>
  </si>
  <si>
    <t>https://agent-admin.paveapi.com/inspectionView/UMF4-DZQMZNP7YE?activeTab=past-sessions</t>
  </si>
  <si>
    <t>CRMI-GM6IJ2RU3K</t>
  </si>
  <si>
    <t>https://agent-admin.paveapi.com/inspectionView/CRMI-GM6IJ2RU3K?activeTab=past-sessions</t>
  </si>
  <si>
    <t>CRMI-XHTHGW9UYE</t>
  </si>
  <si>
    <t>https://agent-admin.paveapi.com/inspectionView/CRMI-XHTHGW9UYE?activeTab=past-sessions</t>
  </si>
  <si>
    <t>CRMI-EKVV5TUAKR</t>
  </si>
  <si>
    <t>https://agent-admin.paveapi.com/inspectionView/CRMI-EKVV5TUAKR?activeTab=past-sessions</t>
  </si>
  <si>
    <t>RLY2-YQBOWISRU4</t>
  </si>
  <si>
    <t>https://agent-admin.paveapi.com/inspectionView/RLY2-YQBOWISRU4?activeTab=past-sessions</t>
  </si>
  <si>
    <t>CRMI-GVOUFG0UV3</t>
  </si>
  <si>
    <t>https://agent-admin.paveapi.com/inspectionView/CRMI-GVOUFG0UV3?activeTab=past-sessions</t>
  </si>
  <si>
    <t>CRMI-5WRKJPS7RF</t>
  </si>
  <si>
    <t>https://agent-admin.paveapi.com/inspectionView/CRMI-5WRKJPS7RF?activeTab=past-sessions</t>
  </si>
  <si>
    <t>CRMT-UYMDRPPPNC</t>
  </si>
  <si>
    <t>https://agent-admin.paveapi.com/inspectionView/CRMT-UYMDRPPPNC?activeTab=past-sessions</t>
  </si>
  <si>
    <t>View 5: Missing Medium dent seam line - Front Bumper
View 8: Missing Major scratch not thru - Rear Hatch</t>
  </si>
  <si>
    <t>UMF4-KMBKGWCNYB</t>
  </si>
  <si>
    <t>https://agent-admin.paveapi.com/inspectionView/UMF4-KMBKGWCNYB?activeTab=past-sessions</t>
  </si>
  <si>
    <t>CRMI-QE4PB6DDSN</t>
  </si>
  <si>
    <t>https://agent-admin.paveapi.com/inspectionView/CRMI-QE4PB6DDSN?activeTab=past-sessions</t>
  </si>
  <si>
    <t>CRMT-4DLTCSC88F</t>
  </si>
  <si>
    <t>https://agent-admin.paveapi.com/inspectionView/CRMT-4DLTCSC88F?activeTab=past-sessions</t>
  </si>
  <si>
    <t>Transmission: Auto =&gt; Manual</t>
  </si>
  <si>
    <t>CRMT-RYHAMAQE8J</t>
  </si>
  <si>
    <t>https://agent-admin.paveapi.com/inspectionView/CRMT-RYHAMAQE8J?activeTab=past-sessions</t>
  </si>
  <si>
    <t>CRMT-8ZMWJMI4NR</t>
  </si>
  <si>
    <t>https://agent-admin.paveapi.com/inspectionView/CRMT-8ZMWJMI4NR?activeTab=past-sessions</t>
  </si>
  <si>
    <t>HHSA-UYJB5KCTGV</t>
  </si>
  <si>
    <t>https://agent-admin.paveapi.com/inspectionView/HHSA-UYJB5KCTGV?activeTab=past-sessions</t>
  </si>
  <si>
    <t>CRMI-ZNJVYYUBC2</t>
  </si>
  <si>
    <t>https://agent-admin.paveapi.com/inspectionView/CRMI-ZNJVYYUBC2?activeTab=past-sessions</t>
  </si>
  <si>
    <t>View 4: Reject Missing major - Front Left Mudflap</t>
  </si>
  <si>
    <t>CRMT-9SMANYOH4A</t>
  </si>
  <si>
    <t>https://agent-admin.paveapi.com/inspectionView/CRMT-9SMANYOH4A?activeTab=past-sessions</t>
  </si>
  <si>
    <t>View 5: Missing Major scratch thru - Front Bumper</t>
  </si>
  <si>
    <t>CRMI-QR2LQGXUHT</t>
  </si>
  <si>
    <t>https://agent-admin.paveapi.com/inspectionView/CRMI-QR2LQGXUHT?activeTab=past-sessions</t>
  </si>
  <si>
    <t>CRMI-6GOPYVWCPM</t>
  </si>
  <si>
    <t>https://agent-admin.paveapi.com/inspectionView/CRMI-6GOPYVWCPM?activeTab=past-sessions</t>
  </si>
  <si>
    <t>CRMI-BWLRV7EYFY</t>
  </si>
  <si>
    <t>https://agent-admin.paveapi.com/inspectionView/CRMI-BWLRV7EYFY?activeTab=past-sessions</t>
  </si>
  <si>
    <t>LTM-DYXOQJNFNE</t>
  </si>
  <si>
    <t>https://agent-admin.paveapi.com/inspectionView/LTM-DYXOQJNFNE?activeTab=past-sessions</t>
  </si>
  <si>
    <t>CRMT-OAVORWR753</t>
  </si>
  <si>
    <t>https://agent-admin.paveapi.com/inspectionView/CRMT-OAVORWR753?activeTab=past-sessions</t>
  </si>
  <si>
    <t>EOFQ-JLDZPHT5OM</t>
  </si>
  <si>
    <t>https://agent-admin.paveapi.com/inspectionView/EOFQ-JLDZPHT5OM?activeTab=past-sessions</t>
  </si>
  <si>
    <t>CRMI-0MQOMGFLF6</t>
  </si>
  <si>
    <t>https://agent-admin.paveapi.com/inspectionView/CRMI-0MQOMGFLF6?activeTab=past-sessions</t>
  </si>
  <si>
    <t>View 4, 7: Missing Faded major - Flare wheel x4
View 5,8: Missing Major oxidize - Front / Rear Bumper</t>
  </si>
  <si>
    <t>LTM-A4ZPCJX0ZH</t>
  </si>
  <si>
    <t>https://agent-admin.paveapi.com/inspectionView/LTM-A4ZPCJX0ZH?activeTab=past-sessions</t>
  </si>
  <si>
    <t>View 5: Missing Medium dent seam line - Front Bumper
View 7: 
- Edit (2) Medium dent seam line =&gt; Major dent on seam line - Front Right Fender
- Missing Minor dent not thru - Right Roof Line</t>
  </si>
  <si>
    <t>CRMI-MGMNGUD9EC</t>
  </si>
  <si>
    <t>https://agent-admin.paveapi.com/inspectionView/CRMI-MGMNGUD9EC?activeTab=past-sessions</t>
  </si>
  <si>
    <t>View 5: Missing Medium scratch thru - Front Bumper</t>
  </si>
  <si>
    <t>LTM-LSNZISPBNI</t>
  </si>
  <si>
    <t>https://agent-admin.paveapi.com/inspectionView/LTM-LSNZISPBNI?activeTab=past-sessions</t>
  </si>
  <si>
    <t>CARD-N9PAQ3BPAP</t>
  </si>
  <si>
    <t>https://agent-admin.paveapi.com/inspectionView/CARD-N9PAQ3BPAP?activeTab=past-sessions</t>
  </si>
  <si>
    <t>AMUO-QC0GAMQJL7</t>
  </si>
  <si>
    <t>https://agent-admin.paveapi.com/inspectionView/AMUO-QC0GAMQJL7?activeTab=past-sessions</t>
  </si>
  <si>
    <t>CRMT-DV6EQU69TY</t>
  </si>
  <si>
    <t>https://agent-admin.paveapi.com/inspectionView/CRMT-DV6EQU69TY?activeTab=past-sessions</t>
  </si>
  <si>
    <t>AMWT-X0TGXIAXLA</t>
  </si>
  <si>
    <t>https://agent-admin.paveapi.com/inspectionView/AMWT-X0TGXIAXLA?activeTab=past-sessions</t>
  </si>
  <si>
    <t>AMWT-HLYHCSRTZY</t>
  </si>
  <si>
    <t>https://agent-admin.paveapi.com/inspectionView/AMWT-HLYHCSRTZY?activeTab=past-sessions</t>
  </si>
  <si>
    <t>AMWT-IYK5G3H2RN</t>
  </si>
  <si>
    <t>https://agent-admin.paveapi.com/inspectionView/AMWT-IYK5G3H2RN?activeTab=past-sessions</t>
  </si>
  <si>
    <t>AMWT-JFVVX7HFLQ</t>
  </si>
  <si>
    <t>https://agent-admin.paveapi.com/inspectionView/AMWT-JFVVX7HFLQ?activeTab=past-sessions</t>
  </si>
  <si>
    <t>AMWT-TXZNCI2HB0</t>
  </si>
  <si>
    <t>https://agent-admin.paveapi.com/inspectionView/AMWT-TXZNCI2HB0?activeTab=past-sessions</t>
  </si>
  <si>
    <t>AMWT-AKTFQKBVJX</t>
  </si>
  <si>
    <t>https://agent-admin.paveapi.com/inspectionView/AMWT-AKTFQKBVJX?activeTab=past-sessions</t>
  </si>
  <si>
    <t>AMWT-R3FIECM0LJ</t>
  </si>
  <si>
    <t>https://agent-admin.paveapi.com/inspectionView/AMWT-R3FIECM0LJ?activeTab=past-sessions</t>
  </si>
  <si>
    <t>View 8
- Reject (3) =&gt; No damage</t>
  </si>
  <si>
    <t>AMWT-JEZ7H6HDIF</t>
  </si>
  <si>
    <t>https://agent-admin.paveapi.com/inspectionView/AMWT-JEZ7H6HDIF?activeTab=past-sessions</t>
  </si>
  <si>
    <t>AMWT-QTNWC1WM7Q</t>
  </si>
  <si>
    <t>https://agent-admin.paveapi.com/inspectionView/AMWT-QTNWC1WM7Q?activeTab=past-sessions</t>
  </si>
  <si>
    <t>AMWT-EOJLPCOA3E</t>
  </si>
  <si>
    <t>https://agent-admin.paveapi.com/inspectionView/AMWT-EOJLPCOA3E?activeTab=past-sessions</t>
  </si>
  <si>
    <t>View 4:
- Reject (3) =&gt; No damage</t>
  </si>
  <si>
    <t>AMWT-PBGN6DAHY1</t>
  </si>
  <si>
    <t>https://agent-admin.paveapi.com/inspectionView/AMWT-PBGN6DAHY1?activeTab=past-sessions</t>
  </si>
  <si>
    <t>AMWT-EO2PRWFCYP</t>
  </si>
  <si>
    <t>https://agent-admin.paveapi.com/inspectionView/AMWT-EO2PRWFCYP?activeTab=past-sessions</t>
  </si>
  <si>
    <t>AMWT-P9BZFT1A8H</t>
  </si>
  <si>
    <t>https://agent-admin.paveapi.com/inspectionView/AMWT-P9BZFT1A8H?activeTab=past-sessions</t>
  </si>
  <si>
    <t>AMWT-Y3P2X8B4ZW</t>
  </si>
  <si>
    <t>https://agent-admin.paveapi.com/inspectionView/AMWT-Y3P2X8B4ZW?activeTab=past-sessions</t>
  </si>
  <si>
    <t>AMWT-JYBZBJMXAB</t>
  </si>
  <si>
    <t>https://agent-admin.paveapi.com/inspectionView/AMWT-JYBZBJMXAB?activeTab=past-sessions</t>
  </si>
  <si>
    <t>View 7:
- Missing Severe dent not thru - Right quarter panel</t>
  </si>
  <si>
    <t>AMWT-LVGZQX5ELN</t>
  </si>
  <si>
    <t>https://agent-admin.paveapi.com/inspectionView/AMWT-LVGZQX5ELN?activeTab=past-sessions</t>
  </si>
  <si>
    <t>View 7:
- Riject (1) =&gt; No damage</t>
  </si>
  <si>
    <t>AMWT-JG42DHBLYF</t>
  </si>
  <si>
    <t>https://agent-admin.paveapi.com/inspectionView/AMWT-JG42DHBLYF?activeTab=past-sessions</t>
  </si>
  <si>
    <t>AMWT-LMZGOSLDMF</t>
  </si>
  <si>
    <t>https://agent-admin.paveapi.com/inspectionView/AMWT-LMZGOSLDMF?activeTab=past-sessions</t>
  </si>
  <si>
    <t>AMWT-OCPW2G1FCU</t>
  </si>
  <si>
    <t>https://agent-admin.paveapi.com/inspectionView/AMWT-OCPW2G1FCU?activeTab=past-sessions</t>
  </si>
  <si>
    <t>LTM-FVTRPRXZH6</t>
  </si>
  <si>
    <t>https://agent-admin.paveapi.com/inspectionView/LTM-FVTRPRXZH6?activeTab=past-sessions</t>
  </si>
  <si>
    <t>AMWT-EF3CRXLAV9</t>
  </si>
  <si>
    <t>https://agent-admin.paveapi.com/inspectionView/AMWT-EF3CRXLAV9?activeTab=past-sessions</t>
  </si>
  <si>
    <t>LTM-8JHGJXSLNX</t>
  </si>
  <si>
    <t>https://agent-admin.paveapi.com/inspectionView/LTM-8JHGJXSLNX?activeTab=past-sessions</t>
  </si>
  <si>
    <t>AMWT-JI0XVKIWAJ</t>
  </si>
  <si>
    <t>https://agent-admin.paveapi.com/inspectionView/AMWT-JI0XVKIWAJ?activeTab=past-sessions</t>
  </si>
  <si>
    <t>LTM-6XE8H0PS5R</t>
  </si>
  <si>
    <t>https://agent-admin.paveapi.com/inspectionView/LTM-6XE8H0PS5R?activeTab=past-sessions</t>
  </si>
  <si>
    <t>AMWT-FELPOWJ20Y</t>
  </si>
  <si>
    <t>https://agent-admin.paveapi.com/inspectionView/AMWT-FELPOWJ20Y?activeTab=past-sessions</t>
  </si>
  <si>
    <t>AMWT-CRC0UP1D89</t>
  </si>
  <si>
    <t>https://agent-admin.paveapi.com/inspectionView/AMWT-CRC0UP1D89?activeTab=past-sessions</t>
  </si>
  <si>
    <t>LTM-55OXT0OUYR</t>
  </si>
  <si>
    <t>https://agent-admin.paveapi.com/inspectionView/LTM-55OXT0OUYR?activeTab=past-sessions</t>
  </si>
  <si>
    <t>AMWT-DYTNVU1DIN</t>
  </si>
  <si>
    <t>https://agent-admin.paveapi.com/inspectionView/AMWT-DYTNVU1DIN?activeTab=past-sessions</t>
  </si>
  <si>
    <t>AMWT-ADVLTJPEOZ</t>
  </si>
  <si>
    <t>https://agent-admin.paveapi.com/inspectionView/AMWT-ADVLTJPEOZ?activeTab=past-sessions</t>
  </si>
  <si>
    <t>LGA-0OSHMN8WKN</t>
  </si>
  <si>
    <t>https://agent-admin.paveapi.com/inspectionView/LGA-0OSHMN8WKN?activeTab=past-sessions</t>
  </si>
  <si>
    <t>AMWT-LTVJCC3ZFL</t>
  </si>
  <si>
    <t>https://agent-admin.paveapi.com/inspectionView/AMWT-LTVJCC3ZFL?activeTab=past-sessions</t>
  </si>
  <si>
    <t>AMWT-CKKF97CK4T</t>
  </si>
  <si>
    <t>https://agent-admin.paveapi.com/inspectionView/AMWT-CKKF97CK4T?activeTab=past-sessions</t>
  </si>
  <si>
    <t>AMWT-EM4PHLFXIX</t>
  </si>
  <si>
    <t>https://agent-admin.paveapi.com/inspectionView/AMWT-EM4PHLFXIX?activeTab=past-sessions</t>
  </si>
  <si>
    <t>AMWT-OQMUBJFN54</t>
  </si>
  <si>
    <t>https://agent-admin.paveapi.com/inspectionView/AMWT-OQMUBJFN54?activeTab=past-sessions</t>
  </si>
  <si>
    <t>PLV-BHPWBMDDOT</t>
  </si>
  <si>
    <t>https://agent-admin.paveapi.com/inspectionView/PLV-BHPWBMDDOT?activeTab=past-sessions</t>
  </si>
  <si>
    <t>KBEE-N3GNZ2PPG5</t>
  </si>
  <si>
    <t>https://agent-admin.paveapi.com/inspectionView/KBEE-N3GNZ2PPG5?activeTab=past-sessions</t>
  </si>
  <si>
    <t>PLV-ECPKGQNEER</t>
  </si>
  <si>
    <t>https://agent-admin.paveapi.com/inspectionView/PLV-ECPKGQNEER?activeTab=past-sessions</t>
  </si>
  <si>
    <t>AMWT-O34CF6UEED</t>
  </si>
  <si>
    <t>https://agent-admin.paveapi.com/inspectionView/AMWT-O34CF6UEED?activeTab=past-sessions</t>
  </si>
  <si>
    <t>AMWK-GZ5PNUQSZV</t>
  </si>
  <si>
    <t>https://agent-admin.paveapi.com/inspectionView/AMWK-GZ5PNUQSZV?activeTab=past-sessions</t>
  </si>
  <si>
    <t>AMWK-Z4KAB4QDQR</t>
  </si>
  <si>
    <t>https://agent-admin.paveapi.com/inspectionView/AMWK-Z4KAB4QDQR?activeTab=past-sessions</t>
  </si>
  <si>
    <t>AMDE-A5ZGHAFHUX</t>
  </si>
  <si>
    <t>https://agent-admin.paveapi.com/inspectionView/AMDE-A5ZGHAFHUX?activeTab=past-sessions</t>
  </si>
  <si>
    <t>AMWK-KMUZJ7COIV</t>
  </si>
  <si>
    <t>https://agent-admin.paveapi.com/inspectionView/AMWK-KMUZJ7COIV?activeTab=past-sessions</t>
  </si>
  <si>
    <t>AMDE-PEVKFCQPH3</t>
  </si>
  <si>
    <t>https://agent-admin.paveapi.com/inspectionView/AMDE-PEVKFCQPH3?activeTab=past-sessions</t>
  </si>
  <si>
    <t>AMDE-WGW1LFJHOF</t>
  </si>
  <si>
    <t>https://agent-admin.paveapi.com/inspectionView/AMDE-WGW1LFJHOF?activeTab=past-sessions</t>
  </si>
  <si>
    <t>AMDE-XBSKM1FLEK</t>
  </si>
  <si>
    <t>https://agent-admin.paveapi.com/inspectionView/AMDE-XBSKM1FLEK?activeTab=past-sessions</t>
  </si>
  <si>
    <t>AMIT-QJTKK9YOD5</t>
  </si>
  <si>
    <t>https://agent-admin.paveapi.com/inspectionView/AMIT-QJTKK9YOD5?activeTab=past-sessions</t>
  </si>
  <si>
    <t>AMDE-C8HRKLHGUX</t>
  </si>
  <si>
    <t>https://agent-admin.paveapi.com/inspectionView/AMDE-C8HRKLHGUX?activeTab=past-sessions</t>
  </si>
  <si>
    <t>AMDE-KHTWYV8XHD</t>
  </si>
  <si>
    <t>https://agent-admin.paveapi.com/inspectionView/AMDE-KHTWYV8XHD?activeTab=past-sessions</t>
  </si>
  <si>
    <t>AMWK-VPI2JTTHME</t>
  </si>
  <si>
    <t>https://agent-admin.paveapi.com/inspectionView/AMWK-VPI2JTTHME?activeTab=past-sessions</t>
  </si>
  <si>
    <t>AMWK-FFCOYROMEX</t>
  </si>
  <si>
    <t>https://agent-admin.paveapi.com/inspectionView/AMWK-FFCOYROMEX?activeTab=past-sessions</t>
  </si>
  <si>
    <t>Left side: 
- Remove (12) Medium dent not through paint - Left A-Pillar
- Miss damage: Medium dent through paint - Rear Left Door
- Miss damage: Severe dent through paint - Left Quarter Panel</t>
  </si>
  <si>
    <t>AMDE-AMHJNN8S2H</t>
  </si>
  <si>
    <t>https://agent-admin.paveapi.com/inspectionView/AMDE-AMHJNN8S2H?activeTab=past-sessions</t>
  </si>
  <si>
    <t>AMAU-VOI93VHKOS</t>
  </si>
  <si>
    <t>https://agent-admin.paveapi.com/inspectionView/AMAU-VOI93VHKOS?activeTab=past-sessions</t>
  </si>
  <si>
    <t>AMDE-J4MUVO7LEZ</t>
  </si>
  <si>
    <t>https://agent-admin.paveapi.com/inspectionView/AMDE-J4MUVO7LEZ?activeTab=past-sessions</t>
  </si>
  <si>
    <t>AMIT-JRCQ3FVIRZ</t>
  </si>
  <si>
    <t>https://agent-admin.paveapi.com/inspectionView/AMIT-JRCQ3FVIRZ?activeTab=past-sessions</t>
  </si>
  <si>
    <t>AMWK-NG1A9271RL</t>
  </si>
  <si>
    <t>https://agent-admin.paveapi.com/inspectionView/AMWK-NG1A9271RL?activeTab=past-sessions</t>
  </si>
  <si>
    <t>AMDE-H0XTMXKLII</t>
  </si>
  <si>
    <t>https://agent-admin.paveapi.com/inspectionView/AMDE-H0XTMXKLII?activeTab=past-sessions</t>
  </si>
  <si>
    <t>AMFR-AWPR1UZBVU</t>
  </si>
  <si>
    <t>https://agent-admin.paveapi.com/inspectionView/AMFR-AWPR1UZBVU?activeTab=past-sessions</t>
  </si>
  <si>
    <t>AMDE-BX0G2NJUYH</t>
  </si>
  <si>
    <t>https://agent-admin.paveapi.com/inspectionView/AMDE-BX0G2NJUYH?activeTab=past-sessions</t>
  </si>
  <si>
    <t>AMFR-NA0FXLER2K</t>
  </si>
  <si>
    <t>https://agent-admin.paveapi.com/inspectionView/AMFR-NA0FXLER2K?activeTab=past-sessions</t>
  </si>
  <si>
    <t>Left side: Miss damage: Medium dent not through paint - Left Center Panel</t>
  </si>
  <si>
    <t>AMFR-2ALISJZ2AA</t>
  </si>
  <si>
    <t>https://agent-admin.paveapi.com/inspectionView/AMFR-2ALISJZ2AA?activeTab=past-sessions</t>
  </si>
  <si>
    <t>AMDE-LFIMPKZ5AB</t>
  </si>
  <si>
    <t>https://agent-admin.paveapi.com/inspectionView/AMDE-LFIMPKZ5AB?activeTab=past-sessions</t>
  </si>
  <si>
    <t>AMWK-HPAZEF9LQH</t>
  </si>
  <si>
    <t>https://agent-admin.paveapi.com/inspectionView/AMWK-HPAZEF9LQH?activeTab=past-sessions</t>
  </si>
  <si>
    <t>AMDE-QDSKWBVXTT</t>
  </si>
  <si>
    <t>https://agent-admin.paveapi.com/inspectionView/AMDE-QDSKWBVXTT?activeTab=past-sessions</t>
  </si>
  <si>
    <t>AMFR-USIMRSUFUF</t>
  </si>
  <si>
    <t>https://agent-admin.paveapi.com/inspectionView/AMFR-USIMRSUFUF?activeTab=past-sessions</t>
  </si>
  <si>
    <t>AMFR-JBZFSCIXD6</t>
  </si>
  <si>
    <t>https://agent-admin.paveapi.com/inspectionView/AMFR-JBZFSCIXD6?activeTab=past-sessions</t>
  </si>
  <si>
    <t>AMDE-54VIMNBQAJ</t>
  </si>
  <si>
    <t>https://agent-admin.paveapi.com/inspectionView/AMDE-54VIMNBQAJ?activeTab=past-sessions</t>
  </si>
  <si>
    <t>AMWK-J8LNFWBYES</t>
  </si>
  <si>
    <t>https://agent-admin.paveapi.com/inspectionView/AMWK-J8LNFWBYES?activeTab=past-sessions</t>
  </si>
  <si>
    <t>AMWT-I4T8YVVLOC</t>
  </si>
  <si>
    <t>https://agent-admin.paveapi.com/inspectionView/AMWT-I4T8YVVLOC?activeTab=past-sessions</t>
  </si>
  <si>
    <t>AMWK-22H1CSMGTR</t>
  </si>
  <si>
    <t>https://agent-admin.paveapi.com/inspectionView/AMWK-22H1CSMGTR?activeTab=past-sessions</t>
  </si>
  <si>
    <t>AMIT-VVAMXKURG3</t>
  </si>
  <si>
    <t>https://agent-admin.paveapi.com/inspectionView/AMIT-VVAMXKURG3?activeTab=past-sessions</t>
  </si>
  <si>
    <t>AMWK-8FAKDGF1RK</t>
  </si>
  <si>
    <t>https://agent-admin.paveapi.com/inspectionView/AMWK-8FAKDGF1RK?activeTab=past-sessions</t>
  </si>
  <si>
    <t>AMWK-8SPCNJIM4Q</t>
  </si>
  <si>
    <t>https://agent-admin.paveapi.com/inspectionView/AMWK-8SPCNJIM4Q?activeTab=past-sessions</t>
  </si>
  <si>
    <t>HHSI-E4ANYVMFLR</t>
  </si>
  <si>
    <t>https://agent-admin.paveapi.com/inspectionView/HHSI-E4ANYVMFLR?activeTab=past-sessions</t>
  </si>
  <si>
    <t>AMIT-GRLHNMLXTP</t>
  </si>
  <si>
    <t>https://agent-admin.paveapi.com/inspectionView/AMIT-GRLHNMLXTP?activeTab=past-sessions</t>
  </si>
  <si>
    <t>Front side: Remove (2) Major dent not through paint - Front Bumper Cover</t>
  </si>
  <si>
    <t>AMWT-UXOASSVAQG</t>
  </si>
  <si>
    <t>https://agent-admin.paveapi.com/inspectionView/AMWT-UXOASSVAQG?activeTab=past-sessions</t>
  </si>
  <si>
    <t>AMIT-FXNE014AZL</t>
  </si>
  <si>
    <t>https://agent-admin.paveapi.com/inspectionView/AMIT-FXNE014AZL?activeTab=past-sessions</t>
  </si>
  <si>
    <t>AMES-8IFETNTNTE</t>
  </si>
  <si>
    <t>https://agent-admin.paveapi.com/inspectionView/AMES-8IFETNTNTE?activeTab=past-sessions</t>
  </si>
  <si>
    <t>Right side: Miss damage: Major dent not through paint -Right Quarter Panel</t>
  </si>
  <si>
    <t>AMRR-HYF7UDA1IG</t>
  </si>
  <si>
    <t>https://agent-admin.paveapi.com/inspectionView/AMRR-HYF7UDA1IG?activeTab=past-sessions</t>
  </si>
  <si>
    <t>Left side: Remove (3) Medium bent - Left Side Step</t>
  </si>
  <si>
    <t>AMDE-Y7KMJ5OFBS</t>
  </si>
  <si>
    <t>https://agent-admin.paveapi.com/inspectionView/AMDE-Y7KMJ5OFBS?activeTab=past-sessions</t>
  </si>
  <si>
    <t>AMWK-ICSII1GADE</t>
  </si>
  <si>
    <t>https://agent-admin.paveapi.com/inspectionView/AMWK-ICSII1GADE?activeTab=past-sessions</t>
  </si>
  <si>
    <t>AMDE-4PZFFIO2HJ</t>
  </si>
  <si>
    <t>https://agent-admin.paveapi.com/inspectionView/AMDE-4PZFFIO2HJ?activeTab=past-sessions</t>
  </si>
  <si>
    <t>AMWK-0A3X4HDMZL</t>
  </si>
  <si>
    <t>https://agent-admin.paveapi.com/inspectionView/AMWK-0A3X4HDMZL?activeTab=past-sessions</t>
  </si>
  <si>
    <t>AMDE-YHKGBCDOAQ</t>
  </si>
  <si>
    <t>https://agent-admin.paveapi.com/inspectionView/AMDE-YHKGBCDOAQ?activeTab=past-sessions</t>
  </si>
  <si>
    <t>AMIT-N09BN0B0FJ</t>
  </si>
  <si>
    <t>https://agent-admin.paveapi.com/inspectionView/AMIT-N09BN0B0FJ?activeTab=past-sessions</t>
  </si>
  <si>
    <t>AMIT-5AHDQ8UPMU</t>
  </si>
  <si>
    <t>https://agent-admin.paveapi.com/inspectionView/AMIT-5AHDQ8UPMU?activeTab=past-sessions</t>
  </si>
  <si>
    <t>AMDE-UWHHEDOLJZ</t>
  </si>
  <si>
    <t>https://agent-admin.paveapi.com/inspectionView/AMDE-UWHHEDOLJZ?activeTab=past-sessions</t>
  </si>
  <si>
    <t>AMES-JOV7LDCCNX</t>
  </si>
  <si>
    <t>https://agent-admin.paveapi.com/inspectionView/AMES-JOV7LDCCNX?activeTab=past-sessions</t>
  </si>
  <si>
    <t>AMES-A4RIPFNRMT</t>
  </si>
  <si>
    <t>https://agent-admin.paveapi.com/inspectionView/AMES-A4RIPFNRMT?activeTab=past-sessions</t>
  </si>
  <si>
    <t>AMDE-RBGYRWP2ZG</t>
  </si>
  <si>
    <t>https://agent-admin.paveapi.com/inspectionView/AMDE-RBGYRWP2ZG?activeTab=past-sessions</t>
  </si>
  <si>
    <t>View 7: Missing Dent medium seam line - Right front door</t>
  </si>
  <si>
    <t>AMDE-RNTTUB9MWX</t>
  </si>
  <si>
    <t>https://agent-admin.paveapi.com/inspectionView/AMDE-RNTTUB9MWX?activeTab=past-sessions</t>
  </si>
  <si>
    <t>AMWK-0DQEQRTSLE</t>
  </si>
  <si>
    <t>https://agent-admin.paveapi.com/inspectionView/AMWK-0DQEQRTSLE?activeTab=past-sessions</t>
  </si>
  <si>
    <t>AMDE-CPXTGE308Q</t>
  </si>
  <si>
    <t>https://agent-admin.paveapi.com/inspectionView/AMDE-CPXTGE308Q?activeTab=past-sessions</t>
  </si>
  <si>
    <t>AMFR-M92QQUFJFV</t>
  </si>
  <si>
    <t>https://agent-admin.paveapi.com/inspectionView/AMFR-M92QQUFJFV?activeTab=past-sessions</t>
  </si>
  <si>
    <t>AMDE-TKI6WAYE3P</t>
  </si>
  <si>
    <t>https://agent-admin.paveapi.com/inspectionView/AMDE-TKI6WAYE3P?activeTab=past-sessions</t>
  </si>
  <si>
    <t>AMDE-00IAKS8UFT</t>
  </si>
  <si>
    <t>https://agent-admin.paveapi.com/inspectionView/AMDE-00IAKS8UFT?activeTab=past-sessions</t>
  </si>
  <si>
    <t>AMDE-NC7EVCS6SJ</t>
  </si>
  <si>
    <t>https://agent-admin.paveapi.com/inspectionView/AMDE-NC7EVCS6SJ?activeTab=past-sessions</t>
  </si>
  <si>
    <t>View 8: Missing Dent major not thru paint - Hatch door rear right</t>
  </si>
  <si>
    <t>AMDE-RLHLJNUN7S</t>
  </si>
  <si>
    <t>https://agent-admin.paveapi.com/inspectionView/AMDE-RLHLJNUN7S?activeTab=past-sessions</t>
  </si>
  <si>
    <t>AMWK-LZQTHS3U39</t>
  </si>
  <si>
    <t>https://agent-admin.paveapi.com/inspectionView/AMWK-LZQTHS3U39?activeTab=past-sessions</t>
  </si>
  <si>
    <t>AMDE-YONBGCD3IN</t>
  </si>
  <si>
    <t>https://agent-admin.paveapi.com/inspectionView/AMDE-YONBGCD3IN?activeTab=past-sessions</t>
  </si>
  <si>
    <t>AMDE-UPNUT8CKCG</t>
  </si>
  <si>
    <t>https://agent-admin.paveapi.com/inspectionView/AMDE-UPNUT8CKCG?activeTab=past-sessions</t>
  </si>
  <si>
    <t>AMDE-CYXZPSGITN</t>
  </si>
  <si>
    <t>https://agent-admin.paveapi.com/inspectionView/AMDE-CYXZPSGITN?activeTab=past-sessions</t>
  </si>
  <si>
    <t>AMDE-R9XCN28CBS</t>
  </si>
  <si>
    <t>https://agent-admin.paveapi.com/inspectionView/AMDE-R9XCN28CBS?activeTab=past-sessions</t>
  </si>
  <si>
    <t>AMFR-ZGJRIPDW29</t>
  </si>
  <si>
    <t>https://agent-admin.paveapi.com/inspectionView/AMFR-ZGJRIPDW29?activeTab=past-sessions</t>
  </si>
  <si>
    <t>AMWK-VT812OYPP1</t>
  </si>
  <si>
    <t>https://agent-admin.paveapi.com/inspectionView/AMWK-VT812OYPP1?activeTab=past-sessions</t>
  </si>
  <si>
    <t>AMDE-PFVAHMVHCU</t>
  </si>
  <si>
    <t>https://agent-admin.paveapi.com/inspectionView/AMDE-PFVAHMVHCU?activeTab=past-sessions</t>
  </si>
  <si>
    <t>DIL1-HEDLLIRXP4</t>
  </si>
  <si>
    <t>https://agent-admin.paveapi.com/inspectionView/DIL1-HEDLLIRXP4?activeTab=past-sessions</t>
  </si>
  <si>
    <t>DIL1-HGZSIBWZJC</t>
  </si>
  <si>
    <t>https://agent-admin.paveapi.com/inspectionView/DIL1-HGZSIBWZJC?activeTab=past-sessions</t>
  </si>
  <si>
    <t>ADF-OOWADV5TNC</t>
  </si>
  <si>
    <t>https://agent-admin.paveapi.com/inspectionView/ADF-OOWADV5TNC?activeTab=past-sessions</t>
  </si>
  <si>
    <t>DIL1-2S7CWO4SBI</t>
  </si>
  <si>
    <t>https://agent-admin.paveapi.com/inspectionView/DIL1-2S7CWO4SBI?activeTab=past-sessions</t>
  </si>
  <si>
    <t>ADF-BLLBFYZR23</t>
  </si>
  <si>
    <t>https://agent-admin.paveapi.com/inspectionView/ADF-BLLBFYZR23?activeTab=past-sessions</t>
  </si>
  <si>
    <t>AMWK-DYYN6ZOVOJ</t>
  </si>
  <si>
    <t>https://agent-admin.paveapi.com/inspectionView/AMWK-DYYN6ZOVOJ?activeTab=past-sessions</t>
  </si>
  <si>
    <t>ANTR-7OVBG9PCMT</t>
  </si>
  <si>
    <t>https://agent-admin.paveapi.com/inspectionView/ANTR-7OVBG9PCMT?activeTab=past-sessions</t>
  </si>
  <si>
    <t>AMDE-EAMGECJQW2</t>
  </si>
  <si>
    <t>https://agent-admin.paveapi.com/inspectionView/AMDE-EAMGECJQW2?activeTab=past-sessions</t>
  </si>
  <si>
    <t>ANTR-NYGF04WXEY</t>
  </si>
  <si>
    <t>https://agent-admin.paveapi.com/inspectionView/ANTR-NYGF04WXEY?activeTab=past-sessions</t>
  </si>
  <si>
    <t>ANTR-AKTZXB9VO5</t>
  </si>
  <si>
    <t>https://agent-admin.paveapi.com/inspectionView/ANTR-AKTZXB9VO5?activeTab=past-sessions</t>
  </si>
  <si>
    <t>ADF-ERBBJRCYOE</t>
  </si>
  <si>
    <t>https://agent-admin.paveapi.com/inspectionView/ADF-ERBBJRCYOE?activeTab=past-sessions</t>
  </si>
  <si>
    <t>View 7: #11 wrong position</t>
  </si>
  <si>
    <t>ADF-MJLP4SFW8E</t>
  </si>
  <si>
    <t>https://agent-admin.paveapi.com/inspectionView/ADF-MJLP4SFW8E?activeTab=past-sessions</t>
  </si>
  <si>
    <t>ADF-FEYBPZ3MHD</t>
  </si>
  <si>
    <t>https://agent-admin.paveapi.com/inspectionView/ADF-FEYBPZ3MHD?activeTab=past-sessions</t>
  </si>
  <si>
    <t>AMWT-6EJG2KFNNN</t>
  </si>
  <si>
    <t>https://agent-admin.paveapi.com/inspectionView/AMWT-6EJG2KFNNN?activeTab=past-sessions</t>
  </si>
  <si>
    <t>AMWT-ZYVFYHAU1A</t>
  </si>
  <si>
    <t>https://agent-admin.paveapi.com/inspectionView/AMWT-ZYVFYHAU1A?activeTab=past-sessions</t>
  </si>
  <si>
    <t>View 8:  Remove wrong damage
- (1) DENTED_MEDIUM_NOT_THROUGH_PAINT - HATCHDOOR_REAR_LEFT (below damage threshold)</t>
  </si>
  <si>
    <t>AMWT-REFEFBLJRO</t>
  </si>
  <si>
    <t>https://agent-admin.paveapi.com/inspectionView/AMWT-REFEFBLJRO?activeTab=past-sessions</t>
  </si>
  <si>
    <t>AMWT-SBDRNCTIW7</t>
  </si>
  <si>
    <t>https://agent-admin.paveapi.com/inspectionView/AMWT-SBDRNCTIW7?activeTab=past-sessions</t>
  </si>
  <si>
    <t>View 4:  Remove wrong damage
- (5) DENTED_MAJOR_NOT_THROUGH_PAINT - QUARTER_PANEL_LEFT</t>
  </si>
  <si>
    <t>AMWK-RMRWEIIOBD</t>
  </si>
  <si>
    <t>https://agent-admin.paveapi.com/inspectionView/AMWK-RMRWEIIOBD?activeTab=past-sessions</t>
  </si>
  <si>
    <t>AMWT-3GLQRJSOHK</t>
  </si>
  <si>
    <t>https://agent-admin.paveapi.com/inspectionView/AMWT-3GLQRJSOHK?activeTab=past-sessions</t>
  </si>
  <si>
    <t>View 4:  Remove wrong damage
- (8) DENT_MEDIUM_SEAM_LINE - CENTER_PANEL_LEFT (below damage threshold)
View 7:  Remove wrong damage
- (8) DENTED_MEDIUM_NOT_THROUGH_PAINT - DOOR_REAR_RIGHT (below damage threshold)
- (13) DENT_MAJOR_SEAM_LINE - DOOR_REAR_RIGHT
- (7) DENT_MEDIUM_SEAM_LINE - PILLAR_COVER_REAR_RIGHT (wrong position)
View 8:  Remove wrong damage
- (6) DENTED_MAJOR_NOT_THROUGH_PAINT - HATCHDOOR_REAR_RIGHT
- (8, 9) DENTED_MEDIUM - HATCHDOOR_REAR_LEFT (below damage threshold)
- (10) DENTED_MEDIUM_NOT_THROUGH_PAINT - HATCHDOOR_REAR_RIGHT (below damage threshold)</t>
  </si>
  <si>
    <t>AMWT-TZBRDFPZZE</t>
  </si>
  <si>
    <t>https://agent-admin.paveapi.com/inspectionView/AMWT-TZBRDFPZZE?activeTab=past-sessions</t>
  </si>
  <si>
    <t>View 4:  Remove wrong damage
- (1) DENTED_MEDIUM_NOT_THROUGH_PAINT - ROOF_LINE_LEFT (below damage threshold)</t>
  </si>
  <si>
    <t>AMWT-GLDDLOCE3W</t>
  </si>
  <si>
    <t>https://agent-admin.paveapi.com/inspectionView/AMWT-GLDDLOCE3W?activeTab=past-sessions</t>
  </si>
  <si>
    <t>View 5
- (7) Wrong position</t>
  </si>
  <si>
    <t>AMWT-SNJZVOPXZA</t>
  </si>
  <si>
    <t>https://agent-admin.paveapi.com/inspectionView/AMWT-SNJZVOPXZA?activeTab=past-sessions</t>
  </si>
  <si>
    <t>View 4:  Remove wrong damage
- (1) DENT_MAJOR_SEAM_LINE - BOX_ROOF_LINE_LEFT
View 7:  Remove wrong damage
- (8) DENT_SEVERE_SEAM_LINE - BOX_ROOF_LINE_RIGHT
View 8:  Remove wrong damage
- (1, 2) DENT_MEDIUM_SEAM_LINE - BOX_ROOF_PANEL (below damage threshold)</t>
  </si>
  <si>
    <t>AMWT-KFWCOHT3GZ</t>
  </si>
  <si>
    <t>https://agent-admin.paveapi.com/inspectionView/AMWT-KFWCOHT3GZ?activeTab=past-sessions</t>
  </si>
  <si>
    <t>AMDE-LM2PLSWY29</t>
  </si>
  <si>
    <t>https://agent-admin.paveapi.com/inspectionView/AMDE-LM2PLSWY29?activeTab=past-sessions</t>
  </si>
  <si>
    <t>AMWT-9BSISEIDJR</t>
  </si>
  <si>
    <t>https://agent-admin.paveapi.com/inspectionView/AMWT-9BSISEIDJR?activeTab=past-sessions</t>
  </si>
  <si>
    <t>AMWT-0RDWBXHK3F</t>
  </si>
  <si>
    <t>https://agent-admin.paveapi.com/inspectionView/AMWT-0RDWBXHK3F?activeTab=past-sessions</t>
  </si>
  <si>
    <t>AMWT-UEXUDEDQFH</t>
  </si>
  <si>
    <t>https://agent-admin.paveapi.com/inspectionView/AMWT-UEXUDEDQFH?activeTab=past-sessions</t>
  </si>
  <si>
    <t>AMWT-XEZVNH0GNP</t>
  </si>
  <si>
    <t>https://agent-admin.paveapi.com/inspectionView/AMWT-XEZVNH0GNP?activeTab=past-sessions</t>
  </si>
  <si>
    <t>AMWT-1U8SGGSDKV</t>
  </si>
  <si>
    <t>https://agent-admin.paveapi.com/inspectionView/AMWT-1U8SGGSDKV?activeTab=past-sessions</t>
  </si>
  <si>
    <t>View 4:  Remove wrong damage
- (1) DENT_MEDIUM_SEAM_LINE - ROCKER_PANEL_LEFT</t>
  </si>
  <si>
    <t>AMES-ALFKTM8HYO</t>
  </si>
  <si>
    <t>https://agent-admin.paveapi.com/inspectionView/AMES-ALFKTM8HYO?activeTab=past-sessions</t>
  </si>
  <si>
    <t>AMWT-YIG3ULB5EC</t>
  </si>
  <si>
    <t>https://agent-admin.paveapi.com/inspectionView/AMWT-YIG3ULB5EC?activeTab=past-sessions</t>
  </si>
  <si>
    <t>View 4:  Remove wrong damage
- (3) DENTED_MEDIUM_THROUGH_PAINT - ROOF_LINE_LEFT (below damage threshold)
- (5) DENTED_MEDIUM_NOT_THROUGH_PAINT - CENTER_PANEL_LEFT</t>
  </si>
  <si>
    <t>AMWT-1YOHAOF24P</t>
  </si>
  <si>
    <t>https://agent-admin.paveapi.com/inspectionView/AMWT-1YOHAOF24P?activeTab=past-sessions</t>
  </si>
  <si>
    <t>View 8:  Remove wrong damage
- (3) DENTED_MEDIUM_NOT_THROUGH_PAINT - HATCHDOOR_REAR_LEFT</t>
  </si>
  <si>
    <t>AMWT-MJMMNVJU5D</t>
  </si>
  <si>
    <t>https://agent-admin.paveapi.com/inspectionView/AMWT-MJMMNVJU5D?activeTab=past-sessions</t>
  </si>
  <si>
    <t>View 5: Missing damage
-  PEELING_MAJOR - PILLAR_A_LEFT</t>
  </si>
  <si>
    <t>AMWT-1TFF0RJ8I7</t>
  </si>
  <si>
    <t>https://agent-admin.paveapi.com/inspectionView/AMWT-1TFF0RJ8I7?activeTab=past-sessions</t>
  </si>
  <si>
    <t>AMWT-VOM94N2EMI</t>
  </si>
  <si>
    <t>https://agent-admin.paveapi.com/inspectionView/AMWT-VOM94N2EMI?activeTab=past-sessions</t>
  </si>
  <si>
    <t>AMDE-M7UNHHNGNN</t>
  </si>
  <si>
    <t>https://agent-admin.paveapi.com/inspectionView/AMDE-M7UNHHNGNN?activeTab=past-sessions</t>
  </si>
  <si>
    <t>AMWT-0CUDT8UAK1</t>
  </si>
  <si>
    <t>https://agent-admin.paveapi.com/inspectionView/AMWT-0CUDT8UAK1?activeTab=past-sessions</t>
  </si>
  <si>
    <t>AMWT-ZFKIMZRGVF</t>
  </si>
  <si>
    <t>https://agent-admin.paveapi.com/inspectionView/AMWT-ZFKIMZRGVF?activeTab=past-sessions</t>
  </si>
  <si>
    <t>AMWT-QTHAVTEN9Q</t>
  </si>
  <si>
    <t>https://agent-admin.paveapi.com/inspectionView/AMWT-QTHAVTEN9Q?activeTab=past-sessions</t>
  </si>
  <si>
    <t>AMDE-RNLETSKJDW</t>
  </si>
  <si>
    <t>https://agent-admin.paveapi.com/inspectionView/AMDE-RNLETSKJDW?activeTab=past-sessions</t>
  </si>
  <si>
    <t>View 4:  Remove wrong damage
- (1) DENTED_MAJOR_NOT_THROUGH_PAINT - QUARTER_PANEL_LEFT
- (2) DENTED_MEDIUM_NOT_THROUGH_PAINT - PILLAR_COVER_REAR_LEFT
View 7:  Remove wrong damage
- (5) DENT_MAJOR_SEAM_LINE - ROOF_LINE_RIGHT</t>
  </si>
  <si>
    <t>AMES-JWKTW2JXIG</t>
  </si>
  <si>
    <t>https://agent-admin.paveapi.com/inspectionView/AMES-JWKTW2JXIG?activeTab=past-sessions</t>
  </si>
  <si>
    <t>AMRR-XPMNM1K7RY</t>
  </si>
  <si>
    <t>https://agent-admin.paveapi.com/inspectionView/AMRR-XPMNM1K7RY?activeTab=past-sessions</t>
  </si>
  <si>
    <t>View 4:  Remove wrong damage
- (4) DENT_MEDIUM_SEAM_LINE - BUMPER_REAR_UNIQUE (Duplicate damage #1 View 8)
View 7:  Remove wrong damage
- (1) DENTED_MEDIUM_NOT_THROUGH_PAINT - FENDER_FRONT_RIGHT (below damage threshold)</t>
  </si>
  <si>
    <t>AMWT-ECT5LCOFBZ</t>
  </si>
  <si>
    <t>https://agent-admin.paveapi.com/inspectionView/AMWT-ECT5LCOFBZ?activeTab=past-sessions</t>
  </si>
  <si>
    <t>CRMI-6KPHV2DCJC</t>
  </si>
  <si>
    <t>https://agent-admin.paveapi.com/inspectionView/CRMI-6KPHV2DCJC?activeTab=past-sessions</t>
  </si>
  <si>
    <t>CRMT-TCJ1RQDKM6</t>
  </si>
  <si>
    <t>https://agent-admin.paveapi.com/inspectionView/CRMT-TCJ1RQDKM6?activeTab=past-sessions</t>
  </si>
  <si>
    <t>View 8: Missing damage
-  DENTED_MEDIUM_NOT_THROUGH_PAINT  - HOOD_REAR_UNIQUE</t>
  </si>
  <si>
    <t>AMWT-TO0Z7E31IB</t>
  </si>
  <si>
    <t>https://agent-admin.paveapi.com/inspectionView/AMWT-TO0Z7E31IB?activeTab=past-sessions</t>
  </si>
  <si>
    <t>View 7:  Remove wrong damage
- (3, 4) DENT_MEDIUM_SEAM_LINE - DOOR_REAR_RIGHT (below damage threshold)</t>
  </si>
  <si>
    <t>CRMT-HPO0K3FZKS</t>
  </si>
  <si>
    <t>https://agent-admin.paveapi.com/inspectionView/CRMT-HPO0K3FZKS?activeTab=past-sessions</t>
  </si>
  <si>
    <t>View 4:  Remove wrong damage
- (2) SCRAPED_MEDIUM - TRIM_FENDER_FRONT_LEFT
View 5:  Remove wrong damage
- (1) MULTIPLE_SCRATCHES_MAJOR_NOT_THROUGH_PAINT - HOOD_FRONT_UNIQUE</t>
  </si>
  <si>
    <t>CRMI-GBCCL0ITG4</t>
  </si>
  <si>
    <t>https://agent-admin.paveapi.com/inspectionView/CRMI-GBCCL0ITG4?activeTab=past-sessions</t>
  </si>
  <si>
    <t>CRMT-SN5POHXG6F</t>
  </si>
  <si>
    <t>https://agent-admin.paveapi.com/inspectionView/CRMT-SN5POHXG6F?activeTab=past-sessions</t>
  </si>
  <si>
    <t>IUS-O8MH8Q1LRE</t>
  </si>
  <si>
    <t>https://agent-admin.paveapi.com/inspectionView/IUS-O8MH8Q1LRE?activeTab=past-sessions</t>
  </si>
  <si>
    <t>View 7:  Remove wrong damage
- (1, 2) PEELING_MINOR - ROOF_LINE_RIGHT</t>
  </si>
  <si>
    <t>AMWT-L8NYBWIZQW</t>
  </si>
  <si>
    <t>https://agent-admin.paveapi.com/inspectionView/AMWT-L8NYBWIZQW?activeTab=past-sessions</t>
  </si>
  <si>
    <t>CRMI-NXKOH6JAXR</t>
  </si>
  <si>
    <t>https://agent-admin.paveapi.com/inspectionView/CRMI-NXKOH6JAXR?activeTab=past-sessions</t>
  </si>
  <si>
    <t>CRMT-02IEHS7CMO</t>
  </si>
  <si>
    <t>https://agent-admin.paveapi.com/inspectionView/CRMT-02IEHS7CMO?activeTab=past-sessions</t>
  </si>
  <si>
    <t>CRMI-5BWNIX93DA</t>
  </si>
  <si>
    <t>https://agent-admin.paveapi.com/inspectionView/CRMI-5BWNIX93DA?activeTab=past-sessions</t>
  </si>
  <si>
    <t>CRMI-DHPJAUPKEW</t>
  </si>
  <si>
    <t>https://agent-admin.paveapi.com/inspectionView/CRMI-DHPJAUPKEW?activeTab=past-sessions</t>
  </si>
  <si>
    <t>View 4:  Remove wrong damage
- (1) DENTED_MEDIUM_NOT_THROUGH_PAINT - DOOR_FRONT_LEFT
View 7: Missing damage
-  DENTED_MEDIUM_NOT_THROUGH_PAINT  - QUARTER_PANEL_RIGHT</t>
  </si>
  <si>
    <t>CRMT-R3SSLVPQWR</t>
  </si>
  <si>
    <t>https://agent-admin.paveapi.com/inspectionView/CRMT-R3SSLVPQWR?activeTab=past-sessions</t>
  </si>
  <si>
    <t>View 28, 23: WORN MEDIUM -&gt; WORN MINOR</t>
  </si>
  <si>
    <t>CRMI-MXZTGRJRO1</t>
  </si>
  <si>
    <t>https://agent-admin.paveapi.com/inspectionView/CRMI-MXZTGRJRO1?activeTab=past-sessions</t>
  </si>
  <si>
    <t>AMWT-0G9KMATQFI</t>
  </si>
  <si>
    <t>https://agent-admin.paveapi.com/inspectionView/AMWT-0G9KMATQFI?activeTab=past-sessions</t>
  </si>
  <si>
    <t>RLY2-AR01QAZ6DZ</t>
  </si>
  <si>
    <t>https://agent-admin.paveapi.com/inspectionView/RLY2-AR01QAZ6DZ?activeTab=past-sessions</t>
  </si>
  <si>
    <t>CRMI-Z53KFIJGJD</t>
  </si>
  <si>
    <t>https://agent-admin.paveapi.com/inspectionView/CRMI-Z53KFIJGJD?activeTab=past-sessions</t>
  </si>
  <si>
    <t>LTM-OKJH2UKZBT</t>
  </si>
  <si>
    <t>https://agent-admin.paveapi.com/inspectionView/LTM-OKJH2UKZBT?activeTab=past-sessions</t>
  </si>
  <si>
    <t>CRMI-VQGVN8JJ3N</t>
  </si>
  <si>
    <t>https://agent-admin.paveapi.com/inspectionView/CRMI-VQGVN8JJ3N?activeTab=past-sessions</t>
  </si>
  <si>
    <t>CRMI-KV34J7USNF</t>
  </si>
  <si>
    <t>https://agent-admin.paveapi.com/inspectionView/CRMI-KV34J7USNF?activeTab=past-sessions</t>
  </si>
  <si>
    <t>CRMT-QEMODMLGTH</t>
  </si>
  <si>
    <t>https://agent-admin.paveapi.com/inspectionView/CRMT-QEMODMLGTH?activeTab=past-sessions</t>
  </si>
  <si>
    <t>View 4: Missing damage
-  SCRATCHED_MEDIUM_THROUGH_PAINT - BUMPER_FRONT_UNIQUE</t>
  </si>
  <si>
    <t>CRMI-JROMR0QKHD</t>
  </si>
  <si>
    <t>https://agent-admin.paveapi.com/inspectionView/CRMI-JROMR0QKHD?activeTab=past-sessions</t>
  </si>
  <si>
    <t>AMWT-Z69UOHH1IJ</t>
  </si>
  <si>
    <t>https://agent-admin.paveapi.com/inspectionView/AMWT-Z69UOHH1IJ?activeTab=past-sessions</t>
  </si>
  <si>
    <t>View 4:  Remove wrong damage
- (5) DENT_MEDIUM_SEAM_LINE - ROOF_LINE_LEFT
View 8:  Remove wrong damage
- (2) DENT_MEDIUM_SEAM_LINE - PILLAR_COVER_REAR_LEFT</t>
  </si>
  <si>
    <t>CRMI-OHOXZQX0PO</t>
  </si>
  <si>
    <t>https://agent-admin.paveapi.com/inspectionView/CRMI-OHOXZQX0PO?activeTab=past-sessions</t>
  </si>
  <si>
    <t>FOSS-WQPXRHDQFA</t>
  </si>
  <si>
    <t>https://agent-admin.paveapi.com/inspectionView/FOSS-WQPXRHDQFA?activeTab=past-sessions</t>
  </si>
  <si>
    <t>CRMI-QSPYKUGU5M</t>
  </si>
  <si>
    <t>https://agent-admin.paveapi.com/inspectionView/CRMI-QSPYKUGU5M?activeTab=past-sessions</t>
  </si>
  <si>
    <t>View 23: WORN MEDIUM -&gt; WORN MINOR</t>
  </si>
  <si>
    <t>CRMT-KGOXQ278EF</t>
  </si>
  <si>
    <t>https://agent-admin.paveapi.com/inspectionView/CRMT-KGOXQ278EF?activeTab=past-sessions</t>
  </si>
  <si>
    <t>View 5: Missing damage
-  MISSING_MAJOR - LIGHT_FOG_RIGHT
View 7: Missing damage
-  DENT_MEDIUM_SEAM_LINE  - FENDER_FRONT_RIGHT</t>
  </si>
  <si>
    <t>CRMI-LJVHXR7DER</t>
  </si>
  <si>
    <t>https://agent-admin.paveapi.com/inspectionView/CRMI-LJVHXR7DER?activeTab=past-sessions</t>
  </si>
  <si>
    <t>View 22, 29: WORN MEDIUM -&gt; WORN MINOR</t>
  </si>
  <si>
    <t>AMWT-D3OXTLKEZL</t>
  </si>
  <si>
    <t>https://agent-admin.paveapi.com/inspectionView/AMWT-D3OXTLKEZL?activeTab=past-sessions</t>
  </si>
  <si>
    <t>View 4:  Remove wrong damage
- (11) DENT_MEDIUM_SEAM_LINE - CENTER_PANEL_LEFT (below damage threshold)
- (14) DENTED_MEDIUM_NOT_THROUGH_PAINT - QUARTER_PANEL_LEFT
View 5:  Remove wrong damage
- (1) DENT_MEDIUM_SEAM_LINE - BUMPER_FRONT_UNIQUE
View 8:  Remove wrong damage
- (5) DENT_MEDIUM_SEAM_LINE - HATCHDOOR_REAR_RIGHT (below damage threshold)</t>
  </si>
  <si>
    <t>CRMI-1XNA740ZJF</t>
  </si>
  <si>
    <t>https://agent-admin.paveapi.com/inspectionView/CRMI-1XNA740ZJF?activeTab=past-sessions</t>
  </si>
  <si>
    <t>CRMI-BQ0OUDQDBX</t>
  </si>
  <si>
    <t>https://agent-admin.paveapi.com/inspectionView/CRMI-BQ0OUDQDBX?activeTab=past-sessions</t>
  </si>
  <si>
    <t>LTM-ZBXHIBF4OH</t>
  </si>
  <si>
    <t>https://agent-admin.paveapi.com/inspectionView/LTM-ZBXHIBF4OH?activeTab=past-sessions</t>
  </si>
  <si>
    <t>View 6: WORN MEDIUM -&gt; WORN MINOR</t>
  </si>
  <si>
    <t>AMUO-4OYAWFA4RB</t>
  </si>
  <si>
    <t>https://agent-admin.paveapi.com/inspectionView/AMUO-4OYAWFA4RB?activeTab=past-sessions</t>
  </si>
  <si>
    <t>CRMI-MGNCMGM4YH</t>
  </si>
  <si>
    <t>https://agent-admin.paveapi.com/inspectionView/CRMI-MGNCMGM4YH?activeTab=past-sessions</t>
  </si>
  <si>
    <t>CRMT-ZPYNMCGQJV</t>
  </si>
  <si>
    <t>https://agent-admin.paveapi.com/inspectionView/CRMT-ZPYNMCGQJV?activeTab=past-sessions</t>
  </si>
  <si>
    <t>CRMI-MZTVRNTMDK</t>
  </si>
  <si>
    <t>https://agent-admin.paveapi.com/inspectionView/CRMI-MZTVRNTMDK?activeTab=past-sessions</t>
  </si>
  <si>
    <t>AMWT-URHTCEJTCV</t>
  </si>
  <si>
    <t>https://agent-admin.paveapi.com/inspectionView/AMWT-URHTCEJTCV?activeTab=past-sessions</t>
  </si>
  <si>
    <t>View 4:  Remove wrong damage
- (1) DENT_MEDIUM_SEAM_LINE - QUARTER_PANEL_LEFT (below damage threshold)
- (6) DENT_MEDIUM_SEAM_LINE - ROOF_LINE_LEFT</t>
  </si>
  <si>
    <t>AMWT-8VRCDAJADJ</t>
  </si>
  <si>
    <t>https://agent-admin.paveapi.com/inspectionView/AMWT-8VRCDAJADJ?activeTab=past-sessions</t>
  </si>
  <si>
    <t>AMWT-UPC8VBZPAQ</t>
  </si>
  <si>
    <t>https://agent-admin.paveapi.com/inspectionView/AMWT-UPC8VBZPAQ?activeTab=past-sessions</t>
  </si>
  <si>
    <t>AMWT-CELKREPNZA</t>
  </si>
  <si>
    <t>https://agent-admin.paveapi.com/inspectionView/AMWT-CELKREPNZA?activeTab=past-sessions</t>
  </si>
  <si>
    <t>AMWT-FRSORRB8KE</t>
  </si>
  <si>
    <t>https://agent-admin.paveapi.com/inspectionView/AMWT-FRSORRB8KE?activeTab=past-sessions</t>
  </si>
  <si>
    <t>AMWT-3QAMSDH6D8</t>
  </si>
  <si>
    <t>https://agent-admin.paveapi.com/inspectionView/AMWT-3QAMSDH6D8?activeTab=past-sessions</t>
  </si>
  <si>
    <t>AMWT-KYAD8NTNVF</t>
  </si>
  <si>
    <t>https://agent-admin.paveapi.com/inspectionView/AMWT-KYAD8NTNVF?activeTab=past-sessions</t>
  </si>
  <si>
    <t>AMWT-U91ZVBU2B9</t>
  </si>
  <si>
    <t>https://agent-admin.paveapi.com/inspectionView/AMWT-U91ZVBU2B9?activeTab=past-sessions</t>
  </si>
  <si>
    <t>AMWT-DHWPBH8TBH</t>
  </si>
  <si>
    <t>https://agent-admin.paveapi.com/inspectionView/AMWT-DHWPBH8TBH?activeTab=past-sessions</t>
  </si>
  <si>
    <t>AMWT-5UVNGSWU3T</t>
  </si>
  <si>
    <t>https://agent-admin.paveapi.com/inspectionView/AMWT-5UVNGSWU3T?activeTab=past-sessions</t>
  </si>
  <si>
    <t>AMWT-92QEN2GLMD</t>
  </si>
  <si>
    <t>https://agent-admin.paveapi.com/inspectionView/AMWT-92QEN2GLMD?activeTab=past-sessions</t>
  </si>
  <si>
    <t>AMWT-MVAJYDGKHB</t>
  </si>
  <si>
    <t>https://agent-admin.paveapi.com/inspectionView/AMWT-MVAJYDGKHB?activeTab=past-sessions</t>
  </si>
  <si>
    <t>View 23: Worn Minor =&gt; Worn medium</t>
  </si>
  <si>
    <t>AMWT-AW7JCLS08I</t>
  </si>
  <si>
    <t>https://agent-admin.paveapi.com/inspectionView/AMWT-AW7JCLS08I?activeTab=past-sessions</t>
  </si>
  <si>
    <t>AMWT-LODXNDXTVL</t>
  </si>
  <si>
    <t>https://agent-admin.paveapi.com/inspectionView/AMWT-LODXNDXTVL?activeTab=past-sessions</t>
  </si>
  <si>
    <t>View 4: 
- Missing medium dent not thru - Left milding quarter panel
View 7: 
- Missing major dent thru - Right quarter panel</t>
  </si>
  <si>
    <t>AMWT-J9OGFX56J7</t>
  </si>
  <si>
    <t>https://agent-admin.paveapi.com/inspectionView/AMWT-J9OGFX56J7?activeTab=past-sessions</t>
  </si>
  <si>
    <t>View 8:
- (1) Wrong position
- Reject (3) =&gt; Minor dent
- Rejetc (2) =&gt; Labeled on view 4</t>
  </si>
  <si>
    <t>AMWT-8QFNTLTZLA</t>
  </si>
  <si>
    <t>https://agent-admin.paveapi.com/inspectionView/AMWT-8QFNTLTZLA?activeTab=past-sessions</t>
  </si>
  <si>
    <t>AMWT-WCUBCEP1MJ</t>
  </si>
  <si>
    <t>https://agent-admin.paveapi.com/inspectionView/AMWT-WCUBCEP1MJ?activeTab=past-sessions</t>
  </si>
  <si>
    <t>AMWT-7INCYAZZ7H</t>
  </si>
  <si>
    <t>https://agent-admin.paveapi.com/inspectionView/AMWT-7INCYAZZ7H?activeTab=past-sessions</t>
  </si>
  <si>
    <t>AMWT-M5D6HZIQ5V</t>
  </si>
  <si>
    <t>https://agent-admin.paveapi.com/inspectionView/AMWT-M5D6HZIQ5V?activeTab=past-sessions</t>
  </si>
  <si>
    <t>View 28 - 22 - 29 - 23: No Inspect</t>
  </si>
  <si>
    <t>AMWT-LG0L1FDXU0</t>
  </si>
  <si>
    <t>https://agent-admin.paveapi.com/inspectionView/AMWT-LG0L1FDXU0?activeTab=past-sessions</t>
  </si>
  <si>
    <t>AMWT-6TXO3WTMBB</t>
  </si>
  <si>
    <t>https://agent-admin.paveapi.com/inspectionView/AMWT-6TXO3WTMBB?activeTab=past-sessions</t>
  </si>
  <si>
    <t>LTM-KWRQGKY0JY</t>
  </si>
  <si>
    <t>https://agent-admin.paveapi.com/inspectionView/LTM-KWRQGKY0JY?activeTab=past-sessions</t>
  </si>
  <si>
    <t>AMWT-LRVJAJG5NN</t>
  </si>
  <si>
    <t>https://agent-admin.paveapi.com/inspectionView/AMWT-LRVJAJG5NN?activeTab=past-sessions</t>
  </si>
  <si>
    <t>LTM-DQ4J1S1BUG</t>
  </si>
  <si>
    <t>https://agent-admin.paveapi.com/inspectionView/LTM-DQ4J1S1BUG?activeTab=past-sessions</t>
  </si>
  <si>
    <t>AMWT-RZ1SAGJYMQ</t>
  </si>
  <si>
    <t>https://agent-admin.paveapi.com/inspectionView/AMWT-RZ1SAGJYMQ?activeTab=past-sessions</t>
  </si>
  <si>
    <t>CRMT-TK1RJREVJE</t>
  </si>
  <si>
    <t>https://agent-admin.paveapi.com/inspectionView/CRMT-TK1RJREVJE?activeTab=past-sessions</t>
  </si>
  <si>
    <t>AMWT-KP3QL3PWNA</t>
  </si>
  <si>
    <t>https://agent-admin.paveapi.com/inspectionView/AMWT-KP3QL3PWNA?activeTab=past-sessions</t>
  </si>
  <si>
    <t>View 8:
- Missing medium dent not thru - Roof panel</t>
  </si>
  <si>
    <t>LTM-E9Q5GGK7SP</t>
  </si>
  <si>
    <t>https://agent-admin.paveapi.com/inspectionView/LTM-E9Q5GGK7SP?activeTab=past-sessions</t>
  </si>
  <si>
    <t>View 4
- Missing medium dent on seam line - Front Left Fender
View 7:
- Edit (1): Rear Right Lower Door Skin =&gt; Rear right molding door</t>
  </si>
  <si>
    <t>AMWT-XWXY2QCV8G</t>
  </si>
  <si>
    <t>https://agent-admin.paveapi.com/inspectionView/AMWT-XWXY2QCV8G?activeTab=past-sessions</t>
  </si>
  <si>
    <t>LTM-CLVKR0XNIQ</t>
  </si>
  <si>
    <t>https://agent-admin.paveapi.com/inspectionView/LTM-CLVKR0XNIQ?activeTab=past-sessions</t>
  </si>
  <si>
    <t>CRMT-VVILWJ1LLV</t>
  </si>
  <si>
    <t>https://agent-admin.paveapi.com/inspectionView/CRMT-VVILWJ1LLV?activeTab=past-sessions</t>
  </si>
  <si>
    <t>View 7:
- Missing Major Oxidized - Right quarter panel
View 28 - 22 - 29 - 23: Worn minor =&gt; Good condition</t>
  </si>
  <si>
    <t>AMWT-T2ZIBDLCLF</t>
  </si>
  <si>
    <t>https://agent-admin.paveapi.com/inspectionView/AMWT-T2ZIBDLCLF?activeTab=past-sessions</t>
  </si>
  <si>
    <t>AMWT-AXUHKMCQM3</t>
  </si>
  <si>
    <t>https://agent-admin.paveapi.com/inspectionView/AMWT-AXUHKMCQM3?activeTab=past-sessions</t>
  </si>
  <si>
    <t>View 8: 
- Missing medium dent not thru - Rear left hatch door</t>
  </si>
  <si>
    <t>AMWT-ZVU8J7LZ1I</t>
  </si>
  <si>
    <t>https://agent-admin.paveapi.com/inspectionView/AMWT-ZVU8J7LZ1I?activeTab=past-sessions</t>
  </si>
  <si>
    <t>AMWT-AGEQ27JBIZ</t>
  </si>
  <si>
    <t>https://agent-admin.paveapi.com/inspectionView/AMWT-AGEQ27JBIZ?activeTab=past-sessions</t>
  </si>
  <si>
    <t>UMF4-B703XVCSME</t>
  </si>
  <si>
    <t>https://agent-admin.paveapi.com/inspectionView/UMF4-B703XVCSME?activeTab=past-sessions</t>
  </si>
  <si>
    <t>WEEKNUM</t>
  </si>
  <si>
    <t>22 (SCORE)</t>
  </si>
  <si>
    <t>23 (SCORE)</t>
  </si>
  <si>
    <t>No.</t>
  </si>
  <si>
    <t>Total Session</t>
  </si>
  <si>
    <t>Policy</t>
  </si>
  <si>
    <t>AVERAGE</t>
  </si>
  <si>
    <t>W23</t>
  </si>
  <si>
    <t>19YqrS2ls7V74bJMQNjWavXTYEeRiMZDptbA_vKK2aPs</t>
  </si>
  <si>
    <t>INSPECT</t>
  </si>
  <si>
    <t>CROSS-CHECK / ADMIN</t>
  </si>
  <si>
    <t>Attendance-June-2026</t>
  </si>
  <si>
    <t>Total Missing Dmg (Session)</t>
  </si>
  <si>
    <t>Total Wrong Dmg (Session)</t>
  </si>
  <si>
    <t>Wrong</t>
  </si>
  <si>
    <t>Missing</t>
  </si>
  <si>
    <t>Total Dmg</t>
  </si>
  <si>
    <t>Precision</t>
  </si>
  <si>
    <t>Recall</t>
  </si>
  <si>
    <t>(Check/SV) + AI</t>
  </si>
  <si>
    <t>AMWT-NR9OLHQOPX</t>
  </si>
  <si>
    <t>https://agent-admin.paveapi.com/inspectionView/AMWT-NR9OLHQOPX?activeTab=past-sessions</t>
  </si>
  <si>
    <t>AMDE-B1MBPEGF6I</t>
  </si>
  <si>
    <t>https://agent-admin.paveapi.com/inspectionView/AMDE-B1MBPEGF6I?activeTab=past-sessions</t>
  </si>
  <si>
    <t>AMRR-XVISPKNL8R</t>
  </si>
  <si>
    <t>https://agent-admin.paveapi.com/inspectionView/AMRR-XVISPKNL8R?activeTab=past-sessions</t>
  </si>
  <si>
    <t>AMAU-17YP5FWRFG</t>
  </si>
  <si>
    <t>https://agent-admin.paveapi.com/inspectionView/AMAU-17YP5FWRFG?activeTab=past-sessions</t>
  </si>
  <si>
    <t>LTM-JPK5F3M3VJ</t>
  </si>
  <si>
    <t>https://agent-admin.paveapi.com/inspectionView/LTM-JPK5F3M3VJ?activeTab=past-sessions</t>
  </si>
  <si>
    <t>AMWT-RDIJWKKEVF</t>
  </si>
  <si>
    <t>https://agent-admin.paveapi.com/inspectionView/AMWT-RDIJWKKEVF?activeTab=past-sessions</t>
  </si>
  <si>
    <t>AMWT-I5SJSK367S</t>
  </si>
  <si>
    <t>https://agent-admin.paveapi.com/inspectionView/AMWT-I5SJSK367S?activeTab=past-sessions</t>
  </si>
  <si>
    <t>AMDE-GRY5HXF3CQ</t>
  </si>
  <si>
    <t>https://agent-admin.paveapi.com/inspectionView/AMDE-GRY5HXF3CQ?activeTab=past-sessions</t>
  </si>
  <si>
    <t>CRMT-KTQ1Z84GJV</t>
  </si>
  <si>
    <t>https://agent-admin.paveapi.com/inspectionView/CRMT-KTQ1Z84GJV?activeTab=past-sessions</t>
  </si>
  <si>
    <t>LTM-FTRV3A0PKB</t>
  </si>
  <si>
    <t>https://agent-admin.paveapi.com/inspectionView/LTM-FTRV3A0PKB?activeTab=past-sessions</t>
  </si>
  <si>
    <t>ELFO-WHBE1BLZOH</t>
  </si>
  <si>
    <t>https://agent-admin.paveapi.com/inspectionView/ELFO-WHBE1BLZOH?activeTab=past-sessions</t>
  </si>
  <si>
    <t>CRMI-QINA1KQU6B</t>
  </si>
  <si>
    <t>https://agent-admin.paveapi.com/inspectionView/CRMI-QINA1KQU6B?activeTab=past-sessions</t>
  </si>
  <si>
    <t>AMBE-OEVKZKAKGO</t>
  </si>
  <si>
    <t>https://agent-admin.paveapi.com/inspectionView/AMBE-OEVKZKAKGO?activeTab=past-sessions</t>
  </si>
  <si>
    <t>AMFR-TCPQNJFCCZ</t>
  </si>
  <si>
    <t>https://agent-admin.paveapi.com/inspectionView/AMFR-TCPQNJFCCZ?activeTab=past-sessions</t>
  </si>
  <si>
    <t>CRMT-IZIK9SSLEU</t>
  </si>
  <si>
    <t>https://agent-admin.paveapi.com/inspectionView/CRMT-IZIK9SSLEU?activeTab=past-sessions</t>
  </si>
  <si>
    <t>ESLE-TGOKGNNJ3L</t>
  </si>
  <si>
    <t>https://agent-admin.paveapi.com/inspectionView/ESLE-TGOKGNNJ3L?activeTab=past-sessions</t>
  </si>
  <si>
    <t>TRHT-BNRLW4CQLJ</t>
  </si>
  <si>
    <t>https://agent-admin.paveapi.com/inspectionView/TRHT-BNRLW4CQLJ?activeTab=past-sessions</t>
  </si>
  <si>
    <t>LTM-XKG95IKXGV</t>
  </si>
  <si>
    <t>https://agent-admin.paveapi.com/inspectionView/LTM-XKG95IKXGV?activeTab=past-sessions</t>
  </si>
  <si>
    <t>AMDE-CDC80130UB</t>
  </si>
  <si>
    <t>https://agent-admin.paveapi.com/inspectionView/AMDE-CDC80130UB?activeTab=past-sessions</t>
  </si>
  <si>
    <t>AMES-KFFXSOMQUW</t>
  </si>
  <si>
    <t>https://agent-admin.paveapi.com/inspectionView/AMES-KFFXSOMQUW?activeTab=past-sessions</t>
  </si>
  <si>
    <t>AMDE-W3ZJGK1EUO</t>
  </si>
  <si>
    <t>https://agent-admin.paveapi.com/inspectionView/AMDE-W3ZJGK1EUO?activeTab=past-sessions</t>
  </si>
  <si>
    <t>AMDE-K8HTEHAXTH</t>
  </si>
  <si>
    <t>https://agent-admin.paveapi.com/inspectionView/AMDE-K8HTEHAXTH?activeTab=past-sessions</t>
  </si>
  <si>
    <t>AMWK-TVWCGAIFZT</t>
  </si>
  <si>
    <t>https://agent-admin.paveapi.com/inspectionView/AMWK-TVWCGAIFZT?activeTab=past-sessions</t>
  </si>
  <si>
    <t>AMDE-N7G4VDBNZB</t>
  </si>
  <si>
    <t>https://agent-admin.paveapi.com/inspectionView/AMDE-N7G4VDBNZB?activeTab=past-sessions</t>
  </si>
  <si>
    <t>UMF4-HFZIMKCNTI</t>
  </si>
  <si>
    <t>https://agent-admin.paveapi.com/inspectionView/UMF4-HFZIMKCNTI?activeTab=past-sessions</t>
  </si>
  <si>
    <t>LTM-FOWRQD8NJO</t>
  </si>
  <si>
    <t>https://agent-admin.paveapi.com/inspectionView/LTM-FOWRQD8NJO?activeTab=past-sessions</t>
  </si>
  <si>
    <t>AMDE-SM19T6UPON</t>
  </si>
  <si>
    <t>https://agent-admin.paveapi.com/inspectionView/AMDE-SM19T6UPON?activeTab=past-sessions</t>
  </si>
  <si>
    <t>CRMI-NE4NQRXAYC</t>
  </si>
  <si>
    <t>https://agent-admin.paveapi.com/inspectionView/CRMI-NE4NQRXAYC?activeTab=past-sessions</t>
  </si>
  <si>
    <t>AMWT-H3YQAOXFIN</t>
  </si>
  <si>
    <t>https://agent-admin.paveapi.com/inspectionView/AMWT-H3YQAOXFIN?activeTab=past-sessions</t>
  </si>
  <si>
    <t>AZEB-WEVMCKGIKD</t>
  </si>
  <si>
    <t>https://agent-admin.paveapi.com/inspectionView/AZEB-WEVMCKGIKD?activeTab=past-sessions</t>
  </si>
  <si>
    <t>CRMT-WVFE8STTRQ</t>
  </si>
  <si>
    <t>https://agent-admin.paveapi.com/inspectionView/CRMT-WVFE8STTRQ?activeTab=past-sessions</t>
  </si>
  <si>
    <t>CRMI-7VXIDIXDZZ</t>
  </si>
  <si>
    <t>https://agent-admin.paveapi.com/inspectionView/CRMI-7VXIDIXDZZ?activeTab=past-sessions</t>
  </si>
  <si>
    <t>CRMI-CKCH8EGN3L</t>
  </si>
  <si>
    <t>https://agent-admin.paveapi.com/inspectionView/CRMI-CKCH8EGN3L?activeTab=past-sessions</t>
  </si>
  <si>
    <t>CRMI-RLFOE9JSVX</t>
  </si>
  <si>
    <t>https://agent-admin.paveapi.com/inspectionView/CRMI-RLFOE9JSVX?activeTab=past-sessions</t>
  </si>
  <si>
    <t>CRMT-ALMX2GNWXM</t>
  </si>
  <si>
    <t>https://agent-admin.paveapi.com/inspectionView/CRMT-ALMX2GNWXM?activeTab=past-sessions</t>
  </si>
  <si>
    <t>CRMI-KQQXIUYIM3</t>
  </si>
  <si>
    <t>https://agent-admin.paveapi.com/inspectionView/CRMI-KQQXIUYIM3?activeTab=past-sessions</t>
  </si>
  <si>
    <t>CRMI-ZMFO9JCQ7A</t>
  </si>
  <si>
    <t>https://agent-admin.paveapi.com/inspectionView/CRMI-ZMFO9JCQ7A?activeTab=past-sessions</t>
  </si>
  <si>
    <t>CRMI-RPBMHEYUCQ</t>
  </si>
  <si>
    <t>https://agent-admin.paveapi.com/inspectionView/CRMI-RPBMHEYUCQ?activeTab=past-sessions</t>
  </si>
  <si>
    <t>CRMT-QI8XCWBN96</t>
  </si>
  <si>
    <t>https://agent-admin.paveapi.com/inspectionView/CRMT-QI8XCWBN96?activeTab=past-sessions</t>
  </si>
  <si>
    <t>CRMI-XMB6CMA9JB</t>
  </si>
  <si>
    <t>https://agent-admin.paveapi.com/inspectionView/CRMI-XMB6CMA9JB?activeTab=past-sessions</t>
  </si>
  <si>
    <t>CRMI-CB0PEXMTK9</t>
  </si>
  <si>
    <t>https://agent-admin.paveapi.com/inspectionView/CRMI-CB0PEXMTK9?activeTab=past-sessions</t>
  </si>
  <si>
    <t>CRMI-XPVPDWAGUP</t>
  </si>
  <si>
    <t>https://agent-admin.paveapi.com/inspectionView/CRMI-XPVPDWAGUP?activeTab=past-sessions</t>
  </si>
  <si>
    <t>CRMI-GLCSIVVPBC</t>
  </si>
  <si>
    <t>https://agent-admin.paveapi.com/inspectionView/CRMI-GLCSIVVPBC?activeTab=past-sessions</t>
  </si>
  <si>
    <t>AMWK-QWVIRYW6QH</t>
  </si>
  <si>
    <t>https://agent-admin.paveapi.com/inspectionView/AMWK-QWVIRYW6QH?activeTab=past-sessions</t>
  </si>
  <si>
    <t>CRMT-01ADJRKIAY</t>
  </si>
  <si>
    <t>https://agent-admin.paveapi.com/inspectionView/CRMT-01ADJRKIAY?activeTab=past-sessions</t>
  </si>
  <si>
    <t>AMI1-EAKHUBLPRD</t>
  </si>
  <si>
    <t>https://agent-admin.paveapi.com/inspectionView/AMI1-EAKHUBLPRD?activeTab=past-sessions</t>
  </si>
  <si>
    <t>CARD-SUDKHGILGV</t>
  </si>
  <si>
    <t>https://agent-admin.paveapi.com/inspectionView/CARD-SUDKHGILGV?activeTab=past-sessions</t>
  </si>
  <si>
    <t>CRMI-KJMRWEKJC5</t>
  </si>
  <si>
    <t>https://agent-admin.paveapi.com/inspectionView/CRMI-KJMRWEKJC5?activeTab=past-sessions</t>
  </si>
  <si>
    <t>CRMT-GT03NX4CAT</t>
  </si>
  <si>
    <t>https://agent-admin.paveapi.com/inspectionView/CRMT-GT03NX4CAT?activeTab=past-sessions</t>
  </si>
  <si>
    <t>CRMI-EAFCPUYZLY</t>
  </si>
  <si>
    <t>https://agent-admin.paveapi.com/inspectionView/CRMI-EAFCPUYZLY?activeTab=past-sessions</t>
  </si>
  <si>
    <t>AMES-K0W5ZC7NWW</t>
  </si>
  <si>
    <t>https://agent-admin.paveapi.com/inspectionView/AMES-K0W5ZC7NWW?activeTab=past-sessions</t>
  </si>
  <si>
    <t>CRMT-UAPP1DUSYT</t>
  </si>
  <si>
    <t>https://agent-admin.paveapi.com/inspectionView/CRMT-UAPP1DUSYT?activeTab=past-sessions</t>
  </si>
  <si>
    <t>AMWK-0PKQPDTDKU</t>
  </si>
  <si>
    <t>https://agent-admin.paveapi.com/inspectionView/AMWK-0PKQPDTDKU?activeTab=past-sessions</t>
  </si>
  <si>
    <t>CRMT-WDLSBY5SCU</t>
  </si>
  <si>
    <t>https://agent-admin.paveapi.com/inspectionView/CRMT-WDLSBY5SCU?activeTab=past-sessions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</si>
</sst>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yyyy-mm-dd h:mm:ss"/>
    <numFmt numFmtId="166" formatCode="m/d/yyyy"/>
    <numFmt numFmtId="167" formatCode="dd&quot;/&quot;mm"/>
  </numFmts>
  <fonts count="82">
    <font>
      <sz val="10.0"/>
      <color rgb="FF000000"/>
      <name val="Arial"/>
      <scheme val="minor"/>
    </font>
    <font>
      <b/>
      <sz val="12.0"/>
      <color rgb="FFFFFFFF"/>
      <name val="Roboto"/>
    </font>
    <font>
      <b/>
      <sz val="12.0"/>
      <color rgb="FFFFFFFF"/>
      <name val="Calibri"/>
    </font>
    <font/>
    <font>
      <b/>
      <sz val="11.0"/>
      <color rgb="FF1F1F1F"/>
      <name val="&quot;Google Sans&quot;"/>
    </font>
    <font>
      <u/>
      <sz val="12.0"/>
      <color rgb="FF0000FF"/>
    </font>
    <font>
      <color theme="1"/>
      <name val="Calibri"/>
    </font>
    <font>
      <color rgb="FFFF0000"/>
      <name val="Calibri"/>
    </font>
    <font>
      <color theme="1"/>
      <name val="Arial"/>
    </font>
    <font>
      <sz val="12.0"/>
      <color rgb="FF434343"/>
      <name val="Roboto"/>
    </font>
    <font>
      <sz val="12.0"/>
      <color theme="1"/>
      <name val="Arial"/>
    </font>
    <font>
      <u/>
      <sz val="12.0"/>
      <color rgb="FF0000FF"/>
      <name val="Arial"/>
    </font>
    <font>
      <sz val="12.0"/>
      <color theme="1"/>
      <name val="Arial"/>
      <scheme val="minor"/>
    </font>
    <font>
      <i/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Calibri"/>
    </font>
    <font>
      <u/>
      <color theme="1"/>
      <name val="Calibri"/>
    </font>
    <font>
      <u/>
      <color theme="1"/>
      <name val="Calibri"/>
    </font>
    <font>
      <u/>
      <color theme="1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Calibri"/>
    </font>
    <font>
      <u/>
      <color rgb="FF1155CC"/>
      <name val="Calibri"/>
    </font>
    <font>
      <sz val="11.0"/>
      <color rgb="FF212529"/>
      <name val="Arial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color theme="1"/>
      <name val="Calibri"/>
    </font>
    <font>
      <b/>
      <sz val="12.0"/>
      <color rgb="FF222222"/>
      <name val="&quot;Google Sans&quot;"/>
    </font>
    <font>
      <color rgb="FF434343"/>
      <name val="Calibri"/>
    </font>
    <font>
      <u/>
      <color rgb="FF434343"/>
      <name val="Calibri"/>
    </font>
    <font>
      <color rgb="FF434343"/>
      <name val="Arial"/>
    </font>
    <font>
      <i/>
      <color rgb="FF434343"/>
      <name val="Calibri"/>
    </font>
    <font>
      <sz val="12.0"/>
      <color theme="1"/>
      <name val="Calibri"/>
    </font>
    <font>
      <u/>
      <sz val="12.0"/>
      <color theme="1"/>
      <name val="Calibri"/>
    </font>
    <font>
      <sz val="12.0"/>
      <color rgb="FFFF0000"/>
      <name val="Calibri"/>
    </font>
    <font>
      <i/>
      <sz val="12.0"/>
      <color theme="1"/>
      <name val="Calibri"/>
    </font>
    <font>
      <sz val="12.0"/>
      <color rgb="FFFF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Roboto"/>
    </font>
    <font>
      <b/>
      <sz val="20.0"/>
      <color rgb="FFFFFFFF"/>
      <name val="Roboto"/>
    </font>
    <font>
      <b/>
      <sz val="12.0"/>
      <color theme="1"/>
      <name val="Roboto"/>
    </font>
    <font>
      <u/>
      <sz val="12.0"/>
      <color rgb="FF0000FF"/>
    </font>
    <font>
      <u/>
      <sz val="12.0"/>
      <color rgb="FF0000FF"/>
      <name val="Arial"/>
    </font>
    <font>
      <sz val="12.0"/>
      <color theme="1"/>
      <name val="Roboto"/>
    </font>
    <font>
      <u/>
      <sz val="12.0"/>
      <color rgb="FF0000FF"/>
    </font>
    <font>
      <b/>
      <sz val="12.0"/>
      <color rgb="FFFF0000"/>
      <name val="Roboto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</font>
    <font>
      <u/>
      <sz val="12.0"/>
      <color rgb="FF0000FF"/>
      <name val="Roboto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212529"/>
      <name val="Roboto"/>
    </font>
    <font>
      <sz val="11.0"/>
      <color rgb="FF212529"/>
      <name val="&quot;JetBrains Mono&quot;"/>
    </font>
    <font>
      <sz val="11.0"/>
      <color rgb="FF212529"/>
      <name val="&quot;Proto Mono&quot;"/>
    </font>
    <font>
      <i/>
      <sz val="12.0"/>
      <color theme="1"/>
      <name val="Arial"/>
    </font>
    <font>
      <u/>
      <sz val="12.0"/>
      <color rgb="FF0000FF"/>
      <name val="Arial"/>
    </font>
    <font>
      <sz val="12.0"/>
      <color rgb="FFFFFFFF"/>
      <name val="Roboto"/>
    </font>
    <font>
      <sz val="11.0"/>
      <color rgb="FF1F1F1F"/>
      <name val="&quot;Google Sans&quot;"/>
    </font>
    <font>
      <u/>
      <sz val="12.0"/>
      <color rgb="FF0000FF"/>
    </font>
    <font>
      <sz val="12.0"/>
      <color rgb="FF222222"/>
      <name val="&quot;Google Sans&quot;"/>
    </font>
    <font>
      <u/>
      <sz val="12.0"/>
      <color rgb="FF0000FF"/>
    </font>
    <font>
      <u/>
      <sz val="12.0"/>
      <color rgb="FF0000FF"/>
      <name val="Arial"/>
    </font>
    <font>
      <b/>
      <sz val="20.0"/>
      <color rgb="FFFF0000"/>
      <name val="Arial"/>
      <scheme val="minor"/>
    </font>
    <font>
      <b/>
      <sz val="12.0"/>
      <color theme="9"/>
      <name val="Roboto"/>
    </font>
    <font>
      <u/>
      <sz val="12.0"/>
      <color rgb="FF0000FF"/>
    </font>
    <font>
      <u/>
      <color rgb="FF0000FF"/>
    </font>
    <font>
      <b/>
      <sz val="20.0"/>
      <color rgb="FFFF0000"/>
      <name val="Roboto"/>
    </font>
    <font>
      <b/>
      <sz val="20.0"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sz val="10.0"/>
      <color theme="1"/>
      <name val="Arial"/>
      <scheme val="minor"/>
    </font>
    <font>
      <b/>
      <color rgb="FFFFFFFF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356854"/>
        <bgColor rgb="FF356854"/>
      </patternFill>
    </fill>
    <fill>
      <patternFill patternType="solid">
        <fgColor rgb="FF4285F4"/>
        <bgColor rgb="FF4285F4"/>
      </patternFill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9FAFB"/>
        <bgColor rgb="FFF9FAFB"/>
      </patternFill>
    </fill>
    <fill>
      <patternFill patternType="solid">
        <fgColor rgb="FFC27BA0"/>
        <bgColor rgb="FFC27BA0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F1F5F9"/>
        <bgColor rgb="FFF1F5F9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38761D"/>
        <bgColor rgb="FF38761D"/>
      </patternFill>
    </fill>
    <fill>
      <patternFill patternType="solid">
        <fgColor rgb="FFF4CCCC"/>
        <bgColor rgb="FFF4CCCC"/>
      </patternFill>
    </fill>
    <fill>
      <patternFill patternType="solid">
        <fgColor rgb="FF274E13"/>
        <bgColor rgb="FF274E13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</fills>
  <borders count="133">
    <border/>
    <border>
      <right style="thin">
        <color rgb="FFFFFFFF"/>
      </right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99999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bottom style="thin">
        <color rgb="FF000000"/>
      </bottom>
    </border>
    <border>
      <left style="double">
        <color rgb="FF000000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000000"/>
      </top>
      <bottom style="thin">
        <color rgb="FF000000"/>
      </bottom>
    </border>
    <border>
      <right style="thin">
        <color rgb="FF999999"/>
      </right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000000"/>
      </bottom>
    </border>
    <border>
      <left style="thin">
        <color rgb="FF999999"/>
      </left>
      <right style="thin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dotted">
        <color rgb="FF000000"/>
      </bottom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999999"/>
      </left>
      <top style="thin">
        <color rgb="FF000000"/>
      </top>
      <bottom style="dotted">
        <color rgb="FF000000"/>
      </bottom>
    </border>
    <border>
      <right style="thin">
        <color rgb="FF999999"/>
      </right>
      <top style="thin">
        <color rgb="FF000000"/>
      </top>
      <bottom style="dotted">
        <color rgb="FF000000"/>
      </bottom>
    </border>
    <border>
      <left style="double">
        <color rgb="FF000000"/>
      </left>
      <right style="thin">
        <color rgb="FF999999"/>
      </right>
      <top style="thin">
        <color rgb="FF000000"/>
      </top>
      <bottom style="dotted">
        <color rgb="FF0000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dotted">
        <color rgb="FF000000"/>
      </bottom>
    </border>
    <border>
      <left style="thin">
        <color rgb="FF999999"/>
      </left>
      <right style="double">
        <color rgb="FF000000"/>
      </right>
      <top style="thin">
        <color rgb="FF000000"/>
      </top>
      <bottom style="dotted">
        <color rgb="FF000000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999999"/>
      </right>
      <top style="dotted">
        <color rgb="FF000000"/>
      </top>
      <bottom style="dotted">
        <color rgb="FF000000"/>
      </bottom>
    </border>
    <border>
      <left style="thin">
        <color rgb="FF999999"/>
      </left>
      <top style="dotted">
        <color rgb="FF000000"/>
      </top>
      <bottom style="dotted">
        <color rgb="FF000000"/>
      </bottom>
    </border>
    <border>
      <left style="thin">
        <color rgb="FF999999"/>
      </left>
      <right style="thin">
        <color rgb="FF999999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999999"/>
      </right>
      <top style="dotted">
        <color rgb="FF000000"/>
      </top>
      <bottom style="dotted">
        <color rgb="FF000000"/>
      </bottom>
    </border>
    <border>
      <left style="thin">
        <color rgb="FF999999"/>
      </left>
      <right style="double">
        <color rgb="FF000000"/>
      </right>
      <top style="dotted">
        <color rgb="FF000000"/>
      </top>
      <bottom style="dotted">
        <color rgb="FF000000"/>
      </bottom>
    </border>
    <border>
      <right style="thin">
        <color rgb="FF999999"/>
      </right>
      <top style="dotted">
        <color rgb="FF000000"/>
      </top>
      <bottom style="dotted">
        <color rgb="FF000000"/>
      </bottom>
    </border>
    <border>
      <left style="thin">
        <color rgb="FF999999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dotted">
        <color rgb="FF000000"/>
      </top>
      <bottom style="thin">
        <color rgb="FF000000"/>
      </bottom>
    </border>
    <border>
      <left style="thin">
        <color rgb="FF999999"/>
      </left>
      <top style="dotted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dotted">
        <color rgb="FF000000"/>
      </top>
      <bottom style="thin">
        <color rgb="FF000000"/>
      </bottom>
    </border>
    <border>
      <left style="double">
        <color rgb="FF000000"/>
      </left>
      <right style="thin">
        <color rgb="FF999999"/>
      </right>
      <top style="dotted">
        <color rgb="FF000000"/>
      </top>
      <bottom style="thin">
        <color rgb="FF000000"/>
      </bottom>
    </border>
    <border>
      <left style="thin">
        <color rgb="FF999999"/>
      </left>
      <right style="double">
        <color rgb="FF000000"/>
      </right>
      <top style="dotted">
        <color rgb="FF000000"/>
      </top>
      <bottom style="thin">
        <color rgb="FF000000"/>
      </bottom>
    </border>
    <border>
      <right style="thin">
        <color rgb="FF999999"/>
      </right>
      <top style="dotted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right style="thin">
        <color rgb="FF999999"/>
      </right>
      <top style="thin">
        <color rgb="FF000000"/>
      </top>
    </border>
    <border>
      <left style="thin">
        <color rgb="FF999999"/>
      </left>
      <right style="thin">
        <color rgb="FF999999"/>
      </right>
      <top style="thin">
        <color rgb="FF000000"/>
      </top>
    </border>
    <border>
      <left style="thin">
        <color rgb="FF999999"/>
      </left>
      <top style="thin">
        <color rgb="FF000000"/>
      </top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999999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999999"/>
      </right>
      <top style="thin">
        <color rgb="FF000000"/>
      </top>
    </border>
    <border>
      <left style="thin">
        <color rgb="FF000000"/>
      </left>
      <right style="thin">
        <color rgb="FF999999"/>
      </right>
      <top style="thin">
        <color rgb="FF000000"/>
      </top>
      <bottom style="dotted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999999"/>
      </right>
      <top style="double">
        <color rgb="FF000000"/>
      </top>
    </border>
    <border>
      <left style="thin">
        <color rgb="FF999999"/>
      </left>
      <right style="thin">
        <color rgb="FF999999"/>
      </right>
      <top style="double">
        <color rgb="FF000000"/>
      </top>
    </border>
    <border>
      <left style="thin">
        <color rgb="FF999999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right style="thin">
        <color rgb="FF999999"/>
      </right>
      <bottom style="dotted">
        <color rgb="FF000000"/>
      </bottom>
    </border>
    <border>
      <left style="thin">
        <color rgb="FF999999"/>
      </left>
      <right style="thin">
        <color rgb="FF999999"/>
      </right>
      <bottom style="dotted">
        <color rgb="FF000000"/>
      </bottom>
    </border>
    <border>
      <left style="double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tted">
        <color rgb="FF000000"/>
      </top>
      <bottom style="double">
        <color rgb="FF000000"/>
      </bottom>
    </border>
    <border>
      <left style="double">
        <color rgb="FF000000"/>
      </left>
      <right style="thin">
        <color rgb="FF999999"/>
      </right>
      <top style="dotted">
        <color rgb="FF000000"/>
      </top>
      <bottom style="double">
        <color rgb="FF000000"/>
      </bottom>
    </border>
    <border>
      <left style="thin">
        <color rgb="FF999999"/>
      </left>
      <right style="thin">
        <color rgb="FF999999"/>
      </right>
      <top style="dotted">
        <color rgb="FF000000"/>
      </top>
      <bottom style="double">
        <color rgb="FF000000"/>
      </bottom>
    </border>
    <border>
      <left style="thin">
        <color rgb="FF000000"/>
      </left>
      <top style="dotted">
        <color rgb="FF000000"/>
      </top>
    </border>
    <border>
      <left style="double">
        <color rgb="FF000000"/>
      </left>
      <right style="thin">
        <color rgb="FF999999"/>
      </right>
      <top style="double">
        <color rgb="FF000000"/>
      </top>
      <bottom style="double">
        <color rgb="FF000000"/>
      </bottom>
    </border>
    <border>
      <left style="thin">
        <color rgb="FF999999"/>
      </left>
      <right style="thin">
        <color rgb="FF999999"/>
      </right>
      <top style="double">
        <color rgb="FF000000"/>
      </top>
      <bottom style="double">
        <color rgb="FF000000"/>
      </bottom>
    </border>
    <border>
      <left style="thin">
        <color rgb="FF999999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999999"/>
      </left>
      <right style="double">
        <color rgb="FF000000"/>
      </right>
      <top style="double">
        <color rgb="FF000000"/>
      </top>
    </border>
    <border>
      <left style="thin">
        <color rgb="FF999999"/>
      </left>
      <right style="double">
        <color rgb="FF000000"/>
      </right>
      <bottom style="dotted">
        <color rgb="FF000000"/>
      </bottom>
    </border>
    <border>
      <left style="double">
        <color rgb="FF000000"/>
      </left>
      <bottom style="dotted">
        <color rgb="FF000000"/>
      </bottom>
    </border>
    <border>
      <right style="double">
        <color rgb="FF000000"/>
      </right>
      <bottom style="dotted">
        <color rgb="FF000000"/>
      </bottom>
    </border>
    <border>
      <left style="double">
        <color rgb="FF000000"/>
      </left>
      <top style="dotted">
        <color rgb="FF000000"/>
      </top>
      <bottom style="dotted">
        <color rgb="FF000000"/>
      </bottom>
    </border>
    <border>
      <right style="double">
        <color rgb="FF000000"/>
      </right>
      <top style="dotted">
        <color rgb="FF000000"/>
      </top>
      <bottom style="dotted">
        <color rgb="FF000000"/>
      </bottom>
    </border>
    <border>
      <left style="thin">
        <color rgb="FF999999"/>
      </left>
      <right style="double">
        <color rgb="FF000000"/>
      </right>
      <top style="dotted">
        <color rgb="FF000000"/>
      </top>
      <bottom style="double">
        <color rgb="FF000000"/>
      </bottom>
    </border>
    <border>
      <left style="double">
        <color rgb="FF000000"/>
      </left>
      <top style="dotted">
        <color rgb="FF000000"/>
      </top>
      <bottom style="double">
        <color rgb="FF000000"/>
      </bottom>
    </border>
    <border>
      <top style="dotted">
        <color rgb="FF000000"/>
      </top>
      <bottom style="double">
        <color rgb="FF000000"/>
      </bottom>
    </border>
    <border>
      <right style="double">
        <color rgb="FF000000"/>
      </right>
      <top style="dotted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8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shrinkToFit="0" vertical="center" wrapText="0"/>
    </xf>
    <xf borderId="3" fillId="6" fontId="2" numFmtId="0" xfId="0" applyAlignment="1" applyBorder="1" applyFill="1" applyFont="1">
      <alignment horizontal="center" shrinkToFit="0" vertical="center" wrapText="0"/>
    </xf>
    <xf borderId="4" fillId="6" fontId="2" numFmtId="0" xfId="0" applyAlignment="1" applyBorder="1" applyFont="1">
      <alignment horizontal="center" shrinkToFit="0" vertical="center" wrapText="0"/>
    </xf>
    <xf borderId="3" fillId="6" fontId="2" numFmtId="0" xfId="0" applyAlignment="1" applyBorder="1" applyFont="1">
      <alignment horizontal="left" shrinkToFit="0" vertical="center" wrapText="0"/>
    </xf>
    <xf borderId="2" fillId="5" fontId="1" numFmtId="164" xfId="0" applyAlignment="1" applyBorder="1" applyFont="1" applyNumberFormat="1">
      <alignment horizontal="center" shrinkToFit="0" vertical="center" wrapText="0"/>
    </xf>
    <xf borderId="3" fillId="5" fontId="1" numFmtId="0" xfId="0" applyAlignment="1" applyBorder="1" applyFont="1">
      <alignment horizontal="left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readingOrder="0" shrinkToFit="0" vertical="center" wrapText="1"/>
    </xf>
    <xf borderId="5" fillId="5" fontId="1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3" fillId="5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4" fillId="5" fontId="1" numFmtId="0" xfId="0" applyAlignment="1" applyBorder="1" applyFont="1">
      <alignment horizontal="center" shrinkToFit="0" vertical="center" wrapText="1"/>
    </xf>
    <xf borderId="0" fillId="7" fontId="4" numFmtId="0" xfId="0" applyAlignment="1" applyFill="1" applyFont="1">
      <alignment readingOrder="0"/>
    </xf>
    <xf borderId="6" fillId="0" fontId="5" numFmtId="0" xfId="0" applyAlignment="1" applyBorder="1" applyFont="1">
      <alignment shrinkToFit="0" vertical="center" wrapText="0"/>
    </xf>
    <xf borderId="3" fillId="8" fontId="6" numFmtId="0" xfId="0" applyBorder="1" applyFill="1" applyFont="1"/>
    <xf borderId="3" fillId="8" fontId="6" numFmtId="0" xfId="0" applyAlignment="1" applyBorder="1" applyFont="1">
      <alignment horizontal="right"/>
    </xf>
    <xf borderId="3" fillId="8" fontId="6" numFmtId="0" xfId="0" applyBorder="1" applyFont="1"/>
    <xf borderId="3" fillId="8" fontId="6" numFmtId="165" xfId="0" applyAlignment="1" applyBorder="1" applyFont="1" applyNumberFormat="1">
      <alignment horizontal="right"/>
    </xf>
    <xf borderId="3" fillId="8" fontId="7" numFmtId="0" xfId="0" applyAlignment="1" applyBorder="1" applyFont="1">
      <alignment horizontal="right"/>
    </xf>
    <xf borderId="3" fillId="8" fontId="8" numFmtId="0" xfId="0" applyAlignment="1" applyBorder="1" applyFont="1">
      <alignment horizontal="center"/>
    </xf>
    <xf borderId="3" fillId="8" fontId="8" numFmtId="0" xfId="0" applyAlignment="1" applyBorder="1" applyFont="1">
      <alignment vertical="center"/>
    </xf>
    <xf borderId="4" fillId="2" fontId="9" numFmtId="164" xfId="0" applyAlignment="1" applyBorder="1" applyFont="1" applyNumberFormat="1">
      <alignment horizontal="left" readingOrder="0" shrinkToFit="0" vertical="center" wrapText="1"/>
    </xf>
    <xf borderId="4" fillId="2" fontId="9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readingOrder="0" vertical="center"/>
    </xf>
    <xf borderId="4" fillId="2" fontId="10" numFmtId="49" xfId="0" applyAlignment="1" applyBorder="1" applyFont="1" applyNumberFormat="1">
      <alignment readingOrder="0" vertical="center"/>
    </xf>
    <xf borderId="4" fillId="2" fontId="11" numFmtId="49" xfId="0" applyAlignment="1" applyBorder="1" applyFont="1" applyNumberFormat="1">
      <alignment readingOrder="0" vertical="center"/>
    </xf>
    <xf borderId="4" fillId="2" fontId="9" numFmtId="0" xfId="0" applyAlignment="1" applyBorder="1" applyFont="1">
      <alignment horizontal="center" readingOrder="0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vertical="center"/>
    </xf>
    <xf borderId="11" fillId="8" fontId="6" numFmtId="0" xfId="0" applyBorder="1" applyFont="1"/>
    <xf borderId="11" fillId="8" fontId="6" numFmtId="0" xfId="0" applyAlignment="1" applyBorder="1" applyFont="1">
      <alignment horizontal="right"/>
    </xf>
    <xf borderId="11" fillId="8" fontId="6" numFmtId="0" xfId="0" applyBorder="1" applyFont="1"/>
    <xf borderId="11" fillId="8" fontId="6" numFmtId="165" xfId="0" applyAlignment="1" applyBorder="1" applyFont="1" applyNumberFormat="1">
      <alignment horizontal="right"/>
    </xf>
    <xf borderId="11" fillId="8" fontId="6" numFmtId="0" xfId="0" applyAlignment="1" applyBorder="1" applyFont="1">
      <alignment horizontal="right"/>
    </xf>
    <xf borderId="11" fillId="8" fontId="7" numFmtId="0" xfId="0" applyAlignment="1" applyBorder="1" applyFont="1">
      <alignment horizontal="right"/>
    </xf>
    <xf borderId="11" fillId="8" fontId="8" numFmtId="0" xfId="0" applyAlignment="1" applyBorder="1" applyFont="1">
      <alignment horizontal="center"/>
    </xf>
    <xf borderId="11" fillId="8" fontId="13" numFmtId="0" xfId="0" applyAlignment="1" applyBorder="1" applyFont="1">
      <alignment vertical="center"/>
    </xf>
    <xf borderId="4" fillId="2" fontId="9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vertical="center"/>
    </xf>
    <xf borderId="4" fillId="9" fontId="10" numFmtId="49" xfId="0" applyAlignment="1" applyBorder="1" applyFill="1" applyFont="1" applyNumberFormat="1">
      <alignment vertical="center"/>
    </xf>
    <xf borderId="11" fillId="8" fontId="8" numFmtId="0" xfId="0" applyAlignment="1" applyBorder="1" applyFont="1">
      <alignment vertical="center"/>
    </xf>
    <xf borderId="11" fillId="10" fontId="6" numFmtId="0" xfId="0" applyBorder="1" applyFill="1" applyFont="1"/>
    <xf borderId="11" fillId="10" fontId="6" numFmtId="0" xfId="0" applyAlignment="1" applyBorder="1" applyFont="1">
      <alignment horizontal="right"/>
    </xf>
    <xf borderId="11" fillId="10" fontId="6" numFmtId="0" xfId="0" applyBorder="1" applyFont="1"/>
    <xf borderId="11" fillId="10" fontId="8" numFmtId="0" xfId="0" applyBorder="1" applyFont="1"/>
    <xf borderId="11" fillId="10" fontId="6" numFmtId="165" xfId="0" applyAlignment="1" applyBorder="1" applyFont="1" applyNumberFormat="1">
      <alignment horizontal="right"/>
    </xf>
    <xf borderId="11" fillId="10" fontId="6" numFmtId="0" xfId="0" applyAlignment="1" applyBorder="1" applyFont="1">
      <alignment horizontal="right"/>
    </xf>
    <xf borderId="11" fillId="10" fontId="7" numFmtId="0" xfId="0" applyAlignment="1" applyBorder="1" applyFont="1">
      <alignment horizontal="right"/>
    </xf>
    <xf borderId="11" fillId="10" fontId="8" numFmtId="0" xfId="0" applyAlignment="1" applyBorder="1" applyFont="1">
      <alignment horizontal="center"/>
    </xf>
    <xf borderId="11" fillId="10" fontId="8" numFmtId="0" xfId="0" applyAlignment="1" applyBorder="1" applyFont="1">
      <alignment vertical="center"/>
    </xf>
    <xf borderId="11" fillId="10" fontId="13" numFmtId="0" xfId="0" applyAlignment="1" applyBorder="1" applyFont="1">
      <alignment vertical="center"/>
    </xf>
    <xf borderId="11" fillId="11" fontId="6" numFmtId="0" xfId="0" applyBorder="1" applyFill="1" applyFont="1"/>
    <xf borderId="11" fillId="11" fontId="6" numFmtId="0" xfId="0" applyAlignment="1" applyBorder="1" applyFont="1">
      <alignment horizontal="right"/>
    </xf>
    <xf borderId="11" fillId="11" fontId="6" numFmtId="0" xfId="0" applyBorder="1" applyFont="1"/>
    <xf borderId="11" fillId="11" fontId="6" numFmtId="165" xfId="0" applyAlignment="1" applyBorder="1" applyFont="1" applyNumberFormat="1">
      <alignment horizontal="right"/>
    </xf>
    <xf borderId="11" fillId="11" fontId="6" numFmtId="0" xfId="0" applyAlignment="1" applyBorder="1" applyFont="1">
      <alignment horizontal="right"/>
    </xf>
    <xf borderId="11" fillId="11" fontId="7" numFmtId="0" xfId="0" applyAlignment="1" applyBorder="1" applyFont="1">
      <alignment horizontal="right"/>
    </xf>
    <xf borderId="11" fillId="11" fontId="8" numFmtId="0" xfId="0" applyAlignment="1" applyBorder="1" applyFont="1">
      <alignment horizontal="center"/>
    </xf>
    <xf borderId="11" fillId="11" fontId="8" numFmtId="0" xfId="0" applyAlignment="1" applyBorder="1" applyFont="1">
      <alignment vertical="center"/>
    </xf>
    <xf borderId="11" fillId="11" fontId="13" numFmtId="0" xfId="0" applyAlignment="1" applyBorder="1" applyFont="1">
      <alignment vertical="center"/>
    </xf>
    <xf borderId="11" fillId="12" fontId="6" numFmtId="0" xfId="0" applyBorder="1" applyFill="1" applyFont="1"/>
    <xf borderId="11" fillId="12" fontId="6" numFmtId="0" xfId="0" applyAlignment="1" applyBorder="1" applyFont="1">
      <alignment horizontal="right"/>
    </xf>
    <xf borderId="11" fillId="12" fontId="6" numFmtId="0" xfId="0" applyBorder="1" applyFont="1"/>
    <xf borderId="11" fillId="12" fontId="6" numFmtId="165" xfId="0" applyAlignment="1" applyBorder="1" applyFont="1" applyNumberFormat="1">
      <alignment horizontal="right"/>
    </xf>
    <xf borderId="11" fillId="12" fontId="6" numFmtId="0" xfId="0" applyAlignment="1" applyBorder="1" applyFont="1">
      <alignment horizontal="right"/>
    </xf>
    <xf borderId="11" fillId="12" fontId="7" numFmtId="0" xfId="0" applyAlignment="1" applyBorder="1" applyFont="1">
      <alignment horizontal="right"/>
    </xf>
    <xf borderId="11" fillId="12" fontId="8" numFmtId="0" xfId="0" applyAlignment="1" applyBorder="1" applyFont="1">
      <alignment horizontal="center"/>
    </xf>
    <xf borderId="11" fillId="12" fontId="8" numFmtId="0" xfId="0" applyAlignment="1" applyBorder="1" applyFont="1">
      <alignment vertical="center"/>
    </xf>
    <xf borderId="11" fillId="12" fontId="13" numFmtId="0" xfId="0" applyAlignment="1" applyBorder="1" applyFont="1">
      <alignment vertical="center"/>
    </xf>
    <xf borderId="11" fillId="0" fontId="3" numFmtId="0" xfId="0" applyBorder="1" applyFont="1"/>
    <xf borderId="11" fillId="0" fontId="6" numFmtId="0" xfId="0" applyBorder="1" applyFont="1"/>
    <xf borderId="11" fillId="0" fontId="6" numFmtId="0" xfId="0" applyAlignment="1" applyBorder="1" applyFont="1">
      <alignment horizontal="right"/>
    </xf>
    <xf borderId="11" fillId="0" fontId="6" numFmtId="0" xfId="0" applyBorder="1" applyFont="1"/>
    <xf borderId="11" fillId="0" fontId="8" numFmtId="0" xfId="0" applyBorder="1" applyFont="1"/>
    <xf borderId="11" fillId="0" fontId="6" numFmtId="165" xfId="0" applyAlignment="1" applyBorder="1" applyFont="1" applyNumberFormat="1">
      <alignment horizontal="right"/>
    </xf>
    <xf borderId="11" fillId="0" fontId="6" numFmtId="0" xfId="0" applyAlignment="1" applyBorder="1" applyFont="1">
      <alignment horizontal="right"/>
    </xf>
    <xf borderId="11" fillId="0" fontId="8" numFmtId="0" xfId="0" applyAlignment="1" applyBorder="1" applyFont="1">
      <alignment horizontal="center"/>
    </xf>
    <xf borderId="11" fillId="0" fontId="8" numFmtId="0" xfId="0" applyAlignment="1" applyBorder="1" applyFont="1">
      <alignment vertical="center"/>
    </xf>
    <xf borderId="11" fillId="2" fontId="6" numFmtId="0" xfId="0" applyAlignment="1" applyBorder="1" applyFont="1">
      <alignment readingOrder="0" vertical="bottom"/>
    </xf>
    <xf borderId="11" fillId="2" fontId="6" numFmtId="0" xfId="0" applyAlignment="1" applyBorder="1" applyFont="1">
      <alignment vertical="bottom"/>
    </xf>
    <xf borderId="11" fillId="2" fontId="6" numFmtId="0" xfId="0" applyAlignment="1" applyBorder="1" applyFont="1">
      <alignment horizontal="right" vertical="bottom"/>
    </xf>
    <xf borderId="11" fillId="2" fontId="6" numFmtId="0" xfId="0" applyAlignment="1" applyBorder="1" applyFont="1">
      <alignment vertical="bottom"/>
    </xf>
    <xf borderId="11" fillId="2" fontId="6" numFmtId="165" xfId="0" applyAlignment="1" applyBorder="1" applyFont="1" applyNumberFormat="1">
      <alignment horizontal="right" vertical="bottom"/>
    </xf>
    <xf borderId="11" fillId="2" fontId="7" numFmtId="0" xfId="0" applyAlignment="1" applyBorder="1" applyFont="1">
      <alignment horizontal="right" vertical="bottom"/>
    </xf>
    <xf borderId="11" fillId="2" fontId="8" numFmtId="0" xfId="0" applyAlignment="1" applyBorder="1" applyFont="1">
      <alignment horizontal="center"/>
    </xf>
    <xf borderId="11" fillId="2" fontId="8" numFmtId="0" xfId="0" applyAlignment="1" applyBorder="1" applyFont="1">
      <alignment vertical="center"/>
    </xf>
    <xf borderId="11" fillId="2" fontId="9" numFmtId="164" xfId="0" applyAlignment="1" applyBorder="1" applyFont="1" applyNumberFormat="1">
      <alignment horizontal="left" readingOrder="0" shrinkToFit="0" vertical="center" wrapText="1"/>
    </xf>
    <xf borderId="3" fillId="10" fontId="6" numFmtId="0" xfId="0" applyBorder="1" applyFont="1"/>
    <xf borderId="3" fillId="10" fontId="6" numFmtId="0" xfId="0" applyAlignment="1" applyBorder="1" applyFont="1">
      <alignment horizontal="right"/>
    </xf>
    <xf borderId="3" fillId="10" fontId="6" numFmtId="0" xfId="0" applyBorder="1" applyFont="1"/>
    <xf borderId="3" fillId="10" fontId="14" numFmtId="0" xfId="0" applyBorder="1" applyFont="1"/>
    <xf borderId="3" fillId="10" fontId="6" numFmtId="165" xfId="0" applyAlignment="1" applyBorder="1" applyFont="1" applyNumberFormat="1">
      <alignment horizontal="right"/>
    </xf>
    <xf borderId="3" fillId="10" fontId="7" numFmtId="0" xfId="0" applyAlignment="1" applyBorder="1" applyFont="1">
      <alignment horizontal="right"/>
    </xf>
    <xf borderId="3" fillId="10" fontId="8" numFmtId="0" xfId="0" applyAlignment="1" applyBorder="1" applyFont="1">
      <alignment horizontal="center"/>
    </xf>
    <xf borderId="3" fillId="10" fontId="8" numFmtId="0" xfId="0" applyAlignment="1" applyBorder="1" applyFont="1">
      <alignment vertical="center"/>
    </xf>
    <xf borderId="11" fillId="10" fontId="15" numFmtId="0" xfId="0" applyBorder="1" applyFont="1"/>
    <xf borderId="11" fillId="11" fontId="16" numFmtId="0" xfId="0" applyBorder="1" applyFont="1"/>
    <xf borderId="11" fillId="11" fontId="8" numFmtId="0" xfId="0" applyAlignment="1" applyBorder="1" applyFont="1">
      <alignment vertical="center"/>
    </xf>
    <xf borderId="11" fillId="8" fontId="17" numFmtId="0" xfId="0" applyBorder="1" applyFont="1"/>
    <xf borderId="11" fillId="10" fontId="7" numFmtId="0" xfId="0" applyAlignment="1" applyBorder="1" applyFont="1">
      <alignment horizontal="right"/>
    </xf>
    <xf borderId="11" fillId="10" fontId="8" numFmtId="0" xfId="0" applyAlignment="1" applyBorder="1" applyFont="1">
      <alignment horizontal="center"/>
    </xf>
    <xf borderId="11" fillId="8" fontId="7" numFmtId="0" xfId="0" applyAlignment="1" applyBorder="1" applyFont="1">
      <alignment horizontal="right"/>
    </xf>
    <xf borderId="11" fillId="8" fontId="8" numFmtId="0" xfId="0" applyAlignment="1" applyBorder="1" applyFont="1">
      <alignment horizontal="center"/>
    </xf>
    <xf borderId="9" fillId="10" fontId="6" numFmtId="0" xfId="0" applyBorder="1" applyFont="1"/>
    <xf borderId="9" fillId="10" fontId="6" numFmtId="0" xfId="0" applyAlignment="1" applyBorder="1" applyFont="1">
      <alignment horizontal="right"/>
    </xf>
    <xf borderId="9" fillId="10" fontId="6" numFmtId="0" xfId="0" applyBorder="1" applyFont="1"/>
    <xf borderId="9" fillId="10" fontId="6" numFmtId="165" xfId="0" applyAlignment="1" applyBorder="1" applyFont="1" applyNumberFormat="1">
      <alignment horizontal="right"/>
    </xf>
    <xf borderId="9" fillId="10" fontId="7" numFmtId="0" xfId="0" applyAlignment="1" applyBorder="1" applyFont="1">
      <alignment horizontal="right"/>
    </xf>
    <xf borderId="9" fillId="10" fontId="8" numFmtId="0" xfId="0" applyAlignment="1" applyBorder="1" applyFont="1">
      <alignment horizontal="center"/>
    </xf>
    <xf borderId="9" fillId="10" fontId="13" numFmtId="0" xfId="0" applyAlignment="1" applyBorder="1" applyFont="1">
      <alignment vertical="center"/>
    </xf>
    <xf borderId="11" fillId="2" fontId="6" numFmtId="0" xfId="0" applyAlignment="1" applyBorder="1" applyFont="1">
      <alignment readingOrder="0"/>
    </xf>
    <xf borderId="11" fillId="2" fontId="6" numFmtId="0" xfId="0" applyBorder="1" applyFont="1"/>
    <xf borderId="11" fillId="2" fontId="6" numFmtId="0" xfId="0" applyAlignment="1" applyBorder="1" applyFont="1">
      <alignment horizontal="right"/>
    </xf>
    <xf borderId="11" fillId="2" fontId="6" numFmtId="0" xfId="0" applyBorder="1" applyFont="1"/>
    <xf borderId="11" fillId="2" fontId="6" numFmtId="165" xfId="0" applyAlignment="1" applyBorder="1" applyFont="1" applyNumberFormat="1">
      <alignment horizontal="right"/>
    </xf>
    <xf borderId="11" fillId="2" fontId="6" numFmtId="0" xfId="0" applyAlignment="1" applyBorder="1" applyFont="1">
      <alignment horizontal="right"/>
    </xf>
    <xf borderId="11" fillId="2" fontId="7" numFmtId="0" xfId="0" applyAlignment="1" applyBorder="1" applyFont="1">
      <alignment horizontal="right"/>
    </xf>
    <xf borderId="9" fillId="2" fontId="9" numFmtId="164" xfId="0" applyAlignment="1" applyBorder="1" applyFont="1" applyNumberFormat="1">
      <alignment horizontal="left" readingOrder="0" shrinkToFit="0" vertical="center" wrapText="1"/>
    </xf>
    <xf borderId="11" fillId="0" fontId="8" numFmtId="0" xfId="0" applyAlignment="1" applyBorder="1" applyFont="1">
      <alignment horizontal="center"/>
    </xf>
    <xf borderId="11" fillId="0" fontId="8" numFmtId="0" xfId="0" applyAlignment="1" applyBorder="1" applyFont="1">
      <alignment vertical="center"/>
    </xf>
    <xf borderId="11" fillId="8" fontId="8" numFmtId="0" xfId="0" applyBorder="1" applyFont="1"/>
    <xf borderId="3" fillId="8" fontId="6" numFmtId="0" xfId="0" applyAlignment="1" applyBorder="1" applyFont="1">
      <alignment horizontal="right"/>
    </xf>
    <xf borderId="3" fillId="2" fontId="9" numFmtId="164" xfId="0" applyAlignment="1" applyBorder="1" applyFont="1" applyNumberFormat="1">
      <alignment horizontal="left" readingOrder="0" shrinkToFit="0" vertical="center" wrapText="1"/>
    </xf>
    <xf borderId="11" fillId="11" fontId="8" numFmtId="0" xfId="0" applyBorder="1" applyFont="1"/>
    <xf borderId="11" fillId="10" fontId="13" numFmtId="0" xfId="0" applyAlignment="1" applyBorder="1" applyFont="1">
      <alignment vertical="center"/>
    </xf>
    <xf borderId="9" fillId="10" fontId="6" numFmtId="0" xfId="0" applyAlignment="1" applyBorder="1" applyFont="1">
      <alignment horizontal="right"/>
    </xf>
    <xf borderId="11" fillId="2" fontId="6" numFmtId="0" xfId="0" applyAlignment="1" applyBorder="1" applyFont="1">
      <alignment readingOrder="0" vertical="center"/>
    </xf>
    <xf borderId="11" fillId="2" fontId="6" numFmtId="0" xfId="0" applyAlignment="1" applyBorder="1" applyFont="1">
      <alignment vertical="center"/>
    </xf>
    <xf borderId="11" fillId="2" fontId="6" numFmtId="0" xfId="0" applyAlignment="1" applyBorder="1" applyFont="1">
      <alignment horizontal="right" vertical="center"/>
    </xf>
    <xf borderId="11" fillId="2" fontId="18" numFmtId="0" xfId="0" applyAlignment="1" applyBorder="1" applyFont="1">
      <alignment vertical="center"/>
    </xf>
    <xf borderId="11" fillId="2" fontId="6" numFmtId="165" xfId="0" applyAlignment="1" applyBorder="1" applyFont="1" applyNumberFormat="1">
      <alignment horizontal="right" vertical="center"/>
    </xf>
    <xf borderId="11" fillId="2" fontId="7" numFmtId="0" xfId="0" applyAlignment="1" applyBorder="1" applyFont="1">
      <alignment horizontal="right" vertical="center"/>
    </xf>
    <xf borderId="11" fillId="2" fontId="8" numFmtId="0" xfId="0" applyAlignment="1" applyBorder="1" applyFont="1">
      <alignment horizontal="center" vertical="center"/>
    </xf>
    <xf borderId="11" fillId="2" fontId="13" numFmtId="0" xfId="0" applyAlignment="1" applyBorder="1" applyFont="1">
      <alignment vertical="center"/>
    </xf>
    <xf borderId="11" fillId="8" fontId="6" numFmtId="0" xfId="0" applyAlignment="1" applyBorder="1" applyFont="1">
      <alignment vertical="bottom"/>
    </xf>
    <xf borderId="11" fillId="8" fontId="6" numFmtId="0" xfId="0" applyAlignment="1" applyBorder="1" applyFont="1">
      <alignment horizontal="right" vertical="bottom"/>
    </xf>
    <xf borderId="11" fillId="8" fontId="6" numFmtId="0" xfId="0" applyAlignment="1" applyBorder="1" applyFont="1">
      <alignment vertical="bottom"/>
    </xf>
    <xf borderId="11" fillId="8" fontId="6" numFmtId="165" xfId="0" applyAlignment="1" applyBorder="1" applyFont="1" applyNumberFormat="1">
      <alignment horizontal="right" vertical="bottom"/>
    </xf>
    <xf borderId="11" fillId="8" fontId="7" numFmtId="0" xfId="0" applyAlignment="1" applyBorder="1" applyFont="1">
      <alignment horizontal="right" vertical="bottom"/>
    </xf>
    <xf borderId="11" fillId="8" fontId="6" numFmtId="0" xfId="0" applyAlignment="1" applyBorder="1" applyFont="1">
      <alignment horizontal="right" vertical="bottom"/>
    </xf>
    <xf borderId="11" fillId="8" fontId="13" numFmtId="0" xfId="0" applyAlignment="1" applyBorder="1" applyFont="1">
      <alignment vertical="center"/>
    </xf>
    <xf borderId="11" fillId="8" fontId="8" numFmtId="0" xfId="0" applyAlignment="1" applyBorder="1" applyFont="1">
      <alignment vertical="center"/>
    </xf>
    <xf borderId="11" fillId="10" fontId="8" numFmtId="0" xfId="0" applyBorder="1" applyFont="1"/>
    <xf borderId="11" fillId="10" fontId="8" numFmtId="0" xfId="0" applyAlignment="1" applyBorder="1" applyFont="1">
      <alignment vertical="center"/>
    </xf>
    <xf borderId="11" fillId="2" fontId="19" numFmtId="0" xfId="0" applyBorder="1" applyFont="1"/>
    <xf borderId="11" fillId="2" fontId="13" numFmtId="0" xfId="0" applyAlignment="1" applyBorder="1" applyFont="1">
      <alignment vertical="center"/>
    </xf>
    <xf borderId="4" fillId="2" fontId="9" numFmtId="0" xfId="0" applyAlignment="1" applyBorder="1" applyFont="1">
      <alignment horizontal="left" readingOrder="0" shrinkToFit="0" vertical="center" wrapText="0"/>
    </xf>
    <xf borderId="11" fillId="11" fontId="7" numFmtId="0" xfId="0" applyAlignment="1" applyBorder="1" applyFont="1">
      <alignment horizontal="right"/>
    </xf>
    <xf borderId="11" fillId="11" fontId="8" numFmtId="0" xfId="0" applyAlignment="1" applyBorder="1" applyFont="1">
      <alignment horizontal="center"/>
    </xf>
    <xf borderId="11" fillId="11" fontId="13" numFmtId="0" xfId="0" applyAlignment="1" applyBorder="1" applyFont="1">
      <alignment vertical="center"/>
    </xf>
    <xf borderId="11" fillId="8" fontId="8" numFmtId="0" xfId="0" applyBorder="1" applyFont="1"/>
    <xf borderId="11" fillId="11" fontId="6" numFmtId="0" xfId="0" applyAlignment="1" applyBorder="1" applyFont="1">
      <alignment readingOrder="0"/>
    </xf>
    <xf borderId="11" fillId="2" fontId="20" numFmtId="0" xfId="0" applyBorder="1" applyFont="1"/>
    <xf borderId="11" fillId="2" fontId="7" numFmtId="0" xfId="0" applyAlignment="1" applyBorder="1" applyFont="1">
      <alignment horizontal="right"/>
    </xf>
    <xf borderId="11" fillId="2" fontId="8" numFmtId="0" xfId="0" applyAlignment="1" applyBorder="1" applyFont="1">
      <alignment horizontal="center"/>
    </xf>
    <xf borderId="9" fillId="11" fontId="6" numFmtId="0" xfId="0" applyBorder="1" applyFont="1"/>
    <xf borderId="9" fillId="11" fontId="6" numFmtId="0" xfId="0" applyAlignment="1" applyBorder="1" applyFont="1">
      <alignment horizontal="right"/>
    </xf>
    <xf borderId="9" fillId="11" fontId="6" numFmtId="165" xfId="0" applyAlignment="1" applyBorder="1" applyFont="1" applyNumberFormat="1">
      <alignment horizontal="right"/>
    </xf>
    <xf borderId="9" fillId="11" fontId="7" numFmtId="0" xfId="0" applyAlignment="1" applyBorder="1" applyFont="1">
      <alignment horizontal="right"/>
    </xf>
    <xf borderId="9" fillId="11" fontId="8" numFmtId="0" xfId="0" applyAlignment="1" applyBorder="1" applyFont="1">
      <alignment horizontal="center"/>
    </xf>
    <xf borderId="9" fillId="11" fontId="13" numFmtId="0" xfId="0" applyAlignment="1" applyBorder="1" applyFont="1">
      <alignment vertical="center"/>
    </xf>
    <xf borderId="11" fillId="13" fontId="6" numFmtId="0" xfId="0" applyBorder="1" applyFill="1" applyFont="1"/>
    <xf borderId="11" fillId="13" fontId="6" numFmtId="0" xfId="0" applyAlignment="1" applyBorder="1" applyFont="1">
      <alignment horizontal="right"/>
    </xf>
    <xf borderId="11" fillId="13" fontId="8" numFmtId="0" xfId="0" applyBorder="1" applyFont="1"/>
    <xf borderId="11" fillId="13" fontId="21" numFmtId="0" xfId="0" applyBorder="1" applyFont="1"/>
    <xf borderId="11" fillId="13" fontId="6" numFmtId="165" xfId="0" applyAlignment="1" applyBorder="1" applyFont="1" applyNumberFormat="1">
      <alignment horizontal="right"/>
    </xf>
    <xf borderId="11" fillId="13" fontId="7" numFmtId="0" xfId="0" applyAlignment="1" applyBorder="1" applyFont="1">
      <alignment horizontal="right"/>
    </xf>
    <xf borderId="11" fillId="13" fontId="8" numFmtId="0" xfId="0" applyAlignment="1" applyBorder="1" applyFont="1">
      <alignment horizontal="center"/>
    </xf>
    <xf borderId="11" fillId="13" fontId="8" numFmtId="0" xfId="0" applyAlignment="1" applyBorder="1" applyFont="1">
      <alignment vertical="center"/>
    </xf>
    <xf borderId="11" fillId="13" fontId="13" numFmtId="0" xfId="0" applyAlignment="1" applyBorder="1" applyFont="1">
      <alignment vertical="center"/>
    </xf>
    <xf borderId="11" fillId="12" fontId="22" numFmtId="0" xfId="0" applyBorder="1" applyFont="1"/>
    <xf borderId="9" fillId="8" fontId="6" numFmtId="0" xfId="0" applyBorder="1" applyFont="1"/>
    <xf borderId="9" fillId="8" fontId="6" numFmtId="0" xfId="0" applyAlignment="1" applyBorder="1" applyFont="1">
      <alignment horizontal="right"/>
    </xf>
    <xf borderId="9" fillId="8" fontId="6" numFmtId="165" xfId="0" applyAlignment="1" applyBorder="1" applyFont="1" applyNumberFormat="1">
      <alignment horizontal="right"/>
    </xf>
    <xf borderId="9" fillId="8" fontId="7" numFmtId="0" xfId="0" applyAlignment="1" applyBorder="1" applyFont="1">
      <alignment horizontal="right"/>
    </xf>
    <xf borderId="9" fillId="8" fontId="8" numFmtId="0" xfId="0" applyAlignment="1" applyBorder="1" applyFont="1">
      <alignment horizontal="center"/>
    </xf>
    <xf borderId="9" fillId="8" fontId="13" numFmtId="0" xfId="0" applyAlignment="1" applyBorder="1" applyFont="1">
      <alignment vertical="center"/>
    </xf>
    <xf borderId="11" fillId="8" fontId="13" numFmtId="0" xfId="0" applyBorder="1" applyFont="1"/>
    <xf borderId="11" fillId="10" fontId="13" numFmtId="0" xfId="0" applyBorder="1" applyFont="1"/>
    <xf borderId="11" fillId="11" fontId="13" numFmtId="0" xfId="0" applyBorder="1" applyFont="1"/>
    <xf borderId="3" fillId="8" fontId="6" numFmtId="0" xfId="0" applyAlignment="1" applyBorder="1" applyFont="1">
      <alignment vertical="bottom"/>
    </xf>
    <xf borderId="3" fillId="8" fontId="6" numFmtId="0" xfId="0" applyAlignment="1" applyBorder="1" applyFont="1">
      <alignment horizontal="right" vertical="bottom"/>
    </xf>
    <xf borderId="3" fillId="8" fontId="6" numFmtId="165" xfId="0" applyAlignment="1" applyBorder="1" applyFont="1" applyNumberFormat="1">
      <alignment horizontal="right" vertical="bottom"/>
    </xf>
    <xf borderId="3" fillId="8" fontId="7" numFmtId="0" xfId="0" applyAlignment="1" applyBorder="1" applyFont="1">
      <alignment horizontal="right" vertical="bottom"/>
    </xf>
    <xf borderId="3" fillId="8" fontId="8" numFmtId="0" xfId="0" applyAlignment="1" applyBorder="1" applyFont="1">
      <alignment vertical="bottom"/>
    </xf>
    <xf borderId="11" fillId="8" fontId="13" numFmtId="0" xfId="0" applyAlignment="1" applyBorder="1" applyFont="1">
      <alignment vertical="bottom"/>
    </xf>
    <xf borderId="9" fillId="11" fontId="8" numFmtId="0" xfId="0" applyBorder="1" applyFont="1"/>
    <xf borderId="10" fillId="8" fontId="6" numFmtId="0" xfId="0" applyAlignment="1" applyBorder="1" applyFont="1">
      <alignment vertical="bottom"/>
    </xf>
    <xf borderId="12" fillId="8" fontId="8" numFmtId="0" xfId="0" applyAlignment="1" applyBorder="1" applyFont="1">
      <alignment vertical="bottom"/>
    </xf>
    <xf borderId="10" fillId="10" fontId="6" numFmtId="0" xfId="0" applyAlignment="1" applyBorder="1" applyFont="1">
      <alignment vertical="bottom"/>
    </xf>
    <xf borderId="11" fillId="10" fontId="6" numFmtId="0" xfId="0" applyAlignment="1" applyBorder="1" applyFont="1">
      <alignment vertical="bottom"/>
    </xf>
    <xf borderId="11" fillId="10" fontId="6" numFmtId="0" xfId="0" applyAlignment="1" applyBorder="1" applyFont="1">
      <alignment horizontal="right" vertical="bottom"/>
    </xf>
    <xf borderId="11" fillId="10" fontId="6" numFmtId="165" xfId="0" applyAlignment="1" applyBorder="1" applyFont="1" applyNumberFormat="1">
      <alignment horizontal="right" vertical="bottom"/>
    </xf>
    <xf borderId="11" fillId="10" fontId="7" numFmtId="0" xfId="0" applyAlignment="1" applyBorder="1" applyFont="1">
      <alignment horizontal="right" vertical="bottom"/>
    </xf>
    <xf borderId="12" fillId="10" fontId="8" numFmtId="0" xfId="0" applyAlignment="1" applyBorder="1" applyFont="1">
      <alignment vertical="bottom"/>
    </xf>
    <xf borderId="12" fillId="10" fontId="13" numFmtId="0" xfId="0" applyAlignment="1" applyBorder="1" applyFont="1">
      <alignment vertical="bottom"/>
    </xf>
    <xf borderId="10" fillId="11" fontId="6" numFmtId="0" xfId="0" applyAlignment="1" applyBorder="1" applyFont="1">
      <alignment vertical="bottom"/>
    </xf>
    <xf borderId="11" fillId="11" fontId="6" numFmtId="0" xfId="0" applyAlignment="1" applyBorder="1" applyFont="1">
      <alignment vertical="bottom"/>
    </xf>
    <xf borderId="11" fillId="11" fontId="6" numFmtId="0" xfId="0" applyAlignment="1" applyBorder="1" applyFont="1">
      <alignment horizontal="right" vertical="bottom"/>
    </xf>
    <xf borderId="11" fillId="11" fontId="6" numFmtId="165" xfId="0" applyAlignment="1" applyBorder="1" applyFont="1" applyNumberFormat="1">
      <alignment horizontal="right" vertical="bottom"/>
    </xf>
    <xf borderId="11" fillId="11" fontId="7" numFmtId="0" xfId="0" applyAlignment="1" applyBorder="1" applyFont="1">
      <alignment horizontal="right" vertical="bottom"/>
    </xf>
    <xf borderId="12" fillId="11" fontId="8" numFmtId="0" xfId="0" applyAlignment="1" applyBorder="1" applyFont="1">
      <alignment vertical="bottom"/>
    </xf>
    <xf borderId="8" fillId="11" fontId="6" numFmtId="0" xfId="0" applyAlignment="1" applyBorder="1" applyFont="1">
      <alignment vertical="bottom"/>
    </xf>
    <xf borderId="9" fillId="11" fontId="6" numFmtId="0" xfId="0" applyAlignment="1" applyBorder="1" applyFont="1">
      <alignment vertical="bottom"/>
    </xf>
    <xf borderId="9" fillId="11" fontId="6" numFmtId="0" xfId="0" applyAlignment="1" applyBorder="1" applyFont="1">
      <alignment horizontal="right" vertical="bottom"/>
    </xf>
    <xf borderId="9" fillId="11" fontId="6" numFmtId="165" xfId="0" applyAlignment="1" applyBorder="1" applyFont="1" applyNumberFormat="1">
      <alignment horizontal="right" vertical="bottom"/>
    </xf>
    <xf borderId="9" fillId="11" fontId="7" numFmtId="0" xfId="0" applyAlignment="1" applyBorder="1" applyFont="1">
      <alignment horizontal="right" vertical="bottom"/>
    </xf>
    <xf borderId="13" fillId="11" fontId="13" numFmtId="0" xfId="0" applyAlignment="1" applyBorder="1" applyFont="1">
      <alignment vertical="bottom"/>
    </xf>
    <xf borderId="11" fillId="10" fontId="13" numFmtId="0" xfId="0" applyAlignment="1" applyBorder="1" applyFont="1">
      <alignment shrinkToFit="0" wrapText="1"/>
    </xf>
    <xf borderId="11" fillId="8" fontId="8" numFmtId="0" xfId="0" applyAlignment="1" applyBorder="1" applyFont="1">
      <alignment vertical="bottom"/>
    </xf>
    <xf borderId="4" fillId="2" fontId="10" numFmtId="49" xfId="0" applyAlignment="1" applyBorder="1" applyFont="1" applyNumberFormat="1">
      <alignment readingOrder="0" vertical="center"/>
    </xf>
    <xf borderId="11" fillId="2" fontId="8" numFmtId="0" xfId="0" applyBorder="1" applyFont="1"/>
    <xf borderId="11" fillId="11" fontId="13" numFmtId="0" xfId="0" applyBorder="1" applyFont="1"/>
    <xf borderId="11" fillId="12" fontId="7" numFmtId="0" xfId="0" applyAlignment="1" applyBorder="1" applyFont="1">
      <alignment horizontal="right"/>
    </xf>
    <xf borderId="11" fillId="12" fontId="8" numFmtId="0" xfId="0" applyAlignment="1" applyBorder="1" applyFont="1">
      <alignment horizontal="center"/>
    </xf>
    <xf borderId="11" fillId="12" fontId="8" numFmtId="0" xfId="0" applyBorder="1" applyFont="1"/>
    <xf borderId="11" fillId="12" fontId="13" numFmtId="0" xfId="0" applyBorder="1" applyFont="1"/>
    <xf borderId="11" fillId="10" fontId="13" numFmtId="0" xfId="0" applyBorder="1" applyFont="1"/>
    <xf borderId="11" fillId="8" fontId="13" numFmtId="0" xfId="0" applyBorder="1" applyFont="1"/>
    <xf borderId="11" fillId="8" fontId="6" numFmtId="0" xfId="0" applyAlignment="1" applyBorder="1" applyFont="1">
      <alignment vertical="center"/>
    </xf>
    <xf borderId="11" fillId="8" fontId="6" numFmtId="0" xfId="0" applyAlignment="1" applyBorder="1" applyFont="1">
      <alignment horizontal="right" vertical="center"/>
    </xf>
    <xf borderId="11" fillId="8" fontId="6" numFmtId="165" xfId="0" applyAlignment="1" applyBorder="1" applyFont="1" applyNumberFormat="1">
      <alignment horizontal="right" vertical="center"/>
    </xf>
    <xf borderId="11" fillId="8" fontId="7" numFmtId="0" xfId="0" applyAlignment="1" applyBorder="1" applyFont="1">
      <alignment horizontal="right" vertical="center"/>
    </xf>
    <xf borderId="11" fillId="8" fontId="8" numFmtId="0" xfId="0" applyAlignment="1" applyBorder="1" applyFont="1">
      <alignment horizontal="center" vertical="center"/>
    </xf>
    <xf borderId="4" fillId="9" fontId="10" numFmtId="49" xfId="0" applyAlignment="1" applyBorder="1" applyFont="1" applyNumberFormat="1">
      <alignment readingOrder="0" vertical="center"/>
    </xf>
    <xf borderId="4" fillId="9" fontId="9" numFmtId="0" xfId="0" applyAlignment="1" applyBorder="1" applyFont="1">
      <alignment readingOrder="0" shrinkToFit="0" vertical="center" wrapText="1"/>
    </xf>
    <xf borderId="4" fillId="9" fontId="10" numFmtId="49" xfId="0" applyBorder="1" applyFont="1" applyNumberFormat="1"/>
    <xf borderId="4" fillId="9" fontId="9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11" fillId="10" fontId="23" numFmtId="0" xfId="0" applyBorder="1" applyFont="1"/>
    <xf borderId="4" fillId="2" fontId="10" numFmtId="49" xfId="0" applyAlignment="1" applyBorder="1" applyFont="1" applyNumberFormat="1">
      <alignment vertical="center"/>
    </xf>
    <xf borderId="11" fillId="12" fontId="24" numFmtId="0" xfId="0" applyBorder="1" applyFont="1"/>
    <xf borderId="11" fillId="12" fontId="13" numFmtId="0" xfId="0" applyBorder="1" applyFont="1"/>
    <xf borderId="11" fillId="11" fontId="8" numFmtId="0" xfId="0" applyBorder="1" applyFont="1"/>
    <xf borderId="9" fillId="8" fontId="6" numFmtId="0" xfId="0" applyBorder="1" applyFont="1"/>
    <xf borderId="9" fillId="8" fontId="6" numFmtId="0" xfId="0" applyAlignment="1" applyBorder="1" applyFont="1">
      <alignment horizontal="right"/>
    </xf>
    <xf borderId="9" fillId="8" fontId="7" numFmtId="0" xfId="0" applyAlignment="1" applyBorder="1" applyFont="1">
      <alignment horizontal="right"/>
    </xf>
    <xf borderId="9" fillId="8" fontId="8" numFmtId="0" xfId="0" applyAlignment="1" applyBorder="1" applyFont="1">
      <alignment horizontal="center"/>
    </xf>
    <xf borderId="9" fillId="8" fontId="13" numFmtId="0" xfId="0" applyBorder="1" applyFont="1"/>
    <xf borderId="10" fillId="8" fontId="6" numFmtId="0" xfId="0" applyAlignment="1" applyBorder="1" applyFont="1">
      <alignment vertical="bottom"/>
    </xf>
    <xf borderId="11" fillId="8" fontId="7" numFmtId="0" xfId="0" applyAlignment="1" applyBorder="1" applyFont="1">
      <alignment horizontal="right" vertical="bottom"/>
    </xf>
    <xf borderId="8" fillId="8" fontId="6" numFmtId="0" xfId="0" applyAlignment="1" applyBorder="1" applyFont="1">
      <alignment vertical="bottom"/>
    </xf>
    <xf borderId="9" fillId="8" fontId="6" numFmtId="0" xfId="0" applyAlignment="1" applyBorder="1" applyFont="1">
      <alignment vertical="bottom"/>
    </xf>
    <xf borderId="9" fillId="8" fontId="6" numFmtId="0" xfId="0" applyAlignment="1" applyBorder="1" applyFont="1">
      <alignment horizontal="right" vertical="bottom"/>
    </xf>
    <xf borderId="9" fillId="8" fontId="6" numFmtId="165" xfId="0" applyAlignment="1" applyBorder="1" applyFont="1" applyNumberFormat="1">
      <alignment horizontal="right" vertical="bottom"/>
    </xf>
    <xf borderId="9" fillId="8" fontId="7" numFmtId="0" xfId="0" applyAlignment="1" applyBorder="1" applyFont="1">
      <alignment horizontal="right" vertical="bottom"/>
    </xf>
    <xf borderId="13" fillId="8" fontId="13" numFmtId="0" xfId="0" applyAlignment="1" applyBorder="1" applyFont="1">
      <alignment vertical="bottom"/>
    </xf>
    <xf borderId="0" fillId="14" fontId="25" numFmtId="0" xfId="0" applyAlignment="1" applyFill="1" applyFont="1">
      <alignment horizontal="left" readingOrder="0"/>
    </xf>
    <xf borderId="8" fillId="8" fontId="6" numFmtId="0" xfId="0" applyAlignment="1" applyBorder="1" applyFont="1">
      <alignment vertical="bottom"/>
    </xf>
    <xf borderId="9" fillId="8" fontId="6" numFmtId="0" xfId="0" applyAlignment="1" applyBorder="1" applyFont="1">
      <alignment vertical="bottom"/>
    </xf>
    <xf borderId="9" fillId="8" fontId="6" numFmtId="0" xfId="0" applyAlignment="1" applyBorder="1" applyFont="1">
      <alignment horizontal="right" vertical="bottom"/>
    </xf>
    <xf borderId="9" fillId="8" fontId="7" numFmtId="0" xfId="0" applyAlignment="1" applyBorder="1" applyFont="1">
      <alignment horizontal="right" vertical="bottom"/>
    </xf>
    <xf borderId="13" fillId="8" fontId="13" numFmtId="0" xfId="0" applyAlignment="1" applyBorder="1" applyFont="1">
      <alignment vertical="bottom"/>
    </xf>
    <xf borderId="11" fillId="10" fontId="26" numFmtId="0" xfId="0" applyBorder="1" applyFont="1"/>
    <xf borderId="12" fillId="2" fontId="9" numFmtId="164" xfId="0" applyAlignment="1" applyBorder="1" applyFont="1" applyNumberFormat="1">
      <alignment horizontal="left" readingOrder="0" shrinkToFit="0" vertical="center" wrapText="1"/>
    </xf>
    <xf borderId="11" fillId="12" fontId="27" numFmtId="0" xfId="0" applyBorder="1" applyFont="1"/>
    <xf borderId="11" fillId="12" fontId="8" numFmtId="0" xfId="0" applyBorder="1" applyFont="1"/>
    <xf borderId="10" fillId="2" fontId="12" numFmtId="0" xfId="0" applyAlignment="1" applyBorder="1" applyFont="1">
      <alignment readingOrder="0" vertical="center"/>
    </xf>
    <xf borderId="7" fillId="2" fontId="9" numFmtId="0" xfId="0" applyAlignment="1" applyBorder="1" applyFont="1">
      <alignment horizontal="center" readingOrder="0" shrinkToFit="0" vertical="center" wrapText="1"/>
    </xf>
    <xf borderId="11" fillId="10" fontId="28" numFmtId="0" xfId="0" applyBorder="1" applyFont="1"/>
    <xf borderId="11" fillId="12" fontId="29" numFmtId="0" xfId="0" applyBorder="1" applyFont="1"/>
    <xf borderId="11" fillId="8" fontId="30" numFmtId="0" xfId="0" applyBorder="1" applyFont="1"/>
    <xf borderId="11" fillId="8" fontId="6" numFmtId="0" xfId="0" applyAlignment="1" applyBorder="1" applyFont="1">
      <alignment readingOrder="0"/>
    </xf>
    <xf borderId="11" fillId="8" fontId="31" numFmtId="0" xfId="0" applyBorder="1" applyFont="1"/>
    <xf borderId="10" fillId="2" fontId="32" numFmtId="0" xfId="0" applyAlignment="1" applyBorder="1" applyFont="1">
      <alignment readingOrder="0" vertical="center"/>
    </xf>
    <xf borderId="12" fillId="8" fontId="13" numFmtId="0" xfId="0" applyAlignment="1" applyBorder="1" applyFont="1">
      <alignment vertical="bottom"/>
    </xf>
    <xf borderId="6" fillId="0" fontId="12" numFmtId="0" xfId="0" applyAlignment="1" applyBorder="1" applyFont="1">
      <alignment shrinkToFit="0" vertical="center" wrapText="0"/>
    </xf>
    <xf borderId="11" fillId="2" fontId="33" numFmtId="0" xfId="0" applyBorder="1" applyFont="1"/>
    <xf borderId="11" fillId="2" fontId="33" numFmtId="0" xfId="0" applyAlignment="1" applyBorder="1" applyFont="1">
      <alignment horizontal="right"/>
    </xf>
    <xf borderId="11" fillId="2" fontId="34" numFmtId="0" xfId="0" applyBorder="1" applyFont="1"/>
    <xf borderId="11" fillId="2" fontId="33" numFmtId="165" xfId="0" applyAlignment="1" applyBorder="1" applyFont="1" applyNumberFormat="1">
      <alignment horizontal="right"/>
    </xf>
    <xf borderId="11" fillId="2" fontId="35" numFmtId="0" xfId="0" applyAlignment="1" applyBorder="1" applyFont="1">
      <alignment horizontal="center"/>
    </xf>
    <xf borderId="11" fillId="2" fontId="36" numFmtId="0" xfId="0" applyAlignment="1" applyBorder="1" applyFont="1">
      <alignment vertical="center"/>
    </xf>
    <xf borderId="4" fillId="2" fontId="37" numFmtId="0" xfId="0" applyAlignment="1" applyBorder="1" applyFont="1">
      <alignment vertical="center"/>
    </xf>
    <xf borderId="4" fillId="2" fontId="37" numFmtId="0" xfId="0" applyAlignment="1" applyBorder="1" applyFont="1">
      <alignment horizontal="right" vertical="center"/>
    </xf>
    <xf borderId="4" fillId="2" fontId="38" numFmtId="0" xfId="0" applyAlignment="1" applyBorder="1" applyFont="1">
      <alignment vertical="center"/>
    </xf>
    <xf borderId="4" fillId="2" fontId="37" numFmtId="165" xfId="0" applyAlignment="1" applyBorder="1" applyFont="1" applyNumberFormat="1">
      <alignment horizontal="right" vertical="center"/>
    </xf>
    <xf borderId="4" fillId="2" fontId="39" numFmtId="0" xfId="0" applyAlignment="1" applyBorder="1" applyFont="1">
      <alignment horizontal="right" vertical="center"/>
    </xf>
    <xf borderId="4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vertical="center"/>
    </xf>
    <xf borderId="4" fillId="2" fontId="40" numFmtId="0" xfId="0" applyAlignment="1" applyBorder="1" applyFont="1">
      <alignment vertical="center"/>
    </xf>
    <xf borderId="4" fillId="2" fontId="40" numFmtId="0" xfId="0" applyAlignment="1" applyBorder="1" applyFont="1">
      <alignment shrinkToFit="0" vertical="center" wrapText="1"/>
    </xf>
    <xf borderId="4" fillId="2" fontId="12" numFmtId="0" xfId="0" applyAlignment="1" applyBorder="1" applyFont="1">
      <alignment vertical="center"/>
    </xf>
    <xf borderId="4" fillId="2" fontId="41" numFmtId="0" xfId="0" applyAlignment="1" applyBorder="1" applyFont="1">
      <alignment vertical="center"/>
    </xf>
    <xf borderId="14" fillId="2" fontId="9" numFmtId="0" xfId="0" applyAlignment="1" applyBorder="1" applyFont="1">
      <alignment horizontal="center" shrinkToFit="0" vertical="center" wrapText="1"/>
    </xf>
    <xf borderId="4" fillId="8" fontId="42" numFmtId="0" xfId="0" applyAlignment="1" applyBorder="1" applyFont="1">
      <alignment horizontal="center" readingOrder="0" vertical="center"/>
    </xf>
    <xf borderId="11" fillId="0" fontId="43" numFmtId="0" xfId="0" applyAlignment="1" applyBorder="1" applyFont="1">
      <alignment readingOrder="0"/>
    </xf>
    <xf borderId="11" fillId="0" fontId="43" numFmtId="0" xfId="0" applyBorder="1" applyFont="1"/>
    <xf borderId="0" fillId="0" fontId="43" numFmtId="0" xfId="0" applyAlignment="1" applyFont="1">
      <alignment readingOrder="0"/>
    </xf>
    <xf borderId="9" fillId="0" fontId="43" numFmtId="0" xfId="0" applyAlignment="1" applyBorder="1" applyFont="1">
      <alignment readingOrder="0"/>
    </xf>
    <xf borderId="9" fillId="0" fontId="43" numFmtId="0" xfId="0" applyBorder="1" applyFont="1"/>
    <xf borderId="15" fillId="5" fontId="1" numFmtId="0" xfId="0" applyAlignment="1" applyBorder="1" applyFont="1">
      <alignment horizontal="center" readingOrder="0" shrinkToFit="0" vertical="center" wrapText="1"/>
    </xf>
    <xf borderId="16" fillId="0" fontId="3" numFmtId="0" xfId="0" applyBorder="1" applyFont="1"/>
    <xf borderId="17" fillId="0" fontId="3" numFmtId="0" xfId="0" applyBorder="1" applyFont="1"/>
    <xf borderId="16" fillId="5" fontId="1" numFmtId="0" xfId="0" applyAlignment="1" applyBorder="1" applyFont="1">
      <alignment horizontal="center" readingOrder="0" shrinkToFit="0" vertical="center" wrapText="1"/>
    </xf>
    <xf borderId="0" fillId="0" fontId="43" numFmtId="0" xfId="0" applyAlignment="1" applyFont="1">
      <alignment vertical="center"/>
    </xf>
    <xf borderId="18" fillId="5" fontId="1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19" fillId="5" fontId="1" numFmtId="0" xfId="0" applyAlignment="1" applyBorder="1" applyFont="1">
      <alignment horizontal="left" shrinkToFit="0" vertical="center" wrapText="1"/>
    </xf>
    <xf borderId="20" fillId="0" fontId="3" numFmtId="0" xfId="0" applyBorder="1" applyFont="1"/>
    <xf borderId="21" fillId="5" fontId="1" numFmtId="0" xfId="0" applyAlignment="1" applyBorder="1" applyFont="1">
      <alignment horizontal="center" shrinkToFit="0" vertical="center" wrapText="1"/>
    </xf>
    <xf borderId="22" fillId="5" fontId="1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horizontal="center" shrinkToFit="0" vertical="center" wrapText="1"/>
    </xf>
    <xf borderId="19" fillId="4" fontId="44" numFmtId="0" xfId="0" applyAlignment="1" applyBorder="1" applyFont="1">
      <alignment horizontal="center" readingOrder="0" shrinkToFit="0" vertical="center" wrapText="1"/>
    </xf>
    <xf borderId="15" fillId="2" fontId="1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horizontal="center" readingOrder="0" shrinkToFit="0" vertical="center" wrapText="1"/>
    </xf>
    <xf borderId="15" fillId="15" fontId="1" numFmtId="0" xfId="0" applyAlignment="1" applyBorder="1" applyFill="1" applyFont="1">
      <alignment horizontal="center" shrinkToFit="0" vertical="center" wrapText="1"/>
    </xf>
    <xf borderId="24" fillId="16" fontId="45" numFmtId="0" xfId="0" applyAlignment="1" applyBorder="1" applyFill="1" applyFont="1">
      <alignment horizontal="center" readingOrder="0" vertical="center"/>
    </xf>
    <xf borderId="25" fillId="0" fontId="3" numFmtId="0" xfId="0" applyBorder="1" applyFont="1"/>
    <xf borderId="13" fillId="0" fontId="3" numFmtId="0" xfId="0" applyBorder="1" applyFont="1"/>
    <xf borderId="26" fillId="17" fontId="1" numFmtId="0" xfId="0" applyAlignment="1" applyBorder="1" applyFill="1" applyFont="1">
      <alignment horizontal="center" readingOrder="0" shrinkToFit="0" vertical="center" wrapText="1"/>
    </xf>
    <xf borderId="27" fillId="17" fontId="1" numFmtId="0" xfId="0" applyAlignment="1" applyBorder="1" applyFont="1">
      <alignment horizontal="center" readingOrder="0" shrinkToFit="0" vertical="center" wrapText="1"/>
    </xf>
    <xf borderId="28" fillId="17" fontId="1" numFmtId="0" xfId="0" applyAlignment="1" applyBorder="1" applyFont="1">
      <alignment horizontal="center" readingOrder="0" shrinkToFit="0" vertical="center" wrapText="1"/>
    </xf>
    <xf borderId="17" fillId="18" fontId="1" numFmtId="0" xfId="0" applyAlignment="1" applyBorder="1" applyFill="1" applyFont="1">
      <alignment horizontal="center" readingOrder="0" shrinkToFit="0" vertical="center" wrapText="1"/>
    </xf>
    <xf borderId="27" fillId="18" fontId="1" numFmtId="0" xfId="0" applyAlignment="1" applyBorder="1" applyFont="1">
      <alignment horizontal="center" readingOrder="0" shrinkToFit="0" vertical="center" wrapText="1"/>
    </xf>
    <xf borderId="29" fillId="18" fontId="1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26" fillId="0" fontId="42" numFmtId="0" xfId="0" applyAlignment="1" applyBorder="1" applyFont="1">
      <alignment horizontal="center" readingOrder="0" vertical="center"/>
    </xf>
    <xf borderId="28" fillId="2" fontId="44" numFmtId="10" xfId="0" applyAlignment="1" applyBorder="1" applyFont="1" applyNumberFormat="1">
      <alignment horizontal="center" readingOrder="0" shrinkToFit="0" vertical="center" wrapText="1"/>
    </xf>
    <xf borderId="17" fillId="0" fontId="42" numFmtId="0" xfId="0" applyAlignment="1" applyBorder="1" applyFont="1">
      <alignment horizontal="center" readingOrder="0" vertical="center"/>
    </xf>
    <xf borderId="26" fillId="0" fontId="46" numFmtId="0" xfId="0" applyAlignment="1" applyBorder="1" applyFont="1">
      <alignment horizontal="center" readingOrder="0" vertical="center"/>
    </xf>
    <xf borderId="28" fillId="2" fontId="46" numFmtId="0" xfId="0" applyAlignment="1" applyBorder="1" applyFont="1">
      <alignment horizontal="center" readingOrder="0" shrinkToFit="0" vertical="center" wrapText="1"/>
    </xf>
    <xf borderId="33" fillId="0" fontId="3" numFmtId="0" xfId="0" applyBorder="1" applyFont="1"/>
    <xf borderId="34" fillId="7" fontId="4" numFmtId="0" xfId="0" applyAlignment="1" applyBorder="1" applyFont="1">
      <alignment readingOrder="0" vertical="center"/>
    </xf>
    <xf borderId="35" fillId="2" fontId="9" numFmtId="164" xfId="0" applyAlignment="1" applyBorder="1" applyFont="1" applyNumberFormat="1">
      <alignment horizontal="left" readingOrder="0" shrinkToFit="0" vertical="center" wrapText="1"/>
    </xf>
    <xf borderId="36" fillId="2" fontId="9" numFmtId="0" xfId="0" applyAlignment="1" applyBorder="1" applyFont="1">
      <alignment horizontal="left" readingOrder="0" shrinkToFit="0" vertical="center" wrapText="1"/>
    </xf>
    <xf borderId="37" fillId="0" fontId="47" numFmtId="0" xfId="0" applyAlignment="1" applyBorder="1" applyFont="1">
      <alignment shrinkToFit="0" vertical="center" wrapText="0"/>
    </xf>
    <xf borderId="38" fillId="2" fontId="9" numFmtId="0" xfId="0" applyAlignment="1" applyBorder="1" applyFont="1">
      <alignment horizontal="center" readingOrder="0" shrinkToFit="0" vertical="center" wrapText="1"/>
    </xf>
    <xf borderId="39" fillId="2" fontId="9" numFmtId="0" xfId="0" applyAlignment="1" applyBorder="1" applyFont="1">
      <alignment horizontal="center" readingOrder="0" shrinkToFit="0" vertical="center" wrapText="1"/>
    </xf>
    <xf borderId="40" fillId="2" fontId="9" numFmtId="0" xfId="0" applyAlignment="1" applyBorder="1" applyFont="1">
      <alignment horizontal="center" readingOrder="0" shrinkToFit="0" vertical="center" wrapText="1"/>
    </xf>
    <xf borderId="37" fillId="2" fontId="9" numFmtId="0" xfId="0" applyAlignment="1" applyBorder="1" applyFont="1">
      <alignment horizontal="center" readingOrder="0" shrinkToFit="0" vertical="center" wrapText="1"/>
    </xf>
    <xf borderId="36" fillId="2" fontId="9" numFmtId="0" xfId="0" applyAlignment="1" applyBorder="1" applyFont="1">
      <alignment horizontal="center" readingOrder="0" shrinkToFit="0" vertical="center" wrapText="1"/>
    </xf>
    <xf borderId="37" fillId="2" fontId="10" numFmtId="49" xfId="0" applyAlignment="1" applyBorder="1" applyFont="1" applyNumberFormat="1">
      <alignment readingOrder="0" vertical="center"/>
    </xf>
    <xf borderId="39" fillId="2" fontId="48" numFmtId="49" xfId="0" applyAlignment="1" applyBorder="1" applyFont="1" applyNumberFormat="1">
      <alignment readingOrder="0" vertical="center"/>
    </xf>
    <xf borderId="41" fillId="2" fontId="10" numFmtId="49" xfId="0" applyAlignment="1" applyBorder="1" applyFont="1" applyNumberFormat="1">
      <alignment readingOrder="0" vertical="center"/>
    </xf>
    <xf borderId="35" fillId="2" fontId="9" numFmtId="0" xfId="0" applyAlignment="1" applyBorder="1" applyFont="1">
      <alignment horizontal="left" readingOrder="0" shrinkToFit="0" vertical="center" wrapText="1"/>
    </xf>
    <xf borderId="42" fillId="0" fontId="10" numFmtId="0" xfId="0" applyAlignment="1" applyBorder="1" applyFont="1">
      <alignment readingOrder="0" shrinkToFit="0" vertical="center" wrapText="1"/>
    </xf>
    <xf borderId="43" fillId="2" fontId="9" numFmtId="0" xfId="0" applyAlignment="1" applyBorder="1" applyFont="1">
      <alignment horizontal="center" readingOrder="0" shrinkToFit="0" vertical="center" wrapText="1"/>
    </xf>
    <xf borderId="38" fillId="2" fontId="9" numFmtId="0" xfId="0" applyAlignment="1" applyBorder="1" applyFont="1">
      <alignment horizontal="center" readingOrder="0" shrinkToFit="0" vertical="center" wrapText="1"/>
    </xf>
    <xf borderId="40" fillId="2" fontId="9" numFmtId="10" xfId="0" applyAlignment="1" applyBorder="1" applyFont="1" applyNumberFormat="1">
      <alignment horizontal="center" readingOrder="0" shrinkToFit="0" vertical="center" wrapText="1"/>
    </xf>
    <xf borderId="37" fillId="2" fontId="9" numFmtId="0" xfId="0" applyAlignment="1" applyBorder="1" applyFont="1">
      <alignment horizontal="center" readingOrder="0" shrinkToFit="0" vertical="center" wrapText="1"/>
    </xf>
    <xf borderId="40" fillId="2" fontId="49" numFmtId="0" xfId="0" applyAlignment="1" applyBorder="1" applyFont="1">
      <alignment horizontal="center" readingOrder="0" vertical="center"/>
    </xf>
    <xf borderId="44" fillId="0" fontId="49" numFmtId="0" xfId="0" applyAlignment="1" applyBorder="1" applyFont="1">
      <alignment vertical="center"/>
    </xf>
    <xf borderId="45" fillId="2" fontId="12" numFmtId="0" xfId="0" applyAlignment="1" applyBorder="1" applyFont="1">
      <alignment vertical="center"/>
    </xf>
    <xf borderId="46" fillId="2" fontId="9" numFmtId="164" xfId="0" applyAlignment="1" applyBorder="1" applyFont="1" applyNumberFormat="1">
      <alignment horizontal="left" readingOrder="0" shrinkToFit="0" vertical="center" wrapText="1"/>
    </xf>
    <xf borderId="47" fillId="2" fontId="9" numFmtId="0" xfId="0" applyAlignment="1" applyBorder="1" applyFont="1">
      <alignment horizontal="left" readingOrder="0" shrinkToFit="0" vertical="center" wrapText="1"/>
    </xf>
    <xf borderId="48" fillId="0" fontId="50" numFmtId="0" xfId="0" applyAlignment="1" applyBorder="1" applyFont="1">
      <alignment shrinkToFit="0" vertical="center" wrapText="0"/>
    </xf>
    <xf borderId="49" fillId="2" fontId="9" numFmtId="0" xfId="0" applyAlignment="1" applyBorder="1" applyFont="1">
      <alignment horizontal="center" readingOrder="0" shrinkToFit="0" vertical="center" wrapText="1"/>
    </xf>
    <xf borderId="48" fillId="2" fontId="9" numFmtId="0" xfId="0" applyAlignment="1" applyBorder="1" applyFont="1">
      <alignment horizontal="center" readingOrder="0" shrinkToFit="0" vertical="center" wrapText="1"/>
    </xf>
    <xf borderId="50" fillId="2" fontId="9" numFmtId="0" xfId="0" applyAlignment="1" applyBorder="1" applyFont="1">
      <alignment horizontal="center" readingOrder="0" shrinkToFit="0" vertical="center" wrapText="1"/>
    </xf>
    <xf borderId="51" fillId="2" fontId="9" numFmtId="0" xfId="0" applyAlignment="1" applyBorder="1" applyFont="1">
      <alignment horizontal="center" readingOrder="0" shrinkToFit="0" vertical="center" wrapText="1"/>
    </xf>
    <xf borderId="47" fillId="2" fontId="9" numFmtId="0" xfId="0" applyAlignment="1" applyBorder="1" applyFont="1">
      <alignment horizontal="center" readingOrder="0" shrinkToFit="0" vertical="center" wrapText="1"/>
    </xf>
    <xf borderId="51" fillId="2" fontId="10" numFmtId="49" xfId="0" applyAlignment="1" applyBorder="1" applyFont="1" applyNumberFormat="1">
      <alignment readingOrder="0" vertical="center"/>
    </xf>
    <xf borderId="48" fillId="2" fontId="10" numFmtId="49" xfId="0" applyAlignment="1" applyBorder="1" applyFont="1" applyNumberFormat="1">
      <alignment readingOrder="0" vertical="center"/>
    </xf>
    <xf borderId="52" fillId="2" fontId="10" numFmtId="49" xfId="0" applyAlignment="1" applyBorder="1" applyFont="1" applyNumberFormat="1">
      <alignment readingOrder="0" vertical="center"/>
    </xf>
    <xf borderId="53" fillId="2" fontId="9" numFmtId="0" xfId="0" applyAlignment="1" applyBorder="1" applyFont="1">
      <alignment horizontal="left" shrinkToFit="0" vertical="center" wrapText="1"/>
    </xf>
    <xf borderId="42" fillId="2" fontId="9" numFmtId="0" xfId="0" applyAlignment="1" applyBorder="1" applyFont="1">
      <alignment horizontal="center" shrinkToFit="0" vertical="center" wrapText="1"/>
    </xf>
    <xf borderId="49" fillId="2" fontId="9" numFmtId="0" xfId="0" applyAlignment="1" applyBorder="1" applyFont="1">
      <alignment horizontal="center" readingOrder="0" shrinkToFit="0" vertical="center" wrapText="1"/>
    </xf>
    <xf borderId="50" fillId="2" fontId="9" numFmtId="10" xfId="0" applyAlignment="1" applyBorder="1" applyFont="1" applyNumberFormat="1">
      <alignment horizontal="center" readingOrder="0" shrinkToFit="0" vertical="center" wrapText="1"/>
    </xf>
    <xf borderId="51" fillId="2" fontId="9" numFmtId="0" xfId="0" applyAlignment="1" applyBorder="1" applyFont="1">
      <alignment horizontal="center" readingOrder="0" shrinkToFit="0" vertical="center" wrapText="1"/>
    </xf>
    <xf borderId="49" fillId="2" fontId="49" numFmtId="0" xfId="0" applyAlignment="1" applyBorder="1" applyFont="1">
      <alignment horizontal="center" readingOrder="0" vertical="center"/>
    </xf>
    <xf borderId="50" fillId="2" fontId="49" numFmtId="0" xfId="0" applyAlignment="1" applyBorder="1" applyFont="1">
      <alignment horizontal="center" readingOrder="0" vertical="center"/>
    </xf>
    <xf borderId="54" fillId="7" fontId="4" numFmtId="0" xfId="0" applyAlignment="1" applyBorder="1" applyFont="1">
      <alignment readingOrder="0" vertical="center"/>
    </xf>
    <xf borderId="53" fillId="2" fontId="9" numFmtId="0" xfId="0" applyAlignment="1" applyBorder="1" applyFont="1">
      <alignment horizontal="left" readingOrder="0" shrinkToFit="0" vertical="center" wrapText="1"/>
    </xf>
    <xf borderId="42" fillId="2" fontId="9" numFmtId="0" xfId="0" applyAlignment="1" applyBorder="1" applyFont="1">
      <alignment horizontal="center" readingOrder="0" shrinkToFit="0" vertical="center" wrapText="1"/>
    </xf>
    <xf borderId="49" fillId="2" fontId="9" numFmtId="0" xfId="0" applyAlignment="1" applyBorder="1" applyFont="1">
      <alignment horizontal="center" shrinkToFit="0" vertical="center" wrapText="1"/>
    </xf>
    <xf borderId="51" fillId="2" fontId="9" numFmtId="0" xfId="0" applyAlignment="1" applyBorder="1" applyFont="1">
      <alignment horizontal="center" shrinkToFit="0" vertical="center" wrapText="1"/>
    </xf>
    <xf borderId="48" fillId="0" fontId="12" numFmtId="0" xfId="0" applyAlignment="1" applyBorder="1" applyFont="1">
      <alignment shrinkToFit="0" vertical="center" wrapText="0"/>
    </xf>
    <xf borderId="51" fillId="9" fontId="10" numFmtId="49" xfId="0" applyAlignment="1" applyBorder="1" applyFont="1" applyNumberFormat="1">
      <alignment vertical="center"/>
    </xf>
    <xf borderId="48" fillId="9" fontId="10" numFmtId="49" xfId="0" applyAlignment="1" applyBorder="1" applyFont="1" applyNumberFormat="1">
      <alignment vertical="center"/>
    </xf>
    <xf borderId="52" fillId="9" fontId="10" numFmtId="49" xfId="0" applyAlignment="1" applyBorder="1" applyFont="1" applyNumberFormat="1">
      <alignment vertical="center"/>
    </xf>
    <xf borderId="47" fillId="2" fontId="9" numFmtId="10" xfId="0" applyAlignment="1" applyBorder="1" applyFont="1" applyNumberFormat="1">
      <alignment horizontal="center" shrinkToFit="0" vertical="center" wrapText="1"/>
    </xf>
    <xf borderId="50" fillId="2" fontId="9" numFmtId="10" xfId="0" applyAlignment="1" applyBorder="1" applyFont="1" applyNumberFormat="1">
      <alignment horizontal="center" shrinkToFit="0" vertical="center" wrapText="1"/>
    </xf>
    <xf borderId="49" fillId="2" fontId="49" numFmtId="0" xfId="0" applyAlignment="1" applyBorder="1" applyFont="1">
      <alignment horizontal="center" vertical="center"/>
    </xf>
    <xf borderId="50" fillId="2" fontId="49" numFmtId="0" xfId="0" applyAlignment="1" applyBorder="1" applyFont="1">
      <alignment horizontal="center" vertical="center"/>
    </xf>
    <xf borderId="53" fillId="2" fontId="9" numFmtId="0" xfId="0" applyAlignment="1" applyBorder="1" applyFont="1">
      <alignment horizontal="left" readingOrder="0" shrinkToFit="0" vertical="center" wrapText="0"/>
    </xf>
    <xf borderId="44" fillId="0" fontId="49" numFmtId="0" xfId="0" applyAlignment="1" applyBorder="1" applyFont="1">
      <alignment readingOrder="0" vertical="center"/>
    </xf>
    <xf borderId="48" fillId="2" fontId="10" numFmtId="49" xfId="0" applyAlignment="1" applyBorder="1" applyFont="1" applyNumberFormat="1">
      <alignment readingOrder="0" vertical="center"/>
    </xf>
    <xf borderId="52" fillId="2" fontId="10" numFmtId="49" xfId="0" applyAlignment="1" applyBorder="1" applyFont="1" applyNumberFormat="1">
      <alignment readingOrder="0" vertical="center"/>
    </xf>
    <xf borderId="51" fillId="2" fontId="10" numFmtId="49" xfId="0" applyAlignment="1" applyBorder="1" applyFont="1" applyNumberFormat="1">
      <alignment readingOrder="0" vertical="center"/>
    </xf>
    <xf borderId="48" fillId="9" fontId="10" numFmtId="49" xfId="0" applyAlignment="1" applyBorder="1" applyFont="1" applyNumberFormat="1">
      <alignment readingOrder="0" vertical="center"/>
    </xf>
    <xf borderId="52" fillId="9" fontId="10" numFmtId="49" xfId="0" applyAlignment="1" applyBorder="1" applyFont="1" applyNumberFormat="1">
      <alignment readingOrder="0" vertical="center"/>
    </xf>
    <xf borderId="53" fillId="9" fontId="9" numFmtId="0" xfId="0" applyAlignment="1" applyBorder="1" applyFont="1">
      <alignment readingOrder="0" shrinkToFit="0" vertical="center" wrapText="1"/>
    </xf>
    <xf borderId="53" fillId="9" fontId="9" numFmtId="0" xfId="0" applyAlignment="1" applyBorder="1" applyFont="1">
      <alignment shrinkToFit="0" vertical="center" wrapText="1"/>
    </xf>
    <xf borderId="54" fillId="0" fontId="4" numFmtId="0" xfId="0" applyAlignment="1" applyBorder="1" applyFont="1">
      <alignment readingOrder="0" vertical="center"/>
    </xf>
    <xf borderId="51" fillId="2" fontId="10" numFmtId="49" xfId="0" applyAlignment="1" applyBorder="1" applyFont="1" applyNumberFormat="1">
      <alignment vertical="center"/>
    </xf>
    <xf borderId="48" fillId="2" fontId="10" numFmtId="49" xfId="0" applyAlignment="1" applyBorder="1" applyFont="1" applyNumberFormat="1">
      <alignment vertical="center"/>
    </xf>
    <xf borderId="52" fillId="2" fontId="10" numFmtId="49" xfId="0" applyAlignment="1" applyBorder="1" applyFont="1" applyNumberFormat="1">
      <alignment vertical="center"/>
    </xf>
    <xf borderId="45" fillId="2" fontId="12" numFmtId="0" xfId="0" applyAlignment="1" applyBorder="1" applyFont="1">
      <alignment readingOrder="0" vertical="center"/>
    </xf>
    <xf borderId="47" fillId="2" fontId="9" numFmtId="10" xfId="0" applyAlignment="1" applyBorder="1" applyFont="1" applyNumberFormat="1">
      <alignment horizontal="center" readingOrder="0" shrinkToFit="0" vertical="center" wrapText="1"/>
    </xf>
    <xf borderId="49" fillId="2" fontId="49" numFmtId="0" xfId="0" applyAlignment="1" applyBorder="1" applyFont="1">
      <alignment horizontal="center" vertical="center"/>
    </xf>
    <xf borderId="50" fillId="2" fontId="49" numFmtId="0" xfId="0" applyAlignment="1" applyBorder="1" applyFont="1">
      <alignment horizontal="center" vertical="center"/>
    </xf>
    <xf borderId="45" fillId="2" fontId="32" numFmtId="0" xfId="0" applyAlignment="1" applyBorder="1" applyFont="1">
      <alignment readingOrder="0" vertical="center"/>
    </xf>
    <xf borderId="0" fillId="2" fontId="12" numFmtId="0" xfId="0" applyAlignment="1" applyFont="1">
      <alignment vertical="center"/>
    </xf>
    <xf borderId="0" fillId="2" fontId="9" numFmtId="164" xfId="0" applyAlignment="1" applyFont="1" applyNumberFormat="1">
      <alignment horizontal="left" readingOrder="0" shrinkToFit="0" vertical="center" wrapText="1"/>
    </xf>
    <xf borderId="0" fillId="2" fontId="9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shrinkToFit="0" vertical="center" wrapText="0"/>
    </xf>
    <xf borderId="0" fillId="2" fontId="9" numFmtId="0" xfId="0" applyAlignment="1" applyFont="1">
      <alignment horizontal="center" readingOrder="0" shrinkToFit="0" vertical="center" wrapText="1"/>
    </xf>
    <xf borderId="0" fillId="2" fontId="10" numFmtId="49" xfId="0" applyAlignment="1" applyFont="1" applyNumberFormat="1">
      <alignment readingOrder="0" vertical="center"/>
    </xf>
    <xf borderId="0" fillId="2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9" numFmtId="10" xfId="0" applyAlignment="1" applyFont="1" applyNumberFormat="1">
      <alignment horizontal="center" shrinkToFit="0" vertical="center" wrapText="1"/>
    </xf>
    <xf borderId="0" fillId="2" fontId="49" numFmtId="0" xfId="0" applyAlignment="1" applyFont="1">
      <alignment horizontal="center" vertical="center"/>
    </xf>
    <xf borderId="0" fillId="0" fontId="49" numFmtId="0" xfId="0" applyAlignment="1" applyFont="1">
      <alignment vertical="center"/>
    </xf>
    <xf borderId="0" fillId="2" fontId="5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0"/>
    </xf>
    <xf borderId="2" fillId="5" fontId="1" numFmtId="0" xfId="0" applyAlignment="1" applyBorder="1" applyFont="1">
      <alignment horizontal="center" readingOrder="0" shrinkToFit="0" vertical="center" wrapText="0"/>
    </xf>
    <xf borderId="55" fillId="2" fontId="49" numFmtId="0" xfId="0" applyAlignment="1" applyBorder="1" applyFont="1">
      <alignment horizontal="center" readingOrder="0" vertical="center"/>
    </xf>
    <xf borderId="56" fillId="2" fontId="49" numFmtId="0" xfId="0" applyAlignment="1" applyBorder="1" applyFont="1">
      <alignment horizontal="center" readingOrder="0" vertical="center"/>
    </xf>
    <xf borderId="46" fillId="2" fontId="49" numFmtId="0" xfId="0" applyAlignment="1" applyBorder="1" applyFont="1">
      <alignment horizontal="center" readingOrder="0" vertical="center"/>
    </xf>
    <xf borderId="51" fillId="2" fontId="52" numFmtId="49" xfId="0" applyAlignment="1" applyBorder="1" applyFont="1" applyNumberFormat="1">
      <alignment readingOrder="0" vertical="center"/>
    </xf>
    <xf borderId="48" fillId="2" fontId="53" numFmtId="49" xfId="0" applyAlignment="1" applyBorder="1" applyFont="1" applyNumberFormat="1">
      <alignment readingOrder="0" vertical="center"/>
    </xf>
    <xf borderId="42" fillId="0" fontId="10" numFmtId="0" xfId="0" applyAlignment="1" applyBorder="1" applyFont="1">
      <alignment readingOrder="0" vertical="center"/>
    </xf>
    <xf borderId="48" fillId="2" fontId="54" numFmtId="49" xfId="0" applyAlignment="1" applyBorder="1" applyFont="1" applyNumberFormat="1">
      <alignment readingOrder="0" vertical="center"/>
    </xf>
    <xf borderId="0" fillId="2" fontId="9" numFmtId="164" xfId="0" applyAlignment="1" applyFont="1" applyNumberFormat="1">
      <alignment horizontal="left" readingOrder="0" shrinkToFit="0" vertical="center" wrapText="1"/>
    </xf>
    <xf borderId="46" fillId="2" fontId="9" numFmtId="164" xfId="0" applyAlignment="1" applyBorder="1" applyFont="1" applyNumberFormat="1">
      <alignment horizontal="left" readingOrder="0" shrinkToFit="0" vertical="center" wrapText="1"/>
    </xf>
    <xf borderId="47" fillId="2" fontId="9" numFmtId="0" xfId="0" applyAlignment="1" applyBorder="1" applyFont="1">
      <alignment horizontal="left" readingOrder="0" shrinkToFit="0" vertical="center" wrapText="1"/>
    </xf>
    <xf borderId="48" fillId="2" fontId="55" numFmtId="0" xfId="0" applyAlignment="1" applyBorder="1" applyFont="1">
      <alignment shrinkToFit="0" vertical="center" wrapText="0"/>
    </xf>
    <xf borderId="48" fillId="2" fontId="9" numFmtId="0" xfId="0" applyAlignment="1" applyBorder="1" applyFont="1">
      <alignment horizontal="center" readingOrder="0" shrinkToFit="0" vertical="center" wrapText="1"/>
    </xf>
    <xf borderId="50" fillId="2" fontId="9" numFmtId="0" xfId="0" applyAlignment="1" applyBorder="1" applyFont="1">
      <alignment horizontal="center" readingOrder="0" shrinkToFit="0" vertical="center" wrapText="1"/>
    </xf>
    <xf borderId="47" fillId="2" fontId="9" numFmtId="0" xfId="0" applyAlignment="1" applyBorder="1" applyFont="1">
      <alignment horizontal="center" readingOrder="0" shrinkToFit="0" vertical="center" wrapText="1"/>
    </xf>
    <xf borderId="48" fillId="2" fontId="10" numFmtId="49" xfId="0" applyAlignment="1" applyBorder="1" applyFont="1" applyNumberFormat="1">
      <alignment readingOrder="0" vertical="center"/>
    </xf>
    <xf borderId="52" fillId="2" fontId="10" numFmtId="49" xfId="0" applyAlignment="1" applyBorder="1" applyFont="1" applyNumberFormat="1">
      <alignment readingOrder="0" vertical="center"/>
    </xf>
    <xf borderId="53" fillId="2" fontId="9" numFmtId="0" xfId="0" applyAlignment="1" applyBorder="1" applyFont="1">
      <alignment horizontal="left" shrinkToFit="0" vertical="center" wrapText="1"/>
    </xf>
    <xf borderId="42" fillId="2" fontId="10" numFmtId="0" xfId="0" applyAlignment="1" applyBorder="1" applyFont="1">
      <alignment readingOrder="0" shrinkToFit="0" vertical="center" wrapText="1"/>
    </xf>
    <xf borderId="44" fillId="2" fontId="49" numFmtId="0" xfId="0" applyAlignment="1" applyBorder="1" applyFont="1">
      <alignment vertical="center"/>
    </xf>
    <xf borderId="44" fillId="0" fontId="56" numFmtId="0" xfId="0" applyAlignment="1" applyBorder="1" applyFont="1">
      <alignment readingOrder="0" vertical="center"/>
    </xf>
    <xf borderId="44" fillId="0" fontId="49" numFmtId="0" xfId="0" applyAlignment="1" applyBorder="1" applyFont="1">
      <alignment readingOrder="0" vertical="center"/>
    </xf>
    <xf borderId="52" fillId="2" fontId="57" numFmtId="49" xfId="0" applyAlignment="1" applyBorder="1" applyFont="1" applyNumberFormat="1">
      <alignment readingOrder="0" vertical="center"/>
    </xf>
    <xf borderId="53" fillId="0" fontId="43" numFmtId="0" xfId="0" applyBorder="1" applyFont="1"/>
    <xf borderId="48" fillId="2" fontId="10" numFmtId="0" xfId="0" applyAlignment="1" applyBorder="1" applyFont="1">
      <alignment vertical="center"/>
    </xf>
    <xf borderId="52" fillId="2" fontId="58" numFmtId="49" xfId="0" applyAlignment="1" applyBorder="1" applyFont="1" applyNumberFormat="1">
      <alignment readingOrder="0" vertical="center"/>
    </xf>
    <xf borderId="0" fillId="0" fontId="43" numFmtId="0" xfId="0" applyAlignment="1" applyFont="1">
      <alignment readingOrder="0" vertical="center"/>
    </xf>
    <xf borderId="52" fillId="2" fontId="10" numFmtId="0" xfId="0" applyAlignment="1" applyBorder="1" applyFont="1">
      <alignment vertical="center"/>
    </xf>
    <xf borderId="51" fillId="2" fontId="59" numFmtId="49" xfId="0" applyAlignment="1" applyBorder="1" applyFont="1" applyNumberFormat="1">
      <alignment readingOrder="0" vertical="center"/>
    </xf>
    <xf borderId="0" fillId="19" fontId="60" numFmtId="49" xfId="0" applyAlignment="1" applyFill="1" applyFont="1" applyNumberFormat="1">
      <alignment horizontal="left" readingOrder="0"/>
    </xf>
    <xf borderId="48" fillId="2" fontId="49" numFmtId="49" xfId="0" applyAlignment="1" applyBorder="1" applyFont="1" applyNumberFormat="1">
      <alignment readingOrder="0" vertical="center"/>
    </xf>
    <xf borderId="52" fillId="2" fontId="49" numFmtId="49" xfId="0" applyAlignment="1" applyBorder="1" applyFont="1" applyNumberFormat="1">
      <alignment readingOrder="0" vertical="center"/>
    </xf>
    <xf borderId="0" fillId="19" fontId="61" numFmtId="49" xfId="0" applyAlignment="1" applyFont="1" applyNumberFormat="1">
      <alignment horizontal="left"/>
    </xf>
    <xf borderId="51" fillId="2" fontId="10" numFmtId="49" xfId="0" applyAlignment="1" applyBorder="1" applyFont="1" applyNumberFormat="1">
      <alignment readingOrder="0" vertical="center"/>
    </xf>
    <xf borderId="44" fillId="2" fontId="49" numFmtId="0" xfId="0" applyAlignment="1" applyBorder="1" applyFont="1">
      <alignment readingOrder="0" vertical="center"/>
    </xf>
    <xf borderId="48" fillId="2" fontId="10" numFmtId="49" xfId="0" applyAlignment="1" applyBorder="1" applyFont="1" applyNumberFormat="1">
      <alignment readingOrder="0" vertical="center"/>
    </xf>
    <xf borderId="0" fillId="19" fontId="62" numFmtId="49" xfId="0" applyAlignment="1" applyFont="1" applyNumberFormat="1">
      <alignment horizontal="left" readingOrder="0"/>
    </xf>
    <xf borderId="52" fillId="2" fontId="63" numFmtId="49" xfId="0" applyAlignment="1" applyBorder="1" applyFont="1" applyNumberFormat="1">
      <alignment readingOrder="0" vertical="center"/>
    </xf>
    <xf borderId="48" fillId="0" fontId="10" numFmtId="49" xfId="0" applyAlignment="1" applyBorder="1" applyFont="1" applyNumberFormat="1">
      <alignment readingOrder="0" vertical="center"/>
    </xf>
    <xf borderId="52" fillId="2" fontId="10" numFmtId="0" xfId="0" applyAlignment="1" applyBorder="1" applyFont="1">
      <alignment readingOrder="0" vertical="center"/>
    </xf>
    <xf borderId="51" fillId="9" fontId="10" numFmtId="49" xfId="0" applyBorder="1" applyFont="1" applyNumberFormat="1"/>
    <xf borderId="48" fillId="9" fontId="10" numFmtId="49" xfId="0" applyBorder="1" applyFont="1" applyNumberFormat="1"/>
    <xf borderId="51" fillId="9" fontId="10" numFmtId="49" xfId="0" applyAlignment="1" applyBorder="1" applyFont="1" applyNumberFormat="1">
      <alignment readingOrder="0" vertical="center"/>
    </xf>
    <xf borderId="52" fillId="2" fontId="64" numFmtId="0" xfId="0" applyAlignment="1" applyBorder="1" applyFont="1">
      <alignment readingOrder="0" vertical="center"/>
    </xf>
    <xf borderId="0" fillId="0" fontId="65" numFmtId="0" xfId="0" applyAlignment="1" applyFont="1">
      <alignment horizontal="center" shrinkToFit="0" vertical="center" wrapText="0"/>
    </xf>
    <xf borderId="5" fillId="5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0"/>
    </xf>
    <xf borderId="30" fillId="5" fontId="1" numFmtId="0" xfId="0" applyAlignment="1" applyBorder="1" applyFont="1">
      <alignment horizontal="center" shrinkToFit="0" vertical="center" wrapText="1"/>
    </xf>
    <xf borderId="31" fillId="5" fontId="1" numFmtId="0" xfId="0" applyAlignment="1" applyBorder="1" applyFont="1">
      <alignment horizontal="center" shrinkToFit="0" vertical="center" wrapText="1"/>
    </xf>
    <xf borderId="32" fillId="5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5" fillId="4" fontId="44" numFmtId="0" xfId="0" applyAlignment="1" applyBorder="1" applyFont="1">
      <alignment horizontal="center" readingOrder="0" shrinkToFit="0" vertical="center" wrapText="1"/>
    </xf>
    <xf borderId="57" fillId="16" fontId="45" numFmtId="0" xfId="0" applyAlignment="1" applyBorder="1" applyFont="1">
      <alignment horizontal="center" readingOrder="0" vertical="center"/>
    </xf>
    <xf borderId="34" fillId="0" fontId="66" numFmtId="0" xfId="0" applyAlignment="1" applyBorder="1" applyFont="1">
      <alignment readingOrder="0" vertical="center"/>
    </xf>
    <xf borderId="39" fillId="2" fontId="10" numFmtId="49" xfId="0" applyAlignment="1" applyBorder="1" applyFont="1" applyNumberFormat="1">
      <alignment readingOrder="0" vertical="center"/>
    </xf>
    <xf borderId="41" fillId="2" fontId="10" numFmtId="49" xfId="0" applyAlignment="1" applyBorder="1" applyFont="1" applyNumberFormat="1">
      <alignment readingOrder="0" shrinkToFit="0" vertical="center" wrapText="1"/>
    </xf>
    <xf borderId="45" fillId="0" fontId="12" numFmtId="0" xfId="0" applyAlignment="1" applyBorder="1" applyFont="1">
      <alignment vertical="center"/>
    </xf>
    <xf borderId="52" fillId="2" fontId="10" numFmtId="49" xfId="0" applyAlignment="1" applyBorder="1" applyFont="1" applyNumberFormat="1">
      <alignment readingOrder="0" shrinkToFit="0" vertical="center" wrapText="1"/>
    </xf>
    <xf borderId="54" fillId="0" fontId="66" numFmtId="0" xfId="0" applyAlignment="1" applyBorder="1" applyFont="1">
      <alignment readingOrder="0" vertical="center"/>
    </xf>
    <xf borderId="45" fillId="20" fontId="12" numFmtId="0" xfId="0" applyAlignment="1" applyBorder="1" applyFill="1" applyFont="1">
      <alignment vertical="center"/>
    </xf>
    <xf borderId="46" fillId="20" fontId="9" numFmtId="164" xfId="0" applyAlignment="1" applyBorder="1" applyFont="1" applyNumberFormat="1">
      <alignment horizontal="left" readingOrder="0" shrinkToFit="0" vertical="center" wrapText="1"/>
    </xf>
    <xf borderId="47" fillId="20" fontId="9" numFmtId="0" xfId="0" applyAlignment="1" applyBorder="1" applyFont="1">
      <alignment horizontal="left" readingOrder="0" shrinkToFit="0" vertical="center" wrapText="1"/>
    </xf>
    <xf borderId="48" fillId="20" fontId="67" numFmtId="0" xfId="0" applyAlignment="1" applyBorder="1" applyFont="1">
      <alignment shrinkToFit="0" vertical="center" wrapText="0"/>
    </xf>
    <xf borderId="49" fillId="20" fontId="9" numFmtId="0" xfId="0" applyAlignment="1" applyBorder="1" applyFont="1">
      <alignment horizontal="center" readingOrder="0" shrinkToFit="0" vertical="center" wrapText="1"/>
    </xf>
    <xf borderId="48" fillId="20" fontId="9" numFmtId="0" xfId="0" applyAlignment="1" applyBorder="1" applyFont="1">
      <alignment horizontal="center" readingOrder="0" shrinkToFit="0" vertical="center" wrapText="1"/>
    </xf>
    <xf borderId="50" fillId="20" fontId="9" numFmtId="0" xfId="0" applyAlignment="1" applyBorder="1" applyFont="1">
      <alignment horizontal="center" readingOrder="0" shrinkToFit="0" vertical="center" wrapText="1"/>
    </xf>
    <xf borderId="51" fillId="20" fontId="9" numFmtId="0" xfId="0" applyAlignment="1" applyBorder="1" applyFont="1">
      <alignment horizontal="center" readingOrder="0" shrinkToFit="0" vertical="center" wrapText="1"/>
    </xf>
    <xf borderId="47" fillId="20" fontId="9" numFmtId="0" xfId="0" applyAlignment="1" applyBorder="1" applyFont="1">
      <alignment horizontal="center" readingOrder="0" shrinkToFit="0" vertical="center" wrapText="1"/>
    </xf>
    <xf borderId="51" fillId="20" fontId="10" numFmtId="49" xfId="0" applyAlignment="1" applyBorder="1" applyFont="1" applyNumberFormat="1">
      <alignment readingOrder="0" vertical="center"/>
    </xf>
    <xf borderId="48" fillId="20" fontId="10" numFmtId="49" xfId="0" applyAlignment="1" applyBorder="1" applyFont="1" applyNumberFormat="1">
      <alignment readingOrder="0" vertical="center"/>
    </xf>
    <xf borderId="52" fillId="20" fontId="10" numFmtId="49" xfId="0" applyAlignment="1" applyBorder="1" applyFont="1" applyNumberFormat="1">
      <alignment readingOrder="0" shrinkToFit="0" vertical="center" wrapText="1"/>
    </xf>
    <xf borderId="53" fillId="20" fontId="9" numFmtId="0" xfId="0" applyAlignment="1" applyBorder="1" applyFont="1">
      <alignment horizontal="left" readingOrder="0" shrinkToFit="0" vertical="center" wrapText="1"/>
    </xf>
    <xf borderId="42" fillId="20" fontId="10" numFmtId="0" xfId="0" applyAlignment="1" applyBorder="1" applyFont="1">
      <alignment readingOrder="0" shrinkToFit="0" vertical="center" wrapText="1"/>
    </xf>
    <xf borderId="42" fillId="20" fontId="9" numFmtId="0" xfId="0" applyAlignment="1" applyBorder="1" applyFont="1">
      <alignment horizontal="center" readingOrder="0" shrinkToFit="0" vertical="center" wrapText="1"/>
    </xf>
    <xf borderId="49" fillId="20" fontId="9" numFmtId="0" xfId="0" applyAlignment="1" applyBorder="1" applyFont="1">
      <alignment horizontal="center" shrinkToFit="0" vertical="center" wrapText="1"/>
    </xf>
    <xf borderId="50" fillId="20" fontId="9" numFmtId="10" xfId="0" applyAlignment="1" applyBorder="1" applyFont="1" applyNumberFormat="1">
      <alignment horizontal="center" readingOrder="0" shrinkToFit="0" vertical="center" wrapText="1"/>
    </xf>
    <xf borderId="51" fillId="20" fontId="9" numFmtId="0" xfId="0" applyAlignment="1" applyBorder="1" applyFont="1">
      <alignment horizontal="center" shrinkToFit="0" vertical="center" wrapText="1"/>
    </xf>
    <xf borderId="47" fillId="20" fontId="9" numFmtId="10" xfId="0" applyAlignment="1" applyBorder="1" applyFont="1" applyNumberFormat="1">
      <alignment horizontal="center" shrinkToFit="0" vertical="center" wrapText="1"/>
    </xf>
    <xf borderId="50" fillId="20" fontId="9" numFmtId="10" xfId="0" applyAlignment="1" applyBorder="1" applyFont="1" applyNumberFormat="1">
      <alignment horizontal="center" shrinkToFit="0" vertical="center" wrapText="1"/>
    </xf>
    <xf borderId="49" fillId="20" fontId="49" numFmtId="0" xfId="0" applyAlignment="1" applyBorder="1" applyFont="1">
      <alignment horizontal="center" readingOrder="0" vertical="center"/>
    </xf>
    <xf borderId="50" fillId="20" fontId="49" numFmtId="0" xfId="0" applyAlignment="1" applyBorder="1" applyFont="1">
      <alignment horizontal="center" readingOrder="0" vertical="center"/>
    </xf>
    <xf borderId="44" fillId="20" fontId="49" numFmtId="0" xfId="0" applyAlignment="1" applyBorder="1" applyFont="1">
      <alignment readingOrder="0" vertical="center"/>
    </xf>
    <xf borderId="52" fillId="2" fontId="10" numFmtId="0" xfId="0" applyAlignment="1" applyBorder="1" applyFont="1">
      <alignment readingOrder="0" shrinkToFit="0" vertical="center" wrapText="1"/>
    </xf>
    <xf borderId="52" fillId="2" fontId="10" numFmtId="49" xfId="0" applyAlignment="1" applyBorder="1" applyFont="1" applyNumberFormat="1">
      <alignment readingOrder="0" shrinkToFit="0" vertical="center" wrapText="1"/>
    </xf>
    <xf borderId="45" fillId="0" fontId="12" numFmtId="0" xfId="0" applyAlignment="1" applyBorder="1" applyFont="1">
      <alignment readingOrder="0" vertical="center"/>
    </xf>
    <xf borderId="45" fillId="0" fontId="68" numFmtId="0" xfId="0" applyAlignment="1" applyBorder="1" applyFont="1">
      <alignment readingOrder="0" vertical="center"/>
    </xf>
    <xf borderId="52" fillId="2" fontId="10" numFmtId="0" xfId="0" applyAlignment="1" applyBorder="1" applyFont="1">
      <alignment shrinkToFit="0" vertical="center" wrapText="1"/>
    </xf>
    <xf borderId="51" fillId="9" fontId="9" numFmtId="0" xfId="0" applyAlignment="1" applyBorder="1" applyFont="1">
      <alignment readingOrder="0" shrinkToFit="0" wrapText="1"/>
    </xf>
    <xf borderId="45" fillId="8" fontId="12" numFmtId="0" xfId="0" applyAlignment="1" applyBorder="1" applyFont="1">
      <alignment vertical="center"/>
    </xf>
    <xf borderId="46" fillId="8" fontId="9" numFmtId="164" xfId="0" applyAlignment="1" applyBorder="1" applyFont="1" applyNumberFormat="1">
      <alignment horizontal="left" readingOrder="0" shrinkToFit="0" vertical="center" wrapText="1"/>
    </xf>
    <xf borderId="47" fillId="8" fontId="9" numFmtId="0" xfId="0" applyAlignment="1" applyBorder="1" applyFont="1">
      <alignment horizontal="left" readingOrder="0" shrinkToFit="0" vertical="center" wrapText="1"/>
    </xf>
    <xf borderId="48" fillId="8" fontId="69" numFmtId="0" xfId="0" applyAlignment="1" applyBorder="1" applyFont="1">
      <alignment shrinkToFit="0" vertical="center" wrapText="0"/>
    </xf>
    <xf borderId="49" fillId="8" fontId="9" numFmtId="0" xfId="0" applyAlignment="1" applyBorder="1" applyFont="1">
      <alignment horizontal="center" readingOrder="0" shrinkToFit="0" vertical="center" wrapText="1"/>
    </xf>
    <xf borderId="48" fillId="8" fontId="9" numFmtId="0" xfId="0" applyAlignment="1" applyBorder="1" applyFont="1">
      <alignment horizontal="center" readingOrder="0" shrinkToFit="0" vertical="center" wrapText="1"/>
    </xf>
    <xf borderId="50" fillId="8" fontId="9" numFmtId="0" xfId="0" applyAlignment="1" applyBorder="1" applyFont="1">
      <alignment horizontal="center" readingOrder="0" shrinkToFit="0" vertical="center" wrapText="1"/>
    </xf>
    <xf borderId="51" fillId="8" fontId="9" numFmtId="0" xfId="0" applyAlignment="1" applyBorder="1" applyFont="1">
      <alignment horizontal="center" readingOrder="0" shrinkToFit="0" vertical="center" wrapText="1"/>
    </xf>
    <xf borderId="47" fillId="8" fontId="9" numFmtId="0" xfId="0" applyAlignment="1" applyBorder="1" applyFont="1">
      <alignment horizontal="center" readingOrder="0" shrinkToFit="0" vertical="center" wrapText="1"/>
    </xf>
    <xf borderId="51" fillId="8" fontId="10" numFmtId="49" xfId="0" applyAlignment="1" applyBorder="1" applyFont="1" applyNumberFormat="1">
      <alignment readingOrder="0" vertical="center"/>
    </xf>
    <xf borderId="48" fillId="8" fontId="10" numFmtId="49" xfId="0" applyAlignment="1" applyBorder="1" applyFont="1" applyNumberFormat="1">
      <alignment readingOrder="0" vertical="center"/>
    </xf>
    <xf borderId="52" fillId="8" fontId="10" numFmtId="49" xfId="0" applyAlignment="1" applyBorder="1" applyFont="1" applyNumberFormat="1">
      <alignment readingOrder="0" shrinkToFit="0" vertical="center" wrapText="1"/>
    </xf>
    <xf borderId="53" fillId="8" fontId="9" numFmtId="0" xfId="0" applyAlignment="1" applyBorder="1" applyFont="1">
      <alignment horizontal="left" shrinkToFit="0" vertical="center" wrapText="1"/>
    </xf>
    <xf borderId="42" fillId="8" fontId="10" numFmtId="0" xfId="0" applyAlignment="1" applyBorder="1" applyFont="1">
      <alignment readingOrder="0" shrinkToFit="0" vertical="center" wrapText="1"/>
    </xf>
    <xf borderId="42" fillId="8" fontId="9" numFmtId="0" xfId="0" applyAlignment="1" applyBorder="1" applyFont="1">
      <alignment horizontal="center" shrinkToFit="0" vertical="center" wrapText="1"/>
    </xf>
    <xf borderId="49" fillId="8" fontId="9" numFmtId="0" xfId="0" applyAlignment="1" applyBorder="1" applyFont="1">
      <alignment horizontal="center" shrinkToFit="0" vertical="center" wrapText="1"/>
    </xf>
    <xf borderId="50" fillId="8" fontId="9" numFmtId="10" xfId="0" applyAlignment="1" applyBorder="1" applyFont="1" applyNumberFormat="1">
      <alignment horizontal="center" shrinkToFit="0" vertical="center" wrapText="1"/>
    </xf>
    <xf borderId="51" fillId="8" fontId="9" numFmtId="0" xfId="0" applyAlignment="1" applyBorder="1" applyFont="1">
      <alignment horizontal="center" shrinkToFit="0" vertical="center" wrapText="1"/>
    </xf>
    <xf borderId="47" fillId="8" fontId="9" numFmtId="10" xfId="0" applyAlignment="1" applyBorder="1" applyFont="1" applyNumberFormat="1">
      <alignment horizontal="center" shrinkToFit="0" vertical="center" wrapText="1"/>
    </xf>
    <xf borderId="49" fillId="8" fontId="49" numFmtId="0" xfId="0" applyAlignment="1" applyBorder="1" applyFont="1">
      <alignment horizontal="center" vertical="center"/>
    </xf>
    <xf borderId="50" fillId="8" fontId="49" numFmtId="0" xfId="0" applyAlignment="1" applyBorder="1" applyFont="1">
      <alignment horizontal="center" vertical="center"/>
    </xf>
    <xf borderId="44" fillId="8" fontId="49" numFmtId="0" xfId="0" applyAlignment="1" applyBorder="1" applyFont="1">
      <alignment vertical="center"/>
    </xf>
    <xf borderId="19" fillId="5" fontId="1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34" fillId="0" fontId="66" numFmtId="0" xfId="0" applyAlignment="1" applyBorder="1" applyFont="1">
      <alignment horizontal="center" readingOrder="0" vertical="center"/>
    </xf>
    <xf borderId="35" fillId="0" fontId="9" numFmtId="164" xfId="0" applyAlignment="1" applyBorder="1" applyFont="1" applyNumberFormat="1">
      <alignment horizontal="left" readingOrder="0" shrinkToFit="0" vertical="center" wrapText="1"/>
    </xf>
    <xf borderId="36" fillId="0" fontId="49" numFmtId="0" xfId="0" applyAlignment="1" applyBorder="1" applyFont="1">
      <alignment horizontal="left" readingOrder="0" shrinkToFit="0" vertical="center" wrapText="1"/>
    </xf>
    <xf borderId="37" fillId="0" fontId="12" numFmtId="0" xfId="0" applyAlignment="1" applyBorder="1" applyFont="1">
      <alignment shrinkToFit="0" vertical="center" wrapText="0"/>
    </xf>
    <xf borderId="38" fillId="0" fontId="9" numFmtId="0" xfId="0" applyAlignment="1" applyBorder="1" applyFont="1">
      <alignment horizontal="center" readingOrder="0" shrinkToFit="0" vertical="center" wrapText="1"/>
    </xf>
    <xf borderId="39" fillId="0" fontId="9" numFmtId="0" xfId="0" applyAlignment="1" applyBorder="1" applyFont="1">
      <alignment horizontal="center" readingOrder="0" shrinkToFit="0" vertical="center" wrapText="1"/>
    </xf>
    <xf borderId="40" fillId="0" fontId="9" numFmtId="0" xfId="0" applyAlignment="1" applyBorder="1" applyFont="1">
      <alignment horizontal="center" readingOrder="0" shrinkToFit="0" vertical="center" wrapText="1"/>
    </xf>
    <xf borderId="37" fillId="0" fontId="9" numFmtId="0" xfId="0" applyAlignment="1" applyBorder="1" applyFont="1">
      <alignment horizontal="center" readingOrder="0" shrinkToFit="0" vertical="center" wrapText="1"/>
    </xf>
    <xf borderId="36" fillId="0" fontId="9" numFmtId="0" xfId="0" applyAlignment="1" applyBorder="1" applyFont="1">
      <alignment horizontal="center" readingOrder="0" shrinkToFit="0" vertical="center" wrapText="1"/>
    </xf>
    <xf borderId="37" fillId="0" fontId="10" numFmtId="49" xfId="0" applyAlignment="1" applyBorder="1" applyFont="1" applyNumberFormat="1">
      <alignment readingOrder="0" vertical="center"/>
    </xf>
    <xf borderId="39" fillId="0" fontId="10" numFmtId="49" xfId="0" applyAlignment="1" applyBorder="1" applyFont="1" applyNumberFormat="1">
      <alignment readingOrder="0" vertical="center"/>
    </xf>
    <xf borderId="41" fillId="0" fontId="10" numFmtId="49" xfId="0" applyAlignment="1" applyBorder="1" applyFont="1" applyNumberFormat="1">
      <alignment readingOrder="0" shrinkToFit="0" vertical="center" wrapText="1"/>
    </xf>
    <xf borderId="35" fillId="0" fontId="9" numFmtId="0" xfId="0" applyAlignment="1" applyBorder="1" applyFont="1">
      <alignment horizontal="left" readingOrder="0" shrinkToFit="0" vertical="center" wrapText="1"/>
    </xf>
    <xf borderId="43" fillId="0" fontId="9" numFmtId="0" xfId="0" applyAlignment="1" applyBorder="1" applyFont="1">
      <alignment horizontal="center" readingOrder="0" shrinkToFit="0" vertical="center" wrapText="1"/>
    </xf>
    <xf borderId="38" fillId="0" fontId="9" numFmtId="0" xfId="0" applyAlignment="1" applyBorder="1" applyFont="1">
      <alignment horizontal="center" readingOrder="0" shrinkToFit="0" vertical="center" wrapText="1"/>
    </xf>
    <xf borderId="40" fillId="0" fontId="9" numFmtId="10" xfId="0" applyAlignment="1" applyBorder="1" applyFont="1" applyNumberFormat="1">
      <alignment horizontal="center" readingOrder="0" shrinkToFit="0" vertical="center" wrapText="1"/>
    </xf>
    <xf borderId="37" fillId="0" fontId="9" numFmtId="0" xfId="0" applyAlignment="1" applyBorder="1" applyFont="1">
      <alignment horizontal="center" readingOrder="0" shrinkToFit="0" vertical="center" wrapText="1"/>
    </xf>
    <xf borderId="40" fillId="0" fontId="49" numFmtId="0" xfId="0" applyAlignment="1" applyBorder="1" applyFont="1">
      <alignment horizontal="center" readingOrder="0" vertical="center"/>
    </xf>
    <xf borderId="45" fillId="0" fontId="12" numFmtId="0" xfId="0" applyAlignment="1" applyBorder="1" applyFont="1">
      <alignment horizontal="center" readingOrder="0" vertical="center"/>
    </xf>
    <xf borderId="46" fillId="0" fontId="9" numFmtId="164" xfId="0" applyAlignment="1" applyBorder="1" applyFont="1" applyNumberFormat="1">
      <alignment horizontal="left" readingOrder="0" shrinkToFit="0" vertical="center" wrapText="1"/>
    </xf>
    <xf borderId="47" fillId="0" fontId="49" numFmtId="0" xfId="0" applyAlignment="1" applyBorder="1" applyFont="1">
      <alignment horizontal="left" readingOrder="0" shrinkToFit="0" vertical="center" wrapText="1"/>
    </xf>
    <xf borderId="49" fillId="0" fontId="9" numFmtId="0" xfId="0" applyAlignment="1" applyBorder="1" applyFont="1">
      <alignment horizontal="center" readingOrder="0" shrinkToFit="0" vertical="center" wrapText="1"/>
    </xf>
    <xf borderId="48" fillId="0" fontId="9" numFmtId="0" xfId="0" applyAlignment="1" applyBorder="1" applyFont="1">
      <alignment horizontal="center" readingOrder="0" shrinkToFit="0" vertical="center" wrapText="1"/>
    </xf>
    <xf borderId="50" fillId="0" fontId="9" numFmtId="0" xfId="0" applyAlignment="1" applyBorder="1" applyFont="1">
      <alignment horizontal="center" readingOrder="0" shrinkToFit="0" vertical="center" wrapText="1"/>
    </xf>
    <xf borderId="51" fillId="0" fontId="9" numFmtId="0" xfId="0" applyAlignment="1" applyBorder="1" applyFont="1">
      <alignment horizontal="center" readingOrder="0" shrinkToFit="0" vertical="center" wrapText="1"/>
    </xf>
    <xf borderId="47" fillId="0" fontId="9" numFmtId="0" xfId="0" applyAlignment="1" applyBorder="1" applyFont="1">
      <alignment horizontal="center" readingOrder="0" shrinkToFit="0" vertical="center" wrapText="1"/>
    </xf>
    <xf borderId="51" fillId="0" fontId="10" numFmtId="49" xfId="0" applyAlignment="1" applyBorder="1" applyFont="1" applyNumberFormat="1">
      <alignment readingOrder="0" vertical="center"/>
    </xf>
    <xf borderId="48" fillId="0" fontId="10" numFmtId="49" xfId="0" applyAlignment="1" applyBorder="1" applyFont="1" applyNumberFormat="1">
      <alignment readingOrder="0" vertical="center"/>
    </xf>
    <xf borderId="52" fillId="0" fontId="10" numFmtId="49" xfId="0" applyAlignment="1" applyBorder="1" applyFont="1" applyNumberFormat="1">
      <alignment readingOrder="0" shrinkToFit="0" vertical="center" wrapText="1"/>
    </xf>
    <xf borderId="53" fillId="0" fontId="9" numFmtId="0" xfId="0" applyAlignment="1" applyBorder="1" applyFont="1">
      <alignment horizontal="left" shrinkToFit="0" vertical="center" wrapText="1"/>
    </xf>
    <xf borderId="42" fillId="0" fontId="9" numFmtId="0" xfId="0" applyAlignment="1" applyBorder="1" applyFont="1">
      <alignment horizontal="center" shrinkToFit="0" vertical="center" wrapText="1"/>
    </xf>
    <xf borderId="49" fillId="0" fontId="9" numFmtId="0" xfId="0" applyAlignment="1" applyBorder="1" applyFont="1">
      <alignment horizontal="center" readingOrder="0" shrinkToFit="0" vertical="center" wrapText="1"/>
    </xf>
    <xf borderId="50" fillId="0" fontId="9" numFmtId="10" xfId="0" applyAlignment="1" applyBorder="1" applyFont="1" applyNumberFormat="1">
      <alignment horizontal="center" readingOrder="0" shrinkToFit="0" vertical="center" wrapText="1"/>
    </xf>
    <xf borderId="51" fillId="0" fontId="9" numFmtId="0" xfId="0" applyAlignment="1" applyBorder="1" applyFont="1">
      <alignment horizontal="center" readingOrder="0" shrinkToFit="0" vertical="center" wrapText="1"/>
    </xf>
    <xf borderId="49" fillId="0" fontId="49" numFmtId="0" xfId="0" applyAlignment="1" applyBorder="1" applyFont="1">
      <alignment horizontal="center" readingOrder="0" vertical="center"/>
    </xf>
    <xf borderId="50" fillId="0" fontId="49" numFmtId="0" xfId="0" applyAlignment="1" applyBorder="1" applyFont="1">
      <alignment horizontal="center" readingOrder="0" vertical="center"/>
    </xf>
    <xf borderId="53" fillId="0" fontId="9" numFmtId="0" xfId="0" applyAlignment="1" applyBorder="1" applyFont="1">
      <alignment horizontal="left" readingOrder="0" shrinkToFit="0" vertical="center" wrapText="1"/>
    </xf>
    <xf borderId="42" fillId="0" fontId="9" numFmtId="0" xfId="0" applyAlignment="1" applyBorder="1" applyFont="1">
      <alignment horizontal="center" readingOrder="0" shrinkToFit="0" vertical="center" wrapText="1"/>
    </xf>
    <xf borderId="49" fillId="0" fontId="9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47" fillId="0" fontId="9" numFmtId="10" xfId="0" applyAlignment="1" applyBorder="1" applyFont="1" applyNumberFormat="1">
      <alignment horizontal="center" shrinkToFit="0" vertical="center" wrapText="1"/>
    </xf>
    <xf borderId="50" fillId="0" fontId="9" numFmtId="10" xfId="0" applyAlignment="1" applyBorder="1" applyFont="1" applyNumberFormat="1">
      <alignment horizontal="center" shrinkToFit="0" vertical="center" wrapText="1"/>
    </xf>
    <xf borderId="49" fillId="0" fontId="49" numFmtId="0" xfId="0" applyAlignment="1" applyBorder="1" applyFont="1">
      <alignment horizontal="center" vertical="center"/>
    </xf>
    <xf borderId="50" fillId="0" fontId="49" numFmtId="0" xfId="0" applyAlignment="1" applyBorder="1" applyFont="1">
      <alignment horizontal="center" vertical="center"/>
    </xf>
    <xf borderId="46" fillId="0" fontId="9" numFmtId="164" xfId="0" applyAlignment="1" applyBorder="1" applyFont="1" applyNumberFormat="1">
      <alignment horizontal="left" readingOrder="0" shrinkToFit="0" vertical="center" wrapText="1"/>
    </xf>
    <xf borderId="47" fillId="0" fontId="49" numFmtId="0" xfId="0" applyAlignment="1" applyBorder="1" applyFont="1">
      <alignment horizontal="left" readingOrder="0" shrinkToFit="0" vertical="center" wrapText="1"/>
    </xf>
    <xf borderId="48" fillId="0" fontId="9" numFmtId="0" xfId="0" applyAlignment="1" applyBorder="1" applyFont="1">
      <alignment horizontal="center" readingOrder="0" shrinkToFit="0" vertical="center" wrapText="1"/>
    </xf>
    <xf borderId="50" fillId="0" fontId="9" numFmtId="0" xfId="0" applyAlignment="1" applyBorder="1" applyFont="1">
      <alignment horizontal="center" readingOrder="0" shrinkToFit="0" vertical="center" wrapText="1"/>
    </xf>
    <xf borderId="47" fillId="0" fontId="9" numFmtId="0" xfId="0" applyAlignment="1" applyBorder="1" applyFont="1">
      <alignment horizontal="center" readingOrder="0" shrinkToFit="0" vertical="center" wrapText="1"/>
    </xf>
    <xf borderId="51" fillId="0" fontId="10" numFmtId="49" xfId="0" applyAlignment="1" applyBorder="1" applyFont="1" applyNumberFormat="1">
      <alignment readingOrder="0" vertical="center"/>
    </xf>
    <xf borderId="48" fillId="0" fontId="10" numFmtId="49" xfId="0" applyAlignment="1" applyBorder="1" applyFont="1" applyNumberFormat="1">
      <alignment readingOrder="0" vertical="center"/>
    </xf>
    <xf borderId="52" fillId="0" fontId="10" numFmtId="49" xfId="0" applyAlignment="1" applyBorder="1" applyFont="1" applyNumberFormat="1">
      <alignment readingOrder="0" shrinkToFit="0" vertical="center" wrapText="1"/>
    </xf>
    <xf borderId="53" fillId="0" fontId="9" numFmtId="0" xfId="0" applyAlignment="1" applyBorder="1" applyFont="1">
      <alignment horizontal="left" readingOrder="0" shrinkToFit="0" vertical="center" wrapText="1"/>
    </xf>
    <xf borderId="42" fillId="0" fontId="10" numFmtId="0" xfId="0" applyAlignment="1" applyBorder="1" applyFont="1">
      <alignment readingOrder="0" shrinkToFit="0" vertical="center" wrapText="1"/>
    </xf>
    <xf borderId="42" fillId="0" fontId="9" numFmtId="0" xfId="0" applyAlignment="1" applyBorder="1" applyFont="1">
      <alignment horizontal="center" readingOrder="0" shrinkToFit="0" vertical="center" wrapText="1"/>
    </xf>
    <xf borderId="52" fillId="0" fontId="10" numFmtId="0" xfId="0" applyAlignment="1" applyBorder="1" applyFont="1">
      <alignment readingOrder="0" shrinkToFit="0" vertical="center" wrapText="1"/>
    </xf>
    <xf borderId="0" fillId="0" fontId="49" numFmtId="0" xfId="0" applyAlignment="1" applyFont="1">
      <alignment horizontal="left" readingOrder="0" shrinkToFit="0" vertical="center" wrapText="1"/>
    </xf>
    <xf borderId="47" fillId="0" fontId="12" numFmtId="0" xfId="0" applyAlignment="1" applyBorder="1" applyFont="1">
      <alignment readingOrder="0"/>
    </xf>
    <xf borderId="45" fillId="0" fontId="66" numFmtId="0" xfId="0" applyAlignment="1" applyBorder="1" applyFont="1">
      <alignment readingOrder="0" vertical="center"/>
    </xf>
    <xf borderId="54" fillId="0" fontId="12" numFmtId="0" xfId="0" applyAlignment="1" applyBorder="1" applyFont="1">
      <alignment vertical="center"/>
    </xf>
    <xf borderId="48" fillId="0" fontId="70" numFmtId="49" xfId="0" applyAlignment="1" applyBorder="1" applyFont="1" applyNumberFormat="1">
      <alignment readingOrder="0" vertical="center"/>
    </xf>
    <xf borderId="48" fillId="0" fontId="10" numFmtId="49" xfId="0" applyAlignment="1" applyBorder="1" applyFont="1" applyNumberFormat="1">
      <alignment readingOrder="0" vertical="center"/>
    </xf>
    <xf borderId="52" fillId="0" fontId="10" numFmtId="49" xfId="0" applyAlignment="1" applyBorder="1" applyFont="1" applyNumberFormat="1">
      <alignment readingOrder="0" shrinkToFit="0" vertical="center" wrapText="1"/>
    </xf>
    <xf borderId="52" fillId="0" fontId="10" numFmtId="0" xfId="0" applyAlignment="1" applyBorder="1" applyFont="1">
      <alignment shrinkToFit="0" vertical="center" wrapText="1"/>
    </xf>
    <xf borderId="58" fillId="0" fontId="12" numFmtId="0" xfId="0" applyAlignment="1" applyBorder="1" applyFont="1">
      <alignment vertical="center"/>
    </xf>
    <xf borderId="59" fillId="0" fontId="9" numFmtId="164" xfId="0" applyAlignment="1" applyBorder="1" applyFont="1" applyNumberFormat="1">
      <alignment horizontal="left" readingOrder="0" shrinkToFit="0" vertical="center" wrapText="1"/>
    </xf>
    <xf borderId="60" fillId="0" fontId="49" numFmtId="0" xfId="0" applyAlignment="1" applyBorder="1" applyFont="1">
      <alignment horizontal="left" readingOrder="0" shrinkToFit="0" vertical="center" wrapText="1"/>
    </xf>
    <xf borderId="61" fillId="0" fontId="12" numFmtId="0" xfId="0" applyAlignment="1" applyBorder="1" applyFont="1">
      <alignment shrinkToFit="0" vertical="center" wrapText="0"/>
    </xf>
    <xf borderId="62" fillId="0" fontId="9" numFmtId="0" xfId="0" applyAlignment="1" applyBorder="1" applyFont="1">
      <alignment horizontal="center" readingOrder="0" shrinkToFit="0" vertical="center" wrapText="1"/>
    </xf>
    <xf borderId="61" fillId="0" fontId="9" numFmtId="0" xfId="0" applyAlignment="1" applyBorder="1" applyFont="1">
      <alignment horizontal="center" readingOrder="0" shrinkToFit="0" vertical="center" wrapText="1"/>
    </xf>
    <xf borderId="63" fillId="0" fontId="9" numFmtId="0" xfId="0" applyAlignment="1" applyBorder="1" applyFont="1">
      <alignment horizontal="center" readingOrder="0" shrinkToFit="0" vertical="center" wrapText="1"/>
    </xf>
    <xf borderId="64" fillId="0" fontId="9" numFmtId="0" xfId="0" applyAlignment="1" applyBorder="1" applyFont="1">
      <alignment horizontal="center" readingOrder="0" shrinkToFit="0" vertical="center" wrapText="1"/>
    </xf>
    <xf borderId="60" fillId="0" fontId="9" numFmtId="0" xfId="0" applyAlignment="1" applyBorder="1" applyFont="1">
      <alignment horizontal="center" readingOrder="0" shrinkToFit="0" vertical="center" wrapText="1"/>
    </xf>
    <xf borderId="64" fillId="0" fontId="10" numFmtId="49" xfId="0" applyAlignment="1" applyBorder="1" applyFont="1" applyNumberFormat="1">
      <alignment readingOrder="0" vertical="center"/>
    </xf>
    <xf borderId="61" fillId="0" fontId="10" numFmtId="49" xfId="0" applyAlignment="1" applyBorder="1" applyFont="1" applyNumberFormat="1">
      <alignment readingOrder="0" vertical="center"/>
    </xf>
    <xf borderId="65" fillId="0" fontId="10" numFmtId="0" xfId="0" applyAlignment="1" applyBorder="1" applyFont="1">
      <alignment readingOrder="0" shrinkToFit="0" vertical="center" wrapText="1"/>
    </xf>
    <xf borderId="66" fillId="0" fontId="9" numFmtId="0" xfId="0" applyAlignment="1" applyBorder="1" applyFont="1">
      <alignment horizontal="left" readingOrder="0" shrinkToFit="0" vertical="center" wrapText="1"/>
    </xf>
    <xf borderId="67" fillId="0" fontId="10" numFmtId="0" xfId="0" applyAlignment="1" applyBorder="1" applyFont="1">
      <alignment readingOrder="0" shrinkToFit="0" vertical="center" wrapText="1"/>
    </xf>
    <xf borderId="67" fillId="0" fontId="9" numFmtId="0" xfId="0" applyAlignment="1" applyBorder="1" applyFont="1">
      <alignment horizontal="center" readingOrder="0" shrinkToFit="0" vertical="center" wrapText="1"/>
    </xf>
    <xf borderId="62" fillId="0" fontId="9" numFmtId="0" xfId="0" applyAlignment="1" applyBorder="1" applyFont="1">
      <alignment horizontal="center" shrinkToFit="0" vertical="center" wrapText="1"/>
    </xf>
    <xf borderId="63" fillId="0" fontId="9" numFmtId="10" xfId="0" applyAlignment="1" applyBorder="1" applyFont="1" applyNumberFormat="1">
      <alignment horizontal="center" shrinkToFit="0" vertical="center" wrapText="1"/>
    </xf>
    <xf borderId="64" fillId="0" fontId="9" numFmtId="0" xfId="0" applyAlignment="1" applyBorder="1" applyFont="1">
      <alignment horizontal="center" shrinkToFit="0" vertical="center" wrapText="1"/>
    </xf>
    <xf borderId="60" fillId="0" fontId="9" numFmtId="10" xfId="0" applyAlignment="1" applyBorder="1" applyFont="1" applyNumberFormat="1">
      <alignment horizontal="center" shrinkToFit="0" vertical="center" wrapText="1"/>
    </xf>
    <xf borderId="62" fillId="0" fontId="49" numFmtId="0" xfId="0" applyAlignment="1" applyBorder="1" applyFont="1">
      <alignment horizontal="center" readingOrder="0" vertical="center"/>
    </xf>
    <xf borderId="63" fillId="0" fontId="49" numFmtId="0" xfId="0" applyAlignment="1" applyBorder="1" applyFont="1">
      <alignment horizontal="center" readingOrder="0" vertical="center"/>
    </xf>
    <xf borderId="68" fillId="0" fontId="49" numFmtId="0" xfId="0" applyAlignment="1" applyBorder="1" applyFont="1">
      <alignment readingOrder="0" vertical="center"/>
    </xf>
    <xf borderId="0" fillId="0" fontId="71" numFmtId="0" xfId="0" applyAlignment="1" applyFont="1">
      <alignment horizontal="center" vertical="center"/>
    </xf>
    <xf borderId="21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readingOrder="0" shrinkToFit="0" vertical="center" wrapText="1"/>
    </xf>
    <xf borderId="3" fillId="21" fontId="1" numFmtId="0" xfId="0" applyAlignment="1" applyBorder="1" applyFill="1" applyFont="1">
      <alignment horizontal="center" readingOrder="0" shrinkToFit="0" vertical="center" wrapText="1"/>
    </xf>
    <xf borderId="19" fillId="2" fontId="72" numFmtId="0" xfId="0" applyAlignment="1" applyBorder="1" applyFont="1">
      <alignment horizontal="center" readingOrder="0" shrinkToFit="0" vertical="center" wrapText="1"/>
    </xf>
    <xf borderId="69" fillId="2" fontId="1" numFmtId="0" xfId="0" applyAlignment="1" applyBorder="1" applyFont="1">
      <alignment horizontal="center" readingOrder="0" shrinkToFit="0" vertical="center" wrapText="1"/>
    </xf>
    <xf borderId="70" fillId="0" fontId="3" numFmtId="0" xfId="0" applyBorder="1" applyFont="1"/>
    <xf borderId="12" fillId="0" fontId="3" numFmtId="0" xfId="0" applyBorder="1" applyFont="1"/>
    <xf borderId="10" fillId="0" fontId="3" numFmtId="0" xfId="0" applyBorder="1" applyFont="1"/>
    <xf borderId="29" fillId="17" fontId="1" numFmtId="0" xfId="0" applyAlignment="1" applyBorder="1" applyFont="1">
      <alignment horizontal="center" readingOrder="0" shrinkToFit="0" vertical="center" wrapText="1"/>
    </xf>
    <xf borderId="5" fillId="17" fontId="1" numFmtId="0" xfId="0" applyAlignment="1" applyBorder="1" applyFont="1">
      <alignment horizontal="center" readingOrder="0" shrinkToFit="0" vertical="center" wrapText="1"/>
    </xf>
    <xf borderId="15" fillId="17" fontId="1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3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73" fillId="0" fontId="3" numFmtId="0" xfId="0" applyBorder="1" applyFont="1"/>
    <xf borderId="74" fillId="17" fontId="1" numFmtId="0" xfId="0" applyAlignment="1" applyBorder="1" applyFont="1">
      <alignment horizontal="center" readingOrder="0" shrinkToFit="0" vertical="center" wrapText="1"/>
    </xf>
    <xf borderId="75" fillId="17" fontId="1" numFmtId="0" xfId="0" applyAlignment="1" applyBorder="1" applyFont="1">
      <alignment horizontal="center" readingOrder="0" shrinkToFit="0" vertical="center" wrapText="1"/>
    </xf>
    <xf borderId="76" fillId="17" fontId="1" numFmtId="0" xfId="0" applyAlignment="1" applyBorder="1" applyFont="1">
      <alignment horizontal="center" readingOrder="0" shrinkToFit="0" vertical="center" wrapText="1"/>
    </xf>
    <xf borderId="77" fillId="22" fontId="1" numFmtId="0" xfId="0" applyAlignment="1" applyBorder="1" applyFill="1" applyFont="1">
      <alignment horizontal="center" readingOrder="0" shrinkToFit="0" vertical="center" wrapText="1"/>
    </xf>
    <xf borderId="75" fillId="22" fontId="1" numFmtId="0" xfId="0" applyAlignment="1" applyBorder="1" applyFont="1">
      <alignment horizontal="center" readingOrder="0" shrinkToFit="0" vertical="center" wrapText="1"/>
    </xf>
    <xf borderId="78" fillId="22" fontId="1" numFmtId="0" xfId="0" applyAlignment="1" applyBorder="1" applyFont="1">
      <alignment horizontal="center" readingOrder="0" shrinkToFit="0" vertical="center" wrapText="1"/>
    </xf>
    <xf borderId="79" fillId="17" fontId="1" numFmtId="0" xfId="0" applyAlignment="1" applyBorder="1" applyFont="1">
      <alignment horizontal="center" readingOrder="0" shrinkToFit="0" vertical="center" wrapText="1"/>
    </xf>
    <xf borderId="26" fillId="0" fontId="42" numFmtId="0" xfId="0" applyAlignment="1" applyBorder="1" applyFont="1">
      <alignment horizontal="center" readingOrder="0" shrinkToFit="0" vertical="center" wrapText="1"/>
    </xf>
    <xf borderId="28" fillId="2" fontId="44" numFmtId="3" xfId="0" applyAlignment="1" applyBorder="1" applyFont="1" applyNumberFormat="1">
      <alignment horizontal="center" readingOrder="0" shrinkToFit="0" vertical="center" wrapText="1"/>
    </xf>
    <xf borderId="17" fillId="0" fontId="42" numFmtId="0" xfId="0" applyAlignment="1" applyBorder="1" applyFont="1">
      <alignment horizontal="center" readingOrder="0" shrinkToFit="0" vertical="center" wrapText="1"/>
    </xf>
    <xf borderId="35" fillId="2" fontId="9" numFmtId="164" xfId="0" applyAlignment="1" applyBorder="1" applyFont="1" applyNumberFormat="1">
      <alignment horizontal="left" readingOrder="0" shrinkToFit="0" vertical="center" wrapText="1"/>
    </xf>
    <xf borderId="36" fillId="2" fontId="9" numFmtId="0" xfId="0" applyAlignment="1" applyBorder="1" applyFont="1">
      <alignment horizontal="left" readingOrder="0" shrinkToFit="0" vertical="center" wrapText="1"/>
    </xf>
    <xf borderId="80" fillId="2" fontId="9" numFmtId="0" xfId="0" applyAlignment="1" applyBorder="1" applyFont="1">
      <alignment horizontal="center" readingOrder="0" shrinkToFit="0" vertical="center" wrapText="1"/>
    </xf>
    <xf borderId="37" fillId="2" fontId="10" numFmtId="49" xfId="0" applyAlignment="1" applyBorder="1" applyFont="1" applyNumberFormat="1">
      <alignment readingOrder="0" vertical="center"/>
    </xf>
    <xf borderId="43" fillId="2" fontId="9" numFmtId="0" xfId="0" applyAlignment="1" applyBorder="1" applyFont="1">
      <alignment horizontal="left" readingOrder="0" shrinkToFit="0" vertical="center" wrapText="1"/>
    </xf>
    <xf borderId="40" fillId="2" fontId="9" numFmtId="3" xfId="0" applyAlignment="1" applyBorder="1" applyFont="1" applyNumberFormat="1">
      <alignment horizontal="center" readingOrder="0" shrinkToFit="0" vertical="center" wrapText="1"/>
    </xf>
    <xf borderId="46" fillId="2" fontId="9" numFmtId="0" xfId="0" applyAlignment="1" applyBorder="1" applyFont="1">
      <alignment horizontal="center" readingOrder="0" shrinkToFit="0" vertical="center" wrapText="1"/>
    </xf>
    <xf borderId="50" fillId="2" fontId="9" numFmtId="3" xfId="0" applyAlignment="1" applyBorder="1" applyFont="1" applyNumberFormat="1">
      <alignment horizontal="center" readingOrder="0" shrinkToFit="0" vertical="center" wrapText="1"/>
    </xf>
    <xf borderId="47" fillId="2" fontId="9" numFmtId="3" xfId="0" applyAlignment="1" applyBorder="1" applyFont="1" applyNumberFormat="1">
      <alignment horizontal="center" shrinkToFit="0" vertical="center" wrapText="1"/>
    </xf>
    <xf borderId="50" fillId="2" fontId="9" numFmtId="3" xfId="0" applyAlignment="1" applyBorder="1" applyFont="1" applyNumberFormat="1">
      <alignment horizontal="center" shrinkToFit="0" vertical="center" wrapText="1"/>
    </xf>
    <xf borderId="46" fillId="2" fontId="9" numFmtId="0" xfId="0" applyAlignment="1" applyBorder="1" applyFont="1">
      <alignment horizontal="center" readingOrder="0" shrinkToFit="0" vertical="center" wrapText="1"/>
    </xf>
    <xf borderId="52" fillId="2" fontId="10" numFmtId="49" xfId="0" applyAlignment="1" applyBorder="1" applyFont="1" applyNumberFormat="1">
      <alignment readingOrder="0" shrinkToFit="0" vertical="center" wrapText="1"/>
    </xf>
    <xf borderId="53" fillId="2" fontId="9" numFmtId="0" xfId="0" applyAlignment="1" applyBorder="1" applyFont="1">
      <alignment horizontal="left" readingOrder="0" shrinkToFit="0" vertical="center" wrapText="1"/>
    </xf>
    <xf borderId="45" fillId="23" fontId="12" numFmtId="0" xfId="0" applyAlignment="1" applyBorder="1" applyFill="1" applyFont="1">
      <alignment vertical="center"/>
    </xf>
    <xf borderId="46" fillId="23" fontId="9" numFmtId="164" xfId="0" applyAlignment="1" applyBorder="1" applyFont="1" applyNumberFormat="1">
      <alignment horizontal="left" readingOrder="0" shrinkToFit="0" vertical="center" wrapText="1"/>
    </xf>
    <xf borderId="47" fillId="23" fontId="9" numFmtId="0" xfId="0" applyAlignment="1" applyBorder="1" applyFont="1">
      <alignment horizontal="left" readingOrder="0" shrinkToFit="0" vertical="center" wrapText="1"/>
    </xf>
    <xf borderId="48" fillId="23" fontId="73" numFmtId="0" xfId="0" applyAlignment="1" applyBorder="1" applyFont="1">
      <alignment shrinkToFit="0" vertical="center" wrapText="0"/>
    </xf>
    <xf borderId="47" fillId="2" fontId="9" numFmtId="3" xfId="0" applyAlignment="1" applyBorder="1" applyFont="1" applyNumberFormat="1">
      <alignment horizontal="center" readingOrder="0" shrinkToFit="0" vertical="center" wrapText="1"/>
    </xf>
    <xf borderId="51" fillId="2" fontId="10" numFmtId="0" xfId="0" applyAlignment="1" applyBorder="1" applyFont="1">
      <alignment vertical="center"/>
    </xf>
    <xf borderId="53" fillId="0" fontId="74" numFmtId="0" xfId="0" applyBorder="1" applyFont="1"/>
    <xf borderId="0" fillId="0" fontId="12" numFmtId="0" xfId="0" applyAlignment="1" applyFont="1">
      <alignment vertical="center"/>
    </xf>
    <xf borderId="0" fillId="2" fontId="10" numFmtId="49" xfId="0" applyAlignment="1" applyFont="1" applyNumberFormat="1">
      <alignment readingOrder="0" shrinkToFit="0" vertical="center" wrapText="1"/>
    </xf>
    <xf borderId="0" fillId="2" fontId="9" numFmtId="3" xfId="0" applyAlignment="1" applyFont="1" applyNumberFormat="1">
      <alignment horizontal="center" shrinkToFit="0" vertical="center" wrapText="1"/>
    </xf>
    <xf borderId="0" fillId="2" fontId="75" numFmtId="0" xfId="0" applyAlignment="1" applyFont="1">
      <alignment horizontal="center" shrinkToFit="0" vertical="center" wrapText="0"/>
    </xf>
    <xf borderId="0" fillId="5" fontId="1" numFmtId="0" xfId="0" applyAlignment="1" applyFont="1">
      <alignment horizontal="center" readingOrder="0" shrinkToFit="0" vertical="center" wrapText="1"/>
    </xf>
    <xf borderId="47" fillId="0" fontId="9" numFmtId="0" xfId="0" applyAlignment="1" applyBorder="1" applyFont="1">
      <alignment horizontal="left" readingOrder="0" shrinkToFit="0" vertical="center" wrapText="1"/>
    </xf>
    <xf borderId="52" fillId="2" fontId="10" numFmtId="0" xfId="0" applyAlignment="1" applyBorder="1" applyFont="1">
      <alignment readingOrder="0" shrinkToFit="0" vertical="center" wrapText="1"/>
    </xf>
    <xf borderId="81" fillId="8" fontId="42" numFmtId="0" xfId="0" applyAlignment="1" applyBorder="1" applyFont="1">
      <alignment horizontal="center" readingOrder="0" vertical="center"/>
    </xf>
    <xf borderId="82" fillId="0" fontId="3" numFmtId="0" xfId="0" applyBorder="1" applyFont="1"/>
    <xf borderId="83" fillId="0" fontId="3" numFmtId="0" xfId="0" applyBorder="1" applyFont="1"/>
    <xf borderId="0" fillId="24" fontId="45" numFmtId="3" xfId="0" applyAlignment="1" applyFill="1" applyFont="1" applyNumberFormat="1">
      <alignment horizontal="center" vertical="center"/>
    </xf>
    <xf borderId="0" fillId="24" fontId="45" numFmtId="3" xfId="0" applyAlignment="1" applyFont="1" applyNumberFormat="1">
      <alignment horizontal="center" readingOrder="0" vertical="center"/>
    </xf>
    <xf borderId="84" fillId="8" fontId="42" numFmtId="0" xfId="0" applyAlignment="1" applyBorder="1" applyFont="1">
      <alignment horizontal="center" readingOrder="0" vertical="center"/>
    </xf>
    <xf borderId="85" fillId="8" fontId="42" numFmtId="0" xfId="0" applyAlignment="1" applyBorder="1" applyFont="1">
      <alignment horizontal="center" readingOrder="0" vertical="center"/>
    </xf>
    <xf borderId="86" fillId="8" fontId="42" numFmtId="0" xfId="0" applyAlignment="1" applyBorder="1" applyFont="1">
      <alignment horizontal="center" readingOrder="0" vertical="center"/>
    </xf>
    <xf borderId="87" fillId="17" fontId="1" numFmtId="10" xfId="0" applyAlignment="1" applyBorder="1" applyFont="1" applyNumberFormat="1">
      <alignment horizontal="center" readingOrder="0" shrinkToFit="0" vertical="center" wrapText="1"/>
    </xf>
    <xf borderId="88" fillId="17" fontId="1" numFmtId="10" xfId="0" applyAlignment="1" applyBorder="1" applyFont="1" applyNumberFormat="1">
      <alignment horizontal="center" readingOrder="0" shrinkToFit="0" vertical="center" wrapText="1"/>
    </xf>
    <xf borderId="88" fillId="25" fontId="1" numFmtId="0" xfId="0" applyAlignment="1" applyBorder="1" applyFill="1" applyFont="1">
      <alignment horizontal="center" readingOrder="0" shrinkToFit="0" vertical="center" wrapText="1"/>
    </xf>
    <xf borderId="88" fillId="26" fontId="1" numFmtId="0" xfId="0" applyAlignment="1" applyBorder="1" applyFill="1" applyFont="1">
      <alignment horizontal="center" readingOrder="0" shrinkToFit="0" vertical="center" wrapText="1"/>
    </xf>
    <xf borderId="89" fillId="13" fontId="1" numFmtId="0" xfId="0" applyAlignment="1" applyBorder="1" applyFont="1">
      <alignment horizontal="center" readingOrder="0" shrinkToFit="0" vertical="center" wrapText="1"/>
    </xf>
    <xf borderId="87" fillId="27" fontId="1" numFmtId="0" xfId="0" applyAlignment="1" applyBorder="1" applyFill="1" applyFont="1">
      <alignment horizontal="center" readingOrder="0" shrinkToFit="0" vertical="center" wrapText="1"/>
    </xf>
    <xf borderId="90" fillId="17" fontId="1" numFmtId="0" xfId="0" applyAlignment="1" applyBorder="1" applyFont="1">
      <alignment horizontal="center" readingOrder="0" shrinkToFit="0" vertical="center" wrapText="1"/>
    </xf>
    <xf borderId="91" fillId="17" fontId="1" numFmtId="0" xfId="0" applyAlignment="1" applyBorder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vertical="center"/>
    </xf>
    <xf borderId="92" fillId="0" fontId="43" numFmtId="0" xfId="0" applyAlignment="1" applyBorder="1" applyFont="1">
      <alignment readingOrder="0"/>
    </xf>
    <xf borderId="93" fillId="0" fontId="43" numFmtId="0" xfId="0" applyBorder="1" applyFont="1"/>
    <xf borderId="94" fillId="0" fontId="43" numFmtId="0" xfId="0" applyBorder="1" applyFont="1"/>
    <xf borderId="95" fillId="0" fontId="43" numFmtId="10" xfId="0" applyAlignment="1" applyBorder="1" applyFont="1" applyNumberFormat="1">
      <alignment horizontal="center" readingOrder="0" vertical="center"/>
    </xf>
    <xf borderId="96" fillId="0" fontId="43" numFmtId="10" xfId="0" applyAlignment="1" applyBorder="1" applyFont="1" applyNumberFormat="1">
      <alignment horizontal="center" readingOrder="0" vertical="center"/>
    </xf>
    <xf borderId="96" fillId="0" fontId="43" numFmtId="0" xfId="0" applyAlignment="1" applyBorder="1" applyFont="1">
      <alignment horizontal="center" readingOrder="0" vertical="center"/>
    </xf>
    <xf borderId="43" fillId="0" fontId="43" numFmtId="0" xfId="0" applyAlignment="1" applyBorder="1" applyFont="1">
      <alignment horizontal="center" vertical="center"/>
    </xf>
    <xf borderId="92" fillId="0" fontId="43" numFmtId="4" xfId="0" applyAlignment="1" applyBorder="1" applyFont="1" applyNumberFormat="1">
      <alignment horizontal="center" readingOrder="0" vertical="center"/>
    </xf>
    <xf borderId="93" fillId="0" fontId="43" numFmtId="4" xfId="0" applyAlignment="1" applyBorder="1" applyFont="1" applyNumberFormat="1">
      <alignment horizontal="center" readingOrder="0" vertical="center"/>
    </xf>
    <xf borderId="93" fillId="0" fontId="43" numFmtId="0" xfId="0" applyAlignment="1" applyBorder="1" applyFont="1">
      <alignment horizontal="center" readingOrder="0" vertical="center"/>
    </xf>
    <xf borderId="43" fillId="0" fontId="43" numFmtId="0" xfId="0" applyAlignment="1" applyBorder="1" applyFont="1">
      <alignment horizontal="center" readingOrder="0" vertical="center"/>
    </xf>
    <xf borderId="55" fillId="0" fontId="43" numFmtId="0" xfId="0" applyAlignment="1" applyBorder="1" applyFont="1">
      <alignment readingOrder="0"/>
    </xf>
    <xf borderId="56" fillId="0" fontId="43" numFmtId="0" xfId="0" applyBorder="1" applyFont="1"/>
    <xf borderId="49" fillId="0" fontId="43" numFmtId="10" xfId="0" applyAlignment="1" applyBorder="1" applyFont="1" applyNumberFormat="1">
      <alignment horizontal="center" readingOrder="0" vertical="center"/>
    </xf>
    <xf borderId="48" fillId="0" fontId="43" numFmtId="10" xfId="0" applyAlignment="1" applyBorder="1" applyFont="1" applyNumberFormat="1">
      <alignment horizontal="center" readingOrder="0" vertical="center"/>
    </xf>
    <xf borderId="48" fillId="0" fontId="43" numFmtId="0" xfId="0" applyAlignment="1" applyBorder="1" applyFont="1">
      <alignment horizontal="center" readingOrder="0" vertical="center"/>
    </xf>
    <xf borderId="42" fillId="0" fontId="43" numFmtId="0" xfId="0" applyAlignment="1" applyBorder="1" applyFont="1">
      <alignment horizontal="center" vertical="center"/>
    </xf>
    <xf borderId="55" fillId="0" fontId="43" numFmtId="4" xfId="0" applyAlignment="1" applyBorder="1" applyFont="1" applyNumberFormat="1">
      <alignment horizontal="center" readingOrder="0" vertical="center"/>
    </xf>
    <xf borderId="53" fillId="0" fontId="43" numFmtId="4" xfId="0" applyAlignment="1" applyBorder="1" applyFont="1" applyNumberFormat="1">
      <alignment horizontal="center" readingOrder="0" vertical="center"/>
    </xf>
    <xf borderId="53" fillId="0" fontId="43" numFmtId="0" xfId="0" applyAlignment="1" applyBorder="1" applyFont="1">
      <alignment horizontal="center" readingOrder="0" vertical="center"/>
    </xf>
    <xf borderId="42" fillId="0" fontId="43" numFmtId="0" xfId="0" applyAlignment="1" applyBorder="1" applyFont="1">
      <alignment horizontal="center" readingOrder="0" vertical="center"/>
    </xf>
    <xf borderId="53" fillId="0" fontId="43" numFmtId="0" xfId="0" applyAlignment="1" applyBorder="1" applyFont="1">
      <alignment readingOrder="0"/>
    </xf>
    <xf borderId="48" fillId="0" fontId="43" numFmtId="10" xfId="0" applyAlignment="1" applyBorder="1" applyFont="1" applyNumberFormat="1">
      <alignment horizontal="center" vertical="center"/>
    </xf>
    <xf borderId="53" fillId="0" fontId="43" numFmtId="4" xfId="0" applyAlignment="1" applyBorder="1" applyFont="1" applyNumberFormat="1">
      <alignment horizontal="center" vertical="center"/>
    </xf>
    <xf borderId="97" fillId="0" fontId="43" numFmtId="0" xfId="0" applyAlignment="1" applyBorder="1" applyFont="1">
      <alignment readingOrder="0"/>
    </xf>
    <xf borderId="98" fillId="0" fontId="43" numFmtId="0" xfId="0" applyBorder="1" applyFont="1"/>
    <xf borderId="99" fillId="0" fontId="43" numFmtId="0" xfId="0" applyBorder="1" applyFont="1"/>
    <xf borderId="100" fillId="0" fontId="43" numFmtId="10" xfId="0" applyAlignment="1" applyBorder="1" applyFont="1" applyNumberFormat="1">
      <alignment horizontal="center" readingOrder="0" vertical="center"/>
    </xf>
    <xf borderId="101" fillId="0" fontId="43" numFmtId="10" xfId="0" applyAlignment="1" applyBorder="1" applyFont="1" applyNumberFormat="1">
      <alignment horizontal="center" readingOrder="0" vertical="center"/>
    </xf>
    <xf borderId="101" fillId="0" fontId="43" numFmtId="0" xfId="0" applyAlignment="1" applyBorder="1" applyFont="1">
      <alignment horizontal="center" readingOrder="0" vertical="center"/>
    </xf>
    <xf borderId="102" fillId="0" fontId="43" numFmtId="0" xfId="0" applyAlignment="1" applyBorder="1" applyFont="1">
      <alignment horizontal="center" vertical="center"/>
    </xf>
    <xf borderId="97" fillId="0" fontId="43" numFmtId="4" xfId="0" applyAlignment="1" applyBorder="1" applyFont="1" applyNumberFormat="1">
      <alignment horizontal="center" readingOrder="0" vertical="center"/>
    </xf>
    <xf borderId="98" fillId="0" fontId="43" numFmtId="4" xfId="0" applyAlignment="1" applyBorder="1" applyFont="1" applyNumberFormat="1">
      <alignment horizontal="center" readingOrder="0" vertical="center"/>
    </xf>
    <xf borderId="98" fillId="0" fontId="43" numFmtId="0" xfId="0" applyAlignment="1" applyBorder="1" applyFont="1">
      <alignment horizontal="center" readingOrder="0" vertical="center"/>
    </xf>
    <xf borderId="102" fillId="0" fontId="43" numFmtId="0" xfId="0" applyAlignment="1" applyBorder="1" applyFont="1">
      <alignment horizontal="center" readingOrder="0" vertical="center"/>
    </xf>
    <xf borderId="81" fillId="25" fontId="76" numFmtId="0" xfId="0" applyAlignment="1" applyBorder="1" applyFont="1">
      <alignment horizontal="center" readingOrder="0"/>
    </xf>
    <xf borderId="103" fillId="0" fontId="41" numFmtId="10" xfId="0" applyAlignment="1" applyBorder="1" applyFont="1" applyNumberFormat="1">
      <alignment horizontal="center" vertical="center"/>
    </xf>
    <xf borderId="104" fillId="0" fontId="41" numFmtId="10" xfId="0" applyAlignment="1" applyBorder="1" applyFont="1" applyNumberFormat="1">
      <alignment horizontal="center" vertical="center"/>
    </xf>
    <xf borderId="105" fillId="0" fontId="41" numFmtId="10" xfId="0" applyAlignment="1" applyBorder="1" applyFont="1" applyNumberFormat="1">
      <alignment horizontal="center" vertical="center"/>
    </xf>
    <xf borderId="105" fillId="0" fontId="43" numFmtId="10" xfId="0" applyAlignment="1" applyBorder="1" applyFont="1" applyNumberFormat="1">
      <alignment horizontal="center" vertical="center"/>
    </xf>
    <xf borderId="106" fillId="0" fontId="41" numFmtId="10" xfId="0" applyAlignment="1" applyBorder="1" applyFont="1" applyNumberFormat="1">
      <alignment horizontal="center" vertical="center"/>
    </xf>
    <xf borderId="107" fillId="0" fontId="41" numFmtId="4" xfId="0" applyAlignment="1" applyBorder="1" applyFont="1" applyNumberFormat="1">
      <alignment horizontal="center" vertical="center"/>
    </xf>
    <xf borderId="104" fillId="0" fontId="41" numFmtId="4" xfId="0" applyAlignment="1" applyBorder="1" applyFont="1" applyNumberFormat="1">
      <alignment horizontal="center" vertical="center"/>
    </xf>
    <xf borderId="107" fillId="0" fontId="41" numFmtId="10" xfId="0" applyAlignment="1" applyBorder="1" applyFont="1" applyNumberFormat="1">
      <alignment horizontal="center" vertical="center"/>
    </xf>
    <xf borderId="108" fillId="0" fontId="43" numFmtId="10" xfId="0" applyAlignment="1" applyBorder="1" applyFont="1" applyNumberFormat="1">
      <alignment horizontal="center" vertical="center"/>
    </xf>
    <xf borderId="0" fillId="0" fontId="43" numFmtId="0" xfId="0" applyAlignment="1" applyFont="1">
      <alignment horizontal="center"/>
    </xf>
    <xf borderId="81" fillId="24" fontId="45" numFmtId="3" xfId="0" applyAlignment="1" applyBorder="1" applyFont="1" applyNumberFormat="1">
      <alignment horizontal="center" readingOrder="0"/>
    </xf>
    <xf borderId="109" fillId="24" fontId="45" numFmtId="3" xfId="0" applyAlignment="1" applyBorder="1" applyFont="1" applyNumberFormat="1">
      <alignment horizontal="center" readingOrder="0"/>
    </xf>
    <xf borderId="110" fillId="0" fontId="3" numFmtId="0" xfId="0" applyBorder="1" applyFont="1"/>
    <xf borderId="111" fillId="0" fontId="3" numFmtId="0" xfId="0" applyBorder="1" applyFont="1"/>
    <xf borderId="0" fillId="0" fontId="43" numFmtId="0" xfId="0" applyAlignment="1" applyFont="1">
      <alignment horizontal="center" readingOrder="0"/>
    </xf>
    <xf borderId="112" fillId="17" fontId="1" numFmtId="0" xfId="0" applyAlignment="1" applyBorder="1" applyFont="1">
      <alignment horizontal="center" readingOrder="0" shrinkToFit="0" vertical="center" wrapText="1"/>
    </xf>
    <xf borderId="95" fillId="0" fontId="43" numFmtId="3" xfId="0" applyAlignment="1" applyBorder="1" applyFont="1" applyNumberFormat="1">
      <alignment readingOrder="0"/>
    </xf>
    <xf borderId="96" fillId="0" fontId="43" numFmtId="3" xfId="0" applyBorder="1" applyFont="1" applyNumberFormat="1"/>
    <xf borderId="96" fillId="0" fontId="43" numFmtId="3" xfId="0" applyAlignment="1" applyBorder="1" applyFont="1" applyNumberFormat="1">
      <alignment readingOrder="0"/>
    </xf>
    <xf borderId="113" fillId="0" fontId="43" numFmtId="3" xfId="0" applyAlignment="1" applyBorder="1" applyFont="1" applyNumberFormat="1">
      <alignment readingOrder="0"/>
    </xf>
    <xf borderId="114" fillId="0" fontId="43" numFmtId="3" xfId="0" applyAlignment="1" applyBorder="1" applyFont="1" applyNumberFormat="1">
      <alignment readingOrder="0"/>
    </xf>
    <xf borderId="34" fillId="0" fontId="43" numFmtId="3" xfId="0" applyAlignment="1" applyBorder="1" applyFont="1" applyNumberFormat="1">
      <alignment readingOrder="0"/>
    </xf>
    <xf borderId="115" fillId="0" fontId="43" numFmtId="3" xfId="0" applyAlignment="1" applyBorder="1" applyFont="1" applyNumberFormat="1">
      <alignment readingOrder="0"/>
    </xf>
    <xf borderId="49" fillId="0" fontId="43" numFmtId="3" xfId="0" applyAlignment="1" applyBorder="1" applyFont="1" applyNumberFormat="1">
      <alignment readingOrder="0"/>
    </xf>
    <xf borderId="48" fillId="0" fontId="43" numFmtId="3" xfId="0" applyAlignment="1" applyBorder="1" applyFont="1" applyNumberFormat="1">
      <alignment readingOrder="0"/>
    </xf>
    <xf borderId="50" fillId="0" fontId="43" numFmtId="3" xfId="0" applyAlignment="1" applyBorder="1" applyFont="1" applyNumberFormat="1">
      <alignment readingOrder="0"/>
    </xf>
    <xf borderId="116" fillId="0" fontId="43" numFmtId="3" xfId="0" applyAlignment="1" applyBorder="1" applyFont="1" applyNumberFormat="1">
      <alignment readingOrder="0"/>
    </xf>
    <xf borderId="54" fillId="0" fontId="43" numFmtId="3" xfId="0" applyAlignment="1" applyBorder="1" applyFont="1" applyNumberFormat="1">
      <alignment readingOrder="0"/>
    </xf>
    <xf borderId="117" fillId="0" fontId="43" numFmtId="3" xfId="0" applyAlignment="1" applyBorder="1" applyFont="1" applyNumberFormat="1">
      <alignment readingOrder="0"/>
    </xf>
    <xf borderId="54" fillId="0" fontId="43" numFmtId="3" xfId="0" applyBorder="1" applyFont="1" applyNumberFormat="1"/>
    <xf borderId="117" fillId="0" fontId="43" numFmtId="3" xfId="0" applyBorder="1" applyFont="1" applyNumberFormat="1"/>
    <xf borderId="53" fillId="2" fontId="43" numFmtId="0" xfId="0" applyBorder="1" applyFont="1"/>
    <xf borderId="53" fillId="2" fontId="43" numFmtId="0" xfId="0" applyAlignment="1" applyBorder="1" applyFont="1">
      <alignment readingOrder="0"/>
    </xf>
    <xf borderId="98" fillId="2" fontId="43" numFmtId="0" xfId="0" applyBorder="1" applyFont="1"/>
    <xf borderId="100" fillId="0" fontId="43" numFmtId="3" xfId="0" applyAlignment="1" applyBorder="1" applyFont="1" applyNumberFormat="1">
      <alignment readingOrder="0"/>
    </xf>
    <xf borderId="101" fillId="0" fontId="43" numFmtId="3" xfId="0" applyAlignment="1" applyBorder="1" applyFont="1" applyNumberFormat="1">
      <alignment readingOrder="0"/>
    </xf>
    <xf borderId="118" fillId="0" fontId="43" numFmtId="3" xfId="0" applyAlignment="1" applyBorder="1" applyFont="1" applyNumberFormat="1">
      <alignment readingOrder="0"/>
    </xf>
    <xf borderId="119" fillId="0" fontId="43" numFmtId="3" xfId="0" applyAlignment="1" applyBorder="1" applyFont="1" applyNumberFormat="1">
      <alignment readingOrder="0"/>
    </xf>
    <xf borderId="120" fillId="0" fontId="43" numFmtId="3" xfId="0" applyAlignment="1" applyBorder="1" applyFont="1" applyNumberFormat="1">
      <alignment readingOrder="0"/>
    </xf>
    <xf borderId="121" fillId="0" fontId="43" numFmtId="3" xfId="0" applyAlignment="1" applyBorder="1" applyFont="1" applyNumberFormat="1">
      <alignment readingOrder="0"/>
    </xf>
    <xf borderId="0" fillId="0" fontId="43" numFmtId="3" xfId="0" applyAlignment="1" applyFont="1" applyNumberFormat="1">
      <alignment readingOrder="0"/>
    </xf>
    <xf borderId="0" fillId="0" fontId="77" numFmtId="0" xfId="0" applyAlignment="1" applyFont="1">
      <alignment readingOrder="0" vertical="center"/>
    </xf>
    <xf borderId="0" fillId="0" fontId="42" numFmtId="166" xfId="0" applyAlignment="1" applyFont="1" applyNumberFormat="1">
      <alignment horizontal="center" readingOrder="0" vertical="center"/>
    </xf>
    <xf borderId="122" fillId="0" fontId="42" numFmtId="0" xfId="0" applyAlignment="1" applyBorder="1" applyFont="1">
      <alignment horizontal="center" readingOrder="0" vertical="center"/>
    </xf>
    <xf borderId="123" fillId="0" fontId="78" numFmtId="0" xfId="0" applyAlignment="1" applyBorder="1" applyFont="1">
      <alignment horizontal="center" readingOrder="0" vertical="center"/>
    </xf>
    <xf borderId="124" fillId="0" fontId="3" numFmtId="0" xfId="0" applyBorder="1" applyFont="1"/>
    <xf borderId="125" fillId="0" fontId="3" numFmtId="0" xfId="0" applyBorder="1" applyFont="1"/>
    <xf borderId="123" fillId="28" fontId="78" numFmtId="0" xfId="0" applyAlignment="1" applyBorder="1" applyFill="1" applyFont="1">
      <alignment horizontal="center" readingOrder="0" vertical="center"/>
    </xf>
    <xf borderId="123" fillId="12" fontId="78" numFmtId="0" xfId="0" applyAlignment="1" applyBorder="1" applyFont="1">
      <alignment horizontal="center" readingOrder="0" vertical="center"/>
    </xf>
    <xf borderId="123" fillId="29" fontId="78" numFmtId="0" xfId="0" applyAlignment="1" applyBorder="1" applyFill="1" applyFont="1">
      <alignment horizontal="center" readingOrder="0" vertical="center"/>
    </xf>
    <xf borderId="0" fillId="0" fontId="43" numFmtId="0" xfId="0" applyAlignment="1" applyFont="1">
      <alignment horizontal="center" vertical="center"/>
    </xf>
    <xf borderId="0" fillId="0" fontId="42" numFmtId="0" xfId="0" applyAlignment="1" applyFont="1">
      <alignment horizontal="center" readingOrder="0" vertical="center"/>
    </xf>
    <xf borderId="124" fillId="0" fontId="78" numFmtId="0" xfId="0" applyAlignment="1" applyBorder="1" applyFont="1">
      <alignment horizontal="center" readingOrder="0" vertical="center"/>
    </xf>
    <xf borderId="125" fillId="0" fontId="78" numFmtId="0" xfId="0" applyAlignment="1" applyBorder="1" applyFont="1">
      <alignment horizontal="center" readingOrder="0" vertical="center"/>
    </xf>
    <xf borderId="122" fillId="28" fontId="79" numFmtId="0" xfId="0" applyAlignment="1" applyBorder="1" applyFont="1">
      <alignment horizontal="center" readingOrder="0" vertical="center"/>
    </xf>
    <xf borderId="122" fillId="12" fontId="79" numFmtId="167" xfId="0" applyAlignment="1" applyBorder="1" applyFont="1" applyNumberFormat="1">
      <alignment horizontal="center" readingOrder="0" vertical="center"/>
    </xf>
    <xf borderId="122" fillId="29" fontId="79" numFmtId="167" xfId="0" applyAlignment="1" applyBorder="1" applyFont="1" applyNumberFormat="1">
      <alignment horizontal="center" readingOrder="0" vertical="center"/>
    </xf>
    <xf borderId="0" fillId="0" fontId="43" numFmtId="0" xfId="0" applyAlignment="1" applyFont="1">
      <alignment vertical="center"/>
    </xf>
    <xf borderId="5" fillId="8" fontId="42" numFmtId="0" xfId="0" applyAlignment="1" applyBorder="1" applyFont="1">
      <alignment horizontal="center" readingOrder="0" vertical="center"/>
    </xf>
    <xf borderId="122" fillId="0" fontId="78" numFmtId="0" xfId="0" applyAlignment="1" applyBorder="1" applyFont="1">
      <alignment horizontal="center" readingOrder="0" vertical="center"/>
    </xf>
    <xf borderId="122" fillId="0" fontId="80" numFmtId="0" xfId="0" applyAlignment="1" applyBorder="1" applyFont="1">
      <alignment horizontal="center" readingOrder="0" vertical="center"/>
    </xf>
    <xf borderId="122" fillId="12" fontId="79" numFmtId="0" xfId="0" applyAlignment="1" applyBorder="1" applyFont="1">
      <alignment horizontal="center" readingOrder="0" vertical="center"/>
    </xf>
    <xf borderId="122" fillId="29" fontId="79" numFmtId="0" xfId="0" applyAlignment="1" applyBorder="1" applyFont="1">
      <alignment horizontal="center" readingOrder="0" vertical="center"/>
    </xf>
    <xf borderId="126" fillId="0" fontId="78" numFmtId="0" xfId="0" applyAlignment="1" applyBorder="1" applyFont="1">
      <alignment horizontal="center" readingOrder="0" vertical="center"/>
    </xf>
    <xf borderId="127" fillId="0" fontId="80" numFmtId="0" xfId="0" applyAlignment="1" applyBorder="1" applyFont="1">
      <alignment horizontal="center" readingOrder="0" vertical="center"/>
    </xf>
    <xf borderId="127" fillId="0" fontId="78" numFmtId="0" xfId="0" applyAlignment="1" applyBorder="1" applyFont="1">
      <alignment horizontal="center" readingOrder="0" vertical="center"/>
    </xf>
    <xf borderId="0" fillId="28" fontId="79" numFmtId="0" xfId="0" applyAlignment="1" applyFont="1">
      <alignment horizontal="center" readingOrder="0" vertical="center"/>
    </xf>
    <xf borderId="0" fillId="12" fontId="79" numFmtId="0" xfId="0" applyAlignment="1" applyFont="1">
      <alignment horizontal="center" readingOrder="0" vertical="center"/>
    </xf>
    <xf borderId="126" fillId="12" fontId="79" numFmtId="0" xfId="0" applyAlignment="1" applyBorder="1" applyFont="1">
      <alignment horizontal="center" readingOrder="0" vertical="center"/>
    </xf>
    <xf borderId="0" fillId="29" fontId="79" numFmtId="0" xfId="0" applyAlignment="1" applyFont="1">
      <alignment horizontal="center" readingOrder="0" vertical="center"/>
    </xf>
    <xf borderId="126" fillId="29" fontId="79" numFmtId="0" xfId="0" applyAlignment="1" applyBorder="1" applyFont="1">
      <alignment horizontal="center" readingOrder="0" vertical="center"/>
    </xf>
    <xf borderId="12" fillId="0" fontId="43" numFmtId="0" xfId="0" applyAlignment="1" applyBorder="1" applyFont="1">
      <alignment readingOrder="0"/>
    </xf>
    <xf borderId="127" fillId="8" fontId="43" numFmtId="0" xfId="0" applyAlignment="1" applyBorder="1" applyFont="1">
      <alignment horizontal="center" vertical="center"/>
    </xf>
    <xf borderId="10" fillId="0" fontId="43" numFmtId="0" xfId="0" applyAlignment="1" applyBorder="1" applyFont="1">
      <alignment horizontal="center" vertical="center"/>
    </xf>
    <xf borderId="11" fillId="8" fontId="43" numFmtId="0" xfId="0" applyAlignment="1" applyBorder="1" applyFont="1">
      <alignment horizontal="center" vertical="center"/>
    </xf>
    <xf borderId="128" fillId="8" fontId="43" numFmtId="0" xfId="0" applyAlignment="1" applyBorder="1" applyFont="1">
      <alignment horizontal="center" vertical="center"/>
    </xf>
    <xf borderId="10" fillId="8" fontId="43" numFmtId="0" xfId="0" applyAlignment="1" applyBorder="1" applyFont="1">
      <alignment horizontal="center" vertical="center"/>
    </xf>
    <xf borderId="126" fillId="8" fontId="43" numFmtId="0" xfId="0" applyAlignment="1" applyBorder="1" applyFont="1">
      <alignment horizontal="center" vertical="center"/>
    </xf>
    <xf borderId="0" fillId="0" fontId="43" numFmtId="164" xfId="0" applyAlignment="1" applyFont="1" applyNumberFormat="1">
      <alignment readingOrder="0"/>
    </xf>
    <xf borderId="12" fillId="0" fontId="43" numFmtId="0" xfId="0" applyBorder="1" applyFont="1"/>
    <xf borderId="127" fillId="0" fontId="43" numFmtId="0" xfId="0" applyAlignment="1" applyBorder="1" applyFont="1">
      <alignment horizontal="center" vertical="center"/>
    </xf>
    <xf borderId="11" fillId="0" fontId="43" numFmtId="0" xfId="0" applyAlignment="1" applyBorder="1" applyFont="1">
      <alignment horizontal="center" vertical="center"/>
    </xf>
    <xf borderId="128" fillId="0" fontId="43" numFmtId="0" xfId="0" applyAlignment="1" applyBorder="1" applyFont="1">
      <alignment horizontal="center" vertical="center"/>
    </xf>
    <xf borderId="10" fillId="30" fontId="43" numFmtId="0" xfId="0" applyAlignment="1" applyBorder="1" applyFill="1" applyFont="1">
      <alignment horizontal="center" vertical="center"/>
    </xf>
    <xf borderId="11" fillId="30" fontId="43" numFmtId="0" xfId="0" applyAlignment="1" applyBorder="1" applyFont="1">
      <alignment horizontal="center" vertical="center"/>
    </xf>
    <xf borderId="128" fillId="30" fontId="43" numFmtId="0" xfId="0" applyAlignment="1" applyBorder="1" applyFont="1">
      <alignment horizontal="center" vertical="center"/>
    </xf>
    <xf borderId="0" fillId="0" fontId="43" numFmtId="164" xfId="0" applyFont="1" applyNumberFormat="1"/>
    <xf borderId="0" fillId="0" fontId="78" numFmtId="0" xfId="0" applyAlignment="1" applyFont="1">
      <alignment readingOrder="0"/>
    </xf>
    <xf borderId="0" fillId="0" fontId="81" numFmtId="10" xfId="0" applyAlignment="1" applyFont="1" applyNumberFormat="1">
      <alignment readingOrder="0" vertical="center"/>
    </xf>
    <xf borderId="0" fillId="0" fontId="43" numFmtId="0" xfId="0" applyAlignment="1" applyFont="1">
      <alignment horizontal="left" vertical="center"/>
    </xf>
    <xf borderId="11" fillId="8" fontId="43" numFmtId="0" xfId="0" applyAlignment="1" applyBorder="1" applyFont="1">
      <alignment readingOrder="0"/>
    </xf>
    <xf borderId="11" fillId="8" fontId="43" numFmtId="0" xfId="0" applyBorder="1" applyFont="1"/>
    <xf borderId="12" fillId="8" fontId="43" numFmtId="0" xfId="0" applyBorder="1" applyFont="1"/>
    <xf borderId="13" fillId="0" fontId="43" numFmtId="0" xfId="0" applyBorder="1" applyFont="1"/>
    <xf borderId="4" fillId="0" fontId="43" numFmtId="0" xfId="0" applyAlignment="1" applyBorder="1" applyFont="1">
      <alignment readingOrder="0"/>
    </xf>
    <xf borderId="4" fillId="0" fontId="43" numFmtId="0" xfId="0" applyBorder="1" applyFont="1"/>
    <xf borderId="5" fillId="0" fontId="43" numFmtId="0" xfId="0" applyBorder="1" applyFont="1"/>
    <xf borderId="129" fillId="0" fontId="43" numFmtId="0" xfId="0" applyAlignment="1" applyBorder="1" applyFont="1">
      <alignment horizontal="center" vertical="center"/>
    </xf>
    <xf borderId="6" fillId="0" fontId="43" numFmtId="0" xfId="0" applyAlignment="1" applyBorder="1" applyFont="1">
      <alignment horizontal="center" vertical="center"/>
    </xf>
    <xf borderId="4" fillId="0" fontId="43" numFmtId="0" xfId="0" applyAlignment="1" applyBorder="1" applyFont="1">
      <alignment horizontal="center" vertical="center"/>
    </xf>
    <xf borderId="130" fillId="0" fontId="43" numFmtId="0" xfId="0" applyAlignment="1" applyBorder="1" applyFont="1">
      <alignment horizontal="center" vertical="center"/>
    </xf>
    <xf borderId="6" fillId="30" fontId="43" numFmtId="0" xfId="0" applyAlignment="1" applyBorder="1" applyFont="1">
      <alignment horizontal="center" vertical="center"/>
    </xf>
    <xf borderId="4" fillId="30" fontId="43" numFmtId="0" xfId="0" applyAlignment="1" applyBorder="1" applyFont="1">
      <alignment horizontal="center" vertical="center"/>
    </xf>
    <xf borderId="130" fillId="30" fontId="43" numFmtId="0" xfId="0" applyAlignment="1" applyBorder="1" applyFont="1">
      <alignment horizontal="center" vertical="center"/>
    </xf>
    <xf borderId="69" fillId="15" fontId="1" numFmtId="0" xfId="0" applyAlignment="1" applyBorder="1" applyFont="1">
      <alignment horizontal="center" shrinkToFit="0" vertical="center" wrapText="1"/>
    </xf>
    <xf borderId="18" fillId="4" fontId="44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19" fillId="22" fontId="1" numFmtId="0" xfId="0" applyAlignment="1" applyBorder="1" applyFont="1">
      <alignment horizontal="center" readingOrder="0" shrinkToFit="0" vertical="center" wrapText="1"/>
    </xf>
    <xf borderId="16" fillId="0" fontId="42" numFmtId="0" xfId="0" applyAlignment="1" applyBorder="1" applyFont="1">
      <alignment horizontal="center" readingOrder="0" shrinkToFit="0" vertical="center" wrapText="1"/>
    </xf>
    <xf borderId="79" fillId="0" fontId="46" numFmtId="0" xfId="0" applyAlignment="1" applyBorder="1" applyFont="1">
      <alignment horizontal="center" readingOrder="0" shrinkToFit="0" vertical="center" wrapText="1"/>
    </xf>
    <xf borderId="78" fillId="2" fontId="46" numFmtId="0" xfId="0" applyAlignment="1" applyBorder="1" applyFont="1">
      <alignment horizontal="center" readingOrder="0" shrinkToFit="0" vertical="center" wrapText="1"/>
    </xf>
    <xf borderId="33" fillId="16" fontId="45" numFmtId="0" xfId="0" applyAlignment="1" applyBorder="1" applyFont="1">
      <alignment horizontal="center" readingOrder="0" shrinkToFit="0" vertical="center" wrapText="1"/>
    </xf>
    <xf borderId="131" fillId="2" fontId="9" numFmtId="0" xfId="0" applyAlignment="1" applyBorder="1" applyFont="1">
      <alignment horizontal="center" readingOrder="0" shrinkToFit="0" vertical="center" wrapText="1"/>
    </xf>
    <xf borderId="132" fillId="2" fontId="9" numFmtId="0" xfId="0" applyAlignment="1" applyBorder="1" applyFont="1">
      <alignment horizontal="center" readingOrder="0" shrinkToFit="0" vertical="center" wrapText="1"/>
    </xf>
    <xf borderId="132" fillId="2" fontId="9" numFmtId="0" xfId="0" applyAlignment="1" applyBorder="1" applyFont="1">
      <alignment horizontal="center" readingOrder="0" shrinkToFit="0" vertical="center" wrapText="1"/>
    </xf>
    <xf borderId="34" fillId="2" fontId="9" numFmtId="0" xfId="0" applyAlignment="1" applyBorder="1" applyFont="1">
      <alignment horizontal="center" readingOrder="0" shrinkToFit="0" vertical="center" wrapText="1"/>
    </xf>
    <xf borderId="54" fillId="2" fontId="9" numFmtId="0" xfId="0" applyAlignment="1" applyBorder="1" applyFont="1">
      <alignment horizontal="center" readingOrder="0" shrinkToFit="0" vertical="center" wrapText="1"/>
    </xf>
    <xf borderId="54" fillId="2" fontId="9" numFmtId="0" xfId="0" applyAlignment="1" applyBorder="1" applyFont="1">
      <alignment horizontal="center" readingOrder="0" shrinkToFit="0" vertical="center" wrapText="1"/>
    </xf>
    <xf borderId="54" fillId="2" fontId="9" numFmtId="0" xfId="0" applyAlignment="1" applyBorder="1" applyFont="1">
      <alignment horizontal="center" shrinkToFit="0" vertical="center" wrapText="1"/>
    </xf>
    <xf borderId="54" fillId="2" fontId="9" numFmtId="0" xfId="0" applyAlignment="1" applyBorder="1" applyFont="1">
      <alignment horizontal="center" shrinkToFit="0" vertical="center" wrapText="1"/>
    </xf>
    <xf borderId="54" fillId="20" fontId="9" numFmtId="0" xfId="0" applyAlignment="1" applyBorder="1" applyFont="1">
      <alignment horizontal="center" readingOrder="0" shrinkToFit="0" vertical="center" wrapText="1"/>
    </xf>
    <xf borderId="46" fillId="20" fontId="9" numFmtId="0" xfId="0" applyAlignment="1" applyBorder="1" applyFont="1">
      <alignment horizontal="center" readingOrder="0" shrinkToFit="0" vertical="center" wrapText="1"/>
    </xf>
    <xf borderId="54" fillId="2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b/>
        <color rgb="FFFFFFFF"/>
      </font>
      <fill>
        <patternFill patternType="solid">
          <fgColor rgb="FFF1C232"/>
          <bgColor rgb="FFF1C232"/>
        </patternFill>
      </fill>
      <border/>
    </dxf>
    <dxf>
      <font>
        <b/>
        <color rgb="FFFFFFFF"/>
      </font>
      <fill>
        <patternFill patternType="solid">
          <fgColor rgb="FFEA9999"/>
          <bgColor rgb="FFEA9999"/>
        </patternFill>
      </fill>
      <border/>
    </dxf>
    <dxf>
      <font>
        <b/>
        <color rgb="FFFFFFFF"/>
      </font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6D01"/>
          <bgColor rgb="FFFF6D01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  <tableStyles count="9">
    <tableStyle count="2" pivot="0" name="DATA SAME VIN_202605-style">
      <tableStyleElement dxfId="1" type="firstRowStripe"/>
      <tableStyleElement dxfId="2" type="secondRowStripe"/>
    </tableStyle>
    <tableStyle count="2" pivot="0" name="PERF_TEMPLATE-style">
      <tableStyleElement dxfId="1" type="firstRowStripe"/>
      <tableStyleElement dxfId="2" type="secondRowStripe"/>
    </tableStyle>
    <tableStyle count="2" pivot="0" name="PERF_W20-style">
      <tableStyleElement dxfId="1" type="firstRowStripe"/>
      <tableStyleElement dxfId="2" type="secondRowStripe"/>
    </tableStyle>
    <tableStyle count="2" pivot="0" name="PERF_W21-style">
      <tableStyleElement dxfId="1" type="firstRowStripe"/>
      <tableStyleElement dxfId="2" type="secondRowStripe"/>
    </tableStyle>
    <tableStyle count="2" pivot="0" name="PERF_W22-style">
      <tableStyleElement dxfId="1" type="firstRowStripe"/>
      <tableStyleElement dxfId="2" type="secondRowStripe"/>
    </tableStyle>
    <tableStyle count="2" pivot="0" name="PERF_W23-style">
      <tableStyleElement dxfId="1" type="firstRowStripe"/>
      <tableStyleElement dxfId="2" type="secondRowStripe"/>
    </tableStyle>
    <tableStyle count="2" pivot="0" name="PERF_W22_SCORE-style">
      <tableStyleElement dxfId="1" type="firstRowStripe"/>
      <tableStyleElement dxfId="2" type="secondRowStripe"/>
    </tableStyle>
    <tableStyle count="2" pivot="0" name="PERF_W23_SCORE-style">
      <tableStyleElement dxfId="1" type="firstRowStripe"/>
      <tableStyleElement dxfId="2" type="secondRowStripe"/>
    </tableStyle>
    <tableStyle count="2" pivot="0" name="PERF_W22_Vers_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N4:AW1008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DATA SAME VIN_202605-style" showColumnStripes="0" showFirstColumn="1" showLastColumn="1" showRowStripes="1"/>
</table>
</file>

<file path=xl/tables/table2.xml><?xml version="1.0" encoding="utf-8"?>
<table xmlns="http://schemas.openxmlformats.org/spreadsheetml/2006/main" headerRowCount="0" ref="B4:AH1210" displayName="Table_2" name="Table_2" id="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PERF_TEMPLATE-style" showColumnStripes="0" showFirstColumn="1" showLastColumn="1" showRowStripes="1"/>
</table>
</file>

<file path=xl/tables/table3.xml><?xml version="1.0" encoding="utf-8"?>
<table xmlns="http://schemas.openxmlformats.org/spreadsheetml/2006/main" headerRowCount="0" ref="A4:AG650" displayName="Table_3" name="Table_3" id="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PERF_W20-style" showColumnStripes="0" showFirstColumn="1" showLastColumn="1" showRowStripes="1"/>
</table>
</file>

<file path=xl/tables/table4.xml><?xml version="1.0" encoding="utf-8"?>
<table xmlns="http://schemas.openxmlformats.org/spreadsheetml/2006/main" headerRowCount="0" ref="B4:AG637" displayName="Table_4" name="Table_4" id="4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PERF_W21-style" showColumnStripes="0" showFirstColumn="1" showLastColumn="1" showRowStripes="1"/>
</table>
</file>

<file path=xl/tables/table5.xml><?xml version="1.0" encoding="utf-8"?>
<table xmlns="http://schemas.openxmlformats.org/spreadsheetml/2006/main" headerRowCount="0" ref="B3:AI1862" displayName="Table_5" name="Table_5" id="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PERF_W22-style" showColumnStripes="0" showFirstColumn="1" showLastColumn="1" showRowStripes="1"/>
</table>
</file>

<file path=xl/tables/table6.xml><?xml version="1.0" encoding="utf-8"?>
<table xmlns="http://schemas.openxmlformats.org/spreadsheetml/2006/main" headerRowCount="0" ref="C4:AI1079" displayName="Table_6" name="Table_6" id="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PERF_W23-style" showColumnStripes="0" showFirstColumn="1" showLastColumn="1" showRowStripes="1"/>
</table>
</file>

<file path=xl/tables/table7.xml><?xml version="1.0" encoding="utf-8"?>
<table xmlns="http://schemas.openxmlformats.org/spreadsheetml/2006/main" headerRowCount="0" ref="B5:AX1173" displayName="Table_7" name="Table_7" id="7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PERF_W22_SCORE-style" showColumnStripes="0" showFirstColumn="1" showLastColumn="1" showRowStripes="1"/>
</table>
</file>

<file path=xl/tables/table8.xml><?xml version="1.0" encoding="utf-8"?>
<table xmlns="http://schemas.openxmlformats.org/spreadsheetml/2006/main" headerRowCount="0" ref="C5:AY1165" displayName="Table_8" name="Table_8" id="8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PERF_W23_SCORE-style" showColumnStripes="0" showFirstColumn="1" showLastColumn="1" showRowStripes="1"/>
</table>
</file>

<file path=xl/tables/table9.xml><?xml version="1.0" encoding="utf-8"?>
<table xmlns="http://schemas.openxmlformats.org/spreadsheetml/2006/main" headerRowCount="0" ref="B5:AT1211" displayName="Table_9" name="Table_9" id="9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PERF_W22_Vers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WT-RIE25U5DQL?activeTab=past-sessions" TargetMode="External"/><Relationship Id="rId194" Type="http://schemas.openxmlformats.org/officeDocument/2006/relationships/hyperlink" Target="https://agent-admin.paveapi.com/inspectionView/AMWT-97NSFTFUPE?activeTab=past-sessions" TargetMode="External"/><Relationship Id="rId193" Type="http://schemas.openxmlformats.org/officeDocument/2006/relationships/hyperlink" Target="https://agent-admin.paveapi.com/inspectionView/AMWT-MU132ZCZ3H?activeTab=past-sessions" TargetMode="External"/><Relationship Id="rId192" Type="http://schemas.openxmlformats.org/officeDocument/2006/relationships/hyperlink" Target="https://agent-admin.paveapi.com/inspectionView/AMWT-UGAQ2G3CLH?activeTab=past-sessions" TargetMode="External"/><Relationship Id="rId191" Type="http://schemas.openxmlformats.org/officeDocument/2006/relationships/hyperlink" Target="https://agent-admin.paveapi.com/inspectionView/AMWT-IFZWMN7IZ1?activeTab=past-sessions" TargetMode="External"/><Relationship Id="rId187" Type="http://schemas.openxmlformats.org/officeDocument/2006/relationships/hyperlink" Target="https://agent-admin.paveapi.com/inspectionView/AMWT-SEXQPINT10?activeTab=past-sessions" TargetMode="External"/><Relationship Id="rId186" Type="http://schemas.openxmlformats.org/officeDocument/2006/relationships/hyperlink" Target="https://agent-admin.paveapi.com/inspectionView/AMDE-RQFRBPBWQZ?activeTab=past-sessions" TargetMode="External"/><Relationship Id="rId185" Type="http://schemas.openxmlformats.org/officeDocument/2006/relationships/hyperlink" Target="https://agent-admin.paveapi.com/inspectionView/AMWT-7AKW6D5I0D?activeTab=past-sessions" TargetMode="External"/><Relationship Id="rId184" Type="http://schemas.openxmlformats.org/officeDocument/2006/relationships/hyperlink" Target="https://agent-admin.paveapi.com/inspectionView/AMWT-XQNTAWENAJ?activeTab=past-sessions" TargetMode="External"/><Relationship Id="rId189" Type="http://schemas.openxmlformats.org/officeDocument/2006/relationships/hyperlink" Target="https://agent-admin.paveapi.com/inspectionView/AMWT-256ICF3GSI?activeTab=past-sessions" TargetMode="External"/><Relationship Id="rId188" Type="http://schemas.openxmlformats.org/officeDocument/2006/relationships/hyperlink" Target="https://agent-admin.paveapi.com/inspectionView/AMWT-HW7M6CEYPL?activeTab=past-sessions" TargetMode="External"/><Relationship Id="rId183" Type="http://schemas.openxmlformats.org/officeDocument/2006/relationships/hyperlink" Target="https://agent-admin.paveapi.com/inspectionView/AMWT-F5F7DW7PYK?activeTab=past-sessions" TargetMode="External"/><Relationship Id="rId182" Type="http://schemas.openxmlformats.org/officeDocument/2006/relationships/hyperlink" Target="https://agent-admin.paveapi.com/inspectionView/AMWT-GI4OULUCDI?activeTab=past-sessions" TargetMode="External"/><Relationship Id="rId181" Type="http://schemas.openxmlformats.org/officeDocument/2006/relationships/hyperlink" Target="https://agent-admin.paveapi.com/inspectionView/AMWT-1JVKJBCTNC?activeTab=past-sessions" TargetMode="External"/><Relationship Id="rId180" Type="http://schemas.openxmlformats.org/officeDocument/2006/relationships/hyperlink" Target="https://agent-admin.paveapi.com/inspectionView/AMWT-PKMW5SJKYD?activeTab=past-sessions" TargetMode="External"/><Relationship Id="rId176" Type="http://schemas.openxmlformats.org/officeDocument/2006/relationships/hyperlink" Target="https://agent-admin.paveapi.com/inspectionView/AMWT-MGTZ28WLMW?activeTab=past-sessions" TargetMode="External"/><Relationship Id="rId297" Type="http://schemas.openxmlformats.org/officeDocument/2006/relationships/hyperlink" Target="https://agent-admin.paveapi.com/inspectionView/AMWT-IMTSQGKNGM?activeTab=past-sessions" TargetMode="External"/><Relationship Id="rId175" Type="http://schemas.openxmlformats.org/officeDocument/2006/relationships/hyperlink" Target="https://agent-admin.paveapi.com/inspectionView/AMWT-CIOGBU6MPI?activeTab=past-sessions" TargetMode="External"/><Relationship Id="rId296" Type="http://schemas.openxmlformats.org/officeDocument/2006/relationships/hyperlink" Target="https://agent-admin.paveapi.com/inspectionView/AMWT-BWBEHP0X3F?activeTab=past-sessions" TargetMode="External"/><Relationship Id="rId174" Type="http://schemas.openxmlformats.org/officeDocument/2006/relationships/hyperlink" Target="https://agent-admin.paveapi.com/inspectionView/AMWT-GBWAYNXVLC?activeTab=past-sessions" TargetMode="External"/><Relationship Id="rId295" Type="http://schemas.openxmlformats.org/officeDocument/2006/relationships/hyperlink" Target="https://agent-admin.paveapi.com/inspectionView/AMWT-ZMZWVMQIKE?activeTab=past-sessions" TargetMode="External"/><Relationship Id="rId173" Type="http://schemas.openxmlformats.org/officeDocument/2006/relationships/hyperlink" Target="https://agent-admin.paveapi.com/inspectionView/AMWT-WCHTKKUTLX?activeTab=past-sessions" TargetMode="External"/><Relationship Id="rId294" Type="http://schemas.openxmlformats.org/officeDocument/2006/relationships/hyperlink" Target="https://agent-admin.paveapi.com/inspectionView/AMWT-GIJQEVY73C?activeTab=past-sessions" TargetMode="External"/><Relationship Id="rId179" Type="http://schemas.openxmlformats.org/officeDocument/2006/relationships/hyperlink" Target="https://agent-admin.paveapi.com/inspectionView/AMWT-SA4PG75LDY?activeTab=past-sessions" TargetMode="External"/><Relationship Id="rId178" Type="http://schemas.openxmlformats.org/officeDocument/2006/relationships/hyperlink" Target="https://agent-admin.paveapi.com/inspectionView/AMWT-JDQG1OZFCD?activeTab=past-sessions" TargetMode="External"/><Relationship Id="rId299" Type="http://schemas.openxmlformats.org/officeDocument/2006/relationships/hyperlink" Target="https://agent-admin.paveapi.com/inspectionView/DIL1-UKO8ICTQ6K?activeTab=past-sessions" TargetMode="External"/><Relationship Id="rId177" Type="http://schemas.openxmlformats.org/officeDocument/2006/relationships/hyperlink" Target="https://agent-admin.paveapi.com/inspectionView/AMWT-WAZ0S0MLPO?activeTab=past-sessions" TargetMode="External"/><Relationship Id="rId298" Type="http://schemas.openxmlformats.org/officeDocument/2006/relationships/hyperlink" Target="https://agent-admin.paveapi.com/inspectionView/DIL1-N9RGCBWVV5?activeTab=past-sessions" TargetMode="External"/><Relationship Id="rId198" Type="http://schemas.openxmlformats.org/officeDocument/2006/relationships/hyperlink" Target="https://agent-admin.paveapi.com/inspectionView/AMWT-UWV4HSUGVU?activeTab=past-sessions" TargetMode="External"/><Relationship Id="rId197" Type="http://schemas.openxmlformats.org/officeDocument/2006/relationships/hyperlink" Target="https://agent-admin.paveapi.com/inspectionView/AMWT-SHGW3UJNDH?activeTab=past-sessions" TargetMode="External"/><Relationship Id="rId196" Type="http://schemas.openxmlformats.org/officeDocument/2006/relationships/hyperlink" Target="https://agent-admin.paveapi.com/inspectionView/AMWT-7HKGZBBGM4?activeTab=past-sessions" TargetMode="External"/><Relationship Id="rId195" Type="http://schemas.openxmlformats.org/officeDocument/2006/relationships/hyperlink" Target="https://agent-admin.paveapi.com/inspectionView/AMWT-VDXYLKF5E2?activeTab=past-sessions" TargetMode="External"/><Relationship Id="rId199" Type="http://schemas.openxmlformats.org/officeDocument/2006/relationships/hyperlink" Target="https://agent-admin.paveapi.com/inspectionView/AMWT-KQLUCENOEK?activeTab=past-sessions" TargetMode="External"/><Relationship Id="rId150" Type="http://schemas.openxmlformats.org/officeDocument/2006/relationships/hyperlink" Target="https://agent-admin.paveapi.com/inspectionView/AMWT-SHRIHJ79EW?activeTab=past-sessions" TargetMode="External"/><Relationship Id="rId271" Type="http://schemas.openxmlformats.org/officeDocument/2006/relationships/hyperlink" Target="https://agent-admin.paveapi.com/inspectionView/AMWT-UW1ZEONGE9?activeTab=past-sessions" TargetMode="External"/><Relationship Id="rId392" Type="http://schemas.openxmlformats.org/officeDocument/2006/relationships/hyperlink" Target="https://agent-admin.paveapi.com/inspectionView/AMWT-SQ1L8RSI6F?activeTab=past-sessions" TargetMode="External"/><Relationship Id="rId270" Type="http://schemas.openxmlformats.org/officeDocument/2006/relationships/hyperlink" Target="https://agent-admin.paveapi.com/inspectionView/AMWT-MKGKOJFNIY?activeTab=past-sessions" TargetMode="External"/><Relationship Id="rId391" Type="http://schemas.openxmlformats.org/officeDocument/2006/relationships/hyperlink" Target="https://agent-admin.paveapi.com/inspectionView/AMWT-SZJVZGGT7H?activeTab=past-sessions" TargetMode="External"/><Relationship Id="rId390" Type="http://schemas.openxmlformats.org/officeDocument/2006/relationships/hyperlink" Target="https://agent-admin.paveapi.com/inspectionView/AMWT-JTOPDTG4AN?activeTab=past-sessions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thien.ht/" TargetMode="External"/><Relationship Id="rId3" Type="http://schemas.openxmlformats.org/officeDocument/2006/relationships/hyperlink" Target="https://agent-admin.paveapi.com/inspectionView/AMWT-4OBMFH3IF8?activeTab=past-sessions" TargetMode="External"/><Relationship Id="rId149" Type="http://schemas.openxmlformats.org/officeDocument/2006/relationships/hyperlink" Target="https://agent-admin.paveapi.com/inspectionView/AMWT-SFYNVORZOA?activeTab=past-sessions" TargetMode="External"/><Relationship Id="rId4" Type="http://schemas.openxmlformats.org/officeDocument/2006/relationships/hyperlink" Target="https://agent-admin.paveapi.com/inspectionView/AMWT-NL4VGUG6LA?activeTab=past-sessions" TargetMode="External"/><Relationship Id="rId148" Type="http://schemas.openxmlformats.org/officeDocument/2006/relationships/hyperlink" Target="https://agent-admin.paveapi.com/inspectionView/AMUO-IF4RMJBGLM?activeTab=past-sessions" TargetMode="External"/><Relationship Id="rId269" Type="http://schemas.openxmlformats.org/officeDocument/2006/relationships/hyperlink" Target="https://agent-admin.paveapi.com/inspectionView/AMWT-IZZK98BHX8?activeTab=past-sessions" TargetMode="External"/><Relationship Id="rId9" Type="http://schemas.openxmlformats.org/officeDocument/2006/relationships/hyperlink" Target="https://agent-admin.paveapi.com/inspectionView/AMUO-NZVU2F1CVE?activeTab=past-sessions" TargetMode="External"/><Relationship Id="rId143" Type="http://schemas.openxmlformats.org/officeDocument/2006/relationships/hyperlink" Target="https://agent-admin.paveapi.com/inspectionView/AMUO-1ZVEFZMOHP?activeTab=past-sessions" TargetMode="External"/><Relationship Id="rId264" Type="http://schemas.openxmlformats.org/officeDocument/2006/relationships/hyperlink" Target="https://agent-admin.paveapi.com/inspectionView/AMWT-2IIHEONRBM?activeTab=past-sessions" TargetMode="External"/><Relationship Id="rId385" Type="http://schemas.openxmlformats.org/officeDocument/2006/relationships/hyperlink" Target="https://agent-admin.paveapi.com/inspectionView/AMWT-FLBOKTDBNM?activeTab=past-sessions" TargetMode="External"/><Relationship Id="rId142" Type="http://schemas.openxmlformats.org/officeDocument/2006/relationships/hyperlink" Target="https://agent-admin.paveapi.com/inspectionView/AMUO-CWGYWUABRD?activeTab=past-sessions" TargetMode="External"/><Relationship Id="rId263" Type="http://schemas.openxmlformats.org/officeDocument/2006/relationships/hyperlink" Target="https://agent-admin.paveapi.com/inspectionView/AMWT-C5JH5XLDTW?activeTab=past-sessions" TargetMode="External"/><Relationship Id="rId384" Type="http://schemas.openxmlformats.org/officeDocument/2006/relationships/hyperlink" Target="https://agent-admin.paveapi.com/inspectionView/AMWT-5SC7HZ4MKS?activeTab=past-sessions" TargetMode="External"/><Relationship Id="rId141" Type="http://schemas.openxmlformats.org/officeDocument/2006/relationships/hyperlink" Target="https://agent-admin.paveapi.com/inspectionView/AMWT-XMN7KKAKBH?activeTab=past-sessions" TargetMode="External"/><Relationship Id="rId262" Type="http://schemas.openxmlformats.org/officeDocument/2006/relationships/hyperlink" Target="https://dashboard.paveapi.com/park/AMFR-0EBZLOWZVV/?l=fr" TargetMode="External"/><Relationship Id="rId383" Type="http://schemas.openxmlformats.org/officeDocument/2006/relationships/hyperlink" Target="https://agent-admin.paveapi.com/inspectionView/AMWT-JUEFXBBWRY?activeTab=past-sessions" TargetMode="External"/><Relationship Id="rId140" Type="http://schemas.openxmlformats.org/officeDocument/2006/relationships/hyperlink" Target="https://agent-admin.paveapi.com/inspectionView/AMWT-HNSI2NVC5L?activeTab=past-sessions" TargetMode="External"/><Relationship Id="rId261" Type="http://schemas.openxmlformats.org/officeDocument/2006/relationships/hyperlink" Target="https://agent-admin.paveapi.com/inspectionView/AMFR-0EBZLOWZVV?activeTab=past-sessions" TargetMode="External"/><Relationship Id="rId382" Type="http://schemas.openxmlformats.org/officeDocument/2006/relationships/hyperlink" Target="https://agent-admin.paveapi.com/inspectionView/AMWT-5SC7HZ4MKS?activeTab=past-sessions" TargetMode="External"/><Relationship Id="rId5" Type="http://schemas.openxmlformats.org/officeDocument/2006/relationships/hyperlink" Target="https://agent-admin.paveapi.com/inspectionView/AMWT-BMUFW4BSCS?activeTab=past-sessions" TargetMode="External"/><Relationship Id="rId147" Type="http://schemas.openxmlformats.org/officeDocument/2006/relationships/hyperlink" Target="https://agent-admin.paveapi.com/inspectionView/AMUO-Q8GUUIPEBF?activeTab=past-sessions" TargetMode="External"/><Relationship Id="rId268" Type="http://schemas.openxmlformats.org/officeDocument/2006/relationships/hyperlink" Target="https://agent-admin.paveapi.com/inspectionView/AMWT-NKMUJVCALO?activeTab=past-sessions" TargetMode="External"/><Relationship Id="rId389" Type="http://schemas.openxmlformats.org/officeDocument/2006/relationships/hyperlink" Target="https://agent-admin.paveapi.com/inspectionView/AMWT-BPAWL24ADQ?activeTab=past-sessions" TargetMode="External"/><Relationship Id="rId6" Type="http://schemas.openxmlformats.org/officeDocument/2006/relationships/hyperlink" Target="https://agent-admin.paveapi.com/inspectionView/AMWT-HMGVZGKD5B?activeTab=past-sessions" TargetMode="External"/><Relationship Id="rId146" Type="http://schemas.openxmlformats.org/officeDocument/2006/relationships/hyperlink" Target="https://agent-admin.paveapi.com/inspectionView/AMUO-IGT9SN90HM?activeTab=past-sessions" TargetMode="External"/><Relationship Id="rId267" Type="http://schemas.openxmlformats.org/officeDocument/2006/relationships/hyperlink" Target="https://agent-admin.paveapi.com/inspectionView/AMWT-ZCDWS9UB9X?activeTab=past-sessions" TargetMode="External"/><Relationship Id="rId388" Type="http://schemas.openxmlformats.org/officeDocument/2006/relationships/hyperlink" Target="https://agent-admin.paveapi.com/inspectionView/AMWT-EBZYNQRMRJ?activeTab=past-sessions" TargetMode="External"/><Relationship Id="rId7" Type="http://schemas.openxmlformats.org/officeDocument/2006/relationships/hyperlink" Target="https://agent-admin.paveapi.com/inspectionView/AMWT-FNK0WP6LGZ?activeTab=past-sessions" TargetMode="External"/><Relationship Id="rId145" Type="http://schemas.openxmlformats.org/officeDocument/2006/relationships/hyperlink" Target="https://agent-admin.paveapi.com/inspectionView/AMUO-WHDSXWZ3NX?activeTab=past-sessions" TargetMode="External"/><Relationship Id="rId266" Type="http://schemas.openxmlformats.org/officeDocument/2006/relationships/hyperlink" Target="https://agent-admin.paveapi.com/inspectionView/AMWT-EULUBBLO4L?activeTab=past-sessions" TargetMode="External"/><Relationship Id="rId387" Type="http://schemas.openxmlformats.org/officeDocument/2006/relationships/hyperlink" Target="https://agent-admin.paveapi.com/inspectionView/AMWT-FO2NF61T3N?activeTab=past-sessions" TargetMode="External"/><Relationship Id="rId8" Type="http://schemas.openxmlformats.org/officeDocument/2006/relationships/hyperlink" Target="https://agent-admin.paveapi.com/inspectionView/AMUO-MF9LWCXEZ8?activeTab=past-sessions" TargetMode="External"/><Relationship Id="rId144" Type="http://schemas.openxmlformats.org/officeDocument/2006/relationships/hyperlink" Target="https://agent-admin.paveapi.com/inspectionView/AMUO-CAZGFWQQ9P?activeTab=past-sessions" TargetMode="External"/><Relationship Id="rId265" Type="http://schemas.openxmlformats.org/officeDocument/2006/relationships/hyperlink" Target="https://agent-admin.paveapi.com/inspectionView/AMWT-QDUC3U1C0R?activeTab=past-sessions" TargetMode="External"/><Relationship Id="rId386" Type="http://schemas.openxmlformats.org/officeDocument/2006/relationships/hyperlink" Target="https://agent-admin.paveapi.com/inspectionView/AMWT-IBQWWYJTWV?activeTab=past-sessions" TargetMode="External"/><Relationship Id="rId260" Type="http://schemas.openxmlformats.org/officeDocument/2006/relationships/hyperlink" Target="https://dashboard.paveapi.com/park/AMFR-JF8J8QCWMM/?l=fr" TargetMode="External"/><Relationship Id="rId381" Type="http://schemas.openxmlformats.org/officeDocument/2006/relationships/hyperlink" Target="https://agent-admin.paveapi.com/inspectionView/AMWT-V1QQRYN6HZ?activeTab=past-sessions" TargetMode="External"/><Relationship Id="rId380" Type="http://schemas.openxmlformats.org/officeDocument/2006/relationships/hyperlink" Target="https://agent-admin.paveapi.com/inspectionView/AMWT-U9QQOLCFEE?activeTab=past-sessions" TargetMode="External"/><Relationship Id="rId139" Type="http://schemas.openxmlformats.org/officeDocument/2006/relationships/hyperlink" Target="https://agent-admin.paveapi.com/inspectionView/AMWT-YWI5TFKWPR?activeTab=past-sessions" TargetMode="External"/><Relationship Id="rId138" Type="http://schemas.openxmlformats.org/officeDocument/2006/relationships/hyperlink" Target="https://agent-admin.paveapi.com/inspectionView/AMWT-MI3LVVCH20?activeTab=past-sessions" TargetMode="External"/><Relationship Id="rId259" Type="http://schemas.openxmlformats.org/officeDocument/2006/relationships/hyperlink" Target="https://agent-admin.paveapi.com/inspectionView/AMFR-JF8J8QCWMM?activeTab=past-sessions" TargetMode="External"/><Relationship Id="rId137" Type="http://schemas.openxmlformats.org/officeDocument/2006/relationships/hyperlink" Target="https://agent-admin.paveapi.com/inspectionView/AMWT-92TCVCFUGH?activeTab=past-sessions" TargetMode="External"/><Relationship Id="rId258" Type="http://schemas.openxmlformats.org/officeDocument/2006/relationships/hyperlink" Target="https://dashboard.paveapi.com/park/AMWT-BJN0BCIL1D/?l=en" TargetMode="External"/><Relationship Id="rId379" Type="http://schemas.openxmlformats.org/officeDocument/2006/relationships/hyperlink" Target="https://agent-admin.paveapi.com/inspectionView/AMRR-S0XJ6WSCOU?activeTab=past-sessions" TargetMode="External"/><Relationship Id="rId132" Type="http://schemas.openxmlformats.org/officeDocument/2006/relationships/hyperlink" Target="https://agent-admin.paveapi.com/inspectionView/AMUO-ENISC2OEQ6?activeTab=past-sessions" TargetMode="External"/><Relationship Id="rId253" Type="http://schemas.openxmlformats.org/officeDocument/2006/relationships/hyperlink" Target="https://agent-admin.paveapi.com/inspectionView/AMWT-TF1CB0PZIK?activeTab=past-sessions" TargetMode="External"/><Relationship Id="rId374" Type="http://schemas.openxmlformats.org/officeDocument/2006/relationships/hyperlink" Target="https://agent-admin.paveapi.com/inspectionView/AMWT-LJ48JW8XJ2?activeTab=past-sessions" TargetMode="External"/><Relationship Id="rId495" Type="http://schemas.openxmlformats.org/officeDocument/2006/relationships/hyperlink" Target="https://agent-admin.paveapi.com/inspectionView/AMWT-9HXXOGDEVU?activeTab=past-sessions" TargetMode="External"/><Relationship Id="rId131" Type="http://schemas.openxmlformats.org/officeDocument/2006/relationships/hyperlink" Target="https://agent-admin.paveapi.com/inspectionView/AMWT-HIRTSWTMVI?activeTab=past-sessions" TargetMode="External"/><Relationship Id="rId252" Type="http://schemas.openxmlformats.org/officeDocument/2006/relationships/hyperlink" Target="https://dashboard.paveapi.com/park/AMWT-3ZWD9DKB4U/?l=en" TargetMode="External"/><Relationship Id="rId373" Type="http://schemas.openxmlformats.org/officeDocument/2006/relationships/hyperlink" Target="https://agent-admin.paveapi.com/inspectionView/AMWT-88HTIZEEO8?activeTab=past-sessions" TargetMode="External"/><Relationship Id="rId494" Type="http://schemas.openxmlformats.org/officeDocument/2006/relationships/hyperlink" Target="https://agent-admin.paveapi.com/inspectionView/AMWT-FFMLJOCVM3?activeTab=past-sessions" TargetMode="External"/><Relationship Id="rId130" Type="http://schemas.openxmlformats.org/officeDocument/2006/relationships/hyperlink" Target="https://agent-admin.paveapi.com/inspectionView/AMWT-ANRDYSYFW3?activeTab=past-sessions" TargetMode="External"/><Relationship Id="rId251" Type="http://schemas.openxmlformats.org/officeDocument/2006/relationships/hyperlink" Target="https://agent-admin.paveapi.com/inspectionView/AMWT-3ZWD9DKB4U?activeTab=past-sessions" TargetMode="External"/><Relationship Id="rId372" Type="http://schemas.openxmlformats.org/officeDocument/2006/relationships/hyperlink" Target="https://agent-admin.paveapi.com/inspectionView/AMWT-9PKUGSEIAK?activeTab=past-sessions" TargetMode="External"/><Relationship Id="rId493" Type="http://schemas.openxmlformats.org/officeDocument/2006/relationships/hyperlink" Target="https://agent-admin.paveapi.com/inspectionView/AMWT-KTZTTMVOYX?activeTab=past-sessions" TargetMode="External"/><Relationship Id="rId250" Type="http://schemas.openxmlformats.org/officeDocument/2006/relationships/hyperlink" Target="https://dashboard.paveapi.com/park/AMWT-UKU6WAZWHO/?l=en" TargetMode="External"/><Relationship Id="rId371" Type="http://schemas.openxmlformats.org/officeDocument/2006/relationships/hyperlink" Target="https://agent-admin.paveapi.com/inspectionView/AMWT-DHMN0PLHSX?activeTab=past-sessions" TargetMode="External"/><Relationship Id="rId492" Type="http://schemas.openxmlformats.org/officeDocument/2006/relationships/hyperlink" Target="https://agent-admin.paveapi.com/inspectionView/AMWT-YZRMEABRWQ?activeTab=past-sessions" TargetMode="External"/><Relationship Id="rId136" Type="http://schemas.openxmlformats.org/officeDocument/2006/relationships/hyperlink" Target="https://agent-admin.paveapi.com/inspectionView/AMWT-0FFU69FOF9?activeTab=past-sessions" TargetMode="External"/><Relationship Id="rId257" Type="http://schemas.openxmlformats.org/officeDocument/2006/relationships/hyperlink" Target="https://agent-admin.paveapi.com/inspectionView/AMWT-BJN0BCIL1D?activeTab=past-sessions" TargetMode="External"/><Relationship Id="rId378" Type="http://schemas.openxmlformats.org/officeDocument/2006/relationships/hyperlink" Target="https://agent-admin.paveapi.com/inspectionView/AMRR-PJHPENMXOW?activeTab=past-sessions" TargetMode="External"/><Relationship Id="rId499" Type="http://schemas.openxmlformats.org/officeDocument/2006/relationships/hyperlink" Target="http://thien.ht/" TargetMode="External"/><Relationship Id="rId135" Type="http://schemas.openxmlformats.org/officeDocument/2006/relationships/hyperlink" Target="https://agent-admin.paveapi.com/inspectionView/AMRR-OENDNJEACG?activeTab=past-sessions" TargetMode="External"/><Relationship Id="rId256" Type="http://schemas.openxmlformats.org/officeDocument/2006/relationships/hyperlink" Target="https://dashboard.paveapi.com/park/AMWT-AMKLZTFVXT/?l=en" TargetMode="External"/><Relationship Id="rId377" Type="http://schemas.openxmlformats.org/officeDocument/2006/relationships/hyperlink" Target="https://agent-admin.paveapi.com/inspectionView/AMRR-GU64EHKLVW?activeTab=past-sessions" TargetMode="External"/><Relationship Id="rId498" Type="http://schemas.openxmlformats.org/officeDocument/2006/relationships/hyperlink" Target="https://agent-admin.paveapi.com/inspectionView/AMWT-RKFTXDIJNI?activeTab=past-sessions" TargetMode="External"/><Relationship Id="rId134" Type="http://schemas.openxmlformats.org/officeDocument/2006/relationships/hyperlink" Target="https://agent-admin.paveapi.com/inspectionView/AMWT-N8XJC2DW3Y?activeTab=past-sessions" TargetMode="External"/><Relationship Id="rId255" Type="http://schemas.openxmlformats.org/officeDocument/2006/relationships/hyperlink" Target="https://agent-admin.paveapi.com/inspectionView/AMWT-AMKLZTFVXT?activeTab=past-sessions" TargetMode="External"/><Relationship Id="rId376" Type="http://schemas.openxmlformats.org/officeDocument/2006/relationships/hyperlink" Target="https://agent-admin.paveapi.com/inspectionView/AMWT-WAMKR3NTZ8?activeTab=past-sessions" TargetMode="External"/><Relationship Id="rId497" Type="http://schemas.openxmlformats.org/officeDocument/2006/relationships/hyperlink" Target="https://agent-admin.paveapi.com/inspectionView/AMUO-PCIVOKBCKP?activeTab=past-sessions" TargetMode="External"/><Relationship Id="rId133" Type="http://schemas.openxmlformats.org/officeDocument/2006/relationships/hyperlink" Target="https://agent-admin.paveapi.com/inspectionView/AMWT-Q71RUDCGIY?activeTab=past-sessions" TargetMode="External"/><Relationship Id="rId254" Type="http://schemas.openxmlformats.org/officeDocument/2006/relationships/hyperlink" Target="https://dashboard.paveapi.com/park/AMWT-TF1CB0PZIK/?l=en" TargetMode="External"/><Relationship Id="rId375" Type="http://schemas.openxmlformats.org/officeDocument/2006/relationships/hyperlink" Target="https://agent-admin.paveapi.com/inspectionView/AMWT-NBCFQ0MF8M?activeTab=past-sessions" TargetMode="External"/><Relationship Id="rId496" Type="http://schemas.openxmlformats.org/officeDocument/2006/relationships/hyperlink" Target="https://agent-admin.paveapi.com/inspectionView/AMUO-AUMBGZEHQX?activeTab=past-sessions" TargetMode="External"/><Relationship Id="rId172" Type="http://schemas.openxmlformats.org/officeDocument/2006/relationships/hyperlink" Target="https://agent-admin.paveapi.com/inspectionView/AMWT-C36EYUT2EQ?activeTab=past-sessions" TargetMode="External"/><Relationship Id="rId293" Type="http://schemas.openxmlformats.org/officeDocument/2006/relationships/hyperlink" Target="https://agent-admin.paveapi.com/inspectionView/AMWT-77NMRGHZOK?activeTab=past-sessions" TargetMode="External"/><Relationship Id="rId171" Type="http://schemas.openxmlformats.org/officeDocument/2006/relationships/hyperlink" Target="https://agent-admin.paveapi.com/inspectionView/AMUO-O8C8GVV1HA?activeTab=past-sessions" TargetMode="External"/><Relationship Id="rId292" Type="http://schemas.openxmlformats.org/officeDocument/2006/relationships/hyperlink" Target="https://agent-admin.paveapi.com/inspectionView/AMWT-URCX2MK1CT?activeTab=past-sessions" TargetMode="External"/><Relationship Id="rId170" Type="http://schemas.openxmlformats.org/officeDocument/2006/relationships/hyperlink" Target="https://agent-admin.paveapi.com/inspectionView/AMUO-LO44HLO83O?activeTab=past-sessions" TargetMode="External"/><Relationship Id="rId291" Type="http://schemas.openxmlformats.org/officeDocument/2006/relationships/hyperlink" Target="https://agent-admin.paveapi.com/inspectionView/AMWT-2JETA15LXZ?activeTab=past-sessions" TargetMode="External"/><Relationship Id="rId290" Type="http://schemas.openxmlformats.org/officeDocument/2006/relationships/hyperlink" Target="https://agent-admin.paveapi.com/inspectionView/AMWT-WF3JDKQCX1?activeTab=past-sessions" TargetMode="External"/><Relationship Id="rId165" Type="http://schemas.openxmlformats.org/officeDocument/2006/relationships/hyperlink" Target="https://agent-admin.paveapi.com/inspectionView/AMWT-XV6G5DQJCS?activeTab=past-sessions" TargetMode="External"/><Relationship Id="rId286" Type="http://schemas.openxmlformats.org/officeDocument/2006/relationships/hyperlink" Target="https://agent-admin.paveapi.com/inspectionView/AMWT-3YIUPGJMKR?activeTab=past-sessions" TargetMode="External"/><Relationship Id="rId164" Type="http://schemas.openxmlformats.org/officeDocument/2006/relationships/hyperlink" Target="https://agent-admin.paveapi.com/inspectionView/AMWT-Y9WMLTXHIY?activeTab=past-sessions" TargetMode="External"/><Relationship Id="rId285" Type="http://schemas.openxmlformats.org/officeDocument/2006/relationships/hyperlink" Target="https://agent-admin.paveapi.com/inspectionView/AMWT-IWCNM0XMGN?activeTab=past-sessions" TargetMode="External"/><Relationship Id="rId163" Type="http://schemas.openxmlformats.org/officeDocument/2006/relationships/hyperlink" Target="https://agent-admin.paveapi.com/inspectionView/AMWT-SZGMIEEY53?activeTab=past-sessions" TargetMode="External"/><Relationship Id="rId284" Type="http://schemas.openxmlformats.org/officeDocument/2006/relationships/hyperlink" Target="https://agent-admin.paveapi.com/inspectionView/AMWT-BOHVMSMU0R?activeTab=past-sessions" TargetMode="External"/><Relationship Id="rId162" Type="http://schemas.openxmlformats.org/officeDocument/2006/relationships/hyperlink" Target="https://agent-admin.paveapi.com/inspectionView/AMWT-LMLUSZZIS2?activeTab=past-sessions" TargetMode="External"/><Relationship Id="rId283" Type="http://schemas.openxmlformats.org/officeDocument/2006/relationships/hyperlink" Target="https://agent-admin.paveapi.com/inspectionView/AMWT-XGITTHQWMY?activeTab=past-sessions" TargetMode="External"/><Relationship Id="rId169" Type="http://schemas.openxmlformats.org/officeDocument/2006/relationships/hyperlink" Target="https://agent-admin.paveapi.com/inspectionView/AMWT-BHIWGZFPR1?activeTab=past-sessions" TargetMode="External"/><Relationship Id="rId168" Type="http://schemas.openxmlformats.org/officeDocument/2006/relationships/hyperlink" Target="https://agent-admin.paveapi.com/inspectionView/AMWT-KS3UVFSHLY?activeTab=past-sessions" TargetMode="External"/><Relationship Id="rId289" Type="http://schemas.openxmlformats.org/officeDocument/2006/relationships/hyperlink" Target="https://agent-admin.paveapi.com/inspectionView/AMWT-ZLPMAONCMN?activeTab=past-sessions" TargetMode="External"/><Relationship Id="rId167" Type="http://schemas.openxmlformats.org/officeDocument/2006/relationships/hyperlink" Target="https://agent-admin.paveapi.com/inspectionView/AMWT-ZMFJ9GQRLH?activeTab=past-sessions" TargetMode="External"/><Relationship Id="rId288" Type="http://schemas.openxmlformats.org/officeDocument/2006/relationships/hyperlink" Target="https://agent-admin.paveapi.com/inspectionView/AMWT-JFRVOZENDZ?activeTab=past-sessions" TargetMode="External"/><Relationship Id="rId166" Type="http://schemas.openxmlformats.org/officeDocument/2006/relationships/hyperlink" Target="https://agent-admin.paveapi.com/inspectionView/AMWT-8YN9VKN2QN?activeTab=past-sessions" TargetMode="External"/><Relationship Id="rId287" Type="http://schemas.openxmlformats.org/officeDocument/2006/relationships/hyperlink" Target="https://agent-admin.paveapi.com/inspectionView/AMUO-YSKGX5S8QU?activeTab=past-sessions" TargetMode="External"/><Relationship Id="rId161" Type="http://schemas.openxmlformats.org/officeDocument/2006/relationships/hyperlink" Target="https://agent-admin.paveapi.com/inspectionView/AMDE-XPPREHVPXP?activeTab=past-sessions" TargetMode="External"/><Relationship Id="rId282" Type="http://schemas.openxmlformats.org/officeDocument/2006/relationships/hyperlink" Target="https://agent-admin.paveapi.com/inspectionView/AMWT-EA2OIU0MPB?activeTab=past-sessions" TargetMode="External"/><Relationship Id="rId160" Type="http://schemas.openxmlformats.org/officeDocument/2006/relationships/hyperlink" Target="https://agent-admin.paveapi.com/inspectionView/AMDE-DSWCPTL4WO?activeTab=past-sessions" TargetMode="External"/><Relationship Id="rId281" Type="http://schemas.openxmlformats.org/officeDocument/2006/relationships/hyperlink" Target="https://agent-admin.paveapi.com/inspectionView/AMRR-HFMYLBSUCM?activeTab=past-sessions" TargetMode="External"/><Relationship Id="rId280" Type="http://schemas.openxmlformats.org/officeDocument/2006/relationships/hyperlink" Target="https://agent-admin.paveapi.com/inspectionView/AMWT-VBXLEAI2GP?activeTab=past-sessions" TargetMode="External"/><Relationship Id="rId159" Type="http://schemas.openxmlformats.org/officeDocument/2006/relationships/hyperlink" Target="https://agent-admin.paveapi.com/inspectionView/AMWT-PB4Q7ISCZI?activeTab=past-sessions" TargetMode="External"/><Relationship Id="rId154" Type="http://schemas.openxmlformats.org/officeDocument/2006/relationships/hyperlink" Target="https://agent-admin.paveapi.com/inspectionView/AMWT-JS6AJNKJTM?activeTab=past-sessions" TargetMode="External"/><Relationship Id="rId275" Type="http://schemas.openxmlformats.org/officeDocument/2006/relationships/hyperlink" Target="https://agent-admin.paveapi.com/inspectionView/AMWT-UORN9VRMOC?activeTab=past-sessions" TargetMode="External"/><Relationship Id="rId396" Type="http://schemas.openxmlformats.org/officeDocument/2006/relationships/hyperlink" Target="https://agent-admin.paveapi.com/inspectionView/AMWT-FW9YBOBP7S?activeTab=past-sessions" TargetMode="External"/><Relationship Id="rId153" Type="http://schemas.openxmlformats.org/officeDocument/2006/relationships/hyperlink" Target="https://agent-admin.paveapi.com/inspectionView/AMWT-DBLQA2OQDE?activeTab=past-sessions" TargetMode="External"/><Relationship Id="rId274" Type="http://schemas.openxmlformats.org/officeDocument/2006/relationships/hyperlink" Target="https://agent-admin.paveapi.com/inspectionView/AMWT-XRQNZPENHF?activeTab=past-sessions" TargetMode="External"/><Relationship Id="rId395" Type="http://schemas.openxmlformats.org/officeDocument/2006/relationships/hyperlink" Target="https://agent-admin.paveapi.com/inspectionView/AMWT-P7JHOINHEV?activeTab=past-sessions" TargetMode="External"/><Relationship Id="rId152" Type="http://schemas.openxmlformats.org/officeDocument/2006/relationships/hyperlink" Target="https://agent-admin.paveapi.com/inspectionView/AMWT-S6GTS4SDXS?activeTab=past-sessions" TargetMode="External"/><Relationship Id="rId273" Type="http://schemas.openxmlformats.org/officeDocument/2006/relationships/hyperlink" Target="https://agent-admin.paveapi.com/inspectionView/AMWT-HKX2NVABEU?activeTab=past-sessions" TargetMode="External"/><Relationship Id="rId394" Type="http://schemas.openxmlformats.org/officeDocument/2006/relationships/hyperlink" Target="https://agent-admin.paveapi.com/inspectionView/AMUO-CONDYTZGV3?activeTab=past-sessions" TargetMode="External"/><Relationship Id="rId151" Type="http://schemas.openxmlformats.org/officeDocument/2006/relationships/hyperlink" Target="https://agent-admin.paveapi.com/inspectionView/AMWT-MHSA7UCTAF?activeTab=past-sessions" TargetMode="External"/><Relationship Id="rId272" Type="http://schemas.openxmlformats.org/officeDocument/2006/relationships/hyperlink" Target="https://agent-admin.paveapi.com/inspectionView/AMWT-C4RJDG2OSA?activeTab=past-sessions" TargetMode="External"/><Relationship Id="rId393" Type="http://schemas.openxmlformats.org/officeDocument/2006/relationships/hyperlink" Target="https://agent-admin.paveapi.com/inspectionView/AMUO-AYM0WNHKCB?activeTab=past-sessions" TargetMode="External"/><Relationship Id="rId158" Type="http://schemas.openxmlformats.org/officeDocument/2006/relationships/hyperlink" Target="https://agent-admin.paveapi.com/inspectionView/AMWT-Z9PTCJMDYF?activeTab=past-sessions" TargetMode="External"/><Relationship Id="rId279" Type="http://schemas.openxmlformats.org/officeDocument/2006/relationships/hyperlink" Target="https://agent-admin.paveapi.com/inspectionView/AMWT-F3ZN6GY5IO?activeTab=past-sessions" TargetMode="External"/><Relationship Id="rId157" Type="http://schemas.openxmlformats.org/officeDocument/2006/relationships/hyperlink" Target="https://agent-admin.paveapi.com/inspectionView/AMWT-XZFTL8NSUI?activeTab=past-sessions" TargetMode="External"/><Relationship Id="rId278" Type="http://schemas.openxmlformats.org/officeDocument/2006/relationships/hyperlink" Target="https://agent-admin.paveapi.com/inspectionView/AMWT-06O0KM5HY9?activeTab=past-sessions" TargetMode="External"/><Relationship Id="rId399" Type="http://schemas.openxmlformats.org/officeDocument/2006/relationships/hyperlink" Target="https://agent-admin.paveapi.com/inspectionView/AMWT-UFRJU4NFJI?activeTab=past-sessions" TargetMode="External"/><Relationship Id="rId156" Type="http://schemas.openxmlformats.org/officeDocument/2006/relationships/hyperlink" Target="https://agent-admin.paveapi.com/inspectionView/AMWT-IOVZXAPGDS?activeTab=past-sessions" TargetMode="External"/><Relationship Id="rId277" Type="http://schemas.openxmlformats.org/officeDocument/2006/relationships/hyperlink" Target="https://agent-admin.paveapi.com/inspectionView/AMWT-LQYYGFMDI0?activeTab=past-sessions" TargetMode="External"/><Relationship Id="rId398" Type="http://schemas.openxmlformats.org/officeDocument/2006/relationships/hyperlink" Target="https://agent-admin.paveapi.com/inspectionView/AMWT-IDU57PPAHF?activeTab=past-sessions" TargetMode="External"/><Relationship Id="rId155" Type="http://schemas.openxmlformats.org/officeDocument/2006/relationships/hyperlink" Target="https://agent-admin.paveapi.com/inspectionView/AMWT-44RMEOLHKS?activeTab=past-sessions" TargetMode="External"/><Relationship Id="rId276" Type="http://schemas.openxmlformats.org/officeDocument/2006/relationships/hyperlink" Target="https://agent-admin.paveapi.com/inspectionView/AMWT-D7CU8TCF5Z?activeTab=past-sessions" TargetMode="External"/><Relationship Id="rId397" Type="http://schemas.openxmlformats.org/officeDocument/2006/relationships/hyperlink" Target="https://agent-admin.paveapi.com/inspectionView/AMWT-JEWFWOHML5?activeTab=past-sessions" TargetMode="External"/><Relationship Id="rId40" Type="http://schemas.openxmlformats.org/officeDocument/2006/relationships/hyperlink" Target="https://dashboard.paveapi.com/park/AMWT-HZC42UEZLC/?l=en" TargetMode="External"/><Relationship Id="rId42" Type="http://schemas.openxmlformats.org/officeDocument/2006/relationships/hyperlink" Target="https://dashboard.paveapi.com/park/AMWT-CLLIKUKPNM/?l=en" TargetMode="External"/><Relationship Id="rId41" Type="http://schemas.openxmlformats.org/officeDocument/2006/relationships/hyperlink" Target="https://agent-admin.paveapi.com/inspectionView/AMWT-CLLIKUKPNM?activeTab=past-sessions" TargetMode="External"/><Relationship Id="rId44" Type="http://schemas.openxmlformats.org/officeDocument/2006/relationships/hyperlink" Target="https://dashboard.paveapi.com/park/AMWT-6EQZRBLF94/?l=en" TargetMode="External"/><Relationship Id="rId43" Type="http://schemas.openxmlformats.org/officeDocument/2006/relationships/hyperlink" Target="https://agent-admin.paveapi.com/inspectionView/AMWT-6EQZRBLF94?activeTab=past-sessions" TargetMode="External"/><Relationship Id="rId46" Type="http://schemas.openxmlformats.org/officeDocument/2006/relationships/hyperlink" Target="https://dashboard.paveapi.com/park/AMWT-EPQ03UNK2O/?l=en" TargetMode="External"/><Relationship Id="rId45" Type="http://schemas.openxmlformats.org/officeDocument/2006/relationships/hyperlink" Target="https://agent-admin.paveapi.com/inspectionView/AMWT-EPQ03UNK2O?activeTab=past-sessions" TargetMode="External"/><Relationship Id="rId509" Type="http://schemas.openxmlformats.org/officeDocument/2006/relationships/hyperlink" Target="https://agent-admin.paveapi.com/inspectionView/AMRR-OZLMNXYP6V?activeTab=past-sessions" TargetMode="External"/><Relationship Id="rId508" Type="http://schemas.openxmlformats.org/officeDocument/2006/relationships/hyperlink" Target="https://agent-admin.paveapi.com/inspectionView/AMFR-DUYRYNR4RA?activeTab=past-sessions" TargetMode="External"/><Relationship Id="rId629" Type="http://schemas.openxmlformats.org/officeDocument/2006/relationships/hyperlink" Target="https://agent-admin.paveapi.com/inspectionView/AMWT-NHMFON2EUN?activeTab=past-sessions" TargetMode="External"/><Relationship Id="rId503" Type="http://schemas.openxmlformats.org/officeDocument/2006/relationships/hyperlink" Target="https://agent-admin.paveapi.com/inspectionView/AMWT-DEULBSMVKU?activeTab=past-sessions" TargetMode="External"/><Relationship Id="rId624" Type="http://schemas.openxmlformats.org/officeDocument/2006/relationships/hyperlink" Target="https://dashboard.paveapi.com/park/AMWT-PZKBXSZSJP/?l=en" TargetMode="External"/><Relationship Id="rId502" Type="http://schemas.openxmlformats.org/officeDocument/2006/relationships/hyperlink" Target="https://agent-admin.paveapi.com/inspectionView/AMWT-2VFP7TKS1G?activeTab=past-sessions" TargetMode="External"/><Relationship Id="rId623" Type="http://schemas.openxmlformats.org/officeDocument/2006/relationships/hyperlink" Target="https://agent-admin.paveapi.com/inspectionView/AMWT-PZKBXSZSJP?activeTab=past-sessions" TargetMode="External"/><Relationship Id="rId501" Type="http://schemas.openxmlformats.org/officeDocument/2006/relationships/hyperlink" Target="https://agent-admin.paveapi.com/inspectionView/AMWT-AFYGEKZIBN?activeTab=past-sessions" TargetMode="External"/><Relationship Id="rId622" Type="http://schemas.openxmlformats.org/officeDocument/2006/relationships/hyperlink" Target="https://dashboard.paveapi.com/park/AMWT-CDHMEV16XV/?l=en" TargetMode="External"/><Relationship Id="rId500" Type="http://schemas.openxmlformats.org/officeDocument/2006/relationships/hyperlink" Target="https://agent-admin.paveapi.com/inspectionView/AMWT-CAZLAXFSR9?activeTab=past-sessions" TargetMode="External"/><Relationship Id="rId621" Type="http://schemas.openxmlformats.org/officeDocument/2006/relationships/hyperlink" Target="https://agent-admin.paveapi.com/inspectionView/AMWT-CDHMEV16XV?activeTab=past-sessions" TargetMode="External"/><Relationship Id="rId507" Type="http://schemas.openxmlformats.org/officeDocument/2006/relationships/hyperlink" Target="https://agent-admin.paveapi.com/inspectionView/AMFR-FI5VOY04WG?activeTab=past-sessions" TargetMode="External"/><Relationship Id="rId628" Type="http://schemas.openxmlformats.org/officeDocument/2006/relationships/hyperlink" Target="https://dashboard.paveapi.com/park/AMWT-IHXZ22TXPX/?l=en" TargetMode="External"/><Relationship Id="rId506" Type="http://schemas.openxmlformats.org/officeDocument/2006/relationships/hyperlink" Target="https://agent-admin.paveapi.com/inspectionView/AMWT-GHSBYKLKDX?activeTab=past-sessions" TargetMode="External"/><Relationship Id="rId627" Type="http://schemas.openxmlformats.org/officeDocument/2006/relationships/hyperlink" Target="https://agent-admin.paveapi.com/inspectionView/AMWT-IHXZ22TXPX?activeTab=past-sessions" TargetMode="External"/><Relationship Id="rId505" Type="http://schemas.openxmlformats.org/officeDocument/2006/relationships/hyperlink" Target="https://agent-admin.paveapi.com/inspectionView/AMWT-KVXALMRDVA?activeTab=past-sessions" TargetMode="External"/><Relationship Id="rId626" Type="http://schemas.openxmlformats.org/officeDocument/2006/relationships/hyperlink" Target="https://dashboard.paveapi.com/park/AMWT-0Y9YXBD4KO/?l=en" TargetMode="External"/><Relationship Id="rId504" Type="http://schemas.openxmlformats.org/officeDocument/2006/relationships/hyperlink" Target="https://agent-admin.paveapi.com/inspectionView/AMWT-QGZEJD2PZI?activeTab=past-sessions" TargetMode="External"/><Relationship Id="rId625" Type="http://schemas.openxmlformats.org/officeDocument/2006/relationships/hyperlink" Target="https://agent-admin.paveapi.com/inspectionView/AMWT-0Y9YXBD4KO?activeTab=past-sessions" TargetMode="External"/><Relationship Id="rId48" Type="http://schemas.openxmlformats.org/officeDocument/2006/relationships/hyperlink" Target="https://dashboard.paveapi.com/park/AMUO-HYBJTG5MJE/?l=en" TargetMode="External"/><Relationship Id="rId47" Type="http://schemas.openxmlformats.org/officeDocument/2006/relationships/hyperlink" Target="https://agent-admin.paveapi.com/inspectionView/AMUO-HYBJTG5MJE?activeTab=past-sessions" TargetMode="External"/><Relationship Id="rId49" Type="http://schemas.openxmlformats.org/officeDocument/2006/relationships/hyperlink" Target="https://agent-admin.paveapi.com/inspectionView/AMUO-NTFAESA63L?activeTab=past-sessions" TargetMode="External"/><Relationship Id="rId620" Type="http://schemas.openxmlformats.org/officeDocument/2006/relationships/hyperlink" Target="https://dashboard.paveapi.com/park/AMWT-1DDORJRZL4/?l=en" TargetMode="External"/><Relationship Id="rId31" Type="http://schemas.openxmlformats.org/officeDocument/2006/relationships/hyperlink" Target="https://agent-admin.paveapi.com/inspectionView/AMWT-0C0GCQESDA?activeTab=past-sessions" TargetMode="External"/><Relationship Id="rId30" Type="http://schemas.openxmlformats.org/officeDocument/2006/relationships/hyperlink" Target="https://agent-admin.paveapi.com/inspectionView/AMWT-AUCGARQFGH?activeTab=past-sessions" TargetMode="External"/><Relationship Id="rId33" Type="http://schemas.openxmlformats.org/officeDocument/2006/relationships/hyperlink" Target="https://agent-admin.paveapi.com/inspectionView/AMWT-UXBCEOEFN1?activeTab=past-sessions" TargetMode="External"/><Relationship Id="rId32" Type="http://schemas.openxmlformats.org/officeDocument/2006/relationships/hyperlink" Target="https://agent-admin.paveapi.com/inspectionView/AMWT-KLPD5NL05J?activeTab=past-sessions" TargetMode="External"/><Relationship Id="rId35" Type="http://schemas.openxmlformats.org/officeDocument/2006/relationships/hyperlink" Target="https://agent-admin.paveapi.com/inspectionView/AMWT-1LAEWCDCAR?activeTab=past-sessions" TargetMode="External"/><Relationship Id="rId34" Type="http://schemas.openxmlformats.org/officeDocument/2006/relationships/hyperlink" Target="https://agent-admin.paveapi.com/inspectionView/AMWT-JDL0BNOD12?activeTab=past-sessions" TargetMode="External"/><Relationship Id="rId619" Type="http://schemas.openxmlformats.org/officeDocument/2006/relationships/hyperlink" Target="https://agent-admin.paveapi.com/inspectionView/AMWT-1DDORJRZL4?activeTab=past-sessions" TargetMode="External"/><Relationship Id="rId618" Type="http://schemas.openxmlformats.org/officeDocument/2006/relationships/hyperlink" Target="https://dashboard.paveapi.com/park/AMWT-C8ELSSRAPE/?l=en" TargetMode="External"/><Relationship Id="rId613" Type="http://schemas.openxmlformats.org/officeDocument/2006/relationships/hyperlink" Target="https://agent-admin.paveapi.com/inspectionView/AMWT-GSMMEHFALC?activeTab=past-sessions" TargetMode="External"/><Relationship Id="rId612" Type="http://schemas.openxmlformats.org/officeDocument/2006/relationships/hyperlink" Target="https://dashboard.paveapi.com/park/AMWT-CMOLH1RQOL/?l=en" TargetMode="External"/><Relationship Id="rId611" Type="http://schemas.openxmlformats.org/officeDocument/2006/relationships/hyperlink" Target="https://agent-admin.paveapi.com/inspectionView/AMWT-CMOLH1RQOL?activeTab=past-sessions" TargetMode="External"/><Relationship Id="rId610" Type="http://schemas.openxmlformats.org/officeDocument/2006/relationships/hyperlink" Target="https://dashboard.paveapi.com/park/AMWT-IWYYZOFFFL/?l=en" TargetMode="External"/><Relationship Id="rId617" Type="http://schemas.openxmlformats.org/officeDocument/2006/relationships/hyperlink" Target="https://agent-admin.paveapi.com/inspectionView/AMWT-C8ELSSRAPE?activeTab=past-sessions" TargetMode="External"/><Relationship Id="rId616" Type="http://schemas.openxmlformats.org/officeDocument/2006/relationships/hyperlink" Target="https://dashboard.paveapi.com/park/AMWT-GPJ2MEIWGB/?l=en" TargetMode="External"/><Relationship Id="rId615" Type="http://schemas.openxmlformats.org/officeDocument/2006/relationships/hyperlink" Target="https://agent-admin.paveapi.com/inspectionView/AMWT-GPJ2MEIWGB?activeTab=past-sessions" TargetMode="External"/><Relationship Id="rId614" Type="http://schemas.openxmlformats.org/officeDocument/2006/relationships/hyperlink" Target="https://dashboard.paveapi.com/park/AMWT-GSMMEHFALC/?l=en" TargetMode="External"/><Relationship Id="rId37" Type="http://schemas.openxmlformats.org/officeDocument/2006/relationships/hyperlink" Target="https://agent-admin.paveapi.com/inspectionView/AMWT-3E9EQPWOBS?activeTab=past-sessions" TargetMode="External"/><Relationship Id="rId36" Type="http://schemas.openxmlformats.org/officeDocument/2006/relationships/hyperlink" Target="https://dashboard.paveapi.com/park/AMWT-1LAEWCDCAR/?l=en" TargetMode="External"/><Relationship Id="rId39" Type="http://schemas.openxmlformats.org/officeDocument/2006/relationships/hyperlink" Target="https://agent-admin.paveapi.com/inspectionView/AMWT-HZC42UEZLC?activeTab=past-sessions" TargetMode="External"/><Relationship Id="rId38" Type="http://schemas.openxmlformats.org/officeDocument/2006/relationships/hyperlink" Target="https://dashboard.paveapi.com/park/AMWT-3E9EQPWOBS/?l=en" TargetMode="External"/><Relationship Id="rId20" Type="http://schemas.openxmlformats.org/officeDocument/2006/relationships/hyperlink" Target="https://agent-admin.paveapi.com/inspectionView/AMWT-IMURJEZWXO?activeTab=past-sessions" TargetMode="External"/><Relationship Id="rId22" Type="http://schemas.openxmlformats.org/officeDocument/2006/relationships/hyperlink" Target="https://agent-admin.paveapi.com/inspectionView/AMWT-VR4XPMOLN5?activeTab=past-sessions" TargetMode="External"/><Relationship Id="rId21" Type="http://schemas.openxmlformats.org/officeDocument/2006/relationships/hyperlink" Target="https://agent-admin.paveapi.com/inspectionView/AMWT-OFS8PILHQT?activeTab=past-sessions" TargetMode="External"/><Relationship Id="rId24" Type="http://schemas.openxmlformats.org/officeDocument/2006/relationships/hyperlink" Target="https://agent-admin.paveapi.com/inspectionView/AMRR-PAO74CSSAJ?activeTab=past-sessions" TargetMode="External"/><Relationship Id="rId23" Type="http://schemas.openxmlformats.org/officeDocument/2006/relationships/hyperlink" Target="https://agent-admin.paveapi.com/inspectionView/AMWT-M5TYMRIXHD?activeTab=past-sessions" TargetMode="External"/><Relationship Id="rId409" Type="http://schemas.openxmlformats.org/officeDocument/2006/relationships/hyperlink" Target="https://agent-admin.paveapi.com/inspectionView/AMWT-XENURL5I9F?activeTab=past-sessions" TargetMode="External"/><Relationship Id="rId404" Type="http://schemas.openxmlformats.org/officeDocument/2006/relationships/hyperlink" Target="https://agent-admin.paveapi.com/inspectionView/AMWT-XCVMERBTUC?activeTab=past-sessions" TargetMode="External"/><Relationship Id="rId525" Type="http://schemas.openxmlformats.org/officeDocument/2006/relationships/hyperlink" Target="https://agent-admin.paveapi.com/inspectionView/AMWT-QCLG8NKTBB?activeTab=past-sessions" TargetMode="External"/><Relationship Id="rId646" Type="http://schemas.openxmlformats.org/officeDocument/2006/relationships/hyperlink" Target="https://dashboard.paveapi.com/park/AMRR-MKYIEBYZIC/?l=en" TargetMode="External"/><Relationship Id="rId403" Type="http://schemas.openxmlformats.org/officeDocument/2006/relationships/hyperlink" Target="https://agent-admin.paveapi.com/inspectionView/AMWT-KZQ1YSEGP5?activeTab=past-sessions" TargetMode="External"/><Relationship Id="rId524" Type="http://schemas.openxmlformats.org/officeDocument/2006/relationships/hyperlink" Target="https://dashboard.paveapi.com/park/AMWT-IBDQJLFAIS/?l=en" TargetMode="External"/><Relationship Id="rId645" Type="http://schemas.openxmlformats.org/officeDocument/2006/relationships/hyperlink" Target="https://agent-admin.paveapi.com/inspectionView/AMRR-MKYIEBYZIC?activeTab=past-sessions" TargetMode="External"/><Relationship Id="rId402" Type="http://schemas.openxmlformats.org/officeDocument/2006/relationships/hyperlink" Target="https://agent-admin.paveapi.com/inspectionView/AMWT-YPCTTIODPZ?activeTab=past-sessions" TargetMode="External"/><Relationship Id="rId523" Type="http://schemas.openxmlformats.org/officeDocument/2006/relationships/hyperlink" Target="https://agent-admin.paveapi.com/inspectionView/AMWT-IBDQJLFAIS?activeTab=past-sessions" TargetMode="External"/><Relationship Id="rId644" Type="http://schemas.openxmlformats.org/officeDocument/2006/relationships/hyperlink" Target="https://dashboard.paveapi.com/park/AMRR-AT5PF74XGJ/?l=en" TargetMode="External"/><Relationship Id="rId401" Type="http://schemas.openxmlformats.org/officeDocument/2006/relationships/hyperlink" Target="https://agent-admin.paveapi.com/inspectionView/AMWT-LJJBCDSM7H?activeTab=past-sessions" TargetMode="External"/><Relationship Id="rId522" Type="http://schemas.openxmlformats.org/officeDocument/2006/relationships/hyperlink" Target="https://dashboard.paveapi.com/park/AMWT-H78D2SZZMW/?l=en" TargetMode="External"/><Relationship Id="rId643" Type="http://schemas.openxmlformats.org/officeDocument/2006/relationships/hyperlink" Target="https://agent-admin.paveapi.com/inspectionView/AMRR-AT5PF74XGJ?activeTab=past-sessions" TargetMode="External"/><Relationship Id="rId408" Type="http://schemas.openxmlformats.org/officeDocument/2006/relationships/hyperlink" Target="https://dashboard.paveapi.com/park/AMWT-PBS3PDMY3C/?l=en" TargetMode="External"/><Relationship Id="rId529" Type="http://schemas.openxmlformats.org/officeDocument/2006/relationships/hyperlink" Target="https://agent-admin.paveapi.com/inspectionView/AMWT-O9BZSUEMNR?activeTab=past-sessions" TargetMode="External"/><Relationship Id="rId407" Type="http://schemas.openxmlformats.org/officeDocument/2006/relationships/hyperlink" Target="https://agent-admin.paveapi.com/inspectionView/AMWT-PBS3PDMY3C?activeTab=past-sessions" TargetMode="External"/><Relationship Id="rId528" Type="http://schemas.openxmlformats.org/officeDocument/2006/relationships/hyperlink" Target="https://dashboard.paveapi.com/park/AMWT-4HWNJ9UOBS/?l=en" TargetMode="External"/><Relationship Id="rId649" Type="http://schemas.openxmlformats.org/officeDocument/2006/relationships/hyperlink" Target="https://dashboard.paveapi.com/park/AMRR-0DEUZWAIHZ/?l=en" TargetMode="External"/><Relationship Id="rId406" Type="http://schemas.openxmlformats.org/officeDocument/2006/relationships/hyperlink" Target="https://agent-admin.paveapi.com/inspectionView/AMRR-HLRYII1NVC?activeTab=past-sessions" TargetMode="External"/><Relationship Id="rId527" Type="http://schemas.openxmlformats.org/officeDocument/2006/relationships/hyperlink" Target="https://agent-admin.paveapi.com/inspectionView/AMWT-4HWNJ9UOBS?activeTab=past-sessions" TargetMode="External"/><Relationship Id="rId648" Type="http://schemas.openxmlformats.org/officeDocument/2006/relationships/hyperlink" Target="https://agent-admin.paveapi.com/inspectionView/AMRR-0DEUZWAIHZ?activeTab=past-sessions" TargetMode="External"/><Relationship Id="rId405" Type="http://schemas.openxmlformats.org/officeDocument/2006/relationships/hyperlink" Target="https://agent-admin.paveapi.com/inspectionView/AMWT-UW5NJ6SKII?activeTab=past-sessions" TargetMode="External"/><Relationship Id="rId526" Type="http://schemas.openxmlformats.org/officeDocument/2006/relationships/hyperlink" Target="https://dashboard.paveapi.com/park/AMWT-QCLG8NKTBB/?l=en" TargetMode="External"/><Relationship Id="rId647" Type="http://schemas.openxmlformats.org/officeDocument/2006/relationships/hyperlink" Target="http://kien.vu/" TargetMode="External"/><Relationship Id="rId26" Type="http://schemas.openxmlformats.org/officeDocument/2006/relationships/hyperlink" Target="https://agent-admin.paveapi.com/inspectionView/AMWT-MIS6K6ORQ0?activeTab=past-sessions" TargetMode="External"/><Relationship Id="rId25" Type="http://schemas.openxmlformats.org/officeDocument/2006/relationships/hyperlink" Target="https://agent-admin.paveapi.com/inspectionView/AMWT-CCI6FFYO7W?activeTab=past-sessions" TargetMode="External"/><Relationship Id="rId28" Type="http://schemas.openxmlformats.org/officeDocument/2006/relationships/hyperlink" Target="https://agent-admin.paveapi.com/inspectionView/AMWT-9S6TPCCG8I?activeTab=past-sessions" TargetMode="External"/><Relationship Id="rId27" Type="http://schemas.openxmlformats.org/officeDocument/2006/relationships/hyperlink" Target="https://agent-admin.paveapi.com/inspectionView/AMWT-V5GYMWQ1SJ?activeTab=past-sessions" TargetMode="External"/><Relationship Id="rId400" Type="http://schemas.openxmlformats.org/officeDocument/2006/relationships/hyperlink" Target="https://agent-admin.paveapi.com/inspectionView/AMWT-OYMBPEKDW1?activeTab=past-sessions" TargetMode="External"/><Relationship Id="rId521" Type="http://schemas.openxmlformats.org/officeDocument/2006/relationships/hyperlink" Target="https://agent-admin.paveapi.com/inspectionView/AMWT-H78D2SZZMW?activeTab=past-sessions" TargetMode="External"/><Relationship Id="rId642" Type="http://schemas.openxmlformats.org/officeDocument/2006/relationships/hyperlink" Target="https://dashboard.paveapi.com/park/AMRR-X9CXGZ1MU1/?l=en" TargetMode="External"/><Relationship Id="rId29" Type="http://schemas.openxmlformats.org/officeDocument/2006/relationships/hyperlink" Target="https://agent-admin.paveapi.com/inspectionView/AMWT-RBSXDSQNMQ?activeTab=past-sessions" TargetMode="External"/><Relationship Id="rId520" Type="http://schemas.openxmlformats.org/officeDocument/2006/relationships/hyperlink" Target="https://dashboard.paveapi.com/park/AMWT-XFA6A1GZR5/?l=en" TargetMode="External"/><Relationship Id="rId641" Type="http://schemas.openxmlformats.org/officeDocument/2006/relationships/hyperlink" Target="https://agent-admin.paveapi.com/inspectionView/AMRR-X9CXGZ1MU1?activeTab=past-sessions" TargetMode="External"/><Relationship Id="rId640" Type="http://schemas.openxmlformats.org/officeDocument/2006/relationships/hyperlink" Target="https://dashboard.paveapi.com/park/AMWT-F96BV3EXBB/?l=en" TargetMode="External"/><Relationship Id="rId11" Type="http://schemas.openxmlformats.org/officeDocument/2006/relationships/hyperlink" Target="https://agent-admin.paveapi.com/inspectionView/AMWT-BYCPD7THNO?activeTab=past-sessions" TargetMode="External"/><Relationship Id="rId10" Type="http://schemas.openxmlformats.org/officeDocument/2006/relationships/hyperlink" Target="https://agent-admin.paveapi.com/inspectionView/AMWT-W31OGJODIC?activeTab=past-sessions" TargetMode="External"/><Relationship Id="rId13" Type="http://schemas.openxmlformats.org/officeDocument/2006/relationships/hyperlink" Target="https://agent-admin.paveapi.com/inspectionView/AMWT-DQYDI0XVDF?activeTab=past-sessions" TargetMode="External"/><Relationship Id="rId12" Type="http://schemas.openxmlformats.org/officeDocument/2006/relationships/hyperlink" Target="https://agent-admin.paveapi.com/inspectionView/AMWT-ACX2LE9CUE?activeTab=past-sessions" TargetMode="External"/><Relationship Id="rId519" Type="http://schemas.openxmlformats.org/officeDocument/2006/relationships/hyperlink" Target="https://agent-admin.paveapi.com/inspectionView/AMWT-XFA6A1GZR5?activeTab=past-sessions" TargetMode="External"/><Relationship Id="rId514" Type="http://schemas.openxmlformats.org/officeDocument/2006/relationships/hyperlink" Target="https://dashboard.paveapi.com/park/AMWT-2E6VCWYOGJ/?l=en" TargetMode="External"/><Relationship Id="rId635" Type="http://schemas.openxmlformats.org/officeDocument/2006/relationships/hyperlink" Target="https://agent-admin.paveapi.com/inspectionView/AMWT-VH7NYRJEDK?activeTab=past-sessions" TargetMode="External"/><Relationship Id="rId513" Type="http://schemas.openxmlformats.org/officeDocument/2006/relationships/hyperlink" Target="https://agent-admin.paveapi.com/inspectionView/AMWT-2E6VCWYOGJ?activeTab=past-sessions" TargetMode="External"/><Relationship Id="rId634" Type="http://schemas.openxmlformats.org/officeDocument/2006/relationships/hyperlink" Target="https://dashboard.paveapi.com/park/AMWT-PQOGEAUMFZ/?l=en" TargetMode="External"/><Relationship Id="rId512" Type="http://schemas.openxmlformats.org/officeDocument/2006/relationships/hyperlink" Target="https://dashboard.paveapi.com/park/AMRR-JF4KPDCGVZ/?l=en" TargetMode="External"/><Relationship Id="rId633" Type="http://schemas.openxmlformats.org/officeDocument/2006/relationships/hyperlink" Target="https://agent-admin.paveapi.com/inspectionView/AMWT-PQOGEAUMFZ?activeTab=past-sessions" TargetMode="External"/><Relationship Id="rId511" Type="http://schemas.openxmlformats.org/officeDocument/2006/relationships/hyperlink" Target="https://agent-admin.paveapi.com/inspectionView/AMRR-JF4KPDCGVZ?activeTab=past-sessions" TargetMode="External"/><Relationship Id="rId632" Type="http://schemas.openxmlformats.org/officeDocument/2006/relationships/hyperlink" Target="https://dashboard.paveapi.com/park/AMWT-RE6EUM8WHE/?l=en" TargetMode="External"/><Relationship Id="rId518" Type="http://schemas.openxmlformats.org/officeDocument/2006/relationships/hyperlink" Target="https://dashboard.paveapi.com/park/AMWT-5IHMOJN3KV/?l=en" TargetMode="External"/><Relationship Id="rId639" Type="http://schemas.openxmlformats.org/officeDocument/2006/relationships/hyperlink" Target="https://agent-admin.paveapi.com/inspectionView/AMWT-F96BV3EXBB?activeTab=past-sessions" TargetMode="External"/><Relationship Id="rId517" Type="http://schemas.openxmlformats.org/officeDocument/2006/relationships/hyperlink" Target="https://agent-admin.paveapi.com/inspectionView/AMWT-5IHMOJN3KV?activeTab=past-sessions" TargetMode="External"/><Relationship Id="rId638" Type="http://schemas.openxmlformats.org/officeDocument/2006/relationships/hyperlink" Target="https://dashboard.paveapi.com/park/AMWT-YYMAVLCTCW/?l=en" TargetMode="External"/><Relationship Id="rId516" Type="http://schemas.openxmlformats.org/officeDocument/2006/relationships/hyperlink" Target="https://dashboard.paveapi.com/park/AMRR-JBWYQOMIOG/?l=en" TargetMode="External"/><Relationship Id="rId637" Type="http://schemas.openxmlformats.org/officeDocument/2006/relationships/hyperlink" Target="https://agent-admin.paveapi.com/inspectionView/AMWT-YYMAVLCTCW?activeTab=past-sessions" TargetMode="External"/><Relationship Id="rId515" Type="http://schemas.openxmlformats.org/officeDocument/2006/relationships/hyperlink" Target="https://agent-admin.paveapi.com/inspectionView/AMRR-JBWYQOMIOG?activeTab=past-sessions" TargetMode="External"/><Relationship Id="rId636" Type="http://schemas.openxmlformats.org/officeDocument/2006/relationships/hyperlink" Target="https://dashboard.paveapi.com/park/AMWT-VH7NYRJEDK/?l=en" TargetMode="External"/><Relationship Id="rId15" Type="http://schemas.openxmlformats.org/officeDocument/2006/relationships/hyperlink" Target="https://agent-admin.paveapi.com/inspectionView/AMWT-JBR590RVH4?activeTab=past-sessions" TargetMode="External"/><Relationship Id="rId14" Type="http://schemas.openxmlformats.org/officeDocument/2006/relationships/hyperlink" Target="https://agent-admin.paveapi.com/inspectionView/AMWT-KJMUSXZ7TY?activeTab=past-sessions" TargetMode="External"/><Relationship Id="rId17" Type="http://schemas.openxmlformats.org/officeDocument/2006/relationships/hyperlink" Target="https://agent-admin.paveapi.com/inspectionView/AMWT-MLBRUSHOFS?activeTab=past-sessions" TargetMode="External"/><Relationship Id="rId16" Type="http://schemas.openxmlformats.org/officeDocument/2006/relationships/hyperlink" Target="https://agent-admin.paveapi.com/inspectionView/AMWT-BYBSVJ7MTV?activeTab=past-sessions" TargetMode="External"/><Relationship Id="rId19" Type="http://schemas.openxmlformats.org/officeDocument/2006/relationships/hyperlink" Target="https://agent-admin.paveapi.com/inspectionView/AMWT-Q25QUFQA7Z?activeTab=past-sessions" TargetMode="External"/><Relationship Id="rId510" Type="http://schemas.openxmlformats.org/officeDocument/2006/relationships/hyperlink" Target="https://dashboard.paveapi.com/park/AMRR-OZLMNXYP6V/?l=en" TargetMode="External"/><Relationship Id="rId631" Type="http://schemas.openxmlformats.org/officeDocument/2006/relationships/hyperlink" Target="https://agent-admin.paveapi.com/inspectionView/AMWT-RE6EUM8WHE?activeTab=past-sessions" TargetMode="External"/><Relationship Id="rId18" Type="http://schemas.openxmlformats.org/officeDocument/2006/relationships/hyperlink" Target="https://agent-admin.paveapi.com/inspectionView/AMWT-PJECSLAH7G?activeTab=past-sessions" TargetMode="External"/><Relationship Id="rId630" Type="http://schemas.openxmlformats.org/officeDocument/2006/relationships/hyperlink" Target="https://dashboard.paveapi.com/park/AMWT-NHMFON2EUN/?l=en" TargetMode="External"/><Relationship Id="rId84" Type="http://schemas.openxmlformats.org/officeDocument/2006/relationships/hyperlink" Target="https://agent-admin.paveapi.com/inspectionView/AMWT-TKWIHAYHF3?activeTab=past-sessions" TargetMode="External"/><Relationship Id="rId83" Type="http://schemas.openxmlformats.org/officeDocument/2006/relationships/hyperlink" Target="https://agent-admin.paveapi.com/inspectionView/AMWT-4LDWNCYSZP?activeTab=past-sessions" TargetMode="External"/><Relationship Id="rId86" Type="http://schemas.openxmlformats.org/officeDocument/2006/relationships/hyperlink" Target="https://agent-admin.paveapi.com/inspectionView/AMWT-WAHN2QZRMK?activeTab=past-sessions" TargetMode="External"/><Relationship Id="rId85" Type="http://schemas.openxmlformats.org/officeDocument/2006/relationships/hyperlink" Target="https://agent-admin.paveapi.com/inspectionView/AMWT-LJL7ZY5EDR?activeTab=past-sessions" TargetMode="External"/><Relationship Id="rId88" Type="http://schemas.openxmlformats.org/officeDocument/2006/relationships/hyperlink" Target="https://agent-admin.paveapi.com/inspectionView/AMWT-17N75NVUWD?activeTab=past-sessions" TargetMode="External"/><Relationship Id="rId87" Type="http://schemas.openxmlformats.org/officeDocument/2006/relationships/hyperlink" Target="https://agent-admin.paveapi.com/inspectionView/AMWT-NOUFAZVKSY?activeTab=past-sessions" TargetMode="External"/><Relationship Id="rId89" Type="http://schemas.openxmlformats.org/officeDocument/2006/relationships/hyperlink" Target="https://agent-admin.paveapi.com/inspectionView/AMWT-OIN0Y7FT2G?activeTab=past-sessions" TargetMode="External"/><Relationship Id="rId709" Type="http://schemas.openxmlformats.org/officeDocument/2006/relationships/hyperlink" Target="https://agent-admin.paveapi.com/inspectionView/AMES-OLTBRU9ENH?activeTab=past-sessions" TargetMode="External"/><Relationship Id="rId708" Type="http://schemas.openxmlformats.org/officeDocument/2006/relationships/hyperlink" Target="https://dashboard.paveapi.com/park/AMES-W6FQFGKCOW/?l=es" TargetMode="External"/><Relationship Id="rId707" Type="http://schemas.openxmlformats.org/officeDocument/2006/relationships/hyperlink" Target="https://agent-admin.paveapi.com/inspectionView/AMES-W6FQFGKCOW?activeTab=past-sessions" TargetMode="External"/><Relationship Id="rId706" Type="http://schemas.openxmlformats.org/officeDocument/2006/relationships/hyperlink" Target="https://dashboard.paveapi.com/park/AMWT-NRWKYO2KWX/?l=en" TargetMode="External"/><Relationship Id="rId80" Type="http://schemas.openxmlformats.org/officeDocument/2006/relationships/hyperlink" Target="https://agent-admin.paveapi.com/inspectionView/AMWT-MKFBORZ1PD?activeTab=past-sessions" TargetMode="External"/><Relationship Id="rId82" Type="http://schemas.openxmlformats.org/officeDocument/2006/relationships/hyperlink" Target="https://agent-admin.paveapi.com/inspectionView/AMWT-MOHELJ1N50?activeTab=past-sessions" TargetMode="External"/><Relationship Id="rId81" Type="http://schemas.openxmlformats.org/officeDocument/2006/relationships/hyperlink" Target="https://agent-admin.paveapi.com/inspectionView/AMWT-06WCEA29OY?activeTab=past-sessions" TargetMode="External"/><Relationship Id="rId701" Type="http://schemas.openxmlformats.org/officeDocument/2006/relationships/hyperlink" Target="https://agent-admin.paveapi.com/inspectionView/AMWT-H9UAUZQGPK?activeTab=past-sessions" TargetMode="External"/><Relationship Id="rId700" Type="http://schemas.openxmlformats.org/officeDocument/2006/relationships/hyperlink" Target="https://dashboard.paveapi.com/park/AMWT-P0HHH6CKRT/?l=en" TargetMode="External"/><Relationship Id="rId705" Type="http://schemas.openxmlformats.org/officeDocument/2006/relationships/hyperlink" Target="https://agent-admin.paveapi.com/inspectionView/AMWT-NRWKYO2KWX?activeTab=past-sessions" TargetMode="External"/><Relationship Id="rId704" Type="http://schemas.openxmlformats.org/officeDocument/2006/relationships/hyperlink" Target="https://dashboard.paveapi.com/park/AMWT-XZPTTMSMIL/?l=en" TargetMode="External"/><Relationship Id="rId703" Type="http://schemas.openxmlformats.org/officeDocument/2006/relationships/hyperlink" Target="https://agent-admin.paveapi.com/inspectionView/AMWT-XZPTTMSMIL?activeTab=past-sessions" TargetMode="External"/><Relationship Id="rId702" Type="http://schemas.openxmlformats.org/officeDocument/2006/relationships/hyperlink" Target="https://dashboard.paveapi.com/park/AMWT-H9UAUZQGPK/?l=en" TargetMode="External"/><Relationship Id="rId73" Type="http://schemas.openxmlformats.org/officeDocument/2006/relationships/hyperlink" Target="https://agent-admin.paveapi.com/inspectionView/AMWT-XVJ7ZTURWM?activeTab=past-sessions" TargetMode="External"/><Relationship Id="rId72" Type="http://schemas.openxmlformats.org/officeDocument/2006/relationships/hyperlink" Target="https://agent-admin.paveapi.com/inspectionView/AMWT-G70IWS3SER?activeTab=past-sessions" TargetMode="External"/><Relationship Id="rId75" Type="http://schemas.openxmlformats.org/officeDocument/2006/relationships/hyperlink" Target="https://agent-admin.paveapi.com/inspectionView/AMWT-KD1OZKI85R?activeTab=past-sessions" TargetMode="External"/><Relationship Id="rId74" Type="http://schemas.openxmlformats.org/officeDocument/2006/relationships/hyperlink" Target="https://agent-admin.paveapi.com/inspectionView/AMWT-WQNLGAS5VX?activeTab=past-sessions" TargetMode="External"/><Relationship Id="rId77" Type="http://schemas.openxmlformats.org/officeDocument/2006/relationships/hyperlink" Target="https://agent-admin.paveapi.com/inspectionView/AMWT-YM64GOJNZN?activeTab=past-sessions" TargetMode="External"/><Relationship Id="rId76" Type="http://schemas.openxmlformats.org/officeDocument/2006/relationships/hyperlink" Target="https://agent-admin.paveapi.com/inspectionView/AMWT-U712MDYVGU?activeTab=past-sessions" TargetMode="External"/><Relationship Id="rId79" Type="http://schemas.openxmlformats.org/officeDocument/2006/relationships/hyperlink" Target="https://agent-admin.paveapi.com/inspectionView/AMWT-JFZN3JCUID?activeTab=past-sessions" TargetMode="External"/><Relationship Id="rId78" Type="http://schemas.openxmlformats.org/officeDocument/2006/relationships/hyperlink" Target="https://agent-admin.paveapi.com/inspectionView/AMWT-RRREK4NMH0?activeTab=past-sessions" TargetMode="External"/><Relationship Id="rId71" Type="http://schemas.openxmlformats.org/officeDocument/2006/relationships/hyperlink" Target="https://agent-admin.paveapi.com/inspectionView/AMWT-65PKOOTTNO?activeTab=past-sessions" TargetMode="External"/><Relationship Id="rId70" Type="http://schemas.openxmlformats.org/officeDocument/2006/relationships/hyperlink" Target="https://dashboard.paveapi.com/park/AMWT-MVZG7I2NR3/?l=en" TargetMode="External"/><Relationship Id="rId62" Type="http://schemas.openxmlformats.org/officeDocument/2006/relationships/hyperlink" Target="https://dashboard.paveapi.com/park/AMWT-24KSPBEQEN/?l=en" TargetMode="External"/><Relationship Id="rId61" Type="http://schemas.openxmlformats.org/officeDocument/2006/relationships/hyperlink" Target="https://agent-admin.paveapi.com/inspectionView/AMWT-24KSPBEQEN?activeTab=past-sessions" TargetMode="External"/><Relationship Id="rId64" Type="http://schemas.openxmlformats.org/officeDocument/2006/relationships/hyperlink" Target="https://dashboard.paveapi.com/park/AMWT-IO9MXZFRQT/?l=en" TargetMode="External"/><Relationship Id="rId63" Type="http://schemas.openxmlformats.org/officeDocument/2006/relationships/hyperlink" Target="https://agent-admin.paveapi.com/inspectionView/AMWT-IO9MXZFRQT?activeTab=past-sessions" TargetMode="External"/><Relationship Id="rId66" Type="http://schemas.openxmlformats.org/officeDocument/2006/relationships/hyperlink" Target="https://dashboard.paveapi.com/park/AMWT-TBONCIABAH/?l=en" TargetMode="External"/><Relationship Id="rId65" Type="http://schemas.openxmlformats.org/officeDocument/2006/relationships/hyperlink" Target="https://agent-admin.paveapi.com/inspectionView/AMWT-TBONCIABAH?activeTab=past-sessions" TargetMode="External"/><Relationship Id="rId68" Type="http://schemas.openxmlformats.org/officeDocument/2006/relationships/hyperlink" Target="https://dashboard.paveapi.com/park/AMWT-KNDZBKZGK1/?l=en" TargetMode="External"/><Relationship Id="rId67" Type="http://schemas.openxmlformats.org/officeDocument/2006/relationships/hyperlink" Target="https://agent-admin.paveapi.com/inspectionView/AMWT-KNDZBKZGK1?activeTab=past-sessions" TargetMode="External"/><Relationship Id="rId609" Type="http://schemas.openxmlformats.org/officeDocument/2006/relationships/hyperlink" Target="https://agent-admin.paveapi.com/inspectionView/AMWT-IWYYZOFFFL?activeTab=past-sessions" TargetMode="External"/><Relationship Id="rId608" Type="http://schemas.openxmlformats.org/officeDocument/2006/relationships/hyperlink" Target="https://dashboard.paveapi.com/park/AMWT-MWB3PFU6KX/?l=en" TargetMode="External"/><Relationship Id="rId607" Type="http://schemas.openxmlformats.org/officeDocument/2006/relationships/hyperlink" Target="https://agent-admin.paveapi.com/inspectionView/AMWT-MWB3PFU6KX?activeTab=past-sessions" TargetMode="External"/><Relationship Id="rId60" Type="http://schemas.openxmlformats.org/officeDocument/2006/relationships/hyperlink" Target="https://dashboard.paveapi.com/park/AMWT-ZMD7R4MTK4/?l=en" TargetMode="External"/><Relationship Id="rId602" Type="http://schemas.openxmlformats.org/officeDocument/2006/relationships/hyperlink" Target="https://dashboard.paveapi.com/park/AMWT-LF3Q3ERV4T/?l=en" TargetMode="External"/><Relationship Id="rId601" Type="http://schemas.openxmlformats.org/officeDocument/2006/relationships/hyperlink" Target="https://agent-admin.paveapi.com/inspectionView/AMWT-LF3Q3ERV4T?activeTab=past-sessions" TargetMode="External"/><Relationship Id="rId600" Type="http://schemas.openxmlformats.org/officeDocument/2006/relationships/hyperlink" Target="https://dashboard.paveapi.com/park/AMWT-FDW4BPWAFV/?l=en" TargetMode="External"/><Relationship Id="rId720" Type="http://schemas.openxmlformats.org/officeDocument/2006/relationships/table" Target="../tables/table1.xml"/><Relationship Id="rId606" Type="http://schemas.openxmlformats.org/officeDocument/2006/relationships/hyperlink" Target="https://dashboard.paveapi.com/park/AMWT-WVH7WQXAFT/?l=en" TargetMode="External"/><Relationship Id="rId605" Type="http://schemas.openxmlformats.org/officeDocument/2006/relationships/hyperlink" Target="https://agent-admin.paveapi.com/inspectionView/AMWT-WVH7WQXAFT?activeTab=past-sessions" TargetMode="External"/><Relationship Id="rId604" Type="http://schemas.openxmlformats.org/officeDocument/2006/relationships/hyperlink" Target="https://dashboard.paveapi.com/park/AMWT-UCRAEIWALK/?l=en" TargetMode="External"/><Relationship Id="rId603" Type="http://schemas.openxmlformats.org/officeDocument/2006/relationships/hyperlink" Target="https://agent-admin.paveapi.com/inspectionView/AMWT-UCRAEIWALK?activeTab=past-sessions" TargetMode="External"/><Relationship Id="rId69" Type="http://schemas.openxmlformats.org/officeDocument/2006/relationships/hyperlink" Target="https://agent-admin.paveapi.com/inspectionView/AMWT-MVZG7I2NR3?activeTab=past-sessions" TargetMode="External"/><Relationship Id="rId51" Type="http://schemas.openxmlformats.org/officeDocument/2006/relationships/hyperlink" Target="https://agent-admin.paveapi.com/inspectionView/AMWT-HFRFXRXH1R?activeTab=past-sessions" TargetMode="External"/><Relationship Id="rId50" Type="http://schemas.openxmlformats.org/officeDocument/2006/relationships/hyperlink" Target="https://dashboard.paveapi.com/park/AMUO-NTFAESA63L/?l=en" TargetMode="External"/><Relationship Id="rId53" Type="http://schemas.openxmlformats.org/officeDocument/2006/relationships/hyperlink" Target="https://agent-admin.paveapi.com/inspectionView/AMWT-TBZ9ITU8SO?activeTab=past-sessions" TargetMode="External"/><Relationship Id="rId52" Type="http://schemas.openxmlformats.org/officeDocument/2006/relationships/hyperlink" Target="https://dashboard.paveapi.com/park/AMWT-HFRFXRXH1R/?l=en" TargetMode="External"/><Relationship Id="rId55" Type="http://schemas.openxmlformats.org/officeDocument/2006/relationships/hyperlink" Target="https://agent-admin.paveapi.com/inspectionView/AMWT-DYHAGKERUB?activeTab=past-sessions" TargetMode="External"/><Relationship Id="rId54" Type="http://schemas.openxmlformats.org/officeDocument/2006/relationships/hyperlink" Target="https://dashboard.paveapi.com/park/AMWT-TBZ9ITU8SO/?l=en" TargetMode="External"/><Relationship Id="rId57" Type="http://schemas.openxmlformats.org/officeDocument/2006/relationships/hyperlink" Target="https://agent-admin.paveapi.com/inspectionView/AMWT-IFVDBHYQY7?activeTab=past-sessions" TargetMode="External"/><Relationship Id="rId56" Type="http://schemas.openxmlformats.org/officeDocument/2006/relationships/hyperlink" Target="https://dashboard.paveapi.com/park/AMWT-DYHAGKERUB/?l=en" TargetMode="External"/><Relationship Id="rId718" Type="http://schemas.openxmlformats.org/officeDocument/2006/relationships/vmlDrawing" Target="../drawings/vmlDrawing1.vml"/><Relationship Id="rId717" Type="http://schemas.openxmlformats.org/officeDocument/2006/relationships/drawing" Target="../drawings/drawing1.xml"/><Relationship Id="rId712" Type="http://schemas.openxmlformats.org/officeDocument/2006/relationships/hyperlink" Target="https://agent-admin.paveapi.com/inspectionView/AMWT-GGV2C8KGY6?activeTab=past-sessions" TargetMode="External"/><Relationship Id="rId711" Type="http://schemas.openxmlformats.org/officeDocument/2006/relationships/hyperlink" Target="https://agent-admin.paveapi.com/inspectionView/AMWT-L0KK02JMSA?activeTab=past-sessions" TargetMode="External"/><Relationship Id="rId710" Type="http://schemas.openxmlformats.org/officeDocument/2006/relationships/hyperlink" Target="https://dashboard.paveapi.com/park/AMES-OLTBRU9ENH/?l=es" TargetMode="External"/><Relationship Id="rId716" Type="http://schemas.openxmlformats.org/officeDocument/2006/relationships/hyperlink" Target="https://agent-admin.paveapi.com/inspectionView/AMBE-Y5MGJ73ZCX?activeTab=past-sessions" TargetMode="External"/><Relationship Id="rId715" Type="http://schemas.openxmlformats.org/officeDocument/2006/relationships/hyperlink" Target="https://agent-admin.paveapi.com/inspectionView/AMBE-NVFDLTFZP6?activeTab=past-sessions" TargetMode="External"/><Relationship Id="rId714" Type="http://schemas.openxmlformats.org/officeDocument/2006/relationships/hyperlink" Target="https://agent-admin.paveapi.com/inspectionView/AMWT-T8DYGY58FY?activeTab=past-sessions" TargetMode="External"/><Relationship Id="rId713" Type="http://schemas.openxmlformats.org/officeDocument/2006/relationships/hyperlink" Target="https://agent-admin.paveapi.com/inspectionView/AMWT-KTK4FYUMXK?activeTab=past-sessions" TargetMode="External"/><Relationship Id="rId59" Type="http://schemas.openxmlformats.org/officeDocument/2006/relationships/hyperlink" Target="https://agent-admin.paveapi.com/inspectionView/AMWT-ZMD7R4MTK4?activeTab=past-sessions" TargetMode="External"/><Relationship Id="rId58" Type="http://schemas.openxmlformats.org/officeDocument/2006/relationships/hyperlink" Target="https://dashboard.paveapi.com/park/AMWT-IFVDBHYQY7/?l=en" TargetMode="External"/><Relationship Id="rId590" Type="http://schemas.openxmlformats.org/officeDocument/2006/relationships/hyperlink" Target="https://dashboard.paveapi.com/park/AMWT-AEQXHX1IUZ/?l=en" TargetMode="External"/><Relationship Id="rId107" Type="http://schemas.openxmlformats.org/officeDocument/2006/relationships/hyperlink" Target="https://agent-admin.paveapi.com/inspectionView/AMWT-LVBHMWGKLU?activeTab=past-sessions" TargetMode="External"/><Relationship Id="rId228" Type="http://schemas.openxmlformats.org/officeDocument/2006/relationships/hyperlink" Target="https://agent-admin.paveapi.com/inspectionView/AMWT-XVH6O6ECJJ?activeTab=past-sessions" TargetMode="External"/><Relationship Id="rId349" Type="http://schemas.openxmlformats.org/officeDocument/2006/relationships/hyperlink" Target="https://agent-admin.paveapi.com/inspectionView/AMWT-0GGZTMVPF4?activeTab=past-sessions" TargetMode="External"/><Relationship Id="rId106" Type="http://schemas.openxmlformats.org/officeDocument/2006/relationships/hyperlink" Target="https://agent-admin.paveapi.com/inspectionView/AMUO-Y27TKEXG0J?activeTab=past-sessions" TargetMode="External"/><Relationship Id="rId227" Type="http://schemas.openxmlformats.org/officeDocument/2006/relationships/hyperlink" Target="https://agent-admin.paveapi.com/inspectionView/AMWT-TRCXDGIPHY?activeTab=past-sessions" TargetMode="External"/><Relationship Id="rId348" Type="http://schemas.openxmlformats.org/officeDocument/2006/relationships/hyperlink" Target="https://agent-admin.paveapi.com/inspectionView/AMWT-PYRX3TCK3C?activeTab=past-sessions" TargetMode="External"/><Relationship Id="rId469" Type="http://schemas.openxmlformats.org/officeDocument/2006/relationships/hyperlink" Target="https://agent-admin.paveapi.com/inspectionView/AMWT-NLA8Y7K4VQ?activeTab=past-sessions" TargetMode="External"/><Relationship Id="rId105" Type="http://schemas.openxmlformats.org/officeDocument/2006/relationships/hyperlink" Target="https://agent-admin.paveapi.com/inspectionView/AMWT-WOD2UYUTNL?activeTab=past-sessions" TargetMode="External"/><Relationship Id="rId226" Type="http://schemas.openxmlformats.org/officeDocument/2006/relationships/hyperlink" Target="https://agent-admin.paveapi.com/inspectionView/AMWT-0TAN5K0BM2?activeTab=past-sessions" TargetMode="External"/><Relationship Id="rId347" Type="http://schemas.openxmlformats.org/officeDocument/2006/relationships/hyperlink" Target="https://agent-admin.paveapi.com/inspectionView/AMWT-1W1IVMCHPF?activeTab=past-sessions" TargetMode="External"/><Relationship Id="rId468" Type="http://schemas.openxmlformats.org/officeDocument/2006/relationships/hyperlink" Target="https://agent-admin.paveapi.com/inspectionView/AMWT-7XRF9OQSB8?activeTab=past-sessions" TargetMode="External"/><Relationship Id="rId589" Type="http://schemas.openxmlformats.org/officeDocument/2006/relationships/hyperlink" Target="https://agent-admin.paveapi.com/inspectionView/AMWT-AEQXHX1IUZ?activeTab=past-sessions" TargetMode="External"/><Relationship Id="rId104" Type="http://schemas.openxmlformats.org/officeDocument/2006/relationships/hyperlink" Target="https://agent-admin.paveapi.com/inspectionView/AMWT-IC2A5U5CNF?activeTab=past-sessions" TargetMode="External"/><Relationship Id="rId225" Type="http://schemas.openxmlformats.org/officeDocument/2006/relationships/hyperlink" Target="https://agent-admin.paveapi.com/inspectionView/AMWT-MIZCYCCEL0?activeTab=past-sessions" TargetMode="External"/><Relationship Id="rId346" Type="http://schemas.openxmlformats.org/officeDocument/2006/relationships/hyperlink" Target="https://agent-admin.paveapi.com/inspectionView/AMWT-BFU9OGLNZG?activeTab=past-sessions" TargetMode="External"/><Relationship Id="rId467" Type="http://schemas.openxmlformats.org/officeDocument/2006/relationships/hyperlink" Target="https://agent-admin.paveapi.com/inspectionView/AMWT-C8965Z65N3?activeTab=past-sessions" TargetMode="External"/><Relationship Id="rId588" Type="http://schemas.openxmlformats.org/officeDocument/2006/relationships/hyperlink" Target="https://dashboard.paveapi.com/park/AMWT-ESXPOXFXSZ/?l=en" TargetMode="External"/><Relationship Id="rId109" Type="http://schemas.openxmlformats.org/officeDocument/2006/relationships/hyperlink" Target="https://agent-admin.paveapi.com/inspectionView/AMWT-CFE8COZGPY?activeTab=past-sessions" TargetMode="External"/><Relationship Id="rId108" Type="http://schemas.openxmlformats.org/officeDocument/2006/relationships/hyperlink" Target="https://agent-admin.paveapi.com/inspectionView/AMWT-LR5JA6FNVY?activeTab=past-sessions" TargetMode="External"/><Relationship Id="rId229" Type="http://schemas.openxmlformats.org/officeDocument/2006/relationships/hyperlink" Target="https://agent-admin.paveapi.com/inspectionView/AMWT-YFWIWQLFTF?activeTab=past-sessions" TargetMode="External"/><Relationship Id="rId220" Type="http://schemas.openxmlformats.org/officeDocument/2006/relationships/hyperlink" Target="https://agent-admin.paveapi.com/inspectionView/AMWT-E7X2CXNYIA?activeTab=past-sessions" TargetMode="External"/><Relationship Id="rId341" Type="http://schemas.openxmlformats.org/officeDocument/2006/relationships/hyperlink" Target="https://agent-admin.paveapi.com/inspectionView/AMWT-NGO4IKMBAA?activeTab=past-sessions" TargetMode="External"/><Relationship Id="rId462" Type="http://schemas.openxmlformats.org/officeDocument/2006/relationships/hyperlink" Target="https://agent-admin.paveapi.com/inspectionView/AMWT-W8ULE7OY6G?activeTab=past-sessions" TargetMode="External"/><Relationship Id="rId583" Type="http://schemas.openxmlformats.org/officeDocument/2006/relationships/hyperlink" Target="https://agent-admin.paveapi.com/inspectionView/AMWT-OWB8UWYMNX?activeTab=past-sessions" TargetMode="External"/><Relationship Id="rId340" Type="http://schemas.openxmlformats.org/officeDocument/2006/relationships/hyperlink" Target="https://agent-admin.paveapi.com/inspectionView/AMWT-IJ5F7EFIL8?activeTab=past-sessions" TargetMode="External"/><Relationship Id="rId461" Type="http://schemas.openxmlformats.org/officeDocument/2006/relationships/hyperlink" Target="https://dashboard.paveapi.com/park/AMWT-NNZFNLQ0CH/?l=en" TargetMode="External"/><Relationship Id="rId582" Type="http://schemas.openxmlformats.org/officeDocument/2006/relationships/hyperlink" Target="https://dashboard.paveapi.com/park/AMWT-WYUPJGTSH3/?l=en" TargetMode="External"/><Relationship Id="rId460" Type="http://schemas.openxmlformats.org/officeDocument/2006/relationships/hyperlink" Target="https://agent-admin.paveapi.com/inspectionView/AMWT-NNZFNLQ0CH?activeTab=past-sessions" TargetMode="External"/><Relationship Id="rId581" Type="http://schemas.openxmlformats.org/officeDocument/2006/relationships/hyperlink" Target="https://agent-admin.paveapi.com/inspectionView/AMWT-WYUPJGTSH3?activeTab=past-sessions" TargetMode="External"/><Relationship Id="rId580" Type="http://schemas.openxmlformats.org/officeDocument/2006/relationships/hyperlink" Target="https://dashboard.paveapi.com/park/AMWT-UZJV0CJTI5/?l=en" TargetMode="External"/><Relationship Id="rId103" Type="http://schemas.openxmlformats.org/officeDocument/2006/relationships/hyperlink" Target="https://agent-admin.paveapi.com/inspectionView/AMWT-GTOAEVPE7H?activeTab=past-sessions" TargetMode="External"/><Relationship Id="rId224" Type="http://schemas.openxmlformats.org/officeDocument/2006/relationships/hyperlink" Target="https://agent-admin.paveapi.com/inspectionView/AMWT-E4Z2NC0KBL?activeTab=past-sessions" TargetMode="External"/><Relationship Id="rId345" Type="http://schemas.openxmlformats.org/officeDocument/2006/relationships/hyperlink" Target="https://agent-admin.paveapi.com/inspectionView/AMWT-VMFS1JXPLE?activeTab=past-sessions" TargetMode="External"/><Relationship Id="rId466" Type="http://schemas.openxmlformats.org/officeDocument/2006/relationships/hyperlink" Target="https://agent-admin.paveapi.com/inspectionView/AMWT-3NI15UB4OX?activeTab=past-sessions" TargetMode="External"/><Relationship Id="rId587" Type="http://schemas.openxmlformats.org/officeDocument/2006/relationships/hyperlink" Target="https://agent-admin.paveapi.com/inspectionView/AMWT-ESXPOXFXSZ?activeTab=past-sessions" TargetMode="External"/><Relationship Id="rId102" Type="http://schemas.openxmlformats.org/officeDocument/2006/relationships/hyperlink" Target="https://agent-admin.paveapi.com/inspectionView/AMWT-MKAYCBYXNI?activeTab=past-sessions" TargetMode="External"/><Relationship Id="rId223" Type="http://schemas.openxmlformats.org/officeDocument/2006/relationships/hyperlink" Target="https://agent-admin.paveapi.com/inspectionView/AMWT-J4PYUT9RZ4?activeTab=past-sessions" TargetMode="External"/><Relationship Id="rId344" Type="http://schemas.openxmlformats.org/officeDocument/2006/relationships/hyperlink" Target="https://agent-admin.paveapi.com/inspectionView/AMWT-6PGXA8JLSQ?activeTab=past-sessions" TargetMode="External"/><Relationship Id="rId465" Type="http://schemas.openxmlformats.org/officeDocument/2006/relationships/hyperlink" Target="https://agent-admin.paveapi.com/inspectionView/AMRR-KFGSCQYIFQ?activeTab=past-sessions" TargetMode="External"/><Relationship Id="rId586" Type="http://schemas.openxmlformats.org/officeDocument/2006/relationships/hyperlink" Target="https://dashboard.paveapi.com/park/AMWT-CSWBNCY762/?l=en" TargetMode="External"/><Relationship Id="rId101" Type="http://schemas.openxmlformats.org/officeDocument/2006/relationships/hyperlink" Target="https://agent-admin.paveapi.com/inspectionView/AMWT-7GXYGONCCC?activeTab=past-sessions" TargetMode="External"/><Relationship Id="rId222" Type="http://schemas.openxmlformats.org/officeDocument/2006/relationships/hyperlink" Target="https://agent-admin.paveapi.com/inspectionView/AMWT-00NKK8QCJM?activeTab=past-sessions" TargetMode="External"/><Relationship Id="rId343" Type="http://schemas.openxmlformats.org/officeDocument/2006/relationships/hyperlink" Target="https://agent-admin.paveapi.com/inspectionView/AMWT-IXD6GECC7M?activeTab=past-sessions" TargetMode="External"/><Relationship Id="rId464" Type="http://schemas.openxmlformats.org/officeDocument/2006/relationships/hyperlink" Target="https://agent-admin.paveapi.com/inspectionView/AMRR-SPLRKWP9RR?activeTab=past-sessions" TargetMode="External"/><Relationship Id="rId585" Type="http://schemas.openxmlformats.org/officeDocument/2006/relationships/hyperlink" Target="https://agent-admin.paveapi.com/inspectionView/AMWT-CSWBNCY762?activeTab=past-sessions" TargetMode="External"/><Relationship Id="rId100" Type="http://schemas.openxmlformats.org/officeDocument/2006/relationships/hyperlink" Target="https://agent-admin.paveapi.com/inspectionView/AMWT-S3REC7U1W1?activeTab=past-sessions" TargetMode="External"/><Relationship Id="rId221" Type="http://schemas.openxmlformats.org/officeDocument/2006/relationships/hyperlink" Target="https://agent-admin.paveapi.com/inspectionView/AMWT-XJH4CKFUJL?activeTab=past-sessions" TargetMode="External"/><Relationship Id="rId342" Type="http://schemas.openxmlformats.org/officeDocument/2006/relationships/hyperlink" Target="https://agent-admin.paveapi.com/inspectionView/AMWT-OYP9OZZFCE?activeTab=past-sessions" TargetMode="External"/><Relationship Id="rId463" Type="http://schemas.openxmlformats.org/officeDocument/2006/relationships/hyperlink" Target="https://dashboard.paveapi.com/park/AMWT-W8ULE7OY6G/?l=en" TargetMode="External"/><Relationship Id="rId584" Type="http://schemas.openxmlformats.org/officeDocument/2006/relationships/hyperlink" Target="https://dashboard.paveapi.com/park/AMWT-OWB8UWYMNX/?l=en" TargetMode="External"/><Relationship Id="rId217" Type="http://schemas.openxmlformats.org/officeDocument/2006/relationships/hyperlink" Target="https://agent-admin.paveapi.com/inspectionView/AMWT-F1GCNBPFT6?activeTab=past-sessions" TargetMode="External"/><Relationship Id="rId338" Type="http://schemas.openxmlformats.org/officeDocument/2006/relationships/hyperlink" Target="https://agent-admin.paveapi.com/inspectionView/AMWK-DYCOB44KRJ?activeTab=past-sessions" TargetMode="External"/><Relationship Id="rId459" Type="http://schemas.openxmlformats.org/officeDocument/2006/relationships/hyperlink" Target="https://dashboard.paveapi.com/park/AMWT-VESGUKMMU9/?l=en" TargetMode="External"/><Relationship Id="rId216" Type="http://schemas.openxmlformats.org/officeDocument/2006/relationships/hyperlink" Target="https://agent-admin.paveapi.com/inspectionView/AMWT-X3RPTZMSY0?activeTab=past-sessions" TargetMode="External"/><Relationship Id="rId337" Type="http://schemas.openxmlformats.org/officeDocument/2006/relationships/hyperlink" Target="https://agent-admin.paveapi.com/inspectionView/AMWK-LXI1U2QTBY?activeTab=past-sessions" TargetMode="External"/><Relationship Id="rId458" Type="http://schemas.openxmlformats.org/officeDocument/2006/relationships/hyperlink" Target="https://agent-admin.paveapi.com/inspectionView/AMWT-VESGUKMMU9?activeTab=past-sessions" TargetMode="External"/><Relationship Id="rId579" Type="http://schemas.openxmlformats.org/officeDocument/2006/relationships/hyperlink" Target="https://agent-admin.paveapi.com/inspectionView/AMWT-UZJV0CJTI5?activeTab=past-sessions" TargetMode="External"/><Relationship Id="rId215" Type="http://schemas.openxmlformats.org/officeDocument/2006/relationships/hyperlink" Target="https://agent-admin.paveapi.com/inspectionView/AMWT-UT6F4VXDVU?activeTab=past-sessions" TargetMode="External"/><Relationship Id="rId336" Type="http://schemas.openxmlformats.org/officeDocument/2006/relationships/hyperlink" Target="https://agent-admin.paveapi.com/inspectionView/AMWK-PXX5NFKFJG?activeTab=past-sessions" TargetMode="External"/><Relationship Id="rId457" Type="http://schemas.openxmlformats.org/officeDocument/2006/relationships/hyperlink" Target="https://dashboard.paveapi.com/park/AMWT-RZLUYIQXUR/?l=en" TargetMode="External"/><Relationship Id="rId578" Type="http://schemas.openxmlformats.org/officeDocument/2006/relationships/hyperlink" Target="https://dashboard.paveapi.com/park/AMWT-KWQIWL3WAS/?l=en" TargetMode="External"/><Relationship Id="rId699" Type="http://schemas.openxmlformats.org/officeDocument/2006/relationships/hyperlink" Target="https://agent-admin.paveapi.com/inspectionView/AMWT-P0HHH6CKRT?activeTab=past-sessions" TargetMode="External"/><Relationship Id="rId214" Type="http://schemas.openxmlformats.org/officeDocument/2006/relationships/hyperlink" Target="http://thien.ht/" TargetMode="External"/><Relationship Id="rId335" Type="http://schemas.openxmlformats.org/officeDocument/2006/relationships/hyperlink" Target="https://agent-admin.paveapi.com/inspectionView/AMWK-TKR7QBR26K?activeTab=past-sessions" TargetMode="External"/><Relationship Id="rId456" Type="http://schemas.openxmlformats.org/officeDocument/2006/relationships/hyperlink" Target="https://agent-admin.paveapi.com/inspectionView/AMWT-RZLUYIQXUR?activeTab=past-sessions" TargetMode="External"/><Relationship Id="rId577" Type="http://schemas.openxmlformats.org/officeDocument/2006/relationships/hyperlink" Target="https://agent-admin.paveapi.com/inspectionView/AMWT-KWQIWL3WAS?activeTab=past-sessions" TargetMode="External"/><Relationship Id="rId698" Type="http://schemas.openxmlformats.org/officeDocument/2006/relationships/hyperlink" Target="https://dashboard.paveapi.com/park/AMWT-RRP6IEJPJG/?l=en" TargetMode="External"/><Relationship Id="rId219" Type="http://schemas.openxmlformats.org/officeDocument/2006/relationships/hyperlink" Target="https://agent-admin.paveapi.com/inspectionView/AMWT-0BIJUTQETC?activeTab=past-sessions" TargetMode="External"/><Relationship Id="rId218" Type="http://schemas.openxmlformats.org/officeDocument/2006/relationships/hyperlink" Target="https://agent-admin.paveapi.com/inspectionView/AMWT-NLC4IMDIHB?activeTab=past-sessions" TargetMode="External"/><Relationship Id="rId339" Type="http://schemas.openxmlformats.org/officeDocument/2006/relationships/hyperlink" Target="https://agent-admin.paveapi.com/inspectionView/AMWT-PKYCAPACGH?activeTab=past-sessions" TargetMode="External"/><Relationship Id="rId330" Type="http://schemas.openxmlformats.org/officeDocument/2006/relationships/hyperlink" Target="https://agent-admin.paveapi.com/inspectionView/AMUO-PHD7DWUYUF?activeTab=past-sessions" TargetMode="External"/><Relationship Id="rId451" Type="http://schemas.openxmlformats.org/officeDocument/2006/relationships/hyperlink" Target="https://dashboard.paveapi.com/park/AMWT-TQ04VJKKSZ/?l=en" TargetMode="External"/><Relationship Id="rId572" Type="http://schemas.openxmlformats.org/officeDocument/2006/relationships/hyperlink" Target="https://dashboard.paveapi.com/park/QARR-HQ7JYM24RX/?l=en" TargetMode="External"/><Relationship Id="rId693" Type="http://schemas.openxmlformats.org/officeDocument/2006/relationships/hyperlink" Target="https://agent-admin.paveapi.com/inspectionView/AMWT-9BW8TEGDEV?activeTab=past-sessions" TargetMode="External"/><Relationship Id="rId450" Type="http://schemas.openxmlformats.org/officeDocument/2006/relationships/hyperlink" Target="https://agent-admin.paveapi.com/inspectionView/AMWT-TQ04VJKKSZ?activeTab=past-sessions" TargetMode="External"/><Relationship Id="rId571" Type="http://schemas.openxmlformats.org/officeDocument/2006/relationships/hyperlink" Target="https://agent-admin.paveapi.com/inspectionView/QARR-HQ7JYM24RX?activeTab=past-sessions" TargetMode="External"/><Relationship Id="rId692" Type="http://schemas.openxmlformats.org/officeDocument/2006/relationships/hyperlink" Target="https://dashboard.paveapi.com/park/AMWT-AVPBHDSOYQ/?l=en" TargetMode="External"/><Relationship Id="rId570" Type="http://schemas.openxmlformats.org/officeDocument/2006/relationships/hyperlink" Target="https://dashboard.paveapi.com/park/AMDE-9DKNISMVYV/?l=en" TargetMode="External"/><Relationship Id="rId691" Type="http://schemas.openxmlformats.org/officeDocument/2006/relationships/hyperlink" Target="https://agent-admin.paveapi.com/inspectionView/AMWT-AVPBHDSOYQ?activeTab=past-sessions" TargetMode="External"/><Relationship Id="rId690" Type="http://schemas.openxmlformats.org/officeDocument/2006/relationships/hyperlink" Target="https://dashboard.paveapi.com/park/AMWT-LJDPUX70MJ/?l=en" TargetMode="External"/><Relationship Id="rId213" Type="http://schemas.openxmlformats.org/officeDocument/2006/relationships/hyperlink" Target="https://agent-admin.paveapi.com/inspectionView/AMWT-5NQKNPZM1B?activeTab=past-sessions" TargetMode="External"/><Relationship Id="rId334" Type="http://schemas.openxmlformats.org/officeDocument/2006/relationships/hyperlink" Target="https://agent-admin.paveapi.com/inspectionView/AMFR-DPHNP00J3F?activeTab=past-sessions" TargetMode="External"/><Relationship Id="rId455" Type="http://schemas.openxmlformats.org/officeDocument/2006/relationships/hyperlink" Target="https://dashboard.paveapi.com/park/AMWT-1NSAPMSPD9/?l=en" TargetMode="External"/><Relationship Id="rId576" Type="http://schemas.openxmlformats.org/officeDocument/2006/relationships/hyperlink" Target="https://dashboard.paveapi.com/park/AMWK-UUQYCDUDIF/?l=en" TargetMode="External"/><Relationship Id="rId697" Type="http://schemas.openxmlformats.org/officeDocument/2006/relationships/hyperlink" Target="https://agent-admin.paveapi.com/inspectionView/AMWT-RRP6IEJPJG?activeTab=past-sessions" TargetMode="External"/><Relationship Id="rId212" Type="http://schemas.openxmlformats.org/officeDocument/2006/relationships/hyperlink" Target="https://agent-admin.paveapi.com/inspectionView/AMWT-BBNFD3YC5G?activeTab=past-sessions" TargetMode="External"/><Relationship Id="rId333" Type="http://schemas.openxmlformats.org/officeDocument/2006/relationships/hyperlink" Target="https://agent-admin.paveapi.com/inspectionView/AMFR-UKA4DX6GLV?activeTab=past-sessions" TargetMode="External"/><Relationship Id="rId454" Type="http://schemas.openxmlformats.org/officeDocument/2006/relationships/hyperlink" Target="https://agent-admin.paveapi.com/inspectionView/AMWT-1NSAPMSPD9?activeTab=past-sessions" TargetMode="External"/><Relationship Id="rId575" Type="http://schemas.openxmlformats.org/officeDocument/2006/relationships/hyperlink" Target="https://agent-admin.paveapi.com/inspectionView/AMWK-UUQYCDUDIF?activeTab=past-sessions" TargetMode="External"/><Relationship Id="rId696" Type="http://schemas.openxmlformats.org/officeDocument/2006/relationships/hyperlink" Target="https://dashboard.paveapi.com/park/AMWT-CORYDGRFV7/?l=en" TargetMode="External"/><Relationship Id="rId211" Type="http://schemas.openxmlformats.org/officeDocument/2006/relationships/hyperlink" Target="https://agent-admin.paveapi.com/inspectionView/AMWT-WQCGOQFQRJ?activeTab=past-sessions" TargetMode="External"/><Relationship Id="rId332" Type="http://schemas.openxmlformats.org/officeDocument/2006/relationships/hyperlink" Target="https://agent-admin.paveapi.com/inspectionView/AMUO-TFV1S1KTT3?activeTab=past-sessions" TargetMode="External"/><Relationship Id="rId453" Type="http://schemas.openxmlformats.org/officeDocument/2006/relationships/hyperlink" Target="https://dashboard.paveapi.com/park/AMWT-ELKIVYARR2/?l=en" TargetMode="External"/><Relationship Id="rId574" Type="http://schemas.openxmlformats.org/officeDocument/2006/relationships/hyperlink" Target="https://dashboard.paveapi.com/park/AMWK-04GQCS5Q1M/?l=en" TargetMode="External"/><Relationship Id="rId695" Type="http://schemas.openxmlformats.org/officeDocument/2006/relationships/hyperlink" Target="https://agent-admin.paveapi.com/inspectionView/AMWT-CORYDGRFV7?activeTab=past-sessions" TargetMode="External"/><Relationship Id="rId210" Type="http://schemas.openxmlformats.org/officeDocument/2006/relationships/hyperlink" Target="https://agent-admin.paveapi.com/inspectionView/AMWT-VLY3I1CNO4?activeTab=past-sessions" TargetMode="External"/><Relationship Id="rId331" Type="http://schemas.openxmlformats.org/officeDocument/2006/relationships/hyperlink" Target="https://agent-admin.paveapi.com/inspectionView/AMUO-SVDWMVOGVI?activeTab=past-sessions" TargetMode="External"/><Relationship Id="rId452" Type="http://schemas.openxmlformats.org/officeDocument/2006/relationships/hyperlink" Target="https://agent-admin.paveapi.com/inspectionView/AMWT-ELKIVYARR2?activeTab=past-sessions" TargetMode="External"/><Relationship Id="rId573" Type="http://schemas.openxmlformats.org/officeDocument/2006/relationships/hyperlink" Target="https://agent-admin.paveapi.com/inspectionView/AMWK-04GQCS5Q1M?activeTab=past-sessions" TargetMode="External"/><Relationship Id="rId694" Type="http://schemas.openxmlformats.org/officeDocument/2006/relationships/hyperlink" Target="https://dashboard.paveapi.com/park/AMWT-9BW8TEGDEV/?l=en" TargetMode="External"/><Relationship Id="rId370" Type="http://schemas.openxmlformats.org/officeDocument/2006/relationships/hyperlink" Target="https://agent-admin.paveapi.com/inspectionView/AMWT-V77UCGSCQT?activeTab=past-sessions" TargetMode="External"/><Relationship Id="rId491" Type="http://schemas.openxmlformats.org/officeDocument/2006/relationships/hyperlink" Target="https://agent-admin.paveapi.com/inspectionView/AMWT-8J36TSYU0W?activeTab=past-sessions" TargetMode="External"/><Relationship Id="rId490" Type="http://schemas.openxmlformats.org/officeDocument/2006/relationships/hyperlink" Target="https://agent-admin.paveapi.com/inspectionView/AMWT-YLJ9QDNJCC?activeTab=past-sessions" TargetMode="External"/><Relationship Id="rId129" Type="http://schemas.openxmlformats.org/officeDocument/2006/relationships/hyperlink" Target="https://agent-admin.paveapi.com/inspectionView/AMWT-JDDZ1IODTD?activeTab=past-sessions" TargetMode="External"/><Relationship Id="rId128" Type="http://schemas.openxmlformats.org/officeDocument/2006/relationships/hyperlink" Target="https://agent-admin.paveapi.com/inspectionView/AMWT-CWYOD503VR?activeTab=past-sessions" TargetMode="External"/><Relationship Id="rId249" Type="http://schemas.openxmlformats.org/officeDocument/2006/relationships/hyperlink" Target="https://agent-admin.paveapi.com/inspectionView/AMWT-UKU6WAZWHO?activeTab=past-sessions" TargetMode="External"/><Relationship Id="rId127" Type="http://schemas.openxmlformats.org/officeDocument/2006/relationships/hyperlink" Target="https://agent-admin.paveapi.com/inspectionView/AMWT-FIFH1ZKYYG?activeTab=past-sessions" TargetMode="External"/><Relationship Id="rId248" Type="http://schemas.openxmlformats.org/officeDocument/2006/relationships/hyperlink" Target="https://dashboard.paveapi.com/park/AMWT-ZOSVELBDBW/?l=en" TargetMode="External"/><Relationship Id="rId369" Type="http://schemas.openxmlformats.org/officeDocument/2006/relationships/hyperlink" Target="https://agent-admin.paveapi.com/inspectionView/AMWT-5MK5VI8XXL?activeTab=past-sessions" TargetMode="External"/><Relationship Id="rId126" Type="http://schemas.openxmlformats.org/officeDocument/2006/relationships/hyperlink" Target="https://agent-admin.paveapi.com/inspectionView/AMRR-KR8UEOK2LF?activeTab=past-sessions" TargetMode="External"/><Relationship Id="rId247" Type="http://schemas.openxmlformats.org/officeDocument/2006/relationships/hyperlink" Target="https://agent-admin.paveapi.com/inspectionView/AMWT-ZOSVELBDBW?activeTab=past-sessions" TargetMode="External"/><Relationship Id="rId368" Type="http://schemas.openxmlformats.org/officeDocument/2006/relationships/hyperlink" Target="https://agent-admin.paveapi.com/inspectionView/AMWT-FFGRRP0PQT?activeTab=past-sessions" TargetMode="External"/><Relationship Id="rId489" Type="http://schemas.openxmlformats.org/officeDocument/2006/relationships/hyperlink" Target="https://agent-admin.paveapi.com/inspectionView/AMWT-4QZQJIIW09?activeTab=past-sessions" TargetMode="External"/><Relationship Id="rId121" Type="http://schemas.openxmlformats.org/officeDocument/2006/relationships/hyperlink" Target="https://agent-admin.paveapi.com/inspectionView/AMWT-U7N1LQG73X?activeTab=past-sessions" TargetMode="External"/><Relationship Id="rId242" Type="http://schemas.openxmlformats.org/officeDocument/2006/relationships/hyperlink" Target="https://dashboard.paveapi.com/park/AMWT-GBZTMNZKLT/?l=en" TargetMode="External"/><Relationship Id="rId363" Type="http://schemas.openxmlformats.org/officeDocument/2006/relationships/hyperlink" Target="https://agent-admin.paveapi.com/inspectionView/AMWT-IUNBBONUAL?activeTab=past-sessions" TargetMode="External"/><Relationship Id="rId484" Type="http://schemas.openxmlformats.org/officeDocument/2006/relationships/hyperlink" Target="https://agent-admin.paveapi.com/inspectionView/AMWT-PHOWOY9XWL?activeTab=past-sessions" TargetMode="External"/><Relationship Id="rId120" Type="http://schemas.openxmlformats.org/officeDocument/2006/relationships/hyperlink" Target="https://agent-admin.paveapi.com/inspectionView/AMWT-R47LA2D0ME?activeTab=past-sessions" TargetMode="External"/><Relationship Id="rId241" Type="http://schemas.openxmlformats.org/officeDocument/2006/relationships/hyperlink" Target="https://agent-admin.paveapi.com/inspectionView/AMWT-GBZTMNZKLT?activeTab=past-sessions" TargetMode="External"/><Relationship Id="rId362" Type="http://schemas.openxmlformats.org/officeDocument/2006/relationships/hyperlink" Target="https://agent-admin.paveapi.com/inspectionView/AMWT-6NXYWHR569?activeTab=past-sessions" TargetMode="External"/><Relationship Id="rId483" Type="http://schemas.openxmlformats.org/officeDocument/2006/relationships/hyperlink" Target="https://agent-admin.paveapi.com/inspectionView/AMWK-2E5SLC65BK?activeTab=past-sessions" TargetMode="External"/><Relationship Id="rId240" Type="http://schemas.openxmlformats.org/officeDocument/2006/relationships/hyperlink" Target="https://dashboard.paveapi.com/park/AMWT-1IYF0LAO8P/?l=en" TargetMode="External"/><Relationship Id="rId361" Type="http://schemas.openxmlformats.org/officeDocument/2006/relationships/hyperlink" Target="https://agent-admin.paveapi.com/inspectionView/AMWT-GFJNG3SYDV?activeTab=past-sessions" TargetMode="External"/><Relationship Id="rId482" Type="http://schemas.openxmlformats.org/officeDocument/2006/relationships/hyperlink" Target="https://agent-admin.paveapi.com/inspectionView/AMWK-0LETVBHI69?activeTab=past-sessions" TargetMode="External"/><Relationship Id="rId360" Type="http://schemas.openxmlformats.org/officeDocument/2006/relationships/hyperlink" Target="https://agent-admin.paveapi.com/inspectionView/AMWT-5LGC42MPQG?activeTab=past-sessions" TargetMode="External"/><Relationship Id="rId481" Type="http://schemas.openxmlformats.org/officeDocument/2006/relationships/hyperlink" Target="https://agent-admin.paveapi.com/inspectionView/AMWT-LUQYHWL2PJ?activeTab=past-sessions" TargetMode="External"/><Relationship Id="rId125" Type="http://schemas.openxmlformats.org/officeDocument/2006/relationships/hyperlink" Target="https://agent-admin.paveapi.com/inspectionView/AMWT-NKDBZTJADS?activeTab=past-sessions" TargetMode="External"/><Relationship Id="rId246" Type="http://schemas.openxmlformats.org/officeDocument/2006/relationships/hyperlink" Target="https://dashboard.paveapi.com/park/AMWT-AXKGYFQXF4/?l=en" TargetMode="External"/><Relationship Id="rId367" Type="http://schemas.openxmlformats.org/officeDocument/2006/relationships/hyperlink" Target="https://agent-admin.paveapi.com/inspectionView/AMWT-K1DAULKD3Y?activeTab=past-sessions" TargetMode="External"/><Relationship Id="rId488" Type="http://schemas.openxmlformats.org/officeDocument/2006/relationships/hyperlink" Target="https://agent-admin.paveapi.com/inspectionView/AMWT-5BXQC3PMIY?activeTab=past-sessions" TargetMode="External"/><Relationship Id="rId124" Type="http://schemas.openxmlformats.org/officeDocument/2006/relationships/hyperlink" Target="https://agent-admin.paveapi.com/inspectionView/AMWK-CZ7O0LDXVA?activeTab=past-sessions" TargetMode="External"/><Relationship Id="rId245" Type="http://schemas.openxmlformats.org/officeDocument/2006/relationships/hyperlink" Target="https://agent-admin.paveapi.com/inspectionView/AMWT-AXKGYFQXF4?activeTab=past-sessions" TargetMode="External"/><Relationship Id="rId366" Type="http://schemas.openxmlformats.org/officeDocument/2006/relationships/hyperlink" Target="https://agent-admin.paveapi.com/inspectionView/AMWT-UPJTORJZTK?activeTab=past-sessions" TargetMode="External"/><Relationship Id="rId487" Type="http://schemas.openxmlformats.org/officeDocument/2006/relationships/hyperlink" Target="https://agent-admin.paveapi.com/inspectionView/AMWT-S67ALEAAXE?activeTab=past-sessions" TargetMode="External"/><Relationship Id="rId123" Type="http://schemas.openxmlformats.org/officeDocument/2006/relationships/hyperlink" Target="https://agent-admin.paveapi.com/inspectionView/AMWK-GHOTZKS2GF?activeTab=past-sessions" TargetMode="External"/><Relationship Id="rId244" Type="http://schemas.openxmlformats.org/officeDocument/2006/relationships/hyperlink" Target="https://dashboard.paveapi.com/park/AMWT-2O1US5U85S/?l=en" TargetMode="External"/><Relationship Id="rId365" Type="http://schemas.openxmlformats.org/officeDocument/2006/relationships/hyperlink" Target="https://agent-admin.paveapi.com/inspectionView/AMWT-TY5QATDYKC?activeTab=past-sessions" TargetMode="External"/><Relationship Id="rId486" Type="http://schemas.openxmlformats.org/officeDocument/2006/relationships/hyperlink" Target="https://agent-admin.paveapi.com/inspectionView/AMWT-RRI5HAYGDE?activeTab=past-sessions" TargetMode="External"/><Relationship Id="rId122" Type="http://schemas.openxmlformats.org/officeDocument/2006/relationships/hyperlink" Target="https://agent-admin.paveapi.com/inspectionView/AMWT-HYRN0EOGFA?activeTab=past-sessions" TargetMode="External"/><Relationship Id="rId243" Type="http://schemas.openxmlformats.org/officeDocument/2006/relationships/hyperlink" Target="https://agent-admin.paveapi.com/inspectionView/AMWT-2O1US5U85S?activeTab=past-sessions" TargetMode="External"/><Relationship Id="rId364" Type="http://schemas.openxmlformats.org/officeDocument/2006/relationships/hyperlink" Target="https://agent-admin.paveapi.com/inspectionView/AMWT-GEOEVEC5Q0?activeTab=past-sessions" TargetMode="External"/><Relationship Id="rId485" Type="http://schemas.openxmlformats.org/officeDocument/2006/relationships/hyperlink" Target="https://agent-admin.paveapi.com/inspectionView/AMWT-HZGK1F7EOC?activeTab=past-sessions" TargetMode="External"/><Relationship Id="rId95" Type="http://schemas.openxmlformats.org/officeDocument/2006/relationships/hyperlink" Target="https://agent-admin.paveapi.com/inspectionView/AMWK-PZLBZODR1U?activeTab=past-sessions" TargetMode="External"/><Relationship Id="rId94" Type="http://schemas.openxmlformats.org/officeDocument/2006/relationships/hyperlink" Target="https://agent-admin.paveapi.com/inspectionView/AMWT-LEBKDQEQ8V?activeTab=past-sessions" TargetMode="External"/><Relationship Id="rId97" Type="http://schemas.openxmlformats.org/officeDocument/2006/relationships/hyperlink" Target="https://agent-admin.paveapi.com/inspectionView/AMWT-M9URZ8QUDM?activeTab=past-sessions" TargetMode="External"/><Relationship Id="rId96" Type="http://schemas.openxmlformats.org/officeDocument/2006/relationships/hyperlink" Target="https://agent-admin.paveapi.com/inspectionView/AMWT-Z1GJAKQKVD?activeTab=past-sessions" TargetMode="External"/><Relationship Id="rId99" Type="http://schemas.openxmlformats.org/officeDocument/2006/relationships/hyperlink" Target="https://agent-admin.paveapi.com/inspectionView/AMWT-LDFQHVPNFC?activeTab=past-sessions" TargetMode="External"/><Relationship Id="rId480" Type="http://schemas.openxmlformats.org/officeDocument/2006/relationships/hyperlink" Target="https://agent-admin.paveapi.com/inspectionView/AMWT-DATG8FMQMH?activeTab=past-sessions" TargetMode="External"/><Relationship Id="rId98" Type="http://schemas.openxmlformats.org/officeDocument/2006/relationships/hyperlink" Target="https://agent-admin.paveapi.com/inspectionView/AMWT-3H4TUAUPYH?activeTab=past-sessions" TargetMode="External"/><Relationship Id="rId91" Type="http://schemas.openxmlformats.org/officeDocument/2006/relationships/hyperlink" Target="https://agent-admin.paveapi.com/inspectionView/AMWT-RQY1OW0KCR?activeTab=past-sessions" TargetMode="External"/><Relationship Id="rId90" Type="http://schemas.openxmlformats.org/officeDocument/2006/relationships/hyperlink" Target="https://agent-admin.paveapi.com/inspectionView/AMWT-IWS3BFRSOV?activeTab=past-sessions" TargetMode="External"/><Relationship Id="rId93" Type="http://schemas.openxmlformats.org/officeDocument/2006/relationships/hyperlink" Target="https://agent-admin.paveapi.com/inspectionView/AMWT-A1FWRTS2HX?activeTab=past-sessions" TargetMode="External"/><Relationship Id="rId92" Type="http://schemas.openxmlformats.org/officeDocument/2006/relationships/hyperlink" Target="https://agent-admin.paveapi.com/inspectionView/AMWT-ZWH6CLF7P6?activeTab=past-sessions" TargetMode="External"/><Relationship Id="rId118" Type="http://schemas.openxmlformats.org/officeDocument/2006/relationships/hyperlink" Target="https://agent-admin.paveapi.com/inspectionView/AMWT-VTO10VN23T?activeTab=past-sessions" TargetMode="External"/><Relationship Id="rId239" Type="http://schemas.openxmlformats.org/officeDocument/2006/relationships/hyperlink" Target="https://agent-admin.paveapi.com/inspectionView/AMWT-1IYF0LAO8P?activeTab=past-sessions" TargetMode="External"/><Relationship Id="rId117" Type="http://schemas.openxmlformats.org/officeDocument/2006/relationships/hyperlink" Target="https://agent-admin.paveapi.com/inspectionView/AMWT-JS11P3MYNC?activeTab=past-sessions" TargetMode="External"/><Relationship Id="rId238" Type="http://schemas.openxmlformats.org/officeDocument/2006/relationships/hyperlink" Target="https://dashboard.paveapi.com/park/AMWT-QDKZR0MX57/?l=en" TargetMode="External"/><Relationship Id="rId359" Type="http://schemas.openxmlformats.org/officeDocument/2006/relationships/hyperlink" Target="https://agent-admin.paveapi.com/inspectionView/AMWT-149I1NVUOS?activeTab=past-sessions" TargetMode="External"/><Relationship Id="rId116" Type="http://schemas.openxmlformats.org/officeDocument/2006/relationships/hyperlink" Target="https://agent-admin.paveapi.com/inspectionView/AMWT-ZAABQNLXZJ?activeTab=past-sessions" TargetMode="External"/><Relationship Id="rId237" Type="http://schemas.openxmlformats.org/officeDocument/2006/relationships/hyperlink" Target="https://agent-admin.paveapi.com/inspectionView/AMWT-QDKZR0MX57?activeTab=past-sessions" TargetMode="External"/><Relationship Id="rId358" Type="http://schemas.openxmlformats.org/officeDocument/2006/relationships/hyperlink" Target="https://agent-admin.paveapi.com/inspectionView/AMWT-SSDAEGRM5V?activeTab=past-sessions" TargetMode="External"/><Relationship Id="rId479" Type="http://schemas.openxmlformats.org/officeDocument/2006/relationships/hyperlink" Target="https://agent-admin.paveapi.com/inspectionView/AMWT-1GEMNZE9PH?activeTab=past-sessions" TargetMode="External"/><Relationship Id="rId115" Type="http://schemas.openxmlformats.org/officeDocument/2006/relationships/hyperlink" Target="https://agent-admin.paveapi.com/inspectionView/AMWT-R8OE1ZURCA?activeTab=past-sessions" TargetMode="External"/><Relationship Id="rId236" Type="http://schemas.openxmlformats.org/officeDocument/2006/relationships/hyperlink" Target="https://dashboard.paveapi.com/park/AMWT-CIJYRAVVIM/?l=en" TargetMode="External"/><Relationship Id="rId357" Type="http://schemas.openxmlformats.org/officeDocument/2006/relationships/hyperlink" Target="https://agent-admin.paveapi.com/inspectionView/AMWT-1DVTRUU04D?activeTab=past-sessions" TargetMode="External"/><Relationship Id="rId478" Type="http://schemas.openxmlformats.org/officeDocument/2006/relationships/hyperlink" Target="https://agent-admin.paveapi.com/inspectionView/AMWT-CLUBELHGWI?activeTab=past-sessions" TargetMode="External"/><Relationship Id="rId599" Type="http://schemas.openxmlformats.org/officeDocument/2006/relationships/hyperlink" Target="https://agent-admin.paveapi.com/inspectionView/AMWT-FDW4BPWAFV?activeTab=past-sessions" TargetMode="External"/><Relationship Id="rId119" Type="http://schemas.openxmlformats.org/officeDocument/2006/relationships/hyperlink" Target="https://agent-admin.paveapi.com/inspectionView/AMWT-O9GTNJQ9HC?activeTab=past-sessions" TargetMode="External"/><Relationship Id="rId110" Type="http://schemas.openxmlformats.org/officeDocument/2006/relationships/hyperlink" Target="https://agent-admin.paveapi.com/inspectionView/AMRR-4DDVKKFOPE?activeTab=past-sessions" TargetMode="External"/><Relationship Id="rId231" Type="http://schemas.openxmlformats.org/officeDocument/2006/relationships/hyperlink" Target="https://agent-admin.paveapi.com/inspectionView/S2DW-TGA6QUEJUS?activeTab=past-sessions" TargetMode="External"/><Relationship Id="rId352" Type="http://schemas.openxmlformats.org/officeDocument/2006/relationships/hyperlink" Target="https://agent-admin.paveapi.com/inspectionView/AMWT-UHGUKDW23V?activeTab=past-sessions" TargetMode="External"/><Relationship Id="rId473" Type="http://schemas.openxmlformats.org/officeDocument/2006/relationships/hyperlink" Target="https://agent-admin.paveapi.com/inspectionView/AMWT-Y8AFQZI95U?activeTab=past-sessions" TargetMode="External"/><Relationship Id="rId594" Type="http://schemas.openxmlformats.org/officeDocument/2006/relationships/hyperlink" Target="https://dashboard.paveapi.com/park/AMWT-AEQXHX1IUZ/?l=en" TargetMode="External"/><Relationship Id="rId230" Type="http://schemas.openxmlformats.org/officeDocument/2006/relationships/hyperlink" Target="https://agent-admin.paveapi.com/inspectionView/CRMI-AKHQY2DJ9A?activeTab=past-sessions" TargetMode="External"/><Relationship Id="rId351" Type="http://schemas.openxmlformats.org/officeDocument/2006/relationships/hyperlink" Target="https://agent-admin.paveapi.com/inspectionView/AMUO-RTTDMFQBZ6?activeTab=past-sessions" TargetMode="External"/><Relationship Id="rId472" Type="http://schemas.openxmlformats.org/officeDocument/2006/relationships/hyperlink" Target="https://agent-admin.paveapi.com/inspectionView/AMWT-3WGEVP26ND?activeTab=past-sessions" TargetMode="External"/><Relationship Id="rId593" Type="http://schemas.openxmlformats.org/officeDocument/2006/relationships/hyperlink" Target="https://agent-admin.paveapi.com/inspectionView/AMWT-AEQXHX1IUZ?activeTab=past-sessions" TargetMode="External"/><Relationship Id="rId350" Type="http://schemas.openxmlformats.org/officeDocument/2006/relationships/hyperlink" Target="https://agent-admin.paveapi.com/inspectionView/AMUO-BENBCWAIP0?activeTab=past-sessions" TargetMode="External"/><Relationship Id="rId471" Type="http://schemas.openxmlformats.org/officeDocument/2006/relationships/hyperlink" Target="https://agent-admin.paveapi.com/inspectionView/AMWT-DJSUVCEAIA?activeTab=past-sessions" TargetMode="External"/><Relationship Id="rId592" Type="http://schemas.openxmlformats.org/officeDocument/2006/relationships/hyperlink" Target="https://dashboard.paveapi.com/park/AMWT-TGCSRQC0BE/?l=en" TargetMode="External"/><Relationship Id="rId470" Type="http://schemas.openxmlformats.org/officeDocument/2006/relationships/hyperlink" Target="https://agent-admin.paveapi.com/inspectionView/AMWT-DRO9WHAWDT?activeTab=past-sessions" TargetMode="External"/><Relationship Id="rId591" Type="http://schemas.openxmlformats.org/officeDocument/2006/relationships/hyperlink" Target="https://agent-admin.paveapi.com/inspectionView/AMWT-TGCSRQC0BE?activeTab=past-sessions" TargetMode="External"/><Relationship Id="rId114" Type="http://schemas.openxmlformats.org/officeDocument/2006/relationships/hyperlink" Target="https://agent-admin.paveapi.com/inspectionView/AMWT-ZQS4P2ATOA?activeTab=past-sessions" TargetMode="External"/><Relationship Id="rId235" Type="http://schemas.openxmlformats.org/officeDocument/2006/relationships/hyperlink" Target="https://agent-admin.paveapi.com/inspectionView/AMWT-CIJYRAVVIM?activeTab=past-sessions" TargetMode="External"/><Relationship Id="rId356" Type="http://schemas.openxmlformats.org/officeDocument/2006/relationships/hyperlink" Target="https://agent-admin.paveapi.com/inspectionView/AMWT-ZGGWMPW5H9?activeTab=past-sessions" TargetMode="External"/><Relationship Id="rId477" Type="http://schemas.openxmlformats.org/officeDocument/2006/relationships/hyperlink" Target="https://agent-admin.paveapi.com/inspectionView/AMWT-PBSUZRQGJ2?activeTab=past-sessions" TargetMode="External"/><Relationship Id="rId598" Type="http://schemas.openxmlformats.org/officeDocument/2006/relationships/hyperlink" Target="https://dashboard.paveapi.com/park/AMWT-7S0Q7DP52M/?l=en" TargetMode="External"/><Relationship Id="rId113" Type="http://schemas.openxmlformats.org/officeDocument/2006/relationships/hyperlink" Target="https://agent-admin.paveapi.com/inspectionView/AMWT-CY1SEV5MCI?activeTab=past-sessions" TargetMode="External"/><Relationship Id="rId234" Type="http://schemas.openxmlformats.org/officeDocument/2006/relationships/hyperlink" Target="https://agent-admin.paveapi.com/inspectionView/AMWT-B5BE57GYQV?activeTab=past-sessions" TargetMode="External"/><Relationship Id="rId355" Type="http://schemas.openxmlformats.org/officeDocument/2006/relationships/hyperlink" Target="https://agent-admin.paveapi.com/inspectionView/AMUO-UX1AQBEDKJ?activeTab=past-sessions" TargetMode="External"/><Relationship Id="rId476" Type="http://schemas.openxmlformats.org/officeDocument/2006/relationships/hyperlink" Target="https://agent-admin.paveapi.com/inspectionView/AMWT-UAP6DMFU7W?activeTab=past-sessions" TargetMode="External"/><Relationship Id="rId597" Type="http://schemas.openxmlformats.org/officeDocument/2006/relationships/hyperlink" Target="https://agent-admin.paveapi.com/inspectionView/AMWT-7S0Q7DP52M?activeTab=past-sessions" TargetMode="External"/><Relationship Id="rId112" Type="http://schemas.openxmlformats.org/officeDocument/2006/relationships/hyperlink" Target="https://agent-admin.paveapi.com/inspectionView/AMWT-UQ3MOCVCYX?activeTab=past-sessions" TargetMode="External"/><Relationship Id="rId233" Type="http://schemas.openxmlformats.org/officeDocument/2006/relationships/hyperlink" Target="https://agent-admin.paveapi.com/inspectionView/AMWT-GKHWMLO8IU?activeTab=past-sessions" TargetMode="External"/><Relationship Id="rId354" Type="http://schemas.openxmlformats.org/officeDocument/2006/relationships/hyperlink" Target="https://agent-admin.paveapi.com/inspectionView/AMUO-IFSCQBYNTK?activeTab=past-sessions" TargetMode="External"/><Relationship Id="rId475" Type="http://schemas.openxmlformats.org/officeDocument/2006/relationships/hyperlink" Target="https://agent-admin.paveapi.com/inspectionView/AMWT-OXMZ5JFMHE?activeTab=past-sessions" TargetMode="External"/><Relationship Id="rId596" Type="http://schemas.openxmlformats.org/officeDocument/2006/relationships/hyperlink" Target="https://dashboard.paveapi.com/park/AMWT-TGCSRQC0BE/?l=en" TargetMode="External"/><Relationship Id="rId111" Type="http://schemas.openxmlformats.org/officeDocument/2006/relationships/hyperlink" Target="https://agent-admin.paveapi.com/inspectionView/AMRR-V7LDMEYCL1?activeTab=past-sessions" TargetMode="External"/><Relationship Id="rId232" Type="http://schemas.openxmlformats.org/officeDocument/2006/relationships/hyperlink" Target="https://agent-admin.paveapi.com/inspectionView/AMWT-X0NCRZBGQO?activeTab=past-sessions" TargetMode="External"/><Relationship Id="rId353" Type="http://schemas.openxmlformats.org/officeDocument/2006/relationships/hyperlink" Target="https://agent-admin.paveapi.com/inspectionView/AMWT-MWML9UGKBL?activeTab=past-sessions" TargetMode="External"/><Relationship Id="rId474" Type="http://schemas.openxmlformats.org/officeDocument/2006/relationships/hyperlink" Target="https://agent-admin.paveapi.com/inspectionView/AMWT-K4QXNEMCQM?activeTab=past-sessions" TargetMode="External"/><Relationship Id="rId595" Type="http://schemas.openxmlformats.org/officeDocument/2006/relationships/hyperlink" Target="https://agent-admin.paveapi.com/inspectionView/AMWT-TGCSRQC0BE?activeTab=past-sessions" TargetMode="External"/><Relationship Id="rId305" Type="http://schemas.openxmlformats.org/officeDocument/2006/relationships/hyperlink" Target="https://agent-admin.paveapi.com/inspectionView/AMWT-PCLLZEPASH?activeTab=past-sessions" TargetMode="External"/><Relationship Id="rId426" Type="http://schemas.openxmlformats.org/officeDocument/2006/relationships/hyperlink" Target="https://dashboard.paveapi.com/park/AMWT-E63NTKYTMS/?l=en" TargetMode="External"/><Relationship Id="rId547" Type="http://schemas.openxmlformats.org/officeDocument/2006/relationships/hyperlink" Target="https://agent-admin.paveapi.com/inspectionView/AMWT-ERRCB2WK0D?activeTab=past-sessions" TargetMode="External"/><Relationship Id="rId668" Type="http://schemas.openxmlformats.org/officeDocument/2006/relationships/hyperlink" Target="https://agent-admin.paveapi.com/inspectionView/AMWT-JTYLCBYNTY?activeTab=past-sessions" TargetMode="External"/><Relationship Id="rId304" Type="http://schemas.openxmlformats.org/officeDocument/2006/relationships/hyperlink" Target="https://agent-admin.paveapi.com/inspectionView/AMUO-LNUFMAMQ9A?activeTab=past-sessions" TargetMode="External"/><Relationship Id="rId425" Type="http://schemas.openxmlformats.org/officeDocument/2006/relationships/hyperlink" Target="https://agent-admin.paveapi.com/inspectionView/AMWT-E63NTKYTMS?activeTab=past-sessions" TargetMode="External"/><Relationship Id="rId546" Type="http://schemas.openxmlformats.org/officeDocument/2006/relationships/hyperlink" Target="https://dashboard.paveapi.com/park/AMWT-URY1XODQ5G/?l=en" TargetMode="External"/><Relationship Id="rId667" Type="http://schemas.openxmlformats.org/officeDocument/2006/relationships/hyperlink" Target="https://dashboard.paveapi.com/park/AMWT-WDOMI83Z5X/?l=en" TargetMode="External"/><Relationship Id="rId303" Type="http://schemas.openxmlformats.org/officeDocument/2006/relationships/hyperlink" Target="https://agent-admin.paveapi.com/inspectionView/AMUO-V0E5QMOIXH?activeTab=past-sessions" TargetMode="External"/><Relationship Id="rId424" Type="http://schemas.openxmlformats.org/officeDocument/2006/relationships/hyperlink" Target="https://dashboard.paveapi.com/park/AMWT-U9YHF8KJJY/?l=en" TargetMode="External"/><Relationship Id="rId545" Type="http://schemas.openxmlformats.org/officeDocument/2006/relationships/hyperlink" Target="https://agent-admin.paveapi.com/inspectionView/AMWT-URY1XODQ5G?activeTab=past-sessions" TargetMode="External"/><Relationship Id="rId666" Type="http://schemas.openxmlformats.org/officeDocument/2006/relationships/hyperlink" Target="https://agent-admin.paveapi.com/inspectionView/AMWT-WDOMI83Z5X?activeTab=past-sessions" TargetMode="External"/><Relationship Id="rId302" Type="http://schemas.openxmlformats.org/officeDocument/2006/relationships/hyperlink" Target="https://agent-admin.paveapi.com/inspectionView/AMWT-NMIZ10H7ME?activeTab=past-sessions" TargetMode="External"/><Relationship Id="rId423" Type="http://schemas.openxmlformats.org/officeDocument/2006/relationships/hyperlink" Target="https://agent-admin.paveapi.com/inspectionView/AMWT-U9YHF8KJJY?activeTab=past-sessions" TargetMode="External"/><Relationship Id="rId544" Type="http://schemas.openxmlformats.org/officeDocument/2006/relationships/hyperlink" Target="https://dashboard.paveapi.com/park/AMUO-47UJ7TJVZR/?l=en" TargetMode="External"/><Relationship Id="rId665" Type="http://schemas.openxmlformats.org/officeDocument/2006/relationships/hyperlink" Target="https://dashboard.paveapi.com/park/AMWT-KJTPJBCITY/?l=en" TargetMode="External"/><Relationship Id="rId309" Type="http://schemas.openxmlformats.org/officeDocument/2006/relationships/hyperlink" Target="https://agent-admin.paveapi.com/inspectionView/AMWT-DUBNV7LAAK?activeTab=past-sessions" TargetMode="External"/><Relationship Id="rId308" Type="http://schemas.openxmlformats.org/officeDocument/2006/relationships/hyperlink" Target="https://agent-admin.paveapi.com/inspectionView/AMWT-IPLF4R7TO0?activeTab=past-sessions" TargetMode="External"/><Relationship Id="rId429" Type="http://schemas.openxmlformats.org/officeDocument/2006/relationships/hyperlink" Target="https://agent-admin.paveapi.com/inspectionView/AMWT-DWKPPLYQS7?activeTab=past-sessions" TargetMode="External"/><Relationship Id="rId307" Type="http://schemas.openxmlformats.org/officeDocument/2006/relationships/hyperlink" Target="https://agent-admin.paveapi.com/inspectionView/AMWT-Y8UQCP2CR1?activeTab=past-sessions" TargetMode="External"/><Relationship Id="rId428" Type="http://schemas.openxmlformats.org/officeDocument/2006/relationships/hyperlink" Target="https://dashboard.paveapi.com/park/AMWT-LHCXJRTWYS/?l=en" TargetMode="External"/><Relationship Id="rId549" Type="http://schemas.openxmlformats.org/officeDocument/2006/relationships/hyperlink" Target="https://agent-admin.paveapi.com/inspectionView/AMWT-XNJDJ9YQVB?activeTab=past-sessions" TargetMode="External"/><Relationship Id="rId306" Type="http://schemas.openxmlformats.org/officeDocument/2006/relationships/hyperlink" Target="https://agent-admin.paveapi.com/inspectionView/AMWT-8ZLW44QYML?activeTab=past-sessions" TargetMode="External"/><Relationship Id="rId427" Type="http://schemas.openxmlformats.org/officeDocument/2006/relationships/hyperlink" Target="https://agent-admin.paveapi.com/inspectionView/AMWT-LHCXJRTWYS?activeTab=past-sessions" TargetMode="External"/><Relationship Id="rId548" Type="http://schemas.openxmlformats.org/officeDocument/2006/relationships/hyperlink" Target="https://dashboard.paveapi.com/park/AMWT-ERRCB2WK0D/?l=en" TargetMode="External"/><Relationship Id="rId669" Type="http://schemas.openxmlformats.org/officeDocument/2006/relationships/hyperlink" Target="https://dashboard.paveapi.com/park/AMWT-JTYLCBYNTY/?l=en" TargetMode="External"/><Relationship Id="rId660" Type="http://schemas.openxmlformats.org/officeDocument/2006/relationships/hyperlink" Target="https://agent-admin.paveapi.com/inspectionView/AMDE-SKQRGQKZLA?activeTab=past-sessions" TargetMode="External"/><Relationship Id="rId301" Type="http://schemas.openxmlformats.org/officeDocument/2006/relationships/hyperlink" Target="https://agent-admin.paveapi.com/inspectionView/AMWT-A0THZEUPMO?activeTab=past-sessions" TargetMode="External"/><Relationship Id="rId422" Type="http://schemas.openxmlformats.org/officeDocument/2006/relationships/hyperlink" Target="https://dashboard.paveapi.com/park/AMWT-9BXSYGZXM8/?l=en" TargetMode="External"/><Relationship Id="rId543" Type="http://schemas.openxmlformats.org/officeDocument/2006/relationships/hyperlink" Target="https://agent-admin.paveapi.com/inspectionView/AMUO-47UJ7TJVZR?activeTab=past-sessions" TargetMode="External"/><Relationship Id="rId664" Type="http://schemas.openxmlformats.org/officeDocument/2006/relationships/hyperlink" Target="https://agent-admin.paveapi.com/inspectionView/AMWT-KJTPJBCITY?activeTab=past-sessions" TargetMode="External"/><Relationship Id="rId300" Type="http://schemas.openxmlformats.org/officeDocument/2006/relationships/hyperlink" Target="https://agent-admin.paveapi.com/inspectionView/AMWT-AQQPAZUF0B?activeTab=past-sessions" TargetMode="External"/><Relationship Id="rId421" Type="http://schemas.openxmlformats.org/officeDocument/2006/relationships/hyperlink" Target="https://agent-admin.paveapi.com/inspectionView/AMWT-9BXSYGZXM8?activeTab=past-sessions" TargetMode="External"/><Relationship Id="rId542" Type="http://schemas.openxmlformats.org/officeDocument/2006/relationships/hyperlink" Target="https://dashboard.paveapi.com/park/AMUO-4VS5Q2CSH5/?l=en" TargetMode="External"/><Relationship Id="rId663" Type="http://schemas.openxmlformats.org/officeDocument/2006/relationships/hyperlink" Target="https://dashboard.paveapi.com/park/AMWT-8SEZYU291N/?l=en" TargetMode="External"/><Relationship Id="rId420" Type="http://schemas.openxmlformats.org/officeDocument/2006/relationships/hyperlink" Target="https://dashboard.paveapi.com/park/AMWT-ZGEY2ZVG5S/?l=en" TargetMode="External"/><Relationship Id="rId541" Type="http://schemas.openxmlformats.org/officeDocument/2006/relationships/hyperlink" Target="https://agent-admin.paveapi.com/inspectionView/AMUO-4VS5Q2CSH5?activeTab=past-sessions" TargetMode="External"/><Relationship Id="rId662" Type="http://schemas.openxmlformats.org/officeDocument/2006/relationships/hyperlink" Target="https://agent-admin.paveapi.com/inspectionView/AMWT-8SEZYU291N?activeTab=past-sessions" TargetMode="External"/><Relationship Id="rId540" Type="http://schemas.openxmlformats.org/officeDocument/2006/relationships/hyperlink" Target="https://dashboard.paveapi.com/park/AMWT-RPSSG99U5S/?l=en" TargetMode="External"/><Relationship Id="rId661" Type="http://schemas.openxmlformats.org/officeDocument/2006/relationships/hyperlink" Target="https://dashboard.paveapi.com/park/AMDE-SKQRGQKZLA/?l=de" TargetMode="External"/><Relationship Id="rId415" Type="http://schemas.openxmlformats.org/officeDocument/2006/relationships/hyperlink" Target="https://agent-admin.paveapi.com/inspectionView/AMWT-QEFKAZAZVP?activeTab=past-sessions" TargetMode="External"/><Relationship Id="rId536" Type="http://schemas.openxmlformats.org/officeDocument/2006/relationships/hyperlink" Target="https://dashboard.paveapi.com/park/AMWT-W6K3ENBLAB/?l=en" TargetMode="External"/><Relationship Id="rId657" Type="http://schemas.openxmlformats.org/officeDocument/2006/relationships/hyperlink" Target="https://dashboard.paveapi.com/park/AMWT-QKPSUDHY0V/?l=en" TargetMode="External"/><Relationship Id="rId414" Type="http://schemas.openxmlformats.org/officeDocument/2006/relationships/hyperlink" Target="https://dashboard.paveapi.com/park/AMWT-IM6CHVTFDW/?l=en" TargetMode="External"/><Relationship Id="rId535" Type="http://schemas.openxmlformats.org/officeDocument/2006/relationships/hyperlink" Target="https://agent-admin.paveapi.com/inspectionView/AMWT-W6K3ENBLAB?activeTab=past-sessions" TargetMode="External"/><Relationship Id="rId656" Type="http://schemas.openxmlformats.org/officeDocument/2006/relationships/hyperlink" Target="https://agent-admin.paveapi.com/inspectionView/AMWT-QKPSUDHY0V?activeTab=past-sessions" TargetMode="External"/><Relationship Id="rId413" Type="http://schemas.openxmlformats.org/officeDocument/2006/relationships/hyperlink" Target="https://agent-admin.paveapi.com/inspectionView/AMWT-IM6CHVTFDW?activeTab=past-sessions" TargetMode="External"/><Relationship Id="rId534" Type="http://schemas.openxmlformats.org/officeDocument/2006/relationships/hyperlink" Target="https://dashboard.paveapi.com/park/AMWT-AZQTMPVVSF/?l=en" TargetMode="External"/><Relationship Id="rId655" Type="http://schemas.openxmlformats.org/officeDocument/2006/relationships/hyperlink" Target="https://dashboard.paveapi.com/park/AMWT-UOLAMFUM6R/?l=en" TargetMode="External"/><Relationship Id="rId412" Type="http://schemas.openxmlformats.org/officeDocument/2006/relationships/hyperlink" Target="https://dashboard.paveapi.com/park/AMWT-3PPYWYQBLC/?l=en" TargetMode="External"/><Relationship Id="rId533" Type="http://schemas.openxmlformats.org/officeDocument/2006/relationships/hyperlink" Target="https://agent-admin.paveapi.com/inspectionView/AMWT-AZQTMPVVSF?activeTab=past-sessions" TargetMode="External"/><Relationship Id="rId654" Type="http://schemas.openxmlformats.org/officeDocument/2006/relationships/hyperlink" Target="https://agent-admin.paveapi.com/inspectionView/AMWT-UOLAMFUM6R?activeTab=past-sessions" TargetMode="External"/><Relationship Id="rId419" Type="http://schemas.openxmlformats.org/officeDocument/2006/relationships/hyperlink" Target="https://agent-admin.paveapi.com/inspectionView/AMWT-ZGEY2ZVG5S?activeTab=past-sessions" TargetMode="External"/><Relationship Id="rId418" Type="http://schemas.openxmlformats.org/officeDocument/2006/relationships/hyperlink" Target="https://dashboard.paveapi.com/park/AMWT-MGDZE9K5OH/?l=en" TargetMode="External"/><Relationship Id="rId539" Type="http://schemas.openxmlformats.org/officeDocument/2006/relationships/hyperlink" Target="https://agent-admin.paveapi.com/inspectionView/AMWT-RPSSG99U5S?activeTab=past-sessions" TargetMode="External"/><Relationship Id="rId417" Type="http://schemas.openxmlformats.org/officeDocument/2006/relationships/hyperlink" Target="https://agent-admin.paveapi.com/inspectionView/AMWT-MGDZE9K5OH?activeTab=past-sessions" TargetMode="External"/><Relationship Id="rId538" Type="http://schemas.openxmlformats.org/officeDocument/2006/relationships/hyperlink" Target="https://dashboard.paveapi.com/park/AMWT-0PNYYZGQVQ/?l=en" TargetMode="External"/><Relationship Id="rId659" Type="http://schemas.openxmlformats.org/officeDocument/2006/relationships/hyperlink" Target="https://dashboard.paveapi.com/park/AMDE-D6O4WZ0W6Q/?l=de" TargetMode="External"/><Relationship Id="rId416" Type="http://schemas.openxmlformats.org/officeDocument/2006/relationships/hyperlink" Target="https://dashboard.paveapi.com/park/AMWT-QEFKAZAZVP/?l=en" TargetMode="External"/><Relationship Id="rId537" Type="http://schemas.openxmlformats.org/officeDocument/2006/relationships/hyperlink" Target="https://agent-admin.paveapi.com/inspectionView/AMWT-0PNYYZGQVQ?activeTab=past-sessions" TargetMode="External"/><Relationship Id="rId658" Type="http://schemas.openxmlformats.org/officeDocument/2006/relationships/hyperlink" Target="https://agent-admin.paveapi.com/inspectionView/AMDE-D6O4WZ0W6Q?activeTab=past-sessions" TargetMode="External"/><Relationship Id="rId411" Type="http://schemas.openxmlformats.org/officeDocument/2006/relationships/hyperlink" Target="https://agent-admin.paveapi.com/inspectionView/AMWT-3PPYWYQBLC?activeTab=past-sessions" TargetMode="External"/><Relationship Id="rId532" Type="http://schemas.openxmlformats.org/officeDocument/2006/relationships/hyperlink" Target="https://dashboard.paveapi.com/park/AMWT-AUTEPJ6QEI/?l=en" TargetMode="External"/><Relationship Id="rId653" Type="http://schemas.openxmlformats.org/officeDocument/2006/relationships/hyperlink" Target="https://dashboard.paveapi.com/park/AMWT-VDTPTBXHQ8/?l=en" TargetMode="External"/><Relationship Id="rId410" Type="http://schemas.openxmlformats.org/officeDocument/2006/relationships/hyperlink" Target="https://dashboard.paveapi.com/park/AMWT-XENURL5I9F/?l=en" TargetMode="External"/><Relationship Id="rId531" Type="http://schemas.openxmlformats.org/officeDocument/2006/relationships/hyperlink" Target="https://agent-admin.paveapi.com/inspectionView/AMWT-AUTEPJ6QEI?activeTab=past-sessions" TargetMode="External"/><Relationship Id="rId652" Type="http://schemas.openxmlformats.org/officeDocument/2006/relationships/hyperlink" Target="https://agent-admin.paveapi.com/inspectionView/AMWT-VDTPTBXHQ8?activeTab=past-sessions" TargetMode="External"/><Relationship Id="rId530" Type="http://schemas.openxmlformats.org/officeDocument/2006/relationships/hyperlink" Target="https://dashboard.paveapi.com/park/AMWT-O9BZSUEMNR/?l=en" TargetMode="External"/><Relationship Id="rId651" Type="http://schemas.openxmlformats.org/officeDocument/2006/relationships/hyperlink" Target="https://dashboard.paveapi.com/park/AMWT-5BTMILB6ME/?l=en" TargetMode="External"/><Relationship Id="rId650" Type="http://schemas.openxmlformats.org/officeDocument/2006/relationships/hyperlink" Target="https://agent-admin.paveapi.com/inspectionView/AMWT-5BTMILB6ME?activeTab=past-sessions" TargetMode="External"/><Relationship Id="rId206" Type="http://schemas.openxmlformats.org/officeDocument/2006/relationships/hyperlink" Target="https://agent-admin.paveapi.com/inspectionView/AMUO-8FO9CL5WPS?activeTab=past-sessions" TargetMode="External"/><Relationship Id="rId327" Type="http://schemas.openxmlformats.org/officeDocument/2006/relationships/hyperlink" Target="https://agent-admin.paveapi.com/inspectionView/AMWT-4WCGG5RQO4?activeTab=past-sessions" TargetMode="External"/><Relationship Id="rId448" Type="http://schemas.openxmlformats.org/officeDocument/2006/relationships/hyperlink" Target="https://agent-admin.paveapi.com/inspectionView/AMWT-UUV86PNBNQ?activeTab=past-sessions" TargetMode="External"/><Relationship Id="rId569" Type="http://schemas.openxmlformats.org/officeDocument/2006/relationships/hyperlink" Target="https://agent-admin.paveapi.com/inspectionView/AMDE-9DKNISMVYV?activeTab=past-sessions" TargetMode="External"/><Relationship Id="rId205" Type="http://schemas.openxmlformats.org/officeDocument/2006/relationships/hyperlink" Target="https://agent-admin.paveapi.com/inspectionView/AMUO-OYEJKE63O4?activeTab=past-sessions" TargetMode="External"/><Relationship Id="rId326" Type="http://schemas.openxmlformats.org/officeDocument/2006/relationships/hyperlink" Target="https://agent-admin.paveapi.com/inspectionView/AMWT-IQHAZF5E0K?activeTab=past-sessions" TargetMode="External"/><Relationship Id="rId447" Type="http://schemas.openxmlformats.org/officeDocument/2006/relationships/hyperlink" Target="http://thai.ps/" TargetMode="External"/><Relationship Id="rId568" Type="http://schemas.openxmlformats.org/officeDocument/2006/relationships/hyperlink" Target="https://dashboard.paveapi.com/park/QARR-N4FJLG865W/?l=en" TargetMode="External"/><Relationship Id="rId689" Type="http://schemas.openxmlformats.org/officeDocument/2006/relationships/hyperlink" Target="https://agent-admin.paveapi.com/inspectionView/AMWT-LJDPUX70MJ?activeTab=past-sessions" TargetMode="External"/><Relationship Id="rId204" Type="http://schemas.openxmlformats.org/officeDocument/2006/relationships/hyperlink" Target="https://agent-admin.paveapi.com/inspectionView/AMWT-8HM1EY6FJE?activeTab=past-sessions" TargetMode="External"/><Relationship Id="rId325" Type="http://schemas.openxmlformats.org/officeDocument/2006/relationships/hyperlink" Target="https://agent-admin.paveapi.com/inspectionView/AMWT-MYIEQA6EF1?activeTab=past-sessions" TargetMode="External"/><Relationship Id="rId446" Type="http://schemas.openxmlformats.org/officeDocument/2006/relationships/hyperlink" Target="https://dashboard.paveapi.com/park/AMWT-YMIFQPKLDR/?l=en" TargetMode="External"/><Relationship Id="rId567" Type="http://schemas.openxmlformats.org/officeDocument/2006/relationships/hyperlink" Target="https://agent-admin.paveapi.com/inspectionView/QARR-N4FJLG865W?activeTab=past-sessions" TargetMode="External"/><Relationship Id="rId688" Type="http://schemas.openxmlformats.org/officeDocument/2006/relationships/hyperlink" Target="https://dashboard.paveapi.com/park/AMWT-DBXWYW1NXA/?l=en" TargetMode="External"/><Relationship Id="rId203" Type="http://schemas.openxmlformats.org/officeDocument/2006/relationships/hyperlink" Target="https://agent-admin.paveapi.com/inspectionView/AMWT-AYOVXKM4M4?activeTab=past-sessions" TargetMode="External"/><Relationship Id="rId324" Type="http://schemas.openxmlformats.org/officeDocument/2006/relationships/hyperlink" Target="https://agent-admin.paveapi.com/inspectionView/AMWT-BKF7DHD4SK?activeTab=past-sessions" TargetMode="External"/><Relationship Id="rId445" Type="http://schemas.openxmlformats.org/officeDocument/2006/relationships/hyperlink" Target="https://agent-admin.paveapi.com/inspectionView/AMWT-YMIFQPKLDR?activeTab=past-sessions" TargetMode="External"/><Relationship Id="rId566" Type="http://schemas.openxmlformats.org/officeDocument/2006/relationships/hyperlink" Target="https://dashboard.paveapi.com/park/TAWM-RTQ3ZP3H7T/?l=en" TargetMode="External"/><Relationship Id="rId687" Type="http://schemas.openxmlformats.org/officeDocument/2006/relationships/hyperlink" Target="https://agent-admin.paveapi.com/inspectionView/AMWT-DBXWYW1NXA?activeTab=past-sessions" TargetMode="External"/><Relationship Id="rId209" Type="http://schemas.openxmlformats.org/officeDocument/2006/relationships/hyperlink" Target="https://agent-admin.paveapi.com/inspectionView/AMWT-Q35ECOHWAL?activeTab=past-sessions" TargetMode="External"/><Relationship Id="rId208" Type="http://schemas.openxmlformats.org/officeDocument/2006/relationships/hyperlink" Target="https://agent-admin.paveapi.com/inspectionView/AMWT-AULANDLXBT?activeTab=past-sessions" TargetMode="External"/><Relationship Id="rId329" Type="http://schemas.openxmlformats.org/officeDocument/2006/relationships/hyperlink" Target="https://agent-admin.paveapi.com/inspectionView/AMWT-9RS8BIDF6A?activeTab=past-sessions" TargetMode="External"/><Relationship Id="rId207" Type="http://schemas.openxmlformats.org/officeDocument/2006/relationships/hyperlink" Target="https://agent-admin.paveapi.com/inspectionView/AMWT-DRCIO4UG4I?activeTab=past-sessions" TargetMode="External"/><Relationship Id="rId328" Type="http://schemas.openxmlformats.org/officeDocument/2006/relationships/hyperlink" Target="https://agent-admin.paveapi.com/inspectionView/AMWT-YOPUZ465FX?activeTab=past-sessions" TargetMode="External"/><Relationship Id="rId449" Type="http://schemas.openxmlformats.org/officeDocument/2006/relationships/hyperlink" Target="https://dashboard.paveapi.com/park/AMWT-UUV86PNBNQ/?l=en" TargetMode="External"/><Relationship Id="rId440" Type="http://schemas.openxmlformats.org/officeDocument/2006/relationships/hyperlink" Target="https://dashboard.paveapi.com/park/AMWT-ZGTTLFSEFP/?l=en" TargetMode="External"/><Relationship Id="rId561" Type="http://schemas.openxmlformats.org/officeDocument/2006/relationships/hyperlink" Target="https://agent-admin.paveapi.com/inspectionView/AMWT-SZWRFBIE6C?activeTab=past-sessions" TargetMode="External"/><Relationship Id="rId682" Type="http://schemas.openxmlformats.org/officeDocument/2006/relationships/hyperlink" Target="https://agent-admin.paveapi.com/inspectionView/AMWT-YGCQMHC7XQ?activeTab=past-sessions" TargetMode="External"/><Relationship Id="rId560" Type="http://schemas.openxmlformats.org/officeDocument/2006/relationships/hyperlink" Target="https://dashboard.paveapi.com/park/AMWT-Z4O99EH73A/?l=en" TargetMode="External"/><Relationship Id="rId681" Type="http://schemas.openxmlformats.org/officeDocument/2006/relationships/hyperlink" Target="https://dashboard.paveapi.com/park/AMWT-MTZO3HI7MF/?l=en" TargetMode="External"/><Relationship Id="rId680" Type="http://schemas.openxmlformats.org/officeDocument/2006/relationships/hyperlink" Target="https://agent-admin.paveapi.com/inspectionView/AMWT-MTZO3HI7MF?activeTab=past-sessions" TargetMode="External"/><Relationship Id="rId202" Type="http://schemas.openxmlformats.org/officeDocument/2006/relationships/hyperlink" Target="https://agent-admin.paveapi.com/inspectionView/AMRR-NRZIBHQ7NH?activeTab=past-sessions" TargetMode="External"/><Relationship Id="rId323" Type="http://schemas.openxmlformats.org/officeDocument/2006/relationships/hyperlink" Target="https://agent-admin.paveapi.com/inspectionView/AMWT-JYQAFUPAF5?activeTab=past-sessions" TargetMode="External"/><Relationship Id="rId444" Type="http://schemas.openxmlformats.org/officeDocument/2006/relationships/hyperlink" Target="https://dashboard.paveapi.com/park/AMWT-TQBCCVQITQ/?l=en" TargetMode="External"/><Relationship Id="rId565" Type="http://schemas.openxmlformats.org/officeDocument/2006/relationships/hyperlink" Target="https://agent-admin.paveapi.com/inspectionView/TAWM-RTQ3ZP3H7T?activeTab=past-sessions" TargetMode="External"/><Relationship Id="rId686" Type="http://schemas.openxmlformats.org/officeDocument/2006/relationships/hyperlink" Target="https://dashboard.paveapi.com/park/AMWT-0ITVCRARH7/?l=en" TargetMode="External"/><Relationship Id="rId201" Type="http://schemas.openxmlformats.org/officeDocument/2006/relationships/hyperlink" Target="https://agent-admin.paveapi.com/inspectionView/AMRR-IHBSWUTRE6?activeTab=past-sessions" TargetMode="External"/><Relationship Id="rId322" Type="http://schemas.openxmlformats.org/officeDocument/2006/relationships/hyperlink" Target="https://agent-admin.paveapi.com/inspectionView/AMWT-UHXBVS5GVW?activeTab=past-sessions" TargetMode="External"/><Relationship Id="rId443" Type="http://schemas.openxmlformats.org/officeDocument/2006/relationships/hyperlink" Target="https://agent-admin.paveapi.com/inspectionView/AMWT-TQBCCVQITQ?activeTab=past-sessions" TargetMode="External"/><Relationship Id="rId564" Type="http://schemas.openxmlformats.org/officeDocument/2006/relationships/hyperlink" Target="https://dashboard.paveapi.com/park/AMWT-ATTIMAVAH5/?l=en" TargetMode="External"/><Relationship Id="rId685" Type="http://schemas.openxmlformats.org/officeDocument/2006/relationships/hyperlink" Target="https://agent-admin.paveapi.com/inspectionView/AMWT-0ITVCRARH7?activeTab=past-sessions" TargetMode="External"/><Relationship Id="rId200" Type="http://schemas.openxmlformats.org/officeDocument/2006/relationships/hyperlink" Target="https://agent-admin.paveapi.com/inspectionView/AMRR-7GJV9BWFUX?activeTab=past-sessions" TargetMode="External"/><Relationship Id="rId321" Type="http://schemas.openxmlformats.org/officeDocument/2006/relationships/hyperlink" Target="https://agent-admin.paveapi.com/inspectionView/AMWT-2FYAPVCJZQ?activeTab=past-sessions" TargetMode="External"/><Relationship Id="rId442" Type="http://schemas.openxmlformats.org/officeDocument/2006/relationships/hyperlink" Target="https://dashboard.paveapi.com/park/AMWT-C0BLIELF4A/?l=en" TargetMode="External"/><Relationship Id="rId563" Type="http://schemas.openxmlformats.org/officeDocument/2006/relationships/hyperlink" Target="https://agent-admin.paveapi.com/inspectionView/AMWT-ATTIMAVAH5?activeTab=past-sessions" TargetMode="External"/><Relationship Id="rId684" Type="http://schemas.openxmlformats.org/officeDocument/2006/relationships/hyperlink" Target="https://agent-admin.paveapi.com/inspectionView/AMWT-AEOFBXVVZN?activeTab=past-sessions" TargetMode="External"/><Relationship Id="rId320" Type="http://schemas.openxmlformats.org/officeDocument/2006/relationships/hyperlink" Target="https://agent-admin.paveapi.com/inspectionView/AMWT-U3QFQIHPXY?activeTab=past-sessions" TargetMode="External"/><Relationship Id="rId441" Type="http://schemas.openxmlformats.org/officeDocument/2006/relationships/hyperlink" Target="https://agent-admin.paveapi.com/inspectionView/AMWT-C0BLIELF4A?activeTab=past-sessions" TargetMode="External"/><Relationship Id="rId562" Type="http://schemas.openxmlformats.org/officeDocument/2006/relationships/hyperlink" Target="https://dashboard.paveapi.com/park/AMWT-SZWRFBIE6C/?l=en" TargetMode="External"/><Relationship Id="rId683" Type="http://schemas.openxmlformats.org/officeDocument/2006/relationships/hyperlink" Target="https://dashboard.paveapi.com/park/AMWT-YGCQMHC7XQ/?l=en" TargetMode="External"/><Relationship Id="rId316" Type="http://schemas.openxmlformats.org/officeDocument/2006/relationships/hyperlink" Target="https://agent-admin.paveapi.com/inspectionView/AMWT-XKVYN3ODOZ?activeTab=past-sessions" TargetMode="External"/><Relationship Id="rId437" Type="http://schemas.openxmlformats.org/officeDocument/2006/relationships/hyperlink" Target="https://agent-admin.paveapi.com/inspectionView/AMWT-4NVOFZ9NPN?activeTab=past-sessions" TargetMode="External"/><Relationship Id="rId558" Type="http://schemas.openxmlformats.org/officeDocument/2006/relationships/hyperlink" Target="https://dashboard.paveapi.com/park/AMWT-Z8QWJ3XFWG/?l=en" TargetMode="External"/><Relationship Id="rId679" Type="http://schemas.openxmlformats.org/officeDocument/2006/relationships/hyperlink" Target="https://dashboard.paveapi.com/park/AMWT-8A3NVTTMGH/?l=en" TargetMode="External"/><Relationship Id="rId315" Type="http://schemas.openxmlformats.org/officeDocument/2006/relationships/hyperlink" Target="https://agent-admin.paveapi.com/inspectionView/AMWT-XLGKQ11BBZ?activeTab=past-sessions" TargetMode="External"/><Relationship Id="rId436" Type="http://schemas.openxmlformats.org/officeDocument/2006/relationships/hyperlink" Target="https://dashboard.paveapi.com/park/AMWT-W1SLDXKZVA/?l=en" TargetMode="External"/><Relationship Id="rId557" Type="http://schemas.openxmlformats.org/officeDocument/2006/relationships/hyperlink" Target="https://agent-admin.paveapi.com/inspectionView/AMWT-Z8QWJ3XFWG?activeTab=past-sessions" TargetMode="External"/><Relationship Id="rId678" Type="http://schemas.openxmlformats.org/officeDocument/2006/relationships/hyperlink" Target="https://agent-admin.paveapi.com/inspectionView/AMWT-8A3NVTTMGH?activeTab=past-sessions" TargetMode="External"/><Relationship Id="rId314" Type="http://schemas.openxmlformats.org/officeDocument/2006/relationships/hyperlink" Target="https://agent-admin.paveapi.com/inspectionView/AMWT-ZRPOYRNVNQ?activeTab=past-sessions" TargetMode="External"/><Relationship Id="rId435" Type="http://schemas.openxmlformats.org/officeDocument/2006/relationships/hyperlink" Target="https://agent-admin.paveapi.com/inspectionView/AMWT-W1SLDXKZVA?activeTab=past-sessions" TargetMode="External"/><Relationship Id="rId556" Type="http://schemas.openxmlformats.org/officeDocument/2006/relationships/hyperlink" Target="https://dashboard.paveapi.com/park/AMWT-HTVEEY0R3B/?l=en" TargetMode="External"/><Relationship Id="rId677" Type="http://schemas.openxmlformats.org/officeDocument/2006/relationships/hyperlink" Target="https://dashboard.paveapi.com/park/AMWT-ZFBNJYOTWL/?l=en" TargetMode="External"/><Relationship Id="rId313" Type="http://schemas.openxmlformats.org/officeDocument/2006/relationships/hyperlink" Target="https://agent-admin.paveapi.com/inspectionView/AMWT-BLW3ZSYSWE?activeTab=past-sessions" TargetMode="External"/><Relationship Id="rId434" Type="http://schemas.openxmlformats.org/officeDocument/2006/relationships/hyperlink" Target="https://dashboard.paveapi.com/park/AMWT-1U5OEZ8ZPN/?l=en" TargetMode="External"/><Relationship Id="rId555" Type="http://schemas.openxmlformats.org/officeDocument/2006/relationships/hyperlink" Target="https://agent-admin.paveapi.com/inspectionView/AMWT-HTVEEY0R3B?activeTab=past-sessions" TargetMode="External"/><Relationship Id="rId676" Type="http://schemas.openxmlformats.org/officeDocument/2006/relationships/hyperlink" Target="https://agent-admin.paveapi.com/inspectionView/AMWT-ZFBNJYOTWL?activeTab=past-sessions" TargetMode="External"/><Relationship Id="rId319" Type="http://schemas.openxmlformats.org/officeDocument/2006/relationships/hyperlink" Target="https://agent-admin.paveapi.com/inspectionView/AMWT-MFKBSEO3EQ?activeTab=past-sessions" TargetMode="External"/><Relationship Id="rId318" Type="http://schemas.openxmlformats.org/officeDocument/2006/relationships/hyperlink" Target="https://agent-admin.paveapi.com/inspectionView/AMWT-C0JDLPLOBK?activeTab=past-sessions" TargetMode="External"/><Relationship Id="rId439" Type="http://schemas.openxmlformats.org/officeDocument/2006/relationships/hyperlink" Target="https://agent-admin.paveapi.com/inspectionView/AMWT-ZGTTLFSEFP?activeTab=past-sessions" TargetMode="External"/><Relationship Id="rId317" Type="http://schemas.openxmlformats.org/officeDocument/2006/relationships/hyperlink" Target="https://agent-admin.paveapi.com/inspectionView/AMWT-SOEHXOQFQZ?activeTab=past-sessions" TargetMode="External"/><Relationship Id="rId438" Type="http://schemas.openxmlformats.org/officeDocument/2006/relationships/hyperlink" Target="https://dashboard.paveapi.com/park/AMWT-4NVOFZ9NPN/?l=en" TargetMode="External"/><Relationship Id="rId559" Type="http://schemas.openxmlformats.org/officeDocument/2006/relationships/hyperlink" Target="https://agent-admin.paveapi.com/inspectionView/AMWT-Z4O99EH73A?activeTab=past-sessions" TargetMode="External"/><Relationship Id="rId550" Type="http://schemas.openxmlformats.org/officeDocument/2006/relationships/hyperlink" Target="https://dashboard.paveapi.com/park/AMWT-XNJDJ9YQVB/?l=en" TargetMode="External"/><Relationship Id="rId671" Type="http://schemas.openxmlformats.org/officeDocument/2006/relationships/hyperlink" Target="https://dashboard.paveapi.com/park/AMWT-3YGL74VOXC/?l=en" TargetMode="External"/><Relationship Id="rId670" Type="http://schemas.openxmlformats.org/officeDocument/2006/relationships/hyperlink" Target="https://agent-admin.paveapi.com/inspectionView/AMWT-3YGL74VOXC?activeTab=past-sessions" TargetMode="External"/><Relationship Id="rId312" Type="http://schemas.openxmlformats.org/officeDocument/2006/relationships/hyperlink" Target="https://agent-admin.paveapi.com/inspectionView/AMWT-IILAYIZXUD?activeTab=past-sessions" TargetMode="External"/><Relationship Id="rId433" Type="http://schemas.openxmlformats.org/officeDocument/2006/relationships/hyperlink" Target="https://agent-admin.paveapi.com/inspectionView/AMWT-1U5OEZ8ZPN?activeTab=past-sessions" TargetMode="External"/><Relationship Id="rId554" Type="http://schemas.openxmlformats.org/officeDocument/2006/relationships/hyperlink" Target="https://dashboard.paveapi.com/park/AMWT-ZBVCXS6YQH/?l=en" TargetMode="External"/><Relationship Id="rId675" Type="http://schemas.openxmlformats.org/officeDocument/2006/relationships/hyperlink" Target="https://dashboard.paveapi.com/park/AMWT-MRPWV8HSZZ/?l=en" TargetMode="External"/><Relationship Id="rId311" Type="http://schemas.openxmlformats.org/officeDocument/2006/relationships/hyperlink" Target="https://agent-admin.paveapi.com/inspectionView/AMWT-7QUFWMRE0U?activeTab=past-sessions" TargetMode="External"/><Relationship Id="rId432" Type="http://schemas.openxmlformats.org/officeDocument/2006/relationships/hyperlink" Target="https://dashboard.paveapi.com/park/AMWT-GUNMU0A4YC/?l=en" TargetMode="External"/><Relationship Id="rId553" Type="http://schemas.openxmlformats.org/officeDocument/2006/relationships/hyperlink" Target="https://agent-admin.paveapi.com/inspectionView/AMWT-ZBVCXS6YQH?activeTab=past-sessions" TargetMode="External"/><Relationship Id="rId674" Type="http://schemas.openxmlformats.org/officeDocument/2006/relationships/hyperlink" Target="https://agent-admin.paveapi.com/inspectionView/AMWT-MRPWV8HSZZ?activeTab=past-sessions" TargetMode="External"/><Relationship Id="rId310" Type="http://schemas.openxmlformats.org/officeDocument/2006/relationships/hyperlink" Target="https://agent-admin.paveapi.com/inspectionView/AMWT-GIESVIGY4B?activeTab=past-sessions" TargetMode="External"/><Relationship Id="rId431" Type="http://schemas.openxmlformats.org/officeDocument/2006/relationships/hyperlink" Target="https://agent-admin.paveapi.com/inspectionView/AMWT-GUNMU0A4YC?activeTab=past-sessions" TargetMode="External"/><Relationship Id="rId552" Type="http://schemas.openxmlformats.org/officeDocument/2006/relationships/hyperlink" Target="https://dashboard.paveapi.com/park/AMWT-ZUD3XDPO4E/?l=en" TargetMode="External"/><Relationship Id="rId673" Type="http://schemas.openxmlformats.org/officeDocument/2006/relationships/hyperlink" Target="https://dashboard.paveapi.com/park/AMWT-CZQKSG8RDD/?l=en" TargetMode="External"/><Relationship Id="rId430" Type="http://schemas.openxmlformats.org/officeDocument/2006/relationships/hyperlink" Target="https://dashboard.paveapi.com/park/AMWT-DWKPPLYQS7/?l=en" TargetMode="External"/><Relationship Id="rId551" Type="http://schemas.openxmlformats.org/officeDocument/2006/relationships/hyperlink" Target="https://agent-admin.paveapi.com/inspectionView/AMWT-ZUD3XDPO4E?activeTab=past-sessions" TargetMode="External"/><Relationship Id="rId672" Type="http://schemas.openxmlformats.org/officeDocument/2006/relationships/hyperlink" Target="https://agent-admin.paveapi.com/inspectionView/AMWT-CZQKSG8RDD?activeTab=past-session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agent-admin.paveapi.com/inspectionView/AMWT-VBAPZIS7EW?activeTab=past-sessions" TargetMode="External"/><Relationship Id="rId3" Type="http://schemas.openxmlformats.org/officeDocument/2006/relationships/hyperlink" Target="http://thien.ht/" TargetMode="External"/><Relationship Id="rId4" Type="http://schemas.openxmlformats.org/officeDocument/2006/relationships/hyperlink" Target="https://agent-admin.paveapi.com/inspectionView/AMWT-4OBMFH3IF8?activeTab=past-sessions" TargetMode="External"/><Relationship Id="rId9" Type="http://schemas.openxmlformats.org/officeDocument/2006/relationships/table" Target="../tables/table2.xml"/><Relationship Id="rId5" Type="http://schemas.openxmlformats.org/officeDocument/2006/relationships/hyperlink" Target="https://agent-admin.paveapi.com/inspectionView/AMWT-LMLUSZZIS2?activeTab=past-sessions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WT-RHGJ6RUZG6?activeTab=past-sessions" TargetMode="External"/><Relationship Id="rId194" Type="http://schemas.openxmlformats.org/officeDocument/2006/relationships/hyperlink" Target="https://agent-admin.paveapi.com/inspectionView/AMWT-5ATL8VUGU4?activeTab=past-sessions" TargetMode="External"/><Relationship Id="rId193" Type="http://schemas.openxmlformats.org/officeDocument/2006/relationships/hyperlink" Target="https://agent-admin.paveapi.com/inspectionView/AMWT-BM7YPIMDEK?activeTab=past-sessions" TargetMode="External"/><Relationship Id="rId192" Type="http://schemas.openxmlformats.org/officeDocument/2006/relationships/hyperlink" Target="https://agent-admin.paveapi.com/inspectionView/AMWT-HUL56KKX6N?activeTab=past-sessions" TargetMode="External"/><Relationship Id="rId191" Type="http://schemas.openxmlformats.org/officeDocument/2006/relationships/hyperlink" Target="https://agent-admin.paveapi.com/inspectionView/AMWT-O9T5R3CTGG?activeTab=past-sessions" TargetMode="External"/><Relationship Id="rId187" Type="http://schemas.openxmlformats.org/officeDocument/2006/relationships/hyperlink" Target="https://agent-admin.paveapi.com/inspectionView/AMWT-5ACUYJBNFR?activeTab=past-sessions" TargetMode="External"/><Relationship Id="rId186" Type="http://schemas.openxmlformats.org/officeDocument/2006/relationships/hyperlink" Target="https://agent-admin.paveapi.com/inspectionView/AMWT-YCX6XLIAZT?activeTab=past-sessions" TargetMode="External"/><Relationship Id="rId185" Type="http://schemas.openxmlformats.org/officeDocument/2006/relationships/hyperlink" Target="https://agent-admin.paveapi.com/inspectionView/AMWT-XPTJWZYCTX?activeTab=past-sessions" TargetMode="External"/><Relationship Id="rId184" Type="http://schemas.openxmlformats.org/officeDocument/2006/relationships/hyperlink" Target="https://agent-admin.paveapi.com/inspectionView/AMUO-8IF2EARPYA?activeTab=past-sessions" TargetMode="External"/><Relationship Id="rId189" Type="http://schemas.openxmlformats.org/officeDocument/2006/relationships/hyperlink" Target="https://agent-admin.paveapi.com/inspectionView/AMWT-ZSKIRJSCU4?activeTab=past-sessions" TargetMode="External"/><Relationship Id="rId188" Type="http://schemas.openxmlformats.org/officeDocument/2006/relationships/hyperlink" Target="https://agent-admin.paveapi.com/inspectionView/AMWT-IWAV4TRYIA?activeTab=past-sessions" TargetMode="External"/><Relationship Id="rId183" Type="http://schemas.openxmlformats.org/officeDocument/2006/relationships/hyperlink" Target="https://agent-admin.paveapi.com/inspectionView/AMUO-BKT4DFG4T6?activeTab=past-sessions" TargetMode="External"/><Relationship Id="rId182" Type="http://schemas.openxmlformats.org/officeDocument/2006/relationships/hyperlink" Target="https://agent-admin.paveapi.com/inspectionView/AMWT-TNV1NSXWUH?activeTab=past-sessions" TargetMode="External"/><Relationship Id="rId181" Type="http://schemas.openxmlformats.org/officeDocument/2006/relationships/hyperlink" Target="https://agent-admin.paveapi.com/inspectionView/AMWT-PNUIHZ4RRM?activeTab=past-sessions" TargetMode="External"/><Relationship Id="rId180" Type="http://schemas.openxmlformats.org/officeDocument/2006/relationships/hyperlink" Target="https://agent-admin.paveapi.com/inspectionView/AMWT-LIPA4443AP?activeTab=past-sessions" TargetMode="External"/><Relationship Id="rId176" Type="http://schemas.openxmlformats.org/officeDocument/2006/relationships/hyperlink" Target="http://nam.np" TargetMode="External"/><Relationship Id="rId297" Type="http://schemas.openxmlformats.org/officeDocument/2006/relationships/hyperlink" Target="https://agent-admin.paveapi.com/inspectionView/AMWT-BTSAKB8KI6?activeTab=past-sessions" TargetMode="External"/><Relationship Id="rId175" Type="http://schemas.openxmlformats.org/officeDocument/2006/relationships/hyperlink" Target="https://agent-admin.paveapi.com/inspectionView/AMWT-VESGUKMMU9?activeTab=past-sessions" TargetMode="External"/><Relationship Id="rId296" Type="http://schemas.openxmlformats.org/officeDocument/2006/relationships/hyperlink" Target="https://agent-admin.paveapi.com/inspectionView/AMIT-QOKQBUSEGJ?activeTab=past-sessions" TargetMode="External"/><Relationship Id="rId174" Type="http://schemas.openxmlformats.org/officeDocument/2006/relationships/hyperlink" Target="https://agent-admin.paveapi.com/inspectionView/AMWT-RZLUYIQXUR?activeTab=past-sessions" TargetMode="External"/><Relationship Id="rId295" Type="http://schemas.openxmlformats.org/officeDocument/2006/relationships/hyperlink" Target="https://agent-admin.paveapi.com/inspectionView/AMDE-ACHZJECFGZ?activeTab=past-sessions" TargetMode="External"/><Relationship Id="rId173" Type="http://schemas.openxmlformats.org/officeDocument/2006/relationships/hyperlink" Target="https://agent-admin.paveapi.com/inspectionView/AMWT-1NSAPMSPD9?activeTab=past-sessions" TargetMode="External"/><Relationship Id="rId294" Type="http://schemas.openxmlformats.org/officeDocument/2006/relationships/hyperlink" Target="https://agent-admin.paveapi.com/inspectionView/AMDE-MF3UKNQ7NF?activeTab=past-sessions" TargetMode="External"/><Relationship Id="rId179" Type="http://schemas.openxmlformats.org/officeDocument/2006/relationships/hyperlink" Target="https://agent-admin.paveapi.com/inspectionView/AMWT-EO3YXPKNDI?activeTab=past-sessions" TargetMode="External"/><Relationship Id="rId178" Type="http://schemas.openxmlformats.org/officeDocument/2006/relationships/hyperlink" Target="https://agent-admin.paveapi.com/inspectionView/AMWT-W8ULE7OY6G?activeTab=past-sessions" TargetMode="External"/><Relationship Id="rId299" Type="http://schemas.openxmlformats.org/officeDocument/2006/relationships/hyperlink" Target="https://agent-admin.paveapi.com/inspectionView/AMWT-QER10DPKFH?activeTab=past-sessions" TargetMode="External"/><Relationship Id="rId177" Type="http://schemas.openxmlformats.org/officeDocument/2006/relationships/hyperlink" Target="https://agent-admin.paveapi.com/inspectionView/AMWT-NNZFNLQ0CH?activeTab=past-sessions" TargetMode="External"/><Relationship Id="rId298" Type="http://schemas.openxmlformats.org/officeDocument/2006/relationships/hyperlink" Target="https://agent-admin.paveapi.com/inspectionView/AMIT-SMNR583TJS?activeTab=past-sessions" TargetMode="External"/><Relationship Id="rId198" Type="http://schemas.openxmlformats.org/officeDocument/2006/relationships/hyperlink" Target="https://agent-admin.paveapi.com/inspectionView/AMWT-A0WHWY36U7?activeTab=past-sessions" TargetMode="External"/><Relationship Id="rId197" Type="http://schemas.openxmlformats.org/officeDocument/2006/relationships/hyperlink" Target="https://agent-admin.paveapi.com/inspectionView/AMWT-4RPUGCOPCH?activeTab=past-sessions" TargetMode="External"/><Relationship Id="rId196" Type="http://schemas.openxmlformats.org/officeDocument/2006/relationships/hyperlink" Target="https://agent-admin.paveapi.com/inspectionView/AMWT-1VUFY9W9NT?activeTab=past-sessions" TargetMode="External"/><Relationship Id="rId195" Type="http://schemas.openxmlformats.org/officeDocument/2006/relationships/hyperlink" Target="https://agent-admin.paveapi.com/inspectionView/AMWT-NKMEONUQR3?activeTab=past-sessions" TargetMode="External"/><Relationship Id="rId199" Type="http://schemas.openxmlformats.org/officeDocument/2006/relationships/hyperlink" Target="https://agent-admin.paveapi.com/inspectionView/AMWT-5WZB4VSKRU?activeTab=past-sessions" TargetMode="External"/><Relationship Id="rId150" Type="http://schemas.openxmlformats.org/officeDocument/2006/relationships/hyperlink" Target="https://agent-admin.paveapi.com/inspectionView/AMWT-IM6CHVTFDW?activeTab=past-sessions" TargetMode="External"/><Relationship Id="rId271" Type="http://schemas.openxmlformats.org/officeDocument/2006/relationships/hyperlink" Target="https://agent-admin.paveapi.com/inspectionView/AMWT-LOQL5XOPW1?activeTab=past-sessions" TargetMode="External"/><Relationship Id="rId392" Type="http://schemas.openxmlformats.org/officeDocument/2006/relationships/hyperlink" Target="https://agent-admin.paveapi.com/inspectionView/AMWT-PE0JO7SHVJ?activeTab=past-sessions" TargetMode="External"/><Relationship Id="rId270" Type="http://schemas.openxmlformats.org/officeDocument/2006/relationships/hyperlink" Target="https://agent-admin.paveapi.com/inspectionView/AMWT-Q8ODCOEAUP?activeTab=past-sessions" TargetMode="External"/><Relationship Id="rId391" Type="http://schemas.openxmlformats.org/officeDocument/2006/relationships/hyperlink" Target="https://agent-admin.paveapi.com/inspectionView/AMWT-Y5Q2FQIKEK?activeTab=past-sessions" TargetMode="External"/><Relationship Id="rId390" Type="http://schemas.openxmlformats.org/officeDocument/2006/relationships/hyperlink" Target="https://agent-admin.paveapi.com/inspectionView/AMWT-BF9DJT6F6E?activeTab=past-sessions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agent-admin.paveapi.com/inspectionView/AMWT-IZZK98BHX8?activeTab=past-sessions" TargetMode="External"/><Relationship Id="rId3" Type="http://schemas.openxmlformats.org/officeDocument/2006/relationships/hyperlink" Target="https://agent-admin.paveapi.com/inspectionView/AMWT-MKGKOJFNIY?activeTab=past-sessions" TargetMode="External"/><Relationship Id="rId149" Type="http://schemas.openxmlformats.org/officeDocument/2006/relationships/hyperlink" Target="https://agent-admin.paveapi.com/inspectionView/AMWT-3PPYWYQBLC?activeTab=past-sessions" TargetMode="External"/><Relationship Id="rId4" Type="http://schemas.openxmlformats.org/officeDocument/2006/relationships/hyperlink" Target="https://agent-admin.paveapi.com/inspectionView/AMWT-UW1ZEONGE9?activeTab=past-sessions" TargetMode="External"/><Relationship Id="rId148" Type="http://schemas.openxmlformats.org/officeDocument/2006/relationships/hyperlink" Target="https://agent-admin.paveapi.com/inspectionView/AMWT-XENURL5I9F?activeTab=past-sessions" TargetMode="External"/><Relationship Id="rId269" Type="http://schemas.openxmlformats.org/officeDocument/2006/relationships/hyperlink" Target="https://agent-admin.paveapi.com/inspectionView/AMWT-7QBSPTE9MV?activeTab=past-sessions" TargetMode="External"/><Relationship Id="rId9" Type="http://schemas.openxmlformats.org/officeDocument/2006/relationships/hyperlink" Target="https://agent-admin.paveapi.com/inspectionView/AMWT-D7CU8TCF5Z?activeTab=past-sessions" TargetMode="External"/><Relationship Id="rId143" Type="http://schemas.openxmlformats.org/officeDocument/2006/relationships/hyperlink" Target="https://agent-admin.paveapi.com/inspectionView/AMWT-KZQ1YSEGP5?activeTab=past-sessions" TargetMode="External"/><Relationship Id="rId264" Type="http://schemas.openxmlformats.org/officeDocument/2006/relationships/hyperlink" Target="https://agent-admin.paveapi.com/inspectionView/AMWK-39YTUUWZOJ?activeTab=past-sessions" TargetMode="External"/><Relationship Id="rId385" Type="http://schemas.openxmlformats.org/officeDocument/2006/relationships/hyperlink" Target="https://agent-admin.paveapi.com/inspectionView/AMWK-WGZAJJEKHB?activeTab=past-sessions" TargetMode="External"/><Relationship Id="rId142" Type="http://schemas.openxmlformats.org/officeDocument/2006/relationships/hyperlink" Target="https://agent-admin.paveapi.com/inspectionView/AMWT-YPCTTIODPZ?activeTab=past-sessions" TargetMode="External"/><Relationship Id="rId263" Type="http://schemas.openxmlformats.org/officeDocument/2006/relationships/hyperlink" Target="https://agent-admin.paveapi.com/inspectionView/AMIT-GPLVNZP7XG?activeTab=past-sessions" TargetMode="External"/><Relationship Id="rId384" Type="http://schemas.openxmlformats.org/officeDocument/2006/relationships/hyperlink" Target="https://agent-admin.paveapi.com/inspectionView/AMES-LXQDZVIJHO?activeTab=past-sessions" TargetMode="External"/><Relationship Id="rId141" Type="http://schemas.openxmlformats.org/officeDocument/2006/relationships/hyperlink" Target="https://agent-admin.paveapi.com/inspectionView/AMWT-LJJBCDSM7H?activeTab=past-sessions" TargetMode="External"/><Relationship Id="rId262" Type="http://schemas.openxmlformats.org/officeDocument/2006/relationships/hyperlink" Target="https://agent-admin.paveapi.com/inspectionView/AMES-KR9MQKETO1?activeTab=past-sessions" TargetMode="External"/><Relationship Id="rId383" Type="http://schemas.openxmlformats.org/officeDocument/2006/relationships/hyperlink" Target="https://agent-admin.paveapi.com/inspectionView/AMWK-TC04OPLFPF?activeTab=past-sessions" TargetMode="External"/><Relationship Id="rId140" Type="http://schemas.openxmlformats.org/officeDocument/2006/relationships/hyperlink" Target="http://kien.vu" TargetMode="External"/><Relationship Id="rId261" Type="http://schemas.openxmlformats.org/officeDocument/2006/relationships/hyperlink" Target="https://agent-admin.paveapi.com/inspectionView/AMES-VLMP0735SX?activeTab=past-sessions" TargetMode="External"/><Relationship Id="rId382" Type="http://schemas.openxmlformats.org/officeDocument/2006/relationships/hyperlink" Target="https://agent-admin.paveapi.com/inspectionView/AMAU-JZ55ELM9SE?activeTab=past-sessions" TargetMode="External"/><Relationship Id="rId5" Type="http://schemas.openxmlformats.org/officeDocument/2006/relationships/hyperlink" Target="https://agent-admin.paveapi.com/inspectionView/AMWT-C4RJDG2OSA?activeTab=past-sessions" TargetMode="External"/><Relationship Id="rId147" Type="http://schemas.openxmlformats.org/officeDocument/2006/relationships/hyperlink" Target="https://agent-admin.paveapi.com/inspectionView/AMWT-PBS3PDMY3C?activeTab=past-sessions" TargetMode="External"/><Relationship Id="rId268" Type="http://schemas.openxmlformats.org/officeDocument/2006/relationships/hyperlink" Target="https://agent-admin.paveapi.com/inspectionView/AMWK-IADCBRIA6S?activeTab=past-sessions" TargetMode="External"/><Relationship Id="rId389" Type="http://schemas.openxmlformats.org/officeDocument/2006/relationships/hyperlink" Target="https://agent-admin.paveapi.com/inspectionView/AMWT-MK5I2G9QMU?activeTab=past-sessions" TargetMode="External"/><Relationship Id="rId6" Type="http://schemas.openxmlformats.org/officeDocument/2006/relationships/hyperlink" Target="https://agent-admin.paveapi.com/inspectionView/AMWT-HKX2NVABEU?activeTab=past-sessions" TargetMode="External"/><Relationship Id="rId146" Type="http://schemas.openxmlformats.org/officeDocument/2006/relationships/hyperlink" Target="https://agent-admin.paveapi.com/inspectionView/AMRR-HLRYII1NVC?activeTab=past-sessions" TargetMode="External"/><Relationship Id="rId267" Type="http://schemas.openxmlformats.org/officeDocument/2006/relationships/hyperlink" Target="https://agent-admin.paveapi.com/inspectionView/AMIT-VDTL28MHUD?activeTab=past-sessions" TargetMode="External"/><Relationship Id="rId388" Type="http://schemas.openxmlformats.org/officeDocument/2006/relationships/hyperlink" Target="https://agent-admin.paveapi.com/inspectionView/LTM-IR2AVLUJFG?activeTab=past-sessions" TargetMode="External"/><Relationship Id="rId7" Type="http://schemas.openxmlformats.org/officeDocument/2006/relationships/hyperlink" Target="https://agent-admin.paveapi.com/inspectionView/AMWT-XRQNZPENHF?activeTab=past-sessions" TargetMode="External"/><Relationship Id="rId145" Type="http://schemas.openxmlformats.org/officeDocument/2006/relationships/hyperlink" Target="https://agent-admin.paveapi.com/inspectionView/AMWT-UW5NJ6SKII?activeTab=past-sessions" TargetMode="External"/><Relationship Id="rId266" Type="http://schemas.openxmlformats.org/officeDocument/2006/relationships/hyperlink" Target="https://agent-admin.paveapi.com/inspectionView/AMES-FC6NQ7VVCB?activeTab=past-sessions" TargetMode="External"/><Relationship Id="rId387" Type="http://schemas.openxmlformats.org/officeDocument/2006/relationships/hyperlink" Target="https://agent-admin.paveapi.com/inspectionView/LTM-1OFMJWD3IW?activeTab=past-sessions" TargetMode="External"/><Relationship Id="rId8" Type="http://schemas.openxmlformats.org/officeDocument/2006/relationships/hyperlink" Target="https://agent-admin.paveapi.com/inspectionView/AMWT-UORN9VRMOC?activeTab=past-sessions" TargetMode="External"/><Relationship Id="rId144" Type="http://schemas.openxmlformats.org/officeDocument/2006/relationships/hyperlink" Target="https://agent-admin.paveapi.com/inspectionView/AMWT-XCVMERBTUC?activeTab=past-sessions" TargetMode="External"/><Relationship Id="rId265" Type="http://schemas.openxmlformats.org/officeDocument/2006/relationships/hyperlink" Target="https://agent-admin.paveapi.com/inspectionView/AMIT-Z6TB1SAGS9?activeTab=past-sessions" TargetMode="External"/><Relationship Id="rId386" Type="http://schemas.openxmlformats.org/officeDocument/2006/relationships/hyperlink" Target="https://agent-admin.paveapi.com/inspectionView/AMWT-MIBWLAOOSS?activeTab=past-sessions" TargetMode="External"/><Relationship Id="rId260" Type="http://schemas.openxmlformats.org/officeDocument/2006/relationships/hyperlink" Target="https://agent-admin.paveapi.com/inspectionView/AMES-SWCLZIB0CU?activeTab=past-sessions" TargetMode="External"/><Relationship Id="rId381" Type="http://schemas.openxmlformats.org/officeDocument/2006/relationships/hyperlink" Target="https://agent-admin.paveapi.com/inspectionView/AMFR-8WQOXR7HFW?activeTab=past-sessions" TargetMode="External"/><Relationship Id="rId380" Type="http://schemas.openxmlformats.org/officeDocument/2006/relationships/hyperlink" Target="https://agent-admin.paveapi.com/inspectionView/AMWK-DBR5JYBOWB?activeTab=past-sessions" TargetMode="External"/><Relationship Id="rId139" Type="http://schemas.openxmlformats.org/officeDocument/2006/relationships/hyperlink" Target="https://agent-admin.paveapi.com/inspectionView/AMWT-OYMBPEKDW1?activeTab=past-sessions" TargetMode="External"/><Relationship Id="rId138" Type="http://schemas.openxmlformats.org/officeDocument/2006/relationships/hyperlink" Target="https://agent-admin.paveapi.com/inspectionView/AMWT-UFRJU4NFJI?activeTab=past-sessions" TargetMode="External"/><Relationship Id="rId259" Type="http://schemas.openxmlformats.org/officeDocument/2006/relationships/hyperlink" Target="https://agent-admin.paveapi.com/inspectionView/AMIT-MVDL5VRCJU?activeTab=past-sessions" TargetMode="External"/><Relationship Id="rId137" Type="http://schemas.openxmlformats.org/officeDocument/2006/relationships/hyperlink" Target="https://agent-admin.paveapi.com/inspectionView/AMWT-IDU57PPAHF?activeTab=past-sessions" TargetMode="External"/><Relationship Id="rId258" Type="http://schemas.openxmlformats.org/officeDocument/2006/relationships/hyperlink" Target="https://agent-admin.paveapi.com/inspectionView/AMES-KDTEVUB4V8?activeTab=past-sessions" TargetMode="External"/><Relationship Id="rId379" Type="http://schemas.openxmlformats.org/officeDocument/2006/relationships/hyperlink" Target="https://agent-admin.paveapi.com/inspectionView/AMFR-Q0FKCQEGDN?activeTab=past-sessions" TargetMode="External"/><Relationship Id="rId132" Type="http://schemas.openxmlformats.org/officeDocument/2006/relationships/hyperlink" Target="https://agent-admin.paveapi.com/inspectionView/AMUO-AYM0WNHKCB?activeTab=past-sessions" TargetMode="External"/><Relationship Id="rId253" Type="http://schemas.openxmlformats.org/officeDocument/2006/relationships/hyperlink" Target="https://agent-admin.paveapi.com/inspectionView/AMFR-ZD1UHNHPES?activeTab=past-sessions" TargetMode="External"/><Relationship Id="rId374" Type="http://schemas.openxmlformats.org/officeDocument/2006/relationships/hyperlink" Target="https://agent-admin.paveapi.com/inspectionView/AMFR-LYPPJF74T3?activeTab=past-sessions" TargetMode="External"/><Relationship Id="rId495" Type="http://schemas.openxmlformats.org/officeDocument/2006/relationships/hyperlink" Target="https://agent-admin.paveapi.com/inspectionView/AMDE-JVSKNRFABU?activeTab=past-sessions" TargetMode="External"/><Relationship Id="rId131" Type="http://schemas.openxmlformats.org/officeDocument/2006/relationships/hyperlink" Target="https://agent-admin.paveapi.com/inspectionView/AMWT-SQ1L8RSI6F?activeTab=past-sessions" TargetMode="External"/><Relationship Id="rId252" Type="http://schemas.openxmlformats.org/officeDocument/2006/relationships/hyperlink" Target="https://agent-admin.paveapi.com/inspectionView/AMIT-E3RPSVFF0T?activeTab=past-sessions" TargetMode="External"/><Relationship Id="rId373" Type="http://schemas.openxmlformats.org/officeDocument/2006/relationships/hyperlink" Target="https://agent-admin.paveapi.com/inspectionView/AMWK-AA65BN3GC6?activeTab=past-sessions" TargetMode="External"/><Relationship Id="rId494" Type="http://schemas.openxmlformats.org/officeDocument/2006/relationships/hyperlink" Target="https://agent-admin.paveapi.com/inspectionView/AMAU-ZIHC6KDKVF?activeTab=past-sessions" TargetMode="External"/><Relationship Id="rId130" Type="http://schemas.openxmlformats.org/officeDocument/2006/relationships/hyperlink" Target="https://agent-admin.paveapi.com/inspectionView/AMWT-SZJVZGGT7H?activeTab=past-sessions" TargetMode="External"/><Relationship Id="rId251" Type="http://schemas.openxmlformats.org/officeDocument/2006/relationships/hyperlink" Target="https://agent-admin.paveapi.com/inspectionView/AMWK-KQNQNESUOG?activeTab=past-sessions" TargetMode="External"/><Relationship Id="rId372" Type="http://schemas.openxmlformats.org/officeDocument/2006/relationships/hyperlink" Target="https://agent-admin.paveapi.com/inspectionView/ADF-QHKRKIJVCU?activeTab=past-sessions" TargetMode="External"/><Relationship Id="rId493" Type="http://schemas.openxmlformats.org/officeDocument/2006/relationships/hyperlink" Target="https://agent-admin.paveapi.com/inspectionView/IUS-0MKEOKULUQ?activeTab=past-sessions" TargetMode="External"/><Relationship Id="rId250" Type="http://schemas.openxmlformats.org/officeDocument/2006/relationships/hyperlink" Target="https://agent-admin.paveapi.com/inspectionView/AMWK-RXG66NX3K2?activeTab=past-sessions" TargetMode="External"/><Relationship Id="rId371" Type="http://schemas.openxmlformats.org/officeDocument/2006/relationships/hyperlink" Target="https://agent-admin.paveapi.com/inspectionView/AMWK-IJEZQQOAYP?activeTab=past-sessions" TargetMode="External"/><Relationship Id="rId492" Type="http://schemas.openxmlformats.org/officeDocument/2006/relationships/hyperlink" Target="https://agent-admin.paveapi.com/inspectionView/LTM-GLST9DXGEE?activeTab=past-sessions" TargetMode="External"/><Relationship Id="rId136" Type="http://schemas.openxmlformats.org/officeDocument/2006/relationships/hyperlink" Target="https://agent-admin.paveapi.com/inspectionView/AMWT-JEWFWOHML5?activeTab=past-sessions" TargetMode="External"/><Relationship Id="rId257" Type="http://schemas.openxmlformats.org/officeDocument/2006/relationships/hyperlink" Target="https://agent-admin.paveapi.com/inspectionView/AMES-X1TZTNSUHM?activeTab=past-sessions" TargetMode="External"/><Relationship Id="rId378" Type="http://schemas.openxmlformats.org/officeDocument/2006/relationships/hyperlink" Target="http://thien.ht" TargetMode="External"/><Relationship Id="rId499" Type="http://schemas.openxmlformats.org/officeDocument/2006/relationships/hyperlink" Target="https://agent-admin.paveapi.com/inspectionView/AMES-47ZEHEOMKY?activeTab=past-sessions" TargetMode="External"/><Relationship Id="rId135" Type="http://schemas.openxmlformats.org/officeDocument/2006/relationships/hyperlink" Target="https://agent-admin.paveapi.com/inspectionView/AMWT-FW9YBOBP7S?activeTab=past-sessions" TargetMode="External"/><Relationship Id="rId256" Type="http://schemas.openxmlformats.org/officeDocument/2006/relationships/hyperlink" Target="https://agent-admin.paveapi.com/inspectionView/AMIT-5K2CR20RFU?activeTab=past-sessions" TargetMode="External"/><Relationship Id="rId377" Type="http://schemas.openxmlformats.org/officeDocument/2006/relationships/hyperlink" Target="https://agent-admin.paveapi.com/inspectionView/AMWT-IK2H9YR32L?activeTab=past-sessions" TargetMode="External"/><Relationship Id="rId498" Type="http://schemas.openxmlformats.org/officeDocument/2006/relationships/hyperlink" Target="https://agent-admin.paveapi.com/inspectionView/ADF-VFDKU3R2Q2?activeTab=past-sessions" TargetMode="External"/><Relationship Id="rId134" Type="http://schemas.openxmlformats.org/officeDocument/2006/relationships/hyperlink" Target="https://agent-admin.paveapi.com/inspectionView/AMWT-P7JHOINHEV?activeTab=past-sessions" TargetMode="External"/><Relationship Id="rId255" Type="http://schemas.openxmlformats.org/officeDocument/2006/relationships/hyperlink" Target="https://agent-admin.paveapi.com/inspectionView/AMIT-0WDIJWG4YV?activeTab=past-sessions" TargetMode="External"/><Relationship Id="rId376" Type="http://schemas.openxmlformats.org/officeDocument/2006/relationships/hyperlink" Target="https://agent-admin.paveapi.com/inspectionView/AMDE-M7DETU2ZNI?activeTab=past-sessions" TargetMode="External"/><Relationship Id="rId497" Type="http://schemas.openxmlformats.org/officeDocument/2006/relationships/hyperlink" Target="https://agent-admin.paveapi.com/inspectionView/AMDE-3I9NMJIZZU?activeTab=past-sessions" TargetMode="External"/><Relationship Id="rId133" Type="http://schemas.openxmlformats.org/officeDocument/2006/relationships/hyperlink" Target="https://agent-admin.paveapi.com/inspectionView/AMUO-CONDYTZGV3?activeTab=past-sessions" TargetMode="External"/><Relationship Id="rId254" Type="http://schemas.openxmlformats.org/officeDocument/2006/relationships/hyperlink" Target="https://agent-admin.paveapi.com/inspectionView/AMFR-SLHDDKVVN3?activeTab=past-sessions" TargetMode="External"/><Relationship Id="rId375" Type="http://schemas.openxmlformats.org/officeDocument/2006/relationships/hyperlink" Target="https://agent-admin.paveapi.com/inspectionView/AMWT-GTAAH05SH9?activeTab=past-sessions" TargetMode="External"/><Relationship Id="rId496" Type="http://schemas.openxmlformats.org/officeDocument/2006/relationships/hyperlink" Target="https://agent-admin.paveapi.com/inspectionView/AMIT-RS3HCLZDSB?activeTab=past-sessions" TargetMode="External"/><Relationship Id="rId172" Type="http://schemas.openxmlformats.org/officeDocument/2006/relationships/hyperlink" Target="https://agent-admin.paveapi.com/inspectionView/AMWT-ELKIVYARR2?activeTab=past-sessions" TargetMode="External"/><Relationship Id="rId293" Type="http://schemas.openxmlformats.org/officeDocument/2006/relationships/hyperlink" Target="https://agent-admin.paveapi.com/inspectionView/AMIT-BTC8RZUB1F?activeTab=past-sessions" TargetMode="External"/><Relationship Id="rId171" Type="http://schemas.openxmlformats.org/officeDocument/2006/relationships/hyperlink" Target="https://agent-admin.paveapi.com/inspectionView/AMWT-TQ04VJKKSZ?activeTab=past-sessions" TargetMode="External"/><Relationship Id="rId292" Type="http://schemas.openxmlformats.org/officeDocument/2006/relationships/hyperlink" Target="https://agent-admin.paveapi.com/inspectionView/AMES-NHYKUXGZTV?activeTab=past-sessions" TargetMode="External"/><Relationship Id="rId170" Type="http://schemas.openxmlformats.org/officeDocument/2006/relationships/hyperlink" Target="https://agent-admin.paveapi.com/inspectionView/AMWT-UUV86PNBNQ?activeTab=past-sessions" TargetMode="External"/><Relationship Id="rId291" Type="http://schemas.openxmlformats.org/officeDocument/2006/relationships/hyperlink" Target="https://agent-admin.paveapi.com/inspectionView/AMES-UY9Z5ANQBG?activeTab=past-sessions" TargetMode="External"/><Relationship Id="rId290" Type="http://schemas.openxmlformats.org/officeDocument/2006/relationships/hyperlink" Target="https://agent-admin.paveapi.com/inspectionView/AMDE-QSGUP5PBIK?activeTab=past-sessions" TargetMode="External"/><Relationship Id="rId165" Type="http://schemas.openxmlformats.org/officeDocument/2006/relationships/hyperlink" Target="https://agent-admin.paveapi.com/inspectionView/AMWT-TQBCCVQITQ?activeTab=past-sessions" TargetMode="External"/><Relationship Id="rId286" Type="http://schemas.openxmlformats.org/officeDocument/2006/relationships/hyperlink" Target="https://agent-admin.paveapi.com/inspectionView/AMDE-QHDYVCUVU8?activeTab=past-sessions" TargetMode="External"/><Relationship Id="rId164" Type="http://schemas.openxmlformats.org/officeDocument/2006/relationships/hyperlink" Target="https://agent-admin.paveapi.com/inspectionView/AMWT-C0BLIELF4A?activeTab=past-sessions" TargetMode="External"/><Relationship Id="rId285" Type="http://schemas.openxmlformats.org/officeDocument/2006/relationships/hyperlink" Target="https://agent-admin.paveapi.com/inspectionView/AMWT-JFFFJDGP1W?activeTab=past-sessions" TargetMode="External"/><Relationship Id="rId163" Type="http://schemas.openxmlformats.org/officeDocument/2006/relationships/hyperlink" Target="https://agent-admin.paveapi.com/inspectionView/AMWT-ZGTTLFSEFP?activeTab=past-sessions" TargetMode="External"/><Relationship Id="rId284" Type="http://schemas.openxmlformats.org/officeDocument/2006/relationships/hyperlink" Target="https://agent-admin.paveapi.com/inspectionView/AMWT-CJV8AYNYU0?activeTab=past-sessions" TargetMode="External"/><Relationship Id="rId162" Type="http://schemas.openxmlformats.org/officeDocument/2006/relationships/hyperlink" Target="https://agent-admin.paveapi.com/inspectionView/AMWT-4NVOFZ9NPN?activeTab=past-sessions" TargetMode="External"/><Relationship Id="rId283" Type="http://schemas.openxmlformats.org/officeDocument/2006/relationships/hyperlink" Target="https://agent-admin.paveapi.com/inspectionView/AMWT-VH98XU2ADF?activeTab=past-sessions" TargetMode="External"/><Relationship Id="rId169" Type="http://schemas.openxmlformats.org/officeDocument/2006/relationships/hyperlink" Target="http://thai.ps/" TargetMode="External"/><Relationship Id="rId168" Type="http://schemas.openxmlformats.org/officeDocument/2006/relationships/hyperlink" Target="https://agent-admin.paveapi.com/inspectionView/AMWT-YMIFQPKLDR?activeTab=past-sessions" TargetMode="External"/><Relationship Id="rId289" Type="http://schemas.openxmlformats.org/officeDocument/2006/relationships/hyperlink" Target="https://agent-admin.paveapi.com/inspectionView/AMES-J1RCUK05OQ?activeTab=past-sessions" TargetMode="External"/><Relationship Id="rId167" Type="http://schemas.openxmlformats.org/officeDocument/2006/relationships/hyperlink" Target="http://thien.ht" TargetMode="External"/><Relationship Id="rId288" Type="http://schemas.openxmlformats.org/officeDocument/2006/relationships/hyperlink" Target="https://agent-admin.paveapi.com/inspectionView/AMDE-KXWE1ESPSA?activeTab=past-sessions" TargetMode="External"/><Relationship Id="rId166" Type="http://schemas.openxmlformats.org/officeDocument/2006/relationships/hyperlink" Target="http://thai.ps" TargetMode="External"/><Relationship Id="rId287" Type="http://schemas.openxmlformats.org/officeDocument/2006/relationships/hyperlink" Target="https://agent-admin.paveapi.com/inspectionView/AMDE-G2ES9EARAH?activeTab=past-sessions" TargetMode="External"/><Relationship Id="rId161" Type="http://schemas.openxmlformats.org/officeDocument/2006/relationships/hyperlink" Target="https://agent-admin.paveapi.com/inspectionView/AMWT-W1SLDXKZVA?activeTab=past-sessions" TargetMode="External"/><Relationship Id="rId282" Type="http://schemas.openxmlformats.org/officeDocument/2006/relationships/hyperlink" Target="https://agent-admin.paveapi.com/inspectionView/AMWT-FPL2VIQCR7?activeTab=past-sessions" TargetMode="External"/><Relationship Id="rId160" Type="http://schemas.openxmlformats.org/officeDocument/2006/relationships/hyperlink" Target="https://agent-admin.paveapi.com/inspectionView/AMWT-1U5OEZ8ZPN?activeTab=past-sessions" TargetMode="External"/><Relationship Id="rId281" Type="http://schemas.openxmlformats.org/officeDocument/2006/relationships/hyperlink" Target="https://agent-admin.paveapi.com/inspectionView/AMWT-N2ZIAKNS4X?activeTab=past-sessions" TargetMode="External"/><Relationship Id="rId280" Type="http://schemas.openxmlformats.org/officeDocument/2006/relationships/hyperlink" Target="https://agent-admin.paveapi.com/inspectionView/LTM-IPGR80QL6L?activeTab=past-sessions" TargetMode="External"/><Relationship Id="rId159" Type="http://schemas.openxmlformats.org/officeDocument/2006/relationships/hyperlink" Target="https://agent-admin.paveapi.com/inspectionView/AMWT-GUNMU0A4YC?activeTab=past-sessions" TargetMode="External"/><Relationship Id="rId154" Type="http://schemas.openxmlformats.org/officeDocument/2006/relationships/hyperlink" Target="https://agent-admin.paveapi.com/inspectionView/AMWT-9BXSYGZXM8?activeTab=past-sessions" TargetMode="External"/><Relationship Id="rId275" Type="http://schemas.openxmlformats.org/officeDocument/2006/relationships/hyperlink" Target="https://agent-admin.paveapi.com/inspectionView/AMWT-WG5M36VC83?activeTab=past-sessions" TargetMode="External"/><Relationship Id="rId396" Type="http://schemas.openxmlformats.org/officeDocument/2006/relationships/hyperlink" Target="https://agent-admin.paveapi.com/inspectionView/AMWT-Z3YPC94JI6?activeTab=past-sessions" TargetMode="External"/><Relationship Id="rId153" Type="http://schemas.openxmlformats.org/officeDocument/2006/relationships/hyperlink" Target="https://agent-admin.paveapi.com/inspectionView/AMWT-ZGEY2ZVG5S?activeTab=past-sessions" TargetMode="External"/><Relationship Id="rId274" Type="http://schemas.openxmlformats.org/officeDocument/2006/relationships/hyperlink" Target="https://agent-admin.paveapi.com/inspectionView/AMWT-AAT5VYBHJM?activeTab=past-sessions" TargetMode="External"/><Relationship Id="rId395" Type="http://schemas.openxmlformats.org/officeDocument/2006/relationships/hyperlink" Target="https://agent-admin.paveapi.com/inspectionView/RACI-XTLKJLE8AK?activeTab=past-sessions" TargetMode="External"/><Relationship Id="rId152" Type="http://schemas.openxmlformats.org/officeDocument/2006/relationships/hyperlink" Target="https://agent-admin.paveapi.com/inspectionView/AMWT-MGDZE9K5OH?activeTab=past-sessions" TargetMode="External"/><Relationship Id="rId273" Type="http://schemas.openxmlformats.org/officeDocument/2006/relationships/hyperlink" Target="https://agent-admin.paveapi.com/inspectionView/AMWT-PCCQDAZTKJ?activeTab=past-sessions" TargetMode="External"/><Relationship Id="rId394" Type="http://schemas.openxmlformats.org/officeDocument/2006/relationships/hyperlink" Target="https://agent-admin.paveapi.com/inspectionView/AMWT-1ZNIBZRBM8?activeTab=past-sessions" TargetMode="External"/><Relationship Id="rId151" Type="http://schemas.openxmlformats.org/officeDocument/2006/relationships/hyperlink" Target="https://agent-admin.paveapi.com/inspectionView/AMWT-QEFKAZAZVP?activeTab=past-sessions" TargetMode="External"/><Relationship Id="rId272" Type="http://schemas.openxmlformats.org/officeDocument/2006/relationships/hyperlink" Target="https://agent-admin.paveapi.com/inspectionView/AMWT-9L9C8ZTDUR?activeTab=past-sessions" TargetMode="External"/><Relationship Id="rId393" Type="http://schemas.openxmlformats.org/officeDocument/2006/relationships/hyperlink" Target="https://agent-admin.paveapi.com/inspectionView/AMWT-ZZDPDD1HC7?activeTab=past-sessions" TargetMode="External"/><Relationship Id="rId158" Type="http://schemas.openxmlformats.org/officeDocument/2006/relationships/hyperlink" Target="https://agent-admin.paveapi.com/inspectionView/AMWT-DWKPPLYQS7?activeTab=past-sessions" TargetMode="External"/><Relationship Id="rId279" Type="http://schemas.openxmlformats.org/officeDocument/2006/relationships/hyperlink" Target="https://agent-admin.paveapi.com/inspectionView/AMWT-MALYEDSIPG?activeTab=past-sessions" TargetMode="External"/><Relationship Id="rId157" Type="http://schemas.openxmlformats.org/officeDocument/2006/relationships/hyperlink" Target="https://agent-admin.paveapi.com/inspectionView/AMWT-LHCXJRTWYS?activeTab=past-sessions" TargetMode="External"/><Relationship Id="rId278" Type="http://schemas.openxmlformats.org/officeDocument/2006/relationships/hyperlink" Target="https://agent-admin.paveapi.com/inspectionView/AMWT-EJTNBKNLZU?activeTab=past-sessions" TargetMode="External"/><Relationship Id="rId399" Type="http://schemas.openxmlformats.org/officeDocument/2006/relationships/hyperlink" Target="https://agent-admin.paveapi.com/inspectionView/AMWT-LSCA6ZIYC8?activeTab=past-sessions" TargetMode="External"/><Relationship Id="rId156" Type="http://schemas.openxmlformats.org/officeDocument/2006/relationships/hyperlink" Target="https://agent-admin.paveapi.com/inspectionView/AMWT-E63NTKYTMS?activeTab=past-sessions" TargetMode="External"/><Relationship Id="rId277" Type="http://schemas.openxmlformats.org/officeDocument/2006/relationships/hyperlink" Target="https://agent-admin.paveapi.com/inspectionView/AMWT-VVYZRDE0DA?activeTab=past-sessions" TargetMode="External"/><Relationship Id="rId398" Type="http://schemas.openxmlformats.org/officeDocument/2006/relationships/hyperlink" Target="https://agent-admin.paveapi.com/inspectionView/LTM-MVC7METJOJ?activeTab=past-sessions" TargetMode="External"/><Relationship Id="rId155" Type="http://schemas.openxmlformats.org/officeDocument/2006/relationships/hyperlink" Target="https://agent-admin.paveapi.com/inspectionView/AMWT-U9YHF8KJJY?activeTab=past-sessions" TargetMode="External"/><Relationship Id="rId276" Type="http://schemas.openxmlformats.org/officeDocument/2006/relationships/hyperlink" Target="https://agent-admin.paveapi.com/inspectionView/AMWT-N4G6B9KSMJ?activeTab=past-sessions" TargetMode="External"/><Relationship Id="rId397" Type="http://schemas.openxmlformats.org/officeDocument/2006/relationships/hyperlink" Target="https://agent-admin.paveapi.com/inspectionView/LTM-IKI5PBO2Z3?activeTab=past-sessions" TargetMode="External"/><Relationship Id="rId40" Type="http://schemas.openxmlformats.org/officeDocument/2006/relationships/hyperlink" Target="https://agent-admin.paveapi.com/inspectionView/AMWT-8ZLW44QYML?activeTab=past-sessions" TargetMode="External"/><Relationship Id="rId42" Type="http://schemas.openxmlformats.org/officeDocument/2006/relationships/hyperlink" Target="https://agent-admin.paveapi.com/inspectionView/AMWT-IPLF4R7TO0?activeTab=past-sessions" TargetMode="External"/><Relationship Id="rId41" Type="http://schemas.openxmlformats.org/officeDocument/2006/relationships/hyperlink" Target="https://agent-admin.paveapi.com/inspectionView/AMWT-Y8UQCP2CR1?activeTab=past-sessions" TargetMode="External"/><Relationship Id="rId44" Type="http://schemas.openxmlformats.org/officeDocument/2006/relationships/hyperlink" Target="https://agent-admin.paveapi.com/inspectionView/AMWT-GIESVIGY4B?activeTab=past-sessions" TargetMode="External"/><Relationship Id="rId43" Type="http://schemas.openxmlformats.org/officeDocument/2006/relationships/hyperlink" Target="https://agent-admin.paveapi.com/inspectionView/AMWT-DUBNV7LAAK?activeTab=past-sessions" TargetMode="External"/><Relationship Id="rId46" Type="http://schemas.openxmlformats.org/officeDocument/2006/relationships/hyperlink" Target="http://thai.ps" TargetMode="External"/><Relationship Id="rId45" Type="http://schemas.openxmlformats.org/officeDocument/2006/relationships/hyperlink" Target="https://agent-admin.paveapi.com/inspectionView/AMWT-7QUFWMRE0U?activeTab=past-sessions" TargetMode="External"/><Relationship Id="rId509" Type="http://schemas.openxmlformats.org/officeDocument/2006/relationships/hyperlink" Target="https://agent-admin.paveapi.com/inspectionView/AMDE-4WYIT5WDQW?activeTab=past-sessions" TargetMode="External"/><Relationship Id="rId508" Type="http://schemas.openxmlformats.org/officeDocument/2006/relationships/hyperlink" Target="https://agent-admin.paveapi.com/inspectionView/AMIT-CNITC3LAQQ?activeTab=past-sessions" TargetMode="External"/><Relationship Id="rId629" Type="http://schemas.openxmlformats.org/officeDocument/2006/relationships/hyperlink" Target="http://tam.to/" TargetMode="External"/><Relationship Id="rId503" Type="http://schemas.openxmlformats.org/officeDocument/2006/relationships/hyperlink" Target="https://agent-admin.paveapi.com/inspectionView/AMDE-435PMWDDXE?activeTab=past-sessions" TargetMode="External"/><Relationship Id="rId624" Type="http://schemas.openxmlformats.org/officeDocument/2006/relationships/hyperlink" Target="https://agent-admin.paveapi.com/inspectionView/AMWT-DA1FYXHDTG?activeTab=past-sessions" TargetMode="External"/><Relationship Id="rId502" Type="http://schemas.openxmlformats.org/officeDocument/2006/relationships/hyperlink" Target="https://agent-admin.paveapi.com/inspectionView/AMDE-LGMUEDL3C8?activeTab=past-sessions" TargetMode="External"/><Relationship Id="rId623" Type="http://schemas.openxmlformats.org/officeDocument/2006/relationships/hyperlink" Target="https://agent-admin.paveapi.com/inspectionView/UMF4-LVLMTIGMVU?activeTab=past-sessions" TargetMode="External"/><Relationship Id="rId501" Type="http://schemas.openxmlformats.org/officeDocument/2006/relationships/hyperlink" Target="https://agent-admin.paveapi.com/inspectionView/AMDE-FDS5WGQYBY?activeTab=past-sessions" TargetMode="External"/><Relationship Id="rId622" Type="http://schemas.openxmlformats.org/officeDocument/2006/relationships/hyperlink" Target="https://agent-admin.paveapi.com/inspectionView/AMWT-SWNCVXYEHM?activeTab=past-sessions" TargetMode="External"/><Relationship Id="rId500" Type="http://schemas.openxmlformats.org/officeDocument/2006/relationships/hyperlink" Target="https://agent-admin.paveapi.com/inspectionView/AMIT-LCRJDV3RHN?activeTab=past-sessions" TargetMode="External"/><Relationship Id="rId621" Type="http://schemas.openxmlformats.org/officeDocument/2006/relationships/hyperlink" Target="https://agent-admin.paveapi.com/inspectionView/CRMI-DSCMW5OGSI?activeTab=past-sessions" TargetMode="External"/><Relationship Id="rId507" Type="http://schemas.openxmlformats.org/officeDocument/2006/relationships/hyperlink" Target="https://agent-admin.paveapi.com/inspectionView/AMAU-FUQD3V2I2D?activeTab=past-sessions" TargetMode="External"/><Relationship Id="rId628" Type="http://schemas.openxmlformats.org/officeDocument/2006/relationships/hyperlink" Target="https://agent-admin.paveapi.com/inspectionView/CRMI-H9BELLJRIU?activeTab=past-sessions" TargetMode="External"/><Relationship Id="rId506" Type="http://schemas.openxmlformats.org/officeDocument/2006/relationships/hyperlink" Target="https://agent-admin.paveapi.com/inspectionView/ADF-HUWRADTN80?activeTab=past-sessions" TargetMode="External"/><Relationship Id="rId627" Type="http://schemas.openxmlformats.org/officeDocument/2006/relationships/hyperlink" Target="https://agent-admin.paveapi.com/inspectionView/AMWT-EB46UPIBPL?activeTab=past-sessions" TargetMode="External"/><Relationship Id="rId505" Type="http://schemas.openxmlformats.org/officeDocument/2006/relationships/hyperlink" Target="https://agent-admin.paveapi.com/inspectionView/AMIT-AAZ91DPWWW?activeTab=past-sessions" TargetMode="External"/><Relationship Id="rId626" Type="http://schemas.openxmlformats.org/officeDocument/2006/relationships/hyperlink" Target="https://agent-admin.paveapi.com/inspectionView/ADF-GTGBM6BWTS?activeTab=past-sessions" TargetMode="External"/><Relationship Id="rId504" Type="http://schemas.openxmlformats.org/officeDocument/2006/relationships/hyperlink" Target="https://agent-admin.paveapi.com/inspectionView/AMIT-WVDA1BISZO?activeTab=past-sessions" TargetMode="External"/><Relationship Id="rId625" Type="http://schemas.openxmlformats.org/officeDocument/2006/relationships/hyperlink" Target="https://agent-admin.paveapi.com/inspectionView/AMWT-HSF2WLKL7D?activeTab=past-sessions" TargetMode="External"/><Relationship Id="rId48" Type="http://schemas.openxmlformats.org/officeDocument/2006/relationships/hyperlink" Target="https://agent-admin.paveapi.com/inspectionView/AMWT-BLW3ZSYSWE?activeTab=past-sessions" TargetMode="External"/><Relationship Id="rId47" Type="http://schemas.openxmlformats.org/officeDocument/2006/relationships/hyperlink" Target="https://agent-admin.paveapi.com/inspectionView/AMWT-IILAYIZXUD?activeTab=past-sessions" TargetMode="External"/><Relationship Id="rId49" Type="http://schemas.openxmlformats.org/officeDocument/2006/relationships/hyperlink" Target="https://agent-admin.paveapi.com/inspectionView/AMWT-ZRPOYRNVNQ?activeTab=past-sessions" TargetMode="External"/><Relationship Id="rId620" Type="http://schemas.openxmlformats.org/officeDocument/2006/relationships/hyperlink" Target="https://agent-admin.paveapi.com/inspectionView/ADF-UJSRBVOA5Q?activeTab=past-sessions" TargetMode="External"/><Relationship Id="rId31" Type="http://schemas.openxmlformats.org/officeDocument/2006/relationships/hyperlink" Target="https://agent-admin.paveapi.com/inspectionView/DIL1-N9RGCBWVV5?activeTab=past-sessions" TargetMode="External"/><Relationship Id="rId30" Type="http://schemas.openxmlformats.org/officeDocument/2006/relationships/hyperlink" Target="https://agent-admin.paveapi.com/inspectionView/AMWT-IMTSQGKNGM?activeTab=past-sessions" TargetMode="External"/><Relationship Id="rId33" Type="http://schemas.openxmlformats.org/officeDocument/2006/relationships/hyperlink" Target="https://agent-admin.paveapi.com/inspectionView/AMWT-AQQPAZUF0B?activeTab=past-sessions" TargetMode="External"/><Relationship Id="rId32" Type="http://schemas.openxmlformats.org/officeDocument/2006/relationships/hyperlink" Target="https://agent-admin.paveapi.com/inspectionView/DIL1-UKO8ICTQ6K?activeTab=past-sessions" TargetMode="External"/><Relationship Id="rId35" Type="http://schemas.openxmlformats.org/officeDocument/2006/relationships/hyperlink" Target="https://agent-admin.paveapi.com/inspectionView/AMWT-NMIZ10H7ME?activeTab=past-sessions" TargetMode="External"/><Relationship Id="rId34" Type="http://schemas.openxmlformats.org/officeDocument/2006/relationships/hyperlink" Target="https://agent-admin.paveapi.com/inspectionView/AMWT-A0THZEUPMO?activeTab=past-sessions" TargetMode="External"/><Relationship Id="rId619" Type="http://schemas.openxmlformats.org/officeDocument/2006/relationships/hyperlink" Target="https://agent-admin.paveapi.com/inspectionView/AMUO-MK9GEUQMTU?activeTab=past-sessions" TargetMode="External"/><Relationship Id="rId618" Type="http://schemas.openxmlformats.org/officeDocument/2006/relationships/hyperlink" Target="https://agent-admin.paveapi.com/inspectionView/ICA-ZCRMEXEPQ1?activeTab=past-sessions" TargetMode="External"/><Relationship Id="rId613" Type="http://schemas.openxmlformats.org/officeDocument/2006/relationships/hyperlink" Target="https://agent-admin.paveapi.com/inspectionView/AMWT-DFL67RB4TZ?activeTab=past-sessions" TargetMode="External"/><Relationship Id="rId612" Type="http://schemas.openxmlformats.org/officeDocument/2006/relationships/hyperlink" Target="https://agent-admin.paveapi.com/inspectionView/AMIT-BTMXBNYHVX?activeTab=past-sessions" TargetMode="External"/><Relationship Id="rId611" Type="http://schemas.openxmlformats.org/officeDocument/2006/relationships/hyperlink" Target="https://agent-admin.paveapi.com/inspectionView/LTM-DWJWIKKUOD?activeTab=past-sessions" TargetMode="External"/><Relationship Id="rId610" Type="http://schemas.openxmlformats.org/officeDocument/2006/relationships/hyperlink" Target="https://agent-admin.paveapi.com/inspectionView/AMWK-XSXEMDTPM5?activeTab=past-sessions" TargetMode="External"/><Relationship Id="rId617" Type="http://schemas.openxmlformats.org/officeDocument/2006/relationships/hyperlink" Target="https://agent-admin.paveapi.com/inspectionView/AMWT-UQKPADRGWB?activeTab=past-sessions" TargetMode="External"/><Relationship Id="rId616" Type="http://schemas.openxmlformats.org/officeDocument/2006/relationships/hyperlink" Target="https://agent-admin.paveapi.com/inspectionView/RHT-DXGAHEGSOD?activeTab=past-sessions" TargetMode="External"/><Relationship Id="rId615" Type="http://schemas.openxmlformats.org/officeDocument/2006/relationships/hyperlink" Target="https://agent-admin.paveapi.com/inspectionView/AMWT-ARZJVOUEYE?activeTab=past-sessions" TargetMode="External"/><Relationship Id="rId614" Type="http://schemas.openxmlformats.org/officeDocument/2006/relationships/hyperlink" Target="https://agent-admin.paveapi.com/inspectionView/AMWT-BFDDK0DO61?activeTab=past-sessions" TargetMode="External"/><Relationship Id="rId37" Type="http://schemas.openxmlformats.org/officeDocument/2006/relationships/hyperlink" Target="https://agent-admin.paveapi.com/inspectionView/AMUO-LNUFMAMQ9A?activeTab=past-sessions" TargetMode="External"/><Relationship Id="rId36" Type="http://schemas.openxmlformats.org/officeDocument/2006/relationships/hyperlink" Target="https://agent-admin.paveapi.com/inspectionView/AMUO-V0E5QMOIXH?activeTab=past-sessions" TargetMode="External"/><Relationship Id="rId39" Type="http://schemas.openxmlformats.org/officeDocument/2006/relationships/hyperlink" Target="https://agent-admin.paveapi.com/inspectionView/AMWT-PCLLZEPASH?activeTab=past-sessions" TargetMode="External"/><Relationship Id="rId38" Type="http://schemas.openxmlformats.org/officeDocument/2006/relationships/hyperlink" Target="http://thien.ht" TargetMode="External"/><Relationship Id="rId20" Type="http://schemas.openxmlformats.org/officeDocument/2006/relationships/hyperlink" Target="https://agent-admin.paveapi.com/inspectionView/AMUO-YSKGX5S8QU?activeTab=past-sessions" TargetMode="External"/><Relationship Id="rId22" Type="http://schemas.openxmlformats.org/officeDocument/2006/relationships/hyperlink" Target="https://agent-admin.paveapi.com/inspectionView/AMWT-ZLPMAONCMN?activeTab=past-sessions" TargetMode="External"/><Relationship Id="rId21" Type="http://schemas.openxmlformats.org/officeDocument/2006/relationships/hyperlink" Target="https://agent-admin.paveapi.com/inspectionView/AMWT-JFRVOZENDZ?activeTab=past-sessions" TargetMode="External"/><Relationship Id="rId24" Type="http://schemas.openxmlformats.org/officeDocument/2006/relationships/hyperlink" Target="https://agent-admin.paveapi.com/inspectionView/AMWT-2JETA15LXZ?activeTab=past-sessions" TargetMode="External"/><Relationship Id="rId23" Type="http://schemas.openxmlformats.org/officeDocument/2006/relationships/hyperlink" Target="https://agent-admin.paveapi.com/inspectionView/AMWT-WF3JDKQCX1?activeTab=past-sessions" TargetMode="External"/><Relationship Id="rId409" Type="http://schemas.openxmlformats.org/officeDocument/2006/relationships/hyperlink" Target="https://agent-admin.paveapi.com/inspectionView/AMWT-JC78WVW3SE?activeTab=past-sessions" TargetMode="External"/><Relationship Id="rId404" Type="http://schemas.openxmlformats.org/officeDocument/2006/relationships/hyperlink" Target="https://agent-admin.paveapi.com/inspectionView/AMFR-YH6V56JJQI?activeTab=past-sessions" TargetMode="External"/><Relationship Id="rId525" Type="http://schemas.openxmlformats.org/officeDocument/2006/relationships/hyperlink" Target="https://agent-admin.paveapi.com/inspectionView/AMWT-0YOIY6NIFL?activeTab=past-sessions" TargetMode="External"/><Relationship Id="rId646" Type="http://schemas.openxmlformats.org/officeDocument/2006/relationships/hyperlink" Target="https://agent-admin.paveapi.com/inspectionView/AMWT-T2YLRT79HJ?activeTab=past-sessions" TargetMode="External"/><Relationship Id="rId403" Type="http://schemas.openxmlformats.org/officeDocument/2006/relationships/hyperlink" Target="https://agent-admin.paveapi.com/inspectionView/AMWK-V2QBOTYBX3?activeTab=past-sessions" TargetMode="External"/><Relationship Id="rId524" Type="http://schemas.openxmlformats.org/officeDocument/2006/relationships/hyperlink" Target="https://agent-admin.paveapi.com/inspectionView/CRMI-RHCNA3EAIH?activeTab=past-sessions" TargetMode="External"/><Relationship Id="rId645" Type="http://schemas.openxmlformats.org/officeDocument/2006/relationships/hyperlink" Target="http://nam.np" TargetMode="External"/><Relationship Id="rId402" Type="http://schemas.openxmlformats.org/officeDocument/2006/relationships/hyperlink" Target="https://agent-admin.paveapi.com/inspectionView/AMWT-ERYPIJHGUJ?activeTab=past-sessions" TargetMode="External"/><Relationship Id="rId523" Type="http://schemas.openxmlformats.org/officeDocument/2006/relationships/hyperlink" Target="https://agent-admin.paveapi.com/inspectionView/LTM-QPWM757VTE?activeTab=past-sessions" TargetMode="External"/><Relationship Id="rId644" Type="http://schemas.openxmlformats.org/officeDocument/2006/relationships/hyperlink" Target="https://agent-admin.paveapi.com/inspectionView/AMUO-591SADYMJ1?activeTab=past-sessions" TargetMode="External"/><Relationship Id="rId401" Type="http://schemas.openxmlformats.org/officeDocument/2006/relationships/hyperlink" Target="https://agent-admin.paveapi.com/inspectionView/LTM-1ZFQ2NN9MO?activeTab=past-sessions" TargetMode="External"/><Relationship Id="rId522" Type="http://schemas.openxmlformats.org/officeDocument/2006/relationships/hyperlink" Target="https://agent-admin.paveapi.com/inspectionView/CRMI-YDDOUIJVOV?activeTab=past-sessions" TargetMode="External"/><Relationship Id="rId643" Type="http://schemas.openxmlformats.org/officeDocument/2006/relationships/hyperlink" Target="https://agent-admin.paveapi.com/inspectionView/RHT-SOVURDNZQT?activeTab=past-sessions" TargetMode="External"/><Relationship Id="rId408" Type="http://schemas.openxmlformats.org/officeDocument/2006/relationships/hyperlink" Target="https://agent-admin.paveapi.com/inspectionView/AMES-IFH8UVJJC3?activeTab=past-sessions" TargetMode="External"/><Relationship Id="rId529" Type="http://schemas.openxmlformats.org/officeDocument/2006/relationships/hyperlink" Target="https://agent-admin.paveapi.com/inspectionView/AMWT-1XENEZMD37?activeTab=past-sessions" TargetMode="External"/><Relationship Id="rId407" Type="http://schemas.openxmlformats.org/officeDocument/2006/relationships/hyperlink" Target="https://agent-admin.paveapi.com/inspectionView/AMDE-SMZCGVBUIR?activeTab=past-sessions" TargetMode="External"/><Relationship Id="rId528" Type="http://schemas.openxmlformats.org/officeDocument/2006/relationships/hyperlink" Target="https://agent-admin.paveapi.com/inspectionView/AMWT-35K44AFHWC?activeTab=past-sessions" TargetMode="External"/><Relationship Id="rId649" Type="http://schemas.openxmlformats.org/officeDocument/2006/relationships/hyperlink" Target="https://agent-admin.paveapi.com/inspectionView/AMWT-X4HRVUJWQL?activeTab=past-sessions" TargetMode="External"/><Relationship Id="rId406" Type="http://schemas.openxmlformats.org/officeDocument/2006/relationships/hyperlink" Target="https://agent-admin.paveapi.com/inspectionView/AMIT-DFX5PVSYNG?activeTab=past-sessions" TargetMode="External"/><Relationship Id="rId527" Type="http://schemas.openxmlformats.org/officeDocument/2006/relationships/hyperlink" Target="https://agent-admin.paveapi.com/inspectionView/AMWT-2XMQ4LDZJ9?activeTab=past-sessions" TargetMode="External"/><Relationship Id="rId648" Type="http://schemas.openxmlformats.org/officeDocument/2006/relationships/hyperlink" Target="https://agent-admin.paveapi.com/inspectionView/NCSA-ZJRGFZW1KT?activeTab=past-sessions" TargetMode="External"/><Relationship Id="rId405" Type="http://schemas.openxmlformats.org/officeDocument/2006/relationships/hyperlink" Target="https://agent-admin.paveapi.com/inspectionView/AMES-VFD20UT9BD?activeTab=past-sessions" TargetMode="External"/><Relationship Id="rId526" Type="http://schemas.openxmlformats.org/officeDocument/2006/relationships/hyperlink" Target="http://kien.vu" TargetMode="External"/><Relationship Id="rId647" Type="http://schemas.openxmlformats.org/officeDocument/2006/relationships/hyperlink" Target="http://nam.np/" TargetMode="External"/><Relationship Id="rId26" Type="http://schemas.openxmlformats.org/officeDocument/2006/relationships/hyperlink" Target="https://agent-admin.paveapi.com/inspectionView/AMWT-77NMRGHZOK?activeTab=past-sessions" TargetMode="External"/><Relationship Id="rId25" Type="http://schemas.openxmlformats.org/officeDocument/2006/relationships/hyperlink" Target="https://agent-admin.paveapi.com/inspectionView/AMWT-URCX2MK1CT?activeTab=past-sessions" TargetMode="External"/><Relationship Id="rId28" Type="http://schemas.openxmlformats.org/officeDocument/2006/relationships/hyperlink" Target="https://agent-admin.paveapi.com/inspectionView/AMWT-ZMZWVMQIKE?activeTab=past-sessions" TargetMode="External"/><Relationship Id="rId27" Type="http://schemas.openxmlformats.org/officeDocument/2006/relationships/hyperlink" Target="https://agent-admin.paveapi.com/inspectionView/AMWT-GIJQEVY73C?activeTab=past-sessions" TargetMode="External"/><Relationship Id="rId400" Type="http://schemas.openxmlformats.org/officeDocument/2006/relationships/hyperlink" Target="https://agent-admin.paveapi.com/inspectionView/AMWT-WMQD0QFKUF?activeTab=past-sessions" TargetMode="External"/><Relationship Id="rId521" Type="http://schemas.openxmlformats.org/officeDocument/2006/relationships/hyperlink" Target="https://agent-admin.paveapi.com/inspectionView/AMWT-W12EA0IUMY?activeTab=past-sessions" TargetMode="External"/><Relationship Id="rId642" Type="http://schemas.openxmlformats.org/officeDocument/2006/relationships/hyperlink" Target="http://thai.ps" TargetMode="External"/><Relationship Id="rId29" Type="http://schemas.openxmlformats.org/officeDocument/2006/relationships/hyperlink" Target="https://agent-admin.paveapi.com/inspectionView/AMWT-BWBEHP0X3F?activeTab=past-sessions" TargetMode="External"/><Relationship Id="rId520" Type="http://schemas.openxmlformats.org/officeDocument/2006/relationships/hyperlink" Target="https://agent-admin.paveapi.com/inspectionView/AMWT-UJYHBMQRMS?activeTab=past-sessions" TargetMode="External"/><Relationship Id="rId641" Type="http://schemas.openxmlformats.org/officeDocument/2006/relationships/hyperlink" Target="https://agent-admin.paveapi.com/inspectionView/AMWT-LLACWEOULC?activeTab=past-sessions" TargetMode="External"/><Relationship Id="rId640" Type="http://schemas.openxmlformats.org/officeDocument/2006/relationships/hyperlink" Target="https://agent-admin.paveapi.com/inspectionView/CRMI-UQ5RGKBDR1?activeTab=past-sessions" TargetMode="External"/><Relationship Id="rId11" Type="http://schemas.openxmlformats.org/officeDocument/2006/relationships/hyperlink" Target="https://agent-admin.paveapi.com/inspectionView/AMWT-06O0KM5HY9?activeTab=past-sessions" TargetMode="External"/><Relationship Id="rId10" Type="http://schemas.openxmlformats.org/officeDocument/2006/relationships/hyperlink" Target="https://agent-admin.paveapi.com/inspectionView/AMWT-LQYYGFMDI0?activeTab=past-sessions" TargetMode="External"/><Relationship Id="rId13" Type="http://schemas.openxmlformats.org/officeDocument/2006/relationships/hyperlink" Target="https://agent-admin.paveapi.com/inspectionView/AMWT-VBXLEAI2GP?activeTab=past-sessions" TargetMode="External"/><Relationship Id="rId12" Type="http://schemas.openxmlformats.org/officeDocument/2006/relationships/hyperlink" Target="https://agent-admin.paveapi.com/inspectionView/AMWT-F3ZN6GY5IO?activeTab=past-sessions" TargetMode="External"/><Relationship Id="rId519" Type="http://schemas.openxmlformats.org/officeDocument/2006/relationships/hyperlink" Target="https://agent-admin.paveapi.com/inspectionView/PLV-XKZGUYCNFI?activeTab=past-sessions" TargetMode="External"/><Relationship Id="rId514" Type="http://schemas.openxmlformats.org/officeDocument/2006/relationships/hyperlink" Target="https://agent-admin.paveapi.com/inspectionView/AMDE-7BWXRQJY5Z?activeTab=past-sessions" TargetMode="External"/><Relationship Id="rId635" Type="http://schemas.openxmlformats.org/officeDocument/2006/relationships/hyperlink" Target="http://tam.to/" TargetMode="External"/><Relationship Id="rId513" Type="http://schemas.openxmlformats.org/officeDocument/2006/relationships/hyperlink" Target="https://agent-admin.paveapi.com/inspectionView/AMIT-QV5STCHG1G?activeTab=past-sessions" TargetMode="External"/><Relationship Id="rId634" Type="http://schemas.openxmlformats.org/officeDocument/2006/relationships/hyperlink" Target="https://agent-admin.paveapi.com/inspectionView/AMWK-CQJRU7OVY7?activeTab=past-sessions" TargetMode="External"/><Relationship Id="rId512" Type="http://schemas.openxmlformats.org/officeDocument/2006/relationships/hyperlink" Target="https://agent-admin.paveapi.com/inspectionView/AMDE-A1LZCGNOXN?activeTab=past-sessions" TargetMode="External"/><Relationship Id="rId633" Type="http://schemas.openxmlformats.org/officeDocument/2006/relationships/hyperlink" Target="http://tam.to/" TargetMode="External"/><Relationship Id="rId511" Type="http://schemas.openxmlformats.org/officeDocument/2006/relationships/hyperlink" Target="https://agent-admin.paveapi.com/inspectionView/AMDE-T5ECAFMG76?activeTab=past-sessions" TargetMode="External"/><Relationship Id="rId632" Type="http://schemas.openxmlformats.org/officeDocument/2006/relationships/hyperlink" Target="https://agent-admin.paveapi.com/inspectionView/AMWT-I2FL1IYZFQ?activeTab=past-sessions" TargetMode="External"/><Relationship Id="rId518" Type="http://schemas.openxmlformats.org/officeDocument/2006/relationships/hyperlink" Target="https://agent-admin.paveapi.com/inspectionView/AMDE-LJ9D7EROHF?activeTab=past-sessions" TargetMode="External"/><Relationship Id="rId639" Type="http://schemas.openxmlformats.org/officeDocument/2006/relationships/hyperlink" Target="http://tam.to/" TargetMode="External"/><Relationship Id="rId517" Type="http://schemas.openxmlformats.org/officeDocument/2006/relationships/hyperlink" Target="https://agent-admin.paveapi.com/inspectionView/AMDE-QXRXTFNESK?activeTab=past-sessions" TargetMode="External"/><Relationship Id="rId638" Type="http://schemas.openxmlformats.org/officeDocument/2006/relationships/hyperlink" Target="https://agent-admin.paveapi.com/inspectionView/AMFR-LMPVWQFGRJ?activeTab=past-sessions" TargetMode="External"/><Relationship Id="rId516" Type="http://schemas.openxmlformats.org/officeDocument/2006/relationships/hyperlink" Target="https://agent-admin.paveapi.com/inspectionView/AMWK-HT2TDPICPB?activeTab=past-sessions" TargetMode="External"/><Relationship Id="rId637" Type="http://schemas.openxmlformats.org/officeDocument/2006/relationships/hyperlink" Target="http://tam.to/" TargetMode="External"/><Relationship Id="rId515" Type="http://schemas.openxmlformats.org/officeDocument/2006/relationships/hyperlink" Target="https://agent-admin.paveapi.com/inspectionView/ADF-NLAC2NMB6Z?activeTab=past-sessions" TargetMode="External"/><Relationship Id="rId636" Type="http://schemas.openxmlformats.org/officeDocument/2006/relationships/hyperlink" Target="https://agent-admin.paveapi.com/inspectionView/AMWK-LJ0C821J8P?activeTab=past-sessions" TargetMode="External"/><Relationship Id="rId15" Type="http://schemas.openxmlformats.org/officeDocument/2006/relationships/hyperlink" Target="https://agent-admin.paveapi.com/inspectionView/AMWT-EA2OIU0MPB?activeTab=past-sessions" TargetMode="External"/><Relationship Id="rId14" Type="http://schemas.openxmlformats.org/officeDocument/2006/relationships/hyperlink" Target="https://agent-admin.paveapi.com/inspectionView/AMRR-HFMYLBSUCM?activeTab=past-sessions" TargetMode="External"/><Relationship Id="rId17" Type="http://schemas.openxmlformats.org/officeDocument/2006/relationships/hyperlink" Target="https://agent-admin.paveapi.com/inspectionView/AMWT-BOHVMSMU0R?activeTab=past-sessions" TargetMode="External"/><Relationship Id="rId16" Type="http://schemas.openxmlformats.org/officeDocument/2006/relationships/hyperlink" Target="https://agent-admin.paveapi.com/inspectionView/AMWT-XGITTHQWMY?activeTab=past-sessions" TargetMode="External"/><Relationship Id="rId19" Type="http://schemas.openxmlformats.org/officeDocument/2006/relationships/hyperlink" Target="https://agent-admin.paveapi.com/inspectionView/AMWT-3YIUPGJMKR?activeTab=past-sessions" TargetMode="External"/><Relationship Id="rId510" Type="http://schemas.openxmlformats.org/officeDocument/2006/relationships/hyperlink" Target="https://agent-admin.paveapi.com/inspectionView/AMWK-PWNIZFVR2H?activeTab=past-sessions" TargetMode="External"/><Relationship Id="rId631" Type="http://schemas.openxmlformats.org/officeDocument/2006/relationships/hyperlink" Target="http://tam.to/" TargetMode="External"/><Relationship Id="rId18" Type="http://schemas.openxmlformats.org/officeDocument/2006/relationships/hyperlink" Target="https://agent-admin.paveapi.com/inspectionView/AMWT-IWCNM0XMGN?activeTab=past-sessions" TargetMode="External"/><Relationship Id="rId630" Type="http://schemas.openxmlformats.org/officeDocument/2006/relationships/hyperlink" Target="https://agent-admin.paveapi.com/inspectionView/UKD3-0QCMQABNSI?activeTab=past-sessions" TargetMode="External"/><Relationship Id="rId84" Type="http://schemas.openxmlformats.org/officeDocument/2006/relationships/hyperlink" Target="https://agent-admin.paveapi.com/inspectionView/AMWT-1W1IVMCHPF?activeTab=past-sessions" TargetMode="External"/><Relationship Id="rId83" Type="http://schemas.openxmlformats.org/officeDocument/2006/relationships/hyperlink" Target="https://agent-admin.paveapi.com/inspectionView/AMWT-BFU9OGLNZG?activeTab=past-sessions" TargetMode="External"/><Relationship Id="rId86" Type="http://schemas.openxmlformats.org/officeDocument/2006/relationships/hyperlink" Target="https://agent-admin.paveapi.com/inspectionView/AMWT-0GGZTMVPF4?activeTab=past-sessions" TargetMode="External"/><Relationship Id="rId85" Type="http://schemas.openxmlformats.org/officeDocument/2006/relationships/hyperlink" Target="https://agent-admin.paveapi.com/inspectionView/AMWT-PYRX3TCK3C?activeTab=past-sessions" TargetMode="External"/><Relationship Id="rId88" Type="http://schemas.openxmlformats.org/officeDocument/2006/relationships/hyperlink" Target="https://agent-admin.paveapi.com/inspectionView/AMUO-BENBCWAIP0?activeTab=past-sessions" TargetMode="External"/><Relationship Id="rId87" Type="http://schemas.openxmlformats.org/officeDocument/2006/relationships/hyperlink" Target="http://thai.ps" TargetMode="External"/><Relationship Id="rId89" Type="http://schemas.openxmlformats.org/officeDocument/2006/relationships/hyperlink" Target="https://agent-admin.paveapi.com/inspectionView/AMUO-RTTDMFQBZ6?activeTab=past-sessions" TargetMode="External"/><Relationship Id="rId80" Type="http://schemas.openxmlformats.org/officeDocument/2006/relationships/hyperlink" Target="https://agent-admin.paveapi.com/inspectionView/AMWT-IXD6GECC7M?activeTab=past-sessions" TargetMode="External"/><Relationship Id="rId82" Type="http://schemas.openxmlformats.org/officeDocument/2006/relationships/hyperlink" Target="https://agent-admin.paveapi.com/inspectionView/AMWT-VMFS1JXPLE?activeTab=past-sessions" TargetMode="External"/><Relationship Id="rId81" Type="http://schemas.openxmlformats.org/officeDocument/2006/relationships/hyperlink" Target="https://agent-admin.paveapi.com/inspectionView/AMWT-6PGXA8JLSQ?activeTab=past-sessions" TargetMode="External"/><Relationship Id="rId73" Type="http://schemas.openxmlformats.org/officeDocument/2006/relationships/hyperlink" Target="https://agent-admin.paveapi.com/inspectionView/AMWK-PXX5NFKFJG?activeTab=past-sessions" TargetMode="External"/><Relationship Id="rId72" Type="http://schemas.openxmlformats.org/officeDocument/2006/relationships/hyperlink" Target="https://agent-admin.paveapi.com/inspectionView/AMWK-TKR7QBR26K?activeTab=past-sessions" TargetMode="External"/><Relationship Id="rId75" Type="http://schemas.openxmlformats.org/officeDocument/2006/relationships/hyperlink" Target="https://agent-admin.paveapi.com/inspectionView/AMWT-PKYCAPACGH?activeTab=past-sessions" TargetMode="External"/><Relationship Id="rId74" Type="http://schemas.openxmlformats.org/officeDocument/2006/relationships/hyperlink" Target="https://agent-admin.paveapi.com/inspectionView/AMWK-LXI1U2QTBY?activeTab=past-sessions" TargetMode="External"/><Relationship Id="rId77" Type="http://schemas.openxmlformats.org/officeDocument/2006/relationships/hyperlink" Target="https://agent-admin.paveapi.com/inspectionView/AMWT-IJ5F7EFIL8?activeTab=past-sessions" TargetMode="External"/><Relationship Id="rId76" Type="http://schemas.openxmlformats.org/officeDocument/2006/relationships/hyperlink" Target="http://thai.ps" TargetMode="External"/><Relationship Id="rId79" Type="http://schemas.openxmlformats.org/officeDocument/2006/relationships/hyperlink" Target="https://agent-admin.paveapi.com/inspectionView/AMWT-OYP9OZZFCE?activeTab=past-sessions" TargetMode="External"/><Relationship Id="rId78" Type="http://schemas.openxmlformats.org/officeDocument/2006/relationships/hyperlink" Target="https://agent-admin.paveapi.com/inspectionView/AMWT-NGO4IKMBAA?activeTab=past-sessions" TargetMode="External"/><Relationship Id="rId71" Type="http://schemas.openxmlformats.org/officeDocument/2006/relationships/hyperlink" Target="https://agent-admin.paveapi.com/inspectionView/AMFR-DPHNP00J3F?activeTab=past-sessions" TargetMode="External"/><Relationship Id="rId70" Type="http://schemas.openxmlformats.org/officeDocument/2006/relationships/hyperlink" Target="https://agent-admin.paveapi.com/inspectionView/AMFR-UKA4DX6GLV?activeTab=past-sessions" TargetMode="External"/><Relationship Id="rId62" Type="http://schemas.openxmlformats.org/officeDocument/2006/relationships/hyperlink" Target="https://agent-admin.paveapi.com/inspectionView/AMWT-4WCGG5RQO4?activeTab=past-sessions" TargetMode="External"/><Relationship Id="rId61" Type="http://schemas.openxmlformats.org/officeDocument/2006/relationships/hyperlink" Target="https://agent-admin.paveapi.com/inspectionView/AMWT-IQHAZF5E0K?activeTab=past-sessions" TargetMode="External"/><Relationship Id="rId64" Type="http://schemas.openxmlformats.org/officeDocument/2006/relationships/hyperlink" Target="http://thien.ht" TargetMode="External"/><Relationship Id="rId63" Type="http://schemas.openxmlformats.org/officeDocument/2006/relationships/hyperlink" Target="https://agent-admin.paveapi.com/inspectionView/AMWT-YOPUZ465FX?activeTab=past-sessions" TargetMode="External"/><Relationship Id="rId66" Type="http://schemas.openxmlformats.org/officeDocument/2006/relationships/hyperlink" Target="https://agent-admin.paveapi.com/inspectionView/AMUO-PHD7DWUYUF?activeTab=past-sessions" TargetMode="External"/><Relationship Id="rId65" Type="http://schemas.openxmlformats.org/officeDocument/2006/relationships/hyperlink" Target="https://agent-admin.paveapi.com/inspectionView/AMWT-9RS8BIDF6A?activeTab=past-sessions" TargetMode="External"/><Relationship Id="rId68" Type="http://schemas.openxmlformats.org/officeDocument/2006/relationships/hyperlink" Target="https://agent-admin.paveapi.com/inspectionView/AMUO-SVDWMVOGVI?activeTab=past-sessions" TargetMode="External"/><Relationship Id="rId67" Type="http://schemas.openxmlformats.org/officeDocument/2006/relationships/hyperlink" Target="http://nam.np" TargetMode="External"/><Relationship Id="rId609" Type="http://schemas.openxmlformats.org/officeDocument/2006/relationships/hyperlink" Target="https://agent-admin.paveapi.com/inspectionView/AMDE-YSBU2A0LLE?activeTab=past-sessions" TargetMode="External"/><Relationship Id="rId608" Type="http://schemas.openxmlformats.org/officeDocument/2006/relationships/hyperlink" Target="https://agent-admin.paveapi.com/inspectionView/CRMT-TSAJN3XVXL?activeTab=past-sessions" TargetMode="External"/><Relationship Id="rId607" Type="http://schemas.openxmlformats.org/officeDocument/2006/relationships/hyperlink" Target="https://agent-admin.paveapi.com/inspectionView/AMDE-SNPP1OCESN?activeTab=past-sessions" TargetMode="External"/><Relationship Id="rId60" Type="http://schemas.openxmlformats.org/officeDocument/2006/relationships/hyperlink" Target="https://agent-admin.paveapi.com/inspectionView/AMWT-MYIEQA6EF1?activeTab=past-sessions" TargetMode="External"/><Relationship Id="rId602" Type="http://schemas.openxmlformats.org/officeDocument/2006/relationships/hyperlink" Target="https://agent-admin.paveapi.com/inspectionView/SMG-BLBKTNGCJQ?activeTab=past-sessions" TargetMode="External"/><Relationship Id="rId601" Type="http://schemas.openxmlformats.org/officeDocument/2006/relationships/hyperlink" Target="https://agent-admin.paveapi.com/inspectionView/AMWT-HC2FGKAMX1?activeTab=past-sessions" TargetMode="External"/><Relationship Id="rId600" Type="http://schemas.openxmlformats.org/officeDocument/2006/relationships/hyperlink" Target="https://agent-admin.paveapi.com/inspectionView/AMWT-KTKEZU9JX2?activeTab=past-sessions" TargetMode="External"/><Relationship Id="rId606" Type="http://schemas.openxmlformats.org/officeDocument/2006/relationships/hyperlink" Target="https://agent-admin.paveapi.com/inspectionView/PLV-NEUPPCQF0I?activeTab=past-sessions" TargetMode="External"/><Relationship Id="rId605" Type="http://schemas.openxmlformats.org/officeDocument/2006/relationships/hyperlink" Target="https://agent-admin.paveapi.com/inspectionView/LTM-KEVPH8O9GN?activeTab=past-sessions" TargetMode="External"/><Relationship Id="rId604" Type="http://schemas.openxmlformats.org/officeDocument/2006/relationships/hyperlink" Target="https://agent-admin.paveapi.com/inspectionView/AMES-4MLMCOSWKB?activeTab=past-sessions" TargetMode="External"/><Relationship Id="rId603" Type="http://schemas.openxmlformats.org/officeDocument/2006/relationships/hyperlink" Target="https://agent-admin.paveapi.com/inspectionView/LTM-EXMLQGDD0S?activeTab=past-sessions" TargetMode="External"/><Relationship Id="rId69" Type="http://schemas.openxmlformats.org/officeDocument/2006/relationships/hyperlink" Target="https://agent-admin.paveapi.com/inspectionView/AMUO-TFV1S1KTT3?activeTab=past-sessions" TargetMode="External"/><Relationship Id="rId51" Type="http://schemas.openxmlformats.org/officeDocument/2006/relationships/hyperlink" Target="https://agent-admin.paveapi.com/inspectionView/AMWT-XKVYN3ODOZ?activeTab=past-sessions" TargetMode="External"/><Relationship Id="rId50" Type="http://schemas.openxmlformats.org/officeDocument/2006/relationships/hyperlink" Target="https://agent-admin.paveapi.com/inspectionView/AMWT-XLGKQ11BBZ?activeTab=past-sessions" TargetMode="External"/><Relationship Id="rId53" Type="http://schemas.openxmlformats.org/officeDocument/2006/relationships/hyperlink" Target="https://agent-admin.paveapi.com/inspectionView/AMWT-C0JDLPLOBK?activeTab=past-sessions" TargetMode="External"/><Relationship Id="rId52" Type="http://schemas.openxmlformats.org/officeDocument/2006/relationships/hyperlink" Target="https://agent-admin.paveapi.com/inspectionView/AMWT-SOEHXOQFQZ?activeTab=past-sessions" TargetMode="External"/><Relationship Id="rId55" Type="http://schemas.openxmlformats.org/officeDocument/2006/relationships/hyperlink" Target="https://agent-admin.paveapi.com/inspectionView/AMWT-U3QFQIHPXY?activeTab=past-sessions" TargetMode="External"/><Relationship Id="rId54" Type="http://schemas.openxmlformats.org/officeDocument/2006/relationships/hyperlink" Target="https://agent-admin.paveapi.com/inspectionView/AMWT-MFKBSEO3EQ?activeTab=past-sessions" TargetMode="External"/><Relationship Id="rId57" Type="http://schemas.openxmlformats.org/officeDocument/2006/relationships/hyperlink" Target="https://agent-admin.paveapi.com/inspectionView/AMWT-UHXBVS5GVW?activeTab=past-sessions" TargetMode="External"/><Relationship Id="rId56" Type="http://schemas.openxmlformats.org/officeDocument/2006/relationships/hyperlink" Target="https://agent-admin.paveapi.com/inspectionView/AMWT-2FYAPVCJZQ?activeTab=past-sessions" TargetMode="External"/><Relationship Id="rId59" Type="http://schemas.openxmlformats.org/officeDocument/2006/relationships/hyperlink" Target="https://agent-admin.paveapi.com/inspectionView/AMWT-BKF7DHD4SK?activeTab=past-sessions" TargetMode="External"/><Relationship Id="rId58" Type="http://schemas.openxmlformats.org/officeDocument/2006/relationships/hyperlink" Target="https://agent-admin.paveapi.com/inspectionView/AMWT-JYQAFUPAF5?activeTab=past-sessions" TargetMode="External"/><Relationship Id="rId590" Type="http://schemas.openxmlformats.org/officeDocument/2006/relationships/hyperlink" Target="https://agent-admin.paveapi.com/inspectionView/AMES-WSAVBBL8VD?activeTab=past-sessions" TargetMode="External"/><Relationship Id="rId107" Type="http://schemas.openxmlformats.org/officeDocument/2006/relationships/hyperlink" Target="https://agent-admin.paveapi.com/inspectionView/AMWT-5MK5VI8XXL?activeTab=past-sessions" TargetMode="External"/><Relationship Id="rId228" Type="http://schemas.openxmlformats.org/officeDocument/2006/relationships/hyperlink" Target="https://agent-admin.paveapi.com/inspectionView/DIL1-MXQIRD1EAZ?activeTab=past-sessions" TargetMode="External"/><Relationship Id="rId349" Type="http://schemas.openxmlformats.org/officeDocument/2006/relationships/hyperlink" Target="https://agent-admin.paveapi.com/inspectionView/AMFR-OMUKUQDSZF?activeTab=past-sessions" TargetMode="External"/><Relationship Id="rId106" Type="http://schemas.openxmlformats.org/officeDocument/2006/relationships/hyperlink" Target="https://agent-admin.paveapi.com/inspectionView/AMWT-FFGRRP0PQT?activeTab=past-sessions" TargetMode="External"/><Relationship Id="rId227" Type="http://schemas.openxmlformats.org/officeDocument/2006/relationships/hyperlink" Target="https://agent-admin.paveapi.com/inspectionView/AMBE-KJMVR17WSZ?activeTab=past-sessions" TargetMode="External"/><Relationship Id="rId348" Type="http://schemas.openxmlformats.org/officeDocument/2006/relationships/hyperlink" Target="https://agent-admin.paveapi.com/inspectionView/AMFR-OXMSRRRCDQ?activeTab=past-sessions" TargetMode="External"/><Relationship Id="rId469" Type="http://schemas.openxmlformats.org/officeDocument/2006/relationships/hyperlink" Target="https://agent-admin.paveapi.com/inspectionView/AMWK-EERBIXTS5R?activeTab=past-sessions" TargetMode="External"/><Relationship Id="rId105" Type="http://schemas.openxmlformats.org/officeDocument/2006/relationships/hyperlink" Target="https://agent-admin.paveapi.com/inspectionView/AMWT-K1DAULKD3Y?activeTab=past-sessions" TargetMode="External"/><Relationship Id="rId226" Type="http://schemas.openxmlformats.org/officeDocument/2006/relationships/hyperlink" Target="https://agent-admin.paveapi.com/inspectionView/AMBE-FEOC5CZZRU?activeTab=past-sessions" TargetMode="External"/><Relationship Id="rId347" Type="http://schemas.openxmlformats.org/officeDocument/2006/relationships/hyperlink" Target="https://agent-admin.paveapi.com/inspectionView/AMWT-DQBQR2FX0N?activeTab=past-sessions" TargetMode="External"/><Relationship Id="rId468" Type="http://schemas.openxmlformats.org/officeDocument/2006/relationships/hyperlink" Target="https://agent-admin.paveapi.com/inspectionView/AMDE-03YX6Y59W7?activeTab=past-sessions" TargetMode="External"/><Relationship Id="rId589" Type="http://schemas.openxmlformats.org/officeDocument/2006/relationships/hyperlink" Target="https://agent-admin.paveapi.com/inspectionView/AMIT-Q8IQZRYJI3?activeTab=past-sessions" TargetMode="External"/><Relationship Id="rId104" Type="http://schemas.openxmlformats.org/officeDocument/2006/relationships/hyperlink" Target="https://agent-admin.paveapi.com/inspectionView/AMWT-UPJTORJZTK?activeTab=past-sessions" TargetMode="External"/><Relationship Id="rId225" Type="http://schemas.openxmlformats.org/officeDocument/2006/relationships/hyperlink" Target="https://agent-admin.paveapi.com/inspectionView/DIL1-S4JBHNVLSI?activeTab=past-sessions" TargetMode="External"/><Relationship Id="rId346" Type="http://schemas.openxmlformats.org/officeDocument/2006/relationships/hyperlink" Target="https://agent-admin.paveapi.com/inspectionView/AMWT-IDVBVGGTRL?activeTab=past-sessions" TargetMode="External"/><Relationship Id="rId467" Type="http://schemas.openxmlformats.org/officeDocument/2006/relationships/hyperlink" Target="https://agent-admin.paveapi.com/inspectionView/AMES-GBGDDSHDRX?activeTab=past-sessions" TargetMode="External"/><Relationship Id="rId588" Type="http://schemas.openxmlformats.org/officeDocument/2006/relationships/hyperlink" Target="https://agent-admin.paveapi.com/inspectionView/AMUO-1NBK5CD3ZZ?activeTab=past-sessions" TargetMode="External"/><Relationship Id="rId109" Type="http://schemas.openxmlformats.org/officeDocument/2006/relationships/hyperlink" Target="https://agent-admin.paveapi.com/inspectionView/AMWT-DHMN0PLHSX?activeTab=past-sessions" TargetMode="External"/><Relationship Id="rId108" Type="http://schemas.openxmlformats.org/officeDocument/2006/relationships/hyperlink" Target="https://agent-admin.paveapi.com/inspectionView/AMWT-V77UCGSCQT?activeTab=past-sessions" TargetMode="External"/><Relationship Id="rId229" Type="http://schemas.openxmlformats.org/officeDocument/2006/relationships/hyperlink" Target="https://agent-admin.paveapi.com/inspectionView/DIL1-HYYJXU26WS?activeTab=past-sessions" TargetMode="External"/><Relationship Id="rId220" Type="http://schemas.openxmlformats.org/officeDocument/2006/relationships/hyperlink" Target="https://agent-admin.paveapi.com/inspectionView/DIL1-T6K7UN7LVS?activeTab=past-sessions" TargetMode="External"/><Relationship Id="rId341" Type="http://schemas.openxmlformats.org/officeDocument/2006/relationships/hyperlink" Target="https://agent-admin.paveapi.com/inspectionView/LTM-VLOENV6K2U?activeTab=past-sessions" TargetMode="External"/><Relationship Id="rId462" Type="http://schemas.openxmlformats.org/officeDocument/2006/relationships/hyperlink" Target="https://agent-admin.paveapi.com/inspectionView/AMIT-GCZSDJJ6JR?activeTab=past-sessions" TargetMode="External"/><Relationship Id="rId583" Type="http://schemas.openxmlformats.org/officeDocument/2006/relationships/hyperlink" Target="https://agent-admin.paveapi.com/inspectionView/AMWT-KWFBJXOIKQ?activeTab=past-sessions" TargetMode="External"/><Relationship Id="rId340" Type="http://schemas.openxmlformats.org/officeDocument/2006/relationships/hyperlink" Target="https://agent-admin.paveapi.com/inspectionView/AMWT-HGWFYM7YGL?activeTab=past-sessions" TargetMode="External"/><Relationship Id="rId461" Type="http://schemas.openxmlformats.org/officeDocument/2006/relationships/hyperlink" Target="https://agent-admin.paveapi.com/inspectionView/AMWK-OTDTOBEVZN?activeTab=past-sessions" TargetMode="External"/><Relationship Id="rId582" Type="http://schemas.openxmlformats.org/officeDocument/2006/relationships/hyperlink" Target="http://thai.ps" TargetMode="External"/><Relationship Id="rId460" Type="http://schemas.openxmlformats.org/officeDocument/2006/relationships/hyperlink" Target="https://agent-admin.paveapi.com/inspectionView/LTM-OEHHPJLNE7?activeTab=past-sessions" TargetMode="External"/><Relationship Id="rId581" Type="http://schemas.openxmlformats.org/officeDocument/2006/relationships/hyperlink" Target="https://agent-admin.paveapi.com/inspectionView/AMRR-Q289JXUU2J?activeTab=past-sessions" TargetMode="External"/><Relationship Id="rId580" Type="http://schemas.openxmlformats.org/officeDocument/2006/relationships/hyperlink" Target="https://agent-admin.paveapi.com/inspectionView/AMWT-PYHUPFELQ0?activeTab=past-sessions" TargetMode="External"/><Relationship Id="rId103" Type="http://schemas.openxmlformats.org/officeDocument/2006/relationships/hyperlink" Target="https://agent-admin.paveapi.com/inspectionView/AMWT-TY5QATDYKC?activeTab=past-sessions" TargetMode="External"/><Relationship Id="rId224" Type="http://schemas.openxmlformats.org/officeDocument/2006/relationships/hyperlink" Target="https://agent-admin.paveapi.com/inspectionView/DIL1-GM5CGILQVY?activeTab=past-sessions" TargetMode="External"/><Relationship Id="rId345" Type="http://schemas.openxmlformats.org/officeDocument/2006/relationships/hyperlink" Target="https://agent-admin.paveapi.com/inspectionView/AMWT-SZDXHKA7G6?activeTab=past-sessions" TargetMode="External"/><Relationship Id="rId466" Type="http://schemas.openxmlformats.org/officeDocument/2006/relationships/hyperlink" Target="https://agent-admin.paveapi.com/inspectionView/AMES-ZAAN0UTYNU?activeTab=past-sessions" TargetMode="External"/><Relationship Id="rId587" Type="http://schemas.openxmlformats.org/officeDocument/2006/relationships/hyperlink" Target="https://agent-admin.paveapi.com/inspectionView/AMWT-7XA8CPXM2A?activeTab=past-sessions" TargetMode="External"/><Relationship Id="rId102" Type="http://schemas.openxmlformats.org/officeDocument/2006/relationships/hyperlink" Target="https://agent-admin.paveapi.com/inspectionView/AMWT-GEOEVEC5Q0?activeTab=past-sessions" TargetMode="External"/><Relationship Id="rId223" Type="http://schemas.openxmlformats.org/officeDocument/2006/relationships/hyperlink" Target="https://agent-admin.paveapi.com/inspectionView/DIL1-UZFFKRDLCT?activeTab=past-sessions" TargetMode="External"/><Relationship Id="rId344" Type="http://schemas.openxmlformats.org/officeDocument/2006/relationships/hyperlink" Target="https://agent-admin.paveapi.com/inspectionView/AMWT-ZLRMLLQSYD?activeTab=past-sessions" TargetMode="External"/><Relationship Id="rId465" Type="http://schemas.openxmlformats.org/officeDocument/2006/relationships/hyperlink" Target="https://agent-admin.paveapi.com/inspectionView/ADF-IVWBX4FDBQ?activeTab=past-sessions" TargetMode="External"/><Relationship Id="rId586" Type="http://schemas.openxmlformats.org/officeDocument/2006/relationships/hyperlink" Target="http://nam.np" TargetMode="External"/><Relationship Id="rId101" Type="http://schemas.openxmlformats.org/officeDocument/2006/relationships/hyperlink" Target="https://agent-admin.paveapi.com/inspectionView/AMWT-IUNBBONUAL?activeTab=past-sessions" TargetMode="External"/><Relationship Id="rId222" Type="http://schemas.openxmlformats.org/officeDocument/2006/relationships/hyperlink" Target="https://agent-admin.paveapi.com/inspectionView/DIL1-LTBDLA5YO2?activeTab=past-sessions" TargetMode="External"/><Relationship Id="rId343" Type="http://schemas.openxmlformats.org/officeDocument/2006/relationships/hyperlink" Target="https://agent-admin.paveapi.com/inspectionView/LTM-CUUANFC2J9?activeTab=past-sessions" TargetMode="External"/><Relationship Id="rId464" Type="http://schemas.openxmlformats.org/officeDocument/2006/relationships/hyperlink" Target="https://agent-admin.paveapi.com/inspectionView/AMWK-HOLKVSPMLA?activeTab=past-sessions" TargetMode="External"/><Relationship Id="rId585" Type="http://schemas.openxmlformats.org/officeDocument/2006/relationships/hyperlink" Target="https://agent-admin.paveapi.com/inspectionView/AMWT-5A24SZSECE?activeTab=past-sessions" TargetMode="External"/><Relationship Id="rId100" Type="http://schemas.openxmlformats.org/officeDocument/2006/relationships/hyperlink" Target="https://agent-admin.paveapi.com/inspectionView/AMWT-6NXYWHR569?activeTab=past-sessions" TargetMode="External"/><Relationship Id="rId221" Type="http://schemas.openxmlformats.org/officeDocument/2006/relationships/hyperlink" Target="https://agent-admin.paveapi.com/inspectionView/DIL1-IUY0VCNJHQ?activeTab=past-sessions" TargetMode="External"/><Relationship Id="rId342" Type="http://schemas.openxmlformats.org/officeDocument/2006/relationships/hyperlink" Target="https://agent-admin.paveapi.com/inspectionView/AMWT-7ZB4WXHUAC?activeTab=past-sessions" TargetMode="External"/><Relationship Id="rId463" Type="http://schemas.openxmlformats.org/officeDocument/2006/relationships/hyperlink" Target="https://agent-admin.paveapi.com/inspectionView/AMDE-F2XNG2VMEW?activeTab=past-sessions" TargetMode="External"/><Relationship Id="rId584" Type="http://schemas.openxmlformats.org/officeDocument/2006/relationships/hyperlink" Target="https://agent-admin.paveapi.com/inspectionView/AMIT-SQIXVNGRFU?activeTab=past-sessions" TargetMode="External"/><Relationship Id="rId217" Type="http://schemas.openxmlformats.org/officeDocument/2006/relationships/hyperlink" Target="https://agent-admin.paveapi.com/inspectionView/AMES-HMGX1SUS8Y?activeTab=past-sessions" TargetMode="External"/><Relationship Id="rId338" Type="http://schemas.openxmlformats.org/officeDocument/2006/relationships/hyperlink" Target="https://agent-admin.paveapi.com/inspectionView/AMWT-ZGXFA0CS6B?activeTab=past-sessions" TargetMode="External"/><Relationship Id="rId459" Type="http://schemas.openxmlformats.org/officeDocument/2006/relationships/hyperlink" Target="https://agent-admin.paveapi.com/inspectionView/AMWT-ZQ0FDTJWV7?activeTab=past-sessions" TargetMode="External"/><Relationship Id="rId216" Type="http://schemas.openxmlformats.org/officeDocument/2006/relationships/hyperlink" Target="https://agent-admin.paveapi.com/inspectionView/AMES-X3HXOZKV9M?activeTab=past-sessions" TargetMode="External"/><Relationship Id="rId337" Type="http://schemas.openxmlformats.org/officeDocument/2006/relationships/hyperlink" Target="https://agent-admin.paveapi.com/inspectionView/AMWT-GNRU3SQNDJ?activeTab=past-sessions" TargetMode="External"/><Relationship Id="rId458" Type="http://schemas.openxmlformats.org/officeDocument/2006/relationships/hyperlink" Target="https://agent-admin.paveapi.com/inspectionView/AMWT-GSJNFGPCRZ?activeTab=past-sessions" TargetMode="External"/><Relationship Id="rId579" Type="http://schemas.openxmlformats.org/officeDocument/2006/relationships/hyperlink" Target="https://agent-admin.paveapi.com/inspectionView/AMWT-DSGE8S49OE?activeTab=past-sessions" TargetMode="External"/><Relationship Id="rId215" Type="http://schemas.openxmlformats.org/officeDocument/2006/relationships/hyperlink" Target="https://agent-admin.paveapi.com/inspectionView/DIL1-EQSHZUTXDJ?activeTab=past-sessions" TargetMode="External"/><Relationship Id="rId336" Type="http://schemas.openxmlformats.org/officeDocument/2006/relationships/hyperlink" Target="https://agent-admin.paveapi.com/inspectionView/AMWT-TFUQ8ZD9RG?activeTab=past-sessions" TargetMode="External"/><Relationship Id="rId457" Type="http://schemas.openxmlformats.org/officeDocument/2006/relationships/hyperlink" Target="https://agent-admin.paveapi.com/inspectionView/AMWT-PN6DLO3ZD6?activeTab=past-sessions" TargetMode="External"/><Relationship Id="rId578" Type="http://schemas.openxmlformats.org/officeDocument/2006/relationships/hyperlink" Target="https://agent-admin.paveapi.com/inspectionView/ZBV-5U1EGSVNZJ?activeTab=past-sessions" TargetMode="External"/><Relationship Id="rId214" Type="http://schemas.openxmlformats.org/officeDocument/2006/relationships/hyperlink" Target="https://agent-admin.paveapi.com/inspectionView/DIL1-UKCFIPLING?activeTab=past-sessions" TargetMode="External"/><Relationship Id="rId335" Type="http://schemas.openxmlformats.org/officeDocument/2006/relationships/hyperlink" Target="https://agent-admin.paveapi.com/inspectionView/LTM-HKQWZ1QWZN?activeTab=past-sessions" TargetMode="External"/><Relationship Id="rId456" Type="http://schemas.openxmlformats.org/officeDocument/2006/relationships/hyperlink" Target="https://agent-admin.paveapi.com/inspectionView/AMWT-9OOQGS3BQF?activeTab=past-sessions" TargetMode="External"/><Relationship Id="rId577" Type="http://schemas.openxmlformats.org/officeDocument/2006/relationships/hyperlink" Target="https://agent-admin.paveapi.com/inspectionView/AMI1-WSNPDNSZX8?activeTab=past-sessions" TargetMode="External"/><Relationship Id="rId219" Type="http://schemas.openxmlformats.org/officeDocument/2006/relationships/hyperlink" Target="https://agent-admin.paveapi.com/inspectionView/DIL1-ZH0GPUE4BQ?activeTab=past-sessions" TargetMode="External"/><Relationship Id="rId218" Type="http://schemas.openxmlformats.org/officeDocument/2006/relationships/hyperlink" Target="https://agent-admin.paveapi.com/inspectionView/DIL1-O0LOJZQAEA?activeTab=past-sessions" TargetMode="External"/><Relationship Id="rId339" Type="http://schemas.openxmlformats.org/officeDocument/2006/relationships/hyperlink" Target="https://agent-admin.paveapi.com/inspectionView/LTM-8LKNQGV7FZ?activeTab=past-sessions" TargetMode="External"/><Relationship Id="rId330" Type="http://schemas.openxmlformats.org/officeDocument/2006/relationships/hyperlink" Target="https://agent-admin.paveapi.com/inspectionView/AMRR-EVMSWDL9NU?activeTab=past-sessions" TargetMode="External"/><Relationship Id="rId451" Type="http://schemas.openxmlformats.org/officeDocument/2006/relationships/hyperlink" Target="https://agent-admin.paveapi.com/inspectionView/AMWT-K3IOTXH8ZD?activeTab=past-sessions" TargetMode="External"/><Relationship Id="rId572" Type="http://schemas.openxmlformats.org/officeDocument/2006/relationships/hyperlink" Target="https://agent-admin.paveapi.com/inspectionView/AMWT-KBCKEAARE8?activeTab=past-sessions" TargetMode="External"/><Relationship Id="rId450" Type="http://schemas.openxmlformats.org/officeDocument/2006/relationships/hyperlink" Target="https://agent-admin.paveapi.com/inspectionView/AMIT-QUFPU9IWEY?activeTab=past-sessions" TargetMode="External"/><Relationship Id="rId571" Type="http://schemas.openxmlformats.org/officeDocument/2006/relationships/hyperlink" Target="https://agent-admin.paveapi.com/inspectionView/CRMI-EBVOBMHFBN?activeTab=past-sessions" TargetMode="External"/><Relationship Id="rId570" Type="http://schemas.openxmlformats.org/officeDocument/2006/relationships/hyperlink" Target="https://agent-admin.paveapi.com/inspectionView/LTM-LEOCBTUMPD?activeTab=past-sessions" TargetMode="External"/><Relationship Id="rId213" Type="http://schemas.openxmlformats.org/officeDocument/2006/relationships/hyperlink" Target="https://agent-admin.paveapi.com/inspectionView/DIL1-JWGG4HSKXP?activeTab=past-sessions" TargetMode="External"/><Relationship Id="rId334" Type="http://schemas.openxmlformats.org/officeDocument/2006/relationships/hyperlink" Target="https://agent-admin.paveapi.com/inspectionView/AMWT-UKATBRUS4Z?activeTab=past-sessions" TargetMode="External"/><Relationship Id="rId455" Type="http://schemas.openxmlformats.org/officeDocument/2006/relationships/hyperlink" Target="https://agent-admin.paveapi.com/inspectionView/AMWT-VGCFNFBFXO?activeTab=past-sessions" TargetMode="External"/><Relationship Id="rId576" Type="http://schemas.openxmlformats.org/officeDocument/2006/relationships/hyperlink" Target="https://agent-admin.paveapi.com/inspectionView/AMWT-HUF6CSINZC?activeTab=past-sessions" TargetMode="External"/><Relationship Id="rId212" Type="http://schemas.openxmlformats.org/officeDocument/2006/relationships/hyperlink" Target="https://agent-admin.paveapi.com/inspectionView/DIL1-PH1JILI0ZS?activeTab=past-sessions" TargetMode="External"/><Relationship Id="rId333" Type="http://schemas.openxmlformats.org/officeDocument/2006/relationships/hyperlink" Target="http://thien.ht" TargetMode="External"/><Relationship Id="rId454" Type="http://schemas.openxmlformats.org/officeDocument/2006/relationships/hyperlink" Target="https://agent-admin.paveapi.com/inspectionView/AMWT-SI7WD3AL4O?activeTab=past-sessions" TargetMode="External"/><Relationship Id="rId575" Type="http://schemas.openxmlformats.org/officeDocument/2006/relationships/hyperlink" Target="https://agent-admin.paveapi.com/inspectionView/UMF4-39TLODWGRN?activeTab=past-sessions" TargetMode="External"/><Relationship Id="rId211" Type="http://schemas.openxmlformats.org/officeDocument/2006/relationships/hyperlink" Target="https://agent-admin.paveapi.com/inspectionView/AMWK-GC7JJGNJFD?activeTab=past-sessions" TargetMode="External"/><Relationship Id="rId332" Type="http://schemas.openxmlformats.org/officeDocument/2006/relationships/hyperlink" Target="https://agent-admin.paveapi.com/inspectionView/AMWT-P2WWKHLHPT?activeTab=past-sessions" TargetMode="External"/><Relationship Id="rId453" Type="http://schemas.openxmlformats.org/officeDocument/2006/relationships/hyperlink" Target="https://agent-admin.paveapi.com/inspectionView/AMWT-UW2YFE88QD?activeTab=past-sessions" TargetMode="External"/><Relationship Id="rId574" Type="http://schemas.openxmlformats.org/officeDocument/2006/relationships/hyperlink" Target="https://agent-admin.paveapi.com/inspectionView/AMWT-KXDF1GAP8P?activeTab=past-sessions" TargetMode="External"/><Relationship Id="rId210" Type="http://schemas.openxmlformats.org/officeDocument/2006/relationships/hyperlink" Target="https://agent-admin.paveapi.com/inspectionView/AMWK-DYCOB44KRJ?activeTab=past-sessions" TargetMode="External"/><Relationship Id="rId331" Type="http://schemas.openxmlformats.org/officeDocument/2006/relationships/hyperlink" Target="https://agent-admin.paveapi.com/inspectionView/CRMT-5EUQYEIAE6?activeTab=past-sessions" TargetMode="External"/><Relationship Id="rId452" Type="http://schemas.openxmlformats.org/officeDocument/2006/relationships/hyperlink" Target="https://agent-admin.paveapi.com/inspectionView/AMRR-MG81P6JDQN?activeTab=past-sessions" TargetMode="External"/><Relationship Id="rId573" Type="http://schemas.openxmlformats.org/officeDocument/2006/relationships/hyperlink" Target="https://agent-admin.paveapi.com/inspectionView/IUS-QNBXT9OP5F?activeTab=past-sessions" TargetMode="External"/><Relationship Id="rId370" Type="http://schemas.openxmlformats.org/officeDocument/2006/relationships/hyperlink" Target="https://agent-admin.paveapi.com/inspectionView/AMFR-3NPXVE7UBP?activeTab=past-sessions" TargetMode="External"/><Relationship Id="rId491" Type="http://schemas.openxmlformats.org/officeDocument/2006/relationships/hyperlink" Target="https://agent-admin.paveapi.com/inspectionView/AMWT-JVAGHICKY3?activeTab=past-sessions" TargetMode="External"/><Relationship Id="rId490" Type="http://schemas.openxmlformats.org/officeDocument/2006/relationships/hyperlink" Target="https://agent-admin.paveapi.com/inspectionView/AMWT-NBKIUC5NVC?activeTab=past-sessions" TargetMode="External"/><Relationship Id="rId129" Type="http://schemas.openxmlformats.org/officeDocument/2006/relationships/hyperlink" Target="https://agent-admin.paveapi.com/inspectionView/AMWT-JTOPDTG4AN?activeTab=past-sessions" TargetMode="External"/><Relationship Id="rId128" Type="http://schemas.openxmlformats.org/officeDocument/2006/relationships/hyperlink" Target="https://agent-admin.paveapi.com/inspectionView/AMWT-BPAWL24ADQ?activeTab=past-sessions" TargetMode="External"/><Relationship Id="rId249" Type="http://schemas.openxmlformats.org/officeDocument/2006/relationships/hyperlink" Target="https://agent-admin.paveapi.com/inspectionView/AMWK-IKPHILU3YA?activeTab=past-sessions" TargetMode="External"/><Relationship Id="rId127" Type="http://schemas.openxmlformats.org/officeDocument/2006/relationships/hyperlink" Target="http://thien.ht" TargetMode="External"/><Relationship Id="rId248" Type="http://schemas.openxmlformats.org/officeDocument/2006/relationships/hyperlink" Target="http://tam.to/" TargetMode="External"/><Relationship Id="rId369" Type="http://schemas.openxmlformats.org/officeDocument/2006/relationships/hyperlink" Target="https://agent-admin.paveapi.com/inspectionView/AMWK-Q9OIGDPWBL?activeTab=past-sessions" TargetMode="External"/><Relationship Id="rId126" Type="http://schemas.openxmlformats.org/officeDocument/2006/relationships/hyperlink" Target="https://agent-admin.paveapi.com/inspectionView/AMWT-EBZYNQRMRJ?activeTab=past-sessions" TargetMode="External"/><Relationship Id="rId247" Type="http://schemas.openxmlformats.org/officeDocument/2006/relationships/hyperlink" Target="https://agent-admin.paveapi.com/inspectionView/AMIT-UVXLJXDWG3?activeTab=past-sessions" TargetMode="External"/><Relationship Id="rId368" Type="http://schemas.openxmlformats.org/officeDocument/2006/relationships/hyperlink" Target="https://agent-admin.paveapi.com/inspectionView/AMFR-7DGCXHG3PO?activeTab=past-sessions" TargetMode="External"/><Relationship Id="rId489" Type="http://schemas.openxmlformats.org/officeDocument/2006/relationships/hyperlink" Target="https://agent-admin.paveapi.com/inspectionView/AMWT-OUVOI85JE1?activeTab=past-sessions" TargetMode="External"/><Relationship Id="rId121" Type="http://schemas.openxmlformats.org/officeDocument/2006/relationships/hyperlink" Target="https://agent-admin.paveapi.com/inspectionView/AMWT-5SC7HZ4MKS?activeTab=past-sessions" TargetMode="External"/><Relationship Id="rId242" Type="http://schemas.openxmlformats.org/officeDocument/2006/relationships/hyperlink" Target="http://tam.to/" TargetMode="External"/><Relationship Id="rId363" Type="http://schemas.openxmlformats.org/officeDocument/2006/relationships/hyperlink" Target="https://agent-admin.paveapi.com/inspectionView/AMWK-6Y8NFRFWRS?activeTab=past-sessions" TargetMode="External"/><Relationship Id="rId484" Type="http://schemas.openxmlformats.org/officeDocument/2006/relationships/hyperlink" Target="https://agent-admin.paveapi.com/inspectionView/AMWT-O3LGXZVBHZ?activeTab=past-sessions" TargetMode="External"/><Relationship Id="rId120" Type="http://schemas.openxmlformats.org/officeDocument/2006/relationships/hyperlink" Target="https://agent-admin.paveapi.com/inspectionView/AMWT-V1QQRYN6HZ?activeTab=past-sessions" TargetMode="External"/><Relationship Id="rId241" Type="http://schemas.openxmlformats.org/officeDocument/2006/relationships/hyperlink" Target="https://agent-admin.paveapi.com/inspectionView/AMWK-83LM7G4P7C?activeTab=past-sessions" TargetMode="External"/><Relationship Id="rId362" Type="http://schemas.openxmlformats.org/officeDocument/2006/relationships/hyperlink" Target="https://agent-admin.paveapi.com/inspectionView/AMWK-WPE8FP6SZS?activeTab=past-sessions" TargetMode="External"/><Relationship Id="rId483" Type="http://schemas.openxmlformats.org/officeDocument/2006/relationships/hyperlink" Target="https://agent-admin.paveapi.com/inspectionView/LTM-TGQ1D5OFRY?activeTab=past-sessions" TargetMode="External"/><Relationship Id="rId240" Type="http://schemas.openxmlformats.org/officeDocument/2006/relationships/hyperlink" Target="http://tam.to/" TargetMode="External"/><Relationship Id="rId361" Type="http://schemas.openxmlformats.org/officeDocument/2006/relationships/hyperlink" Target="http://tam.to" TargetMode="External"/><Relationship Id="rId482" Type="http://schemas.openxmlformats.org/officeDocument/2006/relationships/hyperlink" Target="https://agent-admin.paveapi.com/inspectionView/AMWT-FOPLHEIUJB?activeTab=past-sessions" TargetMode="External"/><Relationship Id="rId360" Type="http://schemas.openxmlformats.org/officeDocument/2006/relationships/hyperlink" Target="https://agent-admin.paveapi.com/inspectionView/ADF-JPZXW0YLVZ?activeTab=past-sessions" TargetMode="External"/><Relationship Id="rId481" Type="http://schemas.openxmlformats.org/officeDocument/2006/relationships/hyperlink" Target="https://agent-admin.paveapi.com/inspectionView/LTM-5MWOEZEN6B?activeTab=past-sessions" TargetMode="External"/><Relationship Id="rId125" Type="http://schemas.openxmlformats.org/officeDocument/2006/relationships/hyperlink" Target="https://agent-admin.paveapi.com/inspectionView/AMWT-FO2NF61T3N?activeTab=past-sessions" TargetMode="External"/><Relationship Id="rId246" Type="http://schemas.openxmlformats.org/officeDocument/2006/relationships/hyperlink" Target="http://tam.to/" TargetMode="External"/><Relationship Id="rId367" Type="http://schemas.openxmlformats.org/officeDocument/2006/relationships/hyperlink" Target="https://agent-admin.paveapi.com/inspectionView/AMFR-PXH051LFSS?activeTab=past-sessions" TargetMode="External"/><Relationship Id="rId488" Type="http://schemas.openxmlformats.org/officeDocument/2006/relationships/hyperlink" Target="https://agent-admin.paveapi.com/inspectionView/AMWT-FBQWZK8LUH?activeTab=past-sessions" TargetMode="External"/><Relationship Id="rId124" Type="http://schemas.openxmlformats.org/officeDocument/2006/relationships/hyperlink" Target="https://agent-admin.paveapi.com/inspectionView/AMWT-IBQWWYJTWV?activeTab=past-sessions" TargetMode="External"/><Relationship Id="rId245" Type="http://schemas.openxmlformats.org/officeDocument/2006/relationships/hyperlink" Target="https://agent-admin.paveapi.com/inspectionView/AMES-TFN7NLOIW7?activeTab=past-sessions" TargetMode="External"/><Relationship Id="rId366" Type="http://schemas.openxmlformats.org/officeDocument/2006/relationships/hyperlink" Target="https://agent-admin.paveapi.com/inspectionView/AMWK-BVZV5MXUVY?activeTab=past-sessions" TargetMode="External"/><Relationship Id="rId487" Type="http://schemas.openxmlformats.org/officeDocument/2006/relationships/hyperlink" Target="https://agent-admin.paveapi.com/inspectionView/AMWT-06UUPRHG1A?activeTab=past-sessions" TargetMode="External"/><Relationship Id="rId123" Type="http://schemas.openxmlformats.org/officeDocument/2006/relationships/hyperlink" Target="https://agent-admin.paveapi.com/inspectionView/AMWT-FLBOKTDBNM?activeTab=past-sessions" TargetMode="External"/><Relationship Id="rId244" Type="http://schemas.openxmlformats.org/officeDocument/2006/relationships/hyperlink" Target="http://tam.to/" TargetMode="External"/><Relationship Id="rId365" Type="http://schemas.openxmlformats.org/officeDocument/2006/relationships/hyperlink" Target="https://agent-admin.paveapi.com/inspectionView/AMWK-VPHM7VQEPC?activeTab=past-sessions" TargetMode="External"/><Relationship Id="rId486" Type="http://schemas.openxmlformats.org/officeDocument/2006/relationships/hyperlink" Target="https://agent-admin.paveapi.com/inspectionView/CRMI-QRYJOOLZXY?activeTab=past-sessions" TargetMode="External"/><Relationship Id="rId122" Type="http://schemas.openxmlformats.org/officeDocument/2006/relationships/hyperlink" Target="https://agent-admin.paveapi.com/inspectionView/AMWT-JUEFXBBWRY?activeTab=past-sessions" TargetMode="External"/><Relationship Id="rId243" Type="http://schemas.openxmlformats.org/officeDocument/2006/relationships/hyperlink" Target="https://agent-admin.paveapi.com/inspectionView/AMWK-EAX6MZSBNP?activeTab=past-sessions" TargetMode="External"/><Relationship Id="rId364" Type="http://schemas.openxmlformats.org/officeDocument/2006/relationships/hyperlink" Target="https://agent-admin.paveapi.com/inspectionView/ADF-MDIO9MWMPU?activeTab=past-sessions" TargetMode="External"/><Relationship Id="rId485" Type="http://schemas.openxmlformats.org/officeDocument/2006/relationships/hyperlink" Target="https://agent-admin.paveapi.com/inspectionView/AMWT-K8CCYM4QNB?activeTab=past-sessions" TargetMode="External"/><Relationship Id="rId95" Type="http://schemas.openxmlformats.org/officeDocument/2006/relationships/hyperlink" Target="https://agent-admin.paveapi.com/inspectionView/AMWT-1DVTRUU04D?activeTab=past-sessions" TargetMode="External"/><Relationship Id="rId94" Type="http://schemas.openxmlformats.org/officeDocument/2006/relationships/hyperlink" Target="https://agent-admin.paveapi.com/inspectionView/AMWT-ZGGWMPW5H9?activeTab=past-sessions" TargetMode="External"/><Relationship Id="rId97" Type="http://schemas.openxmlformats.org/officeDocument/2006/relationships/hyperlink" Target="https://agent-admin.paveapi.com/inspectionView/AMWT-149I1NVUOS?activeTab=past-sessions" TargetMode="External"/><Relationship Id="rId96" Type="http://schemas.openxmlformats.org/officeDocument/2006/relationships/hyperlink" Target="https://agent-admin.paveapi.com/inspectionView/AMWT-SSDAEGRM5V?activeTab=past-sessions" TargetMode="External"/><Relationship Id="rId99" Type="http://schemas.openxmlformats.org/officeDocument/2006/relationships/hyperlink" Target="https://agent-admin.paveapi.com/inspectionView/AMWT-GFJNG3SYDV?activeTab=past-sessions" TargetMode="External"/><Relationship Id="rId480" Type="http://schemas.openxmlformats.org/officeDocument/2006/relationships/hyperlink" Target="https://agent-admin.paveapi.com/inspectionView/LTM-XP05YNGCA4?activeTab=past-sessions" TargetMode="External"/><Relationship Id="rId98" Type="http://schemas.openxmlformats.org/officeDocument/2006/relationships/hyperlink" Target="https://agent-admin.paveapi.com/inspectionView/AMWT-5LGC42MPQG?activeTab=past-sessions" TargetMode="External"/><Relationship Id="rId91" Type="http://schemas.openxmlformats.org/officeDocument/2006/relationships/hyperlink" Target="https://agent-admin.paveapi.com/inspectionView/AMWT-MWML9UGKBL?activeTab=past-sessions" TargetMode="External"/><Relationship Id="rId90" Type="http://schemas.openxmlformats.org/officeDocument/2006/relationships/hyperlink" Target="https://agent-admin.paveapi.com/inspectionView/AMWT-UHGUKDW23V?activeTab=past-sessions" TargetMode="External"/><Relationship Id="rId93" Type="http://schemas.openxmlformats.org/officeDocument/2006/relationships/hyperlink" Target="https://agent-admin.paveapi.com/inspectionView/AMUO-UX1AQBEDKJ?activeTab=past-sessions" TargetMode="External"/><Relationship Id="rId92" Type="http://schemas.openxmlformats.org/officeDocument/2006/relationships/hyperlink" Target="https://agent-admin.paveapi.com/inspectionView/AMUO-IFSCQBYNTK?activeTab=past-sessions" TargetMode="External"/><Relationship Id="rId118" Type="http://schemas.openxmlformats.org/officeDocument/2006/relationships/hyperlink" Target="https://agent-admin.paveapi.com/inspectionView/AMRR-S0XJ6WSCOU?activeTab=past-sessions" TargetMode="External"/><Relationship Id="rId239" Type="http://schemas.openxmlformats.org/officeDocument/2006/relationships/hyperlink" Target="https://agent-admin.paveapi.com/inspectionView/AMWK-D6YB81LTLU?activeTab=past-sessions" TargetMode="External"/><Relationship Id="rId117" Type="http://schemas.openxmlformats.org/officeDocument/2006/relationships/hyperlink" Target="https://agent-admin.paveapi.com/inspectionView/AMRR-PJHPENMXOW?activeTab=past-sessions" TargetMode="External"/><Relationship Id="rId238" Type="http://schemas.openxmlformats.org/officeDocument/2006/relationships/hyperlink" Target="https://agent-admin.paveapi.com/inspectionView/AMIT-QUGOSS2KKQ?activeTab=past-sessions" TargetMode="External"/><Relationship Id="rId359" Type="http://schemas.openxmlformats.org/officeDocument/2006/relationships/hyperlink" Target="https://agent-admin.paveapi.com/inspectionView/ADF-YX9HM02Q3D?activeTab=past-sessions" TargetMode="External"/><Relationship Id="rId116" Type="http://schemas.openxmlformats.org/officeDocument/2006/relationships/hyperlink" Target="https://agent-admin.paveapi.com/inspectionView/AMRR-GU64EHKLVW?activeTab=past-sessions" TargetMode="External"/><Relationship Id="rId237" Type="http://schemas.openxmlformats.org/officeDocument/2006/relationships/hyperlink" Target="https://agent-admin.paveapi.com/inspectionView/AMWK-5CHY5NBZD9?activeTab=past-sessions" TargetMode="External"/><Relationship Id="rId358" Type="http://schemas.openxmlformats.org/officeDocument/2006/relationships/hyperlink" Target="https://agent-admin.paveapi.com/inspectionView/AMFR-EOJF537WCR?activeTab=past-sessions" TargetMode="External"/><Relationship Id="rId479" Type="http://schemas.openxmlformats.org/officeDocument/2006/relationships/hyperlink" Target="https://agent-admin.paveapi.com/inspectionView/LTM-4PLFF9ZWMU?activeTab=past-sessions" TargetMode="External"/><Relationship Id="rId115" Type="http://schemas.openxmlformats.org/officeDocument/2006/relationships/hyperlink" Target="https://agent-admin.paveapi.com/inspectionView/AMWT-WAMKR3NTZ8?activeTab=past-sessions" TargetMode="External"/><Relationship Id="rId236" Type="http://schemas.openxmlformats.org/officeDocument/2006/relationships/hyperlink" Target="https://agent-admin.paveapi.com/inspectionView/AMWK-LHLL8XMIKV?activeTab=past-sessions" TargetMode="External"/><Relationship Id="rId357" Type="http://schemas.openxmlformats.org/officeDocument/2006/relationships/hyperlink" Target="https://agent-admin.paveapi.com/inspectionView/ADF-KTOYQ2E53S?activeTab=past-sessions" TargetMode="External"/><Relationship Id="rId478" Type="http://schemas.openxmlformats.org/officeDocument/2006/relationships/hyperlink" Target="https://agent-admin.paveapi.com/inspectionView/AMWT-Y9ZPFSFENS?activeTab=past-sessions" TargetMode="External"/><Relationship Id="rId599" Type="http://schemas.openxmlformats.org/officeDocument/2006/relationships/hyperlink" Target="http://nam.np" TargetMode="External"/><Relationship Id="rId119" Type="http://schemas.openxmlformats.org/officeDocument/2006/relationships/hyperlink" Target="https://agent-admin.paveapi.com/inspectionView/AMWT-U9QQOLCFEE?activeTab=past-sessions" TargetMode="External"/><Relationship Id="rId110" Type="http://schemas.openxmlformats.org/officeDocument/2006/relationships/hyperlink" Target="http://thien.ht" TargetMode="External"/><Relationship Id="rId231" Type="http://schemas.openxmlformats.org/officeDocument/2006/relationships/hyperlink" Target="https://agent-admin.paveapi.com/inspectionView/DIL1-PDRYFSLMRX?activeTab=past-sessions" TargetMode="External"/><Relationship Id="rId352" Type="http://schemas.openxmlformats.org/officeDocument/2006/relationships/hyperlink" Target="https://agent-admin.paveapi.com/inspectionView/ADF-IPN6WB2UT3?activeTab=past-sessions" TargetMode="External"/><Relationship Id="rId473" Type="http://schemas.openxmlformats.org/officeDocument/2006/relationships/hyperlink" Target="https://agent-admin.paveapi.com/inspectionView/AMFR-5BZQEQUHZY?activeTab=past-sessions" TargetMode="External"/><Relationship Id="rId594" Type="http://schemas.openxmlformats.org/officeDocument/2006/relationships/hyperlink" Target="https://agent-admin.paveapi.com/inspectionView/AMWT-W0VPEE9DPR?activeTab=past-sessions" TargetMode="External"/><Relationship Id="rId230" Type="http://schemas.openxmlformats.org/officeDocument/2006/relationships/hyperlink" Target="https://agent-admin.paveapi.com/inspectionView/DIL1-ISWN9HSQAU?activeTab=past-sessions" TargetMode="External"/><Relationship Id="rId351" Type="http://schemas.openxmlformats.org/officeDocument/2006/relationships/hyperlink" Target="https://agent-admin.paveapi.com/inspectionView/AMWK-KXX80ZOAIE?activeTab=past-sessions" TargetMode="External"/><Relationship Id="rId472" Type="http://schemas.openxmlformats.org/officeDocument/2006/relationships/hyperlink" Target="https://agent-admin.paveapi.com/inspectionView/AMWK-LKRLL8U3UI?activeTab=past-sessions" TargetMode="External"/><Relationship Id="rId593" Type="http://schemas.openxmlformats.org/officeDocument/2006/relationships/hyperlink" Target="https://agent-admin.paveapi.com/inspectionView/LTM-Z072YZDUQD?activeTab=past-sessions" TargetMode="External"/><Relationship Id="rId350" Type="http://schemas.openxmlformats.org/officeDocument/2006/relationships/hyperlink" Target="https://agent-admin.paveapi.com/inspectionView/AMWK-QS4G3WW4KS?activeTab=past-sessions" TargetMode="External"/><Relationship Id="rId471" Type="http://schemas.openxmlformats.org/officeDocument/2006/relationships/hyperlink" Target="https://agent-admin.paveapi.com/inspectionView/AMIT-2YQ7VHOKQM?activeTab=past-sessions" TargetMode="External"/><Relationship Id="rId592" Type="http://schemas.openxmlformats.org/officeDocument/2006/relationships/hyperlink" Target="https://agent-admin.paveapi.com/inspectionView/LTM-OD3E2SO186?activeTab=past-sessions" TargetMode="External"/><Relationship Id="rId470" Type="http://schemas.openxmlformats.org/officeDocument/2006/relationships/hyperlink" Target="https://agent-admin.paveapi.com/inspectionView/AMDE-TN1AHLYAGP?activeTab=past-sessions" TargetMode="External"/><Relationship Id="rId591" Type="http://schemas.openxmlformats.org/officeDocument/2006/relationships/hyperlink" Target="https://agent-admin.paveapi.com/inspectionView/AMWK-CVCHENEE04?activeTab=past-sessions" TargetMode="External"/><Relationship Id="rId114" Type="http://schemas.openxmlformats.org/officeDocument/2006/relationships/hyperlink" Target="https://agent-admin.paveapi.com/inspectionView/AMWT-NBCFQ0MF8M?activeTab=past-sessions" TargetMode="External"/><Relationship Id="rId235" Type="http://schemas.openxmlformats.org/officeDocument/2006/relationships/hyperlink" Target="https://agent-admin.paveapi.com/inspectionView/AMES-SVJKQYKVTO?activeTab=past-sessions" TargetMode="External"/><Relationship Id="rId356" Type="http://schemas.openxmlformats.org/officeDocument/2006/relationships/hyperlink" Target="https://agent-admin.paveapi.com/inspectionView/ADF-1WCGCSFZDD?activeTab=past-sessions" TargetMode="External"/><Relationship Id="rId477" Type="http://schemas.openxmlformats.org/officeDocument/2006/relationships/hyperlink" Target="https://agent-admin.paveapi.com/inspectionView/LTM-YLLO0SYCOB?activeTab=past-sessions" TargetMode="External"/><Relationship Id="rId598" Type="http://schemas.openxmlformats.org/officeDocument/2006/relationships/hyperlink" Target="https://agent-admin.paveapi.com/inspectionView/AMWT-SDQMGXRAZI?activeTab=past-sessions" TargetMode="External"/><Relationship Id="rId113" Type="http://schemas.openxmlformats.org/officeDocument/2006/relationships/hyperlink" Target="https://agent-admin.paveapi.com/inspectionView/AMWT-LJ48JW8XJ2?activeTab=past-sessions" TargetMode="External"/><Relationship Id="rId234" Type="http://schemas.openxmlformats.org/officeDocument/2006/relationships/hyperlink" Target="https://agent-admin.paveapi.com/inspectionView/AMES-GNYBGGOUM7?activeTab=past-sessions" TargetMode="External"/><Relationship Id="rId355" Type="http://schemas.openxmlformats.org/officeDocument/2006/relationships/hyperlink" Target="https://agent-admin.paveapi.com/inspectionView/AMFR-8RBQNPRMRU?activeTab=past-sessions" TargetMode="External"/><Relationship Id="rId476" Type="http://schemas.openxmlformats.org/officeDocument/2006/relationships/hyperlink" Target="https://agent-admin.paveapi.com/inspectionView/AMWK-RPO9H1CURF?activeTab=past-sessions" TargetMode="External"/><Relationship Id="rId597" Type="http://schemas.openxmlformats.org/officeDocument/2006/relationships/hyperlink" Target="http://nam.np" TargetMode="External"/><Relationship Id="rId112" Type="http://schemas.openxmlformats.org/officeDocument/2006/relationships/hyperlink" Target="https://agent-admin.paveapi.com/inspectionView/AMWT-88HTIZEEO8?activeTab=past-sessions" TargetMode="External"/><Relationship Id="rId233" Type="http://schemas.openxmlformats.org/officeDocument/2006/relationships/hyperlink" Target="https://agent-admin.paveapi.com/inspectionView/DIL1-SRAQLJ2JTL?activeTab=past-sessions" TargetMode="External"/><Relationship Id="rId354" Type="http://schemas.openxmlformats.org/officeDocument/2006/relationships/hyperlink" Target="https://agent-admin.paveapi.com/inspectionView/AMFR-UJHVHHC3TA?activeTab=past-sessions" TargetMode="External"/><Relationship Id="rId475" Type="http://schemas.openxmlformats.org/officeDocument/2006/relationships/hyperlink" Target="https://agent-admin.paveapi.com/inspectionView/AMWK-BMPFCU81CJ?activeTab=past-sessions" TargetMode="External"/><Relationship Id="rId596" Type="http://schemas.openxmlformats.org/officeDocument/2006/relationships/hyperlink" Target="https://agent-admin.paveapi.com/inspectionView/AMUO-ORAKYQJER3?activeTab=past-sessions" TargetMode="External"/><Relationship Id="rId111" Type="http://schemas.openxmlformats.org/officeDocument/2006/relationships/hyperlink" Target="https://agent-admin.paveapi.com/inspectionView/AMWT-9PKUGSEIAK?activeTab=past-sessions" TargetMode="External"/><Relationship Id="rId232" Type="http://schemas.openxmlformats.org/officeDocument/2006/relationships/hyperlink" Target="https://agent-admin.paveapi.com/inspectionView/DIL1-K9FZP1OEF2?activeTab=past-sessions" TargetMode="External"/><Relationship Id="rId353" Type="http://schemas.openxmlformats.org/officeDocument/2006/relationships/hyperlink" Target="https://agent-admin.paveapi.com/inspectionView/AMWK-1323I8PSEC?activeTab=past-sessions" TargetMode="External"/><Relationship Id="rId474" Type="http://schemas.openxmlformats.org/officeDocument/2006/relationships/hyperlink" Target="https://agent-admin.paveapi.com/inspectionView/AMES-YIQXZOG0II?activeTab=past-sessions" TargetMode="External"/><Relationship Id="rId595" Type="http://schemas.openxmlformats.org/officeDocument/2006/relationships/hyperlink" Target="https://agent-admin.paveapi.com/inspectionView/AMES-YFVEWAPI7Q?activeTab=past-sessions" TargetMode="External"/><Relationship Id="rId305" Type="http://schemas.openxmlformats.org/officeDocument/2006/relationships/hyperlink" Target="https://agent-admin.paveapi.com/inspectionView/CRMT-UABS2HWK1B?activeTab=past-sessions" TargetMode="External"/><Relationship Id="rId426" Type="http://schemas.openxmlformats.org/officeDocument/2006/relationships/hyperlink" Target="https://agent-admin.paveapi.com/inspectionView/AMES-TYWVOTM4KM?activeTab=past-sessions" TargetMode="External"/><Relationship Id="rId547" Type="http://schemas.openxmlformats.org/officeDocument/2006/relationships/hyperlink" Target="https://agent-admin.paveapi.com/inspectionView/AMDE-8IAYFW0ZFI?activeTab=past-sessions" TargetMode="External"/><Relationship Id="rId668" Type="http://schemas.openxmlformats.org/officeDocument/2006/relationships/hyperlink" Target="https://agent-admin.paveapi.com/inspectionView/CRMT-GHJXJKBNGX?activeTab=past-sessions" TargetMode="External"/><Relationship Id="rId304" Type="http://schemas.openxmlformats.org/officeDocument/2006/relationships/hyperlink" Target="https://agent-admin.paveapi.com/inspectionView/AMWT-BKNUX49TEJ?activeTab=past-sessions" TargetMode="External"/><Relationship Id="rId425" Type="http://schemas.openxmlformats.org/officeDocument/2006/relationships/hyperlink" Target="https://agent-admin.paveapi.com/inspectionView/AMDE-751QLNDPXO?activeTab=past-sessions" TargetMode="External"/><Relationship Id="rId546" Type="http://schemas.openxmlformats.org/officeDocument/2006/relationships/hyperlink" Target="https://agent-admin.paveapi.com/inspectionView/AMWT-WSLHAHBDXJ?activeTab=past-sessions" TargetMode="External"/><Relationship Id="rId667" Type="http://schemas.openxmlformats.org/officeDocument/2006/relationships/hyperlink" Target="http://nam.np/" TargetMode="External"/><Relationship Id="rId303" Type="http://schemas.openxmlformats.org/officeDocument/2006/relationships/hyperlink" Target="https://agent-admin.paveapi.com/inspectionView/AMWT-B6EC9CDYBH?activeTab=past-sessions" TargetMode="External"/><Relationship Id="rId424" Type="http://schemas.openxmlformats.org/officeDocument/2006/relationships/hyperlink" Target="https://agent-admin.paveapi.com/inspectionView/AMDE-FE3Z3NDRJJ?activeTab=past-sessions" TargetMode="External"/><Relationship Id="rId545" Type="http://schemas.openxmlformats.org/officeDocument/2006/relationships/hyperlink" Target="https://agent-admin.paveapi.com/inspectionView/AMWT-TPFK6FUJ66?activeTab=past-sessions" TargetMode="External"/><Relationship Id="rId666" Type="http://schemas.openxmlformats.org/officeDocument/2006/relationships/hyperlink" Target="https://agent-admin.paveapi.com/inspectionView/AMUO-EWICQYOYAH?activeTab=past-sessions" TargetMode="External"/><Relationship Id="rId302" Type="http://schemas.openxmlformats.org/officeDocument/2006/relationships/hyperlink" Target="https://agent-admin.paveapi.com/inspectionView/CRMT-PBIWIFYAQS?activeTab=past-sessions" TargetMode="External"/><Relationship Id="rId423" Type="http://schemas.openxmlformats.org/officeDocument/2006/relationships/hyperlink" Target="https://agent-admin.paveapi.com/inspectionView/AMFR-PJOADPVXKV?activeTab=past-sessions" TargetMode="External"/><Relationship Id="rId544" Type="http://schemas.openxmlformats.org/officeDocument/2006/relationships/hyperlink" Target="https://agent-admin.paveapi.com/inspectionView/AMWT-HYNECNRIKQ?activeTab=past-sessions" TargetMode="External"/><Relationship Id="rId665" Type="http://schemas.openxmlformats.org/officeDocument/2006/relationships/hyperlink" Target="https://agent-admin.paveapi.com/inspectionView/AMWT-PH6JHPBXD1?activeTab=past-sessions" TargetMode="External"/><Relationship Id="rId309" Type="http://schemas.openxmlformats.org/officeDocument/2006/relationships/hyperlink" Target="https://agent-admin.paveapi.com/inspectionView/AMES-MI17PD436E?activeTab=past-sessions" TargetMode="External"/><Relationship Id="rId308" Type="http://schemas.openxmlformats.org/officeDocument/2006/relationships/hyperlink" Target="https://agent-admin.paveapi.com/inspectionView/CRMT-N04VHEB5WM?activeTab=past-sessions" TargetMode="External"/><Relationship Id="rId429" Type="http://schemas.openxmlformats.org/officeDocument/2006/relationships/hyperlink" Target="https://agent-admin.paveapi.com/inspectionView/AMWT-0NQP8DRWYT?activeTab=past-sessions" TargetMode="External"/><Relationship Id="rId307" Type="http://schemas.openxmlformats.org/officeDocument/2006/relationships/hyperlink" Target="https://agent-admin.paveapi.com/inspectionView/AMWT-KSR3HM2NQW?activeTab=past-sessions" TargetMode="External"/><Relationship Id="rId428" Type="http://schemas.openxmlformats.org/officeDocument/2006/relationships/hyperlink" Target="http://thien.ht" TargetMode="External"/><Relationship Id="rId549" Type="http://schemas.openxmlformats.org/officeDocument/2006/relationships/hyperlink" Target="https://agent-admin.paveapi.com/inspectionView/AMWT-TSGUWGZR0P?activeTab=past-sessions" TargetMode="External"/><Relationship Id="rId306" Type="http://schemas.openxmlformats.org/officeDocument/2006/relationships/hyperlink" Target="https://agent-admin.paveapi.com/inspectionView/AMWK-FQ7QCWM6UR?activeTab=past-sessions" TargetMode="External"/><Relationship Id="rId427" Type="http://schemas.openxmlformats.org/officeDocument/2006/relationships/hyperlink" Target="https://agent-admin.paveapi.com/inspectionView/AMWT-ODBI91CUT8?activeTab=past-sessions" TargetMode="External"/><Relationship Id="rId548" Type="http://schemas.openxmlformats.org/officeDocument/2006/relationships/hyperlink" Target="https://agent-admin.paveapi.com/inspectionView/AMIT-5Y5FXH8GHW?activeTab=past-sessions" TargetMode="External"/><Relationship Id="rId669" Type="http://schemas.openxmlformats.org/officeDocument/2006/relationships/hyperlink" Target="https://agent-admin.paveapi.com/inspectionView/AMWT-MOGQRERJXW?activeTab=past-sessions" TargetMode="External"/><Relationship Id="rId660" Type="http://schemas.openxmlformats.org/officeDocument/2006/relationships/hyperlink" Target="https://agent-admin.paveapi.com/inspectionView/CRMT-TUZBAZHEEW?activeTab=past-sessions" TargetMode="External"/><Relationship Id="rId301" Type="http://schemas.openxmlformats.org/officeDocument/2006/relationships/hyperlink" Target="https://agent-admin.paveapi.com/inspectionView/AMWT-CFVJUOTGWB?activeTab=past-sessions" TargetMode="External"/><Relationship Id="rId422" Type="http://schemas.openxmlformats.org/officeDocument/2006/relationships/hyperlink" Target="https://agent-admin.paveapi.com/inspectionView/AMWK-G1FNRJCCTE?activeTab=past-sessions" TargetMode="External"/><Relationship Id="rId543" Type="http://schemas.openxmlformats.org/officeDocument/2006/relationships/hyperlink" Target="https://agent-admin.paveapi.com/inspectionView/AMWT-YT4DH3G8VK?activeTab=past-sessions" TargetMode="External"/><Relationship Id="rId664" Type="http://schemas.openxmlformats.org/officeDocument/2006/relationships/hyperlink" Target="http://nam.np/" TargetMode="External"/><Relationship Id="rId300" Type="http://schemas.openxmlformats.org/officeDocument/2006/relationships/hyperlink" Target="https://agent-admin.paveapi.com/inspectionView/AMWT-KCCWQXJ26T?activeTab=past-sessions" TargetMode="External"/><Relationship Id="rId421" Type="http://schemas.openxmlformats.org/officeDocument/2006/relationships/hyperlink" Target="https://agent-admin.paveapi.com/inspectionView/AMDE-KZ8QY81UEQ?activeTab=past-sessions" TargetMode="External"/><Relationship Id="rId542" Type="http://schemas.openxmlformats.org/officeDocument/2006/relationships/hyperlink" Target="https://agent-admin.paveapi.com/inspectionView/CRMT-GVSHBOIL99?activeTab=past-sessions" TargetMode="External"/><Relationship Id="rId663" Type="http://schemas.openxmlformats.org/officeDocument/2006/relationships/hyperlink" Target="https://agent-admin.paveapi.com/inspectionView/AMWT-LJHJBD6VSH?activeTab=past-sessions" TargetMode="External"/><Relationship Id="rId420" Type="http://schemas.openxmlformats.org/officeDocument/2006/relationships/hyperlink" Target="https://agent-admin.paveapi.com/inspectionView/AMWT-GBRXDZ10AQ?activeTab=past-sessions" TargetMode="External"/><Relationship Id="rId541" Type="http://schemas.openxmlformats.org/officeDocument/2006/relationships/hyperlink" Target="https://agent-admin.paveapi.com/inspectionView/CRMI-7HMWTM60LS?activeTab=past-sessions" TargetMode="External"/><Relationship Id="rId662" Type="http://schemas.openxmlformats.org/officeDocument/2006/relationships/hyperlink" Target="https://agent-admin.paveapi.com/inspectionView/SMG-UMFVNKEYPA?activeTab=past-sessions" TargetMode="External"/><Relationship Id="rId540" Type="http://schemas.openxmlformats.org/officeDocument/2006/relationships/hyperlink" Target="https://agent-admin.paveapi.com/inspectionView/AMWT-FV3RCMCCZZ?activeTab=past-sessions" TargetMode="External"/><Relationship Id="rId661" Type="http://schemas.openxmlformats.org/officeDocument/2006/relationships/hyperlink" Target="https://agent-admin.paveapi.com/inspectionView/LTM-3KUSZ89CAD?activeTab=past-sessions" TargetMode="External"/><Relationship Id="rId415" Type="http://schemas.openxmlformats.org/officeDocument/2006/relationships/hyperlink" Target="https://agent-admin.paveapi.com/inspectionView/AMWT-U0WRT5QK9X?activeTab=past-sessions" TargetMode="External"/><Relationship Id="rId536" Type="http://schemas.openxmlformats.org/officeDocument/2006/relationships/hyperlink" Target="https://agent-admin.paveapi.com/inspectionView/CRMI-L3KCYBL0KK?activeTab=past-sessions" TargetMode="External"/><Relationship Id="rId657" Type="http://schemas.openxmlformats.org/officeDocument/2006/relationships/hyperlink" Target="https://agent-admin.paveapi.com/inspectionView/AMWT-MDCHPTKWZH?activeTab=past-sessions" TargetMode="External"/><Relationship Id="rId414" Type="http://schemas.openxmlformats.org/officeDocument/2006/relationships/hyperlink" Target="http://thai.ps" TargetMode="External"/><Relationship Id="rId535" Type="http://schemas.openxmlformats.org/officeDocument/2006/relationships/hyperlink" Target="https://agent-admin.paveapi.com/inspectionView/AMWT-6GCVBNGXN8?activeTab=past-sessions" TargetMode="External"/><Relationship Id="rId656" Type="http://schemas.openxmlformats.org/officeDocument/2006/relationships/hyperlink" Target="https://agent-admin.paveapi.com/inspectionView/LTM-HJD5C6PSTF?activeTab=past-sessions" TargetMode="External"/><Relationship Id="rId413" Type="http://schemas.openxmlformats.org/officeDocument/2006/relationships/hyperlink" Target="https://agent-admin.paveapi.com/inspectionView/AMWT-DMATCD6BHX?activeTab=past-sessions" TargetMode="External"/><Relationship Id="rId534" Type="http://schemas.openxmlformats.org/officeDocument/2006/relationships/hyperlink" Target="https://agent-admin.paveapi.com/inspectionView/AMWT-GAEDJLZDAW?activeTab=past-sessions" TargetMode="External"/><Relationship Id="rId655" Type="http://schemas.openxmlformats.org/officeDocument/2006/relationships/hyperlink" Target="https://agent-admin.paveapi.com/inspectionView/AMWT-IVMOC1IBTL?activeTab=past-sessions" TargetMode="External"/><Relationship Id="rId412" Type="http://schemas.openxmlformats.org/officeDocument/2006/relationships/hyperlink" Target="https://agent-admin.paveapi.com/inspectionView/AMWT-7EGW4ULAV4?activeTab=past-sessions" TargetMode="External"/><Relationship Id="rId533" Type="http://schemas.openxmlformats.org/officeDocument/2006/relationships/hyperlink" Target="https://agent-admin.paveapi.com/inspectionView/LTM-QXX10WXILL?activeTab=past-sessions" TargetMode="External"/><Relationship Id="rId654" Type="http://schemas.openxmlformats.org/officeDocument/2006/relationships/hyperlink" Target="https://agent-admin.paveapi.com/inspectionView/AMWT-SIYI1UFAEM?activeTab=past-sessions" TargetMode="External"/><Relationship Id="rId419" Type="http://schemas.openxmlformats.org/officeDocument/2006/relationships/hyperlink" Target="https://agent-admin.paveapi.com/inspectionView/CRMT-ABFMELV8GV?activeTab=past-sessions" TargetMode="External"/><Relationship Id="rId418" Type="http://schemas.openxmlformats.org/officeDocument/2006/relationships/hyperlink" Target="https://agent-admin.paveapi.com/inspectionView/CRMI-6HOHFLTNS1?activeTab=past-sessions" TargetMode="External"/><Relationship Id="rId539" Type="http://schemas.openxmlformats.org/officeDocument/2006/relationships/hyperlink" Target="https://agent-admin.paveapi.com/inspectionView/AMWT-PJ9SPJWJZL?activeTab=past-sessions" TargetMode="External"/><Relationship Id="rId417" Type="http://schemas.openxmlformats.org/officeDocument/2006/relationships/hyperlink" Target="https://agent-admin.paveapi.com/inspectionView/AMWT-ONKUPUPKU8?activeTab=past-sessions" TargetMode="External"/><Relationship Id="rId538" Type="http://schemas.openxmlformats.org/officeDocument/2006/relationships/hyperlink" Target="https://agent-admin.paveapi.com/inspectionView/AMWT-ON2RBE2VHF?activeTab=past-sessions" TargetMode="External"/><Relationship Id="rId659" Type="http://schemas.openxmlformats.org/officeDocument/2006/relationships/hyperlink" Target="https://agent-admin.paveapi.com/inspectionView/AMWT-XT25PC4KM0?activeTab=past-sessions" TargetMode="External"/><Relationship Id="rId416" Type="http://schemas.openxmlformats.org/officeDocument/2006/relationships/hyperlink" Target="https://agent-admin.paveapi.com/inspectionView/CRMI-CBXJLLDZVV?activeTab=past-sessions" TargetMode="External"/><Relationship Id="rId537" Type="http://schemas.openxmlformats.org/officeDocument/2006/relationships/hyperlink" Target="https://agent-admin.paveapi.com/inspectionView/AMWT-X88CAZHTGB?activeTab=past-sessions" TargetMode="External"/><Relationship Id="rId658" Type="http://schemas.openxmlformats.org/officeDocument/2006/relationships/hyperlink" Target="https://agent-admin.paveapi.com/inspectionView/AMDE-C5EFZLP2WF?activeTab=past-sessions" TargetMode="External"/><Relationship Id="rId411" Type="http://schemas.openxmlformats.org/officeDocument/2006/relationships/hyperlink" Target="https://agent-admin.paveapi.com/inspectionView/CRMI-JRTOAX5UOF?activeTab=past-sessions" TargetMode="External"/><Relationship Id="rId532" Type="http://schemas.openxmlformats.org/officeDocument/2006/relationships/hyperlink" Target="https://agent-admin.paveapi.com/inspectionView/CRMI-LEN7FJZVUL?activeTab=past-sessions" TargetMode="External"/><Relationship Id="rId653" Type="http://schemas.openxmlformats.org/officeDocument/2006/relationships/hyperlink" Target="https://agent-admin.paveapi.com/inspectionView/LTM-IEUJYBMOGW?activeTab=past-sessions" TargetMode="External"/><Relationship Id="rId410" Type="http://schemas.openxmlformats.org/officeDocument/2006/relationships/hyperlink" Target="https://agent-admin.paveapi.com/inspectionView/AMWT-JVUK4FYWHS?activeTab=past-sessions" TargetMode="External"/><Relationship Id="rId531" Type="http://schemas.openxmlformats.org/officeDocument/2006/relationships/hyperlink" Target="https://agent-admin.paveapi.com/inspectionView/CRMI-B1WCB8WHQN?activeTab=past-sessions" TargetMode="External"/><Relationship Id="rId652" Type="http://schemas.openxmlformats.org/officeDocument/2006/relationships/hyperlink" Target="https://agent-admin.paveapi.com/inspectionView/HHSA-LKU41PI0EZ?activeTab=past-sessions" TargetMode="External"/><Relationship Id="rId530" Type="http://schemas.openxmlformats.org/officeDocument/2006/relationships/hyperlink" Target="https://agent-admin.paveapi.com/inspectionView/CRMI-IBJTWXHSNB?activeTab=past-sessions" TargetMode="External"/><Relationship Id="rId651" Type="http://schemas.openxmlformats.org/officeDocument/2006/relationships/hyperlink" Target="https://agent-admin.paveapi.com/inspectionView/CRMT-UXZ0QJPUM7?activeTab=past-sessions" TargetMode="External"/><Relationship Id="rId650" Type="http://schemas.openxmlformats.org/officeDocument/2006/relationships/hyperlink" Target="https://agent-admin.paveapi.com/inspectionView/AMWT-KO1Y9PS1QL?activeTab=past-sessions" TargetMode="External"/><Relationship Id="rId206" Type="http://schemas.openxmlformats.org/officeDocument/2006/relationships/hyperlink" Target="https://agent-admin.paveapi.com/inspectionView/AMFR-OZYOLEWWC5?activeTab=past-sessions" TargetMode="External"/><Relationship Id="rId327" Type="http://schemas.openxmlformats.org/officeDocument/2006/relationships/hyperlink" Target="https://agent-admin.paveapi.com/inspectionView/AMDE-6WH1SUVOYN?activeTab=past-sessions" TargetMode="External"/><Relationship Id="rId448" Type="http://schemas.openxmlformats.org/officeDocument/2006/relationships/hyperlink" Target="https://agent-admin.paveapi.com/inspectionView/AMWK-YLJ56EUXCF?activeTab=past-sessions" TargetMode="External"/><Relationship Id="rId569" Type="http://schemas.openxmlformats.org/officeDocument/2006/relationships/hyperlink" Target="https://agent-admin.paveapi.com/inspectionView/AMUO-SIDNB02UT9?activeTab=past-sessions" TargetMode="External"/><Relationship Id="rId205" Type="http://schemas.openxmlformats.org/officeDocument/2006/relationships/hyperlink" Target="http://thien.ht/" TargetMode="External"/><Relationship Id="rId326" Type="http://schemas.openxmlformats.org/officeDocument/2006/relationships/hyperlink" Target="https://agent-admin.paveapi.com/inspectionView/AMWT-WEGO8QBUGH?activeTab=past-sessions" TargetMode="External"/><Relationship Id="rId447" Type="http://schemas.openxmlformats.org/officeDocument/2006/relationships/hyperlink" Target="https://agent-admin.paveapi.com/inspectionView/AMWK-7560KMMLRI?activeTab=past-sessions" TargetMode="External"/><Relationship Id="rId568" Type="http://schemas.openxmlformats.org/officeDocument/2006/relationships/hyperlink" Target="https://agent-admin.paveapi.com/inspectionView/CRMI-BWQAIEIDFU?activeTab=past-sessions" TargetMode="External"/><Relationship Id="rId204" Type="http://schemas.openxmlformats.org/officeDocument/2006/relationships/hyperlink" Target="https://agent-admin.paveapi.com/inspectionView/AMWT-TQKZGLMFYY?activeTab=past-sessions" TargetMode="External"/><Relationship Id="rId325" Type="http://schemas.openxmlformats.org/officeDocument/2006/relationships/hyperlink" Target="https://agent-admin.paveapi.com/inspectionView/CRMI-C20YVPVAOV?activeTab=past-sessions" TargetMode="External"/><Relationship Id="rId446" Type="http://schemas.openxmlformats.org/officeDocument/2006/relationships/hyperlink" Target="https://agent-admin.paveapi.com/inspectionView/AMIT-KUJAZYKN4V?activeTab=past-sessions" TargetMode="External"/><Relationship Id="rId567" Type="http://schemas.openxmlformats.org/officeDocument/2006/relationships/hyperlink" Target="https://agent-admin.paveapi.com/inspectionView/CRMI-XG1BAMOV8R?activeTab=past-sessions" TargetMode="External"/><Relationship Id="rId203" Type="http://schemas.openxmlformats.org/officeDocument/2006/relationships/hyperlink" Target="https://agent-admin.paveapi.com/inspectionView/AMWT-IPEUYSGFZM?activeTab=past-sessions" TargetMode="External"/><Relationship Id="rId324" Type="http://schemas.openxmlformats.org/officeDocument/2006/relationships/hyperlink" Target="https://agent-admin.paveapi.com/inspectionView/GCSI-HE2PDQYBGV?activeTab=past-sessions" TargetMode="External"/><Relationship Id="rId445" Type="http://schemas.openxmlformats.org/officeDocument/2006/relationships/hyperlink" Target="https://agent-admin.paveapi.com/inspectionView/AMWK-SLCPM4R2P9?activeTab=past-sessions" TargetMode="External"/><Relationship Id="rId566" Type="http://schemas.openxmlformats.org/officeDocument/2006/relationships/hyperlink" Target="https://agent-admin.paveapi.com/inspectionView/LTM-JCPJBMKYCD?activeTab=past-sessions" TargetMode="External"/><Relationship Id="rId209" Type="http://schemas.openxmlformats.org/officeDocument/2006/relationships/hyperlink" Target="https://agent-admin.paveapi.com/inspectionView/AMAU-IXVMZC3C52?activeTab=past-sessions" TargetMode="External"/><Relationship Id="rId208" Type="http://schemas.openxmlformats.org/officeDocument/2006/relationships/hyperlink" Target="https://agent-admin.paveapi.com/inspectionView/AMAU-QTA6ZBNOAE?activeTab=past-sessions" TargetMode="External"/><Relationship Id="rId329" Type="http://schemas.openxmlformats.org/officeDocument/2006/relationships/hyperlink" Target="http://thai.ps" TargetMode="External"/><Relationship Id="rId207" Type="http://schemas.openxmlformats.org/officeDocument/2006/relationships/hyperlink" Target="https://agent-admin.paveapi.com/inspectionView/AMFR-B3A2QFEGCR?activeTab=past-sessions" TargetMode="External"/><Relationship Id="rId328" Type="http://schemas.openxmlformats.org/officeDocument/2006/relationships/hyperlink" Target="https://agent-admin.paveapi.com/inspectionView/AMWT-CSLF7YHPKF?activeTab=past-sessions" TargetMode="External"/><Relationship Id="rId449" Type="http://schemas.openxmlformats.org/officeDocument/2006/relationships/hyperlink" Target="https://agent-admin.paveapi.com/inspectionView/AMES-2GGXAG4EWN?activeTab=past-sessions" TargetMode="External"/><Relationship Id="rId440" Type="http://schemas.openxmlformats.org/officeDocument/2006/relationships/hyperlink" Target="https://agent-admin.paveapi.com/inspectionView/LTM-0GSAJ4WDRL?activeTab=past-sessions" TargetMode="External"/><Relationship Id="rId561" Type="http://schemas.openxmlformats.org/officeDocument/2006/relationships/hyperlink" Target="https://agent-admin.paveapi.com/inspectionView/RLY2-CD2LGAJSHF?activeTab=past-sessions" TargetMode="External"/><Relationship Id="rId560" Type="http://schemas.openxmlformats.org/officeDocument/2006/relationships/hyperlink" Target="https://agent-admin.paveapi.com/inspectionView/CRMI-NDEIM0HSY0?activeTab=past-sessions" TargetMode="External"/><Relationship Id="rId202" Type="http://schemas.openxmlformats.org/officeDocument/2006/relationships/hyperlink" Target="https://agent-admin.paveapi.com/inspectionView/AMWT-GKKRRYGSRF?activeTab=past-sessions" TargetMode="External"/><Relationship Id="rId323" Type="http://schemas.openxmlformats.org/officeDocument/2006/relationships/hyperlink" Target="https://agent-admin.paveapi.com/inspectionView/LTM-J6T0NN64XI?activeTab=past-sessions" TargetMode="External"/><Relationship Id="rId444" Type="http://schemas.openxmlformats.org/officeDocument/2006/relationships/hyperlink" Target="https://agent-admin.paveapi.com/inspectionView/AMWK-ABFTDW6PRK?activeTab=past-sessions" TargetMode="External"/><Relationship Id="rId565" Type="http://schemas.openxmlformats.org/officeDocument/2006/relationships/hyperlink" Target="https://agent-admin.paveapi.com/inspectionView/LTM-XQDUWQMJFX?activeTab=past-sessions" TargetMode="External"/><Relationship Id="rId201" Type="http://schemas.openxmlformats.org/officeDocument/2006/relationships/hyperlink" Target="https://agent-admin.paveapi.com/inspectionView/AMWT-OI17YC2UB6?activeTab=past-sessions" TargetMode="External"/><Relationship Id="rId322" Type="http://schemas.openxmlformats.org/officeDocument/2006/relationships/hyperlink" Target="https://agent-admin.paveapi.com/inspectionView/AMDE-AVKIHT49KB?activeTab=past-sessions" TargetMode="External"/><Relationship Id="rId443" Type="http://schemas.openxmlformats.org/officeDocument/2006/relationships/hyperlink" Target="https://agent-admin.paveapi.com/inspectionView/AMES-DDM6ZQDWKP?activeTab=past-sessions" TargetMode="External"/><Relationship Id="rId564" Type="http://schemas.openxmlformats.org/officeDocument/2006/relationships/hyperlink" Target="https://agent-admin.paveapi.com/inspectionView/AMWT-X7TZZT2MZL?activeTab=past-sessions" TargetMode="External"/><Relationship Id="rId200" Type="http://schemas.openxmlformats.org/officeDocument/2006/relationships/hyperlink" Target="https://agent-admin.paveapi.com/inspectionView/AMWT-WSZG3OR7SH?activeTab=past-sessions" TargetMode="External"/><Relationship Id="rId321" Type="http://schemas.openxmlformats.org/officeDocument/2006/relationships/hyperlink" Target="https://agent-admin.paveapi.com/inspectionView/AMWT-GSCWDIBDBO?activeTab=past-sessions" TargetMode="External"/><Relationship Id="rId442" Type="http://schemas.openxmlformats.org/officeDocument/2006/relationships/hyperlink" Target="https://agent-admin.paveapi.com/inspectionView/AMWK-DNL1NGHKNN?activeTab=past-sessions" TargetMode="External"/><Relationship Id="rId563" Type="http://schemas.openxmlformats.org/officeDocument/2006/relationships/hyperlink" Target="https://agent-admin.paveapi.com/inspectionView/AMWT-AIYDO8O7A0?activeTab=past-sessions" TargetMode="External"/><Relationship Id="rId320" Type="http://schemas.openxmlformats.org/officeDocument/2006/relationships/hyperlink" Target="https://agent-admin.paveapi.com/inspectionView/AMWT-DVNIZ8JVPZ?activeTab=past-sessions" TargetMode="External"/><Relationship Id="rId441" Type="http://schemas.openxmlformats.org/officeDocument/2006/relationships/hyperlink" Target="https://agent-admin.paveapi.com/inspectionView/AMWK-3293JGDFRU?activeTab=past-sessions" TargetMode="External"/><Relationship Id="rId562" Type="http://schemas.openxmlformats.org/officeDocument/2006/relationships/hyperlink" Target="https://agent-admin.paveapi.com/inspectionView/AMFR-X6Z23T5WVU?activeTab=past-sessions" TargetMode="External"/><Relationship Id="rId316" Type="http://schemas.openxmlformats.org/officeDocument/2006/relationships/hyperlink" Target="https://agent-admin.paveapi.com/inspectionView/CRMI-IVEFZTTYOU?activeTab=past-sessions" TargetMode="External"/><Relationship Id="rId437" Type="http://schemas.openxmlformats.org/officeDocument/2006/relationships/hyperlink" Target="https://agent-admin.paveapi.com/inspectionView/AMWT-NXWSFG0XAV?activeTab=past-sessions" TargetMode="External"/><Relationship Id="rId558" Type="http://schemas.openxmlformats.org/officeDocument/2006/relationships/hyperlink" Target="https://agent-admin.paveapi.com/inspectionView/AMWT-FRYMZFNICY?activeTab=past-sessions" TargetMode="External"/><Relationship Id="rId315" Type="http://schemas.openxmlformats.org/officeDocument/2006/relationships/hyperlink" Target="https://agent-admin.paveapi.com/inspectionView/AMWT-CQQQDAVK1B?activeTab=past-sessions" TargetMode="External"/><Relationship Id="rId436" Type="http://schemas.openxmlformats.org/officeDocument/2006/relationships/hyperlink" Target="https://agent-admin.paveapi.com/inspectionView/AMWT-NXMZM8V1KP?activeTab=past-sessions" TargetMode="External"/><Relationship Id="rId557" Type="http://schemas.openxmlformats.org/officeDocument/2006/relationships/hyperlink" Target="https://agent-admin.paveapi.com/inspectionView/AMWT-JCKWHNXVMV?activeTab=past-sessions" TargetMode="External"/><Relationship Id="rId314" Type="http://schemas.openxmlformats.org/officeDocument/2006/relationships/hyperlink" Target="https://agent-admin.paveapi.com/inspectionView/AMWT-W88OUSHKYO?activeTab=past-sessions" TargetMode="External"/><Relationship Id="rId435" Type="http://schemas.openxmlformats.org/officeDocument/2006/relationships/hyperlink" Target="https://agent-admin.paveapi.com/inspectionView/GBGA-VBPDS0DEQ1?activeTab=past-sessions" TargetMode="External"/><Relationship Id="rId556" Type="http://schemas.openxmlformats.org/officeDocument/2006/relationships/hyperlink" Target="https://agent-admin.paveapi.com/inspectionView/AMWT-RQANXWOW7N?activeTab=past-sessions" TargetMode="External"/><Relationship Id="rId313" Type="http://schemas.openxmlformats.org/officeDocument/2006/relationships/hyperlink" Target="https://agent-admin.paveapi.com/inspectionView/AMWT-WPADXBLTR2?activeTab=past-sessions" TargetMode="External"/><Relationship Id="rId434" Type="http://schemas.openxmlformats.org/officeDocument/2006/relationships/hyperlink" Target="https://agent-admin.paveapi.com/inspectionView/AMWT-RY5EEB8ST7?activeTab=past-sessions" TargetMode="External"/><Relationship Id="rId555" Type="http://schemas.openxmlformats.org/officeDocument/2006/relationships/hyperlink" Target="https://agent-admin.paveapi.com/inspectionView/AMWT-C19D7OCKXA?activeTab=past-sessions" TargetMode="External"/><Relationship Id="rId319" Type="http://schemas.openxmlformats.org/officeDocument/2006/relationships/hyperlink" Target="https://agent-admin.paveapi.com/inspectionView/AMWT-7MLWV0KBXE?activeTab=past-sessions" TargetMode="External"/><Relationship Id="rId318" Type="http://schemas.openxmlformats.org/officeDocument/2006/relationships/hyperlink" Target="https://agent-admin.paveapi.com/inspectionView/GMSA-1QAFCCUA3T?activeTab=past-sessions" TargetMode="External"/><Relationship Id="rId439" Type="http://schemas.openxmlformats.org/officeDocument/2006/relationships/hyperlink" Target="https://agent-admin.paveapi.com/inspectionView/AMWT-KHKS2VV4GH?activeTab=past-sessions" TargetMode="External"/><Relationship Id="rId317" Type="http://schemas.openxmlformats.org/officeDocument/2006/relationships/hyperlink" Target="https://agent-admin.paveapi.com/inspectionView/AMUO-EZVOAHNGYH?activeTab=past-sessions" TargetMode="External"/><Relationship Id="rId438" Type="http://schemas.openxmlformats.org/officeDocument/2006/relationships/hyperlink" Target="https://agent-admin.paveapi.com/inspectionView/AMWT-CQ9RLECBS9?activeTab=past-sessions" TargetMode="External"/><Relationship Id="rId559" Type="http://schemas.openxmlformats.org/officeDocument/2006/relationships/hyperlink" Target="https://agent-admin.paveapi.com/inspectionView/AMWT-WGIHTPNBSN?activeTab=past-sessions" TargetMode="External"/><Relationship Id="rId550" Type="http://schemas.openxmlformats.org/officeDocument/2006/relationships/hyperlink" Target="https://agent-admin.paveapi.com/inspectionView/AMIT-7VDBBAMGSJ?activeTab=past-sessions" TargetMode="External"/><Relationship Id="rId671" Type="http://schemas.openxmlformats.org/officeDocument/2006/relationships/hyperlink" Target="https://agent-admin.paveapi.com/inspectionView/LTM-TSLXKKFLYG?activeTab=past-sessions" TargetMode="External"/><Relationship Id="rId670" Type="http://schemas.openxmlformats.org/officeDocument/2006/relationships/hyperlink" Target="https://agent-admin.paveapi.com/inspectionView/CRMI-UCP0FE9PEG?activeTab=past-sessions" TargetMode="External"/><Relationship Id="rId312" Type="http://schemas.openxmlformats.org/officeDocument/2006/relationships/hyperlink" Target="https://agent-admin.paveapi.com/inspectionView/AMWT-5FOTKN7TNE?activeTab=past-sessions" TargetMode="External"/><Relationship Id="rId433" Type="http://schemas.openxmlformats.org/officeDocument/2006/relationships/hyperlink" Target="https://agent-admin.paveapi.com/inspectionView/CRMT-KLFVDY6CYL?activeTab=past-sessions" TargetMode="External"/><Relationship Id="rId554" Type="http://schemas.openxmlformats.org/officeDocument/2006/relationships/hyperlink" Target="https://agent-admin.paveapi.com/inspectionView/AMWT-VAT7SNQEZA?activeTab=past-sessions" TargetMode="External"/><Relationship Id="rId675" Type="http://schemas.openxmlformats.org/officeDocument/2006/relationships/table" Target="../tables/table3.xml"/><Relationship Id="rId311" Type="http://schemas.openxmlformats.org/officeDocument/2006/relationships/hyperlink" Target="https://agent-admin.paveapi.com/inspectionView/AMWT-R4WQRZLNLM?activeTab=past-sessions" TargetMode="External"/><Relationship Id="rId432" Type="http://schemas.openxmlformats.org/officeDocument/2006/relationships/hyperlink" Target="https://agent-admin.paveapi.com/inspectionView/CRMI-RJLRH6MUPW?activeTab=past-sessions" TargetMode="External"/><Relationship Id="rId553" Type="http://schemas.openxmlformats.org/officeDocument/2006/relationships/hyperlink" Target="https://agent-admin.paveapi.com/inspectionView/LTM-RCODWTI6XF?activeTab=past-sessions" TargetMode="External"/><Relationship Id="rId310" Type="http://schemas.openxmlformats.org/officeDocument/2006/relationships/hyperlink" Target="https://agent-admin.paveapi.com/inspectionView/LTM-5KEORH1C3Q?activeTab=past-sessions" TargetMode="External"/><Relationship Id="rId431" Type="http://schemas.openxmlformats.org/officeDocument/2006/relationships/hyperlink" Target="https://agent-admin.paveapi.com/inspectionView/AMWT-FDW4HMS9KG?activeTab=past-sessions" TargetMode="External"/><Relationship Id="rId552" Type="http://schemas.openxmlformats.org/officeDocument/2006/relationships/hyperlink" Target="https://agent-admin.paveapi.com/inspectionView/AMDE-EAIMIA2W4T?activeTab=past-sessions" TargetMode="External"/><Relationship Id="rId673" Type="http://schemas.openxmlformats.org/officeDocument/2006/relationships/vmlDrawing" Target="../drawings/vmlDrawing3.vml"/><Relationship Id="rId430" Type="http://schemas.openxmlformats.org/officeDocument/2006/relationships/hyperlink" Target="https://agent-admin.paveapi.com/inspectionView/AMWT-G1VIGRNB4Y?activeTab=past-sessions" TargetMode="External"/><Relationship Id="rId551" Type="http://schemas.openxmlformats.org/officeDocument/2006/relationships/hyperlink" Target="https://agent-admin.paveapi.com/inspectionView/AMWT-RWUQTR7XXW?activeTab=past-sessions" TargetMode="External"/><Relationship Id="rId67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DIL1-CLYCSIKACK?activeTab=past-sessions" TargetMode="External"/><Relationship Id="rId194" Type="http://schemas.openxmlformats.org/officeDocument/2006/relationships/hyperlink" Target="https://agent-admin.paveapi.com/inspectionView/DIL1-U4N1ZGBOZV?activeTab=past-sessions" TargetMode="External"/><Relationship Id="rId193" Type="http://schemas.openxmlformats.org/officeDocument/2006/relationships/hyperlink" Target="https://agent-admin.paveapi.com/inspectionView/DIL1-IF9DAJCMX9?activeTab=past-sessions" TargetMode="External"/><Relationship Id="rId192" Type="http://schemas.openxmlformats.org/officeDocument/2006/relationships/hyperlink" Target="https://agent-admin.paveapi.com/inspectionView/ADF-3YFYBVB2SQ?activeTab=past-sessions" TargetMode="External"/><Relationship Id="rId191" Type="http://schemas.openxmlformats.org/officeDocument/2006/relationships/hyperlink" Target="https://agent-admin.paveapi.com/inspectionView/ADF-K19RGO3OMC?activeTab=past-sessions" TargetMode="External"/><Relationship Id="rId187" Type="http://schemas.openxmlformats.org/officeDocument/2006/relationships/hyperlink" Target="https://agent-admin.paveapi.com/inspectionView/DIL1-BMF3XHZ3EP?activeTab=past-sessions" TargetMode="External"/><Relationship Id="rId186" Type="http://schemas.openxmlformats.org/officeDocument/2006/relationships/hyperlink" Target="https://agent-admin.paveapi.com/inspectionView/DIL1-F9SYKBEOZT?activeTab=past-sessions" TargetMode="External"/><Relationship Id="rId185" Type="http://schemas.openxmlformats.org/officeDocument/2006/relationships/hyperlink" Target="https://agent-admin.paveapi.com/inspectionView/DIL1-UGXQOHFJE3?activeTab=past-sessions" TargetMode="External"/><Relationship Id="rId184" Type="http://schemas.openxmlformats.org/officeDocument/2006/relationships/hyperlink" Target="https://agent-admin.paveapi.com/inspectionView/DIL1-ANFZNDFNEN?activeTab=past-sessions" TargetMode="External"/><Relationship Id="rId189" Type="http://schemas.openxmlformats.org/officeDocument/2006/relationships/hyperlink" Target="https://agent-admin.paveapi.com/inspectionView/DIL1-ZHLS5RATIF?activeTab=past-sessions" TargetMode="External"/><Relationship Id="rId188" Type="http://schemas.openxmlformats.org/officeDocument/2006/relationships/hyperlink" Target="https://agent-admin.paveapi.com/inspectionView/DIL1-ZQSDZSULWB?activeTab=past-sessions" TargetMode="External"/><Relationship Id="rId183" Type="http://schemas.openxmlformats.org/officeDocument/2006/relationships/hyperlink" Target="https://agent-admin.paveapi.com/inspectionView/DIL1-HOZJPNR6DB?activeTab=past-sessions" TargetMode="External"/><Relationship Id="rId182" Type="http://schemas.openxmlformats.org/officeDocument/2006/relationships/hyperlink" Target="https://agent-admin.paveapi.com/inspectionView/DIL1-XIM3BXIL87?activeTab=past-sessions" TargetMode="External"/><Relationship Id="rId181" Type="http://schemas.openxmlformats.org/officeDocument/2006/relationships/hyperlink" Target="https://agent-admin.paveapi.com/inspectionView/DIL1-FMVPYYMCS3?activeTab=past-sessions" TargetMode="External"/><Relationship Id="rId180" Type="http://schemas.openxmlformats.org/officeDocument/2006/relationships/hyperlink" Target="https://agent-admin.paveapi.com/inspectionView/AMES-AICYTVMWUE?activeTab=past-sessions" TargetMode="External"/><Relationship Id="rId176" Type="http://schemas.openxmlformats.org/officeDocument/2006/relationships/hyperlink" Target="https://agent-admin.paveapi.com/inspectionView/AMBE-QBRZI7IUCI?activeTab=past-sessions" TargetMode="External"/><Relationship Id="rId297" Type="http://schemas.openxmlformats.org/officeDocument/2006/relationships/hyperlink" Target="http://tam.to/" TargetMode="External"/><Relationship Id="rId175" Type="http://schemas.openxmlformats.org/officeDocument/2006/relationships/hyperlink" Target="https://agent-admin.paveapi.com/inspectionView/AMBE-GNCKQ87MC9?activeTab=past-sessions" TargetMode="External"/><Relationship Id="rId296" Type="http://schemas.openxmlformats.org/officeDocument/2006/relationships/hyperlink" Target="https://agent-admin.paveapi.com/inspectionView/AMDE-6XMBNBZMUH?activeTab=past-sessions" TargetMode="External"/><Relationship Id="rId174" Type="http://schemas.openxmlformats.org/officeDocument/2006/relationships/hyperlink" Target="https://agent-admin.paveapi.com/inspectionView/AMWT-0SHVGEYFQ6?activeTab=past-sessions" TargetMode="External"/><Relationship Id="rId295" Type="http://schemas.openxmlformats.org/officeDocument/2006/relationships/hyperlink" Target="http://tam.to/" TargetMode="External"/><Relationship Id="rId173" Type="http://schemas.openxmlformats.org/officeDocument/2006/relationships/hyperlink" Target="https://agent-admin.paveapi.com/inspectionView/AMWT-PLEXDNXWPD?activeTab=past-sessions" TargetMode="External"/><Relationship Id="rId294" Type="http://schemas.openxmlformats.org/officeDocument/2006/relationships/hyperlink" Target="https://agent-admin.paveapi.com/inspectionView/CRMT-CP0PF2U9TF?activeTab=past-sessions" TargetMode="External"/><Relationship Id="rId179" Type="http://schemas.openxmlformats.org/officeDocument/2006/relationships/hyperlink" Target="https://agent-admin.paveapi.com/inspectionView/AMES-MGNWE7NVXJ?activeTab=past-sessions" TargetMode="External"/><Relationship Id="rId178" Type="http://schemas.openxmlformats.org/officeDocument/2006/relationships/hyperlink" Target="https://agent-admin.paveapi.com/inspectionView/DIL1-KLJKJOHMS9?activeTab=past-sessions" TargetMode="External"/><Relationship Id="rId299" Type="http://schemas.openxmlformats.org/officeDocument/2006/relationships/hyperlink" Target="http://tam.to/" TargetMode="External"/><Relationship Id="rId177" Type="http://schemas.openxmlformats.org/officeDocument/2006/relationships/hyperlink" Target="https://agent-admin.paveapi.com/inspectionView/DIL1-TNPYDFW5JI?activeTab=past-sessions" TargetMode="External"/><Relationship Id="rId298" Type="http://schemas.openxmlformats.org/officeDocument/2006/relationships/hyperlink" Target="https://agent-admin.paveapi.com/inspectionView/AMDE-UV96VRZS5L?activeTab=past-sessions" TargetMode="External"/><Relationship Id="rId198" Type="http://schemas.openxmlformats.org/officeDocument/2006/relationships/hyperlink" Target="https://agent-admin.paveapi.com/inspectionView/DIL1-MMAWWBGKC1?activeTab=past-sessions" TargetMode="External"/><Relationship Id="rId197" Type="http://schemas.openxmlformats.org/officeDocument/2006/relationships/hyperlink" Target="https://agent-admin.paveapi.com/inspectionView/DIL1-Z9RPC5QGPY?activeTab=past-sessions" TargetMode="External"/><Relationship Id="rId196" Type="http://schemas.openxmlformats.org/officeDocument/2006/relationships/hyperlink" Target="https://agent-admin.paveapi.com/inspectionView/DIL1-Q6A4450R5K?activeTab=past-sessions" TargetMode="External"/><Relationship Id="rId195" Type="http://schemas.openxmlformats.org/officeDocument/2006/relationships/hyperlink" Target="https://agent-admin.paveapi.com/inspectionView/DIL1-9AGCSKMVQH?activeTab=past-sessions" TargetMode="External"/><Relationship Id="rId199" Type="http://schemas.openxmlformats.org/officeDocument/2006/relationships/hyperlink" Target="https://agent-admin.paveapi.com/inspectionView/AMBE-OS9VTVWNUF?activeTab=past-sessions" TargetMode="External"/><Relationship Id="rId150" Type="http://schemas.openxmlformats.org/officeDocument/2006/relationships/hyperlink" Target="https://agent-admin.paveapi.com/inspectionView/AMWT-RRP6IEJPJG?activeTab=past-sessions" TargetMode="External"/><Relationship Id="rId271" Type="http://schemas.openxmlformats.org/officeDocument/2006/relationships/hyperlink" Target="https://agent-admin.paveapi.com/inspectionView/AMWT-6N8VSQANOR?activeTab=past-sessions" TargetMode="External"/><Relationship Id="rId392" Type="http://schemas.openxmlformats.org/officeDocument/2006/relationships/hyperlink" Target="https://agent-admin.paveapi.com/inspectionView/CRMI-DAALHWWUB3?activeTab=past-sessions" TargetMode="External"/><Relationship Id="rId270" Type="http://schemas.openxmlformats.org/officeDocument/2006/relationships/hyperlink" Target="http://tam.to/" TargetMode="External"/><Relationship Id="rId391" Type="http://schemas.openxmlformats.org/officeDocument/2006/relationships/hyperlink" Target="https://agent-admin.paveapi.com/inspectionView/AMWT-98NHIOHZQX?activeTab=past-sessions" TargetMode="External"/><Relationship Id="rId390" Type="http://schemas.openxmlformats.org/officeDocument/2006/relationships/hyperlink" Target="https://agent-admin.paveapi.com/inspectionView/AMWT-OAO5NTWCCC?activeTab=past-sessions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agent-admin.paveapi.com/inspectionView/AMRR-SPLRKWP9RR?activeTab=past-sessions" TargetMode="External"/><Relationship Id="rId3" Type="http://schemas.openxmlformats.org/officeDocument/2006/relationships/hyperlink" Target="https://agent-admin.paveapi.com/inspectionView/AMRR-KFGSCQYIFQ?activeTab=past-sessions" TargetMode="External"/><Relationship Id="rId149" Type="http://schemas.openxmlformats.org/officeDocument/2006/relationships/hyperlink" Target="http://thai.ps" TargetMode="External"/><Relationship Id="rId4" Type="http://schemas.openxmlformats.org/officeDocument/2006/relationships/hyperlink" Target="https://agent-admin.paveapi.com/inspectionView/AMWT-3NI15UB4OX?activeTab=past-sessions" TargetMode="External"/><Relationship Id="rId148" Type="http://schemas.openxmlformats.org/officeDocument/2006/relationships/hyperlink" Target="https://agent-admin.paveapi.com/inspectionView/AMWT-CORYDGRFV7?activeTab=past-sessions" TargetMode="External"/><Relationship Id="rId269" Type="http://schemas.openxmlformats.org/officeDocument/2006/relationships/hyperlink" Target="https://agent-admin.paveapi.com/inspectionView/LTM-JNV8UWFB1U?activeTab=past-sessions" TargetMode="External"/><Relationship Id="rId9" Type="http://schemas.openxmlformats.org/officeDocument/2006/relationships/hyperlink" Target="https://agent-admin.paveapi.com/inspectionView/AMWT-DRO9WHAWDT?activeTab=past-sessions" TargetMode="External"/><Relationship Id="rId143" Type="http://schemas.openxmlformats.org/officeDocument/2006/relationships/hyperlink" Target="https://agent-admin.paveapi.com/inspectionView/AMWT-0ITVCRARH7?activeTab=past-sessions" TargetMode="External"/><Relationship Id="rId264" Type="http://schemas.openxmlformats.org/officeDocument/2006/relationships/hyperlink" Target="http://tam.to/" TargetMode="External"/><Relationship Id="rId385" Type="http://schemas.openxmlformats.org/officeDocument/2006/relationships/hyperlink" Target="https://agent-admin.paveapi.com/inspectionView/AMWT-HFABNH0WWV?activeTab=past-sessions" TargetMode="External"/><Relationship Id="rId142" Type="http://schemas.openxmlformats.org/officeDocument/2006/relationships/hyperlink" Target="https://agent-admin.paveapi.com/inspectionView/AMWT-AEOFBXVVZN?activeTab=past-sessions" TargetMode="External"/><Relationship Id="rId263" Type="http://schemas.openxmlformats.org/officeDocument/2006/relationships/hyperlink" Target="https://agent-admin.paveapi.com/inspectionView/AMWT-WOINA4Z1FM?activeTab=past-sessions" TargetMode="External"/><Relationship Id="rId384" Type="http://schemas.openxmlformats.org/officeDocument/2006/relationships/hyperlink" Target="https://agent-admin.paveapi.com/inspectionView/AMWT-B6MJTGLCM3?activeTab=past-sessions" TargetMode="External"/><Relationship Id="rId141" Type="http://schemas.openxmlformats.org/officeDocument/2006/relationships/hyperlink" Target="http://tam.to/" TargetMode="External"/><Relationship Id="rId262" Type="http://schemas.openxmlformats.org/officeDocument/2006/relationships/hyperlink" Target="http://tam.to/" TargetMode="External"/><Relationship Id="rId383" Type="http://schemas.openxmlformats.org/officeDocument/2006/relationships/hyperlink" Target="https://agent-admin.paveapi.com/inspectionView/AMWK-ESREKNBGIT?activeTab=past-sessions" TargetMode="External"/><Relationship Id="rId140" Type="http://schemas.openxmlformats.org/officeDocument/2006/relationships/hyperlink" Target="https://agent-admin.paveapi.com/inspectionView/AMWT-YGCQMHC7XQ?activeTab=past-sessions" TargetMode="External"/><Relationship Id="rId261" Type="http://schemas.openxmlformats.org/officeDocument/2006/relationships/hyperlink" Target="https://agent-admin.paveapi.com/inspectionView/AMWT-AV1UD1SBO9?activeTab=past-sessions" TargetMode="External"/><Relationship Id="rId382" Type="http://schemas.openxmlformats.org/officeDocument/2006/relationships/hyperlink" Target="https://agent-admin.paveapi.com/inspectionView/AMAU-M6X3FKG4YN?activeTab=past-sessions" TargetMode="External"/><Relationship Id="rId5" Type="http://schemas.openxmlformats.org/officeDocument/2006/relationships/hyperlink" Target="http://thien.ht" TargetMode="External"/><Relationship Id="rId147" Type="http://schemas.openxmlformats.org/officeDocument/2006/relationships/hyperlink" Target="https://agent-admin.paveapi.com/inspectionView/AMWT-9BW8TEGDEV?activeTab=past-sessions" TargetMode="External"/><Relationship Id="rId268" Type="http://schemas.openxmlformats.org/officeDocument/2006/relationships/hyperlink" Target="http://tam.to/" TargetMode="External"/><Relationship Id="rId389" Type="http://schemas.openxmlformats.org/officeDocument/2006/relationships/hyperlink" Target="https://agent-admin.paveapi.com/inspectionView/AMWT-76QVQKCSUN?activeTab=past-sessions" TargetMode="External"/><Relationship Id="rId6" Type="http://schemas.openxmlformats.org/officeDocument/2006/relationships/hyperlink" Target="https://agent-admin.paveapi.com/inspectionView/AMWT-C8965Z65N3?activeTab=past-sessions" TargetMode="External"/><Relationship Id="rId146" Type="http://schemas.openxmlformats.org/officeDocument/2006/relationships/hyperlink" Target="https://agent-admin.paveapi.com/inspectionView/AMWT-AVPBHDSOYQ?activeTab=past-sessions" TargetMode="External"/><Relationship Id="rId267" Type="http://schemas.openxmlformats.org/officeDocument/2006/relationships/hyperlink" Target="https://agent-admin.paveapi.com/inspectionView/AMWT-MPH1H0TH32?activeTab=past-sessions" TargetMode="External"/><Relationship Id="rId388" Type="http://schemas.openxmlformats.org/officeDocument/2006/relationships/hyperlink" Target="https://agent-admin.paveapi.com/inspectionView/AMUO-OSFEFHGKJW?activeTab=past-sessions" TargetMode="External"/><Relationship Id="rId7" Type="http://schemas.openxmlformats.org/officeDocument/2006/relationships/hyperlink" Target="https://agent-admin.paveapi.com/inspectionView/AMWT-7XRF9OQSB8?activeTab=past-sessions" TargetMode="External"/><Relationship Id="rId145" Type="http://schemas.openxmlformats.org/officeDocument/2006/relationships/hyperlink" Target="https://agent-admin.paveapi.com/inspectionView/AMWT-LJDPUX70MJ?activeTab=past-sessions" TargetMode="External"/><Relationship Id="rId266" Type="http://schemas.openxmlformats.org/officeDocument/2006/relationships/hyperlink" Target="http://tam.to/" TargetMode="External"/><Relationship Id="rId387" Type="http://schemas.openxmlformats.org/officeDocument/2006/relationships/hyperlink" Target="https://agent-admin.paveapi.com/inspectionView/CRMI-SNILCKCE2L?activeTab=past-sessions" TargetMode="External"/><Relationship Id="rId8" Type="http://schemas.openxmlformats.org/officeDocument/2006/relationships/hyperlink" Target="https://agent-admin.paveapi.com/inspectionView/AMWT-NLA8Y7K4VQ?activeTab=past-sessions" TargetMode="External"/><Relationship Id="rId144" Type="http://schemas.openxmlformats.org/officeDocument/2006/relationships/hyperlink" Target="https://agent-admin.paveapi.com/inspectionView/AMWT-DBXWYW1NXA?activeTab=past-sessions" TargetMode="External"/><Relationship Id="rId265" Type="http://schemas.openxmlformats.org/officeDocument/2006/relationships/hyperlink" Target="https://agent-admin.paveapi.com/inspectionView/AMWT-ZKZXSR243P?activeTab=past-sessions" TargetMode="External"/><Relationship Id="rId386" Type="http://schemas.openxmlformats.org/officeDocument/2006/relationships/hyperlink" Target="https://agent-admin.paveapi.com/inspectionView/AMWT-QJXWDHNESZ?activeTab=past-sessions" TargetMode="External"/><Relationship Id="rId260" Type="http://schemas.openxmlformats.org/officeDocument/2006/relationships/hyperlink" Target="http://tam.to/" TargetMode="External"/><Relationship Id="rId381" Type="http://schemas.openxmlformats.org/officeDocument/2006/relationships/hyperlink" Target="https://agent-admin.paveapi.com/inspectionView/AMFR-OX2JPILJNC?activeTab=past-sessions" TargetMode="External"/><Relationship Id="rId380" Type="http://schemas.openxmlformats.org/officeDocument/2006/relationships/hyperlink" Target="https://agent-admin.paveapi.com/inspectionView/AMDE-F5R2LLB85V?activeTab=past-sessions" TargetMode="External"/><Relationship Id="rId139" Type="http://schemas.openxmlformats.org/officeDocument/2006/relationships/hyperlink" Target="https://agent-admin.paveapi.com/inspectionView/AMWT-MTZO3HI7MF?activeTab=past-sessions" TargetMode="External"/><Relationship Id="rId138" Type="http://schemas.openxmlformats.org/officeDocument/2006/relationships/hyperlink" Target="https://agent-admin.paveapi.com/inspectionView/AMWT-8A3NVTTMGH?activeTab=past-sessions" TargetMode="External"/><Relationship Id="rId259" Type="http://schemas.openxmlformats.org/officeDocument/2006/relationships/hyperlink" Target="https://agent-admin.paveapi.com/inspectionView/AMWT-IIXIDMCRKB?activeTab=past-sessions" TargetMode="External"/><Relationship Id="rId137" Type="http://schemas.openxmlformats.org/officeDocument/2006/relationships/hyperlink" Target="https://agent-admin.paveapi.com/inspectionView/AMWT-ZFBNJYOTWL?activeTab=past-sessions" TargetMode="External"/><Relationship Id="rId258" Type="http://schemas.openxmlformats.org/officeDocument/2006/relationships/hyperlink" Target="http://tam.to/" TargetMode="External"/><Relationship Id="rId379" Type="http://schemas.openxmlformats.org/officeDocument/2006/relationships/hyperlink" Target="https://agent-admin.paveapi.com/inspectionView/AMIT-TK9G1RWWHJ?activeTab=past-sessions" TargetMode="External"/><Relationship Id="rId132" Type="http://schemas.openxmlformats.org/officeDocument/2006/relationships/hyperlink" Target="https://agent-admin.paveapi.com/inspectionView/AMWT-WDOMI83Z5X?activeTab=past-sessions" TargetMode="External"/><Relationship Id="rId253" Type="http://schemas.openxmlformats.org/officeDocument/2006/relationships/hyperlink" Target="https://agent-admin.paveapi.com/inspectionView/AMRR-BLDCABD6CX?activeTab=past-sessions" TargetMode="External"/><Relationship Id="rId374" Type="http://schemas.openxmlformats.org/officeDocument/2006/relationships/hyperlink" Target="https://agent-admin.paveapi.com/inspectionView/AMES-K1KPS6YM2F?activeTab=past-sessions" TargetMode="External"/><Relationship Id="rId495" Type="http://schemas.openxmlformats.org/officeDocument/2006/relationships/hyperlink" Target="https://agent-admin.paveapi.com/inspectionView/AMWT-LLB7SHHFBD?activeTab=past-sessions" TargetMode="External"/><Relationship Id="rId131" Type="http://schemas.openxmlformats.org/officeDocument/2006/relationships/hyperlink" Target="https://agent-admin.paveapi.com/inspectionView/AMWT-KJTPJBCITY?activeTab=past-sessions" TargetMode="External"/><Relationship Id="rId252" Type="http://schemas.openxmlformats.org/officeDocument/2006/relationships/hyperlink" Target="http://tam.to/" TargetMode="External"/><Relationship Id="rId373" Type="http://schemas.openxmlformats.org/officeDocument/2006/relationships/hyperlink" Target="http://tam.to/" TargetMode="External"/><Relationship Id="rId494" Type="http://schemas.openxmlformats.org/officeDocument/2006/relationships/hyperlink" Target="https://agent-admin.paveapi.com/inspectionView/AMWK-HOCJMGBQUS?activeTab=past-sessions" TargetMode="External"/><Relationship Id="rId130" Type="http://schemas.openxmlformats.org/officeDocument/2006/relationships/hyperlink" Target="https://agent-admin.paveapi.com/inspectionView/AMWT-8SEZYU291N?activeTab=past-sessions" TargetMode="External"/><Relationship Id="rId251" Type="http://schemas.openxmlformats.org/officeDocument/2006/relationships/hyperlink" Target="https://agent-admin.paveapi.com/inspectionView/PLV-94XWVHFY8U?activeTab=past-sessions" TargetMode="External"/><Relationship Id="rId372" Type="http://schemas.openxmlformats.org/officeDocument/2006/relationships/hyperlink" Target="https://agent-admin.paveapi.com/inspectionView/AMDE-XCVIEFZHMG?activeTab=past-sessions" TargetMode="External"/><Relationship Id="rId493" Type="http://schemas.openxmlformats.org/officeDocument/2006/relationships/hyperlink" Target="https://agent-admin.paveapi.com/inspectionView/AMWT-LOYQD8PF79?activeTab=past-sessions" TargetMode="External"/><Relationship Id="rId250" Type="http://schemas.openxmlformats.org/officeDocument/2006/relationships/hyperlink" Target="http://tam.to/" TargetMode="External"/><Relationship Id="rId371" Type="http://schemas.openxmlformats.org/officeDocument/2006/relationships/hyperlink" Target="http://tam.to/" TargetMode="External"/><Relationship Id="rId492" Type="http://schemas.openxmlformats.org/officeDocument/2006/relationships/hyperlink" Target="https://agent-admin.paveapi.com/inspectionView/AMWT-RPTBKYB4BP?activeTab=past-sessions" TargetMode="External"/><Relationship Id="rId136" Type="http://schemas.openxmlformats.org/officeDocument/2006/relationships/hyperlink" Target="https://agent-admin.paveapi.com/inspectionView/AMWT-MRPWV8HSZZ?activeTab=past-sessions" TargetMode="External"/><Relationship Id="rId257" Type="http://schemas.openxmlformats.org/officeDocument/2006/relationships/hyperlink" Target="https://agent-admin.paveapi.com/inspectionView/HHSA-JBRVS5Z3NJ?activeTab=past-sessions" TargetMode="External"/><Relationship Id="rId378" Type="http://schemas.openxmlformats.org/officeDocument/2006/relationships/hyperlink" Target="https://agent-admin.paveapi.com/inspectionView/AMDE-P87FXUHB9K?activeTab=past-sessions" TargetMode="External"/><Relationship Id="rId499" Type="http://schemas.openxmlformats.org/officeDocument/2006/relationships/hyperlink" Target="https://agent-admin.paveapi.com/inspectionView/AMWT-7UCPJNWE6I?activeTab=past-sessions" TargetMode="External"/><Relationship Id="rId135" Type="http://schemas.openxmlformats.org/officeDocument/2006/relationships/hyperlink" Target="https://agent-admin.paveapi.com/inspectionView/AMWT-CZQKSG8RDD?activeTab=past-sessions" TargetMode="External"/><Relationship Id="rId256" Type="http://schemas.openxmlformats.org/officeDocument/2006/relationships/hyperlink" Target="http://tam.to/" TargetMode="External"/><Relationship Id="rId377" Type="http://schemas.openxmlformats.org/officeDocument/2006/relationships/hyperlink" Target="https://agent-admin.paveapi.com/inspectionView/AMDE-BQWJ6BV8NH?activeTab=past-sessions" TargetMode="External"/><Relationship Id="rId498" Type="http://schemas.openxmlformats.org/officeDocument/2006/relationships/hyperlink" Target="https://agent-admin.paveapi.com/inspectionView/AMWT-QD3IBO64PH?activeTab=past-sessions" TargetMode="External"/><Relationship Id="rId134" Type="http://schemas.openxmlformats.org/officeDocument/2006/relationships/hyperlink" Target="https://agent-admin.paveapi.com/inspectionView/AMWT-3YGL74VOXC?activeTab=past-sessions" TargetMode="External"/><Relationship Id="rId255" Type="http://schemas.openxmlformats.org/officeDocument/2006/relationships/hyperlink" Target="https://agent-admin.paveapi.com/inspectionView/AMRR-S0WDWWCAKO?activeTab=past-sessions" TargetMode="External"/><Relationship Id="rId376" Type="http://schemas.openxmlformats.org/officeDocument/2006/relationships/hyperlink" Target="https://agent-admin.paveapi.com/inspectionView/AMWK-YNJI0KZJZQ?activeTab=past-sessions" TargetMode="External"/><Relationship Id="rId497" Type="http://schemas.openxmlformats.org/officeDocument/2006/relationships/hyperlink" Target="https://agent-admin.paveapi.com/inspectionView/AMDE-ISMU1TIH84?activeTab=past-sessions" TargetMode="External"/><Relationship Id="rId133" Type="http://schemas.openxmlformats.org/officeDocument/2006/relationships/hyperlink" Target="https://agent-admin.paveapi.com/inspectionView/AMWT-JTYLCBYNTY?activeTab=past-sessions" TargetMode="External"/><Relationship Id="rId254" Type="http://schemas.openxmlformats.org/officeDocument/2006/relationships/hyperlink" Target="http://tam.to/" TargetMode="External"/><Relationship Id="rId375" Type="http://schemas.openxmlformats.org/officeDocument/2006/relationships/hyperlink" Target="http://tam.to/" TargetMode="External"/><Relationship Id="rId496" Type="http://schemas.openxmlformats.org/officeDocument/2006/relationships/hyperlink" Target="https://agent-admin.paveapi.com/inspectionView/CRMI-VSQA7OGWZE?activeTab=past-sessions" TargetMode="External"/><Relationship Id="rId172" Type="http://schemas.openxmlformats.org/officeDocument/2006/relationships/hyperlink" Target="https://agent-admin.paveapi.com/inspectionView/AMWT-O8A5UXOBOS?activeTab=past-sessions" TargetMode="External"/><Relationship Id="rId293" Type="http://schemas.openxmlformats.org/officeDocument/2006/relationships/hyperlink" Target="http://tam.to/" TargetMode="External"/><Relationship Id="rId171" Type="http://schemas.openxmlformats.org/officeDocument/2006/relationships/hyperlink" Target="https://agent-admin.paveapi.com/inspectionView/AMWT-LPT9AIYO3K?activeTab=past-sessions" TargetMode="External"/><Relationship Id="rId292" Type="http://schemas.openxmlformats.org/officeDocument/2006/relationships/hyperlink" Target="https://agent-admin.paveapi.com/inspectionView/CRMT-HNUWAM8UYE?activeTab=past-sessions" TargetMode="External"/><Relationship Id="rId170" Type="http://schemas.openxmlformats.org/officeDocument/2006/relationships/hyperlink" Target="https://agent-admin.paveapi.com/inspectionView/AMRR-ACKYX64ABR?activeTab=past-sessions" TargetMode="External"/><Relationship Id="rId291" Type="http://schemas.openxmlformats.org/officeDocument/2006/relationships/hyperlink" Target="http://tam.to/" TargetMode="External"/><Relationship Id="rId290" Type="http://schemas.openxmlformats.org/officeDocument/2006/relationships/hyperlink" Target="https://agent-admin.paveapi.com/inspectionView/CRMT-FGIDBJWGYD?activeTab=past-sessions" TargetMode="External"/><Relationship Id="rId165" Type="http://schemas.openxmlformats.org/officeDocument/2006/relationships/hyperlink" Target="https://agent-admin.paveapi.com/inspectionView/AMWT-U5WVG1DD4W?activeTab=past-sessions" TargetMode="External"/><Relationship Id="rId286" Type="http://schemas.openxmlformats.org/officeDocument/2006/relationships/hyperlink" Target="https://agent-admin.paveapi.com/inspectionView/CRMT-4TPXQKXMJF?activeTab=past-sessions" TargetMode="External"/><Relationship Id="rId164" Type="http://schemas.openxmlformats.org/officeDocument/2006/relationships/hyperlink" Target="https://agent-admin.paveapi.com/inspectionView/AMRR-CZEJGTYUI3?activeTab=past-sessions" TargetMode="External"/><Relationship Id="rId285" Type="http://schemas.openxmlformats.org/officeDocument/2006/relationships/hyperlink" Target="http://tam.to/" TargetMode="External"/><Relationship Id="rId163" Type="http://schemas.openxmlformats.org/officeDocument/2006/relationships/hyperlink" Target="https://agent-admin.paveapi.com/inspectionView/AMRR-AFURZEECB6?activeTab=past-sessions" TargetMode="External"/><Relationship Id="rId284" Type="http://schemas.openxmlformats.org/officeDocument/2006/relationships/hyperlink" Target="https://agent-admin.paveapi.com/inspectionView/CRMT-YUUG2HMIDU?activeTab=past-sessions" TargetMode="External"/><Relationship Id="rId162" Type="http://schemas.openxmlformats.org/officeDocument/2006/relationships/hyperlink" Target="https://agent-admin.paveapi.com/inspectionView/AMBE-Y5MGJ73ZCX?activeTab=past-sessions" TargetMode="External"/><Relationship Id="rId283" Type="http://schemas.openxmlformats.org/officeDocument/2006/relationships/hyperlink" Target="http://tam.to/" TargetMode="External"/><Relationship Id="rId169" Type="http://schemas.openxmlformats.org/officeDocument/2006/relationships/hyperlink" Target="https://agent-admin.paveapi.com/inspectionView/AMRR-3DMSMFHVRX?activeTab=past-sessions" TargetMode="External"/><Relationship Id="rId168" Type="http://schemas.openxmlformats.org/officeDocument/2006/relationships/hyperlink" Target="https://agent-admin.paveapi.com/inspectionView/AMWT-INVN3PTRNA?activeTab=past-sessions" TargetMode="External"/><Relationship Id="rId289" Type="http://schemas.openxmlformats.org/officeDocument/2006/relationships/hyperlink" Target="http://tam.to/" TargetMode="External"/><Relationship Id="rId167" Type="http://schemas.openxmlformats.org/officeDocument/2006/relationships/hyperlink" Target="https://agent-admin.paveapi.com/inspectionView/AMWT-T6RCDUSWXZ?activeTab=past-sessions" TargetMode="External"/><Relationship Id="rId288" Type="http://schemas.openxmlformats.org/officeDocument/2006/relationships/hyperlink" Target="https://agent-admin.paveapi.com/inspectionView/CRMT-XSYGSL6J38?activeTab=past-sessions" TargetMode="External"/><Relationship Id="rId166" Type="http://schemas.openxmlformats.org/officeDocument/2006/relationships/hyperlink" Target="https://agent-admin.paveapi.com/inspectionView/AMWT-R7B8R1REYQ?activeTab=past-sessions" TargetMode="External"/><Relationship Id="rId287" Type="http://schemas.openxmlformats.org/officeDocument/2006/relationships/hyperlink" Target="http://tam.to/" TargetMode="External"/><Relationship Id="rId161" Type="http://schemas.openxmlformats.org/officeDocument/2006/relationships/hyperlink" Target="https://agent-admin.paveapi.com/inspectionView/AMBE-NVFDLTFZP6?activeTab=past-sessions" TargetMode="External"/><Relationship Id="rId282" Type="http://schemas.openxmlformats.org/officeDocument/2006/relationships/hyperlink" Target="http://nam.np/" TargetMode="External"/><Relationship Id="rId160" Type="http://schemas.openxmlformats.org/officeDocument/2006/relationships/hyperlink" Target="https://agent-admin.paveapi.com/inspectionView/AMWT-T8DYGY58FY?activeTab=past-sessions" TargetMode="External"/><Relationship Id="rId281" Type="http://schemas.openxmlformats.org/officeDocument/2006/relationships/hyperlink" Target="https://agent-admin.paveapi.com/inspectionView/AMWT-8OK3LDSLJE?activeTab=past-sessions" TargetMode="External"/><Relationship Id="rId280" Type="http://schemas.openxmlformats.org/officeDocument/2006/relationships/hyperlink" Target="http://tam.to/" TargetMode="External"/><Relationship Id="rId159" Type="http://schemas.openxmlformats.org/officeDocument/2006/relationships/hyperlink" Target="https://agent-admin.paveapi.com/inspectionView/AMWT-KTK4FYUMXK?activeTab=past-sessions" TargetMode="External"/><Relationship Id="rId154" Type="http://schemas.openxmlformats.org/officeDocument/2006/relationships/hyperlink" Target="https://agent-admin.paveapi.com/inspectionView/AMWT-NRWKYO2KWX?activeTab=past-sessions" TargetMode="External"/><Relationship Id="rId275" Type="http://schemas.openxmlformats.org/officeDocument/2006/relationships/hyperlink" Target="https://agent-admin.paveapi.com/inspectionView/LGA-55PTSQDWJI?activeTab=past-sessions" TargetMode="External"/><Relationship Id="rId396" Type="http://schemas.openxmlformats.org/officeDocument/2006/relationships/hyperlink" Target="https://agent-admin.paveapi.com/inspectionView/CRMI-1JQZ4U2IUY?activeTab=past-sessions" TargetMode="External"/><Relationship Id="rId153" Type="http://schemas.openxmlformats.org/officeDocument/2006/relationships/hyperlink" Target="https://agent-admin.paveapi.com/inspectionView/AMWT-XZPTTMSMIL?activeTab=past-sessions" TargetMode="External"/><Relationship Id="rId274" Type="http://schemas.openxmlformats.org/officeDocument/2006/relationships/hyperlink" Target="http://tam.to/" TargetMode="External"/><Relationship Id="rId395" Type="http://schemas.openxmlformats.org/officeDocument/2006/relationships/hyperlink" Target="https://agent-admin.paveapi.com/inspectionView/AMWT-NLNFARM4PB?activeTab=past-sessions" TargetMode="External"/><Relationship Id="rId152" Type="http://schemas.openxmlformats.org/officeDocument/2006/relationships/hyperlink" Target="https://agent-admin.paveapi.com/inspectionView/AMWT-H9UAUZQGPK?activeTab=past-sessions" TargetMode="External"/><Relationship Id="rId273" Type="http://schemas.openxmlformats.org/officeDocument/2006/relationships/hyperlink" Target="https://agent-admin.paveapi.com/inspectionView/AMRR-SGCCR814EP?activeTab=past-sessions" TargetMode="External"/><Relationship Id="rId394" Type="http://schemas.openxmlformats.org/officeDocument/2006/relationships/hyperlink" Target="https://agent-admin.paveapi.com/inspectionView/CRMT-GAE4PQAANW?activeTab=past-sessions" TargetMode="External"/><Relationship Id="rId151" Type="http://schemas.openxmlformats.org/officeDocument/2006/relationships/hyperlink" Target="https://agent-admin.paveapi.com/inspectionView/AMWT-P0HHH6CKRT?activeTab=past-sessions" TargetMode="External"/><Relationship Id="rId272" Type="http://schemas.openxmlformats.org/officeDocument/2006/relationships/hyperlink" Target="http://tam.to/" TargetMode="External"/><Relationship Id="rId393" Type="http://schemas.openxmlformats.org/officeDocument/2006/relationships/hyperlink" Target="https://agent-admin.paveapi.com/inspectionView/AMWT-FU2PXBEEHU?activeTab=past-sessions" TargetMode="External"/><Relationship Id="rId158" Type="http://schemas.openxmlformats.org/officeDocument/2006/relationships/hyperlink" Target="https://agent-admin.paveapi.com/inspectionView/AMWT-GGV2C8KGY6?activeTab=past-sessions" TargetMode="External"/><Relationship Id="rId279" Type="http://schemas.openxmlformats.org/officeDocument/2006/relationships/hyperlink" Target="https://agent-admin.paveapi.com/inspectionView/AMWT-MO47X3RDLE?activeTab=past-sessions" TargetMode="External"/><Relationship Id="rId157" Type="http://schemas.openxmlformats.org/officeDocument/2006/relationships/hyperlink" Target="https://agent-admin.paveapi.com/inspectionView/AMWT-L0KK02JMSA?activeTab=past-sessions" TargetMode="External"/><Relationship Id="rId278" Type="http://schemas.openxmlformats.org/officeDocument/2006/relationships/hyperlink" Target="http://tam.to/" TargetMode="External"/><Relationship Id="rId399" Type="http://schemas.openxmlformats.org/officeDocument/2006/relationships/hyperlink" Target="https://agent-admin.paveapi.com/inspectionView/CRMI-ALKOX9T8UT?activeTab=past-sessions" TargetMode="External"/><Relationship Id="rId156" Type="http://schemas.openxmlformats.org/officeDocument/2006/relationships/hyperlink" Target="https://agent-admin.paveapi.com/inspectionView/AMES-OLTBRU9ENH?activeTab=past-sessions" TargetMode="External"/><Relationship Id="rId277" Type="http://schemas.openxmlformats.org/officeDocument/2006/relationships/hyperlink" Target="https://agent-admin.paveapi.com/inspectionView/AMWT-LAWXMMNPEQ?activeTab=past-sessions" TargetMode="External"/><Relationship Id="rId398" Type="http://schemas.openxmlformats.org/officeDocument/2006/relationships/hyperlink" Target="https://agent-admin.paveapi.com/inspectionView/CRMT-G95GLDRHEY?activeTab=past-sessions" TargetMode="External"/><Relationship Id="rId155" Type="http://schemas.openxmlformats.org/officeDocument/2006/relationships/hyperlink" Target="https://agent-admin.paveapi.com/inspectionView/AMES-W6FQFGKCOW?activeTab=past-sessions" TargetMode="External"/><Relationship Id="rId276" Type="http://schemas.openxmlformats.org/officeDocument/2006/relationships/hyperlink" Target="http://tam.to/" TargetMode="External"/><Relationship Id="rId397" Type="http://schemas.openxmlformats.org/officeDocument/2006/relationships/hyperlink" Target="https://agent-admin.paveapi.com/inspectionView/CRMI-HZHHUFH180?activeTab=past-sessions" TargetMode="External"/><Relationship Id="rId40" Type="http://schemas.openxmlformats.org/officeDocument/2006/relationships/hyperlink" Target="https://agent-admin.paveapi.com/inspectionView/AMWT-RKFTXDIJNI?activeTab=past-sessions" TargetMode="External"/><Relationship Id="rId42" Type="http://schemas.openxmlformats.org/officeDocument/2006/relationships/hyperlink" Target="https://agent-admin.paveapi.com/inspectionView/AMWT-CAZLAXFSR9?activeTab=past-sessions" TargetMode="External"/><Relationship Id="rId41" Type="http://schemas.openxmlformats.org/officeDocument/2006/relationships/hyperlink" Target="http://thien.ht/" TargetMode="External"/><Relationship Id="rId44" Type="http://schemas.openxmlformats.org/officeDocument/2006/relationships/hyperlink" Target="https://agent-admin.paveapi.com/inspectionView/AMWT-2VFP7TKS1G?activeTab=past-sessions" TargetMode="External"/><Relationship Id="rId43" Type="http://schemas.openxmlformats.org/officeDocument/2006/relationships/hyperlink" Target="https://agent-admin.paveapi.com/inspectionView/AMWT-AFYGEKZIBN?activeTab=past-sessions" TargetMode="External"/><Relationship Id="rId46" Type="http://schemas.openxmlformats.org/officeDocument/2006/relationships/hyperlink" Target="https://agent-admin.paveapi.com/inspectionView/AMWT-QGZEJD2PZI?activeTab=past-sessions" TargetMode="External"/><Relationship Id="rId45" Type="http://schemas.openxmlformats.org/officeDocument/2006/relationships/hyperlink" Target="https://agent-admin.paveapi.com/inspectionView/AMWT-DEULBSMVKU?activeTab=past-sessions" TargetMode="External"/><Relationship Id="rId509" Type="http://schemas.openxmlformats.org/officeDocument/2006/relationships/hyperlink" Target="https://agent-admin.paveapi.com/inspectionView/AMRR-M0YPVFFTDP?activeTab=past-sessions" TargetMode="External"/><Relationship Id="rId508" Type="http://schemas.openxmlformats.org/officeDocument/2006/relationships/hyperlink" Target="https://agent-admin.paveapi.com/inspectionView/AMRR-XGZCDZ0T6G?activeTab=past-sessions" TargetMode="External"/><Relationship Id="rId629" Type="http://schemas.openxmlformats.org/officeDocument/2006/relationships/hyperlink" Target="https://agent-admin.paveapi.com/inspectionView/AMDE-HWFGQVZROJ?activeTab=past-sessions" TargetMode="External"/><Relationship Id="rId503" Type="http://schemas.openxmlformats.org/officeDocument/2006/relationships/hyperlink" Target="https://agent-admin.paveapi.com/inspectionView/LTM-BVHEJPF3FS?activeTab=past-sessions" TargetMode="External"/><Relationship Id="rId624" Type="http://schemas.openxmlformats.org/officeDocument/2006/relationships/hyperlink" Target="https://agent-admin.paveapi.com/inspectionView/AMWT-PU4IDFGIOI?activeTab=past-sessions" TargetMode="External"/><Relationship Id="rId502" Type="http://schemas.openxmlformats.org/officeDocument/2006/relationships/hyperlink" Target="https://agent-admin.paveapi.com/inspectionView/AMWT-JBLRIFVXWE?activeTab=past-sessions" TargetMode="External"/><Relationship Id="rId623" Type="http://schemas.openxmlformats.org/officeDocument/2006/relationships/hyperlink" Target="https://agent-admin.paveapi.com/inspectionView/AMWT-OD0RM3F3MS?activeTab=past-sessions" TargetMode="External"/><Relationship Id="rId501" Type="http://schemas.openxmlformats.org/officeDocument/2006/relationships/hyperlink" Target="https://agent-admin.paveapi.com/inspectionView/AMWT-MOBG0DYNR5?activeTab=past-sessions" TargetMode="External"/><Relationship Id="rId622" Type="http://schemas.openxmlformats.org/officeDocument/2006/relationships/hyperlink" Target="https://agent-admin.paveapi.com/inspectionView/CRMT-OHI883SAYB?activeTab=past-sessions" TargetMode="External"/><Relationship Id="rId500" Type="http://schemas.openxmlformats.org/officeDocument/2006/relationships/hyperlink" Target="https://agent-admin.paveapi.com/inspectionView/AMWT-OEWKMIUNPJ?activeTab=past-sessions" TargetMode="External"/><Relationship Id="rId621" Type="http://schemas.openxmlformats.org/officeDocument/2006/relationships/hyperlink" Target="https://agent-admin.paveapi.com/inspectionView/AMDE-BZGOSIWACF?activeTab=past-sessions" TargetMode="External"/><Relationship Id="rId507" Type="http://schemas.openxmlformats.org/officeDocument/2006/relationships/hyperlink" Target="https://agent-admin.paveapi.com/inspectionView/AMWT-TZZDIZBPEH?activeTab=past-sessions" TargetMode="External"/><Relationship Id="rId628" Type="http://schemas.openxmlformats.org/officeDocument/2006/relationships/hyperlink" Target="https://agent-admin.paveapi.com/inspectionView/AMWT-KP5VLHTO6H?activeTab=past-sessions" TargetMode="External"/><Relationship Id="rId506" Type="http://schemas.openxmlformats.org/officeDocument/2006/relationships/hyperlink" Target="https://agent-admin.paveapi.com/inspectionView/LTM-TNJHAQOS4F?activeTab=past-sessions" TargetMode="External"/><Relationship Id="rId627" Type="http://schemas.openxmlformats.org/officeDocument/2006/relationships/hyperlink" Target="https://agent-admin.paveapi.com/inspectionView/AMWT-ZG1LILRSN2?activeTab=past-sessions" TargetMode="External"/><Relationship Id="rId505" Type="http://schemas.openxmlformats.org/officeDocument/2006/relationships/hyperlink" Target="https://agent-admin.paveapi.com/inspectionView/LTM-E0EZPPBORV?activeTab=past-sessions" TargetMode="External"/><Relationship Id="rId626" Type="http://schemas.openxmlformats.org/officeDocument/2006/relationships/hyperlink" Target="https://agent-admin.paveapi.com/inspectionView/AMDE-TMNCDYXQNF?activeTab=past-sessions" TargetMode="External"/><Relationship Id="rId504" Type="http://schemas.openxmlformats.org/officeDocument/2006/relationships/hyperlink" Target="https://agent-admin.paveapi.com/inspectionView/AMWT-JSZMJHHZUO?activeTab=past-sessions" TargetMode="External"/><Relationship Id="rId625" Type="http://schemas.openxmlformats.org/officeDocument/2006/relationships/hyperlink" Target="https://agent-admin.paveapi.com/inspectionView/AMDE-MDN2RGZL1I?activeTab=past-sessions" TargetMode="External"/><Relationship Id="rId48" Type="http://schemas.openxmlformats.org/officeDocument/2006/relationships/hyperlink" Target="http://thai.ps/" TargetMode="External"/><Relationship Id="rId47" Type="http://schemas.openxmlformats.org/officeDocument/2006/relationships/hyperlink" Target="https://agent-admin.paveapi.com/inspectionView/AMWT-KVXALMRDVA?activeTab=past-sessions" TargetMode="External"/><Relationship Id="rId49" Type="http://schemas.openxmlformats.org/officeDocument/2006/relationships/hyperlink" Target="https://agent-admin.paveapi.com/inspectionView/AMWT-GHSBYKLKDX?activeTab=past-sessions" TargetMode="External"/><Relationship Id="rId620" Type="http://schemas.openxmlformats.org/officeDocument/2006/relationships/hyperlink" Target="https://agent-admin.paveapi.com/inspectionView/AMRR-ERTRGRUXPT?activeTab=past-sessions" TargetMode="External"/><Relationship Id="rId31" Type="http://schemas.openxmlformats.org/officeDocument/2006/relationships/hyperlink" Target="https://agent-admin.paveapi.com/inspectionView/AMWT-YLJ9QDNJCC?activeTab=past-sessions" TargetMode="External"/><Relationship Id="rId30" Type="http://schemas.openxmlformats.org/officeDocument/2006/relationships/hyperlink" Target="https://agent-admin.paveapi.com/inspectionView/AMWT-4QZQJIIW09?activeTab=past-sessions" TargetMode="External"/><Relationship Id="rId33" Type="http://schemas.openxmlformats.org/officeDocument/2006/relationships/hyperlink" Target="https://agent-admin.paveapi.com/inspectionView/AMWT-YZRMEABRWQ?activeTab=past-sessions" TargetMode="External"/><Relationship Id="rId32" Type="http://schemas.openxmlformats.org/officeDocument/2006/relationships/hyperlink" Target="https://agent-admin.paveapi.com/inspectionView/AMWT-8J36TSYU0W?activeTab=past-sessions" TargetMode="External"/><Relationship Id="rId35" Type="http://schemas.openxmlformats.org/officeDocument/2006/relationships/hyperlink" Target="https://agent-admin.paveapi.com/inspectionView/AMWT-FFMLJOCVM3?activeTab=past-sessions" TargetMode="External"/><Relationship Id="rId34" Type="http://schemas.openxmlformats.org/officeDocument/2006/relationships/hyperlink" Target="https://agent-admin.paveapi.com/inspectionView/AMWT-KTZTTMVOYX?activeTab=past-sessions" TargetMode="External"/><Relationship Id="rId619" Type="http://schemas.openxmlformats.org/officeDocument/2006/relationships/hyperlink" Target="https://agent-admin.paveapi.com/inspectionView/CRMT-HUKTCENWZV?activeTab=past-sessions" TargetMode="External"/><Relationship Id="rId618" Type="http://schemas.openxmlformats.org/officeDocument/2006/relationships/hyperlink" Target="https://agent-admin.paveapi.com/inspectionView/LTM-KPWUQPFEOA?activeTab=past-sessions" TargetMode="External"/><Relationship Id="rId613" Type="http://schemas.openxmlformats.org/officeDocument/2006/relationships/hyperlink" Target="https://agent-admin.paveapi.com/inspectionView/AMWT-KWXW4QRNUB?activeTab=past-sessions" TargetMode="External"/><Relationship Id="rId612" Type="http://schemas.openxmlformats.org/officeDocument/2006/relationships/hyperlink" Target="https://agent-admin.paveapi.com/inspectionView/UMF4-33V8U7YPN2?activeTab=past-sessions" TargetMode="External"/><Relationship Id="rId611" Type="http://schemas.openxmlformats.org/officeDocument/2006/relationships/hyperlink" Target="https://agent-admin.paveapi.com/inspectionView/CRMI-JNVQIHJNR3?activeTab=past-sessions" TargetMode="External"/><Relationship Id="rId610" Type="http://schemas.openxmlformats.org/officeDocument/2006/relationships/hyperlink" Target="https://agent-admin.paveapi.com/inspectionView/LTM-EN2YZIWBIV?activeTab=past-sessions" TargetMode="External"/><Relationship Id="rId617" Type="http://schemas.openxmlformats.org/officeDocument/2006/relationships/hyperlink" Target="https://agent-admin.paveapi.com/inspectionView/CRMT-13RTV3HWKM?activeTab=past-sessions" TargetMode="External"/><Relationship Id="rId616" Type="http://schemas.openxmlformats.org/officeDocument/2006/relationships/hyperlink" Target="https://agent-admin.paveapi.com/inspectionView/AMRR-95GFQMRGSH?activeTab=past-sessions" TargetMode="External"/><Relationship Id="rId615" Type="http://schemas.openxmlformats.org/officeDocument/2006/relationships/hyperlink" Target="https://agent-admin.paveapi.com/inspectionView/SMG-NGX7HAKOV1?activeTab=past-sessions" TargetMode="External"/><Relationship Id="rId614" Type="http://schemas.openxmlformats.org/officeDocument/2006/relationships/hyperlink" Target="https://agent-admin.paveapi.com/inspectionView/AMWT-HHKJTD2ZXN?activeTab=past-sessions" TargetMode="External"/><Relationship Id="rId37" Type="http://schemas.openxmlformats.org/officeDocument/2006/relationships/hyperlink" Target="https://agent-admin.paveapi.com/inspectionView/AMUO-AUMBGZEHQX?activeTab=past-sessions" TargetMode="External"/><Relationship Id="rId36" Type="http://schemas.openxmlformats.org/officeDocument/2006/relationships/hyperlink" Target="https://agent-admin.paveapi.com/inspectionView/AMWT-9HXXOGDEVU?activeTab=past-sessions" TargetMode="External"/><Relationship Id="rId39" Type="http://schemas.openxmlformats.org/officeDocument/2006/relationships/hyperlink" Target="https://agent-admin.paveapi.com/inspectionView/AMUO-PCIVOKBCKP?activeTab=past-sessions" TargetMode="External"/><Relationship Id="rId38" Type="http://schemas.openxmlformats.org/officeDocument/2006/relationships/hyperlink" Target="http://thai.ps/" TargetMode="External"/><Relationship Id="rId20" Type="http://schemas.openxmlformats.org/officeDocument/2006/relationships/hyperlink" Target="http://thien.ht/" TargetMode="External"/><Relationship Id="rId22" Type="http://schemas.openxmlformats.org/officeDocument/2006/relationships/hyperlink" Target="https://agent-admin.paveapi.com/inspectionView/AMWT-LUQYHWL2PJ?activeTab=past-sessions" TargetMode="External"/><Relationship Id="rId21" Type="http://schemas.openxmlformats.org/officeDocument/2006/relationships/hyperlink" Target="https://agent-admin.paveapi.com/inspectionView/AMWT-DATG8FMQMH?activeTab=past-sessions" TargetMode="External"/><Relationship Id="rId24" Type="http://schemas.openxmlformats.org/officeDocument/2006/relationships/hyperlink" Target="https://agent-admin.paveapi.com/inspectionView/AMWK-2E5SLC65BK?activeTab=past-sessions" TargetMode="External"/><Relationship Id="rId23" Type="http://schemas.openxmlformats.org/officeDocument/2006/relationships/hyperlink" Target="https://agent-admin.paveapi.com/inspectionView/AMWK-0LETVBHI69?activeTab=past-sessions" TargetMode="External"/><Relationship Id="rId409" Type="http://schemas.openxmlformats.org/officeDocument/2006/relationships/hyperlink" Target="http://thai.ps/" TargetMode="External"/><Relationship Id="rId404" Type="http://schemas.openxmlformats.org/officeDocument/2006/relationships/hyperlink" Target="https://agent-admin.paveapi.com/inspectionView/AMWT-SNOKXZZSKJ?activeTab=past-sessions" TargetMode="External"/><Relationship Id="rId525" Type="http://schemas.openxmlformats.org/officeDocument/2006/relationships/hyperlink" Target="http://thien.ht" TargetMode="External"/><Relationship Id="rId646" Type="http://schemas.openxmlformats.org/officeDocument/2006/relationships/hyperlink" Target="https://agent-admin.paveapi.com/inspectionView/AMRR-QVFYQF156G?activeTab=past-sessions" TargetMode="External"/><Relationship Id="rId403" Type="http://schemas.openxmlformats.org/officeDocument/2006/relationships/hyperlink" Target="https://agent-admin.paveapi.com/inspectionView/AMWT-8QLTAQPYLZ?activeTab=past-sessions" TargetMode="External"/><Relationship Id="rId524" Type="http://schemas.openxmlformats.org/officeDocument/2006/relationships/hyperlink" Target="https://agent-admin.paveapi.com/inspectionView/AMWT-A1PVOJ3ZYZ?activeTab=past-sessions" TargetMode="External"/><Relationship Id="rId645" Type="http://schemas.openxmlformats.org/officeDocument/2006/relationships/hyperlink" Target="https://agent-admin.paveapi.com/inspectionView/AMWT-6K8XR00K7F?activeTab=past-sessions" TargetMode="External"/><Relationship Id="rId402" Type="http://schemas.openxmlformats.org/officeDocument/2006/relationships/hyperlink" Target="https://agent-admin.paveapi.com/inspectionView/AMWT-1PTZX3ZPBI?activeTab=past-sessions" TargetMode="External"/><Relationship Id="rId523" Type="http://schemas.openxmlformats.org/officeDocument/2006/relationships/hyperlink" Target="https://agent-admin.paveapi.com/inspectionView/AMWT-XCFSWYFR4Y?activeTab=past-sessions" TargetMode="External"/><Relationship Id="rId644" Type="http://schemas.openxmlformats.org/officeDocument/2006/relationships/hyperlink" Target="https://agent-admin.paveapi.com/inspectionView/AMWT-ZDU1X5TJEX?activeTab=past-sessions" TargetMode="External"/><Relationship Id="rId401" Type="http://schemas.openxmlformats.org/officeDocument/2006/relationships/hyperlink" Target="https://agent-admin.paveapi.com/inspectionView/AMWT-ESI3XOMMP0?activeTab=past-sessions" TargetMode="External"/><Relationship Id="rId522" Type="http://schemas.openxmlformats.org/officeDocument/2006/relationships/hyperlink" Target="https://agent-admin.paveapi.com/inspectionView/AMWT-QTIW3YVGJU?activeTab=past-sessions" TargetMode="External"/><Relationship Id="rId643" Type="http://schemas.openxmlformats.org/officeDocument/2006/relationships/hyperlink" Target="https://agent-admin.paveapi.com/inspectionView/AMWT-TM3B3A3NXG?activeTab=past-sessions" TargetMode="External"/><Relationship Id="rId408" Type="http://schemas.openxmlformats.org/officeDocument/2006/relationships/hyperlink" Target="https://agent-admin.paveapi.com/inspectionView/AMWT-QOV9DOAJAC?activeTab=past-sessions" TargetMode="External"/><Relationship Id="rId529" Type="http://schemas.openxmlformats.org/officeDocument/2006/relationships/hyperlink" Target="https://agent-admin.paveapi.com/inspectionView/AMDE-DK5RVJ82SA?activeTab=past-sessions" TargetMode="External"/><Relationship Id="rId407" Type="http://schemas.openxmlformats.org/officeDocument/2006/relationships/hyperlink" Target="https://agent-admin.paveapi.com/inspectionView/AMWT-UJ591T2TPC?activeTab=past-sessions" TargetMode="External"/><Relationship Id="rId528" Type="http://schemas.openxmlformats.org/officeDocument/2006/relationships/hyperlink" Target="https://agent-admin.paveapi.com/inspectionView/AMIT-OBA6RBWCDP?activeTab=past-sessions" TargetMode="External"/><Relationship Id="rId649" Type="http://schemas.openxmlformats.org/officeDocument/2006/relationships/hyperlink" Target="https://agent-admin.paveapi.com/inspectionView/AMUO-36UMPYJXIQ?activeTab=past-sessions" TargetMode="External"/><Relationship Id="rId406" Type="http://schemas.openxmlformats.org/officeDocument/2006/relationships/hyperlink" Target="https://agent-admin.paveapi.com/inspectionView/CRMI-C3WXDCEQ2G?activeTab=past-sessions" TargetMode="External"/><Relationship Id="rId527" Type="http://schemas.openxmlformats.org/officeDocument/2006/relationships/hyperlink" Target="https://agent-admin.paveapi.com/inspectionView/AMDE-KIZW14DRKY?activeTab=past-sessions" TargetMode="External"/><Relationship Id="rId648" Type="http://schemas.openxmlformats.org/officeDocument/2006/relationships/hyperlink" Target="https://agent-admin.paveapi.com/inspectionView/AMUO-0OBCFVEAHE?activeTab=past-sessions" TargetMode="External"/><Relationship Id="rId405" Type="http://schemas.openxmlformats.org/officeDocument/2006/relationships/hyperlink" Target="https://agent-admin.paveapi.com/inspectionView/CRMI-RVFDDLSXRZ?activeTab=past-sessions" TargetMode="External"/><Relationship Id="rId526" Type="http://schemas.openxmlformats.org/officeDocument/2006/relationships/hyperlink" Target="https://agent-admin.paveapi.com/inspectionView/AMWT-RTIM7RX2WV?activeTab=past-sessions" TargetMode="External"/><Relationship Id="rId647" Type="http://schemas.openxmlformats.org/officeDocument/2006/relationships/hyperlink" Target="https://agent-admin.paveapi.com/inspectionView/AMWT-1S9FMEMC7G?activeTab=past-sessions" TargetMode="External"/><Relationship Id="rId26" Type="http://schemas.openxmlformats.org/officeDocument/2006/relationships/hyperlink" Target="https://agent-admin.paveapi.com/inspectionView/AMWT-HZGK1F7EOC?activeTab=past-sessions" TargetMode="External"/><Relationship Id="rId25" Type="http://schemas.openxmlformats.org/officeDocument/2006/relationships/hyperlink" Target="https://agent-admin.paveapi.com/inspectionView/AMWT-PHOWOY9XWL?activeTab=past-sessions" TargetMode="External"/><Relationship Id="rId28" Type="http://schemas.openxmlformats.org/officeDocument/2006/relationships/hyperlink" Target="https://agent-admin.paveapi.com/inspectionView/AMWT-S67ALEAAXE?activeTab=past-sessions" TargetMode="External"/><Relationship Id="rId27" Type="http://schemas.openxmlformats.org/officeDocument/2006/relationships/hyperlink" Target="https://agent-admin.paveapi.com/inspectionView/AMWT-RRI5HAYGDE?activeTab=past-sessions" TargetMode="External"/><Relationship Id="rId400" Type="http://schemas.openxmlformats.org/officeDocument/2006/relationships/hyperlink" Target="https://agent-admin.paveapi.com/inspectionView/CRMI-8IJTJS8RQR?activeTab=past-sessions" TargetMode="External"/><Relationship Id="rId521" Type="http://schemas.openxmlformats.org/officeDocument/2006/relationships/hyperlink" Target="https://agent-admin.paveapi.com/inspectionView/AMWT-L2HNSN3FSQ?activeTab=past-sessions" TargetMode="External"/><Relationship Id="rId642" Type="http://schemas.openxmlformats.org/officeDocument/2006/relationships/hyperlink" Target="https://agent-admin.paveapi.com/inspectionView/AMWT-KIQON67BEO?activeTab=past-sessions" TargetMode="External"/><Relationship Id="rId29" Type="http://schemas.openxmlformats.org/officeDocument/2006/relationships/hyperlink" Target="https://agent-admin.paveapi.com/inspectionView/AMWT-5BXQC3PMIY?activeTab=past-sessions" TargetMode="External"/><Relationship Id="rId520" Type="http://schemas.openxmlformats.org/officeDocument/2006/relationships/hyperlink" Target="https://agent-admin.paveapi.com/inspectionView/AMWT-P87ZC5YW0D?activeTab=past-sessions" TargetMode="External"/><Relationship Id="rId641" Type="http://schemas.openxmlformats.org/officeDocument/2006/relationships/hyperlink" Target="https://agent-admin.paveapi.com/inspectionView/AMWT-G11OAV08RT?activeTab=past-sessions" TargetMode="External"/><Relationship Id="rId640" Type="http://schemas.openxmlformats.org/officeDocument/2006/relationships/hyperlink" Target="https://agent-admin.paveapi.com/inspectionView/AMWT-GSVKK0SHI8?activeTab=past-sessions" TargetMode="External"/><Relationship Id="rId11" Type="http://schemas.openxmlformats.org/officeDocument/2006/relationships/hyperlink" Target="https://agent-admin.paveapi.com/inspectionView/AMWT-3WGEVP26ND?activeTab=past-sessions" TargetMode="External"/><Relationship Id="rId10" Type="http://schemas.openxmlformats.org/officeDocument/2006/relationships/hyperlink" Target="https://agent-admin.paveapi.com/inspectionView/AMWT-DJSUVCEAIA?activeTab=past-sessions" TargetMode="External"/><Relationship Id="rId13" Type="http://schemas.openxmlformats.org/officeDocument/2006/relationships/hyperlink" Target="https://agent-admin.paveapi.com/inspectionView/AMWT-K4QXNEMCQM?activeTab=past-sessions" TargetMode="External"/><Relationship Id="rId12" Type="http://schemas.openxmlformats.org/officeDocument/2006/relationships/hyperlink" Target="https://agent-admin.paveapi.com/inspectionView/AMWT-Y8AFQZI95U?activeTab=past-sessions" TargetMode="External"/><Relationship Id="rId519" Type="http://schemas.openxmlformats.org/officeDocument/2006/relationships/hyperlink" Target="https://agent-admin.paveapi.com/inspectionView/LTM-AYDHZZ1GYK?activeTab=past-sessions" TargetMode="External"/><Relationship Id="rId514" Type="http://schemas.openxmlformats.org/officeDocument/2006/relationships/hyperlink" Target="https://agent-admin.paveapi.com/inspectionView/AMDE-T8E33UNHLE?activeTab=past-sessions" TargetMode="External"/><Relationship Id="rId635" Type="http://schemas.openxmlformats.org/officeDocument/2006/relationships/hyperlink" Target="https://agent-admin.paveapi.com/inspectionView/AMIT-TZSULJR3QU?activeTab=past-sessions" TargetMode="External"/><Relationship Id="rId513" Type="http://schemas.openxmlformats.org/officeDocument/2006/relationships/hyperlink" Target="https://agent-admin.paveapi.com/inspectionView/AMIT-RUITCSLJUR?activeTab=past-sessions" TargetMode="External"/><Relationship Id="rId634" Type="http://schemas.openxmlformats.org/officeDocument/2006/relationships/hyperlink" Target="https://agent-admin.paveapi.com/inspectionView/AMDE-XGLOWOQQCX?activeTab=past-sessions" TargetMode="External"/><Relationship Id="rId512" Type="http://schemas.openxmlformats.org/officeDocument/2006/relationships/hyperlink" Target="https://agent-admin.paveapi.com/inspectionView/AMDE-VTJ9APB5SK?activeTab=past-sessions" TargetMode="External"/><Relationship Id="rId633" Type="http://schemas.openxmlformats.org/officeDocument/2006/relationships/hyperlink" Target="https://agent-admin.paveapi.com/inspectionView/AMDE-SW2SLQKTGS?activeTab=past-sessions" TargetMode="External"/><Relationship Id="rId511" Type="http://schemas.openxmlformats.org/officeDocument/2006/relationships/hyperlink" Target="https://agent-admin.paveapi.com/inspectionView/AMWT-OKYXD7MKUF?activeTab=past-sessions" TargetMode="External"/><Relationship Id="rId632" Type="http://schemas.openxmlformats.org/officeDocument/2006/relationships/hyperlink" Target="https://agent-admin.paveapi.com/inspectionView/AMWK-ELA2PMDBGX?activeTab=past-sessions" TargetMode="External"/><Relationship Id="rId518" Type="http://schemas.openxmlformats.org/officeDocument/2006/relationships/hyperlink" Target="https://agent-admin.paveapi.com/inspectionView/ICA-DTLPKZDKBP?activeTab=past-sessions" TargetMode="External"/><Relationship Id="rId639" Type="http://schemas.openxmlformats.org/officeDocument/2006/relationships/hyperlink" Target="https://agent-admin.paveapi.com/inspectionView/AMWT-9JBBSVT5LS?activeTab=past-sessions" TargetMode="External"/><Relationship Id="rId517" Type="http://schemas.openxmlformats.org/officeDocument/2006/relationships/hyperlink" Target="https://agent-admin.paveapi.com/inspectionView/AMDE-RQAF01DCBU?activeTab=past-sessions" TargetMode="External"/><Relationship Id="rId638" Type="http://schemas.openxmlformats.org/officeDocument/2006/relationships/hyperlink" Target="https://agent-admin.paveapi.com/inspectionView/AMWK-5TOKUWLVWV?activeTab=past-sessions" TargetMode="External"/><Relationship Id="rId516" Type="http://schemas.openxmlformats.org/officeDocument/2006/relationships/hyperlink" Target="https://agent-admin.paveapi.com/inspectionView/AMFR-9DRVU6E0ZT?activeTab=past-sessions" TargetMode="External"/><Relationship Id="rId637" Type="http://schemas.openxmlformats.org/officeDocument/2006/relationships/hyperlink" Target="https://agent-admin.paveapi.com/inspectionView/AMIT-LFZHAPUWUY?activeTab=past-sessions" TargetMode="External"/><Relationship Id="rId515" Type="http://schemas.openxmlformats.org/officeDocument/2006/relationships/hyperlink" Target="https://agent-admin.paveapi.com/inspectionView/AMDE-JH8Y4AMYFG?activeTab=past-sessions" TargetMode="External"/><Relationship Id="rId636" Type="http://schemas.openxmlformats.org/officeDocument/2006/relationships/hyperlink" Target="https://agent-admin.paveapi.com/inspectionView/AMDE-TAI20QUXLY?activeTab=past-sessions" TargetMode="External"/><Relationship Id="rId15" Type="http://schemas.openxmlformats.org/officeDocument/2006/relationships/hyperlink" Target="https://agent-admin.paveapi.com/inspectionView/AMWT-UAP6DMFU7W?activeTab=past-sessions" TargetMode="External"/><Relationship Id="rId14" Type="http://schemas.openxmlformats.org/officeDocument/2006/relationships/hyperlink" Target="https://agent-admin.paveapi.com/inspectionView/AMWT-OXMZ5JFMHE?activeTab=past-sessions" TargetMode="External"/><Relationship Id="rId17" Type="http://schemas.openxmlformats.org/officeDocument/2006/relationships/hyperlink" Target="http://thai.ps/" TargetMode="External"/><Relationship Id="rId16" Type="http://schemas.openxmlformats.org/officeDocument/2006/relationships/hyperlink" Target="https://agent-admin.paveapi.com/inspectionView/AMWT-PBSUZRQGJ2?activeTab=past-sessions" TargetMode="External"/><Relationship Id="rId19" Type="http://schemas.openxmlformats.org/officeDocument/2006/relationships/hyperlink" Target="https://agent-admin.paveapi.com/inspectionView/AMWT-1GEMNZE9PH?activeTab=past-sessions" TargetMode="External"/><Relationship Id="rId510" Type="http://schemas.openxmlformats.org/officeDocument/2006/relationships/hyperlink" Target="https://agent-admin.paveapi.com/inspectionView/AMWT-22UYBV7PG3?activeTab=past-sessions" TargetMode="External"/><Relationship Id="rId631" Type="http://schemas.openxmlformats.org/officeDocument/2006/relationships/hyperlink" Target="https://agent-admin.paveapi.com/inspectionView/AMDE-6VF3YLIBL3?activeTab=past-sessions" TargetMode="External"/><Relationship Id="rId18" Type="http://schemas.openxmlformats.org/officeDocument/2006/relationships/hyperlink" Target="https://agent-admin.paveapi.com/inspectionView/AMWT-CLUBELHGWI?activeTab=past-sessions" TargetMode="External"/><Relationship Id="rId630" Type="http://schemas.openxmlformats.org/officeDocument/2006/relationships/hyperlink" Target="https://agent-admin.paveapi.com/inspectionView/AMES-VWFG5L6QIH?activeTab=past-sessions" TargetMode="External"/><Relationship Id="rId84" Type="http://schemas.openxmlformats.org/officeDocument/2006/relationships/hyperlink" Target="https://agent-admin.paveapi.com/inspectionView/AMWK-04GQCS5Q1M?activeTab=past-sessions" TargetMode="External"/><Relationship Id="rId83" Type="http://schemas.openxmlformats.org/officeDocument/2006/relationships/hyperlink" Target="https://agent-admin.paveapi.com/inspectionView/AMDE-9DKNISMVYV?activeTab=past-sessions" TargetMode="External"/><Relationship Id="rId86" Type="http://schemas.openxmlformats.org/officeDocument/2006/relationships/hyperlink" Target="https://agent-admin.paveapi.com/inspectionView/AMWT-KWQIWL3WAS?activeTab=past-sessions" TargetMode="External"/><Relationship Id="rId85" Type="http://schemas.openxmlformats.org/officeDocument/2006/relationships/hyperlink" Target="https://agent-admin.paveapi.com/inspectionView/AMWK-UUQYCDUDIF?activeTab=past-sessions" TargetMode="External"/><Relationship Id="rId88" Type="http://schemas.openxmlformats.org/officeDocument/2006/relationships/hyperlink" Target="https://agent-admin.paveapi.com/inspectionView/AMWT-WYUPJGTSH3?activeTab=past-sessions" TargetMode="External"/><Relationship Id="rId87" Type="http://schemas.openxmlformats.org/officeDocument/2006/relationships/hyperlink" Target="https://agent-admin.paveapi.com/inspectionView/AMWT-UZJV0CJTI5?activeTab=past-sessions" TargetMode="External"/><Relationship Id="rId89" Type="http://schemas.openxmlformats.org/officeDocument/2006/relationships/hyperlink" Target="https://agent-admin.paveapi.com/inspectionView/AMWT-OWB8UWYMNX?activeTab=past-sessions" TargetMode="External"/><Relationship Id="rId708" Type="http://schemas.openxmlformats.org/officeDocument/2006/relationships/vmlDrawing" Target="../drawings/vmlDrawing4.vml"/><Relationship Id="rId707" Type="http://schemas.openxmlformats.org/officeDocument/2006/relationships/drawing" Target="../drawings/drawing5.xml"/><Relationship Id="rId706" Type="http://schemas.openxmlformats.org/officeDocument/2006/relationships/hyperlink" Target="https://agent-admin.paveapi.com/inspectionView/AMDE-1GDWPFXKMH?activeTab=past-sessions" TargetMode="External"/><Relationship Id="rId80" Type="http://schemas.openxmlformats.org/officeDocument/2006/relationships/hyperlink" Target="https://agent-admin.paveapi.com/inspectionView/AMWT-Z4O99EH73A?activeTab=past-sessions" TargetMode="External"/><Relationship Id="rId82" Type="http://schemas.openxmlformats.org/officeDocument/2006/relationships/hyperlink" Target="https://agent-admin.paveapi.com/inspectionView/AMWT-ATTIMAVAH5?activeTab=past-sessions" TargetMode="External"/><Relationship Id="rId81" Type="http://schemas.openxmlformats.org/officeDocument/2006/relationships/hyperlink" Target="https://agent-admin.paveapi.com/inspectionView/AMWT-SZWRFBIE6C?activeTab=past-sessions" TargetMode="External"/><Relationship Id="rId701" Type="http://schemas.openxmlformats.org/officeDocument/2006/relationships/hyperlink" Target="https://agent-admin.paveapi.com/inspectionView/AMWT-Y3HELIZMDW?activeTab=past-sessions" TargetMode="External"/><Relationship Id="rId700" Type="http://schemas.openxmlformats.org/officeDocument/2006/relationships/hyperlink" Target="https://agent-admin.paveapi.com/inspectionView/ICA-E8GPDHFHX0?activeTab=past-sessions" TargetMode="External"/><Relationship Id="rId705" Type="http://schemas.openxmlformats.org/officeDocument/2006/relationships/hyperlink" Target="https://agent-admin.paveapi.com/inspectionView/AMIT-NQACECCR0W?activeTab=past-sessions" TargetMode="External"/><Relationship Id="rId704" Type="http://schemas.openxmlformats.org/officeDocument/2006/relationships/hyperlink" Target="https://agent-admin.paveapi.com/inspectionView/ADF-EHCIBYTMM7?activeTab=past-sessions" TargetMode="External"/><Relationship Id="rId703" Type="http://schemas.openxmlformats.org/officeDocument/2006/relationships/hyperlink" Target="https://agent-admin.paveapi.com/inspectionView/CRMT-E5WK6OIKBU?activeTab=past-sessions" TargetMode="External"/><Relationship Id="rId702" Type="http://schemas.openxmlformats.org/officeDocument/2006/relationships/hyperlink" Target="https://agent-admin.paveapi.com/inspectionView/CRMT-EJTFGPHQOZ?activeTab=past-sessions" TargetMode="External"/><Relationship Id="rId73" Type="http://schemas.openxmlformats.org/officeDocument/2006/relationships/hyperlink" Target="https://agent-admin.paveapi.com/inspectionView/AMWT-URY1XODQ5G?activeTab=past-sessions" TargetMode="External"/><Relationship Id="rId72" Type="http://schemas.openxmlformats.org/officeDocument/2006/relationships/hyperlink" Target="https://agent-admin.paveapi.com/inspectionView/AMUO-47UJ7TJVZR?activeTab=past-sessions" TargetMode="External"/><Relationship Id="rId75" Type="http://schemas.openxmlformats.org/officeDocument/2006/relationships/hyperlink" Target="https://agent-admin.paveapi.com/inspectionView/AMWT-XNJDJ9YQVB?activeTab=past-sessions" TargetMode="External"/><Relationship Id="rId74" Type="http://schemas.openxmlformats.org/officeDocument/2006/relationships/hyperlink" Target="https://agent-admin.paveapi.com/inspectionView/AMWT-ERRCB2WK0D?activeTab=past-sessions" TargetMode="External"/><Relationship Id="rId77" Type="http://schemas.openxmlformats.org/officeDocument/2006/relationships/hyperlink" Target="https://agent-admin.paveapi.com/inspectionView/AMWT-ZBVCXS6YQH?activeTab=past-sessions" TargetMode="External"/><Relationship Id="rId76" Type="http://schemas.openxmlformats.org/officeDocument/2006/relationships/hyperlink" Target="https://agent-admin.paveapi.com/inspectionView/AMWT-ZUD3XDPO4E?activeTab=past-sessions" TargetMode="External"/><Relationship Id="rId79" Type="http://schemas.openxmlformats.org/officeDocument/2006/relationships/hyperlink" Target="https://agent-admin.paveapi.com/inspectionView/AMWT-Z8QWJ3XFWG?activeTab=past-sessions" TargetMode="External"/><Relationship Id="rId78" Type="http://schemas.openxmlformats.org/officeDocument/2006/relationships/hyperlink" Target="https://agent-admin.paveapi.com/inspectionView/AMWT-HTVEEY0R3B?activeTab=past-sessions" TargetMode="External"/><Relationship Id="rId71" Type="http://schemas.openxmlformats.org/officeDocument/2006/relationships/hyperlink" Target="https://agent-admin.paveapi.com/inspectionView/AMUO-4VS5Q2CSH5?activeTab=past-sessions" TargetMode="External"/><Relationship Id="rId70" Type="http://schemas.openxmlformats.org/officeDocument/2006/relationships/hyperlink" Target="https://agent-admin.paveapi.com/inspectionView/AMWT-RPSSG99U5S?activeTab=past-sessions" TargetMode="External"/><Relationship Id="rId62" Type="http://schemas.openxmlformats.org/officeDocument/2006/relationships/hyperlink" Target="https://agent-admin.paveapi.com/inspectionView/AMWT-QCLG8NKTBB?activeTab=past-sessions" TargetMode="External"/><Relationship Id="rId61" Type="http://schemas.openxmlformats.org/officeDocument/2006/relationships/hyperlink" Target="http://thai.ps/" TargetMode="External"/><Relationship Id="rId64" Type="http://schemas.openxmlformats.org/officeDocument/2006/relationships/hyperlink" Target="http://thai.ps/" TargetMode="External"/><Relationship Id="rId63" Type="http://schemas.openxmlformats.org/officeDocument/2006/relationships/hyperlink" Target="https://agent-admin.paveapi.com/inspectionView/AMWT-4HWNJ9UOBS?activeTab=past-sessions" TargetMode="External"/><Relationship Id="rId66" Type="http://schemas.openxmlformats.org/officeDocument/2006/relationships/hyperlink" Target="https://agent-admin.paveapi.com/inspectionView/AMWT-AUTEPJ6QEI?activeTab=past-sessions" TargetMode="External"/><Relationship Id="rId65" Type="http://schemas.openxmlformats.org/officeDocument/2006/relationships/hyperlink" Target="https://agent-admin.paveapi.com/inspectionView/AMWT-O9BZSUEMNR?activeTab=past-sessions" TargetMode="External"/><Relationship Id="rId68" Type="http://schemas.openxmlformats.org/officeDocument/2006/relationships/hyperlink" Target="https://agent-admin.paveapi.com/inspectionView/AMWT-W6K3ENBLAB?activeTab=past-sessions" TargetMode="External"/><Relationship Id="rId67" Type="http://schemas.openxmlformats.org/officeDocument/2006/relationships/hyperlink" Target="https://agent-admin.paveapi.com/inspectionView/AMWT-AZQTMPVVSF?activeTab=past-sessions" TargetMode="External"/><Relationship Id="rId609" Type="http://schemas.openxmlformats.org/officeDocument/2006/relationships/hyperlink" Target="https://agent-admin.paveapi.com/inspectionView/AMWT-CXT6AFRNPB?activeTab=past-sessions" TargetMode="External"/><Relationship Id="rId608" Type="http://schemas.openxmlformats.org/officeDocument/2006/relationships/hyperlink" Target="https://agent-admin.paveapi.com/inspectionView/AMWT-OZJUUDTPAJ?activeTab=past-sessions" TargetMode="External"/><Relationship Id="rId607" Type="http://schemas.openxmlformats.org/officeDocument/2006/relationships/hyperlink" Target="https://agent-admin.paveapi.com/inspectionView/AMWT-PD04GL1P91?activeTab=past-sessions" TargetMode="External"/><Relationship Id="rId60" Type="http://schemas.openxmlformats.org/officeDocument/2006/relationships/hyperlink" Target="https://agent-admin.paveapi.com/inspectionView/AMWT-IBDQJLFAIS?activeTab=past-sessions" TargetMode="External"/><Relationship Id="rId602" Type="http://schemas.openxmlformats.org/officeDocument/2006/relationships/hyperlink" Target="https://agent-admin.paveapi.com/inspectionView/AMDE-ZWPMKRN5NO?activeTab=past-sessions" TargetMode="External"/><Relationship Id="rId601" Type="http://schemas.openxmlformats.org/officeDocument/2006/relationships/hyperlink" Target="https://agent-admin.paveapi.com/inspectionView/AMDE-OPBY5BNV9K?activeTab=past-sessions" TargetMode="External"/><Relationship Id="rId600" Type="http://schemas.openxmlformats.org/officeDocument/2006/relationships/hyperlink" Target="https://agent-admin.paveapi.com/inspectionView/AMWT-JVAU8HTSGE?activeTab=past-sessions" TargetMode="External"/><Relationship Id="rId606" Type="http://schemas.openxmlformats.org/officeDocument/2006/relationships/hyperlink" Target="https://agent-admin.paveapi.com/inspectionView/AMWT-QZFE9IMZGT?activeTab=past-sessions" TargetMode="External"/><Relationship Id="rId605" Type="http://schemas.openxmlformats.org/officeDocument/2006/relationships/hyperlink" Target="https://agent-admin.paveapi.com/inspectionView/LTM-ZCDY7H7G0G?activeTab=past-sessions" TargetMode="External"/><Relationship Id="rId604" Type="http://schemas.openxmlformats.org/officeDocument/2006/relationships/hyperlink" Target="https://agent-admin.paveapi.com/inspectionView/CRMT-SZ5NORCQHG?activeTab=past-sessions" TargetMode="External"/><Relationship Id="rId603" Type="http://schemas.openxmlformats.org/officeDocument/2006/relationships/hyperlink" Target="https://agent-admin.paveapi.com/inspectionView/AMWT-1EGAMFNSKH?activeTab=past-sessions" TargetMode="External"/><Relationship Id="rId69" Type="http://schemas.openxmlformats.org/officeDocument/2006/relationships/hyperlink" Target="https://agent-admin.paveapi.com/inspectionView/AMWT-0PNYYZGQVQ?activeTab=past-sessions" TargetMode="External"/><Relationship Id="rId51" Type="http://schemas.openxmlformats.org/officeDocument/2006/relationships/hyperlink" Target="http://thai.ps/" TargetMode="External"/><Relationship Id="rId50" Type="http://schemas.openxmlformats.org/officeDocument/2006/relationships/hyperlink" Target="https://agent-admin.paveapi.com/inspectionView/AMFR-FI5VOY04WG?activeTab=past-sessions" TargetMode="External"/><Relationship Id="rId53" Type="http://schemas.openxmlformats.org/officeDocument/2006/relationships/hyperlink" Target="https://agent-admin.paveapi.com/inspectionView/AMRR-OZLMNXYP6V?activeTab=past-sessions" TargetMode="External"/><Relationship Id="rId52" Type="http://schemas.openxmlformats.org/officeDocument/2006/relationships/hyperlink" Target="https://agent-admin.paveapi.com/inspectionView/AMFR-DUYRYNR4RA?activeTab=past-sessions" TargetMode="External"/><Relationship Id="rId55" Type="http://schemas.openxmlformats.org/officeDocument/2006/relationships/hyperlink" Target="https://agent-admin.paveapi.com/inspectionView/AMWT-2E6VCWYOGJ?activeTab=past-sessions" TargetMode="External"/><Relationship Id="rId54" Type="http://schemas.openxmlformats.org/officeDocument/2006/relationships/hyperlink" Target="https://agent-admin.paveapi.com/inspectionView/AMRR-JF4KPDCGVZ?activeTab=past-sessions" TargetMode="External"/><Relationship Id="rId57" Type="http://schemas.openxmlformats.org/officeDocument/2006/relationships/hyperlink" Target="https://agent-admin.paveapi.com/inspectionView/AMWT-5IHMOJN3KV?activeTab=past-sessions" TargetMode="External"/><Relationship Id="rId56" Type="http://schemas.openxmlformats.org/officeDocument/2006/relationships/hyperlink" Target="https://agent-admin.paveapi.com/inspectionView/AMRR-JBWYQOMIOG?activeTab=past-sessions" TargetMode="External"/><Relationship Id="rId710" Type="http://schemas.openxmlformats.org/officeDocument/2006/relationships/table" Target="../tables/table4.xml"/><Relationship Id="rId59" Type="http://schemas.openxmlformats.org/officeDocument/2006/relationships/hyperlink" Target="https://agent-admin.paveapi.com/inspectionView/AMWT-H78D2SZZMW?activeTab=past-sessions" TargetMode="External"/><Relationship Id="rId58" Type="http://schemas.openxmlformats.org/officeDocument/2006/relationships/hyperlink" Target="https://agent-admin.paveapi.com/inspectionView/AMWT-XFA6A1GZR5?activeTab=past-sessions" TargetMode="External"/><Relationship Id="rId590" Type="http://schemas.openxmlformats.org/officeDocument/2006/relationships/hyperlink" Target="https://agent-admin.paveapi.com/inspectionView/AMWT-DUFRIP0PMH?activeTab=past-sessions" TargetMode="External"/><Relationship Id="rId107" Type="http://schemas.openxmlformats.org/officeDocument/2006/relationships/hyperlink" Target="https://agent-admin.paveapi.com/inspectionView/AMWT-CDHMEV16XV?activeTab=past-sessions" TargetMode="External"/><Relationship Id="rId228" Type="http://schemas.openxmlformats.org/officeDocument/2006/relationships/hyperlink" Target="https://agent-admin.paveapi.com/inspectionView/AMWT-WFBJFUNBF7?activeTab=past-sessions" TargetMode="External"/><Relationship Id="rId349" Type="http://schemas.openxmlformats.org/officeDocument/2006/relationships/hyperlink" Target="http://tam.to/" TargetMode="External"/><Relationship Id="rId106" Type="http://schemas.openxmlformats.org/officeDocument/2006/relationships/hyperlink" Target="https://agent-admin.paveapi.com/inspectionView/AMWT-1DDORJRZL4?activeTab=past-sessions" TargetMode="External"/><Relationship Id="rId227" Type="http://schemas.openxmlformats.org/officeDocument/2006/relationships/hyperlink" Target="https://agent-admin.paveapi.com/inspectionView/AMWT-MZODHQG8HO?activeTab=past-sessions" TargetMode="External"/><Relationship Id="rId348" Type="http://schemas.openxmlformats.org/officeDocument/2006/relationships/hyperlink" Target="https://agent-admin.paveapi.com/inspectionView/AMAU-9KVGPLGO3X?activeTab=past-sessions" TargetMode="External"/><Relationship Id="rId469" Type="http://schemas.openxmlformats.org/officeDocument/2006/relationships/hyperlink" Target="https://agent-admin.paveapi.com/inspectionView/LTM-0ZFFX9ZFKK?activeTab=past-sessions" TargetMode="External"/><Relationship Id="rId105" Type="http://schemas.openxmlformats.org/officeDocument/2006/relationships/hyperlink" Target="https://agent-admin.paveapi.com/inspectionView/AMWT-C8ELSSRAPE?activeTab=past-sessions" TargetMode="External"/><Relationship Id="rId226" Type="http://schemas.openxmlformats.org/officeDocument/2006/relationships/hyperlink" Target="https://agent-admin.paveapi.com/inspectionView/AMWT-MDGWGYYCHB?activeTab=past-sessions" TargetMode="External"/><Relationship Id="rId347" Type="http://schemas.openxmlformats.org/officeDocument/2006/relationships/hyperlink" Target="http://tam.to/" TargetMode="External"/><Relationship Id="rId468" Type="http://schemas.openxmlformats.org/officeDocument/2006/relationships/hyperlink" Target="https://agent-admin.paveapi.com/inspectionView/AMWT-OMPDPYEPUJ?activeTab=past-sessions" TargetMode="External"/><Relationship Id="rId589" Type="http://schemas.openxmlformats.org/officeDocument/2006/relationships/hyperlink" Target="https://agent-admin.paveapi.com/inspectionView/CRMT-CWM7CVHT1C?activeTab=past-sessions" TargetMode="External"/><Relationship Id="rId104" Type="http://schemas.openxmlformats.org/officeDocument/2006/relationships/hyperlink" Target="https://agent-admin.paveapi.com/inspectionView/AMWT-GPJ2MEIWGB?activeTab=past-sessions" TargetMode="External"/><Relationship Id="rId225" Type="http://schemas.openxmlformats.org/officeDocument/2006/relationships/hyperlink" Target="https://agent-admin.paveapi.com/inspectionView/CRMI-NZHG2V10ZV?activeTab=past-sessions" TargetMode="External"/><Relationship Id="rId346" Type="http://schemas.openxmlformats.org/officeDocument/2006/relationships/hyperlink" Target="https://agent-admin.paveapi.com/inspectionView/AMDE-OPT5QNXKNH?activeTab=past-sessions" TargetMode="External"/><Relationship Id="rId467" Type="http://schemas.openxmlformats.org/officeDocument/2006/relationships/hyperlink" Target="https://agent-admin.paveapi.com/inspectionView/AMWT-PV8ETJE3IS?activeTab=past-sessions" TargetMode="External"/><Relationship Id="rId588" Type="http://schemas.openxmlformats.org/officeDocument/2006/relationships/hyperlink" Target="https://agent-admin.paveapi.com/inspectionView/CRMT-1NJC4FN8QJ?activeTab=past-sessions" TargetMode="External"/><Relationship Id="rId109" Type="http://schemas.openxmlformats.org/officeDocument/2006/relationships/hyperlink" Target="https://agent-admin.paveapi.com/inspectionView/AMWT-0Y9YXBD4KO?activeTab=past-sessions" TargetMode="External"/><Relationship Id="rId108" Type="http://schemas.openxmlformats.org/officeDocument/2006/relationships/hyperlink" Target="https://agent-admin.paveapi.com/inspectionView/AMWT-PZKBXSZSJP?activeTab=past-sessions" TargetMode="External"/><Relationship Id="rId229" Type="http://schemas.openxmlformats.org/officeDocument/2006/relationships/hyperlink" Target="https://agent-admin.paveapi.com/inspectionView/AMWT-JHNCETVZNI?activeTab=past-sessions" TargetMode="External"/><Relationship Id="rId220" Type="http://schemas.openxmlformats.org/officeDocument/2006/relationships/hyperlink" Target="https://agent-admin.paveapi.com/inspectionView/AMBE-BYRWMUDYOW?activeTab=past-sessions" TargetMode="External"/><Relationship Id="rId341" Type="http://schemas.openxmlformats.org/officeDocument/2006/relationships/hyperlink" Target="http://tam.to/" TargetMode="External"/><Relationship Id="rId462" Type="http://schemas.openxmlformats.org/officeDocument/2006/relationships/hyperlink" Target="https://agent-admin.paveapi.com/inspectionView/AMDE-SWVSAQMPBA?activeTab=past-sessions" TargetMode="External"/><Relationship Id="rId583" Type="http://schemas.openxmlformats.org/officeDocument/2006/relationships/hyperlink" Target="https://agent-admin.paveapi.com/inspectionView/AMWK-ZHWGO2EXRV?activeTab=past-sessions" TargetMode="External"/><Relationship Id="rId340" Type="http://schemas.openxmlformats.org/officeDocument/2006/relationships/hyperlink" Target="https://agent-admin.paveapi.com/inspectionView/AMWT-BVW9EVF1XM?activeTab=past-sessions" TargetMode="External"/><Relationship Id="rId461" Type="http://schemas.openxmlformats.org/officeDocument/2006/relationships/hyperlink" Target="https://agent-admin.paveapi.com/inspectionView/AMDE-JQGIGMXYHE?activeTab=past-sessions" TargetMode="External"/><Relationship Id="rId582" Type="http://schemas.openxmlformats.org/officeDocument/2006/relationships/hyperlink" Target="https://agent-admin.paveapi.com/inspectionView/ADF-MMPRARZJOJ?activeTab=past-sessions" TargetMode="External"/><Relationship Id="rId460" Type="http://schemas.openxmlformats.org/officeDocument/2006/relationships/hyperlink" Target="https://agent-admin.paveapi.com/inspectionView/AMWK-CU5SQDMI97?activeTab=past-sessions" TargetMode="External"/><Relationship Id="rId581" Type="http://schemas.openxmlformats.org/officeDocument/2006/relationships/hyperlink" Target="https://agent-admin.paveapi.com/inspectionView/AMAU-TDTB9W7UKZ?activeTab=past-sessions" TargetMode="External"/><Relationship Id="rId580" Type="http://schemas.openxmlformats.org/officeDocument/2006/relationships/hyperlink" Target="https://agent-admin.paveapi.com/inspectionView/AMDE-J8GPATVLJS?activeTab=past-sessions" TargetMode="External"/><Relationship Id="rId103" Type="http://schemas.openxmlformats.org/officeDocument/2006/relationships/hyperlink" Target="https://agent-admin.paveapi.com/inspectionView/AMWT-GSMMEHFALC?activeTab=past-sessions" TargetMode="External"/><Relationship Id="rId224" Type="http://schemas.openxmlformats.org/officeDocument/2006/relationships/hyperlink" Target="https://agent-admin.paveapi.com/inspectionView/GMSA-R4ULG9RPZC?activeTab=past-sessions" TargetMode="External"/><Relationship Id="rId345" Type="http://schemas.openxmlformats.org/officeDocument/2006/relationships/hyperlink" Target="http://tam.to/" TargetMode="External"/><Relationship Id="rId466" Type="http://schemas.openxmlformats.org/officeDocument/2006/relationships/hyperlink" Target="https://agent-admin.paveapi.com/inspectionView/AMWT-VHMNWXCTZN?activeTab=past-sessions" TargetMode="External"/><Relationship Id="rId587" Type="http://schemas.openxmlformats.org/officeDocument/2006/relationships/hyperlink" Target="https://agent-admin.paveapi.com/inspectionView/CRMT-22KKWGDTTH?activeTab=past-sessions" TargetMode="External"/><Relationship Id="rId102" Type="http://schemas.openxmlformats.org/officeDocument/2006/relationships/hyperlink" Target="http://tam.to/" TargetMode="External"/><Relationship Id="rId223" Type="http://schemas.openxmlformats.org/officeDocument/2006/relationships/hyperlink" Target="https://agent-admin.paveapi.com/inspectionView/AMWT-WPYHE4IYPH?activeTab=past-sessions" TargetMode="External"/><Relationship Id="rId344" Type="http://schemas.openxmlformats.org/officeDocument/2006/relationships/hyperlink" Target="https://agent-admin.paveapi.com/inspectionView/AMWT-FZ9AWBUO8J?activeTab=past-sessions" TargetMode="External"/><Relationship Id="rId465" Type="http://schemas.openxmlformats.org/officeDocument/2006/relationships/hyperlink" Target="https://agent-admin.paveapi.com/inspectionView/AMWT-EJAT5YV7LV?activeTab=past-sessions" TargetMode="External"/><Relationship Id="rId586" Type="http://schemas.openxmlformats.org/officeDocument/2006/relationships/hyperlink" Target="https://agent-admin.paveapi.com/inspectionView/CRMT-1OGXGYOQMW?activeTab=past-sessions" TargetMode="External"/><Relationship Id="rId101" Type="http://schemas.openxmlformats.org/officeDocument/2006/relationships/hyperlink" Target="https://agent-admin.paveapi.com/inspectionView/AMWT-CMOLH1RQOL?activeTab=past-sessions" TargetMode="External"/><Relationship Id="rId222" Type="http://schemas.openxmlformats.org/officeDocument/2006/relationships/hyperlink" Target="https://agent-admin.paveapi.com/inspectionView/AMIT-RVLEEAVTM9?activeTab=past-sessions" TargetMode="External"/><Relationship Id="rId343" Type="http://schemas.openxmlformats.org/officeDocument/2006/relationships/hyperlink" Target="http://tam.to/" TargetMode="External"/><Relationship Id="rId464" Type="http://schemas.openxmlformats.org/officeDocument/2006/relationships/hyperlink" Target="https://agent-admin.paveapi.com/inspectionView/AMWK-UIPSKHXPEJ?activeTab=past-sessions" TargetMode="External"/><Relationship Id="rId585" Type="http://schemas.openxmlformats.org/officeDocument/2006/relationships/hyperlink" Target="https://agent-admin.paveapi.com/inspectionView/CRMT-SK0QGFENDN?activeTab=past-sessions" TargetMode="External"/><Relationship Id="rId100" Type="http://schemas.openxmlformats.org/officeDocument/2006/relationships/hyperlink" Target="https://agent-admin.paveapi.com/inspectionView/AMWT-IWYYZOFFFL?activeTab=past-sessions" TargetMode="External"/><Relationship Id="rId221" Type="http://schemas.openxmlformats.org/officeDocument/2006/relationships/hyperlink" Target="https://agent-admin.paveapi.com/inspectionView/AMES-SGEX6Y3XPT?activeTab=past-sessions" TargetMode="External"/><Relationship Id="rId342" Type="http://schemas.openxmlformats.org/officeDocument/2006/relationships/hyperlink" Target="https://agent-admin.paveapi.com/inspectionView/AMWT-SEM2AU4KVG?activeTab=past-sessions" TargetMode="External"/><Relationship Id="rId463" Type="http://schemas.openxmlformats.org/officeDocument/2006/relationships/hyperlink" Target="https://agent-admin.paveapi.com/inspectionView/AMWK-JYQAO3YN6T?activeTab=past-sessions" TargetMode="External"/><Relationship Id="rId584" Type="http://schemas.openxmlformats.org/officeDocument/2006/relationships/hyperlink" Target="https://agent-admin.paveapi.com/inspectionView/CRMT-BKQQTH0JUW?activeTab=past-sessions" TargetMode="External"/><Relationship Id="rId217" Type="http://schemas.openxmlformats.org/officeDocument/2006/relationships/hyperlink" Target="https://agent-admin.paveapi.com/inspectionView/AMIT-SF5B4AKP3C?activeTab=past-sessions" TargetMode="External"/><Relationship Id="rId338" Type="http://schemas.openxmlformats.org/officeDocument/2006/relationships/hyperlink" Target="https://agent-admin.paveapi.com/inspectionView/AMRR-SHMBVDRRMW?activeTab=past-sessions" TargetMode="External"/><Relationship Id="rId459" Type="http://schemas.openxmlformats.org/officeDocument/2006/relationships/hyperlink" Target="https://agent-admin.paveapi.com/inspectionView/AMWK-O2ZM0CAI9N?activeTab=past-sessions" TargetMode="External"/><Relationship Id="rId216" Type="http://schemas.openxmlformats.org/officeDocument/2006/relationships/hyperlink" Target="https://agent-admin.paveapi.com/inspectionView/AMWT-KENBVL7FQX?activeTab=past-sessions" TargetMode="External"/><Relationship Id="rId337" Type="http://schemas.openxmlformats.org/officeDocument/2006/relationships/hyperlink" Target="http://tam.to/" TargetMode="External"/><Relationship Id="rId458" Type="http://schemas.openxmlformats.org/officeDocument/2006/relationships/hyperlink" Target="https://agent-admin.paveapi.com/inspectionView/ADF-4ZDFOUAOOP?activeTab=past-sessions" TargetMode="External"/><Relationship Id="rId579" Type="http://schemas.openxmlformats.org/officeDocument/2006/relationships/hyperlink" Target="https://agent-admin.paveapi.com/inspectionView/AMBE-ZBKB4RQNYJ?activeTab=past-sessions" TargetMode="External"/><Relationship Id="rId215" Type="http://schemas.openxmlformats.org/officeDocument/2006/relationships/hyperlink" Target="https://agent-admin.paveapi.com/inspectionView/AMES-UBFV8CCUWD?activeTab=past-sessions" TargetMode="External"/><Relationship Id="rId336" Type="http://schemas.openxmlformats.org/officeDocument/2006/relationships/hyperlink" Target="https://agent-admin.paveapi.com/inspectionView/LTM-KY3NETLMTJ?activeTab=past-sessions" TargetMode="External"/><Relationship Id="rId457" Type="http://schemas.openxmlformats.org/officeDocument/2006/relationships/hyperlink" Target="https://agent-admin.paveapi.com/inspectionView/AMWK-098BJ8O5YR?activeTab=past-sessions" TargetMode="External"/><Relationship Id="rId578" Type="http://schemas.openxmlformats.org/officeDocument/2006/relationships/hyperlink" Target="https://agent-admin.paveapi.com/inspectionView/AMDE-5HWHRHUCR7?activeTab=past-sessions" TargetMode="External"/><Relationship Id="rId699" Type="http://schemas.openxmlformats.org/officeDocument/2006/relationships/hyperlink" Target="https://agent-admin.paveapi.com/inspectionView/AMUO-9G4OBSZXO9?activeTab=past-sessions" TargetMode="External"/><Relationship Id="rId214" Type="http://schemas.openxmlformats.org/officeDocument/2006/relationships/hyperlink" Target="https://agent-admin.paveapi.com/inspectionView/LTM-5MUKPJNXNQ?activeTab=past-sessions" TargetMode="External"/><Relationship Id="rId335" Type="http://schemas.openxmlformats.org/officeDocument/2006/relationships/hyperlink" Target="http://tam.to/" TargetMode="External"/><Relationship Id="rId456" Type="http://schemas.openxmlformats.org/officeDocument/2006/relationships/hyperlink" Target="https://agent-admin.paveapi.com/inspectionView/AMWK-ITTY0WLTNX?activeTab=past-sessions" TargetMode="External"/><Relationship Id="rId577" Type="http://schemas.openxmlformats.org/officeDocument/2006/relationships/hyperlink" Target="https://agent-admin.paveapi.com/inspectionView/AMES-9EX8LI090V?activeTab=past-sessions" TargetMode="External"/><Relationship Id="rId698" Type="http://schemas.openxmlformats.org/officeDocument/2006/relationships/hyperlink" Target="https://agent-admin.paveapi.com/inspectionView/SMG-Z6EN08OEDO?activeTab=past-sessions" TargetMode="External"/><Relationship Id="rId219" Type="http://schemas.openxmlformats.org/officeDocument/2006/relationships/hyperlink" Target="https://agent-admin.paveapi.com/inspectionView/LTM-MCMNCLAVUG?activeTab=past-sessions" TargetMode="External"/><Relationship Id="rId218" Type="http://schemas.openxmlformats.org/officeDocument/2006/relationships/hyperlink" Target="https://agent-admin.paveapi.com/inspectionView/AMWT-EIIKKV1ZVJ?activeTab=past-sessions" TargetMode="External"/><Relationship Id="rId339" Type="http://schemas.openxmlformats.org/officeDocument/2006/relationships/hyperlink" Target="http://tam.to/" TargetMode="External"/><Relationship Id="rId330" Type="http://schemas.openxmlformats.org/officeDocument/2006/relationships/hyperlink" Target="https://agent-admin.paveapi.com/inspectionView/AMWT-ZSKJJSPG74?activeTab=past-sessions" TargetMode="External"/><Relationship Id="rId451" Type="http://schemas.openxmlformats.org/officeDocument/2006/relationships/hyperlink" Target="https://agent-admin.paveapi.com/inspectionView/AMDE-CKXBFJN68E?activeTab=past-sessions" TargetMode="External"/><Relationship Id="rId572" Type="http://schemas.openxmlformats.org/officeDocument/2006/relationships/hyperlink" Target="https://agent-admin.paveapi.com/inspectionView/AMFR-G5QOGHOWDX?activeTab=past-sessions" TargetMode="External"/><Relationship Id="rId693" Type="http://schemas.openxmlformats.org/officeDocument/2006/relationships/hyperlink" Target="https://agent-admin.paveapi.com/inspectionView/LTM-TZZ0VLX0NW?activeTab=past-sessions" TargetMode="External"/><Relationship Id="rId450" Type="http://schemas.openxmlformats.org/officeDocument/2006/relationships/hyperlink" Target="https://agent-admin.paveapi.com/inspectionView/AMDE-TE1CMLA9TJ?activeTab=past-sessions" TargetMode="External"/><Relationship Id="rId571" Type="http://schemas.openxmlformats.org/officeDocument/2006/relationships/hyperlink" Target="https://agent-admin.paveapi.com/inspectionView/ADF-QENZDREXLN?activeTab=past-sessions" TargetMode="External"/><Relationship Id="rId692" Type="http://schemas.openxmlformats.org/officeDocument/2006/relationships/hyperlink" Target="https://agent-admin.paveapi.com/inspectionView/CRMI-U3OD6A2JQR?activeTab=past-sessions" TargetMode="External"/><Relationship Id="rId570" Type="http://schemas.openxmlformats.org/officeDocument/2006/relationships/hyperlink" Target="https://agent-admin.paveapi.com/inspectionView/AMES-5KXPYCYOM9?activeTab=past-sessions" TargetMode="External"/><Relationship Id="rId691" Type="http://schemas.openxmlformats.org/officeDocument/2006/relationships/hyperlink" Target="https://agent-admin.paveapi.com/inspectionView/AMRR-FG90ECLEL2?activeTab=past-sessions" TargetMode="External"/><Relationship Id="rId690" Type="http://schemas.openxmlformats.org/officeDocument/2006/relationships/hyperlink" Target="https://agent-admin.paveapi.com/inspectionView/AMDE-9HK91J1JBF?activeTab=past-sessions" TargetMode="External"/><Relationship Id="rId213" Type="http://schemas.openxmlformats.org/officeDocument/2006/relationships/hyperlink" Target="https://agent-admin.paveapi.com/inspectionView/AMES-JJVHDSYL8F?activeTab=past-sessions" TargetMode="External"/><Relationship Id="rId334" Type="http://schemas.openxmlformats.org/officeDocument/2006/relationships/hyperlink" Target="https://agent-admin.paveapi.com/inspectionView/AMWT-IQJNZFFJAM?activeTab=past-sessions" TargetMode="External"/><Relationship Id="rId455" Type="http://schemas.openxmlformats.org/officeDocument/2006/relationships/hyperlink" Target="https://agent-admin.paveapi.com/inspectionView/AMWK-ORS74WKYLR?activeTab=past-sessions" TargetMode="External"/><Relationship Id="rId576" Type="http://schemas.openxmlformats.org/officeDocument/2006/relationships/hyperlink" Target="https://agent-admin.paveapi.com/inspectionView/AMDE-W8QMWTLNWH?activeTab=past-sessions" TargetMode="External"/><Relationship Id="rId697" Type="http://schemas.openxmlformats.org/officeDocument/2006/relationships/hyperlink" Target="https://agent-admin.paveapi.com/inspectionView/AMUO-GDWYYI6WGA?activeTab=past-sessions" TargetMode="External"/><Relationship Id="rId212" Type="http://schemas.openxmlformats.org/officeDocument/2006/relationships/hyperlink" Target="https://agent-admin.paveapi.com/inspectionView/AMBE-AKHQSGBOKH?activeTab=past-sessions" TargetMode="External"/><Relationship Id="rId333" Type="http://schemas.openxmlformats.org/officeDocument/2006/relationships/hyperlink" Target="http://tam.to/" TargetMode="External"/><Relationship Id="rId454" Type="http://schemas.openxmlformats.org/officeDocument/2006/relationships/hyperlink" Target="https://agent-admin.paveapi.com/inspectionView/AMFR-RKL7XKZIXA?activeTab=past-sessions" TargetMode="External"/><Relationship Id="rId575" Type="http://schemas.openxmlformats.org/officeDocument/2006/relationships/hyperlink" Target="https://agent-admin.paveapi.com/inspectionView/AMDE-Y2GORXYIIJ?activeTab=past-sessions" TargetMode="External"/><Relationship Id="rId696" Type="http://schemas.openxmlformats.org/officeDocument/2006/relationships/hyperlink" Target="https://agent-admin.paveapi.com/inspectionView/CRMT-EVODZZWJLR?activeTab=past-sessions" TargetMode="External"/><Relationship Id="rId211" Type="http://schemas.openxmlformats.org/officeDocument/2006/relationships/hyperlink" Target="https://agent-admin.paveapi.com/inspectionView/AMIT-TRZTWZBZCN?activeTab=past-sessions" TargetMode="External"/><Relationship Id="rId332" Type="http://schemas.openxmlformats.org/officeDocument/2006/relationships/hyperlink" Target="https://agent-admin.paveapi.com/inspectionView/AMWT-OKG1MFDWT5?activeTab=past-sessions" TargetMode="External"/><Relationship Id="rId453" Type="http://schemas.openxmlformats.org/officeDocument/2006/relationships/hyperlink" Target="https://agent-admin.paveapi.com/inspectionView/AMDE-YOLJYKYSN9?activeTab=past-sessions" TargetMode="External"/><Relationship Id="rId574" Type="http://schemas.openxmlformats.org/officeDocument/2006/relationships/hyperlink" Target="https://agent-admin.paveapi.com/inspectionView/AMDE-17W38GYPDT?activeTab=past-sessions" TargetMode="External"/><Relationship Id="rId695" Type="http://schemas.openxmlformats.org/officeDocument/2006/relationships/hyperlink" Target="https://agent-admin.paveapi.com/inspectionView/GCSI-E6IOYMS0NJ?activeTab=past-sessions" TargetMode="External"/><Relationship Id="rId210" Type="http://schemas.openxmlformats.org/officeDocument/2006/relationships/hyperlink" Target="https://agent-admin.paveapi.com/inspectionView/AMBE-ELHAASLRU7?activeTab=past-sessions" TargetMode="External"/><Relationship Id="rId331" Type="http://schemas.openxmlformats.org/officeDocument/2006/relationships/hyperlink" Target="http://tam.to/" TargetMode="External"/><Relationship Id="rId452" Type="http://schemas.openxmlformats.org/officeDocument/2006/relationships/hyperlink" Target="https://agent-admin.paveapi.com/inspectionView/ADF-HWHCPXIJQZ?activeTab=past-sessions" TargetMode="External"/><Relationship Id="rId573" Type="http://schemas.openxmlformats.org/officeDocument/2006/relationships/hyperlink" Target="https://agent-admin.paveapi.com/inspectionView/AMDE-TNHHN1Y2FI?activeTab=past-sessions" TargetMode="External"/><Relationship Id="rId694" Type="http://schemas.openxmlformats.org/officeDocument/2006/relationships/hyperlink" Target="https://agent-admin.paveapi.com/inspectionView/AMUO-KBAN0TV2LJ?activeTab=past-sessions" TargetMode="External"/><Relationship Id="rId370" Type="http://schemas.openxmlformats.org/officeDocument/2006/relationships/hyperlink" Target="https://agent-admin.paveapi.com/inspectionView/AMDE-LELIS7PLE6?activeTab=past-sessions" TargetMode="External"/><Relationship Id="rId491" Type="http://schemas.openxmlformats.org/officeDocument/2006/relationships/hyperlink" Target="https://agent-admin.paveapi.com/inspectionView/AMWT-JDAMYQBD0I?activeTab=past-sessions" TargetMode="External"/><Relationship Id="rId490" Type="http://schemas.openxmlformats.org/officeDocument/2006/relationships/hyperlink" Target="https://agent-admin.paveapi.com/inspectionView/ADF-OLT1SWBGBG?activeTab=past-sessions" TargetMode="External"/><Relationship Id="rId129" Type="http://schemas.openxmlformats.org/officeDocument/2006/relationships/hyperlink" Target="https://agent-admin.paveapi.com/inspectionView/AMDE-SKQRGQKZLA?activeTab=past-sessions" TargetMode="External"/><Relationship Id="rId128" Type="http://schemas.openxmlformats.org/officeDocument/2006/relationships/hyperlink" Target="https://agent-admin.paveapi.com/inspectionView/AMDE-D6O4WZ0W6Q?activeTab=past-sessions" TargetMode="External"/><Relationship Id="rId249" Type="http://schemas.openxmlformats.org/officeDocument/2006/relationships/hyperlink" Target="https://agent-admin.paveapi.com/inspectionView/LTM-6ORLGJIBKI?activeTab=past-sessions" TargetMode="External"/><Relationship Id="rId127" Type="http://schemas.openxmlformats.org/officeDocument/2006/relationships/hyperlink" Target="https://agent-admin.paveapi.com/inspectionView/AMWT-QKPSUDHY0V?activeTab=past-sessions" TargetMode="External"/><Relationship Id="rId248" Type="http://schemas.openxmlformats.org/officeDocument/2006/relationships/hyperlink" Target="http://tam.to/" TargetMode="External"/><Relationship Id="rId369" Type="http://schemas.openxmlformats.org/officeDocument/2006/relationships/hyperlink" Target="http://tam.to/" TargetMode="External"/><Relationship Id="rId126" Type="http://schemas.openxmlformats.org/officeDocument/2006/relationships/hyperlink" Target="https://agent-admin.paveapi.com/inspectionView/AMWT-UOLAMFUM6R?activeTab=past-sessions" TargetMode="External"/><Relationship Id="rId247" Type="http://schemas.openxmlformats.org/officeDocument/2006/relationships/hyperlink" Target="https://agent-admin.paveapi.com/inspectionView/AMUO-X8A40IUBFD?activeTab=past-sessions" TargetMode="External"/><Relationship Id="rId368" Type="http://schemas.openxmlformats.org/officeDocument/2006/relationships/hyperlink" Target="https://agent-admin.paveapi.com/inspectionView/AMWK-EPCTUCZXNG?activeTab=past-sessions" TargetMode="External"/><Relationship Id="rId489" Type="http://schemas.openxmlformats.org/officeDocument/2006/relationships/hyperlink" Target="https://agent-admin.paveapi.com/inspectionView/AMDE-98QZVX4BRI?activeTab=past-sessions" TargetMode="External"/><Relationship Id="rId121" Type="http://schemas.openxmlformats.org/officeDocument/2006/relationships/hyperlink" Target="https://agent-admin.paveapi.com/inspectionView/AMRR-MKYIEBYZIC?activeTab=past-sessions" TargetMode="External"/><Relationship Id="rId242" Type="http://schemas.openxmlformats.org/officeDocument/2006/relationships/hyperlink" Target="https://agent-admin.paveapi.com/inspectionView/AMWT-1HADAO2HLE?activeTab=past-sessions" TargetMode="External"/><Relationship Id="rId363" Type="http://schemas.openxmlformats.org/officeDocument/2006/relationships/hyperlink" Target="http://tam.to/" TargetMode="External"/><Relationship Id="rId484" Type="http://schemas.openxmlformats.org/officeDocument/2006/relationships/hyperlink" Target="https://agent-admin.paveapi.com/inspectionView/AMNL-TSX35QH6B3?activeTab=past-sessions" TargetMode="External"/><Relationship Id="rId120" Type="http://schemas.openxmlformats.org/officeDocument/2006/relationships/hyperlink" Target="https://agent-admin.paveapi.com/inspectionView/AMRR-AT5PF74XGJ?activeTab=past-sessions" TargetMode="External"/><Relationship Id="rId241" Type="http://schemas.openxmlformats.org/officeDocument/2006/relationships/hyperlink" Target="https://agent-admin.paveapi.com/inspectionView/LTM-XB79T5L2US?activeTab=past-sessions" TargetMode="External"/><Relationship Id="rId362" Type="http://schemas.openxmlformats.org/officeDocument/2006/relationships/hyperlink" Target="https://agent-admin.paveapi.com/inspectionView/AMDE-FVBNFXLKSC?activeTab=past-sessions" TargetMode="External"/><Relationship Id="rId483" Type="http://schemas.openxmlformats.org/officeDocument/2006/relationships/hyperlink" Target="https://agent-admin.paveapi.com/inspectionView/AMWK-YYIQG3UI2H?activeTab=past-sessions" TargetMode="External"/><Relationship Id="rId240" Type="http://schemas.openxmlformats.org/officeDocument/2006/relationships/hyperlink" Target="http://thai.ps/" TargetMode="External"/><Relationship Id="rId361" Type="http://schemas.openxmlformats.org/officeDocument/2006/relationships/hyperlink" Target="http://tam.to/" TargetMode="External"/><Relationship Id="rId482" Type="http://schemas.openxmlformats.org/officeDocument/2006/relationships/hyperlink" Target="https://agent-admin.paveapi.com/inspectionView/AMFR-YIRF4WWJPR?activeTab=past-sessions" TargetMode="External"/><Relationship Id="rId360" Type="http://schemas.openxmlformats.org/officeDocument/2006/relationships/hyperlink" Target="https://agent-admin.paveapi.com/inspectionView/AMWK-THOTMAMXHK?activeTab=past-sessions" TargetMode="External"/><Relationship Id="rId481" Type="http://schemas.openxmlformats.org/officeDocument/2006/relationships/hyperlink" Target="https://agent-admin.paveapi.com/inspectionView/AMWK-ZYH1JGJ287?activeTab=past-sessions" TargetMode="External"/><Relationship Id="rId125" Type="http://schemas.openxmlformats.org/officeDocument/2006/relationships/hyperlink" Target="https://agent-admin.paveapi.com/inspectionView/AMWT-VDTPTBXHQ8?activeTab=past-sessions" TargetMode="External"/><Relationship Id="rId246" Type="http://schemas.openxmlformats.org/officeDocument/2006/relationships/hyperlink" Target="http://tam.to/" TargetMode="External"/><Relationship Id="rId367" Type="http://schemas.openxmlformats.org/officeDocument/2006/relationships/hyperlink" Target="http://tam.to/" TargetMode="External"/><Relationship Id="rId488" Type="http://schemas.openxmlformats.org/officeDocument/2006/relationships/hyperlink" Target="https://agent-admin.paveapi.com/inspectionView/ADF-3AZY3WEAYZ?activeTab=past-sessions" TargetMode="External"/><Relationship Id="rId124" Type="http://schemas.openxmlformats.org/officeDocument/2006/relationships/hyperlink" Target="https://agent-admin.paveapi.com/inspectionView/AMWT-5BTMILB6ME?activeTab=past-sessions" TargetMode="External"/><Relationship Id="rId245" Type="http://schemas.openxmlformats.org/officeDocument/2006/relationships/hyperlink" Target="https://agent-admin.paveapi.com/inspectionView/LTM-XBLNSI3RDE?activeTab=past-sessions" TargetMode="External"/><Relationship Id="rId366" Type="http://schemas.openxmlformats.org/officeDocument/2006/relationships/hyperlink" Target="https://agent-admin.paveapi.com/inspectionView/AMES-B72WX39H36?activeTab=past-sessions" TargetMode="External"/><Relationship Id="rId487" Type="http://schemas.openxmlformats.org/officeDocument/2006/relationships/hyperlink" Target="https://agent-admin.paveapi.com/inspectionView/AMWK-F5OOHXQPMF?activeTab=past-sessions" TargetMode="External"/><Relationship Id="rId123" Type="http://schemas.openxmlformats.org/officeDocument/2006/relationships/hyperlink" Target="https://agent-admin.paveapi.com/inspectionView/AMRR-0DEUZWAIHZ?activeTab=past-sessions" TargetMode="External"/><Relationship Id="rId244" Type="http://schemas.openxmlformats.org/officeDocument/2006/relationships/hyperlink" Target="http://tam.to/" TargetMode="External"/><Relationship Id="rId365" Type="http://schemas.openxmlformats.org/officeDocument/2006/relationships/hyperlink" Target="http://tam.to/" TargetMode="External"/><Relationship Id="rId486" Type="http://schemas.openxmlformats.org/officeDocument/2006/relationships/hyperlink" Target="https://agent-admin.paveapi.com/inspectionView/AMFR-AYJXUSNU2U?activeTab=past-sessions" TargetMode="External"/><Relationship Id="rId122" Type="http://schemas.openxmlformats.org/officeDocument/2006/relationships/hyperlink" Target="http://kien.vu" TargetMode="External"/><Relationship Id="rId243" Type="http://schemas.openxmlformats.org/officeDocument/2006/relationships/hyperlink" Target="https://agent-admin.paveapi.com/inspectionView/AMWT-NFLDY6KLG8?activeTab=past-sessions" TargetMode="External"/><Relationship Id="rId364" Type="http://schemas.openxmlformats.org/officeDocument/2006/relationships/hyperlink" Target="https://agent-admin.paveapi.com/inspectionView/AMDE-TDPBTMYBPY?activeTab=past-sessions" TargetMode="External"/><Relationship Id="rId485" Type="http://schemas.openxmlformats.org/officeDocument/2006/relationships/hyperlink" Target="https://agent-admin.paveapi.com/inspectionView/AMFR-BUSW1JCGDV?activeTab=past-sessions" TargetMode="External"/><Relationship Id="rId95" Type="http://schemas.openxmlformats.org/officeDocument/2006/relationships/hyperlink" Target="https://agent-admin.paveapi.com/inspectionView/AMWT-FDW4BPWAFV?activeTab=past-sessions" TargetMode="External"/><Relationship Id="rId94" Type="http://schemas.openxmlformats.org/officeDocument/2006/relationships/hyperlink" Target="https://agent-admin.paveapi.com/inspectionView/AMWT-7S0Q7DP52M?activeTab=past-sessions" TargetMode="External"/><Relationship Id="rId97" Type="http://schemas.openxmlformats.org/officeDocument/2006/relationships/hyperlink" Target="https://agent-admin.paveapi.com/inspectionView/AMWT-UCRAEIWALK?activeTab=past-sessions" TargetMode="External"/><Relationship Id="rId96" Type="http://schemas.openxmlformats.org/officeDocument/2006/relationships/hyperlink" Target="https://agent-admin.paveapi.com/inspectionView/AMWT-LF3Q3ERV4T?activeTab=past-sessions" TargetMode="External"/><Relationship Id="rId99" Type="http://schemas.openxmlformats.org/officeDocument/2006/relationships/hyperlink" Target="https://agent-admin.paveapi.com/inspectionView/AMWT-MWB3PFU6KX?activeTab=past-sessions" TargetMode="External"/><Relationship Id="rId480" Type="http://schemas.openxmlformats.org/officeDocument/2006/relationships/hyperlink" Target="https://agent-admin.paveapi.com/inspectionView/AMWK-M3DDVMETRA?activeTab=past-sessions" TargetMode="External"/><Relationship Id="rId98" Type="http://schemas.openxmlformats.org/officeDocument/2006/relationships/hyperlink" Target="https://agent-admin.paveapi.com/inspectionView/AMWT-WVH7WQXAFT?activeTab=past-sessions" TargetMode="External"/><Relationship Id="rId91" Type="http://schemas.openxmlformats.org/officeDocument/2006/relationships/hyperlink" Target="https://agent-admin.paveapi.com/inspectionView/AMWT-ESXPOXFXSZ?activeTab=past-sessions" TargetMode="External"/><Relationship Id="rId90" Type="http://schemas.openxmlformats.org/officeDocument/2006/relationships/hyperlink" Target="https://agent-admin.paveapi.com/inspectionView/AMWT-CSWBNCY762?activeTab=past-sessions" TargetMode="External"/><Relationship Id="rId93" Type="http://schemas.openxmlformats.org/officeDocument/2006/relationships/hyperlink" Target="https://agent-admin.paveapi.com/inspectionView/AMWT-TGCSRQC0BE?activeTab=past-sessions" TargetMode="External"/><Relationship Id="rId92" Type="http://schemas.openxmlformats.org/officeDocument/2006/relationships/hyperlink" Target="https://agent-admin.paveapi.com/inspectionView/AMWT-AEQXHX1IUZ?activeTab=past-sessions" TargetMode="External"/><Relationship Id="rId118" Type="http://schemas.openxmlformats.org/officeDocument/2006/relationships/hyperlink" Target="https://agent-admin.paveapi.com/inspectionView/AMWT-F96BV3EXBB?activeTab=past-sessions" TargetMode="External"/><Relationship Id="rId239" Type="http://schemas.openxmlformats.org/officeDocument/2006/relationships/hyperlink" Target="https://agent-admin.paveapi.com/inspectionView/AMWT-FAEGHIE4IA?activeTab=past-sessions" TargetMode="External"/><Relationship Id="rId117" Type="http://schemas.openxmlformats.org/officeDocument/2006/relationships/hyperlink" Target="https://agent-admin.paveapi.com/inspectionView/AMWT-YYMAVLCTCW?activeTab=past-sessions" TargetMode="External"/><Relationship Id="rId238" Type="http://schemas.openxmlformats.org/officeDocument/2006/relationships/hyperlink" Target="https://agent-admin.paveapi.com/inspectionView/LTM-HXVQQ6EG82?activeTab=past-sessions" TargetMode="External"/><Relationship Id="rId359" Type="http://schemas.openxmlformats.org/officeDocument/2006/relationships/hyperlink" Target="http://tam.to/" TargetMode="External"/><Relationship Id="rId116" Type="http://schemas.openxmlformats.org/officeDocument/2006/relationships/hyperlink" Target="https://agent-admin.paveapi.com/inspectionView/AMWT-VH7NYRJEDK?activeTab=past-sessions" TargetMode="External"/><Relationship Id="rId237" Type="http://schemas.openxmlformats.org/officeDocument/2006/relationships/hyperlink" Target="https://agent-admin.paveapi.com/inspectionView/LTM-FOAWGOGV8D?activeTab=past-sessions" TargetMode="External"/><Relationship Id="rId358" Type="http://schemas.openxmlformats.org/officeDocument/2006/relationships/hyperlink" Target="https://agent-admin.paveapi.com/inspectionView/AMDE-TKGGTSFA2A?activeTab=past-sessions" TargetMode="External"/><Relationship Id="rId479" Type="http://schemas.openxmlformats.org/officeDocument/2006/relationships/hyperlink" Target="https://agent-admin.paveapi.com/inspectionView/AMWK-PEYVKOWCRF?activeTab=past-sessions" TargetMode="External"/><Relationship Id="rId115" Type="http://schemas.openxmlformats.org/officeDocument/2006/relationships/hyperlink" Target="https://agent-admin.paveapi.com/inspectionView/AMWT-PQOGEAUMFZ?activeTab=past-sessions" TargetMode="External"/><Relationship Id="rId236" Type="http://schemas.openxmlformats.org/officeDocument/2006/relationships/hyperlink" Target="https://agent-admin.paveapi.com/inspectionView/AMWT-OQSGK0NY7V?activeTab=past-sessions" TargetMode="External"/><Relationship Id="rId357" Type="http://schemas.openxmlformats.org/officeDocument/2006/relationships/hyperlink" Target="http://tam.to/" TargetMode="External"/><Relationship Id="rId478" Type="http://schemas.openxmlformats.org/officeDocument/2006/relationships/hyperlink" Target="https://agent-admin.paveapi.com/inspectionView/AMES-G4TXRD8CEE?activeTab=past-sessions" TargetMode="External"/><Relationship Id="rId599" Type="http://schemas.openxmlformats.org/officeDocument/2006/relationships/hyperlink" Target="https://agent-admin.paveapi.com/inspectionView/AMWT-Z48VYXRD8K?activeTab=past-sessions" TargetMode="External"/><Relationship Id="rId119" Type="http://schemas.openxmlformats.org/officeDocument/2006/relationships/hyperlink" Target="https://agent-admin.paveapi.com/inspectionView/AMRR-X9CXGZ1MU1?activeTab=past-sessions" TargetMode="External"/><Relationship Id="rId110" Type="http://schemas.openxmlformats.org/officeDocument/2006/relationships/hyperlink" Target="http://nam.np" TargetMode="External"/><Relationship Id="rId231" Type="http://schemas.openxmlformats.org/officeDocument/2006/relationships/hyperlink" Target="https://agent-admin.paveapi.com/inspectionView/AMWT-SZRHIOVQ54?activeTab=past-sessions" TargetMode="External"/><Relationship Id="rId352" Type="http://schemas.openxmlformats.org/officeDocument/2006/relationships/hyperlink" Target="https://agent-admin.paveapi.com/inspectionView/AMAU-VAKO3GAQ94?activeTab=past-sessions" TargetMode="External"/><Relationship Id="rId473" Type="http://schemas.openxmlformats.org/officeDocument/2006/relationships/hyperlink" Target="https://agent-admin.paveapi.com/inspectionView/CRMI-JOBUCTHYO2?activeTab=past-sessions" TargetMode="External"/><Relationship Id="rId594" Type="http://schemas.openxmlformats.org/officeDocument/2006/relationships/hyperlink" Target="https://agent-admin.paveapi.com/inspectionView/AMWT-8XJLTQ6Y35?activeTab=past-sessions" TargetMode="External"/><Relationship Id="rId230" Type="http://schemas.openxmlformats.org/officeDocument/2006/relationships/hyperlink" Target="https://agent-admin.paveapi.com/inspectionView/SMG-N6JEOA8ULJ?activeTab=past-sessions" TargetMode="External"/><Relationship Id="rId351" Type="http://schemas.openxmlformats.org/officeDocument/2006/relationships/hyperlink" Target="http://tam.to/" TargetMode="External"/><Relationship Id="rId472" Type="http://schemas.openxmlformats.org/officeDocument/2006/relationships/hyperlink" Target="https://agent-admin.paveapi.com/inspectionView/AMWT-FOIQVGNKMP?activeTab=past-sessions" TargetMode="External"/><Relationship Id="rId593" Type="http://schemas.openxmlformats.org/officeDocument/2006/relationships/hyperlink" Target="https://agent-admin.paveapi.com/inspectionView/AMWK-PR9RGZ2K7O?activeTab=past-sessions" TargetMode="External"/><Relationship Id="rId350" Type="http://schemas.openxmlformats.org/officeDocument/2006/relationships/hyperlink" Target="https://agent-admin.paveapi.com/inspectionView/AMDE-PH5SDPDUNB?activeTab=past-sessions" TargetMode="External"/><Relationship Id="rId471" Type="http://schemas.openxmlformats.org/officeDocument/2006/relationships/hyperlink" Target="https://agent-admin.paveapi.com/inspectionView/AMWT-RBAHYW59NG?activeTab=past-sessions" TargetMode="External"/><Relationship Id="rId592" Type="http://schemas.openxmlformats.org/officeDocument/2006/relationships/hyperlink" Target="https://agent-admin.paveapi.com/inspectionView/AMWT-NECDEINRX5?activeTab=past-sessions" TargetMode="External"/><Relationship Id="rId470" Type="http://schemas.openxmlformats.org/officeDocument/2006/relationships/hyperlink" Target="https://agent-admin.paveapi.com/inspectionView/AMWT-X5R94K5WUH?activeTab=past-sessions" TargetMode="External"/><Relationship Id="rId591" Type="http://schemas.openxmlformats.org/officeDocument/2006/relationships/hyperlink" Target="https://agent-admin.paveapi.com/inspectionView/CRMI-JMKXFLDCNO?activeTab=past-sessions" TargetMode="External"/><Relationship Id="rId114" Type="http://schemas.openxmlformats.org/officeDocument/2006/relationships/hyperlink" Target="https://agent-admin.paveapi.com/inspectionView/AMWT-RE6EUM8WHE?activeTab=past-sessions" TargetMode="External"/><Relationship Id="rId235" Type="http://schemas.openxmlformats.org/officeDocument/2006/relationships/hyperlink" Target="https://agent-admin.paveapi.com/inspectionView/AMWT-TWKDKYF6CX?activeTab=past-sessions" TargetMode="External"/><Relationship Id="rId356" Type="http://schemas.openxmlformats.org/officeDocument/2006/relationships/hyperlink" Target="https://agent-admin.paveapi.com/inspectionView/AMDE-LJU4LTYKAP?activeTab=past-sessions" TargetMode="External"/><Relationship Id="rId477" Type="http://schemas.openxmlformats.org/officeDocument/2006/relationships/hyperlink" Target="https://agent-admin.paveapi.com/inspectionView/AMDE-2EJIPJMJ5D?activeTab=past-sessions" TargetMode="External"/><Relationship Id="rId598" Type="http://schemas.openxmlformats.org/officeDocument/2006/relationships/hyperlink" Target="https://agent-admin.paveapi.com/inspectionView/UMF4-1PXOYFSFIZ?activeTab=past-sessions" TargetMode="External"/><Relationship Id="rId113" Type="http://schemas.openxmlformats.org/officeDocument/2006/relationships/hyperlink" Target="https://agent-admin.paveapi.com/inspectionView/AMWT-NHMFON2EUN?activeTab=past-sessions" TargetMode="External"/><Relationship Id="rId234" Type="http://schemas.openxmlformats.org/officeDocument/2006/relationships/hyperlink" Target="https://agent-admin.paveapi.com/inspectionView/AMWT-XBTZU8VGSO?activeTab=past-sessions" TargetMode="External"/><Relationship Id="rId355" Type="http://schemas.openxmlformats.org/officeDocument/2006/relationships/hyperlink" Target="http://tam.to/" TargetMode="External"/><Relationship Id="rId476" Type="http://schemas.openxmlformats.org/officeDocument/2006/relationships/hyperlink" Target="https://agent-admin.paveapi.com/inspectionView/ADF-Q6ZMGMOOHO?activeTab=past-sessions" TargetMode="External"/><Relationship Id="rId597" Type="http://schemas.openxmlformats.org/officeDocument/2006/relationships/hyperlink" Target="https://agent-admin.paveapi.com/inspectionView/CRMT-6L8WXQRQUZ?activeTab=past-sessions" TargetMode="External"/><Relationship Id="rId112" Type="http://schemas.openxmlformats.org/officeDocument/2006/relationships/hyperlink" Target="http://thien.ht" TargetMode="External"/><Relationship Id="rId233" Type="http://schemas.openxmlformats.org/officeDocument/2006/relationships/hyperlink" Target="https://agent-admin.paveapi.com/inspectionView/LTM-H7WBXJ8XDI?activeTab=past-sessions" TargetMode="External"/><Relationship Id="rId354" Type="http://schemas.openxmlformats.org/officeDocument/2006/relationships/hyperlink" Target="https://agent-admin.paveapi.com/inspectionView/AMWK-36HGQTOW8D?activeTab=past-sessions" TargetMode="External"/><Relationship Id="rId475" Type="http://schemas.openxmlformats.org/officeDocument/2006/relationships/hyperlink" Target="https://agent-admin.paveapi.com/inspectionView/ZBV-6JS4SWSTRN?activeTab=past-sessions" TargetMode="External"/><Relationship Id="rId596" Type="http://schemas.openxmlformats.org/officeDocument/2006/relationships/hyperlink" Target="https://agent-admin.paveapi.com/inspectionView/AMWT-I2KIZ3GGMK?activeTab=past-sessions" TargetMode="External"/><Relationship Id="rId111" Type="http://schemas.openxmlformats.org/officeDocument/2006/relationships/hyperlink" Target="https://agent-admin.paveapi.com/inspectionView/AMWT-IHXZ22TXPX?activeTab=past-sessions" TargetMode="External"/><Relationship Id="rId232" Type="http://schemas.openxmlformats.org/officeDocument/2006/relationships/hyperlink" Target="https://agent-admin.paveapi.com/inspectionView/AMBE-B1E9HXNXEZ?activeTab=past-sessions" TargetMode="External"/><Relationship Id="rId353" Type="http://schemas.openxmlformats.org/officeDocument/2006/relationships/hyperlink" Target="http://tam.to/" TargetMode="External"/><Relationship Id="rId474" Type="http://schemas.openxmlformats.org/officeDocument/2006/relationships/hyperlink" Target="https://agent-admin.paveapi.com/inspectionView/AMWT-MBO8NHUDKY?activeTab=past-sessions" TargetMode="External"/><Relationship Id="rId595" Type="http://schemas.openxmlformats.org/officeDocument/2006/relationships/hyperlink" Target="https://agent-admin.paveapi.com/inspectionView/AMFR-I2NOTV0ZOQ?activeTab=past-sessions" TargetMode="External"/><Relationship Id="rId305" Type="http://schemas.openxmlformats.org/officeDocument/2006/relationships/hyperlink" Target="http://tam.to/" TargetMode="External"/><Relationship Id="rId426" Type="http://schemas.openxmlformats.org/officeDocument/2006/relationships/hyperlink" Target="https://agent-admin.paveapi.com/inspectionView/ADF-M7YCTBGNMV?activeTab=past-sessions" TargetMode="External"/><Relationship Id="rId547" Type="http://schemas.openxmlformats.org/officeDocument/2006/relationships/hyperlink" Target="https://agent-admin.paveapi.com/inspectionView/AMWT-PTGC07R6DM?activeTab=past-sessions" TargetMode="External"/><Relationship Id="rId668" Type="http://schemas.openxmlformats.org/officeDocument/2006/relationships/hyperlink" Target="https://agent-admin.paveapi.com/inspectionView/UMF4-WEVJ8RM2ND?activeTab=past-sessions" TargetMode="External"/><Relationship Id="rId304" Type="http://schemas.openxmlformats.org/officeDocument/2006/relationships/hyperlink" Target="https://agent-admin.paveapi.com/inspectionView/AMIT-HHKKAVSYFY?activeTab=past-sessions" TargetMode="External"/><Relationship Id="rId425" Type="http://schemas.openxmlformats.org/officeDocument/2006/relationships/hyperlink" Target="https://agent-admin.paveapi.com/inspectionView/AMDE-461B7C6TIT?activeTab=past-sessions" TargetMode="External"/><Relationship Id="rId546" Type="http://schemas.openxmlformats.org/officeDocument/2006/relationships/hyperlink" Target="https://agent-admin.paveapi.com/inspectionView/RACI-D04JMVEAFP?activeTab=past-sessions" TargetMode="External"/><Relationship Id="rId667" Type="http://schemas.openxmlformats.org/officeDocument/2006/relationships/hyperlink" Target="https://agent-admin.paveapi.com/inspectionView/FOSS-E0EUT6B4BN?activeTab=past-sessions" TargetMode="External"/><Relationship Id="rId303" Type="http://schemas.openxmlformats.org/officeDocument/2006/relationships/hyperlink" Target="http://tam.to/" TargetMode="External"/><Relationship Id="rId424" Type="http://schemas.openxmlformats.org/officeDocument/2006/relationships/hyperlink" Target="https://agent-admin.paveapi.com/inspectionView/AMDE-JLQNGTERUK?activeTab=past-sessions" TargetMode="External"/><Relationship Id="rId545" Type="http://schemas.openxmlformats.org/officeDocument/2006/relationships/hyperlink" Target="https://agent-admin.paveapi.com/inspectionView/AMWT-WB87HASEQ5?activeTab=past-sessions" TargetMode="External"/><Relationship Id="rId666" Type="http://schemas.openxmlformats.org/officeDocument/2006/relationships/hyperlink" Target="http://thai.ps/" TargetMode="External"/><Relationship Id="rId302" Type="http://schemas.openxmlformats.org/officeDocument/2006/relationships/hyperlink" Target="https://agent-admin.paveapi.com/inspectionView/AMDE-OYVH0QRPIP?activeTab=past-sessions" TargetMode="External"/><Relationship Id="rId423" Type="http://schemas.openxmlformats.org/officeDocument/2006/relationships/hyperlink" Target="https://agent-admin.paveapi.com/inspectionView/AMFR-GPN8TUSRPP?activeTab=past-sessions" TargetMode="External"/><Relationship Id="rId544" Type="http://schemas.openxmlformats.org/officeDocument/2006/relationships/hyperlink" Target="https://agent-admin.paveapi.com/inspectionView/AMWT-QXMOURQK1S?activeTab=past-sessions" TargetMode="External"/><Relationship Id="rId665" Type="http://schemas.openxmlformats.org/officeDocument/2006/relationships/hyperlink" Target="https://agent-admin.paveapi.com/inspectionView/AMWT-GFMOGVGJMN?activeTab=past-sessions" TargetMode="External"/><Relationship Id="rId309" Type="http://schemas.openxmlformats.org/officeDocument/2006/relationships/hyperlink" Target="http://tam.to/" TargetMode="External"/><Relationship Id="rId308" Type="http://schemas.openxmlformats.org/officeDocument/2006/relationships/hyperlink" Target="https://agent-admin.paveapi.com/inspectionView/AMES-VKGV3IC5W2?activeTab=past-sessions" TargetMode="External"/><Relationship Id="rId429" Type="http://schemas.openxmlformats.org/officeDocument/2006/relationships/hyperlink" Target="https://agent-admin.paveapi.com/inspectionView/ADF-G8HBET0YWC?activeTab=past-sessions" TargetMode="External"/><Relationship Id="rId307" Type="http://schemas.openxmlformats.org/officeDocument/2006/relationships/hyperlink" Target="http://tam.to/" TargetMode="External"/><Relationship Id="rId428" Type="http://schemas.openxmlformats.org/officeDocument/2006/relationships/hyperlink" Target="https://agent-admin.paveapi.com/inspectionView/AMDE-4WBO2YBVKC?activeTab=past-sessions" TargetMode="External"/><Relationship Id="rId549" Type="http://schemas.openxmlformats.org/officeDocument/2006/relationships/hyperlink" Target="https://agent-admin.paveapi.com/inspectionView/CRMI-GXSOWWRLAB?activeTab=past-sessions" TargetMode="External"/><Relationship Id="rId306" Type="http://schemas.openxmlformats.org/officeDocument/2006/relationships/hyperlink" Target="https://agent-admin.paveapi.com/inspectionView/AMES-CNLEEQHDXY?activeTab=past-sessions" TargetMode="External"/><Relationship Id="rId427" Type="http://schemas.openxmlformats.org/officeDocument/2006/relationships/hyperlink" Target="https://agent-admin.paveapi.com/inspectionView/AMFR-HGO7F63PTT?activeTab=past-sessions" TargetMode="External"/><Relationship Id="rId548" Type="http://schemas.openxmlformats.org/officeDocument/2006/relationships/hyperlink" Target="https://agent-admin.paveapi.com/inspectionView/AMWT-8NNVILNNUI?activeTab=past-sessions" TargetMode="External"/><Relationship Id="rId669" Type="http://schemas.openxmlformats.org/officeDocument/2006/relationships/hyperlink" Target="https://agent-admin.paveapi.com/inspectionView/AMWT-9DCIFMTOAO?activeTab=past-sessions" TargetMode="External"/><Relationship Id="rId660" Type="http://schemas.openxmlformats.org/officeDocument/2006/relationships/hyperlink" Target="https://agent-admin.paveapi.com/inspectionView/RACI-AC0ISVHVJO?activeTab=past-sessions" TargetMode="External"/><Relationship Id="rId301" Type="http://schemas.openxmlformats.org/officeDocument/2006/relationships/hyperlink" Target="http://tam.to/" TargetMode="External"/><Relationship Id="rId422" Type="http://schemas.openxmlformats.org/officeDocument/2006/relationships/hyperlink" Target="https://agent-admin.paveapi.com/inspectionView/AMDE-8DFAAXQWCV?activeTab=past-sessions" TargetMode="External"/><Relationship Id="rId543" Type="http://schemas.openxmlformats.org/officeDocument/2006/relationships/hyperlink" Target="https://agent-admin.paveapi.com/inspectionView/LTM-ELAJNQEQHA?activeTab=past-sessions" TargetMode="External"/><Relationship Id="rId664" Type="http://schemas.openxmlformats.org/officeDocument/2006/relationships/hyperlink" Target="https://agent-admin.paveapi.com/inspectionView/AMWT-NR4E4YEKMQ?activeTab=past-sessions" TargetMode="External"/><Relationship Id="rId300" Type="http://schemas.openxmlformats.org/officeDocument/2006/relationships/hyperlink" Target="https://agent-admin.paveapi.com/inspectionView/AMES-CKGIMLQ0LM?activeTab=past-sessions" TargetMode="External"/><Relationship Id="rId421" Type="http://schemas.openxmlformats.org/officeDocument/2006/relationships/hyperlink" Target="https://agent-admin.paveapi.com/inspectionView/AMDE-C30NPANQBK?activeTab=past-sessions" TargetMode="External"/><Relationship Id="rId542" Type="http://schemas.openxmlformats.org/officeDocument/2006/relationships/hyperlink" Target="https://agent-admin.paveapi.com/inspectionView/AMWT-XJPUOEEAUA?activeTab=past-sessions" TargetMode="External"/><Relationship Id="rId663" Type="http://schemas.openxmlformats.org/officeDocument/2006/relationships/hyperlink" Target="https://agent-admin.paveapi.com/inspectionView/ADF-BVYBO4FOGA?activeTab=past-sessions" TargetMode="External"/><Relationship Id="rId420" Type="http://schemas.openxmlformats.org/officeDocument/2006/relationships/hyperlink" Target="https://agent-admin.paveapi.com/inspectionView/AMWK-LCECAIIFUC?activeTab=past-sessions" TargetMode="External"/><Relationship Id="rId541" Type="http://schemas.openxmlformats.org/officeDocument/2006/relationships/hyperlink" Target="https://agent-admin.paveapi.com/inspectionView/AMWT-B1XZLYC5QX?activeTab=past-sessions" TargetMode="External"/><Relationship Id="rId662" Type="http://schemas.openxmlformats.org/officeDocument/2006/relationships/hyperlink" Target="https://agent-admin.paveapi.com/inspectionView/AMUO-VWC7IUEW3O?activeTab=past-sessions" TargetMode="External"/><Relationship Id="rId540" Type="http://schemas.openxmlformats.org/officeDocument/2006/relationships/hyperlink" Target="https://agent-admin.paveapi.com/inspectionView/AMWT-QNAXWXJZE6?activeTab=past-sessions" TargetMode="External"/><Relationship Id="rId661" Type="http://schemas.openxmlformats.org/officeDocument/2006/relationships/hyperlink" Target="https://agent-admin.paveapi.com/inspectionView/AMUO-BH1XNYVFQE?activeTab=past-sessions" TargetMode="External"/><Relationship Id="rId415" Type="http://schemas.openxmlformats.org/officeDocument/2006/relationships/hyperlink" Target="https://agent-admin.paveapi.com/inspectionView/AMWT-9ADWB8LNC1?activeTab=past-sessions" TargetMode="External"/><Relationship Id="rId536" Type="http://schemas.openxmlformats.org/officeDocument/2006/relationships/hyperlink" Target="https://agent-admin.paveapi.com/inspectionView/AMWK-WYYMZAJANL?activeTab=past-sessions" TargetMode="External"/><Relationship Id="rId657" Type="http://schemas.openxmlformats.org/officeDocument/2006/relationships/hyperlink" Target="https://agent-admin.paveapi.com/inspectionView/LTM-8XDL4NXA5N?activeTab=past-sessions" TargetMode="External"/><Relationship Id="rId414" Type="http://schemas.openxmlformats.org/officeDocument/2006/relationships/hyperlink" Target="https://agent-admin.paveapi.com/inspectionView/AMWT-9NVOG6SKGI?activeTab=past-sessions" TargetMode="External"/><Relationship Id="rId535" Type="http://schemas.openxmlformats.org/officeDocument/2006/relationships/hyperlink" Target="https://agent-admin.paveapi.com/inspectionView/AMDE-7M5RCBQDYT?activeTab=past-sessions" TargetMode="External"/><Relationship Id="rId656" Type="http://schemas.openxmlformats.org/officeDocument/2006/relationships/hyperlink" Target="https://agent-admin.paveapi.com/inspectionView/CMG-49BZLURXDD?activeTab=past-sessions" TargetMode="External"/><Relationship Id="rId413" Type="http://schemas.openxmlformats.org/officeDocument/2006/relationships/hyperlink" Target="https://agent-admin.paveapi.com/inspectionView/AMWT-OWRTZJGFTW?activeTab=past-sessions" TargetMode="External"/><Relationship Id="rId534" Type="http://schemas.openxmlformats.org/officeDocument/2006/relationships/hyperlink" Target="https://agent-admin.paveapi.com/inspectionView/AMWK-ZCCN5ORB5A?activeTab=past-sessions" TargetMode="External"/><Relationship Id="rId655" Type="http://schemas.openxmlformats.org/officeDocument/2006/relationships/hyperlink" Target="https://agent-admin.paveapi.com/inspectionView/NXC-3KTPXHHPGS?activeTab=past-sessions" TargetMode="External"/><Relationship Id="rId412" Type="http://schemas.openxmlformats.org/officeDocument/2006/relationships/hyperlink" Target="https://agent-admin.paveapi.com/inspectionView/LTM-JLG7QWWG4P?activeTab=past-sessions" TargetMode="External"/><Relationship Id="rId533" Type="http://schemas.openxmlformats.org/officeDocument/2006/relationships/hyperlink" Target="https://agent-admin.paveapi.com/inspectionView/AMWK-UO0SZLRL0H?activeTab=past-sessions" TargetMode="External"/><Relationship Id="rId654" Type="http://schemas.openxmlformats.org/officeDocument/2006/relationships/hyperlink" Target="https://agent-admin.paveapi.com/inspectionView/CRMI-HCPSENGPWC?activeTab=past-sessions" TargetMode="External"/><Relationship Id="rId419" Type="http://schemas.openxmlformats.org/officeDocument/2006/relationships/hyperlink" Target="https://agent-admin.paveapi.com/inspectionView/AMDE-TPNJRVFQLZ?activeTab=past-sessions" TargetMode="External"/><Relationship Id="rId418" Type="http://schemas.openxmlformats.org/officeDocument/2006/relationships/hyperlink" Target="https://agent-admin.paveapi.com/inspectionView/AMWT-BZZF6S5ZVA?activeTab=past-sessions" TargetMode="External"/><Relationship Id="rId539" Type="http://schemas.openxmlformats.org/officeDocument/2006/relationships/hyperlink" Target="https://agent-admin.paveapi.com/inspectionView/AMWT-SQZSVDZDGI?activeTab=past-sessions" TargetMode="External"/><Relationship Id="rId417" Type="http://schemas.openxmlformats.org/officeDocument/2006/relationships/hyperlink" Target="https://agent-admin.paveapi.com/inspectionView/AMWT-5FXBRPDXVN?activeTab=past-sessions" TargetMode="External"/><Relationship Id="rId538" Type="http://schemas.openxmlformats.org/officeDocument/2006/relationships/hyperlink" Target="https://agent-admin.paveapi.com/inspectionView/CRMT-K4OBVKJYXT?activeTab=past-sessions" TargetMode="External"/><Relationship Id="rId659" Type="http://schemas.openxmlformats.org/officeDocument/2006/relationships/hyperlink" Target="https://agent-admin.paveapi.com/inspectionView/GBGA-QYPXK9AH4Y?activeTab=past-sessions" TargetMode="External"/><Relationship Id="rId416" Type="http://schemas.openxmlformats.org/officeDocument/2006/relationships/hyperlink" Target="https://agent-admin.paveapi.com/inspectionView/AMWT-ZQFGTFAVHU?activeTab=past-sessions" TargetMode="External"/><Relationship Id="rId537" Type="http://schemas.openxmlformats.org/officeDocument/2006/relationships/hyperlink" Target="https://agent-admin.paveapi.com/inspectionView/AMWT-XGX4TSOXVM?activeTab=past-sessions" TargetMode="External"/><Relationship Id="rId658" Type="http://schemas.openxmlformats.org/officeDocument/2006/relationships/hyperlink" Target="https://agent-admin.paveapi.com/inspectionView/AMFR-K7VAOVRC86?activeTab=past-sessions" TargetMode="External"/><Relationship Id="rId411" Type="http://schemas.openxmlformats.org/officeDocument/2006/relationships/hyperlink" Target="https://agent-admin.paveapi.com/inspectionView/AMWT-H9IDAXLX7Q?activeTab=past-sessions" TargetMode="External"/><Relationship Id="rId532" Type="http://schemas.openxmlformats.org/officeDocument/2006/relationships/hyperlink" Target="https://agent-admin.paveapi.com/inspectionView/ADF-UHQM3IZM1H?activeTab=past-sessions" TargetMode="External"/><Relationship Id="rId653" Type="http://schemas.openxmlformats.org/officeDocument/2006/relationships/hyperlink" Target="https://agent-admin.paveapi.com/inspectionView/LTM-S6XHYVTPLX?activeTab=past-sessions" TargetMode="External"/><Relationship Id="rId410" Type="http://schemas.openxmlformats.org/officeDocument/2006/relationships/hyperlink" Target="https://agent-admin.paveapi.com/inspectionView/AMWT-EJTGMDZFHH?activeTab=past-sessions" TargetMode="External"/><Relationship Id="rId531" Type="http://schemas.openxmlformats.org/officeDocument/2006/relationships/hyperlink" Target="https://agent-admin.paveapi.com/inspectionView/AMNL-NEBCVY2H7U?activeTab=past-sessions" TargetMode="External"/><Relationship Id="rId652" Type="http://schemas.openxmlformats.org/officeDocument/2006/relationships/hyperlink" Target="https://agent-admin.paveapi.com/inspectionView/AMWT-AT1OH8FQBH?activeTab=past-sessions" TargetMode="External"/><Relationship Id="rId530" Type="http://schemas.openxmlformats.org/officeDocument/2006/relationships/hyperlink" Target="https://agent-admin.paveapi.com/inspectionView/AMWK-T7FXTWXZWU?activeTab=past-sessions" TargetMode="External"/><Relationship Id="rId651" Type="http://schemas.openxmlformats.org/officeDocument/2006/relationships/hyperlink" Target="https://agent-admin.paveapi.com/inspectionView/LTM-P2RIUHOWRQ?activeTab=past-sessions" TargetMode="External"/><Relationship Id="rId650" Type="http://schemas.openxmlformats.org/officeDocument/2006/relationships/hyperlink" Target="https://agent-admin.paveapi.com/inspectionView/AMFR-AXH907A0LN?activeTab=past-sessions" TargetMode="External"/><Relationship Id="rId206" Type="http://schemas.openxmlformats.org/officeDocument/2006/relationships/hyperlink" Target="https://agent-admin.paveapi.com/inspectionView/AMIT-MRV0QGRXGB?activeTab=past-sessions" TargetMode="External"/><Relationship Id="rId327" Type="http://schemas.openxmlformats.org/officeDocument/2006/relationships/hyperlink" Target="http://tam.to/" TargetMode="External"/><Relationship Id="rId448" Type="http://schemas.openxmlformats.org/officeDocument/2006/relationships/hyperlink" Target="https://agent-admin.paveapi.com/inspectionView/AMIT-WUO12DK13F?activeTab=past-sessions" TargetMode="External"/><Relationship Id="rId569" Type="http://schemas.openxmlformats.org/officeDocument/2006/relationships/hyperlink" Target="https://agent-admin.paveapi.com/inspectionView/AMWK-VMK6CPGXWP?activeTab=past-sessions" TargetMode="External"/><Relationship Id="rId205" Type="http://schemas.openxmlformats.org/officeDocument/2006/relationships/hyperlink" Target="https://agent-admin.paveapi.com/inspectionView/AMES-TBMIM5NZJN?activeTab=past-sessions" TargetMode="External"/><Relationship Id="rId326" Type="http://schemas.openxmlformats.org/officeDocument/2006/relationships/hyperlink" Target="https://agent-admin.paveapi.com/inspectionView/AMWT-U6XFYSNFVP?activeTab=past-sessions" TargetMode="External"/><Relationship Id="rId447" Type="http://schemas.openxmlformats.org/officeDocument/2006/relationships/hyperlink" Target="https://agent-admin.paveapi.com/inspectionView/AMDE-C8NMAD1MUI?activeTab=past-sessions" TargetMode="External"/><Relationship Id="rId568" Type="http://schemas.openxmlformats.org/officeDocument/2006/relationships/hyperlink" Target="https://agent-admin.paveapi.com/inspectionView/AMDE-JETP3VBA3U?activeTab=past-sessions" TargetMode="External"/><Relationship Id="rId689" Type="http://schemas.openxmlformats.org/officeDocument/2006/relationships/hyperlink" Target="https://agent-admin.paveapi.com/inspectionView/NXC-BHL3PVHCDJ?activeTab=past-sessions" TargetMode="External"/><Relationship Id="rId204" Type="http://schemas.openxmlformats.org/officeDocument/2006/relationships/hyperlink" Target="https://agent-admin.paveapi.com/inspectionView/AMIT-WAUK0UHIPG?activeTab=past-sessions" TargetMode="External"/><Relationship Id="rId325" Type="http://schemas.openxmlformats.org/officeDocument/2006/relationships/hyperlink" Target="http://tam.to/" TargetMode="External"/><Relationship Id="rId446" Type="http://schemas.openxmlformats.org/officeDocument/2006/relationships/hyperlink" Target="https://agent-admin.paveapi.com/inspectionView/AMWK-TIS0GEIZXT?activeTab=past-sessions" TargetMode="External"/><Relationship Id="rId567" Type="http://schemas.openxmlformats.org/officeDocument/2006/relationships/hyperlink" Target="https://agent-admin.paveapi.com/inspectionView/AMDE-GRXAGXMMOL?activeTab=past-sessions" TargetMode="External"/><Relationship Id="rId688" Type="http://schemas.openxmlformats.org/officeDocument/2006/relationships/hyperlink" Target="https://agent-admin.paveapi.com/inspectionView/ADF-WB1VHUYV3A?activeTab=past-sessions" TargetMode="External"/><Relationship Id="rId203" Type="http://schemas.openxmlformats.org/officeDocument/2006/relationships/hyperlink" Target="https://agent-admin.paveapi.com/inspectionView/AMES-JQP6XMYHOF?activeTab=past-sessions" TargetMode="External"/><Relationship Id="rId324" Type="http://schemas.openxmlformats.org/officeDocument/2006/relationships/hyperlink" Target="https://agent-admin.paveapi.com/inspectionView/AMWK-HU8PAI32TD?activeTab=past-sessions" TargetMode="External"/><Relationship Id="rId445" Type="http://schemas.openxmlformats.org/officeDocument/2006/relationships/hyperlink" Target="https://agent-admin.paveapi.com/inspectionView/AMDE-DV1MQL9Z95?activeTab=past-sessions" TargetMode="External"/><Relationship Id="rId566" Type="http://schemas.openxmlformats.org/officeDocument/2006/relationships/hyperlink" Target="https://agent-admin.paveapi.com/inspectionView/AMDE-ESXUCTDDAM?activeTab=past-sessions" TargetMode="External"/><Relationship Id="rId687" Type="http://schemas.openxmlformats.org/officeDocument/2006/relationships/hyperlink" Target="https://agent-admin.paveapi.com/inspectionView/AMIT-ZMKVFULETT?activeTab=past-sessions" TargetMode="External"/><Relationship Id="rId209" Type="http://schemas.openxmlformats.org/officeDocument/2006/relationships/hyperlink" Target="https://agent-admin.paveapi.com/inspectionView/AMIT-HFSR7AHRT2?activeTab=past-sessions" TargetMode="External"/><Relationship Id="rId208" Type="http://schemas.openxmlformats.org/officeDocument/2006/relationships/hyperlink" Target="https://agent-admin.paveapi.com/inspectionView/AMBE-8UGXODJ6X2?activeTab=past-sessions" TargetMode="External"/><Relationship Id="rId329" Type="http://schemas.openxmlformats.org/officeDocument/2006/relationships/hyperlink" Target="http://tam.to/" TargetMode="External"/><Relationship Id="rId207" Type="http://schemas.openxmlformats.org/officeDocument/2006/relationships/hyperlink" Target="https://agent-admin.paveapi.com/inspectionView/AMIT-82KPIA46KA?activeTab=past-sessions" TargetMode="External"/><Relationship Id="rId328" Type="http://schemas.openxmlformats.org/officeDocument/2006/relationships/hyperlink" Target="https://agent-admin.paveapi.com/inspectionView/AMWT-VMEXE2W3VW?activeTab=past-sessions" TargetMode="External"/><Relationship Id="rId449" Type="http://schemas.openxmlformats.org/officeDocument/2006/relationships/hyperlink" Target="https://agent-admin.paveapi.com/inspectionView/ADF-BHJ60H5KYT?activeTab=past-sessions" TargetMode="External"/><Relationship Id="rId440" Type="http://schemas.openxmlformats.org/officeDocument/2006/relationships/hyperlink" Target="https://agent-admin.paveapi.com/inspectionView/AMWK-UJCGVADHJX?activeTab=past-sessions" TargetMode="External"/><Relationship Id="rId561" Type="http://schemas.openxmlformats.org/officeDocument/2006/relationships/hyperlink" Target="https://agent-admin.paveapi.com/inspectionView/AMES-9UOOIAFHYJ?activeTab=past-sessions" TargetMode="External"/><Relationship Id="rId682" Type="http://schemas.openxmlformats.org/officeDocument/2006/relationships/hyperlink" Target="https://agent-admin.paveapi.com/inspectionView/CRMT-QVKI5QZI75?activeTab=past-sessions" TargetMode="External"/><Relationship Id="rId560" Type="http://schemas.openxmlformats.org/officeDocument/2006/relationships/hyperlink" Target="http://kien.vu" TargetMode="External"/><Relationship Id="rId681" Type="http://schemas.openxmlformats.org/officeDocument/2006/relationships/hyperlink" Target="https://agent-admin.paveapi.com/inspectionView/AMWT-FWGBGTGNNN?activeTab=past-sessions" TargetMode="External"/><Relationship Id="rId680" Type="http://schemas.openxmlformats.org/officeDocument/2006/relationships/hyperlink" Target="https://agent-admin.paveapi.com/inspectionView/AMWT-IOBG7OFHQX?activeTab=past-sessions" TargetMode="External"/><Relationship Id="rId202" Type="http://schemas.openxmlformats.org/officeDocument/2006/relationships/hyperlink" Target="https://agent-admin.paveapi.com/inspectionView/AMBE-1EHMEC2XBJ?activeTab=past-sessions" TargetMode="External"/><Relationship Id="rId323" Type="http://schemas.openxmlformats.org/officeDocument/2006/relationships/hyperlink" Target="http://tam.to/" TargetMode="External"/><Relationship Id="rId444" Type="http://schemas.openxmlformats.org/officeDocument/2006/relationships/hyperlink" Target="https://agent-admin.paveapi.com/inspectionView/AMAU-UCQGIA7ZES?activeTab=past-sessions" TargetMode="External"/><Relationship Id="rId565" Type="http://schemas.openxmlformats.org/officeDocument/2006/relationships/hyperlink" Target="https://agent-admin.paveapi.com/inspectionView/AMFR-SU1AJ3B9IA?activeTab=past-sessions" TargetMode="External"/><Relationship Id="rId686" Type="http://schemas.openxmlformats.org/officeDocument/2006/relationships/hyperlink" Target="https://agent-admin.paveapi.com/inspectionView/ADF-ZQB5K6Q5V9?activeTab=past-sessions" TargetMode="External"/><Relationship Id="rId201" Type="http://schemas.openxmlformats.org/officeDocument/2006/relationships/hyperlink" Target="https://agent-admin.paveapi.com/inspectionView/AMES-KRYMH5VNJC?activeTab=past-sessions" TargetMode="External"/><Relationship Id="rId322" Type="http://schemas.openxmlformats.org/officeDocument/2006/relationships/hyperlink" Target="https://agent-admin.paveapi.com/inspectionView/AMFR-BZRXMSW1X5?activeTab=past-sessions" TargetMode="External"/><Relationship Id="rId443" Type="http://schemas.openxmlformats.org/officeDocument/2006/relationships/hyperlink" Target="https://agent-admin.paveapi.com/inspectionView/AMDE-VS3HNOCHGI?activeTab=past-sessions" TargetMode="External"/><Relationship Id="rId564" Type="http://schemas.openxmlformats.org/officeDocument/2006/relationships/hyperlink" Target="https://agent-admin.paveapi.com/inspectionView/AMWK-LFNSQODJPQ?activeTab=past-sessions" TargetMode="External"/><Relationship Id="rId685" Type="http://schemas.openxmlformats.org/officeDocument/2006/relationships/hyperlink" Target="https://agent-admin.paveapi.com/inspectionView/ADF-RMAAVFSFVY?activeTab=past-sessions" TargetMode="External"/><Relationship Id="rId200" Type="http://schemas.openxmlformats.org/officeDocument/2006/relationships/hyperlink" Target="https://agent-admin.paveapi.com/inspectionView/AMIT-WSKAPAD4XS?activeTab=past-sessions" TargetMode="External"/><Relationship Id="rId321" Type="http://schemas.openxmlformats.org/officeDocument/2006/relationships/hyperlink" Target="http://tam.to/" TargetMode="External"/><Relationship Id="rId442" Type="http://schemas.openxmlformats.org/officeDocument/2006/relationships/hyperlink" Target="https://agent-admin.paveapi.com/inspectionView/AMBE-XQSFANJJ7U?activeTab=past-sessions" TargetMode="External"/><Relationship Id="rId563" Type="http://schemas.openxmlformats.org/officeDocument/2006/relationships/hyperlink" Target="https://agent-admin.paveapi.com/inspectionView/AMDE-C6WRUQIJGV?activeTab=past-sessions" TargetMode="External"/><Relationship Id="rId684" Type="http://schemas.openxmlformats.org/officeDocument/2006/relationships/hyperlink" Target="https://agent-admin.paveapi.com/inspectionView/ADF-TTNRRXSC9G?activeTab=past-sessions" TargetMode="External"/><Relationship Id="rId320" Type="http://schemas.openxmlformats.org/officeDocument/2006/relationships/hyperlink" Target="https://agent-admin.paveapi.com/inspectionView/AMIT-R3PKO6XB2V?activeTab=past-sessions" TargetMode="External"/><Relationship Id="rId441" Type="http://schemas.openxmlformats.org/officeDocument/2006/relationships/hyperlink" Target="https://agent-admin.paveapi.com/inspectionView/AMDE-P4SK4QKUZU?activeTab=past-sessions" TargetMode="External"/><Relationship Id="rId562" Type="http://schemas.openxmlformats.org/officeDocument/2006/relationships/hyperlink" Target="http://thai.ps" TargetMode="External"/><Relationship Id="rId683" Type="http://schemas.openxmlformats.org/officeDocument/2006/relationships/hyperlink" Target="https://agent-admin.paveapi.com/inspectionView/ADF-HKI31FYACB?activeTab=past-sessions" TargetMode="External"/><Relationship Id="rId316" Type="http://schemas.openxmlformats.org/officeDocument/2006/relationships/hyperlink" Target="https://agent-admin.paveapi.com/inspectionView/AMDE-HZZ4OWLEJE?activeTab=past-sessions" TargetMode="External"/><Relationship Id="rId437" Type="http://schemas.openxmlformats.org/officeDocument/2006/relationships/hyperlink" Target="https://agent-admin.paveapi.com/inspectionView/AMDE-XKG5ROJ7QI?activeTab=past-sessions" TargetMode="External"/><Relationship Id="rId558" Type="http://schemas.openxmlformats.org/officeDocument/2006/relationships/hyperlink" Target="https://agent-admin.paveapi.com/inspectionView/CRMI-NVOTJBSIKD?activeTab=past-sessions" TargetMode="External"/><Relationship Id="rId679" Type="http://schemas.openxmlformats.org/officeDocument/2006/relationships/hyperlink" Target="https://agent-admin.paveapi.com/inspectionView/AMWT-RRSHUBCBJ1?activeTab=past-sessions" TargetMode="External"/><Relationship Id="rId315" Type="http://schemas.openxmlformats.org/officeDocument/2006/relationships/hyperlink" Target="http://tam.to/" TargetMode="External"/><Relationship Id="rId436" Type="http://schemas.openxmlformats.org/officeDocument/2006/relationships/hyperlink" Target="https://agent-admin.paveapi.com/inspectionView/AMWK-QWHAKUBIRO?activeTab=past-sessions" TargetMode="External"/><Relationship Id="rId557" Type="http://schemas.openxmlformats.org/officeDocument/2006/relationships/hyperlink" Target="https://agent-admin.paveapi.com/inspectionView/AMES-ZLNPHTAUOG?activeTab=past-sessions" TargetMode="External"/><Relationship Id="rId678" Type="http://schemas.openxmlformats.org/officeDocument/2006/relationships/hyperlink" Target="https://agent-admin.paveapi.com/inspectionView/AMUO-HSF4MMRUAE?activeTab=past-sessions" TargetMode="External"/><Relationship Id="rId314" Type="http://schemas.openxmlformats.org/officeDocument/2006/relationships/hyperlink" Target="https://agent-admin.paveapi.com/inspectionView/AMDE-F58THXHYFV?activeTab=past-sessions" TargetMode="External"/><Relationship Id="rId435" Type="http://schemas.openxmlformats.org/officeDocument/2006/relationships/hyperlink" Target="https://agent-admin.paveapi.com/inspectionView/AMWK-K6T0GGJ78B?activeTab=past-sessions" TargetMode="External"/><Relationship Id="rId556" Type="http://schemas.openxmlformats.org/officeDocument/2006/relationships/hyperlink" Target="http://nam.np" TargetMode="External"/><Relationship Id="rId677" Type="http://schemas.openxmlformats.org/officeDocument/2006/relationships/hyperlink" Target="https://agent-admin.paveapi.com/inspectionView/AMWT-INYHYUGWRZ?activeTab=past-sessions" TargetMode="External"/><Relationship Id="rId313" Type="http://schemas.openxmlformats.org/officeDocument/2006/relationships/hyperlink" Target="http://tam.to/" TargetMode="External"/><Relationship Id="rId434" Type="http://schemas.openxmlformats.org/officeDocument/2006/relationships/hyperlink" Target="https://agent-admin.paveapi.com/inspectionView/AMDE-LR4LMI4VWZ?activeTab=past-sessions" TargetMode="External"/><Relationship Id="rId555" Type="http://schemas.openxmlformats.org/officeDocument/2006/relationships/hyperlink" Target="https://agent-admin.paveapi.com/inspectionView/AMWT-VWEEBUU1GH?activeTab=past-sessions" TargetMode="External"/><Relationship Id="rId676" Type="http://schemas.openxmlformats.org/officeDocument/2006/relationships/hyperlink" Target="http://nam.np/" TargetMode="External"/><Relationship Id="rId319" Type="http://schemas.openxmlformats.org/officeDocument/2006/relationships/hyperlink" Target="http://tam.to/" TargetMode="External"/><Relationship Id="rId318" Type="http://schemas.openxmlformats.org/officeDocument/2006/relationships/hyperlink" Target="https://agent-admin.paveapi.com/inspectionView/AMES-Q2Y6GPQHSC?activeTab=past-sessions" TargetMode="External"/><Relationship Id="rId439" Type="http://schemas.openxmlformats.org/officeDocument/2006/relationships/hyperlink" Target="https://agent-admin.paveapi.com/inspectionView/AMDE-VM0X1QSCGR?activeTab=past-sessions" TargetMode="External"/><Relationship Id="rId317" Type="http://schemas.openxmlformats.org/officeDocument/2006/relationships/hyperlink" Target="http://tam.to/" TargetMode="External"/><Relationship Id="rId438" Type="http://schemas.openxmlformats.org/officeDocument/2006/relationships/hyperlink" Target="https://agent-admin.paveapi.com/inspectionView/AMDE-FFPFQUZDAS?activeTab=past-sessions" TargetMode="External"/><Relationship Id="rId559" Type="http://schemas.openxmlformats.org/officeDocument/2006/relationships/hyperlink" Target="https://agent-admin.paveapi.com/inspectionView/AMWT-LAOXWSP94Y?activeTab=past-sessions" TargetMode="External"/><Relationship Id="rId550" Type="http://schemas.openxmlformats.org/officeDocument/2006/relationships/hyperlink" Target="https://agent-admin.paveapi.com/inspectionView/AMWT-UWXUZRLPCZ?activeTab=past-sessions" TargetMode="External"/><Relationship Id="rId671" Type="http://schemas.openxmlformats.org/officeDocument/2006/relationships/hyperlink" Target="https://agent-admin.paveapi.com/inspectionView/AMWT-3ORU5NE2PW?activeTab=past-sessions" TargetMode="External"/><Relationship Id="rId670" Type="http://schemas.openxmlformats.org/officeDocument/2006/relationships/hyperlink" Target="http://tam.to/" TargetMode="External"/><Relationship Id="rId312" Type="http://schemas.openxmlformats.org/officeDocument/2006/relationships/hyperlink" Target="https://agent-admin.paveapi.com/inspectionView/AMDE-MAANEQFB8M?activeTab=past-sessions" TargetMode="External"/><Relationship Id="rId433" Type="http://schemas.openxmlformats.org/officeDocument/2006/relationships/hyperlink" Target="https://agent-admin.paveapi.com/inspectionView/AMWK-BIDJIGJVIB?activeTab=past-sessions" TargetMode="External"/><Relationship Id="rId554" Type="http://schemas.openxmlformats.org/officeDocument/2006/relationships/hyperlink" Target="https://agent-admin.paveapi.com/inspectionView/AMWT-70Z8V3OHAS?activeTab=past-sessions" TargetMode="External"/><Relationship Id="rId675" Type="http://schemas.openxmlformats.org/officeDocument/2006/relationships/hyperlink" Target="https://agent-admin.paveapi.com/inspectionView/AMWT-FBSXIKFGVY?activeTab=past-sessions" TargetMode="External"/><Relationship Id="rId311" Type="http://schemas.openxmlformats.org/officeDocument/2006/relationships/hyperlink" Target="http://tam.to/" TargetMode="External"/><Relationship Id="rId432" Type="http://schemas.openxmlformats.org/officeDocument/2006/relationships/hyperlink" Target="https://agent-admin.paveapi.com/inspectionView/AMFR-GJBPYKALTC?activeTab=past-sessions" TargetMode="External"/><Relationship Id="rId553" Type="http://schemas.openxmlformats.org/officeDocument/2006/relationships/hyperlink" Target="https://agent-admin.paveapi.com/inspectionView/AMWT-TDSVZDXUUD?activeTab=past-sessions" TargetMode="External"/><Relationship Id="rId674" Type="http://schemas.openxmlformats.org/officeDocument/2006/relationships/hyperlink" Target="https://agent-admin.paveapi.com/inspectionView/HHSA-NVFEUTBBO5?activeTab=past-sessions" TargetMode="External"/><Relationship Id="rId310" Type="http://schemas.openxmlformats.org/officeDocument/2006/relationships/hyperlink" Target="https://agent-admin.paveapi.com/inspectionView/AMDE-RYWINUGKCJ?activeTab=past-sessions" TargetMode="External"/><Relationship Id="rId431" Type="http://schemas.openxmlformats.org/officeDocument/2006/relationships/hyperlink" Target="https://agent-admin.paveapi.com/inspectionView/AMES-JI5NUQNI4U?activeTab=past-sessions" TargetMode="External"/><Relationship Id="rId552" Type="http://schemas.openxmlformats.org/officeDocument/2006/relationships/hyperlink" Target="https://agent-admin.paveapi.com/inspectionView/AMWT-B9QWDT2XLY?activeTab=past-sessions" TargetMode="External"/><Relationship Id="rId673" Type="http://schemas.openxmlformats.org/officeDocument/2006/relationships/hyperlink" Target="https://agent-admin.paveapi.com/inspectionView/LTM-6RL2SAKVGA?activeTab=past-sessions" TargetMode="External"/><Relationship Id="rId430" Type="http://schemas.openxmlformats.org/officeDocument/2006/relationships/hyperlink" Target="https://agent-admin.paveapi.com/inspectionView/ADF-2IPGLPOCKX?activeTab=past-sessions" TargetMode="External"/><Relationship Id="rId551" Type="http://schemas.openxmlformats.org/officeDocument/2006/relationships/hyperlink" Target="http://nam.np" TargetMode="External"/><Relationship Id="rId672" Type="http://schemas.openxmlformats.org/officeDocument/2006/relationships/hyperlink" Target="https://agent-admin.paveapi.com/inspectionView/AMDE-SONHUO0UDW?activeTab=past-sessions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WK-NAVIUI9OYW?activeTab=past-sessions" TargetMode="External"/><Relationship Id="rId194" Type="http://schemas.openxmlformats.org/officeDocument/2006/relationships/hyperlink" Target="https://agent-admin.paveapi.com/inspectionView/AMWT-ATA19ADM3K?activeTab=past-sessions" TargetMode="External"/><Relationship Id="rId193" Type="http://schemas.openxmlformats.org/officeDocument/2006/relationships/hyperlink" Target="https://agent-admin.paveapi.com/inspectionView/AMWT-QRDVPSRRYX?activeTab=past-sessions" TargetMode="External"/><Relationship Id="rId192" Type="http://schemas.openxmlformats.org/officeDocument/2006/relationships/hyperlink" Target="https://agent-admin.paveapi.com/inspectionView/AMWT-Y6OIP7YIRI?activeTab=past-sessions" TargetMode="External"/><Relationship Id="rId191" Type="http://schemas.openxmlformats.org/officeDocument/2006/relationships/hyperlink" Target="https://agent-admin.paveapi.com/inspectionView/AMWT-5OPTHJK1AU?activeTab=past-sessions" TargetMode="External"/><Relationship Id="rId187" Type="http://schemas.openxmlformats.org/officeDocument/2006/relationships/hyperlink" Target="https://agent-admin.paveapi.com/inspectionView/AMDE-BLI4AUXLEE?activeTab=past-sessions" TargetMode="External"/><Relationship Id="rId186" Type="http://schemas.openxmlformats.org/officeDocument/2006/relationships/hyperlink" Target="https://agent-admin.paveapi.com/inspectionView/AMFR-VNKLA4QICU?activeTab=past-sessions" TargetMode="External"/><Relationship Id="rId185" Type="http://schemas.openxmlformats.org/officeDocument/2006/relationships/hyperlink" Target="https://agent-admin.paveapi.com/inspectionView/AMDE-CQ4WEHKB2F?activeTab=past-sessions" TargetMode="External"/><Relationship Id="rId184" Type="http://schemas.openxmlformats.org/officeDocument/2006/relationships/hyperlink" Target="https://agent-admin.paveapi.com/inspectionView/AMES-GBYVBKGD23?activeTab=past-sessions" TargetMode="External"/><Relationship Id="rId189" Type="http://schemas.openxmlformats.org/officeDocument/2006/relationships/hyperlink" Target="https://agent-admin.paveapi.com/inspectionView/AMWT-CLKS4VCJS4?activeTab=past-sessions" TargetMode="External"/><Relationship Id="rId188" Type="http://schemas.openxmlformats.org/officeDocument/2006/relationships/hyperlink" Target="https://agent-admin.paveapi.com/inspectionView/ADF-8JNOTAPM7R?activeTab=past-sessions" TargetMode="External"/><Relationship Id="rId183" Type="http://schemas.openxmlformats.org/officeDocument/2006/relationships/hyperlink" Target="https://agent-admin.paveapi.com/inspectionView/AMAU-0CA86VF8HY?activeTab=past-sessions" TargetMode="External"/><Relationship Id="rId182" Type="http://schemas.openxmlformats.org/officeDocument/2006/relationships/hyperlink" Target="https://agent-admin.paveapi.com/inspectionView/AMWT-3ATJXU5EE8?activeTab=past-sessions" TargetMode="External"/><Relationship Id="rId181" Type="http://schemas.openxmlformats.org/officeDocument/2006/relationships/hyperlink" Target="https://agent-admin.paveapi.com/inspectionView/AMWT-C13EBSVOIV?activeTab=past-sessions" TargetMode="External"/><Relationship Id="rId180" Type="http://schemas.openxmlformats.org/officeDocument/2006/relationships/hyperlink" Target="https://agent-admin.paveapi.com/inspectionView/AMWT-HTR5JFZSXM?activeTab=past-sessions" TargetMode="External"/><Relationship Id="rId176" Type="http://schemas.openxmlformats.org/officeDocument/2006/relationships/hyperlink" Target="https://agent-admin.paveapi.com/inspectionView/AMDE-5Z7HSSMERL?activeTab=past-sessions" TargetMode="External"/><Relationship Id="rId175" Type="http://schemas.openxmlformats.org/officeDocument/2006/relationships/hyperlink" Target="https://agent-admin.paveapi.com/inspectionView/AMES-PPRJUPKVVT?activeTab=past-sessions" TargetMode="External"/><Relationship Id="rId174" Type="http://schemas.openxmlformats.org/officeDocument/2006/relationships/hyperlink" Target="https://agent-admin.paveapi.com/inspectionView/AMWK-FJJHJCSYWN?activeTab=past-sessions" TargetMode="External"/><Relationship Id="rId173" Type="http://schemas.openxmlformats.org/officeDocument/2006/relationships/hyperlink" Target="https://agent-admin.paveapi.com/inspectionView/AMWT-DF0YI6IZZL?activeTab=past-sessions" TargetMode="External"/><Relationship Id="rId179" Type="http://schemas.openxmlformats.org/officeDocument/2006/relationships/hyperlink" Target="https://agent-admin.paveapi.com/inspectionView/AMWT-ELLZ9XX6KU?activeTab=past-sessions" TargetMode="External"/><Relationship Id="rId178" Type="http://schemas.openxmlformats.org/officeDocument/2006/relationships/hyperlink" Target="https://agent-admin.paveapi.com/inspectionView/AMES-I8RQ7MNRU6?activeTab=past-sessions" TargetMode="External"/><Relationship Id="rId177" Type="http://schemas.openxmlformats.org/officeDocument/2006/relationships/hyperlink" Target="https://agent-admin.paveapi.com/inspectionView/AMWK-PQVKLUPCBR?activeTab=past-sessions" TargetMode="External"/><Relationship Id="rId198" Type="http://schemas.openxmlformats.org/officeDocument/2006/relationships/hyperlink" Target="https://agent-admin.paveapi.com/inspectionView/CRMT-1NPZHNZJR9?activeTab=past-sessions" TargetMode="External"/><Relationship Id="rId197" Type="http://schemas.openxmlformats.org/officeDocument/2006/relationships/hyperlink" Target="https://agent-admin.paveapi.com/inspectionView/CRMT-BU8ZY9PCE8?activeTab=past-sessions" TargetMode="External"/><Relationship Id="rId196" Type="http://schemas.openxmlformats.org/officeDocument/2006/relationships/hyperlink" Target="https://agent-admin.paveapi.com/inspectionView/CRMT-DA6TH6TNM3?activeTab=past-sessions" TargetMode="External"/><Relationship Id="rId195" Type="http://schemas.openxmlformats.org/officeDocument/2006/relationships/hyperlink" Target="https://agent-admin.paveapi.com/inspectionView/CRMT-MFCPMVDSEX?activeTab=past-sessions" TargetMode="External"/><Relationship Id="rId199" Type="http://schemas.openxmlformats.org/officeDocument/2006/relationships/hyperlink" Target="https://agent-admin.paveapi.com/inspectionView/CRMT-J3RUUYATDF?activeTab=past-sessions" TargetMode="External"/><Relationship Id="rId150" Type="http://schemas.openxmlformats.org/officeDocument/2006/relationships/hyperlink" Target="https://agent-admin.paveapi.com/inspectionView/AMWT-SXIIFJGCFK?activeTab=past-sessions" TargetMode="External"/><Relationship Id="rId392" Type="http://schemas.openxmlformats.org/officeDocument/2006/relationships/hyperlink" Target="https://agent-admin.paveapi.com/inspectionView/AMWT-J0PRY2QXUU?activeTab=past-sessions" TargetMode="External"/><Relationship Id="rId391" Type="http://schemas.openxmlformats.org/officeDocument/2006/relationships/hyperlink" Target="https://agent-admin.paveapi.com/inspectionView/AMWT-AWEUFKHKXB?activeTab=past-sessions" TargetMode="External"/><Relationship Id="rId390" Type="http://schemas.openxmlformats.org/officeDocument/2006/relationships/hyperlink" Target="https://agent-admin.paveapi.com/inspectionView/AMWT-3YIKLBZKJJ?activeTab=past-sessions" TargetMode="External"/><Relationship Id="rId1" Type="http://schemas.openxmlformats.org/officeDocument/2006/relationships/comments" Target="../comments5.xml"/><Relationship Id="rId2" Type="http://schemas.openxmlformats.org/officeDocument/2006/relationships/hyperlink" Target="https://agent-admin.paveapi.com/inspectionView/LTM-OFF695J5BS?activeTab=past-sessions" TargetMode="External"/><Relationship Id="rId3" Type="http://schemas.openxmlformats.org/officeDocument/2006/relationships/hyperlink" Target="https://agent-admin.paveapi.com/inspectionView/AMWT-LUQUR52TIJ?activeTab=past-sessions" TargetMode="External"/><Relationship Id="rId149" Type="http://schemas.openxmlformats.org/officeDocument/2006/relationships/hyperlink" Target="https://agent-admin.paveapi.com/inspectionView/AMES-R7RPY0CZPB?activeTab=past-sessions" TargetMode="External"/><Relationship Id="rId4" Type="http://schemas.openxmlformats.org/officeDocument/2006/relationships/hyperlink" Target="https://agent-admin.paveapi.com/inspectionView/LTM-FUHZTZTQ7Y?activeTab=past-sessions" TargetMode="External"/><Relationship Id="rId148" Type="http://schemas.openxmlformats.org/officeDocument/2006/relationships/hyperlink" Target="https://agent-admin.paveapi.com/inspectionView/AMWT-ZKMWYB32DN?activeTab=past-sessions" TargetMode="External"/><Relationship Id="rId9" Type="http://schemas.openxmlformats.org/officeDocument/2006/relationships/hyperlink" Target="https://agent-admin.paveapi.com/inspectionView/CRMI-CWXHTNKM3J?activeTab=past-sessions" TargetMode="External"/><Relationship Id="rId143" Type="http://schemas.openxmlformats.org/officeDocument/2006/relationships/hyperlink" Target="https://agent-admin.paveapi.com/inspectionView/AMDE-IXBK4GDEE3?activeTab=past-sessions" TargetMode="External"/><Relationship Id="rId385" Type="http://schemas.openxmlformats.org/officeDocument/2006/relationships/hyperlink" Target="https://agent-admin.paveapi.com/inspectionView/AMDE-KZHAQKF08J?activeTab=past-sessions" TargetMode="External"/><Relationship Id="rId142" Type="http://schemas.openxmlformats.org/officeDocument/2006/relationships/hyperlink" Target="https://agent-admin.paveapi.com/inspectionView/AMWT-RMBN9BMGPX?activeTab=past-sessions" TargetMode="External"/><Relationship Id="rId384" Type="http://schemas.openxmlformats.org/officeDocument/2006/relationships/hyperlink" Target="https://agent-admin.paveapi.com/inspectionView/AMWT-NMYKDEZZXF?activeTab=past-sessions" TargetMode="External"/><Relationship Id="rId141" Type="http://schemas.openxmlformats.org/officeDocument/2006/relationships/hyperlink" Target="https://agent-admin.paveapi.com/inspectionView/AMDE-F9EFJG3NSK?activeTab=past-sessions" TargetMode="External"/><Relationship Id="rId383" Type="http://schemas.openxmlformats.org/officeDocument/2006/relationships/hyperlink" Target="https://agent-admin.paveapi.com/inspectionView/AMDE-TC4BTEKHSM?activeTab=past-sessions" TargetMode="External"/><Relationship Id="rId140" Type="http://schemas.openxmlformats.org/officeDocument/2006/relationships/hyperlink" Target="https://agent-admin.paveapi.com/inspectionView/AMWK-JHEO6J6ZEL?activeTab=past-sessions" TargetMode="External"/><Relationship Id="rId382" Type="http://schemas.openxmlformats.org/officeDocument/2006/relationships/hyperlink" Target="https://agent-admin.paveapi.com/inspectionView/AMWT-OCHVNDSPXZ?activeTab=past-sessions" TargetMode="External"/><Relationship Id="rId5" Type="http://schemas.openxmlformats.org/officeDocument/2006/relationships/hyperlink" Target="https://agent-admin.paveapi.com/inspectionView/AMWT-HMKKWK0Z6U?activeTab=past-sessions" TargetMode="External"/><Relationship Id="rId147" Type="http://schemas.openxmlformats.org/officeDocument/2006/relationships/hyperlink" Target="https://agent-admin.paveapi.com/inspectionView/AMES-E1DSBP8RB4?activeTab=past-sessions" TargetMode="External"/><Relationship Id="rId389" Type="http://schemas.openxmlformats.org/officeDocument/2006/relationships/hyperlink" Target="https://agent-admin.paveapi.com/inspectionView/AMWT-EJUOZC4W91?activeTab=past-sessions" TargetMode="External"/><Relationship Id="rId6" Type="http://schemas.openxmlformats.org/officeDocument/2006/relationships/hyperlink" Target="https://agent-admin.paveapi.com/inspectionView/CRMI-ILWB9KW4AJ?activeTab=past-sessions" TargetMode="External"/><Relationship Id="rId146" Type="http://schemas.openxmlformats.org/officeDocument/2006/relationships/hyperlink" Target="https://agent-admin.paveapi.com/inspectionView/AMAU-OQ6IIKLXZT?activeTab=past-sessions" TargetMode="External"/><Relationship Id="rId388" Type="http://schemas.openxmlformats.org/officeDocument/2006/relationships/hyperlink" Target="https://agent-admin.paveapi.com/inspectionView/AMWK-3YNNJYMNAE?activeTab=past-sessions" TargetMode="External"/><Relationship Id="rId7" Type="http://schemas.openxmlformats.org/officeDocument/2006/relationships/hyperlink" Target="https://agent-admin.paveapi.com/inspectionView/AMWT-VR5MHKGSUM?activeTab=past-sessions" TargetMode="External"/><Relationship Id="rId145" Type="http://schemas.openxmlformats.org/officeDocument/2006/relationships/hyperlink" Target="https://agent-admin.paveapi.com/inspectionView/AMES-P5SLT7RN72?activeTab=past-sessions" TargetMode="External"/><Relationship Id="rId387" Type="http://schemas.openxmlformats.org/officeDocument/2006/relationships/hyperlink" Target="https://agent-admin.paveapi.com/inspectionView/AMWT-QYT1J3JHW0?activeTab=past-sessions" TargetMode="External"/><Relationship Id="rId8" Type="http://schemas.openxmlformats.org/officeDocument/2006/relationships/hyperlink" Target="https://agent-admin.paveapi.com/inspectionView/LTM-VKAFE0LGC9?activeTab=past-sessions" TargetMode="External"/><Relationship Id="rId144" Type="http://schemas.openxmlformats.org/officeDocument/2006/relationships/hyperlink" Target="https://agent-admin.paveapi.com/inspectionView/AMDE-NTMPCFUXN2?activeTab=past-sessions" TargetMode="External"/><Relationship Id="rId386" Type="http://schemas.openxmlformats.org/officeDocument/2006/relationships/hyperlink" Target="https://agent-admin.paveapi.com/inspectionView/AMAU-AUCXLRWAEV?activeTab=past-sessions" TargetMode="External"/><Relationship Id="rId381" Type="http://schemas.openxmlformats.org/officeDocument/2006/relationships/hyperlink" Target="https://agent-admin.paveapi.com/inspectionView/AMDE-HISS3S8A7E?activeTab=past-sessions" TargetMode="External"/><Relationship Id="rId380" Type="http://schemas.openxmlformats.org/officeDocument/2006/relationships/hyperlink" Target="https://agent-admin.paveapi.com/inspectionView/AMDE-CMP2E4NGQD?activeTab=past-sessions" TargetMode="External"/><Relationship Id="rId139" Type="http://schemas.openxmlformats.org/officeDocument/2006/relationships/hyperlink" Target="https://agent-admin.paveapi.com/inspectionView/AMWT-POYI0MPZZE?activeTab=past-sessions" TargetMode="External"/><Relationship Id="rId138" Type="http://schemas.openxmlformats.org/officeDocument/2006/relationships/hyperlink" Target="https://agent-admin.paveapi.com/inspectionView/AMES-YSABXAGSTR?activeTab=past-sessions" TargetMode="External"/><Relationship Id="rId137" Type="http://schemas.openxmlformats.org/officeDocument/2006/relationships/hyperlink" Target="https://agent-admin.paveapi.com/inspectionView/AMFR-GBXBUOVLCT?activeTab=past-sessions" TargetMode="External"/><Relationship Id="rId379" Type="http://schemas.openxmlformats.org/officeDocument/2006/relationships/hyperlink" Target="https://agent-admin.paveapi.com/inspectionView/AMWT-AK3VWE47QD?activeTab=past-sessions" TargetMode="External"/><Relationship Id="rId132" Type="http://schemas.openxmlformats.org/officeDocument/2006/relationships/hyperlink" Target="https://agent-admin.paveapi.com/inspectionView/AMAU-7SS1VTSSLM?activeTab=past-sessions" TargetMode="External"/><Relationship Id="rId374" Type="http://schemas.openxmlformats.org/officeDocument/2006/relationships/hyperlink" Target="https://agent-admin.paveapi.com/inspectionView/AMWT-G5TOYNXZ9A?activeTab=past-sessions" TargetMode="External"/><Relationship Id="rId131" Type="http://schemas.openxmlformats.org/officeDocument/2006/relationships/hyperlink" Target="https://agent-admin.paveapi.com/inspectionView/AMWT-EUCAICRTTT?activeTab=past-sessions" TargetMode="External"/><Relationship Id="rId373" Type="http://schemas.openxmlformats.org/officeDocument/2006/relationships/hyperlink" Target="https://agent-admin.paveapi.com/inspectionView/AMES-2RT85R10IS?activeTab=past-sessions" TargetMode="External"/><Relationship Id="rId130" Type="http://schemas.openxmlformats.org/officeDocument/2006/relationships/hyperlink" Target="https://agent-admin.paveapi.com/inspectionView/AMWT-SIELJGBX9H?activeTab=past-sessions" TargetMode="External"/><Relationship Id="rId372" Type="http://schemas.openxmlformats.org/officeDocument/2006/relationships/hyperlink" Target="https://agent-admin.paveapi.com/inspectionView/AMWT-CIUUQNXKJP?activeTab=past-sessions" TargetMode="External"/><Relationship Id="rId371" Type="http://schemas.openxmlformats.org/officeDocument/2006/relationships/hyperlink" Target="https://agent-admin.paveapi.com/inspectionView/AMWT-44YVQ7ZSIO?activeTab=past-sessions" TargetMode="External"/><Relationship Id="rId136" Type="http://schemas.openxmlformats.org/officeDocument/2006/relationships/hyperlink" Target="https://agent-admin.paveapi.com/inspectionView/AMWT-CU9OYYPTF6?activeTab=past-sessions" TargetMode="External"/><Relationship Id="rId378" Type="http://schemas.openxmlformats.org/officeDocument/2006/relationships/hyperlink" Target="https://agent-admin.paveapi.com/inspectionView/AMDE-OTNSSUWFA5?activeTab=past-sessions" TargetMode="External"/><Relationship Id="rId135" Type="http://schemas.openxmlformats.org/officeDocument/2006/relationships/hyperlink" Target="https://agent-admin.paveapi.com/inspectionView/AMDE-UYSIRONAXU?activeTab=past-sessions" TargetMode="External"/><Relationship Id="rId377" Type="http://schemas.openxmlformats.org/officeDocument/2006/relationships/hyperlink" Target="https://agent-admin.paveapi.com/inspectionView/AMWT-2DBFAEJI1J?activeTab=past-sessions" TargetMode="External"/><Relationship Id="rId134" Type="http://schemas.openxmlformats.org/officeDocument/2006/relationships/hyperlink" Target="https://agent-admin.paveapi.com/inspectionView/AMWT-PAJTMNHXVV?activeTab=past-sessions" TargetMode="External"/><Relationship Id="rId376" Type="http://schemas.openxmlformats.org/officeDocument/2006/relationships/hyperlink" Target="https://agent-admin.paveapi.com/inspectionView/AMWT-HT9ZO2CYIJ?activeTab=past-sessions" TargetMode="External"/><Relationship Id="rId133" Type="http://schemas.openxmlformats.org/officeDocument/2006/relationships/hyperlink" Target="https://agent-admin.paveapi.com/inspectionView/AMWT-WBR7WHCGZW?activeTab=past-sessions" TargetMode="External"/><Relationship Id="rId375" Type="http://schemas.openxmlformats.org/officeDocument/2006/relationships/hyperlink" Target="https://agent-admin.paveapi.com/inspectionView/AMWT-ERQA68W6SG?activeTab=past-sessions" TargetMode="External"/><Relationship Id="rId172" Type="http://schemas.openxmlformats.org/officeDocument/2006/relationships/hyperlink" Target="https://agent-admin.paveapi.com/inspectionView/AMDE-AH8V9JREOM?activeTab=past-sessions" TargetMode="External"/><Relationship Id="rId171" Type="http://schemas.openxmlformats.org/officeDocument/2006/relationships/hyperlink" Target="https://agent-admin.paveapi.com/inspectionView/AMWK-WKASDETY00?activeTab=past-sessions" TargetMode="External"/><Relationship Id="rId170" Type="http://schemas.openxmlformats.org/officeDocument/2006/relationships/hyperlink" Target="https://agent-admin.paveapi.com/inspectionView/AMWT-6BPJJUMBGX?activeTab=past-sessions" TargetMode="External"/><Relationship Id="rId165" Type="http://schemas.openxmlformats.org/officeDocument/2006/relationships/hyperlink" Target="https://agent-admin.paveapi.com/inspectionView/AMWT-XBXAWGPI8F?activeTab=past-sessions" TargetMode="External"/><Relationship Id="rId164" Type="http://schemas.openxmlformats.org/officeDocument/2006/relationships/hyperlink" Target="https://agent-admin.paveapi.com/inspectionView/AMWK-0ALQ5RKMNG?activeTab=past-sessions" TargetMode="External"/><Relationship Id="rId163" Type="http://schemas.openxmlformats.org/officeDocument/2006/relationships/hyperlink" Target="https://agent-admin.paveapi.com/inspectionView/UMF4-XYIFGDE5UM?activeTab=past-sessions" TargetMode="External"/><Relationship Id="rId162" Type="http://schemas.openxmlformats.org/officeDocument/2006/relationships/hyperlink" Target="https://agent-admin.paveapi.com/inspectionView/LTM-TXS8O0PEMS?activeTab=past-sessions" TargetMode="External"/><Relationship Id="rId169" Type="http://schemas.openxmlformats.org/officeDocument/2006/relationships/hyperlink" Target="https://agent-admin.paveapi.com/inspectionView/AMAU-JXORTMNSLS?activeTab=past-sessions" TargetMode="External"/><Relationship Id="rId168" Type="http://schemas.openxmlformats.org/officeDocument/2006/relationships/hyperlink" Target="https://agent-admin.paveapi.com/inspectionView/AMDE-9VYEFRBIEE?activeTab=past-sessions" TargetMode="External"/><Relationship Id="rId167" Type="http://schemas.openxmlformats.org/officeDocument/2006/relationships/hyperlink" Target="https://agent-admin.paveapi.com/inspectionView/AMWK-OKPGJY13YY?activeTab=past-sessions" TargetMode="External"/><Relationship Id="rId166" Type="http://schemas.openxmlformats.org/officeDocument/2006/relationships/hyperlink" Target="https://agent-admin.paveapi.com/inspectionView/AMDE-JW6EO0P3WY?activeTab=past-sessions" TargetMode="External"/><Relationship Id="rId161" Type="http://schemas.openxmlformats.org/officeDocument/2006/relationships/hyperlink" Target="https://agent-admin.paveapi.com/inspectionView/CRMI-ZVQKZH5INB?activeTab=past-sessions" TargetMode="External"/><Relationship Id="rId160" Type="http://schemas.openxmlformats.org/officeDocument/2006/relationships/hyperlink" Target="https://agent-admin.paveapi.com/inspectionView/LTM-O8MYQPOKSN?activeTab=past-sessions" TargetMode="External"/><Relationship Id="rId159" Type="http://schemas.openxmlformats.org/officeDocument/2006/relationships/hyperlink" Target="https://agent-admin.paveapi.com/inspectionView/LTM-OLQVW04RIG?activeTab=past-sessions" TargetMode="External"/><Relationship Id="rId154" Type="http://schemas.openxmlformats.org/officeDocument/2006/relationships/hyperlink" Target="https://agent-admin.paveapi.com/inspectionView/AMWT-3UK0EAF4X1?activeTab=past-sessions" TargetMode="External"/><Relationship Id="rId396" Type="http://schemas.openxmlformats.org/officeDocument/2006/relationships/hyperlink" Target="https://agent-admin.paveapi.com/inspectionView/AMWT-4SZ3XSONRU?activeTab=past-sessions" TargetMode="External"/><Relationship Id="rId153" Type="http://schemas.openxmlformats.org/officeDocument/2006/relationships/hyperlink" Target="https://agent-admin.paveapi.com/inspectionView/AMFR-QLCBTQ9EFH?activeTab=past-sessions" TargetMode="External"/><Relationship Id="rId395" Type="http://schemas.openxmlformats.org/officeDocument/2006/relationships/hyperlink" Target="https://agent-admin.paveapi.com/inspectionView/AMWT-UHMUSM4WNX?activeTab=past-sessions" TargetMode="External"/><Relationship Id="rId152" Type="http://schemas.openxmlformats.org/officeDocument/2006/relationships/hyperlink" Target="https://agent-admin.paveapi.com/inspectionView/AMES-12SFM9DXQY?activeTab=past-sessions" TargetMode="External"/><Relationship Id="rId394" Type="http://schemas.openxmlformats.org/officeDocument/2006/relationships/hyperlink" Target="https://agent-admin.paveapi.com/inspectionView/AMWT-LXV350M1LV?activeTab=past-sessions" TargetMode="External"/><Relationship Id="rId151" Type="http://schemas.openxmlformats.org/officeDocument/2006/relationships/hyperlink" Target="https://agent-admin.paveapi.com/inspectionView/AMWT-I0JETRW2U8?activeTab=past-sessions" TargetMode="External"/><Relationship Id="rId393" Type="http://schemas.openxmlformats.org/officeDocument/2006/relationships/hyperlink" Target="https://agent-admin.paveapi.com/inspectionView/AMWT-T4DCUDC9EV?activeTab=past-sessions" TargetMode="External"/><Relationship Id="rId158" Type="http://schemas.openxmlformats.org/officeDocument/2006/relationships/hyperlink" Target="https://agent-admin.paveapi.com/inspectionView/LTM-VSJEJW4N1W?activeTab=past-sessions" TargetMode="External"/><Relationship Id="rId157" Type="http://schemas.openxmlformats.org/officeDocument/2006/relationships/hyperlink" Target="https://agent-admin.paveapi.com/inspectionView/CRMI-0UW1LZZOUN?activeTab=past-sessions" TargetMode="External"/><Relationship Id="rId399" Type="http://schemas.openxmlformats.org/officeDocument/2006/relationships/hyperlink" Target="https://agent-admin.paveapi.com/inspectionView/AMWT-OREM0KKCQ5?activeTab=past-sessions" TargetMode="External"/><Relationship Id="rId156" Type="http://schemas.openxmlformats.org/officeDocument/2006/relationships/hyperlink" Target="https://agent-admin.paveapi.com/inspectionView/LTM-Z0MUU4VGV3?activeTab=past-sessions" TargetMode="External"/><Relationship Id="rId398" Type="http://schemas.openxmlformats.org/officeDocument/2006/relationships/hyperlink" Target="https://agent-admin.paveapi.com/inspectionView/AMWT-KWETTJQYN2?activeTab=past-sessions" TargetMode="External"/><Relationship Id="rId155" Type="http://schemas.openxmlformats.org/officeDocument/2006/relationships/hyperlink" Target="https://agent-admin.paveapi.com/inspectionView/CRMT-MUSRDEPCFZ?activeTab=past-sessions" TargetMode="External"/><Relationship Id="rId397" Type="http://schemas.openxmlformats.org/officeDocument/2006/relationships/hyperlink" Target="https://agent-admin.paveapi.com/inspectionView/AMWT-3ASCDXB7YD?activeTab=past-sessions" TargetMode="External"/><Relationship Id="rId808" Type="http://schemas.openxmlformats.org/officeDocument/2006/relationships/hyperlink" Target="https://agent-admin.paveapi.com/inspectionView/AMWT-ZENTJE9DC3?activeTab=past-sessions" TargetMode="External"/><Relationship Id="rId807" Type="http://schemas.openxmlformats.org/officeDocument/2006/relationships/hyperlink" Target="https://agent-admin.paveapi.com/inspectionView/GCSI-1AIA9IFBFC?activeTab=past-sessions" TargetMode="External"/><Relationship Id="rId806" Type="http://schemas.openxmlformats.org/officeDocument/2006/relationships/hyperlink" Target="https://agent-admin.paveapi.com/inspectionView/AMWK-FLMFEIQTIL?activeTab=past-sessions" TargetMode="External"/><Relationship Id="rId805" Type="http://schemas.openxmlformats.org/officeDocument/2006/relationships/hyperlink" Target="https://agent-admin.paveapi.com/inspectionView/CRMT-U4COO4GUCR?activeTab=past-sessions" TargetMode="External"/><Relationship Id="rId809" Type="http://schemas.openxmlformats.org/officeDocument/2006/relationships/hyperlink" Target="https://agent-admin.paveapi.com/inspectionView/AMWT-VX1ZBN0Y3T?activeTab=past-sessions" TargetMode="External"/><Relationship Id="rId800" Type="http://schemas.openxmlformats.org/officeDocument/2006/relationships/hyperlink" Target="https://agent-admin.paveapi.com/inspectionView/AMDE-BMKXFUSF0R?activeTab=past-sessions" TargetMode="External"/><Relationship Id="rId804" Type="http://schemas.openxmlformats.org/officeDocument/2006/relationships/hyperlink" Target="https://agent-admin.paveapi.com/inspectionView/CRMI-RKZUUFJ75P?activeTab=past-sessions" TargetMode="External"/><Relationship Id="rId803" Type="http://schemas.openxmlformats.org/officeDocument/2006/relationships/hyperlink" Target="https://agent-admin.paveapi.com/inspectionView/CRMI-WGFD1F842D?activeTab=past-sessions" TargetMode="External"/><Relationship Id="rId802" Type="http://schemas.openxmlformats.org/officeDocument/2006/relationships/hyperlink" Target="https://agent-admin.paveapi.com/inspectionView/CRMT-HIKSR7ZIG0?activeTab=past-sessions" TargetMode="External"/><Relationship Id="rId801" Type="http://schemas.openxmlformats.org/officeDocument/2006/relationships/hyperlink" Target="https://agent-admin.paveapi.com/inspectionView/CRMT-5ZAAAWC5CU?activeTab=past-sessions" TargetMode="External"/><Relationship Id="rId40" Type="http://schemas.openxmlformats.org/officeDocument/2006/relationships/hyperlink" Target="https://agent-admin.paveapi.com/inspectionView/AMWT-BB7Q3MUKA8?activeTab=past-sessions" TargetMode="External"/><Relationship Id="rId42" Type="http://schemas.openxmlformats.org/officeDocument/2006/relationships/hyperlink" Target="https://agent-admin.paveapi.com/inspectionView/CRMI-ANEIKLPCLL?activeTab=past-sessions" TargetMode="External"/><Relationship Id="rId41" Type="http://schemas.openxmlformats.org/officeDocument/2006/relationships/hyperlink" Target="https://agent-admin.paveapi.com/inspectionView/AMWT-ESRCU5G33J?activeTab=past-sessions" TargetMode="External"/><Relationship Id="rId44" Type="http://schemas.openxmlformats.org/officeDocument/2006/relationships/hyperlink" Target="https://agent-admin.paveapi.com/inspectionView/CRMT-MOC8T2GQFK?activeTab=past-sessions" TargetMode="External"/><Relationship Id="rId43" Type="http://schemas.openxmlformats.org/officeDocument/2006/relationships/hyperlink" Target="https://agent-admin.paveapi.com/inspectionView/HHSI-GREBIYXFTE?activeTab=past-sessions" TargetMode="External"/><Relationship Id="rId46" Type="http://schemas.openxmlformats.org/officeDocument/2006/relationships/hyperlink" Target="https://agent-admin.paveapi.com/inspectionView/AMWT-QBGNHLPJ9Y?activeTab=past-sessions" TargetMode="External"/><Relationship Id="rId45" Type="http://schemas.openxmlformats.org/officeDocument/2006/relationships/hyperlink" Target="https://agent-admin.paveapi.com/inspectionView/CRMI-6SZ8LAU0YQ?activeTab=past-sessions" TargetMode="External"/><Relationship Id="rId509" Type="http://schemas.openxmlformats.org/officeDocument/2006/relationships/hyperlink" Target="https://agent-admin.paveapi.com/inspectionView/ADF-5DZWXERZU9?activeTab=past-sessions" TargetMode="External"/><Relationship Id="rId508" Type="http://schemas.openxmlformats.org/officeDocument/2006/relationships/hyperlink" Target="https://agent-admin.paveapi.com/inspectionView/ADF-AOCJT1GP8O?activeTab=past-sessions" TargetMode="External"/><Relationship Id="rId503" Type="http://schemas.openxmlformats.org/officeDocument/2006/relationships/hyperlink" Target="https://agent-admin.paveapi.com/inspectionView/ADF-9HHFDXTQVD?activeTab=past-sessions" TargetMode="External"/><Relationship Id="rId745" Type="http://schemas.openxmlformats.org/officeDocument/2006/relationships/hyperlink" Target="https://agent-admin.paveapi.com/inspectionView/CARD-W4L5TBCZIT?activeTab=past-sessions" TargetMode="External"/><Relationship Id="rId502" Type="http://schemas.openxmlformats.org/officeDocument/2006/relationships/hyperlink" Target="https://agent-admin.paveapi.com/inspectionView/AMWK-ZGOQLQ6QS6?activeTab=past-sessions" TargetMode="External"/><Relationship Id="rId744" Type="http://schemas.openxmlformats.org/officeDocument/2006/relationships/hyperlink" Target="https://agent-admin.paveapi.com/inspectionView/AMWT-QUDMUG6IV0?activeTab=past-sessions" TargetMode="External"/><Relationship Id="rId501" Type="http://schemas.openxmlformats.org/officeDocument/2006/relationships/hyperlink" Target="https://agent-admin.paveapi.com/inspectionView/AMRR-CUZ0OEHWNR?activeTab=past-sessions" TargetMode="External"/><Relationship Id="rId743" Type="http://schemas.openxmlformats.org/officeDocument/2006/relationships/hyperlink" Target="https://agent-admin.paveapi.com/inspectionView/AMWT-OLJ5FUENEL?activeTab=past-sessions" TargetMode="External"/><Relationship Id="rId500" Type="http://schemas.openxmlformats.org/officeDocument/2006/relationships/hyperlink" Target="https://agent-admin.paveapi.com/inspectionView/GBGS-QDIWITZEWI?activeTab=past-sessions" TargetMode="External"/><Relationship Id="rId742" Type="http://schemas.openxmlformats.org/officeDocument/2006/relationships/hyperlink" Target="https://agent-admin.paveapi.com/inspectionView/LTM-HEM6TUAWDL?activeTab=past-sessions" TargetMode="External"/><Relationship Id="rId984" Type="http://schemas.openxmlformats.org/officeDocument/2006/relationships/table" Target="../tables/table5.xml"/><Relationship Id="rId507" Type="http://schemas.openxmlformats.org/officeDocument/2006/relationships/hyperlink" Target="https://agent-admin.paveapi.com/inspectionView/E3AF-VQKWRBXGEZ?activeTab=past-sessions" TargetMode="External"/><Relationship Id="rId749" Type="http://schemas.openxmlformats.org/officeDocument/2006/relationships/hyperlink" Target="https://agent-admin.paveapi.com/inspectionView/AMIT-WXRBG7P8QK?activeTab=past-sessions" TargetMode="External"/><Relationship Id="rId506" Type="http://schemas.openxmlformats.org/officeDocument/2006/relationships/hyperlink" Target="https://agent-admin.paveapi.com/inspectionView/GBGS-Z0LU5AJFLQ?activeTab=past-sessions" TargetMode="External"/><Relationship Id="rId748" Type="http://schemas.openxmlformats.org/officeDocument/2006/relationships/hyperlink" Target="https://agent-admin.paveapi.com/inspectionView/DMGS-EXLLSTFWPS?activeTab=past-sessions" TargetMode="External"/><Relationship Id="rId505" Type="http://schemas.openxmlformats.org/officeDocument/2006/relationships/hyperlink" Target="https://agent-admin.paveapi.com/inspectionView/AMUO-EFY3WVLXB2?activeTab=past-sessions" TargetMode="External"/><Relationship Id="rId747" Type="http://schemas.openxmlformats.org/officeDocument/2006/relationships/hyperlink" Target="https://agent-admin.paveapi.com/inspectionView/AMWT-7S37ZMBOQD?activeTab=past-sessions" TargetMode="External"/><Relationship Id="rId504" Type="http://schemas.openxmlformats.org/officeDocument/2006/relationships/hyperlink" Target="https://agent-admin.paveapi.com/inspectionView/AMUO-ZPB5DJRJ4T?activeTab=past-sessions" TargetMode="External"/><Relationship Id="rId746" Type="http://schemas.openxmlformats.org/officeDocument/2006/relationships/hyperlink" Target="https://agent-admin.paveapi.com/inspectionView/AMRR-UHTIIHMQC0?activeTab=past-sessions" TargetMode="External"/><Relationship Id="rId48" Type="http://schemas.openxmlformats.org/officeDocument/2006/relationships/hyperlink" Target="https://agent-admin.paveapi.com/inspectionView/AMWT-GZUKNBUDNC?activeTab=past-sessions" TargetMode="External"/><Relationship Id="rId47" Type="http://schemas.openxmlformats.org/officeDocument/2006/relationships/hyperlink" Target="https://agent-admin.paveapi.com/inspectionView/AMWK-J2LHYD7XV3?activeTab=past-sessions" TargetMode="External"/><Relationship Id="rId49" Type="http://schemas.openxmlformats.org/officeDocument/2006/relationships/hyperlink" Target="https://agent-admin.paveapi.com/inspectionView/ZBV-WFXJU4LGAK?activeTab=past-sessions" TargetMode="External"/><Relationship Id="rId741" Type="http://schemas.openxmlformats.org/officeDocument/2006/relationships/hyperlink" Target="https://agent-admin.paveapi.com/inspectionView/CRMT-KBU65WKFS7?activeTab=past-sessions" TargetMode="External"/><Relationship Id="rId740" Type="http://schemas.openxmlformats.org/officeDocument/2006/relationships/hyperlink" Target="http://kien.vu" TargetMode="External"/><Relationship Id="rId982" Type="http://schemas.openxmlformats.org/officeDocument/2006/relationships/vmlDrawing" Target="../drawings/vmlDrawing5.vml"/><Relationship Id="rId981" Type="http://schemas.openxmlformats.org/officeDocument/2006/relationships/drawing" Target="../drawings/drawing6.xml"/><Relationship Id="rId980" Type="http://schemas.openxmlformats.org/officeDocument/2006/relationships/hyperlink" Target="https://agent-admin.paveapi.com/inspectionView/ADF-REJYGOMEWJ?activeTab=past-sessions" TargetMode="External"/><Relationship Id="rId31" Type="http://schemas.openxmlformats.org/officeDocument/2006/relationships/hyperlink" Target="https://agent-admin.paveapi.com/inspectionView/CRMI-E96KWUDECF?activeTab=past-sessions" TargetMode="External"/><Relationship Id="rId30" Type="http://schemas.openxmlformats.org/officeDocument/2006/relationships/hyperlink" Target="https://agent-admin.paveapi.com/inspectionView/AMWT-NTQSKPCM0I?activeTab=past-sessions" TargetMode="External"/><Relationship Id="rId33" Type="http://schemas.openxmlformats.org/officeDocument/2006/relationships/hyperlink" Target="https://agent-admin.paveapi.com/inspectionView/CRMI-HSPEDHG9TR?activeTab=past-sessions" TargetMode="External"/><Relationship Id="rId32" Type="http://schemas.openxmlformats.org/officeDocument/2006/relationships/hyperlink" Target="https://agent-admin.paveapi.com/inspectionView/AMWT-K76OC5JZRI?activeTab=past-sessions" TargetMode="External"/><Relationship Id="rId35" Type="http://schemas.openxmlformats.org/officeDocument/2006/relationships/hyperlink" Target="https://agent-admin.paveapi.com/inspectionView/RLY2-3WJGWGTN6S?activeTab=past-sessions" TargetMode="External"/><Relationship Id="rId34" Type="http://schemas.openxmlformats.org/officeDocument/2006/relationships/hyperlink" Target="https://agent-admin.paveapi.com/inspectionView/CRMI-SXZVD6RFCQ?activeTab=past-sessions" TargetMode="External"/><Relationship Id="rId739" Type="http://schemas.openxmlformats.org/officeDocument/2006/relationships/hyperlink" Target="https://agent-admin.paveapi.com/inspectionView/LTM-ASM6OASDX7?activeTab=past-sessions" TargetMode="External"/><Relationship Id="rId734" Type="http://schemas.openxmlformats.org/officeDocument/2006/relationships/hyperlink" Target="https://agent-admin.paveapi.com/inspectionView/PLV-IGICC0OD3U?activeTab=past-sessions" TargetMode="External"/><Relationship Id="rId976" Type="http://schemas.openxmlformats.org/officeDocument/2006/relationships/hyperlink" Target="https://agent-admin.paveapi.com/inspectionView/ADF-IWBODV5RXD?activeTab=past-sessions" TargetMode="External"/><Relationship Id="rId733" Type="http://schemas.openxmlformats.org/officeDocument/2006/relationships/hyperlink" Target="https://agent-admin.paveapi.com/inspectionView/NCSA-PFFHO639DZ?activeTab=past-sessions" TargetMode="External"/><Relationship Id="rId975" Type="http://schemas.openxmlformats.org/officeDocument/2006/relationships/hyperlink" Target="https://agent-admin.paveapi.com/inspectionView/AMUO-SBDGBDC9EY?activeTab=past-sessions" TargetMode="External"/><Relationship Id="rId732" Type="http://schemas.openxmlformats.org/officeDocument/2006/relationships/hyperlink" Target="https://agent-admin.paveapi.com/inspectionView/CRMI-SB4OFV0XNE?activeTab=past-sessions" TargetMode="External"/><Relationship Id="rId974" Type="http://schemas.openxmlformats.org/officeDocument/2006/relationships/hyperlink" Target="https://agent-admin.paveapi.com/inspectionView/AMUO-2APBGYJLPZ?activeTab=past-sessions" TargetMode="External"/><Relationship Id="rId731" Type="http://schemas.openxmlformats.org/officeDocument/2006/relationships/hyperlink" Target="https://agent-admin.paveapi.com/inspectionView/LTM-JSR2O13SKH?activeTab=past-sessions" TargetMode="External"/><Relationship Id="rId973" Type="http://schemas.openxmlformats.org/officeDocument/2006/relationships/hyperlink" Target="https://agent-admin.paveapi.com/inspectionView/AMUO-FVN5QTUMRZ?activeTab=past-sessions" TargetMode="External"/><Relationship Id="rId738" Type="http://schemas.openxmlformats.org/officeDocument/2006/relationships/hyperlink" Target="http://kien.vu" TargetMode="External"/><Relationship Id="rId737" Type="http://schemas.openxmlformats.org/officeDocument/2006/relationships/hyperlink" Target="https://agent-admin.paveapi.com/inspectionView/CRMT-SHIM2NHH5I?activeTab=past-sessions" TargetMode="External"/><Relationship Id="rId979" Type="http://schemas.openxmlformats.org/officeDocument/2006/relationships/hyperlink" Target="https://agent-admin.paveapi.com/inspectionView/ADF-AVS1YTOZF3?activeTab=past-sessions" TargetMode="External"/><Relationship Id="rId736" Type="http://schemas.openxmlformats.org/officeDocument/2006/relationships/hyperlink" Target="https://agent-admin.paveapi.com/inspectionView/LTM-6AXTSRVYY1?activeTab=past-sessions" TargetMode="External"/><Relationship Id="rId978" Type="http://schemas.openxmlformats.org/officeDocument/2006/relationships/hyperlink" Target="https://agent-admin.paveapi.com/inspectionView/AMIT-TVO5MUHXFS?activeTab=past-sessions" TargetMode="External"/><Relationship Id="rId735" Type="http://schemas.openxmlformats.org/officeDocument/2006/relationships/hyperlink" Target="https://agent-admin.paveapi.com/inspectionView/PLV-TTJX59RBOW?activeTab=past-sessions" TargetMode="External"/><Relationship Id="rId977" Type="http://schemas.openxmlformats.org/officeDocument/2006/relationships/hyperlink" Target="https://agent-admin.paveapi.com/inspectionView/ADF-G2ITO8W1AL?activeTab=past-sessions" TargetMode="External"/><Relationship Id="rId37" Type="http://schemas.openxmlformats.org/officeDocument/2006/relationships/hyperlink" Target="https://agent-admin.paveapi.com/inspectionView/AMWT-S9NDFPNRNY?activeTab=past-sessions" TargetMode="External"/><Relationship Id="rId36" Type="http://schemas.openxmlformats.org/officeDocument/2006/relationships/hyperlink" Target="https://agent-admin.paveapi.com/inspectionView/CRMI-ENZEL9WHUD?activeTab=past-sessions" TargetMode="External"/><Relationship Id="rId39" Type="http://schemas.openxmlformats.org/officeDocument/2006/relationships/hyperlink" Target="https://agent-admin.paveapi.com/inspectionView/CRMI-Z1V80JCTBA?activeTab=past-sessions" TargetMode="External"/><Relationship Id="rId38" Type="http://schemas.openxmlformats.org/officeDocument/2006/relationships/hyperlink" Target="https://agent-admin.paveapi.com/inspectionView/CRMT-MFESWKHZ1T?activeTab=past-sessions" TargetMode="External"/><Relationship Id="rId730" Type="http://schemas.openxmlformats.org/officeDocument/2006/relationships/hyperlink" Target="https://agent-admin.paveapi.com/inspectionView/UMF4-VNTDZ6FLRA?activeTab=past-sessions" TargetMode="External"/><Relationship Id="rId972" Type="http://schemas.openxmlformats.org/officeDocument/2006/relationships/hyperlink" Target="https://agent-admin.paveapi.com/inspectionView/AMRR-SR6DKTRNQL?activeTab=past-sessions" TargetMode="External"/><Relationship Id="rId971" Type="http://schemas.openxmlformats.org/officeDocument/2006/relationships/hyperlink" Target="https://agent-admin.paveapi.com/inspectionView/AMUO-M6XMLKHMVX?activeTab=past-sessions" TargetMode="External"/><Relationship Id="rId970" Type="http://schemas.openxmlformats.org/officeDocument/2006/relationships/hyperlink" Target="https://agent-admin.paveapi.com/inspectionView/AMRR-JNISNW7RFY?activeTab=past-sessions" TargetMode="External"/><Relationship Id="rId20" Type="http://schemas.openxmlformats.org/officeDocument/2006/relationships/hyperlink" Target="https://agent-admin.paveapi.com/inspectionView/AMDE-BHK1KXZRMP?activeTab=past-sessions" TargetMode="External"/><Relationship Id="rId22" Type="http://schemas.openxmlformats.org/officeDocument/2006/relationships/hyperlink" Target="https://agent-admin.paveapi.com/inspectionView/AMDE-TKBTT9T5SU?activeTab=past-sessions" TargetMode="External"/><Relationship Id="rId21" Type="http://schemas.openxmlformats.org/officeDocument/2006/relationships/hyperlink" Target="https://agent-admin.paveapi.com/inspectionView/AMES-FLU7VLHPBF?activeTab=past-sessions" TargetMode="External"/><Relationship Id="rId24" Type="http://schemas.openxmlformats.org/officeDocument/2006/relationships/hyperlink" Target="https://agent-admin.paveapi.com/inspectionView/AMDE-PAWJ1LC2JY?activeTab=past-sessions" TargetMode="External"/><Relationship Id="rId23" Type="http://schemas.openxmlformats.org/officeDocument/2006/relationships/hyperlink" Target="https://agent-admin.paveapi.com/inspectionView/LTM-9EVDEQWWPN?activeTab=past-sessions" TargetMode="External"/><Relationship Id="rId525" Type="http://schemas.openxmlformats.org/officeDocument/2006/relationships/hyperlink" Target="https://agent-admin.paveapi.com/inspectionView/CRMI-LJS3UZY4PD?activeTab=past-sessions" TargetMode="External"/><Relationship Id="rId767" Type="http://schemas.openxmlformats.org/officeDocument/2006/relationships/hyperlink" Target="https://agent-admin.paveapi.com/inspectionView/AMWT-VZCHZDHUFG?activeTab=past-sessions" TargetMode="External"/><Relationship Id="rId524" Type="http://schemas.openxmlformats.org/officeDocument/2006/relationships/hyperlink" Target="https://agent-admin.paveapi.com/inspectionView/GCSI-HMGBT7A2E3?activeTab=past-sessions" TargetMode="External"/><Relationship Id="rId766" Type="http://schemas.openxmlformats.org/officeDocument/2006/relationships/hyperlink" Target="http://thai.ps" TargetMode="External"/><Relationship Id="rId523" Type="http://schemas.openxmlformats.org/officeDocument/2006/relationships/hyperlink" Target="https://agent-admin.paveapi.com/inspectionView/CRMI-9SFJTUKBZ7?activeTab=past-sessions" TargetMode="External"/><Relationship Id="rId765" Type="http://schemas.openxmlformats.org/officeDocument/2006/relationships/hyperlink" Target="https://agent-admin.paveapi.com/inspectionView/AMWT-B5H6SCS56O?activeTab=past-sessions" TargetMode="External"/><Relationship Id="rId522" Type="http://schemas.openxmlformats.org/officeDocument/2006/relationships/hyperlink" Target="https://agent-admin.paveapi.com/inspectionView/LTM-SNXEFPUH2F?activeTab=past-sessions" TargetMode="External"/><Relationship Id="rId764" Type="http://schemas.openxmlformats.org/officeDocument/2006/relationships/hyperlink" Target="https://agent-admin.paveapi.com/inspectionView/AMWT-OTXAZQ4PPO?activeTab=past-sessions" TargetMode="External"/><Relationship Id="rId529" Type="http://schemas.openxmlformats.org/officeDocument/2006/relationships/hyperlink" Target="https://agent-admin.paveapi.com/inspectionView/LTM-TYTQD51YSJ?activeTab=past-sessions" TargetMode="External"/><Relationship Id="rId528" Type="http://schemas.openxmlformats.org/officeDocument/2006/relationships/hyperlink" Target="https://agent-admin.paveapi.com/inspectionView/LTM-5LAHX2MHJ2?activeTab=past-sessions" TargetMode="External"/><Relationship Id="rId527" Type="http://schemas.openxmlformats.org/officeDocument/2006/relationships/hyperlink" Target="https://agent-admin.paveapi.com/inspectionView/AMWT-8DIVPVPY2Y?activeTab=past-sessions" TargetMode="External"/><Relationship Id="rId769" Type="http://schemas.openxmlformats.org/officeDocument/2006/relationships/hyperlink" Target="https://agent-admin.paveapi.com/inspectionView/AMWT-TDLTHEJXAQ?activeTab=past-sessions" TargetMode="External"/><Relationship Id="rId526" Type="http://schemas.openxmlformats.org/officeDocument/2006/relationships/hyperlink" Target="https://agent-admin.paveapi.com/inspectionView/CRMI-WRZ1DLWWIK?activeTab=past-sessions" TargetMode="External"/><Relationship Id="rId768" Type="http://schemas.openxmlformats.org/officeDocument/2006/relationships/hyperlink" Target="https://agent-admin.paveapi.com/inspectionView/AMWT-LQBSXCG7LX?activeTab=past-sessions" TargetMode="External"/><Relationship Id="rId26" Type="http://schemas.openxmlformats.org/officeDocument/2006/relationships/hyperlink" Target="https://agent-admin.paveapi.com/inspectionView/AMDE-046JOICXV9?activeTab=past-sessions" TargetMode="External"/><Relationship Id="rId25" Type="http://schemas.openxmlformats.org/officeDocument/2006/relationships/hyperlink" Target="https://agent-admin.paveapi.com/inspectionView/AMWT-POKOEDI4AS?activeTab=past-sessions" TargetMode="External"/><Relationship Id="rId28" Type="http://schemas.openxmlformats.org/officeDocument/2006/relationships/hyperlink" Target="https://agent-admin.paveapi.com/inspectionView/ICA-U6SXK9L0TJ?activeTab=past-sessions" TargetMode="External"/><Relationship Id="rId27" Type="http://schemas.openxmlformats.org/officeDocument/2006/relationships/hyperlink" Target="https://agent-admin.paveapi.com/inspectionView/AMES-NCIXVTCU5Z?activeTab=past-sessions" TargetMode="External"/><Relationship Id="rId521" Type="http://schemas.openxmlformats.org/officeDocument/2006/relationships/hyperlink" Target="https://agent-admin.paveapi.com/inspectionView/ADF-VFJTX7GADV?activeTab=past-sessions" TargetMode="External"/><Relationship Id="rId763" Type="http://schemas.openxmlformats.org/officeDocument/2006/relationships/hyperlink" Target="https://agent-admin.paveapi.com/inspectionView/AMWT-YVFM1TREJO?activeTab=past-sessions" TargetMode="External"/><Relationship Id="rId29" Type="http://schemas.openxmlformats.org/officeDocument/2006/relationships/hyperlink" Target="https://agent-admin.paveapi.com/inspectionView/AMWT-1KLWCWV6NH?activeTab=past-sessions" TargetMode="External"/><Relationship Id="rId520" Type="http://schemas.openxmlformats.org/officeDocument/2006/relationships/hyperlink" Target="https://agent-admin.paveapi.com/inspectionView/ADF-FSSWEJ1WYG?activeTab=past-sessions" TargetMode="External"/><Relationship Id="rId762" Type="http://schemas.openxmlformats.org/officeDocument/2006/relationships/hyperlink" Target="https://agent-admin.paveapi.com/inspectionView/AMWT-XAZKNCYZ94?activeTab=past-sessions" TargetMode="External"/><Relationship Id="rId761" Type="http://schemas.openxmlformats.org/officeDocument/2006/relationships/hyperlink" Target="https://agent-admin.paveapi.com/inspectionView/AMWT-NCFEKPQN8W?activeTab=past-sessions" TargetMode="External"/><Relationship Id="rId760" Type="http://schemas.openxmlformats.org/officeDocument/2006/relationships/hyperlink" Target="https://agent-admin.paveapi.com/inspectionView/AMWT-TMRCCVAEUZ?activeTab=past-sessions" TargetMode="External"/><Relationship Id="rId11" Type="http://schemas.openxmlformats.org/officeDocument/2006/relationships/hyperlink" Target="https://agent-admin.paveapi.com/inspectionView/AMWT-62XLAMMTZT?activeTab=past-sessions" TargetMode="External"/><Relationship Id="rId10" Type="http://schemas.openxmlformats.org/officeDocument/2006/relationships/hyperlink" Target="https://agent-admin.paveapi.com/inspectionView/LTM-MAPQYEL8KU?activeTab=past-sessions" TargetMode="External"/><Relationship Id="rId13" Type="http://schemas.openxmlformats.org/officeDocument/2006/relationships/hyperlink" Target="https://agent-admin.paveapi.com/inspectionView/CRMI-MEXMAHKEWH?activeTab=past-sessions" TargetMode="External"/><Relationship Id="rId12" Type="http://schemas.openxmlformats.org/officeDocument/2006/relationships/hyperlink" Target="https://agent-admin.paveapi.com/inspectionView/CRMI-KITNYLX4BY?activeTab=past-sessions" TargetMode="External"/><Relationship Id="rId519" Type="http://schemas.openxmlformats.org/officeDocument/2006/relationships/hyperlink" Target="https://agent-admin.paveapi.com/inspectionView/DIL1-4UAJKB6OBY?activeTab=past-sessions" TargetMode="External"/><Relationship Id="rId514" Type="http://schemas.openxmlformats.org/officeDocument/2006/relationships/hyperlink" Target="https://agent-admin.paveapi.com/inspectionView/ADF-OG43KXRP4Y?activeTab=past-sessions" TargetMode="External"/><Relationship Id="rId756" Type="http://schemas.openxmlformats.org/officeDocument/2006/relationships/hyperlink" Target="https://agent-admin.paveapi.com/inspectionView/AMWT-YG77LROEB8?activeTab=past-sessions" TargetMode="External"/><Relationship Id="rId513" Type="http://schemas.openxmlformats.org/officeDocument/2006/relationships/hyperlink" Target="https://agent-admin.paveapi.com/inspectionView/CRMI-M8MRBUEGQK?activeTab=past-sessions" TargetMode="External"/><Relationship Id="rId755" Type="http://schemas.openxmlformats.org/officeDocument/2006/relationships/hyperlink" Target="https://agent-admin.paveapi.com/inspectionView/AMWT-CGTF5GNWAF?activeTab=past-sessions" TargetMode="External"/><Relationship Id="rId512" Type="http://schemas.openxmlformats.org/officeDocument/2006/relationships/hyperlink" Target="https://agent-admin.paveapi.com/inspectionView/GBGA-LEYKCHWVSV?activeTab=past-sessions" TargetMode="External"/><Relationship Id="rId754" Type="http://schemas.openxmlformats.org/officeDocument/2006/relationships/hyperlink" Target="https://agent-admin.paveapi.com/inspectionView/AMWT-DOSPKF6EMU?activeTab=past-sessions" TargetMode="External"/><Relationship Id="rId511" Type="http://schemas.openxmlformats.org/officeDocument/2006/relationships/hyperlink" Target="https://agent-admin.paveapi.com/inspectionView/CRMT-ZKFGWRDMBV?activeTab=past-sessions" TargetMode="External"/><Relationship Id="rId753" Type="http://schemas.openxmlformats.org/officeDocument/2006/relationships/hyperlink" Target="https://agent-admin.paveapi.com/inspectionView/LTM-WJEXIJUZV3?activeTab=past-sessions" TargetMode="External"/><Relationship Id="rId518" Type="http://schemas.openxmlformats.org/officeDocument/2006/relationships/hyperlink" Target="https://agent-admin.paveapi.com/inspectionView/AMWT-MH3OUOUD91?activeTab=past-sessions" TargetMode="External"/><Relationship Id="rId517" Type="http://schemas.openxmlformats.org/officeDocument/2006/relationships/hyperlink" Target="https://agent-admin.paveapi.com/inspectionView/CRMT-JOBWMOJV80?activeTab=past-sessions" TargetMode="External"/><Relationship Id="rId759" Type="http://schemas.openxmlformats.org/officeDocument/2006/relationships/hyperlink" Target="http://thien.ht" TargetMode="External"/><Relationship Id="rId516" Type="http://schemas.openxmlformats.org/officeDocument/2006/relationships/hyperlink" Target="https://agent-admin.paveapi.com/inspectionView/UMF4-JCSXVLOQRQ?activeTab=past-sessions" TargetMode="External"/><Relationship Id="rId758" Type="http://schemas.openxmlformats.org/officeDocument/2006/relationships/hyperlink" Target="https://agent-admin.paveapi.com/inspectionView/AMWT-62O9VNFLI5?activeTab=past-sessions" TargetMode="External"/><Relationship Id="rId515" Type="http://schemas.openxmlformats.org/officeDocument/2006/relationships/hyperlink" Target="https://agent-admin.paveapi.com/inspectionView/ADF-MNRYBXRPRN?activeTab=past-sessions" TargetMode="External"/><Relationship Id="rId757" Type="http://schemas.openxmlformats.org/officeDocument/2006/relationships/hyperlink" Target="https://agent-admin.paveapi.com/inspectionView/AMWT-DU4JHKA9LD?activeTab=past-sessions" TargetMode="External"/><Relationship Id="rId15" Type="http://schemas.openxmlformats.org/officeDocument/2006/relationships/hyperlink" Target="https://agent-admin.paveapi.com/inspectionView/AMWK-7HITTDZJJP?activeTab=past-sessions" TargetMode="External"/><Relationship Id="rId14" Type="http://schemas.openxmlformats.org/officeDocument/2006/relationships/hyperlink" Target="https://agent-admin.paveapi.com/inspectionView/LTM-A8EWQCGAPA?activeTab=past-sessions" TargetMode="External"/><Relationship Id="rId17" Type="http://schemas.openxmlformats.org/officeDocument/2006/relationships/hyperlink" Target="https://agent-admin.paveapi.com/inspectionView/AMDE-TX8144W5VX?activeTab=past-sessions" TargetMode="External"/><Relationship Id="rId16" Type="http://schemas.openxmlformats.org/officeDocument/2006/relationships/hyperlink" Target="https://agent-admin.paveapi.com/inspectionView/CRMT-UAP8KNZSAQ?activeTab=past-sessions" TargetMode="External"/><Relationship Id="rId19" Type="http://schemas.openxmlformats.org/officeDocument/2006/relationships/hyperlink" Target="https://agent-admin.paveapi.com/inspectionView/LTM-WE1OGCP92B?activeTab=past-sessions" TargetMode="External"/><Relationship Id="rId510" Type="http://schemas.openxmlformats.org/officeDocument/2006/relationships/hyperlink" Target="https://agent-admin.paveapi.com/inspectionView/ADF-MQZ6BXFSWT?activeTab=past-sessions" TargetMode="External"/><Relationship Id="rId752" Type="http://schemas.openxmlformats.org/officeDocument/2006/relationships/hyperlink" Target="http://thai.ps" TargetMode="External"/><Relationship Id="rId18" Type="http://schemas.openxmlformats.org/officeDocument/2006/relationships/hyperlink" Target="https://agent-admin.paveapi.com/inspectionView/AMDE-1TXC7KURWE?activeTab=past-sessions" TargetMode="External"/><Relationship Id="rId751" Type="http://schemas.openxmlformats.org/officeDocument/2006/relationships/hyperlink" Target="https://agent-admin.paveapi.com/inspectionView/AMDE-GA2BT5WCML?activeTab=past-sessions" TargetMode="External"/><Relationship Id="rId750" Type="http://schemas.openxmlformats.org/officeDocument/2006/relationships/hyperlink" Target="https://agent-admin.paveapi.com/inspectionView/EOFQ-PEXMVG2V2S?activeTab=past-sessions" TargetMode="External"/><Relationship Id="rId84" Type="http://schemas.openxmlformats.org/officeDocument/2006/relationships/hyperlink" Target="https://agent-admin.paveapi.com/inspectionView/AMWT-V4SE0G8YQT?activeTab=past-sessions" TargetMode="External"/><Relationship Id="rId83" Type="http://schemas.openxmlformats.org/officeDocument/2006/relationships/hyperlink" Target="https://agent-admin.paveapi.com/inspectionView/AMES-FIIKRC0ZCR?activeTab=past-sessions" TargetMode="External"/><Relationship Id="rId86" Type="http://schemas.openxmlformats.org/officeDocument/2006/relationships/hyperlink" Target="https://agent-admin.paveapi.com/inspectionView/AMRR-ESAWL2K7T6?activeTab=past-sessions" TargetMode="External"/><Relationship Id="rId85" Type="http://schemas.openxmlformats.org/officeDocument/2006/relationships/hyperlink" Target="https://agent-admin.paveapi.com/inspectionView/AMWT-GAPHMZKQJ1?activeTab=past-sessions" TargetMode="External"/><Relationship Id="rId88" Type="http://schemas.openxmlformats.org/officeDocument/2006/relationships/hyperlink" Target="https://agent-admin.paveapi.com/inspectionView/AMWK-Y8BUKO2N13?activeTab=past-sessions" TargetMode="External"/><Relationship Id="rId87" Type="http://schemas.openxmlformats.org/officeDocument/2006/relationships/hyperlink" Target="https://agent-admin.paveapi.com/inspectionView/AMDE-LY9SVTLH3N?activeTab=past-sessions" TargetMode="External"/><Relationship Id="rId89" Type="http://schemas.openxmlformats.org/officeDocument/2006/relationships/hyperlink" Target="https://agent-admin.paveapi.com/inspectionView/AMDE-GRDTNGMITK?activeTab=past-sessions" TargetMode="External"/><Relationship Id="rId709" Type="http://schemas.openxmlformats.org/officeDocument/2006/relationships/hyperlink" Target="https://agent-admin.paveapi.com/inspectionView/AMRR-MWXXFMPJ6N?activeTab=past-sessions" TargetMode="External"/><Relationship Id="rId708" Type="http://schemas.openxmlformats.org/officeDocument/2006/relationships/hyperlink" Target="http://thai.ps" TargetMode="External"/><Relationship Id="rId707" Type="http://schemas.openxmlformats.org/officeDocument/2006/relationships/hyperlink" Target="https://agent-admin.paveapi.com/inspectionView/AMWT-N6JGZG0FF7?activeTab=past-sessions" TargetMode="External"/><Relationship Id="rId949" Type="http://schemas.openxmlformats.org/officeDocument/2006/relationships/hyperlink" Target="https://agent-admin.paveapi.com/inspectionView/AMFR-WEGPIEEJRQ?activeTab=past-sessions" TargetMode="External"/><Relationship Id="rId706" Type="http://schemas.openxmlformats.org/officeDocument/2006/relationships/hyperlink" Target="http://nam.np" TargetMode="External"/><Relationship Id="rId948" Type="http://schemas.openxmlformats.org/officeDocument/2006/relationships/hyperlink" Target="https://agent-admin.paveapi.com/inspectionView/AMWT-YOYOF90VPA?activeTab=past-sessions" TargetMode="External"/><Relationship Id="rId80" Type="http://schemas.openxmlformats.org/officeDocument/2006/relationships/hyperlink" Target="https://agent-admin.paveapi.com/inspectionView/LTM-4UQ9ID96WY?activeTab=past-sessions" TargetMode="External"/><Relationship Id="rId82" Type="http://schemas.openxmlformats.org/officeDocument/2006/relationships/hyperlink" Target="https://agent-admin.paveapi.com/inspectionView/AMES-FDI0QX0GP6?activeTab=past-sessions" TargetMode="External"/><Relationship Id="rId81" Type="http://schemas.openxmlformats.org/officeDocument/2006/relationships/hyperlink" Target="https://agent-admin.paveapi.com/inspectionView/AMWT-NBDPTHPBEN?activeTab=past-sessions" TargetMode="External"/><Relationship Id="rId701" Type="http://schemas.openxmlformats.org/officeDocument/2006/relationships/hyperlink" Target="https://agent-admin.paveapi.com/inspectionView/AMWT-LDJMTAJCKV?activeTab=past-sessions" TargetMode="External"/><Relationship Id="rId943" Type="http://schemas.openxmlformats.org/officeDocument/2006/relationships/hyperlink" Target="https://agent-admin.paveapi.com/inspectionView/AMWT-1EQJM7F1YY?activeTab=past-sessions" TargetMode="External"/><Relationship Id="rId700" Type="http://schemas.openxmlformats.org/officeDocument/2006/relationships/hyperlink" Target="https://agent-admin.paveapi.com/inspectionView/AMRR-IAPXIPNQ06?activeTab=past-sessions" TargetMode="External"/><Relationship Id="rId942" Type="http://schemas.openxmlformats.org/officeDocument/2006/relationships/hyperlink" Target="https://agent-admin.paveapi.com/inspectionView/AMWT-ZBAACS9I8L?activeTab=past-sessions" TargetMode="External"/><Relationship Id="rId941" Type="http://schemas.openxmlformats.org/officeDocument/2006/relationships/hyperlink" Target="https://agent-admin.paveapi.com/inspectionView/AMWT-I5PEDKG3GT?activeTab=past-sessions" TargetMode="External"/><Relationship Id="rId940" Type="http://schemas.openxmlformats.org/officeDocument/2006/relationships/hyperlink" Target="https://agent-admin.paveapi.com/inspectionView/AMWT-OPBD4CAD6L?activeTab=past-sessions" TargetMode="External"/><Relationship Id="rId705" Type="http://schemas.openxmlformats.org/officeDocument/2006/relationships/hyperlink" Target="https://agent-admin.paveapi.com/inspectionView/AMDE-FSBSG37H87?activeTab=past-sessions" TargetMode="External"/><Relationship Id="rId947" Type="http://schemas.openxmlformats.org/officeDocument/2006/relationships/hyperlink" Target="https://agent-admin.paveapi.com/inspectionView/AMBE-4SXGR1TGYZ?activeTab=past-sessions" TargetMode="External"/><Relationship Id="rId704" Type="http://schemas.openxmlformats.org/officeDocument/2006/relationships/hyperlink" Target="http://nam.np" TargetMode="External"/><Relationship Id="rId946" Type="http://schemas.openxmlformats.org/officeDocument/2006/relationships/hyperlink" Target="https://agent-admin.paveapi.com/inspectionView/CRMI-6SZSHRXD6I?activeTab=past-sessions" TargetMode="External"/><Relationship Id="rId703" Type="http://schemas.openxmlformats.org/officeDocument/2006/relationships/hyperlink" Target="https://agent-admin.paveapi.com/inspectionView/AMWT-DCTPXTJ5Q1?activeTab=past-sessions" TargetMode="External"/><Relationship Id="rId945" Type="http://schemas.openxmlformats.org/officeDocument/2006/relationships/hyperlink" Target="https://agent-admin.paveapi.com/inspectionView/AMWT-2UEYWAKN9N?activeTab=past-sessions" TargetMode="External"/><Relationship Id="rId702" Type="http://schemas.openxmlformats.org/officeDocument/2006/relationships/hyperlink" Target="https://agent-admin.paveapi.com/inspectionView/AMWT-K52ZHN7OLG?activeTab=past-sessions" TargetMode="External"/><Relationship Id="rId944" Type="http://schemas.openxmlformats.org/officeDocument/2006/relationships/hyperlink" Target="https://agent-admin.paveapi.com/inspectionView/AMDE-Z4XC2UN2T3?activeTab=past-sessions" TargetMode="External"/><Relationship Id="rId73" Type="http://schemas.openxmlformats.org/officeDocument/2006/relationships/hyperlink" Target="https://agent-admin.paveapi.com/inspectionView/AMAU-LKDHMGEBME?activeTab=past-sessions" TargetMode="External"/><Relationship Id="rId72" Type="http://schemas.openxmlformats.org/officeDocument/2006/relationships/hyperlink" Target="https://agent-admin.paveapi.com/inspectionView/AMFR-ZTE9N3KW3B?activeTab=past-sessions" TargetMode="External"/><Relationship Id="rId75" Type="http://schemas.openxmlformats.org/officeDocument/2006/relationships/hyperlink" Target="https://agent-admin.paveapi.com/inspectionView/AMES-QAM0U2IEOG?activeTab=past-sessions" TargetMode="External"/><Relationship Id="rId74" Type="http://schemas.openxmlformats.org/officeDocument/2006/relationships/hyperlink" Target="https://agent-admin.paveapi.com/inspectionView/AMWT-BYNUSIH7FA?activeTab=past-sessions" TargetMode="External"/><Relationship Id="rId77" Type="http://schemas.openxmlformats.org/officeDocument/2006/relationships/hyperlink" Target="https://agent-admin.paveapi.com/inspectionView/AMWT-VWUPFHJHTQ?activeTab=past-sessions" TargetMode="External"/><Relationship Id="rId76" Type="http://schemas.openxmlformats.org/officeDocument/2006/relationships/hyperlink" Target="https://agent-admin.paveapi.com/inspectionView/AMWT-M9TZ922PEA?activeTab=past-sessions" TargetMode="External"/><Relationship Id="rId79" Type="http://schemas.openxmlformats.org/officeDocument/2006/relationships/hyperlink" Target="https://agent-admin.paveapi.com/inspectionView/AMDE-UM5RWVODGX?activeTab=past-sessions" TargetMode="External"/><Relationship Id="rId78" Type="http://schemas.openxmlformats.org/officeDocument/2006/relationships/hyperlink" Target="https://agent-admin.paveapi.com/inspectionView/AMES-V07XPBMWBZ?activeTab=past-sessions" TargetMode="External"/><Relationship Id="rId939" Type="http://schemas.openxmlformats.org/officeDocument/2006/relationships/hyperlink" Target="https://agent-admin.paveapi.com/inspectionView/AMWT-HUA34SNQNH?activeTab=past-sessions" TargetMode="External"/><Relationship Id="rId938" Type="http://schemas.openxmlformats.org/officeDocument/2006/relationships/hyperlink" Target="https://agent-admin.paveapi.com/inspectionView/AMBE-SETIVY126X?activeTab=past-sessions" TargetMode="External"/><Relationship Id="rId937" Type="http://schemas.openxmlformats.org/officeDocument/2006/relationships/hyperlink" Target="https://agent-admin.paveapi.com/inspectionView/AMES-GQG5WXQUOE?activeTab=past-sessions" TargetMode="External"/><Relationship Id="rId71" Type="http://schemas.openxmlformats.org/officeDocument/2006/relationships/hyperlink" Target="https://agent-admin.paveapi.com/inspectionView/CRMT-VNXZC4ACED?activeTab=past-sessions" TargetMode="External"/><Relationship Id="rId70" Type="http://schemas.openxmlformats.org/officeDocument/2006/relationships/hyperlink" Target="https://agent-admin.paveapi.com/inspectionView/AMWK-TELFEE6D61?activeTab=past-sessions" TargetMode="External"/><Relationship Id="rId932" Type="http://schemas.openxmlformats.org/officeDocument/2006/relationships/hyperlink" Target="https://agent-admin.paveapi.com/inspectionView/AMDE-XJSZQU7G6X?activeTab=past-sessions" TargetMode="External"/><Relationship Id="rId931" Type="http://schemas.openxmlformats.org/officeDocument/2006/relationships/hyperlink" Target="https://agent-admin.paveapi.com/inspectionView/AMWT-CUB1WFYDYG?activeTab=past-sessions" TargetMode="External"/><Relationship Id="rId930" Type="http://schemas.openxmlformats.org/officeDocument/2006/relationships/hyperlink" Target="https://agent-admin.paveapi.com/inspectionView/AMWT-7JVMHJCOWZ?activeTab=past-sessions" TargetMode="External"/><Relationship Id="rId936" Type="http://schemas.openxmlformats.org/officeDocument/2006/relationships/hyperlink" Target="https://agent-admin.paveapi.com/inspectionView/AMWT-BESGZ3VRLU?activeTab=past-sessions" TargetMode="External"/><Relationship Id="rId935" Type="http://schemas.openxmlformats.org/officeDocument/2006/relationships/hyperlink" Target="https://agent-admin.paveapi.com/inspectionView/AMWT-MLGSZ5HNJW?activeTab=past-sessions" TargetMode="External"/><Relationship Id="rId934" Type="http://schemas.openxmlformats.org/officeDocument/2006/relationships/hyperlink" Target="https://agent-admin.paveapi.com/inspectionView/AMWT-LKSQFHWJRR?activeTab=past-sessions" TargetMode="External"/><Relationship Id="rId933" Type="http://schemas.openxmlformats.org/officeDocument/2006/relationships/hyperlink" Target="https://agent-admin.paveapi.com/inspectionView/AMWT-C8BQMB2G3O?activeTab=past-sessions" TargetMode="External"/><Relationship Id="rId62" Type="http://schemas.openxmlformats.org/officeDocument/2006/relationships/hyperlink" Target="https://agent-admin.paveapi.com/inspectionView/AMWK-B1BNEGGHIZ?activeTab=past-sessions" TargetMode="External"/><Relationship Id="rId61" Type="http://schemas.openxmlformats.org/officeDocument/2006/relationships/hyperlink" Target="https://agent-admin.paveapi.com/inspectionView/AMIT-7EYAWFIQB5?activeTab=past-sessions" TargetMode="External"/><Relationship Id="rId64" Type="http://schemas.openxmlformats.org/officeDocument/2006/relationships/hyperlink" Target="https://agent-admin.paveapi.com/inspectionView/AMDE-VXBOTWDNHH?activeTab=past-sessions" TargetMode="External"/><Relationship Id="rId63" Type="http://schemas.openxmlformats.org/officeDocument/2006/relationships/hyperlink" Target="https://agent-admin.paveapi.com/inspectionView/AMFR-KPOIXXEATV?activeTab=past-sessions" TargetMode="External"/><Relationship Id="rId66" Type="http://schemas.openxmlformats.org/officeDocument/2006/relationships/hyperlink" Target="https://agent-admin.paveapi.com/inspectionView/AMDE-BXZY8N6CDL?activeTab=past-sessions" TargetMode="External"/><Relationship Id="rId65" Type="http://schemas.openxmlformats.org/officeDocument/2006/relationships/hyperlink" Target="https://agent-admin.paveapi.com/inspectionView/AMDE-S2KTHQXA7B?activeTab=past-sessions" TargetMode="External"/><Relationship Id="rId68" Type="http://schemas.openxmlformats.org/officeDocument/2006/relationships/hyperlink" Target="https://agent-admin.paveapi.com/inspectionView/AMIT-2OBVEH620S?activeTab=past-sessions" TargetMode="External"/><Relationship Id="rId67" Type="http://schemas.openxmlformats.org/officeDocument/2006/relationships/hyperlink" Target="https://agent-admin.paveapi.com/inspectionView/AMES-8IEF0T5V6K?activeTab=past-sessions" TargetMode="External"/><Relationship Id="rId729" Type="http://schemas.openxmlformats.org/officeDocument/2006/relationships/hyperlink" Target="https://agent-admin.paveapi.com/inspectionView/HHSA-NN8F84TVE2?activeTab=past-sessions" TargetMode="External"/><Relationship Id="rId728" Type="http://schemas.openxmlformats.org/officeDocument/2006/relationships/hyperlink" Target="https://agent-admin.paveapi.com/inspectionView/UMF4-MT8B2LW1GR?activeTab=past-sessions" TargetMode="External"/><Relationship Id="rId60" Type="http://schemas.openxmlformats.org/officeDocument/2006/relationships/hyperlink" Target="https://agent-admin.paveapi.com/inspectionView/AMDE-AG1ELUV4PU?activeTab=past-sessions" TargetMode="External"/><Relationship Id="rId723" Type="http://schemas.openxmlformats.org/officeDocument/2006/relationships/hyperlink" Target="https://agent-admin.paveapi.com/inspectionView/CRMI-VZPMJ0JBN3?activeTab=past-sessions" TargetMode="External"/><Relationship Id="rId965" Type="http://schemas.openxmlformats.org/officeDocument/2006/relationships/hyperlink" Target="https://agent-admin.paveapi.com/inspectionView/AMUO-VTSEKZZCPW?activeTab=past-sessions" TargetMode="External"/><Relationship Id="rId722" Type="http://schemas.openxmlformats.org/officeDocument/2006/relationships/hyperlink" Target="https://agent-admin.paveapi.com/inspectionView/AMRR-D1ZDXWAUCO?activeTab=past-sessions" TargetMode="External"/><Relationship Id="rId964" Type="http://schemas.openxmlformats.org/officeDocument/2006/relationships/hyperlink" Target="https://agent-admin.paveapi.com/inspectionView/CRMT-NQHAIIQ4Y6?activeTab=past-sessions" TargetMode="External"/><Relationship Id="rId721" Type="http://schemas.openxmlformats.org/officeDocument/2006/relationships/hyperlink" Target="https://agent-admin.paveapi.com/inspectionView/CRMI-MZMSA1MCOF?activeTab=past-sessions" TargetMode="External"/><Relationship Id="rId963" Type="http://schemas.openxmlformats.org/officeDocument/2006/relationships/hyperlink" Target="https://agent-admin.paveapi.com/inspectionView/CRMI-A7GEKM2CMM?activeTab=past-sessions" TargetMode="External"/><Relationship Id="rId720" Type="http://schemas.openxmlformats.org/officeDocument/2006/relationships/hyperlink" Target="https://agent-admin.paveapi.com/inspectionView/AMWT-IVNPQ9JUF0?activeTab=past-sessions" TargetMode="External"/><Relationship Id="rId962" Type="http://schemas.openxmlformats.org/officeDocument/2006/relationships/hyperlink" Target="https://agent-admin.paveapi.com/inspectionView/GBGA-INA5TZINXN?activeTab=past-sessions" TargetMode="External"/><Relationship Id="rId727" Type="http://schemas.openxmlformats.org/officeDocument/2006/relationships/hyperlink" Target="https://agent-admin.paveapi.com/inspectionView/CRMT-8LHZFNQWTE?activeTab=past-sessions" TargetMode="External"/><Relationship Id="rId969" Type="http://schemas.openxmlformats.org/officeDocument/2006/relationships/hyperlink" Target="https://agent-admin.paveapi.com/inspectionView/UMF4-HZJCIJUOXV?activeTab=past-sessions" TargetMode="External"/><Relationship Id="rId726" Type="http://schemas.openxmlformats.org/officeDocument/2006/relationships/hyperlink" Target="https://agent-admin.paveapi.com/inspectionView/CRMI-IRGGQOSUXH?activeTab=past-sessions" TargetMode="External"/><Relationship Id="rId968" Type="http://schemas.openxmlformats.org/officeDocument/2006/relationships/hyperlink" Target="https://agent-admin.paveapi.com/inspectionView/CRMI-WXWZXMDGKZ?activeTab=past-sessions" TargetMode="External"/><Relationship Id="rId725" Type="http://schemas.openxmlformats.org/officeDocument/2006/relationships/hyperlink" Target="https://agent-admin.paveapi.com/inspectionView/LTM-Y1VMNELZ6H?activeTab=past-sessions" TargetMode="External"/><Relationship Id="rId967" Type="http://schemas.openxmlformats.org/officeDocument/2006/relationships/hyperlink" Target="https://agent-admin.paveapi.com/inspectionView/CRMT-JYFLBKTURA?activeTab=past-sessions" TargetMode="External"/><Relationship Id="rId724" Type="http://schemas.openxmlformats.org/officeDocument/2006/relationships/hyperlink" Target="https://agent-admin.paveapi.com/inspectionView/AMWT-BAG5ZITAI6?activeTab=past-sessions" TargetMode="External"/><Relationship Id="rId966" Type="http://schemas.openxmlformats.org/officeDocument/2006/relationships/hyperlink" Target="https://agent-admin.paveapi.com/inspectionView/LTM-WVVFBIRYWA?activeTab=past-sessions" TargetMode="External"/><Relationship Id="rId69" Type="http://schemas.openxmlformats.org/officeDocument/2006/relationships/hyperlink" Target="https://agent-admin.paveapi.com/inspectionView/AMAU-HTHWN9QNMZ?activeTab=past-sessions" TargetMode="External"/><Relationship Id="rId961" Type="http://schemas.openxmlformats.org/officeDocument/2006/relationships/hyperlink" Target="https://agent-admin.paveapi.com/inspectionView/AMUO-CPXJZ0M9GN?activeTab=past-sessions" TargetMode="External"/><Relationship Id="rId960" Type="http://schemas.openxmlformats.org/officeDocument/2006/relationships/hyperlink" Target="https://agent-admin.paveapi.com/inspectionView/RACI-WLF06RI0C5?activeTab=past-sessions" TargetMode="External"/><Relationship Id="rId51" Type="http://schemas.openxmlformats.org/officeDocument/2006/relationships/hyperlink" Target="https://agent-admin.paveapi.com/inspectionView/CRMI-7IXQO7ONZV?activeTab=past-sessions" TargetMode="External"/><Relationship Id="rId50" Type="http://schemas.openxmlformats.org/officeDocument/2006/relationships/hyperlink" Target="https://agent-admin.paveapi.com/inspectionView/AMAU-TI5WLOFDSD?activeTab=past-sessions" TargetMode="External"/><Relationship Id="rId53" Type="http://schemas.openxmlformats.org/officeDocument/2006/relationships/hyperlink" Target="https://agent-admin.paveapi.com/inspectionView/RACI-DCEFA5MAEV?activeTab=past-sessions" TargetMode="External"/><Relationship Id="rId52" Type="http://schemas.openxmlformats.org/officeDocument/2006/relationships/hyperlink" Target="https://agent-admin.paveapi.com/inspectionView/AMDE-B12WOSHXPP?activeTab=past-sessions" TargetMode="External"/><Relationship Id="rId55" Type="http://schemas.openxmlformats.org/officeDocument/2006/relationships/hyperlink" Target="https://agent-admin.paveapi.com/inspectionView/AMES-H6PFPJT8QO?activeTab=past-sessions" TargetMode="External"/><Relationship Id="rId54" Type="http://schemas.openxmlformats.org/officeDocument/2006/relationships/hyperlink" Target="https://agent-admin.paveapi.com/inspectionView/LGA-0VRX9LSRKV?activeTab=past-sessions" TargetMode="External"/><Relationship Id="rId57" Type="http://schemas.openxmlformats.org/officeDocument/2006/relationships/hyperlink" Target="https://agent-admin.paveapi.com/inspectionView/AMRR-BYVVCQUO79?activeTab=past-sessions" TargetMode="External"/><Relationship Id="rId56" Type="http://schemas.openxmlformats.org/officeDocument/2006/relationships/hyperlink" Target="https://agent-admin.paveapi.com/inspectionView/AMDE-SDE5TTYWMN?activeTab=past-sessions" TargetMode="External"/><Relationship Id="rId719" Type="http://schemas.openxmlformats.org/officeDocument/2006/relationships/hyperlink" Target="https://agent-admin.paveapi.com/inspectionView/AMWT-KSK5VPUQGT?activeTab=past-sessions" TargetMode="External"/><Relationship Id="rId718" Type="http://schemas.openxmlformats.org/officeDocument/2006/relationships/hyperlink" Target="https://agent-admin.paveapi.com/inspectionView/UMF4-RJGQJSCTNG?activeTab=past-sessions" TargetMode="External"/><Relationship Id="rId717" Type="http://schemas.openxmlformats.org/officeDocument/2006/relationships/hyperlink" Target="https://agent-admin.paveapi.com/inspectionView/AMWT-7PXD5I0FK6?activeTab=past-sessions" TargetMode="External"/><Relationship Id="rId959" Type="http://schemas.openxmlformats.org/officeDocument/2006/relationships/hyperlink" Target="https://agent-admin.paveapi.com/inspectionView/AMDE-Y3XYRPZ2WN?activeTab=past-sessions" TargetMode="External"/><Relationship Id="rId712" Type="http://schemas.openxmlformats.org/officeDocument/2006/relationships/hyperlink" Target="https://agent-admin.paveapi.com/inspectionView/AMWT-3YD3DZ2B0T?activeTab=past-sessions" TargetMode="External"/><Relationship Id="rId954" Type="http://schemas.openxmlformats.org/officeDocument/2006/relationships/hyperlink" Target="https://agent-admin.paveapi.com/inspectionView/EWLW-3OF0I1GQ3A?activeTab=past-sessions" TargetMode="External"/><Relationship Id="rId711" Type="http://schemas.openxmlformats.org/officeDocument/2006/relationships/hyperlink" Target="https://agent-admin.paveapi.com/inspectionView/AMWT-NFAZBHMRWU?activeTab=past-sessions" TargetMode="External"/><Relationship Id="rId953" Type="http://schemas.openxmlformats.org/officeDocument/2006/relationships/hyperlink" Target="https://agent-admin.paveapi.com/inspectionView/AMDE-72L7AZ5XH5?activeTab=past-sessions" TargetMode="External"/><Relationship Id="rId710" Type="http://schemas.openxmlformats.org/officeDocument/2006/relationships/hyperlink" Target="https://agent-admin.paveapi.com/inspectionView/AMRR-RCYDQHLHHG?activeTab=past-sessions" TargetMode="External"/><Relationship Id="rId952" Type="http://schemas.openxmlformats.org/officeDocument/2006/relationships/hyperlink" Target="https://agent-admin.paveapi.com/inspectionView/AMFR-VOP1QW1XYO?activeTab=past-sessions" TargetMode="External"/><Relationship Id="rId951" Type="http://schemas.openxmlformats.org/officeDocument/2006/relationships/hyperlink" Target="https://agent-admin.paveapi.com/inspectionView/RLY2-GVEOO5XBKK?activeTab=past-sessions" TargetMode="External"/><Relationship Id="rId716" Type="http://schemas.openxmlformats.org/officeDocument/2006/relationships/hyperlink" Target="https://agent-admin.paveapi.com/inspectionView/AMDE-A7JHMTBWZQ?activeTab=past-sessions" TargetMode="External"/><Relationship Id="rId958" Type="http://schemas.openxmlformats.org/officeDocument/2006/relationships/hyperlink" Target="https://agent-admin.paveapi.com/inspectionView/AMDE-5UMYIQYKRV?activeTab=past-sessions" TargetMode="External"/><Relationship Id="rId715" Type="http://schemas.openxmlformats.org/officeDocument/2006/relationships/hyperlink" Target="https://agent-admin.paveapi.com/inspectionView/AMWT-HHJLZQCXCV?activeTab=past-sessions" TargetMode="External"/><Relationship Id="rId957" Type="http://schemas.openxmlformats.org/officeDocument/2006/relationships/hyperlink" Target="http://thien.ht" TargetMode="External"/><Relationship Id="rId714" Type="http://schemas.openxmlformats.org/officeDocument/2006/relationships/hyperlink" Target="https://agent-admin.paveapi.com/inspectionView/AMWT-I2RNYQJZKY?activeTab=past-sessions" TargetMode="External"/><Relationship Id="rId956" Type="http://schemas.openxmlformats.org/officeDocument/2006/relationships/hyperlink" Target="https://agent-admin.paveapi.com/inspectionView/AMWT-KD26L7KU6F?activeTab=past-sessions" TargetMode="External"/><Relationship Id="rId713" Type="http://schemas.openxmlformats.org/officeDocument/2006/relationships/hyperlink" Target="https://agent-admin.paveapi.com/inspectionView/AMDE-QNMD1QPBBY?activeTab=past-sessions" TargetMode="External"/><Relationship Id="rId955" Type="http://schemas.openxmlformats.org/officeDocument/2006/relationships/hyperlink" Target="https://agent-admin.paveapi.com/inspectionView/EKPQ-ELXLDAHMLH?activeTab=past-sessions" TargetMode="External"/><Relationship Id="rId59" Type="http://schemas.openxmlformats.org/officeDocument/2006/relationships/hyperlink" Target="https://agent-admin.paveapi.com/inspectionView/AMES-QRMRMHMTVY?activeTab=past-sessions" TargetMode="External"/><Relationship Id="rId58" Type="http://schemas.openxmlformats.org/officeDocument/2006/relationships/hyperlink" Target="https://agent-admin.paveapi.com/inspectionView/AMDE-0DR8ETBBB9?activeTab=past-sessions" TargetMode="External"/><Relationship Id="rId950" Type="http://schemas.openxmlformats.org/officeDocument/2006/relationships/hyperlink" Target="https://agent-admin.paveapi.com/inspectionView/AMDE-YBZGY56BME?activeTab=past-sessions" TargetMode="External"/><Relationship Id="rId590" Type="http://schemas.openxmlformats.org/officeDocument/2006/relationships/hyperlink" Target="https://agent-admin.paveapi.com/inspectionView/AMDE-ODE6QLHWOM?activeTab=past-sessions" TargetMode="External"/><Relationship Id="rId107" Type="http://schemas.openxmlformats.org/officeDocument/2006/relationships/hyperlink" Target="https://agent-admin.paveapi.com/inspectionView/AMAU-THIONESUK6?activeTab=past-sessions" TargetMode="External"/><Relationship Id="rId349" Type="http://schemas.openxmlformats.org/officeDocument/2006/relationships/hyperlink" Target="https://agent-admin.paveapi.com/inspectionView/AMWT-0WM4DFLKMQ?activeTab=past-sessions" TargetMode="External"/><Relationship Id="rId106" Type="http://schemas.openxmlformats.org/officeDocument/2006/relationships/hyperlink" Target="https://agent-admin.paveapi.com/inspectionView/AMWT-IXMUAMDVPS?activeTab=past-sessions" TargetMode="External"/><Relationship Id="rId348" Type="http://schemas.openxmlformats.org/officeDocument/2006/relationships/hyperlink" Target="https://agent-admin.paveapi.com/inspectionView/AMES-JHX2ZJBMEX?activeTab=past-sessions" TargetMode="External"/><Relationship Id="rId105" Type="http://schemas.openxmlformats.org/officeDocument/2006/relationships/hyperlink" Target="https://agent-admin.paveapi.com/inspectionView/AMDE-LCKENADCVH?activeTab=past-sessions" TargetMode="External"/><Relationship Id="rId347" Type="http://schemas.openxmlformats.org/officeDocument/2006/relationships/hyperlink" Target="https://agent-admin.paveapi.com/inspectionView/AMWT-HMU85YLOXI?activeTab=past-sessions" TargetMode="External"/><Relationship Id="rId589" Type="http://schemas.openxmlformats.org/officeDocument/2006/relationships/hyperlink" Target="https://agent-admin.paveapi.com/inspectionView/AMWK-S4Q3VJ6UMG?activeTab=past-sessions" TargetMode="External"/><Relationship Id="rId104" Type="http://schemas.openxmlformats.org/officeDocument/2006/relationships/hyperlink" Target="https://agent-admin.paveapi.com/inspectionView/AMWK-4DAYUZ7ELV?activeTab=past-sessions" TargetMode="External"/><Relationship Id="rId346" Type="http://schemas.openxmlformats.org/officeDocument/2006/relationships/hyperlink" Target="https://agent-admin.paveapi.com/inspectionView/AMWT-AQA4AIL0AA?activeTab=past-sessions" TargetMode="External"/><Relationship Id="rId588" Type="http://schemas.openxmlformats.org/officeDocument/2006/relationships/hyperlink" Target="https://agent-admin.paveapi.com/inspectionView/AMWT-3PNJQDGHSF?activeTab=past-sessions" TargetMode="External"/><Relationship Id="rId109" Type="http://schemas.openxmlformats.org/officeDocument/2006/relationships/hyperlink" Target="https://agent-admin.paveapi.com/inspectionView/AMDE-KLANDEMZKG?activeTab=past-sessions" TargetMode="External"/><Relationship Id="rId108" Type="http://schemas.openxmlformats.org/officeDocument/2006/relationships/hyperlink" Target="https://agent-admin.paveapi.com/inspectionView/AMES-H5V8EDXBJY?activeTab=past-sessions" TargetMode="External"/><Relationship Id="rId341" Type="http://schemas.openxmlformats.org/officeDocument/2006/relationships/hyperlink" Target="https://agent-admin.paveapi.com/inspectionView/AMWT-RARLRCFELQ?activeTab=past-sessions" TargetMode="External"/><Relationship Id="rId583" Type="http://schemas.openxmlformats.org/officeDocument/2006/relationships/hyperlink" Target="https://agent-admin.paveapi.com/inspectionView/AMWT-PUJTKWQTY7?activeTab=past-sessions" TargetMode="External"/><Relationship Id="rId340" Type="http://schemas.openxmlformats.org/officeDocument/2006/relationships/hyperlink" Target="https://agent-admin.paveapi.com/inspectionView/AMWT-DYUKTCLXII?activeTab=past-sessions" TargetMode="External"/><Relationship Id="rId582" Type="http://schemas.openxmlformats.org/officeDocument/2006/relationships/hyperlink" Target="https://agent-admin.paveapi.com/inspectionView/AMWT-5DDEMOC4ZW?activeTab=past-sessions" TargetMode="External"/><Relationship Id="rId581" Type="http://schemas.openxmlformats.org/officeDocument/2006/relationships/hyperlink" Target="https://agent-admin.paveapi.com/inspectionView/CRMI-FUFMXLM53T?activeTab=past-sessions" TargetMode="External"/><Relationship Id="rId580" Type="http://schemas.openxmlformats.org/officeDocument/2006/relationships/hyperlink" Target="https://agent-admin.paveapi.com/inspectionView/AMWT-SAAUZRKIOC?activeTab=past-sessions" TargetMode="External"/><Relationship Id="rId103" Type="http://schemas.openxmlformats.org/officeDocument/2006/relationships/hyperlink" Target="https://agent-admin.paveapi.com/inspectionView/AMDE-LWGQWP1WGK?activeTab=past-sessions" TargetMode="External"/><Relationship Id="rId345" Type="http://schemas.openxmlformats.org/officeDocument/2006/relationships/hyperlink" Target="https://agent-admin.paveapi.com/inspectionView/AMWT-RRSDKQJFW5?activeTab=past-sessions" TargetMode="External"/><Relationship Id="rId587" Type="http://schemas.openxmlformats.org/officeDocument/2006/relationships/hyperlink" Target="https://agent-admin.paveapi.com/inspectionView/AMWT-QXX0VH3DGU?activeTab=past-sessions" TargetMode="External"/><Relationship Id="rId102" Type="http://schemas.openxmlformats.org/officeDocument/2006/relationships/hyperlink" Target="https://agent-admin.paveapi.com/inspectionView/AMES-HJ90COVNUL?activeTab=past-sessions" TargetMode="External"/><Relationship Id="rId344" Type="http://schemas.openxmlformats.org/officeDocument/2006/relationships/hyperlink" Target="https://agent-admin.paveapi.com/inspectionView/AMWT-08ZB63BOVR?activeTab=past-sessions" TargetMode="External"/><Relationship Id="rId586" Type="http://schemas.openxmlformats.org/officeDocument/2006/relationships/hyperlink" Target="https://agent-admin.paveapi.com/inspectionView/LTM-KMZCMTLYBB?activeTab=past-sessions" TargetMode="External"/><Relationship Id="rId101" Type="http://schemas.openxmlformats.org/officeDocument/2006/relationships/hyperlink" Target="https://agent-admin.paveapi.com/inspectionView/AMDE-N8MXRVFKQC?activeTab=past-sessions" TargetMode="External"/><Relationship Id="rId343" Type="http://schemas.openxmlformats.org/officeDocument/2006/relationships/hyperlink" Target="https://agent-admin.paveapi.com/inspectionView/AMDE-WLVURVKN22?activeTab=past-sessions" TargetMode="External"/><Relationship Id="rId585" Type="http://schemas.openxmlformats.org/officeDocument/2006/relationships/hyperlink" Target="https://agent-admin.paveapi.com/inspectionView/AMWT-OWLMW5ZO8W?activeTab=past-sessions" TargetMode="External"/><Relationship Id="rId100" Type="http://schemas.openxmlformats.org/officeDocument/2006/relationships/hyperlink" Target="https://agent-admin.paveapi.com/inspectionView/AMDE-0HPHONBU99?activeTab=past-sessions" TargetMode="External"/><Relationship Id="rId342" Type="http://schemas.openxmlformats.org/officeDocument/2006/relationships/hyperlink" Target="https://agent-admin.paveapi.com/inspectionView/AMWT-7IEKJPYWXZ?activeTab=past-sessions" TargetMode="External"/><Relationship Id="rId584" Type="http://schemas.openxmlformats.org/officeDocument/2006/relationships/hyperlink" Target="https://agent-admin.paveapi.com/inspectionView/CRMT-WTJFDX2HB1?activeTab=past-sessions" TargetMode="External"/><Relationship Id="rId338" Type="http://schemas.openxmlformats.org/officeDocument/2006/relationships/hyperlink" Target="https://agent-admin.paveapi.com/inspectionView/AMWT-DIEGJZWSCX?activeTab=past-sessions" TargetMode="External"/><Relationship Id="rId337" Type="http://schemas.openxmlformats.org/officeDocument/2006/relationships/hyperlink" Target="https://agent-admin.paveapi.com/inspectionView/AMDE-QWRV1QZECD?activeTab=past-sessions" TargetMode="External"/><Relationship Id="rId579" Type="http://schemas.openxmlformats.org/officeDocument/2006/relationships/hyperlink" Target="https://agent-admin.paveapi.com/inspectionView/CRMT-S2L6EJYXEA?activeTab=past-sessions" TargetMode="External"/><Relationship Id="rId336" Type="http://schemas.openxmlformats.org/officeDocument/2006/relationships/hyperlink" Target="https://agent-admin.paveapi.com/inspectionView/AMWT-F9MPDNGAVZ?activeTab=past-sessions" TargetMode="External"/><Relationship Id="rId578" Type="http://schemas.openxmlformats.org/officeDocument/2006/relationships/hyperlink" Target="https://agent-admin.paveapi.com/inspectionView/AMDE-2RENFXM5RH?activeTab=past-sessions" TargetMode="External"/><Relationship Id="rId335" Type="http://schemas.openxmlformats.org/officeDocument/2006/relationships/hyperlink" Target="https://agent-admin.paveapi.com/inspectionView/AMWT-QIWOAOVGSV?activeTab=past-sessions" TargetMode="External"/><Relationship Id="rId577" Type="http://schemas.openxmlformats.org/officeDocument/2006/relationships/hyperlink" Target="https://agent-admin.paveapi.com/inspectionView/AMDE-PECITNGTDC?activeTab=past-sessions" TargetMode="External"/><Relationship Id="rId339" Type="http://schemas.openxmlformats.org/officeDocument/2006/relationships/hyperlink" Target="https://agent-admin.paveapi.com/inspectionView/AMWT-COFSUKJAFO?activeTab=past-sessions" TargetMode="External"/><Relationship Id="rId330" Type="http://schemas.openxmlformats.org/officeDocument/2006/relationships/hyperlink" Target="https://agent-admin.paveapi.com/inspectionView/AMWT-OBBEJ8S0C5?activeTab=past-sessions" TargetMode="External"/><Relationship Id="rId572" Type="http://schemas.openxmlformats.org/officeDocument/2006/relationships/hyperlink" Target="https://agent-admin.paveapi.com/inspectionView/AMDE-IMTLA9EMAS?activeTab=past-sessions" TargetMode="External"/><Relationship Id="rId571" Type="http://schemas.openxmlformats.org/officeDocument/2006/relationships/hyperlink" Target="https://agent-admin.paveapi.com/inspectionView/AMDE-AJL9USIFUX?activeTab=past-sessions" TargetMode="External"/><Relationship Id="rId570" Type="http://schemas.openxmlformats.org/officeDocument/2006/relationships/hyperlink" Target="https://agent-admin.paveapi.com/inspectionView/AMIT-T9HRR1RP0X?activeTab=past-sessions" TargetMode="External"/><Relationship Id="rId334" Type="http://schemas.openxmlformats.org/officeDocument/2006/relationships/hyperlink" Target="https://agent-admin.paveapi.com/inspectionView/AMDE-MNEN5OAIUF?activeTab=past-sessions" TargetMode="External"/><Relationship Id="rId576" Type="http://schemas.openxmlformats.org/officeDocument/2006/relationships/hyperlink" Target="https://agent-admin.paveapi.com/inspectionView/AMWK-XV8MEYTQFB?activeTab=past-sessions" TargetMode="External"/><Relationship Id="rId333" Type="http://schemas.openxmlformats.org/officeDocument/2006/relationships/hyperlink" Target="https://agent-admin.paveapi.com/inspectionView/AMWK-AZOR4VVWSG?activeTab=past-sessions" TargetMode="External"/><Relationship Id="rId575" Type="http://schemas.openxmlformats.org/officeDocument/2006/relationships/hyperlink" Target="https://agent-admin.paveapi.com/inspectionView/AMDE-ST6WXH8VCI?activeTab=past-sessions" TargetMode="External"/><Relationship Id="rId332" Type="http://schemas.openxmlformats.org/officeDocument/2006/relationships/hyperlink" Target="https://agent-admin.paveapi.com/inspectionView/AMWT-EHLLJQ7F2R?activeTab=past-sessions" TargetMode="External"/><Relationship Id="rId574" Type="http://schemas.openxmlformats.org/officeDocument/2006/relationships/hyperlink" Target="https://agent-admin.paveapi.com/inspectionView/AMWK-3WQIWBYC14?activeTab=past-sessions" TargetMode="External"/><Relationship Id="rId331" Type="http://schemas.openxmlformats.org/officeDocument/2006/relationships/hyperlink" Target="https://agent-admin.paveapi.com/inspectionView/AMAU-Q25KOW3X4K?activeTab=past-sessions" TargetMode="External"/><Relationship Id="rId573" Type="http://schemas.openxmlformats.org/officeDocument/2006/relationships/hyperlink" Target="https://agent-admin.paveapi.com/inspectionView/CRMT-GTSHH1TKAV?activeTab=past-sessions" TargetMode="External"/><Relationship Id="rId370" Type="http://schemas.openxmlformats.org/officeDocument/2006/relationships/hyperlink" Target="https://agent-admin.paveapi.com/inspectionView/AMWT-DF3BHCCAJ8?activeTab=past-sessions" TargetMode="External"/><Relationship Id="rId129" Type="http://schemas.openxmlformats.org/officeDocument/2006/relationships/hyperlink" Target="https://agent-admin.paveapi.com/inspectionView/AMDE-OWMRZLZASM?activeTab=past-sessions" TargetMode="External"/><Relationship Id="rId128" Type="http://schemas.openxmlformats.org/officeDocument/2006/relationships/hyperlink" Target="https://agent-admin.paveapi.com/inspectionView/AMDE-8RPRMD8JDD?activeTab=past-sessions" TargetMode="External"/><Relationship Id="rId127" Type="http://schemas.openxmlformats.org/officeDocument/2006/relationships/hyperlink" Target="https://agent-admin.paveapi.com/inspectionView/AMWT-8QTIN2LRAU?activeTab=past-sessions" TargetMode="External"/><Relationship Id="rId369" Type="http://schemas.openxmlformats.org/officeDocument/2006/relationships/hyperlink" Target="https://agent-admin.paveapi.com/inspectionView/AMWT-LFIIQMOBIK?activeTab=past-sessions" TargetMode="External"/><Relationship Id="rId126" Type="http://schemas.openxmlformats.org/officeDocument/2006/relationships/hyperlink" Target="https://agent-admin.paveapi.com/inspectionView/AMWK-ONQGZTVTMC?activeTab=past-sessions" TargetMode="External"/><Relationship Id="rId368" Type="http://schemas.openxmlformats.org/officeDocument/2006/relationships/hyperlink" Target="https://agent-admin.paveapi.com/inspectionView/AMDE-LCS7IHGLKZ?activeTab=past-sessions" TargetMode="External"/><Relationship Id="rId121" Type="http://schemas.openxmlformats.org/officeDocument/2006/relationships/hyperlink" Target="https://agent-admin.paveapi.com/inspectionView/AMRR-LQKF5KYHNM?activeTab=past-sessions" TargetMode="External"/><Relationship Id="rId363" Type="http://schemas.openxmlformats.org/officeDocument/2006/relationships/hyperlink" Target="https://agent-admin.paveapi.com/inspectionView/AMES-IIFOABDLJ1?activeTab=past-sessions" TargetMode="External"/><Relationship Id="rId120" Type="http://schemas.openxmlformats.org/officeDocument/2006/relationships/hyperlink" Target="https://agent-admin.paveapi.com/inspectionView/AMDE-BXY3MRLOQY?activeTab=past-sessions" TargetMode="External"/><Relationship Id="rId362" Type="http://schemas.openxmlformats.org/officeDocument/2006/relationships/hyperlink" Target="https://agent-admin.paveapi.com/inspectionView/AMIT-4ELJ5FPUCY?activeTab=past-sessions" TargetMode="External"/><Relationship Id="rId361" Type="http://schemas.openxmlformats.org/officeDocument/2006/relationships/hyperlink" Target="https://agent-admin.paveapi.com/inspectionView/AMES-NNYWPS7ZDQ?activeTab=past-sessions" TargetMode="External"/><Relationship Id="rId360" Type="http://schemas.openxmlformats.org/officeDocument/2006/relationships/hyperlink" Target="https://agent-admin.paveapi.com/inspectionView/AMWK-XBODKTHCJU?activeTab=past-sessions" TargetMode="External"/><Relationship Id="rId125" Type="http://schemas.openxmlformats.org/officeDocument/2006/relationships/hyperlink" Target="https://agent-admin.paveapi.com/inspectionView/AMFR-HI5ICJCIDH?activeTab=past-sessions" TargetMode="External"/><Relationship Id="rId367" Type="http://schemas.openxmlformats.org/officeDocument/2006/relationships/hyperlink" Target="https://agent-admin.paveapi.com/inspectionView/AMWT-H2KNHRUUGA?activeTab=past-sessions" TargetMode="External"/><Relationship Id="rId124" Type="http://schemas.openxmlformats.org/officeDocument/2006/relationships/hyperlink" Target="https://agent-admin.paveapi.com/inspectionView/AMWT-LVCQXOUQBP?activeTab=past-sessions" TargetMode="External"/><Relationship Id="rId366" Type="http://schemas.openxmlformats.org/officeDocument/2006/relationships/hyperlink" Target="https://agent-admin.paveapi.com/inspectionView/AMWT-RMLUZ8TAAH?activeTab=past-sessions" TargetMode="External"/><Relationship Id="rId123" Type="http://schemas.openxmlformats.org/officeDocument/2006/relationships/hyperlink" Target="https://agent-admin.paveapi.com/inspectionView/AMWT-RMQQW4PSHL?activeTab=past-sessions" TargetMode="External"/><Relationship Id="rId365" Type="http://schemas.openxmlformats.org/officeDocument/2006/relationships/hyperlink" Target="https://agent-admin.paveapi.com/inspectionView/AMDE-UQGU9V8MS4?activeTab=past-sessions" TargetMode="External"/><Relationship Id="rId122" Type="http://schemas.openxmlformats.org/officeDocument/2006/relationships/hyperlink" Target="https://agent-admin.paveapi.com/inspectionView/AMDE-Q8YQKS5PJ5?activeTab=past-sessions" TargetMode="External"/><Relationship Id="rId364" Type="http://schemas.openxmlformats.org/officeDocument/2006/relationships/hyperlink" Target="https://agent-admin.paveapi.com/inspectionView/AMWT-JE0KH3YDO9?activeTab=past-sessions" TargetMode="External"/><Relationship Id="rId95" Type="http://schemas.openxmlformats.org/officeDocument/2006/relationships/hyperlink" Target="https://agent-admin.paveapi.com/inspectionView/AMDE-LZEE0KBLZT?activeTab=past-sessions" TargetMode="External"/><Relationship Id="rId94" Type="http://schemas.openxmlformats.org/officeDocument/2006/relationships/hyperlink" Target="https://agent-admin.paveapi.com/inspectionView/AMWT-Q7FFTSORX0?activeTab=past-sessions" TargetMode="External"/><Relationship Id="rId97" Type="http://schemas.openxmlformats.org/officeDocument/2006/relationships/hyperlink" Target="https://agent-admin.paveapi.com/inspectionView/AMWT-VX3CYOVAQQ?activeTab=past-sessions" TargetMode="External"/><Relationship Id="rId96" Type="http://schemas.openxmlformats.org/officeDocument/2006/relationships/hyperlink" Target="https://agent-admin.paveapi.com/inspectionView/AMDE-XIWXVOAP8P?activeTab=past-sessions" TargetMode="External"/><Relationship Id="rId99" Type="http://schemas.openxmlformats.org/officeDocument/2006/relationships/hyperlink" Target="https://agent-admin.paveapi.com/inspectionView/AMDE-576ZEJV85Z?activeTab=past-sessions" TargetMode="External"/><Relationship Id="rId98" Type="http://schemas.openxmlformats.org/officeDocument/2006/relationships/hyperlink" Target="https://agent-admin.paveapi.com/inspectionView/AMWT-BCU5YZVVVR?activeTab=past-sessions" TargetMode="External"/><Relationship Id="rId91" Type="http://schemas.openxmlformats.org/officeDocument/2006/relationships/hyperlink" Target="https://agent-admin.paveapi.com/inspectionView/AMIT-QIVS3ZWC8V?activeTab=past-sessions" TargetMode="External"/><Relationship Id="rId90" Type="http://schemas.openxmlformats.org/officeDocument/2006/relationships/hyperlink" Target="https://agent-admin.paveapi.com/inspectionView/AMFR-41OAYTF61H?activeTab=past-sessions" TargetMode="External"/><Relationship Id="rId93" Type="http://schemas.openxmlformats.org/officeDocument/2006/relationships/hyperlink" Target="https://agent-admin.paveapi.com/inspectionView/AMDE-95NHNQDZFP?activeTab=past-sessions" TargetMode="External"/><Relationship Id="rId92" Type="http://schemas.openxmlformats.org/officeDocument/2006/relationships/hyperlink" Target="https://agent-admin.paveapi.com/inspectionView/AMWT-PACM9JYMYL?activeTab=past-sessions" TargetMode="External"/><Relationship Id="rId118" Type="http://schemas.openxmlformats.org/officeDocument/2006/relationships/hyperlink" Target="https://agent-admin.paveapi.com/inspectionView/AMDE-YBKSU2J1RF?activeTab=past-sessions" TargetMode="External"/><Relationship Id="rId117" Type="http://schemas.openxmlformats.org/officeDocument/2006/relationships/hyperlink" Target="https://agent-admin.paveapi.com/inspectionView/AMES-IV4HZSP14W?activeTab=past-sessions" TargetMode="External"/><Relationship Id="rId359" Type="http://schemas.openxmlformats.org/officeDocument/2006/relationships/hyperlink" Target="https://agent-admin.paveapi.com/inspectionView/AMWT-LFQUQLHTGO?activeTab=past-sessions" TargetMode="External"/><Relationship Id="rId116" Type="http://schemas.openxmlformats.org/officeDocument/2006/relationships/hyperlink" Target="https://agent-admin.paveapi.com/inspectionView/AMES-CCY6S7QPZO?activeTab=past-sessions" TargetMode="External"/><Relationship Id="rId358" Type="http://schemas.openxmlformats.org/officeDocument/2006/relationships/hyperlink" Target="https://agent-admin.paveapi.com/inspectionView/AMDE-G4RNANB23V?activeTab=past-sessions" TargetMode="External"/><Relationship Id="rId115" Type="http://schemas.openxmlformats.org/officeDocument/2006/relationships/hyperlink" Target="https://agent-admin.paveapi.com/inspectionView/AMFR-IQDYSYARRV?activeTab=past-sessions" TargetMode="External"/><Relationship Id="rId357" Type="http://schemas.openxmlformats.org/officeDocument/2006/relationships/hyperlink" Target="https://agent-admin.paveapi.com/inspectionView/AMDE-SYMAPY3FAZ?activeTab=past-sessions" TargetMode="External"/><Relationship Id="rId599" Type="http://schemas.openxmlformats.org/officeDocument/2006/relationships/hyperlink" Target="https://agent-admin.paveapi.com/inspectionView/CRMI-BX8FHGPS7P?activeTab=past-sessions" TargetMode="External"/><Relationship Id="rId119" Type="http://schemas.openxmlformats.org/officeDocument/2006/relationships/hyperlink" Target="https://agent-admin.paveapi.com/inspectionView/AMRR-62HYHCIQPG?activeTab=past-sessions" TargetMode="External"/><Relationship Id="rId110" Type="http://schemas.openxmlformats.org/officeDocument/2006/relationships/hyperlink" Target="https://agent-admin.paveapi.com/inspectionView/AMDE-9H0OVLI2D2?activeTab=past-sessions" TargetMode="External"/><Relationship Id="rId352" Type="http://schemas.openxmlformats.org/officeDocument/2006/relationships/hyperlink" Target="https://agent-admin.paveapi.com/inspectionView/AMWT-IARUR6IKUS?activeTab=past-sessions" TargetMode="External"/><Relationship Id="rId594" Type="http://schemas.openxmlformats.org/officeDocument/2006/relationships/hyperlink" Target="https://agent-admin.paveapi.com/inspectionView/CRMT-3GHVJG5A1M?activeTab=past-sessions" TargetMode="External"/><Relationship Id="rId351" Type="http://schemas.openxmlformats.org/officeDocument/2006/relationships/hyperlink" Target="https://agent-admin.paveapi.com/inspectionView/AMWT-BYFNEOKV1X?activeTab=past-sessions" TargetMode="External"/><Relationship Id="rId593" Type="http://schemas.openxmlformats.org/officeDocument/2006/relationships/hyperlink" Target="https://agent-admin.paveapi.com/inspectionView/LTM-MIMFEGPY9R?activeTab=past-sessions" TargetMode="External"/><Relationship Id="rId350" Type="http://schemas.openxmlformats.org/officeDocument/2006/relationships/hyperlink" Target="https://agent-admin.paveapi.com/inspectionView/AMWT-PWZZUM5BON?activeTab=past-sessions" TargetMode="External"/><Relationship Id="rId592" Type="http://schemas.openxmlformats.org/officeDocument/2006/relationships/hyperlink" Target="https://agent-admin.paveapi.com/inspectionView/CRMT-BPCBVJC3OD?activeTab=past-sessions" TargetMode="External"/><Relationship Id="rId591" Type="http://schemas.openxmlformats.org/officeDocument/2006/relationships/hyperlink" Target="https://agent-admin.paveapi.com/inspectionView/EAKF-BPA28SBEE2?activeTab=past-sessions" TargetMode="External"/><Relationship Id="rId114" Type="http://schemas.openxmlformats.org/officeDocument/2006/relationships/hyperlink" Target="https://agent-admin.paveapi.com/inspectionView/AMDE-VDUNIRVG1P?activeTab=past-sessions" TargetMode="External"/><Relationship Id="rId356" Type="http://schemas.openxmlformats.org/officeDocument/2006/relationships/hyperlink" Target="https://agent-admin.paveapi.com/inspectionView/AMBE-EGCCNVSGLF?activeTab=past-sessions" TargetMode="External"/><Relationship Id="rId598" Type="http://schemas.openxmlformats.org/officeDocument/2006/relationships/hyperlink" Target="https://agent-admin.paveapi.com/inspectionView/AMWT-VNDREYJEKR?activeTab=past-sessions" TargetMode="External"/><Relationship Id="rId113" Type="http://schemas.openxmlformats.org/officeDocument/2006/relationships/hyperlink" Target="https://agent-admin.paveapi.com/inspectionView/AMDE-MEY2IZEOM2?activeTab=past-sessions" TargetMode="External"/><Relationship Id="rId355" Type="http://schemas.openxmlformats.org/officeDocument/2006/relationships/hyperlink" Target="https://agent-admin.paveapi.com/inspectionView/AMDE-A7YPDHSSRH?activeTab=past-sessions" TargetMode="External"/><Relationship Id="rId597" Type="http://schemas.openxmlformats.org/officeDocument/2006/relationships/hyperlink" Target="https://agent-admin.paveapi.com/inspectionView/AMWK-N8MDVXGFYI?activeTab=past-sessions" TargetMode="External"/><Relationship Id="rId112" Type="http://schemas.openxmlformats.org/officeDocument/2006/relationships/hyperlink" Target="https://agent-admin.paveapi.com/inspectionView/AMWT-KONRMPLCZG?activeTab=past-sessions" TargetMode="External"/><Relationship Id="rId354" Type="http://schemas.openxmlformats.org/officeDocument/2006/relationships/hyperlink" Target="https://agent-admin.paveapi.com/inspectionView/AMDE-PGLJ23QJIZ?activeTab=past-sessions" TargetMode="External"/><Relationship Id="rId596" Type="http://schemas.openxmlformats.org/officeDocument/2006/relationships/hyperlink" Target="https://agent-admin.paveapi.com/inspectionView/UMF4-G2Q1V23FCO?activeTab=past-sessions" TargetMode="External"/><Relationship Id="rId111" Type="http://schemas.openxmlformats.org/officeDocument/2006/relationships/hyperlink" Target="https://agent-admin.paveapi.com/inspectionView/AMIT-POQHOZEKM7?activeTab=past-sessions" TargetMode="External"/><Relationship Id="rId353" Type="http://schemas.openxmlformats.org/officeDocument/2006/relationships/hyperlink" Target="https://agent-admin.paveapi.com/inspectionView/AMWT-WWWOJ0294I?activeTab=past-sessions" TargetMode="External"/><Relationship Id="rId595" Type="http://schemas.openxmlformats.org/officeDocument/2006/relationships/hyperlink" Target="https://agent-admin.paveapi.com/inspectionView/CRMT-PKZWUHCQAV?activeTab=past-sessions" TargetMode="External"/><Relationship Id="rId305" Type="http://schemas.openxmlformats.org/officeDocument/2006/relationships/hyperlink" Target="https://agent-admin.paveapi.com/inspectionView/AMWT-SULXBSCQKZ?activeTab=past-sessions" TargetMode="External"/><Relationship Id="rId547" Type="http://schemas.openxmlformats.org/officeDocument/2006/relationships/hyperlink" Target="https://agent-admin.paveapi.com/inspectionView/AMWT-LHYSJFRH1A?activeTab=past-sessions" TargetMode="External"/><Relationship Id="rId789" Type="http://schemas.openxmlformats.org/officeDocument/2006/relationships/hyperlink" Target="https://agent-admin.paveapi.com/inspectionView/AMUO-K24KVGGDBC?activeTab=past-sessions" TargetMode="External"/><Relationship Id="rId304" Type="http://schemas.openxmlformats.org/officeDocument/2006/relationships/hyperlink" Target="https://agent-admin.paveapi.com/inspectionView/AMWT-VIYFVHWJM5?activeTab=past-sessions" TargetMode="External"/><Relationship Id="rId546" Type="http://schemas.openxmlformats.org/officeDocument/2006/relationships/hyperlink" Target="https://agent-admin.paveapi.com/inspectionView/AMRR-TFV53MQEOJ?activeTab=past-sessions" TargetMode="External"/><Relationship Id="rId788" Type="http://schemas.openxmlformats.org/officeDocument/2006/relationships/hyperlink" Target="https://agent-admin.paveapi.com/inspectionView/ICA-CISJ5JYK7M?activeTab=past-sessions" TargetMode="External"/><Relationship Id="rId303" Type="http://schemas.openxmlformats.org/officeDocument/2006/relationships/hyperlink" Target="https://agent-admin.paveapi.com/inspectionView/AMWT-OBDFA6ANIS?activeTab=past-sessions" TargetMode="External"/><Relationship Id="rId545" Type="http://schemas.openxmlformats.org/officeDocument/2006/relationships/hyperlink" Target="https://agent-admin.paveapi.com/inspectionView/EKPQ-8EXKDZNEQ3?activeTab=past-sessions" TargetMode="External"/><Relationship Id="rId787" Type="http://schemas.openxmlformats.org/officeDocument/2006/relationships/hyperlink" Target="https://agent-admin.paveapi.com/inspectionView/AMDE-5OTJLDPPEY?activeTab=past-sessions" TargetMode="External"/><Relationship Id="rId302" Type="http://schemas.openxmlformats.org/officeDocument/2006/relationships/hyperlink" Target="https://agent-admin.paveapi.com/inspectionView/AMWT-WCWQUTNLP8?activeTab=past-sessions" TargetMode="External"/><Relationship Id="rId544" Type="http://schemas.openxmlformats.org/officeDocument/2006/relationships/hyperlink" Target="https://agent-admin.paveapi.com/inspectionView/AMDE-OIROMXIRA6?activeTab=past-sessions" TargetMode="External"/><Relationship Id="rId786" Type="http://schemas.openxmlformats.org/officeDocument/2006/relationships/hyperlink" Target="https://agent-admin.paveapi.com/inspectionView/CRMT-PBGVL3RZYS?activeTab=past-sessions" TargetMode="External"/><Relationship Id="rId309" Type="http://schemas.openxmlformats.org/officeDocument/2006/relationships/hyperlink" Target="https://agent-admin.paveapi.com/inspectionView/AMWT-XMBENOOR3H?activeTab=past-sessions" TargetMode="External"/><Relationship Id="rId308" Type="http://schemas.openxmlformats.org/officeDocument/2006/relationships/hyperlink" Target="https://agent-admin.paveapi.com/inspectionView/AMFR-WLIGEDVK3D?activeTab=past-sessions" TargetMode="External"/><Relationship Id="rId307" Type="http://schemas.openxmlformats.org/officeDocument/2006/relationships/hyperlink" Target="https://agent-admin.paveapi.com/inspectionView/AMWT-U7ZRZPUVBN?activeTab=past-sessions" TargetMode="External"/><Relationship Id="rId549" Type="http://schemas.openxmlformats.org/officeDocument/2006/relationships/hyperlink" Target="https://agent-admin.paveapi.com/inspectionView/AMWT-CSMJLAPBAW?activeTab=past-sessions" TargetMode="External"/><Relationship Id="rId306" Type="http://schemas.openxmlformats.org/officeDocument/2006/relationships/hyperlink" Target="https://agent-admin.paveapi.com/inspectionView/AMWT-IABVVCG5EV?activeTab=past-sessions" TargetMode="External"/><Relationship Id="rId548" Type="http://schemas.openxmlformats.org/officeDocument/2006/relationships/hyperlink" Target="https://agent-admin.paveapi.com/inspectionView/CRMI-DEEOKRFG11?activeTab=past-sessions" TargetMode="External"/><Relationship Id="rId781" Type="http://schemas.openxmlformats.org/officeDocument/2006/relationships/hyperlink" Target="https://agent-admin.paveapi.com/inspectionView/AMWT-UTXFD4ZBF2?activeTab=past-sessions" TargetMode="External"/><Relationship Id="rId780" Type="http://schemas.openxmlformats.org/officeDocument/2006/relationships/hyperlink" Target="https://agent-admin.paveapi.com/inspectionView/AMWT-AEH1DMKLCQ?activeTab=past-sessions" TargetMode="External"/><Relationship Id="rId301" Type="http://schemas.openxmlformats.org/officeDocument/2006/relationships/hyperlink" Target="https://agent-admin.paveapi.com/inspectionView/AMWT-UPF4YD82SK?activeTab=past-sessions" TargetMode="External"/><Relationship Id="rId543" Type="http://schemas.openxmlformats.org/officeDocument/2006/relationships/hyperlink" Target="https://agent-admin.paveapi.com/inspectionView/AMWK-JHPEXFKRHH?activeTab=past-sessions" TargetMode="External"/><Relationship Id="rId785" Type="http://schemas.openxmlformats.org/officeDocument/2006/relationships/hyperlink" Target="https://agent-admin.paveapi.com/inspectionView/CRMT-MN5JDT6FZP?activeTab=past-sessions" TargetMode="External"/><Relationship Id="rId300" Type="http://schemas.openxmlformats.org/officeDocument/2006/relationships/hyperlink" Target="https://agent-admin.paveapi.com/inspectionView/AMWT-QKR4DHS6SS?activeTab=past-sessions" TargetMode="External"/><Relationship Id="rId542" Type="http://schemas.openxmlformats.org/officeDocument/2006/relationships/hyperlink" Target="https://agent-admin.paveapi.com/inspectionView/CRMI-Y2RFQNVPF8?activeTab=past-sessions" TargetMode="External"/><Relationship Id="rId784" Type="http://schemas.openxmlformats.org/officeDocument/2006/relationships/hyperlink" Target="https://agent-admin.paveapi.com/inspectionView/AMWT-HRNXBK0ZD4?activeTab=past-sessions" TargetMode="External"/><Relationship Id="rId541" Type="http://schemas.openxmlformats.org/officeDocument/2006/relationships/hyperlink" Target="https://agent-admin.paveapi.com/inspectionView/AMWT-Q0U9LSMUHV?activeTab=past-sessions" TargetMode="External"/><Relationship Id="rId783" Type="http://schemas.openxmlformats.org/officeDocument/2006/relationships/hyperlink" Target="http://kien.vu" TargetMode="External"/><Relationship Id="rId540" Type="http://schemas.openxmlformats.org/officeDocument/2006/relationships/hyperlink" Target="https://agent-admin.paveapi.com/inspectionView/AMWT-BNAQQNIGCE?activeTab=past-sessions" TargetMode="External"/><Relationship Id="rId782" Type="http://schemas.openxmlformats.org/officeDocument/2006/relationships/hyperlink" Target="https://agent-admin.paveapi.com/inspectionView/CRMT-WQSW7LNLRT?activeTab=past-sessions" TargetMode="External"/><Relationship Id="rId536" Type="http://schemas.openxmlformats.org/officeDocument/2006/relationships/hyperlink" Target="https://agent-admin.paveapi.com/inspectionView/AMDE-KZZQCF1CQJ?activeTab=past-sessions" TargetMode="External"/><Relationship Id="rId778" Type="http://schemas.openxmlformats.org/officeDocument/2006/relationships/hyperlink" Target="https://agent-admin.paveapi.com/inspectionView/LTM-OPWE5IEAXD?activeTab=past-sessions" TargetMode="External"/><Relationship Id="rId535" Type="http://schemas.openxmlformats.org/officeDocument/2006/relationships/hyperlink" Target="https://agent-admin.paveapi.com/inspectionView/AMDE-GQDAABKRQJ?activeTab=past-sessions" TargetMode="External"/><Relationship Id="rId777" Type="http://schemas.openxmlformats.org/officeDocument/2006/relationships/hyperlink" Target="https://agent-admin.paveapi.com/inspectionView/AMWT-PH4VUR8MSS?activeTab=past-sessions" TargetMode="External"/><Relationship Id="rId534" Type="http://schemas.openxmlformats.org/officeDocument/2006/relationships/hyperlink" Target="https://agent-admin.paveapi.com/inspectionView/AMDE-OQINOTJH4V?activeTab=past-sessions" TargetMode="External"/><Relationship Id="rId776" Type="http://schemas.openxmlformats.org/officeDocument/2006/relationships/hyperlink" Target="https://agent-admin.paveapi.com/inspectionView/CRMT-XBCEYZGNNV?activeTab=past-sessions" TargetMode="External"/><Relationship Id="rId533" Type="http://schemas.openxmlformats.org/officeDocument/2006/relationships/hyperlink" Target="https://agent-admin.paveapi.com/inspectionView/AMDE-1SKFICQRSH?activeTab=past-sessions" TargetMode="External"/><Relationship Id="rId775" Type="http://schemas.openxmlformats.org/officeDocument/2006/relationships/hyperlink" Target="https://agent-admin.paveapi.com/inspectionView/CRMT-FFA0HBPTNE?activeTab=past-sessions" TargetMode="External"/><Relationship Id="rId539" Type="http://schemas.openxmlformats.org/officeDocument/2006/relationships/hyperlink" Target="https://agent-admin.paveapi.com/inspectionView/UMF4-J1LADJPOY9?activeTab=past-sessions" TargetMode="External"/><Relationship Id="rId538" Type="http://schemas.openxmlformats.org/officeDocument/2006/relationships/hyperlink" Target="https://agent-admin.paveapi.com/inspectionView/AMES-UL149DN7L9?activeTab=past-sessions" TargetMode="External"/><Relationship Id="rId537" Type="http://schemas.openxmlformats.org/officeDocument/2006/relationships/hyperlink" Target="https://agent-admin.paveapi.com/inspectionView/AMDE-3AZGCNWSWA?activeTab=past-sessions" TargetMode="External"/><Relationship Id="rId779" Type="http://schemas.openxmlformats.org/officeDocument/2006/relationships/hyperlink" Target="https://agent-admin.paveapi.com/inspectionView/AMWT-EZ2WDIUIQX?activeTab=past-sessions" TargetMode="External"/><Relationship Id="rId770" Type="http://schemas.openxmlformats.org/officeDocument/2006/relationships/hyperlink" Target="https://agent-admin.paveapi.com/inspectionView/AMWT-M0WUTUQ6NE?activeTab=past-sessions" TargetMode="External"/><Relationship Id="rId532" Type="http://schemas.openxmlformats.org/officeDocument/2006/relationships/hyperlink" Target="https://agent-admin.paveapi.com/inspectionView/CRMI-F95MFA7D7D?activeTab=past-sessions" TargetMode="External"/><Relationship Id="rId774" Type="http://schemas.openxmlformats.org/officeDocument/2006/relationships/hyperlink" Target="https://agent-admin.paveapi.com/inspectionView/AMWT-ZYLMJ2WT7F?activeTab=past-sessions" TargetMode="External"/><Relationship Id="rId531" Type="http://schemas.openxmlformats.org/officeDocument/2006/relationships/hyperlink" Target="https://agent-admin.paveapi.com/inspectionView/CRMT-1MIBNBFWGM?activeTab=past-sessions" TargetMode="External"/><Relationship Id="rId773" Type="http://schemas.openxmlformats.org/officeDocument/2006/relationships/hyperlink" Target="https://agent-admin.paveapi.com/inspectionView/AMWT-ESDZMLTDJ5?activeTab=past-sessions" TargetMode="External"/><Relationship Id="rId530" Type="http://schemas.openxmlformats.org/officeDocument/2006/relationships/hyperlink" Target="https://agent-admin.paveapi.com/inspectionView/LTM-TQAQD3XU4S?activeTab=past-sessions" TargetMode="External"/><Relationship Id="rId772" Type="http://schemas.openxmlformats.org/officeDocument/2006/relationships/hyperlink" Target="https://agent-admin.paveapi.com/inspectionView/AMWT-0FNP6MRRLZ?activeTab=past-sessions" TargetMode="External"/><Relationship Id="rId771" Type="http://schemas.openxmlformats.org/officeDocument/2006/relationships/hyperlink" Target="https://agent-admin.paveapi.com/inspectionView/CRMT-UCH1NJEITX?activeTab=past-sessions" TargetMode="External"/><Relationship Id="rId327" Type="http://schemas.openxmlformats.org/officeDocument/2006/relationships/hyperlink" Target="https://agent-admin.paveapi.com/inspectionView/AMWT-AXC0KTBPZW?activeTab=past-sessions" TargetMode="External"/><Relationship Id="rId569" Type="http://schemas.openxmlformats.org/officeDocument/2006/relationships/hyperlink" Target="https://agent-admin.paveapi.com/inspectionView/CRMI-HVLITSZJ8T?activeTab=past-sessions" TargetMode="External"/><Relationship Id="rId326" Type="http://schemas.openxmlformats.org/officeDocument/2006/relationships/hyperlink" Target="https://agent-admin.paveapi.com/inspectionView/AMWT-A6NWRZUKSG?activeTab=past-sessions" TargetMode="External"/><Relationship Id="rId568" Type="http://schemas.openxmlformats.org/officeDocument/2006/relationships/hyperlink" Target="https://agent-admin.paveapi.com/inspectionView/AMDE-FBDXZKFKWH?activeTab=past-sessions" TargetMode="External"/><Relationship Id="rId325" Type="http://schemas.openxmlformats.org/officeDocument/2006/relationships/hyperlink" Target="https://agent-admin.paveapi.com/inspectionView/AMWT-PJMB4KO4HK?activeTab=past-sessions" TargetMode="External"/><Relationship Id="rId567" Type="http://schemas.openxmlformats.org/officeDocument/2006/relationships/hyperlink" Target="https://agent-admin.paveapi.com/inspectionView/AMDE-4ITF65MNS4?activeTab=past-sessions" TargetMode="External"/><Relationship Id="rId324" Type="http://schemas.openxmlformats.org/officeDocument/2006/relationships/hyperlink" Target="https://agent-admin.paveapi.com/inspectionView/AMWT-WYDWVFGYLA?activeTab=past-sessions" TargetMode="External"/><Relationship Id="rId566" Type="http://schemas.openxmlformats.org/officeDocument/2006/relationships/hyperlink" Target="https://agent-admin.paveapi.com/inspectionView/AMDE-WQRLECJSYT?activeTab=past-sessions" TargetMode="External"/><Relationship Id="rId329" Type="http://schemas.openxmlformats.org/officeDocument/2006/relationships/hyperlink" Target="https://agent-admin.paveapi.com/inspectionView/AMWT-7BPTZ9Z45S?activeTab=past-sessions" TargetMode="External"/><Relationship Id="rId328" Type="http://schemas.openxmlformats.org/officeDocument/2006/relationships/hyperlink" Target="https://agent-admin.paveapi.com/inspectionView/AMWT-SLYYQJY3Q5?activeTab=past-sessions" TargetMode="External"/><Relationship Id="rId561" Type="http://schemas.openxmlformats.org/officeDocument/2006/relationships/hyperlink" Target="https://agent-admin.paveapi.com/inspectionView/CRMI-QGDW2ERSQS?activeTab=past-sessions" TargetMode="External"/><Relationship Id="rId560" Type="http://schemas.openxmlformats.org/officeDocument/2006/relationships/hyperlink" Target="https://agent-admin.paveapi.com/inspectionView/AMWT-J6TDUKQGLO?activeTab=past-sessions" TargetMode="External"/><Relationship Id="rId323" Type="http://schemas.openxmlformats.org/officeDocument/2006/relationships/hyperlink" Target="https://agent-admin.paveapi.com/inspectionView/AMWK-KSNUW72M1R?activeTab=past-sessions" TargetMode="External"/><Relationship Id="rId565" Type="http://schemas.openxmlformats.org/officeDocument/2006/relationships/hyperlink" Target="https://agent-admin.paveapi.com/inspectionView/CRMT-BP35U404UZ?activeTab=past-sessions" TargetMode="External"/><Relationship Id="rId322" Type="http://schemas.openxmlformats.org/officeDocument/2006/relationships/hyperlink" Target="https://agent-admin.paveapi.com/inspectionView/AMDE-2LAH81H8AF?activeTab=past-sessions" TargetMode="External"/><Relationship Id="rId564" Type="http://schemas.openxmlformats.org/officeDocument/2006/relationships/hyperlink" Target="https://agent-admin.paveapi.com/inspectionView/CRMT-ZBRM3E1EMI?activeTab=past-sessions" TargetMode="External"/><Relationship Id="rId321" Type="http://schemas.openxmlformats.org/officeDocument/2006/relationships/hyperlink" Target="https://agent-admin.paveapi.com/inspectionView/AMES-RQL9T7AZNU?activeTab=past-sessions" TargetMode="External"/><Relationship Id="rId563" Type="http://schemas.openxmlformats.org/officeDocument/2006/relationships/hyperlink" Target="https://agent-admin.paveapi.com/inspectionView/AMWT-YGHERTQOPB?activeTab=past-sessions" TargetMode="External"/><Relationship Id="rId320" Type="http://schemas.openxmlformats.org/officeDocument/2006/relationships/hyperlink" Target="https://agent-admin.paveapi.com/inspectionView/AMFR-SJ4UJZUIMF?activeTab=past-sessions" TargetMode="External"/><Relationship Id="rId562" Type="http://schemas.openxmlformats.org/officeDocument/2006/relationships/hyperlink" Target="https://agent-admin.paveapi.com/inspectionView/CRMI-GLNQUHPICA?activeTab=past-sessions" TargetMode="External"/><Relationship Id="rId316" Type="http://schemas.openxmlformats.org/officeDocument/2006/relationships/hyperlink" Target="https://agent-admin.paveapi.com/inspectionView/AMWT-1GHSWWPTVA?activeTab=past-sessions" TargetMode="External"/><Relationship Id="rId558" Type="http://schemas.openxmlformats.org/officeDocument/2006/relationships/hyperlink" Target="https://agent-admin.paveapi.com/inspectionView/AMWT-7ISBVPT9JL?activeTab=past-sessions" TargetMode="External"/><Relationship Id="rId315" Type="http://schemas.openxmlformats.org/officeDocument/2006/relationships/hyperlink" Target="https://agent-admin.paveapi.com/inspectionView/AMDE-J5TBQLSEY7?activeTab=past-sessions" TargetMode="External"/><Relationship Id="rId557" Type="http://schemas.openxmlformats.org/officeDocument/2006/relationships/hyperlink" Target="https://agent-admin.paveapi.com/inspectionView/AMWT-7HTTHS7BSW?activeTab=past-sessions" TargetMode="External"/><Relationship Id="rId799" Type="http://schemas.openxmlformats.org/officeDocument/2006/relationships/hyperlink" Target="https://agent-admin.paveapi.com/inspectionView/ICA-FI8AHU7KUL?activeTab=past-sessions" TargetMode="External"/><Relationship Id="rId314" Type="http://schemas.openxmlformats.org/officeDocument/2006/relationships/hyperlink" Target="https://agent-admin.paveapi.com/inspectionView/AMWT-WGBYDHASOD?activeTab=past-sessions" TargetMode="External"/><Relationship Id="rId556" Type="http://schemas.openxmlformats.org/officeDocument/2006/relationships/hyperlink" Target="https://agent-admin.paveapi.com/inspectionView/CRMI-CT9LLTKAJ5?activeTab=past-sessions" TargetMode="External"/><Relationship Id="rId798" Type="http://schemas.openxmlformats.org/officeDocument/2006/relationships/hyperlink" Target="https://agent-admin.paveapi.com/inspectionView/AMWT-XDLK1CUNMJ?activeTab=past-sessions" TargetMode="External"/><Relationship Id="rId313" Type="http://schemas.openxmlformats.org/officeDocument/2006/relationships/hyperlink" Target="https://agent-admin.paveapi.com/inspectionView/AMDE-DIZ8KSZKTB?activeTab=past-sessions" TargetMode="External"/><Relationship Id="rId555" Type="http://schemas.openxmlformats.org/officeDocument/2006/relationships/hyperlink" Target="https://agent-admin.paveapi.com/inspectionView/AMWK-8LHCG0I7VU?activeTab=past-sessions" TargetMode="External"/><Relationship Id="rId797" Type="http://schemas.openxmlformats.org/officeDocument/2006/relationships/hyperlink" Target="https://agent-admin.paveapi.com/inspectionView/AMWT-X5ZUBLOQ1X?activeTab=past-sessions" TargetMode="External"/><Relationship Id="rId319" Type="http://schemas.openxmlformats.org/officeDocument/2006/relationships/hyperlink" Target="https://agent-admin.paveapi.com/inspectionView/AMWT-929SWXSPHM?activeTab=past-sessions" TargetMode="External"/><Relationship Id="rId318" Type="http://schemas.openxmlformats.org/officeDocument/2006/relationships/hyperlink" Target="https://agent-admin.paveapi.com/inspectionView/AMWT-ZXHMQBWDHL?activeTab=past-sessions" TargetMode="External"/><Relationship Id="rId317" Type="http://schemas.openxmlformats.org/officeDocument/2006/relationships/hyperlink" Target="https://agent-admin.paveapi.com/inspectionView/AMWT-7WKU1UKBGG?activeTab=past-sessions" TargetMode="External"/><Relationship Id="rId559" Type="http://schemas.openxmlformats.org/officeDocument/2006/relationships/hyperlink" Target="https://agent-admin.paveapi.com/inspectionView/AMRR-GAFS3P7TYP?activeTab=past-sessions" TargetMode="External"/><Relationship Id="rId550" Type="http://schemas.openxmlformats.org/officeDocument/2006/relationships/hyperlink" Target="https://agent-admin.paveapi.com/inspectionView/AMRR-G7GH5U76WS?activeTab=past-sessions" TargetMode="External"/><Relationship Id="rId792" Type="http://schemas.openxmlformats.org/officeDocument/2006/relationships/hyperlink" Target="https://agent-admin.paveapi.com/inspectionView/AMIT-PUZVQK6YDD?activeTab=past-sessions" TargetMode="External"/><Relationship Id="rId791" Type="http://schemas.openxmlformats.org/officeDocument/2006/relationships/hyperlink" Target="https://agent-admin.paveapi.com/inspectionView/AMWT-G6CYWZFU2U?activeTab=past-sessions" TargetMode="External"/><Relationship Id="rId790" Type="http://schemas.openxmlformats.org/officeDocument/2006/relationships/hyperlink" Target="https://agent-admin.paveapi.com/inspectionView/AMWT-L2ISI3RKAN?activeTab=past-sessions" TargetMode="External"/><Relationship Id="rId312" Type="http://schemas.openxmlformats.org/officeDocument/2006/relationships/hyperlink" Target="https://agent-admin.paveapi.com/inspectionView/AMWT-IVCBBKSIR3?activeTab=past-sessions" TargetMode="External"/><Relationship Id="rId554" Type="http://schemas.openxmlformats.org/officeDocument/2006/relationships/hyperlink" Target="https://agent-admin.paveapi.com/inspectionView/AMWK-357TECRCJG?activeTab=past-sessions" TargetMode="External"/><Relationship Id="rId796" Type="http://schemas.openxmlformats.org/officeDocument/2006/relationships/hyperlink" Target="https://agent-admin.paveapi.com/inspectionView/AMWT-NB38E4RMXY?activeTab=past-sessions" TargetMode="External"/><Relationship Id="rId311" Type="http://schemas.openxmlformats.org/officeDocument/2006/relationships/hyperlink" Target="https://agent-admin.paveapi.com/inspectionView/AMDE-1J3Q0FR0ZU?activeTab=past-sessions" TargetMode="External"/><Relationship Id="rId553" Type="http://schemas.openxmlformats.org/officeDocument/2006/relationships/hyperlink" Target="https://agent-admin.paveapi.com/inspectionView/AMDE-H2NYZAO5BD?activeTab=past-sessions" TargetMode="External"/><Relationship Id="rId795" Type="http://schemas.openxmlformats.org/officeDocument/2006/relationships/hyperlink" Target="https://agent-admin.paveapi.com/inspectionView/AMWK-ELFPBUDOTB?activeTab=past-sessions" TargetMode="External"/><Relationship Id="rId310" Type="http://schemas.openxmlformats.org/officeDocument/2006/relationships/hyperlink" Target="https://agent-admin.paveapi.com/inspectionView/AMWT-O4LL93HMLS?activeTab=past-sessions" TargetMode="External"/><Relationship Id="rId552" Type="http://schemas.openxmlformats.org/officeDocument/2006/relationships/hyperlink" Target="https://agent-admin.paveapi.com/inspectionView/AMFR-FOHDBCPGXU?activeTab=past-sessions" TargetMode="External"/><Relationship Id="rId794" Type="http://schemas.openxmlformats.org/officeDocument/2006/relationships/hyperlink" Target="https://agent-admin.paveapi.com/inspectionView/AMDE-XQ4MKRGGQ5?activeTab=past-sessions" TargetMode="External"/><Relationship Id="rId551" Type="http://schemas.openxmlformats.org/officeDocument/2006/relationships/hyperlink" Target="https://agent-admin.paveapi.com/inspectionView/LTM-ZERFMVYUTK?activeTab=past-sessions" TargetMode="External"/><Relationship Id="rId793" Type="http://schemas.openxmlformats.org/officeDocument/2006/relationships/hyperlink" Target="https://agent-admin.paveapi.com/inspectionView/AMWT-JD6DE8FNDH?activeTab=past-sessions" TargetMode="External"/><Relationship Id="rId297" Type="http://schemas.openxmlformats.org/officeDocument/2006/relationships/hyperlink" Target="https://agent-admin.paveapi.com/inspectionView/AMNL-OYZQ5LXTRC?activeTab=past-sessions" TargetMode="External"/><Relationship Id="rId296" Type="http://schemas.openxmlformats.org/officeDocument/2006/relationships/hyperlink" Target="https://agent-admin.paveapi.com/inspectionView/AMWT-ZIAIUXC1O9?activeTab=past-sessions" TargetMode="External"/><Relationship Id="rId295" Type="http://schemas.openxmlformats.org/officeDocument/2006/relationships/hyperlink" Target="https://agent-admin.paveapi.com/inspectionView/AMDE-WSXZS6VLW8?activeTab=past-sessions" TargetMode="External"/><Relationship Id="rId294" Type="http://schemas.openxmlformats.org/officeDocument/2006/relationships/hyperlink" Target="https://agent-admin.paveapi.com/inspectionView/AMDE-TBU1A9U6GU?activeTab=past-sessions" TargetMode="External"/><Relationship Id="rId299" Type="http://schemas.openxmlformats.org/officeDocument/2006/relationships/hyperlink" Target="https://agent-admin.paveapi.com/inspectionView/AMWT-RVUBIMHV2O?activeTab=past-sessions" TargetMode="External"/><Relationship Id="rId298" Type="http://schemas.openxmlformats.org/officeDocument/2006/relationships/hyperlink" Target="https://agent-admin.paveapi.com/inspectionView/AMES-CUAHKMWORW?activeTab=past-sessions" TargetMode="External"/><Relationship Id="rId271" Type="http://schemas.openxmlformats.org/officeDocument/2006/relationships/hyperlink" Target="https://agent-admin.paveapi.com/inspectionView/AMWT-3ECYJKSB1K?activeTab=past-sessions" TargetMode="External"/><Relationship Id="rId270" Type="http://schemas.openxmlformats.org/officeDocument/2006/relationships/hyperlink" Target="https://agent-admin.paveapi.com/inspectionView/UMF4-PTW1OPHZAC?activeTab=past-sessions" TargetMode="External"/><Relationship Id="rId269" Type="http://schemas.openxmlformats.org/officeDocument/2006/relationships/hyperlink" Target="https://agent-admin.paveapi.com/inspectionView/AMWT-7HVCI4BGAF?activeTab=past-sessions" TargetMode="External"/><Relationship Id="rId264" Type="http://schemas.openxmlformats.org/officeDocument/2006/relationships/hyperlink" Target="https://agent-admin.paveapi.com/inspectionView/UMF4-RY7TAGSHSV?activeTab=past-sessions" TargetMode="External"/><Relationship Id="rId263" Type="http://schemas.openxmlformats.org/officeDocument/2006/relationships/hyperlink" Target="https://agent-admin.paveapi.com/inspectionView/AMWT-SNER5YMJED?activeTab=past-sessions" TargetMode="External"/><Relationship Id="rId262" Type="http://schemas.openxmlformats.org/officeDocument/2006/relationships/hyperlink" Target="https://agent-admin.paveapi.com/inspectionView/AMDE-WXZUUVMZBB?activeTab=past-sessions" TargetMode="External"/><Relationship Id="rId261" Type="http://schemas.openxmlformats.org/officeDocument/2006/relationships/hyperlink" Target="https://agent-admin.paveapi.com/inspectionView/AMFR-KX1QIHEZYH?activeTab=past-sessions" TargetMode="External"/><Relationship Id="rId268" Type="http://schemas.openxmlformats.org/officeDocument/2006/relationships/hyperlink" Target="https://agent-admin.paveapi.com/inspectionView/AMDE-NTBN8LF2NB?activeTab=past-sessions" TargetMode="External"/><Relationship Id="rId267" Type="http://schemas.openxmlformats.org/officeDocument/2006/relationships/hyperlink" Target="https://agent-admin.paveapi.com/inspectionView/CRMI-BALEVWEOAU?activeTab=past-sessions" TargetMode="External"/><Relationship Id="rId266" Type="http://schemas.openxmlformats.org/officeDocument/2006/relationships/hyperlink" Target="https://agent-admin.paveapi.com/inspectionView/AMWK-8QEYLA2MDT?activeTab=past-sessions" TargetMode="External"/><Relationship Id="rId265" Type="http://schemas.openxmlformats.org/officeDocument/2006/relationships/hyperlink" Target="https://agent-admin.paveapi.com/inspectionView/CRMT-FB1QZ83NEI?activeTab=past-sessions" TargetMode="External"/><Relationship Id="rId260" Type="http://schemas.openxmlformats.org/officeDocument/2006/relationships/hyperlink" Target="https://agent-admin.paveapi.com/inspectionView/AMFR-LZBONE4GRY?activeTab=past-sessions" TargetMode="External"/><Relationship Id="rId259" Type="http://schemas.openxmlformats.org/officeDocument/2006/relationships/hyperlink" Target="https://agent-admin.paveapi.com/inspectionView/AMWT-F2U9KJZQE0?activeTab=past-sessions" TargetMode="External"/><Relationship Id="rId258" Type="http://schemas.openxmlformats.org/officeDocument/2006/relationships/hyperlink" Target="https://agent-admin.paveapi.com/inspectionView/UMF4-OHXRHXOHG2?activeTab=past-sessions" TargetMode="External"/><Relationship Id="rId253" Type="http://schemas.openxmlformats.org/officeDocument/2006/relationships/hyperlink" Target="https://agent-admin.paveapi.com/inspectionView/CRMT-ZAJAFFKGZG?activeTab=past-sessions" TargetMode="External"/><Relationship Id="rId495" Type="http://schemas.openxmlformats.org/officeDocument/2006/relationships/hyperlink" Target="https://agent-admin.paveapi.com/inspectionView/UMF4-JBMQW1CDHO?activeTab=past-sessions" TargetMode="External"/><Relationship Id="rId252" Type="http://schemas.openxmlformats.org/officeDocument/2006/relationships/hyperlink" Target="https://agent-admin.paveapi.com/inspectionView/CRMI-MVUED96AXJ?activeTab=past-sessions" TargetMode="External"/><Relationship Id="rId494" Type="http://schemas.openxmlformats.org/officeDocument/2006/relationships/hyperlink" Target="https://agent-admin.paveapi.com/inspectionView/AMUO-X6TZTAN8JN?activeTab=past-sessions" TargetMode="External"/><Relationship Id="rId251" Type="http://schemas.openxmlformats.org/officeDocument/2006/relationships/hyperlink" Target="https://agent-admin.paveapi.com/inspectionView/CRMI-XHWF4TU2VM?activeTab=past-sessions" TargetMode="External"/><Relationship Id="rId493" Type="http://schemas.openxmlformats.org/officeDocument/2006/relationships/hyperlink" Target="https://agent-admin.paveapi.com/inspectionView/AMWT-VKHNZW9AC7?activeTab=past-sessions" TargetMode="External"/><Relationship Id="rId250" Type="http://schemas.openxmlformats.org/officeDocument/2006/relationships/hyperlink" Target="https://agent-admin.paveapi.com/inspectionView/ZBV-IJKORHKMI7?activeTab=past-sessions" TargetMode="External"/><Relationship Id="rId492" Type="http://schemas.openxmlformats.org/officeDocument/2006/relationships/hyperlink" Target="https://agent-admin.paveapi.com/inspectionView/ADF-NF9VZ8BMP9?activeTab=past-sessions" TargetMode="External"/><Relationship Id="rId257" Type="http://schemas.openxmlformats.org/officeDocument/2006/relationships/hyperlink" Target="https://agent-admin.paveapi.com/inspectionView/CRMT-WZYT1ZN13T?activeTab=past-sessions" TargetMode="External"/><Relationship Id="rId499" Type="http://schemas.openxmlformats.org/officeDocument/2006/relationships/hyperlink" Target="https://agent-admin.paveapi.com/inspectionView/AMUO-JNGRHWJJGS?activeTab=past-sessions" TargetMode="External"/><Relationship Id="rId256" Type="http://schemas.openxmlformats.org/officeDocument/2006/relationships/hyperlink" Target="https://agent-admin.paveapi.com/inspectionView/CRMI-I8IDBIAJ9R?activeTab=past-sessions" TargetMode="External"/><Relationship Id="rId498" Type="http://schemas.openxmlformats.org/officeDocument/2006/relationships/hyperlink" Target="https://agent-admin.paveapi.com/inspectionView/AMUO-PD4L3VUHLD?activeTab=past-sessions" TargetMode="External"/><Relationship Id="rId255" Type="http://schemas.openxmlformats.org/officeDocument/2006/relationships/hyperlink" Target="https://agent-admin.paveapi.com/inspectionView/CRMI-HEGJHA0PLL?activeTab=past-sessions" TargetMode="External"/><Relationship Id="rId497" Type="http://schemas.openxmlformats.org/officeDocument/2006/relationships/hyperlink" Target="https://agent-admin.paveapi.com/inspectionView/ADF-H2H6V1J43J?activeTab=past-sessions" TargetMode="External"/><Relationship Id="rId254" Type="http://schemas.openxmlformats.org/officeDocument/2006/relationships/hyperlink" Target="https://agent-admin.paveapi.com/inspectionView/AMWT-YGLM9OLANF?activeTab=past-sessions" TargetMode="External"/><Relationship Id="rId496" Type="http://schemas.openxmlformats.org/officeDocument/2006/relationships/hyperlink" Target="https://agent-admin.paveapi.com/inspectionView/AMWT-CFXW9TCTN4?activeTab=past-sessions" TargetMode="External"/><Relationship Id="rId293" Type="http://schemas.openxmlformats.org/officeDocument/2006/relationships/hyperlink" Target="https://agent-admin.paveapi.com/inspectionView/AMWT-SJECXVREWY?activeTab=past-sessions" TargetMode="External"/><Relationship Id="rId292" Type="http://schemas.openxmlformats.org/officeDocument/2006/relationships/hyperlink" Target="https://agent-admin.paveapi.com/inspectionView/AMRR-TAHGVJAVAM?activeTab=past-sessions" TargetMode="External"/><Relationship Id="rId291" Type="http://schemas.openxmlformats.org/officeDocument/2006/relationships/hyperlink" Target="https://agent-admin.paveapi.com/inspectionView/AMWT-0VYW6JD3AT?activeTab=past-sessions" TargetMode="External"/><Relationship Id="rId290" Type="http://schemas.openxmlformats.org/officeDocument/2006/relationships/hyperlink" Target="https://agent-admin.paveapi.com/inspectionView/AMWT-QO1X7UWJZH?activeTab=past-sessions" TargetMode="External"/><Relationship Id="rId286" Type="http://schemas.openxmlformats.org/officeDocument/2006/relationships/hyperlink" Target="https://agent-admin.paveapi.com/inspectionView/AMWT-3JV8NUWYRD?activeTab=past-sessions" TargetMode="External"/><Relationship Id="rId285" Type="http://schemas.openxmlformats.org/officeDocument/2006/relationships/hyperlink" Target="https://agent-admin.paveapi.com/inspectionView/AMDE-6KXBGNXXFF?activeTab=past-sessions" TargetMode="External"/><Relationship Id="rId284" Type="http://schemas.openxmlformats.org/officeDocument/2006/relationships/hyperlink" Target="https://agent-admin.paveapi.com/inspectionView/AMWT-KXYBKOMS0L?activeTab=past-sessions" TargetMode="External"/><Relationship Id="rId283" Type="http://schemas.openxmlformats.org/officeDocument/2006/relationships/hyperlink" Target="https://agent-admin.paveapi.com/inspectionView/AMWK-GZ5KNAYE3O?activeTab=past-sessions" TargetMode="External"/><Relationship Id="rId289" Type="http://schemas.openxmlformats.org/officeDocument/2006/relationships/hyperlink" Target="https://agent-admin.paveapi.com/inspectionView/AMWT-AWFDKEPTJU?activeTab=past-sessions" TargetMode="External"/><Relationship Id="rId288" Type="http://schemas.openxmlformats.org/officeDocument/2006/relationships/hyperlink" Target="https://agent-admin.paveapi.com/inspectionView/AMWT-EN1UM1NDF1?activeTab=past-sessions" TargetMode="External"/><Relationship Id="rId287" Type="http://schemas.openxmlformats.org/officeDocument/2006/relationships/hyperlink" Target="https://agent-admin.paveapi.com/inspectionView/AMWT-8HUK0Y4TZ5?activeTab=past-sessions" TargetMode="External"/><Relationship Id="rId282" Type="http://schemas.openxmlformats.org/officeDocument/2006/relationships/hyperlink" Target="https://agent-admin.paveapi.com/inspectionView/AMWT-BW1HONXD4B?activeTab=past-sessions" TargetMode="External"/><Relationship Id="rId281" Type="http://schemas.openxmlformats.org/officeDocument/2006/relationships/hyperlink" Target="https://agent-admin.paveapi.com/inspectionView/AMWT-JNPUGQVR0W?activeTab=past-sessions" TargetMode="External"/><Relationship Id="rId280" Type="http://schemas.openxmlformats.org/officeDocument/2006/relationships/hyperlink" Target="https://agent-admin.paveapi.com/inspectionView/AMWT-FQYPPH6PEP?activeTab=past-sessions" TargetMode="External"/><Relationship Id="rId275" Type="http://schemas.openxmlformats.org/officeDocument/2006/relationships/hyperlink" Target="https://agent-admin.paveapi.com/inspectionView/AMWT-SPMKSBBYGR?activeTab=past-sessions" TargetMode="External"/><Relationship Id="rId274" Type="http://schemas.openxmlformats.org/officeDocument/2006/relationships/hyperlink" Target="https://agent-admin.paveapi.com/inspectionView/AMWT-X3XMGJ9A5P?activeTab=past-sessions" TargetMode="External"/><Relationship Id="rId273" Type="http://schemas.openxmlformats.org/officeDocument/2006/relationships/hyperlink" Target="https://agent-admin.paveapi.com/inspectionView/AMWT-RICXJHAZMT?activeTab=past-sessions" TargetMode="External"/><Relationship Id="rId272" Type="http://schemas.openxmlformats.org/officeDocument/2006/relationships/hyperlink" Target="https://agent-admin.paveapi.com/inspectionView/AMWT-URE7G2KLTJ?activeTab=past-sessions" TargetMode="External"/><Relationship Id="rId279" Type="http://schemas.openxmlformats.org/officeDocument/2006/relationships/hyperlink" Target="https://agent-admin.paveapi.com/inspectionView/AMWT-KSTJMPMMDV?activeTab=past-sessions" TargetMode="External"/><Relationship Id="rId278" Type="http://schemas.openxmlformats.org/officeDocument/2006/relationships/hyperlink" Target="https://agent-admin.paveapi.com/inspectionView/AMWT-JSB3GC8M5G?activeTab=past-sessions" TargetMode="External"/><Relationship Id="rId277" Type="http://schemas.openxmlformats.org/officeDocument/2006/relationships/hyperlink" Target="https://agent-admin.paveapi.com/inspectionView/AMFR-LNKJZTQ5J3?activeTab=past-sessions" TargetMode="External"/><Relationship Id="rId276" Type="http://schemas.openxmlformats.org/officeDocument/2006/relationships/hyperlink" Target="https://agent-admin.paveapi.com/inspectionView/AMWT-00TSCPXDGS?activeTab=past-sessions" TargetMode="External"/><Relationship Id="rId907" Type="http://schemas.openxmlformats.org/officeDocument/2006/relationships/hyperlink" Target="https://agent-admin.paveapi.com/inspectionView/AMWT-BIP9ZAF5R9?activeTab=past-sessions" TargetMode="External"/><Relationship Id="rId906" Type="http://schemas.openxmlformats.org/officeDocument/2006/relationships/hyperlink" Target="https://agent-admin.paveapi.com/inspectionView/AMWT-8GRVGMAMC1?activeTab=past-sessions" TargetMode="External"/><Relationship Id="rId905" Type="http://schemas.openxmlformats.org/officeDocument/2006/relationships/hyperlink" Target="https://agent-admin.paveapi.com/inspectionView/AMWT-LWKWVWQ3UJ?activeTab=past-sessions" TargetMode="External"/><Relationship Id="rId904" Type="http://schemas.openxmlformats.org/officeDocument/2006/relationships/hyperlink" Target="https://agent-admin.paveapi.com/inspectionView/AMWT-QM6QZNKCKP?activeTab=past-sessions" TargetMode="External"/><Relationship Id="rId909" Type="http://schemas.openxmlformats.org/officeDocument/2006/relationships/hyperlink" Target="https://agent-admin.paveapi.com/inspectionView/AMWT-PYX66BC1ER?activeTab=past-sessions" TargetMode="External"/><Relationship Id="rId908" Type="http://schemas.openxmlformats.org/officeDocument/2006/relationships/hyperlink" Target="https://agent-admin.paveapi.com/inspectionView/AMWT-HTOBEYNHCA?activeTab=past-sessions" TargetMode="External"/><Relationship Id="rId903" Type="http://schemas.openxmlformats.org/officeDocument/2006/relationships/hyperlink" Target="https://agent-admin.paveapi.com/inspectionView/AMWK-KYGYMYO3FT?activeTab=past-sessions" TargetMode="External"/><Relationship Id="rId902" Type="http://schemas.openxmlformats.org/officeDocument/2006/relationships/hyperlink" Target="https://agent-admin.paveapi.com/inspectionView/AMRR-ETGQ6IWNA0?activeTab=past-sessions" TargetMode="External"/><Relationship Id="rId901" Type="http://schemas.openxmlformats.org/officeDocument/2006/relationships/hyperlink" Target="https://agent-admin.paveapi.com/inspectionView/AMDE-MYMJXSODMR?activeTab=past-sessions" TargetMode="External"/><Relationship Id="rId900" Type="http://schemas.openxmlformats.org/officeDocument/2006/relationships/hyperlink" Target="https://agent-admin.paveapi.com/inspectionView/AMWT-TLBMQIQQUU?activeTab=past-sessions" TargetMode="External"/><Relationship Id="rId929" Type="http://schemas.openxmlformats.org/officeDocument/2006/relationships/hyperlink" Target="https://agent-admin.paveapi.com/inspectionView/AMWT-CXFXLCD1KK?activeTab=past-sessions" TargetMode="External"/><Relationship Id="rId928" Type="http://schemas.openxmlformats.org/officeDocument/2006/relationships/hyperlink" Target="https://agent-admin.paveapi.com/inspectionView/AMWT-4TMIALXEZR?activeTab=past-sessions" TargetMode="External"/><Relationship Id="rId927" Type="http://schemas.openxmlformats.org/officeDocument/2006/relationships/hyperlink" Target="https://agent-admin.paveapi.com/inspectionView/AMWT-9ZQHEQ3ZRZ?activeTab=past-sessions" TargetMode="External"/><Relationship Id="rId926" Type="http://schemas.openxmlformats.org/officeDocument/2006/relationships/hyperlink" Target="https://agent-admin.paveapi.com/inspectionView/AMWT-GAKN8YUM2S?activeTab=past-sessions" TargetMode="External"/><Relationship Id="rId921" Type="http://schemas.openxmlformats.org/officeDocument/2006/relationships/hyperlink" Target="https://agent-admin.paveapi.com/inspectionView/AMDE-LXZCANZU3W?activeTab=past-sessions" TargetMode="External"/><Relationship Id="rId920" Type="http://schemas.openxmlformats.org/officeDocument/2006/relationships/hyperlink" Target="https://agent-admin.paveapi.com/inspectionView/AMWT-SHOFPNQDCF?activeTab=past-sessions" TargetMode="External"/><Relationship Id="rId925" Type="http://schemas.openxmlformats.org/officeDocument/2006/relationships/hyperlink" Target="https://agent-admin.paveapi.com/inspectionView/AMWK-EAA1JWVSS4?activeTab=past-sessions" TargetMode="External"/><Relationship Id="rId924" Type="http://schemas.openxmlformats.org/officeDocument/2006/relationships/hyperlink" Target="https://agent-admin.paveapi.com/inspectionView/AMWT-YG97ONDL1J?activeTab=past-sessions" TargetMode="External"/><Relationship Id="rId923" Type="http://schemas.openxmlformats.org/officeDocument/2006/relationships/hyperlink" Target="https://agent-admin.paveapi.com/inspectionView/AMRR-VAZI5I58RO?activeTab=past-sessions" TargetMode="External"/><Relationship Id="rId922" Type="http://schemas.openxmlformats.org/officeDocument/2006/relationships/hyperlink" Target="https://agent-admin.paveapi.com/inspectionView/AMWT-CRC1J4N5XC?activeTab=past-sessions" TargetMode="External"/><Relationship Id="rId918" Type="http://schemas.openxmlformats.org/officeDocument/2006/relationships/hyperlink" Target="https://agent-admin.paveapi.com/inspectionView/AMWT-ZG1FCUCRUG?activeTab=past-sessions" TargetMode="External"/><Relationship Id="rId917" Type="http://schemas.openxmlformats.org/officeDocument/2006/relationships/hyperlink" Target="https://agent-admin.paveapi.com/inspectionView/AMWT-VDJETEADES?activeTab=past-sessions" TargetMode="External"/><Relationship Id="rId916" Type="http://schemas.openxmlformats.org/officeDocument/2006/relationships/hyperlink" Target="https://agent-admin.paveapi.com/inspectionView/AMWT-VHUMA8CMAO?activeTab=past-sessions" TargetMode="External"/><Relationship Id="rId915" Type="http://schemas.openxmlformats.org/officeDocument/2006/relationships/hyperlink" Target="https://agent-admin.paveapi.com/inspectionView/AMWT-G70IM19L2T?activeTab=past-sessions" TargetMode="External"/><Relationship Id="rId919" Type="http://schemas.openxmlformats.org/officeDocument/2006/relationships/hyperlink" Target="https://agent-admin.paveapi.com/inspectionView/AMWT-4EMJB8YP2S?activeTab=past-sessions" TargetMode="External"/><Relationship Id="rId910" Type="http://schemas.openxmlformats.org/officeDocument/2006/relationships/hyperlink" Target="https://agent-admin.paveapi.com/inspectionView/AMWT-EJH27HHFYJ?activeTab=past-sessions" TargetMode="External"/><Relationship Id="rId914" Type="http://schemas.openxmlformats.org/officeDocument/2006/relationships/hyperlink" Target="https://agent-admin.paveapi.com/inspectionView/AMWT-QES3H6BKUU?activeTab=past-sessions" TargetMode="External"/><Relationship Id="rId913" Type="http://schemas.openxmlformats.org/officeDocument/2006/relationships/hyperlink" Target="https://agent-admin.paveapi.com/inspectionView/AMWT-ZKZOJCCAQR?activeTab=past-sessions" TargetMode="External"/><Relationship Id="rId912" Type="http://schemas.openxmlformats.org/officeDocument/2006/relationships/hyperlink" Target="https://agent-admin.paveapi.com/inspectionView/AMWT-IAWF5QBFMW?activeTab=past-sessions" TargetMode="External"/><Relationship Id="rId911" Type="http://schemas.openxmlformats.org/officeDocument/2006/relationships/hyperlink" Target="https://agent-admin.paveapi.com/inspectionView/AMBE-G22DDQJHT3?activeTab=past-sessions" TargetMode="External"/><Relationship Id="rId629" Type="http://schemas.openxmlformats.org/officeDocument/2006/relationships/hyperlink" Target="https://agent-admin.paveapi.com/inspectionView/AMWT-QYCHA6NOOY?activeTab=past-sessions" TargetMode="External"/><Relationship Id="rId624" Type="http://schemas.openxmlformats.org/officeDocument/2006/relationships/hyperlink" Target="https://agent-admin.paveapi.com/inspectionView/AMWT-AQ9XQCKI4P?activeTab=past-sessions" TargetMode="External"/><Relationship Id="rId866" Type="http://schemas.openxmlformats.org/officeDocument/2006/relationships/hyperlink" Target="https://agent-admin.paveapi.com/inspectionView/CRMI-SRLRBSHSN8?activeTab=past-sessions" TargetMode="External"/><Relationship Id="rId623" Type="http://schemas.openxmlformats.org/officeDocument/2006/relationships/hyperlink" Target="http://thien.ht" TargetMode="External"/><Relationship Id="rId865" Type="http://schemas.openxmlformats.org/officeDocument/2006/relationships/hyperlink" Target="https://agent-admin.paveapi.com/inspectionView/AMWK-ORNAYGRUNC?activeTab=past-sessions" TargetMode="External"/><Relationship Id="rId622" Type="http://schemas.openxmlformats.org/officeDocument/2006/relationships/hyperlink" Target="https://agent-admin.paveapi.com/inspectionView/AMWT-GEID4R5FGB?activeTab=past-sessions" TargetMode="External"/><Relationship Id="rId864" Type="http://schemas.openxmlformats.org/officeDocument/2006/relationships/hyperlink" Target="https://agent-admin.paveapi.com/inspectionView/AMUO-EFPNXKAEMC?activeTab=past-sessions" TargetMode="External"/><Relationship Id="rId621" Type="http://schemas.openxmlformats.org/officeDocument/2006/relationships/hyperlink" Target="http://thien.ht" TargetMode="External"/><Relationship Id="rId863" Type="http://schemas.openxmlformats.org/officeDocument/2006/relationships/hyperlink" Target="https://agent-admin.paveapi.com/inspectionView/AMUO-WLOWVOLYQ1?activeTab=past-sessions" TargetMode="External"/><Relationship Id="rId628" Type="http://schemas.openxmlformats.org/officeDocument/2006/relationships/hyperlink" Target="https://agent-admin.paveapi.com/inspectionView/AMWT-YBW3HUIA6H?activeTab=past-sessions" TargetMode="External"/><Relationship Id="rId627" Type="http://schemas.openxmlformats.org/officeDocument/2006/relationships/hyperlink" Target="https://agent-admin.paveapi.com/inspectionView/AMWT-1SG7ZOMJYW?activeTab=past-sessions" TargetMode="External"/><Relationship Id="rId869" Type="http://schemas.openxmlformats.org/officeDocument/2006/relationships/hyperlink" Target="https://agent-admin.paveapi.com/inspectionView/LTM-IR52FOKONP?activeTab=past-sessions" TargetMode="External"/><Relationship Id="rId626" Type="http://schemas.openxmlformats.org/officeDocument/2006/relationships/hyperlink" Target="https://agent-admin.paveapi.com/inspectionView/AMWT-1JRZ6L9AAR?activeTab=past-sessions" TargetMode="External"/><Relationship Id="rId868" Type="http://schemas.openxmlformats.org/officeDocument/2006/relationships/hyperlink" Target="https://agent-admin.paveapi.com/inspectionView/CRMT-ZLOXG1SRAT?activeTab=past-sessions" TargetMode="External"/><Relationship Id="rId625" Type="http://schemas.openxmlformats.org/officeDocument/2006/relationships/hyperlink" Target="https://agent-admin.paveapi.com/inspectionView/AMWK-YZGEUGBKLD?activeTab=past-sessions" TargetMode="External"/><Relationship Id="rId867" Type="http://schemas.openxmlformats.org/officeDocument/2006/relationships/hyperlink" Target="https://agent-admin.paveapi.com/inspectionView/CRMI-CK7QI9QT2I?activeTab=past-sessions" TargetMode="External"/><Relationship Id="rId620" Type="http://schemas.openxmlformats.org/officeDocument/2006/relationships/hyperlink" Target="https://agent-admin.paveapi.com/inspectionView/AMWT-7CZ2HIZSYN?activeTab=past-sessions" TargetMode="External"/><Relationship Id="rId862" Type="http://schemas.openxmlformats.org/officeDocument/2006/relationships/hyperlink" Target="https://agent-admin.paveapi.com/inspectionView/AZEB-83EBL2WG36?activeTab=past-sessions" TargetMode="External"/><Relationship Id="rId861" Type="http://schemas.openxmlformats.org/officeDocument/2006/relationships/hyperlink" Target="https://agent-admin.paveapi.com/inspectionView/AMWT-JDVHPXY1OC?activeTab=past-sessions" TargetMode="External"/><Relationship Id="rId860" Type="http://schemas.openxmlformats.org/officeDocument/2006/relationships/hyperlink" Target="https://agent-admin.paveapi.com/inspectionView/UMF4-VLOPSMLRBZ?activeTab=past-sessions" TargetMode="External"/><Relationship Id="rId619" Type="http://schemas.openxmlformats.org/officeDocument/2006/relationships/hyperlink" Target="https://agent-admin.paveapi.com/inspectionView/AMWT-NNUGYED21Q?activeTab=past-sessions" TargetMode="External"/><Relationship Id="rId618" Type="http://schemas.openxmlformats.org/officeDocument/2006/relationships/hyperlink" Target="https://agent-admin.paveapi.com/inspectionView/AMRR-LB4ZQ66IKI?activeTab=past-sessions" TargetMode="External"/><Relationship Id="rId613" Type="http://schemas.openxmlformats.org/officeDocument/2006/relationships/hyperlink" Target="https://agent-admin.paveapi.com/inspectionView/AMWT-TY8MROBJPT?activeTab=past-sessions" TargetMode="External"/><Relationship Id="rId855" Type="http://schemas.openxmlformats.org/officeDocument/2006/relationships/hyperlink" Target="https://agent-admin.paveapi.com/inspectionView/AMWT-AGDVY4C2P8?activeTab=past-sessions" TargetMode="External"/><Relationship Id="rId612" Type="http://schemas.openxmlformats.org/officeDocument/2006/relationships/hyperlink" Target="https://agent-admin.paveapi.com/inspectionView/AMWT-VUQ1XRD0NL?activeTab=past-sessions" TargetMode="External"/><Relationship Id="rId854" Type="http://schemas.openxmlformats.org/officeDocument/2006/relationships/hyperlink" Target="https://agent-admin.paveapi.com/inspectionView/AMFR-IADNCQ0BKC?activeTab=past-sessions" TargetMode="External"/><Relationship Id="rId611" Type="http://schemas.openxmlformats.org/officeDocument/2006/relationships/hyperlink" Target="https://agent-admin.paveapi.com/inspectionView/AMRR-DLHPGVDUNF?activeTab=past-sessions" TargetMode="External"/><Relationship Id="rId853" Type="http://schemas.openxmlformats.org/officeDocument/2006/relationships/hyperlink" Target="https://agent-admin.paveapi.com/inspectionView/AMWT-JL33U4BZ4F?activeTab=past-sessions" TargetMode="External"/><Relationship Id="rId610" Type="http://schemas.openxmlformats.org/officeDocument/2006/relationships/hyperlink" Target="https://agent-admin.paveapi.com/inspectionView/AMRR-O6FKNPJB2C?activeTab=past-sessions" TargetMode="External"/><Relationship Id="rId852" Type="http://schemas.openxmlformats.org/officeDocument/2006/relationships/hyperlink" Target="https://agent-admin.paveapi.com/inspectionView/AMWK-YBSU8HWVBG?activeTab=past-sessions" TargetMode="External"/><Relationship Id="rId617" Type="http://schemas.openxmlformats.org/officeDocument/2006/relationships/hyperlink" Target="https://agent-admin.paveapi.com/inspectionView/AMWT-ROHPVPBIWP?activeTab=past-sessions" TargetMode="External"/><Relationship Id="rId859" Type="http://schemas.openxmlformats.org/officeDocument/2006/relationships/hyperlink" Target="https://agent-admin.paveapi.com/inspectionView/AMWK-U54XP36SKA?activeTab=past-sessions" TargetMode="External"/><Relationship Id="rId616" Type="http://schemas.openxmlformats.org/officeDocument/2006/relationships/hyperlink" Target="https://agent-admin.paveapi.com/inspectionView/AMWT-JZCCGDNEWJ?activeTab=past-sessions" TargetMode="External"/><Relationship Id="rId858" Type="http://schemas.openxmlformats.org/officeDocument/2006/relationships/hyperlink" Target="https://agent-admin.paveapi.com/inspectionView/AMWT-8WFWP54IIC?activeTab=past-sessions" TargetMode="External"/><Relationship Id="rId615" Type="http://schemas.openxmlformats.org/officeDocument/2006/relationships/hyperlink" Target="https://agent-admin.paveapi.com/inspectionView/AMWT-ZVRGPXGNOI?activeTab=past-sessions" TargetMode="External"/><Relationship Id="rId857" Type="http://schemas.openxmlformats.org/officeDocument/2006/relationships/hyperlink" Target="https://agent-admin.paveapi.com/inspectionView/RLY2-NIHLLZRNOU?activeTab=past-sessions" TargetMode="External"/><Relationship Id="rId614" Type="http://schemas.openxmlformats.org/officeDocument/2006/relationships/hyperlink" Target="https://agent-admin.paveapi.com/inspectionView/AMWT-ZTYQMIOHQV?activeTab=past-sessions" TargetMode="External"/><Relationship Id="rId856" Type="http://schemas.openxmlformats.org/officeDocument/2006/relationships/hyperlink" Target="https://agent-admin.paveapi.com/inspectionView/AMWT-EPU6JIVINT?activeTab=past-sessions" TargetMode="External"/><Relationship Id="rId851" Type="http://schemas.openxmlformats.org/officeDocument/2006/relationships/hyperlink" Target="https://agent-admin.paveapi.com/inspectionView/AMES-CPVV2NBQCM?activeTab=past-sessions" TargetMode="External"/><Relationship Id="rId850" Type="http://schemas.openxmlformats.org/officeDocument/2006/relationships/hyperlink" Target="https://agent-admin.paveapi.com/inspectionView/AMWT-TEB6NCPLIE?activeTab=past-sessions" TargetMode="External"/><Relationship Id="rId409" Type="http://schemas.openxmlformats.org/officeDocument/2006/relationships/hyperlink" Target="https://agent-admin.paveapi.com/inspectionView/AMDE-B5JHWFU3NJ?activeTab=past-sessions" TargetMode="External"/><Relationship Id="rId404" Type="http://schemas.openxmlformats.org/officeDocument/2006/relationships/hyperlink" Target="https://agent-admin.paveapi.com/inspectionView/AMWT-WUUMY2G8NI?activeTab=past-sessions" TargetMode="External"/><Relationship Id="rId646" Type="http://schemas.openxmlformats.org/officeDocument/2006/relationships/hyperlink" Target="https://agent-admin.paveapi.com/inspectionView/LTM-1MG6I0CWXC?activeTab=past-sessions" TargetMode="External"/><Relationship Id="rId888" Type="http://schemas.openxmlformats.org/officeDocument/2006/relationships/hyperlink" Target="https://agent-admin.paveapi.com/inspectionView/AMWT-JCLDTI02TK?activeTab=past-sessions" TargetMode="External"/><Relationship Id="rId403" Type="http://schemas.openxmlformats.org/officeDocument/2006/relationships/hyperlink" Target="https://agent-admin.paveapi.com/inspectionView/AMWT-HUIRR9HTW1?activeTab=past-sessions" TargetMode="External"/><Relationship Id="rId645" Type="http://schemas.openxmlformats.org/officeDocument/2006/relationships/hyperlink" Target="https://agent-admin.paveapi.com/inspectionView/AMWT-MAUFCCCMFN?activeTab=past-sessions" TargetMode="External"/><Relationship Id="rId887" Type="http://schemas.openxmlformats.org/officeDocument/2006/relationships/hyperlink" Target="https://agent-admin.paveapi.com/inspectionView/AMWT-DPVYBKRPUB?activeTab=past-sessions" TargetMode="External"/><Relationship Id="rId402" Type="http://schemas.openxmlformats.org/officeDocument/2006/relationships/hyperlink" Target="https://agent-admin.paveapi.com/inspectionView/AMES-ABU0IODMDB?activeTab=past-sessions" TargetMode="External"/><Relationship Id="rId644" Type="http://schemas.openxmlformats.org/officeDocument/2006/relationships/hyperlink" Target="https://agent-admin.paveapi.com/inspectionView/AMWT-4IZE8TFWHK?activeTab=past-sessions" TargetMode="External"/><Relationship Id="rId886" Type="http://schemas.openxmlformats.org/officeDocument/2006/relationships/hyperlink" Target="https://agent-admin.paveapi.com/inspectionView/AMDE-XDBBBLDTNN?activeTab=past-sessions" TargetMode="External"/><Relationship Id="rId401" Type="http://schemas.openxmlformats.org/officeDocument/2006/relationships/hyperlink" Target="https://agent-admin.paveapi.com/inspectionView/AMWT-5WGZAQZHPY?activeTab=past-sessions" TargetMode="External"/><Relationship Id="rId643" Type="http://schemas.openxmlformats.org/officeDocument/2006/relationships/hyperlink" Target="https://agent-admin.paveapi.com/inspectionView/AMWT-9UJKRNDBMG?activeTab=past-sessions" TargetMode="External"/><Relationship Id="rId885" Type="http://schemas.openxmlformats.org/officeDocument/2006/relationships/hyperlink" Target="https://agent-admin.paveapi.com/inspectionView/AMWT-MZURTDLLTO?activeTab=past-sessions" TargetMode="External"/><Relationship Id="rId408" Type="http://schemas.openxmlformats.org/officeDocument/2006/relationships/hyperlink" Target="https://agent-admin.paveapi.com/inspectionView/AMDE-IKSOO3DBUT?activeTab=past-sessions" TargetMode="External"/><Relationship Id="rId407" Type="http://schemas.openxmlformats.org/officeDocument/2006/relationships/hyperlink" Target="https://agent-admin.paveapi.com/inspectionView/AMWT-Q9GMZBDKBI?activeTab=past-sessions" TargetMode="External"/><Relationship Id="rId649" Type="http://schemas.openxmlformats.org/officeDocument/2006/relationships/hyperlink" Target="https://agent-admin.paveapi.com/inspectionView/CRMI-ISGFKLON2Y?activeTab=past-sessions" TargetMode="External"/><Relationship Id="rId406" Type="http://schemas.openxmlformats.org/officeDocument/2006/relationships/hyperlink" Target="https://agent-admin.paveapi.com/inspectionView/AMWT-EXM0GGBZWU?activeTab=past-sessions" TargetMode="External"/><Relationship Id="rId648" Type="http://schemas.openxmlformats.org/officeDocument/2006/relationships/hyperlink" Target="https://agent-admin.paveapi.com/inspectionView/AMWT-JL5MX8JGIW?activeTab=past-sessions" TargetMode="External"/><Relationship Id="rId405" Type="http://schemas.openxmlformats.org/officeDocument/2006/relationships/hyperlink" Target="https://agent-admin.paveapi.com/inspectionView/AMWT-GFE5PI5B8K?activeTab=past-sessions" TargetMode="External"/><Relationship Id="rId647" Type="http://schemas.openxmlformats.org/officeDocument/2006/relationships/hyperlink" Target="https://agent-admin.paveapi.com/inspectionView/LTM-FLK4TMW7WI?activeTab=past-sessions" TargetMode="External"/><Relationship Id="rId889" Type="http://schemas.openxmlformats.org/officeDocument/2006/relationships/hyperlink" Target="https://agent-admin.paveapi.com/inspectionView/AMWT-QOAFICBTEY?activeTab=past-sessions" TargetMode="External"/><Relationship Id="rId880" Type="http://schemas.openxmlformats.org/officeDocument/2006/relationships/hyperlink" Target="https://agent-admin.paveapi.com/inspectionView/SMG-ZLEIDN0B9R?activeTab=past-sessions" TargetMode="External"/><Relationship Id="rId400" Type="http://schemas.openxmlformats.org/officeDocument/2006/relationships/hyperlink" Target="https://agent-admin.paveapi.com/inspectionView/AMDE-T7RC9QEQVH?activeTab=past-sessions" TargetMode="External"/><Relationship Id="rId642" Type="http://schemas.openxmlformats.org/officeDocument/2006/relationships/hyperlink" Target="https://agent-admin.paveapi.com/inspectionView/AMWT-6IJ4BHPVG3?activeTab=past-sessions" TargetMode="External"/><Relationship Id="rId884" Type="http://schemas.openxmlformats.org/officeDocument/2006/relationships/hyperlink" Target="https://agent-admin.paveapi.com/inspectionView/AMWT-CSALCWQFYZ?activeTab=past-sessions" TargetMode="External"/><Relationship Id="rId641" Type="http://schemas.openxmlformats.org/officeDocument/2006/relationships/hyperlink" Target="https://agent-admin.paveapi.com/inspectionView/AMWT-QZQA3HE5KS?activeTab=past-sessions" TargetMode="External"/><Relationship Id="rId883" Type="http://schemas.openxmlformats.org/officeDocument/2006/relationships/hyperlink" Target="https://agent-admin.paveapi.com/inspectionView/AMWT-XFHMQROVBP?activeTab=past-sessions" TargetMode="External"/><Relationship Id="rId640" Type="http://schemas.openxmlformats.org/officeDocument/2006/relationships/hyperlink" Target="https://agent-admin.paveapi.com/inspectionView/AMWT-XD1UAMDCG9?activeTab=past-sessions" TargetMode="External"/><Relationship Id="rId882" Type="http://schemas.openxmlformats.org/officeDocument/2006/relationships/hyperlink" Target="https://agent-admin.paveapi.com/inspectionView/AMWT-DL4JIRNLYU?activeTab=past-sessions" TargetMode="External"/><Relationship Id="rId881" Type="http://schemas.openxmlformats.org/officeDocument/2006/relationships/hyperlink" Target="https://agent-admin.paveapi.com/inspectionView/CRMI-M5TUD3NEEX?activeTab=past-sessions" TargetMode="External"/><Relationship Id="rId635" Type="http://schemas.openxmlformats.org/officeDocument/2006/relationships/hyperlink" Target="http://nam.np" TargetMode="External"/><Relationship Id="rId877" Type="http://schemas.openxmlformats.org/officeDocument/2006/relationships/hyperlink" Target="https://agent-admin.paveapi.com/inspectionView/CRMI-EHYK7WUIND?activeTab=past-sessions" TargetMode="External"/><Relationship Id="rId634" Type="http://schemas.openxmlformats.org/officeDocument/2006/relationships/hyperlink" Target="https://agent-admin.paveapi.com/inspectionView/AMWT-PX38QBJIVK?activeTab=past-sessions" TargetMode="External"/><Relationship Id="rId876" Type="http://schemas.openxmlformats.org/officeDocument/2006/relationships/hyperlink" Target="https://agent-admin.paveapi.com/inspectionView/CRMI-OHX9JFBOPS?activeTab=past-sessions" TargetMode="External"/><Relationship Id="rId633" Type="http://schemas.openxmlformats.org/officeDocument/2006/relationships/hyperlink" Target="https://agent-admin.paveapi.com/inspectionView/AMWT-RQNIYTBUL3?activeTab=past-sessions" TargetMode="External"/><Relationship Id="rId875" Type="http://schemas.openxmlformats.org/officeDocument/2006/relationships/hyperlink" Target="https://agent-admin.paveapi.com/inspectionView/AMBE-AMULV5BONV?activeTab=past-sessions" TargetMode="External"/><Relationship Id="rId632" Type="http://schemas.openxmlformats.org/officeDocument/2006/relationships/hyperlink" Target="https://agent-admin.paveapi.com/inspectionView/AMWT-6STW47OVDH?activeTab=past-sessions" TargetMode="External"/><Relationship Id="rId874" Type="http://schemas.openxmlformats.org/officeDocument/2006/relationships/hyperlink" Target="https://agent-admin.paveapi.com/inspectionView/LTM-OWAMZPFNVS?activeTab=past-sessions" TargetMode="External"/><Relationship Id="rId639" Type="http://schemas.openxmlformats.org/officeDocument/2006/relationships/hyperlink" Target="http://thai.ps" TargetMode="External"/><Relationship Id="rId638" Type="http://schemas.openxmlformats.org/officeDocument/2006/relationships/hyperlink" Target="https://agent-admin.paveapi.com/inspectionView/AMDE-FARVYYGPXV?activeTab=past-sessions" TargetMode="External"/><Relationship Id="rId637" Type="http://schemas.openxmlformats.org/officeDocument/2006/relationships/hyperlink" Target="http://thai.ps" TargetMode="External"/><Relationship Id="rId879" Type="http://schemas.openxmlformats.org/officeDocument/2006/relationships/hyperlink" Target="https://agent-admin.paveapi.com/inspectionView/AMWT-1WNRWXUHCE?activeTab=past-sessions" TargetMode="External"/><Relationship Id="rId636" Type="http://schemas.openxmlformats.org/officeDocument/2006/relationships/hyperlink" Target="https://agent-admin.paveapi.com/inspectionView/AMWT-XVRSX8TF38?activeTab=past-sessions" TargetMode="External"/><Relationship Id="rId878" Type="http://schemas.openxmlformats.org/officeDocument/2006/relationships/hyperlink" Target="https://agent-admin.paveapi.com/inspectionView/CRMT-2PVARAFPUV?activeTab=past-sessions" TargetMode="External"/><Relationship Id="rId631" Type="http://schemas.openxmlformats.org/officeDocument/2006/relationships/hyperlink" Target="https://agent-admin.paveapi.com/inspectionView/AMES-5WQRIQI1GX?activeTab=past-sessions" TargetMode="External"/><Relationship Id="rId873" Type="http://schemas.openxmlformats.org/officeDocument/2006/relationships/hyperlink" Target="https://agent-admin.paveapi.com/inspectionView/AMRR-TXN8LGXIHI?activeTab=past-sessions" TargetMode="External"/><Relationship Id="rId630" Type="http://schemas.openxmlformats.org/officeDocument/2006/relationships/hyperlink" Target="https://agent-admin.paveapi.com/inspectionView/AMWT-WHWDZNZRSY?activeTab=past-sessions" TargetMode="External"/><Relationship Id="rId872" Type="http://schemas.openxmlformats.org/officeDocument/2006/relationships/hyperlink" Target="https://agent-admin.paveapi.com/inspectionView/CRMT-KP7SFCKEGN?activeTab=past-sessions" TargetMode="External"/><Relationship Id="rId871" Type="http://schemas.openxmlformats.org/officeDocument/2006/relationships/hyperlink" Target="https://agent-admin.paveapi.com/inspectionView/RLY2-LGWXJ5IXLS?activeTab=past-sessions" TargetMode="External"/><Relationship Id="rId870" Type="http://schemas.openxmlformats.org/officeDocument/2006/relationships/hyperlink" Target="https://agent-admin.paveapi.com/inspectionView/AMWT-5LTPYSXIWK?activeTab=past-sessions" TargetMode="External"/><Relationship Id="rId829" Type="http://schemas.openxmlformats.org/officeDocument/2006/relationships/hyperlink" Target="https://agent-admin.paveapi.com/inspectionView/SMG-OW1XQGOC5B?activeTab=past-sessions" TargetMode="External"/><Relationship Id="rId828" Type="http://schemas.openxmlformats.org/officeDocument/2006/relationships/hyperlink" Target="https://agent-admin.paveapi.com/inspectionView/AMWT-DVMIV4OCLI?activeTab=past-sessions" TargetMode="External"/><Relationship Id="rId827" Type="http://schemas.openxmlformats.org/officeDocument/2006/relationships/hyperlink" Target="https://agent-admin.paveapi.com/inspectionView/AMWT-G1RURV5V2Y?activeTab=past-sessions" TargetMode="External"/><Relationship Id="rId822" Type="http://schemas.openxmlformats.org/officeDocument/2006/relationships/hyperlink" Target="https://agent-admin.paveapi.com/inspectionView/AMWK-AWIOWYTW82?activeTab=past-sessions" TargetMode="External"/><Relationship Id="rId821" Type="http://schemas.openxmlformats.org/officeDocument/2006/relationships/hyperlink" Target="https://agent-admin.paveapi.com/inspectionView/AMWT-3A9G9WDFQ0?activeTab=past-sessions" TargetMode="External"/><Relationship Id="rId820" Type="http://schemas.openxmlformats.org/officeDocument/2006/relationships/hyperlink" Target="https://agent-admin.paveapi.com/inspectionView/AMWT-V4XPMQ1REQ?activeTab=past-sessions" TargetMode="External"/><Relationship Id="rId826" Type="http://schemas.openxmlformats.org/officeDocument/2006/relationships/hyperlink" Target="https://agent-admin.paveapi.com/inspectionView/AMWK-STG5VBXNUT?activeTab=past-sessions" TargetMode="External"/><Relationship Id="rId825" Type="http://schemas.openxmlformats.org/officeDocument/2006/relationships/hyperlink" Target="https://agent-admin.paveapi.com/inspectionView/AMWT-6LQTW5F5GI?activeTab=past-sessions" TargetMode="External"/><Relationship Id="rId824" Type="http://schemas.openxmlformats.org/officeDocument/2006/relationships/hyperlink" Target="http://thai.ps" TargetMode="External"/><Relationship Id="rId823" Type="http://schemas.openxmlformats.org/officeDocument/2006/relationships/hyperlink" Target="https://agent-admin.paveapi.com/inspectionView/AMWT-EJUO11KCA2?activeTab=past-sessions" TargetMode="External"/><Relationship Id="rId819" Type="http://schemas.openxmlformats.org/officeDocument/2006/relationships/hyperlink" Target="http://thien.ht" TargetMode="External"/><Relationship Id="rId818" Type="http://schemas.openxmlformats.org/officeDocument/2006/relationships/hyperlink" Target="https://agent-admin.paveapi.com/inspectionView/AMWT-TS5ODG4IMV?activeTab=past-sessions" TargetMode="External"/><Relationship Id="rId817" Type="http://schemas.openxmlformats.org/officeDocument/2006/relationships/hyperlink" Target="https://agent-admin.paveapi.com/inspectionView/AMWT-TQLBANN5ZM?activeTab=past-sessions" TargetMode="External"/><Relationship Id="rId816" Type="http://schemas.openxmlformats.org/officeDocument/2006/relationships/hyperlink" Target="https://agent-admin.paveapi.com/inspectionView/AMDE-RQDU7W2EJM?activeTab=past-sessions" TargetMode="External"/><Relationship Id="rId811" Type="http://schemas.openxmlformats.org/officeDocument/2006/relationships/hyperlink" Target="https://agent-admin.paveapi.com/inspectionView/AMWT-J0LZOCBQTS?activeTab=past-sessions" TargetMode="External"/><Relationship Id="rId810" Type="http://schemas.openxmlformats.org/officeDocument/2006/relationships/hyperlink" Target="https://agent-admin.paveapi.com/inspectionView/AMDE-MBFFYMBYBU?activeTab=past-sessions" TargetMode="External"/><Relationship Id="rId815" Type="http://schemas.openxmlformats.org/officeDocument/2006/relationships/hyperlink" Target="https://agent-admin.paveapi.com/inspectionView/CRMI-D72TWGWPWC?activeTab=past-sessions" TargetMode="External"/><Relationship Id="rId814" Type="http://schemas.openxmlformats.org/officeDocument/2006/relationships/hyperlink" Target="https://agent-admin.paveapi.com/inspectionView/RACI-CIZKIF1MRW?activeTab=past-sessions" TargetMode="External"/><Relationship Id="rId813" Type="http://schemas.openxmlformats.org/officeDocument/2006/relationships/hyperlink" Target="https://agent-admin.paveapi.com/inspectionView/AMDE-DU8JVGADCM?activeTab=past-sessions" TargetMode="External"/><Relationship Id="rId812" Type="http://schemas.openxmlformats.org/officeDocument/2006/relationships/hyperlink" Target="https://agent-admin.paveapi.com/inspectionView/AMWT-AML0FNJMJ8?activeTab=past-sessions" TargetMode="External"/><Relationship Id="rId609" Type="http://schemas.openxmlformats.org/officeDocument/2006/relationships/hyperlink" Target="https://agent-admin.paveapi.com/inspectionView/AMDE-FP37LIHAT0?activeTab=past-sessions" TargetMode="External"/><Relationship Id="rId608" Type="http://schemas.openxmlformats.org/officeDocument/2006/relationships/hyperlink" Target="https://agent-admin.paveapi.com/inspectionView/AMWT-U2JMGVEQCO?activeTab=past-sessions" TargetMode="External"/><Relationship Id="rId607" Type="http://schemas.openxmlformats.org/officeDocument/2006/relationships/hyperlink" Target="https://agent-admin.paveapi.com/inspectionView/AMWT-RZSIYPSTHO?activeTab=past-sessions" TargetMode="External"/><Relationship Id="rId849" Type="http://schemas.openxmlformats.org/officeDocument/2006/relationships/hyperlink" Target="https://agent-admin.paveapi.com/inspectionView/AMWT-JFASJNQQXO?activeTab=past-sessions" TargetMode="External"/><Relationship Id="rId602" Type="http://schemas.openxmlformats.org/officeDocument/2006/relationships/hyperlink" Target="https://agent-admin.paveapi.com/inspectionView/CRMI-7DERL5UB3O?activeTab=past-sessions" TargetMode="External"/><Relationship Id="rId844" Type="http://schemas.openxmlformats.org/officeDocument/2006/relationships/hyperlink" Target="https://agent-admin.paveapi.com/inspectionView/AMWK-CYVEFQXBDH?activeTab=past-sessions" TargetMode="External"/><Relationship Id="rId601" Type="http://schemas.openxmlformats.org/officeDocument/2006/relationships/hyperlink" Target="https://agent-admin.paveapi.com/inspectionView/AMDE-LBGNLLKHV2?activeTab=past-sessions" TargetMode="External"/><Relationship Id="rId843" Type="http://schemas.openxmlformats.org/officeDocument/2006/relationships/hyperlink" Target="https://agent-admin.paveapi.com/inspectionView/AMWT-TFXPOUGUMZ?activeTab=past-sessions" TargetMode="External"/><Relationship Id="rId600" Type="http://schemas.openxmlformats.org/officeDocument/2006/relationships/hyperlink" Target="https://agent-admin.paveapi.com/inspectionView/AMDE-N4NYUZSIAL?activeTab=past-sessions" TargetMode="External"/><Relationship Id="rId842" Type="http://schemas.openxmlformats.org/officeDocument/2006/relationships/hyperlink" Target="https://agent-admin.paveapi.com/inspectionView/AMUO-GOI5QDWJH4?activeTab=past-sessions" TargetMode="External"/><Relationship Id="rId841" Type="http://schemas.openxmlformats.org/officeDocument/2006/relationships/hyperlink" Target="https://agent-admin.paveapi.com/inspectionView/AMWT-LGQYK9MWF5?activeTab=past-sessions" TargetMode="External"/><Relationship Id="rId606" Type="http://schemas.openxmlformats.org/officeDocument/2006/relationships/hyperlink" Target="https://agent-admin.paveapi.com/inspectionView/AMWT-MDEY66BJSX?activeTab=past-sessions" TargetMode="External"/><Relationship Id="rId848" Type="http://schemas.openxmlformats.org/officeDocument/2006/relationships/hyperlink" Target="https://agent-admin.paveapi.com/inspectionView/AMWT-AEBNI5PTRW?activeTab=past-sessions" TargetMode="External"/><Relationship Id="rId605" Type="http://schemas.openxmlformats.org/officeDocument/2006/relationships/hyperlink" Target="https://agent-admin.paveapi.com/inspectionView/AMRR-PS7VHKQUV3?activeTab=past-sessions" TargetMode="External"/><Relationship Id="rId847" Type="http://schemas.openxmlformats.org/officeDocument/2006/relationships/hyperlink" Target="https://agent-admin.paveapi.com/inspectionView/PLV-SP1GF3GIZC?activeTab=past-sessions" TargetMode="External"/><Relationship Id="rId604" Type="http://schemas.openxmlformats.org/officeDocument/2006/relationships/hyperlink" Target="https://agent-admin.paveapi.com/inspectionView/AMDE-XCYAR8XVUS?activeTab=past-sessions" TargetMode="External"/><Relationship Id="rId846" Type="http://schemas.openxmlformats.org/officeDocument/2006/relationships/hyperlink" Target="https://agent-admin.paveapi.com/inspectionView/AMWT-EENAZKGNC5?activeTab=past-sessions" TargetMode="External"/><Relationship Id="rId603" Type="http://schemas.openxmlformats.org/officeDocument/2006/relationships/hyperlink" Target="https://agent-admin.paveapi.com/inspectionView/AMWT-VWPZHZYOVM?activeTab=past-sessions" TargetMode="External"/><Relationship Id="rId845" Type="http://schemas.openxmlformats.org/officeDocument/2006/relationships/hyperlink" Target="https://agent-admin.paveapi.com/inspectionView/AMWT-B3EF2XPFDA?activeTab=past-sessions" TargetMode="External"/><Relationship Id="rId840" Type="http://schemas.openxmlformats.org/officeDocument/2006/relationships/hyperlink" Target="https://agent-admin.paveapi.com/inspectionView/LTM-KZWKMIOSAF?activeTab=past-sessions" TargetMode="External"/><Relationship Id="rId839" Type="http://schemas.openxmlformats.org/officeDocument/2006/relationships/hyperlink" Target="https://agent-admin.paveapi.com/inspectionView/AMWT-EDHIHKWKQR?activeTab=past-sessions" TargetMode="External"/><Relationship Id="rId838" Type="http://schemas.openxmlformats.org/officeDocument/2006/relationships/hyperlink" Target="https://agent-admin.paveapi.com/inspectionView/AMWT-FPHEABEAQO?activeTab=past-sessions" TargetMode="External"/><Relationship Id="rId833" Type="http://schemas.openxmlformats.org/officeDocument/2006/relationships/hyperlink" Target="https://agent-admin.paveapi.com/inspectionView/AMWT-GYOYW3JV3P?activeTab=past-sessions" TargetMode="External"/><Relationship Id="rId832" Type="http://schemas.openxmlformats.org/officeDocument/2006/relationships/hyperlink" Target="https://agent-admin.paveapi.com/inspectionView/AMWT-ISHFLFNX7B?activeTab=past-sessions" TargetMode="External"/><Relationship Id="rId831" Type="http://schemas.openxmlformats.org/officeDocument/2006/relationships/hyperlink" Target="https://agent-admin.paveapi.com/inspectionView/AMWT-HI8H6JTGFC?activeTab=past-sessions" TargetMode="External"/><Relationship Id="rId830" Type="http://schemas.openxmlformats.org/officeDocument/2006/relationships/hyperlink" Target="https://agent-admin.paveapi.com/inspectionView/AMWT-6YVTDAZHRV?activeTab=past-sessions" TargetMode="External"/><Relationship Id="rId837" Type="http://schemas.openxmlformats.org/officeDocument/2006/relationships/hyperlink" Target="https://agent-admin.paveapi.com/inspectionView/AMWT-NIPYPQVNYG?activeTab=past-sessions" TargetMode="External"/><Relationship Id="rId836" Type="http://schemas.openxmlformats.org/officeDocument/2006/relationships/hyperlink" Target="https://agent-admin.paveapi.com/inspectionView/AMBE-NLVPOIRC14?activeTab=past-sessions" TargetMode="External"/><Relationship Id="rId835" Type="http://schemas.openxmlformats.org/officeDocument/2006/relationships/hyperlink" Target="https://agent-admin.paveapi.com/inspectionView/UMF4-ZGYAAUUBSW?activeTab=past-sessions" TargetMode="External"/><Relationship Id="rId834" Type="http://schemas.openxmlformats.org/officeDocument/2006/relationships/hyperlink" Target="https://agent-admin.paveapi.com/inspectionView/AMWT-CMRNIYDUBA?activeTab=past-sessions" TargetMode="External"/><Relationship Id="rId228" Type="http://schemas.openxmlformats.org/officeDocument/2006/relationships/hyperlink" Target="https://agent-admin.paveapi.com/inspectionView/AMWT-ICFGRI5XO5?activeTab=past-sessions" TargetMode="External"/><Relationship Id="rId227" Type="http://schemas.openxmlformats.org/officeDocument/2006/relationships/hyperlink" Target="https://agent-admin.paveapi.com/inspectionView/CRMI-K736AKMQFA?activeTab=past-sessions" TargetMode="External"/><Relationship Id="rId469" Type="http://schemas.openxmlformats.org/officeDocument/2006/relationships/hyperlink" Target="https://agent-admin.paveapi.com/inspectionView/AMWT-CK92AVJFIJ?activeTab=past-sessions" TargetMode="External"/><Relationship Id="rId226" Type="http://schemas.openxmlformats.org/officeDocument/2006/relationships/hyperlink" Target="https://agent-admin.paveapi.com/inspectionView/CRMI-ITSWALFT86?activeTab=past-sessions" TargetMode="External"/><Relationship Id="rId468" Type="http://schemas.openxmlformats.org/officeDocument/2006/relationships/hyperlink" Target="https://agent-admin.paveapi.com/inspectionView/ADF-GRXVZ6Y9FA?activeTab=past-sessions" TargetMode="External"/><Relationship Id="rId225" Type="http://schemas.openxmlformats.org/officeDocument/2006/relationships/hyperlink" Target="https://agent-admin.paveapi.com/inspectionView/AMWT-4U2QHN63RX?activeTab=past-sessions" TargetMode="External"/><Relationship Id="rId467" Type="http://schemas.openxmlformats.org/officeDocument/2006/relationships/hyperlink" Target="https://agent-admin.paveapi.com/inspectionView/AMWT-ZFX1Q0LFZS?activeTab=past-sessions" TargetMode="External"/><Relationship Id="rId229" Type="http://schemas.openxmlformats.org/officeDocument/2006/relationships/hyperlink" Target="https://agent-admin.paveapi.com/inspectionView/CRMI-QKSC0SGLYN?activeTab=past-sessions" TargetMode="External"/><Relationship Id="rId220" Type="http://schemas.openxmlformats.org/officeDocument/2006/relationships/hyperlink" Target="https://agent-admin.paveapi.com/inspectionView/CRMI-JWNWNABRTR?activeTab=past-sessions" TargetMode="External"/><Relationship Id="rId462" Type="http://schemas.openxmlformats.org/officeDocument/2006/relationships/hyperlink" Target="https://agent-admin.paveapi.com/inspectionView/AMUO-QBJJWJGRS5?activeTab=past-sessions" TargetMode="External"/><Relationship Id="rId461" Type="http://schemas.openxmlformats.org/officeDocument/2006/relationships/hyperlink" Target="https://agent-admin.paveapi.com/inspectionView/DIL1-OO4C2EK3YA?activeTab=past-sessions" TargetMode="External"/><Relationship Id="rId460" Type="http://schemas.openxmlformats.org/officeDocument/2006/relationships/hyperlink" Target="https://agent-admin.paveapi.com/inspectionView/AMWT-PQ5PZC1ZMQ?activeTab=past-sessions" TargetMode="External"/><Relationship Id="rId224" Type="http://schemas.openxmlformats.org/officeDocument/2006/relationships/hyperlink" Target="https://agent-admin.paveapi.com/inspectionView/CRMI-UKERMC0ZSK?activeTab=past-sessions" TargetMode="External"/><Relationship Id="rId466" Type="http://schemas.openxmlformats.org/officeDocument/2006/relationships/hyperlink" Target="https://agent-admin.paveapi.com/inspectionView/AMUO-CJ7VDX4PHJ?activeTab=past-sessions" TargetMode="External"/><Relationship Id="rId223" Type="http://schemas.openxmlformats.org/officeDocument/2006/relationships/hyperlink" Target="https://agent-admin.paveapi.com/inspectionView/HHSI-1IARIL7AQX?activeTab=past-sessions" TargetMode="External"/><Relationship Id="rId465" Type="http://schemas.openxmlformats.org/officeDocument/2006/relationships/hyperlink" Target="https://agent-admin.paveapi.com/inspectionView/AMFR-YVNANRZPZ7?activeTab=past-sessions" TargetMode="External"/><Relationship Id="rId222" Type="http://schemas.openxmlformats.org/officeDocument/2006/relationships/hyperlink" Target="https://agent-admin.paveapi.com/inspectionView/AMWT-6NBXUMNXYT?activeTab=past-sessions" TargetMode="External"/><Relationship Id="rId464" Type="http://schemas.openxmlformats.org/officeDocument/2006/relationships/hyperlink" Target="https://agent-admin.paveapi.com/inspectionView/AMUO-NQWTIMFT55?activeTab=past-sessions" TargetMode="External"/><Relationship Id="rId221" Type="http://schemas.openxmlformats.org/officeDocument/2006/relationships/hyperlink" Target="https://agent-admin.paveapi.com/inspectionView/LTM-9XTEDOGCVL?activeTab=past-sessions" TargetMode="External"/><Relationship Id="rId463" Type="http://schemas.openxmlformats.org/officeDocument/2006/relationships/hyperlink" Target="https://agent-admin.paveapi.com/inspectionView/AMES-1K8WEOUNOD?activeTab=past-sessions" TargetMode="External"/><Relationship Id="rId217" Type="http://schemas.openxmlformats.org/officeDocument/2006/relationships/hyperlink" Target="https://agent-admin.paveapi.com/inspectionView/AMWT-BRG7RJU7A6?activeTab=past-sessions" TargetMode="External"/><Relationship Id="rId459" Type="http://schemas.openxmlformats.org/officeDocument/2006/relationships/hyperlink" Target="https://agent-admin.paveapi.com/inspectionView/AMNL-YNL9ZMI0KQ?activeTab=past-sessions" TargetMode="External"/><Relationship Id="rId216" Type="http://schemas.openxmlformats.org/officeDocument/2006/relationships/hyperlink" Target="https://agent-admin.paveapi.com/inspectionView/AMFR-A58K5BBFIY?activeTab=past-sessions" TargetMode="External"/><Relationship Id="rId458" Type="http://schemas.openxmlformats.org/officeDocument/2006/relationships/hyperlink" Target="https://agent-admin.paveapi.com/inspectionView/ADF-ESDKELQ1O9?activeTab=past-sessions" TargetMode="External"/><Relationship Id="rId215" Type="http://schemas.openxmlformats.org/officeDocument/2006/relationships/hyperlink" Target="https://agent-admin.paveapi.com/inspectionView/CRMT-8NFJHV2JBP?activeTab=past-sessions" TargetMode="External"/><Relationship Id="rId457" Type="http://schemas.openxmlformats.org/officeDocument/2006/relationships/hyperlink" Target="https://agent-admin.paveapi.com/inspectionView/ADF-V8KCD3BTYN?activeTab=past-sessions" TargetMode="External"/><Relationship Id="rId699" Type="http://schemas.openxmlformats.org/officeDocument/2006/relationships/hyperlink" Target="https://agent-admin.paveapi.com/inspectionView/AMWT-Z7UUMQVYWU?activeTab=past-sessions" TargetMode="External"/><Relationship Id="rId214" Type="http://schemas.openxmlformats.org/officeDocument/2006/relationships/hyperlink" Target="https://agent-admin.paveapi.com/inspectionView/AMWT-4YRTKDTCC6?activeTab=past-sessions" TargetMode="External"/><Relationship Id="rId456" Type="http://schemas.openxmlformats.org/officeDocument/2006/relationships/hyperlink" Target="https://agent-admin.paveapi.com/inspectionView/AMIT-1C1SK4VV34?activeTab=past-sessions" TargetMode="External"/><Relationship Id="rId698" Type="http://schemas.openxmlformats.org/officeDocument/2006/relationships/hyperlink" Target="https://agent-admin.paveapi.com/inspectionView/AMWT-PXUE8B8R41?activeTab=past-sessions" TargetMode="External"/><Relationship Id="rId219" Type="http://schemas.openxmlformats.org/officeDocument/2006/relationships/hyperlink" Target="https://agent-admin.paveapi.com/inspectionView/AMWT-IUKFGD9VDZ?activeTab=past-sessions" TargetMode="External"/><Relationship Id="rId218" Type="http://schemas.openxmlformats.org/officeDocument/2006/relationships/hyperlink" Target="https://agent-admin.paveapi.com/inspectionView/CRMT-EHQTPPTYNO?activeTab=past-sessions" TargetMode="External"/><Relationship Id="rId451" Type="http://schemas.openxmlformats.org/officeDocument/2006/relationships/hyperlink" Target="https://agent-admin.paveapi.com/inspectionView/DIL1-CDNRH5TKHO?activeTab=past-sessions" TargetMode="External"/><Relationship Id="rId693" Type="http://schemas.openxmlformats.org/officeDocument/2006/relationships/hyperlink" Target="https://agent-admin.paveapi.com/inspectionView/AMWT-NFE9BWA27G?activeTab=past-sessions" TargetMode="External"/><Relationship Id="rId450" Type="http://schemas.openxmlformats.org/officeDocument/2006/relationships/hyperlink" Target="https://agent-admin.paveapi.com/inspectionView/CRMI-AFUI530LYG?activeTab=past-sessions" TargetMode="External"/><Relationship Id="rId692" Type="http://schemas.openxmlformats.org/officeDocument/2006/relationships/hyperlink" Target="http://thien.ht" TargetMode="External"/><Relationship Id="rId691" Type="http://schemas.openxmlformats.org/officeDocument/2006/relationships/hyperlink" Target="https://agent-admin.paveapi.com/inspectionView/AMWT-CRO4UTF6F4?activeTab=past-sessions" TargetMode="External"/><Relationship Id="rId690" Type="http://schemas.openxmlformats.org/officeDocument/2006/relationships/hyperlink" Target="http://thien.ht" TargetMode="External"/><Relationship Id="rId213" Type="http://schemas.openxmlformats.org/officeDocument/2006/relationships/hyperlink" Target="https://agent-admin.paveapi.com/inspectionView/CRMI-BMYPEVOIFT?activeTab=past-sessions" TargetMode="External"/><Relationship Id="rId455" Type="http://schemas.openxmlformats.org/officeDocument/2006/relationships/hyperlink" Target="https://agent-admin.paveapi.com/inspectionView/ADF-HDAFNHJ9IV?activeTab=past-sessions" TargetMode="External"/><Relationship Id="rId697" Type="http://schemas.openxmlformats.org/officeDocument/2006/relationships/hyperlink" Target="https://agent-admin.paveapi.com/inspectionView/AMRR-F9O81PS350?activeTab=past-sessions" TargetMode="External"/><Relationship Id="rId212" Type="http://schemas.openxmlformats.org/officeDocument/2006/relationships/hyperlink" Target="https://agent-admin.paveapi.com/inspectionView/CRMI-SI2HOALV71?activeTab=past-sessions" TargetMode="External"/><Relationship Id="rId454" Type="http://schemas.openxmlformats.org/officeDocument/2006/relationships/hyperlink" Target="https://agent-admin.paveapi.com/inspectionView/ADF-ZGGCEZJGSQ?activeTab=past-sessions" TargetMode="External"/><Relationship Id="rId696" Type="http://schemas.openxmlformats.org/officeDocument/2006/relationships/hyperlink" Target="https://agent-admin.paveapi.com/inspectionView/AMWT-BARVD7QVTF?activeTab=past-sessions" TargetMode="External"/><Relationship Id="rId211" Type="http://schemas.openxmlformats.org/officeDocument/2006/relationships/hyperlink" Target="https://agent-admin.paveapi.com/inspectionView/AMWT-BPKFWDTASR?activeTab=past-sessions" TargetMode="External"/><Relationship Id="rId453" Type="http://schemas.openxmlformats.org/officeDocument/2006/relationships/hyperlink" Target="https://agent-admin.paveapi.com/inspectionView/AMUO-LYCCJMAUJQ?activeTab=past-sessions" TargetMode="External"/><Relationship Id="rId695" Type="http://schemas.openxmlformats.org/officeDocument/2006/relationships/hyperlink" Target="https://agent-admin.paveapi.com/inspectionView/AMWT-KSL7P9MGSZ?activeTab=past-sessions" TargetMode="External"/><Relationship Id="rId210" Type="http://schemas.openxmlformats.org/officeDocument/2006/relationships/hyperlink" Target="https://agent-admin.paveapi.com/inspectionView/AMWT-TZI14WGSW5?activeTab=past-sessions" TargetMode="External"/><Relationship Id="rId452" Type="http://schemas.openxmlformats.org/officeDocument/2006/relationships/hyperlink" Target="https://agent-admin.paveapi.com/inspectionView/DIL1-87MWHA8XQR?activeTab=past-sessions" TargetMode="External"/><Relationship Id="rId694" Type="http://schemas.openxmlformats.org/officeDocument/2006/relationships/hyperlink" Target="https://agent-admin.paveapi.com/inspectionView/AMWT-MVUWVXAIQY?activeTab=past-sessions" TargetMode="External"/><Relationship Id="rId491" Type="http://schemas.openxmlformats.org/officeDocument/2006/relationships/hyperlink" Target="https://agent-admin.paveapi.com/inspectionView/AMWT-2CMTAO42VX?activeTab=past-sessions" TargetMode="External"/><Relationship Id="rId490" Type="http://schemas.openxmlformats.org/officeDocument/2006/relationships/hyperlink" Target="https://agent-admin.paveapi.com/inspectionView/CRMI-G4EUSWQL12?activeTab=past-sessions" TargetMode="External"/><Relationship Id="rId249" Type="http://schemas.openxmlformats.org/officeDocument/2006/relationships/hyperlink" Target="https://agent-admin.paveapi.com/inspectionView/AMWT-JOQGZBG3OM?activeTab=past-sessions" TargetMode="External"/><Relationship Id="rId248" Type="http://schemas.openxmlformats.org/officeDocument/2006/relationships/hyperlink" Target="https://agent-admin.paveapi.com/inspectionView/AMAU-UO20098VSS?activeTab=past-sessions" TargetMode="External"/><Relationship Id="rId247" Type="http://schemas.openxmlformats.org/officeDocument/2006/relationships/hyperlink" Target="https://agent-admin.paveapi.com/inspectionView/CRMI-MRR1YFM3RJ?activeTab=past-sessions" TargetMode="External"/><Relationship Id="rId489" Type="http://schemas.openxmlformats.org/officeDocument/2006/relationships/hyperlink" Target="https://agent-admin.paveapi.com/inspectionView/CRMT-PTTCDGCFYZ?activeTab=past-sessions" TargetMode="External"/><Relationship Id="rId242" Type="http://schemas.openxmlformats.org/officeDocument/2006/relationships/hyperlink" Target="https://agent-admin.paveapi.com/inspectionView/CRMI-RNPNMHEJ3T?activeTab=past-sessions" TargetMode="External"/><Relationship Id="rId484" Type="http://schemas.openxmlformats.org/officeDocument/2006/relationships/hyperlink" Target="https://agent-admin.paveapi.com/inspectionView/AMWT-O1RDTYLPHB?activeTab=past-sessions" TargetMode="External"/><Relationship Id="rId241" Type="http://schemas.openxmlformats.org/officeDocument/2006/relationships/hyperlink" Target="https://agent-admin.paveapi.com/inspectionView/CRMT-13GIXOVNYY?activeTab=past-sessions" TargetMode="External"/><Relationship Id="rId483" Type="http://schemas.openxmlformats.org/officeDocument/2006/relationships/hyperlink" Target="https://agent-admin.paveapi.com/inspectionView/AMES-SRZOK8VVNF?activeTab=past-sessions" TargetMode="External"/><Relationship Id="rId240" Type="http://schemas.openxmlformats.org/officeDocument/2006/relationships/hyperlink" Target="https://agent-admin.paveapi.com/inspectionView/CRMT-BH77NBYYDI?activeTab=past-sessions" TargetMode="External"/><Relationship Id="rId482" Type="http://schemas.openxmlformats.org/officeDocument/2006/relationships/hyperlink" Target="https://agent-admin.paveapi.com/inspectionView/CRMT-A7VXOXEQNJ?activeTab=past-sessions" TargetMode="External"/><Relationship Id="rId481" Type="http://schemas.openxmlformats.org/officeDocument/2006/relationships/hyperlink" Target="https://agent-admin.paveapi.com/inspectionView/CRMI-XUZIZHCFZF?activeTab=past-sessions" TargetMode="External"/><Relationship Id="rId246" Type="http://schemas.openxmlformats.org/officeDocument/2006/relationships/hyperlink" Target="https://agent-admin.paveapi.com/inspectionView/CRMI-LLBKVYNNKW?activeTab=past-sessions" TargetMode="External"/><Relationship Id="rId488" Type="http://schemas.openxmlformats.org/officeDocument/2006/relationships/hyperlink" Target="https://agent-admin.paveapi.com/inspectionView/AMWT-4JN2D93FDX?activeTab=past-sessions" TargetMode="External"/><Relationship Id="rId245" Type="http://schemas.openxmlformats.org/officeDocument/2006/relationships/hyperlink" Target="https://agent-admin.paveapi.com/inspectionView/AMFR-NMF8DEBEA9?activeTab=past-sessions" TargetMode="External"/><Relationship Id="rId487" Type="http://schemas.openxmlformats.org/officeDocument/2006/relationships/hyperlink" Target="https://agent-admin.paveapi.com/inspectionView/AMWT-Q6ZBVCL9FT?activeTab=past-sessions" TargetMode="External"/><Relationship Id="rId244" Type="http://schemas.openxmlformats.org/officeDocument/2006/relationships/hyperlink" Target="https://agent-admin.paveapi.com/inspectionView/AMWT-ZW5XH12XLM?activeTab=past-sessions" TargetMode="External"/><Relationship Id="rId486" Type="http://schemas.openxmlformats.org/officeDocument/2006/relationships/hyperlink" Target="https://agent-admin.paveapi.com/inspectionView/AMES-XEIMKUMKZA?activeTab=past-sessions" TargetMode="External"/><Relationship Id="rId243" Type="http://schemas.openxmlformats.org/officeDocument/2006/relationships/hyperlink" Target="https://agent-admin.paveapi.com/inspectionView/AMWK-ZUQ64PXWQY?activeTab=past-sessions" TargetMode="External"/><Relationship Id="rId485" Type="http://schemas.openxmlformats.org/officeDocument/2006/relationships/hyperlink" Target="https://agent-admin.paveapi.com/inspectionView/CRMI-FQQW1RRHY5?activeTab=past-sessions" TargetMode="External"/><Relationship Id="rId480" Type="http://schemas.openxmlformats.org/officeDocument/2006/relationships/hyperlink" Target="https://agent-admin.paveapi.com/inspectionView/AMUO-FK5JLEZUX4?activeTab=past-sessions" TargetMode="External"/><Relationship Id="rId239" Type="http://schemas.openxmlformats.org/officeDocument/2006/relationships/hyperlink" Target="https://agent-admin.paveapi.com/inspectionView/MFL-RXEGN3CVEN?activeTab=past-sessions" TargetMode="External"/><Relationship Id="rId238" Type="http://schemas.openxmlformats.org/officeDocument/2006/relationships/hyperlink" Target="https://agent-admin.paveapi.com/inspectionView/CRMI-R5PRJVBGUF?activeTab=past-sessions" TargetMode="External"/><Relationship Id="rId237" Type="http://schemas.openxmlformats.org/officeDocument/2006/relationships/hyperlink" Target="https://agent-admin.paveapi.com/inspectionView/LTM-TW6OLCOZDU?activeTab=past-sessions" TargetMode="External"/><Relationship Id="rId479" Type="http://schemas.openxmlformats.org/officeDocument/2006/relationships/hyperlink" Target="https://agent-admin.paveapi.com/inspectionView/CRMT-0LKBM9PQWT?activeTab=past-sessions" TargetMode="External"/><Relationship Id="rId236" Type="http://schemas.openxmlformats.org/officeDocument/2006/relationships/hyperlink" Target="https://agent-admin.paveapi.com/inspectionView/AMWT-JA9X4B6AEP?activeTab=past-sessions" TargetMode="External"/><Relationship Id="rId478" Type="http://schemas.openxmlformats.org/officeDocument/2006/relationships/hyperlink" Target="https://agent-admin.paveapi.com/inspectionView/AMWT-I6N90GW3NY?activeTab=past-sessions" TargetMode="External"/><Relationship Id="rId231" Type="http://schemas.openxmlformats.org/officeDocument/2006/relationships/hyperlink" Target="https://agent-admin.paveapi.com/inspectionView/CRMT-GLDLDL9QO0?activeTab=past-sessions" TargetMode="External"/><Relationship Id="rId473" Type="http://schemas.openxmlformats.org/officeDocument/2006/relationships/hyperlink" Target="https://agent-admin.paveapi.com/inspectionView/AMFR-W9GUG5CZPP?activeTab=past-sessions" TargetMode="External"/><Relationship Id="rId230" Type="http://schemas.openxmlformats.org/officeDocument/2006/relationships/hyperlink" Target="https://agent-admin.paveapi.com/inspectionView/AMWT-VCEFMVIYXJ?activeTab=past-sessions" TargetMode="External"/><Relationship Id="rId472" Type="http://schemas.openxmlformats.org/officeDocument/2006/relationships/hyperlink" Target="https://agent-admin.paveapi.com/inspectionView/CRMI-VVC1MTYSCA?activeTab=past-sessions" TargetMode="External"/><Relationship Id="rId471" Type="http://schemas.openxmlformats.org/officeDocument/2006/relationships/hyperlink" Target="https://agent-admin.paveapi.com/inspectionView/HHSI-HZPDI3XRPR?activeTab=past-sessions" TargetMode="External"/><Relationship Id="rId470" Type="http://schemas.openxmlformats.org/officeDocument/2006/relationships/hyperlink" Target="https://agent-admin.paveapi.com/inspectionView/AMUO-YYB1AFQNYR?activeTab=past-sessions" TargetMode="External"/><Relationship Id="rId235" Type="http://schemas.openxmlformats.org/officeDocument/2006/relationships/hyperlink" Target="https://agent-admin.paveapi.com/inspectionView/AMDE-YGWRGHBS3Q?activeTab=past-sessions" TargetMode="External"/><Relationship Id="rId477" Type="http://schemas.openxmlformats.org/officeDocument/2006/relationships/hyperlink" Target="https://agent-admin.paveapi.com/inspectionView/AMUO-GKLB3EXS33?activeTab=past-sessions" TargetMode="External"/><Relationship Id="rId234" Type="http://schemas.openxmlformats.org/officeDocument/2006/relationships/hyperlink" Target="https://agent-admin.paveapi.com/inspectionView/AMDE-UYIJH9GXS1?activeTab=past-sessions" TargetMode="External"/><Relationship Id="rId476" Type="http://schemas.openxmlformats.org/officeDocument/2006/relationships/hyperlink" Target="https://agent-admin.paveapi.com/inspectionView/AMUO-LQJB2NMMOT?activeTab=past-sessions" TargetMode="External"/><Relationship Id="rId233" Type="http://schemas.openxmlformats.org/officeDocument/2006/relationships/hyperlink" Target="https://agent-admin.paveapi.com/inspectionView/LTM-P1H6YYSKFF?activeTab=past-sessions" TargetMode="External"/><Relationship Id="rId475" Type="http://schemas.openxmlformats.org/officeDocument/2006/relationships/hyperlink" Target="https://agent-admin.paveapi.com/inspectionView/AMWT-1FUTNRTOPA?activeTab=past-sessions" TargetMode="External"/><Relationship Id="rId232" Type="http://schemas.openxmlformats.org/officeDocument/2006/relationships/hyperlink" Target="https://agent-admin.paveapi.com/inspectionView/EV5A-GQNGPTNXWC?activeTab=past-sessions" TargetMode="External"/><Relationship Id="rId474" Type="http://schemas.openxmlformats.org/officeDocument/2006/relationships/hyperlink" Target="https://agent-admin.paveapi.com/inspectionView/AMUO-LME5KXCEQG?activeTab=past-sessions" TargetMode="External"/><Relationship Id="rId426" Type="http://schemas.openxmlformats.org/officeDocument/2006/relationships/hyperlink" Target="https://agent-admin.paveapi.com/inspectionView/AMWT-ICA0WELUD7?activeTab=past-sessions" TargetMode="External"/><Relationship Id="rId668" Type="http://schemas.openxmlformats.org/officeDocument/2006/relationships/hyperlink" Target="https://agent-admin.paveapi.com/inspectionView/ADF-ZH7UDM6TAU?activeTab=past-sessions" TargetMode="External"/><Relationship Id="rId425" Type="http://schemas.openxmlformats.org/officeDocument/2006/relationships/hyperlink" Target="https://agent-admin.paveapi.com/inspectionView/AMWT-Z0ZG1WH1WD?activeTab=past-sessions" TargetMode="External"/><Relationship Id="rId667" Type="http://schemas.openxmlformats.org/officeDocument/2006/relationships/hyperlink" Target="https://agent-admin.paveapi.com/inspectionView/CRMI-1U5PVLWDMI?activeTab=past-sessions" TargetMode="External"/><Relationship Id="rId424" Type="http://schemas.openxmlformats.org/officeDocument/2006/relationships/hyperlink" Target="https://agent-admin.paveapi.com/inspectionView/AMWT-HFB75WVLCY?activeTab=past-sessions" TargetMode="External"/><Relationship Id="rId666" Type="http://schemas.openxmlformats.org/officeDocument/2006/relationships/hyperlink" Target="https://agent-admin.paveapi.com/inspectionView/RLY2-SHJSTAKBHI?activeTab=past-sessions" TargetMode="External"/><Relationship Id="rId423" Type="http://schemas.openxmlformats.org/officeDocument/2006/relationships/hyperlink" Target="https://agent-admin.paveapi.com/inspectionView/AMWK-KMCONMHCPW?activeTab=past-sessions" TargetMode="External"/><Relationship Id="rId665" Type="http://schemas.openxmlformats.org/officeDocument/2006/relationships/hyperlink" Target="https://agent-admin.paveapi.com/inspectionView/KDSI-ZQHZYDQI1Z?activeTab=past-sessions" TargetMode="External"/><Relationship Id="rId429" Type="http://schemas.openxmlformats.org/officeDocument/2006/relationships/hyperlink" Target="https://agent-admin.paveapi.com/inspectionView/AMWT-CJPVHV0SOG?activeTab=past-sessions" TargetMode="External"/><Relationship Id="rId428" Type="http://schemas.openxmlformats.org/officeDocument/2006/relationships/hyperlink" Target="https://agent-admin.paveapi.com/inspectionView/AMWT-MTVUBFENL1?activeTab=past-sessions" TargetMode="External"/><Relationship Id="rId427" Type="http://schemas.openxmlformats.org/officeDocument/2006/relationships/hyperlink" Target="https://agent-admin.paveapi.com/inspectionView/AMWT-DIQBHQPNIL?activeTab=past-sessions" TargetMode="External"/><Relationship Id="rId669" Type="http://schemas.openxmlformats.org/officeDocument/2006/relationships/hyperlink" Target="https://agent-admin.paveapi.com/inspectionView/AMRR-QCSVOVTK5W?activeTab=past-sessions" TargetMode="External"/><Relationship Id="rId660" Type="http://schemas.openxmlformats.org/officeDocument/2006/relationships/hyperlink" Target="https://agent-admin.paveapi.com/inspectionView/SMG-F6MMDVDBBB?activeTab=past-sessions" TargetMode="External"/><Relationship Id="rId422" Type="http://schemas.openxmlformats.org/officeDocument/2006/relationships/hyperlink" Target="https://agent-admin.paveapi.com/inspectionView/AMWT-UUSCRZS9MR?activeTab=past-sessions" TargetMode="External"/><Relationship Id="rId664" Type="http://schemas.openxmlformats.org/officeDocument/2006/relationships/hyperlink" Target="https://agent-admin.paveapi.com/inspectionView/LTM-IQRGARKYWP?activeTab=past-sessions" TargetMode="External"/><Relationship Id="rId421" Type="http://schemas.openxmlformats.org/officeDocument/2006/relationships/hyperlink" Target="https://agent-admin.paveapi.com/inspectionView/AMWT-V9ODINM2JQ?activeTab=past-sessions" TargetMode="External"/><Relationship Id="rId663" Type="http://schemas.openxmlformats.org/officeDocument/2006/relationships/hyperlink" Target="https://agent-admin.paveapi.com/inspectionView/AMUO-TRQEWX3OVF?activeTab=past-sessions" TargetMode="External"/><Relationship Id="rId420" Type="http://schemas.openxmlformats.org/officeDocument/2006/relationships/hyperlink" Target="https://agent-admin.paveapi.com/inspectionView/AMWT-D7ZH4ACKKT?activeTab=past-sessions" TargetMode="External"/><Relationship Id="rId662" Type="http://schemas.openxmlformats.org/officeDocument/2006/relationships/hyperlink" Target="https://agent-admin.paveapi.com/inspectionView/UMF4-DTLTEGCTJP?activeTab=past-sessions" TargetMode="External"/><Relationship Id="rId661" Type="http://schemas.openxmlformats.org/officeDocument/2006/relationships/hyperlink" Target="https://agent-admin.paveapi.com/inspectionView/CRMT-GWXELBX7LD?activeTab=past-sessions" TargetMode="External"/><Relationship Id="rId415" Type="http://schemas.openxmlformats.org/officeDocument/2006/relationships/hyperlink" Target="https://agent-admin.paveapi.com/inspectionView/AMFR-ODQPSVF0WA?activeTab=past-sessions" TargetMode="External"/><Relationship Id="rId657" Type="http://schemas.openxmlformats.org/officeDocument/2006/relationships/hyperlink" Target="https://agent-admin.paveapi.com/inspectionView/EOFQ-SVKVZ2HCNJ?activeTab=past-sessions" TargetMode="External"/><Relationship Id="rId899" Type="http://schemas.openxmlformats.org/officeDocument/2006/relationships/hyperlink" Target="https://agent-admin.paveapi.com/inspectionView/AMWT-AW9H3N2YJC?activeTab=past-sessions" TargetMode="External"/><Relationship Id="rId414" Type="http://schemas.openxmlformats.org/officeDocument/2006/relationships/hyperlink" Target="https://agent-admin.paveapi.com/inspectionView/AMRR-DUNEQPEMT5?activeTab=past-sessions" TargetMode="External"/><Relationship Id="rId656" Type="http://schemas.openxmlformats.org/officeDocument/2006/relationships/hyperlink" Target="https://agent-admin.paveapi.com/inspectionView/CRMI-NKDBPKNWUE?activeTab=past-sessions" TargetMode="External"/><Relationship Id="rId898" Type="http://schemas.openxmlformats.org/officeDocument/2006/relationships/hyperlink" Target="https://agent-admin.paveapi.com/inspectionView/AMWT-ANSXANANAF?activeTab=past-sessions" TargetMode="External"/><Relationship Id="rId413" Type="http://schemas.openxmlformats.org/officeDocument/2006/relationships/hyperlink" Target="https://agent-admin.paveapi.com/inspectionView/AMWT-NTIG3MFFDM?activeTab=past-sessions" TargetMode="External"/><Relationship Id="rId655" Type="http://schemas.openxmlformats.org/officeDocument/2006/relationships/hyperlink" Target="https://agent-admin.paveapi.com/inspectionView/LTM-HV0BHK4JTW?activeTab=past-sessions" TargetMode="External"/><Relationship Id="rId897" Type="http://schemas.openxmlformats.org/officeDocument/2006/relationships/hyperlink" Target="https://agent-admin.paveapi.com/inspectionView/AMWT-T61YKTE04Y?activeTab=past-sessions" TargetMode="External"/><Relationship Id="rId412" Type="http://schemas.openxmlformats.org/officeDocument/2006/relationships/hyperlink" Target="https://agent-admin.paveapi.com/inspectionView/AMWT-9NTRQMLSAA?activeTab=past-sessions" TargetMode="External"/><Relationship Id="rId654" Type="http://schemas.openxmlformats.org/officeDocument/2006/relationships/hyperlink" Target="https://agent-admin.paveapi.com/inspectionView/AMWT-97O4VTAIIY?activeTab=past-sessions" TargetMode="External"/><Relationship Id="rId896" Type="http://schemas.openxmlformats.org/officeDocument/2006/relationships/hyperlink" Target="https://agent-admin.paveapi.com/inspectionView/AMWT-HCI9VNFZLN?activeTab=past-sessions" TargetMode="External"/><Relationship Id="rId419" Type="http://schemas.openxmlformats.org/officeDocument/2006/relationships/hyperlink" Target="https://agent-admin.paveapi.com/inspectionView/AMWT-6EQB2F3ZDA?activeTab=past-sessions" TargetMode="External"/><Relationship Id="rId418" Type="http://schemas.openxmlformats.org/officeDocument/2006/relationships/hyperlink" Target="https://agent-admin.paveapi.com/inspectionView/AMWT-ZRDCWQM6MA?activeTab=past-sessions" TargetMode="External"/><Relationship Id="rId417" Type="http://schemas.openxmlformats.org/officeDocument/2006/relationships/hyperlink" Target="https://agent-admin.paveapi.com/inspectionView/AMWT-WWZI7ULYV6?activeTab=past-sessions" TargetMode="External"/><Relationship Id="rId659" Type="http://schemas.openxmlformats.org/officeDocument/2006/relationships/hyperlink" Target="https://agent-admin.paveapi.com/inspectionView/AMWT-T4AANOXSOR?activeTab=past-sessions" TargetMode="External"/><Relationship Id="rId416" Type="http://schemas.openxmlformats.org/officeDocument/2006/relationships/hyperlink" Target="https://agent-admin.paveapi.com/inspectionView/AMWT-TEJKJR34WP?activeTab=past-sessions" TargetMode="External"/><Relationship Id="rId658" Type="http://schemas.openxmlformats.org/officeDocument/2006/relationships/hyperlink" Target="https://agent-admin.paveapi.com/inspectionView/CRMT-07IHZVNJ9M?activeTab=past-sessions" TargetMode="External"/><Relationship Id="rId891" Type="http://schemas.openxmlformats.org/officeDocument/2006/relationships/hyperlink" Target="https://agent-admin.paveapi.com/inspectionView/AMWT-O09NLOSGEN?activeTab=past-sessions" TargetMode="External"/><Relationship Id="rId890" Type="http://schemas.openxmlformats.org/officeDocument/2006/relationships/hyperlink" Target="https://agent-admin.paveapi.com/inspectionView/AMWT-ZVMJOER6DE?activeTab=past-sessions" TargetMode="External"/><Relationship Id="rId411" Type="http://schemas.openxmlformats.org/officeDocument/2006/relationships/hyperlink" Target="https://agent-admin.paveapi.com/inspectionView/AMDE-SEFMWX0SA1?activeTab=past-sessions" TargetMode="External"/><Relationship Id="rId653" Type="http://schemas.openxmlformats.org/officeDocument/2006/relationships/hyperlink" Target="https://agent-admin.paveapi.com/inspectionView/LTM-L1LRF0JCOS?activeTab=past-sessions" TargetMode="External"/><Relationship Id="rId895" Type="http://schemas.openxmlformats.org/officeDocument/2006/relationships/hyperlink" Target="https://agent-admin.paveapi.com/inspectionView/AMWT-BCYIBRFBF4?activeTab=past-sessions" TargetMode="External"/><Relationship Id="rId410" Type="http://schemas.openxmlformats.org/officeDocument/2006/relationships/hyperlink" Target="https://agent-admin.paveapi.com/inspectionView/AMWK-TY9DR2OTE4?activeTab=past-sessions" TargetMode="External"/><Relationship Id="rId652" Type="http://schemas.openxmlformats.org/officeDocument/2006/relationships/hyperlink" Target="https://agent-admin.paveapi.com/inspectionView/SMG-7CNNAHN7JH?activeTab=past-sessions" TargetMode="External"/><Relationship Id="rId894" Type="http://schemas.openxmlformats.org/officeDocument/2006/relationships/hyperlink" Target="https://agent-admin.paveapi.com/inspectionView/AMWT-5VP2DZUF2O?activeTab=past-sessions" TargetMode="External"/><Relationship Id="rId651" Type="http://schemas.openxmlformats.org/officeDocument/2006/relationships/hyperlink" Target="https://agent-admin.paveapi.com/inspectionView/CRMI-VZWDG77UQY?activeTab=past-sessions" TargetMode="External"/><Relationship Id="rId893" Type="http://schemas.openxmlformats.org/officeDocument/2006/relationships/hyperlink" Target="https://agent-admin.paveapi.com/inspectionView/AMWT-LQZQQGAYWA?activeTab=past-sessions" TargetMode="External"/><Relationship Id="rId650" Type="http://schemas.openxmlformats.org/officeDocument/2006/relationships/hyperlink" Target="https://agent-admin.paveapi.com/inspectionView/CRMT-ZNNZJHD63X?activeTab=past-sessions" TargetMode="External"/><Relationship Id="rId892" Type="http://schemas.openxmlformats.org/officeDocument/2006/relationships/hyperlink" Target="https://agent-admin.paveapi.com/inspectionView/AMWT-MBMNMUGLDR?activeTab=past-sessions" TargetMode="External"/><Relationship Id="rId206" Type="http://schemas.openxmlformats.org/officeDocument/2006/relationships/hyperlink" Target="https://agent-admin.paveapi.com/inspectionView/AMWT-CQJEXYJOWZ?activeTab=past-sessions" TargetMode="External"/><Relationship Id="rId448" Type="http://schemas.openxmlformats.org/officeDocument/2006/relationships/hyperlink" Target="https://agent-admin.paveapi.com/inspectionView/DIL1-YKPOBVPFBM?activeTab=past-sessions" TargetMode="External"/><Relationship Id="rId205" Type="http://schemas.openxmlformats.org/officeDocument/2006/relationships/hyperlink" Target="https://agent-admin.paveapi.com/inspectionView/CRMI-DLRBFGVFCG?activeTab=past-sessions" TargetMode="External"/><Relationship Id="rId447" Type="http://schemas.openxmlformats.org/officeDocument/2006/relationships/hyperlink" Target="https://agent-admin.paveapi.com/inspectionView/ADF-4FIS0XUD5U?activeTab=past-sessions" TargetMode="External"/><Relationship Id="rId689" Type="http://schemas.openxmlformats.org/officeDocument/2006/relationships/hyperlink" Target="https://agent-admin.paveapi.com/inspectionView/AMWT-ICDV6REHMJ?activeTab=past-sessions" TargetMode="External"/><Relationship Id="rId204" Type="http://schemas.openxmlformats.org/officeDocument/2006/relationships/hyperlink" Target="https://agent-admin.paveapi.com/inspectionView/AMES-XJO4ZS6VS3?activeTab=past-sessions" TargetMode="External"/><Relationship Id="rId446" Type="http://schemas.openxmlformats.org/officeDocument/2006/relationships/hyperlink" Target="https://agent-admin.paveapi.com/inspectionView/AMWT-GVHDXCY0UU?activeTab=past-sessions" TargetMode="External"/><Relationship Id="rId688" Type="http://schemas.openxmlformats.org/officeDocument/2006/relationships/hyperlink" Target="https://agent-admin.paveapi.com/inspectionView/AMWT-7LLK8TYGNB?activeTab=past-sessions" TargetMode="External"/><Relationship Id="rId203" Type="http://schemas.openxmlformats.org/officeDocument/2006/relationships/hyperlink" Target="https://agent-admin.paveapi.com/inspectionView/LTM-S3ENYJRMEX?activeTab=past-sessions" TargetMode="External"/><Relationship Id="rId445" Type="http://schemas.openxmlformats.org/officeDocument/2006/relationships/hyperlink" Target="https://agent-admin.paveapi.com/inspectionView/AMUO-R7LQRS2UUF?activeTab=past-sessions" TargetMode="External"/><Relationship Id="rId687" Type="http://schemas.openxmlformats.org/officeDocument/2006/relationships/hyperlink" Target="https://agent-admin.paveapi.com/inspectionView/AMDE-ECFCNJ2KWC?activeTab=past-sessions" TargetMode="External"/><Relationship Id="rId209" Type="http://schemas.openxmlformats.org/officeDocument/2006/relationships/hyperlink" Target="https://agent-admin.paveapi.com/inspectionView/CRMI-YFYWSMBF88?activeTab=past-sessions" TargetMode="External"/><Relationship Id="rId208" Type="http://schemas.openxmlformats.org/officeDocument/2006/relationships/hyperlink" Target="https://agent-admin.paveapi.com/inspectionView/CRMI-6DHGG9LMIP?activeTab=past-sessions" TargetMode="External"/><Relationship Id="rId207" Type="http://schemas.openxmlformats.org/officeDocument/2006/relationships/hyperlink" Target="https://agent-admin.paveapi.com/inspectionView/AMFR-VXSTLYSV5O?activeTab=past-sessions" TargetMode="External"/><Relationship Id="rId449" Type="http://schemas.openxmlformats.org/officeDocument/2006/relationships/hyperlink" Target="https://agent-admin.paveapi.com/inspectionView/AMWT-36H4KDI4XN?activeTab=past-sessions" TargetMode="External"/><Relationship Id="rId440" Type="http://schemas.openxmlformats.org/officeDocument/2006/relationships/hyperlink" Target="https://agent-admin.paveapi.com/inspectionView/AMFR-VCBH48Z9TC?activeTab=past-sessions" TargetMode="External"/><Relationship Id="rId682" Type="http://schemas.openxmlformats.org/officeDocument/2006/relationships/hyperlink" Target="https://agent-admin.paveapi.com/inspectionView/AMWT-XWEYLQVVZQ?activeTab=past-sessions" TargetMode="External"/><Relationship Id="rId681" Type="http://schemas.openxmlformats.org/officeDocument/2006/relationships/hyperlink" Target="https://agent-admin.paveapi.com/inspectionView/AMWT-66YPMN53WS?activeTab=past-sessions" TargetMode="External"/><Relationship Id="rId680" Type="http://schemas.openxmlformats.org/officeDocument/2006/relationships/hyperlink" Target="https://agent-admin.paveapi.com/inspectionView/AMWT-9PCWITT3LN?activeTab=past-sessions" TargetMode="External"/><Relationship Id="rId202" Type="http://schemas.openxmlformats.org/officeDocument/2006/relationships/hyperlink" Target="https://agent-admin.paveapi.com/inspectionView/CRMI-FV5RYMUB9T?activeTab=past-sessions" TargetMode="External"/><Relationship Id="rId444" Type="http://schemas.openxmlformats.org/officeDocument/2006/relationships/hyperlink" Target="https://agent-admin.paveapi.com/inspectionView/ADF-COAKYAUY1U?activeTab=past-sessions" TargetMode="External"/><Relationship Id="rId686" Type="http://schemas.openxmlformats.org/officeDocument/2006/relationships/hyperlink" Target="https://agent-admin.paveapi.com/inspectionView/AMWT-3RIUB6OGY3?activeTab=past-sessions" TargetMode="External"/><Relationship Id="rId201" Type="http://schemas.openxmlformats.org/officeDocument/2006/relationships/hyperlink" Target="https://agent-admin.paveapi.com/inspectionView/AMWT-UJOCUW7UZM?activeTab=past-sessions" TargetMode="External"/><Relationship Id="rId443" Type="http://schemas.openxmlformats.org/officeDocument/2006/relationships/hyperlink" Target="https://agent-admin.paveapi.com/inspectionView/AMWT-JSSDX909GP?activeTab=past-sessions" TargetMode="External"/><Relationship Id="rId685" Type="http://schemas.openxmlformats.org/officeDocument/2006/relationships/hyperlink" Target="https://agent-admin.paveapi.com/inspectionView/AMWT-3HGXVPJZK1?activeTab=past-sessions" TargetMode="External"/><Relationship Id="rId200" Type="http://schemas.openxmlformats.org/officeDocument/2006/relationships/hyperlink" Target="https://agent-admin.paveapi.com/inspectionView/AMWT-EZXB8OZHAU?activeTab=past-sessions" TargetMode="External"/><Relationship Id="rId442" Type="http://schemas.openxmlformats.org/officeDocument/2006/relationships/hyperlink" Target="https://agent-admin.paveapi.com/inspectionView/ADF-FEL9NNRLIA?activeTab=past-sessions" TargetMode="External"/><Relationship Id="rId684" Type="http://schemas.openxmlformats.org/officeDocument/2006/relationships/hyperlink" Target="https://agent-admin.paveapi.com/inspectionView/AMWT-BXQZNSUEQY?activeTab=past-sessions" TargetMode="External"/><Relationship Id="rId441" Type="http://schemas.openxmlformats.org/officeDocument/2006/relationships/hyperlink" Target="https://agent-admin.paveapi.com/inspectionView/ADF-D6CYLRN7IZ?activeTab=past-sessions" TargetMode="External"/><Relationship Id="rId683" Type="http://schemas.openxmlformats.org/officeDocument/2006/relationships/hyperlink" Target="https://agent-admin.paveapi.com/inspectionView/AMWT-GGMIK8WFEQ?activeTab=past-sessions" TargetMode="External"/><Relationship Id="rId437" Type="http://schemas.openxmlformats.org/officeDocument/2006/relationships/hyperlink" Target="https://agent-admin.paveapi.com/inspectionView/AMWT-YVBVPOCRFT?activeTab=past-sessions" TargetMode="External"/><Relationship Id="rId679" Type="http://schemas.openxmlformats.org/officeDocument/2006/relationships/hyperlink" Target="https://agent-admin.paveapi.com/inspectionView/AMWT-NK74KBWKRO?activeTab=past-sessions" TargetMode="External"/><Relationship Id="rId436" Type="http://schemas.openxmlformats.org/officeDocument/2006/relationships/hyperlink" Target="https://agent-admin.paveapi.com/inspectionView/AMWT-DRCMUQRSCB?activeTab=past-sessions" TargetMode="External"/><Relationship Id="rId678" Type="http://schemas.openxmlformats.org/officeDocument/2006/relationships/hyperlink" Target="https://agent-admin.paveapi.com/inspectionView/AMWT-8HNHJO8IYQ?activeTab=past-sessions" TargetMode="External"/><Relationship Id="rId435" Type="http://schemas.openxmlformats.org/officeDocument/2006/relationships/hyperlink" Target="https://agent-admin.paveapi.com/inspectionView/AMWK-QAB75RBPXD?activeTab=past-sessions" TargetMode="External"/><Relationship Id="rId677" Type="http://schemas.openxmlformats.org/officeDocument/2006/relationships/hyperlink" Target="https://agent-admin.paveapi.com/inspectionView/AMWT-MZU8KJMRUI?activeTab=past-sessions" TargetMode="External"/><Relationship Id="rId434" Type="http://schemas.openxmlformats.org/officeDocument/2006/relationships/hyperlink" Target="https://agent-admin.paveapi.com/inspectionView/AMWT-0RKEG4UYV8?activeTab=past-sessions" TargetMode="External"/><Relationship Id="rId676" Type="http://schemas.openxmlformats.org/officeDocument/2006/relationships/hyperlink" Target="https://agent-admin.paveapi.com/inspectionView/AMWT-ZUFGSYL7YV?activeTab=past-sessions" TargetMode="External"/><Relationship Id="rId439" Type="http://schemas.openxmlformats.org/officeDocument/2006/relationships/hyperlink" Target="https://agent-admin.paveapi.com/inspectionView/AMWT-105S3GFVOB?activeTab=past-sessions" TargetMode="External"/><Relationship Id="rId438" Type="http://schemas.openxmlformats.org/officeDocument/2006/relationships/hyperlink" Target="https://agent-admin.paveapi.com/inspectionView/AMWT-4G8QJJADOP?activeTab=past-sessions" TargetMode="External"/><Relationship Id="rId671" Type="http://schemas.openxmlformats.org/officeDocument/2006/relationships/hyperlink" Target="https://agent-admin.paveapi.com/inspectionView/GCSI-K31BIAH8L7?activeTab=past-sessions" TargetMode="External"/><Relationship Id="rId670" Type="http://schemas.openxmlformats.org/officeDocument/2006/relationships/hyperlink" Target="https://agent-admin.paveapi.com/inspectionView/CRMI-4C56X7ZXKY?activeTab=past-sessions" TargetMode="External"/><Relationship Id="rId433" Type="http://schemas.openxmlformats.org/officeDocument/2006/relationships/hyperlink" Target="https://agent-admin.paveapi.com/inspectionView/AMWT-LIBJJI6XB4?activeTab=past-sessions" TargetMode="External"/><Relationship Id="rId675" Type="http://schemas.openxmlformats.org/officeDocument/2006/relationships/hyperlink" Target="https://agent-admin.paveapi.com/inspectionView/CRMT-BCGAG728EA?activeTab=past-sessions" TargetMode="External"/><Relationship Id="rId432" Type="http://schemas.openxmlformats.org/officeDocument/2006/relationships/hyperlink" Target="https://agent-admin.paveapi.com/inspectionView/AMWT-Y7NIRGXNFY?activeTab=past-sessions" TargetMode="External"/><Relationship Id="rId674" Type="http://schemas.openxmlformats.org/officeDocument/2006/relationships/hyperlink" Target="https://agent-admin.paveapi.com/inspectionView/HHSI-FJJSV5GREJ?activeTab=past-sessions" TargetMode="External"/><Relationship Id="rId431" Type="http://schemas.openxmlformats.org/officeDocument/2006/relationships/hyperlink" Target="https://agent-admin.paveapi.com/inspectionView/AMWT-BD7P7AUYNZ?activeTab=past-sessions" TargetMode="External"/><Relationship Id="rId673" Type="http://schemas.openxmlformats.org/officeDocument/2006/relationships/hyperlink" Target="http://nam.np" TargetMode="External"/><Relationship Id="rId430" Type="http://schemas.openxmlformats.org/officeDocument/2006/relationships/hyperlink" Target="https://agent-admin.paveapi.com/inspectionView/AMES-HVSSIK8NOZ?activeTab=past-sessions" TargetMode="External"/><Relationship Id="rId672" Type="http://schemas.openxmlformats.org/officeDocument/2006/relationships/hyperlink" Target="https://agent-admin.paveapi.com/inspectionView/AMWT-B1XYNQGJWM?activeTab=past-sessions" TargetMode="External"/></Relationships>
</file>

<file path=xl/worksheets/_rels/sheet7.xml.rels><?xml version="1.0" encoding="UTF-8" standalone="yes"?><Relationships xmlns="http://schemas.openxmlformats.org/package/2006/relationships"><Relationship Id="rId180" Type="http://schemas.openxmlformats.org/officeDocument/2006/relationships/table" Target="../tables/table6.xml"/><Relationship Id="rId176" Type="http://schemas.openxmlformats.org/officeDocument/2006/relationships/hyperlink" Target="https://agent-admin.paveapi.com/inspectionView/AMWT-OW8WHVNGP7?activeTab=past-sessions" TargetMode="External"/><Relationship Id="rId175" Type="http://schemas.openxmlformats.org/officeDocument/2006/relationships/hyperlink" Target="https://agent-admin.paveapi.com/inspectionView/AMWT-LVXA8GTUXV?activeTab=past-sessions" TargetMode="External"/><Relationship Id="rId174" Type="http://schemas.openxmlformats.org/officeDocument/2006/relationships/hyperlink" Target="https://agent-admin.paveapi.com/inspectionView/LTM-AHSSJ9QGFR?activeTab=past-sessions" TargetMode="External"/><Relationship Id="rId173" Type="http://schemas.openxmlformats.org/officeDocument/2006/relationships/hyperlink" Target="https://agent-admin.paveapi.com/inspectionView/LTM-VPS4T8RCFJ?activeTab=past-sessions" TargetMode="External"/><Relationship Id="rId178" Type="http://schemas.openxmlformats.org/officeDocument/2006/relationships/vmlDrawing" Target="../drawings/vmlDrawing6.vml"/><Relationship Id="rId177" Type="http://schemas.openxmlformats.org/officeDocument/2006/relationships/drawing" Target="../drawings/drawing7.xml"/><Relationship Id="rId150" Type="http://schemas.openxmlformats.org/officeDocument/2006/relationships/hyperlink" Target="https://agent-admin.paveapi.com/inspectionView/AMWT-S2UVSTUUMD?activeTab=past-sessions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s://agent-admin.paveapi.com/inspectionView/AMAU-TPCXXGGVMB?activeTab=past-sessions" TargetMode="External"/><Relationship Id="rId3" Type="http://schemas.openxmlformats.org/officeDocument/2006/relationships/hyperlink" Target="https://agent-admin.paveapi.com/inspectionView/AMES-FU22CBMFKM?activeTab=past-sessions" TargetMode="External"/><Relationship Id="rId149" Type="http://schemas.openxmlformats.org/officeDocument/2006/relationships/hyperlink" Target="https://agent-admin.paveapi.com/inspectionView/AMWT-DGTPYC05WI?activeTab=past-sessions" TargetMode="External"/><Relationship Id="rId4" Type="http://schemas.openxmlformats.org/officeDocument/2006/relationships/hyperlink" Target="https://agent-admin.paveapi.com/inspectionView/AMDE-2OBNMFBNCN?activeTab=past-sessions" TargetMode="External"/><Relationship Id="rId148" Type="http://schemas.openxmlformats.org/officeDocument/2006/relationships/hyperlink" Target="https://agent-admin.paveapi.com/inspectionView/AMWT-REQWZHWP58?activeTab=past-sessions" TargetMode="External"/><Relationship Id="rId9" Type="http://schemas.openxmlformats.org/officeDocument/2006/relationships/hyperlink" Target="https://agent-admin.paveapi.com/inspectionView/AMWT-XLPOVO4ZEB?activeTab=past-sessions" TargetMode="External"/><Relationship Id="rId143" Type="http://schemas.openxmlformats.org/officeDocument/2006/relationships/hyperlink" Target="https://agent-admin.paveapi.com/inspectionView/AMWT-AVDXHO1HRX?activeTab=past-sessions" TargetMode="External"/><Relationship Id="rId142" Type="http://schemas.openxmlformats.org/officeDocument/2006/relationships/hyperlink" Target="https://agent-admin.paveapi.com/inspectionView/AMWT-RUSMCK4OE8?activeTab=past-sessions" TargetMode="External"/><Relationship Id="rId141" Type="http://schemas.openxmlformats.org/officeDocument/2006/relationships/hyperlink" Target="https://agent-admin.paveapi.com/inspectionView/AMWT-BCJVVLSBH2?activeTab=past-sessions" TargetMode="External"/><Relationship Id="rId140" Type="http://schemas.openxmlformats.org/officeDocument/2006/relationships/hyperlink" Target="https://agent-admin.paveapi.com/inspectionView/SMG-M080GOZRMO?activeTab=past-sessions" TargetMode="External"/><Relationship Id="rId5" Type="http://schemas.openxmlformats.org/officeDocument/2006/relationships/hyperlink" Target="https://agent-admin.paveapi.com/inspectionView/AMIT-JYSYBQDJKR?activeTab=past-sessions" TargetMode="External"/><Relationship Id="rId147" Type="http://schemas.openxmlformats.org/officeDocument/2006/relationships/hyperlink" Target="https://agent-admin.paveapi.com/inspectionView/AMWT-7L9MGQYQKL?activeTab=past-sessions" TargetMode="External"/><Relationship Id="rId6" Type="http://schemas.openxmlformats.org/officeDocument/2006/relationships/hyperlink" Target="https://agent-admin.paveapi.com/inspectionView/AMDE-WRJDLE7WQM?activeTab=past-sessions" TargetMode="External"/><Relationship Id="rId146" Type="http://schemas.openxmlformats.org/officeDocument/2006/relationships/hyperlink" Target="https://agent-admin.paveapi.com/inspectionView/AMWT-KLQ6XHTZIL?activeTab=past-sessions" TargetMode="External"/><Relationship Id="rId7" Type="http://schemas.openxmlformats.org/officeDocument/2006/relationships/hyperlink" Target="https://agent-admin.paveapi.com/inspectionView/AMWT-YFTBG15QTF?activeTab=past-sessions" TargetMode="External"/><Relationship Id="rId145" Type="http://schemas.openxmlformats.org/officeDocument/2006/relationships/hyperlink" Target="https://agent-admin.paveapi.com/inspectionView/AMWT-UCJGZ5RYFA?activeTab=past-sessions" TargetMode="External"/><Relationship Id="rId8" Type="http://schemas.openxmlformats.org/officeDocument/2006/relationships/hyperlink" Target="https://agent-admin.paveapi.com/inspectionView/AMWT-FO8WFJBBCM?activeTab=past-sessions" TargetMode="External"/><Relationship Id="rId144" Type="http://schemas.openxmlformats.org/officeDocument/2006/relationships/hyperlink" Target="https://agent-admin.paveapi.com/inspectionView/AMWT-RPGMVTJVEK?activeTab=past-sessions" TargetMode="External"/><Relationship Id="rId139" Type="http://schemas.openxmlformats.org/officeDocument/2006/relationships/hyperlink" Target="https://agent-admin.paveapi.com/inspectionView/CRMI-EHOW6MYBM3?activeTab=past-sessions" TargetMode="External"/><Relationship Id="rId138" Type="http://schemas.openxmlformats.org/officeDocument/2006/relationships/hyperlink" Target="https://agent-admin.paveapi.com/inspectionView/LTM-DUW7F6CMVQ?activeTab=past-sessions" TargetMode="External"/><Relationship Id="rId137" Type="http://schemas.openxmlformats.org/officeDocument/2006/relationships/hyperlink" Target="https://agent-admin.paveapi.com/inspectionView/AMUO-4AAUWOTYIX?activeTab=past-sessions" TargetMode="External"/><Relationship Id="rId132" Type="http://schemas.openxmlformats.org/officeDocument/2006/relationships/hyperlink" Target="https://agent-admin.paveapi.com/inspectionView/AMUO-R7DTNHEDVM?activeTab=past-sessions" TargetMode="External"/><Relationship Id="rId131" Type="http://schemas.openxmlformats.org/officeDocument/2006/relationships/hyperlink" Target="https://agent-admin.paveapi.com/inspectionView/CRMI-X7VQROASVY?activeTab=past-sessions" TargetMode="External"/><Relationship Id="rId130" Type="http://schemas.openxmlformats.org/officeDocument/2006/relationships/hyperlink" Target="https://agent-admin.paveapi.com/inspectionView/CRMT-VQ6TYWTBC5?activeTab=past-sessions" TargetMode="External"/><Relationship Id="rId136" Type="http://schemas.openxmlformats.org/officeDocument/2006/relationships/hyperlink" Target="https://agent-admin.paveapi.com/inspectionView/AMUO-RTULABBLR3?activeTab=past-sessions" TargetMode="External"/><Relationship Id="rId135" Type="http://schemas.openxmlformats.org/officeDocument/2006/relationships/hyperlink" Target="https://agent-admin.paveapi.com/inspectionView/CRMI-R9EZOH31GO?activeTab=past-sessions" TargetMode="External"/><Relationship Id="rId134" Type="http://schemas.openxmlformats.org/officeDocument/2006/relationships/hyperlink" Target="https://agent-admin.paveapi.com/inspectionView/AMUO-D3WZMXXLCS?activeTab=past-sessions" TargetMode="External"/><Relationship Id="rId133" Type="http://schemas.openxmlformats.org/officeDocument/2006/relationships/hyperlink" Target="https://agent-admin.paveapi.com/inspectionView/AMUO-COQAHDGTUK?activeTab=past-sessions" TargetMode="External"/><Relationship Id="rId172" Type="http://schemas.openxmlformats.org/officeDocument/2006/relationships/hyperlink" Target="https://agent-admin.paveapi.com/inspectionView/UMF4-EZVCL979CA?activeTab=past-sessions" TargetMode="External"/><Relationship Id="rId171" Type="http://schemas.openxmlformats.org/officeDocument/2006/relationships/hyperlink" Target="https://agent-admin.paveapi.com/inspectionView/AMWT-NTVGYWXHJI?activeTab=past-sessions" TargetMode="External"/><Relationship Id="rId170" Type="http://schemas.openxmlformats.org/officeDocument/2006/relationships/hyperlink" Target="https://agent-admin.paveapi.com/inspectionView/AMWT-EGAERNANIY?activeTab=past-sessions" TargetMode="External"/><Relationship Id="rId165" Type="http://schemas.openxmlformats.org/officeDocument/2006/relationships/hyperlink" Target="https://agent-admin.paveapi.com/inspectionView/AMWT-QMICSGN7KN?activeTab=past-sessions" TargetMode="External"/><Relationship Id="rId164" Type="http://schemas.openxmlformats.org/officeDocument/2006/relationships/hyperlink" Target="https://agent-admin.paveapi.com/inspectionView/AMWT-PH5QUIGMAD?activeTab=past-sessions" TargetMode="External"/><Relationship Id="rId163" Type="http://schemas.openxmlformats.org/officeDocument/2006/relationships/hyperlink" Target="https://agent-admin.paveapi.com/inspectionView/AMWT-DKUFSW1VPD?activeTab=past-sessions" TargetMode="External"/><Relationship Id="rId162" Type="http://schemas.openxmlformats.org/officeDocument/2006/relationships/hyperlink" Target="https://agent-admin.paveapi.com/inspectionView/AMWT-H2KZSGHJ2S?activeTab=past-sessions" TargetMode="External"/><Relationship Id="rId169" Type="http://schemas.openxmlformats.org/officeDocument/2006/relationships/hyperlink" Target="https://agent-admin.paveapi.com/inspectionView/CRMT-KREU6A6YB6?activeTab=past-sessions" TargetMode="External"/><Relationship Id="rId168" Type="http://schemas.openxmlformats.org/officeDocument/2006/relationships/hyperlink" Target="https://agent-admin.paveapi.com/inspectionView/UMF4-AHRIUAHSX1?activeTab=past-sessions" TargetMode="External"/><Relationship Id="rId167" Type="http://schemas.openxmlformats.org/officeDocument/2006/relationships/hyperlink" Target="https://agent-admin.paveapi.com/inspectionView/AMWT-ZZWFNI75SW?activeTab=past-sessions" TargetMode="External"/><Relationship Id="rId166" Type="http://schemas.openxmlformats.org/officeDocument/2006/relationships/hyperlink" Target="https://agent-admin.paveapi.com/inspectionView/AMWT-MR4RJ9M7I4?activeTab=past-sessions" TargetMode="External"/><Relationship Id="rId161" Type="http://schemas.openxmlformats.org/officeDocument/2006/relationships/hyperlink" Target="https://agent-admin.paveapi.com/inspectionView/AMWT-NAPHTF5HOG?activeTab=past-sessions" TargetMode="External"/><Relationship Id="rId160" Type="http://schemas.openxmlformats.org/officeDocument/2006/relationships/hyperlink" Target="https://agent-admin.paveapi.com/inspectionView/AMWT-E5K6D2EDUH?activeTab=past-sessions" TargetMode="External"/><Relationship Id="rId159" Type="http://schemas.openxmlformats.org/officeDocument/2006/relationships/hyperlink" Target="https://agent-admin.paveapi.com/inspectionView/LTM-UCZXEST3WO?activeTab=past-sessions" TargetMode="External"/><Relationship Id="rId154" Type="http://schemas.openxmlformats.org/officeDocument/2006/relationships/hyperlink" Target="https://agent-admin.paveapi.com/inspectionView/AMWT-L8IFWV4E8N?activeTab=past-sessions" TargetMode="External"/><Relationship Id="rId153" Type="http://schemas.openxmlformats.org/officeDocument/2006/relationships/hyperlink" Target="https://agent-admin.paveapi.com/inspectionView/AMWT-APMLDMGVYZ?activeTab=past-sessions" TargetMode="External"/><Relationship Id="rId152" Type="http://schemas.openxmlformats.org/officeDocument/2006/relationships/hyperlink" Target="https://agent-admin.paveapi.com/inspectionView/AMWT-8Y7KOINR10?activeTab=past-sessions" TargetMode="External"/><Relationship Id="rId151" Type="http://schemas.openxmlformats.org/officeDocument/2006/relationships/hyperlink" Target="https://agent-admin.paveapi.com/inspectionView/AMWT-OV8CSOTUOW?activeTab=past-sessions" TargetMode="External"/><Relationship Id="rId158" Type="http://schemas.openxmlformats.org/officeDocument/2006/relationships/hyperlink" Target="https://agent-admin.paveapi.com/inspectionView/AMWT-GLDZYN3LFG?activeTab=past-sessions" TargetMode="External"/><Relationship Id="rId157" Type="http://schemas.openxmlformats.org/officeDocument/2006/relationships/hyperlink" Target="https://agent-admin.paveapi.com/inspectionView/LTM-CYQ6DMSMKA?activeTab=past-sessions" TargetMode="External"/><Relationship Id="rId156" Type="http://schemas.openxmlformats.org/officeDocument/2006/relationships/hyperlink" Target="https://agent-admin.paveapi.com/inspectionView/AMWT-TJIBJPCXBT?activeTab=past-sessions" TargetMode="External"/><Relationship Id="rId155" Type="http://schemas.openxmlformats.org/officeDocument/2006/relationships/hyperlink" Target="https://agent-admin.paveapi.com/inspectionView/AMWT-EEI2QWY2TI?activeTab=past-sessions" TargetMode="External"/><Relationship Id="rId40" Type="http://schemas.openxmlformats.org/officeDocument/2006/relationships/hyperlink" Target="https://agent-admin.paveapi.com/inspectionView/AMWT-XGT25ADOEQ?activeTab=past-sessions" TargetMode="External"/><Relationship Id="rId42" Type="http://schemas.openxmlformats.org/officeDocument/2006/relationships/hyperlink" Target="https://agent-admin.paveapi.com/inspectionView/AMWT-ZN15UMXNZN?activeTab=past-sessions" TargetMode="External"/><Relationship Id="rId41" Type="http://schemas.openxmlformats.org/officeDocument/2006/relationships/hyperlink" Target="https://agent-admin.paveapi.com/inspectionView/AMWT-Y2YKA2JLGA?activeTab=past-sessions" TargetMode="External"/><Relationship Id="rId44" Type="http://schemas.openxmlformats.org/officeDocument/2006/relationships/hyperlink" Target="https://agent-admin.paveapi.com/inspectionView/AMWT-V91RDUVFCQ?activeTab=past-sessions" TargetMode="External"/><Relationship Id="rId43" Type="http://schemas.openxmlformats.org/officeDocument/2006/relationships/hyperlink" Target="https://agent-admin.paveapi.com/inspectionView/AMWT-CJJCZ5J647?activeTab=past-sessions" TargetMode="External"/><Relationship Id="rId46" Type="http://schemas.openxmlformats.org/officeDocument/2006/relationships/hyperlink" Target="https://agent-admin.paveapi.com/inspectionView/AMWT-R4UX1FKNGX?activeTab=past-sessions" TargetMode="External"/><Relationship Id="rId45" Type="http://schemas.openxmlformats.org/officeDocument/2006/relationships/hyperlink" Target="https://agent-admin.paveapi.com/inspectionView/AMWT-IBIHXSKLGL?activeTab=past-sessions" TargetMode="External"/><Relationship Id="rId48" Type="http://schemas.openxmlformats.org/officeDocument/2006/relationships/hyperlink" Target="https://agent-admin.paveapi.com/inspectionView/AMWT-7GUFYL8KJP?activeTab=past-sessions" TargetMode="External"/><Relationship Id="rId47" Type="http://schemas.openxmlformats.org/officeDocument/2006/relationships/hyperlink" Target="https://agent-admin.paveapi.com/inspectionView/AMWT-7HJVFVWKHG?activeTab=past-sessions" TargetMode="External"/><Relationship Id="rId49" Type="http://schemas.openxmlformats.org/officeDocument/2006/relationships/hyperlink" Target="https://agent-admin.paveapi.com/inspectionView/AMWT-YF8EHTY3UN?activeTab=past-sessions" TargetMode="External"/><Relationship Id="rId31" Type="http://schemas.openxmlformats.org/officeDocument/2006/relationships/hyperlink" Target="https://agent-admin.paveapi.com/inspectionView/CRMT-CNIQXKJYGX?activeTab=past-sessions" TargetMode="External"/><Relationship Id="rId30" Type="http://schemas.openxmlformats.org/officeDocument/2006/relationships/hyperlink" Target="https://agent-admin.paveapi.com/inspectionView/LTM-RE3R3ABZYU?activeTab=past-sessions" TargetMode="External"/><Relationship Id="rId33" Type="http://schemas.openxmlformats.org/officeDocument/2006/relationships/hyperlink" Target="https://agent-admin.paveapi.com/inspectionView/AMBE-VSJBTJ8IGD?activeTab=past-sessions" TargetMode="External"/><Relationship Id="rId32" Type="http://schemas.openxmlformats.org/officeDocument/2006/relationships/hyperlink" Target="https://agent-admin.paveapi.com/inspectionView/CRMI-B9X1SCXLRF?activeTab=past-sessions" TargetMode="External"/><Relationship Id="rId35" Type="http://schemas.openxmlformats.org/officeDocument/2006/relationships/hyperlink" Target="https://agent-admin.paveapi.com/inspectionView/AMUO-IDAH7UVF6S?activeTab=past-sessions" TargetMode="External"/><Relationship Id="rId34" Type="http://schemas.openxmlformats.org/officeDocument/2006/relationships/hyperlink" Target="https://agent-admin.paveapi.com/inspectionView/ADF-QWJXYYYAQK?activeTab=past-sessions" TargetMode="External"/><Relationship Id="rId37" Type="http://schemas.openxmlformats.org/officeDocument/2006/relationships/hyperlink" Target="https://agent-admin.paveapi.com/inspectionView/AMWT-MILZPO1FMY?activeTab=past-sessions" TargetMode="External"/><Relationship Id="rId36" Type="http://schemas.openxmlformats.org/officeDocument/2006/relationships/hyperlink" Target="https://agent-admin.paveapi.com/inspectionView/AMWT-RLRFHTM76Q?activeTab=past-sessions" TargetMode="External"/><Relationship Id="rId39" Type="http://schemas.openxmlformats.org/officeDocument/2006/relationships/hyperlink" Target="https://agent-admin.paveapi.com/inspectionView/AMWT-1GACBPNSWX?activeTab=past-sessions" TargetMode="External"/><Relationship Id="rId38" Type="http://schemas.openxmlformats.org/officeDocument/2006/relationships/hyperlink" Target="https://agent-admin.paveapi.com/inspectionView/AMWT-QKATSHUJI3?activeTab=past-sessions" TargetMode="External"/><Relationship Id="rId20" Type="http://schemas.openxmlformats.org/officeDocument/2006/relationships/hyperlink" Target="https://agent-admin.paveapi.com/inspectionView/CRMI-PFMNJJHUUR?activeTab=past-sessions" TargetMode="External"/><Relationship Id="rId22" Type="http://schemas.openxmlformats.org/officeDocument/2006/relationships/hyperlink" Target="https://agent-admin.paveapi.com/inspectionView/UMF4-HJKUVLKJB0?activeTab=past-sessions" TargetMode="External"/><Relationship Id="rId21" Type="http://schemas.openxmlformats.org/officeDocument/2006/relationships/hyperlink" Target="https://agent-admin.paveapi.com/inspectionView/AMES-WFFGBU72OZ?activeTab=past-sessions" TargetMode="External"/><Relationship Id="rId24" Type="http://schemas.openxmlformats.org/officeDocument/2006/relationships/hyperlink" Target="https://agent-admin.paveapi.com/inspectionView/CRMT-LM77CUOHTR?activeTab=past-sessions" TargetMode="External"/><Relationship Id="rId23" Type="http://schemas.openxmlformats.org/officeDocument/2006/relationships/hyperlink" Target="https://agent-admin.paveapi.com/inspectionView/AMDE-HXVOLR7U7X?activeTab=past-sessions" TargetMode="External"/><Relationship Id="rId26" Type="http://schemas.openxmlformats.org/officeDocument/2006/relationships/hyperlink" Target="https://agent-admin.paveapi.com/inspectionView/CRMI-ECQKMMBQGR?activeTab=past-sessions" TargetMode="External"/><Relationship Id="rId25" Type="http://schemas.openxmlformats.org/officeDocument/2006/relationships/hyperlink" Target="https://agent-admin.paveapi.com/inspectionView/CRMI-BBT5AI9CFY?activeTab=past-sessions" TargetMode="External"/><Relationship Id="rId28" Type="http://schemas.openxmlformats.org/officeDocument/2006/relationships/hyperlink" Target="https://agent-admin.paveapi.com/inspectionView/HHSI-RAU6EGPG8T?activeTab=past-sessions" TargetMode="External"/><Relationship Id="rId27" Type="http://schemas.openxmlformats.org/officeDocument/2006/relationships/hyperlink" Target="https://agent-admin.paveapi.com/inspectionView/CRMI-FS7KAOF6I2?activeTab=past-sessions" TargetMode="External"/><Relationship Id="rId29" Type="http://schemas.openxmlformats.org/officeDocument/2006/relationships/hyperlink" Target="https://agent-admin.paveapi.com/inspectionView/AMWT-KWANTLB44S?activeTab=past-sessions" TargetMode="External"/><Relationship Id="rId11" Type="http://schemas.openxmlformats.org/officeDocument/2006/relationships/hyperlink" Target="https://agent-admin.paveapi.com/inspectionView/AMWK-25OYK4ELVX?activeTab=past-sessions" TargetMode="External"/><Relationship Id="rId10" Type="http://schemas.openxmlformats.org/officeDocument/2006/relationships/hyperlink" Target="https://agent-admin.paveapi.com/inspectionView/AMRR-QRWKK5SA05?activeTab=past-sessions" TargetMode="External"/><Relationship Id="rId13" Type="http://schemas.openxmlformats.org/officeDocument/2006/relationships/hyperlink" Target="https://agent-admin.paveapi.com/inspectionView/AMWT-Z8BALYLWLW?activeTab=past-sessions" TargetMode="External"/><Relationship Id="rId12" Type="http://schemas.openxmlformats.org/officeDocument/2006/relationships/hyperlink" Target="https://agent-admin.paveapi.com/inspectionView/AMWT-OJQIZXG4S0?activeTab=past-sessions" TargetMode="External"/><Relationship Id="rId15" Type="http://schemas.openxmlformats.org/officeDocument/2006/relationships/hyperlink" Target="https://agent-admin.paveapi.com/inspectionView/AMDE-HQFHHUO9YW?activeTab=past-sessions" TargetMode="External"/><Relationship Id="rId14" Type="http://schemas.openxmlformats.org/officeDocument/2006/relationships/hyperlink" Target="https://agent-admin.paveapi.com/inspectionView/AMWT-DUK8BOQ7DV?activeTab=past-sessions" TargetMode="External"/><Relationship Id="rId17" Type="http://schemas.openxmlformats.org/officeDocument/2006/relationships/hyperlink" Target="https://agent-admin.paveapi.com/inspectionView/AMWT-LURZV81QNE?activeTab=past-sessions" TargetMode="External"/><Relationship Id="rId16" Type="http://schemas.openxmlformats.org/officeDocument/2006/relationships/hyperlink" Target="https://agent-admin.paveapi.com/inspectionView/AMWT-U0IKOWGC28?activeTab=past-sessions" TargetMode="External"/><Relationship Id="rId19" Type="http://schemas.openxmlformats.org/officeDocument/2006/relationships/hyperlink" Target="https://agent-admin.paveapi.com/inspectionView/CRMT-5PLK5GWTCL?activeTab=past-sessions" TargetMode="External"/><Relationship Id="rId18" Type="http://schemas.openxmlformats.org/officeDocument/2006/relationships/hyperlink" Target="https://agent-admin.paveapi.com/inspectionView/CRMT-QIDIELCUJZ?activeTab=past-sessions" TargetMode="External"/><Relationship Id="rId84" Type="http://schemas.openxmlformats.org/officeDocument/2006/relationships/hyperlink" Target="https://agent-admin.paveapi.com/inspectionView/AMWT-G4YBB7EG4H?activeTab=past-sessions" TargetMode="External"/><Relationship Id="rId83" Type="http://schemas.openxmlformats.org/officeDocument/2006/relationships/hyperlink" Target="https://agent-admin.paveapi.com/inspectionView/AMFR-ADLHPBIPY3?activeTab=past-sessions" TargetMode="External"/><Relationship Id="rId86" Type="http://schemas.openxmlformats.org/officeDocument/2006/relationships/hyperlink" Target="https://agent-admin.paveapi.com/inspectionView/AMWT-QNRQSEM0RN?activeTab=past-sessions" TargetMode="External"/><Relationship Id="rId85" Type="http://schemas.openxmlformats.org/officeDocument/2006/relationships/hyperlink" Target="https://agent-admin.paveapi.com/inspectionView/AMWT-PODLESNVPH?activeTab=past-sessions" TargetMode="External"/><Relationship Id="rId88" Type="http://schemas.openxmlformats.org/officeDocument/2006/relationships/hyperlink" Target="https://agent-admin.paveapi.com/inspectionView/AMWT-YQJV2TG11Y?activeTab=past-sessions" TargetMode="External"/><Relationship Id="rId87" Type="http://schemas.openxmlformats.org/officeDocument/2006/relationships/hyperlink" Target="http://nam.np" TargetMode="External"/><Relationship Id="rId89" Type="http://schemas.openxmlformats.org/officeDocument/2006/relationships/hyperlink" Target="http://nam.np" TargetMode="External"/><Relationship Id="rId80" Type="http://schemas.openxmlformats.org/officeDocument/2006/relationships/hyperlink" Target="https://agent-admin.paveapi.com/inspectionView/AMWT-SSSESKGQUG?activeTab=past-sessions" TargetMode="External"/><Relationship Id="rId82" Type="http://schemas.openxmlformats.org/officeDocument/2006/relationships/hyperlink" Target="https://agent-admin.paveapi.com/inspectionView/AMWT-FD2PYT8YD8?activeTab=past-sessions" TargetMode="External"/><Relationship Id="rId81" Type="http://schemas.openxmlformats.org/officeDocument/2006/relationships/hyperlink" Target="https://agent-admin.paveapi.com/inspectionView/AMWT-K2H6HSB5OE?activeTab=past-sessions" TargetMode="External"/><Relationship Id="rId73" Type="http://schemas.openxmlformats.org/officeDocument/2006/relationships/hyperlink" Target="https://agent-admin.paveapi.com/inspectionView/AMWT-ZP2A7WHHSW?activeTab=past-sessions" TargetMode="External"/><Relationship Id="rId72" Type="http://schemas.openxmlformats.org/officeDocument/2006/relationships/hyperlink" Target="https://agent-admin.paveapi.com/inspectionView/AMWT-W6V5L89FXG?activeTab=past-sessions" TargetMode="External"/><Relationship Id="rId75" Type="http://schemas.openxmlformats.org/officeDocument/2006/relationships/hyperlink" Target="http://thien.ht" TargetMode="External"/><Relationship Id="rId74" Type="http://schemas.openxmlformats.org/officeDocument/2006/relationships/hyperlink" Target="https://agent-admin.paveapi.com/inspectionView/AMWT-UARICISPUP?activeTab=past-sessions" TargetMode="External"/><Relationship Id="rId77" Type="http://schemas.openxmlformats.org/officeDocument/2006/relationships/hyperlink" Target="http://thien.ht" TargetMode="External"/><Relationship Id="rId76" Type="http://schemas.openxmlformats.org/officeDocument/2006/relationships/hyperlink" Target="https://agent-admin.paveapi.com/inspectionView/AMWT-FLHXGNH3C6?activeTab=past-sessions" TargetMode="External"/><Relationship Id="rId79" Type="http://schemas.openxmlformats.org/officeDocument/2006/relationships/hyperlink" Target="https://agent-admin.paveapi.com/inspectionView/AMWK-AYD13J39FI?activeTab=past-sessions" TargetMode="External"/><Relationship Id="rId78" Type="http://schemas.openxmlformats.org/officeDocument/2006/relationships/hyperlink" Target="https://agent-admin.paveapi.com/inspectionView/AMWT-96A0JHF3LJ?activeTab=past-sessions" TargetMode="External"/><Relationship Id="rId71" Type="http://schemas.openxmlformats.org/officeDocument/2006/relationships/hyperlink" Target="https://agent-admin.paveapi.com/inspectionView/AMWT-ISBNJZ5QKZ?activeTab=past-sessions" TargetMode="External"/><Relationship Id="rId70" Type="http://schemas.openxmlformats.org/officeDocument/2006/relationships/hyperlink" Target="https://agent-admin.paveapi.com/inspectionView/AMWT-FH0KAAX8BB?activeTab=past-sessions" TargetMode="External"/><Relationship Id="rId62" Type="http://schemas.openxmlformats.org/officeDocument/2006/relationships/hyperlink" Target="https://agent-admin.paveapi.com/inspectionView/AMWT-2MTVKOFMKM?activeTab=past-sessions" TargetMode="External"/><Relationship Id="rId61" Type="http://schemas.openxmlformats.org/officeDocument/2006/relationships/hyperlink" Target="https://agent-admin.paveapi.com/inspectionView/AMDE-M0MXFTUR36?activeTab=past-sessions" TargetMode="External"/><Relationship Id="rId64" Type="http://schemas.openxmlformats.org/officeDocument/2006/relationships/hyperlink" Target="https://agent-admin.paveapi.com/inspectionView/AMDE-S39N0CH4N0?activeTab=past-sessions" TargetMode="External"/><Relationship Id="rId63" Type="http://schemas.openxmlformats.org/officeDocument/2006/relationships/hyperlink" Target="https://agent-admin.paveapi.com/inspectionView/AMWK-KI1AFNV2XJ?activeTab=past-sessions" TargetMode="External"/><Relationship Id="rId66" Type="http://schemas.openxmlformats.org/officeDocument/2006/relationships/hyperlink" Target="https://agent-admin.paveapi.com/inspectionView/AMDE-XUTWIWL4G4?activeTab=past-sessions" TargetMode="External"/><Relationship Id="rId65" Type="http://schemas.openxmlformats.org/officeDocument/2006/relationships/hyperlink" Target="https://agent-admin.paveapi.com/inspectionView/AMWT-VGEFTPKK9N?activeTab=past-sessions" TargetMode="External"/><Relationship Id="rId68" Type="http://schemas.openxmlformats.org/officeDocument/2006/relationships/hyperlink" Target="https://agent-admin.paveapi.com/inspectionView/DIL1-MQWYYE27BQ?activeTab=past-sessions" TargetMode="External"/><Relationship Id="rId67" Type="http://schemas.openxmlformats.org/officeDocument/2006/relationships/hyperlink" Target="https://agent-admin.paveapi.com/inspectionView/AMDE-HCOL1XGLBK?activeTab=past-sessions" TargetMode="External"/><Relationship Id="rId60" Type="http://schemas.openxmlformats.org/officeDocument/2006/relationships/hyperlink" Target="https://agent-admin.paveapi.com/inspectionView/AMRR-BC2M6YEMEI?activeTab=past-sessions" TargetMode="External"/><Relationship Id="rId69" Type="http://schemas.openxmlformats.org/officeDocument/2006/relationships/hyperlink" Target="https://agent-admin.paveapi.com/inspectionView/ADF-FP4Q8SSCHS?activeTab=past-sessions" TargetMode="External"/><Relationship Id="rId51" Type="http://schemas.openxmlformats.org/officeDocument/2006/relationships/hyperlink" Target="https://agent-admin.paveapi.com/inspectionView/AMWK-HPMIFKIVT7?activeTab=past-sessions" TargetMode="External"/><Relationship Id="rId50" Type="http://schemas.openxmlformats.org/officeDocument/2006/relationships/hyperlink" Target="https://agent-admin.paveapi.com/inspectionView/AMWT-1LLO5XBJBG?activeTab=past-sessions" TargetMode="External"/><Relationship Id="rId53" Type="http://schemas.openxmlformats.org/officeDocument/2006/relationships/hyperlink" Target="https://agent-admin.paveapi.com/inspectionView/AMWK-KHCLSMJ6NC?activeTab=past-sessions" TargetMode="External"/><Relationship Id="rId52" Type="http://schemas.openxmlformats.org/officeDocument/2006/relationships/hyperlink" Target="https://agent-admin.paveapi.com/inspectionView/AMDE-BY7DFSUVQ0?activeTab=past-sessions" TargetMode="External"/><Relationship Id="rId55" Type="http://schemas.openxmlformats.org/officeDocument/2006/relationships/hyperlink" Target="https://agent-admin.paveapi.com/inspectionView/AMWT-27MFTAT05H?activeTab=past-sessions" TargetMode="External"/><Relationship Id="rId54" Type="http://schemas.openxmlformats.org/officeDocument/2006/relationships/hyperlink" Target="https://agent-admin.paveapi.com/inspectionView/AMWT-LHNGO72UQJ?activeTab=past-sessions" TargetMode="External"/><Relationship Id="rId57" Type="http://schemas.openxmlformats.org/officeDocument/2006/relationships/hyperlink" Target="https://agent-admin.paveapi.com/inspectionView/AMDE-ATR97DVMXA?activeTab=past-sessions" TargetMode="External"/><Relationship Id="rId56" Type="http://schemas.openxmlformats.org/officeDocument/2006/relationships/hyperlink" Target="https://agent-admin.paveapi.com/inspectionView/AMWT-UESKS3HDEC?activeTab=past-sessions" TargetMode="External"/><Relationship Id="rId59" Type="http://schemas.openxmlformats.org/officeDocument/2006/relationships/hyperlink" Target="https://agent-admin.paveapi.com/inspectionView/AMWK-3X2YXSEJ9X?activeTab=past-sessions" TargetMode="External"/><Relationship Id="rId58" Type="http://schemas.openxmlformats.org/officeDocument/2006/relationships/hyperlink" Target="https://agent-admin.paveapi.com/inspectionView/AMDE-T7CIHSBAUG?activeTab=past-sessions" TargetMode="External"/><Relationship Id="rId107" Type="http://schemas.openxmlformats.org/officeDocument/2006/relationships/hyperlink" Target="https://agent-admin.paveapi.com/inspectionView/CRMT-8QZB52MOW4?activeTab=past-sessions" TargetMode="External"/><Relationship Id="rId106" Type="http://schemas.openxmlformats.org/officeDocument/2006/relationships/hyperlink" Target="https://agent-admin.paveapi.com/inspectionView/CRMI-ELGNJB9ESK?activeTab=past-sessions" TargetMode="External"/><Relationship Id="rId105" Type="http://schemas.openxmlformats.org/officeDocument/2006/relationships/hyperlink" Target="https://agent-admin.paveapi.com/inspectionView/AMWT-SX90KRRYSN?activeTab=past-sessions" TargetMode="External"/><Relationship Id="rId104" Type="http://schemas.openxmlformats.org/officeDocument/2006/relationships/hyperlink" Target="https://agent-admin.paveapi.com/inspectionView/CRMI-F8VKGLPKRT?activeTab=past-sessions" TargetMode="External"/><Relationship Id="rId109" Type="http://schemas.openxmlformats.org/officeDocument/2006/relationships/hyperlink" Target="https://agent-admin.paveapi.com/inspectionView/CRMI-XVAQZXG3YL?activeTab=past-sessions" TargetMode="External"/><Relationship Id="rId108" Type="http://schemas.openxmlformats.org/officeDocument/2006/relationships/hyperlink" Target="https://agent-admin.paveapi.com/inspectionView/AMRR-MTXSIST1IQ?activeTab=past-sessions" TargetMode="External"/><Relationship Id="rId103" Type="http://schemas.openxmlformats.org/officeDocument/2006/relationships/hyperlink" Target="https://agent-admin.paveapi.com/inspectionView/AMWT-0E42RMMQGH?activeTab=past-sessions" TargetMode="External"/><Relationship Id="rId102" Type="http://schemas.openxmlformats.org/officeDocument/2006/relationships/hyperlink" Target="https://agent-admin.paveapi.com/inspectionView/AMWT-OGX4B7LMS9?activeTab=past-sessions" TargetMode="External"/><Relationship Id="rId101" Type="http://schemas.openxmlformats.org/officeDocument/2006/relationships/hyperlink" Target="https://agent-admin.paveapi.com/inspectionView/AMWT-6ZILIH9QV7?activeTab=past-sessions" TargetMode="External"/><Relationship Id="rId100" Type="http://schemas.openxmlformats.org/officeDocument/2006/relationships/hyperlink" Target="https://agent-admin.paveapi.com/inspectionView/AMWT-GAVXM4ISPK?activeTab=past-sessions" TargetMode="External"/><Relationship Id="rId129" Type="http://schemas.openxmlformats.org/officeDocument/2006/relationships/hyperlink" Target="https://agent-admin.paveapi.com/inspectionView/UMF4-WAKJMRAYAG?activeTab=past-sessions" TargetMode="External"/><Relationship Id="rId128" Type="http://schemas.openxmlformats.org/officeDocument/2006/relationships/hyperlink" Target="https://agent-admin.paveapi.com/inspectionView/UMF4-M7YJCWVE92?activeTab=past-sessions" TargetMode="External"/><Relationship Id="rId127" Type="http://schemas.openxmlformats.org/officeDocument/2006/relationships/hyperlink" Target="https://agent-admin.paveapi.com/inspectionView/CRMI-8BECAA8N7D?activeTab=past-sessions" TargetMode="External"/><Relationship Id="rId126" Type="http://schemas.openxmlformats.org/officeDocument/2006/relationships/hyperlink" Target="https://agent-admin.paveapi.com/inspectionView/CRMI-9YUSL2HA4Z?activeTab=past-sessions" TargetMode="External"/><Relationship Id="rId121" Type="http://schemas.openxmlformats.org/officeDocument/2006/relationships/hyperlink" Target="https://agent-admin.paveapi.com/inspectionView/LTM-OLT8PBM3OQ?activeTab=past-sessions" TargetMode="External"/><Relationship Id="rId120" Type="http://schemas.openxmlformats.org/officeDocument/2006/relationships/hyperlink" Target="https://agent-admin.paveapi.com/inspectionView/CRMT-87GIRCCVJ1?activeTab=past-sessions" TargetMode="External"/><Relationship Id="rId125" Type="http://schemas.openxmlformats.org/officeDocument/2006/relationships/hyperlink" Target="https://agent-admin.paveapi.com/inspectionView/LTM-N6XKBFA88J?activeTab=past-sessions" TargetMode="External"/><Relationship Id="rId124" Type="http://schemas.openxmlformats.org/officeDocument/2006/relationships/hyperlink" Target="https://agent-admin.paveapi.com/inspectionView/CRMI-5SS60G26EW?activeTab=past-sessions" TargetMode="External"/><Relationship Id="rId123" Type="http://schemas.openxmlformats.org/officeDocument/2006/relationships/hyperlink" Target="https://agent-admin.paveapi.com/inspectionView/CRMI-SE4Q9AZN8Z?activeTab=past-sessions" TargetMode="External"/><Relationship Id="rId122" Type="http://schemas.openxmlformats.org/officeDocument/2006/relationships/hyperlink" Target="https://agent-admin.paveapi.com/inspectionView/CRMI-BMUSQHOIKF?activeTab=past-sessions" TargetMode="External"/><Relationship Id="rId95" Type="http://schemas.openxmlformats.org/officeDocument/2006/relationships/hyperlink" Target="https://agent-admin.paveapi.com/inspectionView/AMWT-IFUSRONXD4?activeTab=past-sessions" TargetMode="External"/><Relationship Id="rId94" Type="http://schemas.openxmlformats.org/officeDocument/2006/relationships/hyperlink" Target="https://agent-admin.paveapi.com/inspectionView/AMWT-GFLDPZLNJO?activeTab=past-sessions" TargetMode="External"/><Relationship Id="rId97" Type="http://schemas.openxmlformats.org/officeDocument/2006/relationships/hyperlink" Target="https://agent-admin.paveapi.com/inspectionView/AMWT-O01WIRSHKW?activeTab=past-sessions" TargetMode="External"/><Relationship Id="rId96" Type="http://schemas.openxmlformats.org/officeDocument/2006/relationships/hyperlink" Target="https://agent-admin.paveapi.com/inspectionView/AMRR-C8FDLKLBNJ?activeTab=past-sessions" TargetMode="External"/><Relationship Id="rId99" Type="http://schemas.openxmlformats.org/officeDocument/2006/relationships/hyperlink" Target="https://agent-admin.paveapi.com/inspectionView/AMWT-WFZPG7HJSJ?activeTab=past-sessions" TargetMode="External"/><Relationship Id="rId98" Type="http://schemas.openxmlformats.org/officeDocument/2006/relationships/hyperlink" Target="https://agent-admin.paveapi.com/inspectionView/AMWT-CTJZHSCIMX?activeTab=past-sessions" TargetMode="External"/><Relationship Id="rId91" Type="http://schemas.openxmlformats.org/officeDocument/2006/relationships/hyperlink" Target="http://thai.ps" TargetMode="External"/><Relationship Id="rId90" Type="http://schemas.openxmlformats.org/officeDocument/2006/relationships/hyperlink" Target="https://agent-admin.paveapi.com/inspectionView/AMWT-FFMAANRKIK?activeTab=past-sessions" TargetMode="External"/><Relationship Id="rId93" Type="http://schemas.openxmlformats.org/officeDocument/2006/relationships/hyperlink" Target="http://thai.ps" TargetMode="External"/><Relationship Id="rId92" Type="http://schemas.openxmlformats.org/officeDocument/2006/relationships/hyperlink" Target="https://agent-admin.paveapi.com/inspectionView/AMWT-WYK8CMILD8?activeTab=past-sessions" TargetMode="External"/><Relationship Id="rId118" Type="http://schemas.openxmlformats.org/officeDocument/2006/relationships/hyperlink" Target="https://agent-admin.paveapi.com/inspectionView/AMFR-MEMOK6EKUJ?activeTab=past-sessions" TargetMode="External"/><Relationship Id="rId117" Type="http://schemas.openxmlformats.org/officeDocument/2006/relationships/hyperlink" Target="https://agent-admin.paveapi.com/inspectionView/CRMI-PBCVBKPJE4?activeTab=past-sessions" TargetMode="External"/><Relationship Id="rId116" Type="http://schemas.openxmlformats.org/officeDocument/2006/relationships/hyperlink" Target="https://agent-admin.paveapi.com/inspectionView/E9PK-IP8BLEZWRB?activeTab=past-sessions" TargetMode="External"/><Relationship Id="rId115" Type="http://schemas.openxmlformats.org/officeDocument/2006/relationships/hyperlink" Target="https://agent-admin.paveapi.com/inspectionView/CRMT-GRITKGBOYM?activeTab=past-sessions" TargetMode="External"/><Relationship Id="rId119" Type="http://schemas.openxmlformats.org/officeDocument/2006/relationships/hyperlink" Target="https://agent-admin.paveapi.com/inspectionView/AMWT-JVWAMCJ689?activeTab=past-sessions" TargetMode="External"/><Relationship Id="rId110" Type="http://schemas.openxmlformats.org/officeDocument/2006/relationships/hyperlink" Target="https://agent-admin.paveapi.com/inspectionView/CRMT-8I38WKGB0T?activeTab=past-sessions" TargetMode="External"/><Relationship Id="rId114" Type="http://schemas.openxmlformats.org/officeDocument/2006/relationships/hyperlink" Target="https://agent-admin.paveapi.com/inspectionView/SMG-9KH0R9R9JD?activeTab=past-sessions" TargetMode="External"/><Relationship Id="rId113" Type="http://schemas.openxmlformats.org/officeDocument/2006/relationships/hyperlink" Target="https://agent-admin.paveapi.com/inspectionView/ENIP-E5MPS4UAUZ?activeTab=past-sessions" TargetMode="External"/><Relationship Id="rId112" Type="http://schemas.openxmlformats.org/officeDocument/2006/relationships/hyperlink" Target="https://agent-admin.paveapi.com/inspectionView/CRMI-LJH0HBQNJJ?activeTab=past-sessions" TargetMode="External"/><Relationship Id="rId111" Type="http://schemas.openxmlformats.org/officeDocument/2006/relationships/hyperlink" Target="https://agent-admin.paveapi.com/inspectionView/AMWT-P5IZCFJGNP?activeTab=past-sessions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WT-RMBN9BMGPX?activeTab=past-sessions" TargetMode="External"/><Relationship Id="rId194" Type="http://schemas.openxmlformats.org/officeDocument/2006/relationships/hyperlink" Target="https://agent-admin.paveapi.com/inspectionView/AMAU-OQ6IIKLXZT?activeTab=past-sessions" TargetMode="External"/><Relationship Id="rId193" Type="http://schemas.openxmlformats.org/officeDocument/2006/relationships/hyperlink" Target="https://agent-admin.paveapi.com/inspectionView/AMES-P5SLT7RN72?activeTab=past-sessions" TargetMode="External"/><Relationship Id="rId192" Type="http://schemas.openxmlformats.org/officeDocument/2006/relationships/hyperlink" Target="https://agent-admin.paveapi.com/inspectionView/AMDE-NTMPCFUXN2?activeTab=past-sessions" TargetMode="External"/><Relationship Id="rId191" Type="http://schemas.openxmlformats.org/officeDocument/2006/relationships/hyperlink" Target="https://agent-admin.paveapi.com/inspectionView/AMDE-IXBK4GDEE3?activeTab=past-sessions" TargetMode="External"/><Relationship Id="rId187" Type="http://schemas.openxmlformats.org/officeDocument/2006/relationships/hyperlink" Target="https://agent-admin.paveapi.com/inspectionView/AMWT-POYI0MPZZE?activeTab=past-sessions" TargetMode="External"/><Relationship Id="rId186" Type="http://schemas.openxmlformats.org/officeDocument/2006/relationships/hyperlink" Target="https://agent-admin.paveapi.com/inspectionView/AMES-YSABXAGSTR?activeTab=past-sessions" TargetMode="External"/><Relationship Id="rId185" Type="http://schemas.openxmlformats.org/officeDocument/2006/relationships/hyperlink" Target="https://agent-admin.paveapi.com/inspectionView/AMFR-GBXBUOVLCT?activeTab=past-sessions" TargetMode="External"/><Relationship Id="rId184" Type="http://schemas.openxmlformats.org/officeDocument/2006/relationships/hyperlink" Target="https://agent-admin.paveapi.com/inspectionView/AMWT-CU9OYYPTF6?activeTab=past-sessions" TargetMode="External"/><Relationship Id="rId189" Type="http://schemas.openxmlformats.org/officeDocument/2006/relationships/hyperlink" Target="https://agent-admin.paveapi.com/inspectionView/AMDE-F9EFJG3NSK?activeTab=past-sessions" TargetMode="External"/><Relationship Id="rId188" Type="http://schemas.openxmlformats.org/officeDocument/2006/relationships/hyperlink" Target="https://agent-admin.paveapi.com/inspectionView/AMWK-JHEO6J6ZEL?activeTab=past-sessions" TargetMode="External"/><Relationship Id="rId183" Type="http://schemas.openxmlformats.org/officeDocument/2006/relationships/hyperlink" Target="https://agent-admin.paveapi.com/inspectionView/AMDE-UYSIRONAXU?activeTab=past-sessions" TargetMode="External"/><Relationship Id="rId182" Type="http://schemas.openxmlformats.org/officeDocument/2006/relationships/hyperlink" Target="https://agent-admin.paveapi.com/inspectionView/AMWT-PAJTMNHXVV?activeTab=past-sessions" TargetMode="External"/><Relationship Id="rId181" Type="http://schemas.openxmlformats.org/officeDocument/2006/relationships/hyperlink" Target="https://agent-admin.paveapi.com/inspectionView/AMWK-ONQGZTVTMC?activeTab=past-sessions" TargetMode="External"/><Relationship Id="rId180" Type="http://schemas.openxmlformats.org/officeDocument/2006/relationships/hyperlink" Target="https://agent-admin.paveapi.com/inspectionView/AMDE-YDDFTVQW2F?activeTab=past-sessions" TargetMode="External"/><Relationship Id="rId176" Type="http://schemas.openxmlformats.org/officeDocument/2006/relationships/hyperlink" Target="https://agent-admin.paveapi.com/inspectionView/AMWK-FDRAIW6ZYT?activeTab=past-sessions" TargetMode="External"/><Relationship Id="rId175" Type="http://schemas.openxmlformats.org/officeDocument/2006/relationships/hyperlink" Target="https://agent-admin.paveapi.com/inspectionView/AMWT-L6AFOJYUVN?activeTab=past-sessions" TargetMode="External"/><Relationship Id="rId174" Type="http://schemas.openxmlformats.org/officeDocument/2006/relationships/hyperlink" Target="https://agent-admin.paveapi.com/inspectionView/AMDE-8RPRMD8JDD?activeTab=past-sessions" TargetMode="External"/><Relationship Id="rId173" Type="http://schemas.openxmlformats.org/officeDocument/2006/relationships/hyperlink" Target="https://agent-admin.paveapi.com/inspectionView/AMWT-8QTIN2LRAU?activeTab=past-sessions" TargetMode="External"/><Relationship Id="rId179" Type="http://schemas.openxmlformats.org/officeDocument/2006/relationships/hyperlink" Target="https://agent-admin.paveapi.com/inspectionView/AMWT-SIELJGBX9H?activeTab=past-sessions" TargetMode="External"/><Relationship Id="rId178" Type="http://schemas.openxmlformats.org/officeDocument/2006/relationships/hyperlink" Target="https://agent-admin.paveapi.com/inspectionView/AMWK-8YUI78GVWO?activeTab=past-sessions" TargetMode="External"/><Relationship Id="rId177" Type="http://schemas.openxmlformats.org/officeDocument/2006/relationships/hyperlink" Target="https://agent-admin.paveapi.com/inspectionView/AMFR-AXXSKRBI34?activeTab=past-sessions" TargetMode="External"/><Relationship Id="rId198" Type="http://schemas.openxmlformats.org/officeDocument/2006/relationships/hyperlink" Target="https://agent-admin.paveapi.com/inspectionView/AMWT-SXIIFJGCFK?activeTab=past-sessions" TargetMode="External"/><Relationship Id="rId197" Type="http://schemas.openxmlformats.org/officeDocument/2006/relationships/hyperlink" Target="https://agent-admin.paveapi.com/inspectionView/AMES-R7RPY0CZPB?activeTab=past-sessions" TargetMode="External"/><Relationship Id="rId196" Type="http://schemas.openxmlformats.org/officeDocument/2006/relationships/hyperlink" Target="https://agent-admin.paveapi.com/inspectionView/AMWT-ZKMWYB32DN?activeTab=past-sessions" TargetMode="External"/><Relationship Id="rId195" Type="http://schemas.openxmlformats.org/officeDocument/2006/relationships/hyperlink" Target="https://agent-admin.paveapi.com/inspectionView/AMES-E1DSBP8RB4?activeTab=past-sessions" TargetMode="External"/><Relationship Id="rId199" Type="http://schemas.openxmlformats.org/officeDocument/2006/relationships/hyperlink" Target="https://agent-admin.paveapi.com/inspectionView/AMWT-I0JETRW2U8?activeTab=past-sessions" TargetMode="External"/><Relationship Id="rId150" Type="http://schemas.openxmlformats.org/officeDocument/2006/relationships/hyperlink" Target="https://agent-admin.paveapi.com/inspectionView/AMFR-IQDYSYARRV?activeTab=past-sessions" TargetMode="External"/><Relationship Id="rId392" Type="http://schemas.openxmlformats.org/officeDocument/2006/relationships/hyperlink" Target="https://agent-admin.paveapi.com/inspectionView/AMFR-WLIGEDVK3D?activeTab=past-sessions" TargetMode="External"/><Relationship Id="rId391" Type="http://schemas.openxmlformats.org/officeDocument/2006/relationships/hyperlink" Target="https://agent-admin.paveapi.com/inspectionView/AMWT-U7ZRZPUVBN?activeTab=past-sessions" TargetMode="External"/><Relationship Id="rId390" Type="http://schemas.openxmlformats.org/officeDocument/2006/relationships/hyperlink" Target="https://agent-admin.paveapi.com/inspectionView/AMWT-IABVVCG5EV?activeTab=past-sessions" TargetMode="External"/><Relationship Id="rId1" Type="http://schemas.openxmlformats.org/officeDocument/2006/relationships/comments" Target="../comments7.xml"/><Relationship Id="rId2" Type="http://schemas.openxmlformats.org/officeDocument/2006/relationships/hyperlink" Target="https://agent-admin.paveapi.com/inspectionView/LTM-OFF695J5BS?activeTab=past-sessions" TargetMode="External"/><Relationship Id="rId3" Type="http://schemas.openxmlformats.org/officeDocument/2006/relationships/hyperlink" Target="https://agent-admin.paveapi.com/inspectionView/AMWT-LUQUR52TIJ?activeTab=past-sessions" TargetMode="External"/><Relationship Id="rId149" Type="http://schemas.openxmlformats.org/officeDocument/2006/relationships/hyperlink" Target="https://agent-admin.paveapi.com/inspectionView/AMWT-ZRMCT8AFHA?activeTab=past-sessions" TargetMode="External"/><Relationship Id="rId4" Type="http://schemas.openxmlformats.org/officeDocument/2006/relationships/hyperlink" Target="https://agent-admin.paveapi.com/inspectionView/LTM-FUHZTZTQ7Y?activeTab=past-sessions" TargetMode="External"/><Relationship Id="rId148" Type="http://schemas.openxmlformats.org/officeDocument/2006/relationships/hyperlink" Target="https://agent-admin.paveapi.com/inspectionView/AMES-2PUW0JGVO5?activeTab=past-sessions" TargetMode="External"/><Relationship Id="rId1090" Type="http://schemas.openxmlformats.org/officeDocument/2006/relationships/hyperlink" Target="https://agent-admin.paveapi.com/inspectionView/CRMT-ZLOXG1SRAT?activeTab=past-sessions" TargetMode="External"/><Relationship Id="rId1091" Type="http://schemas.openxmlformats.org/officeDocument/2006/relationships/hyperlink" Target="https://agent-admin.paveapi.com/inspectionView/CRMI-6SZSHRXD6I?activeTab=past-sessions" TargetMode="External"/><Relationship Id="rId1092" Type="http://schemas.openxmlformats.org/officeDocument/2006/relationships/hyperlink" Target="https://agent-admin.paveapi.com/inspectionView/AMDE-YBZGY56BME?activeTab=past-sessions" TargetMode="External"/><Relationship Id="rId1093" Type="http://schemas.openxmlformats.org/officeDocument/2006/relationships/drawing" Target="../drawings/drawing8.xml"/><Relationship Id="rId1094" Type="http://schemas.openxmlformats.org/officeDocument/2006/relationships/vmlDrawing" Target="../drawings/vmlDrawing7.vml"/><Relationship Id="rId9" Type="http://schemas.openxmlformats.org/officeDocument/2006/relationships/hyperlink" Target="https://agent-admin.paveapi.com/inspectionView/AMWT-VR5MHKGSUM?activeTab=past-sessions" TargetMode="External"/><Relationship Id="rId143" Type="http://schemas.openxmlformats.org/officeDocument/2006/relationships/hyperlink" Target="https://agent-admin.paveapi.com/inspectionView/AMWT-FCWE210MMB?activeTab=past-sessions" TargetMode="External"/><Relationship Id="rId385" Type="http://schemas.openxmlformats.org/officeDocument/2006/relationships/hyperlink" Target="https://agent-admin.paveapi.com/inspectionView/AMWT-HLASSBSTOP?activeTab=past-sessions" TargetMode="External"/><Relationship Id="rId142" Type="http://schemas.openxmlformats.org/officeDocument/2006/relationships/hyperlink" Target="https://agent-admin.paveapi.com/inspectionView/AMES-OWQLCPWKOE?activeTab=past-sessions" TargetMode="External"/><Relationship Id="rId384" Type="http://schemas.openxmlformats.org/officeDocument/2006/relationships/hyperlink" Target="https://agent-admin.paveapi.com/inspectionView/AMWT-QKR4DHS6SS?activeTab=past-sessions" TargetMode="External"/><Relationship Id="rId1096" Type="http://schemas.openxmlformats.org/officeDocument/2006/relationships/table" Target="../tables/table7.xml"/><Relationship Id="rId141" Type="http://schemas.openxmlformats.org/officeDocument/2006/relationships/hyperlink" Target="https://agent-admin.paveapi.com/inspectionView/AMIT-POQHOZEKM7?activeTab=past-sessions" TargetMode="External"/><Relationship Id="rId383" Type="http://schemas.openxmlformats.org/officeDocument/2006/relationships/hyperlink" Target="https://agent-admin.paveapi.com/inspectionView/AMFR-K1GQDH2IPS?activeTab=past-sessions" TargetMode="External"/><Relationship Id="rId140" Type="http://schemas.openxmlformats.org/officeDocument/2006/relationships/hyperlink" Target="https://agent-admin.paveapi.com/inspectionView/AMDE-ALNC2OFVVF?activeTab=past-sessions" TargetMode="External"/><Relationship Id="rId382" Type="http://schemas.openxmlformats.org/officeDocument/2006/relationships/hyperlink" Target="https://agent-admin.paveapi.com/inspectionView/AMWT-HF0SGQFC9L?activeTab=past-sessions" TargetMode="External"/><Relationship Id="rId5" Type="http://schemas.openxmlformats.org/officeDocument/2006/relationships/hyperlink" Target="https://agent-admin.paveapi.com/inspectionView/AMWT-HMKKWK0Z6U?activeTab=past-sessions" TargetMode="External"/><Relationship Id="rId147" Type="http://schemas.openxmlformats.org/officeDocument/2006/relationships/hyperlink" Target="https://agent-admin.paveapi.com/inspectionView/AMWT-ZGPWWMUQBX?activeTab=past-sessions" TargetMode="External"/><Relationship Id="rId389" Type="http://schemas.openxmlformats.org/officeDocument/2006/relationships/hyperlink" Target="https://agent-admin.paveapi.com/inspectionView/AMWT-NFKXZ7CJAQ?activeTab=past-sessions" TargetMode="External"/><Relationship Id="rId6" Type="http://schemas.openxmlformats.org/officeDocument/2006/relationships/hyperlink" Target="https://agent-admin.paveapi.com/inspectionView/CRMT-RIHT2FAP7F?activeTab=past-sessions" TargetMode="External"/><Relationship Id="rId146" Type="http://schemas.openxmlformats.org/officeDocument/2006/relationships/hyperlink" Target="https://agent-admin.paveapi.com/inspectionView/AMES-NLQOMXLW9C?activeTab=past-sessions" TargetMode="External"/><Relationship Id="rId388" Type="http://schemas.openxmlformats.org/officeDocument/2006/relationships/hyperlink" Target="https://agent-admin.paveapi.com/inspectionView/AMWT-VIYFVHWJM5?activeTab=past-sessions" TargetMode="External"/><Relationship Id="rId7" Type="http://schemas.openxmlformats.org/officeDocument/2006/relationships/hyperlink" Target="https://agent-admin.paveapi.com/inspectionView/CRMI-ZT5Y9PQ9UG?activeTab=past-sessions" TargetMode="External"/><Relationship Id="rId145" Type="http://schemas.openxmlformats.org/officeDocument/2006/relationships/hyperlink" Target="https://agent-admin.paveapi.com/inspectionView/AMWT-KONRMPLCZG?activeTab=past-sessions" TargetMode="External"/><Relationship Id="rId387" Type="http://schemas.openxmlformats.org/officeDocument/2006/relationships/hyperlink" Target="https://agent-admin.paveapi.com/inspectionView/AMWT-XGCZW09EPE?activeTab=past-sessions" TargetMode="External"/><Relationship Id="rId8" Type="http://schemas.openxmlformats.org/officeDocument/2006/relationships/hyperlink" Target="https://agent-admin.paveapi.com/inspectionView/CRMI-ILWB9KW4AJ?activeTab=past-sessions" TargetMode="External"/><Relationship Id="rId144" Type="http://schemas.openxmlformats.org/officeDocument/2006/relationships/hyperlink" Target="https://agent-admin.paveapi.com/inspectionView/AMDE-06TF4HMESW?activeTab=past-sessions" TargetMode="External"/><Relationship Id="rId386" Type="http://schemas.openxmlformats.org/officeDocument/2006/relationships/hyperlink" Target="https://agent-admin.paveapi.com/inspectionView/AMWT-ATAPVXC6CU?activeTab=past-sessions" TargetMode="External"/><Relationship Id="rId381" Type="http://schemas.openxmlformats.org/officeDocument/2006/relationships/hyperlink" Target="https://agent-admin.paveapi.com/inspectionView/AMWT-QGEFBIRZQH?activeTab=past-sessions" TargetMode="External"/><Relationship Id="rId380" Type="http://schemas.openxmlformats.org/officeDocument/2006/relationships/hyperlink" Target="https://agent-admin.paveapi.com/inspectionView/AMES-CUAHKMWORW?activeTab=past-sessions" TargetMode="External"/><Relationship Id="rId139" Type="http://schemas.openxmlformats.org/officeDocument/2006/relationships/hyperlink" Target="https://agent-admin.paveapi.com/inspectionView/AMAU-FVBGRDSALE?activeTab=past-sessions" TargetMode="External"/><Relationship Id="rId138" Type="http://schemas.openxmlformats.org/officeDocument/2006/relationships/hyperlink" Target="https://agent-admin.paveapi.com/inspectionView/AMDE-9H0OVLI2D2?activeTab=past-sessions" TargetMode="External"/><Relationship Id="rId137" Type="http://schemas.openxmlformats.org/officeDocument/2006/relationships/hyperlink" Target="https://agent-admin.paveapi.com/inspectionView/AMDE-KLANDEMZKG?activeTab=past-sessions" TargetMode="External"/><Relationship Id="rId379" Type="http://schemas.openxmlformats.org/officeDocument/2006/relationships/hyperlink" Target="https://agent-admin.paveapi.com/inspectionView/AMNL-OYZQ5LXTRC?activeTab=past-sessions" TargetMode="External"/><Relationship Id="rId1080" Type="http://schemas.openxmlformats.org/officeDocument/2006/relationships/hyperlink" Target="https://agent-admin.paveapi.com/inspectionView/AMWT-SI13FUBPTQ?activeTab=past-sessions" TargetMode="External"/><Relationship Id="rId1081" Type="http://schemas.openxmlformats.org/officeDocument/2006/relationships/hyperlink" Target="https://agent-admin.paveapi.com/inspectionView/AMWT-F5XNB2VTUV?activeTab=past-sessions" TargetMode="External"/><Relationship Id="rId1082" Type="http://schemas.openxmlformats.org/officeDocument/2006/relationships/hyperlink" Target="https://agent-admin.paveapi.com/inspectionView/AMES-BS101EFKYP?activeTab=past-sessions" TargetMode="External"/><Relationship Id="rId1083" Type="http://schemas.openxmlformats.org/officeDocument/2006/relationships/hyperlink" Target="https://agent-admin.paveapi.com/inspectionView/AMRR-DTSRZZN3WD?activeTab=past-sessions" TargetMode="External"/><Relationship Id="rId132" Type="http://schemas.openxmlformats.org/officeDocument/2006/relationships/hyperlink" Target="https://agent-admin.paveapi.com/inspectionView/AMAU-NHWOFPBK8X?activeTab=past-sessions" TargetMode="External"/><Relationship Id="rId374" Type="http://schemas.openxmlformats.org/officeDocument/2006/relationships/hyperlink" Target="https://agent-admin.paveapi.com/inspectionView/AMWT-Z8LB8IBBLF?activeTab=past-sessions" TargetMode="External"/><Relationship Id="rId1084" Type="http://schemas.openxmlformats.org/officeDocument/2006/relationships/hyperlink" Target="https://agent-admin.paveapi.com/inspectionView/AMWT-5VDHMQHV9I?activeTab=past-sessions" TargetMode="External"/><Relationship Id="rId131" Type="http://schemas.openxmlformats.org/officeDocument/2006/relationships/hyperlink" Target="https://agent-admin.paveapi.com/inspectionView/AMDE-X6N6JBUBAG?activeTab=past-sessions" TargetMode="External"/><Relationship Id="rId373" Type="http://schemas.openxmlformats.org/officeDocument/2006/relationships/hyperlink" Target="https://agent-admin.paveapi.com/inspectionView/AMWT-XUTFB6CCGA?activeTab=past-sessions" TargetMode="External"/><Relationship Id="rId1085" Type="http://schemas.openxmlformats.org/officeDocument/2006/relationships/hyperlink" Target="https://agent-admin.paveapi.com/inspectionView/AMWT-ZPOCKWFLLW?activeTab=past-sessions" TargetMode="External"/><Relationship Id="rId130" Type="http://schemas.openxmlformats.org/officeDocument/2006/relationships/hyperlink" Target="https://agent-admin.paveapi.com/inspectionView/AMFR-JSXRZZZPIH?activeTab=past-sessions" TargetMode="External"/><Relationship Id="rId372" Type="http://schemas.openxmlformats.org/officeDocument/2006/relationships/hyperlink" Target="https://agent-admin.paveapi.com/inspectionView/AMWT-RQWHB8LRTA?activeTab=past-sessions" TargetMode="External"/><Relationship Id="rId1086" Type="http://schemas.openxmlformats.org/officeDocument/2006/relationships/hyperlink" Target="https://agent-admin.paveapi.com/inspectionView/AMWT-AHMCUPCHDY?activeTab=past-sessions" TargetMode="External"/><Relationship Id="rId371" Type="http://schemas.openxmlformats.org/officeDocument/2006/relationships/hyperlink" Target="https://agent-admin.paveapi.com/inspectionView/AMRR-VS7QZKA7J2?activeTab=past-sessions" TargetMode="External"/><Relationship Id="rId1087" Type="http://schemas.openxmlformats.org/officeDocument/2006/relationships/hyperlink" Target="https://agent-admin.paveapi.com/inspectionView/AMWK-GBYTYEYW5L?activeTab=past-sessions" TargetMode="External"/><Relationship Id="rId136" Type="http://schemas.openxmlformats.org/officeDocument/2006/relationships/hyperlink" Target="https://agent-admin.paveapi.com/inspectionView/AMES-H5V8EDXBJY?activeTab=past-sessions" TargetMode="External"/><Relationship Id="rId378" Type="http://schemas.openxmlformats.org/officeDocument/2006/relationships/hyperlink" Target="https://agent-admin.paveapi.com/inspectionView/AMWT-XNCI4ZMP1P?activeTab=past-sessions" TargetMode="External"/><Relationship Id="rId1088" Type="http://schemas.openxmlformats.org/officeDocument/2006/relationships/hyperlink" Target="https://agent-admin.paveapi.com/inspectionView/AMWT-KPF5DUFJPJ?activeTab=past-sessions" TargetMode="External"/><Relationship Id="rId135" Type="http://schemas.openxmlformats.org/officeDocument/2006/relationships/hyperlink" Target="https://agent-admin.paveapi.com/inspectionView/AMWT-V6XVJ8IEAR?activeTab=past-sessions" TargetMode="External"/><Relationship Id="rId377" Type="http://schemas.openxmlformats.org/officeDocument/2006/relationships/hyperlink" Target="https://agent-admin.paveapi.com/inspectionView/AMWT-VP3AIKJ1RV?activeTab=past-sessions" TargetMode="External"/><Relationship Id="rId1089" Type="http://schemas.openxmlformats.org/officeDocument/2006/relationships/hyperlink" Target="http://nam.np" TargetMode="External"/><Relationship Id="rId134" Type="http://schemas.openxmlformats.org/officeDocument/2006/relationships/hyperlink" Target="https://agent-admin.paveapi.com/inspectionView/AMWT-I4FD4TJN0J?activeTab=past-sessions" TargetMode="External"/><Relationship Id="rId376" Type="http://schemas.openxmlformats.org/officeDocument/2006/relationships/hyperlink" Target="https://agent-admin.paveapi.com/inspectionView/AMWT-ZIAIUXC1O9?activeTab=past-sessions" TargetMode="External"/><Relationship Id="rId133" Type="http://schemas.openxmlformats.org/officeDocument/2006/relationships/hyperlink" Target="https://agent-admin.paveapi.com/inspectionView/AMAU-THIONESUK6?activeTab=past-sessions" TargetMode="External"/><Relationship Id="rId375" Type="http://schemas.openxmlformats.org/officeDocument/2006/relationships/hyperlink" Target="https://agent-admin.paveapi.com/inspectionView/AMDE-06GBI8YTNY?activeTab=past-sessions" TargetMode="External"/><Relationship Id="rId172" Type="http://schemas.openxmlformats.org/officeDocument/2006/relationships/hyperlink" Target="https://agent-admin.paveapi.com/inspectionView/AMWT-ZVEUJALDG3?activeTab=past-sessions" TargetMode="External"/><Relationship Id="rId171" Type="http://schemas.openxmlformats.org/officeDocument/2006/relationships/hyperlink" Target="https://agent-admin.paveapi.com/inspectionView/AMWT-IKCQKQSCF9?activeTab=past-sessions" TargetMode="External"/><Relationship Id="rId170" Type="http://schemas.openxmlformats.org/officeDocument/2006/relationships/hyperlink" Target="https://agent-admin.paveapi.com/inspectionView/AMES-C3CJ0OYWL0?activeTab=past-sessions" TargetMode="External"/><Relationship Id="rId165" Type="http://schemas.openxmlformats.org/officeDocument/2006/relationships/hyperlink" Target="https://agent-admin.paveapi.com/inspectionView/AMDE-QGUH66V1VJ?activeTab=past-sessions" TargetMode="External"/><Relationship Id="rId164" Type="http://schemas.openxmlformats.org/officeDocument/2006/relationships/hyperlink" Target="https://agent-admin.paveapi.com/inspectionView/AMFR-GXPKORIOQJ?activeTab=past-sessions" TargetMode="External"/><Relationship Id="rId163" Type="http://schemas.openxmlformats.org/officeDocument/2006/relationships/hyperlink" Target="https://agent-admin.paveapi.com/inspectionView/AMES-U26F1MTZ1V?activeTab=past-sessions" TargetMode="External"/><Relationship Id="rId162" Type="http://schemas.openxmlformats.org/officeDocument/2006/relationships/hyperlink" Target="https://agent-admin.paveapi.com/inspectionView/AMDE-1NMWYHCHAM?activeTab=past-sessions" TargetMode="External"/><Relationship Id="rId169" Type="http://schemas.openxmlformats.org/officeDocument/2006/relationships/hyperlink" Target="https://agent-admin.paveapi.com/inspectionView/AMAU-ZIIXWQIK5T?activeTab=past-sessions" TargetMode="External"/><Relationship Id="rId168" Type="http://schemas.openxmlformats.org/officeDocument/2006/relationships/hyperlink" Target="https://agent-admin.paveapi.com/inspectionView/AMDE-M6DGBFLW7N?activeTab=past-sessions" TargetMode="External"/><Relationship Id="rId167" Type="http://schemas.openxmlformats.org/officeDocument/2006/relationships/hyperlink" Target="https://agent-admin.paveapi.com/inspectionView/AMFR-HI5ICJCIDH?activeTab=past-sessions" TargetMode="External"/><Relationship Id="rId166" Type="http://schemas.openxmlformats.org/officeDocument/2006/relationships/hyperlink" Target="https://agent-admin.paveapi.com/inspectionView/AMWT-MQQ8DSGQSD?activeTab=past-sessions" TargetMode="External"/><Relationship Id="rId161" Type="http://schemas.openxmlformats.org/officeDocument/2006/relationships/hyperlink" Target="https://agent-admin.paveapi.com/inspectionView/AMDE-6OKROWZSRL?activeTab=past-sessions" TargetMode="External"/><Relationship Id="rId160" Type="http://schemas.openxmlformats.org/officeDocument/2006/relationships/hyperlink" Target="https://agent-admin.paveapi.com/inspectionView/AMRR-LQKF5KYHNM?activeTab=past-sessions" TargetMode="External"/><Relationship Id="rId159" Type="http://schemas.openxmlformats.org/officeDocument/2006/relationships/hyperlink" Target="https://agent-admin.paveapi.com/inspectionView/AMDE-HCH23UQPO1?activeTab=past-sessions" TargetMode="External"/><Relationship Id="rId154" Type="http://schemas.openxmlformats.org/officeDocument/2006/relationships/hyperlink" Target="https://agent-admin.paveapi.com/inspectionView/AMFR-Z5PO7DSZYE?activeTab=past-sessions" TargetMode="External"/><Relationship Id="rId396" Type="http://schemas.openxmlformats.org/officeDocument/2006/relationships/hyperlink" Target="https://agent-admin.paveapi.com/inspectionView/AMWT-E9FHVRL6P5?activeTab=past-sessions" TargetMode="External"/><Relationship Id="rId153" Type="http://schemas.openxmlformats.org/officeDocument/2006/relationships/hyperlink" Target="https://agent-admin.paveapi.com/inspectionView/AMWK-UN2NLP1G4G?activeTab=past-sessions" TargetMode="External"/><Relationship Id="rId395" Type="http://schemas.openxmlformats.org/officeDocument/2006/relationships/hyperlink" Target="https://agent-admin.paveapi.com/inspectionView/AMWT-CC1TEPNY20?activeTab=past-sessions" TargetMode="External"/><Relationship Id="rId152" Type="http://schemas.openxmlformats.org/officeDocument/2006/relationships/hyperlink" Target="https://agent-admin.paveapi.com/inspectionView/AMES-CCY6S7QPZO?activeTab=past-sessions" TargetMode="External"/><Relationship Id="rId394" Type="http://schemas.openxmlformats.org/officeDocument/2006/relationships/hyperlink" Target="https://agent-admin.paveapi.com/inspectionView/AMDE-7A96D2M6EK?activeTab=past-sessions" TargetMode="External"/><Relationship Id="rId151" Type="http://schemas.openxmlformats.org/officeDocument/2006/relationships/hyperlink" Target="https://agent-admin.paveapi.com/inspectionView/AMFR-GU2SFNWYCA?activeTab=past-sessions" TargetMode="External"/><Relationship Id="rId393" Type="http://schemas.openxmlformats.org/officeDocument/2006/relationships/hyperlink" Target="https://agent-admin.paveapi.com/inspectionView/AMDE-IRWC90FRML?activeTab=past-sessions" TargetMode="External"/><Relationship Id="rId158" Type="http://schemas.openxmlformats.org/officeDocument/2006/relationships/hyperlink" Target="https://agent-admin.paveapi.com/inspectionView/AMES-TMWR1HE7T4?activeTab=past-sessions" TargetMode="External"/><Relationship Id="rId157" Type="http://schemas.openxmlformats.org/officeDocument/2006/relationships/hyperlink" Target="https://agent-admin.paveapi.com/inspectionView/AMRR-62HYHCIQPG?activeTab=past-sessions" TargetMode="External"/><Relationship Id="rId399" Type="http://schemas.openxmlformats.org/officeDocument/2006/relationships/hyperlink" Target="https://agent-admin.paveapi.com/inspectionView/AMWT-EQOQQQAJ6M?activeTab=past-sessions" TargetMode="External"/><Relationship Id="rId156" Type="http://schemas.openxmlformats.org/officeDocument/2006/relationships/hyperlink" Target="https://agent-admin.paveapi.com/inspectionView/AMDE-YBKSU2J1RF?activeTab=past-sessions" TargetMode="External"/><Relationship Id="rId398" Type="http://schemas.openxmlformats.org/officeDocument/2006/relationships/hyperlink" Target="https://agent-admin.paveapi.com/inspectionView/AMDE-SYTQ8Z2UML?activeTab=past-sessions" TargetMode="External"/><Relationship Id="rId155" Type="http://schemas.openxmlformats.org/officeDocument/2006/relationships/hyperlink" Target="https://agent-admin.paveapi.com/inspectionView/AMES-IV4HZSP14W?activeTab=past-sessions" TargetMode="External"/><Relationship Id="rId397" Type="http://schemas.openxmlformats.org/officeDocument/2006/relationships/hyperlink" Target="https://agent-admin.paveapi.com/inspectionView/AMWT-XMBENOOR3H?activeTab=past-sessions" TargetMode="External"/><Relationship Id="rId808" Type="http://schemas.openxmlformats.org/officeDocument/2006/relationships/hyperlink" Target="https://agent-admin.paveapi.com/inspectionView/AMDE-FP37LIHAT0?activeTab=past-sessions" TargetMode="External"/><Relationship Id="rId807" Type="http://schemas.openxmlformats.org/officeDocument/2006/relationships/hyperlink" Target="https://agent-admin.paveapi.com/inspectionView/AMWT-U2JMGVEQCO?activeTab=past-sessions" TargetMode="External"/><Relationship Id="rId806" Type="http://schemas.openxmlformats.org/officeDocument/2006/relationships/hyperlink" Target="https://agent-admin.paveapi.com/inspectionView/AMWT-RZSIYPSTHO?activeTab=past-sessions" TargetMode="External"/><Relationship Id="rId805" Type="http://schemas.openxmlformats.org/officeDocument/2006/relationships/hyperlink" Target="https://agent-admin.paveapi.com/inspectionView/AMWT-MDEY66BJSX?activeTab=past-sessions" TargetMode="External"/><Relationship Id="rId809" Type="http://schemas.openxmlformats.org/officeDocument/2006/relationships/hyperlink" Target="https://agent-admin.paveapi.com/inspectionView/AMWT-VVYE7PSCDN?activeTab=past-sessions" TargetMode="External"/><Relationship Id="rId800" Type="http://schemas.openxmlformats.org/officeDocument/2006/relationships/hyperlink" Target="https://agent-admin.paveapi.com/inspectionView/AMDE-LBGNLLKHV2?activeTab=past-sessions" TargetMode="External"/><Relationship Id="rId804" Type="http://schemas.openxmlformats.org/officeDocument/2006/relationships/hyperlink" Target="https://agent-admin.paveapi.com/inspectionView/AMRR-PS7VHKQUV3?activeTab=past-sessions" TargetMode="External"/><Relationship Id="rId803" Type="http://schemas.openxmlformats.org/officeDocument/2006/relationships/hyperlink" Target="https://agent-admin.paveapi.com/inspectionView/AMDE-XCYAR8XVUS?activeTab=past-sessions" TargetMode="External"/><Relationship Id="rId802" Type="http://schemas.openxmlformats.org/officeDocument/2006/relationships/hyperlink" Target="https://agent-admin.paveapi.com/inspectionView/AMWT-VWPZHZYOVM?activeTab=past-sessions" TargetMode="External"/><Relationship Id="rId801" Type="http://schemas.openxmlformats.org/officeDocument/2006/relationships/hyperlink" Target="https://agent-admin.paveapi.com/inspectionView/CRMI-7DERL5UB3O?activeTab=past-sessions" TargetMode="External"/><Relationship Id="rId40" Type="http://schemas.openxmlformats.org/officeDocument/2006/relationships/hyperlink" Target="https://agent-admin.paveapi.com/inspectionView/CRMT-MFESWKHZ1T?activeTab=past-sessions" TargetMode="External"/><Relationship Id="rId42" Type="http://schemas.openxmlformats.org/officeDocument/2006/relationships/hyperlink" Target="https://agent-admin.paveapi.com/inspectionView/AMWT-BB7Q3MUKA8?activeTab=past-sessions" TargetMode="External"/><Relationship Id="rId41" Type="http://schemas.openxmlformats.org/officeDocument/2006/relationships/hyperlink" Target="https://agent-admin.paveapi.com/inspectionView/CRMI-Z1V80JCTBA?activeTab=past-sessions" TargetMode="External"/><Relationship Id="rId44" Type="http://schemas.openxmlformats.org/officeDocument/2006/relationships/hyperlink" Target="https://agent-admin.paveapi.com/inspectionView/CRMI-OGAWTWO4AZ?activeTab=past-sessions" TargetMode="External"/><Relationship Id="rId43" Type="http://schemas.openxmlformats.org/officeDocument/2006/relationships/hyperlink" Target="https://agent-admin.paveapi.com/inspectionView/AMWT-ESRCU5G33J?activeTab=past-sessions" TargetMode="External"/><Relationship Id="rId46" Type="http://schemas.openxmlformats.org/officeDocument/2006/relationships/hyperlink" Target="https://agent-admin.paveapi.com/inspectionView/HHSI-GREBIYXFTE?activeTab=past-sessions" TargetMode="External"/><Relationship Id="rId45" Type="http://schemas.openxmlformats.org/officeDocument/2006/relationships/hyperlink" Target="https://agent-admin.paveapi.com/inspectionView/CRMI-ANEIKLPCLL?activeTab=past-sessions" TargetMode="External"/><Relationship Id="rId509" Type="http://schemas.openxmlformats.org/officeDocument/2006/relationships/hyperlink" Target="https://agent-admin.paveapi.com/inspectionView/AMWT-HT9ZO2CYIJ?activeTab=past-sessions" TargetMode="External"/><Relationship Id="rId508" Type="http://schemas.openxmlformats.org/officeDocument/2006/relationships/hyperlink" Target="https://agent-admin.paveapi.com/inspectionView/AMWT-IKKALISMN7?activeTab=past-sessions" TargetMode="External"/><Relationship Id="rId503" Type="http://schemas.openxmlformats.org/officeDocument/2006/relationships/hyperlink" Target="https://agent-admin.paveapi.com/inspectionView/AMES-2RT85R10IS?activeTab=past-sessions" TargetMode="External"/><Relationship Id="rId745" Type="http://schemas.openxmlformats.org/officeDocument/2006/relationships/hyperlink" Target="https://agent-admin.paveapi.com/inspectionView/AMWT-CSMJLAPBAW?activeTab=past-sessions" TargetMode="External"/><Relationship Id="rId987" Type="http://schemas.openxmlformats.org/officeDocument/2006/relationships/hyperlink" Target="https://agent-admin.paveapi.com/inspectionView/AMWT-UTXFD4ZBF2?activeTab=past-sessions" TargetMode="External"/><Relationship Id="rId502" Type="http://schemas.openxmlformats.org/officeDocument/2006/relationships/hyperlink" Target="https://agent-admin.paveapi.com/inspectionView/AMWT-244BZF79HB?activeTab=past-sessions" TargetMode="External"/><Relationship Id="rId744" Type="http://schemas.openxmlformats.org/officeDocument/2006/relationships/hyperlink" Target="https://agent-admin.paveapi.com/inspectionView/CRMI-DEEOKRFG11?activeTab=past-sessions" TargetMode="External"/><Relationship Id="rId986" Type="http://schemas.openxmlformats.org/officeDocument/2006/relationships/hyperlink" Target="https://agent-admin.paveapi.com/inspectionView/AMWT-AEH1DMKLCQ?activeTab=past-sessions" TargetMode="External"/><Relationship Id="rId501" Type="http://schemas.openxmlformats.org/officeDocument/2006/relationships/hyperlink" Target="https://agent-admin.paveapi.com/inspectionView/AMDE-URDL3JLXFS?activeTab=past-sessions" TargetMode="External"/><Relationship Id="rId743" Type="http://schemas.openxmlformats.org/officeDocument/2006/relationships/hyperlink" Target="https://agent-admin.paveapi.com/inspectionView/AMWT-LHYSJFRH1A?activeTab=past-sessions" TargetMode="External"/><Relationship Id="rId985" Type="http://schemas.openxmlformats.org/officeDocument/2006/relationships/hyperlink" Target="https://agent-admin.paveapi.com/inspectionView/AMWT-EZ2WDIUIQX?activeTab=past-sessions" TargetMode="External"/><Relationship Id="rId500" Type="http://schemas.openxmlformats.org/officeDocument/2006/relationships/hyperlink" Target="https://agent-admin.paveapi.com/inspectionView/AMWT-EIIAO8NBNT?activeTab=past-sessions" TargetMode="External"/><Relationship Id="rId742" Type="http://schemas.openxmlformats.org/officeDocument/2006/relationships/hyperlink" Target="https://agent-admin.paveapi.com/inspectionView/AMRR-TFV53MQEOJ?activeTab=past-sessions" TargetMode="External"/><Relationship Id="rId984" Type="http://schemas.openxmlformats.org/officeDocument/2006/relationships/hyperlink" Target="https://agent-admin.paveapi.com/inspectionView/LTM-OPWE5IEAXD?activeTab=past-sessions" TargetMode="External"/><Relationship Id="rId507" Type="http://schemas.openxmlformats.org/officeDocument/2006/relationships/hyperlink" Target="https://agent-admin.paveapi.com/inspectionView/AMWT-LIOBGXPLVA?activeTab=past-sessions" TargetMode="External"/><Relationship Id="rId749" Type="http://schemas.openxmlformats.org/officeDocument/2006/relationships/hyperlink" Target="https://agent-admin.paveapi.com/inspectionView/AMFR-FOHDBCPGXU?activeTab=past-sessions" TargetMode="External"/><Relationship Id="rId506" Type="http://schemas.openxmlformats.org/officeDocument/2006/relationships/hyperlink" Target="https://agent-admin.paveapi.com/inspectionView/AMWT-ERQA68W6SG?activeTab=past-sessions" TargetMode="External"/><Relationship Id="rId748" Type="http://schemas.openxmlformats.org/officeDocument/2006/relationships/hyperlink" Target="https://agent-admin.paveapi.com/inspectionView/LTM-ZERFMVYUTK?activeTab=past-sessions" TargetMode="External"/><Relationship Id="rId505" Type="http://schemas.openxmlformats.org/officeDocument/2006/relationships/hyperlink" Target="https://agent-admin.paveapi.com/inspectionView/AMWT-TMMDKXII35?activeTab=past-sessions" TargetMode="External"/><Relationship Id="rId747" Type="http://schemas.openxmlformats.org/officeDocument/2006/relationships/hyperlink" Target="https://agent-admin.paveapi.com/inspectionView/CRMT-JA7RHOWYCQ?activeTab=past-sessions" TargetMode="External"/><Relationship Id="rId989" Type="http://schemas.openxmlformats.org/officeDocument/2006/relationships/hyperlink" Target="https://agent-admin.paveapi.com/inspectionView/CRMT-MN5JDT6FZP?activeTab=past-sessions" TargetMode="External"/><Relationship Id="rId504" Type="http://schemas.openxmlformats.org/officeDocument/2006/relationships/hyperlink" Target="https://agent-admin.paveapi.com/inspectionView/AMWT-G5TOYNXZ9A?activeTab=past-sessions" TargetMode="External"/><Relationship Id="rId746" Type="http://schemas.openxmlformats.org/officeDocument/2006/relationships/hyperlink" Target="https://agent-admin.paveapi.com/inspectionView/AMRR-G7GH5U76WS?activeTab=past-sessions" TargetMode="External"/><Relationship Id="rId988" Type="http://schemas.openxmlformats.org/officeDocument/2006/relationships/hyperlink" Target="https://agent-admin.paveapi.com/inspectionView/AMWT-HRNXBK0ZD4?activeTab=past-sessions" TargetMode="External"/><Relationship Id="rId48" Type="http://schemas.openxmlformats.org/officeDocument/2006/relationships/hyperlink" Target="https://agent-admin.paveapi.com/inspectionView/CRMI-6SZ8LAU0YQ?activeTab=past-sessions" TargetMode="External"/><Relationship Id="rId47" Type="http://schemas.openxmlformats.org/officeDocument/2006/relationships/hyperlink" Target="https://agent-admin.paveapi.com/inspectionView/CRMT-MOC8T2GQFK?activeTab=past-sessions" TargetMode="External"/><Relationship Id="rId49" Type="http://schemas.openxmlformats.org/officeDocument/2006/relationships/hyperlink" Target="https://agent-admin.paveapi.com/inspectionView/AMWT-QBGNHLPJ9Y?activeTab=past-sessions" TargetMode="External"/><Relationship Id="rId741" Type="http://schemas.openxmlformats.org/officeDocument/2006/relationships/hyperlink" Target="https://agent-admin.paveapi.com/inspectionView/EKPQ-8EXKDZNEQ3?activeTab=past-sessions" TargetMode="External"/><Relationship Id="rId983" Type="http://schemas.openxmlformats.org/officeDocument/2006/relationships/hyperlink" Target="https://agent-admin.paveapi.com/inspectionView/AMWT-PH4VUR8MSS?activeTab=past-sessions" TargetMode="External"/><Relationship Id="rId740" Type="http://schemas.openxmlformats.org/officeDocument/2006/relationships/hyperlink" Target="https://agent-admin.paveapi.com/inspectionView/AMDE-OIROMXIRA6?activeTab=past-sessions" TargetMode="External"/><Relationship Id="rId982" Type="http://schemas.openxmlformats.org/officeDocument/2006/relationships/hyperlink" Target="https://agent-admin.paveapi.com/inspectionView/CRMT-XBCEYZGNNV?activeTab=past-sessions" TargetMode="External"/><Relationship Id="rId981" Type="http://schemas.openxmlformats.org/officeDocument/2006/relationships/hyperlink" Target="https://agent-admin.paveapi.com/inspectionView/CRMT-FFA0HBPTNE?activeTab=past-sessions" TargetMode="External"/><Relationship Id="rId980" Type="http://schemas.openxmlformats.org/officeDocument/2006/relationships/hyperlink" Target="https://agent-admin.paveapi.com/inspectionView/AMWT-ZYLMJ2WT7F?activeTab=past-sessions" TargetMode="External"/><Relationship Id="rId31" Type="http://schemas.openxmlformats.org/officeDocument/2006/relationships/hyperlink" Target="https://agent-admin.paveapi.com/inspectionView/AMWT-1KLWCWV6NH?activeTab=past-sessions" TargetMode="External"/><Relationship Id="rId30" Type="http://schemas.openxmlformats.org/officeDocument/2006/relationships/hyperlink" Target="https://agent-admin.paveapi.com/inspectionView/ICA-U6SXK9L0TJ?activeTab=past-sessions" TargetMode="External"/><Relationship Id="rId33" Type="http://schemas.openxmlformats.org/officeDocument/2006/relationships/hyperlink" Target="https://agent-admin.paveapi.com/inspectionView/CRMI-E96KWUDECF?activeTab=past-sessions" TargetMode="External"/><Relationship Id="rId32" Type="http://schemas.openxmlformats.org/officeDocument/2006/relationships/hyperlink" Target="https://agent-admin.paveapi.com/inspectionView/AMWT-NTQSKPCM0I?activeTab=past-sessions" TargetMode="External"/><Relationship Id="rId35" Type="http://schemas.openxmlformats.org/officeDocument/2006/relationships/hyperlink" Target="https://agent-admin.paveapi.com/inspectionView/CRMI-HSPEDHG9TR?activeTab=past-sessions" TargetMode="External"/><Relationship Id="rId34" Type="http://schemas.openxmlformats.org/officeDocument/2006/relationships/hyperlink" Target="https://agent-admin.paveapi.com/inspectionView/AMWT-K76OC5JZRI?activeTab=past-sessions" TargetMode="External"/><Relationship Id="rId739" Type="http://schemas.openxmlformats.org/officeDocument/2006/relationships/hyperlink" Target="https://agent-admin.paveapi.com/inspectionView/AMWK-JHPEXFKRHH?activeTab=past-sessions" TargetMode="External"/><Relationship Id="rId734" Type="http://schemas.openxmlformats.org/officeDocument/2006/relationships/hyperlink" Target="https://agent-admin.paveapi.com/inspectionView/AMES-UL149DN7L9?activeTab=past-sessions" TargetMode="External"/><Relationship Id="rId976" Type="http://schemas.openxmlformats.org/officeDocument/2006/relationships/hyperlink" Target="https://agent-admin.paveapi.com/inspectionView/CRMT-UCH1NJEITX?activeTab=past-sessions" TargetMode="External"/><Relationship Id="rId733" Type="http://schemas.openxmlformats.org/officeDocument/2006/relationships/hyperlink" Target="https://agent-admin.paveapi.com/inspectionView/AMDE-3AZGCNWSWA?activeTab=past-sessions" TargetMode="External"/><Relationship Id="rId975" Type="http://schemas.openxmlformats.org/officeDocument/2006/relationships/hyperlink" Target="https://agent-admin.paveapi.com/inspectionView/AMWT-M0WUTUQ6NE?activeTab=past-sessions" TargetMode="External"/><Relationship Id="rId732" Type="http://schemas.openxmlformats.org/officeDocument/2006/relationships/hyperlink" Target="https://agent-admin.paveapi.com/inspectionView/AMDE-KZZQCF1CQJ?activeTab=past-sessions" TargetMode="External"/><Relationship Id="rId974" Type="http://schemas.openxmlformats.org/officeDocument/2006/relationships/hyperlink" Target="https://agent-admin.paveapi.com/inspectionView/AMWT-XFIXOJTSLI?activeTab=past-sessions" TargetMode="External"/><Relationship Id="rId731" Type="http://schemas.openxmlformats.org/officeDocument/2006/relationships/hyperlink" Target="https://agent-admin.paveapi.com/inspectionView/AMDE-GQDAABKRQJ?activeTab=past-sessions" TargetMode="External"/><Relationship Id="rId973" Type="http://schemas.openxmlformats.org/officeDocument/2006/relationships/hyperlink" Target="https://agent-admin.paveapi.com/inspectionView/AMWT-TDLTHEJXAQ?activeTab=past-sessions" TargetMode="External"/><Relationship Id="rId738" Type="http://schemas.openxmlformats.org/officeDocument/2006/relationships/hyperlink" Target="https://agent-admin.paveapi.com/inspectionView/CRMI-Y2RFQNVPF8?activeTab=past-sessions" TargetMode="External"/><Relationship Id="rId737" Type="http://schemas.openxmlformats.org/officeDocument/2006/relationships/hyperlink" Target="https://agent-admin.paveapi.com/inspectionView/AMWT-Q0U9LSMUHV?activeTab=past-sessions" TargetMode="External"/><Relationship Id="rId979" Type="http://schemas.openxmlformats.org/officeDocument/2006/relationships/hyperlink" Target="https://agent-admin.paveapi.com/inspectionView/RLY2-Y9BIEYRPTP?activeTab=past-sessions" TargetMode="External"/><Relationship Id="rId736" Type="http://schemas.openxmlformats.org/officeDocument/2006/relationships/hyperlink" Target="https://agent-admin.paveapi.com/inspectionView/AMWT-BNAQQNIGCE?activeTab=past-sessions" TargetMode="External"/><Relationship Id="rId978" Type="http://schemas.openxmlformats.org/officeDocument/2006/relationships/hyperlink" Target="https://agent-admin.paveapi.com/inspectionView/AMWT-ESDZMLTDJ5?activeTab=past-sessions" TargetMode="External"/><Relationship Id="rId735" Type="http://schemas.openxmlformats.org/officeDocument/2006/relationships/hyperlink" Target="https://agent-admin.paveapi.com/inspectionView/UMF4-J1LADJPOY9?activeTab=past-sessions" TargetMode="External"/><Relationship Id="rId977" Type="http://schemas.openxmlformats.org/officeDocument/2006/relationships/hyperlink" Target="https://agent-admin.paveapi.com/inspectionView/AMWT-0FNP6MRRLZ?activeTab=past-sessions" TargetMode="External"/><Relationship Id="rId37" Type="http://schemas.openxmlformats.org/officeDocument/2006/relationships/hyperlink" Target="https://agent-admin.paveapi.com/inspectionView/RLY2-3WJGWGTN6S?activeTab=past-sessions" TargetMode="External"/><Relationship Id="rId36" Type="http://schemas.openxmlformats.org/officeDocument/2006/relationships/hyperlink" Target="https://agent-admin.paveapi.com/inspectionView/CRMI-SXZVD6RFCQ?activeTab=past-sessions" TargetMode="External"/><Relationship Id="rId39" Type="http://schemas.openxmlformats.org/officeDocument/2006/relationships/hyperlink" Target="https://agent-admin.paveapi.com/inspectionView/AMWT-S9NDFPNRNY?activeTab=past-sessions" TargetMode="External"/><Relationship Id="rId38" Type="http://schemas.openxmlformats.org/officeDocument/2006/relationships/hyperlink" Target="https://agent-admin.paveapi.com/inspectionView/CRMI-ENZEL9WHUD?activeTab=past-sessions" TargetMode="External"/><Relationship Id="rId730" Type="http://schemas.openxmlformats.org/officeDocument/2006/relationships/hyperlink" Target="https://agent-admin.paveapi.com/inspectionView/AMDE-OQINOTJH4V?activeTab=past-sessions" TargetMode="External"/><Relationship Id="rId972" Type="http://schemas.openxmlformats.org/officeDocument/2006/relationships/hyperlink" Target="https://agent-admin.paveapi.com/inspectionView/AMWT-LQBSXCG7LX?activeTab=past-sessions" TargetMode="External"/><Relationship Id="rId971" Type="http://schemas.openxmlformats.org/officeDocument/2006/relationships/hyperlink" Target="https://agent-admin.paveapi.com/inspectionView/AMWT-VZCHZDHUFG?activeTab=past-sessions" TargetMode="External"/><Relationship Id="rId970" Type="http://schemas.openxmlformats.org/officeDocument/2006/relationships/hyperlink" Target="https://agent-admin.paveapi.com/inspectionView/AMWT-B5H6SCS56O?activeTab=past-sessions" TargetMode="External"/><Relationship Id="rId20" Type="http://schemas.openxmlformats.org/officeDocument/2006/relationships/hyperlink" Target="https://agent-admin.paveapi.com/inspectionView/AMDE-1TXC7KURWE?activeTab=past-sessions" TargetMode="External"/><Relationship Id="rId22" Type="http://schemas.openxmlformats.org/officeDocument/2006/relationships/hyperlink" Target="https://agent-admin.paveapi.com/inspectionView/AMDE-BHK1KXZRMP?activeTab=past-sessions" TargetMode="External"/><Relationship Id="rId21" Type="http://schemas.openxmlformats.org/officeDocument/2006/relationships/hyperlink" Target="https://agent-admin.paveapi.com/inspectionView/LTM-WE1OGCP92B?activeTab=past-sessions" TargetMode="External"/><Relationship Id="rId24" Type="http://schemas.openxmlformats.org/officeDocument/2006/relationships/hyperlink" Target="https://agent-admin.paveapi.com/inspectionView/AMDE-TKBTT9T5SU?activeTab=past-sessions" TargetMode="External"/><Relationship Id="rId23" Type="http://schemas.openxmlformats.org/officeDocument/2006/relationships/hyperlink" Target="https://agent-admin.paveapi.com/inspectionView/AMES-FLU7VLHPBF?activeTab=past-sessions" TargetMode="External"/><Relationship Id="rId525" Type="http://schemas.openxmlformats.org/officeDocument/2006/relationships/hyperlink" Target="https://agent-admin.paveapi.com/inspectionView/AMWT-NJV1PJN6V8?activeTab=past-sessions" TargetMode="External"/><Relationship Id="rId767" Type="http://schemas.openxmlformats.org/officeDocument/2006/relationships/hyperlink" Target="https://agent-admin.paveapi.com/inspectionView/AMIT-T9HRR1RP0X?activeTab=past-sessions" TargetMode="External"/><Relationship Id="rId524" Type="http://schemas.openxmlformats.org/officeDocument/2006/relationships/hyperlink" Target="https://agent-admin.paveapi.com/inspectionView/AMES-RLJJRF0PJO?activeTab=past-sessions" TargetMode="External"/><Relationship Id="rId766" Type="http://schemas.openxmlformats.org/officeDocument/2006/relationships/hyperlink" Target="https://agent-admin.paveapi.com/inspectionView/CRMI-HVLITSZJ8T?activeTab=past-sessions" TargetMode="External"/><Relationship Id="rId523" Type="http://schemas.openxmlformats.org/officeDocument/2006/relationships/hyperlink" Target="https://agent-admin.paveapi.com/inspectionView/AMWT-2JA9DND5JT?activeTab=past-sessions" TargetMode="External"/><Relationship Id="rId765" Type="http://schemas.openxmlformats.org/officeDocument/2006/relationships/hyperlink" Target="https://agent-admin.paveapi.com/inspectionView/AMDE-FBDXZKFKWH?activeTab=past-sessions" TargetMode="External"/><Relationship Id="rId522" Type="http://schemas.openxmlformats.org/officeDocument/2006/relationships/hyperlink" Target="https://agent-admin.paveapi.com/inspectionView/AMWT-4XOIRBEIFE?activeTab=past-sessions" TargetMode="External"/><Relationship Id="rId764" Type="http://schemas.openxmlformats.org/officeDocument/2006/relationships/hyperlink" Target="https://agent-admin.paveapi.com/inspectionView/AMDE-4ITF65MNS4?activeTab=past-sessions" TargetMode="External"/><Relationship Id="rId529" Type="http://schemas.openxmlformats.org/officeDocument/2006/relationships/hyperlink" Target="https://agent-admin.paveapi.com/inspectionView/AMWT-J0PRY2QXUU?activeTab=past-sessions" TargetMode="External"/><Relationship Id="rId528" Type="http://schemas.openxmlformats.org/officeDocument/2006/relationships/hyperlink" Target="https://agent-admin.paveapi.com/inspectionView/AMWT-T4DCUDC9EV?activeTab=past-sessions" TargetMode="External"/><Relationship Id="rId527" Type="http://schemas.openxmlformats.org/officeDocument/2006/relationships/hyperlink" Target="https://agent-admin.paveapi.com/inspectionView/AMWT-AWEUFKHKXB?activeTab=past-sessions" TargetMode="External"/><Relationship Id="rId769" Type="http://schemas.openxmlformats.org/officeDocument/2006/relationships/hyperlink" Target="https://agent-admin.paveapi.com/inspectionView/AMDE-IMTLA9EMAS?activeTab=past-sessions" TargetMode="External"/><Relationship Id="rId526" Type="http://schemas.openxmlformats.org/officeDocument/2006/relationships/hyperlink" Target="https://agent-admin.paveapi.com/inspectionView/AMWT-3YIKLBZKJJ?activeTab=past-sessions" TargetMode="External"/><Relationship Id="rId768" Type="http://schemas.openxmlformats.org/officeDocument/2006/relationships/hyperlink" Target="https://agent-admin.paveapi.com/inspectionView/AMDE-AJL9USIFUX?activeTab=past-sessions" TargetMode="External"/><Relationship Id="rId26" Type="http://schemas.openxmlformats.org/officeDocument/2006/relationships/hyperlink" Target="https://agent-admin.paveapi.com/inspectionView/AMDE-PAWJ1LC2JY?activeTab=past-sessions" TargetMode="External"/><Relationship Id="rId25" Type="http://schemas.openxmlformats.org/officeDocument/2006/relationships/hyperlink" Target="https://agent-admin.paveapi.com/inspectionView/LTM-9EVDEQWWPN?activeTab=past-sessions" TargetMode="External"/><Relationship Id="rId28" Type="http://schemas.openxmlformats.org/officeDocument/2006/relationships/hyperlink" Target="https://agent-admin.paveapi.com/inspectionView/AMDE-046JOICXV9?activeTab=past-sessions" TargetMode="External"/><Relationship Id="rId27" Type="http://schemas.openxmlformats.org/officeDocument/2006/relationships/hyperlink" Target="https://agent-admin.paveapi.com/inspectionView/AMWT-POKOEDI4AS?activeTab=past-sessions" TargetMode="External"/><Relationship Id="rId521" Type="http://schemas.openxmlformats.org/officeDocument/2006/relationships/hyperlink" Target="https://agent-admin.paveapi.com/inspectionView/AMDE-KZHAQKF08J?activeTab=past-sessions" TargetMode="External"/><Relationship Id="rId763" Type="http://schemas.openxmlformats.org/officeDocument/2006/relationships/hyperlink" Target="https://agent-admin.paveapi.com/inspectionView/AMDE-WQRLECJSYT?activeTab=past-sessions" TargetMode="External"/><Relationship Id="rId29" Type="http://schemas.openxmlformats.org/officeDocument/2006/relationships/hyperlink" Target="https://agent-admin.paveapi.com/inspectionView/AMES-NCIXVTCU5Z?activeTab=past-sessions" TargetMode="External"/><Relationship Id="rId520" Type="http://schemas.openxmlformats.org/officeDocument/2006/relationships/hyperlink" Target="https://agent-admin.paveapi.com/inspectionView/AMDE-YT4KB9ZQGO?activeTab=past-sessions" TargetMode="External"/><Relationship Id="rId762" Type="http://schemas.openxmlformats.org/officeDocument/2006/relationships/hyperlink" Target="https://agent-admin.paveapi.com/inspectionView/CRMT-BP35U404UZ?activeTab=past-sessions" TargetMode="External"/><Relationship Id="rId761" Type="http://schemas.openxmlformats.org/officeDocument/2006/relationships/hyperlink" Target="https://agent-admin.paveapi.com/inspectionView/CRMT-ZBRM3E1EMI?activeTab=past-sessions" TargetMode="External"/><Relationship Id="rId760" Type="http://schemas.openxmlformats.org/officeDocument/2006/relationships/hyperlink" Target="https://agent-admin.paveapi.com/inspectionView/AMWT-YGHERTQOPB?activeTab=past-sessions" TargetMode="External"/><Relationship Id="rId11" Type="http://schemas.openxmlformats.org/officeDocument/2006/relationships/hyperlink" Target="https://agent-admin.paveapi.com/inspectionView/CRMI-CWXHTNKM3J?activeTab=past-sessions" TargetMode="External"/><Relationship Id="rId10" Type="http://schemas.openxmlformats.org/officeDocument/2006/relationships/hyperlink" Target="https://agent-admin.paveapi.com/inspectionView/LTM-VKAFE0LGC9?activeTab=past-sessions" TargetMode="External"/><Relationship Id="rId13" Type="http://schemas.openxmlformats.org/officeDocument/2006/relationships/hyperlink" Target="https://agent-admin.paveapi.com/inspectionView/AMWT-62XLAMMTZT?activeTab=past-sessions" TargetMode="External"/><Relationship Id="rId12" Type="http://schemas.openxmlformats.org/officeDocument/2006/relationships/hyperlink" Target="https://agent-admin.paveapi.com/inspectionView/LTM-MAPQYEL8KU?activeTab=past-sessions" TargetMode="External"/><Relationship Id="rId519" Type="http://schemas.openxmlformats.org/officeDocument/2006/relationships/hyperlink" Target="https://agent-admin.paveapi.com/inspectionView/AMWT-MWFANMG83P?activeTab=past-sessions" TargetMode="External"/><Relationship Id="rId514" Type="http://schemas.openxmlformats.org/officeDocument/2006/relationships/hyperlink" Target="https://agent-admin.paveapi.com/inspectionView/AMWT-KOF8TRNJUV?activeTab=past-sessions" TargetMode="External"/><Relationship Id="rId756" Type="http://schemas.openxmlformats.org/officeDocument/2006/relationships/hyperlink" Target="https://agent-admin.paveapi.com/inspectionView/AMRR-GAFS3P7TYP?activeTab=past-sessions" TargetMode="External"/><Relationship Id="rId998" Type="http://schemas.openxmlformats.org/officeDocument/2006/relationships/hyperlink" Target="https://agent-admin.paveapi.com/inspectionView/AMDE-XQ4MKRGGQ5?activeTab=past-sessions" TargetMode="External"/><Relationship Id="rId513" Type="http://schemas.openxmlformats.org/officeDocument/2006/relationships/hyperlink" Target="https://agent-admin.paveapi.com/inspectionView/AMWT-7JBJG2NUH7?activeTab=past-sessions" TargetMode="External"/><Relationship Id="rId755" Type="http://schemas.openxmlformats.org/officeDocument/2006/relationships/hyperlink" Target="https://agent-admin.paveapi.com/inspectionView/AMWT-7ISBVPT9JL?activeTab=past-sessions" TargetMode="External"/><Relationship Id="rId997" Type="http://schemas.openxmlformats.org/officeDocument/2006/relationships/hyperlink" Target="https://agent-admin.paveapi.com/inspectionView/AMWT-JD6DE8FNDH?activeTab=past-sessions" TargetMode="External"/><Relationship Id="rId512" Type="http://schemas.openxmlformats.org/officeDocument/2006/relationships/hyperlink" Target="https://agent-admin.paveapi.com/inspectionView/AMWT-1HBQXMXK19?activeTab=past-sessions" TargetMode="External"/><Relationship Id="rId754" Type="http://schemas.openxmlformats.org/officeDocument/2006/relationships/hyperlink" Target="https://agent-admin.paveapi.com/inspectionView/AMWT-7HTTHS7BSW?activeTab=past-sessions" TargetMode="External"/><Relationship Id="rId996" Type="http://schemas.openxmlformats.org/officeDocument/2006/relationships/hyperlink" Target="https://agent-admin.paveapi.com/inspectionView/AMIT-PUZVQK6YDD?activeTab=past-sessions" TargetMode="External"/><Relationship Id="rId511" Type="http://schemas.openxmlformats.org/officeDocument/2006/relationships/hyperlink" Target="https://agent-admin.paveapi.com/inspectionView/AMWK-0MYLYBSRXM?activeTab=past-sessions" TargetMode="External"/><Relationship Id="rId753" Type="http://schemas.openxmlformats.org/officeDocument/2006/relationships/hyperlink" Target="https://agent-admin.paveapi.com/inspectionView/CRMI-CT9LLTKAJ5?activeTab=past-sessions" TargetMode="External"/><Relationship Id="rId995" Type="http://schemas.openxmlformats.org/officeDocument/2006/relationships/hyperlink" Target="https://agent-admin.paveapi.com/inspectionView/AMWT-G6CYWZFU2U?activeTab=past-sessions" TargetMode="External"/><Relationship Id="rId518" Type="http://schemas.openxmlformats.org/officeDocument/2006/relationships/hyperlink" Target="https://agent-admin.paveapi.com/inspectionView/AMWT-NMYKDEZZXF?activeTab=past-sessions" TargetMode="External"/><Relationship Id="rId517" Type="http://schemas.openxmlformats.org/officeDocument/2006/relationships/hyperlink" Target="https://agent-admin.paveapi.com/inspectionView/AMDE-TC4BTEKHSM?activeTab=past-sessions" TargetMode="External"/><Relationship Id="rId759" Type="http://schemas.openxmlformats.org/officeDocument/2006/relationships/hyperlink" Target="https://agent-admin.paveapi.com/inspectionView/CRMI-GLNQUHPICA?activeTab=past-sessions" TargetMode="External"/><Relationship Id="rId516" Type="http://schemas.openxmlformats.org/officeDocument/2006/relationships/hyperlink" Target="https://agent-admin.paveapi.com/inspectionView/AMWT-OCHVNDSPXZ?activeTab=past-sessions" TargetMode="External"/><Relationship Id="rId758" Type="http://schemas.openxmlformats.org/officeDocument/2006/relationships/hyperlink" Target="https://agent-admin.paveapi.com/inspectionView/CRMI-QGDW2ERSQS?activeTab=past-sessions" TargetMode="External"/><Relationship Id="rId515" Type="http://schemas.openxmlformats.org/officeDocument/2006/relationships/hyperlink" Target="https://agent-admin.paveapi.com/inspectionView/AMDE-HISS3S8A7E?activeTab=past-sessions" TargetMode="External"/><Relationship Id="rId757" Type="http://schemas.openxmlformats.org/officeDocument/2006/relationships/hyperlink" Target="https://agent-admin.paveapi.com/inspectionView/AMWT-J6TDUKQGLO?activeTab=past-sessions" TargetMode="External"/><Relationship Id="rId999" Type="http://schemas.openxmlformats.org/officeDocument/2006/relationships/hyperlink" Target="https://agent-admin.paveapi.com/inspectionView/AMWK-ELFPBUDOTB?activeTab=past-sessions" TargetMode="External"/><Relationship Id="rId15" Type="http://schemas.openxmlformats.org/officeDocument/2006/relationships/hyperlink" Target="https://agent-admin.paveapi.com/inspectionView/CRMI-MEXMAHKEWH?activeTab=past-sessions" TargetMode="External"/><Relationship Id="rId990" Type="http://schemas.openxmlformats.org/officeDocument/2006/relationships/hyperlink" Target="https://agent-admin.paveapi.com/inspectionView/CRMT-PBGVL3RZYS?activeTab=past-sessions" TargetMode="External"/><Relationship Id="rId14" Type="http://schemas.openxmlformats.org/officeDocument/2006/relationships/hyperlink" Target="https://agent-admin.paveapi.com/inspectionView/CRMI-KITNYLX4BY?activeTab=past-sessions" TargetMode="External"/><Relationship Id="rId17" Type="http://schemas.openxmlformats.org/officeDocument/2006/relationships/hyperlink" Target="https://agent-admin.paveapi.com/inspectionView/AMWK-7HITTDZJJP?activeTab=past-sessions" TargetMode="External"/><Relationship Id="rId16" Type="http://schemas.openxmlformats.org/officeDocument/2006/relationships/hyperlink" Target="https://agent-admin.paveapi.com/inspectionView/LTM-A8EWQCGAPA?activeTab=past-sessions" TargetMode="External"/><Relationship Id="rId19" Type="http://schemas.openxmlformats.org/officeDocument/2006/relationships/hyperlink" Target="https://agent-admin.paveapi.com/inspectionView/AMDE-TX8144W5VX?activeTab=past-sessions" TargetMode="External"/><Relationship Id="rId510" Type="http://schemas.openxmlformats.org/officeDocument/2006/relationships/hyperlink" Target="https://agent-admin.paveapi.com/inspectionView/AMDE-GDORREDY87?activeTab=past-sessions" TargetMode="External"/><Relationship Id="rId752" Type="http://schemas.openxmlformats.org/officeDocument/2006/relationships/hyperlink" Target="https://agent-admin.paveapi.com/inspectionView/AMWK-8LHCG0I7VU?activeTab=past-sessions" TargetMode="External"/><Relationship Id="rId994" Type="http://schemas.openxmlformats.org/officeDocument/2006/relationships/hyperlink" Target="https://agent-admin.paveapi.com/inspectionView/AMWT-L2ISI3RKAN?activeTab=past-sessions" TargetMode="External"/><Relationship Id="rId18" Type="http://schemas.openxmlformats.org/officeDocument/2006/relationships/hyperlink" Target="https://agent-admin.paveapi.com/inspectionView/CRMT-UAP8KNZSAQ?activeTab=past-sessions" TargetMode="External"/><Relationship Id="rId751" Type="http://schemas.openxmlformats.org/officeDocument/2006/relationships/hyperlink" Target="https://agent-admin.paveapi.com/inspectionView/AMWK-357TECRCJG?activeTab=past-sessions" TargetMode="External"/><Relationship Id="rId993" Type="http://schemas.openxmlformats.org/officeDocument/2006/relationships/hyperlink" Target="https://agent-admin.paveapi.com/inspectionView/AMUO-K24KVGGDBC?activeTab=past-sessions" TargetMode="External"/><Relationship Id="rId750" Type="http://schemas.openxmlformats.org/officeDocument/2006/relationships/hyperlink" Target="https://agent-admin.paveapi.com/inspectionView/AMDE-H2NYZAO5BD?activeTab=past-sessions" TargetMode="External"/><Relationship Id="rId992" Type="http://schemas.openxmlformats.org/officeDocument/2006/relationships/hyperlink" Target="https://agent-admin.paveapi.com/inspectionView/ICA-CISJ5JYK7M?activeTab=past-sessions" TargetMode="External"/><Relationship Id="rId991" Type="http://schemas.openxmlformats.org/officeDocument/2006/relationships/hyperlink" Target="https://agent-admin.paveapi.com/inspectionView/AMDE-5OTJLDPPEY?activeTab=past-sessions" TargetMode="External"/><Relationship Id="rId84" Type="http://schemas.openxmlformats.org/officeDocument/2006/relationships/hyperlink" Target="https://agent-admin.paveapi.com/inspectionView/AMWT-BFVHDTZMCD?activeTab=past-sessions" TargetMode="External"/><Relationship Id="rId83" Type="http://schemas.openxmlformats.org/officeDocument/2006/relationships/hyperlink" Target="https://agent-admin.paveapi.com/inspectionView/AMES-QAM0U2IEOG?activeTab=past-sessions" TargetMode="External"/><Relationship Id="rId86" Type="http://schemas.openxmlformats.org/officeDocument/2006/relationships/hyperlink" Target="https://agent-admin.paveapi.com/inspectionView/AMWT-M9TZ922PEA?activeTab=past-sessions" TargetMode="External"/><Relationship Id="rId85" Type="http://schemas.openxmlformats.org/officeDocument/2006/relationships/hyperlink" Target="https://agent-admin.paveapi.com/inspectionView/AMDE-TGMPZPJXJM?activeTab=past-sessions" TargetMode="External"/><Relationship Id="rId88" Type="http://schemas.openxmlformats.org/officeDocument/2006/relationships/hyperlink" Target="https://agent-admin.paveapi.com/inspectionView/AMES-V07XPBMWBZ?activeTab=past-sessions" TargetMode="External"/><Relationship Id="rId87" Type="http://schemas.openxmlformats.org/officeDocument/2006/relationships/hyperlink" Target="https://agent-admin.paveapi.com/inspectionView/AMWT-VWUPFHJHTQ?activeTab=past-sessions" TargetMode="External"/><Relationship Id="rId89" Type="http://schemas.openxmlformats.org/officeDocument/2006/relationships/hyperlink" Target="https://agent-admin.paveapi.com/inspectionView/AMDE-ETXMUPFI0H?activeTab=past-sessions" TargetMode="External"/><Relationship Id="rId709" Type="http://schemas.openxmlformats.org/officeDocument/2006/relationships/hyperlink" Target="https://agent-admin.paveapi.com/inspectionView/CRMT-M4Y5ADOSA4?activeTab=past-sessions" TargetMode="External"/><Relationship Id="rId708" Type="http://schemas.openxmlformats.org/officeDocument/2006/relationships/hyperlink" Target="https://agent-admin.paveapi.com/inspectionView/UMF4-ACLYUT6VOY?activeTab=past-sessions" TargetMode="External"/><Relationship Id="rId707" Type="http://schemas.openxmlformats.org/officeDocument/2006/relationships/hyperlink" Target="https://agent-admin.paveapi.com/inspectionView/AMUO-EXMANCNLJ3?activeTab=past-sessions" TargetMode="External"/><Relationship Id="rId949" Type="http://schemas.openxmlformats.org/officeDocument/2006/relationships/hyperlink" Target="https://agent-admin.paveapi.com/inspectionView/LTM-HEM6TUAWDL?activeTab=past-sessions" TargetMode="External"/><Relationship Id="rId706" Type="http://schemas.openxmlformats.org/officeDocument/2006/relationships/hyperlink" Target="https://agent-admin.paveapi.com/inspectionView/GBGS-VKNGPF89SQ?activeTab=past-sessions" TargetMode="External"/><Relationship Id="rId948" Type="http://schemas.openxmlformats.org/officeDocument/2006/relationships/hyperlink" Target="https://agent-admin.paveapi.com/inspectionView/CRMT-KBU65WKFS7?activeTab=past-sessions" TargetMode="External"/><Relationship Id="rId80" Type="http://schemas.openxmlformats.org/officeDocument/2006/relationships/hyperlink" Target="https://agent-admin.paveapi.com/inspectionView/AMDE-TBVJY1WD0P?activeTab=past-sessions" TargetMode="External"/><Relationship Id="rId82" Type="http://schemas.openxmlformats.org/officeDocument/2006/relationships/hyperlink" Target="https://agent-admin.paveapi.com/inspectionView/AMWT-BYNUSIH7FA?activeTab=past-sessions" TargetMode="External"/><Relationship Id="rId81" Type="http://schemas.openxmlformats.org/officeDocument/2006/relationships/hyperlink" Target="https://agent-admin.paveapi.com/inspectionView/AMAU-LKDHMGEBME?activeTab=past-sessions" TargetMode="External"/><Relationship Id="rId701" Type="http://schemas.openxmlformats.org/officeDocument/2006/relationships/hyperlink" Target="https://agent-admin.paveapi.com/inspectionView/UMF4-JCSXVLOQRQ?activeTab=past-sessions" TargetMode="External"/><Relationship Id="rId943" Type="http://schemas.openxmlformats.org/officeDocument/2006/relationships/hyperlink" Target="https://agent-admin.paveapi.com/inspectionView/PLV-IGICC0OD3U?activeTab=past-sessions" TargetMode="External"/><Relationship Id="rId700" Type="http://schemas.openxmlformats.org/officeDocument/2006/relationships/hyperlink" Target="https://agent-admin.paveapi.com/inspectionView/ADF-MNRYBXRPRN?activeTab=past-sessions" TargetMode="External"/><Relationship Id="rId942" Type="http://schemas.openxmlformats.org/officeDocument/2006/relationships/hyperlink" Target="https://agent-admin.paveapi.com/inspectionView/NCSA-PFFHO639DZ?activeTab=past-sessions" TargetMode="External"/><Relationship Id="rId941" Type="http://schemas.openxmlformats.org/officeDocument/2006/relationships/hyperlink" Target="https://agent-admin.paveapi.com/inspectionView/CRMI-IEGR4OBREH?activeTab=past-sessions" TargetMode="External"/><Relationship Id="rId940" Type="http://schemas.openxmlformats.org/officeDocument/2006/relationships/hyperlink" Target="https://agent-admin.paveapi.com/inspectionView/CRMI-SB4OFV0XNE?activeTab=past-sessions" TargetMode="External"/><Relationship Id="rId705" Type="http://schemas.openxmlformats.org/officeDocument/2006/relationships/hyperlink" Target="https://agent-admin.paveapi.com/inspectionView/UMF4-IH2RWTGCIF?activeTab=past-sessions" TargetMode="External"/><Relationship Id="rId947" Type="http://schemas.openxmlformats.org/officeDocument/2006/relationships/hyperlink" Target="https://agent-admin.paveapi.com/inspectionView/LTM-6AXTSRVYY1?activeTab=past-sessions" TargetMode="External"/><Relationship Id="rId704" Type="http://schemas.openxmlformats.org/officeDocument/2006/relationships/hyperlink" Target="https://agent-admin.paveapi.com/inspectionView/GCSI-S8K6AEZYTJ?activeTab=past-sessions" TargetMode="External"/><Relationship Id="rId946" Type="http://schemas.openxmlformats.org/officeDocument/2006/relationships/hyperlink" Target="https://agent-admin.paveapi.com/inspectionView/PLV-TTJX59RBOW?activeTab=past-sessions" TargetMode="External"/><Relationship Id="rId703" Type="http://schemas.openxmlformats.org/officeDocument/2006/relationships/hyperlink" Target="https://agent-admin.paveapi.com/inspectionView/UMF4-OGSC4J6JNJ?activeTab=past-sessions" TargetMode="External"/><Relationship Id="rId945" Type="http://schemas.openxmlformats.org/officeDocument/2006/relationships/hyperlink" Target="https://agent-admin.paveapi.com/inspectionView/AMWT-RMPJQ1ZEUQ?activeTab=past-sessions" TargetMode="External"/><Relationship Id="rId702" Type="http://schemas.openxmlformats.org/officeDocument/2006/relationships/hyperlink" Target="https://agent-admin.paveapi.com/inspectionView/CRMI-FDLGUICU4I?activeTab=past-sessions" TargetMode="External"/><Relationship Id="rId944" Type="http://schemas.openxmlformats.org/officeDocument/2006/relationships/hyperlink" Target="https://agent-admin.paveapi.com/inspectionView/AMRR-LBUCLA6MRI?activeTab=past-sessions" TargetMode="External"/><Relationship Id="rId73" Type="http://schemas.openxmlformats.org/officeDocument/2006/relationships/hyperlink" Target="https://agent-admin.paveapi.com/inspectionView/AMIT-2OBVEH620S?activeTab=past-sessions" TargetMode="External"/><Relationship Id="rId72" Type="http://schemas.openxmlformats.org/officeDocument/2006/relationships/hyperlink" Target="https://agent-admin.paveapi.com/inspectionView/AMES-8IEF0T5V6K?activeTab=past-sessions" TargetMode="External"/><Relationship Id="rId75" Type="http://schemas.openxmlformats.org/officeDocument/2006/relationships/hyperlink" Target="https://agent-admin.paveapi.com/inspectionView/AMAU-HTHWN9QNMZ?activeTab=past-sessions" TargetMode="External"/><Relationship Id="rId74" Type="http://schemas.openxmlformats.org/officeDocument/2006/relationships/hyperlink" Target="https://agent-admin.paveapi.com/inspectionView/AMNL-8XFUUI8PQ1?activeTab=past-sessions" TargetMode="External"/><Relationship Id="rId77" Type="http://schemas.openxmlformats.org/officeDocument/2006/relationships/hyperlink" Target="https://agent-admin.paveapi.com/inspectionView/AMWK-TELFEE6D61?activeTab=past-sessions" TargetMode="External"/><Relationship Id="rId76" Type="http://schemas.openxmlformats.org/officeDocument/2006/relationships/hyperlink" Target="https://agent-admin.paveapi.com/inspectionView/AMWT-RCHIT5VLNX?activeTab=past-sessions" TargetMode="External"/><Relationship Id="rId79" Type="http://schemas.openxmlformats.org/officeDocument/2006/relationships/hyperlink" Target="https://agent-admin.paveapi.com/inspectionView/AMFR-ZTE9N3KW3B?activeTab=past-sessions" TargetMode="External"/><Relationship Id="rId78" Type="http://schemas.openxmlformats.org/officeDocument/2006/relationships/hyperlink" Target="https://agent-admin.paveapi.com/inspectionView/CRMT-VNXZC4ACED?activeTab=past-sessions" TargetMode="External"/><Relationship Id="rId939" Type="http://schemas.openxmlformats.org/officeDocument/2006/relationships/hyperlink" Target="https://agent-admin.paveapi.com/inspectionView/LTM-JSR2O13SKH?activeTab=past-sessions" TargetMode="External"/><Relationship Id="rId938" Type="http://schemas.openxmlformats.org/officeDocument/2006/relationships/hyperlink" Target="https://agent-admin.paveapi.com/inspectionView/UMF4-VNTDZ6FLRA?activeTab=past-sessions" TargetMode="External"/><Relationship Id="rId937" Type="http://schemas.openxmlformats.org/officeDocument/2006/relationships/hyperlink" Target="https://agent-admin.paveapi.com/inspectionView/AMFR-P70EEGSTJO?activeTab=past-sessions" TargetMode="External"/><Relationship Id="rId71" Type="http://schemas.openxmlformats.org/officeDocument/2006/relationships/hyperlink" Target="https://agent-admin.paveapi.com/inspectionView/AMDE-BXZY8N6CDL?activeTab=past-sessions" TargetMode="External"/><Relationship Id="rId70" Type="http://schemas.openxmlformats.org/officeDocument/2006/relationships/hyperlink" Target="https://agent-admin.paveapi.com/inspectionView/AMDE-S2KTHQXA7B?activeTab=past-sessions" TargetMode="External"/><Relationship Id="rId932" Type="http://schemas.openxmlformats.org/officeDocument/2006/relationships/hyperlink" Target="https://agent-admin.paveapi.com/inspectionView/CRMI-IRGGQOSUXH?activeTab=past-sessions" TargetMode="External"/><Relationship Id="rId931" Type="http://schemas.openxmlformats.org/officeDocument/2006/relationships/hyperlink" Target="https://agent-admin.paveapi.com/inspectionView/LTM-Y1VMNELZ6H?activeTab=past-sessions" TargetMode="External"/><Relationship Id="rId930" Type="http://schemas.openxmlformats.org/officeDocument/2006/relationships/hyperlink" Target="https://agent-admin.paveapi.com/inspectionView/AMWT-BAG5ZITAI6?activeTab=past-sessions" TargetMode="External"/><Relationship Id="rId936" Type="http://schemas.openxmlformats.org/officeDocument/2006/relationships/hyperlink" Target="https://agent-admin.paveapi.com/inspectionView/RLY2-LSB9TIS7XO?activeTab=past-sessions" TargetMode="External"/><Relationship Id="rId935" Type="http://schemas.openxmlformats.org/officeDocument/2006/relationships/hyperlink" Target="https://agent-admin.paveapi.com/inspectionView/HHSA-NN8F84TVE2?activeTab=past-sessions" TargetMode="External"/><Relationship Id="rId934" Type="http://schemas.openxmlformats.org/officeDocument/2006/relationships/hyperlink" Target="https://agent-admin.paveapi.com/inspectionView/UMF4-MT8B2LW1GR?activeTab=past-sessions" TargetMode="External"/><Relationship Id="rId933" Type="http://schemas.openxmlformats.org/officeDocument/2006/relationships/hyperlink" Target="https://agent-admin.paveapi.com/inspectionView/CRMT-8LHZFNQWTE?activeTab=past-sessions" TargetMode="External"/><Relationship Id="rId62" Type="http://schemas.openxmlformats.org/officeDocument/2006/relationships/hyperlink" Target="https://agent-admin.paveapi.com/inspectionView/AMDE-0DR8ETBBB9?activeTab=past-sessions" TargetMode="External"/><Relationship Id="rId61" Type="http://schemas.openxmlformats.org/officeDocument/2006/relationships/hyperlink" Target="https://agent-admin.paveapi.com/inspectionView/AMFR-3UR75EG5WW?activeTab=past-sessions" TargetMode="External"/><Relationship Id="rId64" Type="http://schemas.openxmlformats.org/officeDocument/2006/relationships/hyperlink" Target="https://agent-admin.paveapi.com/inspectionView/AMDE-AG1ELUV4PU?activeTab=past-sessions" TargetMode="External"/><Relationship Id="rId63" Type="http://schemas.openxmlformats.org/officeDocument/2006/relationships/hyperlink" Target="https://agent-admin.paveapi.com/inspectionView/AMES-QRMRMHMTVY?activeTab=past-sessions" TargetMode="External"/><Relationship Id="rId66" Type="http://schemas.openxmlformats.org/officeDocument/2006/relationships/hyperlink" Target="https://agent-admin.paveapi.com/inspectionView/AMIT-7EYAWFIQB5?activeTab=past-sessions" TargetMode="External"/><Relationship Id="rId65" Type="http://schemas.openxmlformats.org/officeDocument/2006/relationships/hyperlink" Target="https://agent-admin.paveapi.com/inspectionView/AMDE-PZWRKXI8WX?activeTab=past-sessions" TargetMode="External"/><Relationship Id="rId68" Type="http://schemas.openxmlformats.org/officeDocument/2006/relationships/hyperlink" Target="https://agent-admin.paveapi.com/inspectionView/AMFR-KPOIXXEATV?activeTab=past-sessions" TargetMode="External"/><Relationship Id="rId67" Type="http://schemas.openxmlformats.org/officeDocument/2006/relationships/hyperlink" Target="https://agent-admin.paveapi.com/inspectionView/AMWK-B1BNEGGHIZ?activeTab=past-sessions" TargetMode="External"/><Relationship Id="rId729" Type="http://schemas.openxmlformats.org/officeDocument/2006/relationships/hyperlink" Target="https://agent-admin.paveapi.com/inspectionView/AMDE-1SKFICQRSH?activeTab=past-sessions" TargetMode="External"/><Relationship Id="rId728" Type="http://schemas.openxmlformats.org/officeDocument/2006/relationships/hyperlink" Target="https://agent-admin.paveapi.com/inspectionView/CRMI-F95MFA7D7D?activeTab=past-sessions" TargetMode="External"/><Relationship Id="rId60" Type="http://schemas.openxmlformats.org/officeDocument/2006/relationships/hyperlink" Target="https://agent-admin.paveapi.com/inspectionView/AMRR-BYVVCQUO79?activeTab=past-sessions" TargetMode="External"/><Relationship Id="rId723" Type="http://schemas.openxmlformats.org/officeDocument/2006/relationships/hyperlink" Target="https://agent-admin.paveapi.com/inspectionView/AMWT-8DIVPVPY2Y?activeTab=past-sessions" TargetMode="External"/><Relationship Id="rId965" Type="http://schemas.openxmlformats.org/officeDocument/2006/relationships/hyperlink" Target="https://agent-admin.paveapi.com/inspectionView/AMWT-TMRCCVAEUZ?activeTab=past-sessions" TargetMode="External"/><Relationship Id="rId722" Type="http://schemas.openxmlformats.org/officeDocument/2006/relationships/hyperlink" Target="https://agent-admin.paveapi.com/inspectionView/CRMI-WRZ1DLWWIK?activeTab=past-sessions" TargetMode="External"/><Relationship Id="rId964" Type="http://schemas.openxmlformats.org/officeDocument/2006/relationships/hyperlink" Target="https://agent-admin.paveapi.com/inspectionView/AMWT-62O9VNFLI5?activeTab=past-sessions" TargetMode="External"/><Relationship Id="rId721" Type="http://schemas.openxmlformats.org/officeDocument/2006/relationships/hyperlink" Target="https://agent-admin.paveapi.com/inspectionView/CRMI-LJS3UZY4PD?activeTab=past-sessions" TargetMode="External"/><Relationship Id="rId963" Type="http://schemas.openxmlformats.org/officeDocument/2006/relationships/hyperlink" Target="https://agent-admin.paveapi.com/inspectionView/AMWT-DU4JHKA9LD?activeTab=past-sessions" TargetMode="External"/><Relationship Id="rId720" Type="http://schemas.openxmlformats.org/officeDocument/2006/relationships/hyperlink" Target="https://agent-admin.paveapi.com/inspectionView/GCSI-HMGBT7A2E3?activeTab=past-sessions" TargetMode="External"/><Relationship Id="rId962" Type="http://schemas.openxmlformats.org/officeDocument/2006/relationships/hyperlink" Target="https://agent-admin.paveapi.com/inspectionView/AMWT-YG77LROEB8?activeTab=past-sessions" TargetMode="External"/><Relationship Id="rId727" Type="http://schemas.openxmlformats.org/officeDocument/2006/relationships/hyperlink" Target="https://agent-admin.paveapi.com/inspectionView/CRMT-1MIBNBFWGM?activeTab=past-sessions" TargetMode="External"/><Relationship Id="rId969" Type="http://schemas.openxmlformats.org/officeDocument/2006/relationships/hyperlink" Target="https://agent-admin.paveapi.com/inspectionView/AMWT-OTXAZQ4PPO?activeTab=past-sessions" TargetMode="External"/><Relationship Id="rId726" Type="http://schemas.openxmlformats.org/officeDocument/2006/relationships/hyperlink" Target="https://agent-admin.paveapi.com/inspectionView/LTM-TQAQD3XU4S?activeTab=past-sessions" TargetMode="External"/><Relationship Id="rId968" Type="http://schemas.openxmlformats.org/officeDocument/2006/relationships/hyperlink" Target="https://agent-admin.paveapi.com/inspectionView/AMWT-YVFM1TREJO?activeTab=past-sessions" TargetMode="External"/><Relationship Id="rId725" Type="http://schemas.openxmlformats.org/officeDocument/2006/relationships/hyperlink" Target="https://agent-admin.paveapi.com/inspectionView/LTM-TYTQD51YSJ?activeTab=past-sessions" TargetMode="External"/><Relationship Id="rId967" Type="http://schemas.openxmlformats.org/officeDocument/2006/relationships/hyperlink" Target="https://agent-admin.paveapi.com/inspectionView/AMWT-XAZKNCYZ94?activeTab=past-sessions" TargetMode="External"/><Relationship Id="rId724" Type="http://schemas.openxmlformats.org/officeDocument/2006/relationships/hyperlink" Target="https://agent-admin.paveapi.com/inspectionView/AMWT-F85M0VVIKY?activeTab=past-sessions" TargetMode="External"/><Relationship Id="rId966" Type="http://schemas.openxmlformats.org/officeDocument/2006/relationships/hyperlink" Target="https://agent-admin.paveapi.com/inspectionView/AMWT-NCFEKPQN8W?activeTab=past-sessions" TargetMode="External"/><Relationship Id="rId69" Type="http://schemas.openxmlformats.org/officeDocument/2006/relationships/hyperlink" Target="https://agent-admin.paveapi.com/inspectionView/AMDE-VXBOTWDNHH?activeTab=past-sessions" TargetMode="External"/><Relationship Id="rId961" Type="http://schemas.openxmlformats.org/officeDocument/2006/relationships/hyperlink" Target="https://agent-admin.paveapi.com/inspectionView/AMWT-CGTF5GNWAF?activeTab=past-sessions" TargetMode="External"/><Relationship Id="rId960" Type="http://schemas.openxmlformats.org/officeDocument/2006/relationships/hyperlink" Target="https://agent-admin.paveapi.com/inspectionView/AMWT-DOSPKF6EMU?activeTab=past-sessions" TargetMode="External"/><Relationship Id="rId51" Type="http://schemas.openxmlformats.org/officeDocument/2006/relationships/hyperlink" Target="https://agent-admin.paveapi.com/inspectionView/AMWT-GZUKNBUDNC?activeTab=past-sessions" TargetMode="External"/><Relationship Id="rId50" Type="http://schemas.openxmlformats.org/officeDocument/2006/relationships/hyperlink" Target="https://agent-admin.paveapi.com/inspectionView/AMWK-J2LHYD7XV3?activeTab=past-sessions" TargetMode="External"/><Relationship Id="rId53" Type="http://schemas.openxmlformats.org/officeDocument/2006/relationships/hyperlink" Target="https://agent-admin.paveapi.com/inspectionView/AMAU-TI5WLOFDSD?activeTab=past-sessions" TargetMode="External"/><Relationship Id="rId52" Type="http://schemas.openxmlformats.org/officeDocument/2006/relationships/hyperlink" Target="https://agent-admin.paveapi.com/inspectionView/ZBV-WFXJU4LGAK?activeTab=past-sessions" TargetMode="External"/><Relationship Id="rId55" Type="http://schemas.openxmlformats.org/officeDocument/2006/relationships/hyperlink" Target="https://agent-admin.paveapi.com/inspectionView/AMDE-B12WOSHXPP?activeTab=past-sessions" TargetMode="External"/><Relationship Id="rId54" Type="http://schemas.openxmlformats.org/officeDocument/2006/relationships/hyperlink" Target="https://agent-admin.paveapi.com/inspectionView/CRMI-7IXQO7ONZV?activeTab=past-sessions" TargetMode="External"/><Relationship Id="rId57" Type="http://schemas.openxmlformats.org/officeDocument/2006/relationships/hyperlink" Target="https://agent-admin.paveapi.com/inspectionView/LGA-0VRX9LSRKV?activeTab=past-sessions" TargetMode="External"/><Relationship Id="rId56" Type="http://schemas.openxmlformats.org/officeDocument/2006/relationships/hyperlink" Target="https://agent-admin.paveapi.com/inspectionView/RACI-DCEFA5MAEV?activeTab=past-sessions" TargetMode="External"/><Relationship Id="rId719" Type="http://schemas.openxmlformats.org/officeDocument/2006/relationships/hyperlink" Target="https://agent-admin.paveapi.com/inspectionView/CRMI-9SFJTUKBZ7?activeTab=past-sessions" TargetMode="External"/><Relationship Id="rId718" Type="http://schemas.openxmlformats.org/officeDocument/2006/relationships/hyperlink" Target="https://agent-admin.paveapi.com/inspectionView/LTM-SNXEFPUH2F?activeTab=past-sessions" TargetMode="External"/><Relationship Id="rId717" Type="http://schemas.openxmlformats.org/officeDocument/2006/relationships/hyperlink" Target="https://agent-admin.paveapi.com/inspectionView/GBGS-XXVTVXZX3C?activeTab=past-sessions" TargetMode="External"/><Relationship Id="rId959" Type="http://schemas.openxmlformats.org/officeDocument/2006/relationships/hyperlink" Target="https://agent-admin.paveapi.com/inspectionView/LTM-WJEXIJUZV3?activeTab=past-sessions" TargetMode="External"/><Relationship Id="rId712" Type="http://schemas.openxmlformats.org/officeDocument/2006/relationships/hyperlink" Target="https://agent-admin.paveapi.com/inspectionView/AMWT-MH3OUOUD91?activeTab=past-sessions" TargetMode="External"/><Relationship Id="rId954" Type="http://schemas.openxmlformats.org/officeDocument/2006/relationships/hyperlink" Target="https://agent-admin.paveapi.com/inspectionView/AMWT-7S37ZMBOQD?activeTab=past-sessions" TargetMode="External"/><Relationship Id="rId711" Type="http://schemas.openxmlformats.org/officeDocument/2006/relationships/hyperlink" Target="https://agent-admin.paveapi.com/inspectionView/CRMT-JOBWMOJV80?activeTab=past-sessions" TargetMode="External"/><Relationship Id="rId953" Type="http://schemas.openxmlformats.org/officeDocument/2006/relationships/hyperlink" Target="https://agent-admin.paveapi.com/inspectionView/AMRR-UHTIIHMQC0?activeTab=past-sessions" TargetMode="External"/><Relationship Id="rId710" Type="http://schemas.openxmlformats.org/officeDocument/2006/relationships/hyperlink" Target="https://agent-admin.paveapi.com/inspectionView/GBGS-NFXPMSNYS7?activeTab=past-sessions" TargetMode="External"/><Relationship Id="rId952" Type="http://schemas.openxmlformats.org/officeDocument/2006/relationships/hyperlink" Target="https://agent-admin.paveapi.com/inspectionView/CARD-W4L5TBCZIT?activeTab=past-sessions" TargetMode="External"/><Relationship Id="rId951" Type="http://schemas.openxmlformats.org/officeDocument/2006/relationships/hyperlink" Target="https://agent-admin.paveapi.com/inspectionView/AMWT-QUDMUG6IV0?activeTab=past-sessions" TargetMode="External"/><Relationship Id="rId716" Type="http://schemas.openxmlformats.org/officeDocument/2006/relationships/hyperlink" Target="https://agent-admin.paveapi.com/inspectionView/DIL1-6UUJKERDCP?activeTab=past-sessions" TargetMode="External"/><Relationship Id="rId958" Type="http://schemas.openxmlformats.org/officeDocument/2006/relationships/hyperlink" Target="https://agent-admin.paveapi.com/inspectionView/AMDE-GA2BT5WCML?activeTab=past-sessions" TargetMode="External"/><Relationship Id="rId715" Type="http://schemas.openxmlformats.org/officeDocument/2006/relationships/hyperlink" Target="https://agent-admin.paveapi.com/inspectionView/ADF-VFJTX7GADV?activeTab=past-sessions" TargetMode="External"/><Relationship Id="rId957" Type="http://schemas.openxmlformats.org/officeDocument/2006/relationships/hyperlink" Target="https://agent-admin.paveapi.com/inspectionView/EOFQ-PEXMVG2V2S?activeTab=past-sessions" TargetMode="External"/><Relationship Id="rId714" Type="http://schemas.openxmlformats.org/officeDocument/2006/relationships/hyperlink" Target="https://agent-admin.paveapi.com/inspectionView/ADF-FSSWEJ1WYG?activeTab=past-sessions" TargetMode="External"/><Relationship Id="rId956" Type="http://schemas.openxmlformats.org/officeDocument/2006/relationships/hyperlink" Target="https://agent-admin.paveapi.com/inspectionView/AMIT-WXRBG7P8QK?activeTab=past-sessions" TargetMode="External"/><Relationship Id="rId713" Type="http://schemas.openxmlformats.org/officeDocument/2006/relationships/hyperlink" Target="https://agent-admin.paveapi.com/inspectionView/DIL1-4UAJKB6OBY?activeTab=past-sessions" TargetMode="External"/><Relationship Id="rId955" Type="http://schemas.openxmlformats.org/officeDocument/2006/relationships/hyperlink" Target="https://agent-admin.paveapi.com/inspectionView/RLY2-GVEOO5XBKK?activeTab=past-sessions" TargetMode="External"/><Relationship Id="rId59" Type="http://schemas.openxmlformats.org/officeDocument/2006/relationships/hyperlink" Target="https://agent-admin.paveapi.com/inspectionView/AMDE-SDE5TTYWMN?activeTab=past-sessions" TargetMode="External"/><Relationship Id="rId58" Type="http://schemas.openxmlformats.org/officeDocument/2006/relationships/hyperlink" Target="https://agent-admin.paveapi.com/inspectionView/AMES-H6PFPJT8QO?activeTab=past-sessions" TargetMode="External"/><Relationship Id="rId950" Type="http://schemas.openxmlformats.org/officeDocument/2006/relationships/hyperlink" Target="https://agent-admin.paveapi.com/inspectionView/AMWT-OLJ5FUENEL?activeTab=past-sessions" TargetMode="External"/><Relationship Id="rId590" Type="http://schemas.openxmlformats.org/officeDocument/2006/relationships/hyperlink" Target="https://agent-admin.paveapi.com/inspectionView/AMWT-Y7NIRGXNFY?activeTab=past-sessions" TargetMode="External"/><Relationship Id="rId107" Type="http://schemas.openxmlformats.org/officeDocument/2006/relationships/hyperlink" Target="https://agent-admin.paveapi.com/inspectionView/AMIT-QIVS3ZWC8V?activeTab=past-sessions" TargetMode="External"/><Relationship Id="rId349" Type="http://schemas.openxmlformats.org/officeDocument/2006/relationships/hyperlink" Target="https://agent-admin.paveapi.com/inspectionView/AMWT-FQYPPH6PEP?activeTab=past-sessions" TargetMode="External"/><Relationship Id="rId106" Type="http://schemas.openxmlformats.org/officeDocument/2006/relationships/hyperlink" Target="https://agent-admin.paveapi.com/inspectionView/AMFR-41OAYTF61H?activeTab=past-sessions" TargetMode="External"/><Relationship Id="rId348" Type="http://schemas.openxmlformats.org/officeDocument/2006/relationships/hyperlink" Target="https://agent-admin.paveapi.com/inspectionView/AMWT-1MPJUS46ZN?activeTab=past-sessions" TargetMode="External"/><Relationship Id="rId105" Type="http://schemas.openxmlformats.org/officeDocument/2006/relationships/hyperlink" Target="https://agent-admin.paveapi.com/inspectionView/AMDE-GRDTNGMITK?activeTab=past-sessions" TargetMode="External"/><Relationship Id="rId347" Type="http://schemas.openxmlformats.org/officeDocument/2006/relationships/hyperlink" Target="https://agent-admin.paveapi.com/inspectionView/AMDE-YY0OON6L0K?activeTab=past-sessions" TargetMode="External"/><Relationship Id="rId589" Type="http://schemas.openxmlformats.org/officeDocument/2006/relationships/hyperlink" Target="https://agent-admin.paveapi.com/inspectionView/AMWT-BD7P7AUYNZ?activeTab=past-sessions" TargetMode="External"/><Relationship Id="rId104" Type="http://schemas.openxmlformats.org/officeDocument/2006/relationships/hyperlink" Target="https://agent-admin.paveapi.com/inspectionView/AMWK-Y8BUKO2N13?activeTab=past-sessions" TargetMode="External"/><Relationship Id="rId346" Type="http://schemas.openxmlformats.org/officeDocument/2006/relationships/hyperlink" Target="https://agent-admin.paveapi.com/inspectionView/AMFR-IKUGG31C6U?activeTab=past-sessions" TargetMode="External"/><Relationship Id="rId588" Type="http://schemas.openxmlformats.org/officeDocument/2006/relationships/hyperlink" Target="https://agent-admin.paveapi.com/inspectionView/AMWT-HT7Z3MZ39J?activeTab=past-sessions" TargetMode="External"/><Relationship Id="rId109" Type="http://schemas.openxmlformats.org/officeDocument/2006/relationships/hyperlink" Target="https://agent-admin.paveapi.com/inspectionView/AMES-BUMO2RHCLI?activeTab=past-sessions" TargetMode="External"/><Relationship Id="rId108" Type="http://schemas.openxmlformats.org/officeDocument/2006/relationships/hyperlink" Target="https://agent-admin.paveapi.com/inspectionView/AMWT-QDTYMNLDGX?activeTab=past-sessions" TargetMode="External"/><Relationship Id="rId341" Type="http://schemas.openxmlformats.org/officeDocument/2006/relationships/hyperlink" Target="https://agent-admin.paveapi.com/inspectionView/AMWT-ASVPUUQLNG?activeTab=past-sessions" TargetMode="External"/><Relationship Id="rId583" Type="http://schemas.openxmlformats.org/officeDocument/2006/relationships/hyperlink" Target="https://agent-admin.paveapi.com/inspectionView/AMWT-MTVUBFENL1?activeTab=past-sessions" TargetMode="External"/><Relationship Id="rId340" Type="http://schemas.openxmlformats.org/officeDocument/2006/relationships/hyperlink" Target="https://agent-admin.paveapi.com/inspectionView/AMES-VQAUA5XUQU?activeTab=past-sessions" TargetMode="External"/><Relationship Id="rId582" Type="http://schemas.openxmlformats.org/officeDocument/2006/relationships/hyperlink" Target="https://agent-admin.paveapi.com/inspectionView/AMWT-XBWPOSOEJ9?activeTab=past-sessions" TargetMode="External"/><Relationship Id="rId581" Type="http://schemas.openxmlformats.org/officeDocument/2006/relationships/hyperlink" Target="https://agent-admin.paveapi.com/inspectionView/AMWT-LR4WXIRKTD?activeTab=past-sessions" TargetMode="External"/><Relationship Id="rId580" Type="http://schemas.openxmlformats.org/officeDocument/2006/relationships/hyperlink" Target="https://agent-admin.paveapi.com/inspectionView/AMWT-Z0ZG1WH1WD?activeTab=past-sessions" TargetMode="External"/><Relationship Id="rId103" Type="http://schemas.openxmlformats.org/officeDocument/2006/relationships/hyperlink" Target="https://agent-admin.paveapi.com/inspectionView/AMDE-LY9SVTLH3N?activeTab=past-sessions" TargetMode="External"/><Relationship Id="rId345" Type="http://schemas.openxmlformats.org/officeDocument/2006/relationships/hyperlink" Target="https://agent-admin.paveapi.com/inspectionView/AMWT-HTY6PROHUM?activeTab=past-sessions" TargetMode="External"/><Relationship Id="rId587" Type="http://schemas.openxmlformats.org/officeDocument/2006/relationships/hyperlink" Target="https://agent-admin.paveapi.com/inspectionView/AMWT-VYAKSDUSGS?activeTab=past-sessions" TargetMode="External"/><Relationship Id="rId102" Type="http://schemas.openxmlformats.org/officeDocument/2006/relationships/hyperlink" Target="https://agent-admin.paveapi.com/inspectionView/AMRR-ESAWL2K7T6?activeTab=past-sessions" TargetMode="External"/><Relationship Id="rId344" Type="http://schemas.openxmlformats.org/officeDocument/2006/relationships/hyperlink" Target="https://agent-admin.paveapi.com/inspectionView/AMES-G7VYVMMDJW?activeTab=past-sessions" TargetMode="External"/><Relationship Id="rId586" Type="http://schemas.openxmlformats.org/officeDocument/2006/relationships/hyperlink" Target="https://agent-admin.paveapi.com/inspectionView/AMWT-MM9E35LLR1?activeTab=past-sessions" TargetMode="External"/><Relationship Id="rId101" Type="http://schemas.openxmlformats.org/officeDocument/2006/relationships/hyperlink" Target="https://agent-admin.paveapi.com/inspectionView/AMWT-GAPHMZKQJ1?activeTab=past-sessions" TargetMode="External"/><Relationship Id="rId343" Type="http://schemas.openxmlformats.org/officeDocument/2006/relationships/hyperlink" Target="https://agent-admin.paveapi.com/inspectionView/AMWT-8Z3ATYLAJJ?activeTab=past-sessions" TargetMode="External"/><Relationship Id="rId585" Type="http://schemas.openxmlformats.org/officeDocument/2006/relationships/hyperlink" Target="https://agent-admin.paveapi.com/inspectionView/AMES-HVSSIK8NOZ?activeTab=past-sessions" TargetMode="External"/><Relationship Id="rId100" Type="http://schemas.openxmlformats.org/officeDocument/2006/relationships/hyperlink" Target="https://agent-admin.paveapi.com/inspectionView/AMES-QSYEXFM8BY?activeTab=past-sessions" TargetMode="External"/><Relationship Id="rId342" Type="http://schemas.openxmlformats.org/officeDocument/2006/relationships/hyperlink" Target="https://agent-admin.paveapi.com/inspectionView/AMDE-LIGFVMBCSD?activeTab=past-sessions" TargetMode="External"/><Relationship Id="rId584" Type="http://schemas.openxmlformats.org/officeDocument/2006/relationships/hyperlink" Target="https://agent-admin.paveapi.com/inspectionView/AMWT-CJPVHV0SOG?activeTab=past-sessions" TargetMode="External"/><Relationship Id="rId338" Type="http://schemas.openxmlformats.org/officeDocument/2006/relationships/hyperlink" Target="https://agent-admin.paveapi.com/inspectionView/AMWT-2DYENZQEDU?activeTab=past-sessions" TargetMode="External"/><Relationship Id="rId337" Type="http://schemas.openxmlformats.org/officeDocument/2006/relationships/hyperlink" Target="https://agent-admin.paveapi.com/inspectionView/AMWT-3ECYJKSB1K?activeTab=past-sessions" TargetMode="External"/><Relationship Id="rId579" Type="http://schemas.openxmlformats.org/officeDocument/2006/relationships/hyperlink" Target="https://agent-admin.paveapi.com/inspectionView/AMWT-HFB75WVLCY?activeTab=past-sessions" TargetMode="External"/><Relationship Id="rId336" Type="http://schemas.openxmlformats.org/officeDocument/2006/relationships/hyperlink" Target="https://agent-admin.paveapi.com/inspectionView/AMAU-SRXUN5AYTR?activeTab=past-sessions" TargetMode="External"/><Relationship Id="rId578" Type="http://schemas.openxmlformats.org/officeDocument/2006/relationships/hyperlink" Target="https://agent-admin.paveapi.com/inspectionView/AMWK-KMCONMHCPW?activeTab=past-sessions" TargetMode="External"/><Relationship Id="rId335" Type="http://schemas.openxmlformats.org/officeDocument/2006/relationships/hyperlink" Target="https://agent-admin.paveapi.com/inspectionView/CRMI-8KRI6C5JWS?activeTab=past-sessions" TargetMode="External"/><Relationship Id="rId577" Type="http://schemas.openxmlformats.org/officeDocument/2006/relationships/hyperlink" Target="https://agent-admin.paveapi.com/inspectionView/AMWT-UUSCRZS9MR?activeTab=past-sessions" TargetMode="External"/><Relationship Id="rId339" Type="http://schemas.openxmlformats.org/officeDocument/2006/relationships/hyperlink" Target="https://agent-admin.paveapi.com/inspectionView/AMWT-URE7G2KLTJ?activeTab=past-sessions" TargetMode="External"/><Relationship Id="rId330" Type="http://schemas.openxmlformats.org/officeDocument/2006/relationships/hyperlink" Target="https://agent-admin.paveapi.com/inspectionView/GCSI-H4GJRCQIUW?activeTab=past-sessions" TargetMode="External"/><Relationship Id="rId572" Type="http://schemas.openxmlformats.org/officeDocument/2006/relationships/hyperlink" Target="https://agent-admin.paveapi.com/inspectionView/AMWT-BSER2CXD85?activeTab=past-sessions" TargetMode="External"/><Relationship Id="rId571" Type="http://schemas.openxmlformats.org/officeDocument/2006/relationships/hyperlink" Target="https://agent-admin.paveapi.com/inspectionView/AMWT-D7ZH4ACKKT?activeTab=past-sessions" TargetMode="External"/><Relationship Id="rId570" Type="http://schemas.openxmlformats.org/officeDocument/2006/relationships/hyperlink" Target="https://agent-admin.paveapi.com/inspectionView/AMWT-6EQB2F3ZDA?activeTab=past-sessions" TargetMode="External"/><Relationship Id="rId334" Type="http://schemas.openxmlformats.org/officeDocument/2006/relationships/hyperlink" Target="https://agent-admin.paveapi.com/inspectionView/CRMT-NZFCKYDSL6?activeTab=past-sessions" TargetMode="External"/><Relationship Id="rId576" Type="http://schemas.openxmlformats.org/officeDocument/2006/relationships/hyperlink" Target="https://agent-admin.paveapi.com/inspectionView/AMWT-MMUDD7KAMM?activeTab=past-sessions" TargetMode="External"/><Relationship Id="rId333" Type="http://schemas.openxmlformats.org/officeDocument/2006/relationships/hyperlink" Target="https://agent-admin.paveapi.com/inspectionView/AMDE-1M36KAHKHW?activeTab=past-sessions" TargetMode="External"/><Relationship Id="rId575" Type="http://schemas.openxmlformats.org/officeDocument/2006/relationships/hyperlink" Target="https://agent-admin.paveapi.com/inspectionView/AMIT-VQTYA89TEW?activeTab=past-sessions" TargetMode="External"/><Relationship Id="rId332" Type="http://schemas.openxmlformats.org/officeDocument/2006/relationships/hyperlink" Target="https://agent-admin.paveapi.com/inspectionView/AMDE-WXZUUVMZBB?activeTab=past-sessions" TargetMode="External"/><Relationship Id="rId574" Type="http://schemas.openxmlformats.org/officeDocument/2006/relationships/hyperlink" Target="https://agent-admin.paveapi.com/inspectionView/AMWT-V9ODINM2JQ?activeTab=past-sessions" TargetMode="External"/><Relationship Id="rId331" Type="http://schemas.openxmlformats.org/officeDocument/2006/relationships/hyperlink" Target="https://agent-admin.paveapi.com/inspectionView/AMIT-5ZCDA8V4CC?activeTab=past-sessions" TargetMode="External"/><Relationship Id="rId573" Type="http://schemas.openxmlformats.org/officeDocument/2006/relationships/hyperlink" Target="https://agent-admin.paveapi.com/inspectionView/AMWT-OY1QSIAWW5?activeTab=past-sessions" TargetMode="External"/><Relationship Id="rId370" Type="http://schemas.openxmlformats.org/officeDocument/2006/relationships/hyperlink" Target="https://agent-admin.paveapi.com/inspectionView/AMWT-QO1X7UWJZH?activeTab=past-sessions" TargetMode="External"/><Relationship Id="rId129" Type="http://schemas.openxmlformats.org/officeDocument/2006/relationships/hyperlink" Target="https://agent-admin.paveapi.com/inspectionView/AMDE-LCKENADCVH?activeTab=past-sessions" TargetMode="External"/><Relationship Id="rId128" Type="http://schemas.openxmlformats.org/officeDocument/2006/relationships/hyperlink" Target="https://agent-admin.paveapi.com/inspectionView/AMWK-4DAYUZ7ELV?activeTab=past-sessions" TargetMode="External"/><Relationship Id="rId127" Type="http://schemas.openxmlformats.org/officeDocument/2006/relationships/hyperlink" Target="https://agent-admin.paveapi.com/inspectionView/AMDE-LWGQWP1WGK?activeTab=past-sessions" TargetMode="External"/><Relationship Id="rId369" Type="http://schemas.openxmlformats.org/officeDocument/2006/relationships/hyperlink" Target="https://agent-admin.paveapi.com/inspectionView/AMWT-AWFDKEPTJU?activeTab=past-sessions" TargetMode="External"/><Relationship Id="rId126" Type="http://schemas.openxmlformats.org/officeDocument/2006/relationships/hyperlink" Target="https://agent-admin.paveapi.com/inspectionView/AMES-HJ90COVNUL?activeTab=past-sessions" TargetMode="External"/><Relationship Id="rId368" Type="http://schemas.openxmlformats.org/officeDocument/2006/relationships/hyperlink" Target="https://agent-admin.paveapi.com/inspectionView/AMWT-IIZAAZOLPP?activeTab=past-sessions" TargetMode="External"/><Relationship Id="rId121" Type="http://schemas.openxmlformats.org/officeDocument/2006/relationships/hyperlink" Target="https://agent-admin.paveapi.com/inspectionView/AMFR-ZZMLSWQV3M?activeTab=past-sessions" TargetMode="External"/><Relationship Id="rId363" Type="http://schemas.openxmlformats.org/officeDocument/2006/relationships/hyperlink" Target="https://agent-admin.paveapi.com/inspectionView/AMWT-S6BTS3SC0F?activeTab=past-sessions" TargetMode="External"/><Relationship Id="rId120" Type="http://schemas.openxmlformats.org/officeDocument/2006/relationships/hyperlink" Target="https://agent-admin.paveapi.com/inspectionView/AMDE-UF6NQKTN8T?activeTab=past-sessions" TargetMode="External"/><Relationship Id="rId362" Type="http://schemas.openxmlformats.org/officeDocument/2006/relationships/hyperlink" Target="https://agent-admin.paveapi.com/inspectionView/AMDE-UT8P5PUH5X?activeTab=past-sessions" TargetMode="External"/><Relationship Id="rId361" Type="http://schemas.openxmlformats.org/officeDocument/2006/relationships/hyperlink" Target="https://agent-admin.paveapi.com/inspectionView/AMWT-EN1UM1NDF1?activeTab=past-sessions" TargetMode="External"/><Relationship Id="rId360" Type="http://schemas.openxmlformats.org/officeDocument/2006/relationships/hyperlink" Target="https://agent-admin.paveapi.com/inspectionView/AMWT-4C9FUQRVIZ?activeTab=past-sessions" TargetMode="External"/><Relationship Id="rId125" Type="http://schemas.openxmlformats.org/officeDocument/2006/relationships/hyperlink" Target="https://agent-admin.paveapi.com/inspectionView/AMDE-N8MXRVFKQC?activeTab=past-sessions" TargetMode="External"/><Relationship Id="rId367" Type="http://schemas.openxmlformats.org/officeDocument/2006/relationships/hyperlink" Target="https://agent-admin.paveapi.com/inspectionView/AMWT-XXQ1VJUHOT?activeTab=past-sessions" TargetMode="External"/><Relationship Id="rId124" Type="http://schemas.openxmlformats.org/officeDocument/2006/relationships/hyperlink" Target="https://agent-admin.paveapi.com/inspectionView/AMDE-0HPHONBU99?activeTab=past-sessions" TargetMode="External"/><Relationship Id="rId366" Type="http://schemas.openxmlformats.org/officeDocument/2006/relationships/hyperlink" Target="https://agent-admin.paveapi.com/inspectionView/AMWT-OZFRLEN6PM?activeTab=past-sessions" TargetMode="External"/><Relationship Id="rId123" Type="http://schemas.openxmlformats.org/officeDocument/2006/relationships/hyperlink" Target="https://agent-admin.paveapi.com/inspectionView/AMDE-576ZEJV85Z?activeTab=past-sessions" TargetMode="External"/><Relationship Id="rId365" Type="http://schemas.openxmlformats.org/officeDocument/2006/relationships/hyperlink" Target="https://agent-admin.paveapi.com/inspectionView/AMWT-7T9EVXHGPL?activeTab=past-sessions" TargetMode="External"/><Relationship Id="rId122" Type="http://schemas.openxmlformats.org/officeDocument/2006/relationships/hyperlink" Target="https://agent-admin.paveapi.com/inspectionView/AMDE-9JKXIE2RW7?activeTab=past-sessions" TargetMode="External"/><Relationship Id="rId364" Type="http://schemas.openxmlformats.org/officeDocument/2006/relationships/hyperlink" Target="https://agent-admin.paveapi.com/inspectionView/AMWT-0YPBJHHTJH?activeTab=past-sessions" TargetMode="External"/><Relationship Id="rId95" Type="http://schemas.openxmlformats.org/officeDocument/2006/relationships/hyperlink" Target="https://agent-admin.paveapi.com/inspectionView/AMES-FIIKRC0ZCR?activeTab=past-sessions" TargetMode="External"/><Relationship Id="rId94" Type="http://schemas.openxmlformats.org/officeDocument/2006/relationships/hyperlink" Target="https://agent-admin.paveapi.com/inspectionView/AMES-FDI0QX0GP6?activeTab=past-sessions" TargetMode="External"/><Relationship Id="rId97" Type="http://schemas.openxmlformats.org/officeDocument/2006/relationships/hyperlink" Target="https://agent-admin.paveapi.com/inspectionView/AMDE-PQ31BY2ZYZ?activeTab=past-sessions" TargetMode="External"/><Relationship Id="rId96" Type="http://schemas.openxmlformats.org/officeDocument/2006/relationships/hyperlink" Target="https://agent-admin.paveapi.com/inspectionView/AMWT-V4SE0G8YQT?activeTab=past-sessions" TargetMode="External"/><Relationship Id="rId99" Type="http://schemas.openxmlformats.org/officeDocument/2006/relationships/hyperlink" Target="https://agent-admin.paveapi.com/inspectionView/AMDE-C8GYXDHNRV?activeTab=past-sessions" TargetMode="External"/><Relationship Id="rId98" Type="http://schemas.openxmlformats.org/officeDocument/2006/relationships/hyperlink" Target="https://agent-admin.paveapi.com/inspectionView/AMWT-ILTVUEBOY0?activeTab=past-sessions" TargetMode="External"/><Relationship Id="rId91" Type="http://schemas.openxmlformats.org/officeDocument/2006/relationships/hyperlink" Target="https://agent-admin.paveapi.com/inspectionView/AMDE-WECSEXTGYA?activeTab=past-sessions" TargetMode="External"/><Relationship Id="rId90" Type="http://schemas.openxmlformats.org/officeDocument/2006/relationships/hyperlink" Target="https://agent-admin.paveapi.com/inspectionView/AMDE-UM5RWVODGX?activeTab=past-sessions" TargetMode="External"/><Relationship Id="rId93" Type="http://schemas.openxmlformats.org/officeDocument/2006/relationships/hyperlink" Target="https://agent-admin.paveapi.com/inspectionView/AMWT-NBDPTHPBEN?activeTab=past-sessions" TargetMode="External"/><Relationship Id="rId92" Type="http://schemas.openxmlformats.org/officeDocument/2006/relationships/hyperlink" Target="https://agent-admin.paveapi.com/inspectionView/LTM-4UQ9ID96WY?activeTab=past-sessions" TargetMode="External"/><Relationship Id="rId118" Type="http://schemas.openxmlformats.org/officeDocument/2006/relationships/hyperlink" Target="https://agent-admin.paveapi.com/inspectionView/AMDE-ONEHQUJBFD?activeTab=past-sessions" TargetMode="External"/><Relationship Id="rId117" Type="http://schemas.openxmlformats.org/officeDocument/2006/relationships/hyperlink" Target="https://agent-admin.paveapi.com/inspectionView/AMDE-SKAZISGBRS?activeTab=past-sessions" TargetMode="External"/><Relationship Id="rId359" Type="http://schemas.openxmlformats.org/officeDocument/2006/relationships/hyperlink" Target="https://agent-admin.paveapi.com/inspectionView/AMIT-CHCP0XRUKU?activeTab=past-sessions" TargetMode="External"/><Relationship Id="rId116" Type="http://schemas.openxmlformats.org/officeDocument/2006/relationships/hyperlink" Target="https://agent-admin.paveapi.com/inspectionView/AMDE-PFEBJJSBDC?activeTab=past-sessions" TargetMode="External"/><Relationship Id="rId358" Type="http://schemas.openxmlformats.org/officeDocument/2006/relationships/hyperlink" Target="https://agent-admin.paveapi.com/inspectionView/AMDE-OIQQK5JSCP?activeTab=past-sessions" TargetMode="External"/><Relationship Id="rId115" Type="http://schemas.openxmlformats.org/officeDocument/2006/relationships/hyperlink" Target="https://agent-admin.paveapi.com/inspectionView/AMDE-SANSNMCPWY?activeTab=past-sessions" TargetMode="External"/><Relationship Id="rId357" Type="http://schemas.openxmlformats.org/officeDocument/2006/relationships/hyperlink" Target="https://agent-admin.paveapi.com/inspectionView/AMDE-JUYYGNLYYA?activeTab=past-sessions" TargetMode="External"/><Relationship Id="rId599" Type="http://schemas.openxmlformats.org/officeDocument/2006/relationships/hyperlink" Target="https://agent-admin.paveapi.com/inspectionView/AMWT-105S3GFVOB?activeTab=past-sessions" TargetMode="External"/><Relationship Id="rId119" Type="http://schemas.openxmlformats.org/officeDocument/2006/relationships/hyperlink" Target="https://agent-admin.paveapi.com/inspectionView/AMWT-BCU5YZVVVR?activeTab=past-sessions" TargetMode="External"/><Relationship Id="rId110" Type="http://schemas.openxmlformats.org/officeDocument/2006/relationships/hyperlink" Target="https://agent-admin.paveapi.com/inspectionView/AMWT-E0FMZ4GPES?activeTab=past-sessions" TargetMode="External"/><Relationship Id="rId352" Type="http://schemas.openxmlformats.org/officeDocument/2006/relationships/hyperlink" Target="https://agent-admin.paveapi.com/inspectionView/AMWT-MYS3PX5MMA?activeTab=past-sessions" TargetMode="External"/><Relationship Id="rId594" Type="http://schemas.openxmlformats.org/officeDocument/2006/relationships/hyperlink" Target="https://agent-admin.paveapi.com/inspectionView/AMWT-BR8TIFXR1R?activeTab=past-sessions" TargetMode="External"/><Relationship Id="rId351" Type="http://schemas.openxmlformats.org/officeDocument/2006/relationships/hyperlink" Target="https://agent-admin.paveapi.com/inspectionView/AMWT-IJIU114LVQ?activeTab=past-sessions" TargetMode="External"/><Relationship Id="rId593" Type="http://schemas.openxmlformats.org/officeDocument/2006/relationships/hyperlink" Target="https://agent-admin.paveapi.com/inspectionView/AMWT-LIBJJI6XB4?activeTab=past-sessions" TargetMode="External"/><Relationship Id="rId350" Type="http://schemas.openxmlformats.org/officeDocument/2006/relationships/hyperlink" Target="https://agent-admin.paveapi.com/inspectionView/AMWT-JNPUGQVR0W?activeTab=past-sessions" TargetMode="External"/><Relationship Id="rId592" Type="http://schemas.openxmlformats.org/officeDocument/2006/relationships/hyperlink" Target="https://agent-admin.paveapi.com/inspectionView/AMWT-BHA9BZFDDU?activeTab=past-sessions" TargetMode="External"/><Relationship Id="rId591" Type="http://schemas.openxmlformats.org/officeDocument/2006/relationships/hyperlink" Target="https://agent-admin.paveapi.com/inspectionView/AMWT-CGUCRYKFO6?activeTab=past-sessions" TargetMode="External"/><Relationship Id="rId114" Type="http://schemas.openxmlformats.org/officeDocument/2006/relationships/hyperlink" Target="https://agent-admin.paveapi.com/inspectionView/AMDE-LZEE0KBLZT?activeTab=past-sessions" TargetMode="External"/><Relationship Id="rId356" Type="http://schemas.openxmlformats.org/officeDocument/2006/relationships/hyperlink" Target="https://agent-admin.paveapi.com/inspectionView/AMWT-7J9PGL7M9I?activeTab=past-sessions" TargetMode="External"/><Relationship Id="rId598" Type="http://schemas.openxmlformats.org/officeDocument/2006/relationships/hyperlink" Target="https://agent-admin.paveapi.com/inspectionView/AMWT-KNBJPHVNHT?activeTab=past-sessions" TargetMode="External"/><Relationship Id="rId113" Type="http://schemas.openxmlformats.org/officeDocument/2006/relationships/hyperlink" Target="https://agent-admin.paveapi.com/inspectionView/AMDE-76MGBXDLC8?activeTab=past-sessions" TargetMode="External"/><Relationship Id="rId355" Type="http://schemas.openxmlformats.org/officeDocument/2006/relationships/hyperlink" Target="https://agent-admin.paveapi.com/inspectionView/AMDE-6KXBGNXXFF?activeTab=past-sessions" TargetMode="External"/><Relationship Id="rId597" Type="http://schemas.openxmlformats.org/officeDocument/2006/relationships/hyperlink" Target="https://agent-admin.paveapi.com/inspectionView/AMDE-55JQPK013J?activeTab=past-sessions" TargetMode="External"/><Relationship Id="rId112" Type="http://schemas.openxmlformats.org/officeDocument/2006/relationships/hyperlink" Target="https://agent-admin.paveapi.com/inspectionView/AMWK-DYSKUTGAQY?activeTab=past-sessions" TargetMode="External"/><Relationship Id="rId354" Type="http://schemas.openxmlformats.org/officeDocument/2006/relationships/hyperlink" Target="https://agent-admin.paveapi.com/inspectionView/AMWT-PIEYZTASQO?activeTab=past-sessions" TargetMode="External"/><Relationship Id="rId596" Type="http://schemas.openxmlformats.org/officeDocument/2006/relationships/hyperlink" Target="https://agent-admin.paveapi.com/inspectionView/AMWT-BU02WFUFFL?activeTab=past-sessions" TargetMode="External"/><Relationship Id="rId111" Type="http://schemas.openxmlformats.org/officeDocument/2006/relationships/hyperlink" Target="https://agent-admin.paveapi.com/inspectionView/AMWT-Q7FFTSORX0?activeTab=past-sessions" TargetMode="External"/><Relationship Id="rId353" Type="http://schemas.openxmlformats.org/officeDocument/2006/relationships/hyperlink" Target="https://agent-admin.paveapi.com/inspectionView/AMWT-FQZ13RAWWM?activeTab=past-sessions" TargetMode="External"/><Relationship Id="rId595" Type="http://schemas.openxmlformats.org/officeDocument/2006/relationships/hyperlink" Target="https://agent-admin.paveapi.com/inspectionView/AMWK-WHHLN7STJK?activeTab=past-sessions" TargetMode="External"/><Relationship Id="rId305" Type="http://schemas.openxmlformats.org/officeDocument/2006/relationships/hyperlink" Target="https://agent-admin.paveapi.com/inspectionView/CRMI-XHWF4TU2VM?activeTab=past-sessions" TargetMode="External"/><Relationship Id="rId547" Type="http://schemas.openxmlformats.org/officeDocument/2006/relationships/hyperlink" Target="https://agent-admin.paveapi.com/inspectionView/AMWT-SMAMDBIPX6?activeTab=past-sessions" TargetMode="External"/><Relationship Id="rId789" Type="http://schemas.openxmlformats.org/officeDocument/2006/relationships/hyperlink" Target="https://agent-admin.paveapi.com/inspectionView/CRMT-BPCBVJC3OD?activeTab=past-sessions" TargetMode="External"/><Relationship Id="rId304" Type="http://schemas.openxmlformats.org/officeDocument/2006/relationships/hyperlink" Target="https://agent-admin.paveapi.com/inspectionView/ZBV-IJKORHKMI7?activeTab=past-sessions" TargetMode="External"/><Relationship Id="rId546" Type="http://schemas.openxmlformats.org/officeDocument/2006/relationships/hyperlink" Target="https://agent-admin.paveapi.com/inspectionView/AMRR-PQXH961TFD?activeTab=past-sessions" TargetMode="External"/><Relationship Id="rId788" Type="http://schemas.openxmlformats.org/officeDocument/2006/relationships/hyperlink" Target="https://agent-admin.paveapi.com/inspectionView/EAKF-BPA28SBEE2?activeTab=past-sessions" TargetMode="External"/><Relationship Id="rId303" Type="http://schemas.openxmlformats.org/officeDocument/2006/relationships/hyperlink" Target="https://agent-admin.paveapi.com/inspectionView/CRMI-TRYKDO6CI1?activeTab=past-sessions" TargetMode="External"/><Relationship Id="rId545" Type="http://schemas.openxmlformats.org/officeDocument/2006/relationships/hyperlink" Target="https://agent-admin.paveapi.com/inspectionView/AMES-A2C1WOUCIU?activeTab=past-sessions" TargetMode="External"/><Relationship Id="rId787" Type="http://schemas.openxmlformats.org/officeDocument/2006/relationships/hyperlink" Target="https://agent-admin.paveapi.com/inspectionView/AMDE-ODE6QLHWOM?activeTab=past-sessions" TargetMode="External"/><Relationship Id="rId302" Type="http://schemas.openxmlformats.org/officeDocument/2006/relationships/hyperlink" Target="https://agent-admin.paveapi.com/inspectionView/AMWT-JOQGZBG3OM?activeTab=past-sessions" TargetMode="External"/><Relationship Id="rId544" Type="http://schemas.openxmlformats.org/officeDocument/2006/relationships/hyperlink" Target="https://agent-admin.paveapi.com/inspectionView/AMWT-WUUMY2G8NI?activeTab=past-sessions" TargetMode="External"/><Relationship Id="rId786" Type="http://schemas.openxmlformats.org/officeDocument/2006/relationships/hyperlink" Target="https://agent-admin.paveapi.com/inspectionView/AMWK-S4Q3VJ6UMG?activeTab=past-sessions" TargetMode="External"/><Relationship Id="rId309" Type="http://schemas.openxmlformats.org/officeDocument/2006/relationships/hyperlink" Target="https://agent-admin.paveapi.com/inspectionView/AMWT-YGLM9OLANF?activeTab=past-sessions" TargetMode="External"/><Relationship Id="rId308" Type="http://schemas.openxmlformats.org/officeDocument/2006/relationships/hyperlink" Target="https://agent-admin.paveapi.com/inspectionView/HHSI-1W0DDKZEFF?activeTab=past-sessions" TargetMode="External"/><Relationship Id="rId307" Type="http://schemas.openxmlformats.org/officeDocument/2006/relationships/hyperlink" Target="https://agent-admin.paveapi.com/inspectionView/CRMT-ZAJAFFKGZG?activeTab=past-sessions" TargetMode="External"/><Relationship Id="rId549" Type="http://schemas.openxmlformats.org/officeDocument/2006/relationships/hyperlink" Target="https://agent-admin.paveapi.com/inspectionView/AMWT-9MZDVHDLZ8?activeTab=past-sessions" TargetMode="External"/><Relationship Id="rId306" Type="http://schemas.openxmlformats.org/officeDocument/2006/relationships/hyperlink" Target="https://agent-admin.paveapi.com/inspectionView/CRMI-MVUED96AXJ?activeTab=past-sessions" TargetMode="External"/><Relationship Id="rId548" Type="http://schemas.openxmlformats.org/officeDocument/2006/relationships/hyperlink" Target="https://agent-admin.paveapi.com/inspectionView/AMWT-TU1SDQNXX9?activeTab=past-sessions" TargetMode="External"/><Relationship Id="rId781" Type="http://schemas.openxmlformats.org/officeDocument/2006/relationships/hyperlink" Target="https://agent-admin.paveapi.com/inspectionView/CRMT-WTJFDX2HB1?activeTab=past-sessions" TargetMode="External"/><Relationship Id="rId780" Type="http://schemas.openxmlformats.org/officeDocument/2006/relationships/hyperlink" Target="https://agent-admin.paveapi.com/inspectionView/AMWT-PUJTKWQTY7?activeTab=past-sessions" TargetMode="External"/><Relationship Id="rId301" Type="http://schemas.openxmlformats.org/officeDocument/2006/relationships/hyperlink" Target="https://agent-admin.paveapi.com/inspectionView/AMWT-4GSI3L7QPJ?activeTab=past-sessions" TargetMode="External"/><Relationship Id="rId543" Type="http://schemas.openxmlformats.org/officeDocument/2006/relationships/hyperlink" Target="https://agent-admin.paveapi.com/inspectionView/AMWT-HUIRR9HTW1?activeTab=past-sessions" TargetMode="External"/><Relationship Id="rId785" Type="http://schemas.openxmlformats.org/officeDocument/2006/relationships/hyperlink" Target="https://agent-admin.paveapi.com/inspectionView/AMWT-3PNJQDGHSF?activeTab=past-sessions" TargetMode="External"/><Relationship Id="rId300" Type="http://schemas.openxmlformats.org/officeDocument/2006/relationships/hyperlink" Target="https://agent-admin.paveapi.com/inspectionView/AMWT-EVPPJNYDIP?activeTab=past-sessions" TargetMode="External"/><Relationship Id="rId542" Type="http://schemas.openxmlformats.org/officeDocument/2006/relationships/hyperlink" Target="https://agent-admin.paveapi.com/inspectionView/AMES-ABU0IODMDB?activeTab=past-sessions" TargetMode="External"/><Relationship Id="rId784" Type="http://schemas.openxmlformats.org/officeDocument/2006/relationships/hyperlink" Target="https://agent-admin.paveapi.com/inspectionView/AMWT-QXX0VH3DGU?activeTab=past-sessions" TargetMode="External"/><Relationship Id="rId541" Type="http://schemas.openxmlformats.org/officeDocument/2006/relationships/hyperlink" Target="https://agent-admin.paveapi.com/inspectionView/AMWT-5WGZAQZHPY?activeTab=past-sessions" TargetMode="External"/><Relationship Id="rId783" Type="http://schemas.openxmlformats.org/officeDocument/2006/relationships/hyperlink" Target="https://agent-admin.paveapi.com/inspectionView/LTM-KMZCMTLYBB?activeTab=past-sessions" TargetMode="External"/><Relationship Id="rId540" Type="http://schemas.openxmlformats.org/officeDocument/2006/relationships/hyperlink" Target="https://agent-admin.paveapi.com/inspectionView/AMDE-T7RC9QEQVH?activeTab=past-sessions" TargetMode="External"/><Relationship Id="rId782" Type="http://schemas.openxmlformats.org/officeDocument/2006/relationships/hyperlink" Target="https://agent-admin.paveapi.com/inspectionView/AMWT-OWLMW5ZO8W?activeTab=past-sessions" TargetMode="External"/><Relationship Id="rId536" Type="http://schemas.openxmlformats.org/officeDocument/2006/relationships/hyperlink" Target="https://agent-admin.paveapi.com/inspectionView/AMWT-PFJPPIEKOL?activeTab=past-sessions" TargetMode="External"/><Relationship Id="rId778" Type="http://schemas.openxmlformats.org/officeDocument/2006/relationships/hyperlink" Target="https://agent-admin.paveapi.com/inspectionView/CRMI-FUFMXLM53T?activeTab=past-sessions" TargetMode="External"/><Relationship Id="rId535" Type="http://schemas.openxmlformats.org/officeDocument/2006/relationships/hyperlink" Target="https://agent-admin.paveapi.com/inspectionView/AMWT-IDTEY7XGY9?activeTab=past-sessions" TargetMode="External"/><Relationship Id="rId777" Type="http://schemas.openxmlformats.org/officeDocument/2006/relationships/hyperlink" Target="https://agent-admin.paveapi.com/inspectionView/AMWT-SAAUZRKIOC?activeTab=past-sessions" TargetMode="External"/><Relationship Id="rId534" Type="http://schemas.openxmlformats.org/officeDocument/2006/relationships/hyperlink" Target="https://agent-admin.paveapi.com/inspectionView/AMWT-UCDPIL3LTB?activeTab=past-sessions" TargetMode="External"/><Relationship Id="rId776" Type="http://schemas.openxmlformats.org/officeDocument/2006/relationships/hyperlink" Target="https://agent-admin.paveapi.com/inspectionView/CRMT-S2L6EJYXEA?activeTab=past-sessions" TargetMode="External"/><Relationship Id="rId533" Type="http://schemas.openxmlformats.org/officeDocument/2006/relationships/hyperlink" Target="https://agent-admin.paveapi.com/inspectionView/AMWT-YDSOZ4GY1B?activeTab=past-sessions" TargetMode="External"/><Relationship Id="rId775" Type="http://schemas.openxmlformats.org/officeDocument/2006/relationships/hyperlink" Target="https://agent-admin.paveapi.com/inspectionView/AMDE-2RENFXM5RH?activeTab=past-sessions" TargetMode="External"/><Relationship Id="rId539" Type="http://schemas.openxmlformats.org/officeDocument/2006/relationships/hyperlink" Target="https://agent-admin.paveapi.com/inspectionView/AMWT-OREM0KKCQ5?activeTab=past-sessions" TargetMode="External"/><Relationship Id="rId538" Type="http://schemas.openxmlformats.org/officeDocument/2006/relationships/hyperlink" Target="https://agent-admin.paveapi.com/inspectionView/AMWT-KWETTJQYN2?activeTab=past-sessions" TargetMode="External"/><Relationship Id="rId537" Type="http://schemas.openxmlformats.org/officeDocument/2006/relationships/hyperlink" Target="https://agent-admin.paveapi.com/inspectionView/AMWT-2GPDWGOCUN?activeTab=past-sessions" TargetMode="External"/><Relationship Id="rId779" Type="http://schemas.openxmlformats.org/officeDocument/2006/relationships/hyperlink" Target="https://agent-admin.paveapi.com/inspectionView/AMWT-5DDEMOC4ZW?activeTab=past-sessions" TargetMode="External"/><Relationship Id="rId770" Type="http://schemas.openxmlformats.org/officeDocument/2006/relationships/hyperlink" Target="https://agent-admin.paveapi.com/inspectionView/CRMT-GTSHH1TKAV?activeTab=past-sessions" TargetMode="External"/><Relationship Id="rId532" Type="http://schemas.openxmlformats.org/officeDocument/2006/relationships/hyperlink" Target="https://agent-admin.paveapi.com/inspectionView/AMWT-S7HRRUAES2?activeTab=past-sessions" TargetMode="External"/><Relationship Id="rId774" Type="http://schemas.openxmlformats.org/officeDocument/2006/relationships/hyperlink" Target="https://agent-admin.paveapi.com/inspectionView/AMDE-PECITNGTDC?activeTab=past-sessions" TargetMode="External"/><Relationship Id="rId531" Type="http://schemas.openxmlformats.org/officeDocument/2006/relationships/hyperlink" Target="https://agent-admin.paveapi.com/inspectionView/AMWT-EBWNSHUNBE?activeTab=past-sessions" TargetMode="External"/><Relationship Id="rId773" Type="http://schemas.openxmlformats.org/officeDocument/2006/relationships/hyperlink" Target="https://agent-admin.paveapi.com/inspectionView/AMWK-XV8MEYTQFB?activeTab=past-sessions" TargetMode="External"/><Relationship Id="rId530" Type="http://schemas.openxmlformats.org/officeDocument/2006/relationships/hyperlink" Target="https://agent-admin.paveapi.com/inspectionView/AMWT-LXV350M1LV?activeTab=past-sessions" TargetMode="External"/><Relationship Id="rId772" Type="http://schemas.openxmlformats.org/officeDocument/2006/relationships/hyperlink" Target="https://agent-admin.paveapi.com/inspectionView/AMDE-ST6WXH8VCI?activeTab=past-sessions" TargetMode="External"/><Relationship Id="rId771" Type="http://schemas.openxmlformats.org/officeDocument/2006/relationships/hyperlink" Target="https://agent-admin.paveapi.com/inspectionView/AMWK-3WQIWBYC14?activeTab=past-sessions" TargetMode="External"/><Relationship Id="rId327" Type="http://schemas.openxmlformats.org/officeDocument/2006/relationships/hyperlink" Target="https://agent-admin.paveapi.com/inspectionView/CRMI-WTVGTFFOW6?activeTab=past-sessions" TargetMode="External"/><Relationship Id="rId569" Type="http://schemas.openxmlformats.org/officeDocument/2006/relationships/hyperlink" Target="https://agent-admin.paveapi.com/inspectionView/AMWT-ZRDCWQM6MA?activeTab=past-sessions" TargetMode="External"/><Relationship Id="rId326" Type="http://schemas.openxmlformats.org/officeDocument/2006/relationships/hyperlink" Target="https://agent-admin.paveapi.com/inspectionView/CRMT-VH9HU4OC75?activeTab=past-sessions" TargetMode="External"/><Relationship Id="rId568" Type="http://schemas.openxmlformats.org/officeDocument/2006/relationships/hyperlink" Target="https://agent-admin.paveapi.com/inspectionView/AMWT-EYF8ETFNTR?activeTab=past-sessions" TargetMode="External"/><Relationship Id="rId325" Type="http://schemas.openxmlformats.org/officeDocument/2006/relationships/hyperlink" Target="https://agent-admin.paveapi.com/inspectionView/AMWT-XMYUTSMVGV?activeTab=past-sessions" TargetMode="External"/><Relationship Id="rId567" Type="http://schemas.openxmlformats.org/officeDocument/2006/relationships/hyperlink" Target="https://agent-admin.paveapi.com/inspectionView/AMWT-YVV0YZ8T3O?activeTab=past-sessions" TargetMode="External"/><Relationship Id="rId324" Type="http://schemas.openxmlformats.org/officeDocument/2006/relationships/hyperlink" Target="https://agent-admin.paveapi.com/inspectionView/LTM-YVSVJ3ZTVY?activeTab=past-sessions" TargetMode="External"/><Relationship Id="rId566" Type="http://schemas.openxmlformats.org/officeDocument/2006/relationships/hyperlink" Target="https://agent-admin.paveapi.com/inspectionView/AMWT-RR6UPWJWPG?activeTab=past-sessions" TargetMode="External"/><Relationship Id="rId329" Type="http://schemas.openxmlformats.org/officeDocument/2006/relationships/hyperlink" Target="https://agent-admin.paveapi.com/inspectionView/AMDE-AYBKUSGYHZ?activeTab=past-sessions" TargetMode="External"/><Relationship Id="rId328" Type="http://schemas.openxmlformats.org/officeDocument/2006/relationships/hyperlink" Target="https://agent-admin.paveapi.com/inspectionView/CRMT-902W2BT8BY?activeTab=past-sessions" TargetMode="External"/><Relationship Id="rId561" Type="http://schemas.openxmlformats.org/officeDocument/2006/relationships/hyperlink" Target="https://agent-admin.paveapi.com/inspectionView/AMWT-SPFKCQUKFQ?activeTab=past-sessions" TargetMode="External"/><Relationship Id="rId560" Type="http://schemas.openxmlformats.org/officeDocument/2006/relationships/hyperlink" Target="https://agent-admin.paveapi.com/inspectionView/AMWT-9NTRQMLSAA?activeTab=past-sessions" TargetMode="External"/><Relationship Id="rId323" Type="http://schemas.openxmlformats.org/officeDocument/2006/relationships/hyperlink" Target="https://agent-admin.paveapi.com/inspectionView/LTM-T8CLTNWENC?activeTab=past-sessions" TargetMode="External"/><Relationship Id="rId565" Type="http://schemas.openxmlformats.org/officeDocument/2006/relationships/hyperlink" Target="https://agent-admin.paveapi.com/inspectionView/AMWT-IVHFQ28RAA?activeTab=past-sessions" TargetMode="External"/><Relationship Id="rId322" Type="http://schemas.openxmlformats.org/officeDocument/2006/relationships/hyperlink" Target="https://agent-admin.paveapi.com/inspectionView/CRMI-FNM9K8Q5EX?activeTab=past-sessions" TargetMode="External"/><Relationship Id="rId564" Type="http://schemas.openxmlformats.org/officeDocument/2006/relationships/hyperlink" Target="https://agent-admin.paveapi.com/inspectionView/AMWT-MKDLCR1CDU?activeTab=past-sessions" TargetMode="External"/><Relationship Id="rId321" Type="http://schemas.openxmlformats.org/officeDocument/2006/relationships/hyperlink" Target="https://agent-admin.paveapi.com/inspectionView/AMES-ZLHDIOMNUT?activeTab=past-sessions" TargetMode="External"/><Relationship Id="rId563" Type="http://schemas.openxmlformats.org/officeDocument/2006/relationships/hyperlink" Target="https://agent-admin.paveapi.com/inspectionView/AMWT-S8S3OHGB2Q?activeTab=past-sessions" TargetMode="External"/><Relationship Id="rId320" Type="http://schemas.openxmlformats.org/officeDocument/2006/relationships/hyperlink" Target="https://agent-admin.paveapi.com/inspectionView/CRMI-IAGAY0GKKC?activeTab=past-sessions" TargetMode="External"/><Relationship Id="rId562" Type="http://schemas.openxmlformats.org/officeDocument/2006/relationships/hyperlink" Target="https://agent-admin.paveapi.com/inspectionView/AMWT-NTIG3MFFDM?activeTab=past-sessions" TargetMode="External"/><Relationship Id="rId316" Type="http://schemas.openxmlformats.org/officeDocument/2006/relationships/hyperlink" Target="https://agent-admin.paveapi.com/inspectionView/UMF4-OHXRHXOHG2?activeTab=past-sessions" TargetMode="External"/><Relationship Id="rId558" Type="http://schemas.openxmlformats.org/officeDocument/2006/relationships/hyperlink" Target="https://agent-admin.paveapi.com/inspectionView/AMWK-TY9DR2OTE4?activeTab=past-sessions" TargetMode="External"/><Relationship Id="rId315" Type="http://schemas.openxmlformats.org/officeDocument/2006/relationships/hyperlink" Target="https://agent-admin.paveapi.com/inspectionView/CRMI-8C34RXUPWE?activeTab=past-sessions" TargetMode="External"/><Relationship Id="rId557" Type="http://schemas.openxmlformats.org/officeDocument/2006/relationships/hyperlink" Target="https://agent-admin.paveapi.com/inspectionView/AMWT-YLVS3YR51X?activeTab=past-sessions" TargetMode="External"/><Relationship Id="rId799" Type="http://schemas.openxmlformats.org/officeDocument/2006/relationships/hyperlink" Target="https://agent-admin.paveapi.com/inspectionView/AMDE-N4NYUZSIAL?activeTab=past-sessions" TargetMode="External"/><Relationship Id="rId314" Type="http://schemas.openxmlformats.org/officeDocument/2006/relationships/hyperlink" Target="https://agent-admin.paveapi.com/inspectionView/CRMT-WZYT1ZN13T?activeTab=past-sessions" TargetMode="External"/><Relationship Id="rId556" Type="http://schemas.openxmlformats.org/officeDocument/2006/relationships/hyperlink" Target="https://agent-admin.paveapi.com/inspectionView/AMES-ZDEPNIVCFT?activeTab=past-sessions" TargetMode="External"/><Relationship Id="rId798" Type="http://schemas.openxmlformats.org/officeDocument/2006/relationships/hyperlink" Target="https://agent-admin.paveapi.com/inspectionView/AMWT-AIXXJQWXC4?activeTab=past-sessions" TargetMode="External"/><Relationship Id="rId313" Type="http://schemas.openxmlformats.org/officeDocument/2006/relationships/hyperlink" Target="https://agent-admin.paveapi.com/inspectionView/CRMI-SEJCC38XR5?activeTab=past-sessions" TargetMode="External"/><Relationship Id="rId555" Type="http://schemas.openxmlformats.org/officeDocument/2006/relationships/hyperlink" Target="https://agent-admin.paveapi.com/inspectionView/AMDE-7CKD72KTYE?activeTab=past-sessions" TargetMode="External"/><Relationship Id="rId797" Type="http://schemas.openxmlformats.org/officeDocument/2006/relationships/hyperlink" Target="https://agent-admin.paveapi.com/inspectionView/AMWT-MGDQIWOFWC?activeTab=past-sessions" TargetMode="External"/><Relationship Id="rId319" Type="http://schemas.openxmlformats.org/officeDocument/2006/relationships/hyperlink" Target="https://agent-admin.paveapi.com/inspectionView/AMFR-LZBONE4GRY?activeTab=past-sessions" TargetMode="External"/><Relationship Id="rId318" Type="http://schemas.openxmlformats.org/officeDocument/2006/relationships/hyperlink" Target="https://agent-admin.paveapi.com/inspectionView/AMWT-F2U9KJZQE0?activeTab=past-sessions" TargetMode="External"/><Relationship Id="rId317" Type="http://schemas.openxmlformats.org/officeDocument/2006/relationships/hyperlink" Target="https://agent-admin.paveapi.com/inspectionView/HHSI-LMHZM7XQFG?activeTab=past-sessions" TargetMode="External"/><Relationship Id="rId559" Type="http://schemas.openxmlformats.org/officeDocument/2006/relationships/hyperlink" Target="https://agent-admin.paveapi.com/inspectionView/AMDE-SEFMWX0SA1?activeTab=past-sessions" TargetMode="External"/><Relationship Id="rId550" Type="http://schemas.openxmlformats.org/officeDocument/2006/relationships/hyperlink" Target="https://agent-admin.paveapi.com/inspectionView/AMWT-WBEQPINXMF?activeTab=past-sessions" TargetMode="External"/><Relationship Id="rId792" Type="http://schemas.openxmlformats.org/officeDocument/2006/relationships/hyperlink" Target="https://agent-admin.paveapi.com/inspectionView/CRMT-PKZWUHCQAV?activeTab=past-sessions" TargetMode="External"/><Relationship Id="rId791" Type="http://schemas.openxmlformats.org/officeDocument/2006/relationships/hyperlink" Target="https://agent-admin.paveapi.com/inspectionView/CRMT-3GHVJG5A1M?activeTab=past-sessions" TargetMode="External"/><Relationship Id="rId790" Type="http://schemas.openxmlformats.org/officeDocument/2006/relationships/hyperlink" Target="https://agent-admin.paveapi.com/inspectionView/LTM-MIMFEGPY9R?activeTab=past-sessions" TargetMode="External"/><Relationship Id="rId312" Type="http://schemas.openxmlformats.org/officeDocument/2006/relationships/hyperlink" Target="https://agent-admin.paveapi.com/inspectionView/CRMI-EZCKJQXCJA?activeTab=past-sessions" TargetMode="External"/><Relationship Id="rId554" Type="http://schemas.openxmlformats.org/officeDocument/2006/relationships/hyperlink" Target="https://agent-admin.paveapi.com/inspectionView/AMWT-GFE5PI5B8K?activeTab=past-sessions" TargetMode="External"/><Relationship Id="rId796" Type="http://schemas.openxmlformats.org/officeDocument/2006/relationships/hyperlink" Target="https://agent-admin.paveapi.com/inspectionView/CRMI-BX8FHGPS7P?activeTab=past-sessions" TargetMode="External"/><Relationship Id="rId311" Type="http://schemas.openxmlformats.org/officeDocument/2006/relationships/hyperlink" Target="https://agent-admin.paveapi.com/inspectionView/CRMI-I8IDBIAJ9R?activeTab=past-sessions" TargetMode="External"/><Relationship Id="rId553" Type="http://schemas.openxmlformats.org/officeDocument/2006/relationships/hyperlink" Target="https://agent-admin.paveapi.com/inspectionView/AMWT-AKIGNTOQUA?activeTab=past-sessions" TargetMode="External"/><Relationship Id="rId795" Type="http://schemas.openxmlformats.org/officeDocument/2006/relationships/hyperlink" Target="https://agent-admin.paveapi.com/inspectionView/AMWT-VNDREYJEKR?activeTab=past-sessions" TargetMode="External"/><Relationship Id="rId310" Type="http://schemas.openxmlformats.org/officeDocument/2006/relationships/hyperlink" Target="https://agent-admin.paveapi.com/inspectionView/CRMI-HEGJHA0PLL?activeTab=past-sessions" TargetMode="External"/><Relationship Id="rId552" Type="http://schemas.openxmlformats.org/officeDocument/2006/relationships/hyperlink" Target="https://agent-admin.paveapi.com/inspectionView/AMES-U43JURKWT2?activeTab=past-sessions" TargetMode="External"/><Relationship Id="rId794" Type="http://schemas.openxmlformats.org/officeDocument/2006/relationships/hyperlink" Target="https://agent-admin.paveapi.com/inspectionView/AMWK-N8MDVXGFYI?activeTab=past-sessions" TargetMode="External"/><Relationship Id="rId551" Type="http://schemas.openxmlformats.org/officeDocument/2006/relationships/hyperlink" Target="https://agent-admin.paveapi.com/inspectionView/AMDE-ZKIAOEJIRI?activeTab=past-sessions" TargetMode="External"/><Relationship Id="rId793" Type="http://schemas.openxmlformats.org/officeDocument/2006/relationships/hyperlink" Target="https://agent-admin.paveapi.com/inspectionView/UMF4-G2Q1V23FCO?activeTab=past-sessions" TargetMode="External"/><Relationship Id="rId297" Type="http://schemas.openxmlformats.org/officeDocument/2006/relationships/hyperlink" Target="https://agent-admin.paveapi.com/inspectionView/CRMI-LLBKVYNNKW?activeTab=past-sessions" TargetMode="External"/><Relationship Id="rId296" Type="http://schemas.openxmlformats.org/officeDocument/2006/relationships/hyperlink" Target="https://agent-admin.paveapi.com/inspectionView/AMFR-NMF8DEBEA9?activeTab=past-sessions" TargetMode="External"/><Relationship Id="rId295" Type="http://schemas.openxmlformats.org/officeDocument/2006/relationships/hyperlink" Target="https://agent-admin.paveapi.com/inspectionView/AMWT-ZW5XH12XLM?activeTab=past-sessions" TargetMode="External"/><Relationship Id="rId294" Type="http://schemas.openxmlformats.org/officeDocument/2006/relationships/hyperlink" Target="https://agent-admin.paveapi.com/inspectionView/AMWK-ZUQ64PXWQY?activeTab=past-sessions" TargetMode="External"/><Relationship Id="rId299" Type="http://schemas.openxmlformats.org/officeDocument/2006/relationships/hyperlink" Target="https://agent-admin.paveapi.com/inspectionView/AMAU-UO20098VSS?activeTab=past-sessions" TargetMode="External"/><Relationship Id="rId298" Type="http://schemas.openxmlformats.org/officeDocument/2006/relationships/hyperlink" Target="https://agent-admin.paveapi.com/inspectionView/CRMI-MRR1YFM3RJ?activeTab=past-sessions" TargetMode="External"/><Relationship Id="rId271" Type="http://schemas.openxmlformats.org/officeDocument/2006/relationships/hyperlink" Target="https://agent-admin.paveapi.com/inspectionView/CRMI-JWNWNABRTR?activeTab=past-sessions" TargetMode="External"/><Relationship Id="rId270" Type="http://schemas.openxmlformats.org/officeDocument/2006/relationships/hyperlink" Target="https://agent-admin.paveapi.com/inspectionView/AMWT-IUKFGD9VDZ?activeTab=past-sessions" TargetMode="External"/><Relationship Id="rId269" Type="http://schemas.openxmlformats.org/officeDocument/2006/relationships/hyperlink" Target="https://agent-admin.paveapi.com/inspectionView/CRMT-EHQTPPTYNO?activeTab=past-sessions" TargetMode="External"/><Relationship Id="rId264" Type="http://schemas.openxmlformats.org/officeDocument/2006/relationships/hyperlink" Target="https://agent-admin.paveapi.com/inspectionView/CRMI-BMYPEVOIFT?activeTab=past-sessions" TargetMode="External"/><Relationship Id="rId263" Type="http://schemas.openxmlformats.org/officeDocument/2006/relationships/hyperlink" Target="https://agent-admin.paveapi.com/inspectionView/CRMI-SI2HOALV71?activeTab=past-sessions" TargetMode="External"/><Relationship Id="rId262" Type="http://schemas.openxmlformats.org/officeDocument/2006/relationships/hyperlink" Target="https://agent-admin.paveapi.com/inspectionView/AMWT-BPKFWDTASR?activeTab=past-sessions" TargetMode="External"/><Relationship Id="rId261" Type="http://schemas.openxmlformats.org/officeDocument/2006/relationships/hyperlink" Target="https://agent-admin.paveapi.com/inspectionView/AMWT-TZI14WGSW5?activeTab=past-sessions" TargetMode="External"/><Relationship Id="rId268" Type="http://schemas.openxmlformats.org/officeDocument/2006/relationships/hyperlink" Target="https://agent-admin.paveapi.com/inspectionView/AMWT-BRG7RJU7A6?activeTab=past-sessions" TargetMode="External"/><Relationship Id="rId267" Type="http://schemas.openxmlformats.org/officeDocument/2006/relationships/hyperlink" Target="https://agent-admin.paveapi.com/inspectionView/AMFR-A58K5BBFIY?activeTab=past-sessions" TargetMode="External"/><Relationship Id="rId266" Type="http://schemas.openxmlformats.org/officeDocument/2006/relationships/hyperlink" Target="https://agent-admin.paveapi.com/inspectionView/CRMT-8NFJHV2JBP?activeTab=past-sessions" TargetMode="External"/><Relationship Id="rId265" Type="http://schemas.openxmlformats.org/officeDocument/2006/relationships/hyperlink" Target="https://agent-admin.paveapi.com/inspectionView/AMWT-4YRTKDTCC6?activeTab=past-sessions" TargetMode="External"/><Relationship Id="rId260" Type="http://schemas.openxmlformats.org/officeDocument/2006/relationships/hyperlink" Target="https://agent-admin.paveapi.com/inspectionView/CRMI-YFYWSMBF88?activeTab=past-sessions" TargetMode="External"/><Relationship Id="rId259" Type="http://schemas.openxmlformats.org/officeDocument/2006/relationships/hyperlink" Target="https://agent-admin.paveapi.com/inspectionView/CRMI-6DHGG9LMIP?activeTab=past-sessions" TargetMode="External"/><Relationship Id="rId258" Type="http://schemas.openxmlformats.org/officeDocument/2006/relationships/hyperlink" Target="https://agent-admin.paveapi.com/inspectionView/AMFR-VXSTLYSV5O?activeTab=past-sessions" TargetMode="External"/><Relationship Id="rId253" Type="http://schemas.openxmlformats.org/officeDocument/2006/relationships/hyperlink" Target="https://agent-admin.paveapi.com/inspectionView/CRMI-FV5RYMUB9T?activeTab=past-sessions" TargetMode="External"/><Relationship Id="rId495" Type="http://schemas.openxmlformats.org/officeDocument/2006/relationships/hyperlink" Target="https://agent-admin.paveapi.com/inspectionView/AMWT-LFIIQMOBIK?activeTab=past-sessions" TargetMode="External"/><Relationship Id="rId252" Type="http://schemas.openxmlformats.org/officeDocument/2006/relationships/hyperlink" Target="https://agent-admin.paveapi.com/inspectionView/AMWT-UJOCUW7UZM?activeTab=past-sessions" TargetMode="External"/><Relationship Id="rId494" Type="http://schemas.openxmlformats.org/officeDocument/2006/relationships/hyperlink" Target="https://agent-admin.paveapi.com/inspectionView/AMWT-WO8DB4RGZN?activeTab=past-sessions" TargetMode="External"/><Relationship Id="rId251" Type="http://schemas.openxmlformats.org/officeDocument/2006/relationships/hyperlink" Target="https://agent-admin.paveapi.com/inspectionView/AMWT-EZXB8OZHAU?activeTab=past-sessions" TargetMode="External"/><Relationship Id="rId493" Type="http://schemas.openxmlformats.org/officeDocument/2006/relationships/hyperlink" Target="https://agent-admin.paveapi.com/inspectionView/AMWT-HBZCDRJAEJ?activeTab=past-sessions" TargetMode="External"/><Relationship Id="rId250" Type="http://schemas.openxmlformats.org/officeDocument/2006/relationships/hyperlink" Target="https://agent-admin.paveapi.com/inspectionView/CRMT-J3RUUYATDF?activeTab=past-sessions" TargetMode="External"/><Relationship Id="rId492" Type="http://schemas.openxmlformats.org/officeDocument/2006/relationships/hyperlink" Target="https://agent-admin.paveapi.com/inspectionView/AMWT-ZM2WQFPGYD?activeTab=past-sessions" TargetMode="External"/><Relationship Id="rId257" Type="http://schemas.openxmlformats.org/officeDocument/2006/relationships/hyperlink" Target="https://agent-admin.paveapi.com/inspectionView/AMWT-CQJEXYJOWZ?activeTab=past-sessions" TargetMode="External"/><Relationship Id="rId499" Type="http://schemas.openxmlformats.org/officeDocument/2006/relationships/hyperlink" Target="https://agent-admin.paveapi.com/inspectionView/AMWT-PGR0LQE1HV?activeTab=past-sessions" TargetMode="External"/><Relationship Id="rId256" Type="http://schemas.openxmlformats.org/officeDocument/2006/relationships/hyperlink" Target="https://agent-admin.paveapi.com/inspectionView/CRMI-DLRBFGVFCG?activeTab=past-sessions" TargetMode="External"/><Relationship Id="rId498" Type="http://schemas.openxmlformats.org/officeDocument/2006/relationships/hyperlink" Target="https://agent-admin.paveapi.com/inspectionView/AMWT-CIUUQNXKJP?activeTab=past-sessions" TargetMode="External"/><Relationship Id="rId255" Type="http://schemas.openxmlformats.org/officeDocument/2006/relationships/hyperlink" Target="https://agent-admin.paveapi.com/inspectionView/AMES-XJO4ZS6VS3?activeTab=past-sessions" TargetMode="External"/><Relationship Id="rId497" Type="http://schemas.openxmlformats.org/officeDocument/2006/relationships/hyperlink" Target="https://agent-admin.paveapi.com/inspectionView/AMWT-44YVQ7ZSIO?activeTab=past-sessions" TargetMode="External"/><Relationship Id="rId254" Type="http://schemas.openxmlformats.org/officeDocument/2006/relationships/hyperlink" Target="https://agent-admin.paveapi.com/inspectionView/LTM-S3ENYJRMEX?activeTab=past-sessions" TargetMode="External"/><Relationship Id="rId496" Type="http://schemas.openxmlformats.org/officeDocument/2006/relationships/hyperlink" Target="https://agent-admin.paveapi.com/inspectionView/AMWT-DF3BHCCAJ8?activeTab=past-sessions" TargetMode="External"/><Relationship Id="rId293" Type="http://schemas.openxmlformats.org/officeDocument/2006/relationships/hyperlink" Target="https://agent-admin.paveapi.com/inspectionView/CRMI-RNPNMHEJ3T?activeTab=past-sessions" TargetMode="External"/><Relationship Id="rId292" Type="http://schemas.openxmlformats.org/officeDocument/2006/relationships/hyperlink" Target="https://agent-admin.paveapi.com/inspectionView/CRMT-13GIXOVNYY?activeTab=past-sessions" TargetMode="External"/><Relationship Id="rId291" Type="http://schemas.openxmlformats.org/officeDocument/2006/relationships/hyperlink" Target="https://agent-admin.paveapi.com/inspectionView/CRMT-BH77NBYYDI?activeTab=past-sessions" TargetMode="External"/><Relationship Id="rId290" Type="http://schemas.openxmlformats.org/officeDocument/2006/relationships/hyperlink" Target="https://agent-admin.paveapi.com/inspectionView/MFL-RXEGN3CVEN?activeTab=past-sessions" TargetMode="External"/><Relationship Id="rId286" Type="http://schemas.openxmlformats.org/officeDocument/2006/relationships/hyperlink" Target="https://agent-admin.paveapi.com/inspectionView/AMDE-YGWRGHBS3Q?activeTab=past-sessions" TargetMode="External"/><Relationship Id="rId285" Type="http://schemas.openxmlformats.org/officeDocument/2006/relationships/hyperlink" Target="https://agent-admin.paveapi.com/inspectionView/AMDE-UYIJH9GXS1?activeTab=past-sessions" TargetMode="External"/><Relationship Id="rId284" Type="http://schemas.openxmlformats.org/officeDocument/2006/relationships/hyperlink" Target="https://agent-admin.paveapi.com/inspectionView/LTM-P1H6YYSKFF?activeTab=past-sessions" TargetMode="External"/><Relationship Id="rId283" Type="http://schemas.openxmlformats.org/officeDocument/2006/relationships/hyperlink" Target="https://agent-admin.paveapi.com/inspectionView/EV5A-GQNGPTNXWC?activeTab=past-sessions" TargetMode="External"/><Relationship Id="rId289" Type="http://schemas.openxmlformats.org/officeDocument/2006/relationships/hyperlink" Target="https://agent-admin.paveapi.com/inspectionView/CRMI-R5PRJVBGUF?activeTab=past-sessions" TargetMode="External"/><Relationship Id="rId288" Type="http://schemas.openxmlformats.org/officeDocument/2006/relationships/hyperlink" Target="https://agent-admin.paveapi.com/inspectionView/LTM-TW6OLCOZDU?activeTab=past-sessions" TargetMode="External"/><Relationship Id="rId287" Type="http://schemas.openxmlformats.org/officeDocument/2006/relationships/hyperlink" Target="https://agent-admin.paveapi.com/inspectionView/AMWT-JA9X4B6AEP?activeTab=past-sessions" TargetMode="External"/><Relationship Id="rId282" Type="http://schemas.openxmlformats.org/officeDocument/2006/relationships/hyperlink" Target="https://agent-admin.paveapi.com/inspectionView/CRMT-GLDLDL9QO0?activeTab=past-sessions" TargetMode="External"/><Relationship Id="rId281" Type="http://schemas.openxmlformats.org/officeDocument/2006/relationships/hyperlink" Target="https://agent-admin.paveapi.com/inspectionView/AMWT-VCEFMVIYXJ?activeTab=past-sessions" TargetMode="External"/><Relationship Id="rId280" Type="http://schemas.openxmlformats.org/officeDocument/2006/relationships/hyperlink" Target="https://agent-admin.paveapi.com/inspectionView/CRMI-QKSC0SGLYN?activeTab=past-sessions" TargetMode="External"/><Relationship Id="rId275" Type="http://schemas.openxmlformats.org/officeDocument/2006/relationships/hyperlink" Target="https://agent-admin.paveapi.com/inspectionView/CRMI-UKERMC0ZSK?activeTab=past-sessions" TargetMode="External"/><Relationship Id="rId274" Type="http://schemas.openxmlformats.org/officeDocument/2006/relationships/hyperlink" Target="https://agent-admin.paveapi.com/inspectionView/HHSI-1IARIL7AQX?activeTab=past-sessions" TargetMode="External"/><Relationship Id="rId273" Type="http://schemas.openxmlformats.org/officeDocument/2006/relationships/hyperlink" Target="https://agent-admin.paveapi.com/inspectionView/AMWT-6NBXUMNXYT?activeTab=past-sessions" TargetMode="External"/><Relationship Id="rId272" Type="http://schemas.openxmlformats.org/officeDocument/2006/relationships/hyperlink" Target="https://agent-admin.paveapi.com/inspectionView/LTM-9XTEDOGCVL?activeTab=past-sessions" TargetMode="External"/><Relationship Id="rId279" Type="http://schemas.openxmlformats.org/officeDocument/2006/relationships/hyperlink" Target="https://agent-admin.paveapi.com/inspectionView/AMWT-ICFGRI5XO5?activeTab=past-sessions" TargetMode="External"/><Relationship Id="rId278" Type="http://schemas.openxmlformats.org/officeDocument/2006/relationships/hyperlink" Target="https://agent-admin.paveapi.com/inspectionView/CRMI-K736AKMQFA?activeTab=past-sessions" TargetMode="External"/><Relationship Id="rId277" Type="http://schemas.openxmlformats.org/officeDocument/2006/relationships/hyperlink" Target="https://agent-admin.paveapi.com/inspectionView/CRMI-ITSWALFT86?activeTab=past-sessions" TargetMode="External"/><Relationship Id="rId276" Type="http://schemas.openxmlformats.org/officeDocument/2006/relationships/hyperlink" Target="https://agent-admin.paveapi.com/inspectionView/AMWT-4U2QHN63RX?activeTab=past-sessions" TargetMode="External"/><Relationship Id="rId907" Type="http://schemas.openxmlformats.org/officeDocument/2006/relationships/hyperlink" Target="https://agent-admin.paveapi.com/inspectionView/AMWT-K52ZHN7OLG?activeTab=past-sessions" TargetMode="External"/><Relationship Id="rId906" Type="http://schemas.openxmlformats.org/officeDocument/2006/relationships/hyperlink" Target="https://agent-admin.paveapi.com/inspectionView/AMWT-LDJMTAJCKV?activeTab=past-sessions" TargetMode="External"/><Relationship Id="rId905" Type="http://schemas.openxmlformats.org/officeDocument/2006/relationships/hyperlink" Target="https://agent-admin.paveapi.com/inspectionView/AMRR-IAPXIPNQ06?activeTab=past-sessions" TargetMode="External"/><Relationship Id="rId904" Type="http://schemas.openxmlformats.org/officeDocument/2006/relationships/hyperlink" Target="https://agent-admin.paveapi.com/inspectionView/AMWT-Z7UUMQVYWU?activeTab=past-sessions" TargetMode="External"/><Relationship Id="rId909" Type="http://schemas.openxmlformats.org/officeDocument/2006/relationships/hyperlink" Target="https://agent-admin.paveapi.com/inspectionView/AMDE-FSBSG37H87?activeTab=past-sessions" TargetMode="External"/><Relationship Id="rId908" Type="http://schemas.openxmlformats.org/officeDocument/2006/relationships/hyperlink" Target="https://agent-admin.paveapi.com/inspectionView/AMWT-DCTPXTJ5Q1?activeTab=past-sessions" TargetMode="External"/><Relationship Id="rId903" Type="http://schemas.openxmlformats.org/officeDocument/2006/relationships/hyperlink" Target="https://agent-admin.paveapi.com/inspectionView/AMWT-PXUE8B8R41?activeTab=past-sessions" TargetMode="External"/><Relationship Id="rId902" Type="http://schemas.openxmlformats.org/officeDocument/2006/relationships/hyperlink" Target="https://agent-admin.paveapi.com/inspectionView/AMRR-F9O81PS350?activeTab=past-sessions" TargetMode="External"/><Relationship Id="rId901" Type="http://schemas.openxmlformats.org/officeDocument/2006/relationships/hyperlink" Target="https://agent-admin.paveapi.com/inspectionView/AMWT-BARVD7QVTF?activeTab=past-sessions" TargetMode="External"/><Relationship Id="rId900" Type="http://schemas.openxmlformats.org/officeDocument/2006/relationships/hyperlink" Target="https://agent-admin.paveapi.com/inspectionView/AMWT-KSL7P9MGSZ?activeTab=past-sessions" TargetMode="External"/><Relationship Id="rId929" Type="http://schemas.openxmlformats.org/officeDocument/2006/relationships/hyperlink" Target="https://agent-admin.paveapi.com/inspectionView/CRMI-VZPMJ0JBN3?activeTab=past-sessions" TargetMode="External"/><Relationship Id="rId928" Type="http://schemas.openxmlformats.org/officeDocument/2006/relationships/hyperlink" Target="https://agent-admin.paveapi.com/inspectionView/CRMI-268QPV54MJ?activeTab=past-sessions" TargetMode="External"/><Relationship Id="rId927" Type="http://schemas.openxmlformats.org/officeDocument/2006/relationships/hyperlink" Target="https://agent-admin.paveapi.com/inspectionView/CRMT-RHULHO8JGQ?activeTab=past-sessions" TargetMode="External"/><Relationship Id="rId926" Type="http://schemas.openxmlformats.org/officeDocument/2006/relationships/hyperlink" Target="https://agent-admin.paveapi.com/inspectionView/AMRR-D1ZDXWAUCO?activeTab=past-sessions" TargetMode="External"/><Relationship Id="rId921" Type="http://schemas.openxmlformats.org/officeDocument/2006/relationships/hyperlink" Target="https://agent-admin.paveapi.com/inspectionView/AMWT-KSK5VPUQGT?activeTab=past-sessions" TargetMode="External"/><Relationship Id="rId920" Type="http://schemas.openxmlformats.org/officeDocument/2006/relationships/hyperlink" Target="https://agent-admin.paveapi.com/inspectionView/UMF4-RJGQJSCTNG?activeTab=past-sessions" TargetMode="External"/><Relationship Id="rId925" Type="http://schemas.openxmlformats.org/officeDocument/2006/relationships/hyperlink" Target="https://agent-admin.paveapi.com/inspectionView/CRMI-MZMSA1MCOF?activeTab=past-sessions" TargetMode="External"/><Relationship Id="rId924" Type="http://schemas.openxmlformats.org/officeDocument/2006/relationships/hyperlink" Target="https://agent-admin.paveapi.com/inspectionView/UMF4-YZ35BN3FVU?activeTab=past-sessions" TargetMode="External"/><Relationship Id="rId923" Type="http://schemas.openxmlformats.org/officeDocument/2006/relationships/hyperlink" Target="https://agent-admin.paveapi.com/inspectionView/AMWT-IVNPQ9JUF0?activeTab=past-sessions" TargetMode="External"/><Relationship Id="rId922" Type="http://schemas.openxmlformats.org/officeDocument/2006/relationships/hyperlink" Target="https://agent-admin.paveapi.com/inspectionView/AMWT-QLE7NKCONO?activeTab=past-sessions" TargetMode="External"/><Relationship Id="rId918" Type="http://schemas.openxmlformats.org/officeDocument/2006/relationships/hyperlink" Target="https://agent-admin.paveapi.com/inspectionView/AMWT-2KP62GL29X?activeTab=past-sessions" TargetMode="External"/><Relationship Id="rId917" Type="http://schemas.openxmlformats.org/officeDocument/2006/relationships/hyperlink" Target="https://agent-admin.paveapi.com/inspectionView/LTM-F6PCCZA9OT?activeTab=past-sessions" TargetMode="External"/><Relationship Id="rId916" Type="http://schemas.openxmlformats.org/officeDocument/2006/relationships/hyperlink" Target="https://agent-admin.paveapi.com/inspectionView/AMWT-I2RNYQJZKY?activeTab=past-sessions" TargetMode="External"/><Relationship Id="rId915" Type="http://schemas.openxmlformats.org/officeDocument/2006/relationships/hyperlink" Target="https://agent-admin.paveapi.com/inspectionView/AMDE-QNMD1QPBBY?activeTab=past-sessions" TargetMode="External"/><Relationship Id="rId919" Type="http://schemas.openxmlformats.org/officeDocument/2006/relationships/hyperlink" Target="https://agent-admin.paveapi.com/inspectionView/AMWT-7PXD5I0FK6?activeTab=past-sessions" TargetMode="External"/><Relationship Id="rId910" Type="http://schemas.openxmlformats.org/officeDocument/2006/relationships/hyperlink" Target="https://agent-admin.paveapi.com/inspectionView/AMWT-N6JGZG0FF7?activeTab=past-sessions" TargetMode="External"/><Relationship Id="rId914" Type="http://schemas.openxmlformats.org/officeDocument/2006/relationships/hyperlink" Target="https://agent-admin.paveapi.com/inspectionView/AMWT-3YD3DZ2B0T?activeTab=past-sessions" TargetMode="External"/><Relationship Id="rId913" Type="http://schemas.openxmlformats.org/officeDocument/2006/relationships/hyperlink" Target="https://agent-admin.paveapi.com/inspectionView/AMWT-NFAZBHMRWU?activeTab=past-sessions" TargetMode="External"/><Relationship Id="rId912" Type="http://schemas.openxmlformats.org/officeDocument/2006/relationships/hyperlink" Target="https://agent-admin.paveapi.com/inspectionView/AMRR-RCYDQHLHHG?activeTab=past-sessions" TargetMode="External"/><Relationship Id="rId911" Type="http://schemas.openxmlformats.org/officeDocument/2006/relationships/hyperlink" Target="https://agent-admin.paveapi.com/inspectionView/AMRR-MWXXFMPJ6N?activeTab=past-sessions" TargetMode="External"/><Relationship Id="rId629" Type="http://schemas.openxmlformats.org/officeDocument/2006/relationships/hyperlink" Target="https://agent-admin.paveapi.com/inspectionView/AMUO-5W0GSBWPQC?activeTab=past-sessions" TargetMode="External"/><Relationship Id="rId624" Type="http://schemas.openxmlformats.org/officeDocument/2006/relationships/hyperlink" Target="https://agent-admin.paveapi.com/inspectionView/ADF-HDAFNHJ9IV?activeTab=past-sessions" TargetMode="External"/><Relationship Id="rId866" Type="http://schemas.openxmlformats.org/officeDocument/2006/relationships/hyperlink" Target="https://agent-admin.paveapi.com/inspectionView/CRMI-RJX7QDKMVL?activeTab=past-sessions" TargetMode="External"/><Relationship Id="rId623" Type="http://schemas.openxmlformats.org/officeDocument/2006/relationships/hyperlink" Target="https://agent-admin.paveapi.com/inspectionView/ADF-ZGGCEZJGSQ?activeTab=past-sessions" TargetMode="External"/><Relationship Id="rId865" Type="http://schemas.openxmlformats.org/officeDocument/2006/relationships/hyperlink" Target="https://agent-admin.paveapi.com/inspectionView/LTM-ENDNFOX3JK?activeTab=past-sessions" TargetMode="External"/><Relationship Id="rId622" Type="http://schemas.openxmlformats.org/officeDocument/2006/relationships/hyperlink" Target="https://agent-admin.paveapi.com/inspectionView/ADF-O3VZERZT4P?activeTab=past-sessions" TargetMode="External"/><Relationship Id="rId864" Type="http://schemas.openxmlformats.org/officeDocument/2006/relationships/hyperlink" Target="https://agent-admin.paveapi.com/inspectionView/AMWT-EGPLC39MZM?activeTab=past-sessions" TargetMode="External"/><Relationship Id="rId621" Type="http://schemas.openxmlformats.org/officeDocument/2006/relationships/hyperlink" Target="https://agent-admin.paveapi.com/inspectionView/ADF-NU1FJRMSWF?activeTab=past-sessions" TargetMode="External"/><Relationship Id="rId863" Type="http://schemas.openxmlformats.org/officeDocument/2006/relationships/hyperlink" Target="https://agent-admin.paveapi.com/inspectionView/CRMI-06SCI9YNLQ?activeTab=past-sessions" TargetMode="External"/><Relationship Id="rId628" Type="http://schemas.openxmlformats.org/officeDocument/2006/relationships/hyperlink" Target="https://agent-admin.paveapi.com/inspectionView/AMNL-YNL9ZMI0KQ?activeTab=past-sessions" TargetMode="External"/><Relationship Id="rId627" Type="http://schemas.openxmlformats.org/officeDocument/2006/relationships/hyperlink" Target="https://agent-admin.paveapi.com/inspectionView/ADF-ESDKELQ1O9?activeTab=past-sessions" TargetMode="External"/><Relationship Id="rId869" Type="http://schemas.openxmlformats.org/officeDocument/2006/relationships/hyperlink" Target="https://agent-admin.paveapi.com/inspectionView/LTM-5LAHX2MHJ2?activeTab=past-sessions" TargetMode="External"/><Relationship Id="rId626" Type="http://schemas.openxmlformats.org/officeDocument/2006/relationships/hyperlink" Target="https://agent-admin.paveapi.com/inspectionView/ADF-V8KCD3BTYN?activeTab=past-sessions" TargetMode="External"/><Relationship Id="rId868" Type="http://schemas.openxmlformats.org/officeDocument/2006/relationships/hyperlink" Target="https://agent-admin.paveapi.com/inspectionView/UMF4-DTLTEGCTJP?activeTab=past-sessions" TargetMode="External"/><Relationship Id="rId625" Type="http://schemas.openxmlformats.org/officeDocument/2006/relationships/hyperlink" Target="https://agent-admin.paveapi.com/inspectionView/AMIT-1C1SK4VV34?activeTab=past-sessions" TargetMode="External"/><Relationship Id="rId867" Type="http://schemas.openxmlformats.org/officeDocument/2006/relationships/hyperlink" Target="https://agent-admin.paveapi.com/inspectionView/CRMT-GWXELBX7LD?activeTab=past-sessions" TargetMode="External"/><Relationship Id="rId620" Type="http://schemas.openxmlformats.org/officeDocument/2006/relationships/hyperlink" Target="https://agent-admin.paveapi.com/inspectionView/AMUO-PWDKGJDT3A?activeTab=past-sessions" TargetMode="External"/><Relationship Id="rId862" Type="http://schemas.openxmlformats.org/officeDocument/2006/relationships/hyperlink" Target="https://agent-admin.paveapi.com/inspectionView/SMG-F6MMDVDBBB?activeTab=past-sessions" TargetMode="External"/><Relationship Id="rId861" Type="http://schemas.openxmlformats.org/officeDocument/2006/relationships/hyperlink" Target="https://agent-admin.paveapi.com/inspectionView/AMWT-T4AANOXSOR?activeTab=past-sessions" TargetMode="External"/><Relationship Id="rId860" Type="http://schemas.openxmlformats.org/officeDocument/2006/relationships/hyperlink" Target="https://agent-admin.paveapi.com/inspectionView/CRMT-07IHZVNJ9M?activeTab=past-sessions" TargetMode="External"/><Relationship Id="rId619" Type="http://schemas.openxmlformats.org/officeDocument/2006/relationships/hyperlink" Target="https://agent-admin.paveapi.com/inspectionView/AMWT-ZORXJCEJFL?activeTab=past-sessions" TargetMode="External"/><Relationship Id="rId618" Type="http://schemas.openxmlformats.org/officeDocument/2006/relationships/hyperlink" Target="https://agent-admin.paveapi.com/inspectionView/AMWT-AXHWCG6XTS?activeTab=past-sessions" TargetMode="External"/><Relationship Id="rId613" Type="http://schemas.openxmlformats.org/officeDocument/2006/relationships/hyperlink" Target="https://agent-admin.paveapi.com/inspectionView/ADF-4FIS0XUD5U?activeTab=past-sessions" TargetMode="External"/><Relationship Id="rId855" Type="http://schemas.openxmlformats.org/officeDocument/2006/relationships/hyperlink" Target="https://agent-admin.paveapi.com/inspectionView/AMWT-97O4VTAIIY?activeTab=past-sessions" TargetMode="External"/><Relationship Id="rId612" Type="http://schemas.openxmlformats.org/officeDocument/2006/relationships/hyperlink" Target="https://agent-admin.paveapi.com/inspectionView/AMWT-GVHDXCY0UU?activeTab=past-sessions" TargetMode="External"/><Relationship Id="rId854" Type="http://schemas.openxmlformats.org/officeDocument/2006/relationships/hyperlink" Target="https://agent-admin.paveapi.com/inspectionView/LTM-L1LRF0JCOS?activeTab=past-sessions" TargetMode="External"/><Relationship Id="rId611" Type="http://schemas.openxmlformats.org/officeDocument/2006/relationships/hyperlink" Target="https://agent-admin.paveapi.com/inspectionView/AMWT-3BUROXN2QS?activeTab=past-sessions" TargetMode="External"/><Relationship Id="rId853" Type="http://schemas.openxmlformats.org/officeDocument/2006/relationships/hyperlink" Target="https://agent-admin.paveapi.com/inspectionView/SMG-7CNNAHN7JH?activeTab=past-sessions" TargetMode="External"/><Relationship Id="rId610" Type="http://schemas.openxmlformats.org/officeDocument/2006/relationships/hyperlink" Target="https://agent-admin.paveapi.com/inspectionView/DIL1-HEDFGCVWMG?activeTab=past-sessions" TargetMode="External"/><Relationship Id="rId852" Type="http://schemas.openxmlformats.org/officeDocument/2006/relationships/hyperlink" Target="https://agent-admin.paveapi.com/inspectionView/AMRR-USU513VNUR?activeTab=past-sessions" TargetMode="External"/><Relationship Id="rId617" Type="http://schemas.openxmlformats.org/officeDocument/2006/relationships/hyperlink" Target="https://agent-admin.paveapi.com/inspectionView/CRMI-HRT3NACRLP?activeTab=past-sessions" TargetMode="External"/><Relationship Id="rId859" Type="http://schemas.openxmlformats.org/officeDocument/2006/relationships/hyperlink" Target="https://agent-admin.paveapi.com/inspectionView/EOFQ-SVKVZ2HCNJ?activeTab=past-sessions" TargetMode="External"/><Relationship Id="rId616" Type="http://schemas.openxmlformats.org/officeDocument/2006/relationships/hyperlink" Target="https://agent-admin.paveapi.com/inspectionView/ADF-T5Z8U0C7PW?activeTab=past-sessions" TargetMode="External"/><Relationship Id="rId858" Type="http://schemas.openxmlformats.org/officeDocument/2006/relationships/hyperlink" Target="https://agent-admin.paveapi.com/inspectionView/AMWT-9DULKY44KQ?activeTab=past-sessions" TargetMode="External"/><Relationship Id="rId615" Type="http://schemas.openxmlformats.org/officeDocument/2006/relationships/hyperlink" Target="https://agent-admin.paveapi.com/inspectionView/AMWT-36H4KDI4XN?activeTab=past-sessions" TargetMode="External"/><Relationship Id="rId857" Type="http://schemas.openxmlformats.org/officeDocument/2006/relationships/hyperlink" Target="https://agent-admin.paveapi.com/inspectionView/CRMI-NKDBPKNWUE?activeTab=past-sessions" TargetMode="External"/><Relationship Id="rId614" Type="http://schemas.openxmlformats.org/officeDocument/2006/relationships/hyperlink" Target="https://agent-admin.paveapi.com/inspectionView/DIL1-YKPOBVPFBM?activeTab=past-sessions" TargetMode="External"/><Relationship Id="rId856" Type="http://schemas.openxmlformats.org/officeDocument/2006/relationships/hyperlink" Target="https://agent-admin.paveapi.com/inspectionView/LTM-HV0BHK4JTW?activeTab=past-sessions" TargetMode="External"/><Relationship Id="rId851" Type="http://schemas.openxmlformats.org/officeDocument/2006/relationships/hyperlink" Target="https://agent-admin.paveapi.com/inspectionView/CRMI-XMUOGKAXU1?activeTab=past-sessions" TargetMode="External"/><Relationship Id="rId850" Type="http://schemas.openxmlformats.org/officeDocument/2006/relationships/hyperlink" Target="https://agent-admin.paveapi.com/inspectionView/LTM-7NIGV9DRFZ?activeTab=past-sessions" TargetMode="External"/><Relationship Id="rId409" Type="http://schemas.openxmlformats.org/officeDocument/2006/relationships/hyperlink" Target="https://agent-admin.paveapi.com/inspectionView/AMWT-7WKU1UKBGG?activeTab=past-sessions" TargetMode="External"/><Relationship Id="rId404" Type="http://schemas.openxmlformats.org/officeDocument/2006/relationships/hyperlink" Target="https://agent-admin.paveapi.com/inspectionView/AMWT-7FJEHCS27S?activeTab=past-sessions" TargetMode="External"/><Relationship Id="rId646" Type="http://schemas.openxmlformats.org/officeDocument/2006/relationships/hyperlink" Target="https://agent-admin.paveapi.com/inspectionView/ADF-GRXVZ6Y9FA?activeTab=past-sessions" TargetMode="External"/><Relationship Id="rId888" Type="http://schemas.openxmlformats.org/officeDocument/2006/relationships/hyperlink" Target="https://agent-admin.paveapi.com/inspectionView/AMWT-66YPMN53WS?activeTab=past-sessions" TargetMode="External"/><Relationship Id="rId403" Type="http://schemas.openxmlformats.org/officeDocument/2006/relationships/hyperlink" Target="https://agent-admin.paveapi.com/inspectionView/AMWT-5VNZOVE5O3?activeTab=past-sessions" TargetMode="External"/><Relationship Id="rId645" Type="http://schemas.openxmlformats.org/officeDocument/2006/relationships/hyperlink" Target="https://agent-admin.paveapi.com/inspectionView/AMWT-ZFX1Q0LFZS?activeTab=past-sessions" TargetMode="External"/><Relationship Id="rId887" Type="http://schemas.openxmlformats.org/officeDocument/2006/relationships/hyperlink" Target="https://agent-admin.paveapi.com/inspectionView/AMWT-9PCWITT3LN?activeTab=past-sessions" TargetMode="External"/><Relationship Id="rId402" Type="http://schemas.openxmlformats.org/officeDocument/2006/relationships/hyperlink" Target="https://agent-admin.paveapi.com/inspectionView/AMWT-7BUQMLXFFK?activeTab=past-sessions" TargetMode="External"/><Relationship Id="rId644" Type="http://schemas.openxmlformats.org/officeDocument/2006/relationships/hyperlink" Target="https://agent-admin.paveapi.com/inspectionView/AMUO-CJ7VDX4PHJ?activeTab=past-sessions" TargetMode="External"/><Relationship Id="rId886" Type="http://schemas.openxmlformats.org/officeDocument/2006/relationships/hyperlink" Target="https://agent-admin.paveapi.com/inspectionView/AMWT-NK74KBWKRO?activeTab=past-sessions" TargetMode="External"/><Relationship Id="rId401" Type="http://schemas.openxmlformats.org/officeDocument/2006/relationships/hyperlink" Target="https://agent-admin.paveapi.com/inspectionView/AMWK-CI1ESBFVYA?activeTab=past-sessions" TargetMode="External"/><Relationship Id="rId643" Type="http://schemas.openxmlformats.org/officeDocument/2006/relationships/hyperlink" Target="https://agent-admin.paveapi.com/inspectionView/CRMI-45FCXZCDWV?activeTab=past-sessions" TargetMode="External"/><Relationship Id="rId885" Type="http://schemas.openxmlformats.org/officeDocument/2006/relationships/hyperlink" Target="https://agent-admin.paveapi.com/inspectionView/AMWT-8HNHJO8IYQ?activeTab=past-sessions" TargetMode="External"/><Relationship Id="rId408" Type="http://schemas.openxmlformats.org/officeDocument/2006/relationships/hyperlink" Target="https://agent-admin.paveapi.com/inspectionView/AMWT-1GHSWWPTVA?activeTab=past-sessions" TargetMode="External"/><Relationship Id="rId407" Type="http://schemas.openxmlformats.org/officeDocument/2006/relationships/hyperlink" Target="https://agent-admin.paveapi.com/inspectionView/AMDE-MKOFIPYMLG?activeTab=past-sessions" TargetMode="External"/><Relationship Id="rId649" Type="http://schemas.openxmlformats.org/officeDocument/2006/relationships/hyperlink" Target="https://agent-admin.paveapi.com/inspectionView/HHSI-HZPDI3XRPR?activeTab=past-sessions" TargetMode="External"/><Relationship Id="rId406" Type="http://schemas.openxmlformats.org/officeDocument/2006/relationships/hyperlink" Target="https://agent-admin.paveapi.com/inspectionView/AMWT-WGBYDHASOD?activeTab=past-sessions" TargetMode="External"/><Relationship Id="rId648" Type="http://schemas.openxmlformats.org/officeDocument/2006/relationships/hyperlink" Target="https://agent-admin.paveapi.com/inspectionView/AMUO-YYB1AFQNYR?activeTab=past-sessions" TargetMode="External"/><Relationship Id="rId405" Type="http://schemas.openxmlformats.org/officeDocument/2006/relationships/hyperlink" Target="https://agent-admin.paveapi.com/inspectionView/AMWT-TUAMKKLPUB?activeTab=past-sessions" TargetMode="External"/><Relationship Id="rId647" Type="http://schemas.openxmlformats.org/officeDocument/2006/relationships/hyperlink" Target="https://agent-admin.paveapi.com/inspectionView/AMWT-CK92AVJFIJ?activeTab=past-sessions" TargetMode="External"/><Relationship Id="rId889" Type="http://schemas.openxmlformats.org/officeDocument/2006/relationships/hyperlink" Target="https://agent-admin.paveapi.com/inspectionView/AMWT-XWEYLQVVZQ?activeTab=past-sessions" TargetMode="External"/><Relationship Id="rId880" Type="http://schemas.openxmlformats.org/officeDocument/2006/relationships/hyperlink" Target="https://agent-admin.paveapi.com/inspectionView/AMWT-B1XYNQGJWM?activeTab=past-sessions" TargetMode="External"/><Relationship Id="rId400" Type="http://schemas.openxmlformats.org/officeDocument/2006/relationships/hyperlink" Target="https://agent-admin.paveapi.com/inspectionView/AMWT-KYWDM7U4YM?activeTab=past-sessions" TargetMode="External"/><Relationship Id="rId642" Type="http://schemas.openxmlformats.org/officeDocument/2006/relationships/hyperlink" Target="https://agent-admin.paveapi.com/inspectionView/ADF-T22T5NUOOP?activeTab=past-sessions" TargetMode="External"/><Relationship Id="rId884" Type="http://schemas.openxmlformats.org/officeDocument/2006/relationships/hyperlink" Target="https://agent-admin.paveapi.com/inspectionView/AMWT-MZU8KJMRUI?activeTab=past-sessions" TargetMode="External"/><Relationship Id="rId641" Type="http://schemas.openxmlformats.org/officeDocument/2006/relationships/hyperlink" Target="https://agent-admin.paveapi.com/inspectionView/AMFR-YVNANRZPZ7?activeTab=past-sessions" TargetMode="External"/><Relationship Id="rId883" Type="http://schemas.openxmlformats.org/officeDocument/2006/relationships/hyperlink" Target="https://agent-admin.paveapi.com/inspectionView/AMWT-ZUFGSYL7YV?activeTab=past-sessions" TargetMode="External"/><Relationship Id="rId640" Type="http://schemas.openxmlformats.org/officeDocument/2006/relationships/hyperlink" Target="https://agent-admin.paveapi.com/inspectionView/DIL1-GS6Q0KK71A?activeTab=past-sessions" TargetMode="External"/><Relationship Id="rId882" Type="http://schemas.openxmlformats.org/officeDocument/2006/relationships/hyperlink" Target="https://agent-admin.paveapi.com/inspectionView/CRMT-BCGAG728EA?activeTab=past-sessions" TargetMode="External"/><Relationship Id="rId881" Type="http://schemas.openxmlformats.org/officeDocument/2006/relationships/hyperlink" Target="https://agent-admin.paveapi.com/inspectionView/HHSI-FJJSV5GREJ?activeTab=past-sessions" TargetMode="External"/><Relationship Id="rId635" Type="http://schemas.openxmlformats.org/officeDocument/2006/relationships/hyperlink" Target="https://agent-admin.paveapi.com/inspectionView/AMES-1K8WEOUNOD?activeTab=past-sessions" TargetMode="External"/><Relationship Id="rId877" Type="http://schemas.openxmlformats.org/officeDocument/2006/relationships/hyperlink" Target="https://agent-admin.paveapi.com/inspectionView/AMRR-QCSVOVTK5W?activeTab=past-sessions" TargetMode="External"/><Relationship Id="rId634" Type="http://schemas.openxmlformats.org/officeDocument/2006/relationships/hyperlink" Target="https://agent-admin.paveapi.com/inspectionView/CRMI-YHRVKIKWJB?activeTab=past-sessions" TargetMode="External"/><Relationship Id="rId876" Type="http://schemas.openxmlformats.org/officeDocument/2006/relationships/hyperlink" Target="https://agent-admin.paveapi.com/inspectionView/ADF-ZH7UDM6TAU?activeTab=past-sessions" TargetMode="External"/><Relationship Id="rId633" Type="http://schemas.openxmlformats.org/officeDocument/2006/relationships/hyperlink" Target="https://agent-admin.paveapi.com/inspectionView/CRMI-CGZYYFNAM1?activeTab=past-sessions" TargetMode="External"/><Relationship Id="rId875" Type="http://schemas.openxmlformats.org/officeDocument/2006/relationships/hyperlink" Target="https://agent-admin.paveapi.com/inspectionView/CRMI-1U5PVLWDMI?activeTab=past-sessions" TargetMode="External"/><Relationship Id="rId632" Type="http://schemas.openxmlformats.org/officeDocument/2006/relationships/hyperlink" Target="https://agent-admin.paveapi.com/inspectionView/AMUO-QBJJWJGRS5?activeTab=past-sessions" TargetMode="External"/><Relationship Id="rId874" Type="http://schemas.openxmlformats.org/officeDocument/2006/relationships/hyperlink" Target="https://agent-admin.paveapi.com/inspectionView/RLY2-SHJSTAKBHI?activeTab=past-sessions" TargetMode="External"/><Relationship Id="rId639" Type="http://schemas.openxmlformats.org/officeDocument/2006/relationships/hyperlink" Target="https://agent-admin.paveapi.com/inspectionView/AMUO-NQWTIMFT55?activeTab=past-sessions" TargetMode="External"/><Relationship Id="rId638" Type="http://schemas.openxmlformats.org/officeDocument/2006/relationships/hyperlink" Target="https://agent-admin.paveapi.com/inspectionView/CRMT-QHZJXGWZHU?activeTab=past-sessions" TargetMode="External"/><Relationship Id="rId637" Type="http://schemas.openxmlformats.org/officeDocument/2006/relationships/hyperlink" Target="https://agent-admin.paveapi.com/inspectionView/DIL1-99DYQAEMYF?activeTab=past-sessions" TargetMode="External"/><Relationship Id="rId879" Type="http://schemas.openxmlformats.org/officeDocument/2006/relationships/hyperlink" Target="https://agent-admin.paveapi.com/inspectionView/GCSI-K31BIAH8L7?activeTab=past-sessions" TargetMode="External"/><Relationship Id="rId636" Type="http://schemas.openxmlformats.org/officeDocument/2006/relationships/hyperlink" Target="https://agent-admin.paveapi.com/inspectionView/CRMI-PMDQNLDVYO?activeTab=past-sessions" TargetMode="External"/><Relationship Id="rId878" Type="http://schemas.openxmlformats.org/officeDocument/2006/relationships/hyperlink" Target="https://agent-admin.paveapi.com/inspectionView/CRMI-4C56X7ZXKY?activeTab=past-sessions" TargetMode="External"/><Relationship Id="rId631" Type="http://schemas.openxmlformats.org/officeDocument/2006/relationships/hyperlink" Target="https://agent-admin.paveapi.com/inspectionView/AMUO-2T15X619UW?activeTab=past-sessions" TargetMode="External"/><Relationship Id="rId873" Type="http://schemas.openxmlformats.org/officeDocument/2006/relationships/hyperlink" Target="https://agent-admin.paveapi.com/inspectionView/KDSI-ZQHZYDQI1Z?activeTab=past-sessions" TargetMode="External"/><Relationship Id="rId630" Type="http://schemas.openxmlformats.org/officeDocument/2006/relationships/hyperlink" Target="https://agent-admin.paveapi.com/inspectionView/AMWT-PQ5PZC1ZMQ?activeTab=past-sessions" TargetMode="External"/><Relationship Id="rId872" Type="http://schemas.openxmlformats.org/officeDocument/2006/relationships/hyperlink" Target="https://agent-admin.paveapi.com/inspectionView/LTM-IQRGARKYWP?activeTab=past-sessions" TargetMode="External"/><Relationship Id="rId871" Type="http://schemas.openxmlformats.org/officeDocument/2006/relationships/hyperlink" Target="https://agent-admin.paveapi.com/inspectionView/LTM-KJRIHXK3EK?activeTab=past-sessions" TargetMode="External"/><Relationship Id="rId870" Type="http://schemas.openxmlformats.org/officeDocument/2006/relationships/hyperlink" Target="https://agent-admin.paveapi.com/inspectionView/AMUO-TRQEWX3OVF?activeTab=past-sessions" TargetMode="External"/><Relationship Id="rId829" Type="http://schemas.openxmlformats.org/officeDocument/2006/relationships/hyperlink" Target="https://agent-admin.paveapi.com/inspectionView/AMES-5WQRIQI1GX?activeTab=past-sessions" TargetMode="External"/><Relationship Id="rId828" Type="http://schemas.openxmlformats.org/officeDocument/2006/relationships/hyperlink" Target="https://agent-admin.paveapi.com/inspectionView/AMWT-WHWDZNZRSY?activeTab=past-sessions" TargetMode="External"/><Relationship Id="rId827" Type="http://schemas.openxmlformats.org/officeDocument/2006/relationships/hyperlink" Target="https://agent-admin.paveapi.com/inspectionView/AMWT-QYCHA6NOOY?activeTab=past-sessions" TargetMode="External"/><Relationship Id="rId822" Type="http://schemas.openxmlformats.org/officeDocument/2006/relationships/hyperlink" Target="https://agent-admin.paveapi.com/inspectionView/AMWT-AQ9XQCKI4P?activeTab=past-sessions" TargetMode="External"/><Relationship Id="rId821" Type="http://schemas.openxmlformats.org/officeDocument/2006/relationships/hyperlink" Target="https://agent-admin.paveapi.com/inspectionView/AMWT-GEID4R5FGB?activeTab=past-sessions" TargetMode="External"/><Relationship Id="rId820" Type="http://schemas.openxmlformats.org/officeDocument/2006/relationships/hyperlink" Target="https://agent-admin.paveapi.com/inspectionView/AMWT-7CZ2HIZSYN?activeTab=past-sessions" TargetMode="External"/><Relationship Id="rId826" Type="http://schemas.openxmlformats.org/officeDocument/2006/relationships/hyperlink" Target="https://agent-admin.paveapi.com/inspectionView/AMWT-YBW3HUIA6H?activeTab=past-sessions" TargetMode="External"/><Relationship Id="rId825" Type="http://schemas.openxmlformats.org/officeDocument/2006/relationships/hyperlink" Target="https://agent-admin.paveapi.com/inspectionView/AMWT-1SG7ZOMJYW?activeTab=past-sessions" TargetMode="External"/><Relationship Id="rId824" Type="http://schemas.openxmlformats.org/officeDocument/2006/relationships/hyperlink" Target="https://agent-admin.paveapi.com/inspectionView/AMWT-1JRZ6L9AAR?activeTab=past-sessions" TargetMode="External"/><Relationship Id="rId823" Type="http://schemas.openxmlformats.org/officeDocument/2006/relationships/hyperlink" Target="https://agent-admin.paveapi.com/inspectionView/AMWK-YZGEUGBKLD?activeTab=past-sessions" TargetMode="External"/><Relationship Id="rId819" Type="http://schemas.openxmlformats.org/officeDocument/2006/relationships/hyperlink" Target="https://agent-admin.paveapi.com/inspectionView/AMWT-NNUGYED21Q?activeTab=past-sessions" TargetMode="External"/><Relationship Id="rId818" Type="http://schemas.openxmlformats.org/officeDocument/2006/relationships/hyperlink" Target="https://agent-admin.paveapi.com/inspectionView/AMRR-LB4ZQ66IKI?activeTab=past-sessions" TargetMode="External"/><Relationship Id="rId817" Type="http://schemas.openxmlformats.org/officeDocument/2006/relationships/hyperlink" Target="https://agent-admin.paveapi.com/inspectionView/AMWT-ROHPVPBIWP?activeTab=past-sessions" TargetMode="External"/><Relationship Id="rId816" Type="http://schemas.openxmlformats.org/officeDocument/2006/relationships/hyperlink" Target="https://agent-admin.paveapi.com/inspectionView/AMWT-JZCCGDNEWJ?activeTab=past-sessions" TargetMode="External"/><Relationship Id="rId811" Type="http://schemas.openxmlformats.org/officeDocument/2006/relationships/hyperlink" Target="https://agent-admin.paveapi.com/inspectionView/AMRR-DLHPGVDUNF?activeTab=past-sessions" TargetMode="External"/><Relationship Id="rId810" Type="http://schemas.openxmlformats.org/officeDocument/2006/relationships/hyperlink" Target="https://agent-admin.paveapi.com/inspectionView/AMRR-O6FKNPJB2C?activeTab=past-sessions" TargetMode="External"/><Relationship Id="rId815" Type="http://schemas.openxmlformats.org/officeDocument/2006/relationships/hyperlink" Target="https://agent-admin.paveapi.com/inspectionView/AMWT-ZVRGPXGNOI?activeTab=past-sessions" TargetMode="External"/><Relationship Id="rId814" Type="http://schemas.openxmlformats.org/officeDocument/2006/relationships/hyperlink" Target="https://agent-admin.paveapi.com/inspectionView/AMWT-ZTYQMIOHQV?activeTab=past-sessions" TargetMode="External"/><Relationship Id="rId813" Type="http://schemas.openxmlformats.org/officeDocument/2006/relationships/hyperlink" Target="https://agent-admin.paveapi.com/inspectionView/AMWT-TY8MROBJPT?activeTab=past-sessions" TargetMode="External"/><Relationship Id="rId812" Type="http://schemas.openxmlformats.org/officeDocument/2006/relationships/hyperlink" Target="https://agent-admin.paveapi.com/inspectionView/AMWT-VUQ1XRD0NL?activeTab=past-sessions" TargetMode="External"/><Relationship Id="rId609" Type="http://schemas.openxmlformats.org/officeDocument/2006/relationships/hyperlink" Target="https://agent-admin.paveapi.com/inspectionView/ADF-2WLSY64PLL?activeTab=past-sessions" TargetMode="External"/><Relationship Id="rId608" Type="http://schemas.openxmlformats.org/officeDocument/2006/relationships/hyperlink" Target="https://agent-admin.paveapi.com/inspectionView/AMWT-USFXQT13XR?activeTab=past-sessions" TargetMode="External"/><Relationship Id="rId607" Type="http://schemas.openxmlformats.org/officeDocument/2006/relationships/hyperlink" Target="https://agent-admin.paveapi.com/inspectionView/ADF-COAKYAUY1U?activeTab=past-sessions" TargetMode="External"/><Relationship Id="rId849" Type="http://schemas.openxmlformats.org/officeDocument/2006/relationships/hyperlink" Target="https://agent-admin.paveapi.com/inspectionView/CRMI-VZWDG77UQY?activeTab=past-sessions" TargetMode="External"/><Relationship Id="rId602" Type="http://schemas.openxmlformats.org/officeDocument/2006/relationships/hyperlink" Target="https://agent-admin.paveapi.com/inspectionView/ADF-37YAOD6XNL?activeTab=past-sessions" TargetMode="External"/><Relationship Id="rId844" Type="http://schemas.openxmlformats.org/officeDocument/2006/relationships/hyperlink" Target="https://agent-admin.paveapi.com/inspectionView/AMWT-JL5MX8JGIW?activeTab=past-sessions" TargetMode="External"/><Relationship Id="rId601" Type="http://schemas.openxmlformats.org/officeDocument/2006/relationships/hyperlink" Target="https://agent-admin.paveapi.com/inspectionView/AMFR-VCBH48Z9TC?activeTab=past-sessions" TargetMode="External"/><Relationship Id="rId843" Type="http://schemas.openxmlformats.org/officeDocument/2006/relationships/hyperlink" Target="https://agent-admin.paveapi.com/inspectionView/LTM-FLK4TMW7WI?activeTab=past-sessions" TargetMode="External"/><Relationship Id="rId600" Type="http://schemas.openxmlformats.org/officeDocument/2006/relationships/hyperlink" Target="https://agent-admin.paveapi.com/inspectionView/LTM-AGWN3VG52Q?activeTab=past-sessions" TargetMode="External"/><Relationship Id="rId842" Type="http://schemas.openxmlformats.org/officeDocument/2006/relationships/hyperlink" Target="https://agent-admin.paveapi.com/inspectionView/LTM-1MG6I0CWXC?activeTab=past-sessions" TargetMode="External"/><Relationship Id="rId841" Type="http://schemas.openxmlformats.org/officeDocument/2006/relationships/hyperlink" Target="https://agent-admin.paveapi.com/inspectionView/CRMI-I40O2SNGEH?activeTab=past-sessions" TargetMode="External"/><Relationship Id="rId606" Type="http://schemas.openxmlformats.org/officeDocument/2006/relationships/hyperlink" Target="https://agent-admin.paveapi.com/inspectionView/ADF-ZDMZKZJ7WD?activeTab=past-sessions" TargetMode="External"/><Relationship Id="rId848" Type="http://schemas.openxmlformats.org/officeDocument/2006/relationships/hyperlink" Target="https://agent-admin.paveapi.com/inspectionView/CRMT-ZNNZJHD63X?activeTab=past-sessions" TargetMode="External"/><Relationship Id="rId605" Type="http://schemas.openxmlformats.org/officeDocument/2006/relationships/hyperlink" Target="https://agent-admin.paveapi.com/inspectionView/ADF-KHJSLWS5BQ?activeTab=past-sessions" TargetMode="External"/><Relationship Id="rId847" Type="http://schemas.openxmlformats.org/officeDocument/2006/relationships/hyperlink" Target="https://agent-admin.paveapi.com/inspectionView/CRMT-LLXKLI1T8C?activeTab=past-sessions" TargetMode="External"/><Relationship Id="rId604" Type="http://schemas.openxmlformats.org/officeDocument/2006/relationships/hyperlink" Target="https://agent-admin.paveapi.com/inspectionView/AMWT-JSSDX909GP?activeTab=past-sessions" TargetMode="External"/><Relationship Id="rId846" Type="http://schemas.openxmlformats.org/officeDocument/2006/relationships/hyperlink" Target="https://agent-admin.paveapi.com/inspectionView/AMWK-LSY4Y63RSR?activeTab=past-sessions" TargetMode="External"/><Relationship Id="rId603" Type="http://schemas.openxmlformats.org/officeDocument/2006/relationships/hyperlink" Target="https://agent-admin.paveapi.com/inspectionView/ADF-KQQMXBWNOY?activeTab=past-sessions" TargetMode="External"/><Relationship Id="rId845" Type="http://schemas.openxmlformats.org/officeDocument/2006/relationships/hyperlink" Target="https://agent-admin.paveapi.com/inspectionView/CRMI-ISGFKLON2Y?activeTab=past-sessions" TargetMode="External"/><Relationship Id="rId840" Type="http://schemas.openxmlformats.org/officeDocument/2006/relationships/hyperlink" Target="https://agent-admin.paveapi.com/inspectionView/AMWT-MAUFCCCMFN?activeTab=past-sessions" TargetMode="External"/><Relationship Id="rId839" Type="http://schemas.openxmlformats.org/officeDocument/2006/relationships/hyperlink" Target="https://agent-admin.paveapi.com/inspectionView/AMWT-4IZE8TFWHK?activeTab=past-sessions" TargetMode="External"/><Relationship Id="rId838" Type="http://schemas.openxmlformats.org/officeDocument/2006/relationships/hyperlink" Target="https://agent-admin.paveapi.com/inspectionView/AMWT-9UJKRNDBMG?activeTab=past-sessions" TargetMode="External"/><Relationship Id="rId833" Type="http://schemas.openxmlformats.org/officeDocument/2006/relationships/hyperlink" Target="https://agent-admin.paveapi.com/inspectionView/AMWT-XVRSX8TF38?activeTab=past-sessions" TargetMode="External"/><Relationship Id="rId832" Type="http://schemas.openxmlformats.org/officeDocument/2006/relationships/hyperlink" Target="https://agent-admin.paveapi.com/inspectionView/AMWT-PX38QBJIVK?activeTab=past-sessions" TargetMode="External"/><Relationship Id="rId831" Type="http://schemas.openxmlformats.org/officeDocument/2006/relationships/hyperlink" Target="https://agent-admin.paveapi.com/inspectionView/AMWT-RQNIYTBUL3?activeTab=past-sessions" TargetMode="External"/><Relationship Id="rId830" Type="http://schemas.openxmlformats.org/officeDocument/2006/relationships/hyperlink" Target="https://agent-admin.paveapi.com/inspectionView/AMWT-6STW47OVDH?activeTab=past-sessions" TargetMode="External"/><Relationship Id="rId837" Type="http://schemas.openxmlformats.org/officeDocument/2006/relationships/hyperlink" Target="https://agent-admin.paveapi.com/inspectionView/AMWT-6IJ4BHPVG3?activeTab=past-sessions" TargetMode="External"/><Relationship Id="rId836" Type="http://schemas.openxmlformats.org/officeDocument/2006/relationships/hyperlink" Target="https://agent-admin.paveapi.com/inspectionView/AMWT-QZQA3HE5KS?activeTab=past-sessions" TargetMode="External"/><Relationship Id="rId835" Type="http://schemas.openxmlformats.org/officeDocument/2006/relationships/hyperlink" Target="https://agent-admin.paveapi.com/inspectionView/AMWT-XD1UAMDCG9?activeTab=past-sessions" TargetMode="External"/><Relationship Id="rId834" Type="http://schemas.openxmlformats.org/officeDocument/2006/relationships/hyperlink" Target="https://agent-admin.paveapi.com/inspectionView/AMDE-FARVYYGPXV?activeTab=past-sessions" TargetMode="External"/><Relationship Id="rId1059" Type="http://schemas.openxmlformats.org/officeDocument/2006/relationships/hyperlink" Target="https://agent-admin.paveapi.com/inspectionView/AMWT-JL33U4BZ4F?activeTab=past-sessions" TargetMode="External"/><Relationship Id="rId228" Type="http://schemas.openxmlformats.org/officeDocument/2006/relationships/hyperlink" Target="https://agent-admin.paveapi.com/inspectionView/AMDE-MA2LGRVMPZ?activeTab=past-sessions" TargetMode="External"/><Relationship Id="rId227" Type="http://schemas.openxmlformats.org/officeDocument/2006/relationships/hyperlink" Target="https://agent-admin.paveapi.com/inspectionView/AMWT-NCIEFMHKJB?activeTab=past-sessions" TargetMode="External"/><Relationship Id="rId469" Type="http://schemas.openxmlformats.org/officeDocument/2006/relationships/hyperlink" Target="https://agent-admin.paveapi.com/inspectionView/AMWT-UCK9BXWYWT?activeTab=past-sessions" TargetMode="External"/><Relationship Id="rId226" Type="http://schemas.openxmlformats.org/officeDocument/2006/relationships/hyperlink" Target="https://agent-admin.paveapi.com/inspectionView/AMWT-F3NTHYPAOC?activeTab=past-sessions" TargetMode="External"/><Relationship Id="rId468" Type="http://schemas.openxmlformats.org/officeDocument/2006/relationships/hyperlink" Target="https://agent-admin.paveapi.com/inspectionView/AMWT-OZY8FHAVZ4?activeTab=past-sessions" TargetMode="External"/><Relationship Id="rId225" Type="http://schemas.openxmlformats.org/officeDocument/2006/relationships/hyperlink" Target="https://agent-admin.paveapi.com/inspectionView/AMWT-HJEE3DWBK6?activeTab=past-sessions" TargetMode="External"/><Relationship Id="rId467" Type="http://schemas.openxmlformats.org/officeDocument/2006/relationships/hyperlink" Target="https://agent-admin.paveapi.com/inspectionView/AMWK-FCRZXFC386?activeTab=past-sessions" TargetMode="External"/><Relationship Id="rId229" Type="http://schemas.openxmlformats.org/officeDocument/2006/relationships/hyperlink" Target="https://agent-admin.paveapi.com/inspectionView/AMWT-ELLZ9XX6KU?activeTab=past-sessions" TargetMode="External"/><Relationship Id="rId1050" Type="http://schemas.openxmlformats.org/officeDocument/2006/relationships/hyperlink" Target="https://agent-admin.paveapi.com/inspectionView/AMWT-EENAZKGNC5?activeTab=past-sessions" TargetMode="External"/><Relationship Id="rId220" Type="http://schemas.openxmlformats.org/officeDocument/2006/relationships/hyperlink" Target="https://agent-admin.paveapi.com/inspectionView/AMWK-WKASDETY00?activeTab=past-sessions" TargetMode="External"/><Relationship Id="rId462" Type="http://schemas.openxmlformats.org/officeDocument/2006/relationships/hyperlink" Target="https://agent-admin.paveapi.com/inspectionView/AMDE-PGLJ23QJIZ?activeTab=past-sessions" TargetMode="External"/><Relationship Id="rId1051" Type="http://schemas.openxmlformats.org/officeDocument/2006/relationships/hyperlink" Target="https://agent-admin.paveapi.com/inspectionView/PLV-SP1GF3GIZC?activeTab=past-sessions" TargetMode="External"/><Relationship Id="rId461" Type="http://schemas.openxmlformats.org/officeDocument/2006/relationships/hyperlink" Target="https://agent-admin.paveapi.com/inspectionView/AMWT-WWWOJ0294I?activeTab=past-sessions" TargetMode="External"/><Relationship Id="rId1052" Type="http://schemas.openxmlformats.org/officeDocument/2006/relationships/hyperlink" Target="https://agent-admin.paveapi.com/inspectionView/AMWT-AEBNI5PTRW?activeTab=past-sessions" TargetMode="External"/><Relationship Id="rId460" Type="http://schemas.openxmlformats.org/officeDocument/2006/relationships/hyperlink" Target="https://agent-admin.paveapi.com/inspectionView/AMWT-IARUR6IKUS?activeTab=past-sessions" TargetMode="External"/><Relationship Id="rId1053" Type="http://schemas.openxmlformats.org/officeDocument/2006/relationships/hyperlink" Target="https://agent-admin.paveapi.com/inspectionView/AMBE-9ATZF5XST7?activeTab=past-sessions" TargetMode="External"/><Relationship Id="rId1054" Type="http://schemas.openxmlformats.org/officeDocument/2006/relationships/hyperlink" Target="https://agent-admin.paveapi.com/inspectionView/2166-5OAPBYYNQN?activeTab=past-sessions" TargetMode="External"/><Relationship Id="rId224" Type="http://schemas.openxmlformats.org/officeDocument/2006/relationships/hyperlink" Target="https://agent-admin.paveapi.com/inspectionView/CRMI-GFXTYLVB5Z?activeTab=past-sessions" TargetMode="External"/><Relationship Id="rId466" Type="http://schemas.openxmlformats.org/officeDocument/2006/relationships/hyperlink" Target="https://agent-admin.paveapi.com/inspectionView/AMWT-0GEZIAYO87?activeTab=past-sessions" TargetMode="External"/><Relationship Id="rId1055" Type="http://schemas.openxmlformats.org/officeDocument/2006/relationships/hyperlink" Target="https://agent-admin.paveapi.com/inspectionView/AMWT-JFASJNQQXO?activeTab=past-sessions" TargetMode="External"/><Relationship Id="rId223" Type="http://schemas.openxmlformats.org/officeDocument/2006/relationships/hyperlink" Target="https://agent-admin.paveapi.com/inspectionView/AMWK-FJJHJCSYWN?activeTab=past-sessions" TargetMode="External"/><Relationship Id="rId465" Type="http://schemas.openxmlformats.org/officeDocument/2006/relationships/hyperlink" Target="https://agent-admin.paveapi.com/inspectionView/AMWT-Q0IT3SEBPM?activeTab=past-sessions" TargetMode="External"/><Relationship Id="rId1056" Type="http://schemas.openxmlformats.org/officeDocument/2006/relationships/hyperlink" Target="https://agent-admin.paveapi.com/inspectionView/AMWT-TEB6NCPLIE?activeTab=past-sessions" TargetMode="External"/><Relationship Id="rId222" Type="http://schemas.openxmlformats.org/officeDocument/2006/relationships/hyperlink" Target="https://agent-admin.paveapi.com/inspectionView/AMWT-DF0YI6IZZL?activeTab=past-sessions" TargetMode="External"/><Relationship Id="rId464" Type="http://schemas.openxmlformats.org/officeDocument/2006/relationships/hyperlink" Target="https://agent-admin.paveapi.com/inspectionView/AMDE-V8H2LZVHMJ?activeTab=past-sessions" TargetMode="External"/><Relationship Id="rId1057" Type="http://schemas.openxmlformats.org/officeDocument/2006/relationships/hyperlink" Target="https://agent-admin.paveapi.com/inspectionView/AMES-CPVV2NBQCM?activeTab=past-sessions" TargetMode="External"/><Relationship Id="rId221" Type="http://schemas.openxmlformats.org/officeDocument/2006/relationships/hyperlink" Target="https://agent-admin.paveapi.com/inspectionView/AMDE-AH8V9JREOM?activeTab=past-sessions" TargetMode="External"/><Relationship Id="rId463" Type="http://schemas.openxmlformats.org/officeDocument/2006/relationships/hyperlink" Target="https://agent-admin.paveapi.com/inspectionView/AMWT-PWHWB43KVW?activeTab=past-sessions" TargetMode="External"/><Relationship Id="rId1058" Type="http://schemas.openxmlformats.org/officeDocument/2006/relationships/hyperlink" Target="https://agent-admin.paveapi.com/inspectionView/AMWK-YBSU8HWVBG?activeTab=past-sessions" TargetMode="External"/><Relationship Id="rId1048" Type="http://schemas.openxmlformats.org/officeDocument/2006/relationships/hyperlink" Target="https://agent-admin.paveapi.com/inspectionView/AMWK-CYVEFQXBDH?activeTab=past-sessions" TargetMode="External"/><Relationship Id="rId1049" Type="http://schemas.openxmlformats.org/officeDocument/2006/relationships/hyperlink" Target="https://agent-admin.paveapi.com/inspectionView/AMWT-B3EF2XPFDA?activeTab=past-sessions" TargetMode="External"/><Relationship Id="rId217" Type="http://schemas.openxmlformats.org/officeDocument/2006/relationships/hyperlink" Target="https://agent-admin.paveapi.com/inspectionView/AMDE-9VYEFRBIEE?activeTab=past-sessions" TargetMode="External"/><Relationship Id="rId459" Type="http://schemas.openxmlformats.org/officeDocument/2006/relationships/hyperlink" Target="https://agent-admin.paveapi.com/inspectionView/AMWT-BYFNEOKV1X?activeTab=past-sessions" TargetMode="External"/><Relationship Id="rId216" Type="http://schemas.openxmlformats.org/officeDocument/2006/relationships/hyperlink" Target="https://agent-admin.paveapi.com/inspectionView/AMWK-OKPGJY13YY?activeTab=past-sessions" TargetMode="External"/><Relationship Id="rId458" Type="http://schemas.openxmlformats.org/officeDocument/2006/relationships/hyperlink" Target="https://agent-admin.paveapi.com/inspectionView/AMWT-PWZZUM5BON?activeTab=past-sessions" TargetMode="External"/><Relationship Id="rId215" Type="http://schemas.openxmlformats.org/officeDocument/2006/relationships/hyperlink" Target="https://agent-admin.paveapi.com/inspectionView/AMDE-JW6EO0P3WY?activeTab=past-sessions" TargetMode="External"/><Relationship Id="rId457" Type="http://schemas.openxmlformats.org/officeDocument/2006/relationships/hyperlink" Target="https://agent-admin.paveapi.com/inspectionView/AMWT-0WM4DFLKMQ?activeTab=past-sessions" TargetMode="External"/><Relationship Id="rId699" Type="http://schemas.openxmlformats.org/officeDocument/2006/relationships/hyperlink" Target="https://agent-admin.paveapi.com/inspectionView/ADF-OG43KXRP4Y?activeTab=past-sessions" TargetMode="External"/><Relationship Id="rId214" Type="http://schemas.openxmlformats.org/officeDocument/2006/relationships/hyperlink" Target="https://agent-admin.paveapi.com/inspectionView/AMWT-XBXAWGPI8F?activeTab=past-sessions" TargetMode="External"/><Relationship Id="rId456" Type="http://schemas.openxmlformats.org/officeDocument/2006/relationships/hyperlink" Target="https://agent-admin.paveapi.com/inspectionView/AMES-8ZOKBDFRM8?activeTab=past-sessions" TargetMode="External"/><Relationship Id="rId698" Type="http://schemas.openxmlformats.org/officeDocument/2006/relationships/hyperlink" Target="https://agent-admin.paveapi.com/inspectionView/CRMI-M8MRBUEGQK?activeTab=past-sessions" TargetMode="External"/><Relationship Id="rId219" Type="http://schemas.openxmlformats.org/officeDocument/2006/relationships/hyperlink" Target="https://agent-admin.paveapi.com/inspectionView/AMWT-6BPJJUMBGX?activeTab=past-sessions" TargetMode="External"/><Relationship Id="rId218" Type="http://schemas.openxmlformats.org/officeDocument/2006/relationships/hyperlink" Target="https://agent-admin.paveapi.com/inspectionView/AMAU-JXORTMNSLS?activeTab=past-sessions" TargetMode="External"/><Relationship Id="rId451" Type="http://schemas.openxmlformats.org/officeDocument/2006/relationships/hyperlink" Target="https://agent-admin.paveapi.com/inspectionView/AMDE-BTSJAWGT6U?activeTab=past-sessions" TargetMode="External"/><Relationship Id="rId693" Type="http://schemas.openxmlformats.org/officeDocument/2006/relationships/hyperlink" Target="https://agent-admin.paveapi.com/inspectionView/ADF-AOCJT1GP8O?activeTab=past-sessions" TargetMode="External"/><Relationship Id="rId1040" Type="http://schemas.openxmlformats.org/officeDocument/2006/relationships/hyperlink" Target="https://agent-admin.paveapi.com/inspectionView/AMBE-NLVPOIRC14?activeTab=past-sessions" TargetMode="External"/><Relationship Id="rId450" Type="http://schemas.openxmlformats.org/officeDocument/2006/relationships/hyperlink" Target="https://agent-admin.paveapi.com/inspectionView/AMDE-WLVURVKN22?activeTab=past-sessions" TargetMode="External"/><Relationship Id="rId692" Type="http://schemas.openxmlformats.org/officeDocument/2006/relationships/hyperlink" Target="https://agent-admin.paveapi.com/inspectionView/E3AF-VQKWRBXGEZ?activeTab=past-sessions" TargetMode="External"/><Relationship Id="rId1041" Type="http://schemas.openxmlformats.org/officeDocument/2006/relationships/hyperlink" Target="https://agent-admin.paveapi.com/inspectionView/AMWT-NIPYPQVNYG?activeTab=past-sessions" TargetMode="External"/><Relationship Id="rId691" Type="http://schemas.openxmlformats.org/officeDocument/2006/relationships/hyperlink" Target="https://agent-admin.paveapi.com/inspectionView/GBGS-Z0LU5AJFLQ?activeTab=past-sessions" TargetMode="External"/><Relationship Id="rId1042" Type="http://schemas.openxmlformats.org/officeDocument/2006/relationships/hyperlink" Target="https://agent-admin.paveapi.com/inspectionView/AMWT-FPHEABEAQO?activeTab=past-sessions" TargetMode="External"/><Relationship Id="rId690" Type="http://schemas.openxmlformats.org/officeDocument/2006/relationships/hyperlink" Target="https://agent-admin.paveapi.com/inspectionView/AMUO-EFY3WVLXB2?activeTab=past-sessions" TargetMode="External"/><Relationship Id="rId1043" Type="http://schemas.openxmlformats.org/officeDocument/2006/relationships/hyperlink" Target="https://agent-admin.paveapi.com/inspectionView/AMWT-EDHIHKWKQR?activeTab=past-sessions" TargetMode="External"/><Relationship Id="rId213" Type="http://schemas.openxmlformats.org/officeDocument/2006/relationships/hyperlink" Target="https://agent-admin.paveapi.com/inspectionView/AMWK-0ALQ5RKMNG?activeTab=past-sessions" TargetMode="External"/><Relationship Id="rId455" Type="http://schemas.openxmlformats.org/officeDocument/2006/relationships/hyperlink" Target="https://agent-admin.paveapi.com/inspectionView/AMWT-7IEKJPYWXZ?activeTab=past-sessions" TargetMode="External"/><Relationship Id="rId697" Type="http://schemas.openxmlformats.org/officeDocument/2006/relationships/hyperlink" Target="https://agent-admin.paveapi.com/inspectionView/GBGA-LEYKCHWVSV?activeTab=past-sessions" TargetMode="External"/><Relationship Id="rId1044" Type="http://schemas.openxmlformats.org/officeDocument/2006/relationships/hyperlink" Target="https://agent-admin.paveapi.com/inspectionView/LTM-KZWKMIOSAF?activeTab=past-sessions" TargetMode="External"/><Relationship Id="rId212" Type="http://schemas.openxmlformats.org/officeDocument/2006/relationships/hyperlink" Target="https://agent-admin.paveapi.com/inspectionView/UMF4-XYIFGDE5UM?activeTab=past-sessions" TargetMode="External"/><Relationship Id="rId454" Type="http://schemas.openxmlformats.org/officeDocument/2006/relationships/hyperlink" Target="https://agent-admin.paveapi.com/inspectionView/AMWT-7M4W6YJWW6?activeTab=past-sessions" TargetMode="External"/><Relationship Id="rId696" Type="http://schemas.openxmlformats.org/officeDocument/2006/relationships/hyperlink" Target="https://agent-admin.paveapi.com/inspectionView/CRMT-ZKFGWRDMBV?activeTab=past-sessions" TargetMode="External"/><Relationship Id="rId1045" Type="http://schemas.openxmlformats.org/officeDocument/2006/relationships/hyperlink" Target="https://agent-admin.paveapi.com/inspectionView/AMWT-LGQYK9MWF5?activeTab=past-sessions" TargetMode="External"/><Relationship Id="rId211" Type="http://schemas.openxmlformats.org/officeDocument/2006/relationships/hyperlink" Target="https://agent-admin.paveapi.com/inspectionView/LTM-TXS8O0PEMS?activeTab=past-sessions" TargetMode="External"/><Relationship Id="rId453" Type="http://schemas.openxmlformats.org/officeDocument/2006/relationships/hyperlink" Target="https://agent-admin.paveapi.com/inspectionView/AMWT-TZDAQKY1FJ?activeTab=past-sessions" TargetMode="External"/><Relationship Id="rId695" Type="http://schemas.openxmlformats.org/officeDocument/2006/relationships/hyperlink" Target="https://agent-admin.paveapi.com/inspectionView/ADF-MQZ6BXFSWT?activeTab=past-sessions" TargetMode="External"/><Relationship Id="rId1046" Type="http://schemas.openxmlformats.org/officeDocument/2006/relationships/hyperlink" Target="https://agent-admin.paveapi.com/inspectionView/AMUO-GOI5QDWJH4?activeTab=past-sessions" TargetMode="External"/><Relationship Id="rId210" Type="http://schemas.openxmlformats.org/officeDocument/2006/relationships/hyperlink" Target="https://agent-admin.paveapi.com/inspectionView/CRMI-ZVQKZH5INB?activeTab=past-sessions" TargetMode="External"/><Relationship Id="rId452" Type="http://schemas.openxmlformats.org/officeDocument/2006/relationships/hyperlink" Target="https://agent-admin.paveapi.com/inspectionView/AMWT-B7QOJQ9PMJ?activeTab=past-sessions" TargetMode="External"/><Relationship Id="rId694" Type="http://schemas.openxmlformats.org/officeDocument/2006/relationships/hyperlink" Target="https://agent-admin.paveapi.com/inspectionView/ADF-5DZWXERZU9?activeTab=past-sessions" TargetMode="External"/><Relationship Id="rId1047" Type="http://schemas.openxmlformats.org/officeDocument/2006/relationships/hyperlink" Target="https://agent-admin.paveapi.com/inspectionView/AMWT-TFXPOUGUMZ?activeTab=past-sessions" TargetMode="External"/><Relationship Id="rId491" Type="http://schemas.openxmlformats.org/officeDocument/2006/relationships/hyperlink" Target="https://agent-admin.paveapi.com/inspectionView/AMWT-IIWGOD6H9Z?activeTab=past-sessions" TargetMode="External"/><Relationship Id="rId490" Type="http://schemas.openxmlformats.org/officeDocument/2006/relationships/hyperlink" Target="https://agent-admin.paveapi.com/inspectionView/AMDE-Q6CWW5KKTI?activeTab=past-sessions" TargetMode="External"/><Relationship Id="rId249" Type="http://schemas.openxmlformats.org/officeDocument/2006/relationships/hyperlink" Target="https://agent-admin.paveapi.com/inspectionView/CRMT-1NPZHNZJR9?activeTab=past-sessions" TargetMode="External"/><Relationship Id="rId248" Type="http://schemas.openxmlformats.org/officeDocument/2006/relationships/hyperlink" Target="https://agent-admin.paveapi.com/inspectionView/CRMT-BU8ZY9PCE8?activeTab=past-sessions" TargetMode="External"/><Relationship Id="rId247" Type="http://schemas.openxmlformats.org/officeDocument/2006/relationships/hyperlink" Target="https://agent-admin.paveapi.com/inspectionView/CRMT-DA6TH6TNM3?activeTab=past-sessions" TargetMode="External"/><Relationship Id="rId489" Type="http://schemas.openxmlformats.org/officeDocument/2006/relationships/hyperlink" Target="https://agent-admin.paveapi.com/inspectionView/AMWK-AHSWPUDKSI?activeTab=past-sessions" TargetMode="External"/><Relationship Id="rId1070" Type="http://schemas.openxmlformats.org/officeDocument/2006/relationships/hyperlink" Target="https://agent-admin.paveapi.com/inspectionView/AMUO-EFPNXKAEMC?activeTab=past-sessions" TargetMode="External"/><Relationship Id="rId1071" Type="http://schemas.openxmlformats.org/officeDocument/2006/relationships/hyperlink" Target="https://agent-admin.paveapi.com/inspectionView/AMWK-ORNAYGRUNC?activeTab=past-sessions" TargetMode="External"/><Relationship Id="rId1072" Type="http://schemas.openxmlformats.org/officeDocument/2006/relationships/hyperlink" Target="https://agent-admin.paveapi.com/inspectionView/GBGA-GGKTX742DP?activeTab=past-sessions" TargetMode="External"/><Relationship Id="rId242" Type="http://schemas.openxmlformats.org/officeDocument/2006/relationships/hyperlink" Target="https://agent-admin.paveapi.com/inspectionView/AMWT-5OPTHJK1AU?activeTab=past-sessions" TargetMode="External"/><Relationship Id="rId484" Type="http://schemas.openxmlformats.org/officeDocument/2006/relationships/hyperlink" Target="https://agent-admin.paveapi.com/inspectionView/AMWT-XGMWVQKPK9?activeTab=past-sessions" TargetMode="External"/><Relationship Id="rId1073" Type="http://schemas.openxmlformats.org/officeDocument/2006/relationships/hyperlink" Target="https://agent-admin.paveapi.com/inspectionView/AMUO-CPXJZ0M9GN?activeTab=past-sessions" TargetMode="External"/><Relationship Id="rId241" Type="http://schemas.openxmlformats.org/officeDocument/2006/relationships/hyperlink" Target="https://agent-admin.paveapi.com/inspectionView/AMWK-NAVIUI9OYW?activeTab=past-sessions" TargetMode="External"/><Relationship Id="rId483" Type="http://schemas.openxmlformats.org/officeDocument/2006/relationships/hyperlink" Target="https://agent-admin.paveapi.com/inspectionView/AMIT-4ELJ5FPUCY?activeTab=past-sessions" TargetMode="External"/><Relationship Id="rId1074" Type="http://schemas.openxmlformats.org/officeDocument/2006/relationships/hyperlink" Target="https://agent-admin.paveapi.com/inspectionView/GBGA-INA5TZINXN?activeTab=past-sessions" TargetMode="External"/><Relationship Id="rId240" Type="http://schemas.openxmlformats.org/officeDocument/2006/relationships/hyperlink" Target="https://agent-admin.paveapi.com/inspectionView/AMWT-CLKS4VCJS4?activeTab=past-sessions" TargetMode="External"/><Relationship Id="rId482" Type="http://schemas.openxmlformats.org/officeDocument/2006/relationships/hyperlink" Target="https://agent-admin.paveapi.com/inspectionView/AMES-NNYWPS7ZDQ?activeTab=past-sessions" TargetMode="External"/><Relationship Id="rId1075" Type="http://schemas.openxmlformats.org/officeDocument/2006/relationships/hyperlink" Target="https://agent-admin.paveapi.com/inspectionView/GBGA-FARNJNZTLF?activeTab=past-sessions" TargetMode="External"/><Relationship Id="rId481" Type="http://schemas.openxmlformats.org/officeDocument/2006/relationships/hyperlink" Target="https://agent-admin.paveapi.com/inspectionView/AMDE-AUBAE1ZMZ3?activeTab=past-sessions" TargetMode="External"/><Relationship Id="rId1076" Type="http://schemas.openxmlformats.org/officeDocument/2006/relationships/hyperlink" Target="https://agent-admin.paveapi.com/inspectionView/AMUO-VTSEKZZCPW?activeTab=past-sessions" TargetMode="External"/><Relationship Id="rId246" Type="http://schemas.openxmlformats.org/officeDocument/2006/relationships/hyperlink" Target="https://agent-admin.paveapi.com/inspectionView/CRMT-MFCPMVDSEX?activeTab=past-sessions" TargetMode="External"/><Relationship Id="rId488" Type="http://schemas.openxmlformats.org/officeDocument/2006/relationships/hyperlink" Target="https://agent-admin.paveapi.com/inspectionView/AMWT-NGAZORHGWI?activeTab=past-sessions" TargetMode="External"/><Relationship Id="rId1077" Type="http://schemas.openxmlformats.org/officeDocument/2006/relationships/hyperlink" Target="https://agent-admin.paveapi.com/inspectionView/AMUO-FC9HGFOTLV?activeTab=past-sessions" TargetMode="External"/><Relationship Id="rId245" Type="http://schemas.openxmlformats.org/officeDocument/2006/relationships/hyperlink" Target="https://agent-admin.paveapi.com/inspectionView/AMWT-ATA19ADM3K?activeTab=past-sessions" TargetMode="External"/><Relationship Id="rId487" Type="http://schemas.openxmlformats.org/officeDocument/2006/relationships/hyperlink" Target="https://agent-admin.paveapi.com/inspectionView/AMWT-GH7IPFMC7V?activeTab=past-sessions" TargetMode="External"/><Relationship Id="rId1078" Type="http://schemas.openxmlformats.org/officeDocument/2006/relationships/hyperlink" Target="https://agent-admin.paveapi.com/inspectionView/AMDE-A71DXPMGRW?activeTab=past-sessions" TargetMode="External"/><Relationship Id="rId244" Type="http://schemas.openxmlformats.org/officeDocument/2006/relationships/hyperlink" Target="https://agent-admin.paveapi.com/inspectionView/AMWT-QRDVPSRRYX?activeTab=past-sessions" TargetMode="External"/><Relationship Id="rId486" Type="http://schemas.openxmlformats.org/officeDocument/2006/relationships/hyperlink" Target="https://agent-admin.paveapi.com/inspectionView/AMDE-DLFZ0HPUSR?activeTab=past-sessions" TargetMode="External"/><Relationship Id="rId1079" Type="http://schemas.openxmlformats.org/officeDocument/2006/relationships/hyperlink" Target="https://agent-admin.paveapi.com/inspectionView/AMDE-Y3XYRPZ2WN?activeTab=past-sessions" TargetMode="External"/><Relationship Id="rId243" Type="http://schemas.openxmlformats.org/officeDocument/2006/relationships/hyperlink" Target="https://agent-admin.paveapi.com/inspectionView/AMWT-Y6OIP7YIRI?activeTab=past-sessions" TargetMode="External"/><Relationship Id="rId485" Type="http://schemas.openxmlformats.org/officeDocument/2006/relationships/hyperlink" Target="https://agent-admin.paveapi.com/inspectionView/AMWT-T5628GWZ4E?activeTab=past-sessions" TargetMode="External"/><Relationship Id="rId480" Type="http://schemas.openxmlformats.org/officeDocument/2006/relationships/hyperlink" Target="https://agent-admin.paveapi.com/inspectionView/AMWT-EBJEIJZQRT?activeTab=past-sessions" TargetMode="External"/><Relationship Id="rId239" Type="http://schemas.openxmlformats.org/officeDocument/2006/relationships/hyperlink" Target="https://agent-admin.paveapi.com/inspectionView/ADF-8JNOTAPM7R?activeTab=past-sessions" TargetMode="External"/><Relationship Id="rId238" Type="http://schemas.openxmlformats.org/officeDocument/2006/relationships/hyperlink" Target="https://agent-admin.paveapi.com/inspectionView/AMDE-BLI4AUXLEE?activeTab=past-sessions" TargetMode="External"/><Relationship Id="rId237" Type="http://schemas.openxmlformats.org/officeDocument/2006/relationships/hyperlink" Target="https://agent-admin.paveapi.com/inspectionView/AMFR-VNKLA4QICU?activeTab=past-sessions" TargetMode="External"/><Relationship Id="rId479" Type="http://schemas.openxmlformats.org/officeDocument/2006/relationships/hyperlink" Target="https://agent-admin.paveapi.com/inspectionView/AMWT-TLWO6Y7WQX?activeTab=past-sessions" TargetMode="External"/><Relationship Id="rId236" Type="http://schemas.openxmlformats.org/officeDocument/2006/relationships/hyperlink" Target="https://agent-admin.paveapi.com/inspectionView/AMDE-CQ4WEHKB2F?activeTab=past-sessions" TargetMode="External"/><Relationship Id="rId478" Type="http://schemas.openxmlformats.org/officeDocument/2006/relationships/hyperlink" Target="https://agent-admin.paveapi.com/inspectionView/AMWT-G2Y3IGXP7S?activeTab=past-sessions" TargetMode="External"/><Relationship Id="rId1060" Type="http://schemas.openxmlformats.org/officeDocument/2006/relationships/hyperlink" Target="https://agent-admin.paveapi.com/inspectionView/AMFR-IADNCQ0BKC?activeTab=past-sessions" TargetMode="External"/><Relationship Id="rId1061" Type="http://schemas.openxmlformats.org/officeDocument/2006/relationships/hyperlink" Target="https://agent-admin.paveapi.com/inspectionView/AMWT-AGDVY4C2P8?activeTab=past-sessions" TargetMode="External"/><Relationship Id="rId231" Type="http://schemas.openxmlformats.org/officeDocument/2006/relationships/hyperlink" Target="https://agent-admin.paveapi.com/inspectionView/AMWT-C13EBSVOIV?activeTab=past-sessions" TargetMode="External"/><Relationship Id="rId473" Type="http://schemas.openxmlformats.org/officeDocument/2006/relationships/hyperlink" Target="https://agent-admin.paveapi.com/inspectionView/AMWT-A03KXIUKRB?activeTab=past-sessions" TargetMode="External"/><Relationship Id="rId1062" Type="http://schemas.openxmlformats.org/officeDocument/2006/relationships/hyperlink" Target="https://agent-admin.paveapi.com/inspectionView/AMWT-EPU6JIVINT?activeTab=past-sessions" TargetMode="External"/><Relationship Id="rId230" Type="http://schemas.openxmlformats.org/officeDocument/2006/relationships/hyperlink" Target="https://agent-admin.paveapi.com/inspectionView/AMWK-YY1GXLJR8T?activeTab=past-sessions" TargetMode="External"/><Relationship Id="rId472" Type="http://schemas.openxmlformats.org/officeDocument/2006/relationships/hyperlink" Target="https://agent-admin.paveapi.com/inspectionView/AMWK-WCIH4QPSTX?activeTab=past-sessions" TargetMode="External"/><Relationship Id="rId1063" Type="http://schemas.openxmlformats.org/officeDocument/2006/relationships/hyperlink" Target="https://agent-admin.paveapi.com/inspectionView/AMWT-IDNACZXUNR?activeTab=past-sessions" TargetMode="External"/><Relationship Id="rId471" Type="http://schemas.openxmlformats.org/officeDocument/2006/relationships/hyperlink" Target="https://agent-admin.paveapi.com/inspectionView/AMDE-A7YPDHSSRH?activeTab=past-sessions" TargetMode="External"/><Relationship Id="rId1064" Type="http://schemas.openxmlformats.org/officeDocument/2006/relationships/hyperlink" Target="https://agent-admin.paveapi.com/inspectionView/AMWT-8WFWP54IIC?activeTab=past-sessions" TargetMode="External"/><Relationship Id="rId470" Type="http://schemas.openxmlformats.org/officeDocument/2006/relationships/hyperlink" Target="https://agent-admin.paveapi.com/inspectionView/AMWT-U9850QPYYW?activeTab=past-sessions" TargetMode="External"/><Relationship Id="rId1065" Type="http://schemas.openxmlformats.org/officeDocument/2006/relationships/hyperlink" Target="https://agent-admin.paveapi.com/inspectionView/AMWK-U54XP36SKA?activeTab=past-sessions" TargetMode="External"/><Relationship Id="rId235" Type="http://schemas.openxmlformats.org/officeDocument/2006/relationships/hyperlink" Target="https://agent-admin.paveapi.com/inspectionView/AMES-GBYVBKGD23?activeTab=past-sessions" TargetMode="External"/><Relationship Id="rId477" Type="http://schemas.openxmlformats.org/officeDocument/2006/relationships/hyperlink" Target="https://agent-admin.paveapi.com/inspectionView/AMWT-H6X6DFGSED?activeTab=past-sessions" TargetMode="External"/><Relationship Id="rId1066" Type="http://schemas.openxmlformats.org/officeDocument/2006/relationships/hyperlink" Target="https://agent-admin.paveapi.com/inspectionView/UMF4-VLOPSMLRBZ?activeTab=past-sessions" TargetMode="External"/><Relationship Id="rId234" Type="http://schemas.openxmlformats.org/officeDocument/2006/relationships/hyperlink" Target="https://agent-admin.paveapi.com/inspectionView/ADF-YGQRRLCOEY?activeTab=past-sessions" TargetMode="External"/><Relationship Id="rId476" Type="http://schemas.openxmlformats.org/officeDocument/2006/relationships/hyperlink" Target="https://agent-admin.paveapi.com/inspectionView/AMFR-NHOZF7KKJ0?activeTab=past-sessions" TargetMode="External"/><Relationship Id="rId1067" Type="http://schemas.openxmlformats.org/officeDocument/2006/relationships/hyperlink" Target="https://agent-admin.paveapi.com/inspectionView/AMWT-JDVHPXY1OC?activeTab=past-sessions" TargetMode="External"/><Relationship Id="rId233" Type="http://schemas.openxmlformats.org/officeDocument/2006/relationships/hyperlink" Target="https://agent-admin.paveapi.com/inspectionView/AMAU-0CA86VF8HY?activeTab=past-sessions" TargetMode="External"/><Relationship Id="rId475" Type="http://schemas.openxmlformats.org/officeDocument/2006/relationships/hyperlink" Target="https://agent-admin.paveapi.com/inspectionView/AMWT-D3JSQMU0FC?activeTab=past-sessions" TargetMode="External"/><Relationship Id="rId1068" Type="http://schemas.openxmlformats.org/officeDocument/2006/relationships/hyperlink" Target="https://agent-admin.paveapi.com/inspectionView/AZEB-83EBL2WG36?activeTab=past-sessions" TargetMode="External"/><Relationship Id="rId232" Type="http://schemas.openxmlformats.org/officeDocument/2006/relationships/hyperlink" Target="https://agent-admin.paveapi.com/inspectionView/AMWT-3ATJXU5EE8?activeTab=past-sessions" TargetMode="External"/><Relationship Id="rId474" Type="http://schemas.openxmlformats.org/officeDocument/2006/relationships/hyperlink" Target="https://agent-admin.paveapi.com/inspectionView/AMWK-SQZ4MUNU7G?activeTab=past-sessions" TargetMode="External"/><Relationship Id="rId1069" Type="http://schemas.openxmlformats.org/officeDocument/2006/relationships/hyperlink" Target="https://agent-admin.paveapi.com/inspectionView/AMUO-WLOWVOLYQ1?activeTab=past-sessions" TargetMode="External"/><Relationship Id="rId1015" Type="http://schemas.openxmlformats.org/officeDocument/2006/relationships/hyperlink" Target="https://agent-admin.paveapi.com/inspectionView/AMWT-J0LZOCBQTS?activeTab=past-sessions" TargetMode="External"/><Relationship Id="rId1016" Type="http://schemas.openxmlformats.org/officeDocument/2006/relationships/hyperlink" Target="https://agent-admin.paveapi.com/inspectionView/AMWT-AML0FNJMJ8?activeTab=past-sessions" TargetMode="External"/><Relationship Id="rId1017" Type="http://schemas.openxmlformats.org/officeDocument/2006/relationships/hyperlink" Target="https://agent-admin.paveapi.com/inspectionView/AMDE-DU8JVGADCM?activeTab=past-sessions" TargetMode="External"/><Relationship Id="rId1018" Type="http://schemas.openxmlformats.org/officeDocument/2006/relationships/hyperlink" Target="https://agent-admin.paveapi.com/inspectionView/RACI-CIZKIF1MRW?activeTab=past-sessions" TargetMode="External"/><Relationship Id="rId1019" Type="http://schemas.openxmlformats.org/officeDocument/2006/relationships/hyperlink" Target="https://agent-admin.paveapi.com/inspectionView/CRMI-D72TWGWPWC?activeTab=past-sessions" TargetMode="External"/><Relationship Id="rId426" Type="http://schemas.openxmlformats.org/officeDocument/2006/relationships/hyperlink" Target="https://agent-admin.paveapi.com/inspectionView/AMWT-ZHIWPT89Y9?activeTab=past-sessions" TargetMode="External"/><Relationship Id="rId668" Type="http://schemas.openxmlformats.org/officeDocument/2006/relationships/hyperlink" Target="https://agent-admin.paveapi.com/inspectionView/CRMT-6SZUASGRZT?activeTab=past-sessions" TargetMode="External"/><Relationship Id="rId425" Type="http://schemas.openxmlformats.org/officeDocument/2006/relationships/hyperlink" Target="https://agent-admin.paveapi.com/inspectionView/AMWK-2M2RFKX6XT?activeTab=past-sessions" TargetMode="External"/><Relationship Id="rId667" Type="http://schemas.openxmlformats.org/officeDocument/2006/relationships/hyperlink" Target="https://agent-admin.paveapi.com/inspectionView/AMDE-VWJQNJVJR2?activeTab=past-sessions" TargetMode="External"/><Relationship Id="rId424" Type="http://schemas.openxmlformats.org/officeDocument/2006/relationships/hyperlink" Target="https://agent-admin.paveapi.com/inspectionView/AMFR-AJTVQQLRXT?activeTab=past-sessions" TargetMode="External"/><Relationship Id="rId666" Type="http://schemas.openxmlformats.org/officeDocument/2006/relationships/hyperlink" Target="https://agent-admin.paveapi.com/inspectionView/AMES-XEIMKUMKZA?activeTab=past-sessions" TargetMode="External"/><Relationship Id="rId423" Type="http://schemas.openxmlformats.org/officeDocument/2006/relationships/hyperlink" Target="https://agent-admin.paveapi.com/inspectionView/AMWT-AXC0KTBPZW?activeTab=past-sessions" TargetMode="External"/><Relationship Id="rId665" Type="http://schemas.openxmlformats.org/officeDocument/2006/relationships/hyperlink" Target="https://agent-admin.paveapi.com/inspectionView/CRMT-WOMZMJIJII?activeTab=past-sessions" TargetMode="External"/><Relationship Id="rId429" Type="http://schemas.openxmlformats.org/officeDocument/2006/relationships/hyperlink" Target="https://agent-admin.paveapi.com/inspectionView/AMWT-HXFMRRISEE?activeTab=past-sessions" TargetMode="External"/><Relationship Id="rId428" Type="http://schemas.openxmlformats.org/officeDocument/2006/relationships/hyperlink" Target="https://agent-admin.paveapi.com/inspectionView/AMWT-7BPTZ9Z45S?activeTab=past-sessions" TargetMode="External"/><Relationship Id="rId427" Type="http://schemas.openxmlformats.org/officeDocument/2006/relationships/hyperlink" Target="https://agent-admin.paveapi.com/inspectionView/AMWT-VDVUZMSC8L?activeTab=past-sessions" TargetMode="External"/><Relationship Id="rId669" Type="http://schemas.openxmlformats.org/officeDocument/2006/relationships/hyperlink" Target="https://agent-admin.paveapi.com/inspectionView/CRMT-T3NZPSDJB7?activeTab=past-sessions" TargetMode="External"/><Relationship Id="rId660" Type="http://schemas.openxmlformats.org/officeDocument/2006/relationships/hyperlink" Target="https://agent-admin.paveapi.com/inspectionView/CRMT-A7VXOXEQNJ?activeTab=past-sessions" TargetMode="External"/><Relationship Id="rId1010" Type="http://schemas.openxmlformats.org/officeDocument/2006/relationships/hyperlink" Target="https://agent-admin.paveapi.com/inspectionView/AMWK-FLMFEIQTIL?activeTab=past-sessions" TargetMode="External"/><Relationship Id="rId422" Type="http://schemas.openxmlformats.org/officeDocument/2006/relationships/hyperlink" Target="https://agent-admin.paveapi.com/inspectionView/AMWT-A6NWRZUKSG?activeTab=past-sessions" TargetMode="External"/><Relationship Id="rId664" Type="http://schemas.openxmlformats.org/officeDocument/2006/relationships/hyperlink" Target="https://agent-admin.paveapi.com/inspectionView/CRMI-VDMVBMSQNG?activeTab=past-sessions" TargetMode="External"/><Relationship Id="rId1011" Type="http://schemas.openxmlformats.org/officeDocument/2006/relationships/hyperlink" Target="https://agent-admin.paveapi.com/inspectionView/GCSI-1AIA9IFBFC?activeTab=past-sessions" TargetMode="External"/><Relationship Id="rId421" Type="http://schemas.openxmlformats.org/officeDocument/2006/relationships/hyperlink" Target="https://agent-admin.paveapi.com/inspectionView/AMRR-HKPFPPXEYR?activeTab=past-sessions" TargetMode="External"/><Relationship Id="rId663" Type="http://schemas.openxmlformats.org/officeDocument/2006/relationships/hyperlink" Target="https://agent-admin.paveapi.com/inspectionView/CRMI-FQQW1RRHY5?activeTab=past-sessions" TargetMode="External"/><Relationship Id="rId1012" Type="http://schemas.openxmlformats.org/officeDocument/2006/relationships/hyperlink" Target="https://agent-admin.paveapi.com/inspectionView/AMWT-ZENTJE9DC3?activeTab=past-sessions" TargetMode="External"/><Relationship Id="rId420" Type="http://schemas.openxmlformats.org/officeDocument/2006/relationships/hyperlink" Target="https://agent-admin.paveapi.com/inspectionView/AMWT-WDGKOBFNH9?activeTab=past-sessions" TargetMode="External"/><Relationship Id="rId662" Type="http://schemas.openxmlformats.org/officeDocument/2006/relationships/hyperlink" Target="https://agent-admin.paveapi.com/inspectionView/AMWT-O1RDTYLPHB?activeTab=past-sessions" TargetMode="External"/><Relationship Id="rId1013" Type="http://schemas.openxmlformats.org/officeDocument/2006/relationships/hyperlink" Target="https://agent-admin.paveapi.com/inspectionView/AMWT-VX1ZBN0Y3T?activeTab=past-sessions" TargetMode="External"/><Relationship Id="rId661" Type="http://schemas.openxmlformats.org/officeDocument/2006/relationships/hyperlink" Target="https://agent-admin.paveapi.com/inspectionView/AMES-SRZOK8VVNF?activeTab=past-sessions" TargetMode="External"/><Relationship Id="rId1014" Type="http://schemas.openxmlformats.org/officeDocument/2006/relationships/hyperlink" Target="https://agent-admin.paveapi.com/inspectionView/AMDE-MBFFYMBYBU?activeTab=past-sessions" TargetMode="External"/><Relationship Id="rId1004" Type="http://schemas.openxmlformats.org/officeDocument/2006/relationships/hyperlink" Target="https://agent-admin.paveapi.com/inspectionView/AMDE-BMKXFUSF0R?activeTab=past-sessions" TargetMode="External"/><Relationship Id="rId1005" Type="http://schemas.openxmlformats.org/officeDocument/2006/relationships/hyperlink" Target="https://agent-admin.paveapi.com/inspectionView/CRMT-5ZAAAWC5CU?activeTab=past-sessions" TargetMode="External"/><Relationship Id="rId1006" Type="http://schemas.openxmlformats.org/officeDocument/2006/relationships/hyperlink" Target="https://agent-admin.paveapi.com/inspectionView/CRMT-HIKSR7ZIG0?activeTab=past-sessions" TargetMode="External"/><Relationship Id="rId1007" Type="http://schemas.openxmlformats.org/officeDocument/2006/relationships/hyperlink" Target="https://agent-admin.paveapi.com/inspectionView/CRMI-WGFD1F842D?activeTab=past-sessions" TargetMode="External"/><Relationship Id="rId1008" Type="http://schemas.openxmlformats.org/officeDocument/2006/relationships/hyperlink" Target="https://agent-admin.paveapi.com/inspectionView/CRMI-RKZUUFJ75P?activeTab=past-sessions" TargetMode="External"/><Relationship Id="rId1009" Type="http://schemas.openxmlformats.org/officeDocument/2006/relationships/hyperlink" Target="https://agent-admin.paveapi.com/inspectionView/CRMT-U4COO4GUCR?activeTab=past-sessions" TargetMode="External"/><Relationship Id="rId415" Type="http://schemas.openxmlformats.org/officeDocument/2006/relationships/hyperlink" Target="https://agent-admin.paveapi.com/inspectionView/AMDE-HYNOJJJSKX?activeTab=past-sessions" TargetMode="External"/><Relationship Id="rId657" Type="http://schemas.openxmlformats.org/officeDocument/2006/relationships/hyperlink" Target="https://agent-admin.paveapi.com/inspectionView/CRMT-0LKBM9PQWT?activeTab=past-sessions" TargetMode="External"/><Relationship Id="rId899" Type="http://schemas.openxmlformats.org/officeDocument/2006/relationships/hyperlink" Target="https://agent-admin.paveapi.com/inspectionView/AMWT-MVUWVXAIQY?activeTab=past-sessions" TargetMode="External"/><Relationship Id="rId414" Type="http://schemas.openxmlformats.org/officeDocument/2006/relationships/hyperlink" Target="https://agent-admin.paveapi.com/inspectionView/AMWT-UP2QWDXXXX?activeTab=past-sessions" TargetMode="External"/><Relationship Id="rId656" Type="http://schemas.openxmlformats.org/officeDocument/2006/relationships/hyperlink" Target="https://agent-admin.paveapi.com/inspectionView/AMWT-I6N90GW3NY?activeTab=past-sessions" TargetMode="External"/><Relationship Id="rId898" Type="http://schemas.openxmlformats.org/officeDocument/2006/relationships/hyperlink" Target="https://agent-admin.paveapi.com/inspectionView/AMWT-NFE9BWA27G?activeTab=past-sessions" TargetMode="External"/><Relationship Id="rId413" Type="http://schemas.openxmlformats.org/officeDocument/2006/relationships/hyperlink" Target="https://agent-admin.paveapi.com/inspectionView/AMES-RQL9T7AZNU?activeTab=past-sessions" TargetMode="External"/><Relationship Id="rId655" Type="http://schemas.openxmlformats.org/officeDocument/2006/relationships/hyperlink" Target="https://agent-admin.paveapi.com/inspectionView/AMUO-GKLB3EXS33?activeTab=past-sessions" TargetMode="External"/><Relationship Id="rId897" Type="http://schemas.openxmlformats.org/officeDocument/2006/relationships/hyperlink" Target="https://agent-admin.paveapi.com/inspectionView/AMWT-CRO4UTF6F4?activeTab=past-sessions" TargetMode="External"/><Relationship Id="rId412" Type="http://schemas.openxmlformats.org/officeDocument/2006/relationships/hyperlink" Target="https://agent-admin.paveapi.com/inspectionView/AMFR-SJ4UJZUIMF?activeTab=past-sessions" TargetMode="External"/><Relationship Id="rId654" Type="http://schemas.openxmlformats.org/officeDocument/2006/relationships/hyperlink" Target="https://agent-admin.paveapi.com/inspectionView/AMUO-LQJB2NMMOT?activeTab=past-sessions" TargetMode="External"/><Relationship Id="rId896" Type="http://schemas.openxmlformats.org/officeDocument/2006/relationships/hyperlink" Target="https://agent-admin.paveapi.com/inspectionView/AMWT-ICDV6REHMJ?activeTab=past-sessions" TargetMode="External"/><Relationship Id="rId419" Type="http://schemas.openxmlformats.org/officeDocument/2006/relationships/hyperlink" Target="https://agent-admin.paveapi.com/inspectionView/AMWT-RJJPHKDCD7?activeTab=past-sessions" TargetMode="External"/><Relationship Id="rId418" Type="http://schemas.openxmlformats.org/officeDocument/2006/relationships/hyperlink" Target="https://agent-admin.paveapi.com/inspectionView/AMAU-RTU07XRIRL?activeTab=past-sessions" TargetMode="External"/><Relationship Id="rId417" Type="http://schemas.openxmlformats.org/officeDocument/2006/relationships/hyperlink" Target="https://agent-admin.paveapi.com/inspectionView/AMWT-NAHIKRMCTD?activeTab=past-sessions" TargetMode="External"/><Relationship Id="rId659" Type="http://schemas.openxmlformats.org/officeDocument/2006/relationships/hyperlink" Target="https://agent-admin.paveapi.com/inspectionView/CRMI-XUZIZHCFZF?activeTab=past-sessions" TargetMode="External"/><Relationship Id="rId416" Type="http://schemas.openxmlformats.org/officeDocument/2006/relationships/hyperlink" Target="https://agent-admin.paveapi.com/inspectionView/AMWT-PMNCMDJKCE?activeTab=past-sessions" TargetMode="External"/><Relationship Id="rId658" Type="http://schemas.openxmlformats.org/officeDocument/2006/relationships/hyperlink" Target="https://agent-admin.paveapi.com/inspectionView/AMUO-FK5JLEZUX4?activeTab=past-sessions" TargetMode="External"/><Relationship Id="rId891" Type="http://schemas.openxmlformats.org/officeDocument/2006/relationships/hyperlink" Target="https://agent-admin.paveapi.com/inspectionView/AMWT-BXQZNSUEQY?activeTab=past-sessions" TargetMode="External"/><Relationship Id="rId890" Type="http://schemas.openxmlformats.org/officeDocument/2006/relationships/hyperlink" Target="https://agent-admin.paveapi.com/inspectionView/AMWT-GGMIK8WFEQ?activeTab=past-sessions" TargetMode="External"/><Relationship Id="rId411" Type="http://schemas.openxmlformats.org/officeDocument/2006/relationships/hyperlink" Target="https://agent-admin.paveapi.com/inspectionView/AMWT-K0PKTQAYTJ?activeTab=past-sessions" TargetMode="External"/><Relationship Id="rId653" Type="http://schemas.openxmlformats.org/officeDocument/2006/relationships/hyperlink" Target="https://agent-admin.paveapi.com/inspectionView/AMWT-1FUTNRTOPA?activeTab=past-sessions" TargetMode="External"/><Relationship Id="rId895" Type="http://schemas.openxmlformats.org/officeDocument/2006/relationships/hyperlink" Target="https://agent-admin.paveapi.com/inspectionView/AMWT-7LLK8TYGNB?activeTab=past-sessions" TargetMode="External"/><Relationship Id="rId1000" Type="http://schemas.openxmlformats.org/officeDocument/2006/relationships/hyperlink" Target="https://agent-admin.paveapi.com/inspectionView/AMWT-NB38E4RMXY?activeTab=past-sessions" TargetMode="External"/><Relationship Id="rId410" Type="http://schemas.openxmlformats.org/officeDocument/2006/relationships/hyperlink" Target="https://agent-admin.paveapi.com/inspectionView/AMDE-KZKWTEIQU2?activeTab=past-sessions" TargetMode="External"/><Relationship Id="rId652" Type="http://schemas.openxmlformats.org/officeDocument/2006/relationships/hyperlink" Target="https://agent-admin.paveapi.com/inspectionView/AMUO-LME5KXCEQG?activeTab=past-sessions" TargetMode="External"/><Relationship Id="rId894" Type="http://schemas.openxmlformats.org/officeDocument/2006/relationships/hyperlink" Target="https://agent-admin.paveapi.com/inspectionView/AMDE-ECFCNJ2KWC?activeTab=past-sessions" TargetMode="External"/><Relationship Id="rId1001" Type="http://schemas.openxmlformats.org/officeDocument/2006/relationships/hyperlink" Target="https://agent-admin.paveapi.com/inspectionView/AMWT-X5ZUBLOQ1X?activeTab=past-sessions" TargetMode="External"/><Relationship Id="rId651" Type="http://schemas.openxmlformats.org/officeDocument/2006/relationships/hyperlink" Target="https://agent-admin.paveapi.com/inspectionView/AMFR-W9GUG5CZPP?activeTab=past-sessions" TargetMode="External"/><Relationship Id="rId893" Type="http://schemas.openxmlformats.org/officeDocument/2006/relationships/hyperlink" Target="https://agent-admin.paveapi.com/inspectionView/AMWT-3RIUB6OGY3?activeTab=past-sessions" TargetMode="External"/><Relationship Id="rId1002" Type="http://schemas.openxmlformats.org/officeDocument/2006/relationships/hyperlink" Target="https://agent-admin.paveapi.com/inspectionView/AMWT-XDLK1CUNMJ?activeTab=past-sessions" TargetMode="External"/><Relationship Id="rId650" Type="http://schemas.openxmlformats.org/officeDocument/2006/relationships/hyperlink" Target="https://agent-admin.paveapi.com/inspectionView/CRMI-VVC1MTYSCA?activeTab=past-sessions" TargetMode="External"/><Relationship Id="rId892" Type="http://schemas.openxmlformats.org/officeDocument/2006/relationships/hyperlink" Target="https://agent-admin.paveapi.com/inspectionView/AMWT-3HGXVPJZK1?activeTab=past-sessions" TargetMode="External"/><Relationship Id="rId1003" Type="http://schemas.openxmlformats.org/officeDocument/2006/relationships/hyperlink" Target="https://agent-admin.paveapi.com/inspectionView/ICA-FI8AHU7KUL?activeTab=past-sessions" TargetMode="External"/><Relationship Id="rId1037" Type="http://schemas.openxmlformats.org/officeDocument/2006/relationships/hyperlink" Target="https://agent-admin.paveapi.com/inspectionView/AMWT-GYOYW3JV3P?activeTab=past-sessions" TargetMode="External"/><Relationship Id="rId1038" Type="http://schemas.openxmlformats.org/officeDocument/2006/relationships/hyperlink" Target="https://agent-admin.paveapi.com/inspectionView/AMWT-CMRNIYDUBA?activeTab=past-sessions" TargetMode="External"/><Relationship Id="rId1039" Type="http://schemas.openxmlformats.org/officeDocument/2006/relationships/hyperlink" Target="https://agent-admin.paveapi.com/inspectionView/UMF4-ZGYAAUUBSW?activeTab=past-sessions" TargetMode="External"/><Relationship Id="rId206" Type="http://schemas.openxmlformats.org/officeDocument/2006/relationships/hyperlink" Target="https://agent-admin.paveapi.com/inspectionView/CRMI-0UW1LZZOUN?activeTab=past-sessions" TargetMode="External"/><Relationship Id="rId448" Type="http://schemas.openxmlformats.org/officeDocument/2006/relationships/hyperlink" Target="https://agent-admin.paveapi.com/inspectionView/AMDE-TBYQU25FXY?activeTab=past-sessions" TargetMode="External"/><Relationship Id="rId205" Type="http://schemas.openxmlformats.org/officeDocument/2006/relationships/hyperlink" Target="https://agent-admin.paveapi.com/inspectionView/LTM-Z0MUU4VGV3?activeTab=past-sessions" TargetMode="External"/><Relationship Id="rId447" Type="http://schemas.openxmlformats.org/officeDocument/2006/relationships/hyperlink" Target="https://agent-admin.paveapi.com/inspectionView/AMWT-FMD5SAADLF?activeTab=past-sessions" TargetMode="External"/><Relationship Id="rId689" Type="http://schemas.openxmlformats.org/officeDocument/2006/relationships/hyperlink" Target="https://agent-admin.paveapi.com/inspectionView/AMUO-ZPB5DJRJ4T?activeTab=past-sessions" TargetMode="External"/><Relationship Id="rId204" Type="http://schemas.openxmlformats.org/officeDocument/2006/relationships/hyperlink" Target="https://agent-admin.paveapi.com/inspectionView/CRMT-MUSRDEPCFZ?activeTab=past-sessions" TargetMode="External"/><Relationship Id="rId446" Type="http://schemas.openxmlformats.org/officeDocument/2006/relationships/hyperlink" Target="https://agent-admin.paveapi.com/inspectionView/AMWT-UY0USBH33F?activeTab=past-sessions" TargetMode="External"/><Relationship Id="rId688" Type="http://schemas.openxmlformats.org/officeDocument/2006/relationships/hyperlink" Target="https://agent-admin.paveapi.com/inspectionView/ADF-9HHFDXTQVD?activeTab=past-sessions" TargetMode="External"/><Relationship Id="rId203" Type="http://schemas.openxmlformats.org/officeDocument/2006/relationships/hyperlink" Target="https://agent-admin.paveapi.com/inspectionView/AMDE-SU48F6X7XP?activeTab=past-sessions" TargetMode="External"/><Relationship Id="rId445" Type="http://schemas.openxmlformats.org/officeDocument/2006/relationships/hyperlink" Target="https://agent-admin.paveapi.com/inspectionView/AMWT-LV8DKYKSBY?activeTab=past-sessions" TargetMode="External"/><Relationship Id="rId687" Type="http://schemas.openxmlformats.org/officeDocument/2006/relationships/hyperlink" Target="https://agent-admin.paveapi.com/inspectionView/AMWT-SLYYQJY3Q5?activeTab=past-sessions" TargetMode="External"/><Relationship Id="rId209" Type="http://schemas.openxmlformats.org/officeDocument/2006/relationships/hyperlink" Target="https://agent-admin.paveapi.com/inspectionView/LTM-O8MYQPOKSN?activeTab=past-sessions" TargetMode="External"/><Relationship Id="rId208" Type="http://schemas.openxmlformats.org/officeDocument/2006/relationships/hyperlink" Target="https://agent-admin.paveapi.com/inspectionView/LTM-OLQVW04RIG?activeTab=past-sessions" TargetMode="External"/><Relationship Id="rId207" Type="http://schemas.openxmlformats.org/officeDocument/2006/relationships/hyperlink" Target="https://agent-admin.paveapi.com/inspectionView/LTM-VSJEJW4N1W?activeTab=past-sessions" TargetMode="External"/><Relationship Id="rId449" Type="http://schemas.openxmlformats.org/officeDocument/2006/relationships/hyperlink" Target="https://agent-admin.paveapi.com/inspectionView/AMFR-WNYFBVL89I?activeTab=past-sessions" TargetMode="External"/><Relationship Id="rId440" Type="http://schemas.openxmlformats.org/officeDocument/2006/relationships/hyperlink" Target="https://agent-admin.paveapi.com/inspectionView/AMDE-QWRV1QZECD?activeTab=past-sessions" TargetMode="External"/><Relationship Id="rId682" Type="http://schemas.openxmlformats.org/officeDocument/2006/relationships/hyperlink" Target="https://agent-admin.paveapi.com/inspectionView/ADF-H2H6V1J43J?activeTab=past-sessions" TargetMode="External"/><Relationship Id="rId681" Type="http://schemas.openxmlformats.org/officeDocument/2006/relationships/hyperlink" Target="https://agent-admin.paveapi.com/inspectionView/AMWT-CFXW9TCTN4?activeTab=past-sessions" TargetMode="External"/><Relationship Id="rId1030" Type="http://schemas.openxmlformats.org/officeDocument/2006/relationships/hyperlink" Target="https://agent-admin.paveapi.com/inspectionView/AMWK-STG5VBXNUT?activeTab=past-sessions" TargetMode="External"/><Relationship Id="rId680" Type="http://schemas.openxmlformats.org/officeDocument/2006/relationships/hyperlink" Target="https://agent-admin.paveapi.com/inspectionView/UMF4-JBMQW1CDHO?activeTab=past-sessions" TargetMode="External"/><Relationship Id="rId1031" Type="http://schemas.openxmlformats.org/officeDocument/2006/relationships/hyperlink" Target="https://agent-admin.paveapi.com/inspectionView/AMWT-G1RURV5V2Y?activeTab=past-sessions" TargetMode="External"/><Relationship Id="rId1032" Type="http://schemas.openxmlformats.org/officeDocument/2006/relationships/hyperlink" Target="https://agent-admin.paveapi.com/inspectionView/AMWT-DVMIV4OCLI?activeTab=past-sessions" TargetMode="External"/><Relationship Id="rId202" Type="http://schemas.openxmlformats.org/officeDocument/2006/relationships/hyperlink" Target="https://agent-admin.paveapi.com/inspectionView/AMWT-3UK0EAF4X1?activeTab=past-sessions" TargetMode="External"/><Relationship Id="rId444" Type="http://schemas.openxmlformats.org/officeDocument/2006/relationships/hyperlink" Target="https://agent-admin.paveapi.com/inspectionView/AMWT-RARLRCFELQ?activeTab=past-sessions" TargetMode="External"/><Relationship Id="rId686" Type="http://schemas.openxmlformats.org/officeDocument/2006/relationships/hyperlink" Target="https://agent-admin.paveapi.com/inspectionView/AMRR-CUZ0OEHWNR?activeTab=past-sessions" TargetMode="External"/><Relationship Id="rId1033" Type="http://schemas.openxmlformats.org/officeDocument/2006/relationships/hyperlink" Target="https://agent-admin.paveapi.com/inspectionView/SMG-OW1XQGOC5B?activeTab=past-sessions" TargetMode="External"/><Relationship Id="rId201" Type="http://schemas.openxmlformats.org/officeDocument/2006/relationships/hyperlink" Target="https://agent-admin.paveapi.com/inspectionView/AMFR-QLCBTQ9EFH?activeTab=past-sessions" TargetMode="External"/><Relationship Id="rId443" Type="http://schemas.openxmlformats.org/officeDocument/2006/relationships/hyperlink" Target="https://agent-admin.paveapi.com/inspectionView/AMWT-DYUKTCLXII?activeTab=past-sessions" TargetMode="External"/><Relationship Id="rId685" Type="http://schemas.openxmlformats.org/officeDocument/2006/relationships/hyperlink" Target="https://agent-admin.paveapi.com/inspectionView/GBGS-QDIWITZEWI?activeTab=past-sessions" TargetMode="External"/><Relationship Id="rId1034" Type="http://schemas.openxmlformats.org/officeDocument/2006/relationships/hyperlink" Target="https://agent-admin.paveapi.com/inspectionView/AMWT-6YVTDAZHRV?activeTab=past-sessions" TargetMode="External"/><Relationship Id="rId200" Type="http://schemas.openxmlformats.org/officeDocument/2006/relationships/hyperlink" Target="https://agent-admin.paveapi.com/inspectionView/AMES-12SFM9DXQY?activeTab=past-sessions" TargetMode="External"/><Relationship Id="rId442" Type="http://schemas.openxmlformats.org/officeDocument/2006/relationships/hyperlink" Target="https://agent-admin.paveapi.com/inspectionView/AMWT-COFSUKJAFO?activeTab=past-sessions" TargetMode="External"/><Relationship Id="rId684" Type="http://schemas.openxmlformats.org/officeDocument/2006/relationships/hyperlink" Target="https://agent-admin.paveapi.com/inspectionView/AMUO-JNGRHWJJGS?activeTab=past-sessions" TargetMode="External"/><Relationship Id="rId1035" Type="http://schemas.openxmlformats.org/officeDocument/2006/relationships/hyperlink" Target="https://agent-admin.paveapi.com/inspectionView/AMWT-HI8H6JTGFC?activeTab=past-sessions" TargetMode="External"/><Relationship Id="rId441" Type="http://schemas.openxmlformats.org/officeDocument/2006/relationships/hyperlink" Target="https://agent-admin.paveapi.com/inspectionView/AMWT-DIEGJZWSCX?activeTab=past-sessions" TargetMode="External"/><Relationship Id="rId683" Type="http://schemas.openxmlformats.org/officeDocument/2006/relationships/hyperlink" Target="https://agent-admin.paveapi.com/inspectionView/AMUO-PD4L3VUHLD?activeTab=past-sessions" TargetMode="External"/><Relationship Id="rId1036" Type="http://schemas.openxmlformats.org/officeDocument/2006/relationships/hyperlink" Target="https://agent-admin.paveapi.com/inspectionView/AMWT-ISHFLFNX7B?activeTab=past-sessions" TargetMode="External"/><Relationship Id="rId1026" Type="http://schemas.openxmlformats.org/officeDocument/2006/relationships/hyperlink" Target="https://agent-admin.paveapi.com/inspectionView/AMWT-3A9G9WDFQ0?activeTab=past-sessions" TargetMode="External"/><Relationship Id="rId1027" Type="http://schemas.openxmlformats.org/officeDocument/2006/relationships/hyperlink" Target="https://agent-admin.paveapi.com/inspectionView/AMWK-AWIOWYTW82?activeTab=past-sessions" TargetMode="External"/><Relationship Id="rId1028" Type="http://schemas.openxmlformats.org/officeDocument/2006/relationships/hyperlink" Target="https://agent-admin.paveapi.com/inspectionView/AMWT-EJUO11KCA2?activeTab=past-sessions" TargetMode="External"/><Relationship Id="rId1029" Type="http://schemas.openxmlformats.org/officeDocument/2006/relationships/hyperlink" Target="https://agent-admin.paveapi.com/inspectionView/AMWT-6LQTW5F5GI?activeTab=past-sessions" TargetMode="External"/><Relationship Id="rId437" Type="http://schemas.openxmlformats.org/officeDocument/2006/relationships/hyperlink" Target="https://agent-admin.paveapi.com/inspectionView/AMWT-YGSRVGYNPX?activeTab=past-sessions" TargetMode="External"/><Relationship Id="rId679" Type="http://schemas.openxmlformats.org/officeDocument/2006/relationships/hyperlink" Target="https://agent-admin.paveapi.com/inspectionView/AMUO-X6TZTAN8JN?activeTab=past-sessions" TargetMode="External"/><Relationship Id="rId436" Type="http://schemas.openxmlformats.org/officeDocument/2006/relationships/hyperlink" Target="https://agent-admin.paveapi.com/inspectionView/AMWT-OTRXCMFX8D?activeTab=past-sessions" TargetMode="External"/><Relationship Id="rId678" Type="http://schemas.openxmlformats.org/officeDocument/2006/relationships/hyperlink" Target="https://agent-admin.paveapi.com/inspectionView/AMWT-VKHNZW9AC7?activeTab=past-sessions" TargetMode="External"/><Relationship Id="rId435" Type="http://schemas.openxmlformats.org/officeDocument/2006/relationships/hyperlink" Target="https://agent-admin.paveapi.com/inspectionView/AMWT-L1A8F6CDJ2?activeTab=past-sessions" TargetMode="External"/><Relationship Id="rId677" Type="http://schemas.openxmlformats.org/officeDocument/2006/relationships/hyperlink" Target="https://agent-admin.paveapi.com/inspectionView/ADF-NF9VZ8BMP9?activeTab=past-sessions" TargetMode="External"/><Relationship Id="rId434" Type="http://schemas.openxmlformats.org/officeDocument/2006/relationships/hyperlink" Target="https://agent-admin.paveapi.com/inspectionView/AMWT-DJEGMQIOMM?activeTab=past-sessions" TargetMode="External"/><Relationship Id="rId676" Type="http://schemas.openxmlformats.org/officeDocument/2006/relationships/hyperlink" Target="https://agent-admin.paveapi.com/inspectionView/AMWT-2CMTAO42VX?activeTab=past-sessions" TargetMode="External"/><Relationship Id="rId439" Type="http://schemas.openxmlformats.org/officeDocument/2006/relationships/hyperlink" Target="https://agent-admin.paveapi.com/inspectionView/AMWT-F9MPDNGAVZ?activeTab=past-sessions" TargetMode="External"/><Relationship Id="rId438" Type="http://schemas.openxmlformats.org/officeDocument/2006/relationships/hyperlink" Target="https://agent-admin.paveapi.com/inspectionView/AMWT-QIWOAOVGSV?activeTab=past-sessions" TargetMode="External"/><Relationship Id="rId671" Type="http://schemas.openxmlformats.org/officeDocument/2006/relationships/hyperlink" Target="https://agent-admin.paveapi.com/inspectionView/AMDE-UE4BJU2MC2?activeTab=past-sessions" TargetMode="External"/><Relationship Id="rId670" Type="http://schemas.openxmlformats.org/officeDocument/2006/relationships/hyperlink" Target="https://agent-admin.paveapi.com/inspectionView/CRMT-S8UU3RZ1UV?activeTab=past-sessions" TargetMode="External"/><Relationship Id="rId1020" Type="http://schemas.openxmlformats.org/officeDocument/2006/relationships/hyperlink" Target="https://agent-admin.paveapi.com/inspectionView/AMDE-IQMO0IRVNP?activeTab=past-sessions" TargetMode="External"/><Relationship Id="rId1021" Type="http://schemas.openxmlformats.org/officeDocument/2006/relationships/hyperlink" Target="https://agent-admin.paveapi.com/inspectionView/AMDE-8MAVG2JS2P?activeTab=past-sessions" TargetMode="External"/><Relationship Id="rId433" Type="http://schemas.openxmlformats.org/officeDocument/2006/relationships/hyperlink" Target="https://agent-admin.paveapi.com/inspectionView/AMWT-EZCRHESEY5?activeTab=past-sessions" TargetMode="External"/><Relationship Id="rId675" Type="http://schemas.openxmlformats.org/officeDocument/2006/relationships/hyperlink" Target="https://agent-admin.paveapi.com/inspectionView/CRMI-G4EUSWQL12?activeTab=past-sessions" TargetMode="External"/><Relationship Id="rId1022" Type="http://schemas.openxmlformats.org/officeDocument/2006/relationships/hyperlink" Target="https://agent-admin.paveapi.com/inspectionView/AMDE-RQDU7W2EJM?activeTab=past-sessions" TargetMode="External"/><Relationship Id="rId432" Type="http://schemas.openxmlformats.org/officeDocument/2006/relationships/hyperlink" Target="https://agent-admin.paveapi.com/inspectionView/AMWT-OQXH3XDCTH?activeTab=past-sessions" TargetMode="External"/><Relationship Id="rId674" Type="http://schemas.openxmlformats.org/officeDocument/2006/relationships/hyperlink" Target="https://agent-admin.paveapi.com/inspectionView/AMWK-55PYSM58ET?activeTab=past-sessions" TargetMode="External"/><Relationship Id="rId1023" Type="http://schemas.openxmlformats.org/officeDocument/2006/relationships/hyperlink" Target="https://agent-admin.paveapi.com/inspectionView/AMWT-TQLBANN5ZM?activeTab=past-sessions" TargetMode="External"/><Relationship Id="rId431" Type="http://schemas.openxmlformats.org/officeDocument/2006/relationships/hyperlink" Target="https://agent-admin.paveapi.com/inspectionView/AMWT-OBBEJ8S0C5?activeTab=past-sessions" TargetMode="External"/><Relationship Id="rId673" Type="http://schemas.openxmlformats.org/officeDocument/2006/relationships/hyperlink" Target="https://agent-admin.paveapi.com/inspectionView/AMWT-YVN7XGJQB4?activeTab=past-sessions" TargetMode="External"/><Relationship Id="rId1024" Type="http://schemas.openxmlformats.org/officeDocument/2006/relationships/hyperlink" Target="https://agent-admin.paveapi.com/inspectionView/AMWT-TS5ODG4IMV?activeTab=past-sessions" TargetMode="External"/><Relationship Id="rId430" Type="http://schemas.openxmlformats.org/officeDocument/2006/relationships/hyperlink" Target="https://agent-admin.paveapi.com/inspectionView/AMWT-WFFCVWAQQ3?activeTab=past-sessions" TargetMode="External"/><Relationship Id="rId672" Type="http://schemas.openxmlformats.org/officeDocument/2006/relationships/hyperlink" Target="https://agent-admin.paveapi.com/inspectionView/AMWT-78LUXTLXI1?activeTab=past-sessions" TargetMode="External"/><Relationship Id="rId1025" Type="http://schemas.openxmlformats.org/officeDocument/2006/relationships/hyperlink" Target="https://agent-admin.paveapi.com/inspectionView/AMWT-V4XPMQ1REQ?activeTab=past-sessions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AU-BZIBC6JVW2?activeTab=past-sessions" TargetMode="External"/><Relationship Id="rId194" Type="http://schemas.openxmlformats.org/officeDocument/2006/relationships/hyperlink" Target="https://agent-admin.paveapi.com/inspectionView/AMDE-KRTILYUF30?activeTab=past-sessions" TargetMode="External"/><Relationship Id="rId193" Type="http://schemas.openxmlformats.org/officeDocument/2006/relationships/hyperlink" Target="https://agent-admin.paveapi.com/inspectionView/AMDE-GSNABTZQLB?activeTab=past-sessions" TargetMode="External"/><Relationship Id="rId192" Type="http://schemas.openxmlformats.org/officeDocument/2006/relationships/hyperlink" Target="https://agent-admin.paveapi.com/inspectionView/AMDE-M9CGW0IPMD?activeTab=past-sessions" TargetMode="External"/><Relationship Id="rId191" Type="http://schemas.openxmlformats.org/officeDocument/2006/relationships/hyperlink" Target="https://agent-admin.paveapi.com/inspectionView/AMES-UJGPUIKQBW?activeTab=past-sessions" TargetMode="External"/><Relationship Id="rId187" Type="http://schemas.openxmlformats.org/officeDocument/2006/relationships/hyperlink" Target="https://agent-admin.paveapi.com/inspectionView/AMI1-9VF6BIODVC?activeTab=past-sessions" TargetMode="External"/><Relationship Id="rId186" Type="http://schemas.openxmlformats.org/officeDocument/2006/relationships/hyperlink" Target="https://agent-admin.paveapi.com/inspectionView/AMDE-NXS1OGGC2X?activeTab=past-sessions" TargetMode="External"/><Relationship Id="rId185" Type="http://schemas.openxmlformats.org/officeDocument/2006/relationships/hyperlink" Target="https://agent-admin.paveapi.com/inspectionView/AMWK-OXKMXN9RFL?activeTab=past-sessions" TargetMode="External"/><Relationship Id="rId184" Type="http://schemas.openxmlformats.org/officeDocument/2006/relationships/hyperlink" Target="https://agent-admin.paveapi.com/inspectionView/AMES-5ENFLJRHNO?activeTab=past-sessions" TargetMode="External"/><Relationship Id="rId189" Type="http://schemas.openxmlformats.org/officeDocument/2006/relationships/hyperlink" Target="https://agent-admin.paveapi.com/inspectionView/AMDE-ZUUSSLWAC5?activeTab=past-sessions" TargetMode="External"/><Relationship Id="rId188" Type="http://schemas.openxmlformats.org/officeDocument/2006/relationships/hyperlink" Target="https://agent-admin.paveapi.com/inspectionView/AMWT-A6ZYRDSYS8?activeTab=past-sessions" TargetMode="External"/><Relationship Id="rId183" Type="http://schemas.openxmlformats.org/officeDocument/2006/relationships/hyperlink" Target="https://agent-admin.paveapi.com/inspectionView/AMDE-SHNOI2JNB1?activeTab=past-sessions" TargetMode="External"/><Relationship Id="rId182" Type="http://schemas.openxmlformats.org/officeDocument/2006/relationships/hyperlink" Target="https://agent-admin.paveapi.com/inspectionView/AMIT-8YRQRKXJMT?activeTab=past-sessions" TargetMode="External"/><Relationship Id="rId181" Type="http://schemas.openxmlformats.org/officeDocument/2006/relationships/hyperlink" Target="https://agent-admin.paveapi.com/inspectionView/AMWK-M27QSNEWPR?activeTab=past-sessions" TargetMode="External"/><Relationship Id="rId180" Type="http://schemas.openxmlformats.org/officeDocument/2006/relationships/hyperlink" Target="https://agent-admin.paveapi.com/inspectionView/AMWK-UVP9OTZCNM?activeTab=past-sessions" TargetMode="External"/><Relationship Id="rId176" Type="http://schemas.openxmlformats.org/officeDocument/2006/relationships/hyperlink" Target="https://agent-admin.paveapi.com/inspectionView/AMDE-LGW0PFM6T1?activeTab=past-sessions" TargetMode="External"/><Relationship Id="rId175" Type="http://schemas.openxmlformats.org/officeDocument/2006/relationships/hyperlink" Target="https://agent-admin.paveapi.com/inspectionView/AMES-ISEIZIS4GW?activeTab=past-sessions" TargetMode="External"/><Relationship Id="rId174" Type="http://schemas.openxmlformats.org/officeDocument/2006/relationships/hyperlink" Target="https://agent-admin.paveapi.com/inspectionView/AMWK-SATBIMVIOA?activeTab=past-sessions" TargetMode="External"/><Relationship Id="rId173" Type="http://schemas.openxmlformats.org/officeDocument/2006/relationships/hyperlink" Target="https://agent-admin.paveapi.com/inspectionView/AMES-COHVVWIV6F?activeTab=past-sessions" TargetMode="External"/><Relationship Id="rId179" Type="http://schemas.openxmlformats.org/officeDocument/2006/relationships/hyperlink" Target="https://agent-admin.paveapi.com/inspectionView/AMIT-5KJ7JJCB3E?activeTab=past-sessions" TargetMode="External"/><Relationship Id="rId178" Type="http://schemas.openxmlformats.org/officeDocument/2006/relationships/hyperlink" Target="https://agent-admin.paveapi.com/inspectionView/AMDE-QHOPY0LCT3?activeTab=past-sessions" TargetMode="External"/><Relationship Id="rId177" Type="http://schemas.openxmlformats.org/officeDocument/2006/relationships/hyperlink" Target="https://agent-admin.paveapi.com/inspectionView/AMDE-HVDJ4HAZEY?activeTab=past-sessions" TargetMode="External"/><Relationship Id="rId198" Type="http://schemas.openxmlformats.org/officeDocument/2006/relationships/hyperlink" Target="https://agent-admin.paveapi.com/inspectionView/AMIT-ETQOJUGTVD?activeTab=past-sessions" TargetMode="External"/><Relationship Id="rId197" Type="http://schemas.openxmlformats.org/officeDocument/2006/relationships/hyperlink" Target="https://agent-admin.paveapi.com/inspectionView/AMDE-UPEX3TLEVH?activeTab=past-sessions" TargetMode="External"/><Relationship Id="rId196" Type="http://schemas.openxmlformats.org/officeDocument/2006/relationships/hyperlink" Target="https://agent-admin.paveapi.com/inspectionView/AMDE-ZNNUDY6LWS?activeTab=past-sessions" TargetMode="External"/><Relationship Id="rId195" Type="http://schemas.openxmlformats.org/officeDocument/2006/relationships/hyperlink" Target="https://agent-admin.paveapi.com/inspectionView/AMIT-ZIF36NHT4B?activeTab=past-sessions" TargetMode="External"/><Relationship Id="rId199" Type="http://schemas.openxmlformats.org/officeDocument/2006/relationships/hyperlink" Target="https://agent-admin.paveapi.com/inspectionView/AMES-NALUJAWEPQ?activeTab=past-sessions" TargetMode="External"/><Relationship Id="rId150" Type="http://schemas.openxmlformats.org/officeDocument/2006/relationships/hyperlink" Target="https://agent-admin.paveapi.com/inspectionView/AMWT-TJIBJPCXBT?activeTab=past-sessions" TargetMode="External"/><Relationship Id="rId392" Type="http://schemas.openxmlformats.org/officeDocument/2006/relationships/hyperlink" Target="https://agent-admin.paveapi.com/inspectionView/HHSI-E4ANYVMFLR?activeTab=past-sessions" TargetMode="External"/><Relationship Id="rId391" Type="http://schemas.openxmlformats.org/officeDocument/2006/relationships/hyperlink" Target="https://agent-admin.paveapi.com/inspectionView/AMWK-8SPCNJIM4Q?activeTab=past-sessions" TargetMode="External"/><Relationship Id="rId390" Type="http://schemas.openxmlformats.org/officeDocument/2006/relationships/hyperlink" Target="https://agent-admin.paveapi.com/inspectionView/AMWK-8FAKDGF1RK?activeTab=past-sessions" TargetMode="External"/><Relationship Id="rId1" Type="http://schemas.openxmlformats.org/officeDocument/2006/relationships/comments" Target="../comments8.xml"/><Relationship Id="rId2" Type="http://schemas.openxmlformats.org/officeDocument/2006/relationships/hyperlink" Target="https://agent-admin.paveapi.com/inspectionView/AMAU-TPCXXGGVMB?activeTab=past-sessions" TargetMode="External"/><Relationship Id="rId3" Type="http://schemas.openxmlformats.org/officeDocument/2006/relationships/hyperlink" Target="https://agent-admin.paveapi.com/inspectionView/AMES-FU22CBMFKM?activeTab=past-sessions" TargetMode="External"/><Relationship Id="rId149" Type="http://schemas.openxmlformats.org/officeDocument/2006/relationships/hyperlink" Target="https://agent-admin.paveapi.com/inspectionView/AMWT-EEI2QWY2TI?activeTab=past-sessions" TargetMode="External"/><Relationship Id="rId4" Type="http://schemas.openxmlformats.org/officeDocument/2006/relationships/hyperlink" Target="https://agent-admin.paveapi.com/inspectionView/AMDE-2OBNMFBNCN?activeTab=past-sessions" TargetMode="External"/><Relationship Id="rId148" Type="http://schemas.openxmlformats.org/officeDocument/2006/relationships/hyperlink" Target="https://agent-admin.paveapi.com/inspectionView/AMWT-L8IFWV4E8N?activeTab=past-sessions" TargetMode="External"/><Relationship Id="rId9" Type="http://schemas.openxmlformats.org/officeDocument/2006/relationships/hyperlink" Target="https://agent-admin.paveapi.com/inspectionView/AMWT-XLPOVO4ZEB?activeTab=past-sessions" TargetMode="External"/><Relationship Id="rId143" Type="http://schemas.openxmlformats.org/officeDocument/2006/relationships/hyperlink" Target="https://agent-admin.paveapi.com/inspectionView/AMWT-DGTPYC05WI?activeTab=past-sessions" TargetMode="External"/><Relationship Id="rId385" Type="http://schemas.openxmlformats.org/officeDocument/2006/relationships/hyperlink" Target="https://agent-admin.paveapi.com/inspectionView/AMDE-54VIMNBQAJ?activeTab=past-sessions" TargetMode="External"/><Relationship Id="rId142" Type="http://schemas.openxmlformats.org/officeDocument/2006/relationships/hyperlink" Target="https://agent-admin.paveapi.com/inspectionView/AMWT-REQWZHWP58?activeTab=past-sessions" TargetMode="External"/><Relationship Id="rId384" Type="http://schemas.openxmlformats.org/officeDocument/2006/relationships/hyperlink" Target="https://agent-admin.paveapi.com/inspectionView/AMFR-JBZFSCIXD6?activeTab=past-sessions" TargetMode="External"/><Relationship Id="rId141" Type="http://schemas.openxmlformats.org/officeDocument/2006/relationships/hyperlink" Target="https://agent-admin.paveapi.com/inspectionView/AMWT-7L9MGQYQKL?activeTab=past-sessions" TargetMode="External"/><Relationship Id="rId383" Type="http://schemas.openxmlformats.org/officeDocument/2006/relationships/hyperlink" Target="https://agent-admin.paveapi.com/inspectionView/AMFR-USIMRSUFUF?activeTab=past-sessions" TargetMode="External"/><Relationship Id="rId140" Type="http://schemas.openxmlformats.org/officeDocument/2006/relationships/hyperlink" Target="https://agent-admin.paveapi.com/inspectionView/AMDE-T2SUANWUGY?activeTab=past-sessions" TargetMode="External"/><Relationship Id="rId382" Type="http://schemas.openxmlformats.org/officeDocument/2006/relationships/hyperlink" Target="https://agent-admin.paveapi.com/inspectionView/AMDE-QDSKWBVXTT?activeTab=past-sessions" TargetMode="External"/><Relationship Id="rId5" Type="http://schemas.openxmlformats.org/officeDocument/2006/relationships/hyperlink" Target="https://agent-admin.paveapi.com/inspectionView/AMIT-JYSYBQDJKR?activeTab=past-sessions" TargetMode="External"/><Relationship Id="rId147" Type="http://schemas.openxmlformats.org/officeDocument/2006/relationships/hyperlink" Target="https://agent-admin.paveapi.com/inspectionView/AMWT-APMLDMGVYZ?activeTab=past-sessions" TargetMode="External"/><Relationship Id="rId389" Type="http://schemas.openxmlformats.org/officeDocument/2006/relationships/hyperlink" Target="https://agent-admin.paveapi.com/inspectionView/AMIT-VVAMXKURG3?activeTab=past-sessions" TargetMode="External"/><Relationship Id="rId6" Type="http://schemas.openxmlformats.org/officeDocument/2006/relationships/hyperlink" Target="https://agent-admin.paveapi.com/inspectionView/AMDE-WRJDLE7WQM?activeTab=past-sessions" TargetMode="External"/><Relationship Id="rId146" Type="http://schemas.openxmlformats.org/officeDocument/2006/relationships/hyperlink" Target="https://agent-admin.paveapi.com/inspectionView/AMWT-8Y7KOINR10?activeTab=past-sessions" TargetMode="External"/><Relationship Id="rId388" Type="http://schemas.openxmlformats.org/officeDocument/2006/relationships/hyperlink" Target="https://agent-admin.paveapi.com/inspectionView/AMWK-22H1CSMGTR?activeTab=past-sessions" TargetMode="External"/><Relationship Id="rId7" Type="http://schemas.openxmlformats.org/officeDocument/2006/relationships/hyperlink" Target="https://agent-admin.paveapi.com/inspectionView/AMWT-YFTBG15QTF?activeTab=past-sessions" TargetMode="External"/><Relationship Id="rId145" Type="http://schemas.openxmlformats.org/officeDocument/2006/relationships/hyperlink" Target="https://agent-admin.paveapi.com/inspectionView/AMWT-OV8CSOTUOW?activeTab=past-sessions" TargetMode="External"/><Relationship Id="rId387" Type="http://schemas.openxmlformats.org/officeDocument/2006/relationships/hyperlink" Target="https://agent-admin.paveapi.com/inspectionView/AMWT-I4T8YVVLOC?activeTab=past-sessions" TargetMode="External"/><Relationship Id="rId8" Type="http://schemas.openxmlformats.org/officeDocument/2006/relationships/hyperlink" Target="https://agent-admin.paveapi.com/inspectionView/AMWT-FO8WFJBBCM?activeTab=past-sessions" TargetMode="External"/><Relationship Id="rId144" Type="http://schemas.openxmlformats.org/officeDocument/2006/relationships/hyperlink" Target="https://agent-admin.paveapi.com/inspectionView/AMWT-S2UVSTUUMD?activeTab=past-sessions" TargetMode="External"/><Relationship Id="rId386" Type="http://schemas.openxmlformats.org/officeDocument/2006/relationships/hyperlink" Target="https://agent-admin.paveapi.com/inspectionView/AMWK-J8LNFWBYES?activeTab=past-sessions" TargetMode="External"/><Relationship Id="rId381" Type="http://schemas.openxmlformats.org/officeDocument/2006/relationships/hyperlink" Target="https://agent-admin.paveapi.com/inspectionView/AMWK-HPAZEF9LQH?activeTab=past-sessions" TargetMode="External"/><Relationship Id="rId380" Type="http://schemas.openxmlformats.org/officeDocument/2006/relationships/hyperlink" Target="https://agent-admin.paveapi.com/inspectionView/AMDE-LFIMPKZ5AB?activeTab=past-sessions" TargetMode="External"/><Relationship Id="rId139" Type="http://schemas.openxmlformats.org/officeDocument/2006/relationships/hyperlink" Target="https://agent-admin.paveapi.com/inspectionView/AMWT-KLQ6XHTZIL?activeTab=past-sessions" TargetMode="External"/><Relationship Id="rId138" Type="http://schemas.openxmlformats.org/officeDocument/2006/relationships/hyperlink" Target="https://agent-admin.paveapi.com/inspectionView/AMWT-UCJGZ5RYFA?activeTab=past-sessions" TargetMode="External"/><Relationship Id="rId137" Type="http://schemas.openxmlformats.org/officeDocument/2006/relationships/hyperlink" Target="https://agent-admin.paveapi.com/inspectionView/AMWT-RPGMVTJVEK?activeTab=past-sessions" TargetMode="External"/><Relationship Id="rId379" Type="http://schemas.openxmlformats.org/officeDocument/2006/relationships/hyperlink" Target="https://agent-admin.paveapi.com/inspectionView/AMFR-2ALISJZ2AA?activeTab=past-sessions" TargetMode="External"/><Relationship Id="rId132" Type="http://schemas.openxmlformats.org/officeDocument/2006/relationships/hyperlink" Target="https://agent-admin.paveapi.com/inspectionView/CRMI-EHOW6MYBM3?activeTab=past-sessions" TargetMode="External"/><Relationship Id="rId374" Type="http://schemas.openxmlformats.org/officeDocument/2006/relationships/hyperlink" Target="https://agent-admin.paveapi.com/inspectionView/AMWK-NG1A9271RL?activeTab=past-sessions" TargetMode="External"/><Relationship Id="rId131" Type="http://schemas.openxmlformats.org/officeDocument/2006/relationships/hyperlink" Target="https://agent-admin.paveapi.com/inspectionView/LTM-DUW7F6CMVQ?activeTab=past-sessions" TargetMode="External"/><Relationship Id="rId373" Type="http://schemas.openxmlformats.org/officeDocument/2006/relationships/hyperlink" Target="https://agent-admin.paveapi.com/inspectionView/AMIT-JRCQ3FVIRZ?activeTab=past-sessions" TargetMode="External"/><Relationship Id="rId130" Type="http://schemas.openxmlformats.org/officeDocument/2006/relationships/hyperlink" Target="https://agent-admin.paveapi.com/inspectionView/AMUO-4AAUWOTYIX?activeTab=past-sessions" TargetMode="External"/><Relationship Id="rId372" Type="http://schemas.openxmlformats.org/officeDocument/2006/relationships/hyperlink" Target="https://agent-admin.paveapi.com/inspectionView/AMDE-J4MUVO7LEZ?activeTab=past-sessions" TargetMode="External"/><Relationship Id="rId371" Type="http://schemas.openxmlformats.org/officeDocument/2006/relationships/hyperlink" Target="https://agent-admin.paveapi.com/inspectionView/AMAU-VOI93VHKOS?activeTab=past-sessions" TargetMode="External"/><Relationship Id="rId136" Type="http://schemas.openxmlformats.org/officeDocument/2006/relationships/hyperlink" Target="https://agent-admin.paveapi.com/inspectionView/AMWT-AVDXHO1HRX?activeTab=past-sessions" TargetMode="External"/><Relationship Id="rId378" Type="http://schemas.openxmlformats.org/officeDocument/2006/relationships/hyperlink" Target="https://agent-admin.paveapi.com/inspectionView/AMFR-NA0FXLER2K?activeTab=past-sessions" TargetMode="External"/><Relationship Id="rId135" Type="http://schemas.openxmlformats.org/officeDocument/2006/relationships/hyperlink" Target="https://agent-admin.paveapi.com/inspectionView/AMWT-RUSMCK4OE8?activeTab=past-sessions" TargetMode="External"/><Relationship Id="rId377" Type="http://schemas.openxmlformats.org/officeDocument/2006/relationships/hyperlink" Target="https://agent-admin.paveapi.com/inspectionView/AMDE-BX0G2NJUYH?activeTab=past-sessions" TargetMode="External"/><Relationship Id="rId134" Type="http://schemas.openxmlformats.org/officeDocument/2006/relationships/hyperlink" Target="https://agent-admin.paveapi.com/inspectionView/AMWT-BCJVVLSBH2?activeTab=past-sessions" TargetMode="External"/><Relationship Id="rId376" Type="http://schemas.openxmlformats.org/officeDocument/2006/relationships/hyperlink" Target="https://agent-admin.paveapi.com/inspectionView/AMFR-AWPR1UZBVU?activeTab=past-sessions" TargetMode="External"/><Relationship Id="rId133" Type="http://schemas.openxmlformats.org/officeDocument/2006/relationships/hyperlink" Target="https://agent-admin.paveapi.com/inspectionView/SMG-M080GOZRMO?activeTab=past-sessions" TargetMode="External"/><Relationship Id="rId375" Type="http://schemas.openxmlformats.org/officeDocument/2006/relationships/hyperlink" Target="https://agent-admin.paveapi.com/inspectionView/AMDE-H0XTMXKLII?activeTab=past-sessions" TargetMode="External"/><Relationship Id="rId172" Type="http://schemas.openxmlformats.org/officeDocument/2006/relationships/hyperlink" Target="https://agent-admin.paveapi.com/inspectionView/AMES-GDA4GAETU1?activeTab=past-sessions" TargetMode="External"/><Relationship Id="rId171" Type="http://schemas.openxmlformats.org/officeDocument/2006/relationships/hyperlink" Target="https://agent-admin.paveapi.com/inspectionView/AMES-72Q7W1JZGL?activeTab=past-sessions" TargetMode="External"/><Relationship Id="rId170" Type="http://schemas.openxmlformats.org/officeDocument/2006/relationships/hyperlink" Target="https://agent-admin.paveapi.com/inspectionView/AMWT-OW8WHVNGP7?activeTab=past-sessions" TargetMode="External"/><Relationship Id="rId165" Type="http://schemas.openxmlformats.org/officeDocument/2006/relationships/hyperlink" Target="https://agent-admin.paveapi.com/inspectionView/AMWT-NTVGYWXHJI?activeTab=past-sessions" TargetMode="External"/><Relationship Id="rId164" Type="http://schemas.openxmlformats.org/officeDocument/2006/relationships/hyperlink" Target="https://agent-admin.paveapi.com/inspectionView/AMWT-EGAERNANIY?activeTab=past-sessions" TargetMode="External"/><Relationship Id="rId163" Type="http://schemas.openxmlformats.org/officeDocument/2006/relationships/hyperlink" Target="https://agent-admin.paveapi.com/inspectionView/CRMT-KREU6A6YB6?activeTab=past-sessions" TargetMode="External"/><Relationship Id="rId162" Type="http://schemas.openxmlformats.org/officeDocument/2006/relationships/hyperlink" Target="https://agent-admin.paveapi.com/inspectionView/UMF4-AHRIUAHSX1?activeTab=past-sessions" TargetMode="External"/><Relationship Id="rId169" Type="http://schemas.openxmlformats.org/officeDocument/2006/relationships/hyperlink" Target="https://agent-admin.paveapi.com/inspectionView/AMWT-LVXA8GTUXV?activeTab=past-sessions" TargetMode="External"/><Relationship Id="rId168" Type="http://schemas.openxmlformats.org/officeDocument/2006/relationships/hyperlink" Target="https://agent-admin.paveapi.com/inspectionView/LTM-AHSSJ9QGFR?activeTab=past-sessions" TargetMode="External"/><Relationship Id="rId167" Type="http://schemas.openxmlformats.org/officeDocument/2006/relationships/hyperlink" Target="https://agent-admin.paveapi.com/inspectionView/LTM-VPS4T8RCFJ?activeTab=past-sessions" TargetMode="External"/><Relationship Id="rId166" Type="http://schemas.openxmlformats.org/officeDocument/2006/relationships/hyperlink" Target="https://agent-admin.paveapi.com/inspectionView/UMF4-EZVCL979CA?activeTab=past-sessions" TargetMode="External"/><Relationship Id="rId161" Type="http://schemas.openxmlformats.org/officeDocument/2006/relationships/hyperlink" Target="https://agent-admin.paveapi.com/inspectionView/AMWT-ZZWFNI75SW?activeTab=past-sessions" TargetMode="External"/><Relationship Id="rId160" Type="http://schemas.openxmlformats.org/officeDocument/2006/relationships/hyperlink" Target="https://agent-admin.paveapi.com/inspectionView/AMWT-MR4RJ9M7I4?activeTab=past-sessions" TargetMode="External"/><Relationship Id="rId159" Type="http://schemas.openxmlformats.org/officeDocument/2006/relationships/hyperlink" Target="https://agent-admin.paveapi.com/inspectionView/AMWT-QMICSGN7KN?activeTab=past-sessions" TargetMode="External"/><Relationship Id="rId154" Type="http://schemas.openxmlformats.org/officeDocument/2006/relationships/hyperlink" Target="https://agent-admin.paveapi.com/inspectionView/AMWT-E5K6D2EDUH?activeTab=past-sessions" TargetMode="External"/><Relationship Id="rId396" Type="http://schemas.openxmlformats.org/officeDocument/2006/relationships/hyperlink" Target="https://agent-admin.paveapi.com/inspectionView/AMES-8IFETNTNTE?activeTab=past-sessions" TargetMode="External"/><Relationship Id="rId153" Type="http://schemas.openxmlformats.org/officeDocument/2006/relationships/hyperlink" Target="https://agent-admin.paveapi.com/inspectionView/LTM-UCZXEST3WO?activeTab=past-sessions" TargetMode="External"/><Relationship Id="rId395" Type="http://schemas.openxmlformats.org/officeDocument/2006/relationships/hyperlink" Target="https://agent-admin.paveapi.com/inspectionView/AMIT-FXNE014AZL?activeTab=past-sessions" TargetMode="External"/><Relationship Id="rId152" Type="http://schemas.openxmlformats.org/officeDocument/2006/relationships/hyperlink" Target="https://agent-admin.paveapi.com/inspectionView/AMWT-GLDZYN3LFG?activeTab=past-sessions" TargetMode="External"/><Relationship Id="rId394" Type="http://schemas.openxmlformats.org/officeDocument/2006/relationships/hyperlink" Target="https://agent-admin.paveapi.com/inspectionView/AMWT-UXOASSVAQG?activeTab=past-sessions" TargetMode="External"/><Relationship Id="rId151" Type="http://schemas.openxmlformats.org/officeDocument/2006/relationships/hyperlink" Target="https://agent-admin.paveapi.com/inspectionView/LTM-CYQ6DMSMKA?activeTab=past-sessions" TargetMode="External"/><Relationship Id="rId393" Type="http://schemas.openxmlformats.org/officeDocument/2006/relationships/hyperlink" Target="https://agent-admin.paveapi.com/inspectionView/AMIT-GRLHNMLXTP?activeTab=past-sessions" TargetMode="External"/><Relationship Id="rId158" Type="http://schemas.openxmlformats.org/officeDocument/2006/relationships/hyperlink" Target="https://agent-admin.paveapi.com/inspectionView/AMWT-PH5QUIGMAD?activeTab=past-sessions" TargetMode="External"/><Relationship Id="rId157" Type="http://schemas.openxmlformats.org/officeDocument/2006/relationships/hyperlink" Target="https://agent-admin.paveapi.com/inspectionView/AMWT-DKUFSW1VPD?activeTab=past-sessions" TargetMode="External"/><Relationship Id="rId399" Type="http://schemas.openxmlformats.org/officeDocument/2006/relationships/hyperlink" Target="https://agent-admin.paveapi.com/inspectionView/AMWK-ICSII1GADE?activeTab=past-sessions" TargetMode="External"/><Relationship Id="rId156" Type="http://schemas.openxmlformats.org/officeDocument/2006/relationships/hyperlink" Target="https://agent-admin.paveapi.com/inspectionView/AMWT-H2KZSGHJ2S?activeTab=past-sessions" TargetMode="External"/><Relationship Id="rId398" Type="http://schemas.openxmlformats.org/officeDocument/2006/relationships/hyperlink" Target="https://agent-admin.paveapi.com/inspectionView/AMDE-Y7KMJ5OFBS?activeTab=past-sessions" TargetMode="External"/><Relationship Id="rId155" Type="http://schemas.openxmlformats.org/officeDocument/2006/relationships/hyperlink" Target="https://agent-admin.paveapi.com/inspectionView/AMWT-NAPHTF5HOG?activeTab=past-sessions" TargetMode="External"/><Relationship Id="rId397" Type="http://schemas.openxmlformats.org/officeDocument/2006/relationships/hyperlink" Target="https://agent-admin.paveapi.com/inspectionView/AMRR-HYF7UDA1IG?activeTab=past-sessions" TargetMode="External"/><Relationship Id="rId40" Type="http://schemas.openxmlformats.org/officeDocument/2006/relationships/hyperlink" Target="https://agent-admin.paveapi.com/inspectionView/AMWT-XGT25ADOEQ?activeTab=past-sessions" TargetMode="External"/><Relationship Id="rId42" Type="http://schemas.openxmlformats.org/officeDocument/2006/relationships/hyperlink" Target="https://agent-admin.paveapi.com/inspectionView/AMWT-ZN15UMXNZN?activeTab=past-sessions" TargetMode="External"/><Relationship Id="rId41" Type="http://schemas.openxmlformats.org/officeDocument/2006/relationships/hyperlink" Target="https://agent-admin.paveapi.com/inspectionView/AMWT-Y2YKA2JLGA?activeTab=past-sessions" TargetMode="External"/><Relationship Id="rId44" Type="http://schemas.openxmlformats.org/officeDocument/2006/relationships/hyperlink" Target="https://agent-admin.paveapi.com/inspectionView/AMWT-V91RDUVFCQ?activeTab=past-sessions" TargetMode="External"/><Relationship Id="rId43" Type="http://schemas.openxmlformats.org/officeDocument/2006/relationships/hyperlink" Target="https://agent-admin.paveapi.com/inspectionView/AMWT-CJJCZ5J647?activeTab=past-sessions" TargetMode="External"/><Relationship Id="rId46" Type="http://schemas.openxmlformats.org/officeDocument/2006/relationships/hyperlink" Target="https://agent-admin.paveapi.com/inspectionView/AMWT-R4UX1FKNGX?activeTab=past-sessions" TargetMode="External"/><Relationship Id="rId45" Type="http://schemas.openxmlformats.org/officeDocument/2006/relationships/hyperlink" Target="https://agent-admin.paveapi.com/inspectionView/AMWT-IBIHXSKLGL?activeTab=past-sessions" TargetMode="External"/><Relationship Id="rId509" Type="http://schemas.openxmlformats.org/officeDocument/2006/relationships/hyperlink" Target="https://agent-admin.paveapi.com/inspectionView/CRMI-MZTVRNTMDK?activeTab=past-sessions" TargetMode="External"/><Relationship Id="rId508" Type="http://schemas.openxmlformats.org/officeDocument/2006/relationships/hyperlink" Target="https://agent-admin.paveapi.com/inspectionView/CRMT-ZPYNMCGQJV?activeTab=past-sessions" TargetMode="External"/><Relationship Id="rId503" Type="http://schemas.openxmlformats.org/officeDocument/2006/relationships/hyperlink" Target="https://agent-admin.paveapi.com/inspectionView/CRMI-1XNA740ZJF?activeTab=past-sessions" TargetMode="External"/><Relationship Id="rId502" Type="http://schemas.openxmlformats.org/officeDocument/2006/relationships/hyperlink" Target="https://agent-admin.paveapi.com/inspectionView/AMWT-D3OXTLKEZL?activeTab=past-sessions" TargetMode="External"/><Relationship Id="rId501" Type="http://schemas.openxmlformats.org/officeDocument/2006/relationships/hyperlink" Target="https://agent-admin.paveapi.com/inspectionView/CRMI-LJVHXR7DER?activeTab=past-sessions" TargetMode="External"/><Relationship Id="rId500" Type="http://schemas.openxmlformats.org/officeDocument/2006/relationships/hyperlink" Target="https://agent-admin.paveapi.com/inspectionView/CRMT-KGOXQ278EF?activeTab=past-sessions" TargetMode="External"/><Relationship Id="rId507" Type="http://schemas.openxmlformats.org/officeDocument/2006/relationships/hyperlink" Target="https://agent-admin.paveapi.com/inspectionView/CRMI-MGNCMGM4YH?activeTab=past-sessions" TargetMode="External"/><Relationship Id="rId506" Type="http://schemas.openxmlformats.org/officeDocument/2006/relationships/hyperlink" Target="https://agent-admin.paveapi.com/inspectionView/AMUO-4OYAWFA4RB?activeTab=past-sessions" TargetMode="External"/><Relationship Id="rId505" Type="http://schemas.openxmlformats.org/officeDocument/2006/relationships/hyperlink" Target="https://agent-admin.paveapi.com/inspectionView/LTM-ZBXHIBF4OH?activeTab=past-sessions" TargetMode="External"/><Relationship Id="rId504" Type="http://schemas.openxmlformats.org/officeDocument/2006/relationships/hyperlink" Target="https://agent-admin.paveapi.com/inspectionView/CRMI-BQ0OUDQDBX?activeTab=past-sessions" TargetMode="External"/><Relationship Id="rId48" Type="http://schemas.openxmlformats.org/officeDocument/2006/relationships/hyperlink" Target="https://agent-admin.paveapi.com/inspectionView/AMWT-7GUFYL8KJP?activeTab=past-sessions" TargetMode="External"/><Relationship Id="rId47" Type="http://schemas.openxmlformats.org/officeDocument/2006/relationships/hyperlink" Target="https://agent-admin.paveapi.com/inspectionView/AMWT-7HJVFVWKHG?activeTab=past-sessions" TargetMode="External"/><Relationship Id="rId49" Type="http://schemas.openxmlformats.org/officeDocument/2006/relationships/hyperlink" Target="https://agent-admin.paveapi.com/inspectionView/AMWT-YF8EHTY3UN?activeTab=past-sessions" TargetMode="External"/><Relationship Id="rId31" Type="http://schemas.openxmlformats.org/officeDocument/2006/relationships/hyperlink" Target="https://agent-admin.paveapi.com/inspectionView/CRMT-CNIQXKJYGX?activeTab=past-sessions" TargetMode="External"/><Relationship Id="rId30" Type="http://schemas.openxmlformats.org/officeDocument/2006/relationships/hyperlink" Target="https://agent-admin.paveapi.com/inspectionView/LTM-RE3R3ABZYU?activeTab=past-sessions" TargetMode="External"/><Relationship Id="rId33" Type="http://schemas.openxmlformats.org/officeDocument/2006/relationships/hyperlink" Target="https://agent-admin.paveapi.com/inspectionView/AMBE-VSJBTJ8IGD?activeTab=past-sessions" TargetMode="External"/><Relationship Id="rId32" Type="http://schemas.openxmlformats.org/officeDocument/2006/relationships/hyperlink" Target="https://agent-admin.paveapi.com/inspectionView/CRMI-B9X1SCXLRF?activeTab=past-sessions" TargetMode="External"/><Relationship Id="rId35" Type="http://schemas.openxmlformats.org/officeDocument/2006/relationships/hyperlink" Target="https://agent-admin.paveapi.com/inspectionView/AMUO-IDAH7UVF6S?activeTab=past-sessions" TargetMode="External"/><Relationship Id="rId34" Type="http://schemas.openxmlformats.org/officeDocument/2006/relationships/hyperlink" Target="https://agent-admin.paveapi.com/inspectionView/ADF-QWJXYYYAQK?activeTab=past-sessions" TargetMode="External"/><Relationship Id="rId37" Type="http://schemas.openxmlformats.org/officeDocument/2006/relationships/hyperlink" Target="https://agent-admin.paveapi.com/inspectionView/AMWT-MILZPO1FMY?activeTab=past-sessions" TargetMode="External"/><Relationship Id="rId36" Type="http://schemas.openxmlformats.org/officeDocument/2006/relationships/hyperlink" Target="https://agent-admin.paveapi.com/inspectionView/AMWT-RLRFHTM76Q?activeTab=past-sessions" TargetMode="External"/><Relationship Id="rId39" Type="http://schemas.openxmlformats.org/officeDocument/2006/relationships/hyperlink" Target="https://agent-admin.paveapi.com/inspectionView/AMWT-1GACBPNSWX?activeTab=past-sessions" TargetMode="External"/><Relationship Id="rId38" Type="http://schemas.openxmlformats.org/officeDocument/2006/relationships/hyperlink" Target="https://agent-admin.paveapi.com/inspectionView/AMWT-QKATSHUJI3?activeTab=past-sessions" TargetMode="External"/><Relationship Id="rId20" Type="http://schemas.openxmlformats.org/officeDocument/2006/relationships/hyperlink" Target="https://agent-admin.paveapi.com/inspectionView/CRMI-PFMNJJHUUR?activeTab=past-sessions" TargetMode="External"/><Relationship Id="rId22" Type="http://schemas.openxmlformats.org/officeDocument/2006/relationships/hyperlink" Target="https://agent-admin.paveapi.com/inspectionView/UMF4-HJKUVLKJB0?activeTab=past-sessions" TargetMode="External"/><Relationship Id="rId21" Type="http://schemas.openxmlformats.org/officeDocument/2006/relationships/hyperlink" Target="https://agent-admin.paveapi.com/inspectionView/AMES-WFFGBU72OZ?activeTab=past-sessions" TargetMode="External"/><Relationship Id="rId24" Type="http://schemas.openxmlformats.org/officeDocument/2006/relationships/hyperlink" Target="https://agent-admin.paveapi.com/inspectionView/CRMT-LM77CUOHTR?activeTab=past-sessions" TargetMode="External"/><Relationship Id="rId23" Type="http://schemas.openxmlformats.org/officeDocument/2006/relationships/hyperlink" Target="https://agent-admin.paveapi.com/inspectionView/AMDE-HXVOLR7U7X?activeTab=past-sessions" TargetMode="External"/><Relationship Id="rId525" Type="http://schemas.openxmlformats.org/officeDocument/2006/relationships/hyperlink" Target="https://agent-admin.paveapi.com/inspectionView/AMWT-8QFNTLTZLA?activeTab=past-sessions" TargetMode="External"/><Relationship Id="rId524" Type="http://schemas.openxmlformats.org/officeDocument/2006/relationships/hyperlink" Target="https://agent-admin.paveapi.com/inspectionView/AMWT-J9OGFX56J7?activeTab=past-sessions" TargetMode="External"/><Relationship Id="rId523" Type="http://schemas.openxmlformats.org/officeDocument/2006/relationships/hyperlink" Target="https://agent-admin.paveapi.com/inspectionView/AMWT-LODXNDXTVL?activeTab=past-sessions" TargetMode="External"/><Relationship Id="rId522" Type="http://schemas.openxmlformats.org/officeDocument/2006/relationships/hyperlink" Target="https://agent-admin.paveapi.com/inspectionView/AMWT-AW7JCLS08I?activeTab=past-sessions" TargetMode="External"/><Relationship Id="rId529" Type="http://schemas.openxmlformats.org/officeDocument/2006/relationships/hyperlink" Target="https://agent-admin.paveapi.com/inspectionView/AMWT-LG0L1FDXU0?activeTab=past-sessions" TargetMode="External"/><Relationship Id="rId528" Type="http://schemas.openxmlformats.org/officeDocument/2006/relationships/hyperlink" Target="https://agent-admin.paveapi.com/inspectionView/AMWT-M5D6HZIQ5V?activeTab=past-sessions" TargetMode="External"/><Relationship Id="rId527" Type="http://schemas.openxmlformats.org/officeDocument/2006/relationships/hyperlink" Target="https://agent-admin.paveapi.com/inspectionView/AMWT-7INCYAZZ7H?activeTab=past-sessions" TargetMode="External"/><Relationship Id="rId526" Type="http://schemas.openxmlformats.org/officeDocument/2006/relationships/hyperlink" Target="https://agent-admin.paveapi.com/inspectionView/AMWT-WCUBCEP1MJ?activeTab=past-sessions" TargetMode="External"/><Relationship Id="rId26" Type="http://schemas.openxmlformats.org/officeDocument/2006/relationships/hyperlink" Target="https://agent-admin.paveapi.com/inspectionView/CRMI-ECQKMMBQGR?activeTab=past-sessions" TargetMode="External"/><Relationship Id="rId25" Type="http://schemas.openxmlformats.org/officeDocument/2006/relationships/hyperlink" Target="https://agent-admin.paveapi.com/inspectionView/CRMI-BBT5AI9CFY?activeTab=past-sessions" TargetMode="External"/><Relationship Id="rId28" Type="http://schemas.openxmlformats.org/officeDocument/2006/relationships/hyperlink" Target="https://agent-admin.paveapi.com/inspectionView/HHSI-RAU6EGPG8T?activeTab=past-sessions" TargetMode="External"/><Relationship Id="rId27" Type="http://schemas.openxmlformats.org/officeDocument/2006/relationships/hyperlink" Target="https://agent-admin.paveapi.com/inspectionView/CRMI-FS7KAOF6I2?activeTab=past-sessions" TargetMode="External"/><Relationship Id="rId521" Type="http://schemas.openxmlformats.org/officeDocument/2006/relationships/hyperlink" Target="https://agent-admin.paveapi.com/inspectionView/AMWT-MVAJYDGKHB?activeTab=past-sessions" TargetMode="External"/><Relationship Id="rId29" Type="http://schemas.openxmlformats.org/officeDocument/2006/relationships/hyperlink" Target="https://agent-admin.paveapi.com/inspectionView/AMWT-KWANTLB44S?activeTab=past-sessions" TargetMode="External"/><Relationship Id="rId520" Type="http://schemas.openxmlformats.org/officeDocument/2006/relationships/hyperlink" Target="https://agent-admin.paveapi.com/inspectionView/AMWT-92QEN2GLMD?activeTab=past-sessions" TargetMode="External"/><Relationship Id="rId11" Type="http://schemas.openxmlformats.org/officeDocument/2006/relationships/hyperlink" Target="https://agent-admin.paveapi.com/inspectionView/AMWK-25OYK4ELVX?activeTab=past-sessions" TargetMode="External"/><Relationship Id="rId10" Type="http://schemas.openxmlformats.org/officeDocument/2006/relationships/hyperlink" Target="https://agent-admin.paveapi.com/inspectionView/AMRR-QRWKK5SA05?activeTab=past-sessions" TargetMode="External"/><Relationship Id="rId13" Type="http://schemas.openxmlformats.org/officeDocument/2006/relationships/hyperlink" Target="https://agent-admin.paveapi.com/inspectionView/AMWT-Z8BALYLWLW?activeTab=past-sessions" TargetMode="External"/><Relationship Id="rId12" Type="http://schemas.openxmlformats.org/officeDocument/2006/relationships/hyperlink" Target="https://agent-admin.paveapi.com/inspectionView/AMWT-OJQIZXG4S0?activeTab=past-sessions" TargetMode="External"/><Relationship Id="rId519" Type="http://schemas.openxmlformats.org/officeDocument/2006/relationships/hyperlink" Target="https://agent-admin.paveapi.com/inspectionView/AMWT-5UVNGSWU3T?activeTab=past-sessions" TargetMode="External"/><Relationship Id="rId514" Type="http://schemas.openxmlformats.org/officeDocument/2006/relationships/hyperlink" Target="https://agent-admin.paveapi.com/inspectionView/AMWT-FRSORRB8KE?activeTab=past-sessions" TargetMode="External"/><Relationship Id="rId513" Type="http://schemas.openxmlformats.org/officeDocument/2006/relationships/hyperlink" Target="https://agent-admin.paveapi.com/inspectionView/AMWT-CELKREPNZA?activeTab=past-sessions" TargetMode="External"/><Relationship Id="rId512" Type="http://schemas.openxmlformats.org/officeDocument/2006/relationships/hyperlink" Target="https://agent-admin.paveapi.com/inspectionView/AMWT-UPC8VBZPAQ?activeTab=past-sessions" TargetMode="External"/><Relationship Id="rId511" Type="http://schemas.openxmlformats.org/officeDocument/2006/relationships/hyperlink" Target="https://agent-admin.paveapi.com/inspectionView/AMWT-8VRCDAJADJ?activeTab=past-sessions" TargetMode="External"/><Relationship Id="rId518" Type="http://schemas.openxmlformats.org/officeDocument/2006/relationships/hyperlink" Target="https://agent-admin.paveapi.com/inspectionView/AMWT-DHWPBH8TBH?activeTab=past-sessions" TargetMode="External"/><Relationship Id="rId517" Type="http://schemas.openxmlformats.org/officeDocument/2006/relationships/hyperlink" Target="https://agent-admin.paveapi.com/inspectionView/AMWT-U91ZVBU2B9?activeTab=past-sessions" TargetMode="External"/><Relationship Id="rId516" Type="http://schemas.openxmlformats.org/officeDocument/2006/relationships/hyperlink" Target="https://agent-admin.paveapi.com/inspectionView/AMWT-KYAD8NTNVF?activeTab=past-sessions" TargetMode="External"/><Relationship Id="rId515" Type="http://schemas.openxmlformats.org/officeDocument/2006/relationships/hyperlink" Target="https://agent-admin.paveapi.com/inspectionView/AMWT-3QAMSDH6D8?activeTab=past-sessions" TargetMode="External"/><Relationship Id="rId15" Type="http://schemas.openxmlformats.org/officeDocument/2006/relationships/hyperlink" Target="https://agent-admin.paveapi.com/inspectionView/AMDE-HQFHHUO9YW?activeTab=past-sessions" TargetMode="External"/><Relationship Id="rId14" Type="http://schemas.openxmlformats.org/officeDocument/2006/relationships/hyperlink" Target="https://agent-admin.paveapi.com/inspectionView/AMWT-DUK8BOQ7DV?activeTab=past-sessions" TargetMode="External"/><Relationship Id="rId17" Type="http://schemas.openxmlformats.org/officeDocument/2006/relationships/hyperlink" Target="https://agent-admin.paveapi.com/inspectionView/AMWT-LURZV81QNE?activeTab=past-sessions" TargetMode="External"/><Relationship Id="rId16" Type="http://schemas.openxmlformats.org/officeDocument/2006/relationships/hyperlink" Target="https://agent-admin.paveapi.com/inspectionView/AMWT-U0IKOWGC28?activeTab=past-sessions" TargetMode="External"/><Relationship Id="rId19" Type="http://schemas.openxmlformats.org/officeDocument/2006/relationships/hyperlink" Target="https://agent-admin.paveapi.com/inspectionView/CRMT-5PLK5GWTCL?activeTab=past-sessions" TargetMode="External"/><Relationship Id="rId510" Type="http://schemas.openxmlformats.org/officeDocument/2006/relationships/hyperlink" Target="https://agent-admin.paveapi.com/inspectionView/AMWT-URHTCEJTCV?activeTab=past-sessions" TargetMode="External"/><Relationship Id="rId18" Type="http://schemas.openxmlformats.org/officeDocument/2006/relationships/hyperlink" Target="https://agent-admin.paveapi.com/inspectionView/CRMT-QIDIELCUJZ?activeTab=past-sessions" TargetMode="External"/><Relationship Id="rId84" Type="http://schemas.openxmlformats.org/officeDocument/2006/relationships/hyperlink" Target="https://agent-admin.paveapi.com/inspectionView/AMWT-YQJV2TG11Y?activeTab=past-sessions" TargetMode="External"/><Relationship Id="rId83" Type="http://schemas.openxmlformats.org/officeDocument/2006/relationships/hyperlink" Target="https://agent-admin.paveapi.com/inspectionView/AMWT-QNRQSEM0RN?activeTab=past-sessions" TargetMode="External"/><Relationship Id="rId86" Type="http://schemas.openxmlformats.org/officeDocument/2006/relationships/hyperlink" Target="https://agent-admin.paveapi.com/inspectionView/AMWT-WYK8CMILD8?activeTab=past-sessions" TargetMode="External"/><Relationship Id="rId85" Type="http://schemas.openxmlformats.org/officeDocument/2006/relationships/hyperlink" Target="https://agent-admin.paveapi.com/inspectionView/AMWT-FFMAANRKIK?activeTab=past-sessions" TargetMode="External"/><Relationship Id="rId88" Type="http://schemas.openxmlformats.org/officeDocument/2006/relationships/hyperlink" Target="https://agent-admin.paveapi.com/inspectionView/AMWT-IFUSRONXD4?activeTab=past-sessions" TargetMode="External"/><Relationship Id="rId87" Type="http://schemas.openxmlformats.org/officeDocument/2006/relationships/hyperlink" Target="https://agent-admin.paveapi.com/inspectionView/AMWT-GFLDPZLNJO?activeTab=past-sessions" TargetMode="External"/><Relationship Id="rId89" Type="http://schemas.openxmlformats.org/officeDocument/2006/relationships/hyperlink" Target="https://agent-admin.paveapi.com/inspectionView/AMRR-C8FDLKLBNJ?activeTab=past-sessions" TargetMode="External"/><Relationship Id="rId80" Type="http://schemas.openxmlformats.org/officeDocument/2006/relationships/hyperlink" Target="https://agent-admin.paveapi.com/inspectionView/AMFR-ADLHPBIPY3?activeTab=past-sessions" TargetMode="External"/><Relationship Id="rId82" Type="http://schemas.openxmlformats.org/officeDocument/2006/relationships/hyperlink" Target="https://agent-admin.paveapi.com/inspectionView/AMWT-PODLESNVPH?activeTab=past-sessions" TargetMode="External"/><Relationship Id="rId81" Type="http://schemas.openxmlformats.org/officeDocument/2006/relationships/hyperlink" Target="https://agent-admin.paveapi.com/inspectionView/AMWT-G4YBB7EG4H?activeTab=past-sessions" TargetMode="External"/><Relationship Id="rId73" Type="http://schemas.openxmlformats.org/officeDocument/2006/relationships/hyperlink" Target="https://agent-admin.paveapi.com/inspectionView/AMWT-UARICISPUP?activeTab=past-sessions" TargetMode="External"/><Relationship Id="rId72" Type="http://schemas.openxmlformats.org/officeDocument/2006/relationships/hyperlink" Target="https://agent-admin.paveapi.com/inspectionView/AMWT-ZP2A7WHHSW?activeTab=past-sessions" TargetMode="External"/><Relationship Id="rId75" Type="http://schemas.openxmlformats.org/officeDocument/2006/relationships/hyperlink" Target="https://agent-admin.paveapi.com/inspectionView/AMWT-96A0JHF3LJ?activeTab=past-sessions" TargetMode="External"/><Relationship Id="rId74" Type="http://schemas.openxmlformats.org/officeDocument/2006/relationships/hyperlink" Target="https://agent-admin.paveapi.com/inspectionView/AMWT-FLHXGNH3C6?activeTab=past-sessions" TargetMode="External"/><Relationship Id="rId77" Type="http://schemas.openxmlformats.org/officeDocument/2006/relationships/hyperlink" Target="https://agent-admin.paveapi.com/inspectionView/AMWT-SSSESKGQUG?activeTab=past-sessions" TargetMode="External"/><Relationship Id="rId76" Type="http://schemas.openxmlformats.org/officeDocument/2006/relationships/hyperlink" Target="https://agent-admin.paveapi.com/inspectionView/AMWK-AYD13J39FI?activeTab=past-sessions" TargetMode="External"/><Relationship Id="rId79" Type="http://schemas.openxmlformats.org/officeDocument/2006/relationships/hyperlink" Target="https://agent-admin.paveapi.com/inspectionView/AMWT-FD2PYT8YD8?activeTab=past-sessions" TargetMode="External"/><Relationship Id="rId78" Type="http://schemas.openxmlformats.org/officeDocument/2006/relationships/hyperlink" Target="https://agent-admin.paveapi.com/inspectionView/AMWT-K2H6HSB5OE?activeTab=past-sessions" TargetMode="External"/><Relationship Id="rId71" Type="http://schemas.openxmlformats.org/officeDocument/2006/relationships/hyperlink" Target="https://agent-admin.paveapi.com/inspectionView/AMWT-W6V5L89FXG?activeTab=past-sessions" TargetMode="External"/><Relationship Id="rId70" Type="http://schemas.openxmlformats.org/officeDocument/2006/relationships/hyperlink" Target="https://agent-admin.paveapi.com/inspectionView/AMWT-ISBNJZ5QKZ?activeTab=past-sessions" TargetMode="External"/><Relationship Id="rId62" Type="http://schemas.openxmlformats.org/officeDocument/2006/relationships/hyperlink" Target="https://agent-admin.paveapi.com/inspectionView/AMWK-KI1AFNV2XJ?activeTab=past-sessions" TargetMode="External"/><Relationship Id="rId61" Type="http://schemas.openxmlformats.org/officeDocument/2006/relationships/hyperlink" Target="https://agent-admin.paveapi.com/inspectionView/AMWT-2MTVKOFMKM?activeTab=past-sessions" TargetMode="External"/><Relationship Id="rId64" Type="http://schemas.openxmlformats.org/officeDocument/2006/relationships/hyperlink" Target="https://agent-admin.paveapi.com/inspectionView/AMWT-VGEFTPKK9N?activeTab=past-sessions" TargetMode="External"/><Relationship Id="rId63" Type="http://schemas.openxmlformats.org/officeDocument/2006/relationships/hyperlink" Target="https://agent-admin.paveapi.com/inspectionView/AMDE-S39N0CH4N0?activeTab=past-sessions" TargetMode="External"/><Relationship Id="rId66" Type="http://schemas.openxmlformats.org/officeDocument/2006/relationships/hyperlink" Target="https://agent-admin.paveapi.com/inspectionView/AMDE-HCOL1XGLBK?activeTab=past-sessions" TargetMode="External"/><Relationship Id="rId65" Type="http://schemas.openxmlformats.org/officeDocument/2006/relationships/hyperlink" Target="https://agent-admin.paveapi.com/inspectionView/AMDE-XUTWIWL4G4?activeTab=past-sessions" TargetMode="External"/><Relationship Id="rId68" Type="http://schemas.openxmlformats.org/officeDocument/2006/relationships/hyperlink" Target="https://agent-admin.paveapi.com/inspectionView/ADF-FP4Q8SSCHS?activeTab=past-sessions" TargetMode="External"/><Relationship Id="rId67" Type="http://schemas.openxmlformats.org/officeDocument/2006/relationships/hyperlink" Target="https://agent-admin.paveapi.com/inspectionView/DIL1-MQWYYE27BQ?activeTab=past-sessions" TargetMode="External"/><Relationship Id="rId60" Type="http://schemas.openxmlformats.org/officeDocument/2006/relationships/hyperlink" Target="https://agent-admin.paveapi.com/inspectionView/AMRR-BC2M6YEMEI?activeTab=past-sessions" TargetMode="External"/><Relationship Id="rId69" Type="http://schemas.openxmlformats.org/officeDocument/2006/relationships/hyperlink" Target="https://agent-admin.paveapi.com/inspectionView/AMWT-FH0KAAX8BB?activeTab=past-sessions" TargetMode="External"/><Relationship Id="rId51" Type="http://schemas.openxmlformats.org/officeDocument/2006/relationships/hyperlink" Target="https://agent-admin.paveapi.com/inspectionView/AMWK-HPMIFKIVT7?activeTab=past-sessions" TargetMode="External"/><Relationship Id="rId50" Type="http://schemas.openxmlformats.org/officeDocument/2006/relationships/hyperlink" Target="https://agent-admin.paveapi.com/inspectionView/AMWT-1LLO5XBJBG?activeTab=past-sessions" TargetMode="External"/><Relationship Id="rId53" Type="http://schemas.openxmlformats.org/officeDocument/2006/relationships/hyperlink" Target="https://agent-admin.paveapi.com/inspectionView/AMWK-KHCLSMJ6NC?activeTab=past-sessions" TargetMode="External"/><Relationship Id="rId52" Type="http://schemas.openxmlformats.org/officeDocument/2006/relationships/hyperlink" Target="https://agent-admin.paveapi.com/inspectionView/AMDE-BY7DFSUVQ0?activeTab=past-sessions" TargetMode="External"/><Relationship Id="rId55" Type="http://schemas.openxmlformats.org/officeDocument/2006/relationships/hyperlink" Target="https://agent-admin.paveapi.com/inspectionView/AMWT-27MFTAT05H?activeTab=past-sessions" TargetMode="External"/><Relationship Id="rId54" Type="http://schemas.openxmlformats.org/officeDocument/2006/relationships/hyperlink" Target="https://agent-admin.paveapi.com/inspectionView/AMWT-LHNGO72UQJ?activeTab=past-sessions" TargetMode="External"/><Relationship Id="rId57" Type="http://schemas.openxmlformats.org/officeDocument/2006/relationships/hyperlink" Target="https://agent-admin.paveapi.com/inspectionView/AMDE-ATR97DVMXA?activeTab=past-sessions" TargetMode="External"/><Relationship Id="rId56" Type="http://schemas.openxmlformats.org/officeDocument/2006/relationships/hyperlink" Target="https://agent-admin.paveapi.com/inspectionView/AMWT-UESKS3HDEC?activeTab=past-sessions" TargetMode="External"/><Relationship Id="rId59" Type="http://schemas.openxmlformats.org/officeDocument/2006/relationships/hyperlink" Target="https://agent-admin.paveapi.com/inspectionView/AMWK-3X2YXSEJ9X?activeTab=past-sessions" TargetMode="External"/><Relationship Id="rId58" Type="http://schemas.openxmlformats.org/officeDocument/2006/relationships/hyperlink" Target="https://agent-admin.paveapi.com/inspectionView/AMDE-T7CIHSBAUG?activeTab=past-sessions" TargetMode="External"/><Relationship Id="rId107" Type="http://schemas.openxmlformats.org/officeDocument/2006/relationships/hyperlink" Target="https://agent-admin.paveapi.com/inspectionView/SMG-9KH0R9R9JD?activeTab=past-sessions" TargetMode="External"/><Relationship Id="rId349" Type="http://schemas.openxmlformats.org/officeDocument/2006/relationships/hyperlink" Target="https://agent-admin.paveapi.com/inspectionView/LGA-0OSHMN8WKN?activeTab=past-sessions" TargetMode="External"/><Relationship Id="rId106" Type="http://schemas.openxmlformats.org/officeDocument/2006/relationships/hyperlink" Target="https://agent-admin.paveapi.com/inspectionView/ENIP-E5MPS4UAUZ?activeTab=past-sessions" TargetMode="External"/><Relationship Id="rId348" Type="http://schemas.openxmlformats.org/officeDocument/2006/relationships/hyperlink" Target="https://agent-admin.paveapi.com/inspectionView/AMWT-ADVLTJPEOZ?activeTab=past-sessions" TargetMode="External"/><Relationship Id="rId105" Type="http://schemas.openxmlformats.org/officeDocument/2006/relationships/hyperlink" Target="https://agent-admin.paveapi.com/inspectionView/CRMI-LJH0HBQNJJ?activeTab=past-sessions" TargetMode="External"/><Relationship Id="rId347" Type="http://schemas.openxmlformats.org/officeDocument/2006/relationships/hyperlink" Target="https://agent-admin.paveapi.com/inspectionView/AMWT-DYTNVU1DIN?activeTab=past-sessions" TargetMode="External"/><Relationship Id="rId104" Type="http://schemas.openxmlformats.org/officeDocument/2006/relationships/hyperlink" Target="https://agent-admin.paveapi.com/inspectionView/AMWT-P5IZCFJGNP?activeTab=past-sessions" TargetMode="External"/><Relationship Id="rId346" Type="http://schemas.openxmlformats.org/officeDocument/2006/relationships/hyperlink" Target="https://agent-admin.paveapi.com/inspectionView/LTM-55OXT0OUYR?activeTab=past-sessions" TargetMode="External"/><Relationship Id="rId109" Type="http://schemas.openxmlformats.org/officeDocument/2006/relationships/hyperlink" Target="https://agent-admin.paveapi.com/inspectionView/E9PK-IP8BLEZWRB?activeTab=past-sessions" TargetMode="External"/><Relationship Id="rId108" Type="http://schemas.openxmlformats.org/officeDocument/2006/relationships/hyperlink" Target="https://agent-admin.paveapi.com/inspectionView/CRMT-GRITKGBOYM?activeTab=past-sessions" TargetMode="External"/><Relationship Id="rId341" Type="http://schemas.openxmlformats.org/officeDocument/2006/relationships/hyperlink" Target="https://agent-admin.paveapi.com/inspectionView/LTM-8JHGJXSLNX?activeTab=past-sessions" TargetMode="External"/><Relationship Id="rId340" Type="http://schemas.openxmlformats.org/officeDocument/2006/relationships/hyperlink" Target="https://agent-admin.paveapi.com/inspectionView/AMWT-EF3CRXLAV9?activeTab=past-sessions" TargetMode="External"/><Relationship Id="rId103" Type="http://schemas.openxmlformats.org/officeDocument/2006/relationships/hyperlink" Target="https://agent-admin.paveapi.com/inspectionView/CRMT-8I38WKGB0T?activeTab=past-sessions" TargetMode="External"/><Relationship Id="rId345" Type="http://schemas.openxmlformats.org/officeDocument/2006/relationships/hyperlink" Target="https://agent-admin.paveapi.com/inspectionView/AMWT-CRC0UP1D89?activeTab=past-sessions" TargetMode="External"/><Relationship Id="rId102" Type="http://schemas.openxmlformats.org/officeDocument/2006/relationships/hyperlink" Target="https://agent-admin.paveapi.com/inspectionView/CRMI-XVAQZXG3YL?activeTab=past-sessions" TargetMode="External"/><Relationship Id="rId344" Type="http://schemas.openxmlformats.org/officeDocument/2006/relationships/hyperlink" Target="https://agent-admin.paveapi.com/inspectionView/AMWT-FELPOWJ20Y?activeTab=past-sessions" TargetMode="External"/><Relationship Id="rId101" Type="http://schemas.openxmlformats.org/officeDocument/2006/relationships/hyperlink" Target="https://agent-admin.paveapi.com/inspectionView/AMRR-MTXSIST1IQ?activeTab=past-sessions" TargetMode="External"/><Relationship Id="rId343" Type="http://schemas.openxmlformats.org/officeDocument/2006/relationships/hyperlink" Target="https://agent-admin.paveapi.com/inspectionView/LTM-6XE8H0PS5R?activeTab=past-sessions" TargetMode="External"/><Relationship Id="rId100" Type="http://schemas.openxmlformats.org/officeDocument/2006/relationships/hyperlink" Target="https://agent-admin.paveapi.com/inspectionView/CRMT-8QZB52MOW4?activeTab=past-sessions" TargetMode="External"/><Relationship Id="rId342" Type="http://schemas.openxmlformats.org/officeDocument/2006/relationships/hyperlink" Target="https://agent-admin.paveapi.com/inspectionView/AMWT-JI0XVKIWAJ?activeTab=past-sessions" TargetMode="External"/><Relationship Id="rId338" Type="http://schemas.openxmlformats.org/officeDocument/2006/relationships/hyperlink" Target="https://agent-admin.paveapi.com/inspectionView/AMWT-OCPW2G1FCU?activeTab=past-sessions" TargetMode="External"/><Relationship Id="rId337" Type="http://schemas.openxmlformats.org/officeDocument/2006/relationships/hyperlink" Target="https://agent-admin.paveapi.com/inspectionView/AMWT-LMZGOSLDMF?activeTab=past-sessions" TargetMode="External"/><Relationship Id="rId336" Type="http://schemas.openxmlformats.org/officeDocument/2006/relationships/hyperlink" Target="https://agent-admin.paveapi.com/inspectionView/AMWT-JG42DHBLYF?activeTab=past-sessions" TargetMode="External"/><Relationship Id="rId335" Type="http://schemas.openxmlformats.org/officeDocument/2006/relationships/hyperlink" Target="https://agent-admin.paveapi.com/inspectionView/AMWT-LVGZQX5ELN?activeTab=past-sessions" TargetMode="External"/><Relationship Id="rId339" Type="http://schemas.openxmlformats.org/officeDocument/2006/relationships/hyperlink" Target="https://agent-admin.paveapi.com/inspectionView/LTM-FVTRPRXZH6?activeTab=past-sessions" TargetMode="External"/><Relationship Id="rId330" Type="http://schemas.openxmlformats.org/officeDocument/2006/relationships/hyperlink" Target="https://agent-admin.paveapi.com/inspectionView/AMWT-PBGN6DAHY1?activeTab=past-sessions" TargetMode="External"/><Relationship Id="rId334" Type="http://schemas.openxmlformats.org/officeDocument/2006/relationships/hyperlink" Target="https://agent-admin.paveapi.com/inspectionView/AMWT-JYBZBJMXAB?activeTab=past-sessions" TargetMode="External"/><Relationship Id="rId333" Type="http://schemas.openxmlformats.org/officeDocument/2006/relationships/hyperlink" Target="https://agent-admin.paveapi.com/inspectionView/AMWT-Y3P2X8B4ZW?activeTab=past-sessions" TargetMode="External"/><Relationship Id="rId332" Type="http://schemas.openxmlformats.org/officeDocument/2006/relationships/hyperlink" Target="https://agent-admin.paveapi.com/inspectionView/AMWT-P9BZFT1A8H?activeTab=past-sessions" TargetMode="External"/><Relationship Id="rId331" Type="http://schemas.openxmlformats.org/officeDocument/2006/relationships/hyperlink" Target="https://agent-admin.paveapi.com/inspectionView/AMWT-EO2PRWFCYP?activeTab=past-sessions" TargetMode="External"/><Relationship Id="rId370" Type="http://schemas.openxmlformats.org/officeDocument/2006/relationships/hyperlink" Target="https://agent-admin.paveapi.com/inspectionView/AMDE-AMHJNN8S2H?activeTab=past-sessions" TargetMode="External"/><Relationship Id="rId129" Type="http://schemas.openxmlformats.org/officeDocument/2006/relationships/hyperlink" Target="https://agent-admin.paveapi.com/inspectionView/AMUO-RTULABBLR3?activeTab=past-sessions" TargetMode="External"/><Relationship Id="rId128" Type="http://schemas.openxmlformats.org/officeDocument/2006/relationships/hyperlink" Target="https://agent-admin.paveapi.com/inspectionView/CRMI-R9EZOH31GO?activeTab=past-sessions" TargetMode="External"/><Relationship Id="rId127" Type="http://schemas.openxmlformats.org/officeDocument/2006/relationships/hyperlink" Target="https://agent-admin.paveapi.com/inspectionView/AMUO-D3WZMXXLCS?activeTab=past-sessions" TargetMode="External"/><Relationship Id="rId369" Type="http://schemas.openxmlformats.org/officeDocument/2006/relationships/hyperlink" Target="https://agent-admin.paveapi.com/inspectionView/AMWK-FFCOYROMEX?activeTab=past-sessions" TargetMode="External"/><Relationship Id="rId126" Type="http://schemas.openxmlformats.org/officeDocument/2006/relationships/hyperlink" Target="https://agent-admin.paveapi.com/inspectionView/AMUO-COQAHDGTUK?activeTab=past-sessions" TargetMode="External"/><Relationship Id="rId368" Type="http://schemas.openxmlformats.org/officeDocument/2006/relationships/hyperlink" Target="https://agent-admin.paveapi.com/inspectionView/AMWK-VPI2JTTHME?activeTab=past-sessions" TargetMode="External"/><Relationship Id="rId121" Type="http://schemas.openxmlformats.org/officeDocument/2006/relationships/hyperlink" Target="https://agent-admin.paveapi.com/inspectionView/UMF4-M7YJCWVE92?activeTab=past-sessions" TargetMode="External"/><Relationship Id="rId363" Type="http://schemas.openxmlformats.org/officeDocument/2006/relationships/hyperlink" Target="https://agent-admin.paveapi.com/inspectionView/AMDE-WGW1LFJHOF?activeTab=past-sessions" TargetMode="External"/><Relationship Id="rId120" Type="http://schemas.openxmlformats.org/officeDocument/2006/relationships/hyperlink" Target="https://agent-admin.paveapi.com/inspectionView/CRMI-8BECAA8N7D?activeTab=past-sessions" TargetMode="External"/><Relationship Id="rId362" Type="http://schemas.openxmlformats.org/officeDocument/2006/relationships/hyperlink" Target="https://agent-admin.paveapi.com/inspectionView/AMDE-PEVKFCQPH3?activeTab=past-sessions" TargetMode="External"/><Relationship Id="rId361" Type="http://schemas.openxmlformats.org/officeDocument/2006/relationships/hyperlink" Target="https://agent-admin.paveapi.com/inspectionView/AMWK-KMUZJ7COIV?activeTab=past-sessions" TargetMode="External"/><Relationship Id="rId360" Type="http://schemas.openxmlformats.org/officeDocument/2006/relationships/hyperlink" Target="https://agent-admin.paveapi.com/inspectionView/AMDE-A5ZGHAFHUX?activeTab=past-sessions" TargetMode="External"/><Relationship Id="rId125" Type="http://schemas.openxmlformats.org/officeDocument/2006/relationships/hyperlink" Target="https://agent-admin.paveapi.com/inspectionView/AMUO-R7DTNHEDVM?activeTab=past-sessions" TargetMode="External"/><Relationship Id="rId367" Type="http://schemas.openxmlformats.org/officeDocument/2006/relationships/hyperlink" Target="https://agent-admin.paveapi.com/inspectionView/AMDE-KHTWYV8XHD?activeTab=past-sessions" TargetMode="External"/><Relationship Id="rId124" Type="http://schemas.openxmlformats.org/officeDocument/2006/relationships/hyperlink" Target="https://agent-admin.paveapi.com/inspectionView/CRMI-X7VQROASVY?activeTab=past-sessions" TargetMode="External"/><Relationship Id="rId366" Type="http://schemas.openxmlformats.org/officeDocument/2006/relationships/hyperlink" Target="https://agent-admin.paveapi.com/inspectionView/AMDE-C8HRKLHGUX?activeTab=past-sessions" TargetMode="External"/><Relationship Id="rId123" Type="http://schemas.openxmlformats.org/officeDocument/2006/relationships/hyperlink" Target="https://agent-admin.paveapi.com/inspectionView/CRMT-VQ6TYWTBC5?activeTab=past-sessions" TargetMode="External"/><Relationship Id="rId365" Type="http://schemas.openxmlformats.org/officeDocument/2006/relationships/hyperlink" Target="https://agent-admin.paveapi.com/inspectionView/AMIT-QJTKK9YOD5?activeTab=past-sessions" TargetMode="External"/><Relationship Id="rId122" Type="http://schemas.openxmlformats.org/officeDocument/2006/relationships/hyperlink" Target="https://agent-admin.paveapi.com/inspectionView/UMF4-WAKJMRAYAG?activeTab=past-sessions" TargetMode="External"/><Relationship Id="rId364" Type="http://schemas.openxmlformats.org/officeDocument/2006/relationships/hyperlink" Target="https://agent-admin.paveapi.com/inspectionView/AMDE-XBSKM1FLEK?activeTab=past-sessions" TargetMode="External"/><Relationship Id="rId95" Type="http://schemas.openxmlformats.org/officeDocument/2006/relationships/hyperlink" Target="https://agent-admin.paveapi.com/inspectionView/AMWT-OGX4B7LMS9?activeTab=past-sessions" TargetMode="External"/><Relationship Id="rId94" Type="http://schemas.openxmlformats.org/officeDocument/2006/relationships/hyperlink" Target="https://agent-admin.paveapi.com/inspectionView/AMWT-6ZILIH9QV7?activeTab=past-sessions" TargetMode="External"/><Relationship Id="rId97" Type="http://schemas.openxmlformats.org/officeDocument/2006/relationships/hyperlink" Target="https://agent-admin.paveapi.com/inspectionView/CRMI-F8VKGLPKRT?activeTab=past-sessions" TargetMode="External"/><Relationship Id="rId96" Type="http://schemas.openxmlformats.org/officeDocument/2006/relationships/hyperlink" Target="https://agent-admin.paveapi.com/inspectionView/AMWT-0E42RMMQGH?activeTab=past-sessions" TargetMode="External"/><Relationship Id="rId99" Type="http://schemas.openxmlformats.org/officeDocument/2006/relationships/hyperlink" Target="https://agent-admin.paveapi.com/inspectionView/CRMI-ELGNJB9ESK?activeTab=past-sessions" TargetMode="External"/><Relationship Id="rId98" Type="http://schemas.openxmlformats.org/officeDocument/2006/relationships/hyperlink" Target="https://agent-admin.paveapi.com/inspectionView/AMWT-SX90KRRYSN?activeTab=past-sessions" TargetMode="External"/><Relationship Id="rId91" Type="http://schemas.openxmlformats.org/officeDocument/2006/relationships/hyperlink" Target="https://agent-admin.paveapi.com/inspectionView/AMWT-CTJZHSCIMX?activeTab=past-sessions" TargetMode="External"/><Relationship Id="rId90" Type="http://schemas.openxmlformats.org/officeDocument/2006/relationships/hyperlink" Target="https://agent-admin.paveapi.com/inspectionView/AMWT-O01WIRSHKW?activeTab=past-sessions" TargetMode="External"/><Relationship Id="rId93" Type="http://schemas.openxmlformats.org/officeDocument/2006/relationships/hyperlink" Target="https://agent-admin.paveapi.com/inspectionView/AMWT-GAVXM4ISPK?activeTab=past-sessions" TargetMode="External"/><Relationship Id="rId92" Type="http://schemas.openxmlformats.org/officeDocument/2006/relationships/hyperlink" Target="https://agent-admin.paveapi.com/inspectionView/AMWT-WFZPG7HJSJ?activeTab=past-sessions" TargetMode="External"/><Relationship Id="rId118" Type="http://schemas.openxmlformats.org/officeDocument/2006/relationships/hyperlink" Target="https://agent-admin.paveapi.com/inspectionView/LTM-N6XKBFA88J?activeTab=past-sessions" TargetMode="External"/><Relationship Id="rId117" Type="http://schemas.openxmlformats.org/officeDocument/2006/relationships/hyperlink" Target="https://agent-admin.paveapi.com/inspectionView/CRMI-5SS60G26EW?activeTab=past-sessions" TargetMode="External"/><Relationship Id="rId359" Type="http://schemas.openxmlformats.org/officeDocument/2006/relationships/hyperlink" Target="https://agent-admin.paveapi.com/inspectionView/AMWK-Z4KAB4QDQR?activeTab=past-sessions" TargetMode="External"/><Relationship Id="rId116" Type="http://schemas.openxmlformats.org/officeDocument/2006/relationships/hyperlink" Target="https://agent-admin.paveapi.com/inspectionView/CRMI-SE4Q9AZN8Z?activeTab=past-sessions" TargetMode="External"/><Relationship Id="rId358" Type="http://schemas.openxmlformats.org/officeDocument/2006/relationships/hyperlink" Target="https://agent-admin.paveapi.com/inspectionView/AMWK-GZ5PNUQSZV?activeTab=past-sessions" TargetMode="External"/><Relationship Id="rId115" Type="http://schemas.openxmlformats.org/officeDocument/2006/relationships/hyperlink" Target="https://agent-admin.paveapi.com/inspectionView/CRMI-BMUSQHOIKF?activeTab=past-sessions" TargetMode="External"/><Relationship Id="rId357" Type="http://schemas.openxmlformats.org/officeDocument/2006/relationships/hyperlink" Target="https://agent-admin.paveapi.com/inspectionView/AMWT-O34CF6UEED?activeTab=past-sessions" TargetMode="External"/><Relationship Id="rId119" Type="http://schemas.openxmlformats.org/officeDocument/2006/relationships/hyperlink" Target="https://agent-admin.paveapi.com/inspectionView/CRMI-9YUSL2HA4Z?activeTab=past-sessions" TargetMode="External"/><Relationship Id="rId110" Type="http://schemas.openxmlformats.org/officeDocument/2006/relationships/hyperlink" Target="https://agent-admin.paveapi.com/inspectionView/CRMI-PBCVBKPJE4?activeTab=past-sessions" TargetMode="External"/><Relationship Id="rId352" Type="http://schemas.openxmlformats.org/officeDocument/2006/relationships/hyperlink" Target="https://agent-admin.paveapi.com/inspectionView/AMWT-EM4PHLFXIX?activeTab=past-sessions" TargetMode="External"/><Relationship Id="rId351" Type="http://schemas.openxmlformats.org/officeDocument/2006/relationships/hyperlink" Target="https://agent-admin.paveapi.com/inspectionView/AMWT-CKKF97CK4T?activeTab=past-sessions" TargetMode="External"/><Relationship Id="rId350" Type="http://schemas.openxmlformats.org/officeDocument/2006/relationships/hyperlink" Target="https://agent-admin.paveapi.com/inspectionView/AMWT-LTVJCC3ZFL?activeTab=past-sessions" TargetMode="External"/><Relationship Id="rId114" Type="http://schemas.openxmlformats.org/officeDocument/2006/relationships/hyperlink" Target="https://agent-admin.paveapi.com/inspectionView/LTM-OLT8PBM3OQ?activeTab=past-sessions" TargetMode="External"/><Relationship Id="rId356" Type="http://schemas.openxmlformats.org/officeDocument/2006/relationships/hyperlink" Target="https://agent-admin.paveapi.com/inspectionView/PLV-ECPKGQNEER?activeTab=past-sessions" TargetMode="External"/><Relationship Id="rId113" Type="http://schemas.openxmlformats.org/officeDocument/2006/relationships/hyperlink" Target="https://agent-admin.paveapi.com/inspectionView/CRMT-87GIRCCVJ1?activeTab=past-sessions" TargetMode="External"/><Relationship Id="rId355" Type="http://schemas.openxmlformats.org/officeDocument/2006/relationships/hyperlink" Target="https://agent-admin.paveapi.com/inspectionView/KBEE-N3GNZ2PPG5?activeTab=past-sessions" TargetMode="External"/><Relationship Id="rId112" Type="http://schemas.openxmlformats.org/officeDocument/2006/relationships/hyperlink" Target="https://agent-admin.paveapi.com/inspectionView/AMWT-JVWAMCJ689?activeTab=past-sessions" TargetMode="External"/><Relationship Id="rId354" Type="http://schemas.openxmlformats.org/officeDocument/2006/relationships/hyperlink" Target="https://agent-admin.paveapi.com/inspectionView/PLV-BHPWBMDDOT?activeTab=past-sessions" TargetMode="External"/><Relationship Id="rId111" Type="http://schemas.openxmlformats.org/officeDocument/2006/relationships/hyperlink" Target="https://agent-admin.paveapi.com/inspectionView/AMFR-MEMOK6EKUJ?activeTab=past-sessions" TargetMode="External"/><Relationship Id="rId353" Type="http://schemas.openxmlformats.org/officeDocument/2006/relationships/hyperlink" Target="https://agent-admin.paveapi.com/inspectionView/AMWT-OQMUBJFN54?activeTab=past-sessions" TargetMode="External"/><Relationship Id="rId305" Type="http://schemas.openxmlformats.org/officeDocument/2006/relationships/hyperlink" Target="https://agent-admin.paveapi.com/inspectionView/CRMI-ZNJVYYUBC2?activeTab=past-sessions" TargetMode="External"/><Relationship Id="rId547" Type="http://schemas.openxmlformats.org/officeDocument/2006/relationships/vmlDrawing" Target="../drawings/vmlDrawing8.vml"/><Relationship Id="rId304" Type="http://schemas.openxmlformats.org/officeDocument/2006/relationships/hyperlink" Target="https://agent-admin.paveapi.com/inspectionView/HHSA-UYJB5KCTGV?activeTab=past-sessions" TargetMode="External"/><Relationship Id="rId546" Type="http://schemas.openxmlformats.org/officeDocument/2006/relationships/drawing" Target="../drawings/drawing9.xml"/><Relationship Id="rId303" Type="http://schemas.openxmlformats.org/officeDocument/2006/relationships/hyperlink" Target="https://agent-admin.paveapi.com/inspectionView/CRMT-8ZMWJMI4NR?activeTab=past-sessions" TargetMode="External"/><Relationship Id="rId545" Type="http://schemas.openxmlformats.org/officeDocument/2006/relationships/hyperlink" Target="https://agent-admin.paveapi.com/inspectionView/UMF4-B703XVCSME?activeTab=past-sessions" TargetMode="External"/><Relationship Id="rId302" Type="http://schemas.openxmlformats.org/officeDocument/2006/relationships/hyperlink" Target="https://agent-admin.paveapi.com/inspectionView/CRMT-RYHAMAQE8J?activeTab=past-sessions" TargetMode="External"/><Relationship Id="rId544" Type="http://schemas.openxmlformats.org/officeDocument/2006/relationships/hyperlink" Target="https://agent-admin.paveapi.com/inspectionView/AMWT-AGEQ27JBIZ?activeTab=past-sessions" TargetMode="External"/><Relationship Id="rId309" Type="http://schemas.openxmlformats.org/officeDocument/2006/relationships/hyperlink" Target="https://agent-admin.paveapi.com/inspectionView/CRMI-BWLRV7EYFY?activeTab=past-sessions" TargetMode="External"/><Relationship Id="rId308" Type="http://schemas.openxmlformats.org/officeDocument/2006/relationships/hyperlink" Target="https://agent-admin.paveapi.com/inspectionView/CRMI-6GOPYVWCPM?activeTab=past-sessions" TargetMode="External"/><Relationship Id="rId307" Type="http://schemas.openxmlformats.org/officeDocument/2006/relationships/hyperlink" Target="https://agent-admin.paveapi.com/inspectionView/CRMI-QR2LQGXUHT?activeTab=past-sessions" TargetMode="External"/><Relationship Id="rId549" Type="http://schemas.openxmlformats.org/officeDocument/2006/relationships/table" Target="../tables/table8.xml"/><Relationship Id="rId306" Type="http://schemas.openxmlformats.org/officeDocument/2006/relationships/hyperlink" Target="https://agent-admin.paveapi.com/inspectionView/CRMT-9SMANYOH4A?activeTab=past-sessions" TargetMode="External"/><Relationship Id="rId301" Type="http://schemas.openxmlformats.org/officeDocument/2006/relationships/hyperlink" Target="https://agent-admin.paveapi.com/inspectionView/CRMT-4DLTCSC88F?activeTab=past-sessions" TargetMode="External"/><Relationship Id="rId543" Type="http://schemas.openxmlformats.org/officeDocument/2006/relationships/hyperlink" Target="https://agent-admin.paveapi.com/inspectionView/AMWT-ZVU8J7LZ1I?activeTab=past-sessions" TargetMode="External"/><Relationship Id="rId300" Type="http://schemas.openxmlformats.org/officeDocument/2006/relationships/hyperlink" Target="https://agent-admin.paveapi.com/inspectionView/CRMI-QE4PB6DDSN?activeTab=past-sessions" TargetMode="External"/><Relationship Id="rId542" Type="http://schemas.openxmlformats.org/officeDocument/2006/relationships/hyperlink" Target="https://agent-admin.paveapi.com/inspectionView/AMWT-AXUHKMCQM3?activeTab=past-sessions" TargetMode="External"/><Relationship Id="rId541" Type="http://schemas.openxmlformats.org/officeDocument/2006/relationships/hyperlink" Target="https://agent-admin.paveapi.com/inspectionView/AMWT-T2ZIBDLCLF?activeTab=past-sessions" TargetMode="External"/><Relationship Id="rId540" Type="http://schemas.openxmlformats.org/officeDocument/2006/relationships/hyperlink" Target="https://agent-admin.paveapi.com/inspectionView/CRMT-VVILWJ1LLV?activeTab=past-sessions" TargetMode="External"/><Relationship Id="rId536" Type="http://schemas.openxmlformats.org/officeDocument/2006/relationships/hyperlink" Target="https://agent-admin.paveapi.com/inspectionView/AMWT-KP3QL3PWNA?activeTab=past-sessions" TargetMode="External"/><Relationship Id="rId535" Type="http://schemas.openxmlformats.org/officeDocument/2006/relationships/hyperlink" Target="https://agent-admin.paveapi.com/inspectionView/CRMT-TK1RJREVJE?activeTab=past-sessions" TargetMode="External"/><Relationship Id="rId534" Type="http://schemas.openxmlformats.org/officeDocument/2006/relationships/hyperlink" Target="https://agent-admin.paveapi.com/inspectionView/AMWT-RZ1SAGJYMQ?activeTab=past-sessions" TargetMode="External"/><Relationship Id="rId533" Type="http://schemas.openxmlformats.org/officeDocument/2006/relationships/hyperlink" Target="https://agent-admin.paveapi.com/inspectionView/LTM-DQ4J1S1BUG?activeTab=past-sessions" TargetMode="External"/><Relationship Id="rId539" Type="http://schemas.openxmlformats.org/officeDocument/2006/relationships/hyperlink" Target="https://agent-admin.paveapi.com/inspectionView/LTM-CLVKR0XNIQ?activeTab=past-sessions" TargetMode="External"/><Relationship Id="rId538" Type="http://schemas.openxmlformats.org/officeDocument/2006/relationships/hyperlink" Target="https://agent-admin.paveapi.com/inspectionView/AMWT-XWXY2QCV8G?activeTab=past-sessions" TargetMode="External"/><Relationship Id="rId537" Type="http://schemas.openxmlformats.org/officeDocument/2006/relationships/hyperlink" Target="https://agent-admin.paveapi.com/inspectionView/LTM-E9Q5GGK7SP?activeTab=past-sessions" TargetMode="External"/><Relationship Id="rId532" Type="http://schemas.openxmlformats.org/officeDocument/2006/relationships/hyperlink" Target="https://agent-admin.paveapi.com/inspectionView/AMWT-LRVJAJG5NN?activeTab=past-sessions" TargetMode="External"/><Relationship Id="rId531" Type="http://schemas.openxmlformats.org/officeDocument/2006/relationships/hyperlink" Target="https://agent-admin.paveapi.com/inspectionView/LTM-KWRQGKY0JY?activeTab=past-sessions" TargetMode="External"/><Relationship Id="rId530" Type="http://schemas.openxmlformats.org/officeDocument/2006/relationships/hyperlink" Target="https://agent-admin.paveapi.com/inspectionView/AMWT-6TXO3WTMBB?activeTab=past-sessions" TargetMode="External"/><Relationship Id="rId327" Type="http://schemas.openxmlformats.org/officeDocument/2006/relationships/hyperlink" Target="https://agent-admin.paveapi.com/inspectionView/AMWT-JEZ7H6HDIF?activeTab=past-sessions" TargetMode="External"/><Relationship Id="rId326" Type="http://schemas.openxmlformats.org/officeDocument/2006/relationships/hyperlink" Target="https://agent-admin.paveapi.com/inspectionView/AMWT-R3FIECM0LJ?activeTab=past-sessions" TargetMode="External"/><Relationship Id="rId325" Type="http://schemas.openxmlformats.org/officeDocument/2006/relationships/hyperlink" Target="https://agent-admin.paveapi.com/inspectionView/AMWT-AKTFQKBVJX?activeTab=past-sessions" TargetMode="External"/><Relationship Id="rId324" Type="http://schemas.openxmlformats.org/officeDocument/2006/relationships/hyperlink" Target="https://agent-admin.paveapi.com/inspectionView/AMWT-TXZNCI2HB0?activeTab=past-sessions" TargetMode="External"/><Relationship Id="rId329" Type="http://schemas.openxmlformats.org/officeDocument/2006/relationships/hyperlink" Target="https://agent-admin.paveapi.com/inspectionView/AMWT-EOJLPCOA3E?activeTab=past-sessions" TargetMode="External"/><Relationship Id="rId328" Type="http://schemas.openxmlformats.org/officeDocument/2006/relationships/hyperlink" Target="https://agent-admin.paveapi.com/inspectionView/AMWT-QTNWC1WM7Q?activeTab=past-sessions" TargetMode="External"/><Relationship Id="rId323" Type="http://schemas.openxmlformats.org/officeDocument/2006/relationships/hyperlink" Target="https://agent-admin.paveapi.com/inspectionView/AMWT-JFVVX7HFLQ?activeTab=past-sessions" TargetMode="External"/><Relationship Id="rId322" Type="http://schemas.openxmlformats.org/officeDocument/2006/relationships/hyperlink" Target="https://agent-admin.paveapi.com/inspectionView/AMWT-IYK5G3H2RN?activeTab=past-sessions" TargetMode="External"/><Relationship Id="rId321" Type="http://schemas.openxmlformats.org/officeDocument/2006/relationships/hyperlink" Target="https://agent-admin.paveapi.com/inspectionView/AMWT-HLYHCSRTZY?activeTab=past-sessions" TargetMode="External"/><Relationship Id="rId320" Type="http://schemas.openxmlformats.org/officeDocument/2006/relationships/hyperlink" Target="https://agent-admin.paveapi.com/inspectionView/AMWT-X0TGXIAXLA?activeTab=past-sessions" TargetMode="External"/><Relationship Id="rId316" Type="http://schemas.openxmlformats.org/officeDocument/2006/relationships/hyperlink" Target="https://agent-admin.paveapi.com/inspectionView/LTM-LSNZISPBNI?activeTab=past-sessions" TargetMode="External"/><Relationship Id="rId315" Type="http://schemas.openxmlformats.org/officeDocument/2006/relationships/hyperlink" Target="https://agent-admin.paveapi.com/inspectionView/CRMI-MGMNGUD9EC?activeTab=past-sessions" TargetMode="External"/><Relationship Id="rId314" Type="http://schemas.openxmlformats.org/officeDocument/2006/relationships/hyperlink" Target="https://agent-admin.paveapi.com/inspectionView/LTM-A4ZPCJX0ZH?activeTab=past-sessions" TargetMode="External"/><Relationship Id="rId313" Type="http://schemas.openxmlformats.org/officeDocument/2006/relationships/hyperlink" Target="https://agent-admin.paveapi.com/inspectionView/CRMI-0MQOMGFLF6?activeTab=past-sessions" TargetMode="External"/><Relationship Id="rId319" Type="http://schemas.openxmlformats.org/officeDocument/2006/relationships/hyperlink" Target="https://agent-admin.paveapi.com/inspectionView/CRMT-DV6EQU69TY?activeTab=past-sessions" TargetMode="External"/><Relationship Id="rId318" Type="http://schemas.openxmlformats.org/officeDocument/2006/relationships/hyperlink" Target="https://agent-admin.paveapi.com/inspectionView/AMUO-QC0GAMQJL7?activeTab=past-sessions" TargetMode="External"/><Relationship Id="rId317" Type="http://schemas.openxmlformats.org/officeDocument/2006/relationships/hyperlink" Target="https://agent-admin.paveapi.com/inspectionView/CARD-N9PAQ3BPAP?activeTab=past-sessions" TargetMode="External"/><Relationship Id="rId312" Type="http://schemas.openxmlformats.org/officeDocument/2006/relationships/hyperlink" Target="https://agent-admin.paveapi.com/inspectionView/EOFQ-JLDZPHT5OM?activeTab=past-sessions" TargetMode="External"/><Relationship Id="rId311" Type="http://schemas.openxmlformats.org/officeDocument/2006/relationships/hyperlink" Target="https://agent-admin.paveapi.com/inspectionView/CRMT-OAVORWR753?activeTab=past-sessions" TargetMode="External"/><Relationship Id="rId310" Type="http://schemas.openxmlformats.org/officeDocument/2006/relationships/hyperlink" Target="https://agent-admin.paveapi.com/inspectionView/LTM-DYXOQJNFNE?activeTab=past-sessions" TargetMode="External"/><Relationship Id="rId297" Type="http://schemas.openxmlformats.org/officeDocument/2006/relationships/hyperlink" Target="https://agent-admin.paveapi.com/inspectionView/CRMI-5WRKJPS7RF?activeTab=past-sessions" TargetMode="External"/><Relationship Id="rId296" Type="http://schemas.openxmlformats.org/officeDocument/2006/relationships/hyperlink" Target="https://agent-admin.paveapi.com/inspectionView/CRMI-GVOUFG0UV3?activeTab=past-sessions" TargetMode="External"/><Relationship Id="rId295" Type="http://schemas.openxmlformats.org/officeDocument/2006/relationships/hyperlink" Target="https://agent-admin.paveapi.com/inspectionView/RLY2-YQBOWISRU4?activeTab=past-sessions" TargetMode="External"/><Relationship Id="rId294" Type="http://schemas.openxmlformats.org/officeDocument/2006/relationships/hyperlink" Target="https://agent-admin.paveapi.com/inspectionView/CRMI-EKVV5TUAKR?activeTab=past-sessions" TargetMode="External"/><Relationship Id="rId299" Type="http://schemas.openxmlformats.org/officeDocument/2006/relationships/hyperlink" Target="https://agent-admin.paveapi.com/inspectionView/UMF4-KMBKGWCNYB?activeTab=past-sessions" TargetMode="External"/><Relationship Id="rId298" Type="http://schemas.openxmlformats.org/officeDocument/2006/relationships/hyperlink" Target="https://agent-admin.paveapi.com/inspectionView/CRMT-UYMDRPPPNC?activeTab=past-sessions" TargetMode="External"/><Relationship Id="rId271" Type="http://schemas.openxmlformats.org/officeDocument/2006/relationships/hyperlink" Target="http://nam.np" TargetMode="External"/><Relationship Id="rId270" Type="http://schemas.openxmlformats.org/officeDocument/2006/relationships/hyperlink" Target="https://agent-admin.paveapi.com/inspectionView/AMWT-XD5UOFYL2E?activeTab=past-sessions" TargetMode="External"/><Relationship Id="rId269" Type="http://schemas.openxmlformats.org/officeDocument/2006/relationships/hyperlink" Target="https://agent-admin.paveapi.com/inspectionView/AMWT-NYHWSLW37Q?activeTab=past-sessions" TargetMode="External"/><Relationship Id="rId264" Type="http://schemas.openxmlformats.org/officeDocument/2006/relationships/hyperlink" Target="https://agent-admin.paveapi.com/inspectionView/AMWT-UE9MGGPLN1?activeTab=past-sessions" TargetMode="External"/><Relationship Id="rId263" Type="http://schemas.openxmlformats.org/officeDocument/2006/relationships/hyperlink" Target="https://agent-admin.paveapi.com/inspectionView/AMWT-QKQEROYKDP?activeTab=past-sessions" TargetMode="External"/><Relationship Id="rId262" Type="http://schemas.openxmlformats.org/officeDocument/2006/relationships/hyperlink" Target="https://agent-admin.paveapi.com/inspectionView/AMWT-6I3GZQIGRR?activeTab=past-sessions" TargetMode="External"/><Relationship Id="rId261" Type="http://schemas.openxmlformats.org/officeDocument/2006/relationships/hyperlink" Target="https://agent-admin.paveapi.com/inspectionView/AMWT-B0IUZYJZYF?activeTab=past-sessions" TargetMode="External"/><Relationship Id="rId268" Type="http://schemas.openxmlformats.org/officeDocument/2006/relationships/hyperlink" Target="https://agent-admin.paveapi.com/inspectionView/AMWT-LFWJMPIUM3?activeTab=past-sessions" TargetMode="External"/><Relationship Id="rId267" Type="http://schemas.openxmlformats.org/officeDocument/2006/relationships/hyperlink" Target="https://agent-admin.paveapi.com/inspectionView/AMWT-GHVUDTG5WV?activeTab=past-sessions" TargetMode="External"/><Relationship Id="rId266" Type="http://schemas.openxmlformats.org/officeDocument/2006/relationships/hyperlink" Target="https://agent-admin.paveapi.com/inspectionView/AMWT-VCAQNE85ZV?activeTab=past-sessions" TargetMode="External"/><Relationship Id="rId265" Type="http://schemas.openxmlformats.org/officeDocument/2006/relationships/hyperlink" Target="https://agent-admin.paveapi.com/inspectionView/AMWT-VE1AAWXWOD?activeTab=past-sessions" TargetMode="External"/><Relationship Id="rId260" Type="http://schemas.openxmlformats.org/officeDocument/2006/relationships/hyperlink" Target="https://agent-admin.paveapi.com/inspectionView/AMWT-MRCVSU6JBU?activeTab=past-sessions" TargetMode="External"/><Relationship Id="rId259" Type="http://schemas.openxmlformats.org/officeDocument/2006/relationships/hyperlink" Target="http://thien.ht" TargetMode="External"/><Relationship Id="rId258" Type="http://schemas.openxmlformats.org/officeDocument/2006/relationships/hyperlink" Target="https://agent-admin.paveapi.com/inspectionView/AMWT-PZKV4BPDZN?activeTab=past-sessions" TargetMode="External"/><Relationship Id="rId253" Type="http://schemas.openxmlformats.org/officeDocument/2006/relationships/hyperlink" Target="https://agent-admin.paveapi.com/inspectionView/AMWT-WQKCB6QVHA?activeTab=past-sessions" TargetMode="External"/><Relationship Id="rId495" Type="http://schemas.openxmlformats.org/officeDocument/2006/relationships/hyperlink" Target="https://agent-admin.paveapi.com/inspectionView/CRMI-JROMR0QKHD?activeTab=past-sessions" TargetMode="External"/><Relationship Id="rId252" Type="http://schemas.openxmlformats.org/officeDocument/2006/relationships/hyperlink" Target="https://agent-admin.paveapi.com/inspectionView/AMWT-H0RV2LFCLH?activeTab=past-sessions" TargetMode="External"/><Relationship Id="rId494" Type="http://schemas.openxmlformats.org/officeDocument/2006/relationships/hyperlink" Target="https://agent-admin.paveapi.com/inspectionView/CRMT-QEMODMLGTH?activeTab=past-sessions" TargetMode="External"/><Relationship Id="rId251" Type="http://schemas.openxmlformats.org/officeDocument/2006/relationships/hyperlink" Target="https://agent-admin.paveapi.com/inspectionView/DIL1-EAT3MLZ7FN?activeTab=past-sessions" TargetMode="External"/><Relationship Id="rId493" Type="http://schemas.openxmlformats.org/officeDocument/2006/relationships/hyperlink" Target="https://agent-admin.paveapi.com/inspectionView/CRMI-KV34J7USNF?activeTab=past-sessions" TargetMode="External"/><Relationship Id="rId250" Type="http://schemas.openxmlformats.org/officeDocument/2006/relationships/hyperlink" Target="https://agent-admin.paveapi.com/inspectionView/DIL1-UYQ8TOGIIT?activeTab=past-sessions" TargetMode="External"/><Relationship Id="rId492" Type="http://schemas.openxmlformats.org/officeDocument/2006/relationships/hyperlink" Target="https://agent-admin.paveapi.com/inspectionView/CRMI-VQGVN8JJ3N?activeTab=past-sessions" TargetMode="External"/><Relationship Id="rId257" Type="http://schemas.openxmlformats.org/officeDocument/2006/relationships/hyperlink" Target="http://thien.ht" TargetMode="External"/><Relationship Id="rId499" Type="http://schemas.openxmlformats.org/officeDocument/2006/relationships/hyperlink" Target="https://agent-admin.paveapi.com/inspectionView/CRMI-QSPYKUGU5M?activeTab=past-sessions" TargetMode="External"/><Relationship Id="rId256" Type="http://schemas.openxmlformats.org/officeDocument/2006/relationships/hyperlink" Target="https://agent-admin.paveapi.com/inspectionView/AMWT-DCS8V1ZN6X?activeTab=past-sessions" TargetMode="External"/><Relationship Id="rId498" Type="http://schemas.openxmlformats.org/officeDocument/2006/relationships/hyperlink" Target="https://agent-admin.paveapi.com/inspectionView/FOSS-WQPXRHDQFA?activeTab=past-sessions" TargetMode="External"/><Relationship Id="rId255" Type="http://schemas.openxmlformats.org/officeDocument/2006/relationships/hyperlink" Target="https://agent-admin.paveapi.com/inspectionView/AMWT-MM1VBGN7TF?activeTab=past-sessions" TargetMode="External"/><Relationship Id="rId497" Type="http://schemas.openxmlformats.org/officeDocument/2006/relationships/hyperlink" Target="https://agent-admin.paveapi.com/inspectionView/CRMI-OHOXZQX0PO?activeTab=past-sessions" TargetMode="External"/><Relationship Id="rId254" Type="http://schemas.openxmlformats.org/officeDocument/2006/relationships/hyperlink" Target="https://agent-admin.paveapi.com/inspectionView/AMWT-DQ4ET8NFU7?activeTab=past-sessions" TargetMode="External"/><Relationship Id="rId496" Type="http://schemas.openxmlformats.org/officeDocument/2006/relationships/hyperlink" Target="https://agent-admin.paveapi.com/inspectionView/AMWT-Z69UOHH1IJ?activeTab=past-sessions" TargetMode="External"/><Relationship Id="rId293" Type="http://schemas.openxmlformats.org/officeDocument/2006/relationships/hyperlink" Target="https://agent-admin.paveapi.com/inspectionView/CRMI-XHTHGW9UYE?activeTab=past-sessions" TargetMode="External"/><Relationship Id="rId292" Type="http://schemas.openxmlformats.org/officeDocument/2006/relationships/hyperlink" Target="https://agent-admin.paveapi.com/inspectionView/CRMI-GM6IJ2RU3K?activeTab=past-sessions" TargetMode="External"/><Relationship Id="rId291" Type="http://schemas.openxmlformats.org/officeDocument/2006/relationships/hyperlink" Target="https://agent-admin.paveapi.com/inspectionView/UMF4-DZQMZNP7YE?activeTab=past-sessions" TargetMode="External"/><Relationship Id="rId290" Type="http://schemas.openxmlformats.org/officeDocument/2006/relationships/hyperlink" Target="https://agent-admin.paveapi.com/inspectionView/CRMI-WLK9LIJNLB?activeTab=past-sessions" TargetMode="External"/><Relationship Id="rId286" Type="http://schemas.openxmlformats.org/officeDocument/2006/relationships/hyperlink" Target="https://agent-admin.paveapi.com/inspectionView/AMWT-2GPEKKRHD9?activeTab=past-sessions" TargetMode="External"/><Relationship Id="rId285" Type="http://schemas.openxmlformats.org/officeDocument/2006/relationships/hyperlink" Target="https://agent-admin.paveapi.com/inspectionView/AMWT-R955S9TKPC?activeTab=past-sessions" TargetMode="External"/><Relationship Id="rId284" Type="http://schemas.openxmlformats.org/officeDocument/2006/relationships/hyperlink" Target="https://agent-admin.paveapi.com/inspectionView/AMWT-NIJBYTT9SS?activeTab=past-sessions" TargetMode="External"/><Relationship Id="rId283" Type="http://schemas.openxmlformats.org/officeDocument/2006/relationships/hyperlink" Target="https://agent-admin.paveapi.com/inspectionView/AMRR-4GEVVCSCZP?activeTab=past-sessions" TargetMode="External"/><Relationship Id="rId289" Type="http://schemas.openxmlformats.org/officeDocument/2006/relationships/hyperlink" Target="https://agent-admin.paveapi.com/inspectionView/AMWT-2HZA7AM2DT?activeTab=past-sessions" TargetMode="External"/><Relationship Id="rId288" Type="http://schemas.openxmlformats.org/officeDocument/2006/relationships/hyperlink" Target="https://agent-admin.paveapi.com/inspectionView/AMWT-10XEC7RYDJ?activeTab=past-sessions" TargetMode="External"/><Relationship Id="rId287" Type="http://schemas.openxmlformats.org/officeDocument/2006/relationships/hyperlink" Target="https://agent-admin.paveapi.com/inspectionView/AMWT-QE8BCP4QE8?activeTab=past-sessions" TargetMode="External"/><Relationship Id="rId282" Type="http://schemas.openxmlformats.org/officeDocument/2006/relationships/hyperlink" Target="https://agent-admin.paveapi.com/inspectionView/AMWT-JQNG6XQT2V?activeTab=past-sessions" TargetMode="External"/><Relationship Id="rId281" Type="http://schemas.openxmlformats.org/officeDocument/2006/relationships/hyperlink" Target="https://agent-admin.paveapi.com/inspectionView/AMWT-Z9TLTS5PYT?activeTab=past-sessions" TargetMode="External"/><Relationship Id="rId280" Type="http://schemas.openxmlformats.org/officeDocument/2006/relationships/hyperlink" Target="https://agent-admin.paveapi.com/inspectionView/AMWT-T5IU1ELVIP?activeTab=past-sessions" TargetMode="External"/><Relationship Id="rId275" Type="http://schemas.openxmlformats.org/officeDocument/2006/relationships/hyperlink" Target="http://thai.ps" TargetMode="External"/><Relationship Id="rId274" Type="http://schemas.openxmlformats.org/officeDocument/2006/relationships/hyperlink" Target="https://agent-admin.paveapi.com/inspectionView/AMAU-NSMPH67H85?activeTab=past-sessions" TargetMode="External"/><Relationship Id="rId273" Type="http://schemas.openxmlformats.org/officeDocument/2006/relationships/hyperlink" Target="http://nam.np/" TargetMode="External"/><Relationship Id="rId272" Type="http://schemas.openxmlformats.org/officeDocument/2006/relationships/hyperlink" Target="https://agent-admin.paveapi.com/inspectionView/AMWT-WXOQXDF6QU?activeTab=past-sessions" TargetMode="External"/><Relationship Id="rId279" Type="http://schemas.openxmlformats.org/officeDocument/2006/relationships/hyperlink" Target="https://agent-admin.paveapi.com/inspectionView/AMWT-S4TWX5PATD?activeTab=past-sessions" TargetMode="External"/><Relationship Id="rId278" Type="http://schemas.openxmlformats.org/officeDocument/2006/relationships/hyperlink" Target="https://agent-admin.paveapi.com/inspectionView/AMWT-XKE1I1OQFT?activeTab=past-sessions" TargetMode="External"/><Relationship Id="rId277" Type="http://schemas.openxmlformats.org/officeDocument/2006/relationships/hyperlink" Target="http://thai.ps" TargetMode="External"/><Relationship Id="rId276" Type="http://schemas.openxmlformats.org/officeDocument/2006/relationships/hyperlink" Target="https://agent-admin.paveapi.com/inspectionView/AMWT-YLIJJ6CIBQ?activeTab=past-sessions" TargetMode="External"/><Relationship Id="rId409" Type="http://schemas.openxmlformats.org/officeDocument/2006/relationships/hyperlink" Target="https://agent-admin.paveapi.com/inspectionView/AMDE-RNTTUB9MWX?activeTab=past-sessions" TargetMode="External"/><Relationship Id="rId404" Type="http://schemas.openxmlformats.org/officeDocument/2006/relationships/hyperlink" Target="https://agent-admin.paveapi.com/inspectionView/AMIT-5AHDQ8UPMU?activeTab=past-sessions" TargetMode="External"/><Relationship Id="rId403" Type="http://schemas.openxmlformats.org/officeDocument/2006/relationships/hyperlink" Target="https://agent-admin.paveapi.com/inspectionView/AMIT-N09BN0B0FJ?activeTab=past-sessions" TargetMode="External"/><Relationship Id="rId402" Type="http://schemas.openxmlformats.org/officeDocument/2006/relationships/hyperlink" Target="https://agent-admin.paveapi.com/inspectionView/AMDE-YHKGBCDOAQ?activeTab=past-sessions" TargetMode="External"/><Relationship Id="rId401" Type="http://schemas.openxmlformats.org/officeDocument/2006/relationships/hyperlink" Target="https://agent-admin.paveapi.com/inspectionView/AMWK-0A3X4HDMZL?activeTab=past-sessions" TargetMode="External"/><Relationship Id="rId408" Type="http://schemas.openxmlformats.org/officeDocument/2006/relationships/hyperlink" Target="https://agent-admin.paveapi.com/inspectionView/AMDE-RBGYRWP2ZG?activeTab=past-sessions" TargetMode="External"/><Relationship Id="rId407" Type="http://schemas.openxmlformats.org/officeDocument/2006/relationships/hyperlink" Target="https://agent-admin.paveapi.com/inspectionView/AMES-A4RIPFNRMT?activeTab=past-sessions" TargetMode="External"/><Relationship Id="rId406" Type="http://schemas.openxmlformats.org/officeDocument/2006/relationships/hyperlink" Target="https://agent-admin.paveapi.com/inspectionView/AMES-JOV7LDCCNX?activeTab=past-sessions" TargetMode="External"/><Relationship Id="rId405" Type="http://schemas.openxmlformats.org/officeDocument/2006/relationships/hyperlink" Target="https://agent-admin.paveapi.com/inspectionView/AMDE-UWHHEDOLJZ?activeTab=past-sessions" TargetMode="External"/><Relationship Id="rId400" Type="http://schemas.openxmlformats.org/officeDocument/2006/relationships/hyperlink" Target="https://agent-admin.paveapi.com/inspectionView/AMDE-4PZFFIO2HJ?activeTab=past-sessions" TargetMode="External"/><Relationship Id="rId228" Type="http://schemas.openxmlformats.org/officeDocument/2006/relationships/hyperlink" Target="https://agent-admin.paveapi.com/inspectionView/AMAU-YD8AT0CVNO?activeTab=past-sessions" TargetMode="External"/><Relationship Id="rId227" Type="http://schemas.openxmlformats.org/officeDocument/2006/relationships/hyperlink" Target="https://agent-admin.paveapi.com/inspectionView/ABF-WJQBXOTOLG?activeTab=past-sessions" TargetMode="External"/><Relationship Id="rId469" Type="http://schemas.openxmlformats.org/officeDocument/2006/relationships/hyperlink" Target="https://agent-admin.paveapi.com/inspectionView/AMWT-QTHAVTEN9Q?activeTab=past-sessions" TargetMode="External"/><Relationship Id="rId226" Type="http://schemas.openxmlformats.org/officeDocument/2006/relationships/hyperlink" Target="https://agent-admin.paveapi.com/inspectionView/AMWK-O2LDQRCB3C?activeTab=past-sessions" TargetMode="External"/><Relationship Id="rId468" Type="http://schemas.openxmlformats.org/officeDocument/2006/relationships/hyperlink" Target="https://agent-admin.paveapi.com/inspectionView/AMWT-ZFKIMZRGVF?activeTab=past-sessions" TargetMode="External"/><Relationship Id="rId225" Type="http://schemas.openxmlformats.org/officeDocument/2006/relationships/hyperlink" Target="https://agent-admin.paveapi.com/inspectionView/UMF4-AZD1JUKSUV?activeTab=past-sessions" TargetMode="External"/><Relationship Id="rId467" Type="http://schemas.openxmlformats.org/officeDocument/2006/relationships/hyperlink" Target="https://agent-admin.paveapi.com/inspectionView/AMWT-0CUDT8UAK1?activeTab=past-sessions" TargetMode="External"/><Relationship Id="rId229" Type="http://schemas.openxmlformats.org/officeDocument/2006/relationships/hyperlink" Target="https://agent-admin.paveapi.com/inspectionView/AMI1-EFGSAMTTPQ?activeTab=past-sessions" TargetMode="External"/><Relationship Id="rId220" Type="http://schemas.openxmlformats.org/officeDocument/2006/relationships/hyperlink" Target="https://agent-admin.paveapi.com/inspectionView/AMI1-XCOX2MIAW2?activeTab=past-sessions" TargetMode="External"/><Relationship Id="rId462" Type="http://schemas.openxmlformats.org/officeDocument/2006/relationships/hyperlink" Target="https://agent-admin.paveapi.com/inspectionView/AMWT-1YOHAOF24P?activeTab=past-sessions" TargetMode="External"/><Relationship Id="rId461" Type="http://schemas.openxmlformats.org/officeDocument/2006/relationships/hyperlink" Target="http://thai.ps" TargetMode="External"/><Relationship Id="rId460" Type="http://schemas.openxmlformats.org/officeDocument/2006/relationships/hyperlink" Target="https://agent-admin.paveapi.com/inspectionView/AMWT-YIG3ULB5EC?activeTab=past-sessions" TargetMode="External"/><Relationship Id="rId224" Type="http://schemas.openxmlformats.org/officeDocument/2006/relationships/hyperlink" Target="https://agent-admin.paveapi.com/inspectionView/AMWK-SV4PL4ESH7?activeTab=past-sessions" TargetMode="External"/><Relationship Id="rId466" Type="http://schemas.openxmlformats.org/officeDocument/2006/relationships/hyperlink" Target="https://agent-admin.paveapi.com/inspectionView/AMDE-M7UNHHNGNN?activeTab=past-sessions" TargetMode="External"/><Relationship Id="rId223" Type="http://schemas.openxmlformats.org/officeDocument/2006/relationships/hyperlink" Target="https://agent-admin.paveapi.com/inspectionView/AMNL-HD2VBVDVNT?activeTab=past-sessions" TargetMode="External"/><Relationship Id="rId465" Type="http://schemas.openxmlformats.org/officeDocument/2006/relationships/hyperlink" Target="https://agent-admin.paveapi.com/inspectionView/AMWT-VOM94N2EMI?activeTab=past-sessions" TargetMode="External"/><Relationship Id="rId222" Type="http://schemas.openxmlformats.org/officeDocument/2006/relationships/hyperlink" Target="https://agent-admin.paveapi.com/inspectionView/AMNL-OHGLQB0UYM?activeTab=past-sessions" TargetMode="External"/><Relationship Id="rId464" Type="http://schemas.openxmlformats.org/officeDocument/2006/relationships/hyperlink" Target="https://agent-admin.paveapi.com/inspectionView/AMWT-1TFF0RJ8I7?activeTab=past-sessions" TargetMode="External"/><Relationship Id="rId221" Type="http://schemas.openxmlformats.org/officeDocument/2006/relationships/hyperlink" Target="https://agent-admin.paveapi.com/inspectionView/AMIT-MM8ULIYCE3?activeTab=past-sessions" TargetMode="External"/><Relationship Id="rId463" Type="http://schemas.openxmlformats.org/officeDocument/2006/relationships/hyperlink" Target="https://agent-admin.paveapi.com/inspectionView/AMWT-MJMMNVJU5D?activeTab=past-sessions" TargetMode="External"/><Relationship Id="rId217" Type="http://schemas.openxmlformats.org/officeDocument/2006/relationships/hyperlink" Target="https://agent-admin.paveapi.com/inspectionView/AMDE-CN2BITKCQ7?activeTab=past-sessions" TargetMode="External"/><Relationship Id="rId459" Type="http://schemas.openxmlformats.org/officeDocument/2006/relationships/hyperlink" Target="http://thai.ps" TargetMode="External"/><Relationship Id="rId216" Type="http://schemas.openxmlformats.org/officeDocument/2006/relationships/hyperlink" Target="https://agent-admin.paveapi.com/inspectionView/AMWK-GAML0QCD7Q?activeTab=past-sessions" TargetMode="External"/><Relationship Id="rId458" Type="http://schemas.openxmlformats.org/officeDocument/2006/relationships/hyperlink" Target="https://agent-admin.paveapi.com/inspectionView/AMES-ALFKTM8HYO?activeTab=past-sessions" TargetMode="External"/><Relationship Id="rId215" Type="http://schemas.openxmlformats.org/officeDocument/2006/relationships/hyperlink" Target="https://agent-admin.paveapi.com/inspectionView/LTM-WU7NWUR9Z6?activeTab=past-sessions" TargetMode="External"/><Relationship Id="rId457" Type="http://schemas.openxmlformats.org/officeDocument/2006/relationships/hyperlink" Target="http://nam.np" TargetMode="External"/><Relationship Id="rId214" Type="http://schemas.openxmlformats.org/officeDocument/2006/relationships/hyperlink" Target="https://agent-admin.paveapi.com/inspectionView/AMWK-2HDUPYOSGK?activeTab=past-sessions" TargetMode="External"/><Relationship Id="rId456" Type="http://schemas.openxmlformats.org/officeDocument/2006/relationships/hyperlink" Target="https://agent-admin.paveapi.com/inspectionView/AMWT-1U8SGGSDKV?activeTab=past-sessions" TargetMode="External"/><Relationship Id="rId219" Type="http://schemas.openxmlformats.org/officeDocument/2006/relationships/hyperlink" Target="https://agent-admin.paveapi.com/inspectionView/AMDE-7WLSG5NOKH?activeTab=past-sessions" TargetMode="External"/><Relationship Id="rId218" Type="http://schemas.openxmlformats.org/officeDocument/2006/relationships/hyperlink" Target="https://agent-admin.paveapi.com/inspectionView/AMWT-04AYYBPQ02?activeTab=past-sessions" TargetMode="External"/><Relationship Id="rId451" Type="http://schemas.openxmlformats.org/officeDocument/2006/relationships/hyperlink" Target="https://agent-admin.paveapi.com/inspectionView/AMWT-9BSISEIDJR?activeTab=past-sessions" TargetMode="External"/><Relationship Id="rId450" Type="http://schemas.openxmlformats.org/officeDocument/2006/relationships/hyperlink" Target="https://agent-admin.paveapi.com/inspectionView/AMDE-LM2PLSWY29?activeTab=past-sessions" TargetMode="External"/><Relationship Id="rId213" Type="http://schemas.openxmlformats.org/officeDocument/2006/relationships/hyperlink" Target="https://agent-admin.paveapi.com/inspectionView/AMDE-QOZZHI23HM?activeTab=past-sessions" TargetMode="External"/><Relationship Id="rId455" Type="http://schemas.openxmlformats.org/officeDocument/2006/relationships/hyperlink" Target="http://nam.np" TargetMode="External"/><Relationship Id="rId212" Type="http://schemas.openxmlformats.org/officeDocument/2006/relationships/hyperlink" Target="https://agent-admin.paveapi.com/inspectionView/CRMT-D3CUWQHDTK?activeTab=past-sessions" TargetMode="External"/><Relationship Id="rId454" Type="http://schemas.openxmlformats.org/officeDocument/2006/relationships/hyperlink" Target="https://agent-admin.paveapi.com/inspectionView/AMWT-XEZVNH0GNP?activeTab=past-sessions" TargetMode="External"/><Relationship Id="rId211" Type="http://schemas.openxmlformats.org/officeDocument/2006/relationships/hyperlink" Target="https://agent-admin.paveapi.com/inspectionView/AMNL-FQGRHOLI2A?activeTab=past-sessions" TargetMode="External"/><Relationship Id="rId453" Type="http://schemas.openxmlformats.org/officeDocument/2006/relationships/hyperlink" Target="https://agent-admin.paveapi.com/inspectionView/AMWT-UEXUDEDQFH?activeTab=past-sessions" TargetMode="External"/><Relationship Id="rId210" Type="http://schemas.openxmlformats.org/officeDocument/2006/relationships/hyperlink" Target="https://agent-admin.paveapi.com/inspectionView/AMI1-GNG9WD1WVT?activeTab=past-sessions" TargetMode="External"/><Relationship Id="rId452" Type="http://schemas.openxmlformats.org/officeDocument/2006/relationships/hyperlink" Target="https://agent-admin.paveapi.com/inspectionView/AMWT-0RDWBXHK3F?activeTab=past-sessions" TargetMode="External"/><Relationship Id="rId491" Type="http://schemas.openxmlformats.org/officeDocument/2006/relationships/hyperlink" Target="https://agent-admin.paveapi.com/inspectionView/LTM-OKJH2UKZBT?activeTab=past-sessions" TargetMode="External"/><Relationship Id="rId490" Type="http://schemas.openxmlformats.org/officeDocument/2006/relationships/hyperlink" Target="https://agent-admin.paveapi.com/inspectionView/CRMI-Z53KFIJGJD?activeTab=past-sessions" TargetMode="External"/><Relationship Id="rId249" Type="http://schemas.openxmlformats.org/officeDocument/2006/relationships/hyperlink" Target="https://agent-admin.paveapi.com/inspectionView/DIL1-AGSR7XXZVL?activeTab=past-sessions" TargetMode="External"/><Relationship Id="rId248" Type="http://schemas.openxmlformats.org/officeDocument/2006/relationships/hyperlink" Target="https://agent-admin.paveapi.com/inspectionView/DIL1-TPBPCI23LB?activeTab=past-sessions" TargetMode="External"/><Relationship Id="rId247" Type="http://schemas.openxmlformats.org/officeDocument/2006/relationships/hyperlink" Target="https://agent-admin.paveapi.com/inspectionView/DIL1-YP0E3FB77Q?activeTab=past-sessions" TargetMode="External"/><Relationship Id="rId489" Type="http://schemas.openxmlformats.org/officeDocument/2006/relationships/hyperlink" Target="https://agent-admin.paveapi.com/inspectionView/RLY2-AR01QAZ6DZ?activeTab=past-sessions" TargetMode="External"/><Relationship Id="rId242" Type="http://schemas.openxmlformats.org/officeDocument/2006/relationships/hyperlink" Target="https://agent-admin.paveapi.com/inspectionView/DIL1-XOK4L4BXT8?activeTab=past-sessions" TargetMode="External"/><Relationship Id="rId484" Type="http://schemas.openxmlformats.org/officeDocument/2006/relationships/hyperlink" Target="https://agent-admin.paveapi.com/inspectionView/CRMI-5BWNIX93DA?activeTab=past-sessions" TargetMode="External"/><Relationship Id="rId241" Type="http://schemas.openxmlformats.org/officeDocument/2006/relationships/hyperlink" Target="https://agent-admin.paveapi.com/inspectionView/AMDE-M3H5TTL6W1?activeTab=past-sessions" TargetMode="External"/><Relationship Id="rId483" Type="http://schemas.openxmlformats.org/officeDocument/2006/relationships/hyperlink" Target="https://agent-admin.paveapi.com/inspectionView/CRMT-02IEHS7CMO?activeTab=past-sessions" TargetMode="External"/><Relationship Id="rId240" Type="http://schemas.openxmlformats.org/officeDocument/2006/relationships/hyperlink" Target="https://agent-admin.paveapi.com/inspectionView/AMES-XYVTTDLU0B?activeTab=past-sessions" TargetMode="External"/><Relationship Id="rId482" Type="http://schemas.openxmlformats.org/officeDocument/2006/relationships/hyperlink" Target="https://agent-admin.paveapi.com/inspectionView/CRMI-NXKOH6JAXR?activeTab=past-sessions" TargetMode="External"/><Relationship Id="rId481" Type="http://schemas.openxmlformats.org/officeDocument/2006/relationships/hyperlink" Target="https://agent-admin.paveapi.com/inspectionView/AMWT-L8NYBWIZQW?activeTab=past-sessions" TargetMode="External"/><Relationship Id="rId246" Type="http://schemas.openxmlformats.org/officeDocument/2006/relationships/hyperlink" Target="https://agent-admin.paveapi.com/inspectionView/DMGS-YQJIG6VJCI?activeTab=past-sessions" TargetMode="External"/><Relationship Id="rId488" Type="http://schemas.openxmlformats.org/officeDocument/2006/relationships/hyperlink" Target="https://agent-admin.paveapi.com/inspectionView/AMWT-0G9KMATQFI?activeTab=past-sessions" TargetMode="External"/><Relationship Id="rId245" Type="http://schemas.openxmlformats.org/officeDocument/2006/relationships/hyperlink" Target="https://agent-admin.paveapi.com/inspectionView/ADF-C03AYJDALB?activeTab=past-sessions" TargetMode="External"/><Relationship Id="rId487" Type="http://schemas.openxmlformats.org/officeDocument/2006/relationships/hyperlink" Target="https://agent-admin.paveapi.com/inspectionView/CRMI-MXZTGRJRO1?activeTab=past-sessions" TargetMode="External"/><Relationship Id="rId244" Type="http://schemas.openxmlformats.org/officeDocument/2006/relationships/hyperlink" Target="https://agent-admin.paveapi.com/inspectionView/DIL1-O8ZUWRA2YH?activeTab=past-sessions" TargetMode="External"/><Relationship Id="rId486" Type="http://schemas.openxmlformats.org/officeDocument/2006/relationships/hyperlink" Target="https://agent-admin.paveapi.com/inspectionView/CRMT-R3SSLVPQWR?activeTab=past-sessions" TargetMode="External"/><Relationship Id="rId243" Type="http://schemas.openxmlformats.org/officeDocument/2006/relationships/hyperlink" Target="https://agent-admin.paveapi.com/inspectionView/DIL1-6AQMODS0LQ?activeTab=past-sessions" TargetMode="External"/><Relationship Id="rId485" Type="http://schemas.openxmlformats.org/officeDocument/2006/relationships/hyperlink" Target="https://agent-admin.paveapi.com/inspectionView/CRMI-DHPJAUPKEW?activeTab=past-sessions" TargetMode="External"/><Relationship Id="rId480" Type="http://schemas.openxmlformats.org/officeDocument/2006/relationships/hyperlink" Target="https://agent-admin.paveapi.com/inspectionView/IUS-O8MH8Q1LRE?activeTab=past-sessions" TargetMode="External"/><Relationship Id="rId239" Type="http://schemas.openxmlformats.org/officeDocument/2006/relationships/hyperlink" Target="https://agent-admin.paveapi.com/inspectionView/AMNL-IFV4UXVZMZ?activeTab=past-sessions" TargetMode="External"/><Relationship Id="rId238" Type="http://schemas.openxmlformats.org/officeDocument/2006/relationships/hyperlink" Target="https://agent-admin.paveapi.com/inspectionView/AMDE-HRMOJPUXJC?activeTab=past-sessions" TargetMode="External"/><Relationship Id="rId237" Type="http://schemas.openxmlformats.org/officeDocument/2006/relationships/hyperlink" Target="https://agent-admin.paveapi.com/inspectionView/AMWT-UKHWZMUF4V?activeTab=past-sessions" TargetMode="External"/><Relationship Id="rId479" Type="http://schemas.openxmlformats.org/officeDocument/2006/relationships/hyperlink" Target="https://agent-admin.paveapi.com/inspectionView/CRMT-SN5POHXG6F?activeTab=past-sessions" TargetMode="External"/><Relationship Id="rId236" Type="http://schemas.openxmlformats.org/officeDocument/2006/relationships/hyperlink" Target="https://agent-admin.paveapi.com/inspectionView/AMDE-UCCCR7UERL?activeTab=past-sessions" TargetMode="External"/><Relationship Id="rId478" Type="http://schemas.openxmlformats.org/officeDocument/2006/relationships/hyperlink" Target="https://agent-admin.paveapi.com/inspectionView/CRMI-GBCCL0ITG4?activeTab=past-sessions" TargetMode="External"/><Relationship Id="rId231" Type="http://schemas.openxmlformats.org/officeDocument/2006/relationships/hyperlink" Target="https://agent-admin.paveapi.com/inspectionView/AMDE-WDOBDMHWBK?activeTab=past-sessions" TargetMode="External"/><Relationship Id="rId473" Type="http://schemas.openxmlformats.org/officeDocument/2006/relationships/hyperlink" Target="https://agent-admin.paveapi.com/inspectionView/AMWT-ECT5LCOFBZ?activeTab=past-sessions" TargetMode="External"/><Relationship Id="rId230" Type="http://schemas.openxmlformats.org/officeDocument/2006/relationships/hyperlink" Target="https://agent-admin.paveapi.com/inspectionView/AMFR-NU0QKMKPQC?activeTab=past-sessions" TargetMode="External"/><Relationship Id="rId472" Type="http://schemas.openxmlformats.org/officeDocument/2006/relationships/hyperlink" Target="https://agent-admin.paveapi.com/inspectionView/AMRR-XPMNM1K7RY?activeTab=past-sessions" TargetMode="External"/><Relationship Id="rId471" Type="http://schemas.openxmlformats.org/officeDocument/2006/relationships/hyperlink" Target="https://agent-admin.paveapi.com/inspectionView/AMES-JWKTW2JXIG?activeTab=past-sessions" TargetMode="External"/><Relationship Id="rId470" Type="http://schemas.openxmlformats.org/officeDocument/2006/relationships/hyperlink" Target="https://agent-admin.paveapi.com/inspectionView/AMDE-RNLETSKJDW?activeTab=past-sessions" TargetMode="External"/><Relationship Id="rId235" Type="http://schemas.openxmlformats.org/officeDocument/2006/relationships/hyperlink" Target="https://agent-admin.paveapi.com/inspectionView/AMDE-HJ67LVL8IA?activeTab=past-sessions" TargetMode="External"/><Relationship Id="rId477" Type="http://schemas.openxmlformats.org/officeDocument/2006/relationships/hyperlink" Target="https://agent-admin.paveapi.com/inspectionView/CRMT-HPO0K3FZKS?activeTab=past-sessions" TargetMode="External"/><Relationship Id="rId234" Type="http://schemas.openxmlformats.org/officeDocument/2006/relationships/hyperlink" Target="https://agent-admin.paveapi.com/inspectionView/AMDE-MEK5UUO92Z?activeTab=past-sessions" TargetMode="External"/><Relationship Id="rId476" Type="http://schemas.openxmlformats.org/officeDocument/2006/relationships/hyperlink" Target="https://agent-admin.paveapi.com/inspectionView/AMWT-TO0Z7E31IB?activeTab=past-sessions" TargetMode="External"/><Relationship Id="rId233" Type="http://schemas.openxmlformats.org/officeDocument/2006/relationships/hyperlink" Target="https://agent-admin.paveapi.com/inspectionView/AMI1-GTBDJIE3FG?activeTab=past-sessions" TargetMode="External"/><Relationship Id="rId475" Type="http://schemas.openxmlformats.org/officeDocument/2006/relationships/hyperlink" Target="https://agent-admin.paveapi.com/inspectionView/CRMT-TCJ1RQDKM6?activeTab=past-sessions" TargetMode="External"/><Relationship Id="rId232" Type="http://schemas.openxmlformats.org/officeDocument/2006/relationships/hyperlink" Target="https://agent-admin.paveapi.com/inspectionView/AMIT-F1K5MEUEP7?activeTab=past-sessions" TargetMode="External"/><Relationship Id="rId474" Type="http://schemas.openxmlformats.org/officeDocument/2006/relationships/hyperlink" Target="https://agent-admin.paveapi.com/inspectionView/CRMI-6KPHV2DCJC?activeTab=past-sessions" TargetMode="External"/><Relationship Id="rId426" Type="http://schemas.openxmlformats.org/officeDocument/2006/relationships/hyperlink" Target="https://agent-admin.paveapi.com/inspectionView/DIL1-HGZSIBWZJC?activeTab=past-sessions" TargetMode="External"/><Relationship Id="rId425" Type="http://schemas.openxmlformats.org/officeDocument/2006/relationships/hyperlink" Target="https://agent-admin.paveapi.com/inspectionView/DIL1-HEDLLIRXP4?activeTab=past-sessions" TargetMode="External"/><Relationship Id="rId424" Type="http://schemas.openxmlformats.org/officeDocument/2006/relationships/hyperlink" Target="https://agent-admin.paveapi.com/inspectionView/AMDE-PFVAHMVHCU?activeTab=past-sessions" TargetMode="External"/><Relationship Id="rId423" Type="http://schemas.openxmlformats.org/officeDocument/2006/relationships/hyperlink" Target="https://agent-admin.paveapi.com/inspectionView/AMWK-VT812OYPP1?activeTab=past-sessions" TargetMode="External"/><Relationship Id="rId429" Type="http://schemas.openxmlformats.org/officeDocument/2006/relationships/hyperlink" Target="https://agent-admin.paveapi.com/inspectionView/ADF-BLLBFYZR23?activeTab=past-sessions" TargetMode="External"/><Relationship Id="rId428" Type="http://schemas.openxmlformats.org/officeDocument/2006/relationships/hyperlink" Target="https://agent-admin.paveapi.com/inspectionView/DIL1-2S7CWO4SBI?activeTab=past-sessions" TargetMode="External"/><Relationship Id="rId427" Type="http://schemas.openxmlformats.org/officeDocument/2006/relationships/hyperlink" Target="https://agent-admin.paveapi.com/inspectionView/ADF-OOWADV5TNC?activeTab=past-sessions" TargetMode="External"/><Relationship Id="rId422" Type="http://schemas.openxmlformats.org/officeDocument/2006/relationships/hyperlink" Target="https://agent-admin.paveapi.com/inspectionView/AMFR-ZGJRIPDW29?activeTab=past-sessions" TargetMode="External"/><Relationship Id="rId421" Type="http://schemas.openxmlformats.org/officeDocument/2006/relationships/hyperlink" Target="https://agent-admin.paveapi.com/inspectionView/AMDE-R9XCN28CBS?activeTab=past-sessions" TargetMode="External"/><Relationship Id="rId420" Type="http://schemas.openxmlformats.org/officeDocument/2006/relationships/hyperlink" Target="https://agent-admin.paveapi.com/inspectionView/AMDE-CYXZPSGITN?activeTab=past-sessions" TargetMode="External"/><Relationship Id="rId415" Type="http://schemas.openxmlformats.org/officeDocument/2006/relationships/hyperlink" Target="https://agent-admin.paveapi.com/inspectionView/AMDE-NC7EVCS6SJ?activeTab=past-sessions" TargetMode="External"/><Relationship Id="rId414" Type="http://schemas.openxmlformats.org/officeDocument/2006/relationships/hyperlink" Target="https://agent-admin.paveapi.com/inspectionView/AMDE-00IAKS8UFT?activeTab=past-sessions" TargetMode="External"/><Relationship Id="rId413" Type="http://schemas.openxmlformats.org/officeDocument/2006/relationships/hyperlink" Target="https://agent-admin.paveapi.com/inspectionView/AMDE-TKI6WAYE3P?activeTab=past-sessions" TargetMode="External"/><Relationship Id="rId412" Type="http://schemas.openxmlformats.org/officeDocument/2006/relationships/hyperlink" Target="https://agent-admin.paveapi.com/inspectionView/AMFR-M92QQUFJFV?activeTab=past-sessions" TargetMode="External"/><Relationship Id="rId419" Type="http://schemas.openxmlformats.org/officeDocument/2006/relationships/hyperlink" Target="https://agent-admin.paveapi.com/inspectionView/AMDE-UPNUT8CKCG?activeTab=past-sessions" TargetMode="External"/><Relationship Id="rId418" Type="http://schemas.openxmlformats.org/officeDocument/2006/relationships/hyperlink" Target="https://agent-admin.paveapi.com/inspectionView/AMDE-YONBGCD3IN?activeTab=past-sessions" TargetMode="External"/><Relationship Id="rId417" Type="http://schemas.openxmlformats.org/officeDocument/2006/relationships/hyperlink" Target="https://agent-admin.paveapi.com/inspectionView/AMWK-LZQTHS3U39?activeTab=past-sessions" TargetMode="External"/><Relationship Id="rId416" Type="http://schemas.openxmlformats.org/officeDocument/2006/relationships/hyperlink" Target="https://agent-admin.paveapi.com/inspectionView/AMDE-RLHLJNUN7S?activeTab=past-sessions" TargetMode="External"/><Relationship Id="rId411" Type="http://schemas.openxmlformats.org/officeDocument/2006/relationships/hyperlink" Target="https://agent-admin.paveapi.com/inspectionView/AMDE-CPXTGE308Q?activeTab=past-sessions" TargetMode="External"/><Relationship Id="rId410" Type="http://schemas.openxmlformats.org/officeDocument/2006/relationships/hyperlink" Target="https://agent-admin.paveapi.com/inspectionView/AMWK-0DQEQRTSLE?activeTab=past-sessions" TargetMode="External"/><Relationship Id="rId206" Type="http://schemas.openxmlformats.org/officeDocument/2006/relationships/hyperlink" Target="https://agent-admin.paveapi.com/inspectionView/AMES-MDHHW6ZR9J?activeTab=past-sessions" TargetMode="External"/><Relationship Id="rId448" Type="http://schemas.openxmlformats.org/officeDocument/2006/relationships/hyperlink" Target="https://agent-admin.paveapi.com/inspectionView/AMWT-SNJZVOPXZA?activeTab=past-sessions" TargetMode="External"/><Relationship Id="rId205" Type="http://schemas.openxmlformats.org/officeDocument/2006/relationships/hyperlink" Target="https://agent-admin.paveapi.com/inspectionView/AMNL-HAFIRK0SPH?activeTab=past-sessions" TargetMode="External"/><Relationship Id="rId447" Type="http://schemas.openxmlformats.org/officeDocument/2006/relationships/hyperlink" Target="https://agent-admin.paveapi.com/inspectionView/AMWT-GLDDLOCE3W?activeTab=past-sessions" TargetMode="External"/><Relationship Id="rId204" Type="http://schemas.openxmlformats.org/officeDocument/2006/relationships/hyperlink" Target="https://agent-admin.paveapi.com/inspectionView/AMFR-RWK59HX8HV?activeTab=past-sessions" TargetMode="External"/><Relationship Id="rId446" Type="http://schemas.openxmlformats.org/officeDocument/2006/relationships/hyperlink" Target="https://agent-admin.paveapi.com/inspectionView/AMWT-TZBRDFPZZE?activeTab=past-sessions" TargetMode="External"/><Relationship Id="rId203" Type="http://schemas.openxmlformats.org/officeDocument/2006/relationships/hyperlink" Target="https://agent-admin.paveapi.com/inspectionView/AMIT-6REG1Q38VR?activeTab=past-sessions" TargetMode="External"/><Relationship Id="rId445" Type="http://schemas.openxmlformats.org/officeDocument/2006/relationships/hyperlink" Target="https://agent-admin.paveapi.com/inspectionView/AMWT-3GLQRJSOHK?activeTab=past-sessions" TargetMode="External"/><Relationship Id="rId209" Type="http://schemas.openxmlformats.org/officeDocument/2006/relationships/hyperlink" Target="https://agent-admin.paveapi.com/inspectionView/AMWK-V1DXRBTVAT?activeTab=past-sessions" TargetMode="External"/><Relationship Id="rId208" Type="http://schemas.openxmlformats.org/officeDocument/2006/relationships/hyperlink" Target="https://agent-admin.paveapi.com/inspectionView/AMDE-IFUYIMUYZM?activeTab=past-sessions" TargetMode="External"/><Relationship Id="rId207" Type="http://schemas.openxmlformats.org/officeDocument/2006/relationships/hyperlink" Target="https://agent-admin.paveapi.com/inspectionView/AMAU-WYNLBYTF0W?activeTab=past-sessions" TargetMode="External"/><Relationship Id="rId449" Type="http://schemas.openxmlformats.org/officeDocument/2006/relationships/hyperlink" Target="https://agent-admin.paveapi.com/inspectionView/AMWT-KFWCOHT3GZ?activeTab=past-sessions" TargetMode="External"/><Relationship Id="rId440" Type="http://schemas.openxmlformats.org/officeDocument/2006/relationships/hyperlink" Target="https://agent-admin.paveapi.com/inspectionView/AMWT-REFEFBLJRO?activeTab=past-sessions" TargetMode="External"/><Relationship Id="rId202" Type="http://schemas.openxmlformats.org/officeDocument/2006/relationships/hyperlink" Target="https://agent-admin.paveapi.com/inspectionView/AMDE-J16DAJOEVD?activeTab=past-sessions" TargetMode="External"/><Relationship Id="rId444" Type="http://schemas.openxmlformats.org/officeDocument/2006/relationships/hyperlink" Target="https://agent-admin.paveapi.com/inspectionView/AMWK-RMRWEIIOBD?activeTab=past-sessions" TargetMode="External"/><Relationship Id="rId201" Type="http://schemas.openxmlformats.org/officeDocument/2006/relationships/hyperlink" Target="https://agent-admin.paveapi.com/inspectionView/AMDE-FNQRWN7GR2?activeTab=past-sessions" TargetMode="External"/><Relationship Id="rId443" Type="http://schemas.openxmlformats.org/officeDocument/2006/relationships/hyperlink" Target="http://thien.ht" TargetMode="External"/><Relationship Id="rId200" Type="http://schemas.openxmlformats.org/officeDocument/2006/relationships/hyperlink" Target="https://agent-admin.paveapi.com/inspectionView/AMRR-C6UTP3ZSCX?activeTab=past-sessions" TargetMode="External"/><Relationship Id="rId442" Type="http://schemas.openxmlformats.org/officeDocument/2006/relationships/hyperlink" Target="https://agent-admin.paveapi.com/inspectionView/AMWT-SBDRNCTIW7?activeTab=past-sessions" TargetMode="External"/><Relationship Id="rId441" Type="http://schemas.openxmlformats.org/officeDocument/2006/relationships/hyperlink" Target="http://thien.ht" TargetMode="External"/><Relationship Id="rId437" Type="http://schemas.openxmlformats.org/officeDocument/2006/relationships/hyperlink" Target="https://agent-admin.paveapi.com/inspectionView/ADF-FEYBPZ3MHD?activeTab=past-sessions" TargetMode="External"/><Relationship Id="rId436" Type="http://schemas.openxmlformats.org/officeDocument/2006/relationships/hyperlink" Target="https://agent-admin.paveapi.com/inspectionView/ADF-MJLP4SFW8E?activeTab=past-sessions" TargetMode="External"/><Relationship Id="rId435" Type="http://schemas.openxmlformats.org/officeDocument/2006/relationships/hyperlink" Target="https://agent-admin.paveapi.com/inspectionView/ADF-ERBBJRCYOE?activeTab=past-sessions" TargetMode="External"/><Relationship Id="rId434" Type="http://schemas.openxmlformats.org/officeDocument/2006/relationships/hyperlink" Target="https://agent-admin.paveapi.com/inspectionView/ANTR-AKTZXB9VO5?activeTab=past-sessions" TargetMode="External"/><Relationship Id="rId439" Type="http://schemas.openxmlformats.org/officeDocument/2006/relationships/hyperlink" Target="https://agent-admin.paveapi.com/inspectionView/AMWT-ZYVFYHAU1A?activeTab=past-sessions" TargetMode="External"/><Relationship Id="rId438" Type="http://schemas.openxmlformats.org/officeDocument/2006/relationships/hyperlink" Target="https://agent-admin.paveapi.com/inspectionView/AMWT-6EJG2KFNNN?activeTab=past-sessions" TargetMode="External"/><Relationship Id="rId433" Type="http://schemas.openxmlformats.org/officeDocument/2006/relationships/hyperlink" Target="https://agent-admin.paveapi.com/inspectionView/ANTR-NYGF04WXEY?activeTab=past-sessions" TargetMode="External"/><Relationship Id="rId432" Type="http://schemas.openxmlformats.org/officeDocument/2006/relationships/hyperlink" Target="https://agent-admin.paveapi.com/inspectionView/AMDE-EAMGECJQW2?activeTab=past-sessions" TargetMode="External"/><Relationship Id="rId431" Type="http://schemas.openxmlformats.org/officeDocument/2006/relationships/hyperlink" Target="https://agent-admin.paveapi.com/inspectionView/ANTR-7OVBG9PCMT?activeTab=past-sessions" TargetMode="External"/><Relationship Id="rId430" Type="http://schemas.openxmlformats.org/officeDocument/2006/relationships/hyperlink" Target="https://agent-admin.paveapi.com/inspectionView/AMWK-DYYN6ZOVOJ?activeTab=past-session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agent-admin.paveapi.com/inspectionView/AMES-U26F1MTZ1V?activeTab=past-sessions" TargetMode="External"/><Relationship Id="rId194" Type="http://schemas.openxmlformats.org/officeDocument/2006/relationships/hyperlink" Target="https://agent-admin.paveapi.com/inspectionView/AMFR-HI5ICJCIDH?activeTab=past-sessions" TargetMode="External"/><Relationship Id="rId193" Type="http://schemas.openxmlformats.org/officeDocument/2006/relationships/hyperlink" Target="https://agent-admin.paveapi.com/inspectionView/AMWT-MQQ8DSGQSD?activeTab=past-sessions" TargetMode="External"/><Relationship Id="rId192" Type="http://schemas.openxmlformats.org/officeDocument/2006/relationships/hyperlink" Target="https://agent-admin.paveapi.com/inspectionView/AMDE-QGUH66V1VJ?activeTab=past-sessions" TargetMode="External"/><Relationship Id="rId191" Type="http://schemas.openxmlformats.org/officeDocument/2006/relationships/hyperlink" Target="https://agent-admin.paveapi.com/inspectionView/AMFR-GXPKORIOQJ?activeTab=past-sessions" TargetMode="External"/><Relationship Id="rId187" Type="http://schemas.openxmlformats.org/officeDocument/2006/relationships/hyperlink" Target="https://agent-admin.paveapi.com/inspectionView/AMRR-LQKF5KYHNM?activeTab=past-sessions" TargetMode="External"/><Relationship Id="rId186" Type="http://schemas.openxmlformats.org/officeDocument/2006/relationships/hyperlink" Target="https://agent-admin.paveapi.com/inspectionView/AMDE-HCH23UQPO1?activeTab=past-sessions" TargetMode="External"/><Relationship Id="rId185" Type="http://schemas.openxmlformats.org/officeDocument/2006/relationships/hyperlink" Target="https://agent-admin.paveapi.com/inspectionView/AMES-TMWR1HE7T4?activeTab=past-sessions" TargetMode="External"/><Relationship Id="rId184" Type="http://schemas.openxmlformats.org/officeDocument/2006/relationships/hyperlink" Target="https://agent-admin.paveapi.com/inspectionView/AMRR-62HYHCIQPG?activeTab=past-sessions" TargetMode="External"/><Relationship Id="rId189" Type="http://schemas.openxmlformats.org/officeDocument/2006/relationships/hyperlink" Target="https://agent-admin.paveapi.com/inspectionView/AMDE-1NMWYHCHAM?activeTab=past-sessions" TargetMode="External"/><Relationship Id="rId188" Type="http://schemas.openxmlformats.org/officeDocument/2006/relationships/hyperlink" Target="https://agent-admin.paveapi.com/inspectionView/AMDE-6OKROWZSRL?activeTab=past-sessions" TargetMode="External"/><Relationship Id="rId183" Type="http://schemas.openxmlformats.org/officeDocument/2006/relationships/hyperlink" Target="https://agent-admin.paveapi.com/inspectionView/AMDE-YBKSU2J1RF?activeTab=past-sessions" TargetMode="External"/><Relationship Id="rId182" Type="http://schemas.openxmlformats.org/officeDocument/2006/relationships/hyperlink" Target="https://agent-admin.paveapi.com/inspectionView/AMES-IV4HZSP14W?activeTab=past-sessions" TargetMode="External"/><Relationship Id="rId181" Type="http://schemas.openxmlformats.org/officeDocument/2006/relationships/hyperlink" Target="https://agent-admin.paveapi.com/inspectionView/AMFR-Z5PO7DSZYE?activeTab=past-sessions" TargetMode="External"/><Relationship Id="rId180" Type="http://schemas.openxmlformats.org/officeDocument/2006/relationships/hyperlink" Target="https://agent-admin.paveapi.com/inspectionView/AMWK-UN2NLP1G4G?activeTab=past-sessions" TargetMode="External"/><Relationship Id="rId176" Type="http://schemas.openxmlformats.org/officeDocument/2006/relationships/hyperlink" Target="https://agent-admin.paveapi.com/inspectionView/AMWT-ZRMCT8AFHA?activeTab=past-sessions" TargetMode="External"/><Relationship Id="rId175" Type="http://schemas.openxmlformats.org/officeDocument/2006/relationships/hyperlink" Target="https://agent-admin.paveapi.com/inspectionView/AMES-2PUW0JGVO5?activeTab=past-sessions" TargetMode="External"/><Relationship Id="rId174" Type="http://schemas.openxmlformats.org/officeDocument/2006/relationships/hyperlink" Target="https://agent-admin.paveapi.com/inspectionView/AMWT-ZGPWWMUQBX?activeTab=past-sessions" TargetMode="External"/><Relationship Id="rId173" Type="http://schemas.openxmlformats.org/officeDocument/2006/relationships/hyperlink" Target="https://agent-admin.paveapi.com/inspectionView/AMES-NLQOMXLW9C?activeTab=past-sessions" TargetMode="External"/><Relationship Id="rId179" Type="http://schemas.openxmlformats.org/officeDocument/2006/relationships/hyperlink" Target="https://agent-admin.paveapi.com/inspectionView/AMES-CCY6S7QPZO?activeTab=past-sessions" TargetMode="External"/><Relationship Id="rId178" Type="http://schemas.openxmlformats.org/officeDocument/2006/relationships/hyperlink" Target="https://agent-admin.paveapi.com/inspectionView/AMFR-GU2SFNWYCA?activeTab=past-sessions" TargetMode="External"/><Relationship Id="rId177" Type="http://schemas.openxmlformats.org/officeDocument/2006/relationships/hyperlink" Target="https://agent-admin.paveapi.com/inspectionView/AMFR-IQDYSYARRV?activeTab=past-sessions" TargetMode="External"/><Relationship Id="rId198" Type="http://schemas.openxmlformats.org/officeDocument/2006/relationships/hyperlink" Target="https://agent-admin.paveapi.com/inspectionView/AMWT-IKCQKQSCF9?activeTab=past-sessions" TargetMode="External"/><Relationship Id="rId197" Type="http://schemas.openxmlformats.org/officeDocument/2006/relationships/hyperlink" Target="https://agent-admin.paveapi.com/inspectionView/AMES-C3CJ0OYWL0?activeTab=past-sessions" TargetMode="External"/><Relationship Id="rId196" Type="http://schemas.openxmlformats.org/officeDocument/2006/relationships/hyperlink" Target="https://agent-admin.paveapi.com/inspectionView/AMAU-ZIIXWQIK5T?activeTab=past-sessions" TargetMode="External"/><Relationship Id="rId195" Type="http://schemas.openxmlformats.org/officeDocument/2006/relationships/hyperlink" Target="https://agent-admin.paveapi.com/inspectionView/AMDE-M6DGBFLW7N?activeTab=past-sessions" TargetMode="External"/><Relationship Id="rId199" Type="http://schemas.openxmlformats.org/officeDocument/2006/relationships/hyperlink" Target="https://agent-admin.paveapi.com/inspectionView/AMWT-ZVEUJALDG3?activeTab=past-sessions" TargetMode="External"/><Relationship Id="rId150" Type="http://schemas.openxmlformats.org/officeDocument/2006/relationships/hyperlink" Target="https://agent-admin.paveapi.com/inspectionView/AMDE-576ZEJV85Z?activeTab=past-sessions" TargetMode="External"/><Relationship Id="rId392" Type="http://schemas.openxmlformats.org/officeDocument/2006/relationships/hyperlink" Target="https://agent-admin.paveapi.com/inspectionView/AMWT-2DYENZQEDU?activeTab=past-sessions" TargetMode="External"/><Relationship Id="rId391" Type="http://schemas.openxmlformats.org/officeDocument/2006/relationships/hyperlink" Target="https://agent-admin.paveapi.com/inspectionView/AMWT-3ECYJKSB1K?activeTab=past-sessions" TargetMode="External"/><Relationship Id="rId390" Type="http://schemas.openxmlformats.org/officeDocument/2006/relationships/hyperlink" Target="https://agent-admin.paveapi.com/inspectionView/AMAU-SRXUN5AYTR?activeTab=past-sessions" TargetMode="External"/><Relationship Id="rId1" Type="http://schemas.openxmlformats.org/officeDocument/2006/relationships/comments" Target="../comments10.xml"/><Relationship Id="rId2" Type="http://schemas.openxmlformats.org/officeDocument/2006/relationships/hyperlink" Target="https://agent-admin.paveapi.com/inspectionView/LTM-OFF695J5BS?activeTab=past-sessions" TargetMode="External"/><Relationship Id="rId3" Type="http://schemas.openxmlformats.org/officeDocument/2006/relationships/hyperlink" Target="https://agent-admin.paveapi.com/inspectionView/AMWT-LUQUR52TIJ?activeTab=past-sessions" TargetMode="External"/><Relationship Id="rId149" Type="http://schemas.openxmlformats.org/officeDocument/2006/relationships/hyperlink" Target="https://agent-admin.paveapi.com/inspectionView/AMDE-9JKXIE2RW7?activeTab=past-sessions" TargetMode="External"/><Relationship Id="rId4" Type="http://schemas.openxmlformats.org/officeDocument/2006/relationships/hyperlink" Target="https://agent-admin.paveapi.com/inspectionView/LTM-FUHZTZTQ7Y?activeTab=past-sessions" TargetMode="External"/><Relationship Id="rId148" Type="http://schemas.openxmlformats.org/officeDocument/2006/relationships/hyperlink" Target="https://agent-admin.paveapi.com/inspectionView/AMFR-ZZMLSWQV3M?activeTab=past-sessions" TargetMode="External"/><Relationship Id="rId9" Type="http://schemas.openxmlformats.org/officeDocument/2006/relationships/hyperlink" Target="https://agent-admin.paveapi.com/inspectionView/AMWT-VR5MHKGSUM?activeTab=past-sessions" TargetMode="External"/><Relationship Id="rId143" Type="http://schemas.openxmlformats.org/officeDocument/2006/relationships/hyperlink" Target="https://agent-admin.paveapi.com/inspectionView/AMDE-PFEBJJSBDC?activeTab=past-sessions" TargetMode="External"/><Relationship Id="rId385" Type="http://schemas.openxmlformats.org/officeDocument/2006/relationships/hyperlink" Target="https://agent-admin.paveapi.com/inspectionView/AMIT-5ZCDA8V4CC?activeTab=past-sessions" TargetMode="External"/><Relationship Id="rId142" Type="http://schemas.openxmlformats.org/officeDocument/2006/relationships/hyperlink" Target="https://agent-admin.paveapi.com/inspectionView/AMDE-SANSNMCPWY?activeTab=past-sessions" TargetMode="External"/><Relationship Id="rId384" Type="http://schemas.openxmlformats.org/officeDocument/2006/relationships/hyperlink" Target="https://agent-admin.paveapi.com/inspectionView/GCSI-H4GJRCQIUW?activeTab=past-sessions" TargetMode="External"/><Relationship Id="rId141" Type="http://schemas.openxmlformats.org/officeDocument/2006/relationships/hyperlink" Target="https://agent-admin.paveapi.com/inspectionView/AMDE-LZEE0KBLZT?activeTab=past-sessions" TargetMode="External"/><Relationship Id="rId383" Type="http://schemas.openxmlformats.org/officeDocument/2006/relationships/hyperlink" Target="https://agent-admin.paveapi.com/inspectionView/AMDE-AYBKUSGYHZ?activeTab=past-sessions" TargetMode="External"/><Relationship Id="rId140" Type="http://schemas.openxmlformats.org/officeDocument/2006/relationships/hyperlink" Target="https://agent-admin.paveapi.com/inspectionView/AMDE-76MGBXDLC8?activeTab=past-sessions" TargetMode="External"/><Relationship Id="rId382" Type="http://schemas.openxmlformats.org/officeDocument/2006/relationships/hyperlink" Target="https://agent-admin.paveapi.com/inspectionView/CRMT-902W2BT8BY?activeTab=past-sessions" TargetMode="External"/><Relationship Id="rId5" Type="http://schemas.openxmlformats.org/officeDocument/2006/relationships/hyperlink" Target="https://agent-admin.paveapi.com/inspectionView/AMWT-HMKKWK0Z6U?activeTab=past-sessions" TargetMode="External"/><Relationship Id="rId147" Type="http://schemas.openxmlformats.org/officeDocument/2006/relationships/hyperlink" Target="https://agent-admin.paveapi.com/inspectionView/AMDE-UF6NQKTN8T?activeTab=past-sessions" TargetMode="External"/><Relationship Id="rId389" Type="http://schemas.openxmlformats.org/officeDocument/2006/relationships/hyperlink" Target="https://agent-admin.paveapi.com/inspectionView/CRMI-8KRI6C5JWS?activeTab=past-sessions" TargetMode="External"/><Relationship Id="rId6" Type="http://schemas.openxmlformats.org/officeDocument/2006/relationships/hyperlink" Target="https://agent-admin.paveapi.com/inspectionView/CRMT-RIHT2FAP7F?activeTab=past-sessions" TargetMode="External"/><Relationship Id="rId146" Type="http://schemas.openxmlformats.org/officeDocument/2006/relationships/hyperlink" Target="https://agent-admin.paveapi.com/inspectionView/AMWT-BCU5YZVVVR?activeTab=past-sessions" TargetMode="External"/><Relationship Id="rId388" Type="http://schemas.openxmlformats.org/officeDocument/2006/relationships/hyperlink" Target="https://agent-admin.paveapi.com/inspectionView/CRMT-NZFCKYDSL6?activeTab=past-sessions" TargetMode="External"/><Relationship Id="rId7" Type="http://schemas.openxmlformats.org/officeDocument/2006/relationships/hyperlink" Target="https://agent-admin.paveapi.com/inspectionView/CRMI-ZT5Y9PQ9UG?activeTab=past-sessions" TargetMode="External"/><Relationship Id="rId145" Type="http://schemas.openxmlformats.org/officeDocument/2006/relationships/hyperlink" Target="https://agent-admin.paveapi.com/inspectionView/AMDE-ONEHQUJBFD?activeTab=past-sessions" TargetMode="External"/><Relationship Id="rId387" Type="http://schemas.openxmlformats.org/officeDocument/2006/relationships/hyperlink" Target="https://agent-admin.paveapi.com/inspectionView/AMDE-1M36KAHKHW?activeTab=past-sessions" TargetMode="External"/><Relationship Id="rId8" Type="http://schemas.openxmlformats.org/officeDocument/2006/relationships/hyperlink" Target="https://agent-admin.paveapi.com/inspectionView/CRMI-ILWB9KW4AJ?activeTab=past-sessions" TargetMode="External"/><Relationship Id="rId144" Type="http://schemas.openxmlformats.org/officeDocument/2006/relationships/hyperlink" Target="https://agent-admin.paveapi.com/inspectionView/AMDE-SKAZISGBRS?activeTab=past-sessions" TargetMode="External"/><Relationship Id="rId386" Type="http://schemas.openxmlformats.org/officeDocument/2006/relationships/hyperlink" Target="https://agent-admin.paveapi.com/inspectionView/AMDE-WXZUUVMZBB?activeTab=past-sessions" TargetMode="External"/><Relationship Id="rId381" Type="http://schemas.openxmlformats.org/officeDocument/2006/relationships/hyperlink" Target="https://agent-admin.paveapi.com/inspectionView/CRMI-WTVGTFFOW6?activeTab=past-sessions" TargetMode="External"/><Relationship Id="rId380" Type="http://schemas.openxmlformats.org/officeDocument/2006/relationships/hyperlink" Target="https://agent-admin.paveapi.com/inspectionView/CRMT-VH9HU4OC75?activeTab=past-sessions" TargetMode="External"/><Relationship Id="rId139" Type="http://schemas.openxmlformats.org/officeDocument/2006/relationships/hyperlink" Target="https://agent-admin.paveapi.com/inspectionView/AMWK-DYSKUTGAQY?activeTab=past-sessions" TargetMode="External"/><Relationship Id="rId138" Type="http://schemas.openxmlformats.org/officeDocument/2006/relationships/hyperlink" Target="https://agent-admin.paveapi.com/inspectionView/AMWT-Q7FFTSORX0?activeTab=past-sessions" TargetMode="External"/><Relationship Id="rId137" Type="http://schemas.openxmlformats.org/officeDocument/2006/relationships/hyperlink" Target="https://agent-admin.paveapi.com/inspectionView/AMWT-E0FMZ4GPES?activeTab=past-sessions" TargetMode="External"/><Relationship Id="rId379" Type="http://schemas.openxmlformats.org/officeDocument/2006/relationships/hyperlink" Target="https://agent-admin.paveapi.com/inspectionView/AMWT-XMYUTSMVGV?activeTab=past-sessions" TargetMode="External"/><Relationship Id="rId132" Type="http://schemas.openxmlformats.org/officeDocument/2006/relationships/hyperlink" Target="https://agent-admin.paveapi.com/inspectionView/AMDE-GRDTNGMITK?activeTab=past-sessions" TargetMode="External"/><Relationship Id="rId374" Type="http://schemas.openxmlformats.org/officeDocument/2006/relationships/hyperlink" Target="https://agent-admin.paveapi.com/inspectionView/CRMI-IAGAY0GKKC?activeTab=past-sessions" TargetMode="External"/><Relationship Id="rId131" Type="http://schemas.openxmlformats.org/officeDocument/2006/relationships/hyperlink" Target="https://agent-admin.paveapi.com/inspectionView/AMWK-Y8BUKO2N13?activeTab=past-sessions" TargetMode="External"/><Relationship Id="rId373" Type="http://schemas.openxmlformats.org/officeDocument/2006/relationships/hyperlink" Target="https://agent-admin.paveapi.com/inspectionView/AMFR-LZBONE4GRY?activeTab=past-sessions" TargetMode="External"/><Relationship Id="rId130" Type="http://schemas.openxmlformats.org/officeDocument/2006/relationships/hyperlink" Target="https://agent-admin.paveapi.com/inspectionView/AMDE-LY9SVTLH3N?activeTab=past-sessions" TargetMode="External"/><Relationship Id="rId372" Type="http://schemas.openxmlformats.org/officeDocument/2006/relationships/hyperlink" Target="https://agent-admin.paveapi.com/inspectionView/AMWT-F2U9KJZQE0?activeTab=past-sessions" TargetMode="External"/><Relationship Id="rId371" Type="http://schemas.openxmlformats.org/officeDocument/2006/relationships/hyperlink" Target="https://agent-admin.paveapi.com/inspectionView/HHSI-LMHZM7XQFG?activeTab=past-sessions" TargetMode="External"/><Relationship Id="rId136" Type="http://schemas.openxmlformats.org/officeDocument/2006/relationships/hyperlink" Target="https://agent-admin.paveapi.com/inspectionView/AMES-BUMO2RHCLI?activeTab=past-sessions" TargetMode="External"/><Relationship Id="rId378" Type="http://schemas.openxmlformats.org/officeDocument/2006/relationships/hyperlink" Target="https://agent-admin.paveapi.com/inspectionView/LTM-YVSVJ3ZTVY?activeTab=past-sessions" TargetMode="External"/><Relationship Id="rId135" Type="http://schemas.openxmlformats.org/officeDocument/2006/relationships/hyperlink" Target="https://agent-admin.paveapi.com/inspectionView/AMWT-QDTYMNLDGX?activeTab=past-sessions" TargetMode="External"/><Relationship Id="rId377" Type="http://schemas.openxmlformats.org/officeDocument/2006/relationships/hyperlink" Target="https://agent-admin.paveapi.com/inspectionView/LTM-T8CLTNWENC?activeTab=past-sessions" TargetMode="External"/><Relationship Id="rId134" Type="http://schemas.openxmlformats.org/officeDocument/2006/relationships/hyperlink" Target="https://agent-admin.paveapi.com/inspectionView/AMIT-QIVS3ZWC8V?activeTab=past-sessions" TargetMode="External"/><Relationship Id="rId376" Type="http://schemas.openxmlformats.org/officeDocument/2006/relationships/hyperlink" Target="https://agent-admin.paveapi.com/inspectionView/CRMI-FNM9K8Q5EX?activeTab=past-sessions" TargetMode="External"/><Relationship Id="rId133" Type="http://schemas.openxmlformats.org/officeDocument/2006/relationships/hyperlink" Target="https://agent-admin.paveapi.com/inspectionView/AMFR-41OAYTF61H?activeTab=past-sessions" TargetMode="External"/><Relationship Id="rId375" Type="http://schemas.openxmlformats.org/officeDocument/2006/relationships/hyperlink" Target="https://agent-admin.paveapi.com/inspectionView/AMES-ZLHDIOMNUT?activeTab=past-sessions" TargetMode="External"/><Relationship Id="rId172" Type="http://schemas.openxmlformats.org/officeDocument/2006/relationships/hyperlink" Target="https://agent-admin.paveapi.com/inspectionView/AMWT-KONRMPLCZG?activeTab=past-sessions" TargetMode="External"/><Relationship Id="rId171" Type="http://schemas.openxmlformats.org/officeDocument/2006/relationships/hyperlink" Target="https://agent-admin.paveapi.com/inspectionView/AMDE-06TF4HMESW?activeTab=past-sessions" TargetMode="External"/><Relationship Id="rId170" Type="http://schemas.openxmlformats.org/officeDocument/2006/relationships/hyperlink" Target="https://agent-admin.paveapi.com/inspectionView/AMWT-FCWE210MMB?activeTab=past-sessions" TargetMode="External"/><Relationship Id="rId165" Type="http://schemas.openxmlformats.org/officeDocument/2006/relationships/hyperlink" Target="https://agent-admin.paveapi.com/inspectionView/AMDE-9H0OVLI2D2?activeTab=past-sessions" TargetMode="External"/><Relationship Id="rId164" Type="http://schemas.openxmlformats.org/officeDocument/2006/relationships/hyperlink" Target="https://agent-admin.paveapi.com/inspectionView/AMDE-KLANDEMZKG?activeTab=past-sessions" TargetMode="External"/><Relationship Id="rId163" Type="http://schemas.openxmlformats.org/officeDocument/2006/relationships/hyperlink" Target="https://agent-admin.paveapi.com/inspectionView/AMES-H5V8EDXBJY?activeTab=past-sessions" TargetMode="External"/><Relationship Id="rId162" Type="http://schemas.openxmlformats.org/officeDocument/2006/relationships/hyperlink" Target="https://agent-admin.paveapi.com/inspectionView/AMWT-V6XVJ8IEAR?activeTab=past-sessions" TargetMode="External"/><Relationship Id="rId169" Type="http://schemas.openxmlformats.org/officeDocument/2006/relationships/hyperlink" Target="https://agent-admin.paveapi.com/inspectionView/AMES-OWQLCPWKOE?activeTab=past-sessions" TargetMode="External"/><Relationship Id="rId168" Type="http://schemas.openxmlformats.org/officeDocument/2006/relationships/hyperlink" Target="https://agent-admin.paveapi.com/inspectionView/AMIT-POQHOZEKM7?activeTab=past-sessions" TargetMode="External"/><Relationship Id="rId167" Type="http://schemas.openxmlformats.org/officeDocument/2006/relationships/hyperlink" Target="https://agent-admin.paveapi.com/inspectionView/AMDE-ALNC2OFVVF?activeTab=past-sessions" TargetMode="External"/><Relationship Id="rId166" Type="http://schemas.openxmlformats.org/officeDocument/2006/relationships/hyperlink" Target="https://agent-admin.paveapi.com/inspectionView/AMAU-FVBGRDSALE?activeTab=past-sessions" TargetMode="External"/><Relationship Id="rId161" Type="http://schemas.openxmlformats.org/officeDocument/2006/relationships/hyperlink" Target="https://agent-admin.paveapi.com/inspectionView/AMWT-I4FD4TJN0J?activeTab=past-sessions" TargetMode="External"/><Relationship Id="rId160" Type="http://schemas.openxmlformats.org/officeDocument/2006/relationships/hyperlink" Target="https://agent-admin.paveapi.com/inspectionView/AMAU-THIONESUK6?activeTab=past-sessions" TargetMode="External"/><Relationship Id="rId159" Type="http://schemas.openxmlformats.org/officeDocument/2006/relationships/hyperlink" Target="https://agent-admin.paveapi.com/inspectionView/AMAU-NHWOFPBK8X?activeTab=past-sessions" TargetMode="External"/><Relationship Id="rId154" Type="http://schemas.openxmlformats.org/officeDocument/2006/relationships/hyperlink" Target="https://agent-admin.paveapi.com/inspectionView/AMDE-LWGQWP1WGK?activeTab=past-sessions" TargetMode="External"/><Relationship Id="rId396" Type="http://schemas.openxmlformats.org/officeDocument/2006/relationships/hyperlink" Target="https://agent-admin.paveapi.com/inspectionView/AMDE-LIGFVMBCSD?activeTab=past-sessions" TargetMode="External"/><Relationship Id="rId153" Type="http://schemas.openxmlformats.org/officeDocument/2006/relationships/hyperlink" Target="https://agent-admin.paveapi.com/inspectionView/AMES-HJ90COVNUL?activeTab=past-sessions" TargetMode="External"/><Relationship Id="rId395" Type="http://schemas.openxmlformats.org/officeDocument/2006/relationships/hyperlink" Target="https://agent-admin.paveapi.com/inspectionView/AMWT-ASVPUUQLNG?activeTab=past-sessions" TargetMode="External"/><Relationship Id="rId152" Type="http://schemas.openxmlformats.org/officeDocument/2006/relationships/hyperlink" Target="https://agent-admin.paveapi.com/inspectionView/AMDE-N8MXRVFKQC?activeTab=past-sessions" TargetMode="External"/><Relationship Id="rId394" Type="http://schemas.openxmlformats.org/officeDocument/2006/relationships/hyperlink" Target="https://agent-admin.paveapi.com/inspectionView/AMES-VQAUA5XUQU?activeTab=past-sessions" TargetMode="External"/><Relationship Id="rId151" Type="http://schemas.openxmlformats.org/officeDocument/2006/relationships/hyperlink" Target="https://agent-admin.paveapi.com/inspectionView/AMDE-0HPHONBU99?activeTab=past-sessions" TargetMode="External"/><Relationship Id="rId393" Type="http://schemas.openxmlformats.org/officeDocument/2006/relationships/hyperlink" Target="https://agent-admin.paveapi.com/inspectionView/AMWT-URE7G2KLTJ?activeTab=past-sessions" TargetMode="External"/><Relationship Id="rId158" Type="http://schemas.openxmlformats.org/officeDocument/2006/relationships/hyperlink" Target="https://agent-admin.paveapi.com/inspectionView/AMDE-X6N6JBUBAG?activeTab=past-sessions" TargetMode="External"/><Relationship Id="rId157" Type="http://schemas.openxmlformats.org/officeDocument/2006/relationships/hyperlink" Target="https://agent-admin.paveapi.com/inspectionView/AMFR-JSXRZZZPIH?activeTab=past-sessions" TargetMode="External"/><Relationship Id="rId399" Type="http://schemas.openxmlformats.org/officeDocument/2006/relationships/hyperlink" Target="https://agent-admin.paveapi.com/inspectionView/AMWT-HTY6PROHUM?activeTab=past-sessions" TargetMode="External"/><Relationship Id="rId156" Type="http://schemas.openxmlformats.org/officeDocument/2006/relationships/hyperlink" Target="https://agent-admin.paveapi.com/inspectionView/AMDE-LCKENADCVH?activeTab=past-sessions" TargetMode="External"/><Relationship Id="rId398" Type="http://schemas.openxmlformats.org/officeDocument/2006/relationships/hyperlink" Target="https://agent-admin.paveapi.com/inspectionView/AMES-G7VYVMMDJW?activeTab=past-sessions" TargetMode="External"/><Relationship Id="rId155" Type="http://schemas.openxmlformats.org/officeDocument/2006/relationships/hyperlink" Target="https://agent-admin.paveapi.com/inspectionView/AMWK-4DAYUZ7ELV?activeTab=past-sessions" TargetMode="External"/><Relationship Id="rId397" Type="http://schemas.openxmlformats.org/officeDocument/2006/relationships/hyperlink" Target="https://agent-admin.paveapi.com/inspectionView/AMWT-8Z3ATYLAJJ?activeTab=past-sessions" TargetMode="External"/><Relationship Id="rId40" Type="http://schemas.openxmlformats.org/officeDocument/2006/relationships/hyperlink" Target="https://agent-admin.paveapi.com/inspectionView/CRMI-E96KWUDECF?activeTab=past-sessions" TargetMode="External"/><Relationship Id="rId42" Type="http://schemas.openxmlformats.org/officeDocument/2006/relationships/hyperlink" Target="https://agent-admin.paveapi.com/inspectionView/CRMI-HSPEDHG9TR?activeTab=past-sessions" TargetMode="External"/><Relationship Id="rId41" Type="http://schemas.openxmlformats.org/officeDocument/2006/relationships/hyperlink" Target="https://agent-admin.paveapi.com/inspectionView/AMWT-K76OC5JZRI?activeTab=past-sessions" TargetMode="External"/><Relationship Id="rId44" Type="http://schemas.openxmlformats.org/officeDocument/2006/relationships/hyperlink" Target="https://agent-admin.paveapi.com/inspectionView/RLY2-3WJGWGTN6S?activeTab=past-sessions" TargetMode="External"/><Relationship Id="rId43" Type="http://schemas.openxmlformats.org/officeDocument/2006/relationships/hyperlink" Target="https://agent-admin.paveapi.com/inspectionView/CRMI-SXZVD6RFCQ?activeTab=past-sessions" TargetMode="External"/><Relationship Id="rId46" Type="http://schemas.openxmlformats.org/officeDocument/2006/relationships/hyperlink" Target="https://agent-admin.paveapi.com/inspectionView/AMDE-GRY5HXF3CQ?activeTab=past-sessions" TargetMode="External"/><Relationship Id="rId45" Type="http://schemas.openxmlformats.org/officeDocument/2006/relationships/hyperlink" Target="https://agent-admin.paveapi.com/inspectionView/CRMI-ENZEL9WHUD?activeTab=past-sessions" TargetMode="External"/><Relationship Id="rId509" Type="http://schemas.openxmlformats.org/officeDocument/2006/relationships/hyperlink" Target="https://agent-admin.paveapi.com/inspectionView/AMWT-7IEKJPYWXZ?activeTab=past-sessions" TargetMode="External"/><Relationship Id="rId508" Type="http://schemas.openxmlformats.org/officeDocument/2006/relationships/hyperlink" Target="https://agent-admin.paveapi.com/inspectionView/AMWT-7M4W6YJWW6?activeTab=past-sessions" TargetMode="External"/><Relationship Id="rId503" Type="http://schemas.openxmlformats.org/officeDocument/2006/relationships/hyperlink" Target="https://agent-admin.paveapi.com/inspectionView/AMFR-WNYFBVL89I?activeTab=past-sessions" TargetMode="External"/><Relationship Id="rId745" Type="http://schemas.openxmlformats.org/officeDocument/2006/relationships/hyperlink" Target="https://agent-admin.paveapi.com/inspectionView/GBGS-Z0LU5AJFLQ?activeTab=past-sessions" TargetMode="External"/><Relationship Id="rId502" Type="http://schemas.openxmlformats.org/officeDocument/2006/relationships/hyperlink" Target="https://agent-admin.paveapi.com/inspectionView/AMDE-TBYQU25FXY?activeTab=past-sessions" TargetMode="External"/><Relationship Id="rId744" Type="http://schemas.openxmlformats.org/officeDocument/2006/relationships/hyperlink" Target="https://agent-admin.paveapi.com/inspectionView/AMUO-EFY3WVLXB2?activeTab=past-sessions" TargetMode="External"/><Relationship Id="rId501" Type="http://schemas.openxmlformats.org/officeDocument/2006/relationships/hyperlink" Target="https://agent-admin.paveapi.com/inspectionView/AMWT-FMD5SAADLF?activeTab=past-sessions" TargetMode="External"/><Relationship Id="rId743" Type="http://schemas.openxmlformats.org/officeDocument/2006/relationships/hyperlink" Target="https://agent-admin.paveapi.com/inspectionView/AMUO-ZPB5DJRJ4T?activeTab=past-sessions" TargetMode="External"/><Relationship Id="rId500" Type="http://schemas.openxmlformats.org/officeDocument/2006/relationships/hyperlink" Target="https://agent-admin.paveapi.com/inspectionView/AMWT-UY0USBH33F?activeTab=past-sessions" TargetMode="External"/><Relationship Id="rId742" Type="http://schemas.openxmlformats.org/officeDocument/2006/relationships/hyperlink" Target="https://agent-admin.paveapi.com/inspectionView/ADF-9HHFDXTQVD?activeTab=past-sessions" TargetMode="External"/><Relationship Id="rId507" Type="http://schemas.openxmlformats.org/officeDocument/2006/relationships/hyperlink" Target="https://agent-admin.paveapi.com/inspectionView/AMWT-TZDAQKY1FJ?activeTab=past-sessions" TargetMode="External"/><Relationship Id="rId749" Type="http://schemas.openxmlformats.org/officeDocument/2006/relationships/hyperlink" Target="https://agent-admin.paveapi.com/inspectionView/ADF-MQZ6BXFSWT?activeTab=past-sessions" TargetMode="External"/><Relationship Id="rId506" Type="http://schemas.openxmlformats.org/officeDocument/2006/relationships/hyperlink" Target="https://agent-admin.paveapi.com/inspectionView/AMWT-B7QOJQ9PMJ?activeTab=past-sessions" TargetMode="External"/><Relationship Id="rId748" Type="http://schemas.openxmlformats.org/officeDocument/2006/relationships/hyperlink" Target="https://agent-admin.paveapi.com/inspectionView/ADF-5DZWXERZU9?activeTab=past-sessions" TargetMode="External"/><Relationship Id="rId505" Type="http://schemas.openxmlformats.org/officeDocument/2006/relationships/hyperlink" Target="https://agent-admin.paveapi.com/inspectionView/AMDE-BTSJAWGT6U?activeTab=past-sessions" TargetMode="External"/><Relationship Id="rId747" Type="http://schemas.openxmlformats.org/officeDocument/2006/relationships/hyperlink" Target="https://agent-admin.paveapi.com/inspectionView/ADF-AOCJT1GP8O?activeTab=past-sessions" TargetMode="External"/><Relationship Id="rId504" Type="http://schemas.openxmlformats.org/officeDocument/2006/relationships/hyperlink" Target="https://agent-admin.paveapi.com/inspectionView/AMDE-WLVURVKN22?activeTab=past-sessions" TargetMode="External"/><Relationship Id="rId746" Type="http://schemas.openxmlformats.org/officeDocument/2006/relationships/hyperlink" Target="https://agent-admin.paveapi.com/inspectionView/E3AF-VQKWRBXGEZ?activeTab=past-sessions" TargetMode="External"/><Relationship Id="rId48" Type="http://schemas.openxmlformats.org/officeDocument/2006/relationships/hyperlink" Target="https://agent-admin.paveapi.com/inspectionView/CRMT-KTQ1Z84GJV?activeTab=past-sessions" TargetMode="External"/><Relationship Id="rId47" Type="http://schemas.openxmlformats.org/officeDocument/2006/relationships/hyperlink" Target="https://agent-admin.paveapi.com/inspectionView/AMWT-S9NDFPNRNY?activeTab=past-sessions" TargetMode="External"/><Relationship Id="rId49" Type="http://schemas.openxmlformats.org/officeDocument/2006/relationships/hyperlink" Target="https://agent-admin.paveapi.com/inspectionView/LTM-FTRV3A0PKB?activeTab=past-sessions" TargetMode="External"/><Relationship Id="rId741" Type="http://schemas.openxmlformats.org/officeDocument/2006/relationships/hyperlink" Target="https://agent-admin.paveapi.com/inspectionView/AMWT-SLYYQJY3Q5?activeTab=past-sessions" TargetMode="External"/><Relationship Id="rId740" Type="http://schemas.openxmlformats.org/officeDocument/2006/relationships/hyperlink" Target="https://agent-admin.paveapi.com/inspectionView/AMRR-CUZ0OEHWNR?activeTab=past-sessions" TargetMode="External"/><Relationship Id="rId31" Type="http://schemas.openxmlformats.org/officeDocument/2006/relationships/hyperlink" Target="https://agent-admin.paveapi.com/inspectionView/LTM-JPK5F3M3VJ?activeTab=past-sessions" TargetMode="External"/><Relationship Id="rId30" Type="http://schemas.openxmlformats.org/officeDocument/2006/relationships/hyperlink" Target="https://agent-admin.paveapi.com/inspectionView/AMDE-PAWJ1LC2JY?activeTab=past-sessions" TargetMode="External"/><Relationship Id="rId33" Type="http://schemas.openxmlformats.org/officeDocument/2006/relationships/hyperlink" Target="https://agent-admin.paveapi.com/inspectionView/AMWT-POKOEDI4AS?activeTab=past-sessions" TargetMode="External"/><Relationship Id="rId32" Type="http://schemas.openxmlformats.org/officeDocument/2006/relationships/hyperlink" Target="https://agent-admin.paveapi.com/inspectionView/AMWT-RDIJWKKEVF?activeTab=past-sessions" TargetMode="External"/><Relationship Id="rId35" Type="http://schemas.openxmlformats.org/officeDocument/2006/relationships/hyperlink" Target="https://agent-admin.paveapi.com/inspectionView/AMES-NCIXVTCU5Z?activeTab=past-sessions" TargetMode="External"/><Relationship Id="rId34" Type="http://schemas.openxmlformats.org/officeDocument/2006/relationships/hyperlink" Target="https://agent-admin.paveapi.com/inspectionView/AMDE-046JOICXV9?activeTab=past-sessions" TargetMode="External"/><Relationship Id="rId739" Type="http://schemas.openxmlformats.org/officeDocument/2006/relationships/hyperlink" Target="https://agent-admin.paveapi.com/inspectionView/GBGS-QDIWITZEWI?activeTab=past-sessions" TargetMode="External"/><Relationship Id="rId734" Type="http://schemas.openxmlformats.org/officeDocument/2006/relationships/hyperlink" Target="https://agent-admin.paveapi.com/inspectionView/UMF4-JBMQW1CDHO?activeTab=past-sessions" TargetMode="External"/><Relationship Id="rId733" Type="http://schemas.openxmlformats.org/officeDocument/2006/relationships/hyperlink" Target="https://agent-admin.paveapi.com/inspectionView/AMUO-X6TZTAN8JN?activeTab=past-sessions" TargetMode="External"/><Relationship Id="rId732" Type="http://schemas.openxmlformats.org/officeDocument/2006/relationships/hyperlink" Target="https://agent-admin.paveapi.com/inspectionView/AMWT-VKHNZW9AC7?activeTab=past-sessions" TargetMode="External"/><Relationship Id="rId731" Type="http://schemas.openxmlformats.org/officeDocument/2006/relationships/hyperlink" Target="https://agent-admin.paveapi.com/inspectionView/ADF-NF9VZ8BMP9?activeTab=past-sessions" TargetMode="External"/><Relationship Id="rId738" Type="http://schemas.openxmlformats.org/officeDocument/2006/relationships/hyperlink" Target="https://agent-admin.paveapi.com/inspectionView/AMUO-JNGRHWJJGS?activeTab=past-sessions" TargetMode="External"/><Relationship Id="rId737" Type="http://schemas.openxmlformats.org/officeDocument/2006/relationships/hyperlink" Target="https://agent-admin.paveapi.com/inspectionView/AMUO-PD4L3VUHLD?activeTab=past-sessions" TargetMode="External"/><Relationship Id="rId736" Type="http://schemas.openxmlformats.org/officeDocument/2006/relationships/hyperlink" Target="https://agent-admin.paveapi.com/inspectionView/ADF-H2H6V1J43J?activeTab=past-sessions" TargetMode="External"/><Relationship Id="rId735" Type="http://schemas.openxmlformats.org/officeDocument/2006/relationships/hyperlink" Target="https://agent-admin.paveapi.com/inspectionView/AMWT-CFXW9TCTN4?activeTab=past-sessions" TargetMode="External"/><Relationship Id="rId37" Type="http://schemas.openxmlformats.org/officeDocument/2006/relationships/hyperlink" Target="https://agent-admin.paveapi.com/inspectionView/AMWT-I5SJSK367S?activeTab=past-sessions" TargetMode="External"/><Relationship Id="rId36" Type="http://schemas.openxmlformats.org/officeDocument/2006/relationships/hyperlink" Target="https://agent-admin.paveapi.com/inspectionView/ICA-U6SXK9L0TJ?activeTab=past-sessions" TargetMode="External"/><Relationship Id="rId39" Type="http://schemas.openxmlformats.org/officeDocument/2006/relationships/hyperlink" Target="https://agent-admin.paveapi.com/inspectionView/AMWT-NTQSKPCM0I?activeTab=past-sessions" TargetMode="External"/><Relationship Id="rId38" Type="http://schemas.openxmlformats.org/officeDocument/2006/relationships/hyperlink" Target="https://agent-admin.paveapi.com/inspectionView/AMWT-1KLWCWV6NH?activeTab=past-sessions" TargetMode="External"/><Relationship Id="rId730" Type="http://schemas.openxmlformats.org/officeDocument/2006/relationships/hyperlink" Target="https://agent-admin.paveapi.com/inspectionView/AMWT-2CMTAO42VX?activeTab=past-sessions" TargetMode="External"/><Relationship Id="rId20" Type="http://schemas.openxmlformats.org/officeDocument/2006/relationships/hyperlink" Target="https://agent-admin.paveapi.com/inspectionView/AMDE-TX8144W5VX?activeTab=past-sessions" TargetMode="External"/><Relationship Id="rId22" Type="http://schemas.openxmlformats.org/officeDocument/2006/relationships/hyperlink" Target="https://agent-admin.paveapi.com/inspectionView/LTM-WE1OGCP92B?activeTab=past-sessions" TargetMode="External"/><Relationship Id="rId21" Type="http://schemas.openxmlformats.org/officeDocument/2006/relationships/hyperlink" Target="https://agent-admin.paveapi.com/inspectionView/AMDE-1TXC7KURWE?activeTab=past-sessions" TargetMode="External"/><Relationship Id="rId24" Type="http://schemas.openxmlformats.org/officeDocument/2006/relationships/hyperlink" Target="https://agent-admin.paveapi.com/inspectionView/AMDE-B1MBPEGF6I?activeTab=past-sessions" TargetMode="External"/><Relationship Id="rId23" Type="http://schemas.openxmlformats.org/officeDocument/2006/relationships/hyperlink" Target="https://agent-admin.paveapi.com/inspectionView/AMDE-BHK1KXZRMP?activeTab=past-sessions" TargetMode="External"/><Relationship Id="rId525" Type="http://schemas.openxmlformats.org/officeDocument/2006/relationships/hyperlink" Target="https://agent-admin.paveapi.com/inspectionView/AMDE-A7YPDHSSRH?activeTab=past-sessions" TargetMode="External"/><Relationship Id="rId767" Type="http://schemas.openxmlformats.org/officeDocument/2006/relationships/hyperlink" Target="https://agent-admin.paveapi.com/inspectionView/DIL1-4UAJKB6OBY?activeTab=past-sessions" TargetMode="External"/><Relationship Id="rId524" Type="http://schemas.openxmlformats.org/officeDocument/2006/relationships/hyperlink" Target="https://agent-admin.paveapi.com/inspectionView/AMWT-U9850QPYYW?activeTab=past-sessions" TargetMode="External"/><Relationship Id="rId766" Type="http://schemas.openxmlformats.org/officeDocument/2006/relationships/hyperlink" Target="https://agent-admin.paveapi.com/inspectionView/AMWT-MH3OUOUD91?activeTab=past-sessions" TargetMode="External"/><Relationship Id="rId523" Type="http://schemas.openxmlformats.org/officeDocument/2006/relationships/hyperlink" Target="https://agent-admin.paveapi.com/inspectionView/AMWT-UCK9BXWYWT?activeTab=past-sessions" TargetMode="External"/><Relationship Id="rId765" Type="http://schemas.openxmlformats.org/officeDocument/2006/relationships/hyperlink" Target="https://agent-admin.paveapi.com/inspectionView/CRMT-JOBWMOJV80?activeTab=past-sessions" TargetMode="External"/><Relationship Id="rId522" Type="http://schemas.openxmlformats.org/officeDocument/2006/relationships/hyperlink" Target="https://agent-admin.paveapi.com/inspectionView/AMWT-OZY8FHAVZ4?activeTab=past-sessions" TargetMode="External"/><Relationship Id="rId764" Type="http://schemas.openxmlformats.org/officeDocument/2006/relationships/hyperlink" Target="https://agent-admin.paveapi.com/inspectionView/GBGS-NFXPMSNYS7?activeTab=past-sessions" TargetMode="External"/><Relationship Id="rId529" Type="http://schemas.openxmlformats.org/officeDocument/2006/relationships/hyperlink" Target="https://agent-admin.paveapi.com/inspectionView/AMWT-D3JSQMU0FC?activeTab=past-sessions" TargetMode="External"/><Relationship Id="rId528" Type="http://schemas.openxmlformats.org/officeDocument/2006/relationships/hyperlink" Target="https://agent-admin.paveapi.com/inspectionView/AMWK-SQZ4MUNU7G?activeTab=past-sessions" TargetMode="External"/><Relationship Id="rId527" Type="http://schemas.openxmlformats.org/officeDocument/2006/relationships/hyperlink" Target="https://agent-admin.paveapi.com/inspectionView/AMWT-A03KXIUKRB?activeTab=past-sessions" TargetMode="External"/><Relationship Id="rId769" Type="http://schemas.openxmlformats.org/officeDocument/2006/relationships/hyperlink" Target="https://agent-admin.paveapi.com/inspectionView/ADF-VFJTX7GADV?activeTab=past-sessions" TargetMode="External"/><Relationship Id="rId526" Type="http://schemas.openxmlformats.org/officeDocument/2006/relationships/hyperlink" Target="https://agent-admin.paveapi.com/inspectionView/AMWK-WCIH4QPSTX?activeTab=past-sessions" TargetMode="External"/><Relationship Id="rId768" Type="http://schemas.openxmlformats.org/officeDocument/2006/relationships/hyperlink" Target="https://agent-admin.paveapi.com/inspectionView/ADF-FSSWEJ1WYG?activeTab=past-sessions" TargetMode="External"/><Relationship Id="rId26" Type="http://schemas.openxmlformats.org/officeDocument/2006/relationships/hyperlink" Target="https://agent-admin.paveapi.com/inspectionView/AMDE-TKBTT9T5SU?activeTab=past-sessions" TargetMode="External"/><Relationship Id="rId25" Type="http://schemas.openxmlformats.org/officeDocument/2006/relationships/hyperlink" Target="https://agent-admin.paveapi.com/inspectionView/AMES-FLU7VLHPBF?activeTab=past-sessions" TargetMode="External"/><Relationship Id="rId28" Type="http://schemas.openxmlformats.org/officeDocument/2006/relationships/hyperlink" Target="https://agent-admin.paveapi.com/inspectionView/LTM-9EVDEQWWPN?activeTab=past-sessions" TargetMode="External"/><Relationship Id="rId27" Type="http://schemas.openxmlformats.org/officeDocument/2006/relationships/hyperlink" Target="https://agent-admin.paveapi.com/inspectionView/AMRR-XVISPKNL8R?activeTab=past-sessions" TargetMode="External"/><Relationship Id="rId521" Type="http://schemas.openxmlformats.org/officeDocument/2006/relationships/hyperlink" Target="https://agent-admin.paveapi.com/inspectionView/AMWK-FCRZXFC386?activeTab=past-sessions" TargetMode="External"/><Relationship Id="rId763" Type="http://schemas.openxmlformats.org/officeDocument/2006/relationships/hyperlink" Target="https://agent-admin.paveapi.com/inspectionView/CRMT-M4Y5ADOSA4?activeTab=past-sessions" TargetMode="External"/><Relationship Id="rId29" Type="http://schemas.openxmlformats.org/officeDocument/2006/relationships/hyperlink" Target="https://agent-admin.paveapi.com/inspectionView/AMAU-17YP5FWRFG?activeTab=past-sessions" TargetMode="External"/><Relationship Id="rId520" Type="http://schemas.openxmlformats.org/officeDocument/2006/relationships/hyperlink" Target="https://agent-admin.paveapi.com/inspectionView/AMWT-0GEZIAYO87?activeTab=past-sessions" TargetMode="External"/><Relationship Id="rId762" Type="http://schemas.openxmlformats.org/officeDocument/2006/relationships/hyperlink" Target="https://agent-admin.paveapi.com/inspectionView/UMF4-ACLYUT6VOY?activeTab=past-sessions" TargetMode="External"/><Relationship Id="rId761" Type="http://schemas.openxmlformats.org/officeDocument/2006/relationships/hyperlink" Target="https://agent-admin.paveapi.com/inspectionView/AMUO-EXMANCNLJ3?activeTab=past-sessions" TargetMode="External"/><Relationship Id="rId760" Type="http://schemas.openxmlformats.org/officeDocument/2006/relationships/hyperlink" Target="https://agent-admin.paveapi.com/inspectionView/GBGS-VKNGPF89SQ?activeTab=past-sessions" TargetMode="External"/><Relationship Id="rId11" Type="http://schemas.openxmlformats.org/officeDocument/2006/relationships/hyperlink" Target="https://agent-admin.paveapi.com/inspectionView/CRMI-CWXHTNKM3J?activeTab=past-sessions" TargetMode="External"/><Relationship Id="rId10" Type="http://schemas.openxmlformats.org/officeDocument/2006/relationships/hyperlink" Target="https://agent-admin.paveapi.com/inspectionView/LTM-VKAFE0LGC9?activeTab=past-sessions" TargetMode="External"/><Relationship Id="rId13" Type="http://schemas.openxmlformats.org/officeDocument/2006/relationships/hyperlink" Target="https://agent-admin.paveapi.com/inspectionView/AMWT-62XLAMMTZT?activeTab=past-sessions" TargetMode="External"/><Relationship Id="rId12" Type="http://schemas.openxmlformats.org/officeDocument/2006/relationships/hyperlink" Target="https://agent-admin.paveapi.com/inspectionView/LTM-MAPQYEL8KU?activeTab=past-sessions" TargetMode="External"/><Relationship Id="rId519" Type="http://schemas.openxmlformats.org/officeDocument/2006/relationships/hyperlink" Target="https://agent-admin.paveapi.com/inspectionView/AMWT-Q0IT3SEBPM?activeTab=past-sessions" TargetMode="External"/><Relationship Id="rId514" Type="http://schemas.openxmlformats.org/officeDocument/2006/relationships/hyperlink" Target="https://agent-admin.paveapi.com/inspectionView/AMWT-IARUR6IKUS?activeTab=past-sessions" TargetMode="External"/><Relationship Id="rId756" Type="http://schemas.openxmlformats.org/officeDocument/2006/relationships/hyperlink" Target="https://agent-admin.paveapi.com/inspectionView/CRMI-FDLGUICU4I?activeTab=past-sessions" TargetMode="External"/><Relationship Id="rId513" Type="http://schemas.openxmlformats.org/officeDocument/2006/relationships/hyperlink" Target="https://agent-admin.paveapi.com/inspectionView/AMWT-BYFNEOKV1X?activeTab=past-sessions" TargetMode="External"/><Relationship Id="rId755" Type="http://schemas.openxmlformats.org/officeDocument/2006/relationships/hyperlink" Target="https://agent-admin.paveapi.com/inspectionView/UMF4-JCSXVLOQRQ?activeTab=past-sessions" TargetMode="External"/><Relationship Id="rId512" Type="http://schemas.openxmlformats.org/officeDocument/2006/relationships/hyperlink" Target="https://agent-admin.paveapi.com/inspectionView/AMWT-PWZZUM5BON?activeTab=past-sessions" TargetMode="External"/><Relationship Id="rId754" Type="http://schemas.openxmlformats.org/officeDocument/2006/relationships/hyperlink" Target="https://agent-admin.paveapi.com/inspectionView/ADF-MNRYBXRPRN?activeTab=past-sessions" TargetMode="External"/><Relationship Id="rId511" Type="http://schemas.openxmlformats.org/officeDocument/2006/relationships/hyperlink" Target="https://agent-admin.paveapi.com/inspectionView/AMWT-0WM4DFLKMQ?activeTab=past-sessions" TargetMode="External"/><Relationship Id="rId753" Type="http://schemas.openxmlformats.org/officeDocument/2006/relationships/hyperlink" Target="https://agent-admin.paveapi.com/inspectionView/ADF-OG43KXRP4Y?activeTab=past-sessions" TargetMode="External"/><Relationship Id="rId518" Type="http://schemas.openxmlformats.org/officeDocument/2006/relationships/hyperlink" Target="https://agent-admin.paveapi.com/inspectionView/AMDE-V8H2LZVHMJ?activeTab=past-sessions" TargetMode="External"/><Relationship Id="rId517" Type="http://schemas.openxmlformats.org/officeDocument/2006/relationships/hyperlink" Target="https://agent-admin.paveapi.com/inspectionView/AMWT-PWHWB43KVW?activeTab=past-sessions" TargetMode="External"/><Relationship Id="rId759" Type="http://schemas.openxmlformats.org/officeDocument/2006/relationships/hyperlink" Target="https://agent-admin.paveapi.com/inspectionView/UMF4-IH2RWTGCIF?activeTab=past-sessions" TargetMode="External"/><Relationship Id="rId516" Type="http://schemas.openxmlformats.org/officeDocument/2006/relationships/hyperlink" Target="https://agent-admin.paveapi.com/inspectionView/AMDE-PGLJ23QJIZ?activeTab=past-sessions" TargetMode="External"/><Relationship Id="rId758" Type="http://schemas.openxmlformats.org/officeDocument/2006/relationships/hyperlink" Target="https://agent-admin.paveapi.com/inspectionView/GCSI-S8K6AEZYTJ?activeTab=past-sessions" TargetMode="External"/><Relationship Id="rId515" Type="http://schemas.openxmlformats.org/officeDocument/2006/relationships/hyperlink" Target="https://agent-admin.paveapi.com/inspectionView/AMWT-WWWOJ0294I?activeTab=past-sessions" TargetMode="External"/><Relationship Id="rId757" Type="http://schemas.openxmlformats.org/officeDocument/2006/relationships/hyperlink" Target="https://agent-admin.paveapi.com/inspectionView/UMF4-OGSC4J6JNJ?activeTab=past-sessions" TargetMode="External"/><Relationship Id="rId15" Type="http://schemas.openxmlformats.org/officeDocument/2006/relationships/hyperlink" Target="https://agent-admin.paveapi.com/inspectionView/CRMI-MEXMAHKEWH?activeTab=past-sessions" TargetMode="External"/><Relationship Id="rId14" Type="http://schemas.openxmlformats.org/officeDocument/2006/relationships/hyperlink" Target="https://agent-admin.paveapi.com/inspectionView/CRMI-KITNYLX4BY?activeTab=past-sessions" TargetMode="External"/><Relationship Id="rId17" Type="http://schemas.openxmlformats.org/officeDocument/2006/relationships/hyperlink" Target="https://agent-admin.paveapi.com/inspectionView/AMWK-7HITTDZJJP?activeTab=past-sessions" TargetMode="External"/><Relationship Id="rId16" Type="http://schemas.openxmlformats.org/officeDocument/2006/relationships/hyperlink" Target="https://agent-admin.paveapi.com/inspectionView/LTM-A8EWQCGAPA?activeTab=past-sessions" TargetMode="External"/><Relationship Id="rId19" Type="http://schemas.openxmlformats.org/officeDocument/2006/relationships/hyperlink" Target="https://agent-admin.paveapi.com/inspectionView/AMWT-NR9OLHQOPX?activeTab=past-sessions" TargetMode="External"/><Relationship Id="rId510" Type="http://schemas.openxmlformats.org/officeDocument/2006/relationships/hyperlink" Target="https://agent-admin.paveapi.com/inspectionView/AMES-8ZOKBDFRM8?activeTab=past-sessions" TargetMode="External"/><Relationship Id="rId752" Type="http://schemas.openxmlformats.org/officeDocument/2006/relationships/hyperlink" Target="https://agent-admin.paveapi.com/inspectionView/CRMI-M8MRBUEGQK?activeTab=past-sessions" TargetMode="External"/><Relationship Id="rId18" Type="http://schemas.openxmlformats.org/officeDocument/2006/relationships/hyperlink" Target="https://agent-admin.paveapi.com/inspectionView/CRMT-UAP8KNZSAQ?activeTab=past-sessions" TargetMode="External"/><Relationship Id="rId751" Type="http://schemas.openxmlformats.org/officeDocument/2006/relationships/hyperlink" Target="https://agent-admin.paveapi.com/inspectionView/GBGA-LEYKCHWVSV?activeTab=past-sessions" TargetMode="External"/><Relationship Id="rId750" Type="http://schemas.openxmlformats.org/officeDocument/2006/relationships/hyperlink" Target="https://agent-admin.paveapi.com/inspectionView/CRMT-ZKFGWRDMBV?activeTab=past-sessions" TargetMode="External"/><Relationship Id="rId84" Type="http://schemas.openxmlformats.org/officeDocument/2006/relationships/hyperlink" Target="https://agent-admin.paveapi.com/inspectionView/AMDE-PZWRKXI8WX?activeTab=past-sessions" TargetMode="External"/><Relationship Id="rId83" Type="http://schemas.openxmlformats.org/officeDocument/2006/relationships/hyperlink" Target="https://agent-admin.paveapi.com/inspectionView/AMDE-AG1ELUV4PU?activeTab=past-sessions" TargetMode="External"/><Relationship Id="rId86" Type="http://schemas.openxmlformats.org/officeDocument/2006/relationships/hyperlink" Target="https://agent-admin.paveapi.com/inspectionView/AMWK-B1BNEGGHIZ?activeTab=past-sessions" TargetMode="External"/><Relationship Id="rId85" Type="http://schemas.openxmlformats.org/officeDocument/2006/relationships/hyperlink" Target="https://agent-admin.paveapi.com/inspectionView/AMIT-7EYAWFIQB5?activeTab=past-sessions" TargetMode="External"/><Relationship Id="rId88" Type="http://schemas.openxmlformats.org/officeDocument/2006/relationships/hyperlink" Target="https://agent-admin.paveapi.com/inspectionView/AMDE-VXBOTWDNHH?activeTab=past-sessions" TargetMode="External"/><Relationship Id="rId87" Type="http://schemas.openxmlformats.org/officeDocument/2006/relationships/hyperlink" Target="https://agent-admin.paveapi.com/inspectionView/AMFR-KPOIXXEATV?activeTab=past-sessions" TargetMode="External"/><Relationship Id="rId89" Type="http://schemas.openxmlformats.org/officeDocument/2006/relationships/hyperlink" Target="https://agent-admin.paveapi.com/inspectionView/AMDE-S2KTHQXA7B?activeTab=past-sessions" TargetMode="External"/><Relationship Id="rId709" Type="http://schemas.openxmlformats.org/officeDocument/2006/relationships/hyperlink" Target="https://agent-admin.paveapi.com/inspectionView/AMUO-GKLB3EXS33?activeTab=past-sessions" TargetMode="External"/><Relationship Id="rId708" Type="http://schemas.openxmlformats.org/officeDocument/2006/relationships/hyperlink" Target="https://agent-admin.paveapi.com/inspectionView/AMUO-LQJB2NMMOT?activeTab=past-sessions" TargetMode="External"/><Relationship Id="rId707" Type="http://schemas.openxmlformats.org/officeDocument/2006/relationships/hyperlink" Target="https://agent-admin.paveapi.com/inspectionView/AMWT-1FUTNRTOPA?activeTab=past-sessions" TargetMode="External"/><Relationship Id="rId706" Type="http://schemas.openxmlformats.org/officeDocument/2006/relationships/hyperlink" Target="https://agent-admin.paveapi.com/inspectionView/AMUO-LME5KXCEQG?activeTab=past-sessions" TargetMode="External"/><Relationship Id="rId80" Type="http://schemas.openxmlformats.org/officeDocument/2006/relationships/hyperlink" Target="https://agent-admin.paveapi.com/inspectionView/AMFR-3UR75EG5WW?activeTab=past-sessions" TargetMode="External"/><Relationship Id="rId82" Type="http://schemas.openxmlformats.org/officeDocument/2006/relationships/hyperlink" Target="https://agent-admin.paveapi.com/inspectionView/AMES-QRMRMHMTVY?activeTab=past-sessions" TargetMode="External"/><Relationship Id="rId81" Type="http://schemas.openxmlformats.org/officeDocument/2006/relationships/hyperlink" Target="https://agent-admin.paveapi.com/inspectionView/AMDE-0DR8ETBBB9?activeTab=past-sessions" TargetMode="External"/><Relationship Id="rId701" Type="http://schemas.openxmlformats.org/officeDocument/2006/relationships/hyperlink" Target="https://agent-admin.paveapi.com/inspectionView/AMWT-CK92AVJFIJ?activeTab=past-sessions" TargetMode="External"/><Relationship Id="rId700" Type="http://schemas.openxmlformats.org/officeDocument/2006/relationships/hyperlink" Target="https://agent-admin.paveapi.com/inspectionView/ADF-GRXVZ6Y9FA?activeTab=past-sessions" TargetMode="External"/><Relationship Id="rId705" Type="http://schemas.openxmlformats.org/officeDocument/2006/relationships/hyperlink" Target="https://agent-admin.paveapi.com/inspectionView/AMFR-W9GUG5CZPP?activeTab=past-sessions" TargetMode="External"/><Relationship Id="rId704" Type="http://schemas.openxmlformats.org/officeDocument/2006/relationships/hyperlink" Target="https://agent-admin.paveapi.com/inspectionView/CRMI-VVC1MTYSCA?activeTab=past-sessions" TargetMode="External"/><Relationship Id="rId703" Type="http://schemas.openxmlformats.org/officeDocument/2006/relationships/hyperlink" Target="https://agent-admin.paveapi.com/inspectionView/HHSI-HZPDI3XRPR?activeTab=past-sessions" TargetMode="External"/><Relationship Id="rId702" Type="http://schemas.openxmlformats.org/officeDocument/2006/relationships/hyperlink" Target="https://agent-admin.paveapi.com/inspectionView/AMUO-YYB1AFQNYR?activeTab=past-sessions" TargetMode="External"/><Relationship Id="rId73" Type="http://schemas.openxmlformats.org/officeDocument/2006/relationships/hyperlink" Target="https://agent-admin.paveapi.com/inspectionView/LTM-XKG95IKXGV?activeTab=past-sessions" TargetMode="External"/><Relationship Id="rId72" Type="http://schemas.openxmlformats.org/officeDocument/2006/relationships/hyperlink" Target="https://agent-admin.paveapi.com/inspectionView/AMDE-B12WOSHXPP?activeTab=past-sessions" TargetMode="External"/><Relationship Id="rId75" Type="http://schemas.openxmlformats.org/officeDocument/2006/relationships/hyperlink" Target="https://agent-admin.paveapi.com/inspectionView/LGA-0VRX9LSRKV?activeTab=past-sessions" TargetMode="External"/><Relationship Id="rId74" Type="http://schemas.openxmlformats.org/officeDocument/2006/relationships/hyperlink" Target="https://agent-admin.paveapi.com/inspectionView/RACI-DCEFA5MAEV?activeTab=past-sessions" TargetMode="External"/><Relationship Id="rId77" Type="http://schemas.openxmlformats.org/officeDocument/2006/relationships/hyperlink" Target="https://agent-admin.paveapi.com/inspectionView/AMDE-CDC80130UB?activeTab=past-sessions" TargetMode="External"/><Relationship Id="rId76" Type="http://schemas.openxmlformats.org/officeDocument/2006/relationships/hyperlink" Target="https://agent-admin.paveapi.com/inspectionView/AMES-H6PFPJT8QO?activeTab=past-sessions" TargetMode="External"/><Relationship Id="rId79" Type="http://schemas.openxmlformats.org/officeDocument/2006/relationships/hyperlink" Target="https://agent-admin.paveapi.com/inspectionView/AMRR-BYVVCQUO79?activeTab=past-sessions" TargetMode="External"/><Relationship Id="rId78" Type="http://schemas.openxmlformats.org/officeDocument/2006/relationships/hyperlink" Target="https://agent-admin.paveapi.com/inspectionView/AMDE-SDE5TTYWMN?activeTab=past-sessions" TargetMode="External"/><Relationship Id="rId71" Type="http://schemas.openxmlformats.org/officeDocument/2006/relationships/hyperlink" Target="https://agent-admin.paveapi.com/inspectionView/CRMI-7IXQO7ONZV?activeTab=past-sessions" TargetMode="External"/><Relationship Id="rId70" Type="http://schemas.openxmlformats.org/officeDocument/2006/relationships/hyperlink" Target="https://agent-admin.paveapi.com/inspectionView/AMAU-TI5WLOFDSD?activeTab=past-sessions" TargetMode="External"/><Relationship Id="rId62" Type="http://schemas.openxmlformats.org/officeDocument/2006/relationships/hyperlink" Target="https://agent-admin.paveapi.com/inspectionView/CRMT-MOC8T2GQFK?activeTab=past-sessions" TargetMode="External"/><Relationship Id="rId61" Type="http://schemas.openxmlformats.org/officeDocument/2006/relationships/hyperlink" Target="https://agent-admin.paveapi.com/inspectionView/HHSI-GREBIYXFTE?activeTab=past-sessions" TargetMode="External"/><Relationship Id="rId64" Type="http://schemas.openxmlformats.org/officeDocument/2006/relationships/hyperlink" Target="https://agent-admin.paveapi.com/inspectionView/CRMI-6SZ8LAU0YQ?activeTab=past-sessions" TargetMode="External"/><Relationship Id="rId63" Type="http://schemas.openxmlformats.org/officeDocument/2006/relationships/hyperlink" Target="https://agent-admin.paveapi.com/inspectionView/ESLE-TGOKGNNJ3L?activeTab=past-sessions" TargetMode="External"/><Relationship Id="rId66" Type="http://schemas.openxmlformats.org/officeDocument/2006/relationships/hyperlink" Target="https://agent-admin.paveapi.com/inspectionView/AMWK-J2LHYD7XV3?activeTab=past-sessions" TargetMode="External"/><Relationship Id="rId65" Type="http://schemas.openxmlformats.org/officeDocument/2006/relationships/hyperlink" Target="https://agent-admin.paveapi.com/inspectionView/AMWT-QBGNHLPJ9Y?activeTab=past-sessions" TargetMode="External"/><Relationship Id="rId68" Type="http://schemas.openxmlformats.org/officeDocument/2006/relationships/hyperlink" Target="https://agent-admin.paveapi.com/inspectionView/AMWT-GZUKNBUDNC?activeTab=past-sessions" TargetMode="External"/><Relationship Id="rId67" Type="http://schemas.openxmlformats.org/officeDocument/2006/relationships/hyperlink" Target="https://agent-admin.paveapi.com/inspectionView/TRHT-BNRLW4CQLJ?activeTab=past-sessions" TargetMode="External"/><Relationship Id="rId729" Type="http://schemas.openxmlformats.org/officeDocument/2006/relationships/hyperlink" Target="https://agent-admin.paveapi.com/inspectionView/CRMI-G4EUSWQL12?activeTab=past-sessions" TargetMode="External"/><Relationship Id="rId728" Type="http://schemas.openxmlformats.org/officeDocument/2006/relationships/hyperlink" Target="https://agent-admin.paveapi.com/inspectionView/AMWK-55PYSM58ET?activeTab=past-sessions" TargetMode="External"/><Relationship Id="rId60" Type="http://schemas.openxmlformats.org/officeDocument/2006/relationships/hyperlink" Target="https://agent-admin.paveapi.com/inspectionView/CRMI-ANEIKLPCLL?activeTab=past-sessions" TargetMode="External"/><Relationship Id="rId723" Type="http://schemas.openxmlformats.org/officeDocument/2006/relationships/hyperlink" Target="https://agent-admin.paveapi.com/inspectionView/CRMT-T3NZPSDJB7?activeTab=past-sessions" TargetMode="External"/><Relationship Id="rId722" Type="http://schemas.openxmlformats.org/officeDocument/2006/relationships/hyperlink" Target="https://agent-admin.paveapi.com/inspectionView/CRMT-6SZUASGRZT?activeTab=past-sessions" TargetMode="External"/><Relationship Id="rId721" Type="http://schemas.openxmlformats.org/officeDocument/2006/relationships/hyperlink" Target="https://agent-admin.paveapi.com/inspectionView/AMDE-VWJQNJVJR2?activeTab=past-sessions" TargetMode="External"/><Relationship Id="rId720" Type="http://schemas.openxmlformats.org/officeDocument/2006/relationships/hyperlink" Target="https://agent-admin.paveapi.com/inspectionView/AMES-XEIMKUMKZA?activeTab=past-sessions" TargetMode="External"/><Relationship Id="rId727" Type="http://schemas.openxmlformats.org/officeDocument/2006/relationships/hyperlink" Target="https://agent-admin.paveapi.com/inspectionView/AMWT-YVN7XGJQB4?activeTab=past-sessions" TargetMode="External"/><Relationship Id="rId726" Type="http://schemas.openxmlformats.org/officeDocument/2006/relationships/hyperlink" Target="https://agent-admin.paveapi.com/inspectionView/AMWT-78LUXTLXI1?activeTab=past-sessions" TargetMode="External"/><Relationship Id="rId725" Type="http://schemas.openxmlformats.org/officeDocument/2006/relationships/hyperlink" Target="https://agent-admin.paveapi.com/inspectionView/AMDE-UE4BJU2MC2?activeTab=past-sessions" TargetMode="External"/><Relationship Id="rId724" Type="http://schemas.openxmlformats.org/officeDocument/2006/relationships/hyperlink" Target="https://agent-admin.paveapi.com/inspectionView/CRMT-S8UU3RZ1UV?activeTab=past-sessions" TargetMode="External"/><Relationship Id="rId69" Type="http://schemas.openxmlformats.org/officeDocument/2006/relationships/hyperlink" Target="https://agent-admin.paveapi.com/inspectionView/ZBV-WFXJU4LGAK?activeTab=past-sessions" TargetMode="External"/><Relationship Id="rId51" Type="http://schemas.openxmlformats.org/officeDocument/2006/relationships/hyperlink" Target="https://agent-admin.paveapi.com/inspectionView/ELFO-WHBE1BLZOH?activeTab=past-sessions" TargetMode="External"/><Relationship Id="rId50" Type="http://schemas.openxmlformats.org/officeDocument/2006/relationships/hyperlink" Target="https://agent-admin.paveapi.com/inspectionView/CRMT-MFESWKHZ1T?activeTab=past-sessions" TargetMode="External"/><Relationship Id="rId53" Type="http://schemas.openxmlformats.org/officeDocument/2006/relationships/hyperlink" Target="https://agent-admin.paveapi.com/inspectionView/CRMI-QINA1KQU6B?activeTab=past-sessions" TargetMode="External"/><Relationship Id="rId52" Type="http://schemas.openxmlformats.org/officeDocument/2006/relationships/hyperlink" Target="https://agent-admin.paveapi.com/inspectionView/CRMI-Z1V80JCTBA?activeTab=past-sessions" TargetMode="External"/><Relationship Id="rId55" Type="http://schemas.openxmlformats.org/officeDocument/2006/relationships/hyperlink" Target="https://agent-admin.paveapi.com/inspectionView/AMWT-ESRCU5G33J?activeTab=past-sessions" TargetMode="External"/><Relationship Id="rId54" Type="http://schemas.openxmlformats.org/officeDocument/2006/relationships/hyperlink" Target="https://agent-admin.paveapi.com/inspectionView/AMWT-BB7Q3MUKA8?activeTab=past-sessions" TargetMode="External"/><Relationship Id="rId57" Type="http://schemas.openxmlformats.org/officeDocument/2006/relationships/hyperlink" Target="https://agent-admin.paveapi.com/inspectionView/AMBE-OEVKZKAKGO?activeTab=past-sessions" TargetMode="External"/><Relationship Id="rId56" Type="http://schemas.openxmlformats.org/officeDocument/2006/relationships/hyperlink" Target="https://agent-admin.paveapi.com/inspectionView/CRMI-OGAWTWO4AZ?activeTab=past-sessions" TargetMode="External"/><Relationship Id="rId719" Type="http://schemas.openxmlformats.org/officeDocument/2006/relationships/hyperlink" Target="https://agent-admin.paveapi.com/inspectionView/CRMT-WOMZMJIJII?activeTab=past-sessions" TargetMode="External"/><Relationship Id="rId718" Type="http://schemas.openxmlformats.org/officeDocument/2006/relationships/hyperlink" Target="https://agent-admin.paveapi.com/inspectionView/CRMI-VDMVBMSQNG?activeTab=past-sessions" TargetMode="External"/><Relationship Id="rId717" Type="http://schemas.openxmlformats.org/officeDocument/2006/relationships/hyperlink" Target="https://agent-admin.paveapi.com/inspectionView/CRMI-FQQW1RRHY5?activeTab=past-sessions" TargetMode="External"/><Relationship Id="rId712" Type="http://schemas.openxmlformats.org/officeDocument/2006/relationships/hyperlink" Target="https://agent-admin.paveapi.com/inspectionView/AMUO-FK5JLEZUX4?activeTab=past-sessions" TargetMode="External"/><Relationship Id="rId711" Type="http://schemas.openxmlformats.org/officeDocument/2006/relationships/hyperlink" Target="https://agent-admin.paveapi.com/inspectionView/CRMT-0LKBM9PQWT?activeTab=past-sessions" TargetMode="External"/><Relationship Id="rId710" Type="http://schemas.openxmlformats.org/officeDocument/2006/relationships/hyperlink" Target="https://agent-admin.paveapi.com/inspectionView/AMWT-I6N90GW3NY?activeTab=past-sessions" TargetMode="External"/><Relationship Id="rId716" Type="http://schemas.openxmlformats.org/officeDocument/2006/relationships/hyperlink" Target="https://agent-admin.paveapi.com/inspectionView/AMWT-O1RDTYLPHB?activeTab=past-sessions" TargetMode="External"/><Relationship Id="rId715" Type="http://schemas.openxmlformats.org/officeDocument/2006/relationships/hyperlink" Target="https://agent-admin.paveapi.com/inspectionView/AMES-SRZOK8VVNF?activeTab=past-sessions" TargetMode="External"/><Relationship Id="rId714" Type="http://schemas.openxmlformats.org/officeDocument/2006/relationships/hyperlink" Target="https://agent-admin.paveapi.com/inspectionView/CRMT-A7VXOXEQNJ?activeTab=past-sessions" TargetMode="External"/><Relationship Id="rId713" Type="http://schemas.openxmlformats.org/officeDocument/2006/relationships/hyperlink" Target="https://agent-admin.paveapi.com/inspectionView/CRMI-XUZIZHCFZF?activeTab=past-sessions" TargetMode="External"/><Relationship Id="rId59" Type="http://schemas.openxmlformats.org/officeDocument/2006/relationships/hyperlink" Target="https://agent-admin.paveapi.com/inspectionView/CRMT-IZIK9SSLEU?activeTab=past-sessions" TargetMode="External"/><Relationship Id="rId58" Type="http://schemas.openxmlformats.org/officeDocument/2006/relationships/hyperlink" Target="https://agent-admin.paveapi.com/inspectionView/AMFR-TCPQNJFCCZ?activeTab=past-sessions" TargetMode="External"/><Relationship Id="rId590" Type="http://schemas.openxmlformats.org/officeDocument/2006/relationships/hyperlink" Target="https://agent-admin.paveapi.com/inspectionView/AMWT-PFJPPIEKOL?activeTab=past-sessions" TargetMode="External"/><Relationship Id="rId107" Type="http://schemas.openxmlformats.org/officeDocument/2006/relationships/hyperlink" Target="https://agent-admin.paveapi.com/inspectionView/AMDE-TBVJY1WD0P?activeTab=past-sessions" TargetMode="External"/><Relationship Id="rId349" Type="http://schemas.openxmlformats.org/officeDocument/2006/relationships/hyperlink" Target="https://agent-admin.paveapi.com/inspectionView/AMAU-UO20098VSS?activeTab=past-sessions" TargetMode="External"/><Relationship Id="rId106" Type="http://schemas.openxmlformats.org/officeDocument/2006/relationships/hyperlink" Target="https://agent-admin.paveapi.com/inspectionView/AMFR-ZTE9N3KW3B?activeTab=past-sessions" TargetMode="External"/><Relationship Id="rId348" Type="http://schemas.openxmlformats.org/officeDocument/2006/relationships/hyperlink" Target="https://agent-admin.paveapi.com/inspectionView/CRMI-MRR1YFM3RJ?activeTab=past-sessions" TargetMode="External"/><Relationship Id="rId105" Type="http://schemas.openxmlformats.org/officeDocument/2006/relationships/hyperlink" Target="https://agent-admin.paveapi.com/inspectionView/CRMT-VNXZC4ACED?activeTab=past-sessions" TargetMode="External"/><Relationship Id="rId347" Type="http://schemas.openxmlformats.org/officeDocument/2006/relationships/hyperlink" Target="https://agent-admin.paveapi.com/inspectionView/CRMI-LLBKVYNNKW?activeTab=past-sessions" TargetMode="External"/><Relationship Id="rId589" Type="http://schemas.openxmlformats.org/officeDocument/2006/relationships/hyperlink" Target="https://agent-admin.paveapi.com/inspectionView/AMWT-IDTEY7XGY9?activeTab=past-sessions" TargetMode="External"/><Relationship Id="rId104" Type="http://schemas.openxmlformats.org/officeDocument/2006/relationships/hyperlink" Target="https://agent-admin.paveapi.com/inspectionView/AMWK-TELFEE6D61?activeTab=past-sessions" TargetMode="External"/><Relationship Id="rId346" Type="http://schemas.openxmlformats.org/officeDocument/2006/relationships/hyperlink" Target="https://agent-admin.paveapi.com/inspectionView/AMFR-NMF8DEBEA9?activeTab=past-sessions" TargetMode="External"/><Relationship Id="rId588" Type="http://schemas.openxmlformats.org/officeDocument/2006/relationships/hyperlink" Target="https://agent-admin.paveapi.com/inspectionView/AMWT-UCDPIL3LTB?activeTab=past-sessions" TargetMode="External"/><Relationship Id="rId109" Type="http://schemas.openxmlformats.org/officeDocument/2006/relationships/hyperlink" Target="https://agent-admin.paveapi.com/inspectionView/AMWT-BYNUSIH7FA?activeTab=past-sessions" TargetMode="External"/><Relationship Id="rId108" Type="http://schemas.openxmlformats.org/officeDocument/2006/relationships/hyperlink" Target="https://agent-admin.paveapi.com/inspectionView/AMAU-LKDHMGEBME?activeTab=past-sessions" TargetMode="External"/><Relationship Id="rId341" Type="http://schemas.openxmlformats.org/officeDocument/2006/relationships/hyperlink" Target="https://agent-admin.paveapi.com/inspectionView/CRMT-BH77NBYYDI?activeTab=past-sessions" TargetMode="External"/><Relationship Id="rId583" Type="http://schemas.openxmlformats.org/officeDocument/2006/relationships/hyperlink" Target="https://agent-admin.paveapi.com/inspectionView/AMWT-J0PRY2QXUU?activeTab=past-sessions" TargetMode="External"/><Relationship Id="rId340" Type="http://schemas.openxmlformats.org/officeDocument/2006/relationships/hyperlink" Target="https://agent-admin.paveapi.com/inspectionView/MFL-RXEGN3CVEN?activeTab=past-sessions" TargetMode="External"/><Relationship Id="rId582" Type="http://schemas.openxmlformats.org/officeDocument/2006/relationships/hyperlink" Target="https://agent-admin.paveapi.com/inspectionView/AMWT-T4DCUDC9EV?activeTab=past-sessions" TargetMode="External"/><Relationship Id="rId581" Type="http://schemas.openxmlformats.org/officeDocument/2006/relationships/hyperlink" Target="https://agent-admin.paveapi.com/inspectionView/AMWT-AWEUFKHKXB?activeTab=past-sessions" TargetMode="External"/><Relationship Id="rId580" Type="http://schemas.openxmlformats.org/officeDocument/2006/relationships/hyperlink" Target="https://agent-admin.paveapi.com/inspectionView/AMWT-3YIKLBZKJJ?activeTab=past-sessions" TargetMode="External"/><Relationship Id="rId103" Type="http://schemas.openxmlformats.org/officeDocument/2006/relationships/hyperlink" Target="https://agent-admin.paveapi.com/inspectionView/AMWT-RCHIT5VLNX?activeTab=past-sessions" TargetMode="External"/><Relationship Id="rId345" Type="http://schemas.openxmlformats.org/officeDocument/2006/relationships/hyperlink" Target="https://agent-admin.paveapi.com/inspectionView/AMWT-ZW5XH12XLM?activeTab=past-sessions" TargetMode="External"/><Relationship Id="rId587" Type="http://schemas.openxmlformats.org/officeDocument/2006/relationships/hyperlink" Target="https://agent-admin.paveapi.com/inspectionView/AMWT-YDSOZ4GY1B?activeTab=past-sessions" TargetMode="External"/><Relationship Id="rId102" Type="http://schemas.openxmlformats.org/officeDocument/2006/relationships/hyperlink" Target="https://agent-admin.paveapi.com/inspectionView/AMAU-HTHWN9QNMZ?activeTab=past-sessions" TargetMode="External"/><Relationship Id="rId344" Type="http://schemas.openxmlformats.org/officeDocument/2006/relationships/hyperlink" Target="https://agent-admin.paveapi.com/inspectionView/AMWK-ZUQ64PXWQY?activeTab=past-sessions" TargetMode="External"/><Relationship Id="rId586" Type="http://schemas.openxmlformats.org/officeDocument/2006/relationships/hyperlink" Target="https://agent-admin.paveapi.com/inspectionView/AMWT-S7HRRUAES2?activeTab=past-sessions" TargetMode="External"/><Relationship Id="rId101" Type="http://schemas.openxmlformats.org/officeDocument/2006/relationships/hyperlink" Target="https://agent-admin.paveapi.com/inspectionView/AMNL-8XFUUI8PQ1?activeTab=past-sessions" TargetMode="External"/><Relationship Id="rId343" Type="http://schemas.openxmlformats.org/officeDocument/2006/relationships/hyperlink" Target="https://agent-admin.paveapi.com/inspectionView/CRMI-RNPNMHEJ3T?activeTab=past-sessions" TargetMode="External"/><Relationship Id="rId585" Type="http://schemas.openxmlformats.org/officeDocument/2006/relationships/hyperlink" Target="https://agent-admin.paveapi.com/inspectionView/AMWT-EBWNSHUNBE?activeTab=past-sessions" TargetMode="External"/><Relationship Id="rId100" Type="http://schemas.openxmlformats.org/officeDocument/2006/relationships/hyperlink" Target="https://agent-admin.paveapi.com/inspectionView/AMDE-SM19T6UPON?activeTab=past-sessions" TargetMode="External"/><Relationship Id="rId342" Type="http://schemas.openxmlformats.org/officeDocument/2006/relationships/hyperlink" Target="https://agent-admin.paveapi.com/inspectionView/CRMT-13GIXOVNYY?activeTab=past-sessions" TargetMode="External"/><Relationship Id="rId584" Type="http://schemas.openxmlformats.org/officeDocument/2006/relationships/hyperlink" Target="https://agent-admin.paveapi.com/inspectionView/AMWT-LXV350M1LV?activeTab=past-sessions" TargetMode="External"/><Relationship Id="rId338" Type="http://schemas.openxmlformats.org/officeDocument/2006/relationships/hyperlink" Target="https://agent-admin.paveapi.com/inspectionView/LTM-TW6OLCOZDU?activeTab=past-sessions" TargetMode="External"/><Relationship Id="rId337" Type="http://schemas.openxmlformats.org/officeDocument/2006/relationships/hyperlink" Target="https://agent-admin.paveapi.com/inspectionView/AMWT-JA9X4B6AEP?activeTab=past-sessions" TargetMode="External"/><Relationship Id="rId579" Type="http://schemas.openxmlformats.org/officeDocument/2006/relationships/hyperlink" Target="https://agent-admin.paveapi.com/inspectionView/AMWT-NJV1PJN6V8?activeTab=past-sessions" TargetMode="External"/><Relationship Id="rId336" Type="http://schemas.openxmlformats.org/officeDocument/2006/relationships/hyperlink" Target="https://agent-admin.paveapi.com/inspectionView/AMDE-YGWRGHBS3Q?activeTab=past-sessions" TargetMode="External"/><Relationship Id="rId578" Type="http://schemas.openxmlformats.org/officeDocument/2006/relationships/hyperlink" Target="https://agent-admin.paveapi.com/inspectionView/AMES-RLJJRF0PJO?activeTab=past-sessions" TargetMode="External"/><Relationship Id="rId335" Type="http://schemas.openxmlformats.org/officeDocument/2006/relationships/hyperlink" Target="https://agent-admin.paveapi.com/inspectionView/AMDE-UYIJH9GXS1?activeTab=past-sessions" TargetMode="External"/><Relationship Id="rId577" Type="http://schemas.openxmlformats.org/officeDocument/2006/relationships/hyperlink" Target="https://agent-admin.paveapi.com/inspectionView/AMWT-2JA9DND5JT?activeTab=past-sessions" TargetMode="External"/><Relationship Id="rId339" Type="http://schemas.openxmlformats.org/officeDocument/2006/relationships/hyperlink" Target="https://agent-admin.paveapi.com/inspectionView/CRMI-R5PRJVBGUF?activeTab=past-sessions" TargetMode="External"/><Relationship Id="rId330" Type="http://schemas.openxmlformats.org/officeDocument/2006/relationships/hyperlink" Target="https://agent-admin.paveapi.com/inspectionView/CRMI-QKSC0SGLYN?activeTab=past-sessions" TargetMode="External"/><Relationship Id="rId572" Type="http://schemas.openxmlformats.org/officeDocument/2006/relationships/hyperlink" Target="https://agent-admin.paveapi.com/inspectionView/AMWT-NMYKDEZZXF?activeTab=past-sessions" TargetMode="External"/><Relationship Id="rId571" Type="http://schemas.openxmlformats.org/officeDocument/2006/relationships/hyperlink" Target="https://agent-admin.paveapi.com/inspectionView/AMDE-TC4BTEKHSM?activeTab=past-sessions" TargetMode="External"/><Relationship Id="rId570" Type="http://schemas.openxmlformats.org/officeDocument/2006/relationships/hyperlink" Target="https://agent-admin.paveapi.com/inspectionView/AMWT-OCHVNDSPXZ?activeTab=past-sessions" TargetMode="External"/><Relationship Id="rId334" Type="http://schemas.openxmlformats.org/officeDocument/2006/relationships/hyperlink" Target="https://agent-admin.paveapi.com/inspectionView/LTM-P1H6YYSKFF?activeTab=past-sessions" TargetMode="External"/><Relationship Id="rId576" Type="http://schemas.openxmlformats.org/officeDocument/2006/relationships/hyperlink" Target="https://agent-admin.paveapi.com/inspectionView/AMWT-4XOIRBEIFE?activeTab=past-sessions" TargetMode="External"/><Relationship Id="rId333" Type="http://schemas.openxmlformats.org/officeDocument/2006/relationships/hyperlink" Target="https://agent-admin.paveapi.com/inspectionView/EV5A-GQNGPTNXWC?activeTab=past-sessions" TargetMode="External"/><Relationship Id="rId575" Type="http://schemas.openxmlformats.org/officeDocument/2006/relationships/hyperlink" Target="https://agent-admin.paveapi.com/inspectionView/AMDE-KZHAQKF08J?activeTab=past-sessions" TargetMode="External"/><Relationship Id="rId332" Type="http://schemas.openxmlformats.org/officeDocument/2006/relationships/hyperlink" Target="https://agent-admin.paveapi.com/inspectionView/CRMT-GLDLDL9QO0?activeTab=past-sessions" TargetMode="External"/><Relationship Id="rId574" Type="http://schemas.openxmlformats.org/officeDocument/2006/relationships/hyperlink" Target="https://agent-admin.paveapi.com/inspectionView/AMDE-YT4KB9ZQGO?activeTab=past-sessions" TargetMode="External"/><Relationship Id="rId331" Type="http://schemas.openxmlformats.org/officeDocument/2006/relationships/hyperlink" Target="https://agent-admin.paveapi.com/inspectionView/AMWT-VCEFMVIYXJ?activeTab=past-sessions" TargetMode="External"/><Relationship Id="rId573" Type="http://schemas.openxmlformats.org/officeDocument/2006/relationships/hyperlink" Target="https://agent-admin.paveapi.com/inspectionView/AMWT-MWFANMG83P?activeTab=past-sessions" TargetMode="External"/><Relationship Id="rId370" Type="http://schemas.openxmlformats.org/officeDocument/2006/relationships/hyperlink" Target="https://agent-admin.paveapi.com/inspectionView/UMF4-OHXRHXOHG2?activeTab=past-sessions" TargetMode="External"/><Relationship Id="rId129" Type="http://schemas.openxmlformats.org/officeDocument/2006/relationships/hyperlink" Target="https://agent-admin.paveapi.com/inspectionView/AMRR-ESAWL2K7T6?activeTab=past-sessions" TargetMode="External"/><Relationship Id="rId128" Type="http://schemas.openxmlformats.org/officeDocument/2006/relationships/hyperlink" Target="https://agent-admin.paveapi.com/inspectionView/AMWT-GAPHMZKQJ1?activeTab=past-sessions" TargetMode="External"/><Relationship Id="rId127" Type="http://schemas.openxmlformats.org/officeDocument/2006/relationships/hyperlink" Target="https://agent-admin.paveapi.com/inspectionView/AMES-QSYEXFM8BY?activeTab=past-sessions" TargetMode="External"/><Relationship Id="rId369" Type="http://schemas.openxmlformats.org/officeDocument/2006/relationships/hyperlink" Target="https://agent-admin.paveapi.com/inspectionView/CRMI-8C34RXUPWE?activeTab=past-sessions" TargetMode="External"/><Relationship Id="rId126" Type="http://schemas.openxmlformats.org/officeDocument/2006/relationships/hyperlink" Target="https://agent-admin.paveapi.com/inspectionView/AMDE-C8GYXDHNRV?activeTab=past-sessions" TargetMode="External"/><Relationship Id="rId368" Type="http://schemas.openxmlformats.org/officeDocument/2006/relationships/hyperlink" Target="https://agent-admin.paveapi.com/inspectionView/CRMT-WZYT1ZN13T?activeTab=past-sessions" TargetMode="External"/><Relationship Id="rId121" Type="http://schemas.openxmlformats.org/officeDocument/2006/relationships/hyperlink" Target="https://agent-admin.paveapi.com/inspectionView/AMES-FDI0QX0GP6?activeTab=past-sessions" TargetMode="External"/><Relationship Id="rId363" Type="http://schemas.openxmlformats.org/officeDocument/2006/relationships/hyperlink" Target="https://agent-admin.paveapi.com/inspectionView/AMWT-YGLM9OLANF?activeTab=past-sessions" TargetMode="External"/><Relationship Id="rId120" Type="http://schemas.openxmlformats.org/officeDocument/2006/relationships/hyperlink" Target="https://agent-admin.paveapi.com/inspectionView/AMWT-NBDPTHPBEN?activeTab=past-sessions" TargetMode="External"/><Relationship Id="rId362" Type="http://schemas.openxmlformats.org/officeDocument/2006/relationships/hyperlink" Target="https://agent-admin.paveapi.com/inspectionView/HHSI-1W0DDKZEFF?activeTab=past-sessions" TargetMode="External"/><Relationship Id="rId361" Type="http://schemas.openxmlformats.org/officeDocument/2006/relationships/hyperlink" Target="https://agent-admin.paveapi.com/inspectionView/CRMT-ZAJAFFKGZG?activeTab=past-sessions" TargetMode="External"/><Relationship Id="rId360" Type="http://schemas.openxmlformats.org/officeDocument/2006/relationships/hyperlink" Target="https://agent-admin.paveapi.com/inspectionView/CRMI-MVUED96AXJ?activeTab=past-sessions" TargetMode="External"/><Relationship Id="rId125" Type="http://schemas.openxmlformats.org/officeDocument/2006/relationships/hyperlink" Target="https://agent-admin.paveapi.com/inspectionView/AMWT-ILTVUEBOY0?activeTab=past-sessions" TargetMode="External"/><Relationship Id="rId367" Type="http://schemas.openxmlformats.org/officeDocument/2006/relationships/hyperlink" Target="https://agent-admin.paveapi.com/inspectionView/CRMI-SEJCC38XR5?activeTab=past-sessions" TargetMode="External"/><Relationship Id="rId124" Type="http://schemas.openxmlformats.org/officeDocument/2006/relationships/hyperlink" Target="https://agent-admin.paveapi.com/inspectionView/AMDE-PQ31BY2ZYZ?activeTab=past-sessions" TargetMode="External"/><Relationship Id="rId366" Type="http://schemas.openxmlformats.org/officeDocument/2006/relationships/hyperlink" Target="https://agent-admin.paveapi.com/inspectionView/CRMI-EZCKJQXCJA?activeTab=past-sessions" TargetMode="External"/><Relationship Id="rId123" Type="http://schemas.openxmlformats.org/officeDocument/2006/relationships/hyperlink" Target="https://agent-admin.paveapi.com/inspectionView/AMWT-V4SE0G8YQT?activeTab=past-sessions" TargetMode="External"/><Relationship Id="rId365" Type="http://schemas.openxmlformats.org/officeDocument/2006/relationships/hyperlink" Target="https://agent-admin.paveapi.com/inspectionView/CRMI-I8IDBIAJ9R?activeTab=past-sessions" TargetMode="External"/><Relationship Id="rId122" Type="http://schemas.openxmlformats.org/officeDocument/2006/relationships/hyperlink" Target="https://agent-admin.paveapi.com/inspectionView/AMES-FIIKRC0ZCR?activeTab=past-sessions" TargetMode="External"/><Relationship Id="rId364" Type="http://schemas.openxmlformats.org/officeDocument/2006/relationships/hyperlink" Target="https://agent-admin.paveapi.com/inspectionView/CRMI-HEGJHA0PLL?activeTab=past-sessions" TargetMode="External"/><Relationship Id="rId95" Type="http://schemas.openxmlformats.org/officeDocument/2006/relationships/hyperlink" Target="https://agent-admin.paveapi.com/inspectionView/AMDE-K8HTEHAXTH?activeTab=past-sessions" TargetMode="External"/><Relationship Id="rId94" Type="http://schemas.openxmlformats.org/officeDocument/2006/relationships/hyperlink" Target="https://agent-admin.paveapi.com/inspectionView/AMDE-W3ZJGK1EUO?activeTab=past-sessions" TargetMode="External"/><Relationship Id="rId97" Type="http://schemas.openxmlformats.org/officeDocument/2006/relationships/hyperlink" Target="https://agent-admin.paveapi.com/inspectionView/AMDE-N7G4VDBNZB?activeTab=past-sessions" TargetMode="External"/><Relationship Id="rId96" Type="http://schemas.openxmlformats.org/officeDocument/2006/relationships/hyperlink" Target="https://agent-admin.paveapi.com/inspectionView/AMWK-TVWCGAIFZT?activeTab=past-sessions" TargetMode="External"/><Relationship Id="rId99" Type="http://schemas.openxmlformats.org/officeDocument/2006/relationships/hyperlink" Target="https://agent-admin.paveapi.com/inspectionView/LTM-FOWRQD8NJO?activeTab=past-sessions" TargetMode="External"/><Relationship Id="rId98" Type="http://schemas.openxmlformats.org/officeDocument/2006/relationships/hyperlink" Target="https://agent-admin.paveapi.com/inspectionView/UMF4-HFZIMKCNTI?activeTab=past-sessions" TargetMode="External"/><Relationship Id="rId91" Type="http://schemas.openxmlformats.org/officeDocument/2006/relationships/hyperlink" Target="https://agent-admin.paveapi.com/inspectionView/AMES-8IEF0T5V6K?activeTab=past-sessions" TargetMode="External"/><Relationship Id="rId90" Type="http://schemas.openxmlformats.org/officeDocument/2006/relationships/hyperlink" Target="https://agent-admin.paveapi.com/inspectionView/AMDE-BXZY8N6CDL?activeTab=past-sessions" TargetMode="External"/><Relationship Id="rId93" Type="http://schemas.openxmlformats.org/officeDocument/2006/relationships/hyperlink" Target="https://agent-admin.paveapi.com/inspectionView/AMES-KFFXSOMQUW?activeTab=past-sessions" TargetMode="External"/><Relationship Id="rId92" Type="http://schemas.openxmlformats.org/officeDocument/2006/relationships/hyperlink" Target="https://agent-admin.paveapi.com/inspectionView/AMIT-2OBVEH620S?activeTab=past-sessions" TargetMode="External"/><Relationship Id="rId118" Type="http://schemas.openxmlformats.org/officeDocument/2006/relationships/hyperlink" Target="https://agent-admin.paveapi.com/inspectionView/AMDE-WECSEXTGYA?activeTab=past-sessions" TargetMode="External"/><Relationship Id="rId117" Type="http://schemas.openxmlformats.org/officeDocument/2006/relationships/hyperlink" Target="https://agent-admin.paveapi.com/inspectionView/AMDE-UM5RWVODGX?activeTab=past-sessions" TargetMode="External"/><Relationship Id="rId359" Type="http://schemas.openxmlformats.org/officeDocument/2006/relationships/hyperlink" Target="https://agent-admin.paveapi.com/inspectionView/CRMI-XHWF4TU2VM?activeTab=past-sessions" TargetMode="External"/><Relationship Id="rId116" Type="http://schemas.openxmlformats.org/officeDocument/2006/relationships/hyperlink" Target="https://agent-admin.paveapi.com/inspectionView/AMDE-ETXMUPFI0H?activeTab=past-sessions" TargetMode="External"/><Relationship Id="rId358" Type="http://schemas.openxmlformats.org/officeDocument/2006/relationships/hyperlink" Target="https://agent-admin.paveapi.com/inspectionView/CRMT-WDLSBY5SCU?activeTab=past-sessions" TargetMode="External"/><Relationship Id="rId115" Type="http://schemas.openxmlformats.org/officeDocument/2006/relationships/hyperlink" Target="https://agent-admin.paveapi.com/inspectionView/AMES-V07XPBMWBZ?activeTab=past-sessions" TargetMode="External"/><Relationship Id="rId357" Type="http://schemas.openxmlformats.org/officeDocument/2006/relationships/hyperlink" Target="https://agent-admin.paveapi.com/inspectionView/ZBV-IJKORHKMI7?activeTab=past-sessions" TargetMode="External"/><Relationship Id="rId599" Type="http://schemas.openxmlformats.org/officeDocument/2006/relationships/hyperlink" Target="https://agent-admin.paveapi.com/inspectionView/AMES-A2C1WOUCIU?activeTab=past-sessions" TargetMode="External"/><Relationship Id="rId119" Type="http://schemas.openxmlformats.org/officeDocument/2006/relationships/hyperlink" Target="https://agent-admin.paveapi.com/inspectionView/LTM-4UQ9ID96WY?activeTab=past-sessions" TargetMode="External"/><Relationship Id="rId110" Type="http://schemas.openxmlformats.org/officeDocument/2006/relationships/hyperlink" Target="https://agent-admin.paveapi.com/inspectionView/AMES-QAM0U2IEOG?activeTab=past-sessions" TargetMode="External"/><Relationship Id="rId352" Type="http://schemas.openxmlformats.org/officeDocument/2006/relationships/hyperlink" Target="https://agent-admin.paveapi.com/inspectionView/CRMT-UAPP1DUSYT?activeTab=past-sessions" TargetMode="External"/><Relationship Id="rId594" Type="http://schemas.openxmlformats.org/officeDocument/2006/relationships/hyperlink" Target="https://agent-admin.paveapi.com/inspectionView/AMDE-T7RC9QEQVH?activeTab=past-sessions" TargetMode="External"/><Relationship Id="rId351" Type="http://schemas.openxmlformats.org/officeDocument/2006/relationships/hyperlink" Target="https://agent-admin.paveapi.com/inspectionView/AMWT-EVPPJNYDIP?activeTab=past-sessions" TargetMode="External"/><Relationship Id="rId593" Type="http://schemas.openxmlformats.org/officeDocument/2006/relationships/hyperlink" Target="https://agent-admin.paveapi.com/inspectionView/AMWT-OREM0KKCQ5?activeTab=past-sessions" TargetMode="External"/><Relationship Id="rId350" Type="http://schemas.openxmlformats.org/officeDocument/2006/relationships/hyperlink" Target="https://agent-admin.paveapi.com/inspectionView/AMES-K0W5ZC7NWW?activeTab=past-sessions" TargetMode="External"/><Relationship Id="rId592" Type="http://schemas.openxmlformats.org/officeDocument/2006/relationships/hyperlink" Target="https://agent-admin.paveapi.com/inspectionView/AMWT-KWETTJQYN2?activeTab=past-sessions" TargetMode="External"/><Relationship Id="rId591" Type="http://schemas.openxmlformats.org/officeDocument/2006/relationships/hyperlink" Target="https://agent-admin.paveapi.com/inspectionView/AMWT-2GPDWGOCUN?activeTab=past-sessions" TargetMode="External"/><Relationship Id="rId114" Type="http://schemas.openxmlformats.org/officeDocument/2006/relationships/hyperlink" Target="https://agent-admin.paveapi.com/inspectionView/AMWT-VWUPFHJHTQ?activeTab=past-sessions" TargetMode="External"/><Relationship Id="rId356" Type="http://schemas.openxmlformats.org/officeDocument/2006/relationships/hyperlink" Target="https://agent-admin.paveapi.com/inspectionView/CRMI-TRYKDO6CI1?activeTab=past-sessions" TargetMode="External"/><Relationship Id="rId598" Type="http://schemas.openxmlformats.org/officeDocument/2006/relationships/hyperlink" Target="https://agent-admin.paveapi.com/inspectionView/AMWT-WUUMY2G8NI?activeTab=past-sessions" TargetMode="External"/><Relationship Id="rId113" Type="http://schemas.openxmlformats.org/officeDocument/2006/relationships/hyperlink" Target="https://agent-admin.paveapi.com/inspectionView/AMWT-M9TZ922PEA?activeTab=past-sessions" TargetMode="External"/><Relationship Id="rId355" Type="http://schemas.openxmlformats.org/officeDocument/2006/relationships/hyperlink" Target="https://agent-admin.paveapi.com/inspectionView/AMWT-JOQGZBG3OM?activeTab=past-sessions" TargetMode="External"/><Relationship Id="rId597" Type="http://schemas.openxmlformats.org/officeDocument/2006/relationships/hyperlink" Target="https://agent-admin.paveapi.com/inspectionView/AMWT-HUIRR9HTW1?activeTab=past-sessions" TargetMode="External"/><Relationship Id="rId112" Type="http://schemas.openxmlformats.org/officeDocument/2006/relationships/hyperlink" Target="https://agent-admin.paveapi.com/inspectionView/AMDE-TGMPZPJXJM?activeTab=past-sessions" TargetMode="External"/><Relationship Id="rId354" Type="http://schemas.openxmlformats.org/officeDocument/2006/relationships/hyperlink" Target="https://agent-admin.paveapi.com/inspectionView/AMWK-0PKQPDTDKU?activeTab=past-sessions" TargetMode="External"/><Relationship Id="rId596" Type="http://schemas.openxmlformats.org/officeDocument/2006/relationships/hyperlink" Target="https://agent-admin.paveapi.com/inspectionView/AMES-ABU0IODMDB?activeTab=past-sessions" TargetMode="External"/><Relationship Id="rId111" Type="http://schemas.openxmlformats.org/officeDocument/2006/relationships/hyperlink" Target="https://agent-admin.paveapi.com/inspectionView/AMWT-BFVHDTZMCD?activeTab=past-sessions" TargetMode="External"/><Relationship Id="rId353" Type="http://schemas.openxmlformats.org/officeDocument/2006/relationships/hyperlink" Target="https://agent-admin.paveapi.com/inspectionView/AMWT-4GSI3L7QPJ?activeTab=past-sessions" TargetMode="External"/><Relationship Id="rId595" Type="http://schemas.openxmlformats.org/officeDocument/2006/relationships/hyperlink" Target="https://agent-admin.paveapi.com/inspectionView/AMWT-5WGZAQZHPY?activeTab=past-sessions" TargetMode="External"/><Relationship Id="rId305" Type="http://schemas.openxmlformats.org/officeDocument/2006/relationships/hyperlink" Target="https://agent-admin.paveapi.com/inspectionView/AMWT-TZI14WGSW5?activeTab=past-sessions" TargetMode="External"/><Relationship Id="rId547" Type="http://schemas.openxmlformats.org/officeDocument/2006/relationships/hyperlink" Target="https://agent-admin.paveapi.com/inspectionView/AMWT-HBZCDRJAEJ?activeTab=past-sessions" TargetMode="External"/><Relationship Id="rId304" Type="http://schemas.openxmlformats.org/officeDocument/2006/relationships/hyperlink" Target="https://agent-admin.paveapi.com/inspectionView/CRMI-YFYWSMBF88?activeTab=past-sessions" TargetMode="External"/><Relationship Id="rId546" Type="http://schemas.openxmlformats.org/officeDocument/2006/relationships/hyperlink" Target="https://agent-admin.paveapi.com/inspectionView/AMWT-ZM2WQFPGYD?activeTab=past-sessions" TargetMode="External"/><Relationship Id="rId303" Type="http://schemas.openxmlformats.org/officeDocument/2006/relationships/hyperlink" Target="https://agent-admin.paveapi.com/inspectionView/AMWK-QWVIRYW6QH?activeTab=past-sessions" TargetMode="External"/><Relationship Id="rId545" Type="http://schemas.openxmlformats.org/officeDocument/2006/relationships/hyperlink" Target="https://agent-admin.paveapi.com/inspectionView/AMWT-IIWGOD6H9Z?activeTab=past-sessions" TargetMode="External"/><Relationship Id="rId302" Type="http://schemas.openxmlformats.org/officeDocument/2006/relationships/hyperlink" Target="https://agent-admin.paveapi.com/inspectionView/CRMI-6DHGG9LMIP?activeTab=past-sessions" TargetMode="External"/><Relationship Id="rId544" Type="http://schemas.openxmlformats.org/officeDocument/2006/relationships/hyperlink" Target="https://agent-admin.paveapi.com/inspectionView/AMDE-Q6CWW5KKTI?activeTab=past-sessions" TargetMode="External"/><Relationship Id="rId309" Type="http://schemas.openxmlformats.org/officeDocument/2006/relationships/hyperlink" Target="https://agent-admin.paveapi.com/inspectionView/AMWT-BPKFWDTASR?activeTab=past-sessions" TargetMode="External"/><Relationship Id="rId308" Type="http://schemas.openxmlformats.org/officeDocument/2006/relationships/hyperlink" Target="https://agent-admin.paveapi.com/inspectionView/CARD-SUDKHGILGV?activeTab=past-sessions" TargetMode="External"/><Relationship Id="rId307" Type="http://schemas.openxmlformats.org/officeDocument/2006/relationships/hyperlink" Target="https://agent-admin.paveapi.com/inspectionView/AMI1-EAKHUBLPRD?activeTab=past-sessions" TargetMode="External"/><Relationship Id="rId549" Type="http://schemas.openxmlformats.org/officeDocument/2006/relationships/hyperlink" Target="https://agent-admin.paveapi.com/inspectionView/AMWT-LFIIQMOBIK?activeTab=past-sessions" TargetMode="External"/><Relationship Id="rId306" Type="http://schemas.openxmlformats.org/officeDocument/2006/relationships/hyperlink" Target="https://agent-admin.paveapi.com/inspectionView/CRMT-01ADJRKIAY?activeTab=past-sessions" TargetMode="External"/><Relationship Id="rId548" Type="http://schemas.openxmlformats.org/officeDocument/2006/relationships/hyperlink" Target="https://agent-admin.paveapi.com/inspectionView/AMWT-WO8DB4RGZN?activeTab=past-sessions" TargetMode="External"/><Relationship Id="rId781" Type="http://schemas.openxmlformats.org/officeDocument/2006/relationships/table" Target="../tables/table9.xml"/><Relationship Id="rId301" Type="http://schemas.openxmlformats.org/officeDocument/2006/relationships/hyperlink" Target="https://agent-admin.paveapi.com/inspectionView/CRMI-GLCSIVVPBC?activeTab=past-sessions" TargetMode="External"/><Relationship Id="rId543" Type="http://schemas.openxmlformats.org/officeDocument/2006/relationships/hyperlink" Target="https://agent-admin.paveapi.com/inspectionView/AMWK-AHSWPUDKSI?activeTab=past-sessions" TargetMode="External"/><Relationship Id="rId300" Type="http://schemas.openxmlformats.org/officeDocument/2006/relationships/hyperlink" Target="https://agent-admin.paveapi.com/inspectionView/AMFR-VXSTLYSV5O?activeTab=past-sessions" TargetMode="External"/><Relationship Id="rId542" Type="http://schemas.openxmlformats.org/officeDocument/2006/relationships/hyperlink" Target="https://agent-admin.paveapi.com/inspectionView/AMWT-NGAZORHGWI?activeTab=past-sessions" TargetMode="External"/><Relationship Id="rId541" Type="http://schemas.openxmlformats.org/officeDocument/2006/relationships/hyperlink" Target="https://agent-admin.paveapi.com/inspectionView/AMWT-GH7IPFMC7V?activeTab=past-sessions" TargetMode="External"/><Relationship Id="rId540" Type="http://schemas.openxmlformats.org/officeDocument/2006/relationships/hyperlink" Target="https://agent-admin.paveapi.com/inspectionView/AMDE-DLFZ0HPUSR?activeTab=past-sessions" TargetMode="External"/><Relationship Id="rId536" Type="http://schemas.openxmlformats.org/officeDocument/2006/relationships/hyperlink" Target="https://agent-admin.paveapi.com/inspectionView/AMES-NNYWPS7ZDQ?activeTab=past-sessions" TargetMode="External"/><Relationship Id="rId778" Type="http://schemas.openxmlformats.org/officeDocument/2006/relationships/drawing" Target="../drawings/drawing13.xml"/><Relationship Id="rId535" Type="http://schemas.openxmlformats.org/officeDocument/2006/relationships/hyperlink" Target="https://agent-admin.paveapi.com/inspectionView/AMDE-AUBAE1ZMZ3?activeTab=past-sessions" TargetMode="External"/><Relationship Id="rId777" Type="http://schemas.openxmlformats.org/officeDocument/2006/relationships/hyperlink" Target="https://agent-admin.paveapi.com/inspectionView/AMWT-8DIVPVPY2Y?activeTab=past-sessions" TargetMode="External"/><Relationship Id="rId534" Type="http://schemas.openxmlformats.org/officeDocument/2006/relationships/hyperlink" Target="https://agent-admin.paveapi.com/inspectionView/AMWT-EBJEIJZQRT?activeTab=past-sessions" TargetMode="External"/><Relationship Id="rId776" Type="http://schemas.openxmlformats.org/officeDocument/2006/relationships/hyperlink" Target="https://agent-admin.paveapi.com/inspectionView/CRMI-WRZ1DLWWIK?activeTab=past-sessions" TargetMode="External"/><Relationship Id="rId533" Type="http://schemas.openxmlformats.org/officeDocument/2006/relationships/hyperlink" Target="https://agent-admin.paveapi.com/inspectionView/AMWT-TLWO6Y7WQX?activeTab=past-sessions" TargetMode="External"/><Relationship Id="rId775" Type="http://schemas.openxmlformats.org/officeDocument/2006/relationships/hyperlink" Target="https://agent-admin.paveapi.com/inspectionView/CRMI-LJS3UZY4PD?activeTab=past-sessions" TargetMode="External"/><Relationship Id="rId539" Type="http://schemas.openxmlformats.org/officeDocument/2006/relationships/hyperlink" Target="https://agent-admin.paveapi.com/inspectionView/AMWT-T5628GWZ4E?activeTab=past-sessions" TargetMode="External"/><Relationship Id="rId538" Type="http://schemas.openxmlformats.org/officeDocument/2006/relationships/hyperlink" Target="https://agent-admin.paveapi.com/inspectionView/AMWT-XGMWVQKPK9?activeTab=past-sessions" TargetMode="External"/><Relationship Id="rId537" Type="http://schemas.openxmlformats.org/officeDocument/2006/relationships/hyperlink" Target="https://agent-admin.paveapi.com/inspectionView/AMIT-4ELJ5FPUCY?activeTab=past-sessions" TargetMode="External"/><Relationship Id="rId779" Type="http://schemas.openxmlformats.org/officeDocument/2006/relationships/vmlDrawing" Target="../drawings/vmlDrawing10.vml"/><Relationship Id="rId770" Type="http://schemas.openxmlformats.org/officeDocument/2006/relationships/hyperlink" Target="https://agent-admin.paveapi.com/inspectionView/DIL1-6UUJKERDCP?activeTab=past-sessions" TargetMode="External"/><Relationship Id="rId532" Type="http://schemas.openxmlformats.org/officeDocument/2006/relationships/hyperlink" Target="https://agent-admin.paveapi.com/inspectionView/AMWT-G2Y3IGXP7S?activeTab=past-sessions" TargetMode="External"/><Relationship Id="rId774" Type="http://schemas.openxmlformats.org/officeDocument/2006/relationships/hyperlink" Target="https://agent-admin.paveapi.com/inspectionView/GCSI-HMGBT7A2E3?activeTab=past-sessions" TargetMode="External"/><Relationship Id="rId531" Type="http://schemas.openxmlformats.org/officeDocument/2006/relationships/hyperlink" Target="https://agent-admin.paveapi.com/inspectionView/AMWT-H6X6DFGSED?activeTab=past-sessions" TargetMode="External"/><Relationship Id="rId773" Type="http://schemas.openxmlformats.org/officeDocument/2006/relationships/hyperlink" Target="https://agent-admin.paveapi.com/inspectionView/CRMI-9SFJTUKBZ7?activeTab=past-sessions" TargetMode="External"/><Relationship Id="rId530" Type="http://schemas.openxmlformats.org/officeDocument/2006/relationships/hyperlink" Target="https://agent-admin.paveapi.com/inspectionView/AMFR-NHOZF7KKJ0?activeTab=past-sessions" TargetMode="External"/><Relationship Id="rId772" Type="http://schemas.openxmlformats.org/officeDocument/2006/relationships/hyperlink" Target="https://agent-admin.paveapi.com/inspectionView/LTM-SNXEFPUH2F?activeTab=past-sessions" TargetMode="External"/><Relationship Id="rId771" Type="http://schemas.openxmlformats.org/officeDocument/2006/relationships/hyperlink" Target="https://agent-admin.paveapi.com/inspectionView/GBGS-XXVTVXZX3C?activeTab=past-sessions" TargetMode="External"/><Relationship Id="rId327" Type="http://schemas.openxmlformats.org/officeDocument/2006/relationships/hyperlink" Target="https://agent-admin.paveapi.com/inspectionView/CRMI-ITSWALFT86?activeTab=past-sessions" TargetMode="External"/><Relationship Id="rId569" Type="http://schemas.openxmlformats.org/officeDocument/2006/relationships/hyperlink" Target="https://agent-admin.paveapi.com/inspectionView/AMDE-HISS3S8A7E?activeTab=past-sessions" TargetMode="External"/><Relationship Id="rId326" Type="http://schemas.openxmlformats.org/officeDocument/2006/relationships/hyperlink" Target="https://agent-admin.paveapi.com/inspectionView/AMWT-4U2QHN63RX?activeTab=past-sessions" TargetMode="External"/><Relationship Id="rId568" Type="http://schemas.openxmlformats.org/officeDocument/2006/relationships/hyperlink" Target="https://agent-admin.paveapi.com/inspectionView/AMWT-KOF8TRNJUV?activeTab=past-sessions" TargetMode="External"/><Relationship Id="rId325" Type="http://schemas.openxmlformats.org/officeDocument/2006/relationships/hyperlink" Target="https://agent-admin.paveapi.com/inspectionView/CRMI-UKERMC0ZSK?activeTab=past-sessions" TargetMode="External"/><Relationship Id="rId567" Type="http://schemas.openxmlformats.org/officeDocument/2006/relationships/hyperlink" Target="https://agent-admin.paveapi.com/inspectionView/AMWT-7JBJG2NUH7?activeTab=past-sessions" TargetMode="External"/><Relationship Id="rId324" Type="http://schemas.openxmlformats.org/officeDocument/2006/relationships/hyperlink" Target="https://agent-admin.paveapi.com/inspectionView/HHSI-1IARIL7AQX?activeTab=past-sessions" TargetMode="External"/><Relationship Id="rId566" Type="http://schemas.openxmlformats.org/officeDocument/2006/relationships/hyperlink" Target="https://agent-admin.paveapi.com/inspectionView/AMWT-1HBQXMXK19?activeTab=past-sessions" TargetMode="External"/><Relationship Id="rId329" Type="http://schemas.openxmlformats.org/officeDocument/2006/relationships/hyperlink" Target="https://agent-admin.paveapi.com/inspectionView/AMWT-ICFGRI5XO5?activeTab=past-sessions" TargetMode="External"/><Relationship Id="rId328" Type="http://schemas.openxmlformats.org/officeDocument/2006/relationships/hyperlink" Target="https://agent-admin.paveapi.com/inspectionView/CRMI-K736AKMQFA?activeTab=past-sessions" TargetMode="External"/><Relationship Id="rId561" Type="http://schemas.openxmlformats.org/officeDocument/2006/relationships/hyperlink" Target="https://agent-admin.paveapi.com/inspectionView/AMWT-LIOBGXPLVA?activeTab=past-sessions" TargetMode="External"/><Relationship Id="rId560" Type="http://schemas.openxmlformats.org/officeDocument/2006/relationships/hyperlink" Target="https://agent-admin.paveapi.com/inspectionView/AMWT-ERQA68W6SG?activeTab=past-sessions" TargetMode="External"/><Relationship Id="rId323" Type="http://schemas.openxmlformats.org/officeDocument/2006/relationships/hyperlink" Target="https://agent-admin.paveapi.com/inspectionView/AMWT-6NBXUMNXYT?activeTab=past-sessions" TargetMode="External"/><Relationship Id="rId565" Type="http://schemas.openxmlformats.org/officeDocument/2006/relationships/hyperlink" Target="https://agent-admin.paveapi.com/inspectionView/AMWK-0MYLYBSRXM?activeTab=past-sessions" TargetMode="External"/><Relationship Id="rId322" Type="http://schemas.openxmlformats.org/officeDocument/2006/relationships/hyperlink" Target="https://agent-admin.paveapi.com/inspectionView/LTM-9XTEDOGCVL?activeTab=past-sessions" TargetMode="External"/><Relationship Id="rId564" Type="http://schemas.openxmlformats.org/officeDocument/2006/relationships/hyperlink" Target="https://agent-admin.paveapi.com/inspectionView/AMDE-GDORREDY87?activeTab=past-sessions" TargetMode="External"/><Relationship Id="rId321" Type="http://schemas.openxmlformats.org/officeDocument/2006/relationships/hyperlink" Target="https://agent-admin.paveapi.com/inspectionView/CRMI-EAFCPUYZLY?activeTab=past-sessions" TargetMode="External"/><Relationship Id="rId563" Type="http://schemas.openxmlformats.org/officeDocument/2006/relationships/hyperlink" Target="https://agent-admin.paveapi.com/inspectionView/AMWT-HT9ZO2CYIJ?activeTab=past-sessions" TargetMode="External"/><Relationship Id="rId320" Type="http://schemas.openxmlformats.org/officeDocument/2006/relationships/hyperlink" Target="https://agent-admin.paveapi.com/inspectionView/CRMI-JWNWNABRTR?activeTab=past-sessions" TargetMode="External"/><Relationship Id="rId562" Type="http://schemas.openxmlformats.org/officeDocument/2006/relationships/hyperlink" Target="https://agent-admin.paveapi.com/inspectionView/AMWT-IKKALISMN7?activeTab=past-sessions" TargetMode="External"/><Relationship Id="rId316" Type="http://schemas.openxmlformats.org/officeDocument/2006/relationships/hyperlink" Target="https://agent-admin.paveapi.com/inspectionView/CRMT-GT03NX4CAT?activeTab=past-sessions" TargetMode="External"/><Relationship Id="rId558" Type="http://schemas.openxmlformats.org/officeDocument/2006/relationships/hyperlink" Target="https://agent-admin.paveapi.com/inspectionView/AMWT-G5TOYNXZ9A?activeTab=past-sessions" TargetMode="External"/><Relationship Id="rId315" Type="http://schemas.openxmlformats.org/officeDocument/2006/relationships/hyperlink" Target="https://agent-admin.paveapi.com/inspectionView/AMFR-A58K5BBFIY?activeTab=past-sessions" TargetMode="External"/><Relationship Id="rId557" Type="http://schemas.openxmlformats.org/officeDocument/2006/relationships/hyperlink" Target="https://agent-admin.paveapi.com/inspectionView/AMES-2RT85R10IS?activeTab=past-sessions" TargetMode="External"/><Relationship Id="rId314" Type="http://schemas.openxmlformats.org/officeDocument/2006/relationships/hyperlink" Target="https://agent-admin.paveapi.com/inspectionView/CRMI-KJMRWEKJC5?activeTab=past-sessions" TargetMode="External"/><Relationship Id="rId556" Type="http://schemas.openxmlformats.org/officeDocument/2006/relationships/hyperlink" Target="https://agent-admin.paveapi.com/inspectionView/AMWT-244BZF79HB?activeTab=past-sessions" TargetMode="External"/><Relationship Id="rId313" Type="http://schemas.openxmlformats.org/officeDocument/2006/relationships/hyperlink" Target="https://agent-admin.paveapi.com/inspectionView/CRMT-8NFJHV2JBP?activeTab=past-sessions" TargetMode="External"/><Relationship Id="rId555" Type="http://schemas.openxmlformats.org/officeDocument/2006/relationships/hyperlink" Target="https://agent-admin.paveapi.com/inspectionView/AMDE-URDL3JLXFS?activeTab=past-sessions" TargetMode="External"/><Relationship Id="rId319" Type="http://schemas.openxmlformats.org/officeDocument/2006/relationships/hyperlink" Target="https://agent-admin.paveapi.com/inspectionView/AMWT-IUKFGD9VDZ?activeTab=past-sessions" TargetMode="External"/><Relationship Id="rId318" Type="http://schemas.openxmlformats.org/officeDocument/2006/relationships/hyperlink" Target="https://agent-admin.paveapi.com/inspectionView/CRMT-EHQTPPTYNO?activeTab=past-sessions" TargetMode="External"/><Relationship Id="rId317" Type="http://schemas.openxmlformats.org/officeDocument/2006/relationships/hyperlink" Target="https://agent-admin.paveapi.com/inspectionView/AMWT-BRG7RJU7A6?activeTab=past-sessions" TargetMode="External"/><Relationship Id="rId559" Type="http://schemas.openxmlformats.org/officeDocument/2006/relationships/hyperlink" Target="https://agent-admin.paveapi.com/inspectionView/AMWT-TMMDKXII35?activeTab=past-sessions" TargetMode="External"/><Relationship Id="rId550" Type="http://schemas.openxmlformats.org/officeDocument/2006/relationships/hyperlink" Target="https://agent-admin.paveapi.com/inspectionView/AMWT-DF3BHCCAJ8?activeTab=past-sessions" TargetMode="External"/><Relationship Id="rId312" Type="http://schemas.openxmlformats.org/officeDocument/2006/relationships/hyperlink" Target="https://agent-admin.paveapi.com/inspectionView/AMWT-4YRTKDTCC6?activeTab=past-sessions" TargetMode="External"/><Relationship Id="rId554" Type="http://schemas.openxmlformats.org/officeDocument/2006/relationships/hyperlink" Target="https://agent-admin.paveapi.com/inspectionView/AMWT-EIIAO8NBNT?activeTab=past-sessions" TargetMode="External"/><Relationship Id="rId311" Type="http://schemas.openxmlformats.org/officeDocument/2006/relationships/hyperlink" Target="https://agent-admin.paveapi.com/inspectionView/CRMI-BMYPEVOIFT?activeTab=past-sessions" TargetMode="External"/><Relationship Id="rId553" Type="http://schemas.openxmlformats.org/officeDocument/2006/relationships/hyperlink" Target="https://agent-admin.paveapi.com/inspectionView/AMWT-PGR0LQE1HV?activeTab=past-sessions" TargetMode="External"/><Relationship Id="rId310" Type="http://schemas.openxmlformats.org/officeDocument/2006/relationships/hyperlink" Target="https://agent-admin.paveapi.com/inspectionView/CRMI-SI2HOALV71?activeTab=past-sessions" TargetMode="External"/><Relationship Id="rId552" Type="http://schemas.openxmlformats.org/officeDocument/2006/relationships/hyperlink" Target="https://agent-admin.paveapi.com/inspectionView/AMWT-CIUUQNXKJP?activeTab=past-sessions" TargetMode="External"/><Relationship Id="rId551" Type="http://schemas.openxmlformats.org/officeDocument/2006/relationships/hyperlink" Target="https://agent-admin.paveapi.com/inspectionView/AMWT-44YVQ7ZSIO?activeTab=past-sessions" TargetMode="External"/><Relationship Id="rId297" Type="http://schemas.openxmlformats.org/officeDocument/2006/relationships/hyperlink" Target="https://agent-admin.paveapi.com/inspectionView/AMES-XJO4ZS6VS3?activeTab=past-sessions" TargetMode="External"/><Relationship Id="rId296" Type="http://schemas.openxmlformats.org/officeDocument/2006/relationships/hyperlink" Target="https://agent-admin.paveapi.com/inspectionView/CRMI-XPVPDWAGUP?activeTab=past-sessions" TargetMode="External"/><Relationship Id="rId295" Type="http://schemas.openxmlformats.org/officeDocument/2006/relationships/hyperlink" Target="https://agent-admin.paveapi.com/inspectionView/CRMI-CB0PEXMTK9?activeTab=past-sessions" TargetMode="External"/><Relationship Id="rId294" Type="http://schemas.openxmlformats.org/officeDocument/2006/relationships/hyperlink" Target="https://agent-admin.paveapi.com/inspectionView/LTM-S3ENYJRMEX?activeTab=past-sessions" TargetMode="External"/><Relationship Id="rId299" Type="http://schemas.openxmlformats.org/officeDocument/2006/relationships/hyperlink" Target="https://agent-admin.paveapi.com/inspectionView/AMWT-CQJEXYJOWZ?activeTab=past-sessions" TargetMode="External"/><Relationship Id="rId298" Type="http://schemas.openxmlformats.org/officeDocument/2006/relationships/hyperlink" Target="https://agent-admin.paveapi.com/inspectionView/CRMI-DLRBFGVFCG?activeTab=past-sessions" TargetMode="External"/><Relationship Id="rId271" Type="http://schemas.openxmlformats.org/officeDocument/2006/relationships/hyperlink" Target="https://agent-admin.paveapi.com/inspectionView/AMWT-H3YQAOXFIN?activeTab=past-sessions" TargetMode="External"/><Relationship Id="rId270" Type="http://schemas.openxmlformats.org/officeDocument/2006/relationships/hyperlink" Target="https://agent-admin.paveapi.com/inspectionView/AMWT-5OPTHJK1AU?activeTab=past-sessions" TargetMode="External"/><Relationship Id="rId269" Type="http://schemas.openxmlformats.org/officeDocument/2006/relationships/hyperlink" Target="https://agent-admin.paveapi.com/inspectionView/AMWK-NAVIUI9OYW?activeTab=past-sessions" TargetMode="External"/><Relationship Id="rId264" Type="http://schemas.openxmlformats.org/officeDocument/2006/relationships/hyperlink" Target="https://agent-admin.paveapi.com/inspectionView/AMFR-VNKLA4QICU?activeTab=past-sessions" TargetMode="External"/><Relationship Id="rId263" Type="http://schemas.openxmlformats.org/officeDocument/2006/relationships/hyperlink" Target="https://agent-admin.paveapi.com/inspectionView/AMDE-CQ4WEHKB2F?activeTab=past-sessions" TargetMode="External"/><Relationship Id="rId262" Type="http://schemas.openxmlformats.org/officeDocument/2006/relationships/hyperlink" Target="https://agent-admin.paveapi.com/inspectionView/AMES-GBYVBKGD23?activeTab=past-sessions" TargetMode="External"/><Relationship Id="rId261" Type="http://schemas.openxmlformats.org/officeDocument/2006/relationships/hyperlink" Target="https://agent-admin.paveapi.com/inspectionView/ADF-YGQRRLCOEY?activeTab=past-sessions" TargetMode="External"/><Relationship Id="rId268" Type="http://schemas.openxmlformats.org/officeDocument/2006/relationships/hyperlink" Target="https://agent-admin.paveapi.com/inspectionView/CRMI-NE4NQRXAYC?activeTab=past-sessions" TargetMode="External"/><Relationship Id="rId267" Type="http://schemas.openxmlformats.org/officeDocument/2006/relationships/hyperlink" Target="https://agent-admin.paveapi.com/inspectionView/AMWT-CLKS4VCJS4?activeTab=past-sessions" TargetMode="External"/><Relationship Id="rId266" Type="http://schemas.openxmlformats.org/officeDocument/2006/relationships/hyperlink" Target="https://agent-admin.paveapi.com/inspectionView/ADF-8JNOTAPM7R?activeTab=past-sessions" TargetMode="External"/><Relationship Id="rId265" Type="http://schemas.openxmlformats.org/officeDocument/2006/relationships/hyperlink" Target="https://agent-admin.paveapi.com/inspectionView/AMDE-BLI4AUXLEE?activeTab=past-sessions" TargetMode="External"/><Relationship Id="rId260" Type="http://schemas.openxmlformats.org/officeDocument/2006/relationships/hyperlink" Target="https://agent-admin.paveapi.com/inspectionView/AMAU-0CA86VF8HY?activeTab=past-sessions" TargetMode="External"/><Relationship Id="rId259" Type="http://schemas.openxmlformats.org/officeDocument/2006/relationships/hyperlink" Target="https://agent-admin.paveapi.com/inspectionView/AMWT-3ATJXU5EE8?activeTab=past-sessions" TargetMode="External"/><Relationship Id="rId258" Type="http://schemas.openxmlformats.org/officeDocument/2006/relationships/hyperlink" Target="https://agent-admin.paveapi.com/inspectionView/AMWT-C13EBSVOIV?activeTab=past-sessions" TargetMode="External"/><Relationship Id="rId253" Type="http://schemas.openxmlformats.org/officeDocument/2006/relationships/hyperlink" Target="https://agent-admin.paveapi.com/inspectionView/AMWT-F3NTHYPAOC?activeTab=past-sessions" TargetMode="External"/><Relationship Id="rId495" Type="http://schemas.openxmlformats.org/officeDocument/2006/relationships/hyperlink" Target="https://agent-admin.paveapi.com/inspectionView/AMWT-DIEGJZWSCX?activeTab=past-sessions" TargetMode="External"/><Relationship Id="rId252" Type="http://schemas.openxmlformats.org/officeDocument/2006/relationships/hyperlink" Target="https://agent-admin.paveapi.com/inspectionView/AMWT-HJEE3DWBK6?activeTab=past-sessions" TargetMode="External"/><Relationship Id="rId494" Type="http://schemas.openxmlformats.org/officeDocument/2006/relationships/hyperlink" Target="https://agent-admin.paveapi.com/inspectionView/AMDE-QWRV1QZECD?activeTab=past-sessions" TargetMode="External"/><Relationship Id="rId251" Type="http://schemas.openxmlformats.org/officeDocument/2006/relationships/hyperlink" Target="https://agent-admin.paveapi.com/inspectionView/CRMI-GFXTYLVB5Z?activeTab=past-sessions" TargetMode="External"/><Relationship Id="rId493" Type="http://schemas.openxmlformats.org/officeDocument/2006/relationships/hyperlink" Target="https://agent-admin.paveapi.com/inspectionView/AMWT-F9MPDNGAVZ?activeTab=past-sessions" TargetMode="External"/><Relationship Id="rId250" Type="http://schemas.openxmlformats.org/officeDocument/2006/relationships/hyperlink" Target="https://agent-admin.paveapi.com/inspectionView/AMWK-FJJHJCSYWN?activeTab=past-sessions" TargetMode="External"/><Relationship Id="rId492" Type="http://schemas.openxmlformats.org/officeDocument/2006/relationships/hyperlink" Target="https://agent-admin.paveapi.com/inspectionView/AMWT-QIWOAOVGSV?activeTab=past-sessions" TargetMode="External"/><Relationship Id="rId257" Type="http://schemas.openxmlformats.org/officeDocument/2006/relationships/hyperlink" Target="https://agent-admin.paveapi.com/inspectionView/AMWK-YY1GXLJR8T?activeTab=past-sessions" TargetMode="External"/><Relationship Id="rId499" Type="http://schemas.openxmlformats.org/officeDocument/2006/relationships/hyperlink" Target="https://agent-admin.paveapi.com/inspectionView/AMWT-LV8DKYKSBY?activeTab=past-sessions" TargetMode="External"/><Relationship Id="rId256" Type="http://schemas.openxmlformats.org/officeDocument/2006/relationships/hyperlink" Target="https://agent-admin.paveapi.com/inspectionView/AMWT-ELLZ9XX6KU?activeTab=past-sessions" TargetMode="External"/><Relationship Id="rId498" Type="http://schemas.openxmlformats.org/officeDocument/2006/relationships/hyperlink" Target="https://agent-admin.paveapi.com/inspectionView/AMWT-RARLRCFELQ?activeTab=past-sessions" TargetMode="External"/><Relationship Id="rId255" Type="http://schemas.openxmlformats.org/officeDocument/2006/relationships/hyperlink" Target="https://agent-admin.paveapi.com/inspectionView/AMDE-MA2LGRVMPZ?activeTab=past-sessions" TargetMode="External"/><Relationship Id="rId497" Type="http://schemas.openxmlformats.org/officeDocument/2006/relationships/hyperlink" Target="https://agent-admin.paveapi.com/inspectionView/AMWT-DYUKTCLXII?activeTab=past-sessions" TargetMode="External"/><Relationship Id="rId254" Type="http://schemas.openxmlformats.org/officeDocument/2006/relationships/hyperlink" Target="https://agent-admin.paveapi.com/inspectionView/AMWT-NCIEFMHKJB?activeTab=past-sessions" TargetMode="External"/><Relationship Id="rId496" Type="http://schemas.openxmlformats.org/officeDocument/2006/relationships/hyperlink" Target="https://agent-admin.paveapi.com/inspectionView/AMWT-COFSUKJAFO?activeTab=past-sessions" TargetMode="External"/><Relationship Id="rId293" Type="http://schemas.openxmlformats.org/officeDocument/2006/relationships/hyperlink" Target="https://agent-admin.paveapi.com/inspectionView/CRMI-XMB6CMA9JB?activeTab=past-sessions" TargetMode="External"/><Relationship Id="rId292" Type="http://schemas.openxmlformats.org/officeDocument/2006/relationships/hyperlink" Target="https://agent-admin.paveapi.com/inspectionView/CRMI-FV5RYMUB9T?activeTab=past-sessions" TargetMode="External"/><Relationship Id="rId291" Type="http://schemas.openxmlformats.org/officeDocument/2006/relationships/hyperlink" Target="https://agent-admin.paveapi.com/inspectionView/AMWT-UJOCUW7UZM?activeTab=past-sessions" TargetMode="External"/><Relationship Id="rId290" Type="http://schemas.openxmlformats.org/officeDocument/2006/relationships/hyperlink" Target="https://agent-admin.paveapi.com/inspectionView/CRMT-QI8XCWBN96?activeTab=past-sessions" TargetMode="External"/><Relationship Id="rId286" Type="http://schemas.openxmlformats.org/officeDocument/2006/relationships/hyperlink" Target="https://agent-admin.paveapi.com/inspectionView/CRMI-ZMFO9JCQ7A?activeTab=past-sessions" TargetMode="External"/><Relationship Id="rId285" Type="http://schemas.openxmlformats.org/officeDocument/2006/relationships/hyperlink" Target="https://agent-admin.paveapi.com/inspectionView/CRMT-1NPZHNZJR9?activeTab=past-sessions" TargetMode="External"/><Relationship Id="rId284" Type="http://schemas.openxmlformats.org/officeDocument/2006/relationships/hyperlink" Target="https://agent-admin.paveapi.com/inspectionView/CRMI-KQQXIUYIM3?activeTab=past-sessions" TargetMode="External"/><Relationship Id="rId283" Type="http://schemas.openxmlformats.org/officeDocument/2006/relationships/hyperlink" Target="https://agent-admin.paveapi.com/inspectionView/CRMT-BU8ZY9PCE8?activeTab=past-sessions" TargetMode="External"/><Relationship Id="rId289" Type="http://schemas.openxmlformats.org/officeDocument/2006/relationships/hyperlink" Target="https://agent-admin.paveapi.com/inspectionView/AMWT-EZXB8OZHAU?activeTab=past-sessions" TargetMode="External"/><Relationship Id="rId288" Type="http://schemas.openxmlformats.org/officeDocument/2006/relationships/hyperlink" Target="https://agent-admin.paveapi.com/inspectionView/CRMT-J3RUUYATDF?activeTab=past-sessions" TargetMode="External"/><Relationship Id="rId287" Type="http://schemas.openxmlformats.org/officeDocument/2006/relationships/hyperlink" Target="https://agent-admin.paveapi.com/inspectionView/CRMI-RPBMHEYUCQ?activeTab=past-sessions" TargetMode="External"/><Relationship Id="rId282" Type="http://schemas.openxmlformats.org/officeDocument/2006/relationships/hyperlink" Target="https://agent-admin.paveapi.com/inspectionView/CRMT-ALMX2GNWXM?activeTab=past-sessions" TargetMode="External"/><Relationship Id="rId281" Type="http://schemas.openxmlformats.org/officeDocument/2006/relationships/hyperlink" Target="https://agent-admin.paveapi.com/inspectionView/CRMT-DA6TH6TNM3?activeTab=past-sessions" TargetMode="External"/><Relationship Id="rId280" Type="http://schemas.openxmlformats.org/officeDocument/2006/relationships/hyperlink" Target="https://agent-admin.paveapi.com/inspectionView/CRMT-MFCPMVDSEX?activeTab=past-sessions" TargetMode="External"/><Relationship Id="rId275" Type="http://schemas.openxmlformats.org/officeDocument/2006/relationships/hyperlink" Target="https://agent-admin.paveapi.com/inspectionView/CRMI-7VXIDIXDZZ?activeTab=past-sessions" TargetMode="External"/><Relationship Id="rId274" Type="http://schemas.openxmlformats.org/officeDocument/2006/relationships/hyperlink" Target="https://agent-admin.paveapi.com/inspectionView/CRMT-WVFE8STTRQ?activeTab=past-sessions" TargetMode="External"/><Relationship Id="rId273" Type="http://schemas.openxmlformats.org/officeDocument/2006/relationships/hyperlink" Target="https://agent-admin.paveapi.com/inspectionView/AZEB-WEVMCKGIKD?activeTab=past-sessions" TargetMode="External"/><Relationship Id="rId272" Type="http://schemas.openxmlformats.org/officeDocument/2006/relationships/hyperlink" Target="https://agent-admin.paveapi.com/inspectionView/AMWT-Y6OIP7YIRI?activeTab=past-sessions" TargetMode="External"/><Relationship Id="rId279" Type="http://schemas.openxmlformats.org/officeDocument/2006/relationships/hyperlink" Target="https://agent-admin.paveapi.com/inspectionView/AMWT-ATA19ADM3K?activeTab=past-sessions" TargetMode="External"/><Relationship Id="rId278" Type="http://schemas.openxmlformats.org/officeDocument/2006/relationships/hyperlink" Target="https://agent-admin.paveapi.com/inspectionView/CRMI-RLFOE9JSVX?activeTab=past-sessions" TargetMode="External"/><Relationship Id="rId277" Type="http://schemas.openxmlformats.org/officeDocument/2006/relationships/hyperlink" Target="https://agent-admin.paveapi.com/inspectionView/CRMI-CKCH8EGN3L?activeTab=past-sessions" TargetMode="External"/><Relationship Id="rId276" Type="http://schemas.openxmlformats.org/officeDocument/2006/relationships/hyperlink" Target="https://agent-admin.paveapi.com/inspectionView/AMWT-QRDVPSRRYX?activeTab=past-sessions" TargetMode="External"/><Relationship Id="rId629" Type="http://schemas.openxmlformats.org/officeDocument/2006/relationships/hyperlink" Target="https://agent-admin.paveapi.com/inspectionView/AMIT-VQTYA89TEW?activeTab=past-sessions" TargetMode="External"/><Relationship Id="rId624" Type="http://schemas.openxmlformats.org/officeDocument/2006/relationships/hyperlink" Target="https://agent-admin.paveapi.com/inspectionView/AMWT-6EQB2F3ZDA?activeTab=past-sessions" TargetMode="External"/><Relationship Id="rId623" Type="http://schemas.openxmlformats.org/officeDocument/2006/relationships/hyperlink" Target="https://agent-admin.paveapi.com/inspectionView/AMWT-ZRDCWQM6MA?activeTab=past-sessions" TargetMode="External"/><Relationship Id="rId622" Type="http://schemas.openxmlformats.org/officeDocument/2006/relationships/hyperlink" Target="https://agent-admin.paveapi.com/inspectionView/AMWT-EYF8ETFNTR?activeTab=past-sessions" TargetMode="External"/><Relationship Id="rId621" Type="http://schemas.openxmlformats.org/officeDocument/2006/relationships/hyperlink" Target="https://agent-admin.paveapi.com/inspectionView/AMWT-YVV0YZ8T3O?activeTab=past-sessions" TargetMode="External"/><Relationship Id="rId628" Type="http://schemas.openxmlformats.org/officeDocument/2006/relationships/hyperlink" Target="https://agent-admin.paveapi.com/inspectionView/AMWT-V9ODINM2JQ?activeTab=past-sessions" TargetMode="External"/><Relationship Id="rId627" Type="http://schemas.openxmlformats.org/officeDocument/2006/relationships/hyperlink" Target="https://agent-admin.paveapi.com/inspectionView/AMWT-OY1QSIAWW5?activeTab=past-sessions" TargetMode="External"/><Relationship Id="rId626" Type="http://schemas.openxmlformats.org/officeDocument/2006/relationships/hyperlink" Target="https://agent-admin.paveapi.com/inspectionView/AMWT-BSER2CXD85?activeTab=past-sessions" TargetMode="External"/><Relationship Id="rId625" Type="http://schemas.openxmlformats.org/officeDocument/2006/relationships/hyperlink" Target="https://agent-admin.paveapi.com/inspectionView/AMWT-D7ZH4ACKKT?activeTab=past-sessions" TargetMode="External"/><Relationship Id="rId620" Type="http://schemas.openxmlformats.org/officeDocument/2006/relationships/hyperlink" Target="https://agent-admin.paveapi.com/inspectionView/AMWT-RR6UPWJWPG?activeTab=past-sessions" TargetMode="External"/><Relationship Id="rId619" Type="http://schemas.openxmlformats.org/officeDocument/2006/relationships/hyperlink" Target="https://agent-admin.paveapi.com/inspectionView/AMWT-IVHFQ28RAA?activeTab=past-sessions" TargetMode="External"/><Relationship Id="rId618" Type="http://schemas.openxmlformats.org/officeDocument/2006/relationships/hyperlink" Target="https://agent-admin.paveapi.com/inspectionView/AMWT-MKDLCR1CDU?activeTab=past-sessions" TargetMode="External"/><Relationship Id="rId613" Type="http://schemas.openxmlformats.org/officeDocument/2006/relationships/hyperlink" Target="https://agent-admin.paveapi.com/inspectionView/AMDE-SEFMWX0SA1?activeTab=past-sessions" TargetMode="External"/><Relationship Id="rId612" Type="http://schemas.openxmlformats.org/officeDocument/2006/relationships/hyperlink" Target="https://agent-admin.paveapi.com/inspectionView/AMWK-TY9DR2OTE4?activeTab=past-sessions" TargetMode="External"/><Relationship Id="rId611" Type="http://schemas.openxmlformats.org/officeDocument/2006/relationships/hyperlink" Target="https://agent-admin.paveapi.com/inspectionView/AMWT-YLVS3YR51X?activeTab=past-sessions" TargetMode="External"/><Relationship Id="rId610" Type="http://schemas.openxmlformats.org/officeDocument/2006/relationships/hyperlink" Target="https://agent-admin.paveapi.com/inspectionView/AMES-ZDEPNIVCFT?activeTab=past-sessions" TargetMode="External"/><Relationship Id="rId617" Type="http://schemas.openxmlformats.org/officeDocument/2006/relationships/hyperlink" Target="https://agent-admin.paveapi.com/inspectionView/AMWT-S8S3OHGB2Q?activeTab=past-sessions" TargetMode="External"/><Relationship Id="rId616" Type="http://schemas.openxmlformats.org/officeDocument/2006/relationships/hyperlink" Target="https://agent-admin.paveapi.com/inspectionView/AMWT-NTIG3MFFDM?activeTab=past-sessions" TargetMode="External"/><Relationship Id="rId615" Type="http://schemas.openxmlformats.org/officeDocument/2006/relationships/hyperlink" Target="https://agent-admin.paveapi.com/inspectionView/AMWT-SPFKCQUKFQ?activeTab=past-sessions" TargetMode="External"/><Relationship Id="rId614" Type="http://schemas.openxmlformats.org/officeDocument/2006/relationships/hyperlink" Target="https://agent-admin.paveapi.com/inspectionView/AMWT-9NTRQMLSAA?activeTab=past-sessions" TargetMode="External"/><Relationship Id="rId409" Type="http://schemas.openxmlformats.org/officeDocument/2006/relationships/hyperlink" Target="https://agent-admin.paveapi.com/inspectionView/AMDE-6KXBGNXXFF?activeTab=past-sessions" TargetMode="External"/><Relationship Id="rId404" Type="http://schemas.openxmlformats.org/officeDocument/2006/relationships/hyperlink" Target="https://agent-admin.paveapi.com/inspectionView/AMWT-JNPUGQVR0W?activeTab=past-sessions" TargetMode="External"/><Relationship Id="rId646" Type="http://schemas.openxmlformats.org/officeDocument/2006/relationships/hyperlink" Target="https://agent-admin.paveapi.com/inspectionView/AMWT-BHA9BZFDDU?activeTab=past-sessions" TargetMode="External"/><Relationship Id="rId403" Type="http://schemas.openxmlformats.org/officeDocument/2006/relationships/hyperlink" Target="https://agent-admin.paveapi.com/inspectionView/AMWT-FQYPPH6PEP?activeTab=past-sessions" TargetMode="External"/><Relationship Id="rId645" Type="http://schemas.openxmlformats.org/officeDocument/2006/relationships/hyperlink" Target="https://agent-admin.paveapi.com/inspectionView/AMWT-CGUCRYKFO6?activeTab=past-sessions" TargetMode="External"/><Relationship Id="rId402" Type="http://schemas.openxmlformats.org/officeDocument/2006/relationships/hyperlink" Target="https://agent-admin.paveapi.com/inspectionView/AMWT-1MPJUS46ZN?activeTab=past-sessions" TargetMode="External"/><Relationship Id="rId644" Type="http://schemas.openxmlformats.org/officeDocument/2006/relationships/hyperlink" Target="https://agent-admin.paveapi.com/inspectionView/AMWT-Y7NIRGXNFY?activeTab=past-sessions" TargetMode="External"/><Relationship Id="rId401" Type="http://schemas.openxmlformats.org/officeDocument/2006/relationships/hyperlink" Target="https://agent-admin.paveapi.com/inspectionView/AMDE-YY0OON6L0K?activeTab=past-sessions" TargetMode="External"/><Relationship Id="rId643" Type="http://schemas.openxmlformats.org/officeDocument/2006/relationships/hyperlink" Target="https://agent-admin.paveapi.com/inspectionView/AMWT-BD7P7AUYNZ?activeTab=past-sessions" TargetMode="External"/><Relationship Id="rId408" Type="http://schemas.openxmlformats.org/officeDocument/2006/relationships/hyperlink" Target="https://agent-admin.paveapi.com/inspectionView/AMWT-PIEYZTASQO?activeTab=past-sessions" TargetMode="External"/><Relationship Id="rId407" Type="http://schemas.openxmlformats.org/officeDocument/2006/relationships/hyperlink" Target="https://agent-admin.paveapi.com/inspectionView/AMWT-FQZ13RAWWM?activeTab=past-sessions" TargetMode="External"/><Relationship Id="rId649" Type="http://schemas.openxmlformats.org/officeDocument/2006/relationships/hyperlink" Target="https://agent-admin.paveapi.com/inspectionView/AMWK-WHHLN7STJK?activeTab=past-sessions" TargetMode="External"/><Relationship Id="rId406" Type="http://schemas.openxmlformats.org/officeDocument/2006/relationships/hyperlink" Target="https://agent-admin.paveapi.com/inspectionView/AMWT-MYS3PX5MMA?activeTab=past-sessions" TargetMode="External"/><Relationship Id="rId648" Type="http://schemas.openxmlformats.org/officeDocument/2006/relationships/hyperlink" Target="https://agent-admin.paveapi.com/inspectionView/AMWT-BR8TIFXR1R?activeTab=past-sessions" TargetMode="External"/><Relationship Id="rId405" Type="http://schemas.openxmlformats.org/officeDocument/2006/relationships/hyperlink" Target="https://agent-admin.paveapi.com/inspectionView/AMWT-IJIU114LVQ?activeTab=past-sessions" TargetMode="External"/><Relationship Id="rId647" Type="http://schemas.openxmlformats.org/officeDocument/2006/relationships/hyperlink" Target="https://agent-admin.paveapi.com/inspectionView/AMWT-LIBJJI6XB4?activeTab=past-sessions" TargetMode="External"/><Relationship Id="rId400" Type="http://schemas.openxmlformats.org/officeDocument/2006/relationships/hyperlink" Target="https://agent-admin.paveapi.com/inspectionView/AMFR-IKUGG31C6U?activeTab=past-sessions" TargetMode="External"/><Relationship Id="rId642" Type="http://schemas.openxmlformats.org/officeDocument/2006/relationships/hyperlink" Target="https://agent-admin.paveapi.com/inspectionView/AMWT-HT7Z3MZ39J?activeTab=past-sessions" TargetMode="External"/><Relationship Id="rId641" Type="http://schemas.openxmlformats.org/officeDocument/2006/relationships/hyperlink" Target="https://agent-admin.paveapi.com/inspectionView/AMWT-VYAKSDUSGS?activeTab=past-sessions" TargetMode="External"/><Relationship Id="rId640" Type="http://schemas.openxmlformats.org/officeDocument/2006/relationships/hyperlink" Target="https://agent-admin.paveapi.com/inspectionView/AMWT-MM9E35LLR1?activeTab=past-sessions" TargetMode="External"/><Relationship Id="rId635" Type="http://schemas.openxmlformats.org/officeDocument/2006/relationships/hyperlink" Target="https://agent-admin.paveapi.com/inspectionView/AMWT-LR4WXIRKTD?activeTab=past-sessions" TargetMode="External"/><Relationship Id="rId634" Type="http://schemas.openxmlformats.org/officeDocument/2006/relationships/hyperlink" Target="https://agent-admin.paveapi.com/inspectionView/AMWT-Z0ZG1WH1WD?activeTab=past-sessions" TargetMode="External"/><Relationship Id="rId633" Type="http://schemas.openxmlformats.org/officeDocument/2006/relationships/hyperlink" Target="https://agent-admin.paveapi.com/inspectionView/AMWT-HFB75WVLCY?activeTab=past-sessions" TargetMode="External"/><Relationship Id="rId632" Type="http://schemas.openxmlformats.org/officeDocument/2006/relationships/hyperlink" Target="https://agent-admin.paveapi.com/inspectionView/AMWK-KMCONMHCPW?activeTab=past-sessions" TargetMode="External"/><Relationship Id="rId639" Type="http://schemas.openxmlformats.org/officeDocument/2006/relationships/hyperlink" Target="https://agent-admin.paveapi.com/inspectionView/AMES-HVSSIK8NOZ?activeTab=past-sessions" TargetMode="External"/><Relationship Id="rId638" Type="http://schemas.openxmlformats.org/officeDocument/2006/relationships/hyperlink" Target="https://agent-admin.paveapi.com/inspectionView/AMWT-CJPVHV0SOG?activeTab=past-sessions" TargetMode="External"/><Relationship Id="rId637" Type="http://schemas.openxmlformats.org/officeDocument/2006/relationships/hyperlink" Target="https://agent-admin.paveapi.com/inspectionView/AMWT-MTVUBFENL1?activeTab=past-sessions" TargetMode="External"/><Relationship Id="rId636" Type="http://schemas.openxmlformats.org/officeDocument/2006/relationships/hyperlink" Target="https://agent-admin.paveapi.com/inspectionView/AMWT-XBWPOSOEJ9?activeTab=past-sessions" TargetMode="External"/><Relationship Id="rId631" Type="http://schemas.openxmlformats.org/officeDocument/2006/relationships/hyperlink" Target="https://agent-admin.paveapi.com/inspectionView/AMWT-UUSCRZS9MR?activeTab=past-sessions" TargetMode="External"/><Relationship Id="rId630" Type="http://schemas.openxmlformats.org/officeDocument/2006/relationships/hyperlink" Target="https://agent-admin.paveapi.com/inspectionView/AMWT-MMUDD7KAMM?activeTab=past-sessions" TargetMode="External"/><Relationship Id="rId609" Type="http://schemas.openxmlformats.org/officeDocument/2006/relationships/hyperlink" Target="https://agent-admin.paveapi.com/inspectionView/AMDE-7CKD72KTYE?activeTab=past-sessions" TargetMode="External"/><Relationship Id="rId608" Type="http://schemas.openxmlformats.org/officeDocument/2006/relationships/hyperlink" Target="https://agent-admin.paveapi.com/inspectionView/AMWT-GFE5PI5B8K?activeTab=past-sessions" TargetMode="External"/><Relationship Id="rId607" Type="http://schemas.openxmlformats.org/officeDocument/2006/relationships/hyperlink" Target="https://agent-admin.paveapi.com/inspectionView/AMWT-AKIGNTOQUA?activeTab=past-sessions" TargetMode="External"/><Relationship Id="rId602" Type="http://schemas.openxmlformats.org/officeDocument/2006/relationships/hyperlink" Target="https://agent-admin.paveapi.com/inspectionView/AMWT-TU1SDQNXX9?activeTab=past-sessions" TargetMode="External"/><Relationship Id="rId601" Type="http://schemas.openxmlformats.org/officeDocument/2006/relationships/hyperlink" Target="https://agent-admin.paveapi.com/inspectionView/AMWT-SMAMDBIPX6?activeTab=past-sessions" TargetMode="External"/><Relationship Id="rId600" Type="http://schemas.openxmlformats.org/officeDocument/2006/relationships/hyperlink" Target="https://agent-admin.paveapi.com/inspectionView/AMRR-PQXH961TFD?activeTab=past-sessions" TargetMode="External"/><Relationship Id="rId606" Type="http://schemas.openxmlformats.org/officeDocument/2006/relationships/hyperlink" Target="https://agent-admin.paveapi.com/inspectionView/AMES-U43JURKWT2?activeTab=past-sessions" TargetMode="External"/><Relationship Id="rId605" Type="http://schemas.openxmlformats.org/officeDocument/2006/relationships/hyperlink" Target="https://agent-admin.paveapi.com/inspectionView/AMDE-ZKIAOEJIRI?activeTab=past-sessions" TargetMode="External"/><Relationship Id="rId604" Type="http://schemas.openxmlformats.org/officeDocument/2006/relationships/hyperlink" Target="https://agent-admin.paveapi.com/inspectionView/AMWT-WBEQPINXMF?activeTab=past-sessions" TargetMode="External"/><Relationship Id="rId603" Type="http://schemas.openxmlformats.org/officeDocument/2006/relationships/hyperlink" Target="https://agent-admin.paveapi.com/inspectionView/AMWT-9MZDVHDLZ8?activeTab=past-sessions" TargetMode="External"/><Relationship Id="rId228" Type="http://schemas.openxmlformats.org/officeDocument/2006/relationships/hyperlink" Target="https://agent-admin.paveapi.com/inspectionView/AMFR-QLCBTQ9EFH?activeTab=past-sessions" TargetMode="External"/><Relationship Id="rId227" Type="http://schemas.openxmlformats.org/officeDocument/2006/relationships/hyperlink" Target="https://agent-admin.paveapi.com/inspectionView/AMES-12SFM9DXQY?activeTab=past-sessions" TargetMode="External"/><Relationship Id="rId469" Type="http://schemas.openxmlformats.org/officeDocument/2006/relationships/hyperlink" Target="https://agent-admin.paveapi.com/inspectionView/AMDE-HYNOJJJSKX?activeTab=past-sessions" TargetMode="External"/><Relationship Id="rId226" Type="http://schemas.openxmlformats.org/officeDocument/2006/relationships/hyperlink" Target="https://agent-admin.paveapi.com/inspectionView/AMWT-I0JETRW2U8?activeTab=past-sessions" TargetMode="External"/><Relationship Id="rId468" Type="http://schemas.openxmlformats.org/officeDocument/2006/relationships/hyperlink" Target="https://agent-admin.paveapi.com/inspectionView/AMWT-UP2QWDXXXX?activeTab=past-sessions" TargetMode="External"/><Relationship Id="rId225" Type="http://schemas.openxmlformats.org/officeDocument/2006/relationships/hyperlink" Target="https://agent-admin.paveapi.com/inspectionView/AMWT-SXIIFJGCFK?activeTab=past-sessions" TargetMode="External"/><Relationship Id="rId467" Type="http://schemas.openxmlformats.org/officeDocument/2006/relationships/hyperlink" Target="https://agent-admin.paveapi.com/inspectionView/AMES-RQL9T7AZNU?activeTab=past-sessions" TargetMode="External"/><Relationship Id="rId229" Type="http://schemas.openxmlformats.org/officeDocument/2006/relationships/hyperlink" Target="https://agent-admin.paveapi.com/inspectionView/AMWT-3UK0EAF4X1?activeTab=past-sessions" TargetMode="External"/><Relationship Id="rId220" Type="http://schemas.openxmlformats.org/officeDocument/2006/relationships/hyperlink" Target="https://agent-admin.paveapi.com/inspectionView/AMES-P5SLT7RN72?activeTab=past-sessions" TargetMode="External"/><Relationship Id="rId462" Type="http://schemas.openxmlformats.org/officeDocument/2006/relationships/hyperlink" Target="https://agent-admin.paveapi.com/inspectionView/AMWT-1GHSWWPTVA?activeTab=past-sessions" TargetMode="External"/><Relationship Id="rId461" Type="http://schemas.openxmlformats.org/officeDocument/2006/relationships/hyperlink" Target="https://agent-admin.paveapi.com/inspectionView/AMDE-MKOFIPYMLG?activeTab=past-sessions" TargetMode="External"/><Relationship Id="rId460" Type="http://schemas.openxmlformats.org/officeDocument/2006/relationships/hyperlink" Target="https://agent-admin.paveapi.com/inspectionView/AMWT-WGBYDHASOD?activeTab=past-sessions" TargetMode="External"/><Relationship Id="rId224" Type="http://schemas.openxmlformats.org/officeDocument/2006/relationships/hyperlink" Target="https://agent-admin.paveapi.com/inspectionView/AMES-R7RPY0CZPB?activeTab=past-sessions" TargetMode="External"/><Relationship Id="rId466" Type="http://schemas.openxmlformats.org/officeDocument/2006/relationships/hyperlink" Target="https://agent-admin.paveapi.com/inspectionView/AMFR-SJ4UJZUIMF?activeTab=past-sessions" TargetMode="External"/><Relationship Id="rId223" Type="http://schemas.openxmlformats.org/officeDocument/2006/relationships/hyperlink" Target="https://agent-admin.paveapi.com/inspectionView/AMWT-ZKMWYB32DN?activeTab=past-sessions" TargetMode="External"/><Relationship Id="rId465" Type="http://schemas.openxmlformats.org/officeDocument/2006/relationships/hyperlink" Target="https://agent-admin.paveapi.com/inspectionView/AMWT-K0PKTQAYTJ?activeTab=past-sessions" TargetMode="External"/><Relationship Id="rId222" Type="http://schemas.openxmlformats.org/officeDocument/2006/relationships/hyperlink" Target="https://agent-admin.paveapi.com/inspectionView/AMES-E1DSBP8RB4?activeTab=past-sessions" TargetMode="External"/><Relationship Id="rId464" Type="http://schemas.openxmlformats.org/officeDocument/2006/relationships/hyperlink" Target="https://agent-admin.paveapi.com/inspectionView/AMDE-KZKWTEIQU2?activeTab=past-sessions" TargetMode="External"/><Relationship Id="rId221" Type="http://schemas.openxmlformats.org/officeDocument/2006/relationships/hyperlink" Target="https://agent-admin.paveapi.com/inspectionView/AMAU-OQ6IIKLXZT?activeTab=past-sessions" TargetMode="External"/><Relationship Id="rId463" Type="http://schemas.openxmlformats.org/officeDocument/2006/relationships/hyperlink" Target="https://agent-admin.paveapi.com/inspectionView/AMWT-7WKU1UKBGG?activeTab=past-sessions" TargetMode="External"/><Relationship Id="rId217" Type="http://schemas.openxmlformats.org/officeDocument/2006/relationships/hyperlink" Target="https://agent-admin.paveapi.com/inspectionView/AMWT-RMBN9BMGPX?activeTab=past-sessions" TargetMode="External"/><Relationship Id="rId459" Type="http://schemas.openxmlformats.org/officeDocument/2006/relationships/hyperlink" Target="https://agent-admin.paveapi.com/inspectionView/AMWT-TUAMKKLPUB?activeTab=past-sessions" TargetMode="External"/><Relationship Id="rId216" Type="http://schemas.openxmlformats.org/officeDocument/2006/relationships/hyperlink" Target="https://agent-admin.paveapi.com/inspectionView/AMDE-F9EFJG3NSK?activeTab=past-sessions" TargetMode="External"/><Relationship Id="rId458" Type="http://schemas.openxmlformats.org/officeDocument/2006/relationships/hyperlink" Target="https://agent-admin.paveapi.com/inspectionView/AMWT-7FJEHCS27S?activeTab=past-sessions" TargetMode="External"/><Relationship Id="rId215" Type="http://schemas.openxmlformats.org/officeDocument/2006/relationships/hyperlink" Target="https://agent-admin.paveapi.com/inspectionView/AMWK-JHEO6J6ZEL?activeTab=past-sessions" TargetMode="External"/><Relationship Id="rId457" Type="http://schemas.openxmlformats.org/officeDocument/2006/relationships/hyperlink" Target="https://agent-admin.paveapi.com/inspectionView/AMWT-5VNZOVE5O3?activeTab=past-sessions" TargetMode="External"/><Relationship Id="rId699" Type="http://schemas.openxmlformats.org/officeDocument/2006/relationships/hyperlink" Target="https://agent-admin.paveapi.com/inspectionView/AMWT-ZFX1Q0LFZS?activeTab=past-sessions" TargetMode="External"/><Relationship Id="rId214" Type="http://schemas.openxmlformats.org/officeDocument/2006/relationships/hyperlink" Target="https://agent-admin.paveapi.com/inspectionView/AMWT-POYI0MPZZE?activeTab=past-sessions" TargetMode="External"/><Relationship Id="rId456" Type="http://schemas.openxmlformats.org/officeDocument/2006/relationships/hyperlink" Target="https://agent-admin.paveapi.com/inspectionView/AMWT-7BUQMLXFFK?activeTab=past-sessions" TargetMode="External"/><Relationship Id="rId698" Type="http://schemas.openxmlformats.org/officeDocument/2006/relationships/hyperlink" Target="https://agent-admin.paveapi.com/inspectionView/AMUO-CJ7VDX4PHJ?activeTab=past-sessions" TargetMode="External"/><Relationship Id="rId219" Type="http://schemas.openxmlformats.org/officeDocument/2006/relationships/hyperlink" Target="https://agent-admin.paveapi.com/inspectionView/AMDE-NTMPCFUXN2?activeTab=past-sessions" TargetMode="External"/><Relationship Id="rId218" Type="http://schemas.openxmlformats.org/officeDocument/2006/relationships/hyperlink" Target="https://agent-admin.paveapi.com/inspectionView/AMDE-IXBK4GDEE3?activeTab=past-sessions" TargetMode="External"/><Relationship Id="rId451" Type="http://schemas.openxmlformats.org/officeDocument/2006/relationships/hyperlink" Target="https://agent-admin.paveapi.com/inspectionView/AMWT-XMBENOOR3H?activeTab=past-sessions" TargetMode="External"/><Relationship Id="rId693" Type="http://schemas.openxmlformats.org/officeDocument/2006/relationships/hyperlink" Target="https://agent-admin.paveapi.com/inspectionView/AMUO-NQWTIMFT55?activeTab=past-sessions" TargetMode="External"/><Relationship Id="rId450" Type="http://schemas.openxmlformats.org/officeDocument/2006/relationships/hyperlink" Target="https://agent-admin.paveapi.com/inspectionView/AMWT-E9FHVRL6P5?activeTab=past-sessions" TargetMode="External"/><Relationship Id="rId692" Type="http://schemas.openxmlformats.org/officeDocument/2006/relationships/hyperlink" Target="https://agent-admin.paveapi.com/inspectionView/CRMT-QHZJXGWZHU?activeTab=past-sessions" TargetMode="External"/><Relationship Id="rId691" Type="http://schemas.openxmlformats.org/officeDocument/2006/relationships/hyperlink" Target="https://agent-admin.paveapi.com/inspectionView/DIL1-99DYQAEMYF?activeTab=past-sessions" TargetMode="External"/><Relationship Id="rId690" Type="http://schemas.openxmlformats.org/officeDocument/2006/relationships/hyperlink" Target="https://agent-admin.paveapi.com/inspectionView/CRMI-PMDQNLDVYO?activeTab=past-sessions" TargetMode="External"/><Relationship Id="rId213" Type="http://schemas.openxmlformats.org/officeDocument/2006/relationships/hyperlink" Target="https://agent-admin.paveapi.com/inspectionView/AMES-YSABXAGSTR?activeTab=past-sessions" TargetMode="External"/><Relationship Id="rId455" Type="http://schemas.openxmlformats.org/officeDocument/2006/relationships/hyperlink" Target="https://agent-admin.paveapi.com/inspectionView/AMWK-CI1ESBFVYA?activeTab=past-sessions" TargetMode="External"/><Relationship Id="rId697" Type="http://schemas.openxmlformats.org/officeDocument/2006/relationships/hyperlink" Target="https://agent-admin.paveapi.com/inspectionView/CRMI-45FCXZCDWV?activeTab=past-sessions" TargetMode="External"/><Relationship Id="rId212" Type="http://schemas.openxmlformats.org/officeDocument/2006/relationships/hyperlink" Target="https://agent-admin.paveapi.com/inspectionView/AMFR-GBXBUOVLCT?activeTab=past-sessions" TargetMode="External"/><Relationship Id="rId454" Type="http://schemas.openxmlformats.org/officeDocument/2006/relationships/hyperlink" Target="https://agent-admin.paveapi.com/inspectionView/AMWT-KYWDM7U4YM?activeTab=past-sessions" TargetMode="External"/><Relationship Id="rId696" Type="http://schemas.openxmlformats.org/officeDocument/2006/relationships/hyperlink" Target="https://agent-admin.paveapi.com/inspectionView/ADF-T22T5NUOOP?activeTab=past-sessions" TargetMode="External"/><Relationship Id="rId211" Type="http://schemas.openxmlformats.org/officeDocument/2006/relationships/hyperlink" Target="https://agent-admin.paveapi.com/inspectionView/AMWT-CU9OYYPTF6?activeTab=past-sessions" TargetMode="External"/><Relationship Id="rId453" Type="http://schemas.openxmlformats.org/officeDocument/2006/relationships/hyperlink" Target="https://agent-admin.paveapi.com/inspectionView/AMWT-EQOQQQAJ6M?activeTab=past-sessions" TargetMode="External"/><Relationship Id="rId695" Type="http://schemas.openxmlformats.org/officeDocument/2006/relationships/hyperlink" Target="https://agent-admin.paveapi.com/inspectionView/AMFR-YVNANRZPZ7?activeTab=past-sessions" TargetMode="External"/><Relationship Id="rId210" Type="http://schemas.openxmlformats.org/officeDocument/2006/relationships/hyperlink" Target="https://agent-admin.paveapi.com/inspectionView/AMDE-UYSIRONAXU?activeTab=past-sessions" TargetMode="External"/><Relationship Id="rId452" Type="http://schemas.openxmlformats.org/officeDocument/2006/relationships/hyperlink" Target="https://agent-admin.paveapi.com/inspectionView/AMDE-SYTQ8Z2UML?activeTab=past-sessions" TargetMode="External"/><Relationship Id="rId694" Type="http://schemas.openxmlformats.org/officeDocument/2006/relationships/hyperlink" Target="https://agent-admin.paveapi.com/inspectionView/DIL1-GS6Q0KK71A?activeTab=past-sessions" TargetMode="External"/><Relationship Id="rId491" Type="http://schemas.openxmlformats.org/officeDocument/2006/relationships/hyperlink" Target="https://agent-admin.paveapi.com/inspectionView/AMWT-YGSRVGYNPX?activeTab=past-sessions" TargetMode="External"/><Relationship Id="rId490" Type="http://schemas.openxmlformats.org/officeDocument/2006/relationships/hyperlink" Target="https://agent-admin.paveapi.com/inspectionView/AMWT-OTRXCMFX8D?activeTab=past-sessions" TargetMode="External"/><Relationship Id="rId249" Type="http://schemas.openxmlformats.org/officeDocument/2006/relationships/hyperlink" Target="https://agent-admin.paveapi.com/inspectionView/AMWT-DF0YI6IZZL?activeTab=past-sessions" TargetMode="External"/><Relationship Id="rId248" Type="http://schemas.openxmlformats.org/officeDocument/2006/relationships/hyperlink" Target="https://agent-admin.paveapi.com/inspectionView/AMDE-AH8V9JREOM?activeTab=past-sessions" TargetMode="External"/><Relationship Id="rId247" Type="http://schemas.openxmlformats.org/officeDocument/2006/relationships/hyperlink" Target="https://agent-admin.paveapi.com/inspectionView/AMWK-WKASDETY00?activeTab=past-sessions" TargetMode="External"/><Relationship Id="rId489" Type="http://schemas.openxmlformats.org/officeDocument/2006/relationships/hyperlink" Target="https://agent-admin.paveapi.com/inspectionView/AMWT-L1A8F6CDJ2?activeTab=past-sessions" TargetMode="External"/><Relationship Id="rId242" Type="http://schemas.openxmlformats.org/officeDocument/2006/relationships/hyperlink" Target="https://agent-admin.paveapi.com/inspectionView/AMDE-JW6EO0P3WY?activeTab=past-sessions" TargetMode="External"/><Relationship Id="rId484" Type="http://schemas.openxmlformats.org/officeDocument/2006/relationships/hyperlink" Target="https://agent-admin.paveapi.com/inspectionView/AMWT-WFFCVWAQQ3?activeTab=past-sessions" TargetMode="External"/><Relationship Id="rId241" Type="http://schemas.openxmlformats.org/officeDocument/2006/relationships/hyperlink" Target="https://agent-admin.paveapi.com/inspectionView/AMWT-XBXAWGPI8F?activeTab=past-sessions" TargetMode="External"/><Relationship Id="rId483" Type="http://schemas.openxmlformats.org/officeDocument/2006/relationships/hyperlink" Target="https://agent-admin.paveapi.com/inspectionView/AMWT-HXFMRRISEE?activeTab=past-sessions" TargetMode="External"/><Relationship Id="rId240" Type="http://schemas.openxmlformats.org/officeDocument/2006/relationships/hyperlink" Target="https://agent-admin.paveapi.com/inspectionView/AMWK-0ALQ5RKMNG?activeTab=past-sessions" TargetMode="External"/><Relationship Id="rId482" Type="http://schemas.openxmlformats.org/officeDocument/2006/relationships/hyperlink" Target="https://agent-admin.paveapi.com/inspectionView/AMWT-7BPTZ9Z45S?activeTab=past-sessions" TargetMode="External"/><Relationship Id="rId481" Type="http://schemas.openxmlformats.org/officeDocument/2006/relationships/hyperlink" Target="https://agent-admin.paveapi.com/inspectionView/AMWT-VDVUZMSC8L?activeTab=past-sessions" TargetMode="External"/><Relationship Id="rId246" Type="http://schemas.openxmlformats.org/officeDocument/2006/relationships/hyperlink" Target="https://agent-admin.paveapi.com/inspectionView/AMWT-6BPJJUMBGX?activeTab=past-sessions" TargetMode="External"/><Relationship Id="rId488" Type="http://schemas.openxmlformats.org/officeDocument/2006/relationships/hyperlink" Target="https://agent-admin.paveapi.com/inspectionView/AMWT-DJEGMQIOMM?activeTab=past-sessions" TargetMode="External"/><Relationship Id="rId245" Type="http://schemas.openxmlformats.org/officeDocument/2006/relationships/hyperlink" Target="https://agent-admin.paveapi.com/inspectionView/AMAU-JXORTMNSLS?activeTab=past-sessions" TargetMode="External"/><Relationship Id="rId487" Type="http://schemas.openxmlformats.org/officeDocument/2006/relationships/hyperlink" Target="https://agent-admin.paveapi.com/inspectionView/AMWT-EZCRHESEY5?activeTab=past-sessions" TargetMode="External"/><Relationship Id="rId244" Type="http://schemas.openxmlformats.org/officeDocument/2006/relationships/hyperlink" Target="https://agent-admin.paveapi.com/inspectionView/AMDE-9VYEFRBIEE?activeTab=past-sessions" TargetMode="External"/><Relationship Id="rId486" Type="http://schemas.openxmlformats.org/officeDocument/2006/relationships/hyperlink" Target="https://agent-admin.paveapi.com/inspectionView/AMWT-OQXH3XDCTH?activeTab=past-sessions" TargetMode="External"/><Relationship Id="rId243" Type="http://schemas.openxmlformats.org/officeDocument/2006/relationships/hyperlink" Target="https://agent-admin.paveapi.com/inspectionView/AMWK-OKPGJY13YY?activeTab=past-sessions" TargetMode="External"/><Relationship Id="rId485" Type="http://schemas.openxmlformats.org/officeDocument/2006/relationships/hyperlink" Target="https://agent-admin.paveapi.com/inspectionView/AMWT-OBBEJ8S0C5?activeTab=past-sessions" TargetMode="External"/><Relationship Id="rId480" Type="http://schemas.openxmlformats.org/officeDocument/2006/relationships/hyperlink" Target="https://agent-admin.paveapi.com/inspectionView/AMWT-ZHIWPT89Y9?activeTab=past-sessions" TargetMode="External"/><Relationship Id="rId239" Type="http://schemas.openxmlformats.org/officeDocument/2006/relationships/hyperlink" Target="https://agent-admin.paveapi.com/inspectionView/UMF4-XYIFGDE5UM?activeTab=past-sessions" TargetMode="External"/><Relationship Id="rId238" Type="http://schemas.openxmlformats.org/officeDocument/2006/relationships/hyperlink" Target="https://agent-admin.paveapi.com/inspectionView/LTM-TXS8O0PEMS?activeTab=past-sessions" TargetMode="External"/><Relationship Id="rId237" Type="http://schemas.openxmlformats.org/officeDocument/2006/relationships/hyperlink" Target="https://agent-admin.paveapi.com/inspectionView/CRMI-ZVQKZH5INB?activeTab=past-sessions" TargetMode="External"/><Relationship Id="rId479" Type="http://schemas.openxmlformats.org/officeDocument/2006/relationships/hyperlink" Target="https://agent-admin.paveapi.com/inspectionView/AMWK-2M2RFKX6XT?activeTab=past-sessions" TargetMode="External"/><Relationship Id="rId236" Type="http://schemas.openxmlformats.org/officeDocument/2006/relationships/hyperlink" Target="https://agent-admin.paveapi.com/inspectionView/LTM-O8MYQPOKSN?activeTab=past-sessions" TargetMode="External"/><Relationship Id="rId478" Type="http://schemas.openxmlformats.org/officeDocument/2006/relationships/hyperlink" Target="https://agent-admin.paveapi.com/inspectionView/AMFR-AJTVQQLRXT?activeTab=past-sessions" TargetMode="External"/><Relationship Id="rId231" Type="http://schemas.openxmlformats.org/officeDocument/2006/relationships/hyperlink" Target="https://agent-admin.paveapi.com/inspectionView/CRMT-MUSRDEPCFZ?activeTab=past-sessions" TargetMode="External"/><Relationship Id="rId473" Type="http://schemas.openxmlformats.org/officeDocument/2006/relationships/hyperlink" Target="https://agent-admin.paveapi.com/inspectionView/AMWT-RJJPHKDCD7?activeTab=past-sessions" TargetMode="External"/><Relationship Id="rId230" Type="http://schemas.openxmlformats.org/officeDocument/2006/relationships/hyperlink" Target="https://agent-admin.paveapi.com/inspectionView/AMDE-SU48F6X7XP?activeTab=past-sessions" TargetMode="External"/><Relationship Id="rId472" Type="http://schemas.openxmlformats.org/officeDocument/2006/relationships/hyperlink" Target="https://agent-admin.paveapi.com/inspectionView/AMAU-RTU07XRIRL?activeTab=past-sessions" TargetMode="External"/><Relationship Id="rId471" Type="http://schemas.openxmlformats.org/officeDocument/2006/relationships/hyperlink" Target="https://agent-admin.paveapi.com/inspectionView/AMWT-NAHIKRMCTD?activeTab=past-sessions" TargetMode="External"/><Relationship Id="rId470" Type="http://schemas.openxmlformats.org/officeDocument/2006/relationships/hyperlink" Target="https://agent-admin.paveapi.com/inspectionView/AMWT-PMNCMDJKCE?activeTab=past-sessions" TargetMode="External"/><Relationship Id="rId235" Type="http://schemas.openxmlformats.org/officeDocument/2006/relationships/hyperlink" Target="https://agent-admin.paveapi.com/inspectionView/LTM-OLQVW04RIG?activeTab=past-sessions" TargetMode="External"/><Relationship Id="rId477" Type="http://schemas.openxmlformats.org/officeDocument/2006/relationships/hyperlink" Target="https://agent-admin.paveapi.com/inspectionView/AMWT-AXC0KTBPZW?activeTab=past-sessions" TargetMode="External"/><Relationship Id="rId234" Type="http://schemas.openxmlformats.org/officeDocument/2006/relationships/hyperlink" Target="https://agent-admin.paveapi.com/inspectionView/LTM-VSJEJW4N1W?activeTab=past-sessions" TargetMode="External"/><Relationship Id="rId476" Type="http://schemas.openxmlformats.org/officeDocument/2006/relationships/hyperlink" Target="https://agent-admin.paveapi.com/inspectionView/AMWT-A6NWRZUKSG?activeTab=past-sessions" TargetMode="External"/><Relationship Id="rId233" Type="http://schemas.openxmlformats.org/officeDocument/2006/relationships/hyperlink" Target="https://agent-admin.paveapi.com/inspectionView/CRMI-0UW1LZZOUN?activeTab=past-sessions" TargetMode="External"/><Relationship Id="rId475" Type="http://schemas.openxmlformats.org/officeDocument/2006/relationships/hyperlink" Target="https://agent-admin.paveapi.com/inspectionView/AMRR-HKPFPPXEYR?activeTab=past-sessions" TargetMode="External"/><Relationship Id="rId232" Type="http://schemas.openxmlformats.org/officeDocument/2006/relationships/hyperlink" Target="https://agent-admin.paveapi.com/inspectionView/LTM-Z0MUU4VGV3?activeTab=past-sessions" TargetMode="External"/><Relationship Id="rId474" Type="http://schemas.openxmlformats.org/officeDocument/2006/relationships/hyperlink" Target="https://agent-admin.paveapi.com/inspectionView/AMWT-WDGKOBFNH9?activeTab=past-sessions" TargetMode="External"/><Relationship Id="rId426" Type="http://schemas.openxmlformats.org/officeDocument/2006/relationships/hyperlink" Target="https://agent-admin.paveapi.com/inspectionView/AMWT-RQWHB8LRTA?activeTab=past-sessions" TargetMode="External"/><Relationship Id="rId668" Type="http://schemas.openxmlformats.org/officeDocument/2006/relationships/hyperlink" Target="https://agent-admin.paveapi.com/inspectionView/DIL1-YKPOBVPFBM?activeTab=past-sessions" TargetMode="External"/><Relationship Id="rId425" Type="http://schemas.openxmlformats.org/officeDocument/2006/relationships/hyperlink" Target="https://agent-admin.paveapi.com/inspectionView/AMRR-VS7QZKA7J2?activeTab=past-sessions" TargetMode="External"/><Relationship Id="rId667" Type="http://schemas.openxmlformats.org/officeDocument/2006/relationships/hyperlink" Target="https://agent-admin.paveapi.com/inspectionView/ADF-4FIS0XUD5U?activeTab=past-sessions" TargetMode="External"/><Relationship Id="rId424" Type="http://schemas.openxmlformats.org/officeDocument/2006/relationships/hyperlink" Target="https://agent-admin.paveapi.com/inspectionView/AMWT-QO1X7UWJZH?activeTab=past-sessions" TargetMode="External"/><Relationship Id="rId666" Type="http://schemas.openxmlformats.org/officeDocument/2006/relationships/hyperlink" Target="https://agent-admin.paveapi.com/inspectionView/AMWT-GVHDXCY0UU?activeTab=past-sessions" TargetMode="External"/><Relationship Id="rId423" Type="http://schemas.openxmlformats.org/officeDocument/2006/relationships/hyperlink" Target="https://agent-admin.paveapi.com/inspectionView/AMWT-AWFDKEPTJU?activeTab=past-sessions" TargetMode="External"/><Relationship Id="rId665" Type="http://schemas.openxmlformats.org/officeDocument/2006/relationships/hyperlink" Target="https://agent-admin.paveapi.com/inspectionView/AMWT-3BUROXN2QS?activeTab=past-sessions" TargetMode="External"/><Relationship Id="rId429" Type="http://schemas.openxmlformats.org/officeDocument/2006/relationships/hyperlink" Target="https://agent-admin.paveapi.com/inspectionView/AMDE-06GBI8YTNY?activeTab=past-sessions" TargetMode="External"/><Relationship Id="rId428" Type="http://schemas.openxmlformats.org/officeDocument/2006/relationships/hyperlink" Target="https://agent-admin.paveapi.com/inspectionView/AMWT-Z8LB8IBBLF?activeTab=past-sessions" TargetMode="External"/><Relationship Id="rId427" Type="http://schemas.openxmlformats.org/officeDocument/2006/relationships/hyperlink" Target="https://agent-admin.paveapi.com/inspectionView/AMWT-XUTFB6CCGA?activeTab=past-sessions" TargetMode="External"/><Relationship Id="rId669" Type="http://schemas.openxmlformats.org/officeDocument/2006/relationships/hyperlink" Target="https://agent-admin.paveapi.com/inspectionView/AMWT-36H4KDI4XN?activeTab=past-sessions" TargetMode="External"/><Relationship Id="rId660" Type="http://schemas.openxmlformats.org/officeDocument/2006/relationships/hyperlink" Target="https://agent-admin.paveapi.com/inspectionView/ADF-ZDMZKZJ7WD?activeTab=past-sessions" TargetMode="External"/><Relationship Id="rId422" Type="http://schemas.openxmlformats.org/officeDocument/2006/relationships/hyperlink" Target="https://agent-admin.paveapi.com/inspectionView/AMWT-IIZAAZOLPP?activeTab=past-sessions" TargetMode="External"/><Relationship Id="rId664" Type="http://schemas.openxmlformats.org/officeDocument/2006/relationships/hyperlink" Target="https://agent-admin.paveapi.com/inspectionView/DIL1-HEDFGCVWMG?activeTab=past-sessions" TargetMode="External"/><Relationship Id="rId421" Type="http://schemas.openxmlformats.org/officeDocument/2006/relationships/hyperlink" Target="https://agent-admin.paveapi.com/inspectionView/AMWT-XXQ1VJUHOT?activeTab=past-sessions" TargetMode="External"/><Relationship Id="rId663" Type="http://schemas.openxmlformats.org/officeDocument/2006/relationships/hyperlink" Target="https://agent-admin.paveapi.com/inspectionView/ADF-2WLSY64PLL?activeTab=past-sessions" TargetMode="External"/><Relationship Id="rId420" Type="http://schemas.openxmlformats.org/officeDocument/2006/relationships/hyperlink" Target="https://agent-admin.paveapi.com/inspectionView/AMWT-OZFRLEN6PM?activeTab=past-sessions" TargetMode="External"/><Relationship Id="rId662" Type="http://schemas.openxmlformats.org/officeDocument/2006/relationships/hyperlink" Target="https://agent-admin.paveapi.com/inspectionView/AMWT-USFXQT13XR?activeTab=past-sessions" TargetMode="External"/><Relationship Id="rId661" Type="http://schemas.openxmlformats.org/officeDocument/2006/relationships/hyperlink" Target="https://agent-admin.paveapi.com/inspectionView/ADF-COAKYAUY1U?activeTab=past-sessions" TargetMode="External"/><Relationship Id="rId415" Type="http://schemas.openxmlformats.org/officeDocument/2006/relationships/hyperlink" Target="https://agent-admin.paveapi.com/inspectionView/AMWT-EN1UM1NDF1?activeTab=past-sessions" TargetMode="External"/><Relationship Id="rId657" Type="http://schemas.openxmlformats.org/officeDocument/2006/relationships/hyperlink" Target="https://agent-admin.paveapi.com/inspectionView/ADF-KQQMXBWNOY?activeTab=past-sessions" TargetMode="External"/><Relationship Id="rId414" Type="http://schemas.openxmlformats.org/officeDocument/2006/relationships/hyperlink" Target="https://agent-admin.paveapi.com/inspectionView/AMWT-4C9FUQRVIZ?activeTab=past-sessions" TargetMode="External"/><Relationship Id="rId656" Type="http://schemas.openxmlformats.org/officeDocument/2006/relationships/hyperlink" Target="https://agent-admin.paveapi.com/inspectionView/ADF-37YAOD6XNL?activeTab=past-sessions" TargetMode="External"/><Relationship Id="rId413" Type="http://schemas.openxmlformats.org/officeDocument/2006/relationships/hyperlink" Target="https://agent-admin.paveapi.com/inspectionView/AMIT-CHCP0XRUKU?activeTab=past-sessions" TargetMode="External"/><Relationship Id="rId655" Type="http://schemas.openxmlformats.org/officeDocument/2006/relationships/hyperlink" Target="https://agent-admin.paveapi.com/inspectionView/AMFR-VCBH48Z9TC?activeTab=past-sessions" TargetMode="External"/><Relationship Id="rId412" Type="http://schemas.openxmlformats.org/officeDocument/2006/relationships/hyperlink" Target="https://agent-admin.paveapi.com/inspectionView/AMDE-OIQQK5JSCP?activeTab=past-sessions" TargetMode="External"/><Relationship Id="rId654" Type="http://schemas.openxmlformats.org/officeDocument/2006/relationships/hyperlink" Target="https://agent-admin.paveapi.com/inspectionView/LTM-AGWN3VG52Q?activeTab=past-sessions" TargetMode="External"/><Relationship Id="rId419" Type="http://schemas.openxmlformats.org/officeDocument/2006/relationships/hyperlink" Target="https://agent-admin.paveapi.com/inspectionView/AMWT-7T9EVXHGPL?activeTab=past-sessions" TargetMode="External"/><Relationship Id="rId418" Type="http://schemas.openxmlformats.org/officeDocument/2006/relationships/hyperlink" Target="https://agent-admin.paveapi.com/inspectionView/AMWT-0YPBJHHTJH?activeTab=past-sessions" TargetMode="External"/><Relationship Id="rId417" Type="http://schemas.openxmlformats.org/officeDocument/2006/relationships/hyperlink" Target="https://agent-admin.paveapi.com/inspectionView/AMWT-S6BTS3SC0F?activeTab=past-sessions" TargetMode="External"/><Relationship Id="rId659" Type="http://schemas.openxmlformats.org/officeDocument/2006/relationships/hyperlink" Target="https://agent-admin.paveapi.com/inspectionView/ADF-KHJSLWS5BQ?activeTab=past-sessions" TargetMode="External"/><Relationship Id="rId416" Type="http://schemas.openxmlformats.org/officeDocument/2006/relationships/hyperlink" Target="https://agent-admin.paveapi.com/inspectionView/AMDE-UT8P5PUH5X?activeTab=past-sessions" TargetMode="External"/><Relationship Id="rId658" Type="http://schemas.openxmlformats.org/officeDocument/2006/relationships/hyperlink" Target="https://agent-admin.paveapi.com/inspectionView/AMWT-JSSDX909GP?activeTab=past-sessions" TargetMode="External"/><Relationship Id="rId411" Type="http://schemas.openxmlformats.org/officeDocument/2006/relationships/hyperlink" Target="https://agent-admin.paveapi.com/inspectionView/AMDE-JUYYGNLYYA?activeTab=past-sessions" TargetMode="External"/><Relationship Id="rId653" Type="http://schemas.openxmlformats.org/officeDocument/2006/relationships/hyperlink" Target="https://agent-admin.paveapi.com/inspectionView/AMWT-105S3GFVOB?activeTab=past-sessions" TargetMode="External"/><Relationship Id="rId410" Type="http://schemas.openxmlformats.org/officeDocument/2006/relationships/hyperlink" Target="https://agent-admin.paveapi.com/inspectionView/AMWT-7J9PGL7M9I?activeTab=past-sessions" TargetMode="External"/><Relationship Id="rId652" Type="http://schemas.openxmlformats.org/officeDocument/2006/relationships/hyperlink" Target="https://agent-admin.paveapi.com/inspectionView/AMWT-KNBJPHVNHT?activeTab=past-sessions" TargetMode="External"/><Relationship Id="rId651" Type="http://schemas.openxmlformats.org/officeDocument/2006/relationships/hyperlink" Target="https://agent-admin.paveapi.com/inspectionView/AMDE-55JQPK013J?activeTab=past-sessions" TargetMode="External"/><Relationship Id="rId650" Type="http://schemas.openxmlformats.org/officeDocument/2006/relationships/hyperlink" Target="https://agent-admin.paveapi.com/inspectionView/AMWT-BU02WFUFFL?activeTab=past-sessions" TargetMode="External"/><Relationship Id="rId206" Type="http://schemas.openxmlformats.org/officeDocument/2006/relationships/hyperlink" Target="https://agent-admin.paveapi.com/inspectionView/AMWT-SIELJGBX9H?activeTab=past-sessions" TargetMode="External"/><Relationship Id="rId448" Type="http://schemas.openxmlformats.org/officeDocument/2006/relationships/hyperlink" Target="https://agent-admin.paveapi.com/inspectionView/AMDE-7A96D2M6EK?activeTab=past-sessions" TargetMode="External"/><Relationship Id="rId205" Type="http://schemas.openxmlformats.org/officeDocument/2006/relationships/hyperlink" Target="https://agent-admin.paveapi.com/inspectionView/AMWK-8YUI78GVWO?activeTab=past-sessions" TargetMode="External"/><Relationship Id="rId447" Type="http://schemas.openxmlformats.org/officeDocument/2006/relationships/hyperlink" Target="https://agent-admin.paveapi.com/inspectionView/AMDE-IRWC90FRML?activeTab=past-sessions" TargetMode="External"/><Relationship Id="rId689" Type="http://schemas.openxmlformats.org/officeDocument/2006/relationships/hyperlink" Target="https://agent-admin.paveapi.com/inspectionView/AMES-1K8WEOUNOD?activeTab=past-sessions" TargetMode="External"/><Relationship Id="rId204" Type="http://schemas.openxmlformats.org/officeDocument/2006/relationships/hyperlink" Target="https://agent-admin.paveapi.com/inspectionView/AMFR-AXXSKRBI34?activeTab=past-sessions" TargetMode="External"/><Relationship Id="rId446" Type="http://schemas.openxmlformats.org/officeDocument/2006/relationships/hyperlink" Target="https://agent-admin.paveapi.com/inspectionView/AMFR-WLIGEDVK3D?activeTab=past-sessions" TargetMode="External"/><Relationship Id="rId688" Type="http://schemas.openxmlformats.org/officeDocument/2006/relationships/hyperlink" Target="https://agent-admin.paveapi.com/inspectionView/CRMI-YHRVKIKWJB?activeTab=past-sessions" TargetMode="External"/><Relationship Id="rId203" Type="http://schemas.openxmlformats.org/officeDocument/2006/relationships/hyperlink" Target="https://agent-admin.paveapi.com/inspectionView/AMWK-FDRAIW6ZYT?activeTab=past-sessions" TargetMode="External"/><Relationship Id="rId445" Type="http://schemas.openxmlformats.org/officeDocument/2006/relationships/hyperlink" Target="https://agent-admin.paveapi.com/inspectionView/AMWT-U7ZRZPUVBN?activeTab=past-sessions" TargetMode="External"/><Relationship Id="rId687" Type="http://schemas.openxmlformats.org/officeDocument/2006/relationships/hyperlink" Target="https://agent-admin.paveapi.com/inspectionView/CRMI-CGZYYFNAM1?activeTab=past-sessions" TargetMode="External"/><Relationship Id="rId209" Type="http://schemas.openxmlformats.org/officeDocument/2006/relationships/hyperlink" Target="https://agent-admin.paveapi.com/inspectionView/AMWT-PAJTMNHXVV?activeTab=past-sessions" TargetMode="External"/><Relationship Id="rId208" Type="http://schemas.openxmlformats.org/officeDocument/2006/relationships/hyperlink" Target="https://agent-admin.paveapi.com/inspectionView/AMWK-ONQGZTVTMC?activeTab=past-sessions" TargetMode="External"/><Relationship Id="rId207" Type="http://schemas.openxmlformats.org/officeDocument/2006/relationships/hyperlink" Target="https://agent-admin.paveapi.com/inspectionView/AMDE-YDDFTVQW2F?activeTab=past-sessions" TargetMode="External"/><Relationship Id="rId449" Type="http://schemas.openxmlformats.org/officeDocument/2006/relationships/hyperlink" Target="https://agent-admin.paveapi.com/inspectionView/AMWT-CC1TEPNY20?activeTab=past-sessions" TargetMode="External"/><Relationship Id="rId440" Type="http://schemas.openxmlformats.org/officeDocument/2006/relationships/hyperlink" Target="https://agent-admin.paveapi.com/inspectionView/AMWT-ATAPVXC6CU?activeTab=past-sessions" TargetMode="External"/><Relationship Id="rId682" Type="http://schemas.openxmlformats.org/officeDocument/2006/relationships/hyperlink" Target="https://agent-admin.paveapi.com/inspectionView/AMNL-YNL9ZMI0KQ?activeTab=past-sessions" TargetMode="External"/><Relationship Id="rId681" Type="http://schemas.openxmlformats.org/officeDocument/2006/relationships/hyperlink" Target="https://agent-admin.paveapi.com/inspectionView/ADF-ESDKELQ1O9?activeTab=past-sessions" TargetMode="External"/><Relationship Id="rId680" Type="http://schemas.openxmlformats.org/officeDocument/2006/relationships/hyperlink" Target="https://agent-admin.paveapi.com/inspectionView/ADF-V8KCD3BTYN?activeTab=past-sessions" TargetMode="External"/><Relationship Id="rId202" Type="http://schemas.openxmlformats.org/officeDocument/2006/relationships/hyperlink" Target="https://agent-admin.paveapi.com/inspectionView/AMWT-L6AFOJYUVN?activeTab=past-sessions" TargetMode="External"/><Relationship Id="rId444" Type="http://schemas.openxmlformats.org/officeDocument/2006/relationships/hyperlink" Target="https://agent-admin.paveapi.com/inspectionView/AMWT-IABVVCG5EV?activeTab=past-sessions" TargetMode="External"/><Relationship Id="rId686" Type="http://schemas.openxmlformats.org/officeDocument/2006/relationships/hyperlink" Target="https://agent-admin.paveapi.com/inspectionView/AMUO-QBJJWJGRS5?activeTab=past-sessions" TargetMode="External"/><Relationship Id="rId201" Type="http://schemas.openxmlformats.org/officeDocument/2006/relationships/hyperlink" Target="https://agent-admin.paveapi.com/inspectionView/AMDE-8RPRMD8JDD?activeTab=past-sessions" TargetMode="External"/><Relationship Id="rId443" Type="http://schemas.openxmlformats.org/officeDocument/2006/relationships/hyperlink" Target="https://agent-admin.paveapi.com/inspectionView/AMWT-NFKXZ7CJAQ?activeTab=past-sessions" TargetMode="External"/><Relationship Id="rId685" Type="http://schemas.openxmlformats.org/officeDocument/2006/relationships/hyperlink" Target="https://agent-admin.paveapi.com/inspectionView/AMUO-2T15X619UW?activeTab=past-sessions" TargetMode="External"/><Relationship Id="rId200" Type="http://schemas.openxmlformats.org/officeDocument/2006/relationships/hyperlink" Target="https://agent-admin.paveapi.com/inspectionView/AMWT-8QTIN2LRAU?activeTab=past-sessions" TargetMode="External"/><Relationship Id="rId442" Type="http://schemas.openxmlformats.org/officeDocument/2006/relationships/hyperlink" Target="https://agent-admin.paveapi.com/inspectionView/AMWT-VIYFVHWJM5?activeTab=past-sessions" TargetMode="External"/><Relationship Id="rId684" Type="http://schemas.openxmlformats.org/officeDocument/2006/relationships/hyperlink" Target="https://agent-admin.paveapi.com/inspectionView/AMWT-PQ5PZC1ZMQ?activeTab=past-sessions" TargetMode="External"/><Relationship Id="rId441" Type="http://schemas.openxmlformats.org/officeDocument/2006/relationships/hyperlink" Target="https://agent-admin.paveapi.com/inspectionView/AMWT-XGCZW09EPE?activeTab=past-sessions" TargetMode="External"/><Relationship Id="rId683" Type="http://schemas.openxmlformats.org/officeDocument/2006/relationships/hyperlink" Target="https://agent-admin.paveapi.com/inspectionView/AMUO-5W0GSBWPQC?activeTab=past-sessions" TargetMode="External"/><Relationship Id="rId437" Type="http://schemas.openxmlformats.org/officeDocument/2006/relationships/hyperlink" Target="https://agent-admin.paveapi.com/inspectionView/AMFR-K1GQDH2IPS?activeTab=past-sessions" TargetMode="External"/><Relationship Id="rId679" Type="http://schemas.openxmlformats.org/officeDocument/2006/relationships/hyperlink" Target="https://agent-admin.paveapi.com/inspectionView/AMIT-1C1SK4VV34?activeTab=past-sessions" TargetMode="External"/><Relationship Id="rId436" Type="http://schemas.openxmlformats.org/officeDocument/2006/relationships/hyperlink" Target="https://agent-admin.paveapi.com/inspectionView/AMWT-HF0SGQFC9L?activeTab=past-sessions" TargetMode="External"/><Relationship Id="rId678" Type="http://schemas.openxmlformats.org/officeDocument/2006/relationships/hyperlink" Target="https://agent-admin.paveapi.com/inspectionView/ADF-HDAFNHJ9IV?activeTab=past-sessions" TargetMode="External"/><Relationship Id="rId435" Type="http://schemas.openxmlformats.org/officeDocument/2006/relationships/hyperlink" Target="https://agent-admin.paveapi.com/inspectionView/AMWT-QGEFBIRZQH?activeTab=past-sessions" TargetMode="External"/><Relationship Id="rId677" Type="http://schemas.openxmlformats.org/officeDocument/2006/relationships/hyperlink" Target="https://agent-admin.paveapi.com/inspectionView/ADF-ZGGCEZJGSQ?activeTab=past-sessions" TargetMode="External"/><Relationship Id="rId434" Type="http://schemas.openxmlformats.org/officeDocument/2006/relationships/hyperlink" Target="https://agent-admin.paveapi.com/inspectionView/AMES-CUAHKMWORW?activeTab=past-sessions" TargetMode="External"/><Relationship Id="rId676" Type="http://schemas.openxmlformats.org/officeDocument/2006/relationships/hyperlink" Target="https://agent-admin.paveapi.com/inspectionView/ADF-O3VZERZT4P?activeTab=past-sessions" TargetMode="External"/><Relationship Id="rId439" Type="http://schemas.openxmlformats.org/officeDocument/2006/relationships/hyperlink" Target="https://agent-admin.paveapi.com/inspectionView/AMWT-HLASSBSTOP?activeTab=past-sessions" TargetMode="External"/><Relationship Id="rId438" Type="http://schemas.openxmlformats.org/officeDocument/2006/relationships/hyperlink" Target="https://agent-admin.paveapi.com/inspectionView/AMWT-QKR4DHS6SS?activeTab=past-sessions" TargetMode="External"/><Relationship Id="rId671" Type="http://schemas.openxmlformats.org/officeDocument/2006/relationships/hyperlink" Target="https://agent-admin.paveapi.com/inspectionView/CRMI-HRT3NACRLP?activeTab=past-sessions" TargetMode="External"/><Relationship Id="rId670" Type="http://schemas.openxmlformats.org/officeDocument/2006/relationships/hyperlink" Target="https://agent-admin.paveapi.com/inspectionView/ADF-T5Z8U0C7PW?activeTab=past-sessions" TargetMode="External"/><Relationship Id="rId433" Type="http://schemas.openxmlformats.org/officeDocument/2006/relationships/hyperlink" Target="https://agent-admin.paveapi.com/inspectionView/AMNL-OYZQ5LXTRC?activeTab=past-sessions" TargetMode="External"/><Relationship Id="rId675" Type="http://schemas.openxmlformats.org/officeDocument/2006/relationships/hyperlink" Target="https://agent-admin.paveapi.com/inspectionView/ADF-NU1FJRMSWF?activeTab=past-sessions" TargetMode="External"/><Relationship Id="rId432" Type="http://schemas.openxmlformats.org/officeDocument/2006/relationships/hyperlink" Target="https://agent-admin.paveapi.com/inspectionView/AMWT-XNCI4ZMP1P?activeTab=past-sessions" TargetMode="External"/><Relationship Id="rId674" Type="http://schemas.openxmlformats.org/officeDocument/2006/relationships/hyperlink" Target="https://agent-admin.paveapi.com/inspectionView/AMUO-PWDKGJDT3A?activeTab=past-sessions" TargetMode="External"/><Relationship Id="rId431" Type="http://schemas.openxmlformats.org/officeDocument/2006/relationships/hyperlink" Target="https://agent-admin.paveapi.com/inspectionView/AMWT-VP3AIKJ1RV?activeTab=past-sessions" TargetMode="External"/><Relationship Id="rId673" Type="http://schemas.openxmlformats.org/officeDocument/2006/relationships/hyperlink" Target="https://agent-admin.paveapi.com/inspectionView/AMWT-ZORXJCEJFL?activeTab=past-sessions" TargetMode="External"/><Relationship Id="rId430" Type="http://schemas.openxmlformats.org/officeDocument/2006/relationships/hyperlink" Target="https://agent-admin.paveapi.com/inspectionView/AMWT-ZIAIUXC1O9?activeTab=past-sessions" TargetMode="External"/><Relationship Id="rId672" Type="http://schemas.openxmlformats.org/officeDocument/2006/relationships/hyperlink" Target="https://agent-admin.paveapi.com/inspectionView/AMWT-AXHWCG6XTS?activeTab=past-ses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23.0" ySplit="3.0" topLeftCell="X4" activePane="bottomRight" state="frozen"/>
      <selection activeCell="X1" sqref="X1" pane="topRight"/>
      <selection activeCell="A4" sqref="A4" pane="bottomLeft"/>
      <selection activeCell="X4" sqref="X4" pane="bottomRight"/>
    </sheetView>
  </sheetViews>
  <sheetFormatPr customHeight="1" defaultColWidth="12.63" defaultRowHeight="15.75" outlineLevelCol="1" outlineLevelRow="1"/>
  <cols>
    <col customWidth="1" min="1" max="1" width="14.75"/>
    <col customWidth="1" min="2" max="2" width="15.13"/>
    <col collapsed="1" customWidth="1" min="3" max="3" width="19.0"/>
    <col customWidth="1" hidden="1" min="4" max="4" width="7.38" outlineLevel="1"/>
    <col customWidth="1" hidden="1" min="5" max="5" width="10.88" outlineLevel="1"/>
    <col customWidth="1" hidden="1" min="6" max="6" width="10.38" outlineLevel="1"/>
    <col customWidth="1" hidden="1" min="7" max="7" width="14.13" outlineLevel="1"/>
    <col customWidth="1" hidden="1" min="8" max="8" width="8.88" outlineLevel="1"/>
    <col customWidth="1" hidden="1" min="9" max="9" width="14.38" outlineLevel="1"/>
    <col customWidth="1" hidden="1" min="10" max="10" width="14.75" outlineLevel="1"/>
    <col customWidth="1" hidden="1" min="11" max="11" width="13.25" outlineLevel="1"/>
    <col customWidth="1" hidden="1" min="12" max="12" width="17.5" outlineLevel="1"/>
    <col customWidth="1" hidden="1" min="13" max="13" width="20.38" outlineLevel="1"/>
    <col customWidth="1" hidden="1" min="14" max="14" width="22.75" outlineLevel="1"/>
    <col customWidth="1" hidden="1" min="15" max="15" width="15.63" outlineLevel="1"/>
    <col customWidth="1" hidden="1" min="16" max="16" width="56.38" outlineLevel="1"/>
    <col customWidth="1" hidden="1" min="17" max="17" width="24.25" outlineLevel="1"/>
    <col customWidth="1" hidden="1" min="18" max="18" width="28.5" outlineLevel="1"/>
    <col customWidth="1" hidden="1" min="19" max="19" width="14.88" outlineLevel="1"/>
    <col customWidth="1" hidden="1" min="20" max="20" width="34.0" outlineLevel="1"/>
    <col customWidth="1" hidden="1" min="21" max="21" width="22.13" outlineLevel="1"/>
    <col customWidth="1" hidden="1" min="22" max="22" width="15.5" outlineLevel="1"/>
    <col collapsed="1" min="23" max="23" width="12.63"/>
    <col hidden="1" min="24" max="38" width="12.63" outlineLevel="1"/>
    <col customWidth="1" min="39" max="39" width="45.25"/>
    <col customWidth="1" min="40" max="40" width="14.88"/>
    <col customWidth="1" min="41" max="41" width="24.25"/>
    <col customWidth="1" min="42" max="42" width="30.75" outlineLevel="1"/>
    <col customWidth="1" min="43" max="43" width="26.88" outlineLevel="1"/>
    <col customWidth="1" min="44" max="44" width="27.38" outlineLevel="1"/>
    <col customWidth="1" min="45" max="45" width="56.38" outlineLevel="1"/>
    <col customWidth="1" min="46" max="46" width="11.25"/>
    <col customWidth="1" min="47" max="47" width="10.63"/>
    <col customWidth="1" min="48" max="48" width="12.75"/>
    <col customWidth="1" min="49" max="49" width="10.63"/>
  </cols>
  <sheetData>
    <row r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4"/>
      <c r="X1" s="4"/>
      <c r="Y1" s="4"/>
      <c r="Z1" s="4"/>
      <c r="AA1" s="4"/>
      <c r="AB1" s="4"/>
      <c r="AC1" s="4"/>
      <c r="AD1" s="4"/>
      <c r="AE1" s="4"/>
      <c r="AF1" s="2"/>
      <c r="AG1" s="2"/>
      <c r="AH1" s="2"/>
      <c r="AI1" s="2"/>
      <c r="AJ1" s="2"/>
      <c r="AK1" s="2"/>
      <c r="AL1" s="2"/>
      <c r="AM1" s="2"/>
      <c r="AN1" s="5"/>
      <c r="AO1" s="6">
        <f>COUNTIF(AO4:AO1008, "?*")</f>
        <v>551</v>
      </c>
      <c r="AP1" s="7"/>
      <c r="AQ1" s="7"/>
      <c r="AR1" s="7"/>
      <c r="AS1" s="8"/>
      <c r="AT1" s="6">
        <f t="shared" ref="AT1:AV1" si="1">COUNTIF(AT4:AT1008, TRUE)</f>
        <v>385</v>
      </c>
      <c r="AU1" s="6">
        <f t="shared" si="1"/>
        <v>166</v>
      </c>
      <c r="AV1" s="6">
        <f t="shared" si="1"/>
        <v>55</v>
      </c>
      <c r="AW1" s="9"/>
    </row>
    <row r="2">
      <c r="A2" s="10" t="s">
        <v>0</v>
      </c>
      <c r="B2" s="10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3" t="s">
        <v>22</v>
      </c>
      <c r="X2" s="13" t="s">
        <v>23</v>
      </c>
      <c r="Y2" s="13" t="s">
        <v>24</v>
      </c>
      <c r="Z2" s="13" t="s">
        <v>25</v>
      </c>
      <c r="AA2" s="13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4"/>
      <c r="AO2" s="15" t="s">
        <v>39</v>
      </c>
      <c r="AP2" s="16" t="s">
        <v>40</v>
      </c>
      <c r="AQ2" s="16" t="s">
        <v>41</v>
      </c>
      <c r="AR2" s="16" t="s">
        <v>42</v>
      </c>
      <c r="AS2" s="17" t="s">
        <v>43</v>
      </c>
      <c r="AT2" s="18" t="s">
        <v>44</v>
      </c>
      <c r="AU2" s="19"/>
      <c r="AV2" s="20" t="s">
        <v>45</v>
      </c>
      <c r="AW2" s="21"/>
    </row>
    <row r="3">
      <c r="A3" s="22"/>
      <c r="B3" s="22"/>
      <c r="C3" s="23"/>
      <c r="D3" s="12"/>
      <c r="E3" s="12"/>
      <c r="F3" s="12"/>
      <c r="G3" s="12"/>
      <c r="H3" s="12"/>
      <c r="I3" s="12"/>
      <c r="J3" s="12"/>
      <c r="K3" s="12"/>
      <c r="L3" s="12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2"/>
      <c r="AO3" s="23"/>
      <c r="AP3" s="23"/>
      <c r="AQ3" s="23"/>
      <c r="AR3" s="23"/>
      <c r="AS3" s="23"/>
      <c r="AT3" s="24" t="s">
        <v>46</v>
      </c>
      <c r="AU3" s="24" t="s">
        <v>47</v>
      </c>
      <c r="AV3" s="23"/>
      <c r="AW3" s="21"/>
    </row>
    <row r="4" collapsed="1">
      <c r="A4" s="25" t="s">
        <v>48</v>
      </c>
      <c r="B4" s="26" t="str">
        <f t="array" ref="B4:B1008">IF(M4:M1008="","","https://agent-admin.paveapi.com/inspectionView/"&amp;M4:M1008&amp;"?activeTab=past-sessions")</f>
        <v>https://agent-admin.paveapi.com/inspectionView/AMWT-VBAPZIS7EW?activeTab=past-sessions</v>
      </c>
      <c r="C4" s="27" t="s">
        <v>49</v>
      </c>
      <c r="D4" s="27" t="s">
        <v>50</v>
      </c>
      <c r="E4" s="28">
        <v>2021.0</v>
      </c>
      <c r="F4" s="29" t="s">
        <v>51</v>
      </c>
      <c r="G4" s="29" t="s">
        <v>52</v>
      </c>
      <c r="H4" s="29" t="s">
        <v>53</v>
      </c>
      <c r="I4" s="29" t="s">
        <v>54</v>
      </c>
      <c r="J4" s="29" t="s">
        <v>55</v>
      </c>
      <c r="K4" s="29" t="s">
        <v>53</v>
      </c>
      <c r="L4" s="29" t="s">
        <v>56</v>
      </c>
      <c r="M4" s="27" t="s">
        <v>57</v>
      </c>
      <c r="N4" s="29" t="s">
        <v>58</v>
      </c>
      <c r="O4" s="29" t="s">
        <v>59</v>
      </c>
      <c r="P4" s="29" t="s">
        <v>60</v>
      </c>
      <c r="Q4" s="30">
        <v>46144.00237268519</v>
      </c>
      <c r="R4" s="30">
        <v>46144.007002314815</v>
      </c>
      <c r="S4" s="28">
        <v>374.0</v>
      </c>
      <c r="T4" s="30">
        <v>46144.01001157407</v>
      </c>
      <c r="U4" s="28">
        <v>1561.0</v>
      </c>
      <c r="V4" s="28">
        <v>2.0</v>
      </c>
      <c r="W4" s="31">
        <v>3210.0</v>
      </c>
      <c r="X4" s="28">
        <v>0.0</v>
      </c>
      <c r="Y4" s="28">
        <v>0.0</v>
      </c>
      <c r="Z4" s="28">
        <v>3.0</v>
      </c>
      <c r="AA4" s="28">
        <v>0.0</v>
      </c>
      <c r="AB4" s="28">
        <v>1.0</v>
      </c>
      <c r="AC4" s="28">
        <v>0.0</v>
      </c>
      <c r="AD4" s="28">
        <v>0.0</v>
      </c>
      <c r="AE4" s="28">
        <v>0.0</v>
      </c>
      <c r="AF4" s="29" t="s">
        <v>61</v>
      </c>
      <c r="AG4" s="32" t="b">
        <v>0</v>
      </c>
      <c r="AH4" s="32" t="b">
        <v>0</v>
      </c>
      <c r="AI4" s="32" t="b">
        <v>0</v>
      </c>
      <c r="AJ4" s="32" t="b">
        <v>0</v>
      </c>
      <c r="AK4" s="32" t="b">
        <v>0</v>
      </c>
      <c r="AL4" s="32" t="b">
        <v>0</v>
      </c>
      <c r="AM4" s="33"/>
      <c r="AN4" s="34">
        <f t="array" ref="AN4:AN1008">IF(C4:C1008="","",
   IF(ROW(A4:A1008)=4,
      IF(A4&lt;&gt;"", DATE(2026, VALUE(LEFT(A4,2)), VALUE(MID(A4,3,2))), ""),
      IF(A4:A1008&lt;&gt;"",
         DATE(2026, VALUE(LEFT(A4:A1008,2)), VALUE(MID(A4:A1008,3,2))),
         LOOKUP(ROW(A4:A1008),
                ROW(A4:A1008)/(A4:A1008&lt;&gt;""),
                DATE(2026, VALUE(LEFT(A4:A1008,2)), VALUE(MID(A4:A1008,3,2)))
         )
      )
   )
)</f>
        <v>46143</v>
      </c>
      <c r="AO4" s="35" t="str">
        <f t="array" ref="AO4:AO1008">IF(M4:M1008&lt;&gt;"", M4:M1008, "")</f>
        <v>AMWT-VBAPZIS7EW</v>
      </c>
      <c r="AP4" s="36" t="s">
        <v>62</v>
      </c>
      <c r="AQ4" s="37"/>
      <c r="AR4" s="38" t="s">
        <v>63</v>
      </c>
      <c r="AS4" s="35" t="s">
        <v>64</v>
      </c>
      <c r="AT4" s="39" t="b">
        <v>0</v>
      </c>
      <c r="AU4" s="39" t="b">
        <v>1</v>
      </c>
      <c r="AV4" s="39" t="b">
        <v>0</v>
      </c>
      <c r="AW4" s="40"/>
    </row>
    <row r="5" hidden="1" outlineLevel="1">
      <c r="A5" s="41"/>
      <c r="B5" s="26" t="s">
        <v>65</v>
      </c>
      <c r="C5" s="42" t="s">
        <v>49</v>
      </c>
      <c r="D5" s="42" t="s">
        <v>50</v>
      </c>
      <c r="E5" s="43">
        <v>2021.0</v>
      </c>
      <c r="F5" s="44" t="s">
        <v>51</v>
      </c>
      <c r="G5" s="44" t="s">
        <v>52</v>
      </c>
      <c r="H5" s="44" t="s">
        <v>53</v>
      </c>
      <c r="I5" s="44" t="s">
        <v>54</v>
      </c>
      <c r="J5" s="44" t="s">
        <v>55</v>
      </c>
      <c r="K5" s="44" t="s">
        <v>53</v>
      </c>
      <c r="L5" s="44" t="s">
        <v>56</v>
      </c>
      <c r="M5" s="44" t="s">
        <v>66</v>
      </c>
      <c r="N5" s="44" t="s">
        <v>58</v>
      </c>
      <c r="O5" s="44" t="s">
        <v>59</v>
      </c>
      <c r="P5" s="44" t="s">
        <v>67</v>
      </c>
      <c r="Q5" s="45">
        <v>46144.03408564815</v>
      </c>
      <c r="R5" s="45">
        <v>46144.040613425925</v>
      </c>
      <c r="S5" s="46">
        <v>546.0</v>
      </c>
      <c r="T5" s="45">
        <v>46144.04541666667</v>
      </c>
      <c r="U5" s="46">
        <v>1164.0</v>
      </c>
      <c r="V5" s="46">
        <v>2.0</v>
      </c>
      <c r="W5" s="47">
        <v>2425.0</v>
      </c>
      <c r="X5" s="46">
        <v>0.0</v>
      </c>
      <c r="Y5" s="46">
        <v>0.0</v>
      </c>
      <c r="Z5" s="46">
        <v>3.0</v>
      </c>
      <c r="AA5" s="46">
        <v>0.0</v>
      </c>
      <c r="AB5" s="46">
        <v>0.0</v>
      </c>
      <c r="AC5" s="46">
        <v>0.0</v>
      </c>
      <c r="AD5" s="46">
        <v>0.0</v>
      </c>
      <c r="AE5" s="46">
        <v>0.0</v>
      </c>
      <c r="AF5" s="44" t="s">
        <v>61</v>
      </c>
      <c r="AG5" s="48" t="b">
        <v>0</v>
      </c>
      <c r="AH5" s="48" t="b">
        <v>0</v>
      </c>
      <c r="AI5" s="48" t="b">
        <v>0</v>
      </c>
      <c r="AJ5" s="48" t="b">
        <v>0</v>
      </c>
      <c r="AK5" s="48" t="b">
        <v>0</v>
      </c>
      <c r="AL5" s="48" t="b">
        <v>0</v>
      </c>
      <c r="AM5" s="49" t="s">
        <v>68</v>
      </c>
      <c r="AN5" s="34">
        <v>46143.0</v>
      </c>
      <c r="AO5" s="35" t="s">
        <v>66</v>
      </c>
      <c r="AP5" s="36"/>
      <c r="AQ5" s="37"/>
      <c r="AR5" s="37"/>
      <c r="AS5" s="50"/>
      <c r="AT5" s="39" t="b">
        <v>1</v>
      </c>
      <c r="AU5" s="39" t="b">
        <v>0</v>
      </c>
      <c r="AV5" s="51" t="b">
        <v>0</v>
      </c>
      <c r="AW5" s="40"/>
    </row>
    <row r="6" hidden="1" outlineLevel="1">
      <c r="A6" s="41"/>
      <c r="B6" s="26" t="s">
        <v>69</v>
      </c>
      <c r="C6" s="42" t="s">
        <v>70</v>
      </c>
      <c r="D6" s="42" t="s">
        <v>50</v>
      </c>
      <c r="E6" s="46">
        <v>2020.0</v>
      </c>
      <c r="F6" s="44" t="s">
        <v>51</v>
      </c>
      <c r="G6" s="44" t="s">
        <v>71</v>
      </c>
      <c r="H6" s="44" t="s">
        <v>72</v>
      </c>
      <c r="I6" s="44" t="s">
        <v>73</v>
      </c>
      <c r="J6" s="44" t="s">
        <v>55</v>
      </c>
      <c r="K6" s="44" t="s">
        <v>72</v>
      </c>
      <c r="L6" s="44" t="s">
        <v>74</v>
      </c>
      <c r="M6" s="44" t="s">
        <v>75</v>
      </c>
      <c r="N6" s="44" t="s">
        <v>76</v>
      </c>
      <c r="O6" s="44" t="s">
        <v>59</v>
      </c>
      <c r="P6" s="44" t="s">
        <v>77</v>
      </c>
      <c r="Q6" s="45">
        <v>46143.882199074076</v>
      </c>
      <c r="R6" s="45">
        <v>46143.88416666666</v>
      </c>
      <c r="S6" s="46">
        <v>109.0</v>
      </c>
      <c r="T6" s="45">
        <v>46143.890543981484</v>
      </c>
      <c r="U6" s="46">
        <v>928.0</v>
      </c>
      <c r="V6" s="46">
        <v>2.0</v>
      </c>
      <c r="W6" s="47">
        <v>3860.0</v>
      </c>
      <c r="X6" s="46">
        <v>1.0</v>
      </c>
      <c r="Y6" s="46">
        <v>1.0</v>
      </c>
      <c r="Z6" s="46">
        <v>1.0</v>
      </c>
      <c r="AA6" s="46">
        <v>3.0</v>
      </c>
      <c r="AB6" s="46">
        <v>0.0</v>
      </c>
      <c r="AC6" s="46">
        <v>0.0</v>
      </c>
      <c r="AD6" s="46">
        <v>1.0</v>
      </c>
      <c r="AE6" s="46">
        <v>0.0</v>
      </c>
      <c r="AF6" s="44" t="s">
        <v>61</v>
      </c>
      <c r="AG6" s="48" t="b">
        <v>0</v>
      </c>
      <c r="AH6" s="48" t="b">
        <v>0</v>
      </c>
      <c r="AI6" s="48" t="b">
        <v>0</v>
      </c>
      <c r="AJ6" s="48" t="b">
        <v>0</v>
      </c>
      <c r="AK6" s="48" t="b">
        <v>0</v>
      </c>
      <c r="AL6" s="48" t="b">
        <v>0</v>
      </c>
      <c r="AM6" s="49" t="s">
        <v>78</v>
      </c>
      <c r="AN6" s="34">
        <v>46143.0</v>
      </c>
      <c r="AO6" s="35" t="s">
        <v>75</v>
      </c>
      <c r="AP6" s="52"/>
      <c r="AQ6" s="53"/>
      <c r="AR6" s="53"/>
      <c r="AS6" s="35"/>
      <c r="AT6" s="39" t="b">
        <v>1</v>
      </c>
      <c r="AU6" s="39" t="b">
        <v>0</v>
      </c>
      <c r="AV6" s="51" t="b">
        <v>0</v>
      </c>
      <c r="AW6" s="40"/>
    </row>
    <row r="7" hidden="1" outlineLevel="1">
      <c r="A7" s="41"/>
      <c r="B7" s="26" t="s">
        <v>79</v>
      </c>
      <c r="C7" s="42" t="s">
        <v>70</v>
      </c>
      <c r="D7" s="42" t="s">
        <v>50</v>
      </c>
      <c r="E7" s="43">
        <v>2020.0</v>
      </c>
      <c r="F7" s="44" t="s">
        <v>51</v>
      </c>
      <c r="G7" s="44" t="s">
        <v>71</v>
      </c>
      <c r="H7" s="44" t="s">
        <v>72</v>
      </c>
      <c r="I7" s="44" t="s">
        <v>73</v>
      </c>
      <c r="J7" s="44" t="s">
        <v>55</v>
      </c>
      <c r="K7" s="44" t="s">
        <v>72</v>
      </c>
      <c r="L7" s="44" t="s">
        <v>74</v>
      </c>
      <c r="M7" s="44" t="s">
        <v>80</v>
      </c>
      <c r="N7" s="44" t="s">
        <v>76</v>
      </c>
      <c r="O7" s="44" t="s">
        <v>59</v>
      </c>
      <c r="P7" s="44" t="s">
        <v>81</v>
      </c>
      <c r="Q7" s="45">
        <v>46143.912453703706</v>
      </c>
      <c r="R7" s="45">
        <v>46143.914131944446</v>
      </c>
      <c r="S7" s="46">
        <v>113.0</v>
      </c>
      <c r="T7" s="45">
        <v>46143.929375</v>
      </c>
      <c r="U7" s="46">
        <v>1958.0</v>
      </c>
      <c r="V7" s="46">
        <v>3.0</v>
      </c>
      <c r="W7" s="47">
        <v>2675.0</v>
      </c>
      <c r="X7" s="46">
        <v>0.0</v>
      </c>
      <c r="Y7" s="46">
        <v>1.0</v>
      </c>
      <c r="Z7" s="46">
        <v>0.0</v>
      </c>
      <c r="AA7" s="46">
        <v>1.0</v>
      </c>
      <c r="AB7" s="46">
        <v>0.0</v>
      </c>
      <c r="AC7" s="46">
        <v>0.0</v>
      </c>
      <c r="AD7" s="46">
        <v>0.0</v>
      </c>
      <c r="AE7" s="46">
        <v>0.0</v>
      </c>
      <c r="AF7" s="44" t="s">
        <v>61</v>
      </c>
      <c r="AG7" s="48" t="b">
        <v>0</v>
      </c>
      <c r="AH7" s="48" t="b">
        <v>0</v>
      </c>
      <c r="AI7" s="48" t="b">
        <v>0</v>
      </c>
      <c r="AJ7" s="48" t="b">
        <v>0</v>
      </c>
      <c r="AK7" s="48" t="b">
        <v>0</v>
      </c>
      <c r="AL7" s="48" t="b">
        <v>0</v>
      </c>
      <c r="AM7" s="49" t="s">
        <v>82</v>
      </c>
      <c r="AN7" s="34">
        <v>46143.0</v>
      </c>
      <c r="AO7" s="35" t="s">
        <v>80</v>
      </c>
      <c r="AP7" s="36"/>
      <c r="AQ7" s="37"/>
      <c r="AR7" s="37"/>
      <c r="AS7" s="50"/>
      <c r="AT7" s="39" t="b">
        <v>1</v>
      </c>
      <c r="AU7" s="39" t="b">
        <v>0</v>
      </c>
      <c r="AV7" s="51" t="b">
        <v>0</v>
      </c>
      <c r="AW7" s="40"/>
    </row>
    <row r="8" hidden="1" outlineLevel="1">
      <c r="A8" s="41"/>
      <c r="B8" s="26" t="s">
        <v>83</v>
      </c>
      <c r="C8" s="42" t="s">
        <v>84</v>
      </c>
      <c r="D8" s="42" t="s">
        <v>50</v>
      </c>
      <c r="E8" s="46">
        <v>2020.0</v>
      </c>
      <c r="F8" s="44" t="s">
        <v>51</v>
      </c>
      <c r="G8" s="44" t="s">
        <v>71</v>
      </c>
      <c r="H8" s="44" t="s">
        <v>85</v>
      </c>
      <c r="I8" s="44" t="s">
        <v>86</v>
      </c>
      <c r="J8" s="44" t="s">
        <v>55</v>
      </c>
      <c r="K8" s="44" t="s">
        <v>85</v>
      </c>
      <c r="L8" s="44" t="s">
        <v>87</v>
      </c>
      <c r="M8" s="44" t="s">
        <v>88</v>
      </c>
      <c r="N8" s="44" t="s">
        <v>58</v>
      </c>
      <c r="O8" s="44" t="s">
        <v>59</v>
      </c>
      <c r="P8" s="44" t="s">
        <v>89</v>
      </c>
      <c r="Q8" s="45">
        <v>46143.92601851852</v>
      </c>
      <c r="R8" s="45">
        <v>46143.92741898148</v>
      </c>
      <c r="S8" s="46">
        <v>108.0</v>
      </c>
      <c r="T8" s="45">
        <v>46143.93813657408</v>
      </c>
      <c r="U8" s="46">
        <v>4199.0</v>
      </c>
      <c r="V8" s="46">
        <v>4.0</v>
      </c>
      <c r="W8" s="47">
        <v>1755.0</v>
      </c>
      <c r="X8" s="46">
        <v>0.0</v>
      </c>
      <c r="Y8" s="46">
        <v>2.0</v>
      </c>
      <c r="Z8" s="46">
        <v>1.0</v>
      </c>
      <c r="AA8" s="46">
        <v>2.0</v>
      </c>
      <c r="AB8" s="46">
        <v>0.0</v>
      </c>
      <c r="AC8" s="46">
        <v>0.0</v>
      </c>
      <c r="AD8" s="46">
        <v>0.0</v>
      </c>
      <c r="AE8" s="46">
        <v>0.0</v>
      </c>
      <c r="AF8" s="44" t="s">
        <v>61</v>
      </c>
      <c r="AG8" s="48" t="b">
        <v>0</v>
      </c>
      <c r="AH8" s="48" t="b">
        <v>0</v>
      </c>
      <c r="AI8" s="48" t="b">
        <v>0</v>
      </c>
      <c r="AJ8" s="48" t="b">
        <v>0</v>
      </c>
      <c r="AK8" s="48" t="b">
        <v>0</v>
      </c>
      <c r="AL8" s="48" t="b">
        <v>0</v>
      </c>
      <c r="AM8" s="54"/>
      <c r="AN8" s="34">
        <v>46143.0</v>
      </c>
      <c r="AO8" s="35" t="s">
        <v>88</v>
      </c>
      <c r="AP8" s="36"/>
      <c r="AQ8" s="37"/>
      <c r="AR8" s="37"/>
      <c r="AS8" s="35" t="s">
        <v>90</v>
      </c>
      <c r="AT8" s="39" t="b">
        <v>0</v>
      </c>
      <c r="AU8" s="39" t="b">
        <v>1</v>
      </c>
      <c r="AV8" s="51" t="b">
        <v>0</v>
      </c>
      <c r="AW8" s="40"/>
    </row>
    <row r="9" hidden="1" outlineLevel="1">
      <c r="A9" s="41"/>
      <c r="B9" s="26" t="s">
        <v>91</v>
      </c>
      <c r="C9" s="42" t="s">
        <v>84</v>
      </c>
      <c r="D9" s="42" t="s">
        <v>50</v>
      </c>
      <c r="E9" s="43">
        <v>2020.0</v>
      </c>
      <c r="F9" s="44" t="s">
        <v>51</v>
      </c>
      <c r="G9" s="44" t="s">
        <v>52</v>
      </c>
      <c r="H9" s="44" t="s">
        <v>85</v>
      </c>
      <c r="I9" s="44" t="s">
        <v>86</v>
      </c>
      <c r="J9" s="44" t="s">
        <v>55</v>
      </c>
      <c r="K9" s="44" t="s">
        <v>85</v>
      </c>
      <c r="L9" s="44" t="s">
        <v>87</v>
      </c>
      <c r="M9" s="44" t="s">
        <v>92</v>
      </c>
      <c r="N9" s="44" t="s">
        <v>76</v>
      </c>
      <c r="O9" s="44" t="s">
        <v>59</v>
      </c>
      <c r="P9" s="44" t="s">
        <v>93</v>
      </c>
      <c r="Q9" s="45">
        <v>46143.93680555555</v>
      </c>
      <c r="R9" s="45">
        <v>46143.93829861111</v>
      </c>
      <c r="S9" s="46">
        <v>91.0</v>
      </c>
      <c r="T9" s="45">
        <v>46143.95060185185</v>
      </c>
      <c r="U9" s="46">
        <v>1263.0</v>
      </c>
      <c r="V9" s="46">
        <v>5.0</v>
      </c>
      <c r="W9" s="47">
        <v>970.0</v>
      </c>
      <c r="X9" s="46">
        <v>0.0</v>
      </c>
      <c r="Y9" s="46">
        <v>1.0</v>
      </c>
      <c r="Z9" s="46">
        <v>1.0</v>
      </c>
      <c r="AA9" s="46">
        <v>2.0</v>
      </c>
      <c r="AB9" s="46">
        <v>0.0</v>
      </c>
      <c r="AC9" s="46">
        <v>0.0</v>
      </c>
      <c r="AD9" s="46">
        <v>0.0</v>
      </c>
      <c r="AE9" s="46">
        <v>0.0</v>
      </c>
      <c r="AF9" s="44" t="s">
        <v>61</v>
      </c>
      <c r="AG9" s="48" t="b">
        <v>0</v>
      </c>
      <c r="AH9" s="48" t="b">
        <v>0</v>
      </c>
      <c r="AI9" s="48" t="b">
        <v>0</v>
      </c>
      <c r="AJ9" s="48" t="b">
        <v>0</v>
      </c>
      <c r="AK9" s="48" t="b">
        <v>0</v>
      </c>
      <c r="AL9" s="48" t="b">
        <v>0</v>
      </c>
      <c r="AM9" s="49" t="s">
        <v>94</v>
      </c>
      <c r="AN9" s="34">
        <v>46143.0</v>
      </c>
      <c r="AO9" s="35" t="s">
        <v>92</v>
      </c>
      <c r="AP9" s="36"/>
      <c r="AQ9" s="37"/>
      <c r="AR9" s="37"/>
      <c r="AS9" s="50"/>
      <c r="AT9" s="39" t="b">
        <v>1</v>
      </c>
      <c r="AU9" s="39" t="b">
        <v>0</v>
      </c>
      <c r="AV9" s="51" t="b">
        <v>0</v>
      </c>
      <c r="AW9" s="40"/>
    </row>
    <row r="10" hidden="1" outlineLevel="1">
      <c r="A10" s="41"/>
      <c r="B10" s="26" t="s">
        <v>95</v>
      </c>
      <c r="C10" s="55" t="s">
        <v>96</v>
      </c>
      <c r="D10" s="55" t="s">
        <v>50</v>
      </c>
      <c r="E10" s="56">
        <v>2020.0</v>
      </c>
      <c r="F10" s="57" t="s">
        <v>51</v>
      </c>
      <c r="G10" s="57" t="s">
        <v>52</v>
      </c>
      <c r="H10" s="57" t="s">
        <v>97</v>
      </c>
      <c r="I10" s="57" t="s">
        <v>97</v>
      </c>
      <c r="J10" s="57" t="s">
        <v>98</v>
      </c>
      <c r="K10" s="57" t="s">
        <v>97</v>
      </c>
      <c r="L10" s="58"/>
      <c r="M10" s="57" t="s">
        <v>99</v>
      </c>
      <c r="N10" s="57" t="s">
        <v>100</v>
      </c>
      <c r="O10" s="57" t="s">
        <v>59</v>
      </c>
      <c r="P10" s="57" t="s">
        <v>101</v>
      </c>
      <c r="Q10" s="59">
        <v>46143.54247685185</v>
      </c>
      <c r="R10" s="59">
        <v>46143.54435185185</v>
      </c>
      <c r="S10" s="60">
        <v>62.0</v>
      </c>
      <c r="T10" s="59">
        <v>46143.55076388889</v>
      </c>
      <c r="U10" s="60">
        <v>788.0</v>
      </c>
      <c r="V10" s="60">
        <v>1.0</v>
      </c>
      <c r="W10" s="61">
        <v>14107.5</v>
      </c>
      <c r="X10" s="60">
        <v>6.0</v>
      </c>
      <c r="Y10" s="60">
        <v>7.0</v>
      </c>
      <c r="Z10" s="60">
        <v>11.0</v>
      </c>
      <c r="AA10" s="60">
        <v>2.0</v>
      </c>
      <c r="AB10" s="60">
        <v>2.0</v>
      </c>
      <c r="AC10" s="60">
        <v>0.0</v>
      </c>
      <c r="AD10" s="60">
        <v>0.0</v>
      </c>
      <c r="AE10" s="60">
        <v>0.0</v>
      </c>
      <c r="AF10" s="57" t="s">
        <v>61</v>
      </c>
      <c r="AG10" s="62" t="b">
        <v>0</v>
      </c>
      <c r="AH10" s="62" t="b">
        <v>0</v>
      </c>
      <c r="AI10" s="62" t="b">
        <v>0</v>
      </c>
      <c r="AJ10" s="62" t="b">
        <v>0</v>
      </c>
      <c r="AK10" s="62" t="b">
        <v>0</v>
      </c>
      <c r="AL10" s="62" t="b">
        <v>0</v>
      </c>
      <c r="AM10" s="63"/>
      <c r="AN10" s="34">
        <v>46143.0</v>
      </c>
      <c r="AO10" s="35" t="s">
        <v>99</v>
      </c>
      <c r="AP10" s="36"/>
      <c r="AQ10" s="37"/>
      <c r="AR10" s="37"/>
      <c r="AS10" s="50"/>
      <c r="AT10" s="39" t="b">
        <v>1</v>
      </c>
      <c r="AU10" s="39" t="b">
        <v>0</v>
      </c>
      <c r="AV10" s="51" t="b">
        <v>0</v>
      </c>
      <c r="AW10" s="40"/>
    </row>
    <row r="11" hidden="1" outlineLevel="1">
      <c r="A11" s="41"/>
      <c r="B11" s="26" t="s">
        <v>102</v>
      </c>
      <c r="C11" s="55" t="s">
        <v>96</v>
      </c>
      <c r="D11" s="55" t="s">
        <v>50</v>
      </c>
      <c r="E11" s="60">
        <v>2020.0</v>
      </c>
      <c r="F11" s="57" t="s">
        <v>51</v>
      </c>
      <c r="G11" s="57" t="s">
        <v>52</v>
      </c>
      <c r="H11" s="57" t="s">
        <v>97</v>
      </c>
      <c r="I11" s="57" t="s">
        <v>97</v>
      </c>
      <c r="J11" s="57" t="s">
        <v>98</v>
      </c>
      <c r="K11" s="57" t="s">
        <v>97</v>
      </c>
      <c r="L11" s="58"/>
      <c r="M11" s="57" t="s">
        <v>103</v>
      </c>
      <c r="N11" s="57" t="s">
        <v>100</v>
      </c>
      <c r="O11" s="57" t="s">
        <v>59</v>
      </c>
      <c r="P11" s="57" t="s">
        <v>104</v>
      </c>
      <c r="Q11" s="59">
        <v>46143.55378472222</v>
      </c>
      <c r="R11" s="59">
        <v>46143.55479166667</v>
      </c>
      <c r="S11" s="60">
        <v>55.0</v>
      </c>
      <c r="T11" s="59">
        <v>46143.56423611111</v>
      </c>
      <c r="U11" s="60">
        <v>1146.0</v>
      </c>
      <c r="V11" s="60">
        <v>1.0</v>
      </c>
      <c r="W11" s="61">
        <v>11022.5</v>
      </c>
      <c r="X11" s="60">
        <v>5.0</v>
      </c>
      <c r="Y11" s="60">
        <v>5.0</v>
      </c>
      <c r="Z11" s="60">
        <v>8.0</v>
      </c>
      <c r="AA11" s="60">
        <v>2.0</v>
      </c>
      <c r="AB11" s="60">
        <v>2.0</v>
      </c>
      <c r="AC11" s="60">
        <v>0.0</v>
      </c>
      <c r="AD11" s="60">
        <v>0.0</v>
      </c>
      <c r="AE11" s="60">
        <v>0.0</v>
      </c>
      <c r="AF11" s="57" t="s">
        <v>61</v>
      </c>
      <c r="AG11" s="62" t="b">
        <v>0</v>
      </c>
      <c r="AH11" s="62" t="b">
        <v>0</v>
      </c>
      <c r="AI11" s="62" t="b">
        <v>0</v>
      </c>
      <c r="AJ11" s="62" t="b">
        <v>0</v>
      </c>
      <c r="AK11" s="62" t="b">
        <v>0</v>
      </c>
      <c r="AL11" s="62" t="b">
        <v>0</v>
      </c>
      <c r="AM11" s="64" t="s">
        <v>105</v>
      </c>
      <c r="AN11" s="34">
        <v>46143.0</v>
      </c>
      <c r="AO11" s="35" t="s">
        <v>103</v>
      </c>
      <c r="AP11" s="36"/>
      <c r="AQ11" s="37"/>
      <c r="AR11" s="37"/>
      <c r="AS11" s="50"/>
      <c r="AT11" s="39" t="b">
        <v>1</v>
      </c>
      <c r="AU11" s="39" t="b">
        <v>0</v>
      </c>
      <c r="AV11" s="51" t="b">
        <v>0</v>
      </c>
      <c r="AW11" s="40"/>
    </row>
    <row r="12" hidden="1" outlineLevel="1">
      <c r="A12" s="41"/>
      <c r="B12" s="26" t="s">
        <v>106</v>
      </c>
      <c r="C12" s="65" t="s">
        <v>107</v>
      </c>
      <c r="D12" s="65" t="s">
        <v>50</v>
      </c>
      <c r="E12" s="66">
        <v>2020.0</v>
      </c>
      <c r="F12" s="67" t="s">
        <v>51</v>
      </c>
      <c r="G12" s="67" t="s">
        <v>52</v>
      </c>
      <c r="H12" s="67" t="s">
        <v>97</v>
      </c>
      <c r="I12" s="67" t="s">
        <v>97</v>
      </c>
      <c r="J12" s="67" t="s">
        <v>108</v>
      </c>
      <c r="K12" s="67" t="s">
        <v>97</v>
      </c>
      <c r="L12" s="67" t="s">
        <v>109</v>
      </c>
      <c r="M12" s="67" t="s">
        <v>110</v>
      </c>
      <c r="N12" s="67" t="s">
        <v>111</v>
      </c>
      <c r="O12" s="67" t="s">
        <v>59</v>
      </c>
      <c r="P12" s="67" t="s">
        <v>112</v>
      </c>
      <c r="Q12" s="68">
        <v>46143.82059027778</v>
      </c>
      <c r="R12" s="68">
        <v>46143.82275462963</v>
      </c>
      <c r="S12" s="69">
        <v>167.0</v>
      </c>
      <c r="T12" s="68">
        <v>46143.8308912037</v>
      </c>
      <c r="U12" s="69">
        <v>957.0</v>
      </c>
      <c r="V12" s="69">
        <v>3.0</v>
      </c>
      <c r="W12" s="70">
        <v>6295.0</v>
      </c>
      <c r="X12" s="69">
        <v>5.0</v>
      </c>
      <c r="Y12" s="69">
        <v>0.0</v>
      </c>
      <c r="Z12" s="69">
        <v>4.0</v>
      </c>
      <c r="AA12" s="69">
        <v>0.0</v>
      </c>
      <c r="AB12" s="69">
        <v>0.0</v>
      </c>
      <c r="AC12" s="69">
        <v>0.0</v>
      </c>
      <c r="AD12" s="69">
        <v>0.0</v>
      </c>
      <c r="AE12" s="69">
        <v>0.0</v>
      </c>
      <c r="AF12" s="67" t="s">
        <v>61</v>
      </c>
      <c r="AG12" s="71" t="b">
        <v>0</v>
      </c>
      <c r="AH12" s="71" t="b">
        <v>0</v>
      </c>
      <c r="AI12" s="71" t="b">
        <v>0</v>
      </c>
      <c r="AJ12" s="71" t="b">
        <v>0</v>
      </c>
      <c r="AK12" s="71" t="b">
        <v>0</v>
      </c>
      <c r="AL12" s="71" t="b">
        <v>0</v>
      </c>
      <c r="AM12" s="72"/>
      <c r="AN12" s="34">
        <v>46143.0</v>
      </c>
      <c r="AO12" s="35" t="s">
        <v>110</v>
      </c>
      <c r="AP12" s="36"/>
      <c r="AQ12" s="37"/>
      <c r="AR12" s="37"/>
      <c r="AS12" s="50"/>
      <c r="AT12" s="39" t="b">
        <v>1</v>
      </c>
      <c r="AU12" s="39" t="b">
        <v>0</v>
      </c>
      <c r="AV12" s="51" t="b">
        <v>0</v>
      </c>
      <c r="AW12" s="40"/>
    </row>
    <row r="13" hidden="1" outlineLevel="1">
      <c r="A13" s="41"/>
      <c r="B13" s="26" t="s">
        <v>113</v>
      </c>
      <c r="C13" s="65" t="s">
        <v>107</v>
      </c>
      <c r="D13" s="65" t="s">
        <v>50</v>
      </c>
      <c r="E13" s="69">
        <v>2020.0</v>
      </c>
      <c r="F13" s="67" t="s">
        <v>51</v>
      </c>
      <c r="G13" s="67" t="s">
        <v>71</v>
      </c>
      <c r="H13" s="67" t="s">
        <v>97</v>
      </c>
      <c r="I13" s="67" t="s">
        <v>97</v>
      </c>
      <c r="J13" s="67" t="s">
        <v>108</v>
      </c>
      <c r="K13" s="67" t="s">
        <v>97</v>
      </c>
      <c r="L13" s="67" t="s">
        <v>109</v>
      </c>
      <c r="M13" s="67" t="s">
        <v>114</v>
      </c>
      <c r="N13" s="67" t="s">
        <v>111</v>
      </c>
      <c r="O13" s="67" t="s">
        <v>59</v>
      </c>
      <c r="P13" s="67" t="s">
        <v>115</v>
      </c>
      <c r="Q13" s="68">
        <v>46143.85060185185</v>
      </c>
      <c r="R13" s="68">
        <v>46143.852013888885</v>
      </c>
      <c r="S13" s="69">
        <v>96.0</v>
      </c>
      <c r="T13" s="68">
        <v>46143.85804398148</v>
      </c>
      <c r="U13" s="69">
        <v>708.0</v>
      </c>
      <c r="V13" s="69">
        <v>2.0</v>
      </c>
      <c r="W13" s="70">
        <v>5595.0</v>
      </c>
      <c r="X13" s="69">
        <v>4.0</v>
      </c>
      <c r="Y13" s="69">
        <v>0.0</v>
      </c>
      <c r="Z13" s="69">
        <v>4.0</v>
      </c>
      <c r="AA13" s="69">
        <v>0.0</v>
      </c>
      <c r="AB13" s="69">
        <v>0.0</v>
      </c>
      <c r="AC13" s="69">
        <v>0.0</v>
      </c>
      <c r="AD13" s="69">
        <v>0.0</v>
      </c>
      <c r="AE13" s="69">
        <v>0.0</v>
      </c>
      <c r="AF13" s="67" t="s">
        <v>61</v>
      </c>
      <c r="AG13" s="71" t="b">
        <v>0</v>
      </c>
      <c r="AH13" s="71" t="b">
        <v>0</v>
      </c>
      <c r="AI13" s="71" t="b">
        <v>0</v>
      </c>
      <c r="AJ13" s="71" t="b">
        <v>0</v>
      </c>
      <c r="AK13" s="71" t="b">
        <v>0</v>
      </c>
      <c r="AL13" s="71" t="b">
        <v>0</v>
      </c>
      <c r="AM13" s="73" t="s">
        <v>68</v>
      </c>
      <c r="AN13" s="34">
        <v>46143.0</v>
      </c>
      <c r="AO13" s="35" t="s">
        <v>114</v>
      </c>
      <c r="AP13" s="36"/>
      <c r="AQ13" s="37"/>
      <c r="AR13" s="37"/>
      <c r="AS13" s="50"/>
      <c r="AT13" s="39" t="b">
        <v>1</v>
      </c>
      <c r="AU13" s="39" t="b">
        <v>0</v>
      </c>
      <c r="AV13" s="51" t="b">
        <v>0</v>
      </c>
      <c r="AW13" s="40"/>
    </row>
    <row r="14" hidden="1" outlineLevel="1">
      <c r="A14" s="41"/>
      <c r="B14" s="26" t="s">
        <v>116</v>
      </c>
      <c r="C14" s="74" t="s">
        <v>117</v>
      </c>
      <c r="D14" s="74" t="s">
        <v>50</v>
      </c>
      <c r="E14" s="75">
        <v>2020.0</v>
      </c>
      <c r="F14" s="76" t="s">
        <v>51</v>
      </c>
      <c r="G14" s="76" t="s">
        <v>52</v>
      </c>
      <c r="H14" s="76" t="s">
        <v>118</v>
      </c>
      <c r="I14" s="76" t="s">
        <v>119</v>
      </c>
      <c r="J14" s="76" t="s">
        <v>55</v>
      </c>
      <c r="K14" s="76" t="s">
        <v>118</v>
      </c>
      <c r="L14" s="76" t="s">
        <v>118</v>
      </c>
      <c r="M14" s="76" t="s">
        <v>120</v>
      </c>
      <c r="N14" s="76" t="s">
        <v>76</v>
      </c>
      <c r="O14" s="76" t="s">
        <v>59</v>
      </c>
      <c r="P14" s="76" t="s">
        <v>121</v>
      </c>
      <c r="Q14" s="77">
        <v>46143.864652777775</v>
      </c>
      <c r="R14" s="77">
        <v>46143.86577546296</v>
      </c>
      <c r="S14" s="78">
        <v>92.0</v>
      </c>
      <c r="T14" s="77">
        <v>46143.869409722225</v>
      </c>
      <c r="U14" s="78">
        <v>475.0</v>
      </c>
      <c r="V14" s="78">
        <v>2.0</v>
      </c>
      <c r="W14" s="79">
        <v>3550.0</v>
      </c>
      <c r="X14" s="78">
        <v>0.0</v>
      </c>
      <c r="Y14" s="78">
        <v>1.0</v>
      </c>
      <c r="Z14" s="78">
        <v>3.0</v>
      </c>
      <c r="AA14" s="78">
        <v>0.0</v>
      </c>
      <c r="AB14" s="78">
        <v>1.0</v>
      </c>
      <c r="AC14" s="78">
        <v>0.0</v>
      </c>
      <c r="AD14" s="78">
        <v>2.0</v>
      </c>
      <c r="AE14" s="78">
        <v>0.0</v>
      </c>
      <c r="AF14" s="76" t="s">
        <v>61</v>
      </c>
      <c r="AG14" s="80" t="b">
        <v>0</v>
      </c>
      <c r="AH14" s="80" t="b">
        <v>0</v>
      </c>
      <c r="AI14" s="80" t="b">
        <v>0</v>
      </c>
      <c r="AJ14" s="80" t="b">
        <v>0</v>
      </c>
      <c r="AK14" s="80" t="b">
        <v>0</v>
      </c>
      <c r="AL14" s="80" t="b">
        <v>0</v>
      </c>
      <c r="AM14" s="81"/>
      <c r="AN14" s="34">
        <v>46143.0</v>
      </c>
      <c r="AO14" s="35" t="s">
        <v>120</v>
      </c>
      <c r="AP14" s="36" t="s">
        <v>62</v>
      </c>
      <c r="AQ14" s="37"/>
      <c r="AR14" s="37" t="s">
        <v>122</v>
      </c>
      <c r="AS14" s="35" t="s">
        <v>123</v>
      </c>
      <c r="AT14" s="39" t="b">
        <v>0</v>
      </c>
      <c r="AU14" s="39" t="b">
        <v>1</v>
      </c>
      <c r="AV14" s="39" t="b">
        <v>1</v>
      </c>
      <c r="AW14" s="40"/>
    </row>
    <row r="15" hidden="1" outlineLevel="1">
      <c r="A15" s="41"/>
      <c r="B15" s="26" t="s">
        <v>124</v>
      </c>
      <c r="C15" s="74" t="s">
        <v>117</v>
      </c>
      <c r="D15" s="74" t="s">
        <v>50</v>
      </c>
      <c r="E15" s="78">
        <v>2020.0</v>
      </c>
      <c r="F15" s="76" t="s">
        <v>51</v>
      </c>
      <c r="G15" s="76" t="s">
        <v>71</v>
      </c>
      <c r="H15" s="76" t="s">
        <v>118</v>
      </c>
      <c r="I15" s="76" t="s">
        <v>119</v>
      </c>
      <c r="J15" s="76" t="s">
        <v>55</v>
      </c>
      <c r="K15" s="76" t="s">
        <v>118</v>
      </c>
      <c r="L15" s="76" t="s">
        <v>118</v>
      </c>
      <c r="M15" s="76" t="s">
        <v>125</v>
      </c>
      <c r="N15" s="76" t="s">
        <v>76</v>
      </c>
      <c r="O15" s="76" t="s">
        <v>59</v>
      </c>
      <c r="P15" s="76" t="s">
        <v>126</v>
      </c>
      <c r="Q15" s="77">
        <v>46143.87349537037</v>
      </c>
      <c r="R15" s="77">
        <v>46143.8771875</v>
      </c>
      <c r="S15" s="78">
        <v>313.0</v>
      </c>
      <c r="T15" s="77">
        <v>46143.89501157407</v>
      </c>
      <c r="U15" s="78">
        <v>1923.0</v>
      </c>
      <c r="V15" s="78">
        <v>2.0</v>
      </c>
      <c r="W15" s="79">
        <v>2075.0</v>
      </c>
      <c r="X15" s="78">
        <v>0.0</v>
      </c>
      <c r="Y15" s="78">
        <v>1.0</v>
      </c>
      <c r="Z15" s="78">
        <v>1.0</v>
      </c>
      <c r="AA15" s="78">
        <v>0.0</v>
      </c>
      <c r="AB15" s="78">
        <v>1.0</v>
      </c>
      <c r="AC15" s="78">
        <v>0.0</v>
      </c>
      <c r="AD15" s="78">
        <v>2.0</v>
      </c>
      <c r="AE15" s="78">
        <v>0.0</v>
      </c>
      <c r="AF15" s="76" t="s">
        <v>61</v>
      </c>
      <c r="AG15" s="80" t="b">
        <v>0</v>
      </c>
      <c r="AH15" s="80" t="b">
        <v>0</v>
      </c>
      <c r="AI15" s="80" t="b">
        <v>0</v>
      </c>
      <c r="AJ15" s="80" t="b">
        <v>0</v>
      </c>
      <c r="AK15" s="80" t="b">
        <v>0</v>
      </c>
      <c r="AL15" s="80" t="b">
        <v>0</v>
      </c>
      <c r="AM15" s="82" t="s">
        <v>127</v>
      </c>
      <c r="AN15" s="34">
        <v>46143.0</v>
      </c>
      <c r="AO15" s="35" t="s">
        <v>125</v>
      </c>
      <c r="AP15" s="36"/>
      <c r="AQ15" s="37"/>
      <c r="AR15" s="37"/>
      <c r="AS15" s="50"/>
      <c r="AT15" s="39" t="b">
        <v>1</v>
      </c>
      <c r="AU15" s="39" t="b">
        <v>0</v>
      </c>
      <c r="AV15" s="51" t="b">
        <v>0</v>
      </c>
      <c r="AW15" s="40"/>
    </row>
    <row r="16" hidden="1" outlineLevel="1">
      <c r="A16" s="41"/>
      <c r="B16" s="26" t="s">
        <v>128</v>
      </c>
      <c r="C16" s="74" t="s">
        <v>117</v>
      </c>
      <c r="D16" s="74" t="s">
        <v>50</v>
      </c>
      <c r="E16" s="75">
        <v>2020.0</v>
      </c>
      <c r="F16" s="76" t="s">
        <v>51</v>
      </c>
      <c r="G16" s="76" t="s">
        <v>71</v>
      </c>
      <c r="H16" s="76" t="s">
        <v>118</v>
      </c>
      <c r="I16" s="76" t="s">
        <v>119</v>
      </c>
      <c r="J16" s="76" t="s">
        <v>55</v>
      </c>
      <c r="K16" s="76" t="s">
        <v>118</v>
      </c>
      <c r="L16" s="76" t="s">
        <v>118</v>
      </c>
      <c r="M16" s="76" t="s">
        <v>129</v>
      </c>
      <c r="N16" s="76" t="s">
        <v>76</v>
      </c>
      <c r="O16" s="76" t="s">
        <v>59</v>
      </c>
      <c r="P16" s="76" t="s">
        <v>130</v>
      </c>
      <c r="Q16" s="77">
        <v>46143.90630787037</v>
      </c>
      <c r="R16" s="77">
        <v>46143.91091435185</v>
      </c>
      <c r="S16" s="78">
        <v>390.0</v>
      </c>
      <c r="T16" s="77">
        <v>46143.92762731481</v>
      </c>
      <c r="U16" s="78">
        <v>1929.0</v>
      </c>
      <c r="V16" s="78">
        <v>2.0</v>
      </c>
      <c r="W16" s="79">
        <v>2075.0</v>
      </c>
      <c r="X16" s="78">
        <v>0.0</v>
      </c>
      <c r="Y16" s="78">
        <v>1.0</v>
      </c>
      <c r="Z16" s="78">
        <v>1.0</v>
      </c>
      <c r="AA16" s="78">
        <v>0.0</v>
      </c>
      <c r="AB16" s="78">
        <v>1.0</v>
      </c>
      <c r="AC16" s="78">
        <v>0.0</v>
      </c>
      <c r="AD16" s="78">
        <v>2.0</v>
      </c>
      <c r="AE16" s="78">
        <v>0.0</v>
      </c>
      <c r="AF16" s="76" t="s">
        <v>61</v>
      </c>
      <c r="AG16" s="80" t="b">
        <v>0</v>
      </c>
      <c r="AH16" s="80" t="b">
        <v>0</v>
      </c>
      <c r="AI16" s="80" t="b">
        <v>0</v>
      </c>
      <c r="AJ16" s="80" t="b">
        <v>0</v>
      </c>
      <c r="AK16" s="80" t="b">
        <v>0</v>
      </c>
      <c r="AL16" s="80" t="b">
        <v>0</v>
      </c>
      <c r="AM16" s="83"/>
      <c r="AN16" s="34">
        <v>46143.0</v>
      </c>
      <c r="AO16" s="35" t="s">
        <v>129</v>
      </c>
      <c r="AP16" s="36"/>
      <c r="AQ16" s="37"/>
      <c r="AR16" s="37"/>
      <c r="AS16" s="50"/>
      <c r="AT16" s="39" t="b">
        <v>1</v>
      </c>
      <c r="AU16" s="39" t="b">
        <v>0</v>
      </c>
      <c r="AV16" s="51" t="b">
        <v>0</v>
      </c>
      <c r="AW16" s="40"/>
    </row>
    <row r="17" hidden="1" outlineLevel="1">
      <c r="A17" s="41"/>
      <c r="B17" s="26" t="s">
        <v>131</v>
      </c>
      <c r="C17" s="65" t="s">
        <v>132</v>
      </c>
      <c r="D17" s="65" t="s">
        <v>50</v>
      </c>
      <c r="E17" s="69">
        <v>2019.0</v>
      </c>
      <c r="F17" s="67" t="s">
        <v>51</v>
      </c>
      <c r="G17" s="67" t="s">
        <v>52</v>
      </c>
      <c r="H17" s="67" t="s">
        <v>97</v>
      </c>
      <c r="I17" s="67" t="s">
        <v>97</v>
      </c>
      <c r="J17" s="67" t="s">
        <v>55</v>
      </c>
      <c r="K17" s="67" t="s">
        <v>97</v>
      </c>
      <c r="L17" s="67" t="s">
        <v>133</v>
      </c>
      <c r="M17" s="67" t="s">
        <v>134</v>
      </c>
      <c r="N17" s="67" t="s">
        <v>76</v>
      </c>
      <c r="O17" s="67" t="s">
        <v>59</v>
      </c>
      <c r="P17" s="67" t="s">
        <v>135</v>
      </c>
      <c r="Q17" s="68">
        <v>46143.83489583333</v>
      </c>
      <c r="R17" s="68">
        <v>46143.837222222224</v>
      </c>
      <c r="S17" s="69">
        <v>181.0</v>
      </c>
      <c r="T17" s="68">
        <v>46143.84024305556</v>
      </c>
      <c r="U17" s="69">
        <v>252511.0</v>
      </c>
      <c r="V17" s="69">
        <v>3.0</v>
      </c>
      <c r="W17" s="70">
        <v>2310.0</v>
      </c>
      <c r="X17" s="69">
        <v>2.0</v>
      </c>
      <c r="Y17" s="69">
        <v>1.0</v>
      </c>
      <c r="Z17" s="69">
        <v>0.0</v>
      </c>
      <c r="AA17" s="69">
        <v>0.0</v>
      </c>
      <c r="AB17" s="69">
        <v>1.0</v>
      </c>
      <c r="AC17" s="69">
        <v>0.0</v>
      </c>
      <c r="AD17" s="69">
        <v>0.0</v>
      </c>
      <c r="AE17" s="69">
        <v>0.0</v>
      </c>
      <c r="AF17" s="67" t="s">
        <v>61</v>
      </c>
      <c r="AG17" s="71" t="b">
        <v>0</v>
      </c>
      <c r="AH17" s="71" t="b">
        <v>0</v>
      </c>
      <c r="AI17" s="71" t="b">
        <v>0</v>
      </c>
      <c r="AJ17" s="71" t="b">
        <v>0</v>
      </c>
      <c r="AK17" s="71" t="b">
        <v>0</v>
      </c>
      <c r="AL17" s="71" t="b">
        <v>0</v>
      </c>
      <c r="AM17" s="73" t="s">
        <v>136</v>
      </c>
      <c r="AN17" s="34">
        <v>46143.0</v>
      </c>
      <c r="AO17" s="35" t="s">
        <v>134</v>
      </c>
      <c r="AP17" s="36"/>
      <c r="AQ17" s="37"/>
      <c r="AR17" s="37"/>
      <c r="AS17" s="50"/>
      <c r="AT17" s="39" t="b">
        <v>1</v>
      </c>
      <c r="AU17" s="39" t="b">
        <v>0</v>
      </c>
      <c r="AV17" s="51" t="b">
        <v>0</v>
      </c>
      <c r="AW17" s="40"/>
    </row>
    <row r="18" hidden="1" outlineLevel="1">
      <c r="A18" s="41"/>
      <c r="B18" s="26" t="s">
        <v>137</v>
      </c>
      <c r="C18" s="65" t="s">
        <v>132</v>
      </c>
      <c r="D18" s="65" t="s">
        <v>50</v>
      </c>
      <c r="E18" s="66">
        <v>2019.0</v>
      </c>
      <c r="F18" s="67" t="s">
        <v>51</v>
      </c>
      <c r="G18" s="67" t="s">
        <v>52</v>
      </c>
      <c r="H18" s="67" t="s">
        <v>97</v>
      </c>
      <c r="I18" s="67" t="s">
        <v>97</v>
      </c>
      <c r="J18" s="67" t="s">
        <v>55</v>
      </c>
      <c r="K18" s="67" t="s">
        <v>97</v>
      </c>
      <c r="L18" s="67" t="s">
        <v>133</v>
      </c>
      <c r="M18" s="67" t="s">
        <v>138</v>
      </c>
      <c r="N18" s="67" t="s">
        <v>76</v>
      </c>
      <c r="O18" s="67" t="s">
        <v>59</v>
      </c>
      <c r="P18" s="67" t="s">
        <v>139</v>
      </c>
      <c r="Q18" s="68">
        <v>46143.8627662037</v>
      </c>
      <c r="R18" s="68">
        <v>46143.86515046296</v>
      </c>
      <c r="S18" s="69">
        <v>188.0</v>
      </c>
      <c r="T18" s="68">
        <v>46143.86923611111</v>
      </c>
      <c r="U18" s="69">
        <v>254995.0</v>
      </c>
      <c r="V18" s="69">
        <v>3.0</v>
      </c>
      <c r="W18" s="70">
        <v>2310.0</v>
      </c>
      <c r="X18" s="69">
        <v>2.0</v>
      </c>
      <c r="Y18" s="69">
        <v>1.0</v>
      </c>
      <c r="Z18" s="69">
        <v>0.0</v>
      </c>
      <c r="AA18" s="69">
        <v>0.0</v>
      </c>
      <c r="AB18" s="69">
        <v>1.0</v>
      </c>
      <c r="AC18" s="69">
        <v>0.0</v>
      </c>
      <c r="AD18" s="69">
        <v>0.0</v>
      </c>
      <c r="AE18" s="69">
        <v>0.0</v>
      </c>
      <c r="AF18" s="67" t="s">
        <v>61</v>
      </c>
      <c r="AG18" s="71" t="b">
        <v>0</v>
      </c>
      <c r="AH18" s="71" t="b">
        <v>0</v>
      </c>
      <c r="AI18" s="71" t="b">
        <v>0</v>
      </c>
      <c r="AJ18" s="71" t="b">
        <v>0</v>
      </c>
      <c r="AK18" s="71" t="b">
        <v>0</v>
      </c>
      <c r="AL18" s="71" t="b">
        <v>0</v>
      </c>
      <c r="AM18" s="83"/>
      <c r="AN18" s="34">
        <v>46143.0</v>
      </c>
      <c r="AO18" s="35" t="s">
        <v>138</v>
      </c>
      <c r="AP18" s="36"/>
      <c r="AQ18" s="37"/>
      <c r="AR18" s="37"/>
      <c r="AS18" s="50"/>
      <c r="AT18" s="39" t="b">
        <v>1</v>
      </c>
      <c r="AU18" s="39" t="b">
        <v>0</v>
      </c>
      <c r="AV18" s="51" t="b">
        <v>0</v>
      </c>
      <c r="AW18" s="40"/>
    </row>
    <row r="19" hidden="1" outlineLevel="1">
      <c r="A19" s="41"/>
      <c r="B19" s="26" t="s">
        <v>140</v>
      </c>
      <c r="C19" s="65" t="s">
        <v>132</v>
      </c>
      <c r="D19" s="65" t="s">
        <v>50</v>
      </c>
      <c r="E19" s="69">
        <v>2019.0</v>
      </c>
      <c r="F19" s="67" t="s">
        <v>51</v>
      </c>
      <c r="G19" s="67" t="s">
        <v>71</v>
      </c>
      <c r="H19" s="67" t="s">
        <v>97</v>
      </c>
      <c r="I19" s="67" t="s">
        <v>97</v>
      </c>
      <c r="J19" s="67" t="s">
        <v>55</v>
      </c>
      <c r="K19" s="67" t="s">
        <v>97</v>
      </c>
      <c r="L19" s="67" t="s">
        <v>133</v>
      </c>
      <c r="M19" s="67" t="s">
        <v>141</v>
      </c>
      <c r="N19" s="67" t="s">
        <v>76</v>
      </c>
      <c r="O19" s="67" t="s">
        <v>59</v>
      </c>
      <c r="P19" s="67" t="s">
        <v>142</v>
      </c>
      <c r="Q19" s="68">
        <v>46143.87888888889</v>
      </c>
      <c r="R19" s="68">
        <v>46143.881157407406</v>
      </c>
      <c r="S19" s="69">
        <v>180.0</v>
      </c>
      <c r="T19" s="68">
        <v>46143.893854166665</v>
      </c>
      <c r="U19" s="69">
        <v>1739.0</v>
      </c>
      <c r="V19" s="69">
        <v>4.0</v>
      </c>
      <c r="W19" s="70">
        <v>2235.0</v>
      </c>
      <c r="X19" s="69">
        <v>2.0</v>
      </c>
      <c r="Y19" s="69">
        <v>1.0</v>
      </c>
      <c r="Z19" s="69">
        <v>0.0</v>
      </c>
      <c r="AA19" s="69">
        <v>0.0</v>
      </c>
      <c r="AB19" s="69">
        <v>0.0</v>
      </c>
      <c r="AC19" s="69">
        <v>0.0</v>
      </c>
      <c r="AD19" s="69">
        <v>0.0</v>
      </c>
      <c r="AE19" s="69">
        <v>0.0</v>
      </c>
      <c r="AF19" s="67" t="s">
        <v>61</v>
      </c>
      <c r="AG19" s="71" t="b">
        <v>0</v>
      </c>
      <c r="AH19" s="71" t="b">
        <v>0</v>
      </c>
      <c r="AI19" s="71" t="b">
        <v>0</v>
      </c>
      <c r="AJ19" s="71" t="b">
        <v>0</v>
      </c>
      <c r="AK19" s="71" t="b">
        <v>0</v>
      </c>
      <c r="AL19" s="71" t="b">
        <v>0</v>
      </c>
      <c r="AM19" s="73" t="s">
        <v>143</v>
      </c>
      <c r="AN19" s="34">
        <v>46143.0</v>
      </c>
      <c r="AO19" s="35" t="s">
        <v>141</v>
      </c>
      <c r="AP19" s="36"/>
      <c r="AQ19" s="37"/>
      <c r="AR19" s="37"/>
      <c r="AS19" s="50"/>
      <c r="AT19" s="39" t="b">
        <v>1</v>
      </c>
      <c r="AU19" s="39" t="b">
        <v>0</v>
      </c>
      <c r="AV19" s="51" t="b">
        <v>0</v>
      </c>
      <c r="AW19" s="40"/>
    </row>
    <row r="20" hidden="1" outlineLevel="1">
      <c r="A20" s="41"/>
      <c r="B20" s="26" t="s">
        <v>144</v>
      </c>
      <c r="C20" s="74" t="s">
        <v>145</v>
      </c>
      <c r="D20" s="74" t="s">
        <v>50</v>
      </c>
      <c r="E20" s="75">
        <v>2020.0</v>
      </c>
      <c r="F20" s="76" t="s">
        <v>146</v>
      </c>
      <c r="G20" s="76" t="s">
        <v>147</v>
      </c>
      <c r="H20" s="76" t="s">
        <v>148</v>
      </c>
      <c r="I20" s="76" t="s">
        <v>149</v>
      </c>
      <c r="J20" s="76" t="s">
        <v>55</v>
      </c>
      <c r="K20" s="76" t="s">
        <v>148</v>
      </c>
      <c r="L20" s="76" t="s">
        <v>150</v>
      </c>
      <c r="M20" s="76" t="s">
        <v>151</v>
      </c>
      <c r="N20" s="76" t="s">
        <v>76</v>
      </c>
      <c r="O20" s="76" t="s">
        <v>59</v>
      </c>
      <c r="P20" s="76" t="s">
        <v>152</v>
      </c>
      <c r="Q20" s="77">
        <v>46143.74618055556</v>
      </c>
      <c r="R20" s="77">
        <v>46143.75533564815</v>
      </c>
      <c r="S20" s="78">
        <v>700.0</v>
      </c>
      <c r="T20" s="77">
        <v>46143.758043981485</v>
      </c>
      <c r="U20" s="78">
        <v>6953.0</v>
      </c>
      <c r="V20" s="78">
        <v>1.0</v>
      </c>
      <c r="W20" s="79">
        <v>12490.0</v>
      </c>
      <c r="X20" s="78">
        <v>9.0</v>
      </c>
      <c r="Y20" s="78">
        <v>3.0</v>
      </c>
      <c r="Z20" s="78">
        <v>12.0</v>
      </c>
      <c r="AA20" s="78">
        <v>0.0</v>
      </c>
      <c r="AB20" s="78">
        <v>1.0</v>
      </c>
      <c r="AC20" s="78">
        <v>0.0</v>
      </c>
      <c r="AD20" s="78">
        <v>1.0</v>
      </c>
      <c r="AE20" s="78">
        <v>0.0</v>
      </c>
      <c r="AF20" s="76" t="s">
        <v>61</v>
      </c>
      <c r="AG20" s="80" t="b">
        <v>0</v>
      </c>
      <c r="AH20" s="80" t="b">
        <v>0</v>
      </c>
      <c r="AI20" s="80" t="b">
        <v>0</v>
      </c>
      <c r="AJ20" s="80" t="b">
        <v>0</v>
      </c>
      <c r="AK20" s="80" t="b">
        <v>0</v>
      </c>
      <c r="AL20" s="80" t="b">
        <v>0</v>
      </c>
      <c r="AM20" s="81"/>
      <c r="AN20" s="34">
        <v>46143.0</v>
      </c>
      <c r="AO20" s="35" t="s">
        <v>151</v>
      </c>
      <c r="AP20" s="36" t="s">
        <v>62</v>
      </c>
      <c r="AQ20" s="37"/>
      <c r="AR20" s="37" t="s">
        <v>153</v>
      </c>
      <c r="AS20" s="35" t="s">
        <v>154</v>
      </c>
      <c r="AT20" s="39" t="b">
        <v>0</v>
      </c>
      <c r="AU20" s="39" t="b">
        <v>1</v>
      </c>
      <c r="AV20" s="39" t="b">
        <v>1</v>
      </c>
      <c r="AW20" s="40"/>
    </row>
    <row r="21" hidden="1" outlineLevel="1">
      <c r="A21" s="41"/>
      <c r="B21" s="26" t="s">
        <v>155</v>
      </c>
      <c r="C21" s="74" t="s">
        <v>145</v>
      </c>
      <c r="D21" s="74" t="s">
        <v>50</v>
      </c>
      <c r="E21" s="78">
        <v>2020.0</v>
      </c>
      <c r="F21" s="76" t="s">
        <v>146</v>
      </c>
      <c r="G21" s="76" t="s">
        <v>156</v>
      </c>
      <c r="H21" s="76" t="s">
        <v>148</v>
      </c>
      <c r="I21" s="76" t="s">
        <v>149</v>
      </c>
      <c r="J21" s="76" t="s">
        <v>55</v>
      </c>
      <c r="K21" s="76" t="s">
        <v>148</v>
      </c>
      <c r="L21" s="76" t="s">
        <v>150</v>
      </c>
      <c r="M21" s="76" t="s">
        <v>157</v>
      </c>
      <c r="N21" s="76" t="s">
        <v>76</v>
      </c>
      <c r="O21" s="76" t="s">
        <v>59</v>
      </c>
      <c r="P21" s="76" t="s">
        <v>158</v>
      </c>
      <c r="Q21" s="77">
        <v>46143.777037037034</v>
      </c>
      <c r="R21" s="77">
        <v>46143.788252314815</v>
      </c>
      <c r="S21" s="78">
        <v>959.0</v>
      </c>
      <c r="T21" s="77">
        <v>46143.79789351852</v>
      </c>
      <c r="U21" s="78">
        <v>2445.0</v>
      </c>
      <c r="V21" s="78">
        <v>2.0</v>
      </c>
      <c r="W21" s="79">
        <v>8980.0</v>
      </c>
      <c r="X21" s="78">
        <v>4.0</v>
      </c>
      <c r="Y21" s="78">
        <v>2.0</v>
      </c>
      <c r="Z21" s="78">
        <v>10.0</v>
      </c>
      <c r="AA21" s="78">
        <v>0.0</v>
      </c>
      <c r="AB21" s="78">
        <v>0.0</v>
      </c>
      <c r="AC21" s="78">
        <v>0.0</v>
      </c>
      <c r="AD21" s="78">
        <v>0.0</v>
      </c>
      <c r="AE21" s="78">
        <v>0.0</v>
      </c>
      <c r="AF21" s="76" t="s">
        <v>61</v>
      </c>
      <c r="AG21" s="80" t="b">
        <v>0</v>
      </c>
      <c r="AH21" s="80" t="b">
        <v>0</v>
      </c>
      <c r="AI21" s="80" t="b">
        <v>0</v>
      </c>
      <c r="AJ21" s="80" t="b">
        <v>0</v>
      </c>
      <c r="AK21" s="80" t="b">
        <v>0</v>
      </c>
      <c r="AL21" s="80" t="b">
        <v>0</v>
      </c>
      <c r="AM21" s="82" t="s">
        <v>159</v>
      </c>
      <c r="AN21" s="34">
        <v>46143.0</v>
      </c>
      <c r="AO21" s="35" t="s">
        <v>157</v>
      </c>
      <c r="AP21" s="36"/>
      <c r="AQ21" s="37"/>
      <c r="AR21" s="37"/>
      <c r="AS21" s="50"/>
      <c r="AT21" s="39" t="b">
        <v>1</v>
      </c>
      <c r="AU21" s="39" t="b">
        <v>0</v>
      </c>
      <c r="AV21" s="51" t="b">
        <v>0</v>
      </c>
      <c r="AW21" s="40"/>
    </row>
    <row r="22" hidden="1" outlineLevel="1">
      <c r="A22" s="41"/>
      <c r="B22" s="26" t="s">
        <v>160</v>
      </c>
      <c r="C22" s="74" t="s">
        <v>145</v>
      </c>
      <c r="D22" s="74" t="s">
        <v>50</v>
      </c>
      <c r="E22" s="75">
        <v>2020.0</v>
      </c>
      <c r="F22" s="76" t="s">
        <v>146</v>
      </c>
      <c r="G22" s="76" t="s">
        <v>156</v>
      </c>
      <c r="H22" s="76" t="s">
        <v>148</v>
      </c>
      <c r="I22" s="76" t="s">
        <v>149</v>
      </c>
      <c r="J22" s="76" t="s">
        <v>55</v>
      </c>
      <c r="K22" s="76" t="s">
        <v>148</v>
      </c>
      <c r="L22" s="76" t="s">
        <v>150</v>
      </c>
      <c r="M22" s="76" t="s">
        <v>161</v>
      </c>
      <c r="N22" s="76" t="s">
        <v>76</v>
      </c>
      <c r="O22" s="76" t="s">
        <v>59</v>
      </c>
      <c r="P22" s="76" t="s">
        <v>162</v>
      </c>
      <c r="Q22" s="77">
        <v>46143.85953703704</v>
      </c>
      <c r="R22" s="77">
        <v>46143.86090277778</v>
      </c>
      <c r="S22" s="78">
        <v>108.0</v>
      </c>
      <c r="T22" s="77">
        <v>46143.866875</v>
      </c>
      <c r="U22" s="78">
        <v>2252.0</v>
      </c>
      <c r="V22" s="78">
        <v>2.0</v>
      </c>
      <c r="W22" s="79">
        <v>5512.0</v>
      </c>
      <c r="X22" s="78">
        <v>2.0</v>
      </c>
      <c r="Y22" s="78">
        <v>2.0</v>
      </c>
      <c r="Z22" s="78">
        <v>4.0</v>
      </c>
      <c r="AA22" s="78">
        <v>0.0</v>
      </c>
      <c r="AB22" s="78">
        <v>0.0</v>
      </c>
      <c r="AC22" s="78">
        <v>0.0</v>
      </c>
      <c r="AD22" s="78">
        <v>0.0</v>
      </c>
      <c r="AE22" s="78">
        <v>0.0</v>
      </c>
      <c r="AF22" s="76" t="s">
        <v>61</v>
      </c>
      <c r="AG22" s="80" t="b">
        <v>0</v>
      </c>
      <c r="AH22" s="80" t="b">
        <v>0</v>
      </c>
      <c r="AI22" s="80" t="b">
        <v>0</v>
      </c>
      <c r="AJ22" s="80" t="b">
        <v>0</v>
      </c>
      <c r="AK22" s="80" t="b">
        <v>0</v>
      </c>
      <c r="AL22" s="80" t="b">
        <v>0</v>
      </c>
      <c r="AM22" s="82" t="s">
        <v>163</v>
      </c>
      <c r="AN22" s="34">
        <v>46143.0</v>
      </c>
      <c r="AO22" s="35" t="s">
        <v>161</v>
      </c>
      <c r="AP22" s="36"/>
      <c r="AQ22" s="37"/>
      <c r="AR22" s="37"/>
      <c r="AS22" s="50"/>
      <c r="AT22" s="39" t="b">
        <v>1</v>
      </c>
      <c r="AU22" s="39" t="b">
        <v>0</v>
      </c>
      <c r="AV22" s="51" t="b">
        <v>0</v>
      </c>
      <c r="AW22" s="40"/>
    </row>
    <row r="23" hidden="1" outlineLevel="1">
      <c r="A23" s="41"/>
      <c r="B23" s="26" t="s">
        <v>164</v>
      </c>
      <c r="C23" s="74" t="s">
        <v>145</v>
      </c>
      <c r="D23" s="74" t="s">
        <v>50</v>
      </c>
      <c r="E23" s="78">
        <v>2020.0</v>
      </c>
      <c r="F23" s="76" t="s">
        <v>146</v>
      </c>
      <c r="G23" s="76" t="s">
        <v>156</v>
      </c>
      <c r="H23" s="76" t="s">
        <v>148</v>
      </c>
      <c r="I23" s="76" t="s">
        <v>149</v>
      </c>
      <c r="J23" s="76" t="s">
        <v>55</v>
      </c>
      <c r="K23" s="76" t="s">
        <v>148</v>
      </c>
      <c r="L23" s="76" t="s">
        <v>150</v>
      </c>
      <c r="M23" s="76" t="s">
        <v>165</v>
      </c>
      <c r="N23" s="76" t="s">
        <v>76</v>
      </c>
      <c r="O23" s="76" t="s">
        <v>59</v>
      </c>
      <c r="P23" s="76" t="s">
        <v>166</v>
      </c>
      <c r="Q23" s="77">
        <v>46143.87459490741</v>
      </c>
      <c r="R23" s="77">
        <v>46143.876180555555</v>
      </c>
      <c r="S23" s="78">
        <v>126.0</v>
      </c>
      <c r="T23" s="77">
        <v>46143.88527777778</v>
      </c>
      <c r="U23" s="78">
        <v>1435.0</v>
      </c>
      <c r="V23" s="78">
        <v>2.0</v>
      </c>
      <c r="W23" s="79">
        <v>4137.0</v>
      </c>
      <c r="X23" s="78">
        <v>2.0</v>
      </c>
      <c r="Y23" s="78">
        <v>2.0</v>
      </c>
      <c r="Z23" s="78">
        <v>3.0</v>
      </c>
      <c r="AA23" s="78">
        <v>0.0</v>
      </c>
      <c r="AB23" s="78">
        <v>0.0</v>
      </c>
      <c r="AC23" s="78">
        <v>0.0</v>
      </c>
      <c r="AD23" s="78">
        <v>0.0</v>
      </c>
      <c r="AE23" s="78">
        <v>0.0</v>
      </c>
      <c r="AF23" s="76" t="s">
        <v>61</v>
      </c>
      <c r="AG23" s="80" t="b">
        <v>0</v>
      </c>
      <c r="AH23" s="80" t="b">
        <v>0</v>
      </c>
      <c r="AI23" s="80" t="b">
        <v>0</v>
      </c>
      <c r="AJ23" s="80" t="b">
        <v>0</v>
      </c>
      <c r="AK23" s="80" t="b">
        <v>0</v>
      </c>
      <c r="AL23" s="80" t="b">
        <v>0</v>
      </c>
      <c r="AM23" s="82" t="s">
        <v>167</v>
      </c>
      <c r="AN23" s="34">
        <v>46143.0</v>
      </c>
      <c r="AO23" s="35" t="s">
        <v>165</v>
      </c>
      <c r="AP23" s="36"/>
      <c r="AQ23" s="37"/>
      <c r="AR23" s="37"/>
      <c r="AS23" s="50"/>
      <c r="AT23" s="39" t="b">
        <v>1</v>
      </c>
      <c r="AU23" s="39" t="b">
        <v>0</v>
      </c>
      <c r="AV23" s="51" t="b">
        <v>0</v>
      </c>
      <c r="AW23" s="40"/>
    </row>
    <row r="24" hidden="1" outlineLevel="1">
      <c r="A24" s="41"/>
      <c r="B24" s="26" t="s">
        <v>168</v>
      </c>
      <c r="C24" s="74" t="s">
        <v>145</v>
      </c>
      <c r="D24" s="74" t="s">
        <v>50</v>
      </c>
      <c r="E24" s="75">
        <v>2020.0</v>
      </c>
      <c r="F24" s="76" t="s">
        <v>146</v>
      </c>
      <c r="G24" s="76" t="s">
        <v>156</v>
      </c>
      <c r="H24" s="76" t="s">
        <v>148</v>
      </c>
      <c r="I24" s="76" t="s">
        <v>149</v>
      </c>
      <c r="J24" s="76" t="s">
        <v>55</v>
      </c>
      <c r="K24" s="76" t="s">
        <v>148</v>
      </c>
      <c r="L24" s="76" t="s">
        <v>150</v>
      </c>
      <c r="M24" s="76" t="s">
        <v>169</v>
      </c>
      <c r="N24" s="76" t="s">
        <v>76</v>
      </c>
      <c r="O24" s="76" t="s">
        <v>59</v>
      </c>
      <c r="P24" s="76" t="s">
        <v>170</v>
      </c>
      <c r="Q24" s="77">
        <v>46143.89048611111</v>
      </c>
      <c r="R24" s="77">
        <v>46143.891550925924</v>
      </c>
      <c r="S24" s="78">
        <v>83.0</v>
      </c>
      <c r="T24" s="77">
        <v>46143.94369212963</v>
      </c>
      <c r="U24" s="78">
        <v>5052.0</v>
      </c>
      <c r="V24" s="78">
        <v>3.0</v>
      </c>
      <c r="W24" s="79">
        <v>3330.0</v>
      </c>
      <c r="X24" s="78">
        <v>0.0</v>
      </c>
      <c r="Y24" s="78">
        <v>2.0</v>
      </c>
      <c r="Z24" s="78">
        <v>3.0</v>
      </c>
      <c r="AA24" s="78">
        <v>0.0</v>
      </c>
      <c r="AB24" s="78">
        <v>0.0</v>
      </c>
      <c r="AC24" s="78">
        <v>0.0</v>
      </c>
      <c r="AD24" s="78">
        <v>0.0</v>
      </c>
      <c r="AE24" s="78">
        <v>0.0</v>
      </c>
      <c r="AF24" s="76" t="s">
        <v>61</v>
      </c>
      <c r="AG24" s="80" t="b">
        <v>0</v>
      </c>
      <c r="AH24" s="80" t="b">
        <v>0</v>
      </c>
      <c r="AI24" s="80" t="b">
        <v>0</v>
      </c>
      <c r="AJ24" s="80" t="b">
        <v>0</v>
      </c>
      <c r="AK24" s="80" t="b">
        <v>0</v>
      </c>
      <c r="AL24" s="80" t="b">
        <v>0</v>
      </c>
      <c r="AM24" s="82" t="s">
        <v>163</v>
      </c>
      <c r="AN24" s="34">
        <v>46143.0</v>
      </c>
      <c r="AO24" s="35" t="s">
        <v>169</v>
      </c>
      <c r="AP24" s="36"/>
      <c r="AQ24" s="37"/>
      <c r="AR24" s="37"/>
      <c r="AS24" s="50"/>
      <c r="AT24" s="39" t="b">
        <v>1</v>
      </c>
      <c r="AU24" s="39" t="b">
        <v>0</v>
      </c>
      <c r="AV24" s="51" t="b">
        <v>0</v>
      </c>
      <c r="AW24" s="40"/>
    </row>
    <row r="25" hidden="1" outlineLevel="1">
      <c r="A25" s="41"/>
      <c r="B25" s="26" t="s">
        <v>171</v>
      </c>
      <c r="C25" s="74" t="s">
        <v>145</v>
      </c>
      <c r="D25" s="74" t="s">
        <v>50</v>
      </c>
      <c r="E25" s="78">
        <v>2020.0</v>
      </c>
      <c r="F25" s="76" t="s">
        <v>146</v>
      </c>
      <c r="G25" s="76" t="s">
        <v>147</v>
      </c>
      <c r="H25" s="76" t="s">
        <v>148</v>
      </c>
      <c r="I25" s="76" t="s">
        <v>149</v>
      </c>
      <c r="J25" s="76" t="s">
        <v>55</v>
      </c>
      <c r="K25" s="76" t="s">
        <v>148</v>
      </c>
      <c r="L25" s="76" t="s">
        <v>150</v>
      </c>
      <c r="M25" s="76" t="s">
        <v>172</v>
      </c>
      <c r="N25" s="76" t="s">
        <v>76</v>
      </c>
      <c r="O25" s="76" t="s">
        <v>59</v>
      </c>
      <c r="P25" s="76" t="s">
        <v>173</v>
      </c>
      <c r="Q25" s="77">
        <v>46143.913506944446</v>
      </c>
      <c r="R25" s="77">
        <v>46143.915243055555</v>
      </c>
      <c r="S25" s="78">
        <v>120.0</v>
      </c>
      <c r="T25" s="77">
        <v>46143.95228009259</v>
      </c>
      <c r="U25" s="78">
        <v>3746.0</v>
      </c>
      <c r="V25" s="78">
        <v>3.0</v>
      </c>
      <c r="W25" s="79">
        <v>3330.0</v>
      </c>
      <c r="X25" s="78">
        <v>0.0</v>
      </c>
      <c r="Y25" s="78">
        <v>2.0</v>
      </c>
      <c r="Z25" s="78">
        <v>3.0</v>
      </c>
      <c r="AA25" s="78">
        <v>0.0</v>
      </c>
      <c r="AB25" s="78">
        <v>0.0</v>
      </c>
      <c r="AC25" s="78">
        <v>0.0</v>
      </c>
      <c r="AD25" s="78">
        <v>0.0</v>
      </c>
      <c r="AE25" s="78">
        <v>0.0</v>
      </c>
      <c r="AF25" s="76" t="s">
        <v>61</v>
      </c>
      <c r="AG25" s="80" t="b">
        <v>0</v>
      </c>
      <c r="AH25" s="80" t="b">
        <v>0</v>
      </c>
      <c r="AI25" s="80" t="b">
        <v>0</v>
      </c>
      <c r="AJ25" s="80" t="b">
        <v>0</v>
      </c>
      <c r="AK25" s="80" t="b">
        <v>0</v>
      </c>
      <c r="AL25" s="80" t="b">
        <v>0</v>
      </c>
      <c r="AM25" s="83"/>
      <c r="AN25" s="34">
        <v>46143.0</v>
      </c>
      <c r="AO25" s="35" t="s">
        <v>172</v>
      </c>
      <c r="AP25" s="36"/>
      <c r="AQ25" s="37"/>
      <c r="AR25" s="37"/>
      <c r="AS25" s="50"/>
      <c r="AT25" s="39" t="b">
        <v>1</v>
      </c>
      <c r="AU25" s="39" t="b">
        <v>0</v>
      </c>
      <c r="AV25" s="51" t="b">
        <v>0</v>
      </c>
      <c r="AW25" s="40"/>
    </row>
    <row r="26" hidden="1" outlineLevel="1">
      <c r="A26" s="41"/>
      <c r="B26" s="26" t="s">
        <v>174</v>
      </c>
      <c r="C26" s="42" t="s">
        <v>175</v>
      </c>
      <c r="D26" s="42" t="s">
        <v>50</v>
      </c>
      <c r="E26" s="43">
        <v>2020.0</v>
      </c>
      <c r="F26" s="44" t="s">
        <v>146</v>
      </c>
      <c r="G26" s="44" t="s">
        <v>156</v>
      </c>
      <c r="H26" s="44" t="s">
        <v>176</v>
      </c>
      <c r="I26" s="44" t="s">
        <v>177</v>
      </c>
      <c r="J26" s="44" t="s">
        <v>55</v>
      </c>
      <c r="K26" s="44" t="s">
        <v>176</v>
      </c>
      <c r="L26" s="44" t="s">
        <v>178</v>
      </c>
      <c r="M26" s="44" t="s">
        <v>179</v>
      </c>
      <c r="N26" s="44" t="s">
        <v>180</v>
      </c>
      <c r="O26" s="44" t="s">
        <v>59</v>
      </c>
      <c r="P26" s="44" t="s">
        <v>181</v>
      </c>
      <c r="Q26" s="45">
        <v>46143.49150462963</v>
      </c>
      <c r="R26" s="45">
        <v>46143.493101851855</v>
      </c>
      <c r="S26" s="46">
        <v>124.0</v>
      </c>
      <c r="T26" s="45">
        <v>46143.49599537037</v>
      </c>
      <c r="U26" s="46">
        <v>857.0</v>
      </c>
      <c r="V26" s="46">
        <v>2.0</v>
      </c>
      <c r="W26" s="47">
        <v>4060.0</v>
      </c>
      <c r="X26" s="46">
        <v>3.0</v>
      </c>
      <c r="Y26" s="46">
        <v>0.0</v>
      </c>
      <c r="Z26" s="46">
        <v>2.0</v>
      </c>
      <c r="AA26" s="46">
        <v>0.0</v>
      </c>
      <c r="AB26" s="46">
        <v>0.0</v>
      </c>
      <c r="AC26" s="46">
        <v>0.0</v>
      </c>
      <c r="AD26" s="46">
        <v>0.0</v>
      </c>
      <c r="AE26" s="46">
        <v>0.0</v>
      </c>
      <c r="AF26" s="44" t="s">
        <v>61</v>
      </c>
      <c r="AG26" s="48" t="b">
        <v>0</v>
      </c>
      <c r="AH26" s="48" t="b">
        <v>0</v>
      </c>
      <c r="AI26" s="48" t="b">
        <v>0</v>
      </c>
      <c r="AJ26" s="48" t="b">
        <v>0</v>
      </c>
      <c r="AK26" s="48" t="b">
        <v>0</v>
      </c>
      <c r="AL26" s="48" t="b">
        <v>0</v>
      </c>
      <c r="AM26" s="54"/>
      <c r="AN26" s="34">
        <v>46143.0</v>
      </c>
      <c r="AO26" s="35" t="s">
        <v>179</v>
      </c>
      <c r="AP26" s="36"/>
      <c r="AQ26" s="37"/>
      <c r="AR26" s="37"/>
      <c r="AS26" s="50"/>
      <c r="AT26" s="39" t="b">
        <v>1</v>
      </c>
      <c r="AU26" s="39" t="b">
        <v>0</v>
      </c>
      <c r="AV26" s="51" t="b">
        <v>0</v>
      </c>
      <c r="AW26" s="40"/>
    </row>
    <row r="27" hidden="1" outlineLevel="1">
      <c r="A27" s="41"/>
      <c r="B27" s="26" t="s">
        <v>182</v>
      </c>
      <c r="C27" s="42" t="s">
        <v>175</v>
      </c>
      <c r="D27" s="42" t="s">
        <v>50</v>
      </c>
      <c r="E27" s="46">
        <v>2020.0</v>
      </c>
      <c r="F27" s="44" t="s">
        <v>146</v>
      </c>
      <c r="G27" s="44" t="s">
        <v>147</v>
      </c>
      <c r="H27" s="44" t="s">
        <v>176</v>
      </c>
      <c r="I27" s="44" t="s">
        <v>177</v>
      </c>
      <c r="J27" s="44" t="s">
        <v>55</v>
      </c>
      <c r="K27" s="44" t="s">
        <v>176</v>
      </c>
      <c r="L27" s="44" t="s">
        <v>178</v>
      </c>
      <c r="M27" s="44" t="s">
        <v>183</v>
      </c>
      <c r="N27" s="44" t="s">
        <v>58</v>
      </c>
      <c r="O27" s="44" t="s">
        <v>59</v>
      </c>
      <c r="P27" s="44" t="s">
        <v>184</v>
      </c>
      <c r="Q27" s="45">
        <v>46143.49518518519</v>
      </c>
      <c r="R27" s="45">
        <v>46143.49711805556</v>
      </c>
      <c r="S27" s="46">
        <v>161.0</v>
      </c>
      <c r="T27" s="45">
        <v>46143.500925925924</v>
      </c>
      <c r="U27" s="46">
        <v>1262.0</v>
      </c>
      <c r="V27" s="46">
        <v>2.0</v>
      </c>
      <c r="W27" s="47">
        <v>3360.0</v>
      </c>
      <c r="X27" s="46">
        <v>2.0</v>
      </c>
      <c r="Y27" s="46">
        <v>0.0</v>
      </c>
      <c r="Z27" s="46">
        <v>2.0</v>
      </c>
      <c r="AA27" s="46">
        <v>0.0</v>
      </c>
      <c r="AB27" s="46">
        <v>0.0</v>
      </c>
      <c r="AC27" s="46">
        <v>0.0</v>
      </c>
      <c r="AD27" s="46">
        <v>0.0</v>
      </c>
      <c r="AE27" s="46">
        <v>0.0</v>
      </c>
      <c r="AF27" s="44" t="s">
        <v>61</v>
      </c>
      <c r="AG27" s="48" t="b">
        <v>0</v>
      </c>
      <c r="AH27" s="48" t="b">
        <v>0</v>
      </c>
      <c r="AI27" s="48" t="b">
        <v>0</v>
      </c>
      <c r="AJ27" s="48" t="b">
        <v>0</v>
      </c>
      <c r="AK27" s="48" t="b">
        <v>0</v>
      </c>
      <c r="AL27" s="48" t="b">
        <v>0</v>
      </c>
      <c r="AM27" s="49" t="s">
        <v>185</v>
      </c>
      <c r="AN27" s="34">
        <v>46143.0</v>
      </c>
      <c r="AO27" s="35" t="s">
        <v>183</v>
      </c>
      <c r="AP27" s="36"/>
      <c r="AQ27" s="37"/>
      <c r="AR27" s="37"/>
      <c r="AS27" s="50"/>
      <c r="AT27" s="39" t="b">
        <v>1</v>
      </c>
      <c r="AU27" s="39" t="b">
        <v>0</v>
      </c>
      <c r="AV27" s="51" t="b">
        <v>0</v>
      </c>
      <c r="AW27" s="40"/>
    </row>
    <row r="28" hidden="1" outlineLevel="1">
      <c r="A28" s="41"/>
      <c r="B28" s="26" t="s">
        <v>186</v>
      </c>
      <c r="C28" s="42" t="s">
        <v>187</v>
      </c>
      <c r="D28" s="42" t="s">
        <v>50</v>
      </c>
      <c r="E28" s="43">
        <v>2022.0</v>
      </c>
      <c r="F28" s="44" t="s">
        <v>188</v>
      </c>
      <c r="G28" s="44" t="s">
        <v>189</v>
      </c>
      <c r="H28" s="44" t="s">
        <v>190</v>
      </c>
      <c r="I28" s="44" t="s">
        <v>191</v>
      </c>
      <c r="J28" s="44" t="s">
        <v>55</v>
      </c>
      <c r="K28" s="44" t="s">
        <v>190</v>
      </c>
      <c r="L28" s="44" t="s">
        <v>192</v>
      </c>
      <c r="M28" s="44" t="s">
        <v>193</v>
      </c>
      <c r="N28" s="44" t="s">
        <v>58</v>
      </c>
      <c r="O28" s="44" t="s">
        <v>59</v>
      </c>
      <c r="P28" s="44" t="s">
        <v>194</v>
      </c>
      <c r="Q28" s="45">
        <v>46143.76116898148</v>
      </c>
      <c r="R28" s="45">
        <v>46143.76311342593</v>
      </c>
      <c r="S28" s="46">
        <v>139.0</v>
      </c>
      <c r="T28" s="45">
        <v>46143.765555555554</v>
      </c>
      <c r="U28" s="46">
        <v>452.0</v>
      </c>
      <c r="V28" s="46">
        <v>2.0</v>
      </c>
      <c r="W28" s="47">
        <v>2215.0</v>
      </c>
      <c r="X28" s="46">
        <v>1.0</v>
      </c>
      <c r="Y28" s="46">
        <v>1.0</v>
      </c>
      <c r="Z28" s="46">
        <v>0.0</v>
      </c>
      <c r="AA28" s="46">
        <v>0.0</v>
      </c>
      <c r="AB28" s="46">
        <v>0.0</v>
      </c>
      <c r="AC28" s="46">
        <v>0.0</v>
      </c>
      <c r="AD28" s="46">
        <v>0.0</v>
      </c>
      <c r="AE28" s="46">
        <v>0.0</v>
      </c>
      <c r="AF28" s="44" t="s">
        <v>61</v>
      </c>
      <c r="AG28" s="48" t="b">
        <v>0</v>
      </c>
      <c r="AH28" s="48" t="b">
        <v>0</v>
      </c>
      <c r="AI28" s="48" t="b">
        <v>0</v>
      </c>
      <c r="AJ28" s="48" t="b">
        <v>0</v>
      </c>
      <c r="AK28" s="48" t="b">
        <v>0</v>
      </c>
      <c r="AL28" s="48" t="b">
        <v>0</v>
      </c>
      <c r="AM28" s="54"/>
      <c r="AN28" s="34">
        <v>46143.0</v>
      </c>
      <c r="AO28" s="35" t="s">
        <v>193</v>
      </c>
      <c r="AP28" s="36"/>
      <c r="AQ28" s="37"/>
      <c r="AR28" s="37"/>
      <c r="AS28" s="35" t="s">
        <v>195</v>
      </c>
      <c r="AT28" s="39" t="b">
        <v>0</v>
      </c>
      <c r="AU28" s="39" t="b">
        <v>1</v>
      </c>
      <c r="AV28" s="51" t="b">
        <v>0</v>
      </c>
      <c r="AW28" s="40"/>
    </row>
    <row r="29" hidden="1" outlineLevel="1">
      <c r="A29" s="41"/>
      <c r="B29" s="26" t="s">
        <v>196</v>
      </c>
      <c r="C29" s="42" t="s">
        <v>187</v>
      </c>
      <c r="D29" s="42" t="s">
        <v>50</v>
      </c>
      <c r="E29" s="46">
        <v>2022.0</v>
      </c>
      <c r="F29" s="44" t="s">
        <v>188</v>
      </c>
      <c r="G29" s="44" t="s">
        <v>189</v>
      </c>
      <c r="H29" s="44" t="s">
        <v>190</v>
      </c>
      <c r="I29" s="44" t="s">
        <v>191</v>
      </c>
      <c r="J29" s="44" t="s">
        <v>55</v>
      </c>
      <c r="K29" s="44" t="s">
        <v>190</v>
      </c>
      <c r="L29" s="44" t="s">
        <v>192</v>
      </c>
      <c r="M29" s="44" t="s">
        <v>197</v>
      </c>
      <c r="N29" s="44" t="s">
        <v>58</v>
      </c>
      <c r="O29" s="44" t="s">
        <v>59</v>
      </c>
      <c r="P29" s="44" t="s">
        <v>198</v>
      </c>
      <c r="Q29" s="45">
        <v>46143.779710648145</v>
      </c>
      <c r="R29" s="45">
        <v>46143.781331018516</v>
      </c>
      <c r="S29" s="46">
        <v>130.0</v>
      </c>
      <c r="T29" s="45">
        <v>46143.78387731482</v>
      </c>
      <c r="U29" s="46">
        <v>433.0</v>
      </c>
      <c r="V29" s="46">
        <v>5.0</v>
      </c>
      <c r="W29" s="47">
        <v>0.0</v>
      </c>
      <c r="X29" s="46">
        <v>0.0</v>
      </c>
      <c r="Y29" s="46">
        <v>0.0</v>
      </c>
      <c r="Z29" s="46">
        <v>0.0</v>
      </c>
      <c r="AA29" s="46">
        <v>0.0</v>
      </c>
      <c r="AB29" s="46">
        <v>0.0</v>
      </c>
      <c r="AC29" s="46">
        <v>0.0</v>
      </c>
      <c r="AD29" s="46">
        <v>0.0</v>
      </c>
      <c r="AE29" s="46">
        <v>0.0</v>
      </c>
      <c r="AF29" s="44" t="s">
        <v>61</v>
      </c>
      <c r="AG29" s="48" t="b">
        <v>0</v>
      </c>
      <c r="AH29" s="48" t="b">
        <v>0</v>
      </c>
      <c r="AI29" s="48" t="b">
        <v>0</v>
      </c>
      <c r="AJ29" s="48" t="b">
        <v>0</v>
      </c>
      <c r="AK29" s="48" t="b">
        <v>0</v>
      </c>
      <c r="AL29" s="48" t="b">
        <v>0</v>
      </c>
      <c r="AM29" s="49" t="s">
        <v>199</v>
      </c>
      <c r="AN29" s="34">
        <v>46143.0</v>
      </c>
      <c r="AO29" s="35" t="s">
        <v>197</v>
      </c>
      <c r="AP29" s="36"/>
      <c r="AQ29" s="37"/>
      <c r="AR29" s="37"/>
      <c r="AS29" s="35"/>
      <c r="AT29" s="39" t="b">
        <v>1</v>
      </c>
      <c r="AU29" s="39" t="b">
        <v>0</v>
      </c>
      <c r="AV29" s="51" t="b">
        <v>0</v>
      </c>
      <c r="AW29" s="40"/>
    </row>
    <row r="30" hidden="1" outlineLevel="1">
      <c r="A30" s="41"/>
      <c r="B30" s="26" t="s">
        <v>200</v>
      </c>
      <c r="C30" s="55" t="s">
        <v>201</v>
      </c>
      <c r="D30" s="55" t="s">
        <v>50</v>
      </c>
      <c r="E30" s="56">
        <v>2022.0</v>
      </c>
      <c r="F30" s="57" t="s">
        <v>188</v>
      </c>
      <c r="G30" s="57" t="s">
        <v>189</v>
      </c>
      <c r="H30" s="57" t="s">
        <v>202</v>
      </c>
      <c r="I30" s="57" t="s">
        <v>203</v>
      </c>
      <c r="J30" s="57" t="s">
        <v>55</v>
      </c>
      <c r="K30" s="57" t="s">
        <v>202</v>
      </c>
      <c r="L30" s="57" t="s">
        <v>204</v>
      </c>
      <c r="M30" s="57" t="s">
        <v>205</v>
      </c>
      <c r="N30" s="57" t="s">
        <v>76</v>
      </c>
      <c r="O30" s="57" t="s">
        <v>59</v>
      </c>
      <c r="P30" s="57" t="s">
        <v>206</v>
      </c>
      <c r="Q30" s="59">
        <v>46143.62730324074</v>
      </c>
      <c r="R30" s="59">
        <v>46143.62976851852</v>
      </c>
      <c r="S30" s="60">
        <v>182.0</v>
      </c>
      <c r="T30" s="59">
        <v>46143.632256944446</v>
      </c>
      <c r="U30" s="60">
        <v>515.0</v>
      </c>
      <c r="V30" s="60">
        <v>2.0</v>
      </c>
      <c r="W30" s="61">
        <v>2100.0</v>
      </c>
      <c r="X30" s="60">
        <v>0.0</v>
      </c>
      <c r="Y30" s="60">
        <v>0.0</v>
      </c>
      <c r="Z30" s="60">
        <v>12.0</v>
      </c>
      <c r="AA30" s="60">
        <v>0.0</v>
      </c>
      <c r="AB30" s="60">
        <v>0.0</v>
      </c>
      <c r="AC30" s="60">
        <v>0.0</v>
      </c>
      <c r="AD30" s="60">
        <v>3.0</v>
      </c>
      <c r="AE30" s="60">
        <v>0.0</v>
      </c>
      <c r="AF30" s="57" t="s">
        <v>61</v>
      </c>
      <c r="AG30" s="62" t="b">
        <v>0</v>
      </c>
      <c r="AH30" s="62" t="b">
        <v>0</v>
      </c>
      <c r="AI30" s="62" t="b">
        <v>0</v>
      </c>
      <c r="AJ30" s="62" t="b">
        <v>0</v>
      </c>
      <c r="AK30" s="62" t="b">
        <v>0</v>
      </c>
      <c r="AL30" s="62" t="b">
        <v>0</v>
      </c>
      <c r="AM30" s="63"/>
      <c r="AN30" s="34">
        <v>46143.0</v>
      </c>
      <c r="AO30" s="35" t="s">
        <v>205</v>
      </c>
      <c r="AP30" s="36" t="s">
        <v>62</v>
      </c>
      <c r="AQ30" s="37"/>
      <c r="AR30" s="37" t="s">
        <v>207</v>
      </c>
      <c r="AS30" s="35" t="s">
        <v>208</v>
      </c>
      <c r="AT30" s="39" t="b">
        <v>0</v>
      </c>
      <c r="AU30" s="39" t="b">
        <v>1</v>
      </c>
      <c r="AV30" s="39" t="b">
        <v>1</v>
      </c>
      <c r="AW30" s="40"/>
    </row>
    <row r="31" hidden="1" outlineLevel="1">
      <c r="A31" s="41"/>
      <c r="B31" s="26" t="s">
        <v>209</v>
      </c>
      <c r="C31" s="55" t="s">
        <v>201</v>
      </c>
      <c r="D31" s="55" t="s">
        <v>50</v>
      </c>
      <c r="E31" s="60">
        <v>2022.0</v>
      </c>
      <c r="F31" s="57" t="s">
        <v>188</v>
      </c>
      <c r="G31" s="57" t="s">
        <v>189</v>
      </c>
      <c r="H31" s="57" t="s">
        <v>202</v>
      </c>
      <c r="I31" s="57" t="s">
        <v>203</v>
      </c>
      <c r="J31" s="57" t="s">
        <v>55</v>
      </c>
      <c r="K31" s="57" t="s">
        <v>202</v>
      </c>
      <c r="L31" s="57" t="s">
        <v>204</v>
      </c>
      <c r="M31" s="57" t="s">
        <v>210</v>
      </c>
      <c r="N31" s="57" t="s">
        <v>76</v>
      </c>
      <c r="O31" s="57" t="s">
        <v>59</v>
      </c>
      <c r="P31" s="57" t="s">
        <v>211</v>
      </c>
      <c r="Q31" s="59">
        <v>46143.63605324074</v>
      </c>
      <c r="R31" s="59">
        <v>46143.63711805556</v>
      </c>
      <c r="S31" s="60">
        <v>83.0</v>
      </c>
      <c r="T31" s="59">
        <v>46143.643530092595</v>
      </c>
      <c r="U31" s="60">
        <v>801.0</v>
      </c>
      <c r="V31" s="60">
        <v>5.0</v>
      </c>
      <c r="W31" s="61">
        <v>0.0</v>
      </c>
      <c r="X31" s="60">
        <v>0.0</v>
      </c>
      <c r="Y31" s="60">
        <v>0.0</v>
      </c>
      <c r="Z31" s="60">
        <v>0.0</v>
      </c>
      <c r="AA31" s="60">
        <v>0.0</v>
      </c>
      <c r="AB31" s="60">
        <v>0.0</v>
      </c>
      <c r="AC31" s="60">
        <v>0.0</v>
      </c>
      <c r="AD31" s="60">
        <v>0.0</v>
      </c>
      <c r="AE31" s="60">
        <v>0.0</v>
      </c>
      <c r="AF31" s="57" t="s">
        <v>61</v>
      </c>
      <c r="AG31" s="62" t="b">
        <v>0</v>
      </c>
      <c r="AH31" s="62" t="b">
        <v>0</v>
      </c>
      <c r="AI31" s="62" t="b">
        <v>0</v>
      </c>
      <c r="AJ31" s="62" t="b">
        <v>0</v>
      </c>
      <c r="AK31" s="62" t="b">
        <v>0</v>
      </c>
      <c r="AL31" s="62" t="b">
        <v>0</v>
      </c>
      <c r="AM31" s="64" t="s">
        <v>127</v>
      </c>
      <c r="AN31" s="34">
        <v>46143.0</v>
      </c>
      <c r="AO31" s="35" t="s">
        <v>210</v>
      </c>
      <c r="AP31" s="36"/>
      <c r="AQ31" s="37"/>
      <c r="AR31" s="37"/>
      <c r="AS31" s="50"/>
      <c r="AT31" s="39" t="b">
        <v>1</v>
      </c>
      <c r="AU31" s="39" t="b">
        <v>0</v>
      </c>
      <c r="AV31" s="51" t="b">
        <v>0</v>
      </c>
      <c r="AW31" s="40"/>
    </row>
    <row r="32" hidden="1" outlineLevel="1">
      <c r="A32" s="41"/>
      <c r="B32" s="26" t="s">
        <v>212</v>
      </c>
      <c r="C32" s="42" t="s">
        <v>213</v>
      </c>
      <c r="D32" s="42" t="s">
        <v>50</v>
      </c>
      <c r="E32" s="43">
        <v>2024.0</v>
      </c>
      <c r="F32" s="44" t="s">
        <v>188</v>
      </c>
      <c r="G32" s="44" t="s">
        <v>189</v>
      </c>
      <c r="H32" s="44" t="s">
        <v>214</v>
      </c>
      <c r="I32" s="44" t="s">
        <v>215</v>
      </c>
      <c r="J32" s="44" t="s">
        <v>55</v>
      </c>
      <c r="K32" s="44" t="s">
        <v>214</v>
      </c>
      <c r="L32" s="44" t="s">
        <v>216</v>
      </c>
      <c r="M32" s="44" t="s">
        <v>217</v>
      </c>
      <c r="N32" s="44" t="s">
        <v>76</v>
      </c>
      <c r="O32" s="44" t="s">
        <v>59</v>
      </c>
      <c r="P32" s="44" t="s">
        <v>218</v>
      </c>
      <c r="Q32" s="45">
        <v>46143.43576388889</v>
      </c>
      <c r="R32" s="45">
        <v>46143.43682870371</v>
      </c>
      <c r="S32" s="46">
        <v>77.0</v>
      </c>
      <c r="T32" s="45">
        <v>46143.43965277778</v>
      </c>
      <c r="U32" s="46">
        <v>404.0</v>
      </c>
      <c r="V32" s="46">
        <v>2.0</v>
      </c>
      <c r="W32" s="47">
        <v>4835.0</v>
      </c>
      <c r="X32" s="46">
        <v>2.0</v>
      </c>
      <c r="Y32" s="46">
        <v>3.0</v>
      </c>
      <c r="Z32" s="46">
        <v>13.0</v>
      </c>
      <c r="AA32" s="46">
        <v>0.0</v>
      </c>
      <c r="AB32" s="46">
        <v>2.0</v>
      </c>
      <c r="AC32" s="46">
        <v>0.0</v>
      </c>
      <c r="AD32" s="46">
        <v>3.0</v>
      </c>
      <c r="AE32" s="46">
        <v>0.0</v>
      </c>
      <c r="AF32" s="44" t="s">
        <v>61</v>
      </c>
      <c r="AG32" s="48" t="b">
        <v>0</v>
      </c>
      <c r="AH32" s="48" t="b">
        <v>0</v>
      </c>
      <c r="AI32" s="48" t="b">
        <v>0</v>
      </c>
      <c r="AJ32" s="48" t="b">
        <v>0</v>
      </c>
      <c r="AK32" s="48" t="b">
        <v>0</v>
      </c>
      <c r="AL32" s="48" t="b">
        <v>0</v>
      </c>
      <c r="AM32" s="54"/>
      <c r="AN32" s="34">
        <v>46143.0</v>
      </c>
      <c r="AO32" s="35" t="s">
        <v>217</v>
      </c>
      <c r="AP32" s="36"/>
      <c r="AQ32" s="37"/>
      <c r="AR32" s="37"/>
      <c r="AS32" s="50"/>
      <c r="AT32" s="39" t="b">
        <v>1</v>
      </c>
      <c r="AU32" s="39" t="b">
        <v>0</v>
      </c>
      <c r="AV32" s="51" t="b">
        <v>0</v>
      </c>
      <c r="AW32" s="40"/>
    </row>
    <row r="33" hidden="1" outlineLevel="1">
      <c r="A33" s="41"/>
      <c r="B33" s="26" t="s">
        <v>219</v>
      </c>
      <c r="C33" s="42" t="s">
        <v>213</v>
      </c>
      <c r="D33" s="42" t="s">
        <v>50</v>
      </c>
      <c r="E33" s="46">
        <v>2024.0</v>
      </c>
      <c r="F33" s="44" t="s">
        <v>188</v>
      </c>
      <c r="G33" s="44" t="s">
        <v>220</v>
      </c>
      <c r="H33" s="44" t="s">
        <v>214</v>
      </c>
      <c r="I33" s="44" t="s">
        <v>215</v>
      </c>
      <c r="J33" s="44" t="s">
        <v>55</v>
      </c>
      <c r="K33" s="44" t="s">
        <v>214</v>
      </c>
      <c r="L33" s="44" t="s">
        <v>216</v>
      </c>
      <c r="M33" s="44" t="s">
        <v>221</v>
      </c>
      <c r="N33" s="44" t="s">
        <v>76</v>
      </c>
      <c r="O33" s="44" t="s">
        <v>59</v>
      </c>
      <c r="P33" s="44" t="s">
        <v>222</v>
      </c>
      <c r="Q33" s="45">
        <v>46143.460127314815</v>
      </c>
      <c r="R33" s="45">
        <v>46143.461168981485</v>
      </c>
      <c r="S33" s="46">
        <v>77.0</v>
      </c>
      <c r="T33" s="45">
        <v>46143.46545138889</v>
      </c>
      <c r="U33" s="46">
        <v>541.0</v>
      </c>
      <c r="V33" s="46">
        <v>3.0</v>
      </c>
      <c r="W33" s="47">
        <v>4662.5</v>
      </c>
      <c r="X33" s="46">
        <v>2.0</v>
      </c>
      <c r="Y33" s="46">
        <v>3.0</v>
      </c>
      <c r="Z33" s="46">
        <v>9.0</v>
      </c>
      <c r="AA33" s="46">
        <v>0.0</v>
      </c>
      <c r="AB33" s="46">
        <v>2.0</v>
      </c>
      <c r="AC33" s="46">
        <v>0.0</v>
      </c>
      <c r="AD33" s="46">
        <v>3.0</v>
      </c>
      <c r="AE33" s="46">
        <v>0.0</v>
      </c>
      <c r="AF33" s="44" t="s">
        <v>61</v>
      </c>
      <c r="AG33" s="48" t="b">
        <v>0</v>
      </c>
      <c r="AH33" s="48" t="b">
        <v>0</v>
      </c>
      <c r="AI33" s="48" t="b">
        <v>0</v>
      </c>
      <c r="AJ33" s="48" t="b">
        <v>0</v>
      </c>
      <c r="AK33" s="48" t="b">
        <v>0</v>
      </c>
      <c r="AL33" s="48" t="b">
        <v>0</v>
      </c>
      <c r="AM33" s="49" t="s">
        <v>223</v>
      </c>
      <c r="AN33" s="34">
        <v>46143.0</v>
      </c>
      <c r="AO33" s="35" t="s">
        <v>221</v>
      </c>
      <c r="AP33" s="36"/>
      <c r="AQ33" s="37"/>
      <c r="AR33" s="37"/>
      <c r="AS33" s="50"/>
      <c r="AT33" s="39" t="b">
        <v>1</v>
      </c>
      <c r="AU33" s="39" t="b">
        <v>0</v>
      </c>
      <c r="AV33" s="51" t="b">
        <v>0</v>
      </c>
      <c r="AW33" s="40"/>
    </row>
    <row r="34" hidden="1" outlineLevel="1">
      <c r="A34" s="41"/>
      <c r="B34" s="26" t="s">
        <v>224</v>
      </c>
      <c r="C34" s="84" t="s">
        <v>225</v>
      </c>
      <c r="D34" s="84" t="s">
        <v>50</v>
      </c>
      <c r="E34" s="85">
        <v>2026.0</v>
      </c>
      <c r="F34" s="86" t="s">
        <v>226</v>
      </c>
      <c r="G34" s="86" t="s">
        <v>227</v>
      </c>
      <c r="H34" s="86" t="s">
        <v>228</v>
      </c>
      <c r="I34" s="86" t="s">
        <v>229</v>
      </c>
      <c r="J34" s="86" t="s">
        <v>55</v>
      </c>
      <c r="K34" s="86" t="s">
        <v>228</v>
      </c>
      <c r="L34" s="87"/>
      <c r="M34" s="86" t="s">
        <v>230</v>
      </c>
      <c r="N34" s="86" t="s">
        <v>58</v>
      </c>
      <c r="O34" s="86" t="s">
        <v>59</v>
      </c>
      <c r="P34" s="86" t="s">
        <v>231</v>
      </c>
      <c r="Q34" s="88">
        <v>46143.53074074074</v>
      </c>
      <c r="R34" s="88">
        <v>46143.53292824074</v>
      </c>
      <c r="S34" s="89">
        <v>29.0</v>
      </c>
      <c r="T34" s="88">
        <v>46143.53537037037</v>
      </c>
      <c r="U34" s="89">
        <v>463.0</v>
      </c>
      <c r="V34" s="89">
        <v>5.0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6" t="s">
        <v>61</v>
      </c>
      <c r="AG34" s="90" t="b">
        <v>0</v>
      </c>
      <c r="AH34" s="90" t="b">
        <v>0</v>
      </c>
      <c r="AI34" s="90" t="b">
        <v>0</v>
      </c>
      <c r="AJ34" s="90" t="b">
        <v>0</v>
      </c>
      <c r="AK34" s="90" t="b">
        <v>0</v>
      </c>
      <c r="AL34" s="90" t="b">
        <v>0</v>
      </c>
      <c r="AM34" s="91"/>
      <c r="AN34" s="34">
        <v>46143.0</v>
      </c>
      <c r="AO34" s="35" t="s">
        <v>230</v>
      </c>
      <c r="AP34" s="36" t="s">
        <v>232</v>
      </c>
      <c r="AQ34" s="37"/>
      <c r="AR34" s="37" t="s">
        <v>233</v>
      </c>
      <c r="AS34" s="35" t="s">
        <v>234</v>
      </c>
      <c r="AT34" s="39" t="b">
        <v>0</v>
      </c>
      <c r="AU34" s="39" t="b">
        <v>1</v>
      </c>
      <c r="AV34" s="39" t="b">
        <v>1</v>
      </c>
      <c r="AW34" s="40"/>
    </row>
    <row r="35" hidden="1" outlineLevel="1">
      <c r="A35" s="41"/>
      <c r="B35" s="26" t="s">
        <v>235</v>
      </c>
      <c r="C35" s="84" t="s">
        <v>225</v>
      </c>
      <c r="D35" s="84" t="s">
        <v>50</v>
      </c>
      <c r="E35" s="85">
        <v>2026.0</v>
      </c>
      <c r="F35" s="86" t="s">
        <v>226</v>
      </c>
      <c r="G35" s="86" t="s">
        <v>227</v>
      </c>
      <c r="H35" s="86" t="s">
        <v>228</v>
      </c>
      <c r="I35" s="86" t="s">
        <v>229</v>
      </c>
      <c r="J35" s="86" t="s">
        <v>55</v>
      </c>
      <c r="K35" s="86" t="s">
        <v>228</v>
      </c>
      <c r="L35" s="87"/>
      <c r="M35" s="86" t="s">
        <v>236</v>
      </c>
      <c r="N35" s="86" t="s">
        <v>76</v>
      </c>
      <c r="O35" s="86" t="s">
        <v>59</v>
      </c>
      <c r="P35" s="86" t="s">
        <v>237</v>
      </c>
      <c r="Q35" s="88">
        <v>46143.53355324074</v>
      </c>
      <c r="R35" s="88">
        <v>46143.534155092595</v>
      </c>
      <c r="S35" s="89">
        <v>46.0</v>
      </c>
      <c r="T35" s="88">
        <v>46143.54109953704</v>
      </c>
      <c r="U35" s="89">
        <v>714.0</v>
      </c>
      <c r="V35" s="89">
        <v>5.0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6" t="s">
        <v>61</v>
      </c>
      <c r="AG35" s="90" t="b">
        <v>0</v>
      </c>
      <c r="AH35" s="90" t="b">
        <v>0</v>
      </c>
      <c r="AI35" s="90" t="b">
        <v>0</v>
      </c>
      <c r="AJ35" s="90" t="b">
        <v>0</v>
      </c>
      <c r="AK35" s="90" t="b">
        <v>0</v>
      </c>
      <c r="AL35" s="90" t="b">
        <v>0</v>
      </c>
      <c r="AM35" s="91"/>
      <c r="AN35" s="34">
        <v>46143.0</v>
      </c>
      <c r="AO35" s="35" t="s">
        <v>236</v>
      </c>
      <c r="AP35" s="36"/>
      <c r="AQ35" s="37"/>
      <c r="AR35" s="37"/>
      <c r="AS35" s="50"/>
      <c r="AT35" s="39" t="b">
        <v>1</v>
      </c>
      <c r="AU35" s="39" t="b">
        <v>0</v>
      </c>
      <c r="AV35" s="51" t="b">
        <v>0</v>
      </c>
      <c r="AW35" s="40"/>
    </row>
    <row r="36" hidden="1" outlineLevel="1">
      <c r="A36" s="41"/>
      <c r="B36" s="26" t="s">
        <v>238</v>
      </c>
      <c r="C36" s="92" t="s">
        <v>239</v>
      </c>
      <c r="D36" s="93"/>
      <c r="E36" s="94"/>
      <c r="F36" s="95"/>
      <c r="G36" s="95"/>
      <c r="H36" s="95"/>
      <c r="I36" s="95"/>
      <c r="J36" s="95"/>
      <c r="K36" s="95"/>
      <c r="L36" s="95"/>
      <c r="M36" s="92" t="s">
        <v>240</v>
      </c>
      <c r="N36" s="95"/>
      <c r="O36" s="95"/>
      <c r="P36" s="95"/>
      <c r="Q36" s="96"/>
      <c r="R36" s="96"/>
      <c r="S36" s="94"/>
      <c r="T36" s="96"/>
      <c r="U36" s="94"/>
      <c r="V36" s="94"/>
      <c r="W36" s="97"/>
      <c r="X36" s="94"/>
      <c r="Y36" s="94"/>
      <c r="Z36" s="94"/>
      <c r="AA36" s="94"/>
      <c r="AB36" s="94"/>
      <c r="AC36" s="94"/>
      <c r="AD36" s="94"/>
      <c r="AE36" s="94"/>
      <c r="AF36" s="95"/>
      <c r="AG36" s="98"/>
      <c r="AH36" s="98"/>
      <c r="AI36" s="98"/>
      <c r="AJ36" s="98"/>
      <c r="AK36" s="98"/>
      <c r="AL36" s="98"/>
      <c r="AM36" s="99"/>
      <c r="AN36" s="100">
        <v>46143.0</v>
      </c>
      <c r="AO36" s="35" t="s">
        <v>240</v>
      </c>
      <c r="AP36" s="36" t="s">
        <v>232</v>
      </c>
      <c r="AQ36" s="37"/>
      <c r="AR36" s="37" t="s">
        <v>241</v>
      </c>
      <c r="AS36" s="35" t="s">
        <v>242</v>
      </c>
      <c r="AT36" s="39" t="b">
        <v>0</v>
      </c>
      <c r="AU36" s="39" t="b">
        <v>1</v>
      </c>
      <c r="AV36" s="39" t="b">
        <v>1</v>
      </c>
      <c r="AW36" s="40"/>
    </row>
    <row r="37" hidden="1" outlineLevel="1">
      <c r="A37" s="25" t="s">
        <v>243</v>
      </c>
      <c r="B37" s="26" t="s">
        <v>244</v>
      </c>
      <c r="C37" s="101" t="s">
        <v>245</v>
      </c>
      <c r="D37" s="101" t="s">
        <v>50</v>
      </c>
      <c r="E37" s="102">
        <v>2021.0</v>
      </c>
      <c r="F37" s="103" t="s">
        <v>51</v>
      </c>
      <c r="G37" s="103" t="s">
        <v>52</v>
      </c>
      <c r="H37" s="103" t="s">
        <v>246</v>
      </c>
      <c r="I37" s="103" t="s">
        <v>247</v>
      </c>
      <c r="J37" s="103" t="s">
        <v>55</v>
      </c>
      <c r="K37" s="103" t="s">
        <v>246</v>
      </c>
      <c r="L37" s="103" t="s">
        <v>248</v>
      </c>
      <c r="M37" s="103" t="s">
        <v>249</v>
      </c>
      <c r="N37" s="103" t="s">
        <v>58</v>
      </c>
      <c r="O37" s="103" t="s">
        <v>59</v>
      </c>
      <c r="P37" s="104" t="s">
        <v>250</v>
      </c>
      <c r="Q37" s="105">
        <v>46144.64097222222</v>
      </c>
      <c r="R37" s="105">
        <v>46144.643055555556</v>
      </c>
      <c r="S37" s="102">
        <v>155.0</v>
      </c>
      <c r="T37" s="105">
        <v>46144.645833333336</v>
      </c>
      <c r="U37" s="102">
        <v>9216388.0</v>
      </c>
      <c r="V37" s="102">
        <v>3.0</v>
      </c>
      <c r="W37" s="106">
        <v>3387.5</v>
      </c>
      <c r="X37" s="102">
        <v>1.0</v>
      </c>
      <c r="Y37" s="102">
        <v>0.0</v>
      </c>
      <c r="Z37" s="102">
        <v>2.0</v>
      </c>
      <c r="AA37" s="102">
        <v>0.0</v>
      </c>
      <c r="AB37" s="102">
        <v>0.0</v>
      </c>
      <c r="AC37" s="102">
        <v>0.0</v>
      </c>
      <c r="AD37" s="102">
        <v>0.0</v>
      </c>
      <c r="AE37" s="102">
        <v>0.0</v>
      </c>
      <c r="AF37" s="103" t="s">
        <v>61</v>
      </c>
      <c r="AG37" s="107" t="b">
        <v>0</v>
      </c>
      <c r="AH37" s="107" t="b">
        <v>0</v>
      </c>
      <c r="AI37" s="107" t="b">
        <v>0</v>
      </c>
      <c r="AJ37" s="107" t="b">
        <v>0</v>
      </c>
      <c r="AK37" s="107" t="b">
        <v>0</v>
      </c>
      <c r="AL37" s="107" t="b">
        <v>0</v>
      </c>
      <c r="AM37" s="108"/>
      <c r="AN37" s="34">
        <v>46144.0</v>
      </c>
      <c r="AO37" s="35" t="s">
        <v>249</v>
      </c>
      <c r="AP37" s="36"/>
      <c r="AQ37" s="37"/>
      <c r="AR37" s="37"/>
      <c r="AS37" s="50"/>
      <c r="AT37" s="39" t="b">
        <v>1</v>
      </c>
      <c r="AU37" s="39" t="b">
        <v>0</v>
      </c>
      <c r="AV37" s="51" t="b">
        <v>0</v>
      </c>
      <c r="AW37" s="40"/>
    </row>
    <row r="38" hidden="1" outlineLevel="1">
      <c r="A38" s="41"/>
      <c r="B38" s="26" t="s">
        <v>251</v>
      </c>
      <c r="C38" s="55" t="s">
        <v>245</v>
      </c>
      <c r="D38" s="55" t="s">
        <v>50</v>
      </c>
      <c r="E38" s="56">
        <v>2021.0</v>
      </c>
      <c r="F38" s="57" t="s">
        <v>51</v>
      </c>
      <c r="G38" s="57" t="s">
        <v>52</v>
      </c>
      <c r="H38" s="57" t="s">
        <v>246</v>
      </c>
      <c r="I38" s="57" t="s">
        <v>247</v>
      </c>
      <c r="J38" s="57" t="s">
        <v>55</v>
      </c>
      <c r="K38" s="57" t="s">
        <v>246</v>
      </c>
      <c r="L38" s="57" t="s">
        <v>248</v>
      </c>
      <c r="M38" s="57" t="s">
        <v>252</v>
      </c>
      <c r="N38" s="57" t="s">
        <v>58</v>
      </c>
      <c r="O38" s="57" t="s">
        <v>59</v>
      </c>
      <c r="P38" s="109" t="s">
        <v>253</v>
      </c>
      <c r="Q38" s="59">
        <v>46144.64375</v>
      </c>
      <c r="R38" s="59">
        <v>46144.64513888889</v>
      </c>
      <c r="S38" s="60">
        <v>79.0</v>
      </c>
      <c r="T38" s="59">
        <v>46144.65069444444</v>
      </c>
      <c r="U38" s="60">
        <v>14665.0</v>
      </c>
      <c r="V38" s="60">
        <v>3.0</v>
      </c>
      <c r="W38" s="61">
        <v>2437.5</v>
      </c>
      <c r="X38" s="60">
        <v>1.0</v>
      </c>
      <c r="Y38" s="60">
        <v>0.0</v>
      </c>
      <c r="Z38" s="60">
        <v>1.0</v>
      </c>
      <c r="AA38" s="60">
        <v>0.0</v>
      </c>
      <c r="AB38" s="60">
        <v>0.0</v>
      </c>
      <c r="AC38" s="60">
        <v>0.0</v>
      </c>
      <c r="AD38" s="60">
        <v>0.0</v>
      </c>
      <c r="AE38" s="60">
        <v>0.0</v>
      </c>
      <c r="AF38" s="57" t="s">
        <v>61</v>
      </c>
      <c r="AG38" s="62" t="b">
        <v>0</v>
      </c>
      <c r="AH38" s="62" t="b">
        <v>0</v>
      </c>
      <c r="AI38" s="62" t="b">
        <v>0</v>
      </c>
      <c r="AJ38" s="62" t="b">
        <v>0</v>
      </c>
      <c r="AK38" s="62" t="b">
        <v>0</v>
      </c>
      <c r="AL38" s="62" t="b">
        <v>0</v>
      </c>
      <c r="AM38" s="64" t="s">
        <v>254</v>
      </c>
      <c r="AN38" s="34">
        <v>46144.0</v>
      </c>
      <c r="AO38" s="35" t="s">
        <v>252</v>
      </c>
      <c r="AP38" s="36"/>
      <c r="AQ38" s="37"/>
      <c r="AR38" s="37"/>
      <c r="AS38" s="50"/>
      <c r="AT38" s="39" t="b">
        <v>1</v>
      </c>
      <c r="AU38" s="39" t="b">
        <v>0</v>
      </c>
      <c r="AV38" s="51" t="b">
        <v>0</v>
      </c>
      <c r="AW38" s="40"/>
    </row>
    <row r="39" hidden="1" outlineLevel="1">
      <c r="A39" s="41"/>
      <c r="B39" s="26" t="s">
        <v>255</v>
      </c>
      <c r="C39" s="65" t="s">
        <v>256</v>
      </c>
      <c r="D39" s="65" t="s">
        <v>50</v>
      </c>
      <c r="E39" s="69">
        <v>2021.0</v>
      </c>
      <c r="F39" s="67" t="s">
        <v>146</v>
      </c>
      <c r="G39" s="67" t="s">
        <v>156</v>
      </c>
      <c r="H39" s="67" t="s">
        <v>257</v>
      </c>
      <c r="I39" s="67" t="s">
        <v>258</v>
      </c>
      <c r="J39" s="67" t="s">
        <v>55</v>
      </c>
      <c r="K39" s="67" t="s">
        <v>257</v>
      </c>
      <c r="L39" s="67" t="s">
        <v>259</v>
      </c>
      <c r="M39" s="67" t="s">
        <v>260</v>
      </c>
      <c r="N39" s="67" t="s">
        <v>58</v>
      </c>
      <c r="O39" s="67" t="s">
        <v>59</v>
      </c>
      <c r="P39" s="110" t="s">
        <v>261</v>
      </c>
      <c r="Q39" s="68">
        <v>46144.72638888889</v>
      </c>
      <c r="R39" s="68">
        <v>46144.729166666664</v>
      </c>
      <c r="S39" s="69">
        <v>234.0</v>
      </c>
      <c r="T39" s="68">
        <v>46144.73541666667</v>
      </c>
      <c r="U39" s="69">
        <v>905.0</v>
      </c>
      <c r="V39" s="69">
        <v>2.0</v>
      </c>
      <c r="W39" s="70">
        <v>4997.5</v>
      </c>
      <c r="X39" s="69">
        <v>1.0</v>
      </c>
      <c r="Y39" s="69">
        <v>2.0</v>
      </c>
      <c r="Z39" s="69">
        <v>4.0</v>
      </c>
      <c r="AA39" s="69">
        <v>2.0</v>
      </c>
      <c r="AB39" s="69">
        <v>0.0</v>
      </c>
      <c r="AC39" s="69">
        <v>0.0</v>
      </c>
      <c r="AD39" s="69">
        <v>0.0</v>
      </c>
      <c r="AE39" s="69">
        <v>0.0</v>
      </c>
      <c r="AF39" s="67" t="s">
        <v>61</v>
      </c>
      <c r="AG39" s="71" t="b">
        <v>0</v>
      </c>
      <c r="AH39" s="71" t="b">
        <v>0</v>
      </c>
      <c r="AI39" s="71" t="b">
        <v>0</v>
      </c>
      <c r="AJ39" s="71" t="b">
        <v>0</v>
      </c>
      <c r="AK39" s="71" t="b">
        <v>0</v>
      </c>
      <c r="AL39" s="71" t="b">
        <v>0</v>
      </c>
      <c r="AM39" s="111"/>
      <c r="AN39" s="34">
        <v>46144.0</v>
      </c>
      <c r="AO39" s="35" t="s">
        <v>260</v>
      </c>
      <c r="AP39" s="36" t="s">
        <v>262</v>
      </c>
      <c r="AQ39" s="37" t="s">
        <v>263</v>
      </c>
      <c r="AR39" s="37" t="s">
        <v>264</v>
      </c>
      <c r="AS39" s="35" t="s">
        <v>265</v>
      </c>
      <c r="AT39" s="39" t="b">
        <v>0</v>
      </c>
      <c r="AU39" s="39" t="b">
        <v>1</v>
      </c>
      <c r="AV39" s="51" t="b">
        <v>0</v>
      </c>
      <c r="AW39" s="40"/>
    </row>
    <row r="40" hidden="1" outlineLevel="1">
      <c r="A40" s="41"/>
      <c r="B40" s="26" t="s">
        <v>266</v>
      </c>
      <c r="C40" s="65" t="s">
        <v>256</v>
      </c>
      <c r="D40" s="65" t="s">
        <v>50</v>
      </c>
      <c r="E40" s="69">
        <v>2021.0</v>
      </c>
      <c r="F40" s="67" t="s">
        <v>146</v>
      </c>
      <c r="G40" s="67" t="s">
        <v>156</v>
      </c>
      <c r="H40" s="67" t="s">
        <v>257</v>
      </c>
      <c r="I40" s="67" t="s">
        <v>258</v>
      </c>
      <c r="J40" s="67" t="s">
        <v>55</v>
      </c>
      <c r="K40" s="67" t="s">
        <v>257</v>
      </c>
      <c r="L40" s="67" t="s">
        <v>259</v>
      </c>
      <c r="M40" s="67" t="s">
        <v>267</v>
      </c>
      <c r="N40" s="67" t="s">
        <v>58</v>
      </c>
      <c r="O40" s="67" t="s">
        <v>59</v>
      </c>
      <c r="P40" s="110" t="s">
        <v>268</v>
      </c>
      <c r="Q40" s="68">
        <v>46144.74236111111</v>
      </c>
      <c r="R40" s="68">
        <v>46144.74513888889</v>
      </c>
      <c r="S40" s="69">
        <v>209.0</v>
      </c>
      <c r="T40" s="68">
        <v>46144.74930555555</v>
      </c>
      <c r="U40" s="69">
        <v>668.0</v>
      </c>
      <c r="V40" s="69">
        <v>4.0</v>
      </c>
      <c r="W40" s="70">
        <v>1137.5</v>
      </c>
      <c r="X40" s="69">
        <v>1.0</v>
      </c>
      <c r="Y40" s="69">
        <v>1.0</v>
      </c>
      <c r="Z40" s="69">
        <v>1.0</v>
      </c>
      <c r="AA40" s="69">
        <v>0.0</v>
      </c>
      <c r="AB40" s="69">
        <v>0.0</v>
      </c>
      <c r="AC40" s="69">
        <v>0.0</v>
      </c>
      <c r="AD40" s="69">
        <v>0.0</v>
      </c>
      <c r="AE40" s="69">
        <v>0.0</v>
      </c>
      <c r="AF40" s="67" t="s">
        <v>61</v>
      </c>
      <c r="AG40" s="71" t="b">
        <v>0</v>
      </c>
      <c r="AH40" s="71" t="b">
        <v>0</v>
      </c>
      <c r="AI40" s="71" t="b">
        <v>0</v>
      </c>
      <c r="AJ40" s="71" t="b">
        <v>0</v>
      </c>
      <c r="AK40" s="71" t="b">
        <v>0</v>
      </c>
      <c r="AL40" s="71" t="b">
        <v>0</v>
      </c>
      <c r="AM40" s="73" t="s">
        <v>269</v>
      </c>
      <c r="AN40" s="34">
        <v>46144.0</v>
      </c>
      <c r="AO40" s="35" t="s">
        <v>267</v>
      </c>
      <c r="AP40" s="36" t="s">
        <v>62</v>
      </c>
      <c r="AQ40" s="37"/>
      <c r="AR40" s="37" t="s">
        <v>270</v>
      </c>
      <c r="AS40" s="35" t="s">
        <v>271</v>
      </c>
      <c r="AT40" s="39" t="b">
        <v>0</v>
      </c>
      <c r="AU40" s="39" t="b">
        <v>1</v>
      </c>
      <c r="AV40" s="51" t="b">
        <v>0</v>
      </c>
      <c r="AW40" s="40"/>
    </row>
    <row r="41" hidden="1" outlineLevel="1">
      <c r="A41" s="41"/>
      <c r="B41" s="26" t="s">
        <v>272</v>
      </c>
      <c r="C41" s="42" t="s">
        <v>273</v>
      </c>
      <c r="D41" s="42" t="s">
        <v>50</v>
      </c>
      <c r="E41" s="46">
        <v>2021.0</v>
      </c>
      <c r="F41" s="44" t="s">
        <v>146</v>
      </c>
      <c r="G41" s="44" t="s">
        <v>156</v>
      </c>
      <c r="H41" s="44" t="s">
        <v>274</v>
      </c>
      <c r="I41" s="44" t="s">
        <v>275</v>
      </c>
      <c r="J41" s="44" t="s">
        <v>55</v>
      </c>
      <c r="K41" s="44" t="s">
        <v>274</v>
      </c>
      <c r="L41" s="44" t="s">
        <v>276</v>
      </c>
      <c r="M41" s="44" t="s">
        <v>277</v>
      </c>
      <c r="N41" s="44" t="s">
        <v>58</v>
      </c>
      <c r="O41" s="44" t="s">
        <v>59</v>
      </c>
      <c r="P41" s="112" t="s">
        <v>278</v>
      </c>
      <c r="Q41" s="45">
        <v>46144.808333333334</v>
      </c>
      <c r="R41" s="45">
        <v>46144.80902777778</v>
      </c>
      <c r="S41" s="46">
        <v>93.0</v>
      </c>
      <c r="T41" s="45">
        <v>46144.81180555555</v>
      </c>
      <c r="U41" s="46">
        <v>408.0</v>
      </c>
      <c r="V41" s="46">
        <v>2.0</v>
      </c>
      <c r="W41" s="47">
        <v>3667.5</v>
      </c>
      <c r="X41" s="46">
        <v>0.0</v>
      </c>
      <c r="Y41" s="46">
        <v>4.0</v>
      </c>
      <c r="Z41" s="46">
        <v>3.0</v>
      </c>
      <c r="AA41" s="46">
        <v>1.0</v>
      </c>
      <c r="AB41" s="46">
        <v>0.0</v>
      </c>
      <c r="AC41" s="46">
        <v>0.0</v>
      </c>
      <c r="AD41" s="46">
        <v>1.0</v>
      </c>
      <c r="AE41" s="46">
        <v>0.0</v>
      </c>
      <c r="AF41" s="44" t="s">
        <v>61</v>
      </c>
      <c r="AG41" s="48" t="b">
        <v>0</v>
      </c>
      <c r="AH41" s="48" t="b">
        <v>0</v>
      </c>
      <c r="AI41" s="48" t="b">
        <v>1</v>
      </c>
      <c r="AJ41" s="48" t="b">
        <v>0</v>
      </c>
      <c r="AK41" s="48" t="b">
        <v>0</v>
      </c>
      <c r="AL41" s="48" t="b">
        <v>0</v>
      </c>
      <c r="AM41" s="54"/>
      <c r="AN41" s="34">
        <v>46144.0</v>
      </c>
      <c r="AO41" s="35" t="s">
        <v>277</v>
      </c>
      <c r="AP41" s="36" t="s">
        <v>62</v>
      </c>
      <c r="AQ41" s="37"/>
      <c r="AR41" s="37" t="s">
        <v>279</v>
      </c>
      <c r="AS41" s="35" t="s">
        <v>280</v>
      </c>
      <c r="AT41" s="39" t="b">
        <v>0</v>
      </c>
      <c r="AU41" s="39" t="b">
        <v>1</v>
      </c>
      <c r="AV41" s="51" t="b">
        <v>0</v>
      </c>
      <c r="AW41" s="40"/>
    </row>
    <row r="42" hidden="1" outlineLevel="1">
      <c r="A42" s="41"/>
      <c r="B42" s="26" t="s">
        <v>281</v>
      </c>
      <c r="C42" s="42" t="s">
        <v>273</v>
      </c>
      <c r="D42" s="42" t="s">
        <v>50</v>
      </c>
      <c r="E42" s="43">
        <v>2021.0</v>
      </c>
      <c r="F42" s="44" t="s">
        <v>146</v>
      </c>
      <c r="G42" s="44" t="s">
        <v>156</v>
      </c>
      <c r="H42" s="44" t="s">
        <v>274</v>
      </c>
      <c r="I42" s="44" t="s">
        <v>275</v>
      </c>
      <c r="J42" s="44" t="s">
        <v>55</v>
      </c>
      <c r="K42" s="44" t="s">
        <v>274</v>
      </c>
      <c r="L42" s="44" t="s">
        <v>276</v>
      </c>
      <c r="M42" s="44" t="s">
        <v>282</v>
      </c>
      <c r="N42" s="44" t="s">
        <v>76</v>
      </c>
      <c r="O42" s="44" t="s">
        <v>59</v>
      </c>
      <c r="P42" s="112" t="s">
        <v>283</v>
      </c>
      <c r="Q42" s="45">
        <v>46144.80972222222</v>
      </c>
      <c r="R42" s="45">
        <v>46144.811111111114</v>
      </c>
      <c r="S42" s="46">
        <v>82.0</v>
      </c>
      <c r="T42" s="45">
        <v>46144.81875</v>
      </c>
      <c r="U42" s="46">
        <v>877.0</v>
      </c>
      <c r="V42" s="46">
        <v>2.0</v>
      </c>
      <c r="W42" s="47">
        <v>2545.0</v>
      </c>
      <c r="X42" s="46">
        <v>0.0</v>
      </c>
      <c r="Y42" s="46">
        <v>4.0</v>
      </c>
      <c r="Z42" s="46">
        <v>1.0</v>
      </c>
      <c r="AA42" s="46">
        <v>1.0</v>
      </c>
      <c r="AB42" s="46">
        <v>0.0</v>
      </c>
      <c r="AC42" s="46">
        <v>0.0</v>
      </c>
      <c r="AD42" s="46">
        <v>1.0</v>
      </c>
      <c r="AE42" s="46">
        <v>0.0</v>
      </c>
      <c r="AF42" s="44" t="s">
        <v>61</v>
      </c>
      <c r="AG42" s="48" t="b">
        <v>0</v>
      </c>
      <c r="AH42" s="48" t="b">
        <v>0</v>
      </c>
      <c r="AI42" s="48" t="b">
        <v>1</v>
      </c>
      <c r="AJ42" s="48" t="b">
        <v>0</v>
      </c>
      <c r="AK42" s="48" t="b">
        <v>0</v>
      </c>
      <c r="AL42" s="48" t="b">
        <v>0</v>
      </c>
      <c r="AM42" s="49" t="s">
        <v>254</v>
      </c>
      <c r="AN42" s="34">
        <v>46144.0</v>
      </c>
      <c r="AO42" s="35" t="s">
        <v>282</v>
      </c>
      <c r="AP42" s="36"/>
      <c r="AQ42" s="37"/>
      <c r="AR42" s="37"/>
      <c r="AS42" s="50"/>
      <c r="AT42" s="39" t="b">
        <v>1</v>
      </c>
      <c r="AU42" s="39" t="b">
        <v>0</v>
      </c>
      <c r="AV42" s="51" t="b">
        <v>0</v>
      </c>
      <c r="AW42" s="40"/>
    </row>
    <row r="43" hidden="1" outlineLevel="1">
      <c r="A43" s="41"/>
      <c r="B43" s="26" t="s">
        <v>284</v>
      </c>
      <c r="C43" s="55" t="s">
        <v>285</v>
      </c>
      <c r="D43" s="55" t="s">
        <v>50</v>
      </c>
      <c r="E43" s="60">
        <v>2020.0</v>
      </c>
      <c r="F43" s="57" t="s">
        <v>146</v>
      </c>
      <c r="G43" s="57" t="s">
        <v>156</v>
      </c>
      <c r="H43" s="57" t="s">
        <v>286</v>
      </c>
      <c r="I43" s="57" t="s">
        <v>287</v>
      </c>
      <c r="J43" s="57" t="s">
        <v>98</v>
      </c>
      <c r="K43" s="57" t="s">
        <v>286</v>
      </c>
      <c r="L43" s="58"/>
      <c r="M43" s="57" t="s">
        <v>288</v>
      </c>
      <c r="N43" s="57" t="s">
        <v>100</v>
      </c>
      <c r="O43" s="57" t="s">
        <v>59</v>
      </c>
      <c r="P43" s="109" t="s">
        <v>289</v>
      </c>
      <c r="Q43" s="59">
        <v>46144.58611111111</v>
      </c>
      <c r="R43" s="59">
        <v>46144.59027777778</v>
      </c>
      <c r="S43" s="60">
        <v>280.0</v>
      </c>
      <c r="T43" s="59">
        <v>46144.595138888886</v>
      </c>
      <c r="U43" s="60">
        <v>869.0</v>
      </c>
      <c r="V43" s="60">
        <v>4.0</v>
      </c>
      <c r="W43" s="61">
        <v>2035.0</v>
      </c>
      <c r="X43" s="60">
        <v>1.0</v>
      </c>
      <c r="Y43" s="60">
        <v>2.0</v>
      </c>
      <c r="Z43" s="60">
        <v>0.0</v>
      </c>
      <c r="AA43" s="60">
        <v>1.0</v>
      </c>
      <c r="AB43" s="60">
        <v>0.0</v>
      </c>
      <c r="AC43" s="60">
        <v>0.0</v>
      </c>
      <c r="AD43" s="60">
        <v>0.0</v>
      </c>
      <c r="AE43" s="60">
        <v>0.0</v>
      </c>
      <c r="AF43" s="57" t="s">
        <v>61</v>
      </c>
      <c r="AG43" s="62" t="b">
        <v>0</v>
      </c>
      <c r="AH43" s="62" t="b">
        <v>0</v>
      </c>
      <c r="AI43" s="62" t="b">
        <v>0</v>
      </c>
      <c r="AJ43" s="62" t="b">
        <v>0</v>
      </c>
      <c r="AK43" s="62" t="b">
        <v>0</v>
      </c>
      <c r="AL43" s="62" t="b">
        <v>0</v>
      </c>
      <c r="AM43" s="63"/>
      <c r="AN43" s="34">
        <v>46144.0</v>
      </c>
      <c r="AO43" s="35" t="s">
        <v>288</v>
      </c>
      <c r="AP43" s="36"/>
      <c r="AQ43" s="37"/>
      <c r="AR43" s="37"/>
      <c r="AS43" s="50"/>
      <c r="AT43" s="39" t="b">
        <v>1</v>
      </c>
      <c r="AU43" s="39" t="b">
        <v>0</v>
      </c>
      <c r="AV43" s="51" t="b">
        <v>0</v>
      </c>
      <c r="AW43" s="40"/>
    </row>
    <row r="44" hidden="1" outlineLevel="1">
      <c r="A44" s="41"/>
      <c r="B44" s="26" t="s">
        <v>290</v>
      </c>
      <c r="C44" s="55" t="s">
        <v>285</v>
      </c>
      <c r="D44" s="55" t="s">
        <v>50</v>
      </c>
      <c r="E44" s="56">
        <v>2020.0</v>
      </c>
      <c r="F44" s="57" t="s">
        <v>146</v>
      </c>
      <c r="G44" s="57" t="s">
        <v>156</v>
      </c>
      <c r="H44" s="57" t="s">
        <v>286</v>
      </c>
      <c r="I44" s="57" t="s">
        <v>287</v>
      </c>
      <c r="J44" s="57" t="s">
        <v>98</v>
      </c>
      <c r="K44" s="57" t="s">
        <v>286</v>
      </c>
      <c r="L44" s="58"/>
      <c r="M44" s="57" t="s">
        <v>291</v>
      </c>
      <c r="N44" s="57" t="s">
        <v>100</v>
      </c>
      <c r="O44" s="57" t="s">
        <v>59</v>
      </c>
      <c r="P44" s="109" t="s">
        <v>292</v>
      </c>
      <c r="Q44" s="59">
        <v>46144.595138888886</v>
      </c>
      <c r="R44" s="59">
        <v>46144.60208333333</v>
      </c>
      <c r="S44" s="60">
        <v>464.0</v>
      </c>
      <c r="T44" s="59">
        <v>46144.60972222222</v>
      </c>
      <c r="U44" s="60">
        <v>1329.0</v>
      </c>
      <c r="V44" s="60">
        <v>4.0</v>
      </c>
      <c r="W44" s="61">
        <v>1410.0</v>
      </c>
      <c r="X44" s="60">
        <v>1.0</v>
      </c>
      <c r="Y44" s="60">
        <v>1.0</v>
      </c>
      <c r="Z44" s="60">
        <v>0.0</v>
      </c>
      <c r="AA44" s="60">
        <v>1.0</v>
      </c>
      <c r="AB44" s="60">
        <v>0.0</v>
      </c>
      <c r="AC44" s="60">
        <v>0.0</v>
      </c>
      <c r="AD44" s="60">
        <v>0.0</v>
      </c>
      <c r="AE44" s="60">
        <v>0.0</v>
      </c>
      <c r="AF44" s="57" t="s">
        <v>61</v>
      </c>
      <c r="AG44" s="62" t="b">
        <v>0</v>
      </c>
      <c r="AH44" s="62" t="b">
        <v>0</v>
      </c>
      <c r="AI44" s="62" t="b">
        <v>1</v>
      </c>
      <c r="AJ44" s="62" t="b">
        <v>0</v>
      </c>
      <c r="AK44" s="62" t="b">
        <v>0</v>
      </c>
      <c r="AL44" s="62" t="b">
        <v>0</v>
      </c>
      <c r="AM44" s="64" t="s">
        <v>293</v>
      </c>
      <c r="AN44" s="34">
        <v>46144.0</v>
      </c>
      <c r="AO44" s="35" t="s">
        <v>291</v>
      </c>
      <c r="AP44" s="36"/>
      <c r="AQ44" s="37"/>
      <c r="AR44" s="37"/>
      <c r="AS44" s="35" t="s">
        <v>294</v>
      </c>
      <c r="AT44" s="39" t="b">
        <v>1</v>
      </c>
      <c r="AU44" s="39" t="b">
        <v>0</v>
      </c>
      <c r="AV44" s="51" t="b">
        <v>0</v>
      </c>
      <c r="AW44" s="40"/>
    </row>
    <row r="45" hidden="1" outlineLevel="1">
      <c r="A45" s="41"/>
      <c r="B45" s="26" t="s">
        <v>295</v>
      </c>
      <c r="C45" s="55" t="s">
        <v>296</v>
      </c>
      <c r="D45" s="55" t="s">
        <v>50</v>
      </c>
      <c r="E45" s="60">
        <v>2019.0</v>
      </c>
      <c r="F45" s="57" t="s">
        <v>146</v>
      </c>
      <c r="G45" s="57" t="s">
        <v>156</v>
      </c>
      <c r="H45" s="57" t="s">
        <v>297</v>
      </c>
      <c r="I45" s="57" t="s">
        <v>298</v>
      </c>
      <c r="J45" s="57" t="s">
        <v>55</v>
      </c>
      <c r="K45" s="57" t="s">
        <v>297</v>
      </c>
      <c r="L45" s="57" t="s">
        <v>299</v>
      </c>
      <c r="M45" s="57" t="s">
        <v>300</v>
      </c>
      <c r="N45" s="57" t="s">
        <v>76</v>
      </c>
      <c r="O45" s="57" t="s">
        <v>59</v>
      </c>
      <c r="P45" s="109" t="s">
        <v>301</v>
      </c>
      <c r="Q45" s="59">
        <v>46144.84930555556</v>
      </c>
      <c r="R45" s="59">
        <v>46144.850694444445</v>
      </c>
      <c r="S45" s="60">
        <v>121.0</v>
      </c>
      <c r="T45" s="59">
        <v>46144.85902777778</v>
      </c>
      <c r="U45" s="60">
        <v>1753.0</v>
      </c>
      <c r="V45" s="60">
        <v>1.0</v>
      </c>
      <c r="W45" s="61">
        <v>13202.5</v>
      </c>
      <c r="X45" s="60">
        <v>8.0</v>
      </c>
      <c r="Y45" s="60">
        <v>6.0</v>
      </c>
      <c r="Z45" s="60">
        <v>13.0</v>
      </c>
      <c r="AA45" s="60">
        <v>9.0</v>
      </c>
      <c r="AB45" s="60">
        <v>3.0</v>
      </c>
      <c r="AC45" s="60">
        <v>0.0</v>
      </c>
      <c r="AD45" s="60">
        <v>2.0</v>
      </c>
      <c r="AE45" s="60">
        <v>1.0</v>
      </c>
      <c r="AF45" s="57" t="s">
        <v>61</v>
      </c>
      <c r="AG45" s="62" t="b">
        <v>0</v>
      </c>
      <c r="AH45" s="62" t="b">
        <v>0</v>
      </c>
      <c r="AI45" s="62" t="b">
        <v>0</v>
      </c>
      <c r="AJ45" s="62" t="b">
        <v>0</v>
      </c>
      <c r="AK45" s="62" t="b">
        <v>0</v>
      </c>
      <c r="AL45" s="62" t="b">
        <v>0</v>
      </c>
      <c r="AM45" s="63"/>
      <c r="AN45" s="34">
        <v>46144.0</v>
      </c>
      <c r="AO45" s="35" t="s">
        <v>300</v>
      </c>
      <c r="AP45" s="36" t="s">
        <v>262</v>
      </c>
      <c r="AQ45" s="37" t="s">
        <v>122</v>
      </c>
      <c r="AR45" s="37" t="s">
        <v>302</v>
      </c>
      <c r="AS45" s="35" t="s">
        <v>303</v>
      </c>
      <c r="AT45" s="39" t="b">
        <v>0</v>
      </c>
      <c r="AU45" s="39" t="b">
        <v>1</v>
      </c>
      <c r="AV45" s="51" t="b">
        <v>0</v>
      </c>
      <c r="AW45" s="40"/>
    </row>
    <row r="46" hidden="1" outlineLevel="1">
      <c r="A46" s="41"/>
      <c r="B46" s="26" t="s">
        <v>304</v>
      </c>
      <c r="C46" s="55" t="s">
        <v>296</v>
      </c>
      <c r="D46" s="55" t="s">
        <v>50</v>
      </c>
      <c r="E46" s="56">
        <v>2019.0</v>
      </c>
      <c r="F46" s="57" t="s">
        <v>146</v>
      </c>
      <c r="G46" s="57" t="s">
        <v>156</v>
      </c>
      <c r="H46" s="57" t="s">
        <v>297</v>
      </c>
      <c r="I46" s="57" t="s">
        <v>298</v>
      </c>
      <c r="J46" s="57" t="s">
        <v>55</v>
      </c>
      <c r="K46" s="57" t="s">
        <v>297</v>
      </c>
      <c r="L46" s="57" t="s">
        <v>299</v>
      </c>
      <c r="M46" s="57" t="s">
        <v>305</v>
      </c>
      <c r="N46" s="57" t="s">
        <v>76</v>
      </c>
      <c r="O46" s="57" t="s">
        <v>59</v>
      </c>
      <c r="P46" s="109" t="s">
        <v>306</v>
      </c>
      <c r="Q46" s="59">
        <v>46144.8875</v>
      </c>
      <c r="R46" s="59">
        <v>46144.88888888889</v>
      </c>
      <c r="S46" s="60">
        <v>112.0</v>
      </c>
      <c r="T46" s="59">
        <v>46144.9</v>
      </c>
      <c r="U46" s="60">
        <v>5287.0</v>
      </c>
      <c r="V46" s="60">
        <v>1.0</v>
      </c>
      <c r="W46" s="61">
        <v>12515.0</v>
      </c>
      <c r="X46" s="60">
        <v>5.0</v>
      </c>
      <c r="Y46" s="60">
        <v>3.0</v>
      </c>
      <c r="Z46" s="60">
        <v>13.0</v>
      </c>
      <c r="AA46" s="60">
        <v>9.0</v>
      </c>
      <c r="AB46" s="60">
        <v>3.0</v>
      </c>
      <c r="AC46" s="60">
        <v>0.0</v>
      </c>
      <c r="AD46" s="60">
        <v>0.0</v>
      </c>
      <c r="AE46" s="60">
        <v>1.0</v>
      </c>
      <c r="AF46" s="57" t="s">
        <v>61</v>
      </c>
      <c r="AG46" s="62" t="b">
        <v>0</v>
      </c>
      <c r="AH46" s="62" t="b">
        <v>0</v>
      </c>
      <c r="AI46" s="62" t="b">
        <v>0</v>
      </c>
      <c r="AJ46" s="62" t="b">
        <v>0</v>
      </c>
      <c r="AK46" s="62" t="b">
        <v>0</v>
      </c>
      <c r="AL46" s="62" t="b">
        <v>0</v>
      </c>
      <c r="AM46" s="64" t="s">
        <v>307</v>
      </c>
      <c r="AN46" s="100">
        <v>46144.0</v>
      </c>
      <c r="AO46" s="35" t="s">
        <v>305</v>
      </c>
      <c r="AP46" s="36"/>
      <c r="AQ46" s="37"/>
      <c r="AR46" s="37"/>
      <c r="AS46" s="50"/>
      <c r="AT46" s="39" t="b">
        <v>1</v>
      </c>
      <c r="AU46" s="39" t="b">
        <v>0</v>
      </c>
      <c r="AV46" s="51" t="b">
        <v>0</v>
      </c>
      <c r="AW46" s="40"/>
    </row>
    <row r="47" hidden="1" outlineLevel="1">
      <c r="A47" s="41"/>
      <c r="B47" s="26" t="s">
        <v>308</v>
      </c>
      <c r="C47" s="55" t="s">
        <v>309</v>
      </c>
      <c r="D47" s="55" t="s">
        <v>50</v>
      </c>
      <c r="E47" s="60">
        <v>2022.0</v>
      </c>
      <c r="F47" s="57" t="s">
        <v>146</v>
      </c>
      <c r="G47" s="57" t="s">
        <v>156</v>
      </c>
      <c r="H47" s="57" t="s">
        <v>310</v>
      </c>
      <c r="I47" s="57" t="s">
        <v>311</v>
      </c>
      <c r="J47" s="57" t="s">
        <v>55</v>
      </c>
      <c r="K47" s="57" t="s">
        <v>310</v>
      </c>
      <c r="L47" s="57" t="s">
        <v>312</v>
      </c>
      <c r="M47" s="57" t="s">
        <v>313</v>
      </c>
      <c r="N47" s="57" t="s">
        <v>76</v>
      </c>
      <c r="O47" s="57" t="s">
        <v>59</v>
      </c>
      <c r="P47" s="109" t="s">
        <v>314</v>
      </c>
      <c r="Q47" s="59">
        <v>46144.77777777778</v>
      </c>
      <c r="R47" s="59">
        <v>46144.779861111114</v>
      </c>
      <c r="S47" s="60">
        <v>131.0</v>
      </c>
      <c r="T47" s="59">
        <v>46144.78194444445</v>
      </c>
      <c r="U47" s="60">
        <v>446084.0</v>
      </c>
      <c r="V47" s="60">
        <v>3.0</v>
      </c>
      <c r="W47" s="61">
        <v>2387.5</v>
      </c>
      <c r="X47" s="60">
        <v>1.0</v>
      </c>
      <c r="Y47" s="60">
        <v>1.0</v>
      </c>
      <c r="Z47" s="60">
        <v>2.0</v>
      </c>
      <c r="AA47" s="60">
        <v>0.0</v>
      </c>
      <c r="AB47" s="60">
        <v>2.0</v>
      </c>
      <c r="AC47" s="60">
        <v>0.0</v>
      </c>
      <c r="AD47" s="60">
        <v>3.0</v>
      </c>
      <c r="AE47" s="60">
        <v>0.0</v>
      </c>
      <c r="AF47" s="57" t="s">
        <v>61</v>
      </c>
      <c r="AG47" s="62" t="b">
        <v>0</v>
      </c>
      <c r="AH47" s="62" t="b">
        <v>0</v>
      </c>
      <c r="AI47" s="62" t="b">
        <v>1</v>
      </c>
      <c r="AJ47" s="62" t="b">
        <v>0</v>
      </c>
      <c r="AK47" s="62" t="b">
        <v>0</v>
      </c>
      <c r="AL47" s="62" t="b">
        <v>0</v>
      </c>
      <c r="AM47" s="63"/>
      <c r="AN47" s="100">
        <v>46144.0</v>
      </c>
      <c r="AO47" s="35" t="s">
        <v>313</v>
      </c>
      <c r="AP47" s="36" t="s">
        <v>62</v>
      </c>
      <c r="AQ47" s="37"/>
      <c r="AR47" s="37" t="s">
        <v>122</v>
      </c>
      <c r="AS47" s="35" t="s">
        <v>315</v>
      </c>
      <c r="AT47" s="39" t="b">
        <v>0</v>
      </c>
      <c r="AU47" s="39" t="b">
        <v>1</v>
      </c>
      <c r="AV47" s="51" t="b">
        <v>0</v>
      </c>
      <c r="AW47" s="40"/>
    </row>
    <row r="48" hidden="1" outlineLevel="1">
      <c r="A48" s="41"/>
      <c r="B48" s="26" t="s">
        <v>316</v>
      </c>
      <c r="C48" s="55" t="s">
        <v>309</v>
      </c>
      <c r="D48" s="55" t="s">
        <v>50</v>
      </c>
      <c r="E48" s="56">
        <v>2022.0</v>
      </c>
      <c r="F48" s="57" t="s">
        <v>146</v>
      </c>
      <c r="G48" s="57" t="s">
        <v>156</v>
      </c>
      <c r="H48" s="57" t="s">
        <v>310</v>
      </c>
      <c r="I48" s="57" t="s">
        <v>311</v>
      </c>
      <c r="J48" s="57" t="s">
        <v>55</v>
      </c>
      <c r="K48" s="57" t="s">
        <v>310</v>
      </c>
      <c r="L48" s="57" t="s">
        <v>312</v>
      </c>
      <c r="M48" s="57" t="s">
        <v>317</v>
      </c>
      <c r="N48" s="57" t="s">
        <v>76</v>
      </c>
      <c r="O48" s="57" t="s">
        <v>59</v>
      </c>
      <c r="P48" s="109" t="s">
        <v>318</v>
      </c>
      <c r="Q48" s="59">
        <v>46144.78125</v>
      </c>
      <c r="R48" s="59">
        <v>46144.782638888886</v>
      </c>
      <c r="S48" s="60">
        <v>136.0</v>
      </c>
      <c r="T48" s="59">
        <v>46144.788194444445</v>
      </c>
      <c r="U48" s="60">
        <v>446743.0</v>
      </c>
      <c r="V48" s="60">
        <v>3.0</v>
      </c>
      <c r="W48" s="61">
        <v>1700.0</v>
      </c>
      <c r="X48" s="60">
        <v>1.0</v>
      </c>
      <c r="Y48" s="60">
        <v>0.0</v>
      </c>
      <c r="Z48" s="60">
        <v>2.0</v>
      </c>
      <c r="AA48" s="60">
        <v>0.0</v>
      </c>
      <c r="AB48" s="60">
        <v>2.0</v>
      </c>
      <c r="AC48" s="60">
        <v>0.0</v>
      </c>
      <c r="AD48" s="60">
        <v>3.0</v>
      </c>
      <c r="AE48" s="60">
        <v>0.0</v>
      </c>
      <c r="AF48" s="57" t="s">
        <v>61</v>
      </c>
      <c r="AG48" s="62" t="b">
        <v>0</v>
      </c>
      <c r="AH48" s="62" t="b">
        <v>0</v>
      </c>
      <c r="AI48" s="62" t="b">
        <v>1</v>
      </c>
      <c r="AJ48" s="62" t="b">
        <v>0</v>
      </c>
      <c r="AK48" s="62" t="b">
        <v>0</v>
      </c>
      <c r="AL48" s="62" t="b">
        <v>0</v>
      </c>
      <c r="AM48" s="64" t="s">
        <v>293</v>
      </c>
      <c r="AN48" s="100">
        <v>46144.0</v>
      </c>
      <c r="AO48" s="35" t="s">
        <v>317</v>
      </c>
      <c r="AP48" s="36"/>
      <c r="AQ48" s="37"/>
      <c r="AR48" s="37"/>
      <c r="AS48" s="50"/>
      <c r="AT48" s="39" t="b">
        <v>1</v>
      </c>
      <c r="AU48" s="39" t="b">
        <v>0</v>
      </c>
      <c r="AV48" s="51" t="b">
        <v>0</v>
      </c>
      <c r="AW48" s="40"/>
    </row>
    <row r="49" hidden="1" outlineLevel="1">
      <c r="A49" s="41"/>
      <c r="B49" s="26" t="s">
        <v>319</v>
      </c>
      <c r="C49" s="55" t="s">
        <v>320</v>
      </c>
      <c r="D49" s="55" t="s">
        <v>50</v>
      </c>
      <c r="E49" s="60">
        <v>2024.0</v>
      </c>
      <c r="F49" s="57" t="s">
        <v>188</v>
      </c>
      <c r="G49" s="57" t="s">
        <v>220</v>
      </c>
      <c r="H49" s="57" t="s">
        <v>214</v>
      </c>
      <c r="I49" s="57" t="s">
        <v>215</v>
      </c>
      <c r="J49" s="57" t="s">
        <v>55</v>
      </c>
      <c r="K49" s="57" t="s">
        <v>214</v>
      </c>
      <c r="L49" s="57" t="s">
        <v>216</v>
      </c>
      <c r="M49" s="57" t="s">
        <v>321</v>
      </c>
      <c r="N49" s="57" t="s">
        <v>76</v>
      </c>
      <c r="O49" s="57" t="s">
        <v>59</v>
      </c>
      <c r="P49" s="109" t="s">
        <v>322</v>
      </c>
      <c r="Q49" s="59">
        <v>46144.45</v>
      </c>
      <c r="R49" s="59">
        <v>46144.45138888889</v>
      </c>
      <c r="S49" s="60">
        <v>63.0</v>
      </c>
      <c r="T49" s="59">
        <v>46144.45347222222</v>
      </c>
      <c r="U49" s="60">
        <v>406.0</v>
      </c>
      <c r="V49" s="60">
        <v>2.0</v>
      </c>
      <c r="W49" s="61">
        <v>4160.0</v>
      </c>
      <c r="X49" s="60">
        <v>1.0</v>
      </c>
      <c r="Y49" s="60">
        <v>0.0</v>
      </c>
      <c r="Z49" s="60">
        <v>6.0</v>
      </c>
      <c r="AA49" s="60">
        <v>2.0</v>
      </c>
      <c r="AB49" s="60">
        <v>1.0</v>
      </c>
      <c r="AC49" s="60">
        <v>0.0</v>
      </c>
      <c r="AD49" s="60">
        <v>1.0</v>
      </c>
      <c r="AE49" s="60">
        <v>0.0</v>
      </c>
      <c r="AF49" s="57" t="s">
        <v>61</v>
      </c>
      <c r="AG49" s="62" t="b">
        <v>0</v>
      </c>
      <c r="AH49" s="62" t="b">
        <v>0</v>
      </c>
      <c r="AI49" s="62" t="b">
        <v>0</v>
      </c>
      <c r="AJ49" s="62" t="b">
        <v>0</v>
      </c>
      <c r="AK49" s="62" t="b">
        <v>0</v>
      </c>
      <c r="AL49" s="62" t="b">
        <v>0</v>
      </c>
      <c r="AM49" s="63"/>
      <c r="AN49" s="100">
        <v>46144.0</v>
      </c>
      <c r="AO49" s="35" t="s">
        <v>321</v>
      </c>
      <c r="AP49" s="36" t="s">
        <v>62</v>
      </c>
      <c r="AQ49" s="37"/>
      <c r="AR49" s="37" t="s">
        <v>323</v>
      </c>
      <c r="AS49" s="35" t="s">
        <v>324</v>
      </c>
      <c r="AT49" s="39" t="b">
        <v>0</v>
      </c>
      <c r="AU49" s="39" t="b">
        <v>1</v>
      </c>
      <c r="AV49" s="39" t="b">
        <v>1</v>
      </c>
      <c r="AW49" s="40"/>
    </row>
    <row r="50" hidden="1" outlineLevel="1">
      <c r="A50" s="41"/>
      <c r="B50" s="26" t="s">
        <v>325</v>
      </c>
      <c r="C50" s="55" t="s">
        <v>320</v>
      </c>
      <c r="D50" s="55" t="s">
        <v>50</v>
      </c>
      <c r="E50" s="56">
        <v>2024.0</v>
      </c>
      <c r="F50" s="57" t="s">
        <v>188</v>
      </c>
      <c r="G50" s="57" t="s">
        <v>189</v>
      </c>
      <c r="H50" s="57" t="s">
        <v>214</v>
      </c>
      <c r="I50" s="57" t="s">
        <v>215</v>
      </c>
      <c r="J50" s="57" t="s">
        <v>55</v>
      </c>
      <c r="K50" s="57" t="s">
        <v>214</v>
      </c>
      <c r="L50" s="57" t="s">
        <v>216</v>
      </c>
      <c r="M50" s="57" t="s">
        <v>326</v>
      </c>
      <c r="N50" s="57" t="s">
        <v>76</v>
      </c>
      <c r="O50" s="57" t="s">
        <v>59</v>
      </c>
      <c r="P50" s="109" t="s">
        <v>327</v>
      </c>
      <c r="Q50" s="59">
        <v>46144.45625</v>
      </c>
      <c r="R50" s="59">
        <v>46144.45763888889</v>
      </c>
      <c r="S50" s="60">
        <v>107.0</v>
      </c>
      <c r="T50" s="59">
        <v>46144.46041666667</v>
      </c>
      <c r="U50" s="60">
        <v>455.0</v>
      </c>
      <c r="V50" s="60">
        <v>2.0</v>
      </c>
      <c r="W50" s="61">
        <v>3472.5</v>
      </c>
      <c r="X50" s="60">
        <v>1.0</v>
      </c>
      <c r="Y50" s="60">
        <v>0.0</v>
      </c>
      <c r="Z50" s="60">
        <v>5.0</v>
      </c>
      <c r="AA50" s="60">
        <v>1.0</v>
      </c>
      <c r="AB50" s="60">
        <v>1.0</v>
      </c>
      <c r="AC50" s="60">
        <v>0.0</v>
      </c>
      <c r="AD50" s="60">
        <v>1.0</v>
      </c>
      <c r="AE50" s="60">
        <v>0.0</v>
      </c>
      <c r="AF50" s="57" t="s">
        <v>61</v>
      </c>
      <c r="AG50" s="62" t="b">
        <v>0</v>
      </c>
      <c r="AH50" s="62" t="b">
        <v>0</v>
      </c>
      <c r="AI50" s="62" t="b">
        <v>0</v>
      </c>
      <c r="AJ50" s="62" t="b">
        <v>0</v>
      </c>
      <c r="AK50" s="62" t="b">
        <v>0</v>
      </c>
      <c r="AL50" s="62" t="b">
        <v>0</v>
      </c>
      <c r="AM50" s="64" t="s">
        <v>328</v>
      </c>
      <c r="AN50" s="100">
        <v>46144.0</v>
      </c>
      <c r="AO50" s="35" t="s">
        <v>326</v>
      </c>
      <c r="AP50" s="36"/>
      <c r="AQ50" s="37"/>
      <c r="AR50" s="37"/>
      <c r="AS50" s="50"/>
      <c r="AT50" s="39" t="b">
        <v>1</v>
      </c>
      <c r="AU50" s="39" t="b">
        <v>0</v>
      </c>
      <c r="AV50" s="51" t="b">
        <v>0</v>
      </c>
      <c r="AW50" s="40"/>
    </row>
    <row r="51" hidden="1" outlineLevel="1">
      <c r="A51" s="41"/>
      <c r="B51" s="26" t="s">
        <v>329</v>
      </c>
      <c r="C51" s="65" t="s">
        <v>330</v>
      </c>
      <c r="D51" s="65" t="s">
        <v>50</v>
      </c>
      <c r="E51" s="69">
        <v>2023.0</v>
      </c>
      <c r="F51" s="67" t="s">
        <v>188</v>
      </c>
      <c r="G51" s="67" t="s">
        <v>189</v>
      </c>
      <c r="H51" s="67" t="s">
        <v>331</v>
      </c>
      <c r="I51" s="67" t="s">
        <v>332</v>
      </c>
      <c r="J51" s="67" t="s">
        <v>55</v>
      </c>
      <c r="K51" s="67" t="s">
        <v>331</v>
      </c>
      <c r="L51" s="67" t="s">
        <v>333</v>
      </c>
      <c r="M51" s="67" t="s">
        <v>334</v>
      </c>
      <c r="N51" s="67" t="s">
        <v>76</v>
      </c>
      <c r="O51" s="67" t="s">
        <v>59</v>
      </c>
      <c r="P51" s="110" t="s">
        <v>335</v>
      </c>
      <c r="Q51" s="68">
        <v>46144.97638888889</v>
      </c>
      <c r="R51" s="68">
        <v>46144.97777777778</v>
      </c>
      <c r="S51" s="69">
        <v>123.0</v>
      </c>
      <c r="T51" s="68">
        <v>46144.98055555556</v>
      </c>
      <c r="U51" s="69">
        <v>429.0</v>
      </c>
      <c r="V51" s="69">
        <v>2.0</v>
      </c>
      <c r="W51" s="70">
        <v>2372.5</v>
      </c>
      <c r="X51" s="69">
        <v>0.0</v>
      </c>
      <c r="Y51" s="69">
        <v>2.0</v>
      </c>
      <c r="Z51" s="69">
        <v>2.0</v>
      </c>
      <c r="AA51" s="69">
        <v>2.0</v>
      </c>
      <c r="AB51" s="69">
        <v>0.0</v>
      </c>
      <c r="AC51" s="69">
        <v>0.0</v>
      </c>
      <c r="AD51" s="69">
        <v>0.0</v>
      </c>
      <c r="AE51" s="69">
        <v>0.0</v>
      </c>
      <c r="AF51" s="67" t="s">
        <v>61</v>
      </c>
      <c r="AG51" s="71" t="b">
        <v>0</v>
      </c>
      <c r="AH51" s="71" t="b">
        <v>0</v>
      </c>
      <c r="AI51" s="71" t="b">
        <v>0</v>
      </c>
      <c r="AJ51" s="71" t="b">
        <v>0</v>
      </c>
      <c r="AK51" s="71" t="b">
        <v>0</v>
      </c>
      <c r="AL51" s="71" t="b">
        <v>0</v>
      </c>
      <c r="AM51" s="73" t="s">
        <v>78</v>
      </c>
      <c r="AN51" s="100">
        <v>46144.0</v>
      </c>
      <c r="AO51" s="35" t="s">
        <v>334</v>
      </c>
      <c r="AP51" s="36"/>
      <c r="AQ51" s="37"/>
      <c r="AR51" s="37"/>
      <c r="AS51" s="50"/>
      <c r="AT51" s="39" t="b">
        <v>1</v>
      </c>
      <c r="AU51" s="39" t="b">
        <v>0</v>
      </c>
      <c r="AV51" s="51" t="b">
        <v>0</v>
      </c>
      <c r="AW51" s="40"/>
    </row>
    <row r="52" hidden="1" outlineLevel="1">
      <c r="A52" s="41"/>
      <c r="B52" s="26" t="s">
        <v>336</v>
      </c>
      <c r="C52" s="65" t="s">
        <v>330</v>
      </c>
      <c r="D52" s="65" t="s">
        <v>50</v>
      </c>
      <c r="E52" s="66">
        <v>2023.0</v>
      </c>
      <c r="F52" s="67" t="s">
        <v>188</v>
      </c>
      <c r="G52" s="67" t="s">
        <v>189</v>
      </c>
      <c r="H52" s="67" t="s">
        <v>331</v>
      </c>
      <c r="I52" s="67" t="s">
        <v>332</v>
      </c>
      <c r="J52" s="67" t="s">
        <v>55</v>
      </c>
      <c r="K52" s="67" t="s">
        <v>331</v>
      </c>
      <c r="L52" s="67" t="s">
        <v>333</v>
      </c>
      <c r="M52" s="67" t="s">
        <v>337</v>
      </c>
      <c r="N52" s="67" t="s">
        <v>76</v>
      </c>
      <c r="O52" s="67" t="s">
        <v>59</v>
      </c>
      <c r="P52" s="110" t="s">
        <v>338</v>
      </c>
      <c r="Q52" s="68">
        <v>46145.010416666664</v>
      </c>
      <c r="R52" s="68">
        <v>46145.013194444444</v>
      </c>
      <c r="S52" s="69">
        <v>146.0</v>
      </c>
      <c r="T52" s="68">
        <v>46145.01666666667</v>
      </c>
      <c r="U52" s="69">
        <v>684.0</v>
      </c>
      <c r="V52" s="69">
        <v>2.0</v>
      </c>
      <c r="W52" s="70">
        <v>1672.5</v>
      </c>
      <c r="X52" s="69">
        <v>0.0</v>
      </c>
      <c r="Y52" s="69">
        <v>2.0</v>
      </c>
      <c r="Z52" s="69">
        <v>1.0</v>
      </c>
      <c r="AA52" s="69">
        <v>2.0</v>
      </c>
      <c r="AB52" s="69">
        <v>0.0</v>
      </c>
      <c r="AC52" s="69">
        <v>0.0</v>
      </c>
      <c r="AD52" s="69">
        <v>0.0</v>
      </c>
      <c r="AE52" s="69">
        <v>0.0</v>
      </c>
      <c r="AF52" s="67" t="s">
        <v>61</v>
      </c>
      <c r="AG52" s="71" t="b">
        <v>0</v>
      </c>
      <c r="AH52" s="71" t="b">
        <v>0</v>
      </c>
      <c r="AI52" s="71" t="b">
        <v>0</v>
      </c>
      <c r="AJ52" s="71" t="b">
        <v>0</v>
      </c>
      <c r="AK52" s="71" t="b">
        <v>0</v>
      </c>
      <c r="AL52" s="71" t="b">
        <v>0</v>
      </c>
      <c r="AM52" s="73" t="s">
        <v>223</v>
      </c>
      <c r="AN52" s="100">
        <v>46144.0</v>
      </c>
      <c r="AO52" s="35" t="s">
        <v>337</v>
      </c>
      <c r="AP52" s="36"/>
      <c r="AQ52" s="37"/>
      <c r="AR52" s="37"/>
      <c r="AS52" s="50"/>
      <c r="AT52" s="39" t="b">
        <v>1</v>
      </c>
      <c r="AU52" s="39" t="b">
        <v>0</v>
      </c>
      <c r="AV52" s="51" t="b">
        <v>0</v>
      </c>
      <c r="AW52" s="40"/>
    </row>
    <row r="53" hidden="1" outlineLevel="1">
      <c r="A53" s="41"/>
      <c r="B53" s="26" t="s">
        <v>339</v>
      </c>
      <c r="C53" s="42" t="s">
        <v>340</v>
      </c>
      <c r="D53" s="42" t="s">
        <v>50</v>
      </c>
      <c r="E53" s="46">
        <v>2023.0</v>
      </c>
      <c r="F53" s="44" t="s">
        <v>188</v>
      </c>
      <c r="G53" s="44" t="s">
        <v>189</v>
      </c>
      <c r="H53" s="44" t="s">
        <v>274</v>
      </c>
      <c r="I53" s="44" t="s">
        <v>275</v>
      </c>
      <c r="J53" s="44" t="s">
        <v>55</v>
      </c>
      <c r="K53" s="44" t="s">
        <v>274</v>
      </c>
      <c r="L53" s="44" t="s">
        <v>276</v>
      </c>
      <c r="M53" s="44" t="s">
        <v>341</v>
      </c>
      <c r="N53" s="44" t="s">
        <v>58</v>
      </c>
      <c r="O53" s="44" t="s">
        <v>59</v>
      </c>
      <c r="P53" s="112" t="s">
        <v>342</v>
      </c>
      <c r="Q53" s="45">
        <v>46144.70763888889</v>
      </c>
      <c r="R53" s="45">
        <v>46144.709027777775</v>
      </c>
      <c r="S53" s="46">
        <v>131.0</v>
      </c>
      <c r="T53" s="45">
        <v>46144.71319444444</v>
      </c>
      <c r="U53" s="46">
        <v>626.0</v>
      </c>
      <c r="V53" s="46">
        <v>1.0</v>
      </c>
      <c r="W53" s="47">
        <v>10865.0</v>
      </c>
      <c r="X53" s="46">
        <v>5.0</v>
      </c>
      <c r="Y53" s="46">
        <v>2.0</v>
      </c>
      <c r="Z53" s="46">
        <v>3.0</v>
      </c>
      <c r="AA53" s="46">
        <v>7.0</v>
      </c>
      <c r="AB53" s="46">
        <v>0.0</v>
      </c>
      <c r="AC53" s="46">
        <v>1.0</v>
      </c>
      <c r="AD53" s="46">
        <v>0.0</v>
      </c>
      <c r="AE53" s="46">
        <v>0.0</v>
      </c>
      <c r="AF53" s="44" t="s">
        <v>61</v>
      </c>
      <c r="AG53" s="48" t="b">
        <v>0</v>
      </c>
      <c r="AH53" s="48" t="b">
        <v>0</v>
      </c>
      <c r="AI53" s="48" t="b">
        <v>0</v>
      </c>
      <c r="AJ53" s="48" t="b">
        <v>0</v>
      </c>
      <c r="AK53" s="48" t="b">
        <v>0</v>
      </c>
      <c r="AL53" s="48" t="b">
        <v>0</v>
      </c>
      <c r="AM53" s="54"/>
      <c r="AN53" s="100">
        <v>46144.0</v>
      </c>
      <c r="AO53" s="35" t="s">
        <v>341</v>
      </c>
      <c r="AP53" s="36"/>
      <c r="AQ53" s="37"/>
      <c r="AR53" s="37"/>
      <c r="AS53" s="35" t="s">
        <v>195</v>
      </c>
      <c r="AT53" s="39" t="b">
        <v>1</v>
      </c>
      <c r="AU53" s="39" t="b">
        <v>0</v>
      </c>
      <c r="AV53" s="51" t="b">
        <v>0</v>
      </c>
      <c r="AW53" s="40"/>
    </row>
    <row r="54" hidden="1" outlineLevel="1">
      <c r="A54" s="41"/>
      <c r="B54" s="26" t="s">
        <v>343</v>
      </c>
      <c r="C54" s="42" t="s">
        <v>340</v>
      </c>
      <c r="D54" s="42" t="s">
        <v>50</v>
      </c>
      <c r="E54" s="43">
        <v>2023.0</v>
      </c>
      <c r="F54" s="44" t="s">
        <v>188</v>
      </c>
      <c r="G54" s="44" t="s">
        <v>189</v>
      </c>
      <c r="H54" s="44" t="s">
        <v>274</v>
      </c>
      <c r="I54" s="44" t="s">
        <v>275</v>
      </c>
      <c r="J54" s="44" t="s">
        <v>55</v>
      </c>
      <c r="K54" s="44" t="s">
        <v>274</v>
      </c>
      <c r="L54" s="44" t="s">
        <v>276</v>
      </c>
      <c r="M54" s="44" t="s">
        <v>344</v>
      </c>
      <c r="N54" s="44" t="s">
        <v>76</v>
      </c>
      <c r="O54" s="44" t="s">
        <v>59</v>
      </c>
      <c r="P54" s="112" t="s">
        <v>345</v>
      </c>
      <c r="Q54" s="45">
        <v>46144.70972222222</v>
      </c>
      <c r="R54" s="45">
        <v>46144.720138888886</v>
      </c>
      <c r="S54" s="46">
        <v>909.0</v>
      </c>
      <c r="T54" s="45">
        <v>46144.72638888889</v>
      </c>
      <c r="U54" s="46">
        <v>1530.0</v>
      </c>
      <c r="V54" s="46">
        <v>1.0</v>
      </c>
      <c r="W54" s="47">
        <v>10290.0</v>
      </c>
      <c r="X54" s="46">
        <v>5.0</v>
      </c>
      <c r="Y54" s="46">
        <v>1.0</v>
      </c>
      <c r="Z54" s="46">
        <v>3.0</v>
      </c>
      <c r="AA54" s="46">
        <v>7.0</v>
      </c>
      <c r="AB54" s="46">
        <v>0.0</v>
      </c>
      <c r="AC54" s="46">
        <v>1.0</v>
      </c>
      <c r="AD54" s="46">
        <v>0.0</v>
      </c>
      <c r="AE54" s="46">
        <v>0.0</v>
      </c>
      <c r="AF54" s="44" t="s">
        <v>61</v>
      </c>
      <c r="AG54" s="48" t="b">
        <v>0</v>
      </c>
      <c r="AH54" s="48" t="b">
        <v>0</v>
      </c>
      <c r="AI54" s="48" t="b">
        <v>0</v>
      </c>
      <c r="AJ54" s="48" t="b">
        <v>0</v>
      </c>
      <c r="AK54" s="48" t="b">
        <v>0</v>
      </c>
      <c r="AL54" s="48" t="b">
        <v>0</v>
      </c>
      <c r="AM54" s="49" t="s">
        <v>293</v>
      </c>
      <c r="AN54" s="100">
        <v>46144.0</v>
      </c>
      <c r="AO54" s="35" t="s">
        <v>344</v>
      </c>
      <c r="AP54" s="36"/>
      <c r="AQ54" s="37"/>
      <c r="AR54" s="37"/>
      <c r="AS54" s="50"/>
      <c r="AT54" s="39" t="b">
        <v>1</v>
      </c>
      <c r="AU54" s="39" t="b">
        <v>0</v>
      </c>
      <c r="AV54" s="51" t="b">
        <v>0</v>
      </c>
      <c r="AW54" s="40"/>
    </row>
    <row r="55" hidden="1" outlineLevel="1">
      <c r="A55" s="25" t="s">
        <v>346</v>
      </c>
      <c r="B55" s="26" t="s">
        <v>347</v>
      </c>
      <c r="C55" s="55" t="s">
        <v>348</v>
      </c>
      <c r="D55" s="55" t="s">
        <v>50</v>
      </c>
      <c r="E55" s="60">
        <v>2020.0</v>
      </c>
      <c r="F55" s="57" t="s">
        <v>51</v>
      </c>
      <c r="G55" s="57" t="s">
        <v>52</v>
      </c>
      <c r="H55" s="57" t="s">
        <v>349</v>
      </c>
      <c r="I55" s="57" t="s">
        <v>350</v>
      </c>
      <c r="J55" s="57" t="s">
        <v>55</v>
      </c>
      <c r="K55" s="57" t="s">
        <v>349</v>
      </c>
      <c r="L55" s="57" t="s">
        <v>349</v>
      </c>
      <c r="M55" s="57" t="s">
        <v>351</v>
      </c>
      <c r="N55" s="57" t="s">
        <v>76</v>
      </c>
      <c r="O55" s="57" t="s">
        <v>59</v>
      </c>
      <c r="P55" s="57" t="s">
        <v>352</v>
      </c>
      <c r="Q55" s="59">
        <v>46145.92712962963</v>
      </c>
      <c r="R55" s="59">
        <v>46145.928564814814</v>
      </c>
      <c r="S55" s="60">
        <v>93.0</v>
      </c>
      <c r="T55" s="59">
        <v>46145.93082175926</v>
      </c>
      <c r="U55" s="60">
        <v>384.0</v>
      </c>
      <c r="V55" s="60">
        <v>4.0</v>
      </c>
      <c r="W55" s="61">
        <v>2460.0</v>
      </c>
      <c r="X55" s="60">
        <v>0.0</v>
      </c>
      <c r="Y55" s="60">
        <v>0.0</v>
      </c>
      <c r="Z55" s="60">
        <v>2.0</v>
      </c>
      <c r="AA55" s="60">
        <v>2.0</v>
      </c>
      <c r="AB55" s="60">
        <v>0.0</v>
      </c>
      <c r="AC55" s="60">
        <v>0.0</v>
      </c>
      <c r="AD55" s="60">
        <v>0.0</v>
      </c>
      <c r="AE55" s="60">
        <v>0.0</v>
      </c>
      <c r="AF55" s="57" t="s">
        <v>61</v>
      </c>
      <c r="AG55" s="62" t="b">
        <v>0</v>
      </c>
      <c r="AH55" s="62" t="b">
        <v>0</v>
      </c>
      <c r="AI55" s="62" t="b">
        <v>0</v>
      </c>
      <c r="AJ55" s="62" t="b">
        <v>0</v>
      </c>
      <c r="AK55" s="62" t="b">
        <v>0</v>
      </c>
      <c r="AL55" s="62" t="b">
        <v>0</v>
      </c>
      <c r="AM55" s="63"/>
      <c r="AN55" s="100">
        <v>46145.0</v>
      </c>
      <c r="AO55" s="35" t="s">
        <v>351</v>
      </c>
      <c r="AP55" s="36"/>
      <c r="AQ55" s="37"/>
      <c r="AR55" s="37"/>
      <c r="AS55" s="50"/>
      <c r="AT55" s="39" t="b">
        <v>1</v>
      </c>
      <c r="AU55" s="39" t="b">
        <v>0</v>
      </c>
      <c r="AV55" s="51" t="b">
        <v>0</v>
      </c>
      <c r="AW55" s="40"/>
    </row>
    <row r="56" hidden="1" outlineLevel="1">
      <c r="A56" s="41"/>
      <c r="B56" s="26" t="s">
        <v>353</v>
      </c>
      <c r="C56" s="55" t="s">
        <v>348</v>
      </c>
      <c r="D56" s="55" t="s">
        <v>50</v>
      </c>
      <c r="E56" s="56">
        <v>2020.0</v>
      </c>
      <c r="F56" s="57" t="s">
        <v>51</v>
      </c>
      <c r="G56" s="57" t="s">
        <v>52</v>
      </c>
      <c r="H56" s="57" t="s">
        <v>349</v>
      </c>
      <c r="I56" s="57" t="s">
        <v>350</v>
      </c>
      <c r="J56" s="57" t="s">
        <v>55</v>
      </c>
      <c r="K56" s="57" t="s">
        <v>349</v>
      </c>
      <c r="L56" s="57" t="s">
        <v>349</v>
      </c>
      <c r="M56" s="57" t="s">
        <v>354</v>
      </c>
      <c r="N56" s="57" t="s">
        <v>58</v>
      </c>
      <c r="O56" s="57" t="s">
        <v>59</v>
      </c>
      <c r="P56" s="57" t="s">
        <v>355</v>
      </c>
      <c r="Q56" s="59">
        <v>46145.928773148145</v>
      </c>
      <c r="R56" s="59">
        <v>46145.93021990741</v>
      </c>
      <c r="S56" s="60">
        <v>100.0</v>
      </c>
      <c r="T56" s="59">
        <v>46145.93667824074</v>
      </c>
      <c r="U56" s="60">
        <v>750.0</v>
      </c>
      <c r="V56" s="60">
        <v>4.0</v>
      </c>
      <c r="W56" s="61">
        <v>1825.0</v>
      </c>
      <c r="X56" s="60">
        <v>0.0</v>
      </c>
      <c r="Y56" s="60">
        <v>0.0</v>
      </c>
      <c r="Z56" s="60">
        <v>1.0</v>
      </c>
      <c r="AA56" s="60">
        <v>2.0</v>
      </c>
      <c r="AB56" s="60">
        <v>0.0</v>
      </c>
      <c r="AC56" s="60">
        <v>0.0</v>
      </c>
      <c r="AD56" s="60">
        <v>0.0</v>
      </c>
      <c r="AE56" s="60">
        <v>0.0</v>
      </c>
      <c r="AF56" s="57" t="s">
        <v>61</v>
      </c>
      <c r="AG56" s="62" t="b">
        <v>0</v>
      </c>
      <c r="AH56" s="62" t="b">
        <v>0</v>
      </c>
      <c r="AI56" s="62" t="b">
        <v>0</v>
      </c>
      <c r="AJ56" s="62" t="b">
        <v>0</v>
      </c>
      <c r="AK56" s="62" t="b">
        <v>0</v>
      </c>
      <c r="AL56" s="62" t="b">
        <v>0</v>
      </c>
      <c r="AM56" s="64" t="s">
        <v>356</v>
      </c>
      <c r="AN56" s="100">
        <v>46145.0</v>
      </c>
      <c r="AO56" s="35" t="s">
        <v>354</v>
      </c>
      <c r="AP56" s="36"/>
      <c r="AQ56" s="37"/>
      <c r="AR56" s="37"/>
      <c r="AS56" s="50"/>
      <c r="AT56" s="39" t="b">
        <v>1</v>
      </c>
      <c r="AU56" s="39" t="b">
        <v>0</v>
      </c>
      <c r="AV56" s="51" t="b">
        <v>0</v>
      </c>
      <c r="AW56" s="40"/>
    </row>
    <row r="57" hidden="1" outlineLevel="1">
      <c r="A57" s="41"/>
      <c r="B57" s="26" t="s">
        <v>357</v>
      </c>
      <c r="C57" s="42" t="s">
        <v>358</v>
      </c>
      <c r="D57" s="42" t="s">
        <v>50</v>
      </c>
      <c r="E57" s="46">
        <v>2021.0</v>
      </c>
      <c r="F57" s="44" t="s">
        <v>51</v>
      </c>
      <c r="G57" s="44" t="s">
        <v>71</v>
      </c>
      <c r="H57" s="44" t="s">
        <v>359</v>
      </c>
      <c r="I57" s="44" t="s">
        <v>360</v>
      </c>
      <c r="J57" s="44" t="s">
        <v>55</v>
      </c>
      <c r="K57" s="44" t="s">
        <v>359</v>
      </c>
      <c r="L57" s="44" t="s">
        <v>361</v>
      </c>
      <c r="M57" s="44" t="s">
        <v>362</v>
      </c>
      <c r="N57" s="44" t="s">
        <v>58</v>
      </c>
      <c r="O57" s="44" t="s">
        <v>59</v>
      </c>
      <c r="P57" s="44" t="s">
        <v>363</v>
      </c>
      <c r="Q57" s="45">
        <v>46145.846724537034</v>
      </c>
      <c r="R57" s="45">
        <v>46145.86993055556</v>
      </c>
      <c r="S57" s="46">
        <v>1974.0</v>
      </c>
      <c r="T57" s="45">
        <v>46145.871932870374</v>
      </c>
      <c r="U57" s="46">
        <v>2262.0</v>
      </c>
      <c r="V57" s="46">
        <v>2.0</v>
      </c>
      <c r="W57" s="47">
        <v>1697.5</v>
      </c>
      <c r="X57" s="46">
        <v>0.0</v>
      </c>
      <c r="Y57" s="46">
        <v>1.0</v>
      </c>
      <c r="Z57" s="46">
        <v>1.0</v>
      </c>
      <c r="AA57" s="46">
        <v>0.0</v>
      </c>
      <c r="AB57" s="46">
        <v>0.0</v>
      </c>
      <c r="AC57" s="46">
        <v>0.0</v>
      </c>
      <c r="AD57" s="46">
        <v>1.0</v>
      </c>
      <c r="AE57" s="46">
        <v>0.0</v>
      </c>
      <c r="AF57" s="44" t="s">
        <v>61</v>
      </c>
      <c r="AG57" s="48" t="b">
        <v>0</v>
      </c>
      <c r="AH57" s="48" t="b">
        <v>0</v>
      </c>
      <c r="AI57" s="48" t="b">
        <v>0</v>
      </c>
      <c r="AJ57" s="48" t="b">
        <v>0</v>
      </c>
      <c r="AK57" s="48" t="b">
        <v>0</v>
      </c>
      <c r="AL57" s="48" t="b">
        <v>0</v>
      </c>
      <c r="AM57" s="54"/>
      <c r="AN57" s="100">
        <v>46145.0</v>
      </c>
      <c r="AO57" s="35" t="s">
        <v>362</v>
      </c>
      <c r="AP57" s="36"/>
      <c r="AQ57" s="37"/>
      <c r="AR57" s="37"/>
      <c r="AS57" s="50"/>
      <c r="AT57" s="39" t="b">
        <v>1</v>
      </c>
      <c r="AU57" s="39" t="b">
        <v>0</v>
      </c>
      <c r="AV57" s="51" t="b">
        <v>0</v>
      </c>
      <c r="AW57" s="40"/>
    </row>
    <row r="58" hidden="1" outlineLevel="1">
      <c r="A58" s="41"/>
      <c r="B58" s="26" t="s">
        <v>364</v>
      </c>
      <c r="C58" s="42" t="s">
        <v>358</v>
      </c>
      <c r="D58" s="42" t="s">
        <v>50</v>
      </c>
      <c r="E58" s="43">
        <v>2021.0</v>
      </c>
      <c r="F58" s="44" t="s">
        <v>51</v>
      </c>
      <c r="G58" s="44" t="s">
        <v>71</v>
      </c>
      <c r="H58" s="44" t="s">
        <v>359</v>
      </c>
      <c r="I58" s="44" t="s">
        <v>360</v>
      </c>
      <c r="J58" s="44" t="s">
        <v>55</v>
      </c>
      <c r="K58" s="44" t="s">
        <v>359</v>
      </c>
      <c r="L58" s="44" t="s">
        <v>361</v>
      </c>
      <c r="M58" s="44" t="s">
        <v>365</v>
      </c>
      <c r="N58" s="44" t="s">
        <v>58</v>
      </c>
      <c r="O58" s="44" t="s">
        <v>59</v>
      </c>
      <c r="P58" s="44" t="s">
        <v>366</v>
      </c>
      <c r="Q58" s="45">
        <v>46145.776412037034</v>
      </c>
      <c r="R58" s="45">
        <v>46145.892962962964</v>
      </c>
      <c r="S58" s="46">
        <v>10035.0</v>
      </c>
      <c r="T58" s="45">
        <v>46145.897824074076</v>
      </c>
      <c r="U58" s="46">
        <v>14217.0</v>
      </c>
      <c r="V58" s="46">
        <v>4.0</v>
      </c>
      <c r="W58" s="47">
        <v>1122.5</v>
      </c>
      <c r="X58" s="46">
        <v>0.0</v>
      </c>
      <c r="Y58" s="46">
        <v>0.0</v>
      </c>
      <c r="Z58" s="46">
        <v>1.0</v>
      </c>
      <c r="AA58" s="46">
        <v>0.0</v>
      </c>
      <c r="AB58" s="46">
        <v>0.0</v>
      </c>
      <c r="AC58" s="46">
        <v>0.0</v>
      </c>
      <c r="AD58" s="46">
        <v>1.0</v>
      </c>
      <c r="AE58" s="46">
        <v>0.0</v>
      </c>
      <c r="AF58" s="44" t="s">
        <v>61</v>
      </c>
      <c r="AG58" s="48" t="b">
        <v>0</v>
      </c>
      <c r="AH58" s="48" t="b">
        <v>0</v>
      </c>
      <c r="AI58" s="48" t="b">
        <v>0</v>
      </c>
      <c r="AJ58" s="48" t="b">
        <v>0</v>
      </c>
      <c r="AK58" s="48" t="b">
        <v>0</v>
      </c>
      <c r="AL58" s="48" t="b">
        <v>0</v>
      </c>
      <c r="AM58" s="49" t="s">
        <v>94</v>
      </c>
      <c r="AN58" s="100">
        <v>46145.0</v>
      </c>
      <c r="AO58" s="35" t="s">
        <v>365</v>
      </c>
      <c r="AP58" s="36"/>
      <c r="AQ58" s="37"/>
      <c r="AR58" s="37"/>
      <c r="AS58" s="50"/>
      <c r="AT58" s="39" t="b">
        <v>1</v>
      </c>
      <c r="AU58" s="39" t="b">
        <v>0</v>
      </c>
      <c r="AV58" s="51" t="b">
        <v>0</v>
      </c>
      <c r="AW58" s="40"/>
    </row>
    <row r="59" hidden="1" outlineLevel="1">
      <c r="A59" s="41"/>
      <c r="B59" s="26" t="s">
        <v>367</v>
      </c>
      <c r="C59" s="42" t="s">
        <v>368</v>
      </c>
      <c r="D59" s="42" t="s">
        <v>50</v>
      </c>
      <c r="E59" s="46">
        <v>2023.0</v>
      </c>
      <c r="F59" s="44" t="s">
        <v>188</v>
      </c>
      <c r="G59" s="44" t="s">
        <v>189</v>
      </c>
      <c r="H59" s="44" t="s">
        <v>369</v>
      </c>
      <c r="I59" s="44" t="s">
        <v>275</v>
      </c>
      <c r="J59" s="44" t="s">
        <v>55</v>
      </c>
      <c r="K59" s="44" t="s">
        <v>369</v>
      </c>
      <c r="L59" s="44" t="s">
        <v>370</v>
      </c>
      <c r="M59" s="44" t="s">
        <v>371</v>
      </c>
      <c r="N59" s="44" t="s">
        <v>58</v>
      </c>
      <c r="O59" s="44" t="s">
        <v>59</v>
      </c>
      <c r="P59" s="44" t="s">
        <v>372</v>
      </c>
      <c r="Q59" s="45">
        <v>46145.798310185186</v>
      </c>
      <c r="R59" s="45">
        <v>46145.7996412037</v>
      </c>
      <c r="S59" s="46">
        <v>96.0</v>
      </c>
      <c r="T59" s="45">
        <v>46145.80163194444</v>
      </c>
      <c r="U59" s="46">
        <v>2421.0</v>
      </c>
      <c r="V59" s="46">
        <v>2.0</v>
      </c>
      <c r="W59" s="47">
        <v>8830.0</v>
      </c>
      <c r="X59" s="46">
        <v>5.0</v>
      </c>
      <c r="Y59" s="46">
        <v>0.0</v>
      </c>
      <c r="Z59" s="46">
        <v>6.0</v>
      </c>
      <c r="AA59" s="46">
        <v>1.0</v>
      </c>
      <c r="AB59" s="46">
        <v>2.0</v>
      </c>
      <c r="AC59" s="46">
        <v>0.0</v>
      </c>
      <c r="AD59" s="46">
        <v>0.0</v>
      </c>
      <c r="AE59" s="46">
        <v>0.0</v>
      </c>
      <c r="AF59" s="44" t="s">
        <v>61</v>
      </c>
      <c r="AG59" s="48" t="b">
        <v>0</v>
      </c>
      <c r="AH59" s="48" t="b">
        <v>0</v>
      </c>
      <c r="AI59" s="48" t="b">
        <v>0</v>
      </c>
      <c r="AJ59" s="48" t="b">
        <v>0</v>
      </c>
      <c r="AK59" s="48" t="b">
        <v>0</v>
      </c>
      <c r="AL59" s="48" t="b">
        <v>0</v>
      </c>
      <c r="AM59" s="49" t="s">
        <v>78</v>
      </c>
      <c r="AN59" s="100">
        <v>46145.0</v>
      </c>
      <c r="AO59" s="35" t="s">
        <v>371</v>
      </c>
      <c r="AP59" s="36"/>
      <c r="AQ59" s="37"/>
      <c r="AR59" s="37"/>
      <c r="AS59" s="50"/>
      <c r="AT59" s="39" t="b">
        <v>1</v>
      </c>
      <c r="AU59" s="39" t="b">
        <v>0</v>
      </c>
      <c r="AV59" s="51" t="b">
        <v>0</v>
      </c>
      <c r="AW59" s="40"/>
    </row>
    <row r="60" hidden="1" outlineLevel="1">
      <c r="A60" s="41"/>
      <c r="B60" s="26" t="s">
        <v>373</v>
      </c>
      <c r="C60" s="42" t="s">
        <v>368</v>
      </c>
      <c r="D60" s="42" t="s">
        <v>50</v>
      </c>
      <c r="E60" s="43">
        <v>2023.0</v>
      </c>
      <c r="F60" s="44" t="s">
        <v>188</v>
      </c>
      <c r="G60" s="44" t="s">
        <v>189</v>
      </c>
      <c r="H60" s="44" t="s">
        <v>369</v>
      </c>
      <c r="I60" s="44" t="s">
        <v>275</v>
      </c>
      <c r="J60" s="44" t="s">
        <v>55</v>
      </c>
      <c r="K60" s="44" t="s">
        <v>369</v>
      </c>
      <c r="L60" s="44" t="s">
        <v>370</v>
      </c>
      <c r="M60" s="44" t="s">
        <v>374</v>
      </c>
      <c r="N60" s="44" t="s">
        <v>58</v>
      </c>
      <c r="O60" s="44" t="s">
        <v>59</v>
      </c>
      <c r="P60" s="44" t="s">
        <v>375</v>
      </c>
      <c r="Q60" s="45">
        <v>46145.80804398148</v>
      </c>
      <c r="R60" s="45">
        <v>46145.81140046296</v>
      </c>
      <c r="S60" s="46">
        <v>266.0</v>
      </c>
      <c r="T60" s="45">
        <v>46145.815347222226</v>
      </c>
      <c r="U60" s="46">
        <v>10234.0</v>
      </c>
      <c r="V60" s="46">
        <v>2.0</v>
      </c>
      <c r="W60" s="47">
        <v>8047.5</v>
      </c>
      <c r="X60" s="46">
        <v>4.0</v>
      </c>
      <c r="Y60" s="46">
        <v>0.0</v>
      </c>
      <c r="Z60" s="46">
        <v>4.0</v>
      </c>
      <c r="AA60" s="46">
        <v>1.0</v>
      </c>
      <c r="AB60" s="46">
        <v>2.0</v>
      </c>
      <c r="AC60" s="46">
        <v>0.0</v>
      </c>
      <c r="AD60" s="46">
        <v>0.0</v>
      </c>
      <c r="AE60" s="46">
        <v>0.0</v>
      </c>
      <c r="AF60" s="44" t="s">
        <v>61</v>
      </c>
      <c r="AG60" s="48" t="b">
        <v>0</v>
      </c>
      <c r="AH60" s="48" t="b">
        <v>0</v>
      </c>
      <c r="AI60" s="48" t="b">
        <v>0</v>
      </c>
      <c r="AJ60" s="48" t="b">
        <v>0</v>
      </c>
      <c r="AK60" s="48" t="b">
        <v>0</v>
      </c>
      <c r="AL60" s="48" t="b">
        <v>0</v>
      </c>
      <c r="AM60" s="49" t="s">
        <v>223</v>
      </c>
      <c r="AN60" s="100">
        <v>46145.0</v>
      </c>
      <c r="AO60" s="35" t="s">
        <v>374</v>
      </c>
      <c r="AP60" s="36"/>
      <c r="AQ60" s="37"/>
      <c r="AR60" s="37"/>
      <c r="AS60" s="50"/>
      <c r="AT60" s="39" t="b">
        <v>1</v>
      </c>
      <c r="AU60" s="39" t="b">
        <v>0</v>
      </c>
      <c r="AV60" s="51" t="b">
        <v>0</v>
      </c>
      <c r="AW60" s="40"/>
    </row>
    <row r="61" collapsed="1">
      <c r="A61" s="25" t="s">
        <v>376</v>
      </c>
      <c r="B61" s="26" t="s">
        <v>377</v>
      </c>
      <c r="C61" s="42" t="s">
        <v>378</v>
      </c>
      <c r="D61" s="42" t="s">
        <v>50</v>
      </c>
      <c r="E61" s="43">
        <v>2021.0</v>
      </c>
      <c r="F61" s="44" t="s">
        <v>51</v>
      </c>
      <c r="G61" s="44" t="s">
        <v>52</v>
      </c>
      <c r="H61" s="44" t="s">
        <v>379</v>
      </c>
      <c r="I61" s="44" t="s">
        <v>380</v>
      </c>
      <c r="J61" s="44" t="s">
        <v>55</v>
      </c>
      <c r="K61" s="44" t="s">
        <v>379</v>
      </c>
      <c r="L61" s="44" t="s">
        <v>381</v>
      </c>
      <c r="M61" s="44" t="s">
        <v>382</v>
      </c>
      <c r="N61" s="44" t="s">
        <v>58</v>
      </c>
      <c r="O61" s="44" t="s">
        <v>59</v>
      </c>
      <c r="P61" s="44" t="s">
        <v>383</v>
      </c>
      <c r="Q61" s="45">
        <v>46146.857835648145</v>
      </c>
      <c r="R61" s="45">
        <v>46146.861122685186</v>
      </c>
      <c r="S61" s="46">
        <v>211.0</v>
      </c>
      <c r="T61" s="45">
        <v>46146.86342592593</v>
      </c>
      <c r="U61" s="46">
        <v>582.0</v>
      </c>
      <c r="V61" s="46">
        <v>2.0</v>
      </c>
      <c r="W61" s="47">
        <v>8810.0</v>
      </c>
      <c r="X61" s="46">
        <v>2.0</v>
      </c>
      <c r="Y61" s="46">
        <v>2.0</v>
      </c>
      <c r="Z61" s="46">
        <v>2.0</v>
      </c>
      <c r="AA61" s="46">
        <v>2.0</v>
      </c>
      <c r="AB61" s="46">
        <v>0.0</v>
      </c>
      <c r="AC61" s="46">
        <v>0.0</v>
      </c>
      <c r="AD61" s="46">
        <v>0.0</v>
      </c>
      <c r="AE61" s="46">
        <v>0.0</v>
      </c>
      <c r="AF61" s="44" t="s">
        <v>61</v>
      </c>
      <c r="AG61" s="48" t="b">
        <v>0</v>
      </c>
      <c r="AH61" s="48" t="b">
        <v>0</v>
      </c>
      <c r="AI61" s="48" t="b">
        <v>0</v>
      </c>
      <c r="AJ61" s="48" t="b">
        <v>0</v>
      </c>
      <c r="AK61" s="48" t="b">
        <v>0</v>
      </c>
      <c r="AL61" s="48" t="b">
        <v>0</v>
      </c>
      <c r="AM61" s="54"/>
      <c r="AN61" s="100">
        <v>46146.0</v>
      </c>
      <c r="AO61" s="35" t="s">
        <v>382</v>
      </c>
      <c r="AP61" s="36" t="s">
        <v>62</v>
      </c>
      <c r="AQ61" s="37"/>
      <c r="AR61" s="37" t="s">
        <v>263</v>
      </c>
      <c r="AS61" s="35" t="s">
        <v>384</v>
      </c>
      <c r="AT61" s="39" t="b">
        <v>0</v>
      </c>
      <c r="AU61" s="39" t="b">
        <v>1</v>
      </c>
      <c r="AV61" s="51" t="b">
        <v>0</v>
      </c>
      <c r="AW61" s="40"/>
    </row>
    <row r="62" hidden="1" outlineLevel="1">
      <c r="A62" s="41"/>
      <c r="B62" s="26" t="s">
        <v>385</v>
      </c>
      <c r="C62" s="42" t="s">
        <v>378</v>
      </c>
      <c r="D62" s="42" t="s">
        <v>50</v>
      </c>
      <c r="E62" s="46">
        <v>2021.0</v>
      </c>
      <c r="F62" s="44" t="s">
        <v>51</v>
      </c>
      <c r="G62" s="44" t="s">
        <v>71</v>
      </c>
      <c r="H62" s="44" t="s">
        <v>379</v>
      </c>
      <c r="I62" s="44" t="s">
        <v>380</v>
      </c>
      <c r="J62" s="44" t="s">
        <v>55</v>
      </c>
      <c r="K62" s="44" t="s">
        <v>379</v>
      </c>
      <c r="L62" s="44" t="s">
        <v>381</v>
      </c>
      <c r="M62" s="44" t="s">
        <v>386</v>
      </c>
      <c r="N62" s="44" t="s">
        <v>58</v>
      </c>
      <c r="O62" s="44" t="s">
        <v>59</v>
      </c>
      <c r="P62" s="44" t="s">
        <v>387</v>
      </c>
      <c r="Q62" s="45">
        <v>46146.883101851854</v>
      </c>
      <c r="R62" s="45">
        <v>46146.885092592594</v>
      </c>
      <c r="S62" s="46">
        <v>163.0</v>
      </c>
      <c r="T62" s="45">
        <v>46146.89028935185</v>
      </c>
      <c r="U62" s="46">
        <v>883.0</v>
      </c>
      <c r="V62" s="46">
        <v>2.0</v>
      </c>
      <c r="W62" s="47">
        <v>4035.0</v>
      </c>
      <c r="X62" s="46">
        <v>1.0</v>
      </c>
      <c r="Y62" s="46">
        <v>1.0</v>
      </c>
      <c r="Z62" s="46">
        <v>2.0</v>
      </c>
      <c r="AA62" s="46">
        <v>2.0</v>
      </c>
      <c r="AB62" s="46">
        <v>0.0</v>
      </c>
      <c r="AC62" s="46">
        <v>0.0</v>
      </c>
      <c r="AD62" s="46">
        <v>0.0</v>
      </c>
      <c r="AE62" s="46">
        <v>0.0</v>
      </c>
      <c r="AF62" s="44" t="s">
        <v>61</v>
      </c>
      <c r="AG62" s="48" t="b">
        <v>0</v>
      </c>
      <c r="AH62" s="48" t="b">
        <v>0</v>
      </c>
      <c r="AI62" s="48" t="b">
        <v>0</v>
      </c>
      <c r="AJ62" s="48" t="b">
        <v>0</v>
      </c>
      <c r="AK62" s="48" t="b">
        <v>0</v>
      </c>
      <c r="AL62" s="48" t="b">
        <v>0</v>
      </c>
      <c r="AM62" s="49" t="s">
        <v>388</v>
      </c>
      <c r="AN62" s="100">
        <v>46146.0</v>
      </c>
      <c r="AO62" s="35" t="s">
        <v>386</v>
      </c>
      <c r="AP62" s="36"/>
      <c r="AQ62" s="37"/>
      <c r="AR62" s="37"/>
      <c r="AS62" s="50"/>
      <c r="AT62" s="39" t="b">
        <v>1</v>
      </c>
      <c r="AU62" s="39" t="b">
        <v>0</v>
      </c>
      <c r="AV62" s="51" t="b">
        <v>0</v>
      </c>
      <c r="AW62" s="40"/>
    </row>
    <row r="63" hidden="1" outlineLevel="1">
      <c r="A63" s="41"/>
      <c r="B63" s="26" t="s">
        <v>389</v>
      </c>
      <c r="C63" s="55" t="s">
        <v>390</v>
      </c>
      <c r="D63" s="55" t="s">
        <v>50</v>
      </c>
      <c r="E63" s="56">
        <v>2021.0</v>
      </c>
      <c r="F63" s="57" t="s">
        <v>146</v>
      </c>
      <c r="G63" s="57" t="s">
        <v>156</v>
      </c>
      <c r="H63" s="57" t="s">
        <v>391</v>
      </c>
      <c r="I63" s="57" t="s">
        <v>392</v>
      </c>
      <c r="J63" s="57" t="s">
        <v>55</v>
      </c>
      <c r="K63" s="57" t="s">
        <v>391</v>
      </c>
      <c r="L63" s="57" t="s">
        <v>391</v>
      </c>
      <c r="M63" s="57" t="s">
        <v>393</v>
      </c>
      <c r="N63" s="57" t="s">
        <v>58</v>
      </c>
      <c r="O63" s="57" t="s">
        <v>59</v>
      </c>
      <c r="P63" s="57" t="s">
        <v>394</v>
      </c>
      <c r="Q63" s="59">
        <v>46146.6983912037</v>
      </c>
      <c r="R63" s="59">
        <v>46146.69965277778</v>
      </c>
      <c r="S63" s="60">
        <v>81.0</v>
      </c>
      <c r="T63" s="59">
        <v>46146.70699074074</v>
      </c>
      <c r="U63" s="60">
        <v>807.0</v>
      </c>
      <c r="V63" s="60">
        <v>1.0</v>
      </c>
      <c r="W63" s="61">
        <v>17782.5</v>
      </c>
      <c r="X63" s="60">
        <v>24.0</v>
      </c>
      <c r="Y63" s="60">
        <v>2.0</v>
      </c>
      <c r="Z63" s="60">
        <v>10.0</v>
      </c>
      <c r="AA63" s="60">
        <v>5.0</v>
      </c>
      <c r="AB63" s="60">
        <v>1.0</v>
      </c>
      <c r="AC63" s="60">
        <v>0.0</v>
      </c>
      <c r="AD63" s="60">
        <v>0.0</v>
      </c>
      <c r="AE63" s="60">
        <v>0.0</v>
      </c>
      <c r="AF63" s="57" t="s">
        <v>61</v>
      </c>
      <c r="AG63" s="62" t="b">
        <v>0</v>
      </c>
      <c r="AH63" s="62" t="b">
        <v>0</v>
      </c>
      <c r="AI63" s="62" t="b">
        <v>0</v>
      </c>
      <c r="AJ63" s="62" t="b">
        <v>0</v>
      </c>
      <c r="AK63" s="62" t="b">
        <v>0</v>
      </c>
      <c r="AL63" s="62" t="b">
        <v>0</v>
      </c>
      <c r="AM63" s="64" t="s">
        <v>78</v>
      </c>
      <c r="AN63" s="100">
        <v>46146.0</v>
      </c>
      <c r="AO63" s="35" t="s">
        <v>393</v>
      </c>
      <c r="AP63" s="36"/>
      <c r="AQ63" s="37"/>
      <c r="AR63" s="37"/>
      <c r="AS63" s="50"/>
      <c r="AT63" s="39" t="b">
        <v>1</v>
      </c>
      <c r="AU63" s="39" t="b">
        <v>0</v>
      </c>
      <c r="AV63" s="51" t="b">
        <v>0</v>
      </c>
      <c r="AW63" s="40"/>
    </row>
    <row r="64" hidden="1" outlineLevel="1">
      <c r="A64" s="41"/>
      <c r="B64" s="26" t="s">
        <v>395</v>
      </c>
      <c r="C64" s="55" t="s">
        <v>390</v>
      </c>
      <c r="D64" s="55" t="s">
        <v>50</v>
      </c>
      <c r="E64" s="60">
        <v>2021.0</v>
      </c>
      <c r="F64" s="57" t="s">
        <v>146</v>
      </c>
      <c r="G64" s="57" t="s">
        <v>156</v>
      </c>
      <c r="H64" s="57" t="s">
        <v>391</v>
      </c>
      <c r="I64" s="57" t="s">
        <v>392</v>
      </c>
      <c r="J64" s="57" t="s">
        <v>55</v>
      </c>
      <c r="K64" s="57" t="s">
        <v>391</v>
      </c>
      <c r="L64" s="57" t="s">
        <v>391</v>
      </c>
      <c r="M64" s="57" t="s">
        <v>396</v>
      </c>
      <c r="N64" s="57" t="s">
        <v>58</v>
      </c>
      <c r="O64" s="57" t="s">
        <v>59</v>
      </c>
      <c r="P64" s="57" t="s">
        <v>397</v>
      </c>
      <c r="Q64" s="59">
        <v>46146.699907407405</v>
      </c>
      <c r="R64" s="59">
        <v>46146.70072916667</v>
      </c>
      <c r="S64" s="60">
        <v>63.0</v>
      </c>
      <c r="T64" s="59">
        <v>46146.71890046296</v>
      </c>
      <c r="U64" s="60">
        <v>1709.0</v>
      </c>
      <c r="V64" s="60">
        <v>1.0</v>
      </c>
      <c r="W64" s="61">
        <v>17645.0</v>
      </c>
      <c r="X64" s="60">
        <v>23.0</v>
      </c>
      <c r="Y64" s="60">
        <v>2.0</v>
      </c>
      <c r="Z64" s="60">
        <v>10.0</v>
      </c>
      <c r="AA64" s="60">
        <v>5.0</v>
      </c>
      <c r="AB64" s="60">
        <v>1.0</v>
      </c>
      <c r="AC64" s="60">
        <v>0.0</v>
      </c>
      <c r="AD64" s="60">
        <v>0.0</v>
      </c>
      <c r="AE64" s="60">
        <v>0.0</v>
      </c>
      <c r="AF64" s="57" t="s">
        <v>61</v>
      </c>
      <c r="AG64" s="62" t="b">
        <v>0</v>
      </c>
      <c r="AH64" s="62" t="b">
        <v>0</v>
      </c>
      <c r="AI64" s="62" t="b">
        <v>0</v>
      </c>
      <c r="AJ64" s="62" t="b">
        <v>0</v>
      </c>
      <c r="AK64" s="62" t="b">
        <v>0</v>
      </c>
      <c r="AL64" s="62" t="b">
        <v>0</v>
      </c>
      <c r="AM64" s="64" t="s">
        <v>143</v>
      </c>
      <c r="AN64" s="100">
        <v>46146.0</v>
      </c>
      <c r="AO64" s="35" t="s">
        <v>396</v>
      </c>
      <c r="AP64" s="36"/>
      <c r="AQ64" s="37"/>
      <c r="AR64" s="37"/>
      <c r="AS64" s="50"/>
      <c r="AT64" s="39" t="b">
        <v>1</v>
      </c>
      <c r="AU64" s="39" t="b">
        <v>0</v>
      </c>
      <c r="AV64" s="51" t="b">
        <v>0</v>
      </c>
      <c r="AW64" s="40"/>
    </row>
    <row r="65" hidden="1" outlineLevel="1">
      <c r="A65" s="41"/>
      <c r="B65" s="26" t="s">
        <v>398</v>
      </c>
      <c r="C65" s="42" t="s">
        <v>399</v>
      </c>
      <c r="D65" s="42" t="s">
        <v>50</v>
      </c>
      <c r="E65" s="43">
        <v>2021.0</v>
      </c>
      <c r="F65" s="44" t="s">
        <v>146</v>
      </c>
      <c r="G65" s="44" t="s">
        <v>156</v>
      </c>
      <c r="H65" s="44" t="s">
        <v>400</v>
      </c>
      <c r="I65" s="44" t="s">
        <v>401</v>
      </c>
      <c r="J65" s="44" t="s">
        <v>98</v>
      </c>
      <c r="K65" s="44" t="s">
        <v>400</v>
      </c>
      <c r="L65" s="44" t="s">
        <v>402</v>
      </c>
      <c r="M65" s="44" t="s">
        <v>403</v>
      </c>
      <c r="N65" s="44" t="s">
        <v>404</v>
      </c>
      <c r="O65" s="44" t="s">
        <v>59</v>
      </c>
      <c r="P65" s="44" t="s">
        <v>405</v>
      </c>
      <c r="Q65" s="45">
        <v>46146.741319444445</v>
      </c>
      <c r="R65" s="45">
        <v>46146.74484953703</v>
      </c>
      <c r="S65" s="46">
        <v>297.0</v>
      </c>
      <c r="T65" s="45">
        <v>46146.74953703704</v>
      </c>
      <c r="U65" s="46">
        <v>775.0</v>
      </c>
      <c r="V65" s="46">
        <v>3.0</v>
      </c>
      <c r="W65" s="47">
        <v>3597.5</v>
      </c>
      <c r="X65" s="46">
        <v>3.0</v>
      </c>
      <c r="Y65" s="46">
        <v>1.0</v>
      </c>
      <c r="Z65" s="46">
        <v>2.0</v>
      </c>
      <c r="AA65" s="46">
        <v>0.0</v>
      </c>
      <c r="AB65" s="46">
        <v>0.0</v>
      </c>
      <c r="AC65" s="46">
        <v>0.0</v>
      </c>
      <c r="AD65" s="46">
        <v>0.0</v>
      </c>
      <c r="AE65" s="46">
        <v>0.0</v>
      </c>
      <c r="AF65" s="44" t="s">
        <v>61</v>
      </c>
      <c r="AG65" s="48" t="b">
        <v>0</v>
      </c>
      <c r="AH65" s="48" t="b">
        <v>0</v>
      </c>
      <c r="AI65" s="48" t="b">
        <v>0</v>
      </c>
      <c r="AJ65" s="48" t="b">
        <v>0</v>
      </c>
      <c r="AK65" s="48" t="b">
        <v>0</v>
      </c>
      <c r="AL65" s="48" t="b">
        <v>0</v>
      </c>
      <c r="AM65" s="54"/>
      <c r="AN65" s="100">
        <v>46146.0</v>
      </c>
      <c r="AO65" s="35" t="s">
        <v>403</v>
      </c>
      <c r="AP65" s="36"/>
      <c r="AQ65" s="37"/>
      <c r="AR65" s="37"/>
      <c r="AS65" s="35" t="s">
        <v>406</v>
      </c>
      <c r="AT65" s="39" t="b">
        <v>1</v>
      </c>
      <c r="AU65" s="39" t="b">
        <v>0</v>
      </c>
      <c r="AV65" s="51" t="b">
        <v>0</v>
      </c>
      <c r="AW65" s="40"/>
    </row>
    <row r="66" hidden="1" outlineLevel="1">
      <c r="A66" s="41"/>
      <c r="B66" s="26" t="s">
        <v>407</v>
      </c>
      <c r="C66" s="42" t="s">
        <v>399</v>
      </c>
      <c r="D66" s="42" t="s">
        <v>50</v>
      </c>
      <c r="E66" s="46">
        <v>2021.0</v>
      </c>
      <c r="F66" s="44" t="s">
        <v>146</v>
      </c>
      <c r="G66" s="44" t="s">
        <v>156</v>
      </c>
      <c r="H66" s="44" t="s">
        <v>400</v>
      </c>
      <c r="I66" s="44" t="s">
        <v>401</v>
      </c>
      <c r="J66" s="44" t="s">
        <v>55</v>
      </c>
      <c r="K66" s="44" t="s">
        <v>400</v>
      </c>
      <c r="L66" s="44" t="s">
        <v>408</v>
      </c>
      <c r="M66" s="44" t="s">
        <v>409</v>
      </c>
      <c r="N66" s="44" t="s">
        <v>58</v>
      </c>
      <c r="O66" s="44" t="s">
        <v>59</v>
      </c>
      <c r="P66" s="44" t="s">
        <v>410</v>
      </c>
      <c r="Q66" s="45">
        <v>46146.76284722222</v>
      </c>
      <c r="R66" s="45">
        <v>46146.76619212963</v>
      </c>
      <c r="S66" s="46">
        <v>132.0</v>
      </c>
      <c r="T66" s="45">
        <v>46146.76966435185</v>
      </c>
      <c r="U66" s="46">
        <v>657.0</v>
      </c>
      <c r="V66" s="46">
        <v>3.0</v>
      </c>
      <c r="W66" s="47">
        <v>3022.5</v>
      </c>
      <c r="X66" s="46">
        <v>3.0</v>
      </c>
      <c r="Y66" s="46">
        <v>0.0</v>
      </c>
      <c r="Z66" s="46">
        <v>2.0</v>
      </c>
      <c r="AA66" s="46">
        <v>0.0</v>
      </c>
      <c r="AB66" s="46">
        <v>0.0</v>
      </c>
      <c r="AC66" s="46">
        <v>0.0</v>
      </c>
      <c r="AD66" s="46">
        <v>0.0</v>
      </c>
      <c r="AE66" s="46">
        <v>0.0</v>
      </c>
      <c r="AF66" s="44" t="s">
        <v>61</v>
      </c>
      <c r="AG66" s="48" t="b">
        <v>0</v>
      </c>
      <c r="AH66" s="48" t="b">
        <v>0</v>
      </c>
      <c r="AI66" s="48" t="b">
        <v>0</v>
      </c>
      <c r="AJ66" s="48" t="b">
        <v>0</v>
      </c>
      <c r="AK66" s="48" t="b">
        <v>0</v>
      </c>
      <c r="AL66" s="48" t="b">
        <v>0</v>
      </c>
      <c r="AM66" s="49" t="s">
        <v>94</v>
      </c>
      <c r="AN66" s="100">
        <v>46146.0</v>
      </c>
      <c r="AO66" s="35" t="s">
        <v>409</v>
      </c>
      <c r="AP66" s="36"/>
      <c r="AQ66" s="37"/>
      <c r="AR66" s="37"/>
      <c r="AS66" s="50"/>
      <c r="AT66" s="39" t="b">
        <v>1</v>
      </c>
      <c r="AU66" s="39" t="b">
        <v>0</v>
      </c>
      <c r="AV66" s="51" t="b">
        <v>0</v>
      </c>
      <c r="AW66" s="40"/>
    </row>
    <row r="67" hidden="1" outlineLevel="1">
      <c r="A67" s="41"/>
      <c r="B67" s="26" t="s">
        <v>411</v>
      </c>
      <c r="C67" s="55" t="s">
        <v>412</v>
      </c>
      <c r="D67" s="55" t="s">
        <v>50</v>
      </c>
      <c r="E67" s="60">
        <v>2021.0</v>
      </c>
      <c r="F67" s="57" t="s">
        <v>146</v>
      </c>
      <c r="G67" s="57" t="s">
        <v>156</v>
      </c>
      <c r="H67" s="57" t="s">
        <v>413</v>
      </c>
      <c r="I67" s="57" t="s">
        <v>414</v>
      </c>
      <c r="J67" s="57" t="s">
        <v>55</v>
      </c>
      <c r="K67" s="57" t="s">
        <v>413</v>
      </c>
      <c r="L67" s="57" t="s">
        <v>415</v>
      </c>
      <c r="M67" s="57" t="s">
        <v>416</v>
      </c>
      <c r="N67" s="57" t="s">
        <v>76</v>
      </c>
      <c r="O67" s="57" t="s">
        <v>59</v>
      </c>
      <c r="P67" s="57" t="s">
        <v>417</v>
      </c>
      <c r="Q67" s="59">
        <v>46146.9531712963</v>
      </c>
      <c r="R67" s="59">
        <v>46146.954722222225</v>
      </c>
      <c r="S67" s="60">
        <v>126.0</v>
      </c>
      <c r="T67" s="59">
        <v>46146.96011574074</v>
      </c>
      <c r="U67" s="60">
        <v>2177.0</v>
      </c>
      <c r="V67" s="60">
        <v>1.0</v>
      </c>
      <c r="W67" s="61">
        <v>10562.5</v>
      </c>
      <c r="X67" s="60">
        <v>3.0</v>
      </c>
      <c r="Y67" s="60">
        <v>2.0</v>
      </c>
      <c r="Z67" s="60">
        <v>6.0</v>
      </c>
      <c r="AA67" s="60">
        <v>8.0</v>
      </c>
      <c r="AB67" s="60">
        <v>1.0</v>
      </c>
      <c r="AC67" s="60">
        <v>0.0</v>
      </c>
      <c r="AD67" s="60">
        <v>0.0</v>
      </c>
      <c r="AE67" s="60">
        <v>0.0</v>
      </c>
      <c r="AF67" s="57" t="s">
        <v>61</v>
      </c>
      <c r="AG67" s="62" t="b">
        <v>0</v>
      </c>
      <c r="AH67" s="62" t="b">
        <v>0</v>
      </c>
      <c r="AI67" s="62" t="b">
        <v>0</v>
      </c>
      <c r="AJ67" s="62" t="b">
        <v>0</v>
      </c>
      <c r="AK67" s="62" t="b">
        <v>0</v>
      </c>
      <c r="AL67" s="62" t="b">
        <v>0</v>
      </c>
      <c r="AM67" s="64" t="s">
        <v>78</v>
      </c>
      <c r="AN67" s="100">
        <v>46146.0</v>
      </c>
      <c r="AO67" s="35" t="s">
        <v>416</v>
      </c>
      <c r="AP67" s="36"/>
      <c r="AQ67" s="37"/>
      <c r="AR67" s="37"/>
      <c r="AS67" s="50"/>
      <c r="AT67" s="39" t="b">
        <v>1</v>
      </c>
      <c r="AU67" s="39" t="b">
        <v>0</v>
      </c>
      <c r="AV67" s="51" t="b">
        <v>0</v>
      </c>
      <c r="AW67" s="40"/>
    </row>
    <row r="68" hidden="1" outlineLevel="1">
      <c r="A68" s="41"/>
      <c r="B68" s="26" t="s">
        <v>418</v>
      </c>
      <c r="C68" s="55" t="s">
        <v>412</v>
      </c>
      <c r="D68" s="55" t="s">
        <v>50</v>
      </c>
      <c r="E68" s="56">
        <v>2021.0</v>
      </c>
      <c r="F68" s="55" t="s">
        <v>146</v>
      </c>
      <c r="G68" s="55" t="s">
        <v>156</v>
      </c>
      <c r="H68" s="55" t="s">
        <v>413</v>
      </c>
      <c r="I68" s="55" t="s">
        <v>414</v>
      </c>
      <c r="J68" s="55" t="s">
        <v>55</v>
      </c>
      <c r="K68" s="55" t="s">
        <v>413</v>
      </c>
      <c r="L68" s="55" t="s">
        <v>415</v>
      </c>
      <c r="M68" s="55" t="s">
        <v>419</v>
      </c>
      <c r="N68" s="55" t="s">
        <v>76</v>
      </c>
      <c r="O68" s="55" t="s">
        <v>59</v>
      </c>
      <c r="P68" s="55" t="s">
        <v>420</v>
      </c>
      <c r="Q68" s="59">
        <v>46146.96231481482</v>
      </c>
      <c r="R68" s="59">
        <v>46146.964270833334</v>
      </c>
      <c r="S68" s="56">
        <v>163.0</v>
      </c>
      <c r="T68" s="59">
        <v>46146.97311342593</v>
      </c>
      <c r="U68" s="56">
        <v>3296.0</v>
      </c>
      <c r="V68" s="56">
        <v>1.0</v>
      </c>
      <c r="W68" s="113">
        <v>10462.5</v>
      </c>
      <c r="X68" s="56">
        <v>3.0</v>
      </c>
      <c r="Y68" s="56">
        <v>1.0</v>
      </c>
      <c r="Z68" s="56">
        <v>6.0</v>
      </c>
      <c r="AA68" s="56">
        <v>8.0</v>
      </c>
      <c r="AB68" s="56">
        <v>1.0</v>
      </c>
      <c r="AC68" s="56">
        <v>0.0</v>
      </c>
      <c r="AD68" s="56">
        <v>0.0</v>
      </c>
      <c r="AE68" s="56">
        <v>0.0</v>
      </c>
      <c r="AF68" s="55" t="s">
        <v>61</v>
      </c>
      <c r="AG68" s="114" t="b">
        <v>0</v>
      </c>
      <c r="AH68" s="114" t="b">
        <v>0</v>
      </c>
      <c r="AI68" s="114" t="b">
        <v>0</v>
      </c>
      <c r="AJ68" s="114" t="b">
        <v>0</v>
      </c>
      <c r="AK68" s="114" t="b">
        <v>0</v>
      </c>
      <c r="AL68" s="114" t="b">
        <v>0</v>
      </c>
      <c r="AM68" s="64" t="s">
        <v>421</v>
      </c>
      <c r="AN68" s="100">
        <v>46146.0</v>
      </c>
      <c r="AO68" s="35" t="s">
        <v>419</v>
      </c>
      <c r="AP68" s="36"/>
      <c r="AQ68" s="37"/>
      <c r="AR68" s="37"/>
      <c r="AS68" s="50"/>
      <c r="AT68" s="39" t="b">
        <v>1</v>
      </c>
      <c r="AU68" s="39" t="b">
        <v>0</v>
      </c>
      <c r="AV68" s="51" t="b">
        <v>0</v>
      </c>
      <c r="AW68" s="40"/>
    </row>
    <row r="69" hidden="1" outlineLevel="1">
      <c r="A69" s="41"/>
      <c r="B69" s="26" t="s">
        <v>422</v>
      </c>
      <c r="C69" s="42" t="s">
        <v>423</v>
      </c>
      <c r="D69" s="42" t="s">
        <v>50</v>
      </c>
      <c r="E69" s="43">
        <v>2022.0</v>
      </c>
      <c r="F69" s="42" t="s">
        <v>188</v>
      </c>
      <c r="G69" s="42" t="s">
        <v>189</v>
      </c>
      <c r="H69" s="42" t="s">
        <v>274</v>
      </c>
      <c r="I69" s="42" t="s">
        <v>275</v>
      </c>
      <c r="J69" s="42" t="s">
        <v>55</v>
      </c>
      <c r="K69" s="42" t="s">
        <v>274</v>
      </c>
      <c r="L69" s="42" t="s">
        <v>276</v>
      </c>
      <c r="M69" s="42" t="s">
        <v>424</v>
      </c>
      <c r="N69" s="42" t="s">
        <v>58</v>
      </c>
      <c r="O69" s="42" t="s">
        <v>59</v>
      </c>
      <c r="P69" s="42" t="s">
        <v>425</v>
      </c>
      <c r="Q69" s="45">
        <v>46146.51997685185</v>
      </c>
      <c r="R69" s="45">
        <v>46146.52144675926</v>
      </c>
      <c r="S69" s="43">
        <v>96.0</v>
      </c>
      <c r="T69" s="45">
        <v>46146.52490740741</v>
      </c>
      <c r="U69" s="43">
        <v>501.0</v>
      </c>
      <c r="V69" s="43">
        <v>1.0</v>
      </c>
      <c r="W69" s="115">
        <v>9602.5</v>
      </c>
      <c r="X69" s="43">
        <v>17.0</v>
      </c>
      <c r="Y69" s="43">
        <v>4.0</v>
      </c>
      <c r="Z69" s="43">
        <v>5.0</v>
      </c>
      <c r="AA69" s="43">
        <v>1.0</v>
      </c>
      <c r="AB69" s="43">
        <v>3.0</v>
      </c>
      <c r="AC69" s="43">
        <v>0.0</v>
      </c>
      <c r="AD69" s="43">
        <v>3.0</v>
      </c>
      <c r="AE69" s="43">
        <v>0.0</v>
      </c>
      <c r="AF69" s="42" t="s">
        <v>61</v>
      </c>
      <c r="AG69" s="116" t="b">
        <v>0</v>
      </c>
      <c r="AH69" s="116" t="b">
        <v>0</v>
      </c>
      <c r="AI69" s="116" t="b">
        <v>0</v>
      </c>
      <c r="AJ69" s="116" t="b">
        <v>0</v>
      </c>
      <c r="AK69" s="116" t="b">
        <v>0</v>
      </c>
      <c r="AL69" s="116" t="b">
        <v>0</v>
      </c>
      <c r="AM69" s="49" t="s">
        <v>78</v>
      </c>
      <c r="AN69" s="100">
        <v>46146.0</v>
      </c>
      <c r="AO69" s="35" t="s">
        <v>424</v>
      </c>
      <c r="AP69" s="36"/>
      <c r="AQ69" s="37"/>
      <c r="AR69" s="37"/>
      <c r="AS69" s="50"/>
      <c r="AT69" s="39" t="b">
        <v>1</v>
      </c>
      <c r="AU69" s="39" t="b">
        <v>0</v>
      </c>
      <c r="AV69" s="51" t="b">
        <v>0</v>
      </c>
      <c r="AW69" s="40"/>
    </row>
    <row r="70" hidden="1" outlineLevel="1">
      <c r="A70" s="41"/>
      <c r="B70" s="26" t="s">
        <v>426</v>
      </c>
      <c r="C70" s="42" t="s">
        <v>423</v>
      </c>
      <c r="D70" s="42" t="s">
        <v>50</v>
      </c>
      <c r="E70" s="43">
        <v>2022.0</v>
      </c>
      <c r="F70" s="42" t="s">
        <v>188</v>
      </c>
      <c r="G70" s="42" t="s">
        <v>189</v>
      </c>
      <c r="H70" s="42" t="s">
        <v>274</v>
      </c>
      <c r="I70" s="42" t="s">
        <v>275</v>
      </c>
      <c r="J70" s="42" t="s">
        <v>55</v>
      </c>
      <c r="K70" s="42" t="s">
        <v>274</v>
      </c>
      <c r="L70" s="42" t="s">
        <v>276</v>
      </c>
      <c r="M70" s="42" t="s">
        <v>427</v>
      </c>
      <c r="N70" s="42" t="s">
        <v>76</v>
      </c>
      <c r="O70" s="42" t="s">
        <v>59</v>
      </c>
      <c r="P70" s="42" t="s">
        <v>428</v>
      </c>
      <c r="Q70" s="45">
        <v>46146.522835648146</v>
      </c>
      <c r="R70" s="45">
        <v>46146.524722222224</v>
      </c>
      <c r="S70" s="43">
        <v>153.0</v>
      </c>
      <c r="T70" s="45">
        <v>46146.535995370374</v>
      </c>
      <c r="U70" s="43">
        <v>1219.0</v>
      </c>
      <c r="V70" s="43">
        <v>1.0</v>
      </c>
      <c r="W70" s="115">
        <v>9380.0</v>
      </c>
      <c r="X70" s="43">
        <v>17.0</v>
      </c>
      <c r="Y70" s="43">
        <v>4.0</v>
      </c>
      <c r="Z70" s="43">
        <v>5.0</v>
      </c>
      <c r="AA70" s="43">
        <v>1.0</v>
      </c>
      <c r="AB70" s="43">
        <v>2.0</v>
      </c>
      <c r="AC70" s="43">
        <v>0.0</v>
      </c>
      <c r="AD70" s="43">
        <v>3.0</v>
      </c>
      <c r="AE70" s="43">
        <v>0.0</v>
      </c>
      <c r="AF70" s="42" t="s">
        <v>61</v>
      </c>
      <c r="AG70" s="116" t="b">
        <v>0</v>
      </c>
      <c r="AH70" s="116" t="b">
        <v>0</v>
      </c>
      <c r="AI70" s="116" t="b">
        <v>0</v>
      </c>
      <c r="AJ70" s="116" t="b">
        <v>0</v>
      </c>
      <c r="AK70" s="116" t="b">
        <v>0</v>
      </c>
      <c r="AL70" s="116" t="b">
        <v>0</v>
      </c>
      <c r="AM70" s="49" t="s">
        <v>143</v>
      </c>
      <c r="AN70" s="100">
        <v>46146.0</v>
      </c>
      <c r="AO70" s="35" t="s">
        <v>427</v>
      </c>
      <c r="AP70" s="36"/>
      <c r="AQ70" s="37"/>
      <c r="AR70" s="37"/>
      <c r="AS70" s="50"/>
      <c r="AT70" s="39" t="b">
        <v>1</v>
      </c>
      <c r="AU70" s="39" t="b">
        <v>0</v>
      </c>
      <c r="AV70" s="51" t="b">
        <v>0</v>
      </c>
      <c r="AW70" s="40"/>
    </row>
    <row r="71" hidden="1" outlineLevel="1">
      <c r="A71" s="41"/>
      <c r="B71" s="26" t="s">
        <v>429</v>
      </c>
      <c r="C71" s="42" t="s">
        <v>430</v>
      </c>
      <c r="D71" s="42" t="s">
        <v>50</v>
      </c>
      <c r="E71" s="43">
        <v>2023.0</v>
      </c>
      <c r="F71" s="44" t="s">
        <v>188</v>
      </c>
      <c r="G71" s="44" t="s">
        <v>189</v>
      </c>
      <c r="H71" s="44" t="s">
        <v>431</v>
      </c>
      <c r="I71" s="44" t="s">
        <v>432</v>
      </c>
      <c r="J71" s="44" t="s">
        <v>55</v>
      </c>
      <c r="K71" s="44" t="s">
        <v>431</v>
      </c>
      <c r="L71" s="44" t="s">
        <v>433</v>
      </c>
      <c r="M71" s="44" t="s">
        <v>434</v>
      </c>
      <c r="N71" s="44" t="s">
        <v>76</v>
      </c>
      <c r="O71" s="44" t="s">
        <v>59</v>
      </c>
      <c r="P71" s="44" t="s">
        <v>435</v>
      </c>
      <c r="Q71" s="45">
        <v>46146.551099537035</v>
      </c>
      <c r="R71" s="45">
        <v>46146.5531712963</v>
      </c>
      <c r="S71" s="46">
        <v>154.0</v>
      </c>
      <c r="T71" s="45">
        <v>46146.557662037034</v>
      </c>
      <c r="U71" s="46">
        <v>666.0</v>
      </c>
      <c r="V71" s="46">
        <v>2.0</v>
      </c>
      <c r="W71" s="47">
        <v>7350.0</v>
      </c>
      <c r="X71" s="46">
        <v>5.0</v>
      </c>
      <c r="Y71" s="46">
        <v>1.0</v>
      </c>
      <c r="Z71" s="46">
        <v>3.0</v>
      </c>
      <c r="AA71" s="46">
        <v>1.0</v>
      </c>
      <c r="AB71" s="46">
        <v>1.0</v>
      </c>
      <c r="AC71" s="46">
        <v>0.0</v>
      </c>
      <c r="AD71" s="46">
        <v>0.0</v>
      </c>
      <c r="AE71" s="46">
        <v>0.0</v>
      </c>
      <c r="AF71" s="44" t="s">
        <v>61</v>
      </c>
      <c r="AG71" s="48" t="b">
        <v>0</v>
      </c>
      <c r="AH71" s="48" t="b">
        <v>0</v>
      </c>
      <c r="AI71" s="48" t="b">
        <v>0</v>
      </c>
      <c r="AJ71" s="48" t="b">
        <v>0</v>
      </c>
      <c r="AK71" s="48" t="b">
        <v>0</v>
      </c>
      <c r="AL71" s="48" t="b">
        <v>0</v>
      </c>
      <c r="AM71" s="49" t="s">
        <v>78</v>
      </c>
      <c r="AN71" s="100">
        <v>46146.0</v>
      </c>
      <c r="AO71" s="35" t="s">
        <v>434</v>
      </c>
      <c r="AP71" s="36"/>
      <c r="AQ71" s="37"/>
      <c r="AR71" s="37"/>
      <c r="AS71" s="50"/>
      <c r="AT71" s="39" t="b">
        <v>1</v>
      </c>
      <c r="AU71" s="39" t="b">
        <v>0</v>
      </c>
      <c r="AV71" s="51" t="b">
        <v>0</v>
      </c>
      <c r="AW71" s="40"/>
    </row>
    <row r="72" hidden="1" outlineLevel="1">
      <c r="A72" s="41"/>
      <c r="B72" s="26" t="s">
        <v>436</v>
      </c>
      <c r="C72" s="42" t="s">
        <v>430</v>
      </c>
      <c r="D72" s="42" t="s">
        <v>50</v>
      </c>
      <c r="E72" s="46">
        <v>2023.0</v>
      </c>
      <c r="F72" s="44" t="s">
        <v>188</v>
      </c>
      <c r="G72" s="44" t="s">
        <v>189</v>
      </c>
      <c r="H72" s="44" t="s">
        <v>431</v>
      </c>
      <c r="I72" s="44" t="s">
        <v>432</v>
      </c>
      <c r="J72" s="44" t="s">
        <v>55</v>
      </c>
      <c r="K72" s="44" t="s">
        <v>431</v>
      </c>
      <c r="L72" s="44" t="s">
        <v>433</v>
      </c>
      <c r="M72" s="44" t="s">
        <v>437</v>
      </c>
      <c r="N72" s="44" t="s">
        <v>76</v>
      </c>
      <c r="O72" s="44" t="s">
        <v>59</v>
      </c>
      <c r="P72" s="44" t="s">
        <v>438</v>
      </c>
      <c r="Q72" s="45">
        <v>46146.583032407405</v>
      </c>
      <c r="R72" s="45">
        <v>46146.585069444445</v>
      </c>
      <c r="S72" s="46">
        <v>158.0</v>
      </c>
      <c r="T72" s="45">
        <v>46146.596504629626</v>
      </c>
      <c r="U72" s="46">
        <v>1245.0</v>
      </c>
      <c r="V72" s="46">
        <v>2.0</v>
      </c>
      <c r="W72" s="47">
        <v>7235.0</v>
      </c>
      <c r="X72" s="46">
        <v>5.0</v>
      </c>
      <c r="Y72" s="46">
        <v>0.0</v>
      </c>
      <c r="Z72" s="46">
        <v>3.0</v>
      </c>
      <c r="AA72" s="46">
        <v>1.0</v>
      </c>
      <c r="AB72" s="46">
        <v>1.0</v>
      </c>
      <c r="AC72" s="46">
        <v>0.0</v>
      </c>
      <c r="AD72" s="46">
        <v>0.0</v>
      </c>
      <c r="AE72" s="46">
        <v>0.0</v>
      </c>
      <c r="AF72" s="44" t="s">
        <v>61</v>
      </c>
      <c r="AG72" s="48" t="b">
        <v>0</v>
      </c>
      <c r="AH72" s="48" t="b">
        <v>0</v>
      </c>
      <c r="AI72" s="48" t="b">
        <v>0</v>
      </c>
      <c r="AJ72" s="48" t="b">
        <v>0</v>
      </c>
      <c r="AK72" s="48" t="b">
        <v>0</v>
      </c>
      <c r="AL72" s="48" t="b">
        <v>0</v>
      </c>
      <c r="AM72" s="49" t="s">
        <v>421</v>
      </c>
      <c r="AN72" s="100">
        <v>46146.0</v>
      </c>
      <c r="AO72" s="35" t="s">
        <v>437</v>
      </c>
      <c r="AP72" s="36"/>
      <c r="AQ72" s="37"/>
      <c r="AR72" s="37"/>
      <c r="AS72" s="50"/>
      <c r="AT72" s="39" t="b">
        <v>1</v>
      </c>
      <c r="AU72" s="39" t="b">
        <v>0</v>
      </c>
      <c r="AV72" s="51" t="b">
        <v>0</v>
      </c>
      <c r="AW72" s="40"/>
    </row>
    <row r="73" hidden="1" outlineLevel="1">
      <c r="A73" s="41"/>
      <c r="B73" s="26" t="s">
        <v>439</v>
      </c>
      <c r="C73" s="55" t="s">
        <v>440</v>
      </c>
      <c r="D73" s="55" t="s">
        <v>50</v>
      </c>
      <c r="E73" s="56">
        <v>2023.0</v>
      </c>
      <c r="F73" s="57" t="s">
        <v>188</v>
      </c>
      <c r="G73" s="57" t="s">
        <v>189</v>
      </c>
      <c r="H73" s="57" t="s">
        <v>441</v>
      </c>
      <c r="I73" s="57" t="s">
        <v>442</v>
      </c>
      <c r="J73" s="57" t="s">
        <v>55</v>
      </c>
      <c r="K73" s="57" t="s">
        <v>441</v>
      </c>
      <c r="L73" s="57" t="s">
        <v>443</v>
      </c>
      <c r="M73" s="57" t="s">
        <v>444</v>
      </c>
      <c r="N73" s="57" t="s">
        <v>76</v>
      </c>
      <c r="O73" s="57" t="s">
        <v>59</v>
      </c>
      <c r="P73" s="57" t="s">
        <v>445</v>
      </c>
      <c r="Q73" s="59">
        <v>46146.62894675926</v>
      </c>
      <c r="R73" s="59">
        <v>46146.63214120371</v>
      </c>
      <c r="S73" s="60">
        <v>207.0</v>
      </c>
      <c r="T73" s="59">
        <v>46146.634571759256</v>
      </c>
      <c r="U73" s="60">
        <v>617.0</v>
      </c>
      <c r="V73" s="60">
        <v>2.0</v>
      </c>
      <c r="W73" s="61">
        <v>3507.5</v>
      </c>
      <c r="X73" s="60">
        <v>0.0</v>
      </c>
      <c r="Y73" s="60">
        <v>0.0</v>
      </c>
      <c r="Z73" s="60">
        <v>4.0</v>
      </c>
      <c r="AA73" s="60">
        <v>1.0</v>
      </c>
      <c r="AB73" s="60">
        <v>0.0</v>
      </c>
      <c r="AC73" s="60">
        <v>0.0</v>
      </c>
      <c r="AD73" s="60">
        <v>0.0</v>
      </c>
      <c r="AE73" s="60">
        <v>0.0</v>
      </c>
      <c r="AF73" s="57" t="s">
        <v>61</v>
      </c>
      <c r="AG73" s="62" t="b">
        <v>0</v>
      </c>
      <c r="AH73" s="62" t="b">
        <v>0</v>
      </c>
      <c r="AI73" s="62" t="b">
        <v>0</v>
      </c>
      <c r="AJ73" s="62" t="b">
        <v>0</v>
      </c>
      <c r="AK73" s="62" t="b">
        <v>0</v>
      </c>
      <c r="AL73" s="62" t="b">
        <v>0</v>
      </c>
      <c r="AM73" s="64" t="s">
        <v>78</v>
      </c>
      <c r="AN73" s="100">
        <v>46146.0</v>
      </c>
      <c r="AO73" s="35" t="s">
        <v>444</v>
      </c>
      <c r="AP73" s="36"/>
      <c r="AQ73" s="37"/>
      <c r="AR73" s="37"/>
      <c r="AS73" s="50"/>
      <c r="AT73" s="39" t="b">
        <v>1</v>
      </c>
      <c r="AU73" s="39" t="b">
        <v>0</v>
      </c>
      <c r="AV73" s="51" t="b">
        <v>0</v>
      </c>
      <c r="AW73" s="40"/>
    </row>
    <row r="74" hidden="1" outlineLevel="1">
      <c r="A74" s="41"/>
      <c r="B74" s="26" t="s">
        <v>446</v>
      </c>
      <c r="C74" s="55" t="s">
        <v>440</v>
      </c>
      <c r="D74" s="55" t="s">
        <v>50</v>
      </c>
      <c r="E74" s="60">
        <v>2023.0</v>
      </c>
      <c r="F74" s="57" t="s">
        <v>188</v>
      </c>
      <c r="G74" s="57" t="s">
        <v>189</v>
      </c>
      <c r="H74" s="57" t="s">
        <v>441</v>
      </c>
      <c r="I74" s="57" t="s">
        <v>442</v>
      </c>
      <c r="J74" s="57" t="s">
        <v>55</v>
      </c>
      <c r="K74" s="57" t="s">
        <v>441</v>
      </c>
      <c r="L74" s="57" t="s">
        <v>443</v>
      </c>
      <c r="M74" s="57" t="s">
        <v>447</v>
      </c>
      <c r="N74" s="57" t="s">
        <v>76</v>
      </c>
      <c r="O74" s="57" t="s">
        <v>59</v>
      </c>
      <c r="P74" s="57" t="s">
        <v>448</v>
      </c>
      <c r="Q74" s="59">
        <v>46146.634467592594</v>
      </c>
      <c r="R74" s="59">
        <v>46146.636782407404</v>
      </c>
      <c r="S74" s="60">
        <v>171.0</v>
      </c>
      <c r="T74" s="59">
        <v>46146.647939814815</v>
      </c>
      <c r="U74" s="60">
        <v>1752.0</v>
      </c>
      <c r="V74" s="60">
        <v>2.0</v>
      </c>
      <c r="W74" s="61">
        <v>3285.0</v>
      </c>
      <c r="X74" s="60">
        <v>0.0</v>
      </c>
      <c r="Y74" s="60">
        <v>0.0</v>
      </c>
      <c r="Z74" s="60">
        <v>3.0</v>
      </c>
      <c r="AA74" s="60">
        <v>1.0</v>
      </c>
      <c r="AB74" s="60">
        <v>0.0</v>
      </c>
      <c r="AC74" s="60">
        <v>0.0</v>
      </c>
      <c r="AD74" s="60">
        <v>0.0</v>
      </c>
      <c r="AE74" s="60">
        <v>0.0</v>
      </c>
      <c r="AF74" s="57" t="s">
        <v>61</v>
      </c>
      <c r="AG74" s="62" t="b">
        <v>0</v>
      </c>
      <c r="AH74" s="62" t="b">
        <v>0</v>
      </c>
      <c r="AI74" s="62" t="b">
        <v>0</v>
      </c>
      <c r="AJ74" s="62" t="b">
        <v>0</v>
      </c>
      <c r="AK74" s="62" t="b">
        <v>0</v>
      </c>
      <c r="AL74" s="62" t="b">
        <v>0</v>
      </c>
      <c r="AM74" s="64" t="s">
        <v>223</v>
      </c>
      <c r="AN74" s="100">
        <v>46146.0</v>
      </c>
      <c r="AO74" s="35" t="s">
        <v>447</v>
      </c>
      <c r="AP74" s="36"/>
      <c r="AQ74" s="37"/>
      <c r="AR74" s="37"/>
      <c r="AS74" s="50"/>
      <c r="AT74" s="39" t="b">
        <v>1</v>
      </c>
      <c r="AU74" s="39" t="b">
        <v>0</v>
      </c>
      <c r="AV74" s="51" t="b">
        <v>0</v>
      </c>
      <c r="AW74" s="40"/>
    </row>
    <row r="75" hidden="1" outlineLevel="1">
      <c r="A75" s="41"/>
      <c r="B75" s="26" t="s">
        <v>449</v>
      </c>
      <c r="C75" s="42" t="s">
        <v>450</v>
      </c>
      <c r="D75" s="42" t="s">
        <v>50</v>
      </c>
      <c r="E75" s="43">
        <v>2023.0</v>
      </c>
      <c r="F75" s="44" t="s">
        <v>188</v>
      </c>
      <c r="G75" s="44" t="s">
        <v>189</v>
      </c>
      <c r="H75" s="44" t="s">
        <v>451</v>
      </c>
      <c r="I75" s="44" t="s">
        <v>452</v>
      </c>
      <c r="J75" s="44" t="s">
        <v>55</v>
      </c>
      <c r="K75" s="44" t="s">
        <v>451</v>
      </c>
      <c r="L75" s="44" t="s">
        <v>453</v>
      </c>
      <c r="M75" s="44" t="s">
        <v>454</v>
      </c>
      <c r="N75" s="44" t="s">
        <v>76</v>
      </c>
      <c r="O75" s="44" t="s">
        <v>59</v>
      </c>
      <c r="P75" s="44" t="s">
        <v>455</v>
      </c>
      <c r="Q75" s="45">
        <v>46146.59490740741</v>
      </c>
      <c r="R75" s="45">
        <v>46146.597233796296</v>
      </c>
      <c r="S75" s="46">
        <v>197.0</v>
      </c>
      <c r="T75" s="45">
        <v>46146.60134259259</v>
      </c>
      <c r="U75" s="46">
        <v>7523.0</v>
      </c>
      <c r="V75" s="46">
        <v>2.0</v>
      </c>
      <c r="W75" s="47">
        <v>3620.0</v>
      </c>
      <c r="X75" s="46">
        <v>1.0</v>
      </c>
      <c r="Y75" s="46">
        <v>1.0</v>
      </c>
      <c r="Z75" s="46">
        <v>6.0</v>
      </c>
      <c r="AA75" s="46">
        <v>1.0</v>
      </c>
      <c r="AB75" s="46">
        <v>0.0</v>
      </c>
      <c r="AC75" s="46">
        <v>0.0</v>
      </c>
      <c r="AD75" s="46">
        <v>0.0</v>
      </c>
      <c r="AE75" s="46">
        <v>0.0</v>
      </c>
      <c r="AF75" s="44" t="s">
        <v>61</v>
      </c>
      <c r="AG75" s="48" t="b">
        <v>0</v>
      </c>
      <c r="AH75" s="48" t="b">
        <v>0</v>
      </c>
      <c r="AI75" s="48" t="b">
        <v>0</v>
      </c>
      <c r="AJ75" s="48" t="b">
        <v>0</v>
      </c>
      <c r="AK75" s="48" t="b">
        <v>0</v>
      </c>
      <c r="AL75" s="48" t="b">
        <v>0</v>
      </c>
      <c r="AM75" s="49" t="s">
        <v>78</v>
      </c>
      <c r="AN75" s="100">
        <v>46146.0</v>
      </c>
      <c r="AO75" s="35" t="s">
        <v>454</v>
      </c>
      <c r="AP75" s="36"/>
      <c r="AQ75" s="37"/>
      <c r="AR75" s="37"/>
      <c r="AS75" s="50"/>
      <c r="AT75" s="39" t="b">
        <v>1</v>
      </c>
      <c r="AU75" s="39" t="b">
        <v>0</v>
      </c>
      <c r="AV75" s="51" t="b">
        <v>0</v>
      </c>
      <c r="AW75" s="40"/>
    </row>
    <row r="76" hidden="1" outlineLevel="1">
      <c r="A76" s="41"/>
      <c r="B76" s="26" t="s">
        <v>456</v>
      </c>
      <c r="C76" s="42" t="s">
        <v>450</v>
      </c>
      <c r="D76" s="42" t="s">
        <v>50</v>
      </c>
      <c r="E76" s="43">
        <v>2023.0</v>
      </c>
      <c r="F76" s="44" t="s">
        <v>188</v>
      </c>
      <c r="G76" s="44" t="s">
        <v>189</v>
      </c>
      <c r="H76" s="44" t="s">
        <v>451</v>
      </c>
      <c r="I76" s="44" t="s">
        <v>452</v>
      </c>
      <c r="J76" s="44" t="s">
        <v>55</v>
      </c>
      <c r="K76" s="44" t="s">
        <v>451</v>
      </c>
      <c r="L76" s="44" t="s">
        <v>453</v>
      </c>
      <c r="M76" s="44" t="s">
        <v>457</v>
      </c>
      <c r="N76" s="44" t="s">
        <v>76</v>
      </c>
      <c r="O76" s="44" t="s">
        <v>59</v>
      </c>
      <c r="P76" s="44" t="s">
        <v>458</v>
      </c>
      <c r="Q76" s="45">
        <v>46146.62111111111</v>
      </c>
      <c r="R76" s="45">
        <v>46146.62469907408</v>
      </c>
      <c r="S76" s="46">
        <v>303.0</v>
      </c>
      <c r="T76" s="45">
        <v>46146.63054398148</v>
      </c>
      <c r="U76" s="46">
        <v>1699.0</v>
      </c>
      <c r="V76" s="46">
        <v>2.0</v>
      </c>
      <c r="W76" s="47">
        <v>2882.5</v>
      </c>
      <c r="X76" s="46">
        <v>1.0</v>
      </c>
      <c r="Y76" s="46">
        <v>1.0</v>
      </c>
      <c r="Z76" s="46">
        <v>6.0</v>
      </c>
      <c r="AA76" s="46">
        <v>0.0</v>
      </c>
      <c r="AB76" s="46">
        <v>0.0</v>
      </c>
      <c r="AC76" s="46">
        <v>0.0</v>
      </c>
      <c r="AD76" s="46">
        <v>0.0</v>
      </c>
      <c r="AE76" s="46">
        <v>0.0</v>
      </c>
      <c r="AF76" s="44" t="s">
        <v>61</v>
      </c>
      <c r="AG76" s="48" t="b">
        <v>0</v>
      </c>
      <c r="AH76" s="48" t="b">
        <v>0</v>
      </c>
      <c r="AI76" s="48" t="b">
        <v>0</v>
      </c>
      <c r="AJ76" s="48" t="b">
        <v>0</v>
      </c>
      <c r="AK76" s="48" t="b">
        <v>0</v>
      </c>
      <c r="AL76" s="48" t="b">
        <v>0</v>
      </c>
      <c r="AM76" s="49" t="s">
        <v>459</v>
      </c>
      <c r="AN76" s="100">
        <v>46146.0</v>
      </c>
      <c r="AO76" s="35" t="s">
        <v>457</v>
      </c>
      <c r="AP76" s="36"/>
      <c r="AQ76" s="37"/>
      <c r="AR76" s="37"/>
      <c r="AS76" s="50"/>
      <c r="AT76" s="39" t="b">
        <v>1</v>
      </c>
      <c r="AU76" s="39" t="b">
        <v>0</v>
      </c>
      <c r="AV76" s="51" t="b">
        <v>0</v>
      </c>
      <c r="AW76" s="40"/>
    </row>
    <row r="77" hidden="1" outlineLevel="1">
      <c r="A77" s="41"/>
      <c r="B77" s="26" t="s">
        <v>460</v>
      </c>
      <c r="C77" s="55" t="s">
        <v>461</v>
      </c>
      <c r="D77" s="55" t="s">
        <v>50</v>
      </c>
      <c r="E77" s="60">
        <v>2023.0</v>
      </c>
      <c r="F77" s="57" t="s">
        <v>188</v>
      </c>
      <c r="G77" s="57" t="s">
        <v>189</v>
      </c>
      <c r="H77" s="57" t="s">
        <v>274</v>
      </c>
      <c r="I77" s="57" t="s">
        <v>275</v>
      </c>
      <c r="J77" s="57" t="s">
        <v>55</v>
      </c>
      <c r="K77" s="57" t="s">
        <v>274</v>
      </c>
      <c r="L77" s="57" t="s">
        <v>276</v>
      </c>
      <c r="M77" s="57" t="s">
        <v>462</v>
      </c>
      <c r="N77" s="57" t="s">
        <v>58</v>
      </c>
      <c r="O77" s="57" t="s">
        <v>59</v>
      </c>
      <c r="P77" s="57" t="s">
        <v>463</v>
      </c>
      <c r="Q77" s="59">
        <v>46146.49673611111</v>
      </c>
      <c r="R77" s="59">
        <v>46146.498344907406</v>
      </c>
      <c r="S77" s="60">
        <v>125.0</v>
      </c>
      <c r="T77" s="59">
        <v>46146.50277777778</v>
      </c>
      <c r="U77" s="60">
        <v>675.0</v>
      </c>
      <c r="V77" s="60">
        <v>1.0</v>
      </c>
      <c r="W77" s="61">
        <v>13160.0</v>
      </c>
      <c r="X77" s="60">
        <v>7.0</v>
      </c>
      <c r="Y77" s="60">
        <v>1.0</v>
      </c>
      <c r="Z77" s="60">
        <v>13.0</v>
      </c>
      <c r="AA77" s="60">
        <v>3.0</v>
      </c>
      <c r="AB77" s="60">
        <v>1.0</v>
      </c>
      <c r="AC77" s="60">
        <v>0.0</v>
      </c>
      <c r="AD77" s="60">
        <v>2.0</v>
      </c>
      <c r="AE77" s="60">
        <v>0.0</v>
      </c>
      <c r="AF77" s="57" t="s">
        <v>61</v>
      </c>
      <c r="AG77" s="62" t="b">
        <v>0</v>
      </c>
      <c r="AH77" s="62" t="b">
        <v>0</v>
      </c>
      <c r="AI77" s="62" t="b">
        <v>0</v>
      </c>
      <c r="AJ77" s="62" t="b">
        <v>0</v>
      </c>
      <c r="AK77" s="62" t="b">
        <v>0</v>
      </c>
      <c r="AL77" s="62" t="b">
        <v>0</v>
      </c>
      <c r="AM77" s="63"/>
      <c r="AN77" s="100">
        <v>46146.0</v>
      </c>
      <c r="AO77" s="35" t="s">
        <v>462</v>
      </c>
      <c r="AP77" s="36" t="s">
        <v>62</v>
      </c>
      <c r="AQ77" s="37"/>
      <c r="AR77" s="37" t="s">
        <v>464</v>
      </c>
      <c r="AS77" s="35" t="s">
        <v>465</v>
      </c>
      <c r="AT77" s="39" t="b">
        <v>0</v>
      </c>
      <c r="AU77" s="39" t="b">
        <v>1</v>
      </c>
      <c r="AV77" s="39" t="b">
        <v>1</v>
      </c>
      <c r="AW77" s="40"/>
    </row>
    <row r="78" hidden="1" outlineLevel="1">
      <c r="A78" s="41"/>
      <c r="B78" s="26" t="s">
        <v>466</v>
      </c>
      <c r="C78" s="117" t="s">
        <v>461</v>
      </c>
      <c r="D78" s="117" t="s">
        <v>50</v>
      </c>
      <c r="E78" s="118">
        <v>2023.0</v>
      </c>
      <c r="F78" s="119" t="s">
        <v>188</v>
      </c>
      <c r="G78" s="119" t="s">
        <v>189</v>
      </c>
      <c r="H78" s="119" t="s">
        <v>274</v>
      </c>
      <c r="I78" s="119" t="s">
        <v>275</v>
      </c>
      <c r="J78" s="119" t="s">
        <v>55</v>
      </c>
      <c r="K78" s="119" t="s">
        <v>274</v>
      </c>
      <c r="L78" s="119" t="s">
        <v>276</v>
      </c>
      <c r="M78" s="119" t="s">
        <v>467</v>
      </c>
      <c r="N78" s="119" t="s">
        <v>76</v>
      </c>
      <c r="O78" s="119" t="s">
        <v>59</v>
      </c>
      <c r="P78" s="119" t="s">
        <v>468</v>
      </c>
      <c r="Q78" s="120">
        <v>46146.498819444445</v>
      </c>
      <c r="R78" s="120">
        <v>46146.50019675926</v>
      </c>
      <c r="S78" s="118">
        <v>109.0</v>
      </c>
      <c r="T78" s="120">
        <v>46146.53738425926</v>
      </c>
      <c r="U78" s="118">
        <v>3404.0</v>
      </c>
      <c r="V78" s="118">
        <v>1.0</v>
      </c>
      <c r="W78" s="121">
        <v>11235.0</v>
      </c>
      <c r="X78" s="118">
        <v>7.0</v>
      </c>
      <c r="Y78" s="118">
        <v>1.0</v>
      </c>
      <c r="Z78" s="118">
        <v>13.0</v>
      </c>
      <c r="AA78" s="118">
        <v>1.0</v>
      </c>
      <c r="AB78" s="118">
        <v>1.0</v>
      </c>
      <c r="AC78" s="118">
        <v>0.0</v>
      </c>
      <c r="AD78" s="118">
        <v>2.0</v>
      </c>
      <c r="AE78" s="118">
        <v>0.0</v>
      </c>
      <c r="AF78" s="119" t="s">
        <v>61</v>
      </c>
      <c r="AG78" s="122" t="b">
        <v>0</v>
      </c>
      <c r="AH78" s="122" t="b">
        <v>0</v>
      </c>
      <c r="AI78" s="122" t="b">
        <v>0</v>
      </c>
      <c r="AJ78" s="122" t="b">
        <v>0</v>
      </c>
      <c r="AK78" s="122" t="b">
        <v>0</v>
      </c>
      <c r="AL78" s="122" t="b">
        <v>0</v>
      </c>
      <c r="AM78" s="123" t="s">
        <v>469</v>
      </c>
      <c r="AN78" s="100">
        <v>46146.0</v>
      </c>
      <c r="AO78" s="35" t="s">
        <v>467</v>
      </c>
      <c r="AP78" s="36" t="s">
        <v>62</v>
      </c>
      <c r="AQ78" s="37"/>
      <c r="AR78" s="37" t="s">
        <v>470</v>
      </c>
      <c r="AS78" s="35" t="s">
        <v>471</v>
      </c>
      <c r="AT78" s="39" t="b">
        <v>0</v>
      </c>
      <c r="AU78" s="39" t="b">
        <v>1</v>
      </c>
      <c r="AV78" s="51" t="b">
        <v>0</v>
      </c>
      <c r="AW78" s="40"/>
    </row>
    <row r="79" hidden="1" outlineLevel="1">
      <c r="A79" s="41"/>
      <c r="B79" s="26" t="s">
        <v>472</v>
      </c>
      <c r="C79" s="124" t="s">
        <v>473</v>
      </c>
      <c r="D79" s="125"/>
      <c r="E79" s="126"/>
      <c r="F79" s="127"/>
      <c r="G79" s="127"/>
      <c r="H79" s="127"/>
      <c r="I79" s="127"/>
      <c r="J79" s="127"/>
      <c r="K79" s="127"/>
      <c r="L79" s="127"/>
      <c r="M79" s="124" t="s">
        <v>474</v>
      </c>
      <c r="N79" s="127"/>
      <c r="O79" s="127"/>
      <c r="P79" s="127"/>
      <c r="Q79" s="128"/>
      <c r="R79" s="128"/>
      <c r="S79" s="129"/>
      <c r="T79" s="128"/>
      <c r="U79" s="129"/>
      <c r="V79" s="129"/>
      <c r="W79" s="130"/>
      <c r="X79" s="129"/>
      <c r="Y79" s="129"/>
      <c r="Z79" s="129"/>
      <c r="AA79" s="129"/>
      <c r="AB79" s="129"/>
      <c r="AC79" s="129"/>
      <c r="AD79" s="129"/>
      <c r="AE79" s="129"/>
      <c r="AF79" s="127"/>
      <c r="AG79" s="98"/>
      <c r="AH79" s="98"/>
      <c r="AI79" s="98"/>
      <c r="AJ79" s="98"/>
      <c r="AK79" s="98"/>
      <c r="AL79" s="98"/>
      <c r="AM79" s="99"/>
      <c r="AN79" s="100">
        <v>46146.0</v>
      </c>
      <c r="AO79" s="35" t="s">
        <v>474</v>
      </c>
      <c r="AP79" s="36" t="s">
        <v>62</v>
      </c>
      <c r="AQ79" s="37"/>
      <c r="AR79" s="37" t="s">
        <v>475</v>
      </c>
      <c r="AS79" s="35" t="s">
        <v>476</v>
      </c>
      <c r="AT79" s="39" t="b">
        <v>0</v>
      </c>
      <c r="AU79" s="39" t="b">
        <v>1</v>
      </c>
      <c r="AV79" s="39" t="b">
        <v>1</v>
      </c>
      <c r="AW79" s="40"/>
    </row>
    <row r="80" hidden="1" outlineLevel="1">
      <c r="A80" s="41"/>
      <c r="B80" s="26" t="s">
        <v>477</v>
      </c>
      <c r="C80" s="84" t="s">
        <v>478</v>
      </c>
      <c r="D80" s="84" t="s">
        <v>50</v>
      </c>
      <c r="E80" s="89">
        <v>2023.0</v>
      </c>
      <c r="F80" s="86" t="s">
        <v>188</v>
      </c>
      <c r="G80" s="86" t="s">
        <v>189</v>
      </c>
      <c r="H80" s="86" t="s">
        <v>274</v>
      </c>
      <c r="I80" s="86" t="s">
        <v>275</v>
      </c>
      <c r="J80" s="86" t="s">
        <v>55</v>
      </c>
      <c r="K80" s="86" t="s">
        <v>274</v>
      </c>
      <c r="L80" s="86" t="s">
        <v>276</v>
      </c>
      <c r="M80" s="86" t="s">
        <v>479</v>
      </c>
      <c r="N80" s="86" t="s">
        <v>58</v>
      </c>
      <c r="O80" s="86" t="s">
        <v>59</v>
      </c>
      <c r="P80" s="86" t="s">
        <v>480</v>
      </c>
      <c r="Q80" s="88">
        <v>46146.54555555555</v>
      </c>
      <c r="R80" s="88">
        <v>46146.54712962963</v>
      </c>
      <c r="S80" s="89">
        <v>127.0</v>
      </c>
      <c r="T80" s="88">
        <v>46146.549849537034</v>
      </c>
      <c r="U80" s="89">
        <v>519.0</v>
      </c>
      <c r="V80" s="89">
        <v>2.0</v>
      </c>
      <c r="W80" s="89">
        <v>7295.0</v>
      </c>
      <c r="X80" s="89">
        <v>5.0</v>
      </c>
      <c r="Y80" s="89">
        <v>5.0</v>
      </c>
      <c r="Z80" s="89">
        <v>12.0</v>
      </c>
      <c r="AA80" s="89">
        <v>0.0</v>
      </c>
      <c r="AB80" s="89">
        <v>1.0</v>
      </c>
      <c r="AC80" s="89">
        <v>0.0</v>
      </c>
      <c r="AD80" s="89">
        <v>1.0</v>
      </c>
      <c r="AE80" s="89">
        <v>0.0</v>
      </c>
      <c r="AF80" s="86" t="s">
        <v>61</v>
      </c>
      <c r="AG80" s="90" t="b">
        <v>0</v>
      </c>
      <c r="AH80" s="90" t="b">
        <v>0</v>
      </c>
      <c r="AI80" s="90" t="b">
        <v>0</v>
      </c>
      <c r="AJ80" s="90" t="b">
        <v>0</v>
      </c>
      <c r="AK80" s="90" t="b">
        <v>0</v>
      </c>
      <c r="AL80" s="90" t="b">
        <v>0</v>
      </c>
      <c r="AM80" s="91"/>
      <c r="AN80" s="100">
        <v>46146.0</v>
      </c>
      <c r="AO80" s="35" t="s">
        <v>479</v>
      </c>
      <c r="AP80" s="36" t="s">
        <v>232</v>
      </c>
      <c r="AQ80" s="37"/>
      <c r="AR80" s="37" t="s">
        <v>233</v>
      </c>
      <c r="AS80" s="35" t="s">
        <v>481</v>
      </c>
      <c r="AT80" s="39" t="b">
        <v>0</v>
      </c>
      <c r="AU80" s="39" t="b">
        <v>1</v>
      </c>
      <c r="AV80" s="39" t="b">
        <v>1</v>
      </c>
      <c r="AW80" s="40"/>
    </row>
    <row r="81" hidden="1" outlineLevel="1">
      <c r="A81" s="41"/>
      <c r="B81" s="26" t="s">
        <v>482</v>
      </c>
      <c r="C81" s="84" t="s">
        <v>478</v>
      </c>
      <c r="D81" s="84" t="s">
        <v>50</v>
      </c>
      <c r="E81" s="85">
        <v>2023.0</v>
      </c>
      <c r="F81" s="86" t="s">
        <v>188</v>
      </c>
      <c r="G81" s="86" t="s">
        <v>189</v>
      </c>
      <c r="H81" s="86" t="s">
        <v>274</v>
      </c>
      <c r="I81" s="86" t="s">
        <v>275</v>
      </c>
      <c r="J81" s="86" t="s">
        <v>55</v>
      </c>
      <c r="K81" s="86" t="s">
        <v>274</v>
      </c>
      <c r="L81" s="86" t="s">
        <v>276</v>
      </c>
      <c r="M81" s="86" t="s">
        <v>483</v>
      </c>
      <c r="N81" s="86" t="s">
        <v>76</v>
      </c>
      <c r="O81" s="86" t="s">
        <v>59</v>
      </c>
      <c r="P81" s="86" t="s">
        <v>484</v>
      </c>
      <c r="Q81" s="88">
        <v>46146.548159722224</v>
      </c>
      <c r="R81" s="88">
        <v>46146.550046296295</v>
      </c>
      <c r="S81" s="89">
        <v>155.0</v>
      </c>
      <c r="T81" s="88">
        <v>46146.55872685185</v>
      </c>
      <c r="U81" s="89">
        <v>1046.0</v>
      </c>
      <c r="V81" s="89">
        <v>2.0</v>
      </c>
      <c r="W81" s="89">
        <v>7295.0</v>
      </c>
      <c r="X81" s="89">
        <v>5.0</v>
      </c>
      <c r="Y81" s="89">
        <v>5.0</v>
      </c>
      <c r="Z81" s="89">
        <v>12.0</v>
      </c>
      <c r="AA81" s="89">
        <v>0.0</v>
      </c>
      <c r="AB81" s="89">
        <v>1.0</v>
      </c>
      <c r="AC81" s="89">
        <v>0.0</v>
      </c>
      <c r="AD81" s="89">
        <v>1.0</v>
      </c>
      <c r="AE81" s="89">
        <v>0.0</v>
      </c>
      <c r="AF81" s="86" t="s">
        <v>61</v>
      </c>
      <c r="AG81" s="90" t="b">
        <v>0</v>
      </c>
      <c r="AH81" s="90" t="b">
        <v>0</v>
      </c>
      <c r="AI81" s="90" t="b">
        <v>0</v>
      </c>
      <c r="AJ81" s="90" t="b">
        <v>0</v>
      </c>
      <c r="AK81" s="90" t="b">
        <v>0</v>
      </c>
      <c r="AL81" s="90" t="b">
        <v>0</v>
      </c>
      <c r="AM81" s="91"/>
      <c r="AN81" s="131">
        <v>46146.0</v>
      </c>
      <c r="AO81" s="35" t="s">
        <v>483</v>
      </c>
      <c r="AP81" s="36"/>
      <c r="AQ81" s="37"/>
      <c r="AR81" s="37"/>
      <c r="AS81" s="50"/>
      <c r="AT81" s="39" t="b">
        <v>0</v>
      </c>
      <c r="AU81" s="39" t="b">
        <v>1</v>
      </c>
      <c r="AV81" s="51" t="b">
        <v>0</v>
      </c>
      <c r="AW81" s="40"/>
    </row>
    <row r="82" hidden="1" outlineLevel="1">
      <c r="A82" s="41"/>
      <c r="B82" s="26" t="s">
        <v>485</v>
      </c>
      <c r="C82" s="84" t="s">
        <v>486</v>
      </c>
      <c r="D82" s="84" t="s">
        <v>50</v>
      </c>
      <c r="E82" s="85">
        <v>2023.0</v>
      </c>
      <c r="F82" s="84" t="s">
        <v>188</v>
      </c>
      <c r="G82" s="84" t="s">
        <v>189</v>
      </c>
      <c r="H82" s="84" t="s">
        <v>274</v>
      </c>
      <c r="I82" s="84" t="s">
        <v>275</v>
      </c>
      <c r="J82" s="84" t="s">
        <v>55</v>
      </c>
      <c r="K82" s="84" t="s">
        <v>274</v>
      </c>
      <c r="L82" s="84" t="s">
        <v>276</v>
      </c>
      <c r="M82" s="84" t="s">
        <v>487</v>
      </c>
      <c r="N82" s="84" t="s">
        <v>58</v>
      </c>
      <c r="O82" s="84" t="s">
        <v>59</v>
      </c>
      <c r="P82" s="84" t="s">
        <v>488</v>
      </c>
      <c r="Q82" s="88">
        <v>46146.55278935185</v>
      </c>
      <c r="R82" s="88">
        <v>46146.554293981484</v>
      </c>
      <c r="S82" s="85">
        <v>118.0</v>
      </c>
      <c r="T82" s="88">
        <v>46146.559849537036</v>
      </c>
      <c r="U82" s="85">
        <v>763.0</v>
      </c>
      <c r="V82" s="85">
        <v>2.0</v>
      </c>
      <c r="W82" s="85">
        <v>4495.0</v>
      </c>
      <c r="X82" s="85">
        <v>1.0</v>
      </c>
      <c r="Y82" s="85">
        <v>0.0</v>
      </c>
      <c r="Z82" s="85">
        <v>27.0</v>
      </c>
      <c r="AA82" s="85">
        <v>0.0</v>
      </c>
      <c r="AB82" s="85">
        <v>0.0</v>
      </c>
      <c r="AC82" s="85">
        <v>0.0</v>
      </c>
      <c r="AD82" s="85">
        <v>0.0</v>
      </c>
      <c r="AE82" s="85">
        <v>0.0</v>
      </c>
      <c r="AF82" s="84" t="s">
        <v>61</v>
      </c>
      <c r="AG82" s="132" t="b">
        <v>0</v>
      </c>
      <c r="AH82" s="132" t="b">
        <v>0</v>
      </c>
      <c r="AI82" s="132" t="b">
        <v>0</v>
      </c>
      <c r="AJ82" s="132" t="b">
        <v>0</v>
      </c>
      <c r="AK82" s="132" t="b">
        <v>0</v>
      </c>
      <c r="AL82" s="132" t="b">
        <v>0</v>
      </c>
      <c r="AM82" s="91"/>
      <c r="AN82" s="100">
        <v>46146.0</v>
      </c>
      <c r="AO82" s="35" t="s">
        <v>487</v>
      </c>
      <c r="AP82" s="36" t="s">
        <v>232</v>
      </c>
      <c r="AQ82" s="37"/>
      <c r="AR82" s="37" t="s">
        <v>475</v>
      </c>
      <c r="AS82" s="35" t="s">
        <v>489</v>
      </c>
      <c r="AT82" s="39" t="b">
        <v>0</v>
      </c>
      <c r="AU82" s="39" t="b">
        <v>1</v>
      </c>
      <c r="AV82" s="39" t="b">
        <v>1</v>
      </c>
      <c r="AW82" s="40"/>
    </row>
    <row r="83" hidden="1" outlineLevel="1">
      <c r="A83" s="41"/>
      <c r="B83" s="26" t="s">
        <v>490</v>
      </c>
      <c r="C83" s="84" t="s">
        <v>486</v>
      </c>
      <c r="D83" s="84" t="s">
        <v>50</v>
      </c>
      <c r="E83" s="85">
        <v>2023.0</v>
      </c>
      <c r="F83" s="84" t="s">
        <v>188</v>
      </c>
      <c r="G83" s="84" t="s">
        <v>189</v>
      </c>
      <c r="H83" s="84" t="s">
        <v>274</v>
      </c>
      <c r="I83" s="84" t="s">
        <v>275</v>
      </c>
      <c r="J83" s="84" t="s">
        <v>55</v>
      </c>
      <c r="K83" s="84" t="s">
        <v>274</v>
      </c>
      <c r="L83" s="84" t="s">
        <v>276</v>
      </c>
      <c r="M83" s="84" t="s">
        <v>491</v>
      </c>
      <c r="N83" s="84" t="s">
        <v>76</v>
      </c>
      <c r="O83" s="84" t="s">
        <v>59</v>
      </c>
      <c r="P83" s="84" t="s">
        <v>492</v>
      </c>
      <c r="Q83" s="88">
        <v>46146.55490740741</v>
      </c>
      <c r="R83" s="88">
        <v>46146.55670138889</v>
      </c>
      <c r="S83" s="85">
        <v>139.0</v>
      </c>
      <c r="T83" s="88">
        <v>46146.58740740741</v>
      </c>
      <c r="U83" s="85">
        <v>2891.0</v>
      </c>
      <c r="V83" s="85">
        <v>2.0</v>
      </c>
      <c r="W83" s="85">
        <v>4495.0</v>
      </c>
      <c r="X83" s="85">
        <v>1.0</v>
      </c>
      <c r="Y83" s="85">
        <v>0.0</v>
      </c>
      <c r="Z83" s="85">
        <v>27.0</v>
      </c>
      <c r="AA83" s="85">
        <v>0.0</v>
      </c>
      <c r="AB83" s="85">
        <v>0.0</v>
      </c>
      <c r="AC83" s="85">
        <v>0.0</v>
      </c>
      <c r="AD83" s="85">
        <v>0.0</v>
      </c>
      <c r="AE83" s="85">
        <v>0.0</v>
      </c>
      <c r="AF83" s="84" t="s">
        <v>61</v>
      </c>
      <c r="AG83" s="132" t="b">
        <v>0</v>
      </c>
      <c r="AH83" s="132" t="b">
        <v>0</v>
      </c>
      <c r="AI83" s="132" t="b">
        <v>0</v>
      </c>
      <c r="AJ83" s="132" t="b">
        <v>0</v>
      </c>
      <c r="AK83" s="132" t="b">
        <v>0</v>
      </c>
      <c r="AL83" s="132" t="b">
        <v>0</v>
      </c>
      <c r="AM83" s="133"/>
      <c r="AN83" s="100">
        <v>46146.0</v>
      </c>
      <c r="AO83" s="35" t="s">
        <v>491</v>
      </c>
      <c r="AP83" s="36"/>
      <c r="AQ83" s="37"/>
      <c r="AR83" s="37"/>
      <c r="AS83" s="50"/>
      <c r="AT83" s="39" t="b">
        <v>0</v>
      </c>
      <c r="AU83" s="39" t="b">
        <v>1</v>
      </c>
      <c r="AV83" s="51" t="b">
        <v>0</v>
      </c>
      <c r="AW83" s="40"/>
    </row>
    <row r="84" hidden="1" outlineLevel="1">
      <c r="A84" s="41"/>
      <c r="B84" s="26" t="s">
        <v>493</v>
      </c>
      <c r="C84" s="84" t="s">
        <v>494</v>
      </c>
      <c r="D84" s="84" t="s">
        <v>50</v>
      </c>
      <c r="E84" s="85">
        <v>2023.0</v>
      </c>
      <c r="F84" s="84" t="s">
        <v>146</v>
      </c>
      <c r="G84" s="84" t="s">
        <v>156</v>
      </c>
      <c r="H84" s="84" t="s">
        <v>97</v>
      </c>
      <c r="I84" s="84" t="s">
        <v>97</v>
      </c>
      <c r="J84" s="84" t="s">
        <v>55</v>
      </c>
      <c r="K84" s="84" t="s">
        <v>97</v>
      </c>
      <c r="L84" s="84" t="s">
        <v>276</v>
      </c>
      <c r="M84" s="84" t="s">
        <v>495</v>
      </c>
      <c r="N84" s="84" t="s">
        <v>58</v>
      </c>
      <c r="O84" s="84" t="s">
        <v>59</v>
      </c>
      <c r="P84" s="84" t="s">
        <v>496</v>
      </c>
      <c r="Q84" s="88">
        <v>46146.593356481484</v>
      </c>
      <c r="R84" s="88">
        <v>46146.59479166667</v>
      </c>
      <c r="S84" s="85">
        <v>113.0</v>
      </c>
      <c r="T84" s="88">
        <v>46146.59746527778</v>
      </c>
      <c r="U84" s="85">
        <v>438.0</v>
      </c>
      <c r="V84" s="85">
        <v>4.0</v>
      </c>
      <c r="W84" s="85">
        <v>1885.0</v>
      </c>
      <c r="X84" s="85">
        <v>1.0</v>
      </c>
      <c r="Y84" s="85">
        <v>1.0</v>
      </c>
      <c r="Z84" s="85">
        <v>1.0</v>
      </c>
      <c r="AA84" s="85">
        <v>0.0</v>
      </c>
      <c r="AB84" s="85">
        <v>0.0</v>
      </c>
      <c r="AC84" s="85">
        <v>0.0</v>
      </c>
      <c r="AD84" s="85">
        <v>0.0</v>
      </c>
      <c r="AE84" s="85">
        <v>0.0</v>
      </c>
      <c r="AF84" s="84" t="s">
        <v>61</v>
      </c>
      <c r="AG84" s="132" t="b">
        <v>0</v>
      </c>
      <c r="AH84" s="132" t="b">
        <v>0</v>
      </c>
      <c r="AI84" s="132" t="b">
        <v>0</v>
      </c>
      <c r="AJ84" s="132" t="b">
        <v>0</v>
      </c>
      <c r="AK84" s="132" t="b">
        <v>0</v>
      </c>
      <c r="AL84" s="132" t="b">
        <v>0</v>
      </c>
      <c r="AM84" s="91"/>
      <c r="AN84" s="100">
        <v>46146.0</v>
      </c>
      <c r="AO84" s="35" t="s">
        <v>495</v>
      </c>
      <c r="AP84" s="36" t="s">
        <v>232</v>
      </c>
      <c r="AQ84" s="37"/>
      <c r="AR84" s="37" t="s">
        <v>497</v>
      </c>
      <c r="AS84" s="35" t="s">
        <v>498</v>
      </c>
      <c r="AT84" s="39" t="b">
        <v>0</v>
      </c>
      <c r="AU84" s="39" t="b">
        <v>1</v>
      </c>
      <c r="AV84" s="39" t="b">
        <v>1</v>
      </c>
      <c r="AW84" s="40"/>
    </row>
    <row r="85" hidden="1" outlineLevel="1">
      <c r="A85" s="41"/>
      <c r="B85" s="26" t="s">
        <v>499</v>
      </c>
      <c r="C85" s="84" t="s">
        <v>494</v>
      </c>
      <c r="D85" s="84" t="s">
        <v>50</v>
      </c>
      <c r="E85" s="85">
        <v>2023.0</v>
      </c>
      <c r="F85" s="84" t="s">
        <v>146</v>
      </c>
      <c r="G85" s="84" t="s">
        <v>156</v>
      </c>
      <c r="H85" s="84" t="s">
        <v>97</v>
      </c>
      <c r="I85" s="84" t="s">
        <v>97</v>
      </c>
      <c r="J85" s="84" t="s">
        <v>55</v>
      </c>
      <c r="K85" s="84" t="s">
        <v>97</v>
      </c>
      <c r="L85" s="84" t="s">
        <v>276</v>
      </c>
      <c r="M85" s="84" t="s">
        <v>500</v>
      </c>
      <c r="N85" s="84" t="s">
        <v>76</v>
      </c>
      <c r="O85" s="84" t="s">
        <v>59</v>
      </c>
      <c r="P85" s="84" t="s">
        <v>501</v>
      </c>
      <c r="Q85" s="88">
        <v>46146.59525462963</v>
      </c>
      <c r="R85" s="88">
        <v>46146.59636574074</v>
      </c>
      <c r="S85" s="85">
        <v>77.0</v>
      </c>
      <c r="T85" s="88">
        <v>46146.60805555555</v>
      </c>
      <c r="U85" s="85">
        <v>1189.0</v>
      </c>
      <c r="V85" s="85">
        <v>4.0</v>
      </c>
      <c r="W85" s="85">
        <v>1885.0</v>
      </c>
      <c r="X85" s="85">
        <v>1.0</v>
      </c>
      <c r="Y85" s="85">
        <v>1.0</v>
      </c>
      <c r="Z85" s="85">
        <v>1.0</v>
      </c>
      <c r="AA85" s="85">
        <v>0.0</v>
      </c>
      <c r="AB85" s="85">
        <v>0.0</v>
      </c>
      <c r="AC85" s="85">
        <v>0.0</v>
      </c>
      <c r="AD85" s="85">
        <v>0.0</v>
      </c>
      <c r="AE85" s="85">
        <v>0.0</v>
      </c>
      <c r="AF85" s="84" t="s">
        <v>61</v>
      </c>
      <c r="AG85" s="132" t="b">
        <v>0</v>
      </c>
      <c r="AH85" s="132" t="b">
        <v>0</v>
      </c>
      <c r="AI85" s="132" t="b">
        <v>0</v>
      </c>
      <c r="AJ85" s="132" t="b">
        <v>0</v>
      </c>
      <c r="AK85" s="132" t="b">
        <v>0</v>
      </c>
      <c r="AL85" s="132" t="b">
        <v>0</v>
      </c>
      <c r="AM85" s="133"/>
      <c r="AN85" s="100">
        <v>46146.0</v>
      </c>
      <c r="AO85" s="35" t="s">
        <v>500</v>
      </c>
      <c r="AP85" s="36"/>
      <c r="AQ85" s="37"/>
      <c r="AR85" s="37"/>
      <c r="AS85" s="50"/>
      <c r="AT85" s="39" t="b">
        <v>0</v>
      </c>
      <c r="AU85" s="39" t="b">
        <v>1</v>
      </c>
      <c r="AV85" s="51" t="b">
        <v>0</v>
      </c>
      <c r="AW85" s="40"/>
    </row>
    <row r="86" hidden="1" outlineLevel="1">
      <c r="A86" s="41"/>
      <c r="B86" s="26" t="s">
        <v>502</v>
      </c>
      <c r="C86" s="84" t="s">
        <v>503</v>
      </c>
      <c r="D86" s="84" t="s">
        <v>50</v>
      </c>
      <c r="E86" s="85">
        <v>2023.0</v>
      </c>
      <c r="F86" s="84" t="s">
        <v>188</v>
      </c>
      <c r="G86" s="84" t="s">
        <v>189</v>
      </c>
      <c r="H86" s="84" t="s">
        <v>274</v>
      </c>
      <c r="I86" s="84" t="s">
        <v>275</v>
      </c>
      <c r="J86" s="84" t="s">
        <v>55</v>
      </c>
      <c r="K86" s="84" t="s">
        <v>274</v>
      </c>
      <c r="L86" s="84" t="s">
        <v>276</v>
      </c>
      <c r="M86" s="84" t="s">
        <v>504</v>
      </c>
      <c r="N86" s="84" t="s">
        <v>58</v>
      </c>
      <c r="O86" s="84" t="s">
        <v>59</v>
      </c>
      <c r="P86" s="84" t="s">
        <v>505</v>
      </c>
      <c r="Q86" s="88">
        <v>46146.55978009259</v>
      </c>
      <c r="R86" s="88">
        <v>46146.56172453704</v>
      </c>
      <c r="S86" s="85">
        <v>156.0</v>
      </c>
      <c r="T86" s="88">
        <v>46146.56574074074</v>
      </c>
      <c r="U86" s="85">
        <v>670.0</v>
      </c>
      <c r="V86" s="85">
        <v>2.0</v>
      </c>
      <c r="W86" s="85">
        <v>8565.0</v>
      </c>
      <c r="X86" s="85">
        <v>6.0</v>
      </c>
      <c r="Y86" s="85">
        <v>1.0</v>
      </c>
      <c r="Z86" s="85">
        <v>16.0</v>
      </c>
      <c r="AA86" s="85">
        <v>2.0</v>
      </c>
      <c r="AB86" s="85">
        <v>2.0</v>
      </c>
      <c r="AC86" s="85">
        <v>0.0</v>
      </c>
      <c r="AD86" s="85">
        <v>4.0</v>
      </c>
      <c r="AE86" s="85">
        <v>0.0</v>
      </c>
      <c r="AF86" s="84" t="s">
        <v>61</v>
      </c>
      <c r="AG86" s="132" t="b">
        <v>0</v>
      </c>
      <c r="AH86" s="132" t="b">
        <v>0</v>
      </c>
      <c r="AI86" s="132" t="b">
        <v>0</v>
      </c>
      <c r="AJ86" s="132" t="b">
        <v>0</v>
      </c>
      <c r="AK86" s="132" t="b">
        <v>0</v>
      </c>
      <c r="AL86" s="132" t="b">
        <v>0</v>
      </c>
      <c r="AM86" s="133"/>
      <c r="AN86" s="100">
        <v>46146.0</v>
      </c>
      <c r="AO86" s="35" t="s">
        <v>504</v>
      </c>
      <c r="AP86" s="36" t="s">
        <v>62</v>
      </c>
      <c r="AQ86" s="37"/>
      <c r="AR86" s="37" t="s">
        <v>506</v>
      </c>
      <c r="AS86" s="35" t="s">
        <v>507</v>
      </c>
      <c r="AT86" s="39" t="b">
        <v>0</v>
      </c>
      <c r="AU86" s="39" t="b">
        <v>1</v>
      </c>
      <c r="AV86" s="39" t="b">
        <v>1</v>
      </c>
      <c r="AW86" s="40"/>
    </row>
    <row r="87" hidden="1" outlineLevel="1">
      <c r="A87" s="41"/>
      <c r="B87" s="26" t="s">
        <v>508</v>
      </c>
      <c r="C87" s="84" t="s">
        <v>503</v>
      </c>
      <c r="D87" s="84" t="s">
        <v>50</v>
      </c>
      <c r="E87" s="85">
        <v>2023.0</v>
      </c>
      <c r="F87" s="84" t="s">
        <v>188</v>
      </c>
      <c r="G87" s="84" t="s">
        <v>189</v>
      </c>
      <c r="H87" s="84" t="s">
        <v>274</v>
      </c>
      <c r="I87" s="84" t="s">
        <v>275</v>
      </c>
      <c r="J87" s="84" t="s">
        <v>55</v>
      </c>
      <c r="K87" s="84" t="s">
        <v>274</v>
      </c>
      <c r="L87" s="84" t="s">
        <v>276</v>
      </c>
      <c r="M87" s="84" t="s">
        <v>509</v>
      </c>
      <c r="N87" s="84" t="s">
        <v>76</v>
      </c>
      <c r="O87" s="84" t="s">
        <v>59</v>
      </c>
      <c r="P87" s="84" t="s">
        <v>510</v>
      </c>
      <c r="Q87" s="88">
        <v>46146.562210648146</v>
      </c>
      <c r="R87" s="88">
        <v>46146.5637037037</v>
      </c>
      <c r="S87" s="85">
        <v>119.0</v>
      </c>
      <c r="T87" s="88">
        <v>46146.61891203704</v>
      </c>
      <c r="U87" s="85">
        <v>4976.0</v>
      </c>
      <c r="V87" s="85">
        <v>2.0</v>
      </c>
      <c r="W87" s="85">
        <v>8565.0</v>
      </c>
      <c r="X87" s="85">
        <v>6.0</v>
      </c>
      <c r="Y87" s="85">
        <v>1.0</v>
      </c>
      <c r="Z87" s="85">
        <v>16.0</v>
      </c>
      <c r="AA87" s="85">
        <v>2.0</v>
      </c>
      <c r="AB87" s="85">
        <v>2.0</v>
      </c>
      <c r="AC87" s="85">
        <v>0.0</v>
      </c>
      <c r="AD87" s="85">
        <v>4.0</v>
      </c>
      <c r="AE87" s="85">
        <v>0.0</v>
      </c>
      <c r="AF87" s="84" t="s">
        <v>61</v>
      </c>
      <c r="AG87" s="132" t="b">
        <v>0</v>
      </c>
      <c r="AH87" s="132" t="b">
        <v>0</v>
      </c>
      <c r="AI87" s="132" t="b">
        <v>0</v>
      </c>
      <c r="AJ87" s="132" t="b">
        <v>0</v>
      </c>
      <c r="AK87" s="132" t="b">
        <v>0</v>
      </c>
      <c r="AL87" s="132" t="b">
        <v>0</v>
      </c>
      <c r="AM87" s="133"/>
      <c r="AN87" s="100">
        <v>46146.0</v>
      </c>
      <c r="AO87" s="35" t="s">
        <v>509</v>
      </c>
      <c r="AP87" s="36"/>
      <c r="AQ87" s="37"/>
      <c r="AR87" s="37"/>
      <c r="AS87" s="50"/>
      <c r="AT87" s="39" t="b">
        <v>0</v>
      </c>
      <c r="AU87" s="39" t="b">
        <v>1</v>
      </c>
      <c r="AV87" s="51" t="b">
        <v>0</v>
      </c>
      <c r="AW87" s="40"/>
    </row>
    <row r="88" hidden="1" outlineLevel="1">
      <c r="A88" s="25" t="s">
        <v>511</v>
      </c>
      <c r="B88" s="26" t="s">
        <v>512</v>
      </c>
      <c r="C88" s="42" t="s">
        <v>513</v>
      </c>
      <c r="D88" s="42" t="s">
        <v>50</v>
      </c>
      <c r="E88" s="43">
        <v>2019.0</v>
      </c>
      <c r="F88" s="44" t="s">
        <v>51</v>
      </c>
      <c r="G88" s="44" t="s">
        <v>52</v>
      </c>
      <c r="H88" s="44" t="s">
        <v>514</v>
      </c>
      <c r="I88" s="44" t="s">
        <v>515</v>
      </c>
      <c r="J88" s="44" t="s">
        <v>55</v>
      </c>
      <c r="K88" s="44" t="s">
        <v>514</v>
      </c>
      <c r="L88" s="44" t="s">
        <v>516</v>
      </c>
      <c r="M88" s="44" t="s">
        <v>517</v>
      </c>
      <c r="N88" s="44" t="s">
        <v>58</v>
      </c>
      <c r="O88" s="44" t="s">
        <v>59</v>
      </c>
      <c r="P88" s="44" t="s">
        <v>518</v>
      </c>
      <c r="Q88" s="45">
        <v>46147.73025462963</v>
      </c>
      <c r="R88" s="45">
        <v>46147.73167824074</v>
      </c>
      <c r="S88" s="46">
        <v>107.0</v>
      </c>
      <c r="T88" s="45">
        <v>46147.73606481482</v>
      </c>
      <c r="U88" s="46">
        <v>581.0</v>
      </c>
      <c r="V88" s="46">
        <v>3.0</v>
      </c>
      <c r="W88" s="47">
        <v>3570.0</v>
      </c>
      <c r="X88" s="46">
        <v>2.0</v>
      </c>
      <c r="Y88" s="46">
        <v>2.0</v>
      </c>
      <c r="Z88" s="46">
        <v>3.0</v>
      </c>
      <c r="AA88" s="46">
        <v>2.0</v>
      </c>
      <c r="AB88" s="46">
        <v>0.0</v>
      </c>
      <c r="AC88" s="46">
        <v>0.0</v>
      </c>
      <c r="AD88" s="46">
        <v>0.0</v>
      </c>
      <c r="AE88" s="46">
        <v>0.0</v>
      </c>
      <c r="AF88" s="44" t="s">
        <v>61</v>
      </c>
      <c r="AG88" s="48" t="b">
        <v>0</v>
      </c>
      <c r="AH88" s="48" t="b">
        <v>0</v>
      </c>
      <c r="AI88" s="48" t="b">
        <v>0</v>
      </c>
      <c r="AJ88" s="48" t="b">
        <v>0</v>
      </c>
      <c r="AK88" s="48" t="b">
        <v>0</v>
      </c>
      <c r="AL88" s="48" t="b">
        <v>0</v>
      </c>
      <c r="AM88" s="49" t="s">
        <v>78</v>
      </c>
      <c r="AN88" s="100">
        <v>46147.0</v>
      </c>
      <c r="AO88" s="35" t="s">
        <v>517</v>
      </c>
      <c r="AP88" s="36"/>
      <c r="AQ88" s="37"/>
      <c r="AR88" s="37"/>
      <c r="AS88" s="50"/>
      <c r="AT88" s="39" t="b">
        <v>1</v>
      </c>
      <c r="AU88" s="39" t="b">
        <v>0</v>
      </c>
      <c r="AV88" s="51" t="b">
        <v>0</v>
      </c>
      <c r="AW88" s="40"/>
    </row>
    <row r="89" hidden="1" outlineLevel="1">
      <c r="A89" s="41"/>
      <c r="B89" s="26" t="s">
        <v>519</v>
      </c>
      <c r="C89" s="42" t="s">
        <v>513</v>
      </c>
      <c r="D89" s="42" t="s">
        <v>50</v>
      </c>
      <c r="E89" s="46">
        <v>2019.0</v>
      </c>
      <c r="F89" s="44" t="s">
        <v>51</v>
      </c>
      <c r="G89" s="44" t="s">
        <v>52</v>
      </c>
      <c r="H89" s="44" t="s">
        <v>514</v>
      </c>
      <c r="I89" s="44" t="s">
        <v>515</v>
      </c>
      <c r="J89" s="44" t="s">
        <v>55</v>
      </c>
      <c r="K89" s="44" t="s">
        <v>514</v>
      </c>
      <c r="L89" s="44" t="s">
        <v>516</v>
      </c>
      <c r="M89" s="44" t="s">
        <v>520</v>
      </c>
      <c r="N89" s="44" t="s">
        <v>58</v>
      </c>
      <c r="O89" s="44" t="s">
        <v>59</v>
      </c>
      <c r="P89" s="44" t="s">
        <v>521</v>
      </c>
      <c r="Q89" s="45">
        <v>46147.76642361111</v>
      </c>
      <c r="R89" s="45">
        <v>46147.7687037037</v>
      </c>
      <c r="S89" s="46">
        <v>191.0</v>
      </c>
      <c r="T89" s="45">
        <v>46147.7728587963</v>
      </c>
      <c r="U89" s="46">
        <v>2047.0</v>
      </c>
      <c r="V89" s="46">
        <v>3.0</v>
      </c>
      <c r="W89" s="47">
        <v>3125.0</v>
      </c>
      <c r="X89" s="46">
        <v>1.0</v>
      </c>
      <c r="Y89" s="46">
        <v>2.0</v>
      </c>
      <c r="Z89" s="46">
        <v>3.0</v>
      </c>
      <c r="AA89" s="46">
        <v>0.0</v>
      </c>
      <c r="AB89" s="46">
        <v>0.0</v>
      </c>
      <c r="AC89" s="46">
        <v>0.0</v>
      </c>
      <c r="AD89" s="46">
        <v>0.0</v>
      </c>
      <c r="AE89" s="46">
        <v>0.0</v>
      </c>
      <c r="AF89" s="44" t="s">
        <v>61</v>
      </c>
      <c r="AG89" s="48" t="b">
        <v>0</v>
      </c>
      <c r="AH89" s="48" t="b">
        <v>0</v>
      </c>
      <c r="AI89" s="48" t="b">
        <v>0</v>
      </c>
      <c r="AJ89" s="48" t="b">
        <v>0</v>
      </c>
      <c r="AK89" s="48" t="b">
        <v>0</v>
      </c>
      <c r="AL89" s="48" t="b">
        <v>0</v>
      </c>
      <c r="AM89" s="49" t="s">
        <v>522</v>
      </c>
      <c r="AN89" s="100">
        <v>46147.0</v>
      </c>
      <c r="AO89" s="35" t="s">
        <v>520</v>
      </c>
      <c r="AP89" s="36"/>
      <c r="AQ89" s="37"/>
      <c r="AR89" s="37"/>
      <c r="AS89" s="50"/>
      <c r="AT89" s="39" t="b">
        <v>1</v>
      </c>
      <c r="AU89" s="39" t="b">
        <v>0</v>
      </c>
      <c r="AV89" s="51" t="b">
        <v>0</v>
      </c>
      <c r="AW89" s="40"/>
    </row>
    <row r="90" hidden="1" outlineLevel="1">
      <c r="A90" s="41"/>
      <c r="B90" s="26" t="s">
        <v>523</v>
      </c>
      <c r="C90" s="42" t="s">
        <v>524</v>
      </c>
      <c r="D90" s="42" t="s">
        <v>50</v>
      </c>
      <c r="E90" s="43">
        <v>2021.0</v>
      </c>
      <c r="F90" s="44" t="s">
        <v>146</v>
      </c>
      <c r="G90" s="44" t="s">
        <v>156</v>
      </c>
      <c r="H90" s="44" t="s">
        <v>525</v>
      </c>
      <c r="I90" s="44" t="s">
        <v>526</v>
      </c>
      <c r="J90" s="44" t="s">
        <v>98</v>
      </c>
      <c r="K90" s="44" t="s">
        <v>525</v>
      </c>
      <c r="L90" s="134"/>
      <c r="M90" s="44" t="s">
        <v>527</v>
      </c>
      <c r="N90" s="44" t="s">
        <v>100</v>
      </c>
      <c r="O90" s="44" t="s">
        <v>59</v>
      </c>
      <c r="P90" s="44" t="s">
        <v>528</v>
      </c>
      <c r="Q90" s="45">
        <v>46147.612905092596</v>
      </c>
      <c r="R90" s="45">
        <v>46147.61545138889</v>
      </c>
      <c r="S90" s="46">
        <v>127.0</v>
      </c>
      <c r="T90" s="45">
        <v>46147.62087962963</v>
      </c>
      <c r="U90" s="46">
        <v>1197.0</v>
      </c>
      <c r="V90" s="46">
        <v>2.0</v>
      </c>
      <c r="W90" s="47">
        <v>7712.5</v>
      </c>
      <c r="X90" s="46">
        <v>4.0</v>
      </c>
      <c r="Y90" s="46">
        <v>1.0</v>
      </c>
      <c r="Z90" s="46">
        <v>2.0</v>
      </c>
      <c r="AA90" s="46">
        <v>1.0</v>
      </c>
      <c r="AB90" s="46">
        <v>0.0</v>
      </c>
      <c r="AC90" s="46">
        <v>0.0</v>
      </c>
      <c r="AD90" s="46">
        <v>1.0</v>
      </c>
      <c r="AE90" s="46">
        <v>0.0</v>
      </c>
      <c r="AF90" s="44" t="s">
        <v>61</v>
      </c>
      <c r="AG90" s="48" t="b">
        <v>0</v>
      </c>
      <c r="AH90" s="48" t="b">
        <v>0</v>
      </c>
      <c r="AI90" s="48" t="b">
        <v>0</v>
      </c>
      <c r="AJ90" s="48" t="b">
        <v>0</v>
      </c>
      <c r="AK90" s="48" t="b">
        <v>0</v>
      </c>
      <c r="AL90" s="48" t="b">
        <v>0</v>
      </c>
      <c r="AM90" s="54"/>
      <c r="AN90" s="100">
        <v>46147.0</v>
      </c>
      <c r="AO90" s="35" t="s">
        <v>527</v>
      </c>
      <c r="AP90" s="36" t="s">
        <v>262</v>
      </c>
      <c r="AQ90" s="37" t="s">
        <v>497</v>
      </c>
      <c r="AR90" s="37" t="s">
        <v>529</v>
      </c>
      <c r="AS90" s="35" t="s">
        <v>530</v>
      </c>
      <c r="AT90" s="39" t="b">
        <v>0</v>
      </c>
      <c r="AU90" s="39" t="b">
        <v>1</v>
      </c>
      <c r="AV90" s="51" t="b">
        <v>0</v>
      </c>
      <c r="AW90" s="40"/>
    </row>
    <row r="91" hidden="1" outlineLevel="1">
      <c r="A91" s="41"/>
      <c r="B91" s="26" t="s">
        <v>531</v>
      </c>
      <c r="C91" s="42" t="s">
        <v>524</v>
      </c>
      <c r="D91" s="42" t="s">
        <v>50</v>
      </c>
      <c r="E91" s="46">
        <v>2021.0</v>
      </c>
      <c r="F91" s="44" t="s">
        <v>146</v>
      </c>
      <c r="G91" s="44" t="s">
        <v>147</v>
      </c>
      <c r="H91" s="44" t="s">
        <v>525</v>
      </c>
      <c r="I91" s="44" t="s">
        <v>526</v>
      </c>
      <c r="J91" s="44" t="s">
        <v>55</v>
      </c>
      <c r="K91" s="44" t="s">
        <v>525</v>
      </c>
      <c r="L91" s="44" t="s">
        <v>532</v>
      </c>
      <c r="M91" s="44" t="s">
        <v>533</v>
      </c>
      <c r="N91" s="44" t="s">
        <v>58</v>
      </c>
      <c r="O91" s="44" t="s">
        <v>59</v>
      </c>
      <c r="P91" s="44" t="s">
        <v>534</v>
      </c>
      <c r="Q91" s="45">
        <v>46147.615949074076</v>
      </c>
      <c r="R91" s="45">
        <v>46147.61914351852</v>
      </c>
      <c r="S91" s="46">
        <v>256.0</v>
      </c>
      <c r="T91" s="45">
        <v>46147.62938657407</v>
      </c>
      <c r="U91" s="46">
        <v>1886.0</v>
      </c>
      <c r="V91" s="46">
        <v>2.0</v>
      </c>
      <c r="W91" s="47">
        <v>6312.5</v>
      </c>
      <c r="X91" s="46">
        <v>4.0</v>
      </c>
      <c r="Y91" s="46">
        <v>1.0</v>
      </c>
      <c r="Z91" s="46">
        <v>1.0</v>
      </c>
      <c r="AA91" s="46">
        <v>1.0</v>
      </c>
      <c r="AB91" s="46">
        <v>0.0</v>
      </c>
      <c r="AC91" s="46">
        <v>0.0</v>
      </c>
      <c r="AD91" s="46">
        <v>1.0</v>
      </c>
      <c r="AE91" s="46">
        <v>0.0</v>
      </c>
      <c r="AF91" s="44" t="s">
        <v>61</v>
      </c>
      <c r="AG91" s="48" t="b">
        <v>0</v>
      </c>
      <c r="AH91" s="48" t="b">
        <v>0</v>
      </c>
      <c r="AI91" s="48" t="b">
        <v>0</v>
      </c>
      <c r="AJ91" s="48" t="b">
        <v>0</v>
      </c>
      <c r="AK91" s="48" t="b">
        <v>0</v>
      </c>
      <c r="AL91" s="48" t="b">
        <v>0</v>
      </c>
      <c r="AM91" s="49" t="s">
        <v>356</v>
      </c>
      <c r="AN91" s="100">
        <v>46147.0</v>
      </c>
      <c r="AO91" s="35" t="s">
        <v>533</v>
      </c>
      <c r="AP91" s="36"/>
      <c r="AQ91" s="37"/>
      <c r="AR91" s="37"/>
      <c r="AS91" s="50"/>
      <c r="AT91" s="39" t="b">
        <v>1</v>
      </c>
      <c r="AU91" s="39" t="b">
        <v>0</v>
      </c>
      <c r="AV91" s="51" t="b">
        <v>0</v>
      </c>
      <c r="AW91" s="40"/>
    </row>
    <row r="92" hidden="1" outlineLevel="1">
      <c r="A92" s="41"/>
      <c r="B92" s="26" t="s">
        <v>535</v>
      </c>
      <c r="C92" s="42" t="s">
        <v>536</v>
      </c>
      <c r="D92" s="42" t="s">
        <v>537</v>
      </c>
      <c r="E92" s="46">
        <v>2021.0</v>
      </c>
      <c r="F92" s="44" t="s">
        <v>146</v>
      </c>
      <c r="G92" s="44" t="s">
        <v>156</v>
      </c>
      <c r="H92" s="44" t="s">
        <v>538</v>
      </c>
      <c r="I92" s="44" t="s">
        <v>539</v>
      </c>
      <c r="J92" s="44" t="s">
        <v>55</v>
      </c>
      <c r="K92" s="44" t="s">
        <v>538</v>
      </c>
      <c r="L92" s="44" t="s">
        <v>540</v>
      </c>
      <c r="M92" s="44" t="s">
        <v>541</v>
      </c>
      <c r="N92" s="44" t="s">
        <v>76</v>
      </c>
      <c r="O92" s="44" t="s">
        <v>59</v>
      </c>
      <c r="P92" s="44" t="s">
        <v>542</v>
      </c>
      <c r="Q92" s="45">
        <v>46147.95103009259</v>
      </c>
      <c r="R92" s="45">
        <v>46147.95421296296</v>
      </c>
      <c r="S92" s="46">
        <v>172.0</v>
      </c>
      <c r="T92" s="45">
        <v>46147.95741898148</v>
      </c>
      <c r="U92" s="46">
        <v>1127.0</v>
      </c>
      <c r="V92" s="46">
        <v>2.0</v>
      </c>
      <c r="W92" s="47">
        <v>6317.5</v>
      </c>
      <c r="X92" s="46">
        <v>0.0</v>
      </c>
      <c r="Y92" s="46">
        <v>0.0</v>
      </c>
      <c r="Z92" s="46">
        <v>6.0</v>
      </c>
      <c r="AA92" s="46">
        <v>3.0</v>
      </c>
      <c r="AB92" s="46">
        <v>0.0</v>
      </c>
      <c r="AC92" s="46">
        <v>0.0</v>
      </c>
      <c r="AD92" s="46">
        <v>0.0</v>
      </c>
      <c r="AE92" s="46">
        <v>1.0</v>
      </c>
      <c r="AF92" s="44" t="s">
        <v>543</v>
      </c>
      <c r="AG92" s="48" t="b">
        <v>0</v>
      </c>
      <c r="AH92" s="48" t="b">
        <v>0</v>
      </c>
      <c r="AI92" s="48" t="b">
        <v>0</v>
      </c>
      <c r="AJ92" s="48" t="b">
        <v>0</v>
      </c>
      <c r="AK92" s="48" t="b">
        <v>0</v>
      </c>
      <c r="AL92" s="48" t="b">
        <v>0</v>
      </c>
      <c r="AM92" s="54"/>
      <c r="AN92" s="100">
        <v>46147.0</v>
      </c>
      <c r="AO92" s="35" t="s">
        <v>541</v>
      </c>
      <c r="AP92" s="36" t="s">
        <v>62</v>
      </c>
      <c r="AQ92" s="37"/>
      <c r="AR92" s="37" t="s">
        <v>544</v>
      </c>
      <c r="AS92" s="35" t="s">
        <v>545</v>
      </c>
      <c r="AT92" s="39" t="b">
        <v>0</v>
      </c>
      <c r="AU92" s="39" t="b">
        <v>1</v>
      </c>
      <c r="AV92" s="39" t="b">
        <v>1</v>
      </c>
      <c r="AW92" s="40"/>
    </row>
    <row r="93" hidden="1" outlineLevel="1">
      <c r="A93" s="41"/>
      <c r="B93" s="26" t="s">
        <v>546</v>
      </c>
      <c r="C93" s="42" t="s">
        <v>536</v>
      </c>
      <c r="D93" s="42" t="s">
        <v>537</v>
      </c>
      <c r="E93" s="43">
        <v>2021.0</v>
      </c>
      <c r="F93" s="44" t="s">
        <v>146</v>
      </c>
      <c r="G93" s="44" t="s">
        <v>156</v>
      </c>
      <c r="H93" s="44" t="s">
        <v>538</v>
      </c>
      <c r="I93" s="44" t="s">
        <v>539</v>
      </c>
      <c r="J93" s="44" t="s">
        <v>55</v>
      </c>
      <c r="K93" s="44" t="s">
        <v>538</v>
      </c>
      <c r="L93" s="44" t="s">
        <v>540</v>
      </c>
      <c r="M93" s="44" t="s">
        <v>547</v>
      </c>
      <c r="N93" s="44" t="s">
        <v>76</v>
      </c>
      <c r="O93" s="44" t="s">
        <v>59</v>
      </c>
      <c r="P93" s="44" t="s">
        <v>548</v>
      </c>
      <c r="Q93" s="45">
        <v>46147.980092592596</v>
      </c>
      <c r="R93" s="45">
        <v>46147.982986111114</v>
      </c>
      <c r="S93" s="46">
        <v>195.0</v>
      </c>
      <c r="T93" s="45">
        <v>46147.99068287037</v>
      </c>
      <c r="U93" s="46">
        <v>1418.0</v>
      </c>
      <c r="V93" s="46">
        <v>4.0</v>
      </c>
      <c r="W93" s="47">
        <v>1822.5</v>
      </c>
      <c r="X93" s="46">
        <v>0.0</v>
      </c>
      <c r="Y93" s="46">
        <v>0.0</v>
      </c>
      <c r="Z93" s="46">
        <v>3.0</v>
      </c>
      <c r="AA93" s="46">
        <v>0.0</v>
      </c>
      <c r="AB93" s="46">
        <v>0.0</v>
      </c>
      <c r="AC93" s="46">
        <v>0.0</v>
      </c>
      <c r="AD93" s="46">
        <v>0.0</v>
      </c>
      <c r="AE93" s="46">
        <v>0.0</v>
      </c>
      <c r="AF93" s="44" t="s">
        <v>543</v>
      </c>
      <c r="AG93" s="48" t="b">
        <v>0</v>
      </c>
      <c r="AH93" s="48" t="b">
        <v>0</v>
      </c>
      <c r="AI93" s="48" t="b">
        <v>0</v>
      </c>
      <c r="AJ93" s="48" t="b">
        <v>0</v>
      </c>
      <c r="AK93" s="48" t="b">
        <v>0</v>
      </c>
      <c r="AL93" s="48" t="b">
        <v>0</v>
      </c>
      <c r="AM93" s="49" t="s">
        <v>549</v>
      </c>
      <c r="AN93" s="100">
        <v>46147.0</v>
      </c>
      <c r="AO93" s="35" t="s">
        <v>547</v>
      </c>
      <c r="AP93" s="36"/>
      <c r="AQ93" s="37"/>
      <c r="AR93" s="37"/>
      <c r="AS93" s="50"/>
      <c r="AT93" s="39" t="b">
        <v>1</v>
      </c>
      <c r="AU93" s="39" t="b">
        <v>0</v>
      </c>
      <c r="AV93" s="51" t="b">
        <v>0</v>
      </c>
      <c r="AW93" s="40"/>
    </row>
    <row r="94" hidden="1" outlineLevel="1">
      <c r="A94" s="41"/>
      <c r="B94" s="26" t="s">
        <v>550</v>
      </c>
      <c r="C94" s="42" t="s">
        <v>551</v>
      </c>
      <c r="D94" s="42" t="s">
        <v>50</v>
      </c>
      <c r="E94" s="43">
        <v>2020.0</v>
      </c>
      <c r="F94" s="44" t="s">
        <v>146</v>
      </c>
      <c r="G94" s="44" t="s">
        <v>156</v>
      </c>
      <c r="H94" s="44" t="s">
        <v>97</v>
      </c>
      <c r="I94" s="44" t="s">
        <v>97</v>
      </c>
      <c r="J94" s="44" t="s">
        <v>55</v>
      </c>
      <c r="K94" s="44" t="s">
        <v>97</v>
      </c>
      <c r="L94" s="44" t="s">
        <v>552</v>
      </c>
      <c r="M94" s="44" t="s">
        <v>553</v>
      </c>
      <c r="N94" s="44" t="s">
        <v>180</v>
      </c>
      <c r="O94" s="44" t="s">
        <v>59</v>
      </c>
      <c r="P94" s="44" t="s">
        <v>554</v>
      </c>
      <c r="Q94" s="45">
        <v>46147.58516203704</v>
      </c>
      <c r="R94" s="45">
        <v>46147.58697916667</v>
      </c>
      <c r="S94" s="46">
        <v>152.0</v>
      </c>
      <c r="T94" s="45">
        <v>46147.58934027778</v>
      </c>
      <c r="U94" s="46">
        <v>602.0</v>
      </c>
      <c r="V94" s="46">
        <v>1.0</v>
      </c>
      <c r="W94" s="47">
        <v>12965.0</v>
      </c>
      <c r="X94" s="46">
        <v>13.0</v>
      </c>
      <c r="Y94" s="46">
        <v>1.0</v>
      </c>
      <c r="Z94" s="46">
        <v>4.0</v>
      </c>
      <c r="AA94" s="46">
        <v>3.0</v>
      </c>
      <c r="AB94" s="46">
        <v>2.0</v>
      </c>
      <c r="AC94" s="46">
        <v>0.0</v>
      </c>
      <c r="AD94" s="46">
        <v>1.0</v>
      </c>
      <c r="AE94" s="46">
        <v>0.0</v>
      </c>
      <c r="AF94" s="44" t="s">
        <v>61</v>
      </c>
      <c r="AG94" s="48" t="b">
        <v>0</v>
      </c>
      <c r="AH94" s="48" t="b">
        <v>0</v>
      </c>
      <c r="AI94" s="48" t="b">
        <v>0</v>
      </c>
      <c r="AJ94" s="48" t="b">
        <v>0</v>
      </c>
      <c r="AK94" s="48" t="b">
        <v>0</v>
      </c>
      <c r="AL94" s="48" t="b">
        <v>0</v>
      </c>
      <c r="AM94" s="54"/>
      <c r="AN94" s="100">
        <v>46147.0</v>
      </c>
      <c r="AO94" s="35" t="s">
        <v>553</v>
      </c>
      <c r="AP94" s="36" t="s">
        <v>62</v>
      </c>
      <c r="AQ94" s="37"/>
      <c r="AR94" s="37" t="s">
        <v>555</v>
      </c>
      <c r="AS94" s="35" t="s">
        <v>556</v>
      </c>
      <c r="AT94" s="39" t="b">
        <v>0</v>
      </c>
      <c r="AU94" s="39" t="b">
        <v>1</v>
      </c>
      <c r="AV94" s="51" t="b">
        <v>0</v>
      </c>
      <c r="AW94" s="40"/>
    </row>
    <row r="95" hidden="1" outlineLevel="1">
      <c r="A95" s="41"/>
      <c r="B95" s="26" t="s">
        <v>557</v>
      </c>
      <c r="C95" s="42" t="s">
        <v>551</v>
      </c>
      <c r="D95" s="42" t="s">
        <v>50</v>
      </c>
      <c r="E95" s="46">
        <v>2020.0</v>
      </c>
      <c r="F95" s="44" t="s">
        <v>146</v>
      </c>
      <c r="G95" s="44" t="s">
        <v>147</v>
      </c>
      <c r="H95" s="44" t="s">
        <v>97</v>
      </c>
      <c r="I95" s="44" t="s">
        <v>97</v>
      </c>
      <c r="J95" s="44" t="s">
        <v>55</v>
      </c>
      <c r="K95" s="44" t="s">
        <v>97</v>
      </c>
      <c r="L95" s="44" t="s">
        <v>552</v>
      </c>
      <c r="M95" s="44" t="s">
        <v>558</v>
      </c>
      <c r="N95" s="44" t="s">
        <v>180</v>
      </c>
      <c r="O95" s="44" t="s">
        <v>59</v>
      </c>
      <c r="P95" s="44" t="s">
        <v>559</v>
      </c>
      <c r="Q95" s="45">
        <v>46147.5937037037</v>
      </c>
      <c r="R95" s="45">
        <v>46147.59496527778</v>
      </c>
      <c r="S95" s="46">
        <v>100.0</v>
      </c>
      <c r="T95" s="45">
        <v>46147.60789351852</v>
      </c>
      <c r="U95" s="46">
        <v>1298.0</v>
      </c>
      <c r="V95" s="46">
        <v>1.0</v>
      </c>
      <c r="W95" s="47">
        <v>11927.5</v>
      </c>
      <c r="X95" s="46">
        <v>11.0</v>
      </c>
      <c r="Y95" s="46">
        <v>1.0</v>
      </c>
      <c r="Z95" s="46">
        <v>3.0</v>
      </c>
      <c r="AA95" s="46">
        <v>3.0</v>
      </c>
      <c r="AB95" s="46">
        <v>2.0</v>
      </c>
      <c r="AC95" s="46">
        <v>0.0</v>
      </c>
      <c r="AD95" s="46">
        <v>0.0</v>
      </c>
      <c r="AE95" s="46">
        <v>0.0</v>
      </c>
      <c r="AF95" s="44" t="s">
        <v>61</v>
      </c>
      <c r="AG95" s="48" t="b">
        <v>0</v>
      </c>
      <c r="AH95" s="48" t="b">
        <v>0</v>
      </c>
      <c r="AI95" s="48" t="b">
        <v>0</v>
      </c>
      <c r="AJ95" s="48" t="b">
        <v>0</v>
      </c>
      <c r="AK95" s="48" t="b">
        <v>0</v>
      </c>
      <c r="AL95" s="48" t="b">
        <v>0</v>
      </c>
      <c r="AM95" s="49" t="s">
        <v>560</v>
      </c>
      <c r="AN95" s="100">
        <v>46147.0</v>
      </c>
      <c r="AO95" s="35" t="s">
        <v>558</v>
      </c>
      <c r="AP95" s="36"/>
      <c r="AQ95" s="37"/>
      <c r="AR95" s="37"/>
      <c r="AS95" s="50"/>
      <c r="AT95" s="39" t="b">
        <v>1</v>
      </c>
      <c r="AU95" s="39" t="b">
        <v>0</v>
      </c>
      <c r="AV95" s="51" t="b">
        <v>0</v>
      </c>
      <c r="AW95" s="40"/>
    </row>
    <row r="96" hidden="1" outlineLevel="1">
      <c r="A96" s="41"/>
      <c r="B96" s="26" t="s">
        <v>561</v>
      </c>
      <c r="C96" s="42" t="s">
        <v>562</v>
      </c>
      <c r="D96" s="42" t="s">
        <v>50</v>
      </c>
      <c r="E96" s="46">
        <v>2020.0</v>
      </c>
      <c r="F96" s="44" t="s">
        <v>146</v>
      </c>
      <c r="G96" s="44" t="s">
        <v>156</v>
      </c>
      <c r="H96" s="44" t="s">
        <v>563</v>
      </c>
      <c r="I96" s="44" t="s">
        <v>564</v>
      </c>
      <c r="J96" s="44" t="s">
        <v>55</v>
      </c>
      <c r="K96" s="44" t="s">
        <v>563</v>
      </c>
      <c r="L96" s="44" t="s">
        <v>565</v>
      </c>
      <c r="M96" s="44" t="s">
        <v>566</v>
      </c>
      <c r="N96" s="44" t="s">
        <v>76</v>
      </c>
      <c r="O96" s="44" t="s">
        <v>59</v>
      </c>
      <c r="P96" s="44" t="s">
        <v>567</v>
      </c>
      <c r="Q96" s="45">
        <v>46147.57644675926</v>
      </c>
      <c r="R96" s="45">
        <v>46147.5796875</v>
      </c>
      <c r="S96" s="46">
        <v>159.0</v>
      </c>
      <c r="T96" s="45">
        <v>46147.58886574074</v>
      </c>
      <c r="U96" s="46">
        <v>5293.0</v>
      </c>
      <c r="V96" s="46">
        <v>3.0</v>
      </c>
      <c r="W96" s="47">
        <v>4500.0</v>
      </c>
      <c r="X96" s="46">
        <v>1.0</v>
      </c>
      <c r="Y96" s="46">
        <v>1.0</v>
      </c>
      <c r="Z96" s="46">
        <v>0.0</v>
      </c>
      <c r="AA96" s="46">
        <v>2.0</v>
      </c>
      <c r="AB96" s="46">
        <v>1.0</v>
      </c>
      <c r="AC96" s="46">
        <v>1.0</v>
      </c>
      <c r="AD96" s="46">
        <v>0.0</v>
      </c>
      <c r="AE96" s="46">
        <v>0.0</v>
      </c>
      <c r="AF96" s="44" t="s">
        <v>61</v>
      </c>
      <c r="AG96" s="48" t="b">
        <v>0</v>
      </c>
      <c r="AH96" s="48" t="b">
        <v>0</v>
      </c>
      <c r="AI96" s="48" t="b">
        <v>0</v>
      </c>
      <c r="AJ96" s="48" t="b">
        <v>0</v>
      </c>
      <c r="AK96" s="48" t="b">
        <v>0</v>
      </c>
      <c r="AL96" s="48" t="b">
        <v>0</v>
      </c>
      <c r="AM96" s="54"/>
      <c r="AN96" s="100">
        <v>46147.0</v>
      </c>
      <c r="AO96" s="35" t="s">
        <v>566</v>
      </c>
      <c r="AP96" s="36" t="s">
        <v>262</v>
      </c>
      <c r="AQ96" s="37" t="s">
        <v>568</v>
      </c>
      <c r="AR96" s="37" t="s">
        <v>506</v>
      </c>
      <c r="AS96" s="35" t="s">
        <v>569</v>
      </c>
      <c r="AT96" s="39" t="b">
        <v>0</v>
      </c>
      <c r="AU96" s="39" t="b">
        <v>1</v>
      </c>
      <c r="AV96" s="39" t="b">
        <v>1</v>
      </c>
      <c r="AW96" s="40"/>
    </row>
    <row r="97" hidden="1" outlineLevel="1">
      <c r="A97" s="41"/>
      <c r="B97" s="26" t="s">
        <v>570</v>
      </c>
      <c r="C97" s="42" t="s">
        <v>562</v>
      </c>
      <c r="D97" s="42" t="s">
        <v>50</v>
      </c>
      <c r="E97" s="46">
        <v>2020.0</v>
      </c>
      <c r="F97" s="44" t="s">
        <v>146</v>
      </c>
      <c r="G97" s="44" t="s">
        <v>156</v>
      </c>
      <c r="H97" s="44" t="s">
        <v>563</v>
      </c>
      <c r="I97" s="44" t="s">
        <v>564</v>
      </c>
      <c r="J97" s="44" t="s">
        <v>55</v>
      </c>
      <c r="K97" s="44" t="s">
        <v>563</v>
      </c>
      <c r="L97" s="44" t="s">
        <v>565</v>
      </c>
      <c r="M97" s="44" t="s">
        <v>571</v>
      </c>
      <c r="N97" s="44" t="s">
        <v>58</v>
      </c>
      <c r="O97" s="44" t="s">
        <v>59</v>
      </c>
      <c r="P97" s="44" t="s">
        <v>572</v>
      </c>
      <c r="Q97" s="45">
        <v>46147.57982638889</v>
      </c>
      <c r="R97" s="45">
        <v>46147.58079861111</v>
      </c>
      <c r="S97" s="46">
        <v>64.0</v>
      </c>
      <c r="T97" s="45">
        <v>46147.59533564815</v>
      </c>
      <c r="U97" s="46">
        <v>5845.0</v>
      </c>
      <c r="V97" s="46">
        <v>4.0</v>
      </c>
      <c r="W97" s="47">
        <v>2125.0</v>
      </c>
      <c r="X97" s="46">
        <v>0.0</v>
      </c>
      <c r="Y97" s="46">
        <v>1.0</v>
      </c>
      <c r="Z97" s="46">
        <v>0.0</v>
      </c>
      <c r="AA97" s="46">
        <v>1.0</v>
      </c>
      <c r="AB97" s="46">
        <v>1.0</v>
      </c>
      <c r="AC97" s="46">
        <v>1.0</v>
      </c>
      <c r="AD97" s="46">
        <v>0.0</v>
      </c>
      <c r="AE97" s="46">
        <v>0.0</v>
      </c>
      <c r="AF97" s="44" t="s">
        <v>61</v>
      </c>
      <c r="AG97" s="48" t="b">
        <v>0</v>
      </c>
      <c r="AH97" s="48" t="b">
        <v>0</v>
      </c>
      <c r="AI97" s="48" t="b">
        <v>0</v>
      </c>
      <c r="AJ97" s="48" t="b">
        <v>0</v>
      </c>
      <c r="AK97" s="48" t="b">
        <v>0</v>
      </c>
      <c r="AL97" s="48" t="b">
        <v>0</v>
      </c>
      <c r="AM97" s="49" t="s">
        <v>573</v>
      </c>
      <c r="AN97" s="100">
        <v>46147.0</v>
      </c>
      <c r="AO97" s="35" t="s">
        <v>571</v>
      </c>
      <c r="AP97" s="36"/>
      <c r="AQ97" s="37"/>
      <c r="AR97" s="37"/>
      <c r="AS97" s="50"/>
      <c r="AT97" s="39" t="b">
        <v>1</v>
      </c>
      <c r="AU97" s="39" t="b">
        <v>0</v>
      </c>
      <c r="AV97" s="51" t="b">
        <v>0</v>
      </c>
      <c r="AW97" s="40"/>
    </row>
    <row r="98" hidden="1" outlineLevel="1">
      <c r="A98" s="41"/>
      <c r="B98" s="26" t="s">
        <v>574</v>
      </c>
      <c r="C98" s="42" t="s">
        <v>575</v>
      </c>
      <c r="D98" s="42" t="s">
        <v>50</v>
      </c>
      <c r="E98" s="46">
        <v>2025.0</v>
      </c>
      <c r="F98" s="44" t="s">
        <v>188</v>
      </c>
      <c r="G98" s="44" t="s">
        <v>189</v>
      </c>
      <c r="H98" s="44" t="s">
        <v>576</v>
      </c>
      <c r="I98" s="44" t="s">
        <v>577</v>
      </c>
      <c r="J98" s="44" t="s">
        <v>55</v>
      </c>
      <c r="K98" s="44" t="s">
        <v>576</v>
      </c>
      <c r="L98" s="44" t="s">
        <v>578</v>
      </c>
      <c r="M98" s="44" t="s">
        <v>579</v>
      </c>
      <c r="N98" s="44" t="s">
        <v>76</v>
      </c>
      <c r="O98" s="44" t="s">
        <v>59</v>
      </c>
      <c r="P98" s="44" t="s">
        <v>580</v>
      </c>
      <c r="Q98" s="45">
        <v>46147.76726851852</v>
      </c>
      <c r="R98" s="45">
        <v>46147.7690162037</v>
      </c>
      <c r="S98" s="46">
        <v>135.0</v>
      </c>
      <c r="T98" s="45">
        <v>46147.77128472222</v>
      </c>
      <c r="U98" s="46">
        <v>412.0</v>
      </c>
      <c r="V98" s="46">
        <v>2.0</v>
      </c>
      <c r="W98" s="47">
        <v>7450.0</v>
      </c>
      <c r="X98" s="46">
        <v>3.0</v>
      </c>
      <c r="Y98" s="46">
        <v>2.0</v>
      </c>
      <c r="Z98" s="46">
        <v>3.0</v>
      </c>
      <c r="AA98" s="46">
        <v>1.0</v>
      </c>
      <c r="AB98" s="46">
        <v>0.0</v>
      </c>
      <c r="AC98" s="46">
        <v>0.0</v>
      </c>
      <c r="AD98" s="46">
        <v>0.0</v>
      </c>
      <c r="AE98" s="46">
        <v>0.0</v>
      </c>
      <c r="AF98" s="44" t="s">
        <v>61</v>
      </c>
      <c r="AG98" s="48" t="b">
        <v>0</v>
      </c>
      <c r="AH98" s="48" t="b">
        <v>0</v>
      </c>
      <c r="AI98" s="48" t="b">
        <v>0</v>
      </c>
      <c r="AJ98" s="48" t="b">
        <v>0</v>
      </c>
      <c r="AK98" s="48" t="b">
        <v>0</v>
      </c>
      <c r="AL98" s="48" t="b">
        <v>0</v>
      </c>
      <c r="AM98" s="49" t="s">
        <v>78</v>
      </c>
      <c r="AN98" s="100">
        <v>46147.0</v>
      </c>
      <c r="AO98" s="35" t="s">
        <v>579</v>
      </c>
      <c r="AP98" s="36"/>
      <c r="AQ98" s="37"/>
      <c r="AR98" s="37"/>
      <c r="AS98" s="50"/>
      <c r="AT98" s="39" t="b">
        <v>1</v>
      </c>
      <c r="AU98" s="39" t="b">
        <v>0</v>
      </c>
      <c r="AV98" s="51" t="b">
        <v>0</v>
      </c>
      <c r="AW98" s="40"/>
    </row>
    <row r="99" hidden="1" outlineLevel="1">
      <c r="A99" s="41"/>
      <c r="B99" s="26" t="s">
        <v>581</v>
      </c>
      <c r="C99" s="42" t="s">
        <v>575</v>
      </c>
      <c r="D99" s="42" t="s">
        <v>50</v>
      </c>
      <c r="E99" s="43">
        <v>2025.0</v>
      </c>
      <c r="F99" s="44" t="s">
        <v>188</v>
      </c>
      <c r="G99" s="44" t="s">
        <v>189</v>
      </c>
      <c r="H99" s="44" t="s">
        <v>576</v>
      </c>
      <c r="I99" s="44" t="s">
        <v>577</v>
      </c>
      <c r="J99" s="44" t="s">
        <v>55</v>
      </c>
      <c r="K99" s="44" t="s">
        <v>576</v>
      </c>
      <c r="L99" s="44" t="s">
        <v>578</v>
      </c>
      <c r="M99" s="44" t="s">
        <v>582</v>
      </c>
      <c r="N99" s="44" t="s">
        <v>76</v>
      </c>
      <c r="O99" s="44" t="s">
        <v>59</v>
      </c>
      <c r="P99" s="44" t="s">
        <v>583</v>
      </c>
      <c r="Q99" s="45">
        <v>46147.77581018519</v>
      </c>
      <c r="R99" s="45">
        <v>46147.77810185185</v>
      </c>
      <c r="S99" s="46">
        <v>180.0</v>
      </c>
      <c r="T99" s="45">
        <v>46147.78346064815</v>
      </c>
      <c r="U99" s="46">
        <v>725.0</v>
      </c>
      <c r="V99" s="46">
        <v>3.0</v>
      </c>
      <c r="W99" s="47">
        <v>3250.0</v>
      </c>
      <c r="X99" s="46">
        <v>1.0</v>
      </c>
      <c r="Y99" s="46">
        <v>2.0</v>
      </c>
      <c r="Z99" s="46">
        <v>0.0</v>
      </c>
      <c r="AA99" s="46">
        <v>1.0</v>
      </c>
      <c r="AB99" s="46">
        <v>0.0</v>
      </c>
      <c r="AC99" s="46">
        <v>0.0</v>
      </c>
      <c r="AD99" s="46">
        <v>0.0</v>
      </c>
      <c r="AE99" s="46">
        <v>0.0</v>
      </c>
      <c r="AF99" s="44" t="s">
        <v>61</v>
      </c>
      <c r="AG99" s="48" t="b">
        <v>0</v>
      </c>
      <c r="AH99" s="48" t="b">
        <v>0</v>
      </c>
      <c r="AI99" s="48" t="b">
        <v>0</v>
      </c>
      <c r="AJ99" s="48" t="b">
        <v>0</v>
      </c>
      <c r="AK99" s="48" t="b">
        <v>0</v>
      </c>
      <c r="AL99" s="48" t="b">
        <v>0</v>
      </c>
      <c r="AM99" s="49" t="s">
        <v>584</v>
      </c>
      <c r="AN99" s="100">
        <v>46147.0</v>
      </c>
      <c r="AO99" s="35" t="s">
        <v>582</v>
      </c>
      <c r="AP99" s="36"/>
      <c r="AQ99" s="37"/>
      <c r="AR99" s="37"/>
      <c r="AS99" s="50"/>
      <c r="AT99" s="39" t="b">
        <v>1</v>
      </c>
      <c r="AU99" s="39" t="b">
        <v>0</v>
      </c>
      <c r="AV99" s="51" t="b">
        <v>0</v>
      </c>
      <c r="AW99" s="40"/>
    </row>
    <row r="100" hidden="1" outlineLevel="1">
      <c r="A100" s="41"/>
      <c r="B100" s="26" t="s">
        <v>585</v>
      </c>
      <c r="C100" s="42" t="s">
        <v>575</v>
      </c>
      <c r="D100" s="42" t="s">
        <v>50</v>
      </c>
      <c r="E100" s="43">
        <v>2025.0</v>
      </c>
      <c r="F100" s="44" t="s">
        <v>188</v>
      </c>
      <c r="G100" s="44" t="s">
        <v>220</v>
      </c>
      <c r="H100" s="44" t="s">
        <v>576</v>
      </c>
      <c r="I100" s="44" t="s">
        <v>577</v>
      </c>
      <c r="J100" s="44" t="s">
        <v>55</v>
      </c>
      <c r="K100" s="44" t="s">
        <v>576</v>
      </c>
      <c r="L100" s="44" t="s">
        <v>586</v>
      </c>
      <c r="M100" s="44" t="s">
        <v>587</v>
      </c>
      <c r="N100" s="44" t="s">
        <v>58</v>
      </c>
      <c r="O100" s="44" t="s">
        <v>59</v>
      </c>
      <c r="P100" s="44" t="s">
        <v>588</v>
      </c>
      <c r="Q100" s="45">
        <v>46147.795023148145</v>
      </c>
      <c r="R100" s="45">
        <v>46147.797118055554</v>
      </c>
      <c r="S100" s="46">
        <v>123.0</v>
      </c>
      <c r="T100" s="45">
        <v>46147.80212962963</v>
      </c>
      <c r="U100" s="46">
        <v>22020.0</v>
      </c>
      <c r="V100" s="46">
        <v>3.0</v>
      </c>
      <c r="W100" s="47">
        <v>2675.0</v>
      </c>
      <c r="X100" s="46">
        <v>1.0</v>
      </c>
      <c r="Y100" s="46">
        <v>2.0</v>
      </c>
      <c r="Z100" s="46">
        <v>0.0</v>
      </c>
      <c r="AA100" s="46">
        <v>0.0</v>
      </c>
      <c r="AB100" s="46">
        <v>0.0</v>
      </c>
      <c r="AC100" s="46">
        <v>0.0</v>
      </c>
      <c r="AD100" s="46">
        <v>0.0</v>
      </c>
      <c r="AE100" s="46">
        <v>0.0</v>
      </c>
      <c r="AF100" s="44" t="s">
        <v>61</v>
      </c>
      <c r="AG100" s="48" t="b">
        <v>0</v>
      </c>
      <c r="AH100" s="48" t="b">
        <v>0</v>
      </c>
      <c r="AI100" s="48" t="b">
        <v>0</v>
      </c>
      <c r="AJ100" s="48" t="b">
        <v>0</v>
      </c>
      <c r="AK100" s="48" t="b">
        <v>0</v>
      </c>
      <c r="AL100" s="48" t="b">
        <v>0</v>
      </c>
      <c r="AM100" s="49" t="s">
        <v>589</v>
      </c>
      <c r="AN100" s="100">
        <v>46147.0</v>
      </c>
      <c r="AO100" s="35" t="s">
        <v>587</v>
      </c>
      <c r="AP100" s="36"/>
      <c r="AQ100" s="37"/>
      <c r="AR100" s="37"/>
      <c r="AS100" s="50"/>
      <c r="AT100" s="39" t="b">
        <v>1</v>
      </c>
      <c r="AU100" s="39" t="b">
        <v>0</v>
      </c>
      <c r="AV100" s="51" t="b">
        <v>0</v>
      </c>
      <c r="AW100" s="40"/>
    </row>
    <row r="101" hidden="1" outlineLevel="1">
      <c r="A101" s="41"/>
      <c r="B101" s="26" t="s">
        <v>590</v>
      </c>
      <c r="C101" s="42" t="s">
        <v>591</v>
      </c>
      <c r="D101" s="42" t="s">
        <v>50</v>
      </c>
      <c r="E101" s="43">
        <v>2023.0</v>
      </c>
      <c r="F101" s="44" t="s">
        <v>188</v>
      </c>
      <c r="G101" s="44" t="s">
        <v>189</v>
      </c>
      <c r="H101" s="44" t="s">
        <v>592</v>
      </c>
      <c r="I101" s="44" t="s">
        <v>593</v>
      </c>
      <c r="J101" s="44" t="s">
        <v>55</v>
      </c>
      <c r="K101" s="44" t="s">
        <v>592</v>
      </c>
      <c r="L101" s="44" t="s">
        <v>594</v>
      </c>
      <c r="M101" s="44" t="s">
        <v>595</v>
      </c>
      <c r="N101" s="44" t="s">
        <v>76</v>
      </c>
      <c r="O101" s="44" t="s">
        <v>59</v>
      </c>
      <c r="P101" s="44" t="s">
        <v>596</v>
      </c>
      <c r="Q101" s="45">
        <v>46147.867002314815</v>
      </c>
      <c r="R101" s="45">
        <v>46147.869155092594</v>
      </c>
      <c r="S101" s="46">
        <v>100.0</v>
      </c>
      <c r="T101" s="45">
        <v>46147.871145833335</v>
      </c>
      <c r="U101" s="46">
        <v>5277.0</v>
      </c>
      <c r="V101" s="46">
        <v>2.0</v>
      </c>
      <c r="W101" s="47">
        <v>4997.5</v>
      </c>
      <c r="X101" s="46">
        <v>0.0</v>
      </c>
      <c r="Y101" s="46">
        <v>0.0</v>
      </c>
      <c r="Z101" s="46">
        <v>3.0</v>
      </c>
      <c r="AA101" s="46">
        <v>1.0</v>
      </c>
      <c r="AB101" s="46">
        <v>1.0</v>
      </c>
      <c r="AC101" s="46">
        <v>0.0</v>
      </c>
      <c r="AD101" s="46">
        <v>0.0</v>
      </c>
      <c r="AE101" s="46">
        <v>0.0</v>
      </c>
      <c r="AF101" s="44" t="s">
        <v>61</v>
      </c>
      <c r="AG101" s="48" t="b">
        <v>0</v>
      </c>
      <c r="AH101" s="48" t="b">
        <v>0</v>
      </c>
      <c r="AI101" s="48" t="b">
        <v>0</v>
      </c>
      <c r="AJ101" s="48" t="b">
        <v>0</v>
      </c>
      <c r="AK101" s="48" t="b">
        <v>0</v>
      </c>
      <c r="AL101" s="48" t="b">
        <v>0</v>
      </c>
      <c r="AM101" s="54"/>
      <c r="AN101" s="100">
        <v>46147.0</v>
      </c>
      <c r="AO101" s="35" t="s">
        <v>595</v>
      </c>
      <c r="AP101" s="36"/>
      <c r="AQ101" s="37"/>
      <c r="AR101" s="37"/>
      <c r="AS101" s="50"/>
      <c r="AT101" s="39" t="b">
        <v>1</v>
      </c>
      <c r="AU101" s="39" t="b">
        <v>0</v>
      </c>
      <c r="AV101" s="51" t="b">
        <v>0</v>
      </c>
      <c r="AW101" s="40"/>
    </row>
    <row r="102" hidden="1" outlineLevel="1">
      <c r="A102" s="41"/>
      <c r="B102" s="26" t="s">
        <v>597</v>
      </c>
      <c r="C102" s="42" t="s">
        <v>591</v>
      </c>
      <c r="D102" s="42" t="s">
        <v>50</v>
      </c>
      <c r="E102" s="46">
        <v>2023.0</v>
      </c>
      <c r="F102" s="44" t="s">
        <v>188</v>
      </c>
      <c r="G102" s="44" t="s">
        <v>189</v>
      </c>
      <c r="H102" s="44" t="s">
        <v>592</v>
      </c>
      <c r="I102" s="44" t="s">
        <v>593</v>
      </c>
      <c r="J102" s="44" t="s">
        <v>55</v>
      </c>
      <c r="K102" s="44" t="s">
        <v>592</v>
      </c>
      <c r="L102" s="44" t="s">
        <v>594</v>
      </c>
      <c r="M102" s="44" t="s">
        <v>598</v>
      </c>
      <c r="N102" s="44" t="s">
        <v>76</v>
      </c>
      <c r="O102" s="44" t="s">
        <v>59</v>
      </c>
      <c r="P102" s="44" t="s">
        <v>599</v>
      </c>
      <c r="Q102" s="45">
        <v>46147.88856481481</v>
      </c>
      <c r="R102" s="45">
        <v>46147.890393518515</v>
      </c>
      <c r="S102" s="46">
        <v>128.0</v>
      </c>
      <c r="T102" s="45">
        <v>46147.89450231481</v>
      </c>
      <c r="U102" s="46">
        <v>1259.0</v>
      </c>
      <c r="V102" s="46">
        <v>3.0</v>
      </c>
      <c r="W102" s="47">
        <v>2675.0</v>
      </c>
      <c r="X102" s="46">
        <v>0.0</v>
      </c>
      <c r="Y102" s="46">
        <v>0.0</v>
      </c>
      <c r="Z102" s="46">
        <v>0.0</v>
      </c>
      <c r="AA102" s="46">
        <v>1.0</v>
      </c>
      <c r="AB102" s="46">
        <v>0.0</v>
      </c>
      <c r="AC102" s="46">
        <v>0.0</v>
      </c>
      <c r="AD102" s="46">
        <v>0.0</v>
      </c>
      <c r="AE102" s="46">
        <v>0.0</v>
      </c>
      <c r="AF102" s="44" t="s">
        <v>61</v>
      </c>
      <c r="AG102" s="48" t="b">
        <v>0</v>
      </c>
      <c r="AH102" s="48" t="b">
        <v>0</v>
      </c>
      <c r="AI102" s="48" t="b">
        <v>0</v>
      </c>
      <c r="AJ102" s="48" t="b">
        <v>0</v>
      </c>
      <c r="AK102" s="48" t="b">
        <v>0</v>
      </c>
      <c r="AL102" s="48" t="b">
        <v>0</v>
      </c>
      <c r="AM102" s="49" t="s">
        <v>560</v>
      </c>
      <c r="AN102" s="100">
        <v>46147.0</v>
      </c>
      <c r="AO102" s="35" t="s">
        <v>598</v>
      </c>
      <c r="AP102" s="36"/>
      <c r="AQ102" s="37"/>
      <c r="AR102" s="37"/>
      <c r="AS102" s="50"/>
      <c r="AT102" s="39" t="b">
        <v>1</v>
      </c>
      <c r="AU102" s="39" t="b">
        <v>0</v>
      </c>
      <c r="AV102" s="51" t="b">
        <v>0</v>
      </c>
      <c r="AW102" s="40"/>
    </row>
    <row r="103" hidden="1" outlineLevel="1">
      <c r="A103" s="41"/>
      <c r="B103" s="26" t="s">
        <v>600</v>
      </c>
      <c r="C103" s="42" t="s">
        <v>601</v>
      </c>
      <c r="D103" s="42" t="s">
        <v>50</v>
      </c>
      <c r="E103" s="46">
        <v>2023.0</v>
      </c>
      <c r="F103" s="44" t="s">
        <v>188</v>
      </c>
      <c r="G103" s="44" t="s">
        <v>189</v>
      </c>
      <c r="H103" s="44" t="s">
        <v>602</v>
      </c>
      <c r="I103" s="44" t="s">
        <v>603</v>
      </c>
      <c r="J103" s="44" t="s">
        <v>55</v>
      </c>
      <c r="K103" s="44" t="s">
        <v>602</v>
      </c>
      <c r="L103" s="44" t="s">
        <v>604</v>
      </c>
      <c r="M103" s="44" t="s">
        <v>605</v>
      </c>
      <c r="N103" s="44" t="s">
        <v>76</v>
      </c>
      <c r="O103" s="44" t="s">
        <v>59</v>
      </c>
      <c r="P103" s="44" t="s">
        <v>606</v>
      </c>
      <c r="Q103" s="45">
        <v>46147.75210648148</v>
      </c>
      <c r="R103" s="45">
        <v>46147.754849537036</v>
      </c>
      <c r="S103" s="46">
        <v>222.0</v>
      </c>
      <c r="T103" s="45">
        <v>46147.75730324074</v>
      </c>
      <c r="U103" s="46">
        <v>700467.0</v>
      </c>
      <c r="V103" s="46">
        <v>2.0</v>
      </c>
      <c r="W103" s="47">
        <v>7430.0</v>
      </c>
      <c r="X103" s="46">
        <v>2.0</v>
      </c>
      <c r="Y103" s="46">
        <v>0.0</v>
      </c>
      <c r="Z103" s="46">
        <v>15.0</v>
      </c>
      <c r="AA103" s="46">
        <v>1.0</v>
      </c>
      <c r="AB103" s="46">
        <v>0.0</v>
      </c>
      <c r="AC103" s="46">
        <v>0.0</v>
      </c>
      <c r="AD103" s="46">
        <v>0.0</v>
      </c>
      <c r="AE103" s="46">
        <v>0.0</v>
      </c>
      <c r="AF103" s="44" t="s">
        <v>61</v>
      </c>
      <c r="AG103" s="48" t="b">
        <v>0</v>
      </c>
      <c r="AH103" s="48" t="b">
        <v>0</v>
      </c>
      <c r="AI103" s="48" t="b">
        <v>0</v>
      </c>
      <c r="AJ103" s="48" t="b">
        <v>0</v>
      </c>
      <c r="AK103" s="48" t="b">
        <v>0</v>
      </c>
      <c r="AL103" s="48" t="b">
        <v>0</v>
      </c>
      <c r="AM103" s="54"/>
      <c r="AN103" s="100">
        <v>46147.0</v>
      </c>
      <c r="AO103" s="35" t="s">
        <v>605</v>
      </c>
      <c r="AP103" s="36"/>
      <c r="AQ103" s="37"/>
      <c r="AR103" s="37"/>
      <c r="AS103" s="50"/>
      <c r="AT103" s="39" t="b">
        <v>1</v>
      </c>
      <c r="AU103" s="39" t="b">
        <v>0</v>
      </c>
      <c r="AV103" s="51" t="b">
        <v>0</v>
      </c>
      <c r="AW103" s="40"/>
    </row>
    <row r="104" hidden="1" outlineLevel="1">
      <c r="A104" s="41"/>
      <c r="B104" s="26" t="s">
        <v>607</v>
      </c>
      <c r="C104" s="42" t="s">
        <v>601</v>
      </c>
      <c r="D104" s="42" t="s">
        <v>50</v>
      </c>
      <c r="E104" s="43">
        <v>2023.0</v>
      </c>
      <c r="F104" s="44" t="s">
        <v>188</v>
      </c>
      <c r="G104" s="44" t="s">
        <v>220</v>
      </c>
      <c r="H104" s="44" t="s">
        <v>602</v>
      </c>
      <c r="I104" s="44" t="s">
        <v>603</v>
      </c>
      <c r="J104" s="44" t="s">
        <v>55</v>
      </c>
      <c r="K104" s="44" t="s">
        <v>602</v>
      </c>
      <c r="L104" s="44" t="s">
        <v>604</v>
      </c>
      <c r="M104" s="44" t="s">
        <v>608</v>
      </c>
      <c r="N104" s="44" t="s">
        <v>76</v>
      </c>
      <c r="O104" s="44" t="s">
        <v>59</v>
      </c>
      <c r="P104" s="44" t="s">
        <v>609</v>
      </c>
      <c r="Q104" s="45">
        <v>46147.77185185185</v>
      </c>
      <c r="R104" s="45">
        <v>46147.774039351854</v>
      </c>
      <c r="S104" s="46">
        <v>174.0</v>
      </c>
      <c r="T104" s="45">
        <v>46147.77793981481</v>
      </c>
      <c r="U104" s="46">
        <v>702262.0</v>
      </c>
      <c r="V104" s="46">
        <v>2.0</v>
      </c>
      <c r="W104" s="47">
        <v>6030.0</v>
      </c>
      <c r="X104" s="46">
        <v>0.0</v>
      </c>
      <c r="Y104" s="46">
        <v>0.0</v>
      </c>
      <c r="Z104" s="46">
        <v>14.0</v>
      </c>
      <c r="AA104" s="46">
        <v>1.0</v>
      </c>
      <c r="AB104" s="46">
        <v>0.0</v>
      </c>
      <c r="AC104" s="46">
        <v>0.0</v>
      </c>
      <c r="AD104" s="46">
        <v>0.0</v>
      </c>
      <c r="AE104" s="46">
        <v>0.0</v>
      </c>
      <c r="AF104" s="44" t="s">
        <v>61</v>
      </c>
      <c r="AG104" s="48" t="b">
        <v>0</v>
      </c>
      <c r="AH104" s="48" t="b">
        <v>0</v>
      </c>
      <c r="AI104" s="48" t="b">
        <v>0</v>
      </c>
      <c r="AJ104" s="48" t="b">
        <v>0</v>
      </c>
      <c r="AK104" s="48" t="b">
        <v>0</v>
      </c>
      <c r="AL104" s="48" t="b">
        <v>0</v>
      </c>
      <c r="AM104" s="49" t="s">
        <v>560</v>
      </c>
      <c r="AN104" s="100">
        <v>46147.0</v>
      </c>
      <c r="AO104" s="35" t="s">
        <v>608</v>
      </c>
      <c r="AP104" s="36"/>
      <c r="AQ104" s="37"/>
      <c r="AR104" s="37"/>
      <c r="AS104" s="50"/>
      <c r="AT104" s="39" t="b">
        <v>1</v>
      </c>
      <c r="AU104" s="39" t="b">
        <v>0</v>
      </c>
      <c r="AV104" s="51" t="b">
        <v>0</v>
      </c>
      <c r="AW104" s="40"/>
    </row>
    <row r="105" hidden="1" outlineLevel="1">
      <c r="A105" s="41"/>
      <c r="B105" s="26" t="s">
        <v>610</v>
      </c>
      <c r="C105" s="84" t="s">
        <v>611</v>
      </c>
      <c r="D105" s="84" t="s">
        <v>50</v>
      </c>
      <c r="E105" s="85">
        <v>2023.0</v>
      </c>
      <c r="F105" s="84" t="s">
        <v>188</v>
      </c>
      <c r="G105" s="84" t="s">
        <v>189</v>
      </c>
      <c r="H105" s="84" t="s">
        <v>612</v>
      </c>
      <c r="I105" s="84" t="s">
        <v>613</v>
      </c>
      <c r="J105" s="84" t="s">
        <v>55</v>
      </c>
      <c r="K105" s="84" t="s">
        <v>612</v>
      </c>
      <c r="L105" s="84" t="s">
        <v>614</v>
      </c>
      <c r="M105" s="84" t="s">
        <v>615</v>
      </c>
      <c r="N105" s="84" t="s">
        <v>58</v>
      </c>
      <c r="O105" s="84" t="s">
        <v>59</v>
      </c>
      <c r="P105" s="84" t="s">
        <v>616</v>
      </c>
      <c r="Q105" s="88">
        <v>46147.680868055555</v>
      </c>
      <c r="R105" s="88">
        <v>46147.70737268519</v>
      </c>
      <c r="S105" s="85">
        <v>338.0</v>
      </c>
      <c r="T105" s="88">
        <v>46147.7090625</v>
      </c>
      <c r="U105" s="85">
        <v>2534.0</v>
      </c>
      <c r="V105" s="85">
        <v>2.0</v>
      </c>
      <c r="W105" s="85">
        <v>2800.0</v>
      </c>
      <c r="X105" s="85">
        <v>1.0</v>
      </c>
      <c r="Y105" s="85">
        <v>0.0</v>
      </c>
      <c r="Z105" s="85">
        <v>1.0</v>
      </c>
      <c r="AA105" s="85">
        <v>0.0</v>
      </c>
      <c r="AB105" s="85">
        <v>0.0</v>
      </c>
      <c r="AC105" s="85">
        <v>0.0</v>
      </c>
      <c r="AD105" s="85">
        <v>0.0</v>
      </c>
      <c r="AE105" s="85">
        <v>0.0</v>
      </c>
      <c r="AF105" s="84" t="s">
        <v>61</v>
      </c>
      <c r="AG105" s="132" t="b">
        <v>0</v>
      </c>
      <c r="AH105" s="132" t="b">
        <v>0</v>
      </c>
      <c r="AI105" s="132" t="b">
        <v>0</v>
      </c>
      <c r="AJ105" s="132" t="b">
        <v>0</v>
      </c>
      <c r="AK105" s="132" t="b">
        <v>0</v>
      </c>
      <c r="AL105" s="132" t="b">
        <v>0</v>
      </c>
      <c r="AM105" s="91"/>
      <c r="AN105" s="100">
        <v>46147.0</v>
      </c>
      <c r="AO105" s="35" t="s">
        <v>615</v>
      </c>
      <c r="AP105" s="36" t="s">
        <v>232</v>
      </c>
      <c r="AQ105" s="37"/>
      <c r="AR105" s="37" t="s">
        <v>470</v>
      </c>
      <c r="AS105" s="35" t="s">
        <v>617</v>
      </c>
      <c r="AT105" s="39" t="b">
        <v>0</v>
      </c>
      <c r="AU105" s="39" t="b">
        <v>1</v>
      </c>
      <c r="AV105" s="39" t="b">
        <v>1</v>
      </c>
      <c r="AW105" s="40"/>
    </row>
    <row r="106" hidden="1" outlineLevel="1">
      <c r="A106" s="41"/>
      <c r="B106" s="26" t="s">
        <v>618</v>
      </c>
      <c r="C106" s="84" t="s">
        <v>611</v>
      </c>
      <c r="D106" s="84" t="s">
        <v>50</v>
      </c>
      <c r="E106" s="85">
        <v>2023.0</v>
      </c>
      <c r="F106" s="84" t="s">
        <v>188</v>
      </c>
      <c r="G106" s="84" t="s">
        <v>189</v>
      </c>
      <c r="H106" s="84" t="s">
        <v>612</v>
      </c>
      <c r="I106" s="84" t="s">
        <v>613</v>
      </c>
      <c r="J106" s="84" t="s">
        <v>98</v>
      </c>
      <c r="K106" s="84" t="s">
        <v>612</v>
      </c>
      <c r="L106" s="84" t="s">
        <v>619</v>
      </c>
      <c r="M106" s="84" t="s">
        <v>620</v>
      </c>
      <c r="N106" s="84" t="s">
        <v>404</v>
      </c>
      <c r="O106" s="84" t="s">
        <v>59</v>
      </c>
      <c r="P106" s="84" t="s">
        <v>621</v>
      </c>
      <c r="Q106" s="88">
        <v>46147.70978009259</v>
      </c>
      <c r="R106" s="88">
        <v>46147.71511574074</v>
      </c>
      <c r="S106" s="85">
        <v>141.0</v>
      </c>
      <c r="T106" s="88">
        <v>46147.725625</v>
      </c>
      <c r="U106" s="85">
        <v>1438.0</v>
      </c>
      <c r="V106" s="85">
        <v>2.0</v>
      </c>
      <c r="W106" s="85">
        <v>2800.0</v>
      </c>
      <c r="X106" s="85">
        <v>1.0</v>
      </c>
      <c r="Y106" s="85">
        <v>0.0</v>
      </c>
      <c r="Z106" s="85">
        <v>1.0</v>
      </c>
      <c r="AA106" s="85">
        <v>0.0</v>
      </c>
      <c r="AB106" s="85">
        <v>0.0</v>
      </c>
      <c r="AC106" s="85">
        <v>0.0</v>
      </c>
      <c r="AD106" s="85">
        <v>0.0</v>
      </c>
      <c r="AE106" s="85">
        <v>0.0</v>
      </c>
      <c r="AF106" s="84" t="s">
        <v>61</v>
      </c>
      <c r="AG106" s="132" t="b">
        <v>0</v>
      </c>
      <c r="AH106" s="132" t="b">
        <v>0</v>
      </c>
      <c r="AI106" s="132" t="b">
        <v>0</v>
      </c>
      <c r="AJ106" s="132" t="b">
        <v>0</v>
      </c>
      <c r="AK106" s="132" t="b">
        <v>0</v>
      </c>
      <c r="AL106" s="132" t="b">
        <v>0</v>
      </c>
      <c r="AM106" s="133"/>
      <c r="AN106" s="100">
        <v>46147.0</v>
      </c>
      <c r="AO106" s="35" t="s">
        <v>620</v>
      </c>
      <c r="AP106" s="36"/>
      <c r="AQ106" s="37"/>
      <c r="AR106" s="37"/>
      <c r="AS106" s="50"/>
      <c r="AT106" s="39" t="b">
        <v>1</v>
      </c>
      <c r="AU106" s="39" t="b">
        <v>0</v>
      </c>
      <c r="AV106" s="51" t="b">
        <v>0</v>
      </c>
      <c r="AW106" s="40"/>
    </row>
    <row r="107" hidden="1" outlineLevel="1">
      <c r="A107" s="25" t="s">
        <v>622</v>
      </c>
      <c r="B107" s="26" t="s">
        <v>623</v>
      </c>
      <c r="C107" s="42" t="s">
        <v>624</v>
      </c>
      <c r="D107" s="42" t="s">
        <v>625</v>
      </c>
      <c r="E107" s="43">
        <v>2021.0</v>
      </c>
      <c r="F107" s="44" t="s">
        <v>51</v>
      </c>
      <c r="G107" s="44" t="s">
        <v>52</v>
      </c>
      <c r="H107" s="44" t="s">
        <v>626</v>
      </c>
      <c r="I107" s="44" t="s">
        <v>627</v>
      </c>
      <c r="J107" s="44" t="s">
        <v>628</v>
      </c>
      <c r="K107" s="44" t="s">
        <v>626</v>
      </c>
      <c r="L107" s="44" t="s">
        <v>629</v>
      </c>
      <c r="M107" s="44" t="s">
        <v>630</v>
      </c>
      <c r="N107" s="44" t="s">
        <v>631</v>
      </c>
      <c r="O107" s="44" t="s">
        <v>59</v>
      </c>
      <c r="P107" s="44" t="s">
        <v>632</v>
      </c>
      <c r="Q107" s="45">
        <v>46147.42744212963</v>
      </c>
      <c r="R107" s="45">
        <v>46147.43138888889</v>
      </c>
      <c r="S107" s="46">
        <v>287.0</v>
      </c>
      <c r="T107" s="45">
        <v>46147.43418981481</v>
      </c>
      <c r="U107" s="46">
        <v>847.0</v>
      </c>
      <c r="V107" s="46">
        <v>2.0</v>
      </c>
      <c r="W107" s="47">
        <v>8525.0</v>
      </c>
      <c r="X107" s="46">
        <v>6.0</v>
      </c>
      <c r="Y107" s="46">
        <v>0.0</v>
      </c>
      <c r="Z107" s="46">
        <v>6.0</v>
      </c>
      <c r="AA107" s="46">
        <v>0.0</v>
      </c>
      <c r="AB107" s="46">
        <v>0.0</v>
      </c>
      <c r="AC107" s="46">
        <v>0.0</v>
      </c>
      <c r="AD107" s="46">
        <v>0.0</v>
      </c>
      <c r="AE107" s="46">
        <v>0.0</v>
      </c>
      <c r="AF107" s="44" t="s">
        <v>633</v>
      </c>
      <c r="AG107" s="48" t="b">
        <v>0</v>
      </c>
      <c r="AH107" s="48" t="b">
        <v>0</v>
      </c>
      <c r="AI107" s="48" t="b">
        <v>0</v>
      </c>
      <c r="AJ107" s="48" t="b">
        <v>0</v>
      </c>
      <c r="AK107" s="48" t="b">
        <v>0</v>
      </c>
      <c r="AL107" s="48" t="b">
        <v>0</v>
      </c>
      <c r="AM107" s="54"/>
      <c r="AN107" s="100">
        <v>46147.0</v>
      </c>
      <c r="AO107" s="35" t="s">
        <v>630</v>
      </c>
      <c r="AP107" s="36" t="s">
        <v>62</v>
      </c>
      <c r="AQ107" s="37"/>
      <c r="AR107" s="37" t="s">
        <v>634</v>
      </c>
      <c r="AS107" s="35" t="s">
        <v>635</v>
      </c>
      <c r="AT107" s="39" t="b">
        <v>0</v>
      </c>
      <c r="AU107" s="39" t="b">
        <v>1</v>
      </c>
      <c r="AV107" s="39" t="b">
        <v>1</v>
      </c>
      <c r="AW107" s="40"/>
    </row>
    <row r="108" hidden="1" outlineLevel="1">
      <c r="A108" s="41"/>
      <c r="B108" s="26" t="s">
        <v>636</v>
      </c>
      <c r="C108" s="42" t="s">
        <v>624</v>
      </c>
      <c r="D108" s="42" t="s">
        <v>625</v>
      </c>
      <c r="E108" s="46">
        <v>2021.0</v>
      </c>
      <c r="F108" s="44" t="s">
        <v>51</v>
      </c>
      <c r="G108" s="44" t="s">
        <v>71</v>
      </c>
      <c r="H108" s="44" t="s">
        <v>626</v>
      </c>
      <c r="I108" s="44" t="s">
        <v>627</v>
      </c>
      <c r="J108" s="44" t="s">
        <v>628</v>
      </c>
      <c r="K108" s="44" t="s">
        <v>626</v>
      </c>
      <c r="L108" s="44" t="s">
        <v>629</v>
      </c>
      <c r="M108" s="44" t="s">
        <v>637</v>
      </c>
      <c r="N108" s="44" t="s">
        <v>631</v>
      </c>
      <c r="O108" s="44" t="s">
        <v>59</v>
      </c>
      <c r="P108" s="44" t="s">
        <v>638</v>
      </c>
      <c r="Q108" s="45">
        <v>46147.46008101852</v>
      </c>
      <c r="R108" s="45">
        <v>46147.46486111111</v>
      </c>
      <c r="S108" s="46">
        <v>341.0</v>
      </c>
      <c r="T108" s="45">
        <v>46147.473078703704</v>
      </c>
      <c r="U108" s="46">
        <v>1847.0</v>
      </c>
      <c r="V108" s="46">
        <v>3.0</v>
      </c>
      <c r="W108" s="47">
        <v>7050.0</v>
      </c>
      <c r="X108" s="46">
        <v>3.0</v>
      </c>
      <c r="Y108" s="46">
        <v>0.0</v>
      </c>
      <c r="Z108" s="46">
        <v>5.0</v>
      </c>
      <c r="AA108" s="46">
        <v>0.0</v>
      </c>
      <c r="AB108" s="46">
        <v>0.0</v>
      </c>
      <c r="AC108" s="46">
        <v>0.0</v>
      </c>
      <c r="AD108" s="46">
        <v>0.0</v>
      </c>
      <c r="AE108" s="46">
        <v>0.0</v>
      </c>
      <c r="AF108" s="44" t="s">
        <v>633</v>
      </c>
      <c r="AG108" s="48" t="b">
        <v>0</v>
      </c>
      <c r="AH108" s="48" t="b">
        <v>0</v>
      </c>
      <c r="AI108" s="48" t="b">
        <v>0</v>
      </c>
      <c r="AJ108" s="48" t="b">
        <v>0</v>
      </c>
      <c r="AK108" s="48" t="b">
        <v>0</v>
      </c>
      <c r="AL108" s="48" t="b">
        <v>0</v>
      </c>
      <c r="AM108" s="49" t="s">
        <v>639</v>
      </c>
      <c r="AN108" s="100">
        <v>46147.0</v>
      </c>
      <c r="AO108" s="35" t="s">
        <v>637</v>
      </c>
      <c r="AP108" s="36"/>
      <c r="AQ108" s="37"/>
      <c r="AR108" s="37"/>
      <c r="AS108" s="35"/>
      <c r="AT108" s="39" t="b">
        <v>1</v>
      </c>
      <c r="AU108" s="39" t="b">
        <v>0</v>
      </c>
      <c r="AV108" s="51" t="b">
        <v>0</v>
      </c>
      <c r="AW108" s="40"/>
    </row>
    <row r="109" hidden="1" outlineLevel="1">
      <c r="A109" s="25" t="s">
        <v>640</v>
      </c>
      <c r="B109" s="26" t="s">
        <v>641</v>
      </c>
      <c r="C109" s="27" t="s">
        <v>642</v>
      </c>
      <c r="D109" s="27" t="s">
        <v>50</v>
      </c>
      <c r="E109" s="135">
        <v>2021.0</v>
      </c>
      <c r="F109" s="29" t="s">
        <v>51</v>
      </c>
      <c r="G109" s="29" t="s">
        <v>643</v>
      </c>
      <c r="H109" s="29" t="s">
        <v>644</v>
      </c>
      <c r="I109" s="29" t="s">
        <v>564</v>
      </c>
      <c r="J109" s="29" t="s">
        <v>55</v>
      </c>
      <c r="K109" s="29" t="s">
        <v>644</v>
      </c>
      <c r="L109" s="29" t="s">
        <v>645</v>
      </c>
      <c r="M109" s="29" t="s">
        <v>646</v>
      </c>
      <c r="N109" s="29" t="s">
        <v>76</v>
      </c>
      <c r="O109" s="29" t="s">
        <v>59</v>
      </c>
      <c r="P109" s="29" t="s">
        <v>647</v>
      </c>
      <c r="Q109" s="30">
        <v>46148.576875</v>
      </c>
      <c r="R109" s="30">
        <v>46148.57910879629</v>
      </c>
      <c r="S109" s="28">
        <v>183.0</v>
      </c>
      <c r="T109" s="30">
        <v>46148.58306712963</v>
      </c>
      <c r="U109" s="28">
        <v>607.0</v>
      </c>
      <c r="V109" s="28">
        <v>2.0</v>
      </c>
      <c r="W109" s="31">
        <v>7667.5</v>
      </c>
      <c r="X109" s="28">
        <v>0.0</v>
      </c>
      <c r="Y109" s="28">
        <v>1.0</v>
      </c>
      <c r="Z109" s="28">
        <v>4.0</v>
      </c>
      <c r="AA109" s="28">
        <v>1.0</v>
      </c>
      <c r="AB109" s="28">
        <v>1.0</v>
      </c>
      <c r="AC109" s="28">
        <v>2.0</v>
      </c>
      <c r="AD109" s="28">
        <v>5.0</v>
      </c>
      <c r="AE109" s="28">
        <v>1.0</v>
      </c>
      <c r="AF109" s="29" t="s">
        <v>61</v>
      </c>
      <c r="AG109" s="32" t="b">
        <v>0</v>
      </c>
      <c r="AH109" s="32" t="b">
        <v>0</v>
      </c>
      <c r="AI109" s="32" t="b">
        <v>0</v>
      </c>
      <c r="AJ109" s="32" t="b">
        <v>0</v>
      </c>
      <c r="AK109" s="32" t="b">
        <v>0</v>
      </c>
      <c r="AL109" s="32" t="b">
        <v>0</v>
      </c>
      <c r="AM109" s="33"/>
      <c r="AN109" s="100">
        <v>46148.0</v>
      </c>
      <c r="AO109" s="35" t="s">
        <v>646</v>
      </c>
      <c r="AP109" s="36" t="s">
        <v>62</v>
      </c>
      <c r="AQ109" s="37"/>
      <c r="AR109" s="37" t="s">
        <v>648</v>
      </c>
      <c r="AS109" s="35" t="s">
        <v>649</v>
      </c>
      <c r="AT109" s="39" t="b">
        <v>0</v>
      </c>
      <c r="AU109" s="39" t="b">
        <v>1</v>
      </c>
      <c r="AV109" s="51" t="b">
        <v>0</v>
      </c>
      <c r="AW109" s="40"/>
    </row>
    <row r="110" hidden="1" outlineLevel="1">
      <c r="A110" s="41"/>
      <c r="B110" s="26" t="s">
        <v>650</v>
      </c>
      <c r="C110" s="42" t="s">
        <v>642</v>
      </c>
      <c r="D110" s="42" t="s">
        <v>50</v>
      </c>
      <c r="E110" s="46">
        <v>2021.0</v>
      </c>
      <c r="F110" s="44" t="s">
        <v>51</v>
      </c>
      <c r="G110" s="44" t="s">
        <v>651</v>
      </c>
      <c r="H110" s="44" t="s">
        <v>644</v>
      </c>
      <c r="I110" s="44" t="s">
        <v>564</v>
      </c>
      <c r="J110" s="44" t="s">
        <v>55</v>
      </c>
      <c r="K110" s="44" t="s">
        <v>644</v>
      </c>
      <c r="L110" s="44" t="s">
        <v>645</v>
      </c>
      <c r="M110" s="44" t="s">
        <v>652</v>
      </c>
      <c r="N110" s="44" t="s">
        <v>180</v>
      </c>
      <c r="O110" s="44" t="s">
        <v>59</v>
      </c>
      <c r="P110" s="44" t="s">
        <v>653</v>
      </c>
      <c r="Q110" s="45">
        <v>46148.579722222225</v>
      </c>
      <c r="R110" s="45">
        <v>46148.58107638889</v>
      </c>
      <c r="S110" s="46">
        <v>109.0</v>
      </c>
      <c r="T110" s="45">
        <v>46148.59652777778</v>
      </c>
      <c r="U110" s="46">
        <v>1530.0</v>
      </c>
      <c r="V110" s="46">
        <v>2.0</v>
      </c>
      <c r="W110" s="47">
        <v>5792.5</v>
      </c>
      <c r="X110" s="46">
        <v>0.0</v>
      </c>
      <c r="Y110" s="46">
        <v>1.0</v>
      </c>
      <c r="Z110" s="46">
        <v>2.0</v>
      </c>
      <c r="AA110" s="46">
        <v>0.0</v>
      </c>
      <c r="AB110" s="46">
        <v>1.0</v>
      </c>
      <c r="AC110" s="46">
        <v>2.0</v>
      </c>
      <c r="AD110" s="46">
        <v>4.0</v>
      </c>
      <c r="AE110" s="46">
        <v>1.0</v>
      </c>
      <c r="AF110" s="44" t="s">
        <v>61</v>
      </c>
      <c r="AG110" s="48" t="b">
        <v>0</v>
      </c>
      <c r="AH110" s="48" t="b">
        <v>0</v>
      </c>
      <c r="AI110" s="48" t="b">
        <v>0</v>
      </c>
      <c r="AJ110" s="48" t="b">
        <v>0</v>
      </c>
      <c r="AK110" s="48" t="b">
        <v>0</v>
      </c>
      <c r="AL110" s="48" t="b">
        <v>0</v>
      </c>
      <c r="AM110" s="49" t="s">
        <v>127</v>
      </c>
      <c r="AN110" s="100">
        <v>46148.0</v>
      </c>
      <c r="AO110" s="35" t="s">
        <v>652</v>
      </c>
      <c r="AP110" s="36"/>
      <c r="AQ110" s="37"/>
      <c r="AR110" s="37"/>
      <c r="AS110" s="50"/>
      <c r="AT110" s="39" t="b">
        <v>1</v>
      </c>
      <c r="AU110" s="39" t="b">
        <v>0</v>
      </c>
      <c r="AV110" s="51" t="b">
        <v>0</v>
      </c>
      <c r="AW110" s="40"/>
    </row>
    <row r="111" hidden="1" outlineLevel="1">
      <c r="A111" s="41"/>
      <c r="B111" s="26" t="s">
        <v>654</v>
      </c>
      <c r="C111" s="42" t="s">
        <v>655</v>
      </c>
      <c r="D111" s="42" t="s">
        <v>537</v>
      </c>
      <c r="E111" s="43">
        <v>2021.0</v>
      </c>
      <c r="F111" s="44" t="s">
        <v>51</v>
      </c>
      <c r="G111" s="44" t="s">
        <v>52</v>
      </c>
      <c r="H111" s="44" t="s">
        <v>656</v>
      </c>
      <c r="I111" s="44" t="s">
        <v>657</v>
      </c>
      <c r="J111" s="44" t="s">
        <v>55</v>
      </c>
      <c r="K111" s="44" t="s">
        <v>656</v>
      </c>
      <c r="L111" s="44" t="s">
        <v>658</v>
      </c>
      <c r="M111" s="44" t="s">
        <v>659</v>
      </c>
      <c r="N111" s="44" t="s">
        <v>76</v>
      </c>
      <c r="O111" s="44" t="s">
        <v>59</v>
      </c>
      <c r="P111" s="44" t="s">
        <v>660</v>
      </c>
      <c r="Q111" s="45">
        <v>46148.77337962963</v>
      </c>
      <c r="R111" s="45">
        <v>46148.77496527778</v>
      </c>
      <c r="S111" s="46">
        <v>110.0</v>
      </c>
      <c r="T111" s="45">
        <v>46148.77675925926</v>
      </c>
      <c r="U111" s="46">
        <v>646.0</v>
      </c>
      <c r="V111" s="46">
        <v>1.0</v>
      </c>
      <c r="W111" s="47">
        <v>11740.0</v>
      </c>
      <c r="X111" s="46">
        <v>6.0</v>
      </c>
      <c r="Y111" s="46">
        <v>3.0</v>
      </c>
      <c r="Z111" s="46">
        <v>8.0</v>
      </c>
      <c r="AA111" s="46">
        <v>5.0</v>
      </c>
      <c r="AB111" s="46">
        <v>1.0</v>
      </c>
      <c r="AC111" s="46">
        <v>0.0</v>
      </c>
      <c r="AD111" s="46">
        <v>1.0</v>
      </c>
      <c r="AE111" s="46">
        <v>0.0</v>
      </c>
      <c r="AF111" s="44" t="s">
        <v>543</v>
      </c>
      <c r="AG111" s="48" t="b">
        <v>0</v>
      </c>
      <c r="AH111" s="48" t="b">
        <v>0</v>
      </c>
      <c r="AI111" s="48" t="b">
        <v>0</v>
      </c>
      <c r="AJ111" s="48" t="b">
        <v>0</v>
      </c>
      <c r="AK111" s="48" t="b">
        <v>0</v>
      </c>
      <c r="AL111" s="48" t="b">
        <v>0</v>
      </c>
      <c r="AM111" s="54"/>
      <c r="AN111" s="100">
        <v>46148.0</v>
      </c>
      <c r="AO111" s="35" t="s">
        <v>659</v>
      </c>
      <c r="AP111" s="36" t="s">
        <v>62</v>
      </c>
      <c r="AQ111" s="37"/>
      <c r="AR111" s="37" t="s">
        <v>661</v>
      </c>
      <c r="AS111" s="35" t="s">
        <v>662</v>
      </c>
      <c r="AT111" s="39" t="b">
        <v>0</v>
      </c>
      <c r="AU111" s="39" t="b">
        <v>1</v>
      </c>
      <c r="AV111" s="39" t="b">
        <v>1</v>
      </c>
      <c r="AW111" s="40"/>
    </row>
    <row r="112" hidden="1" outlineLevel="1">
      <c r="A112" s="41"/>
      <c r="B112" s="26" t="s">
        <v>663</v>
      </c>
      <c r="C112" s="42" t="s">
        <v>655</v>
      </c>
      <c r="D112" s="42" t="s">
        <v>537</v>
      </c>
      <c r="E112" s="43">
        <v>2021.0</v>
      </c>
      <c r="F112" s="44" t="s">
        <v>51</v>
      </c>
      <c r="G112" s="44" t="s">
        <v>52</v>
      </c>
      <c r="H112" s="44" t="s">
        <v>656</v>
      </c>
      <c r="I112" s="44" t="s">
        <v>657</v>
      </c>
      <c r="J112" s="44" t="s">
        <v>55</v>
      </c>
      <c r="K112" s="44" t="s">
        <v>656</v>
      </c>
      <c r="L112" s="44" t="s">
        <v>658</v>
      </c>
      <c r="M112" s="44" t="s">
        <v>664</v>
      </c>
      <c r="N112" s="44" t="s">
        <v>58</v>
      </c>
      <c r="O112" s="44" t="s">
        <v>59</v>
      </c>
      <c r="P112" s="44" t="s">
        <v>665</v>
      </c>
      <c r="Q112" s="45">
        <v>46148.77508101852</v>
      </c>
      <c r="R112" s="45">
        <v>46148.777094907404</v>
      </c>
      <c r="S112" s="46">
        <v>91.0</v>
      </c>
      <c r="T112" s="45">
        <v>46148.78530092593</v>
      </c>
      <c r="U112" s="46">
        <v>1395.0</v>
      </c>
      <c r="V112" s="46">
        <v>1.0</v>
      </c>
      <c r="W112" s="47">
        <v>11115.0</v>
      </c>
      <c r="X112" s="46">
        <v>5.0</v>
      </c>
      <c r="Y112" s="46">
        <v>3.0</v>
      </c>
      <c r="Z112" s="46">
        <v>7.0</v>
      </c>
      <c r="AA112" s="46">
        <v>4.0</v>
      </c>
      <c r="AB112" s="46">
        <v>0.0</v>
      </c>
      <c r="AC112" s="46">
        <v>0.0</v>
      </c>
      <c r="AD112" s="46">
        <v>1.0</v>
      </c>
      <c r="AE112" s="46">
        <v>0.0</v>
      </c>
      <c r="AF112" s="44" t="s">
        <v>543</v>
      </c>
      <c r="AG112" s="48" t="b">
        <v>0</v>
      </c>
      <c r="AH112" s="48" t="b">
        <v>0</v>
      </c>
      <c r="AI112" s="48" t="b">
        <v>0</v>
      </c>
      <c r="AJ112" s="48" t="b">
        <v>0</v>
      </c>
      <c r="AK112" s="48" t="b">
        <v>0</v>
      </c>
      <c r="AL112" s="48" t="b">
        <v>0</v>
      </c>
      <c r="AM112" s="49" t="s">
        <v>666</v>
      </c>
      <c r="AN112" s="100">
        <v>46148.0</v>
      </c>
      <c r="AO112" s="35" t="s">
        <v>664</v>
      </c>
      <c r="AP112" s="36"/>
      <c r="AQ112" s="37"/>
      <c r="AR112" s="37"/>
      <c r="AS112" s="50"/>
      <c r="AT112" s="39" t="b">
        <v>1</v>
      </c>
      <c r="AU112" s="39" t="b">
        <v>0</v>
      </c>
      <c r="AV112" s="51" t="b">
        <v>0</v>
      </c>
      <c r="AW112" s="40"/>
    </row>
    <row r="113" hidden="1" outlineLevel="1">
      <c r="A113" s="41"/>
      <c r="B113" s="26" t="s">
        <v>667</v>
      </c>
      <c r="C113" s="42" t="s">
        <v>668</v>
      </c>
      <c r="D113" s="42" t="s">
        <v>50</v>
      </c>
      <c r="E113" s="43">
        <v>2021.0</v>
      </c>
      <c r="F113" s="44" t="s">
        <v>51</v>
      </c>
      <c r="G113" s="44" t="s">
        <v>52</v>
      </c>
      <c r="H113" s="44" t="s">
        <v>669</v>
      </c>
      <c r="I113" s="44" t="s">
        <v>670</v>
      </c>
      <c r="J113" s="44" t="s">
        <v>55</v>
      </c>
      <c r="K113" s="44" t="s">
        <v>669</v>
      </c>
      <c r="L113" s="44" t="s">
        <v>671</v>
      </c>
      <c r="M113" s="44" t="s">
        <v>672</v>
      </c>
      <c r="N113" s="44" t="s">
        <v>76</v>
      </c>
      <c r="O113" s="44" t="s">
        <v>59</v>
      </c>
      <c r="P113" s="44" t="s">
        <v>673</v>
      </c>
      <c r="Q113" s="45">
        <v>46148.58771990741</v>
      </c>
      <c r="R113" s="45">
        <v>46148.58972222222</v>
      </c>
      <c r="S113" s="46">
        <v>168.0</v>
      </c>
      <c r="T113" s="45">
        <v>46148.592314814814</v>
      </c>
      <c r="U113" s="46">
        <v>465.0</v>
      </c>
      <c r="V113" s="46">
        <v>2.0</v>
      </c>
      <c r="W113" s="47">
        <v>9435.0</v>
      </c>
      <c r="X113" s="46">
        <v>3.0</v>
      </c>
      <c r="Y113" s="46">
        <v>0.0</v>
      </c>
      <c r="Z113" s="46">
        <v>1.0</v>
      </c>
      <c r="AA113" s="46">
        <v>3.0</v>
      </c>
      <c r="AB113" s="46">
        <v>1.0</v>
      </c>
      <c r="AC113" s="46">
        <v>0.0</v>
      </c>
      <c r="AD113" s="46">
        <v>0.0</v>
      </c>
      <c r="AE113" s="46">
        <v>0.0</v>
      </c>
      <c r="AF113" s="44" t="s">
        <v>61</v>
      </c>
      <c r="AG113" s="48" t="b">
        <v>0</v>
      </c>
      <c r="AH113" s="48" t="b">
        <v>0</v>
      </c>
      <c r="AI113" s="48" t="b">
        <v>0</v>
      </c>
      <c r="AJ113" s="48" t="b">
        <v>0</v>
      </c>
      <c r="AK113" s="48" t="b">
        <v>0</v>
      </c>
      <c r="AL113" s="48" t="b">
        <v>0</v>
      </c>
      <c r="AM113" s="54"/>
      <c r="AN113" s="100">
        <v>46148.0</v>
      </c>
      <c r="AO113" s="35" t="s">
        <v>672</v>
      </c>
      <c r="AP113" s="36" t="s">
        <v>62</v>
      </c>
      <c r="AQ113" s="37"/>
      <c r="AR113" s="37" t="s">
        <v>674</v>
      </c>
      <c r="AS113" s="35" t="s">
        <v>675</v>
      </c>
      <c r="AT113" s="39" t="b">
        <v>0</v>
      </c>
      <c r="AU113" s="39" t="b">
        <v>1</v>
      </c>
      <c r="AV113" s="51" t="b">
        <v>0</v>
      </c>
      <c r="AW113" s="40"/>
    </row>
    <row r="114" hidden="1" outlineLevel="1">
      <c r="A114" s="41"/>
      <c r="B114" s="26" t="s">
        <v>676</v>
      </c>
      <c r="C114" s="42" t="s">
        <v>668</v>
      </c>
      <c r="D114" s="42" t="s">
        <v>50</v>
      </c>
      <c r="E114" s="43">
        <v>2021.0</v>
      </c>
      <c r="F114" s="44" t="s">
        <v>51</v>
      </c>
      <c r="G114" s="44" t="s">
        <v>52</v>
      </c>
      <c r="H114" s="44" t="s">
        <v>669</v>
      </c>
      <c r="I114" s="44" t="s">
        <v>670</v>
      </c>
      <c r="J114" s="44" t="s">
        <v>55</v>
      </c>
      <c r="K114" s="44" t="s">
        <v>669</v>
      </c>
      <c r="L114" s="44" t="s">
        <v>671</v>
      </c>
      <c r="M114" s="44" t="s">
        <v>677</v>
      </c>
      <c r="N114" s="44" t="s">
        <v>76</v>
      </c>
      <c r="O114" s="44" t="s">
        <v>59</v>
      </c>
      <c r="P114" s="44" t="s">
        <v>678</v>
      </c>
      <c r="Q114" s="45">
        <v>46148.62474537037</v>
      </c>
      <c r="R114" s="45">
        <v>46148.627962962964</v>
      </c>
      <c r="S114" s="46">
        <v>272.0</v>
      </c>
      <c r="T114" s="45">
        <v>46148.63282407408</v>
      </c>
      <c r="U114" s="46">
        <v>770.0</v>
      </c>
      <c r="V114" s="46">
        <v>2.0</v>
      </c>
      <c r="W114" s="47">
        <v>8650.0</v>
      </c>
      <c r="X114" s="46">
        <v>3.0</v>
      </c>
      <c r="Y114" s="46">
        <v>0.0</v>
      </c>
      <c r="Z114" s="46">
        <v>1.0</v>
      </c>
      <c r="AA114" s="46">
        <v>2.0</v>
      </c>
      <c r="AB114" s="46">
        <v>1.0</v>
      </c>
      <c r="AC114" s="46">
        <v>0.0</v>
      </c>
      <c r="AD114" s="46">
        <v>0.0</v>
      </c>
      <c r="AE114" s="46">
        <v>0.0</v>
      </c>
      <c r="AF114" s="44" t="s">
        <v>61</v>
      </c>
      <c r="AG114" s="48" t="b">
        <v>0</v>
      </c>
      <c r="AH114" s="48" t="b">
        <v>0</v>
      </c>
      <c r="AI114" s="48" t="b">
        <v>0</v>
      </c>
      <c r="AJ114" s="48" t="b">
        <v>0</v>
      </c>
      <c r="AK114" s="48" t="b">
        <v>0</v>
      </c>
      <c r="AL114" s="48" t="b">
        <v>0</v>
      </c>
      <c r="AM114" s="49" t="s">
        <v>679</v>
      </c>
      <c r="AN114" s="100">
        <v>46148.0</v>
      </c>
      <c r="AO114" s="35" t="s">
        <v>677</v>
      </c>
      <c r="AP114" s="36"/>
      <c r="AQ114" s="37"/>
      <c r="AR114" s="37"/>
      <c r="AS114" s="50"/>
      <c r="AT114" s="39" t="b">
        <v>1</v>
      </c>
      <c r="AU114" s="39" t="b">
        <v>0</v>
      </c>
      <c r="AV114" s="51" t="b">
        <v>0</v>
      </c>
      <c r="AW114" s="40"/>
    </row>
    <row r="115" hidden="1" outlineLevel="1">
      <c r="A115" s="41"/>
      <c r="B115" s="26" t="s">
        <v>680</v>
      </c>
      <c r="C115" s="55" t="s">
        <v>681</v>
      </c>
      <c r="D115" s="55" t="s">
        <v>50</v>
      </c>
      <c r="E115" s="56">
        <v>2020.0</v>
      </c>
      <c r="F115" s="57" t="s">
        <v>51</v>
      </c>
      <c r="G115" s="57" t="s">
        <v>71</v>
      </c>
      <c r="H115" s="57" t="s">
        <v>682</v>
      </c>
      <c r="I115" s="57" t="s">
        <v>683</v>
      </c>
      <c r="J115" s="57" t="s">
        <v>55</v>
      </c>
      <c r="K115" s="57" t="s">
        <v>682</v>
      </c>
      <c r="L115" s="57" t="s">
        <v>684</v>
      </c>
      <c r="M115" s="57" t="s">
        <v>685</v>
      </c>
      <c r="N115" s="57" t="s">
        <v>76</v>
      </c>
      <c r="O115" s="57" t="s">
        <v>59</v>
      </c>
      <c r="P115" s="57" t="s">
        <v>686</v>
      </c>
      <c r="Q115" s="59">
        <v>46148.9374537037</v>
      </c>
      <c r="R115" s="59">
        <v>46148.94155092593</v>
      </c>
      <c r="S115" s="60">
        <v>320.0</v>
      </c>
      <c r="T115" s="59">
        <v>46148.94436342592</v>
      </c>
      <c r="U115" s="60">
        <v>672.0</v>
      </c>
      <c r="V115" s="60">
        <v>1.0</v>
      </c>
      <c r="W115" s="61">
        <v>11905.0</v>
      </c>
      <c r="X115" s="60">
        <v>4.0</v>
      </c>
      <c r="Y115" s="60">
        <v>3.0</v>
      </c>
      <c r="Z115" s="60">
        <v>11.0</v>
      </c>
      <c r="AA115" s="60">
        <v>2.0</v>
      </c>
      <c r="AB115" s="60">
        <v>2.0</v>
      </c>
      <c r="AC115" s="60">
        <v>0.0</v>
      </c>
      <c r="AD115" s="60">
        <v>3.0</v>
      </c>
      <c r="AE115" s="60">
        <v>0.0</v>
      </c>
      <c r="AF115" s="57" t="s">
        <v>61</v>
      </c>
      <c r="AG115" s="62" t="b">
        <v>0</v>
      </c>
      <c r="AH115" s="62" t="b">
        <v>0</v>
      </c>
      <c r="AI115" s="62" t="b">
        <v>0</v>
      </c>
      <c r="AJ115" s="62" t="b">
        <v>0</v>
      </c>
      <c r="AK115" s="62" t="b">
        <v>0</v>
      </c>
      <c r="AL115" s="62" t="b">
        <v>0</v>
      </c>
      <c r="AM115" s="63"/>
      <c r="AN115" s="100">
        <v>46148.0</v>
      </c>
      <c r="AO115" s="35" t="s">
        <v>685</v>
      </c>
      <c r="AP115" s="36"/>
      <c r="AQ115" s="37"/>
      <c r="AR115" s="37"/>
      <c r="AS115" s="35" t="s">
        <v>195</v>
      </c>
      <c r="AT115" s="39" t="b">
        <v>1</v>
      </c>
      <c r="AU115" s="39" t="b">
        <v>0</v>
      </c>
      <c r="AV115" s="51" t="b">
        <v>0</v>
      </c>
      <c r="AW115" s="40"/>
    </row>
    <row r="116" hidden="1" outlineLevel="1">
      <c r="A116" s="41"/>
      <c r="B116" s="26" t="s">
        <v>687</v>
      </c>
      <c r="C116" s="55" t="s">
        <v>681</v>
      </c>
      <c r="D116" s="55" t="s">
        <v>50</v>
      </c>
      <c r="E116" s="56">
        <v>2020.0</v>
      </c>
      <c r="F116" s="57" t="s">
        <v>51</v>
      </c>
      <c r="G116" s="57" t="s">
        <v>52</v>
      </c>
      <c r="H116" s="57" t="s">
        <v>682</v>
      </c>
      <c r="I116" s="57" t="s">
        <v>683</v>
      </c>
      <c r="J116" s="57" t="s">
        <v>98</v>
      </c>
      <c r="K116" s="57" t="s">
        <v>682</v>
      </c>
      <c r="L116" s="58"/>
      <c r="M116" s="57" t="s">
        <v>688</v>
      </c>
      <c r="N116" s="57" t="s">
        <v>100</v>
      </c>
      <c r="O116" s="57" t="s">
        <v>59</v>
      </c>
      <c r="P116" s="57" t="s">
        <v>689</v>
      </c>
      <c r="Q116" s="59">
        <v>46148.94243055556</v>
      </c>
      <c r="R116" s="59">
        <v>46148.943715277775</v>
      </c>
      <c r="S116" s="60">
        <v>81.0</v>
      </c>
      <c r="T116" s="59">
        <v>46148.95253472222</v>
      </c>
      <c r="U116" s="60">
        <v>937.0</v>
      </c>
      <c r="V116" s="60">
        <v>1.0</v>
      </c>
      <c r="W116" s="61">
        <v>11295.0</v>
      </c>
      <c r="X116" s="60">
        <v>4.0</v>
      </c>
      <c r="Y116" s="60">
        <v>3.0</v>
      </c>
      <c r="Z116" s="60">
        <v>9.0</v>
      </c>
      <c r="AA116" s="60">
        <v>2.0</v>
      </c>
      <c r="AB116" s="60">
        <v>2.0</v>
      </c>
      <c r="AC116" s="60">
        <v>0.0</v>
      </c>
      <c r="AD116" s="60">
        <v>2.0</v>
      </c>
      <c r="AE116" s="60">
        <v>0.0</v>
      </c>
      <c r="AF116" s="57" t="s">
        <v>61</v>
      </c>
      <c r="AG116" s="62" t="b">
        <v>0</v>
      </c>
      <c r="AH116" s="62" t="b">
        <v>0</v>
      </c>
      <c r="AI116" s="62" t="b">
        <v>0</v>
      </c>
      <c r="AJ116" s="62" t="b">
        <v>0</v>
      </c>
      <c r="AK116" s="62" t="b">
        <v>0</v>
      </c>
      <c r="AL116" s="62" t="b">
        <v>0</v>
      </c>
      <c r="AM116" s="64" t="s">
        <v>254</v>
      </c>
      <c r="AN116" s="100">
        <v>46148.0</v>
      </c>
      <c r="AO116" s="35" t="s">
        <v>688</v>
      </c>
      <c r="AP116" s="36"/>
      <c r="AQ116" s="37"/>
      <c r="AR116" s="37"/>
      <c r="AS116" s="35" t="s">
        <v>195</v>
      </c>
      <c r="AT116" s="39" t="b">
        <v>1</v>
      </c>
      <c r="AU116" s="39" t="b">
        <v>0</v>
      </c>
      <c r="AV116" s="51" t="b">
        <v>0</v>
      </c>
      <c r="AW116" s="40"/>
    </row>
    <row r="117" hidden="1" outlineLevel="1">
      <c r="A117" s="41"/>
      <c r="B117" s="26" t="s">
        <v>690</v>
      </c>
      <c r="C117" s="42" t="s">
        <v>691</v>
      </c>
      <c r="D117" s="42" t="s">
        <v>50</v>
      </c>
      <c r="E117" s="46">
        <v>2021.0</v>
      </c>
      <c r="F117" s="44" t="s">
        <v>146</v>
      </c>
      <c r="G117" s="44" t="s">
        <v>156</v>
      </c>
      <c r="H117" s="44" t="s">
        <v>692</v>
      </c>
      <c r="I117" s="44" t="s">
        <v>693</v>
      </c>
      <c r="J117" s="44" t="s">
        <v>55</v>
      </c>
      <c r="K117" s="44" t="s">
        <v>692</v>
      </c>
      <c r="L117" s="44" t="s">
        <v>694</v>
      </c>
      <c r="M117" s="44" t="s">
        <v>695</v>
      </c>
      <c r="N117" s="44" t="s">
        <v>58</v>
      </c>
      <c r="O117" s="44" t="s">
        <v>59</v>
      </c>
      <c r="P117" s="44" t="s">
        <v>696</v>
      </c>
      <c r="Q117" s="45">
        <v>46148.822800925926</v>
      </c>
      <c r="R117" s="45">
        <v>46148.824212962965</v>
      </c>
      <c r="S117" s="46">
        <v>113.0</v>
      </c>
      <c r="T117" s="45">
        <v>46148.82644675926</v>
      </c>
      <c r="U117" s="46">
        <v>398.0</v>
      </c>
      <c r="V117" s="46">
        <v>1.0</v>
      </c>
      <c r="W117" s="47">
        <v>16937.5</v>
      </c>
      <c r="X117" s="46">
        <v>7.0</v>
      </c>
      <c r="Y117" s="46">
        <v>3.0</v>
      </c>
      <c r="Z117" s="46">
        <v>22.0</v>
      </c>
      <c r="AA117" s="46">
        <v>5.0</v>
      </c>
      <c r="AB117" s="46">
        <v>1.0</v>
      </c>
      <c r="AC117" s="46">
        <v>0.0</v>
      </c>
      <c r="AD117" s="46">
        <v>1.0</v>
      </c>
      <c r="AE117" s="46">
        <v>0.0</v>
      </c>
      <c r="AF117" s="44" t="s">
        <v>61</v>
      </c>
      <c r="AG117" s="48" t="b">
        <v>0</v>
      </c>
      <c r="AH117" s="48" t="b">
        <v>0</v>
      </c>
      <c r="AI117" s="48" t="b">
        <v>0</v>
      </c>
      <c r="AJ117" s="48" t="b">
        <v>0</v>
      </c>
      <c r="AK117" s="48" t="b">
        <v>0</v>
      </c>
      <c r="AL117" s="48" t="b">
        <v>0</v>
      </c>
      <c r="AM117" s="54"/>
      <c r="AN117" s="136">
        <v>46148.0</v>
      </c>
      <c r="AO117" s="35" t="s">
        <v>695</v>
      </c>
      <c r="AP117" s="36" t="s">
        <v>62</v>
      </c>
      <c r="AQ117" s="37"/>
      <c r="AR117" s="37" t="s">
        <v>122</v>
      </c>
      <c r="AS117" s="35" t="s">
        <v>697</v>
      </c>
      <c r="AT117" s="39" t="b">
        <v>0</v>
      </c>
      <c r="AU117" s="39" t="b">
        <v>1</v>
      </c>
      <c r="AV117" s="39" t="b">
        <v>1</v>
      </c>
      <c r="AW117" s="40"/>
    </row>
    <row r="118" hidden="1" outlineLevel="1">
      <c r="A118" s="41"/>
      <c r="B118" s="26" t="s">
        <v>698</v>
      </c>
      <c r="C118" s="42" t="s">
        <v>691</v>
      </c>
      <c r="D118" s="42" t="s">
        <v>50</v>
      </c>
      <c r="E118" s="43">
        <v>2021.0</v>
      </c>
      <c r="F118" s="44" t="s">
        <v>146</v>
      </c>
      <c r="G118" s="44" t="s">
        <v>156</v>
      </c>
      <c r="H118" s="44" t="s">
        <v>692</v>
      </c>
      <c r="I118" s="44" t="s">
        <v>693</v>
      </c>
      <c r="J118" s="44" t="s">
        <v>55</v>
      </c>
      <c r="K118" s="44" t="s">
        <v>692</v>
      </c>
      <c r="L118" s="44" t="s">
        <v>694</v>
      </c>
      <c r="M118" s="44" t="s">
        <v>699</v>
      </c>
      <c r="N118" s="44" t="s">
        <v>76</v>
      </c>
      <c r="O118" s="44" t="s">
        <v>59</v>
      </c>
      <c r="P118" s="44" t="s">
        <v>700</v>
      </c>
      <c r="Q118" s="45">
        <v>46148.82266203704</v>
      </c>
      <c r="R118" s="45">
        <v>46148.82425925926</v>
      </c>
      <c r="S118" s="46">
        <v>129.0</v>
      </c>
      <c r="T118" s="45">
        <v>46148.838113425925</v>
      </c>
      <c r="U118" s="46">
        <v>1427.0</v>
      </c>
      <c r="V118" s="46">
        <v>1.0</v>
      </c>
      <c r="W118" s="47">
        <v>15215.0</v>
      </c>
      <c r="X118" s="46">
        <v>5.0</v>
      </c>
      <c r="Y118" s="46">
        <v>3.0</v>
      </c>
      <c r="Z118" s="46">
        <v>20.0</v>
      </c>
      <c r="AA118" s="46">
        <v>2.0</v>
      </c>
      <c r="AB118" s="46">
        <v>1.0</v>
      </c>
      <c r="AC118" s="46">
        <v>0.0</v>
      </c>
      <c r="AD118" s="46">
        <v>0.0</v>
      </c>
      <c r="AE118" s="46">
        <v>0.0</v>
      </c>
      <c r="AF118" s="44" t="s">
        <v>61</v>
      </c>
      <c r="AG118" s="48" t="b">
        <v>0</v>
      </c>
      <c r="AH118" s="48" t="b">
        <v>0</v>
      </c>
      <c r="AI118" s="48" t="b">
        <v>0</v>
      </c>
      <c r="AJ118" s="48" t="b">
        <v>0</v>
      </c>
      <c r="AK118" s="48" t="b">
        <v>0</v>
      </c>
      <c r="AL118" s="48" t="b">
        <v>0</v>
      </c>
      <c r="AM118" s="49" t="s">
        <v>701</v>
      </c>
      <c r="AN118" s="100">
        <v>46148.0</v>
      </c>
      <c r="AO118" s="35" t="s">
        <v>699</v>
      </c>
      <c r="AP118" s="36"/>
      <c r="AQ118" s="37"/>
      <c r="AR118" s="37"/>
      <c r="AS118" s="50"/>
      <c r="AT118" s="39" t="b">
        <v>1</v>
      </c>
      <c r="AU118" s="39" t="b">
        <v>0</v>
      </c>
      <c r="AV118" s="51" t="b">
        <v>0</v>
      </c>
      <c r="AW118" s="40"/>
    </row>
    <row r="119" hidden="1" outlineLevel="1">
      <c r="A119" s="41"/>
      <c r="B119" s="26" t="s">
        <v>702</v>
      </c>
      <c r="C119" s="42" t="s">
        <v>691</v>
      </c>
      <c r="D119" s="42" t="s">
        <v>50</v>
      </c>
      <c r="E119" s="46">
        <v>2021.0</v>
      </c>
      <c r="F119" s="44" t="s">
        <v>146</v>
      </c>
      <c r="G119" s="44" t="s">
        <v>156</v>
      </c>
      <c r="H119" s="44" t="s">
        <v>692</v>
      </c>
      <c r="I119" s="44" t="s">
        <v>693</v>
      </c>
      <c r="J119" s="44" t="s">
        <v>55</v>
      </c>
      <c r="K119" s="44" t="s">
        <v>692</v>
      </c>
      <c r="L119" s="44" t="s">
        <v>694</v>
      </c>
      <c r="M119" s="44" t="s">
        <v>703</v>
      </c>
      <c r="N119" s="44" t="s">
        <v>180</v>
      </c>
      <c r="O119" s="44" t="s">
        <v>59</v>
      </c>
      <c r="P119" s="44" t="s">
        <v>704</v>
      </c>
      <c r="Q119" s="45">
        <v>46148.82444444444</v>
      </c>
      <c r="R119" s="45">
        <v>46148.82548611111</v>
      </c>
      <c r="S119" s="46">
        <v>79.0</v>
      </c>
      <c r="T119" s="45">
        <v>46148.84431712963</v>
      </c>
      <c r="U119" s="46">
        <v>1949.0</v>
      </c>
      <c r="V119" s="46">
        <v>1.0</v>
      </c>
      <c r="W119" s="47">
        <v>15215.0</v>
      </c>
      <c r="X119" s="46">
        <v>5.0</v>
      </c>
      <c r="Y119" s="46">
        <v>3.0</v>
      </c>
      <c r="Z119" s="46">
        <v>20.0</v>
      </c>
      <c r="AA119" s="46">
        <v>2.0</v>
      </c>
      <c r="AB119" s="46">
        <v>1.0</v>
      </c>
      <c r="AC119" s="46">
        <v>0.0</v>
      </c>
      <c r="AD119" s="46">
        <v>0.0</v>
      </c>
      <c r="AE119" s="46">
        <v>0.0</v>
      </c>
      <c r="AF119" s="44" t="s">
        <v>61</v>
      </c>
      <c r="AG119" s="48" t="b">
        <v>0</v>
      </c>
      <c r="AH119" s="48" t="b">
        <v>0</v>
      </c>
      <c r="AI119" s="48" t="b">
        <v>0</v>
      </c>
      <c r="AJ119" s="48" t="b">
        <v>0</v>
      </c>
      <c r="AK119" s="48" t="b">
        <v>0</v>
      </c>
      <c r="AL119" s="48" t="b">
        <v>0</v>
      </c>
      <c r="AM119" s="83"/>
      <c r="AN119" s="100">
        <v>46148.0</v>
      </c>
      <c r="AO119" s="35" t="s">
        <v>703</v>
      </c>
      <c r="AP119" s="36"/>
      <c r="AQ119" s="37"/>
      <c r="AR119" s="37"/>
      <c r="AS119" s="50"/>
      <c r="AT119" s="39" t="b">
        <v>1</v>
      </c>
      <c r="AU119" s="39" t="b">
        <v>0</v>
      </c>
      <c r="AV119" s="51" t="b">
        <v>0</v>
      </c>
      <c r="AW119" s="40"/>
    </row>
    <row r="120" hidden="1" outlineLevel="1">
      <c r="A120" s="41"/>
      <c r="B120" s="26" t="s">
        <v>705</v>
      </c>
      <c r="C120" s="55" t="s">
        <v>706</v>
      </c>
      <c r="D120" s="55" t="s">
        <v>50</v>
      </c>
      <c r="E120" s="60">
        <v>2021.0</v>
      </c>
      <c r="F120" s="57" t="s">
        <v>146</v>
      </c>
      <c r="G120" s="57" t="s">
        <v>156</v>
      </c>
      <c r="H120" s="57" t="s">
        <v>707</v>
      </c>
      <c r="I120" s="57" t="s">
        <v>708</v>
      </c>
      <c r="J120" s="57" t="s">
        <v>55</v>
      </c>
      <c r="K120" s="57" t="s">
        <v>707</v>
      </c>
      <c r="L120" s="57" t="s">
        <v>709</v>
      </c>
      <c r="M120" s="57" t="s">
        <v>710</v>
      </c>
      <c r="N120" s="57" t="s">
        <v>58</v>
      </c>
      <c r="O120" s="57" t="s">
        <v>59</v>
      </c>
      <c r="P120" s="57" t="s">
        <v>711</v>
      </c>
      <c r="Q120" s="59">
        <v>46148.87383101852</v>
      </c>
      <c r="R120" s="59">
        <v>46148.876435185186</v>
      </c>
      <c r="S120" s="60">
        <v>203.0</v>
      </c>
      <c r="T120" s="59">
        <v>46148.88243055555</v>
      </c>
      <c r="U120" s="60">
        <v>858.0</v>
      </c>
      <c r="V120" s="60">
        <v>1.0</v>
      </c>
      <c r="W120" s="61">
        <v>9357.5</v>
      </c>
      <c r="X120" s="60">
        <v>10.0</v>
      </c>
      <c r="Y120" s="60">
        <v>0.0</v>
      </c>
      <c r="Z120" s="60">
        <v>4.0</v>
      </c>
      <c r="AA120" s="60">
        <v>3.0</v>
      </c>
      <c r="AB120" s="60">
        <v>2.0</v>
      </c>
      <c r="AC120" s="60">
        <v>0.0</v>
      </c>
      <c r="AD120" s="60">
        <v>2.0</v>
      </c>
      <c r="AE120" s="60">
        <v>0.0</v>
      </c>
      <c r="AF120" s="57" t="s">
        <v>61</v>
      </c>
      <c r="AG120" s="62" t="b">
        <v>0</v>
      </c>
      <c r="AH120" s="62" t="b">
        <v>0</v>
      </c>
      <c r="AI120" s="62" t="b">
        <v>0</v>
      </c>
      <c r="AJ120" s="62" t="b">
        <v>0</v>
      </c>
      <c r="AK120" s="62" t="b">
        <v>0</v>
      </c>
      <c r="AL120" s="62" t="b">
        <v>0</v>
      </c>
      <c r="AM120" s="63"/>
      <c r="AN120" s="100">
        <v>46148.0</v>
      </c>
      <c r="AO120" s="35" t="s">
        <v>710</v>
      </c>
      <c r="AP120" s="36" t="s">
        <v>262</v>
      </c>
      <c r="AQ120" s="37" t="s">
        <v>712</v>
      </c>
      <c r="AR120" s="37" t="s">
        <v>713</v>
      </c>
      <c r="AS120" s="35" t="s">
        <v>714</v>
      </c>
      <c r="AT120" s="39" t="b">
        <v>0</v>
      </c>
      <c r="AU120" s="39" t="b">
        <v>1</v>
      </c>
      <c r="AV120" s="51" t="b">
        <v>0</v>
      </c>
      <c r="AW120" s="40"/>
    </row>
    <row r="121" hidden="1" outlineLevel="1">
      <c r="A121" s="41"/>
      <c r="B121" s="26" t="s">
        <v>715</v>
      </c>
      <c r="C121" s="55" t="s">
        <v>706</v>
      </c>
      <c r="D121" s="55" t="s">
        <v>50</v>
      </c>
      <c r="E121" s="60">
        <v>2021.0</v>
      </c>
      <c r="F121" s="57" t="s">
        <v>146</v>
      </c>
      <c r="G121" s="57" t="s">
        <v>156</v>
      </c>
      <c r="H121" s="57" t="s">
        <v>707</v>
      </c>
      <c r="I121" s="57" t="s">
        <v>708</v>
      </c>
      <c r="J121" s="57" t="s">
        <v>55</v>
      </c>
      <c r="K121" s="57" t="s">
        <v>707</v>
      </c>
      <c r="L121" s="57" t="s">
        <v>709</v>
      </c>
      <c r="M121" s="57" t="s">
        <v>716</v>
      </c>
      <c r="N121" s="57" t="s">
        <v>58</v>
      </c>
      <c r="O121" s="57" t="s">
        <v>59</v>
      </c>
      <c r="P121" s="57" t="s">
        <v>717</v>
      </c>
      <c r="Q121" s="59">
        <v>46148.88675925926</v>
      </c>
      <c r="R121" s="59">
        <v>46148.89336805556</v>
      </c>
      <c r="S121" s="60">
        <v>481.0</v>
      </c>
      <c r="T121" s="59">
        <v>46148.90253472222</v>
      </c>
      <c r="U121" s="60">
        <v>1451.0</v>
      </c>
      <c r="V121" s="60">
        <v>2.0</v>
      </c>
      <c r="W121" s="61">
        <v>7040.0</v>
      </c>
      <c r="X121" s="60">
        <v>5.0</v>
      </c>
      <c r="Y121" s="60">
        <v>0.0</v>
      </c>
      <c r="Z121" s="60">
        <v>2.0</v>
      </c>
      <c r="AA121" s="60">
        <v>2.0</v>
      </c>
      <c r="AB121" s="60">
        <v>2.0</v>
      </c>
      <c r="AC121" s="60">
        <v>0.0</v>
      </c>
      <c r="AD121" s="60">
        <v>2.0</v>
      </c>
      <c r="AE121" s="60">
        <v>0.0</v>
      </c>
      <c r="AF121" s="57" t="s">
        <v>61</v>
      </c>
      <c r="AG121" s="62" t="b">
        <v>0</v>
      </c>
      <c r="AH121" s="62" t="b">
        <v>0</v>
      </c>
      <c r="AI121" s="62" t="b">
        <v>0</v>
      </c>
      <c r="AJ121" s="62" t="b">
        <v>0</v>
      </c>
      <c r="AK121" s="62" t="b">
        <v>0</v>
      </c>
      <c r="AL121" s="62" t="b">
        <v>0</v>
      </c>
      <c r="AM121" s="64" t="s">
        <v>701</v>
      </c>
      <c r="AN121" s="100">
        <v>46148.0</v>
      </c>
      <c r="AO121" s="35" t="s">
        <v>716</v>
      </c>
      <c r="AP121" s="36"/>
      <c r="AQ121" s="37"/>
      <c r="AR121" s="37"/>
      <c r="AS121" s="35" t="s">
        <v>718</v>
      </c>
      <c r="AT121" s="39" t="b">
        <v>0</v>
      </c>
      <c r="AU121" s="39" t="b">
        <v>1</v>
      </c>
      <c r="AV121" s="51" t="b">
        <v>0</v>
      </c>
      <c r="AW121" s="40"/>
    </row>
    <row r="122" hidden="1" outlineLevel="1">
      <c r="A122" s="41"/>
      <c r="B122" s="26" t="s">
        <v>719</v>
      </c>
      <c r="C122" s="55" t="s">
        <v>706</v>
      </c>
      <c r="D122" s="55" t="s">
        <v>50</v>
      </c>
      <c r="E122" s="60">
        <v>2021.0</v>
      </c>
      <c r="F122" s="57" t="s">
        <v>146</v>
      </c>
      <c r="G122" s="57" t="s">
        <v>156</v>
      </c>
      <c r="H122" s="57" t="s">
        <v>707</v>
      </c>
      <c r="I122" s="57" t="s">
        <v>708</v>
      </c>
      <c r="J122" s="57" t="s">
        <v>55</v>
      </c>
      <c r="K122" s="57" t="s">
        <v>707</v>
      </c>
      <c r="L122" s="57" t="s">
        <v>709</v>
      </c>
      <c r="M122" s="57" t="s">
        <v>720</v>
      </c>
      <c r="N122" s="57" t="s">
        <v>58</v>
      </c>
      <c r="O122" s="57" t="s">
        <v>59</v>
      </c>
      <c r="P122" s="57" t="s">
        <v>721</v>
      </c>
      <c r="Q122" s="59">
        <v>46148.94013888889</v>
      </c>
      <c r="R122" s="59">
        <v>46148.94261574074</v>
      </c>
      <c r="S122" s="60">
        <v>93.0</v>
      </c>
      <c r="T122" s="59">
        <v>46148.94872685185</v>
      </c>
      <c r="U122" s="60">
        <v>855.0</v>
      </c>
      <c r="V122" s="60">
        <v>2.0</v>
      </c>
      <c r="W122" s="61">
        <v>6907.5</v>
      </c>
      <c r="X122" s="60">
        <v>3.0</v>
      </c>
      <c r="Y122" s="60">
        <v>0.0</v>
      </c>
      <c r="Z122" s="60">
        <v>1.0</v>
      </c>
      <c r="AA122" s="60">
        <v>3.0</v>
      </c>
      <c r="AB122" s="60">
        <v>2.0</v>
      </c>
      <c r="AC122" s="60">
        <v>0.0</v>
      </c>
      <c r="AD122" s="60">
        <v>2.0</v>
      </c>
      <c r="AE122" s="60">
        <v>0.0</v>
      </c>
      <c r="AF122" s="57" t="s">
        <v>61</v>
      </c>
      <c r="AG122" s="62" t="b">
        <v>0</v>
      </c>
      <c r="AH122" s="62" t="b">
        <v>0</v>
      </c>
      <c r="AI122" s="62" t="b">
        <v>0</v>
      </c>
      <c r="AJ122" s="62" t="b">
        <v>0</v>
      </c>
      <c r="AK122" s="62" t="b">
        <v>0</v>
      </c>
      <c r="AL122" s="62" t="b">
        <v>0</v>
      </c>
      <c r="AM122" s="64" t="s">
        <v>722</v>
      </c>
      <c r="AN122" s="100">
        <v>46148.0</v>
      </c>
      <c r="AO122" s="35" t="s">
        <v>720</v>
      </c>
      <c r="AP122" s="36"/>
      <c r="AQ122" s="37"/>
      <c r="AR122" s="37"/>
      <c r="AS122" s="50"/>
      <c r="AT122" s="39" t="b">
        <v>1</v>
      </c>
      <c r="AU122" s="39" t="b">
        <v>0</v>
      </c>
      <c r="AV122" s="51" t="b">
        <v>0</v>
      </c>
      <c r="AW122" s="40"/>
    </row>
    <row r="123" hidden="1" outlineLevel="1">
      <c r="A123" s="41"/>
      <c r="B123" s="26" t="s">
        <v>723</v>
      </c>
      <c r="C123" s="55" t="s">
        <v>706</v>
      </c>
      <c r="D123" s="55" t="s">
        <v>50</v>
      </c>
      <c r="E123" s="60">
        <v>2021.0</v>
      </c>
      <c r="F123" s="57" t="s">
        <v>146</v>
      </c>
      <c r="G123" s="57" t="s">
        <v>156</v>
      </c>
      <c r="H123" s="57" t="s">
        <v>707</v>
      </c>
      <c r="I123" s="57" t="s">
        <v>708</v>
      </c>
      <c r="J123" s="57" t="s">
        <v>55</v>
      </c>
      <c r="K123" s="57" t="s">
        <v>707</v>
      </c>
      <c r="L123" s="57" t="s">
        <v>709</v>
      </c>
      <c r="M123" s="57" t="s">
        <v>724</v>
      </c>
      <c r="N123" s="57" t="s">
        <v>58</v>
      </c>
      <c r="O123" s="57" t="s">
        <v>59</v>
      </c>
      <c r="P123" s="57" t="s">
        <v>725</v>
      </c>
      <c r="Q123" s="59">
        <v>46148.95392361111</v>
      </c>
      <c r="R123" s="59">
        <v>46148.955347222225</v>
      </c>
      <c r="S123" s="60">
        <v>109.0</v>
      </c>
      <c r="T123" s="59">
        <v>46148.96160879629</v>
      </c>
      <c r="U123" s="60">
        <v>735.0</v>
      </c>
      <c r="V123" s="60">
        <v>2.0</v>
      </c>
      <c r="W123" s="61">
        <v>6907.5</v>
      </c>
      <c r="X123" s="60">
        <v>3.0</v>
      </c>
      <c r="Y123" s="60">
        <v>0.0</v>
      </c>
      <c r="Z123" s="60">
        <v>1.0</v>
      </c>
      <c r="AA123" s="60">
        <v>3.0</v>
      </c>
      <c r="AB123" s="60">
        <v>2.0</v>
      </c>
      <c r="AC123" s="60">
        <v>0.0</v>
      </c>
      <c r="AD123" s="60">
        <v>2.0</v>
      </c>
      <c r="AE123" s="60">
        <v>0.0</v>
      </c>
      <c r="AF123" s="57" t="s">
        <v>61</v>
      </c>
      <c r="AG123" s="62" t="b">
        <v>0</v>
      </c>
      <c r="AH123" s="62" t="b">
        <v>0</v>
      </c>
      <c r="AI123" s="62" t="b">
        <v>0</v>
      </c>
      <c r="AJ123" s="62" t="b">
        <v>0</v>
      </c>
      <c r="AK123" s="62" t="b">
        <v>0</v>
      </c>
      <c r="AL123" s="62" t="b">
        <v>0</v>
      </c>
      <c r="AM123" s="83"/>
      <c r="AN123" s="100">
        <v>46148.0</v>
      </c>
      <c r="AO123" s="35" t="s">
        <v>724</v>
      </c>
      <c r="AP123" s="36"/>
      <c r="AQ123" s="37"/>
      <c r="AR123" s="37"/>
      <c r="AS123" s="50"/>
      <c r="AT123" s="39" t="b">
        <v>1</v>
      </c>
      <c r="AU123" s="39" t="b">
        <v>0</v>
      </c>
      <c r="AV123" s="51" t="b">
        <v>0</v>
      </c>
      <c r="AW123" s="40"/>
    </row>
    <row r="124" hidden="1" outlineLevel="1">
      <c r="A124" s="41"/>
      <c r="B124" s="26" t="s">
        <v>726</v>
      </c>
      <c r="C124" s="42" t="s">
        <v>727</v>
      </c>
      <c r="D124" s="42" t="s">
        <v>50</v>
      </c>
      <c r="E124" s="43">
        <v>2021.0</v>
      </c>
      <c r="F124" s="44" t="s">
        <v>146</v>
      </c>
      <c r="G124" s="44" t="s">
        <v>147</v>
      </c>
      <c r="H124" s="44" t="s">
        <v>728</v>
      </c>
      <c r="I124" s="44" t="s">
        <v>729</v>
      </c>
      <c r="J124" s="44" t="s">
        <v>55</v>
      </c>
      <c r="K124" s="44" t="s">
        <v>728</v>
      </c>
      <c r="L124" s="44" t="s">
        <v>730</v>
      </c>
      <c r="M124" s="44" t="s">
        <v>731</v>
      </c>
      <c r="N124" s="44" t="s">
        <v>76</v>
      </c>
      <c r="O124" s="44" t="s">
        <v>59</v>
      </c>
      <c r="P124" s="44" t="s">
        <v>732</v>
      </c>
      <c r="Q124" s="45">
        <v>46148.91197916667</v>
      </c>
      <c r="R124" s="45">
        <v>46148.91475694445</v>
      </c>
      <c r="S124" s="46">
        <v>219.0</v>
      </c>
      <c r="T124" s="45">
        <v>46148.91815972222</v>
      </c>
      <c r="U124" s="46">
        <v>610.0</v>
      </c>
      <c r="V124" s="46">
        <v>2.0</v>
      </c>
      <c r="W124" s="47">
        <v>2100.0</v>
      </c>
      <c r="X124" s="46">
        <v>2.0</v>
      </c>
      <c r="Y124" s="46">
        <v>0.0</v>
      </c>
      <c r="Z124" s="46">
        <v>0.0</v>
      </c>
      <c r="AA124" s="46">
        <v>0.0</v>
      </c>
      <c r="AB124" s="46">
        <v>0.0</v>
      </c>
      <c r="AC124" s="46">
        <v>0.0</v>
      </c>
      <c r="AD124" s="46">
        <v>0.0</v>
      </c>
      <c r="AE124" s="46">
        <v>0.0</v>
      </c>
      <c r="AF124" s="44" t="s">
        <v>61</v>
      </c>
      <c r="AG124" s="48" t="b">
        <v>0</v>
      </c>
      <c r="AH124" s="48" t="b">
        <v>0</v>
      </c>
      <c r="AI124" s="48" t="b">
        <v>0</v>
      </c>
      <c r="AJ124" s="48" t="b">
        <v>0</v>
      </c>
      <c r="AK124" s="48" t="b">
        <v>0</v>
      </c>
      <c r="AL124" s="48" t="b">
        <v>0</v>
      </c>
      <c r="AM124" s="54"/>
      <c r="AN124" s="100">
        <v>46148.0</v>
      </c>
      <c r="AO124" s="35" t="s">
        <v>731</v>
      </c>
      <c r="AP124" s="36"/>
      <c r="AQ124" s="37"/>
      <c r="AR124" s="37"/>
      <c r="AS124" s="35" t="s">
        <v>195</v>
      </c>
      <c r="AT124" s="39" t="b">
        <v>0</v>
      </c>
      <c r="AU124" s="39" t="b">
        <v>1</v>
      </c>
      <c r="AV124" s="51" t="b">
        <v>0</v>
      </c>
      <c r="AW124" s="40"/>
    </row>
    <row r="125" hidden="1" outlineLevel="1">
      <c r="A125" s="41"/>
      <c r="B125" s="26" t="s">
        <v>733</v>
      </c>
      <c r="C125" s="42" t="s">
        <v>727</v>
      </c>
      <c r="D125" s="42" t="s">
        <v>50</v>
      </c>
      <c r="E125" s="46">
        <v>2021.0</v>
      </c>
      <c r="F125" s="44" t="s">
        <v>146</v>
      </c>
      <c r="G125" s="44" t="s">
        <v>156</v>
      </c>
      <c r="H125" s="44" t="s">
        <v>728</v>
      </c>
      <c r="I125" s="44" t="s">
        <v>729</v>
      </c>
      <c r="J125" s="44" t="s">
        <v>55</v>
      </c>
      <c r="K125" s="44" t="s">
        <v>728</v>
      </c>
      <c r="L125" s="44" t="s">
        <v>730</v>
      </c>
      <c r="M125" s="44" t="s">
        <v>734</v>
      </c>
      <c r="N125" s="44" t="s">
        <v>76</v>
      </c>
      <c r="O125" s="44" t="s">
        <v>59</v>
      </c>
      <c r="P125" s="44" t="s">
        <v>735</v>
      </c>
      <c r="Q125" s="45">
        <v>46148.927928240744</v>
      </c>
      <c r="R125" s="45">
        <v>46148.9297337963</v>
      </c>
      <c r="S125" s="46">
        <v>148.0</v>
      </c>
      <c r="T125" s="45">
        <v>46148.93350694444</v>
      </c>
      <c r="U125" s="46">
        <v>556.0</v>
      </c>
      <c r="V125" s="46">
        <v>5.0</v>
      </c>
      <c r="W125" s="47">
        <v>0.0</v>
      </c>
      <c r="X125" s="46">
        <v>0.0</v>
      </c>
      <c r="Y125" s="46">
        <v>0.0</v>
      </c>
      <c r="Z125" s="46">
        <v>0.0</v>
      </c>
      <c r="AA125" s="46">
        <v>0.0</v>
      </c>
      <c r="AB125" s="46">
        <v>0.0</v>
      </c>
      <c r="AC125" s="46">
        <v>0.0</v>
      </c>
      <c r="AD125" s="46">
        <v>0.0</v>
      </c>
      <c r="AE125" s="46">
        <v>0.0</v>
      </c>
      <c r="AF125" s="44" t="s">
        <v>61</v>
      </c>
      <c r="AG125" s="48" t="b">
        <v>0</v>
      </c>
      <c r="AH125" s="48" t="b">
        <v>0</v>
      </c>
      <c r="AI125" s="48" t="b">
        <v>0</v>
      </c>
      <c r="AJ125" s="48" t="b">
        <v>0</v>
      </c>
      <c r="AK125" s="48" t="b">
        <v>0</v>
      </c>
      <c r="AL125" s="48" t="b">
        <v>0</v>
      </c>
      <c r="AM125" s="49" t="s">
        <v>722</v>
      </c>
      <c r="AN125" s="100">
        <v>46148.0</v>
      </c>
      <c r="AO125" s="35" t="s">
        <v>734</v>
      </c>
      <c r="AP125" s="36"/>
      <c r="AQ125" s="37"/>
      <c r="AR125" s="37"/>
      <c r="AS125" s="50"/>
      <c r="AT125" s="39" t="b">
        <v>1</v>
      </c>
      <c r="AU125" s="39" t="b">
        <v>0</v>
      </c>
      <c r="AV125" s="51" t="b">
        <v>0</v>
      </c>
      <c r="AW125" s="40"/>
    </row>
    <row r="126" hidden="1" outlineLevel="1">
      <c r="A126" s="41"/>
      <c r="B126" s="26" t="s">
        <v>736</v>
      </c>
      <c r="C126" s="42" t="s">
        <v>737</v>
      </c>
      <c r="D126" s="42" t="s">
        <v>50</v>
      </c>
      <c r="E126" s="43">
        <v>2022.0</v>
      </c>
      <c r="F126" s="44" t="s">
        <v>146</v>
      </c>
      <c r="G126" s="44" t="s">
        <v>156</v>
      </c>
      <c r="H126" s="44" t="s">
        <v>738</v>
      </c>
      <c r="I126" s="44" t="s">
        <v>739</v>
      </c>
      <c r="J126" s="44" t="s">
        <v>98</v>
      </c>
      <c r="K126" s="44" t="s">
        <v>738</v>
      </c>
      <c r="L126" s="134"/>
      <c r="M126" s="44" t="s">
        <v>740</v>
      </c>
      <c r="N126" s="44" t="s">
        <v>100</v>
      </c>
      <c r="O126" s="44" t="s">
        <v>59</v>
      </c>
      <c r="P126" s="44" t="s">
        <v>741</v>
      </c>
      <c r="Q126" s="45">
        <v>46148.66149305556</v>
      </c>
      <c r="R126" s="45">
        <v>46148.66725694444</v>
      </c>
      <c r="S126" s="46">
        <v>384.0</v>
      </c>
      <c r="T126" s="45">
        <v>46148.671747685185</v>
      </c>
      <c r="U126" s="46">
        <v>1151.0</v>
      </c>
      <c r="V126" s="46">
        <v>4.0</v>
      </c>
      <c r="W126" s="47">
        <v>787.5</v>
      </c>
      <c r="X126" s="46">
        <v>0.0</v>
      </c>
      <c r="Y126" s="46">
        <v>2.0</v>
      </c>
      <c r="Z126" s="46">
        <v>0.0</v>
      </c>
      <c r="AA126" s="46">
        <v>0.0</v>
      </c>
      <c r="AB126" s="46">
        <v>0.0</v>
      </c>
      <c r="AC126" s="46">
        <v>0.0</v>
      </c>
      <c r="AD126" s="46">
        <v>0.0</v>
      </c>
      <c r="AE126" s="46">
        <v>0.0</v>
      </c>
      <c r="AF126" s="44" t="s">
        <v>61</v>
      </c>
      <c r="AG126" s="48" t="b">
        <v>0</v>
      </c>
      <c r="AH126" s="48" t="b">
        <v>0</v>
      </c>
      <c r="AI126" s="48" t="b">
        <v>0</v>
      </c>
      <c r="AJ126" s="48" t="b">
        <v>0</v>
      </c>
      <c r="AK126" s="48" t="b">
        <v>0</v>
      </c>
      <c r="AL126" s="48" t="b">
        <v>0</v>
      </c>
      <c r="AM126" s="54"/>
      <c r="AN126" s="100">
        <v>46148.0</v>
      </c>
      <c r="AO126" s="35" t="s">
        <v>740</v>
      </c>
      <c r="AP126" s="36"/>
      <c r="AQ126" s="37"/>
      <c r="AR126" s="37"/>
      <c r="AS126" s="50"/>
      <c r="AT126" s="39" t="b">
        <v>1</v>
      </c>
      <c r="AU126" s="39" t="b">
        <v>0</v>
      </c>
      <c r="AV126" s="51" t="b">
        <v>0</v>
      </c>
      <c r="AW126" s="40"/>
    </row>
    <row r="127" hidden="1" outlineLevel="1">
      <c r="A127" s="41"/>
      <c r="B127" s="26" t="s">
        <v>742</v>
      </c>
      <c r="C127" s="42" t="s">
        <v>737</v>
      </c>
      <c r="D127" s="42" t="s">
        <v>50</v>
      </c>
      <c r="E127" s="46">
        <v>2022.0</v>
      </c>
      <c r="F127" s="44" t="s">
        <v>146</v>
      </c>
      <c r="G127" s="44" t="s">
        <v>147</v>
      </c>
      <c r="H127" s="44" t="s">
        <v>738</v>
      </c>
      <c r="I127" s="44" t="s">
        <v>739</v>
      </c>
      <c r="J127" s="44" t="s">
        <v>98</v>
      </c>
      <c r="K127" s="44" t="s">
        <v>738</v>
      </c>
      <c r="L127" s="134"/>
      <c r="M127" s="44" t="s">
        <v>743</v>
      </c>
      <c r="N127" s="44" t="s">
        <v>100</v>
      </c>
      <c r="O127" s="44" t="s">
        <v>59</v>
      </c>
      <c r="P127" s="44" t="s">
        <v>744</v>
      </c>
      <c r="Q127" s="45">
        <v>46148.68512731481</v>
      </c>
      <c r="R127" s="45">
        <v>46148.68640046296</v>
      </c>
      <c r="S127" s="46">
        <v>95.0</v>
      </c>
      <c r="T127" s="45">
        <v>46148.691979166666</v>
      </c>
      <c r="U127" s="46">
        <v>1132.0</v>
      </c>
      <c r="V127" s="46">
        <v>5.0</v>
      </c>
      <c r="W127" s="47">
        <v>100.0</v>
      </c>
      <c r="X127" s="46">
        <v>0.0</v>
      </c>
      <c r="Y127" s="46">
        <v>1.0</v>
      </c>
      <c r="Z127" s="46">
        <v>0.0</v>
      </c>
      <c r="AA127" s="46">
        <v>0.0</v>
      </c>
      <c r="AB127" s="46">
        <v>0.0</v>
      </c>
      <c r="AC127" s="46">
        <v>0.0</v>
      </c>
      <c r="AD127" s="46">
        <v>0.0</v>
      </c>
      <c r="AE127" s="46">
        <v>0.0</v>
      </c>
      <c r="AF127" s="44" t="s">
        <v>61</v>
      </c>
      <c r="AG127" s="48" t="b">
        <v>0</v>
      </c>
      <c r="AH127" s="48" t="b">
        <v>0</v>
      </c>
      <c r="AI127" s="48" t="b">
        <v>0</v>
      </c>
      <c r="AJ127" s="48" t="b">
        <v>0</v>
      </c>
      <c r="AK127" s="48" t="b">
        <v>0</v>
      </c>
      <c r="AL127" s="48" t="b">
        <v>0</v>
      </c>
      <c r="AM127" s="49" t="s">
        <v>94</v>
      </c>
      <c r="AN127" s="100">
        <v>46148.0</v>
      </c>
      <c r="AO127" s="35" t="s">
        <v>743</v>
      </c>
      <c r="AP127" s="36"/>
      <c r="AQ127" s="37"/>
      <c r="AR127" s="37"/>
      <c r="AS127" s="35" t="s">
        <v>195</v>
      </c>
      <c r="AT127" s="39" t="b">
        <v>1</v>
      </c>
      <c r="AU127" s="39" t="b">
        <v>0</v>
      </c>
      <c r="AV127" s="51" t="b">
        <v>0</v>
      </c>
      <c r="AW127" s="40"/>
    </row>
    <row r="128" hidden="1" outlineLevel="1">
      <c r="A128" s="41"/>
      <c r="B128" s="26" t="s">
        <v>745</v>
      </c>
      <c r="C128" s="42" t="s">
        <v>737</v>
      </c>
      <c r="D128" s="42" t="s">
        <v>50</v>
      </c>
      <c r="E128" s="43">
        <v>2022.0</v>
      </c>
      <c r="F128" s="44" t="s">
        <v>146</v>
      </c>
      <c r="G128" s="44" t="s">
        <v>156</v>
      </c>
      <c r="H128" s="44" t="s">
        <v>738</v>
      </c>
      <c r="I128" s="44" t="s">
        <v>739</v>
      </c>
      <c r="J128" s="44" t="s">
        <v>98</v>
      </c>
      <c r="K128" s="44" t="s">
        <v>738</v>
      </c>
      <c r="L128" s="134"/>
      <c r="M128" s="44" t="s">
        <v>746</v>
      </c>
      <c r="N128" s="44" t="s">
        <v>100</v>
      </c>
      <c r="O128" s="44" t="s">
        <v>59</v>
      </c>
      <c r="P128" s="44" t="s">
        <v>747</v>
      </c>
      <c r="Q128" s="45">
        <v>46148.68912037037</v>
      </c>
      <c r="R128" s="45">
        <v>46148.690567129626</v>
      </c>
      <c r="S128" s="46">
        <v>112.0</v>
      </c>
      <c r="T128" s="45">
        <v>46148.69826388889</v>
      </c>
      <c r="U128" s="46">
        <v>854.0</v>
      </c>
      <c r="V128" s="46">
        <v>5.0</v>
      </c>
      <c r="W128" s="47">
        <v>100.0</v>
      </c>
      <c r="X128" s="46">
        <v>0.0</v>
      </c>
      <c r="Y128" s="46">
        <v>1.0</v>
      </c>
      <c r="Z128" s="46">
        <v>0.0</v>
      </c>
      <c r="AA128" s="46">
        <v>0.0</v>
      </c>
      <c r="AB128" s="46">
        <v>0.0</v>
      </c>
      <c r="AC128" s="46">
        <v>0.0</v>
      </c>
      <c r="AD128" s="46">
        <v>0.0</v>
      </c>
      <c r="AE128" s="46">
        <v>0.0</v>
      </c>
      <c r="AF128" s="44" t="s">
        <v>61</v>
      </c>
      <c r="AG128" s="48" t="b">
        <v>0</v>
      </c>
      <c r="AH128" s="48" t="b">
        <v>0</v>
      </c>
      <c r="AI128" s="48" t="b">
        <v>0</v>
      </c>
      <c r="AJ128" s="48" t="b">
        <v>0</v>
      </c>
      <c r="AK128" s="48" t="b">
        <v>0</v>
      </c>
      <c r="AL128" s="48" t="b">
        <v>0</v>
      </c>
      <c r="AM128" s="83"/>
      <c r="AN128" s="100">
        <v>46148.0</v>
      </c>
      <c r="AO128" s="35" t="s">
        <v>746</v>
      </c>
      <c r="AP128" s="36"/>
      <c r="AQ128" s="37"/>
      <c r="AR128" s="37"/>
      <c r="AS128" s="35" t="s">
        <v>195</v>
      </c>
      <c r="AT128" s="39" t="b">
        <v>1</v>
      </c>
      <c r="AU128" s="39" t="b">
        <v>0</v>
      </c>
      <c r="AV128" s="51" t="b">
        <v>0</v>
      </c>
      <c r="AW128" s="40"/>
    </row>
    <row r="129" hidden="1" outlineLevel="1">
      <c r="A129" s="41"/>
      <c r="B129" s="26" t="s">
        <v>748</v>
      </c>
      <c r="C129" s="55" t="s">
        <v>749</v>
      </c>
      <c r="D129" s="55" t="s">
        <v>50</v>
      </c>
      <c r="E129" s="60">
        <v>2022.0</v>
      </c>
      <c r="F129" s="57" t="s">
        <v>146</v>
      </c>
      <c r="G129" s="57" t="s">
        <v>147</v>
      </c>
      <c r="H129" s="57" t="s">
        <v>750</v>
      </c>
      <c r="I129" s="57" t="s">
        <v>751</v>
      </c>
      <c r="J129" s="57" t="s">
        <v>98</v>
      </c>
      <c r="K129" s="57" t="s">
        <v>750</v>
      </c>
      <c r="L129" s="58"/>
      <c r="M129" s="57" t="s">
        <v>752</v>
      </c>
      <c r="N129" s="57" t="s">
        <v>100</v>
      </c>
      <c r="O129" s="57" t="s">
        <v>59</v>
      </c>
      <c r="P129" s="57" t="s">
        <v>753</v>
      </c>
      <c r="Q129" s="59">
        <v>46148.686261574076</v>
      </c>
      <c r="R129" s="59">
        <v>46148.69207175926</v>
      </c>
      <c r="S129" s="60">
        <v>274.0</v>
      </c>
      <c r="T129" s="59">
        <v>46148.69532407408</v>
      </c>
      <c r="U129" s="60">
        <v>864.0</v>
      </c>
      <c r="V129" s="60">
        <v>3.0</v>
      </c>
      <c r="W129" s="61">
        <v>3325.0</v>
      </c>
      <c r="X129" s="60">
        <v>2.0</v>
      </c>
      <c r="Y129" s="60">
        <v>0.0</v>
      </c>
      <c r="Z129" s="60">
        <v>0.0</v>
      </c>
      <c r="AA129" s="60">
        <v>2.0</v>
      </c>
      <c r="AB129" s="60">
        <v>0.0</v>
      </c>
      <c r="AC129" s="60">
        <v>0.0</v>
      </c>
      <c r="AD129" s="60">
        <v>2.0</v>
      </c>
      <c r="AE129" s="60">
        <v>0.0</v>
      </c>
      <c r="AF129" s="57" t="s">
        <v>61</v>
      </c>
      <c r="AG129" s="62" t="b">
        <v>0</v>
      </c>
      <c r="AH129" s="62" t="b">
        <v>0</v>
      </c>
      <c r="AI129" s="62" t="b">
        <v>0</v>
      </c>
      <c r="AJ129" s="62" t="b">
        <v>0</v>
      </c>
      <c r="AK129" s="62" t="b">
        <v>0</v>
      </c>
      <c r="AL129" s="62" t="b">
        <v>0</v>
      </c>
      <c r="AM129" s="63"/>
      <c r="AN129" s="100">
        <v>46148.0</v>
      </c>
      <c r="AO129" s="35" t="s">
        <v>752</v>
      </c>
      <c r="AP129" s="36" t="s">
        <v>262</v>
      </c>
      <c r="AQ129" s="37" t="s">
        <v>497</v>
      </c>
      <c r="AR129" s="37" t="s">
        <v>754</v>
      </c>
      <c r="AS129" s="35" t="s">
        <v>465</v>
      </c>
      <c r="AT129" s="39" t="b">
        <v>0</v>
      </c>
      <c r="AU129" s="39" t="b">
        <v>1</v>
      </c>
      <c r="AV129" s="39" t="b">
        <v>1</v>
      </c>
      <c r="AW129" s="40"/>
    </row>
    <row r="130" hidden="1" outlineLevel="1">
      <c r="A130" s="41"/>
      <c r="B130" s="26" t="s">
        <v>755</v>
      </c>
      <c r="C130" s="55" t="s">
        <v>749</v>
      </c>
      <c r="D130" s="55" t="s">
        <v>50</v>
      </c>
      <c r="E130" s="56">
        <v>2022.0</v>
      </c>
      <c r="F130" s="57" t="s">
        <v>146</v>
      </c>
      <c r="G130" s="57" t="s">
        <v>147</v>
      </c>
      <c r="H130" s="57" t="s">
        <v>750</v>
      </c>
      <c r="I130" s="57" t="s">
        <v>751</v>
      </c>
      <c r="J130" s="57" t="s">
        <v>98</v>
      </c>
      <c r="K130" s="57" t="s">
        <v>750</v>
      </c>
      <c r="L130" s="58"/>
      <c r="M130" s="57" t="s">
        <v>756</v>
      </c>
      <c r="N130" s="57" t="s">
        <v>100</v>
      </c>
      <c r="O130" s="57" t="s">
        <v>59</v>
      </c>
      <c r="P130" s="57" t="s">
        <v>757</v>
      </c>
      <c r="Q130" s="59">
        <v>46148.69325231481</v>
      </c>
      <c r="R130" s="59">
        <v>46148.697071759256</v>
      </c>
      <c r="S130" s="60">
        <v>155.0</v>
      </c>
      <c r="T130" s="59">
        <v>46148.70460648148</v>
      </c>
      <c r="U130" s="60">
        <v>1046.0</v>
      </c>
      <c r="V130" s="60">
        <v>3.0</v>
      </c>
      <c r="W130" s="61">
        <v>2725.0</v>
      </c>
      <c r="X130" s="60">
        <v>2.0</v>
      </c>
      <c r="Y130" s="60">
        <v>0.0</v>
      </c>
      <c r="Z130" s="60">
        <v>0.0</v>
      </c>
      <c r="AA130" s="60">
        <v>1.0</v>
      </c>
      <c r="AB130" s="60">
        <v>0.0</v>
      </c>
      <c r="AC130" s="60">
        <v>0.0</v>
      </c>
      <c r="AD130" s="60">
        <v>2.0</v>
      </c>
      <c r="AE130" s="60">
        <v>0.0</v>
      </c>
      <c r="AF130" s="57" t="s">
        <v>61</v>
      </c>
      <c r="AG130" s="62" t="b">
        <v>0</v>
      </c>
      <c r="AH130" s="62" t="b">
        <v>0</v>
      </c>
      <c r="AI130" s="62" t="b">
        <v>0</v>
      </c>
      <c r="AJ130" s="62" t="b">
        <v>0</v>
      </c>
      <c r="AK130" s="62" t="b">
        <v>0</v>
      </c>
      <c r="AL130" s="62" t="b">
        <v>0</v>
      </c>
      <c r="AM130" s="64" t="s">
        <v>758</v>
      </c>
      <c r="AN130" s="100">
        <v>46148.0</v>
      </c>
      <c r="AO130" s="35" t="s">
        <v>756</v>
      </c>
      <c r="AP130" s="36"/>
      <c r="AQ130" s="37"/>
      <c r="AR130" s="37"/>
      <c r="AS130" s="50"/>
      <c r="AT130" s="39" t="b">
        <v>1</v>
      </c>
      <c r="AU130" s="39" t="b">
        <v>0</v>
      </c>
      <c r="AV130" s="51" t="b">
        <v>0</v>
      </c>
      <c r="AW130" s="40"/>
    </row>
    <row r="131" hidden="1" outlineLevel="1">
      <c r="A131" s="41"/>
      <c r="B131" s="26" t="s">
        <v>759</v>
      </c>
      <c r="C131" s="65" t="s">
        <v>760</v>
      </c>
      <c r="D131" s="65" t="s">
        <v>50</v>
      </c>
      <c r="E131" s="69">
        <v>2022.0</v>
      </c>
      <c r="F131" s="67" t="s">
        <v>188</v>
      </c>
      <c r="G131" s="67" t="s">
        <v>189</v>
      </c>
      <c r="H131" s="67" t="s">
        <v>750</v>
      </c>
      <c r="I131" s="67" t="s">
        <v>761</v>
      </c>
      <c r="J131" s="67" t="s">
        <v>98</v>
      </c>
      <c r="K131" s="67" t="s">
        <v>750</v>
      </c>
      <c r="L131" s="137"/>
      <c r="M131" s="67" t="s">
        <v>762</v>
      </c>
      <c r="N131" s="67" t="s">
        <v>100</v>
      </c>
      <c r="O131" s="67" t="s">
        <v>59</v>
      </c>
      <c r="P131" s="67" t="s">
        <v>763</v>
      </c>
      <c r="Q131" s="68">
        <v>46148.799421296295</v>
      </c>
      <c r="R131" s="68">
        <v>46148.80100694444</v>
      </c>
      <c r="S131" s="69">
        <v>101.0</v>
      </c>
      <c r="T131" s="68">
        <v>46148.80578703704</v>
      </c>
      <c r="U131" s="69">
        <v>617.0</v>
      </c>
      <c r="V131" s="69">
        <v>4.0</v>
      </c>
      <c r="W131" s="70">
        <v>1497.5</v>
      </c>
      <c r="X131" s="69">
        <v>0.0</v>
      </c>
      <c r="Y131" s="69">
        <v>2.0</v>
      </c>
      <c r="Z131" s="69">
        <v>0.0</v>
      </c>
      <c r="AA131" s="69">
        <v>0.0</v>
      </c>
      <c r="AB131" s="69">
        <v>1.0</v>
      </c>
      <c r="AC131" s="69">
        <v>0.0</v>
      </c>
      <c r="AD131" s="69">
        <v>0.0</v>
      </c>
      <c r="AE131" s="69">
        <v>1.0</v>
      </c>
      <c r="AF131" s="67" t="s">
        <v>61</v>
      </c>
      <c r="AG131" s="71" t="b">
        <v>0</v>
      </c>
      <c r="AH131" s="71" t="b">
        <v>0</v>
      </c>
      <c r="AI131" s="71" t="b">
        <v>0</v>
      </c>
      <c r="AJ131" s="71" t="b">
        <v>0</v>
      </c>
      <c r="AK131" s="71" t="b">
        <v>0</v>
      </c>
      <c r="AL131" s="71" t="b">
        <v>0</v>
      </c>
      <c r="AM131" s="111"/>
      <c r="AN131" s="100">
        <v>46148.0</v>
      </c>
      <c r="AO131" s="35" t="s">
        <v>762</v>
      </c>
      <c r="AP131" s="36" t="s">
        <v>262</v>
      </c>
      <c r="AQ131" s="37" t="s">
        <v>764</v>
      </c>
      <c r="AR131" s="37" t="s">
        <v>765</v>
      </c>
      <c r="AS131" s="35" t="s">
        <v>766</v>
      </c>
      <c r="AT131" s="39" t="b">
        <v>0</v>
      </c>
      <c r="AU131" s="39" t="b">
        <v>1</v>
      </c>
      <c r="AV131" s="51" t="b">
        <v>0</v>
      </c>
      <c r="AW131" s="40"/>
    </row>
    <row r="132" hidden="1" outlineLevel="1">
      <c r="A132" s="41"/>
      <c r="B132" s="26" t="s">
        <v>767</v>
      </c>
      <c r="C132" s="65" t="s">
        <v>760</v>
      </c>
      <c r="D132" s="65" t="s">
        <v>50</v>
      </c>
      <c r="E132" s="66">
        <v>2022.0</v>
      </c>
      <c r="F132" s="67" t="s">
        <v>188</v>
      </c>
      <c r="G132" s="67" t="s">
        <v>220</v>
      </c>
      <c r="H132" s="67" t="s">
        <v>750</v>
      </c>
      <c r="I132" s="67" t="s">
        <v>761</v>
      </c>
      <c r="J132" s="67" t="s">
        <v>98</v>
      </c>
      <c r="K132" s="67" t="s">
        <v>750</v>
      </c>
      <c r="L132" s="137"/>
      <c r="M132" s="67" t="s">
        <v>768</v>
      </c>
      <c r="N132" s="67" t="s">
        <v>100</v>
      </c>
      <c r="O132" s="67" t="s">
        <v>59</v>
      </c>
      <c r="P132" s="67" t="s">
        <v>769</v>
      </c>
      <c r="Q132" s="68">
        <v>46148.802199074074</v>
      </c>
      <c r="R132" s="68">
        <v>46148.80420138889</v>
      </c>
      <c r="S132" s="69">
        <v>97.0</v>
      </c>
      <c r="T132" s="68">
        <v>46148.812372685185</v>
      </c>
      <c r="U132" s="69">
        <v>983.0</v>
      </c>
      <c r="V132" s="69">
        <v>4.0</v>
      </c>
      <c r="W132" s="70">
        <v>922.5</v>
      </c>
      <c r="X132" s="69">
        <v>0.0</v>
      </c>
      <c r="Y132" s="69">
        <v>0.0</v>
      </c>
      <c r="Z132" s="69">
        <v>0.0</v>
      </c>
      <c r="AA132" s="69">
        <v>0.0</v>
      </c>
      <c r="AB132" s="69">
        <v>1.0</v>
      </c>
      <c r="AC132" s="69">
        <v>0.0</v>
      </c>
      <c r="AD132" s="69">
        <v>0.0</v>
      </c>
      <c r="AE132" s="69">
        <v>1.0</v>
      </c>
      <c r="AF132" s="67" t="s">
        <v>61</v>
      </c>
      <c r="AG132" s="71" t="b">
        <v>0</v>
      </c>
      <c r="AH132" s="71" t="b">
        <v>0</v>
      </c>
      <c r="AI132" s="71" t="b">
        <v>0</v>
      </c>
      <c r="AJ132" s="71" t="b">
        <v>0</v>
      </c>
      <c r="AK132" s="71" t="b">
        <v>0</v>
      </c>
      <c r="AL132" s="71" t="b">
        <v>0</v>
      </c>
      <c r="AM132" s="73" t="s">
        <v>770</v>
      </c>
      <c r="AN132" s="100">
        <v>46148.0</v>
      </c>
      <c r="AO132" s="35" t="s">
        <v>768</v>
      </c>
      <c r="AP132" s="36"/>
      <c r="AQ132" s="37"/>
      <c r="AR132" s="37"/>
      <c r="AS132" s="50"/>
      <c r="AT132" s="39" t="b">
        <v>1</v>
      </c>
      <c r="AU132" s="39" t="b">
        <v>0</v>
      </c>
      <c r="AV132" s="51" t="b">
        <v>0</v>
      </c>
      <c r="AW132" s="40"/>
    </row>
    <row r="133" hidden="1" outlineLevel="1">
      <c r="A133" s="41"/>
      <c r="B133" s="26" t="s">
        <v>771</v>
      </c>
      <c r="C133" s="42" t="s">
        <v>772</v>
      </c>
      <c r="D133" s="42" t="s">
        <v>50</v>
      </c>
      <c r="E133" s="46">
        <v>2024.0</v>
      </c>
      <c r="F133" s="44" t="s">
        <v>188</v>
      </c>
      <c r="G133" s="44" t="s">
        <v>189</v>
      </c>
      <c r="H133" s="44" t="s">
        <v>274</v>
      </c>
      <c r="I133" s="44" t="s">
        <v>275</v>
      </c>
      <c r="J133" s="44" t="s">
        <v>55</v>
      </c>
      <c r="K133" s="44" t="s">
        <v>274</v>
      </c>
      <c r="L133" s="44" t="s">
        <v>276</v>
      </c>
      <c r="M133" s="44" t="s">
        <v>773</v>
      </c>
      <c r="N133" s="44" t="s">
        <v>58</v>
      </c>
      <c r="O133" s="44" t="s">
        <v>59</v>
      </c>
      <c r="P133" s="44" t="s">
        <v>774</v>
      </c>
      <c r="Q133" s="45">
        <v>46148.550474537034</v>
      </c>
      <c r="R133" s="45">
        <v>46148.55128472222</v>
      </c>
      <c r="S133" s="46">
        <v>62.0</v>
      </c>
      <c r="T133" s="45">
        <v>46148.554502314815</v>
      </c>
      <c r="U133" s="46">
        <v>422.0</v>
      </c>
      <c r="V133" s="46">
        <v>2.0</v>
      </c>
      <c r="W133" s="47">
        <v>10220.0</v>
      </c>
      <c r="X133" s="46">
        <v>4.0</v>
      </c>
      <c r="Y133" s="46">
        <v>0.0</v>
      </c>
      <c r="Z133" s="46">
        <v>15.0</v>
      </c>
      <c r="AA133" s="46">
        <v>1.0</v>
      </c>
      <c r="AB133" s="46">
        <v>0.0</v>
      </c>
      <c r="AC133" s="46">
        <v>1.0</v>
      </c>
      <c r="AD133" s="46">
        <v>3.0</v>
      </c>
      <c r="AE133" s="46">
        <v>0.0</v>
      </c>
      <c r="AF133" s="44" t="s">
        <v>61</v>
      </c>
      <c r="AG133" s="48" t="b">
        <v>0</v>
      </c>
      <c r="AH133" s="48" t="b">
        <v>0</v>
      </c>
      <c r="AI133" s="48" t="b">
        <v>0</v>
      </c>
      <c r="AJ133" s="48" t="b">
        <v>0</v>
      </c>
      <c r="AK133" s="48" t="b">
        <v>0</v>
      </c>
      <c r="AL133" s="48" t="b">
        <v>0</v>
      </c>
      <c r="AM133" s="54"/>
      <c r="AN133" s="100">
        <v>46148.0</v>
      </c>
      <c r="AO133" s="35" t="s">
        <v>773</v>
      </c>
      <c r="AP133" s="36" t="s">
        <v>62</v>
      </c>
      <c r="AQ133" s="37"/>
      <c r="AR133" s="37" t="s">
        <v>233</v>
      </c>
      <c r="AS133" s="35" t="s">
        <v>775</v>
      </c>
      <c r="AT133" s="39" t="b">
        <v>0</v>
      </c>
      <c r="AU133" s="39" t="b">
        <v>1</v>
      </c>
      <c r="AV133" s="51" t="b">
        <v>0</v>
      </c>
      <c r="AW133" s="40"/>
    </row>
    <row r="134" hidden="1" outlineLevel="1">
      <c r="A134" s="41"/>
      <c r="B134" s="26" t="s">
        <v>776</v>
      </c>
      <c r="C134" s="42" t="s">
        <v>772</v>
      </c>
      <c r="D134" s="42" t="s">
        <v>50</v>
      </c>
      <c r="E134" s="43">
        <v>2024.0</v>
      </c>
      <c r="F134" s="44" t="s">
        <v>188</v>
      </c>
      <c r="G134" s="44" t="s">
        <v>220</v>
      </c>
      <c r="H134" s="44" t="s">
        <v>274</v>
      </c>
      <c r="I134" s="44" t="s">
        <v>275</v>
      </c>
      <c r="J134" s="44" t="s">
        <v>55</v>
      </c>
      <c r="K134" s="44" t="s">
        <v>274</v>
      </c>
      <c r="L134" s="44" t="s">
        <v>276</v>
      </c>
      <c r="M134" s="44" t="s">
        <v>777</v>
      </c>
      <c r="N134" s="44" t="s">
        <v>76</v>
      </c>
      <c r="O134" s="44" t="s">
        <v>59</v>
      </c>
      <c r="P134" s="44" t="s">
        <v>778</v>
      </c>
      <c r="Q134" s="45">
        <v>46148.5516087963</v>
      </c>
      <c r="R134" s="45">
        <v>46148.55248842593</v>
      </c>
      <c r="S134" s="46">
        <v>67.0</v>
      </c>
      <c r="T134" s="45">
        <v>46148.56211805555</v>
      </c>
      <c r="U134" s="46">
        <v>983.0</v>
      </c>
      <c r="V134" s="46">
        <v>2.0</v>
      </c>
      <c r="W134" s="47">
        <v>10105.0</v>
      </c>
      <c r="X134" s="46">
        <v>4.0</v>
      </c>
      <c r="Y134" s="46">
        <v>0.0</v>
      </c>
      <c r="Z134" s="46">
        <v>15.0</v>
      </c>
      <c r="AA134" s="46">
        <v>1.0</v>
      </c>
      <c r="AB134" s="46">
        <v>0.0</v>
      </c>
      <c r="AC134" s="46">
        <v>0.0</v>
      </c>
      <c r="AD134" s="46">
        <v>3.0</v>
      </c>
      <c r="AE134" s="46">
        <v>0.0</v>
      </c>
      <c r="AF134" s="44" t="s">
        <v>61</v>
      </c>
      <c r="AG134" s="48" t="b">
        <v>0</v>
      </c>
      <c r="AH134" s="48" t="b">
        <v>0</v>
      </c>
      <c r="AI134" s="48" t="b">
        <v>0</v>
      </c>
      <c r="AJ134" s="48" t="b">
        <v>0</v>
      </c>
      <c r="AK134" s="48" t="b">
        <v>0</v>
      </c>
      <c r="AL134" s="48" t="b">
        <v>0</v>
      </c>
      <c r="AM134" s="49" t="s">
        <v>94</v>
      </c>
      <c r="AN134" s="100">
        <v>46148.0</v>
      </c>
      <c r="AO134" s="35" t="s">
        <v>777</v>
      </c>
      <c r="AP134" s="36"/>
      <c r="AQ134" s="37"/>
      <c r="AR134" s="37"/>
      <c r="AS134" s="50"/>
      <c r="AT134" s="39" t="b">
        <v>1</v>
      </c>
      <c r="AU134" s="39" t="b">
        <v>0</v>
      </c>
      <c r="AV134" s="51" t="b">
        <v>0</v>
      </c>
      <c r="AW134" s="40"/>
    </row>
    <row r="135" hidden="1" outlineLevel="1">
      <c r="A135" s="41"/>
      <c r="B135" s="26" t="s">
        <v>779</v>
      </c>
      <c r="C135" s="42" t="s">
        <v>780</v>
      </c>
      <c r="D135" s="42" t="s">
        <v>50</v>
      </c>
      <c r="E135" s="46">
        <v>2023.0</v>
      </c>
      <c r="F135" s="44" t="s">
        <v>188</v>
      </c>
      <c r="G135" s="44" t="s">
        <v>189</v>
      </c>
      <c r="H135" s="44" t="s">
        <v>781</v>
      </c>
      <c r="I135" s="44" t="s">
        <v>782</v>
      </c>
      <c r="J135" s="44" t="s">
        <v>55</v>
      </c>
      <c r="K135" s="44" t="s">
        <v>781</v>
      </c>
      <c r="L135" s="44" t="s">
        <v>783</v>
      </c>
      <c r="M135" s="44" t="s">
        <v>784</v>
      </c>
      <c r="N135" s="44" t="s">
        <v>58</v>
      </c>
      <c r="O135" s="44" t="s">
        <v>59</v>
      </c>
      <c r="P135" s="44" t="s">
        <v>785</v>
      </c>
      <c r="Q135" s="45">
        <v>46148.82027777778</v>
      </c>
      <c r="R135" s="45">
        <v>46148.82226851852</v>
      </c>
      <c r="S135" s="46">
        <v>127.0</v>
      </c>
      <c r="T135" s="45">
        <v>46148.825208333335</v>
      </c>
      <c r="U135" s="46">
        <v>505.0</v>
      </c>
      <c r="V135" s="46">
        <v>2.0</v>
      </c>
      <c r="W135" s="47">
        <v>4622.5</v>
      </c>
      <c r="X135" s="46">
        <v>2.0</v>
      </c>
      <c r="Y135" s="46">
        <v>1.0</v>
      </c>
      <c r="Z135" s="46">
        <v>5.0</v>
      </c>
      <c r="AA135" s="46">
        <v>0.0</v>
      </c>
      <c r="AB135" s="46">
        <v>0.0</v>
      </c>
      <c r="AC135" s="46">
        <v>0.0</v>
      </c>
      <c r="AD135" s="46">
        <v>2.0</v>
      </c>
      <c r="AE135" s="46">
        <v>0.0</v>
      </c>
      <c r="AF135" s="44" t="s">
        <v>61</v>
      </c>
      <c r="AG135" s="48" t="b">
        <v>0</v>
      </c>
      <c r="AH135" s="48" t="b">
        <v>0</v>
      </c>
      <c r="AI135" s="48" t="b">
        <v>0</v>
      </c>
      <c r="AJ135" s="48" t="b">
        <v>0</v>
      </c>
      <c r="AK135" s="48" t="b">
        <v>0</v>
      </c>
      <c r="AL135" s="48" t="b">
        <v>0</v>
      </c>
      <c r="AM135" s="54"/>
      <c r="AN135" s="100">
        <v>46148.0</v>
      </c>
      <c r="AO135" s="35" t="s">
        <v>784</v>
      </c>
      <c r="AP135" s="36"/>
      <c r="AQ135" s="37"/>
      <c r="AR135" s="37"/>
      <c r="AS135" s="50"/>
      <c r="AT135" s="39" t="b">
        <v>1</v>
      </c>
      <c r="AU135" s="39" t="b">
        <v>0</v>
      </c>
      <c r="AV135" s="51" t="b">
        <v>0</v>
      </c>
      <c r="AW135" s="40"/>
    </row>
    <row r="136" hidden="1" outlineLevel="1">
      <c r="A136" s="41"/>
      <c r="B136" s="26" t="s">
        <v>786</v>
      </c>
      <c r="C136" s="42" t="s">
        <v>780</v>
      </c>
      <c r="D136" s="42" t="s">
        <v>50</v>
      </c>
      <c r="E136" s="43">
        <v>2023.0</v>
      </c>
      <c r="F136" s="44" t="s">
        <v>188</v>
      </c>
      <c r="G136" s="44" t="s">
        <v>189</v>
      </c>
      <c r="H136" s="44" t="s">
        <v>781</v>
      </c>
      <c r="I136" s="44" t="s">
        <v>782</v>
      </c>
      <c r="J136" s="44" t="s">
        <v>55</v>
      </c>
      <c r="K136" s="44" t="s">
        <v>781</v>
      </c>
      <c r="L136" s="44" t="s">
        <v>783</v>
      </c>
      <c r="M136" s="44" t="s">
        <v>787</v>
      </c>
      <c r="N136" s="44" t="s">
        <v>58</v>
      </c>
      <c r="O136" s="44" t="s">
        <v>59</v>
      </c>
      <c r="P136" s="44" t="s">
        <v>788</v>
      </c>
      <c r="Q136" s="45">
        <v>46148.84821759259</v>
      </c>
      <c r="R136" s="45">
        <v>46148.85172453704</v>
      </c>
      <c r="S136" s="46">
        <v>289.0</v>
      </c>
      <c r="T136" s="45">
        <v>46148.85717592593</v>
      </c>
      <c r="U136" s="46">
        <v>853.0</v>
      </c>
      <c r="V136" s="46">
        <v>2.0</v>
      </c>
      <c r="W136" s="47">
        <v>2885.0</v>
      </c>
      <c r="X136" s="46">
        <v>0.0</v>
      </c>
      <c r="Y136" s="46">
        <v>0.0</v>
      </c>
      <c r="Z136" s="46">
        <v>5.0</v>
      </c>
      <c r="AA136" s="46">
        <v>0.0</v>
      </c>
      <c r="AB136" s="46">
        <v>0.0</v>
      </c>
      <c r="AC136" s="46">
        <v>0.0</v>
      </c>
      <c r="AD136" s="46">
        <v>1.0</v>
      </c>
      <c r="AE136" s="46">
        <v>0.0</v>
      </c>
      <c r="AF136" s="44" t="s">
        <v>61</v>
      </c>
      <c r="AG136" s="48" t="b">
        <v>0</v>
      </c>
      <c r="AH136" s="48" t="b">
        <v>0</v>
      </c>
      <c r="AI136" s="48" t="b">
        <v>0</v>
      </c>
      <c r="AJ136" s="48" t="b">
        <v>0</v>
      </c>
      <c r="AK136" s="48" t="b">
        <v>0</v>
      </c>
      <c r="AL136" s="48" t="b">
        <v>0</v>
      </c>
      <c r="AM136" s="49" t="s">
        <v>789</v>
      </c>
      <c r="AN136" s="100">
        <v>46148.0</v>
      </c>
      <c r="AO136" s="35" t="s">
        <v>787</v>
      </c>
      <c r="AP136" s="36"/>
      <c r="AQ136" s="37"/>
      <c r="AR136" s="37"/>
      <c r="AS136" s="50"/>
      <c r="AT136" s="39" t="b">
        <v>1</v>
      </c>
      <c r="AU136" s="39" t="b">
        <v>0</v>
      </c>
      <c r="AV136" s="51" t="b">
        <v>0</v>
      </c>
      <c r="AW136" s="40"/>
    </row>
    <row r="137" hidden="1" outlineLevel="1">
      <c r="A137" s="41"/>
      <c r="B137" s="26" t="s">
        <v>790</v>
      </c>
      <c r="C137" s="55" t="s">
        <v>791</v>
      </c>
      <c r="D137" s="55" t="s">
        <v>50</v>
      </c>
      <c r="E137" s="60">
        <v>2023.0</v>
      </c>
      <c r="F137" s="57" t="s">
        <v>188</v>
      </c>
      <c r="G137" s="57" t="s">
        <v>189</v>
      </c>
      <c r="H137" s="57" t="s">
        <v>602</v>
      </c>
      <c r="I137" s="57" t="s">
        <v>603</v>
      </c>
      <c r="J137" s="57" t="s">
        <v>55</v>
      </c>
      <c r="K137" s="57" t="s">
        <v>602</v>
      </c>
      <c r="L137" s="57" t="s">
        <v>604</v>
      </c>
      <c r="M137" s="57" t="s">
        <v>792</v>
      </c>
      <c r="N137" s="57" t="s">
        <v>76</v>
      </c>
      <c r="O137" s="57" t="s">
        <v>59</v>
      </c>
      <c r="P137" s="57" t="s">
        <v>793</v>
      </c>
      <c r="Q137" s="59">
        <v>46148.556550925925</v>
      </c>
      <c r="R137" s="59">
        <v>46148.56475694444</v>
      </c>
      <c r="S137" s="60">
        <v>152.0</v>
      </c>
      <c r="T137" s="59">
        <v>46148.56767361111</v>
      </c>
      <c r="U137" s="60">
        <v>3087887.0</v>
      </c>
      <c r="V137" s="60">
        <v>2.0</v>
      </c>
      <c r="W137" s="61">
        <v>5222.5</v>
      </c>
      <c r="X137" s="60">
        <v>0.0</v>
      </c>
      <c r="Y137" s="60">
        <v>0.0</v>
      </c>
      <c r="Z137" s="60">
        <v>11.0</v>
      </c>
      <c r="AA137" s="60">
        <v>0.0</v>
      </c>
      <c r="AB137" s="60">
        <v>0.0</v>
      </c>
      <c r="AC137" s="60">
        <v>0.0</v>
      </c>
      <c r="AD137" s="60">
        <v>2.0</v>
      </c>
      <c r="AE137" s="60">
        <v>0.0</v>
      </c>
      <c r="AF137" s="57" t="s">
        <v>61</v>
      </c>
      <c r="AG137" s="62" t="b">
        <v>0</v>
      </c>
      <c r="AH137" s="62" t="b">
        <v>0</v>
      </c>
      <c r="AI137" s="62" t="b">
        <v>0</v>
      </c>
      <c r="AJ137" s="62" t="b">
        <v>0</v>
      </c>
      <c r="AK137" s="62" t="b">
        <v>0</v>
      </c>
      <c r="AL137" s="62" t="b">
        <v>0</v>
      </c>
      <c r="AM137" s="63"/>
      <c r="AN137" s="100">
        <v>46148.0</v>
      </c>
      <c r="AO137" s="35" t="s">
        <v>792</v>
      </c>
      <c r="AP137" s="36"/>
      <c r="AQ137" s="37"/>
      <c r="AR137" s="37"/>
      <c r="AS137" s="50"/>
      <c r="AT137" s="39" t="b">
        <v>1</v>
      </c>
      <c r="AU137" s="39" t="b">
        <v>0</v>
      </c>
      <c r="AV137" s="51" t="b">
        <v>0</v>
      </c>
      <c r="AW137" s="40"/>
    </row>
    <row r="138" hidden="1" outlineLevel="1">
      <c r="A138" s="41"/>
      <c r="B138" s="26" t="s">
        <v>794</v>
      </c>
      <c r="C138" s="55" t="s">
        <v>791</v>
      </c>
      <c r="D138" s="55" t="s">
        <v>50</v>
      </c>
      <c r="E138" s="56">
        <v>2023.0</v>
      </c>
      <c r="F138" s="57" t="s">
        <v>188</v>
      </c>
      <c r="G138" s="57" t="s">
        <v>189</v>
      </c>
      <c r="H138" s="57" t="s">
        <v>602</v>
      </c>
      <c r="I138" s="57" t="s">
        <v>603</v>
      </c>
      <c r="J138" s="57" t="s">
        <v>55</v>
      </c>
      <c r="K138" s="57" t="s">
        <v>602</v>
      </c>
      <c r="L138" s="57" t="s">
        <v>604</v>
      </c>
      <c r="M138" s="57" t="s">
        <v>795</v>
      </c>
      <c r="N138" s="57" t="s">
        <v>76</v>
      </c>
      <c r="O138" s="57" t="s">
        <v>59</v>
      </c>
      <c r="P138" s="57" t="s">
        <v>796</v>
      </c>
      <c r="Q138" s="59">
        <v>46148.596342592595</v>
      </c>
      <c r="R138" s="59">
        <v>46148.598761574074</v>
      </c>
      <c r="S138" s="60">
        <v>191.0</v>
      </c>
      <c r="T138" s="59">
        <v>46148.607094907406</v>
      </c>
      <c r="U138" s="60">
        <v>1431.0</v>
      </c>
      <c r="V138" s="60">
        <v>2.0</v>
      </c>
      <c r="W138" s="61">
        <v>5000.0</v>
      </c>
      <c r="X138" s="60">
        <v>0.0</v>
      </c>
      <c r="Y138" s="60">
        <v>0.0</v>
      </c>
      <c r="Z138" s="60">
        <v>10.0</v>
      </c>
      <c r="AA138" s="60">
        <v>0.0</v>
      </c>
      <c r="AB138" s="60">
        <v>0.0</v>
      </c>
      <c r="AC138" s="60">
        <v>0.0</v>
      </c>
      <c r="AD138" s="60">
        <v>2.0</v>
      </c>
      <c r="AE138" s="60">
        <v>0.0</v>
      </c>
      <c r="AF138" s="57" t="s">
        <v>61</v>
      </c>
      <c r="AG138" s="62" t="b">
        <v>0</v>
      </c>
      <c r="AH138" s="62" t="b">
        <v>0</v>
      </c>
      <c r="AI138" s="62" t="b">
        <v>0</v>
      </c>
      <c r="AJ138" s="62" t="b">
        <v>0</v>
      </c>
      <c r="AK138" s="62" t="b">
        <v>0</v>
      </c>
      <c r="AL138" s="62" t="b">
        <v>0</v>
      </c>
      <c r="AM138" s="138" t="s">
        <v>223</v>
      </c>
      <c r="AN138" s="100">
        <v>46148.0</v>
      </c>
      <c r="AO138" s="35" t="s">
        <v>795</v>
      </c>
      <c r="AP138" s="36"/>
      <c r="AQ138" s="37"/>
      <c r="AR138" s="37"/>
      <c r="AS138" s="50"/>
      <c r="AT138" s="39" t="b">
        <v>1</v>
      </c>
      <c r="AU138" s="39" t="b">
        <v>0</v>
      </c>
      <c r="AV138" s="51" t="b">
        <v>0</v>
      </c>
      <c r="AW138" s="40"/>
    </row>
    <row r="139" hidden="1" outlineLevel="1">
      <c r="A139" s="41"/>
      <c r="B139" s="26" t="s">
        <v>797</v>
      </c>
      <c r="C139" s="42" t="s">
        <v>798</v>
      </c>
      <c r="D139" s="42" t="s">
        <v>50</v>
      </c>
      <c r="E139" s="46">
        <v>2023.0</v>
      </c>
      <c r="F139" s="44" t="s">
        <v>188</v>
      </c>
      <c r="G139" s="44" t="s">
        <v>220</v>
      </c>
      <c r="H139" s="44" t="s">
        <v>274</v>
      </c>
      <c r="I139" s="44" t="s">
        <v>275</v>
      </c>
      <c r="J139" s="44" t="s">
        <v>55</v>
      </c>
      <c r="K139" s="44" t="s">
        <v>274</v>
      </c>
      <c r="L139" s="44" t="s">
        <v>276</v>
      </c>
      <c r="M139" s="44" t="s">
        <v>799</v>
      </c>
      <c r="N139" s="44" t="s">
        <v>58</v>
      </c>
      <c r="O139" s="44" t="s">
        <v>59</v>
      </c>
      <c r="P139" s="44" t="s">
        <v>800</v>
      </c>
      <c r="Q139" s="45">
        <v>46148.71600694444</v>
      </c>
      <c r="R139" s="45">
        <v>46148.71695601852</v>
      </c>
      <c r="S139" s="46">
        <v>69.0</v>
      </c>
      <c r="T139" s="45">
        <v>46148.719664351855</v>
      </c>
      <c r="U139" s="46">
        <v>397.0</v>
      </c>
      <c r="V139" s="46">
        <v>1.0</v>
      </c>
      <c r="W139" s="47">
        <v>11087.5</v>
      </c>
      <c r="X139" s="46">
        <v>15.0</v>
      </c>
      <c r="Y139" s="46">
        <v>1.0</v>
      </c>
      <c r="Z139" s="46">
        <v>16.0</v>
      </c>
      <c r="AA139" s="46">
        <v>1.0</v>
      </c>
      <c r="AB139" s="46">
        <v>0.0</v>
      </c>
      <c r="AC139" s="46">
        <v>0.0</v>
      </c>
      <c r="AD139" s="46">
        <v>4.0</v>
      </c>
      <c r="AE139" s="46">
        <v>1.0</v>
      </c>
      <c r="AF139" s="44" t="s">
        <v>61</v>
      </c>
      <c r="AG139" s="48" t="b">
        <v>0</v>
      </c>
      <c r="AH139" s="48" t="b">
        <v>0</v>
      </c>
      <c r="AI139" s="48" t="b">
        <v>0</v>
      </c>
      <c r="AJ139" s="48" t="b">
        <v>0</v>
      </c>
      <c r="AK139" s="48" t="b">
        <v>0</v>
      </c>
      <c r="AL139" s="48" t="b">
        <v>0</v>
      </c>
      <c r="AM139" s="54"/>
      <c r="AN139" s="100">
        <v>46148.0</v>
      </c>
      <c r="AO139" s="35" t="s">
        <v>799</v>
      </c>
      <c r="AP139" s="36" t="s">
        <v>62</v>
      </c>
      <c r="AQ139" s="37"/>
      <c r="AR139" s="37" t="s">
        <v>801</v>
      </c>
      <c r="AS139" s="35" t="s">
        <v>802</v>
      </c>
      <c r="AT139" s="39" t="b">
        <v>0</v>
      </c>
      <c r="AU139" s="39" t="b">
        <v>1</v>
      </c>
      <c r="AV139" s="51" t="b">
        <v>0</v>
      </c>
      <c r="AW139" s="40"/>
    </row>
    <row r="140" hidden="1" outlineLevel="1">
      <c r="A140" s="41"/>
      <c r="B140" s="26" t="s">
        <v>803</v>
      </c>
      <c r="C140" s="42" t="s">
        <v>798</v>
      </c>
      <c r="D140" s="42" t="s">
        <v>50</v>
      </c>
      <c r="E140" s="43">
        <v>2023.0</v>
      </c>
      <c r="F140" s="44" t="s">
        <v>188</v>
      </c>
      <c r="G140" s="44" t="s">
        <v>189</v>
      </c>
      <c r="H140" s="44" t="s">
        <v>274</v>
      </c>
      <c r="I140" s="44" t="s">
        <v>275</v>
      </c>
      <c r="J140" s="44" t="s">
        <v>55</v>
      </c>
      <c r="K140" s="44" t="s">
        <v>274</v>
      </c>
      <c r="L140" s="44" t="s">
        <v>276</v>
      </c>
      <c r="M140" s="44" t="s">
        <v>804</v>
      </c>
      <c r="N140" s="44" t="s">
        <v>76</v>
      </c>
      <c r="O140" s="44" t="s">
        <v>59</v>
      </c>
      <c r="P140" s="44" t="s">
        <v>805</v>
      </c>
      <c r="Q140" s="45">
        <v>46148.71740740741</v>
      </c>
      <c r="R140" s="45">
        <v>46148.718506944446</v>
      </c>
      <c r="S140" s="46">
        <v>84.0</v>
      </c>
      <c r="T140" s="45">
        <v>46148.726956018516</v>
      </c>
      <c r="U140" s="46">
        <v>902.0</v>
      </c>
      <c r="V140" s="46">
        <v>1.0</v>
      </c>
      <c r="W140" s="47">
        <v>9737.5</v>
      </c>
      <c r="X140" s="46">
        <v>15.0</v>
      </c>
      <c r="Y140" s="46">
        <v>1.0</v>
      </c>
      <c r="Z140" s="46">
        <v>16.0</v>
      </c>
      <c r="AA140" s="46">
        <v>1.0</v>
      </c>
      <c r="AB140" s="46">
        <v>0.0</v>
      </c>
      <c r="AC140" s="46">
        <v>0.0</v>
      </c>
      <c r="AD140" s="46">
        <v>4.0</v>
      </c>
      <c r="AE140" s="46">
        <v>0.0</v>
      </c>
      <c r="AF140" s="44" t="s">
        <v>61</v>
      </c>
      <c r="AG140" s="48" t="b">
        <v>0</v>
      </c>
      <c r="AH140" s="48" t="b">
        <v>0</v>
      </c>
      <c r="AI140" s="48" t="b">
        <v>0</v>
      </c>
      <c r="AJ140" s="48" t="b">
        <v>0</v>
      </c>
      <c r="AK140" s="48" t="b">
        <v>0</v>
      </c>
      <c r="AL140" s="48" t="b">
        <v>0</v>
      </c>
      <c r="AM140" s="49" t="s">
        <v>758</v>
      </c>
      <c r="AN140" s="100">
        <v>46148.0</v>
      </c>
      <c r="AO140" s="35" t="s">
        <v>804</v>
      </c>
      <c r="AP140" s="36"/>
      <c r="AQ140" s="37"/>
      <c r="AR140" s="37"/>
      <c r="AS140" s="50"/>
      <c r="AT140" s="39" t="b">
        <v>1</v>
      </c>
      <c r="AU140" s="39" t="b">
        <v>0</v>
      </c>
      <c r="AV140" s="51" t="b">
        <v>0</v>
      </c>
      <c r="AW140" s="40"/>
    </row>
    <row r="141" hidden="1" outlineLevel="1">
      <c r="A141" s="41"/>
      <c r="B141" s="26" t="s">
        <v>806</v>
      </c>
      <c r="C141" s="55" t="s">
        <v>807</v>
      </c>
      <c r="D141" s="55" t="s">
        <v>50</v>
      </c>
      <c r="E141" s="60">
        <v>2023.0</v>
      </c>
      <c r="F141" s="57" t="s">
        <v>188</v>
      </c>
      <c r="G141" s="57" t="s">
        <v>189</v>
      </c>
      <c r="H141" s="57" t="s">
        <v>274</v>
      </c>
      <c r="I141" s="57" t="s">
        <v>275</v>
      </c>
      <c r="J141" s="57" t="s">
        <v>55</v>
      </c>
      <c r="K141" s="57" t="s">
        <v>274</v>
      </c>
      <c r="L141" s="57" t="s">
        <v>276</v>
      </c>
      <c r="M141" s="57" t="s">
        <v>808</v>
      </c>
      <c r="N141" s="57" t="s">
        <v>58</v>
      </c>
      <c r="O141" s="57" t="s">
        <v>59</v>
      </c>
      <c r="P141" s="57" t="s">
        <v>809</v>
      </c>
      <c r="Q141" s="59">
        <v>46148.53753472222</v>
      </c>
      <c r="R141" s="59">
        <v>46148.538506944446</v>
      </c>
      <c r="S141" s="60">
        <v>73.0</v>
      </c>
      <c r="T141" s="59">
        <v>46148.54112268519</v>
      </c>
      <c r="U141" s="60">
        <v>445.0</v>
      </c>
      <c r="V141" s="60">
        <v>2.0</v>
      </c>
      <c r="W141" s="61">
        <v>9137.5</v>
      </c>
      <c r="X141" s="60">
        <v>5.0</v>
      </c>
      <c r="Y141" s="60">
        <v>0.0</v>
      </c>
      <c r="Z141" s="60">
        <v>21.0</v>
      </c>
      <c r="AA141" s="60">
        <v>2.0</v>
      </c>
      <c r="AB141" s="60">
        <v>0.0</v>
      </c>
      <c r="AC141" s="60">
        <v>0.0</v>
      </c>
      <c r="AD141" s="60">
        <v>8.0</v>
      </c>
      <c r="AE141" s="60">
        <v>0.0</v>
      </c>
      <c r="AF141" s="57" t="s">
        <v>61</v>
      </c>
      <c r="AG141" s="62" t="b">
        <v>0</v>
      </c>
      <c r="AH141" s="62" t="b">
        <v>0</v>
      </c>
      <c r="AI141" s="62" t="b">
        <v>0</v>
      </c>
      <c r="AJ141" s="62" t="b">
        <v>0</v>
      </c>
      <c r="AK141" s="62" t="b">
        <v>0</v>
      </c>
      <c r="AL141" s="62" t="b">
        <v>0</v>
      </c>
      <c r="AM141" s="63"/>
      <c r="AN141" s="100">
        <v>46148.0</v>
      </c>
      <c r="AO141" s="35" t="s">
        <v>808</v>
      </c>
      <c r="AP141" s="36"/>
      <c r="AQ141" s="37"/>
      <c r="AR141" s="37"/>
      <c r="AS141" s="50"/>
      <c r="AT141" s="39" t="b">
        <v>1</v>
      </c>
      <c r="AU141" s="39" t="b">
        <v>0</v>
      </c>
      <c r="AV141" s="51" t="b">
        <v>0</v>
      </c>
      <c r="AW141" s="40"/>
    </row>
    <row r="142" hidden="1" outlineLevel="1">
      <c r="A142" s="41"/>
      <c r="B142" s="26" t="s">
        <v>810</v>
      </c>
      <c r="C142" s="117" t="s">
        <v>807</v>
      </c>
      <c r="D142" s="117" t="s">
        <v>50</v>
      </c>
      <c r="E142" s="139">
        <v>2023.0</v>
      </c>
      <c r="F142" s="119" t="s">
        <v>188</v>
      </c>
      <c r="G142" s="119" t="s">
        <v>220</v>
      </c>
      <c r="H142" s="119" t="s">
        <v>274</v>
      </c>
      <c r="I142" s="119" t="s">
        <v>275</v>
      </c>
      <c r="J142" s="119" t="s">
        <v>55</v>
      </c>
      <c r="K142" s="119" t="s">
        <v>274</v>
      </c>
      <c r="L142" s="119" t="s">
        <v>276</v>
      </c>
      <c r="M142" s="119" t="s">
        <v>811</v>
      </c>
      <c r="N142" s="119" t="s">
        <v>76</v>
      </c>
      <c r="O142" s="119" t="s">
        <v>59</v>
      </c>
      <c r="P142" s="119" t="s">
        <v>812</v>
      </c>
      <c r="Q142" s="120">
        <v>46148.53907407408</v>
      </c>
      <c r="R142" s="120">
        <v>46148.54017361111</v>
      </c>
      <c r="S142" s="118">
        <v>84.0</v>
      </c>
      <c r="T142" s="120">
        <v>46148.549780092595</v>
      </c>
      <c r="U142" s="118">
        <v>1019.0</v>
      </c>
      <c r="V142" s="118">
        <v>2.0</v>
      </c>
      <c r="W142" s="121">
        <v>7662.5</v>
      </c>
      <c r="X142" s="118">
        <v>4.0</v>
      </c>
      <c r="Y142" s="118">
        <v>0.0</v>
      </c>
      <c r="Z142" s="118">
        <v>21.0</v>
      </c>
      <c r="AA142" s="118">
        <v>2.0</v>
      </c>
      <c r="AB142" s="118">
        <v>0.0</v>
      </c>
      <c r="AC142" s="118">
        <v>0.0</v>
      </c>
      <c r="AD142" s="118">
        <v>7.0</v>
      </c>
      <c r="AE142" s="118">
        <v>0.0</v>
      </c>
      <c r="AF142" s="119" t="s">
        <v>61</v>
      </c>
      <c r="AG142" s="122" t="b">
        <v>0</v>
      </c>
      <c r="AH142" s="122" t="b">
        <v>0</v>
      </c>
      <c r="AI142" s="122" t="b">
        <v>0</v>
      </c>
      <c r="AJ142" s="122" t="b">
        <v>0</v>
      </c>
      <c r="AK142" s="122" t="b">
        <v>0</v>
      </c>
      <c r="AL142" s="122" t="b">
        <v>0</v>
      </c>
      <c r="AM142" s="123" t="s">
        <v>813</v>
      </c>
      <c r="AN142" s="100">
        <v>46148.0</v>
      </c>
      <c r="AO142" s="35" t="s">
        <v>811</v>
      </c>
      <c r="AP142" s="36"/>
      <c r="AQ142" s="37"/>
      <c r="AR142" s="37"/>
      <c r="AS142" s="35" t="s">
        <v>406</v>
      </c>
      <c r="AT142" s="39" t="b">
        <v>1</v>
      </c>
      <c r="AU142" s="39" t="b">
        <v>0</v>
      </c>
      <c r="AV142" s="51" t="b">
        <v>0</v>
      </c>
      <c r="AW142" s="40"/>
    </row>
    <row r="143" hidden="1" outlineLevel="1">
      <c r="A143" s="41"/>
      <c r="B143" s="26" t="s">
        <v>814</v>
      </c>
      <c r="C143" s="140" t="s">
        <v>815</v>
      </c>
      <c r="D143" s="141"/>
      <c r="E143" s="142"/>
      <c r="F143" s="141"/>
      <c r="G143" s="141"/>
      <c r="H143" s="141"/>
      <c r="I143" s="141"/>
      <c r="J143" s="141"/>
      <c r="K143" s="141"/>
      <c r="L143" s="141"/>
      <c r="M143" s="140" t="s">
        <v>816</v>
      </c>
      <c r="N143" s="141"/>
      <c r="O143" s="141"/>
      <c r="P143" s="143"/>
      <c r="Q143" s="144"/>
      <c r="R143" s="144"/>
      <c r="S143" s="142"/>
      <c r="T143" s="144"/>
      <c r="U143" s="142"/>
      <c r="V143" s="142"/>
      <c r="W143" s="145"/>
      <c r="X143" s="142"/>
      <c r="Y143" s="142"/>
      <c r="Z143" s="142"/>
      <c r="AA143" s="142"/>
      <c r="AB143" s="142"/>
      <c r="AC143" s="142"/>
      <c r="AD143" s="142"/>
      <c r="AE143" s="142"/>
      <c r="AF143" s="141"/>
      <c r="AG143" s="146"/>
      <c r="AH143" s="146"/>
      <c r="AI143" s="146"/>
      <c r="AJ143" s="146"/>
      <c r="AK143" s="146"/>
      <c r="AL143" s="146"/>
      <c r="AM143" s="147"/>
      <c r="AN143" s="100">
        <v>46148.0</v>
      </c>
      <c r="AO143" s="35" t="s">
        <v>816</v>
      </c>
      <c r="AP143" s="36" t="s">
        <v>62</v>
      </c>
      <c r="AQ143" s="37"/>
      <c r="AR143" s="37" t="s">
        <v>279</v>
      </c>
      <c r="AS143" s="35" t="s">
        <v>817</v>
      </c>
      <c r="AT143" s="39" t="b">
        <v>0</v>
      </c>
      <c r="AU143" s="39" t="b">
        <v>1</v>
      </c>
      <c r="AV143" s="51" t="b">
        <v>0</v>
      </c>
      <c r="AW143" s="40"/>
    </row>
    <row r="144" hidden="1" outlineLevel="1">
      <c r="A144" s="25" t="s">
        <v>818</v>
      </c>
      <c r="B144" s="26" t="s">
        <v>819</v>
      </c>
      <c r="C144" s="148" t="s">
        <v>820</v>
      </c>
      <c r="D144" s="148" t="s">
        <v>821</v>
      </c>
      <c r="E144" s="149">
        <v>2021.0</v>
      </c>
      <c r="F144" s="150" t="s">
        <v>822</v>
      </c>
      <c r="G144" s="150" t="s">
        <v>823</v>
      </c>
      <c r="H144" s="150" t="s">
        <v>824</v>
      </c>
      <c r="I144" s="150" t="s">
        <v>825</v>
      </c>
      <c r="J144" s="150" t="s">
        <v>628</v>
      </c>
      <c r="K144" s="150" t="s">
        <v>824</v>
      </c>
      <c r="L144" s="150" t="s">
        <v>826</v>
      </c>
      <c r="M144" s="150" t="s">
        <v>827</v>
      </c>
      <c r="N144" s="150" t="s">
        <v>828</v>
      </c>
      <c r="O144" s="150" t="s">
        <v>59</v>
      </c>
      <c r="P144" s="150" t="s">
        <v>829</v>
      </c>
      <c r="Q144" s="151">
        <v>46148.34804398148</v>
      </c>
      <c r="R144" s="151">
        <v>46148.35512731481</v>
      </c>
      <c r="S144" s="149">
        <v>583.0</v>
      </c>
      <c r="T144" s="151">
        <v>46148.35738425926</v>
      </c>
      <c r="U144" s="149">
        <v>1350.0</v>
      </c>
      <c r="V144" s="149">
        <v>4.0</v>
      </c>
      <c r="W144" s="152">
        <v>1125.0</v>
      </c>
      <c r="X144" s="149">
        <v>0.0</v>
      </c>
      <c r="Y144" s="149">
        <v>0.0</v>
      </c>
      <c r="Z144" s="149">
        <v>0.0</v>
      </c>
      <c r="AA144" s="149">
        <v>1.0</v>
      </c>
      <c r="AB144" s="149">
        <v>0.0</v>
      </c>
      <c r="AC144" s="149">
        <v>0.0</v>
      </c>
      <c r="AD144" s="149">
        <v>0.0</v>
      </c>
      <c r="AE144" s="149">
        <v>0.0</v>
      </c>
      <c r="AF144" s="150" t="s">
        <v>830</v>
      </c>
      <c r="AG144" s="48" t="b">
        <v>0</v>
      </c>
      <c r="AH144" s="48" t="b">
        <v>0</v>
      </c>
      <c r="AI144" s="48" t="b">
        <v>0</v>
      </c>
      <c r="AJ144" s="48" t="b">
        <v>0</v>
      </c>
      <c r="AK144" s="48" t="b">
        <v>0</v>
      </c>
      <c r="AL144" s="48" t="b">
        <v>0</v>
      </c>
      <c r="AM144" s="54"/>
      <c r="AN144" s="100">
        <v>46148.0</v>
      </c>
      <c r="AO144" s="35" t="s">
        <v>827</v>
      </c>
      <c r="AP144" s="36" t="s">
        <v>62</v>
      </c>
      <c r="AQ144" s="37"/>
      <c r="AR144" s="37" t="s">
        <v>475</v>
      </c>
      <c r="AS144" s="35" t="s">
        <v>831</v>
      </c>
      <c r="AT144" s="39" t="b">
        <v>0</v>
      </c>
      <c r="AU144" s="39" t="b">
        <v>1</v>
      </c>
      <c r="AV144" s="51" t="b">
        <v>0</v>
      </c>
      <c r="AW144" s="40"/>
    </row>
    <row r="145" hidden="1" outlineLevel="1">
      <c r="A145" s="41"/>
      <c r="B145" s="26" t="s">
        <v>832</v>
      </c>
      <c r="C145" s="148" t="s">
        <v>820</v>
      </c>
      <c r="D145" s="148" t="s">
        <v>821</v>
      </c>
      <c r="E145" s="153">
        <v>2021.0</v>
      </c>
      <c r="F145" s="150" t="s">
        <v>822</v>
      </c>
      <c r="G145" s="150" t="s">
        <v>823</v>
      </c>
      <c r="H145" s="150" t="s">
        <v>824</v>
      </c>
      <c r="I145" s="150" t="s">
        <v>825</v>
      </c>
      <c r="J145" s="150" t="s">
        <v>628</v>
      </c>
      <c r="K145" s="150" t="s">
        <v>824</v>
      </c>
      <c r="L145" s="150" t="s">
        <v>826</v>
      </c>
      <c r="M145" s="150" t="s">
        <v>833</v>
      </c>
      <c r="N145" s="150" t="s">
        <v>828</v>
      </c>
      <c r="O145" s="150" t="s">
        <v>59</v>
      </c>
      <c r="P145" s="150" t="s">
        <v>834</v>
      </c>
      <c r="Q145" s="151">
        <v>46148.38693287037</v>
      </c>
      <c r="R145" s="151">
        <v>46148.390810185185</v>
      </c>
      <c r="S145" s="149">
        <v>283.0</v>
      </c>
      <c r="T145" s="151">
        <v>46148.39928240741</v>
      </c>
      <c r="U145" s="149">
        <v>2349.0</v>
      </c>
      <c r="V145" s="149">
        <v>5.0</v>
      </c>
      <c r="W145" s="152">
        <v>0.0</v>
      </c>
      <c r="X145" s="149">
        <v>0.0</v>
      </c>
      <c r="Y145" s="149">
        <v>0.0</v>
      </c>
      <c r="Z145" s="149">
        <v>0.0</v>
      </c>
      <c r="AA145" s="149">
        <v>0.0</v>
      </c>
      <c r="AB145" s="149">
        <v>0.0</v>
      </c>
      <c r="AC145" s="149">
        <v>0.0</v>
      </c>
      <c r="AD145" s="149">
        <v>0.0</v>
      </c>
      <c r="AE145" s="149">
        <v>0.0</v>
      </c>
      <c r="AF145" s="150" t="s">
        <v>830</v>
      </c>
      <c r="AG145" s="48" t="b">
        <v>0</v>
      </c>
      <c r="AH145" s="48" t="b">
        <v>0</v>
      </c>
      <c r="AI145" s="48" t="b">
        <v>0</v>
      </c>
      <c r="AJ145" s="48" t="b">
        <v>0</v>
      </c>
      <c r="AK145" s="48" t="b">
        <v>0</v>
      </c>
      <c r="AL145" s="48" t="b">
        <v>0</v>
      </c>
      <c r="AM145" s="49" t="s">
        <v>758</v>
      </c>
      <c r="AN145" s="100">
        <v>46148.0</v>
      </c>
      <c r="AO145" s="35" t="s">
        <v>833</v>
      </c>
      <c r="AP145" s="36"/>
      <c r="AQ145" s="37"/>
      <c r="AR145" s="37"/>
      <c r="AS145" s="50"/>
      <c r="AT145" s="39" t="b">
        <v>1</v>
      </c>
      <c r="AU145" s="39" t="b">
        <v>0</v>
      </c>
      <c r="AV145" s="51" t="b">
        <v>0</v>
      </c>
      <c r="AW145" s="40"/>
    </row>
    <row r="146" hidden="1" outlineLevel="1">
      <c r="A146" s="25" t="s">
        <v>835</v>
      </c>
      <c r="B146" s="26" t="s">
        <v>836</v>
      </c>
      <c r="C146" s="42" t="s">
        <v>837</v>
      </c>
      <c r="D146" s="42" t="s">
        <v>50</v>
      </c>
      <c r="E146" s="43">
        <v>2021.0</v>
      </c>
      <c r="F146" s="42" t="s">
        <v>51</v>
      </c>
      <c r="G146" s="42" t="s">
        <v>52</v>
      </c>
      <c r="H146" s="42" t="s">
        <v>838</v>
      </c>
      <c r="I146" s="42" t="s">
        <v>839</v>
      </c>
      <c r="J146" s="42" t="s">
        <v>55</v>
      </c>
      <c r="K146" s="42" t="s">
        <v>838</v>
      </c>
      <c r="L146" s="42" t="s">
        <v>840</v>
      </c>
      <c r="M146" s="42" t="s">
        <v>841</v>
      </c>
      <c r="N146" s="42" t="s">
        <v>76</v>
      </c>
      <c r="O146" s="42" t="s">
        <v>59</v>
      </c>
      <c r="P146" s="42" t="s">
        <v>842</v>
      </c>
      <c r="Q146" s="45">
        <v>46149.79381944444</v>
      </c>
      <c r="R146" s="45">
        <v>46149.79854166666</v>
      </c>
      <c r="S146" s="43">
        <v>222.0</v>
      </c>
      <c r="T146" s="45">
        <v>46149.801712962966</v>
      </c>
      <c r="U146" s="43">
        <v>7611584.0</v>
      </c>
      <c r="V146" s="43">
        <v>2.0</v>
      </c>
      <c r="W146" s="115">
        <v>3460.0</v>
      </c>
      <c r="X146" s="43">
        <v>4.0</v>
      </c>
      <c r="Y146" s="43">
        <v>0.0</v>
      </c>
      <c r="Z146" s="43">
        <v>1.0</v>
      </c>
      <c r="AA146" s="43">
        <v>0.0</v>
      </c>
      <c r="AB146" s="43">
        <v>0.0</v>
      </c>
      <c r="AC146" s="43">
        <v>0.0</v>
      </c>
      <c r="AD146" s="43">
        <v>1.0</v>
      </c>
      <c r="AE146" s="43">
        <v>0.0</v>
      </c>
      <c r="AF146" s="42" t="s">
        <v>61</v>
      </c>
      <c r="AG146" s="116" t="b">
        <v>0</v>
      </c>
      <c r="AH146" s="116" t="b">
        <v>0</v>
      </c>
      <c r="AI146" s="116" t="b">
        <v>0</v>
      </c>
      <c r="AJ146" s="116" t="b">
        <v>0</v>
      </c>
      <c r="AK146" s="116" t="b">
        <v>0</v>
      </c>
      <c r="AL146" s="116" t="b">
        <v>0</v>
      </c>
      <c r="AM146" s="54"/>
      <c r="AN146" s="100">
        <v>46149.0</v>
      </c>
      <c r="AO146" s="35" t="s">
        <v>841</v>
      </c>
      <c r="AP146" s="36" t="s">
        <v>62</v>
      </c>
      <c r="AQ146" s="37"/>
      <c r="AR146" s="37" t="s">
        <v>843</v>
      </c>
      <c r="AS146" s="35" t="s">
        <v>844</v>
      </c>
      <c r="AT146" s="39" t="b">
        <v>0</v>
      </c>
      <c r="AU146" s="39" t="b">
        <v>1</v>
      </c>
      <c r="AV146" s="51" t="b">
        <v>0</v>
      </c>
      <c r="AW146" s="40"/>
    </row>
    <row r="147" hidden="1" outlineLevel="1">
      <c r="A147" s="41"/>
      <c r="B147" s="26" t="s">
        <v>845</v>
      </c>
      <c r="C147" s="42" t="s">
        <v>837</v>
      </c>
      <c r="D147" s="42" t="s">
        <v>50</v>
      </c>
      <c r="E147" s="43">
        <v>2021.0</v>
      </c>
      <c r="F147" s="42" t="s">
        <v>51</v>
      </c>
      <c r="G147" s="42" t="s">
        <v>52</v>
      </c>
      <c r="H147" s="42" t="s">
        <v>838</v>
      </c>
      <c r="I147" s="42" t="s">
        <v>839</v>
      </c>
      <c r="J147" s="42" t="s">
        <v>55</v>
      </c>
      <c r="K147" s="42" t="s">
        <v>838</v>
      </c>
      <c r="L147" s="42" t="s">
        <v>840</v>
      </c>
      <c r="M147" s="42" t="s">
        <v>846</v>
      </c>
      <c r="N147" s="42" t="s">
        <v>58</v>
      </c>
      <c r="O147" s="42" t="s">
        <v>59</v>
      </c>
      <c r="P147" s="42" t="s">
        <v>847</v>
      </c>
      <c r="Q147" s="45">
        <v>46149.822071759256</v>
      </c>
      <c r="R147" s="45">
        <v>46149.8284375</v>
      </c>
      <c r="S147" s="43">
        <v>513.0</v>
      </c>
      <c r="T147" s="45">
        <v>46149.833136574074</v>
      </c>
      <c r="U147" s="43">
        <v>2024.0</v>
      </c>
      <c r="V147" s="43">
        <v>5.0</v>
      </c>
      <c r="W147" s="115">
        <v>0.0</v>
      </c>
      <c r="X147" s="43">
        <v>0.0</v>
      </c>
      <c r="Y147" s="43">
        <v>0.0</v>
      </c>
      <c r="Z147" s="43">
        <v>0.0</v>
      </c>
      <c r="AA147" s="43">
        <v>0.0</v>
      </c>
      <c r="AB147" s="43">
        <v>0.0</v>
      </c>
      <c r="AC147" s="43">
        <v>0.0</v>
      </c>
      <c r="AD147" s="43">
        <v>0.0</v>
      </c>
      <c r="AE147" s="43">
        <v>0.0</v>
      </c>
      <c r="AF147" s="42" t="s">
        <v>61</v>
      </c>
      <c r="AG147" s="116" t="b">
        <v>0</v>
      </c>
      <c r="AH147" s="116" t="b">
        <v>0</v>
      </c>
      <c r="AI147" s="116" t="b">
        <v>0</v>
      </c>
      <c r="AJ147" s="116" t="b">
        <v>0</v>
      </c>
      <c r="AK147" s="116" t="b">
        <v>0</v>
      </c>
      <c r="AL147" s="116" t="b">
        <v>0</v>
      </c>
      <c r="AM147" s="154" t="s">
        <v>848</v>
      </c>
      <c r="AN147" s="100">
        <v>46149.0</v>
      </c>
      <c r="AO147" s="35" t="s">
        <v>846</v>
      </c>
      <c r="AP147" s="36"/>
      <c r="AQ147" s="37"/>
      <c r="AR147" s="37"/>
      <c r="AS147" s="50"/>
      <c r="AT147" s="39" t="b">
        <v>1</v>
      </c>
      <c r="AU147" s="39" t="b">
        <v>0</v>
      </c>
      <c r="AV147" s="51" t="b">
        <v>0</v>
      </c>
      <c r="AW147" s="40"/>
    </row>
    <row r="148" hidden="1" outlineLevel="1">
      <c r="A148" s="41"/>
      <c r="B148" s="26" t="s">
        <v>849</v>
      </c>
      <c r="C148" s="42" t="s">
        <v>850</v>
      </c>
      <c r="D148" s="42" t="s">
        <v>50</v>
      </c>
      <c r="E148" s="43">
        <v>2021.0</v>
      </c>
      <c r="F148" s="42" t="s">
        <v>51</v>
      </c>
      <c r="G148" s="42" t="s">
        <v>52</v>
      </c>
      <c r="H148" s="42" t="s">
        <v>851</v>
      </c>
      <c r="I148" s="42" t="s">
        <v>852</v>
      </c>
      <c r="J148" s="42" t="s">
        <v>55</v>
      </c>
      <c r="K148" s="42" t="s">
        <v>851</v>
      </c>
      <c r="L148" s="42" t="s">
        <v>853</v>
      </c>
      <c r="M148" s="42" t="s">
        <v>854</v>
      </c>
      <c r="N148" s="42" t="s">
        <v>76</v>
      </c>
      <c r="O148" s="42" t="s">
        <v>59</v>
      </c>
      <c r="P148" s="42" t="s">
        <v>855</v>
      </c>
      <c r="Q148" s="45">
        <v>46149.57173611111</v>
      </c>
      <c r="R148" s="45">
        <v>46149.57298611111</v>
      </c>
      <c r="S148" s="43">
        <v>88.0</v>
      </c>
      <c r="T148" s="45">
        <v>46149.58814814815</v>
      </c>
      <c r="U148" s="43">
        <v>1547.0</v>
      </c>
      <c r="V148" s="43">
        <v>1.0</v>
      </c>
      <c r="W148" s="115">
        <v>9757.5</v>
      </c>
      <c r="X148" s="43">
        <v>0.0</v>
      </c>
      <c r="Y148" s="43">
        <v>2.0</v>
      </c>
      <c r="Z148" s="43">
        <v>4.0</v>
      </c>
      <c r="AA148" s="43">
        <v>8.0</v>
      </c>
      <c r="AB148" s="43">
        <v>0.0</v>
      </c>
      <c r="AC148" s="43">
        <v>0.0</v>
      </c>
      <c r="AD148" s="43">
        <v>2.0</v>
      </c>
      <c r="AE148" s="43">
        <v>1.0</v>
      </c>
      <c r="AF148" s="42" t="s">
        <v>61</v>
      </c>
      <c r="AG148" s="116" t="b">
        <v>0</v>
      </c>
      <c r="AH148" s="116" t="b">
        <v>0</v>
      </c>
      <c r="AI148" s="116" t="b">
        <v>0</v>
      </c>
      <c r="AJ148" s="116" t="b">
        <v>0</v>
      </c>
      <c r="AK148" s="116" t="b">
        <v>0</v>
      </c>
      <c r="AL148" s="116" t="b">
        <v>0</v>
      </c>
      <c r="AM148" s="155"/>
      <c r="AN148" s="100">
        <v>46149.0</v>
      </c>
      <c r="AO148" s="35" t="s">
        <v>854</v>
      </c>
      <c r="AP148" s="36"/>
      <c r="AQ148" s="37"/>
      <c r="AR148" s="37"/>
      <c r="AS148" s="50"/>
      <c r="AT148" s="39" t="b">
        <v>1</v>
      </c>
      <c r="AU148" s="39" t="b">
        <v>0</v>
      </c>
      <c r="AV148" s="51" t="b">
        <v>0</v>
      </c>
      <c r="AW148" s="40"/>
    </row>
    <row r="149" hidden="1" outlineLevel="1">
      <c r="A149" s="41"/>
      <c r="B149" s="26" t="s">
        <v>856</v>
      </c>
      <c r="C149" s="42" t="s">
        <v>850</v>
      </c>
      <c r="D149" s="42" t="s">
        <v>50</v>
      </c>
      <c r="E149" s="43">
        <v>2021.0</v>
      </c>
      <c r="F149" s="42" t="s">
        <v>51</v>
      </c>
      <c r="G149" s="42" t="s">
        <v>71</v>
      </c>
      <c r="H149" s="42" t="s">
        <v>851</v>
      </c>
      <c r="I149" s="42" t="s">
        <v>852</v>
      </c>
      <c r="J149" s="42" t="s">
        <v>55</v>
      </c>
      <c r="K149" s="42" t="s">
        <v>851</v>
      </c>
      <c r="L149" s="42" t="s">
        <v>853</v>
      </c>
      <c r="M149" s="42" t="s">
        <v>857</v>
      </c>
      <c r="N149" s="42" t="s">
        <v>58</v>
      </c>
      <c r="O149" s="42" t="s">
        <v>59</v>
      </c>
      <c r="P149" s="42" t="s">
        <v>858</v>
      </c>
      <c r="Q149" s="45">
        <v>46149.59385416667</v>
      </c>
      <c r="R149" s="45">
        <v>46149.59505787037</v>
      </c>
      <c r="S149" s="43">
        <v>92.0</v>
      </c>
      <c r="T149" s="45">
        <v>46149.60380787037</v>
      </c>
      <c r="U149" s="43">
        <v>990.0</v>
      </c>
      <c r="V149" s="43">
        <v>1.0</v>
      </c>
      <c r="W149" s="115">
        <v>8315.0</v>
      </c>
      <c r="X149" s="43">
        <v>0.0</v>
      </c>
      <c r="Y149" s="43">
        <v>1.0</v>
      </c>
      <c r="Z149" s="43">
        <v>4.0</v>
      </c>
      <c r="AA149" s="43">
        <v>8.0</v>
      </c>
      <c r="AB149" s="43">
        <v>0.0</v>
      </c>
      <c r="AC149" s="43">
        <v>0.0</v>
      </c>
      <c r="AD149" s="43">
        <v>1.0</v>
      </c>
      <c r="AE149" s="43">
        <v>1.0</v>
      </c>
      <c r="AF149" s="42" t="s">
        <v>61</v>
      </c>
      <c r="AG149" s="116" t="b">
        <v>0</v>
      </c>
      <c r="AH149" s="116" t="b">
        <v>0</v>
      </c>
      <c r="AI149" s="116" t="b">
        <v>0</v>
      </c>
      <c r="AJ149" s="116" t="b">
        <v>0</v>
      </c>
      <c r="AK149" s="116" t="b">
        <v>0</v>
      </c>
      <c r="AL149" s="116" t="b">
        <v>0</v>
      </c>
      <c r="AM149" s="154" t="s">
        <v>859</v>
      </c>
      <c r="AN149" s="100">
        <v>46149.0</v>
      </c>
      <c r="AO149" s="35" t="s">
        <v>857</v>
      </c>
      <c r="AP149" s="36"/>
      <c r="AQ149" s="37"/>
      <c r="AR149" s="37"/>
      <c r="AS149" s="35" t="s">
        <v>406</v>
      </c>
      <c r="AT149" s="39" t="b">
        <v>1</v>
      </c>
      <c r="AU149" s="39" t="b">
        <v>0</v>
      </c>
      <c r="AV149" s="51" t="b">
        <v>0</v>
      </c>
      <c r="AW149" s="40"/>
    </row>
    <row r="150" hidden="1" outlineLevel="1">
      <c r="A150" s="41"/>
      <c r="B150" s="26" t="s">
        <v>860</v>
      </c>
      <c r="C150" s="55" t="s">
        <v>861</v>
      </c>
      <c r="D150" s="55" t="s">
        <v>50</v>
      </c>
      <c r="E150" s="56">
        <v>2021.0</v>
      </c>
      <c r="F150" s="55" t="s">
        <v>51</v>
      </c>
      <c r="G150" s="55" t="s">
        <v>52</v>
      </c>
      <c r="H150" s="55" t="s">
        <v>400</v>
      </c>
      <c r="I150" s="55" t="s">
        <v>593</v>
      </c>
      <c r="J150" s="55" t="s">
        <v>98</v>
      </c>
      <c r="K150" s="55" t="s">
        <v>400</v>
      </c>
      <c r="L150" s="55" t="s">
        <v>402</v>
      </c>
      <c r="M150" s="55" t="s">
        <v>862</v>
      </c>
      <c r="N150" s="55" t="s">
        <v>404</v>
      </c>
      <c r="O150" s="55" t="s">
        <v>59</v>
      </c>
      <c r="P150" s="55" t="s">
        <v>863</v>
      </c>
      <c r="Q150" s="59">
        <v>46149.66883101852</v>
      </c>
      <c r="R150" s="59">
        <v>46149.6716087963</v>
      </c>
      <c r="S150" s="56">
        <v>228.0</v>
      </c>
      <c r="T150" s="59">
        <v>46149.67487268519</v>
      </c>
      <c r="U150" s="56">
        <v>590.0</v>
      </c>
      <c r="V150" s="56">
        <v>2.0</v>
      </c>
      <c r="W150" s="113">
        <v>3897.5</v>
      </c>
      <c r="X150" s="56">
        <v>1.0</v>
      </c>
      <c r="Y150" s="56">
        <v>0.0</v>
      </c>
      <c r="Z150" s="56">
        <v>3.0</v>
      </c>
      <c r="AA150" s="56">
        <v>1.0</v>
      </c>
      <c r="AB150" s="56">
        <v>1.0</v>
      </c>
      <c r="AC150" s="56">
        <v>0.0</v>
      </c>
      <c r="AD150" s="56">
        <v>0.0</v>
      </c>
      <c r="AE150" s="56">
        <v>0.0</v>
      </c>
      <c r="AF150" s="55" t="s">
        <v>61</v>
      </c>
      <c r="AG150" s="114" t="b">
        <v>0</v>
      </c>
      <c r="AH150" s="114" t="b">
        <v>0</v>
      </c>
      <c r="AI150" s="114" t="b">
        <v>0</v>
      </c>
      <c r="AJ150" s="114" t="b">
        <v>0</v>
      </c>
      <c r="AK150" s="114" t="b">
        <v>0</v>
      </c>
      <c r="AL150" s="114" t="b">
        <v>0</v>
      </c>
      <c r="AM150" s="64" t="s">
        <v>864</v>
      </c>
      <c r="AN150" s="100">
        <v>46149.0</v>
      </c>
      <c r="AO150" s="35" t="s">
        <v>862</v>
      </c>
      <c r="AP150" s="36" t="s">
        <v>232</v>
      </c>
      <c r="AQ150" s="37"/>
      <c r="AR150" s="37" t="s">
        <v>475</v>
      </c>
      <c r="AS150" s="35" t="s">
        <v>865</v>
      </c>
      <c r="AT150" s="39" t="b">
        <v>0</v>
      </c>
      <c r="AU150" s="39" t="b">
        <v>1</v>
      </c>
      <c r="AV150" s="39" t="b">
        <v>1</v>
      </c>
      <c r="AW150" s="40"/>
    </row>
    <row r="151" hidden="1" outlineLevel="1">
      <c r="A151" s="41"/>
      <c r="B151" s="26" t="s">
        <v>866</v>
      </c>
      <c r="C151" s="55" t="s">
        <v>861</v>
      </c>
      <c r="D151" s="55" t="s">
        <v>50</v>
      </c>
      <c r="E151" s="56">
        <v>2021.0</v>
      </c>
      <c r="F151" s="55" t="s">
        <v>51</v>
      </c>
      <c r="G151" s="55" t="s">
        <v>52</v>
      </c>
      <c r="H151" s="55" t="s">
        <v>400</v>
      </c>
      <c r="I151" s="55" t="s">
        <v>593</v>
      </c>
      <c r="J151" s="55" t="s">
        <v>98</v>
      </c>
      <c r="K151" s="55" t="s">
        <v>400</v>
      </c>
      <c r="L151" s="55" t="s">
        <v>402</v>
      </c>
      <c r="M151" s="55" t="s">
        <v>867</v>
      </c>
      <c r="N151" s="55" t="s">
        <v>404</v>
      </c>
      <c r="O151" s="55" t="s">
        <v>59</v>
      </c>
      <c r="P151" s="55" t="s">
        <v>868</v>
      </c>
      <c r="Q151" s="59">
        <v>46149.674305555556</v>
      </c>
      <c r="R151" s="59">
        <v>46149.67618055556</v>
      </c>
      <c r="S151" s="56">
        <v>137.0</v>
      </c>
      <c r="T151" s="59">
        <v>46149.6847337963</v>
      </c>
      <c r="U151" s="56">
        <v>965.0</v>
      </c>
      <c r="V151" s="56">
        <v>2.0</v>
      </c>
      <c r="W151" s="113">
        <v>4120.0</v>
      </c>
      <c r="X151" s="56">
        <v>1.0</v>
      </c>
      <c r="Y151" s="56">
        <v>0.0</v>
      </c>
      <c r="Z151" s="56">
        <v>3.0</v>
      </c>
      <c r="AA151" s="56">
        <v>2.0</v>
      </c>
      <c r="AB151" s="56">
        <v>1.0</v>
      </c>
      <c r="AC151" s="56">
        <v>0.0</v>
      </c>
      <c r="AD151" s="56">
        <v>0.0</v>
      </c>
      <c r="AE151" s="56">
        <v>0.0</v>
      </c>
      <c r="AF151" s="55" t="s">
        <v>61</v>
      </c>
      <c r="AG151" s="114" t="b">
        <v>0</v>
      </c>
      <c r="AH151" s="114" t="b">
        <v>0</v>
      </c>
      <c r="AI151" s="114" t="b">
        <v>0</v>
      </c>
      <c r="AJ151" s="114" t="b">
        <v>0</v>
      </c>
      <c r="AK151" s="114" t="b">
        <v>0</v>
      </c>
      <c r="AL151" s="114" t="b">
        <v>0</v>
      </c>
      <c r="AM151" s="138" t="s">
        <v>869</v>
      </c>
      <c r="AN151" s="100">
        <v>46149.0</v>
      </c>
      <c r="AO151" s="35" t="s">
        <v>867</v>
      </c>
      <c r="AP151" s="36"/>
      <c r="AQ151" s="37"/>
      <c r="AR151" s="37"/>
      <c r="AS151" s="50"/>
      <c r="AT151" s="39" t="b">
        <v>1</v>
      </c>
      <c r="AU151" s="39" t="b">
        <v>0</v>
      </c>
      <c r="AV151" s="51" t="b">
        <v>0</v>
      </c>
      <c r="AW151" s="40"/>
    </row>
    <row r="152" hidden="1" outlineLevel="1">
      <c r="A152" s="41"/>
      <c r="B152" s="26" t="s">
        <v>870</v>
      </c>
      <c r="C152" s="42" t="s">
        <v>871</v>
      </c>
      <c r="D152" s="42" t="s">
        <v>50</v>
      </c>
      <c r="E152" s="43">
        <v>2021.0</v>
      </c>
      <c r="F152" s="42" t="s">
        <v>146</v>
      </c>
      <c r="G152" s="42" t="s">
        <v>156</v>
      </c>
      <c r="H152" s="42" t="s">
        <v>872</v>
      </c>
      <c r="I152" s="42" t="s">
        <v>191</v>
      </c>
      <c r="J152" s="42" t="s">
        <v>55</v>
      </c>
      <c r="K152" s="42" t="s">
        <v>872</v>
      </c>
      <c r="L152" s="42" t="s">
        <v>873</v>
      </c>
      <c r="M152" s="42" t="s">
        <v>874</v>
      </c>
      <c r="N152" s="42" t="s">
        <v>58</v>
      </c>
      <c r="O152" s="42" t="s">
        <v>59</v>
      </c>
      <c r="P152" s="42" t="s">
        <v>875</v>
      </c>
      <c r="Q152" s="45">
        <v>46149.72372685185</v>
      </c>
      <c r="R152" s="45">
        <v>46149.72510416667</v>
      </c>
      <c r="S152" s="43">
        <v>103.0</v>
      </c>
      <c r="T152" s="45">
        <v>46149.72826388889</v>
      </c>
      <c r="U152" s="43">
        <v>488.0</v>
      </c>
      <c r="V152" s="43">
        <v>3.0</v>
      </c>
      <c r="W152" s="115">
        <v>4117.5</v>
      </c>
      <c r="X152" s="43">
        <v>4.0</v>
      </c>
      <c r="Y152" s="43">
        <v>1.0</v>
      </c>
      <c r="Z152" s="43">
        <v>2.0</v>
      </c>
      <c r="AA152" s="43">
        <v>0.0</v>
      </c>
      <c r="AB152" s="43">
        <v>0.0</v>
      </c>
      <c r="AC152" s="43">
        <v>0.0</v>
      </c>
      <c r="AD152" s="43">
        <v>0.0</v>
      </c>
      <c r="AE152" s="43">
        <v>0.0</v>
      </c>
      <c r="AF152" s="42" t="s">
        <v>61</v>
      </c>
      <c r="AG152" s="116" t="b">
        <v>0</v>
      </c>
      <c r="AH152" s="116" t="b">
        <v>0</v>
      </c>
      <c r="AI152" s="116" t="b">
        <v>0</v>
      </c>
      <c r="AJ152" s="116" t="b">
        <v>0</v>
      </c>
      <c r="AK152" s="116" t="b">
        <v>0</v>
      </c>
      <c r="AL152" s="116" t="b">
        <v>0</v>
      </c>
      <c r="AM152" s="54"/>
      <c r="AN152" s="100">
        <v>46149.0</v>
      </c>
      <c r="AO152" s="35" t="s">
        <v>874</v>
      </c>
      <c r="AP152" s="36" t="s">
        <v>62</v>
      </c>
      <c r="AQ152" s="37"/>
      <c r="AR152" s="37" t="s">
        <v>876</v>
      </c>
      <c r="AS152" s="35" t="s">
        <v>877</v>
      </c>
      <c r="AT152" s="39" t="b">
        <v>0</v>
      </c>
      <c r="AU152" s="39" t="b">
        <v>1</v>
      </c>
      <c r="AV152" s="51" t="b">
        <v>0</v>
      </c>
      <c r="AW152" s="40"/>
    </row>
    <row r="153" hidden="1" outlineLevel="1">
      <c r="A153" s="41"/>
      <c r="B153" s="26" t="s">
        <v>878</v>
      </c>
      <c r="C153" s="42" t="s">
        <v>871</v>
      </c>
      <c r="D153" s="42" t="s">
        <v>50</v>
      </c>
      <c r="E153" s="43">
        <v>2021.0</v>
      </c>
      <c r="F153" s="42" t="s">
        <v>146</v>
      </c>
      <c r="G153" s="42" t="s">
        <v>156</v>
      </c>
      <c r="H153" s="42" t="s">
        <v>872</v>
      </c>
      <c r="I153" s="42" t="s">
        <v>191</v>
      </c>
      <c r="J153" s="42" t="s">
        <v>55</v>
      </c>
      <c r="K153" s="42" t="s">
        <v>872</v>
      </c>
      <c r="L153" s="42" t="s">
        <v>873</v>
      </c>
      <c r="M153" s="42" t="s">
        <v>879</v>
      </c>
      <c r="N153" s="42" t="s">
        <v>76</v>
      </c>
      <c r="O153" s="42" t="s">
        <v>59</v>
      </c>
      <c r="P153" s="42" t="s">
        <v>880</v>
      </c>
      <c r="Q153" s="45">
        <v>46149.72576388889</v>
      </c>
      <c r="R153" s="45">
        <v>46149.72693287037</v>
      </c>
      <c r="S153" s="43">
        <v>95.0</v>
      </c>
      <c r="T153" s="45">
        <v>46149.73732638889</v>
      </c>
      <c r="U153" s="43">
        <v>1070.0</v>
      </c>
      <c r="V153" s="43">
        <v>4.0</v>
      </c>
      <c r="W153" s="115">
        <v>1325.0</v>
      </c>
      <c r="X153" s="43">
        <v>1.0</v>
      </c>
      <c r="Y153" s="43">
        <v>1.0</v>
      </c>
      <c r="Z153" s="43">
        <v>0.0</v>
      </c>
      <c r="AA153" s="43">
        <v>0.0</v>
      </c>
      <c r="AB153" s="43">
        <v>0.0</v>
      </c>
      <c r="AC153" s="43">
        <v>0.0</v>
      </c>
      <c r="AD153" s="43">
        <v>0.0</v>
      </c>
      <c r="AE153" s="43">
        <v>0.0</v>
      </c>
      <c r="AF153" s="42" t="s">
        <v>61</v>
      </c>
      <c r="AG153" s="116" t="b">
        <v>0</v>
      </c>
      <c r="AH153" s="116" t="b">
        <v>0</v>
      </c>
      <c r="AI153" s="116" t="b">
        <v>0</v>
      </c>
      <c r="AJ153" s="116" t="b">
        <v>0</v>
      </c>
      <c r="AK153" s="116" t="b">
        <v>0</v>
      </c>
      <c r="AL153" s="116" t="b">
        <v>0</v>
      </c>
      <c r="AM153" s="154" t="s">
        <v>881</v>
      </c>
      <c r="AN153" s="100">
        <v>46149.0</v>
      </c>
      <c r="AO153" s="35" t="s">
        <v>879</v>
      </c>
      <c r="AP153" s="36"/>
      <c r="AQ153" s="37"/>
      <c r="AR153" s="37"/>
      <c r="AS153" s="50"/>
      <c r="AT153" s="39" t="b">
        <v>1</v>
      </c>
      <c r="AU153" s="39" t="b">
        <v>0</v>
      </c>
      <c r="AV153" s="51" t="b">
        <v>0</v>
      </c>
      <c r="AW153" s="40"/>
    </row>
    <row r="154" hidden="1" outlineLevel="1">
      <c r="A154" s="41"/>
      <c r="B154" s="26" t="s">
        <v>882</v>
      </c>
      <c r="C154" s="55" t="s">
        <v>883</v>
      </c>
      <c r="D154" s="55" t="s">
        <v>50</v>
      </c>
      <c r="E154" s="56">
        <v>2020.0</v>
      </c>
      <c r="F154" s="55" t="s">
        <v>146</v>
      </c>
      <c r="G154" s="55" t="s">
        <v>147</v>
      </c>
      <c r="H154" s="55" t="s">
        <v>884</v>
      </c>
      <c r="I154" s="55" t="s">
        <v>885</v>
      </c>
      <c r="J154" s="55" t="s">
        <v>98</v>
      </c>
      <c r="K154" s="55" t="s">
        <v>884</v>
      </c>
      <c r="L154" s="156"/>
      <c r="M154" s="55" t="s">
        <v>886</v>
      </c>
      <c r="N154" s="55" t="s">
        <v>100</v>
      </c>
      <c r="O154" s="55" t="s">
        <v>59</v>
      </c>
      <c r="P154" s="55" t="s">
        <v>887</v>
      </c>
      <c r="Q154" s="59">
        <v>46149.850648148145</v>
      </c>
      <c r="R154" s="59">
        <v>46149.85190972222</v>
      </c>
      <c r="S154" s="56">
        <v>87.0</v>
      </c>
      <c r="T154" s="59">
        <v>46149.85612268518</v>
      </c>
      <c r="U154" s="56">
        <v>549.0</v>
      </c>
      <c r="V154" s="56">
        <v>2.0</v>
      </c>
      <c r="W154" s="113">
        <v>5785.0</v>
      </c>
      <c r="X154" s="56">
        <v>3.0</v>
      </c>
      <c r="Y154" s="56">
        <v>3.0</v>
      </c>
      <c r="Z154" s="56">
        <v>2.0</v>
      </c>
      <c r="AA154" s="56">
        <v>1.0</v>
      </c>
      <c r="AB154" s="56">
        <v>0.0</v>
      </c>
      <c r="AC154" s="56">
        <v>0.0</v>
      </c>
      <c r="AD154" s="56">
        <v>0.0</v>
      </c>
      <c r="AE154" s="56">
        <v>0.0</v>
      </c>
      <c r="AF154" s="55" t="s">
        <v>61</v>
      </c>
      <c r="AG154" s="114" t="b">
        <v>0</v>
      </c>
      <c r="AH154" s="114" t="b">
        <v>0</v>
      </c>
      <c r="AI154" s="114" t="b">
        <v>0</v>
      </c>
      <c r="AJ154" s="114" t="b">
        <v>0</v>
      </c>
      <c r="AK154" s="114" t="b">
        <v>0</v>
      </c>
      <c r="AL154" s="114" t="b">
        <v>0</v>
      </c>
      <c r="AM154" s="157"/>
      <c r="AN154" s="100">
        <v>46149.0</v>
      </c>
      <c r="AO154" s="35" t="s">
        <v>886</v>
      </c>
      <c r="AP154" s="36"/>
      <c r="AQ154" s="37"/>
      <c r="AR154" s="37"/>
      <c r="AS154" s="50"/>
      <c r="AT154" s="39" t="b">
        <v>1</v>
      </c>
      <c r="AU154" s="39" t="b">
        <v>0</v>
      </c>
      <c r="AV154" s="51" t="b">
        <v>0</v>
      </c>
      <c r="AW154" s="40"/>
    </row>
    <row r="155" hidden="1" outlineLevel="1">
      <c r="A155" s="41"/>
      <c r="B155" s="26" t="s">
        <v>888</v>
      </c>
      <c r="C155" s="55" t="s">
        <v>883</v>
      </c>
      <c r="D155" s="55" t="s">
        <v>50</v>
      </c>
      <c r="E155" s="56">
        <v>2020.0</v>
      </c>
      <c r="F155" s="55" t="s">
        <v>146</v>
      </c>
      <c r="G155" s="55" t="s">
        <v>156</v>
      </c>
      <c r="H155" s="55" t="s">
        <v>884</v>
      </c>
      <c r="I155" s="55" t="s">
        <v>885</v>
      </c>
      <c r="J155" s="55" t="s">
        <v>98</v>
      </c>
      <c r="K155" s="55" t="s">
        <v>884</v>
      </c>
      <c r="L155" s="156"/>
      <c r="M155" s="55" t="s">
        <v>889</v>
      </c>
      <c r="N155" s="55" t="s">
        <v>100</v>
      </c>
      <c r="O155" s="55" t="s">
        <v>59</v>
      </c>
      <c r="P155" s="55" t="s">
        <v>890</v>
      </c>
      <c r="Q155" s="59">
        <v>46149.85256944445</v>
      </c>
      <c r="R155" s="59">
        <v>46149.85388888889</v>
      </c>
      <c r="S155" s="56">
        <v>105.0</v>
      </c>
      <c r="T155" s="59">
        <v>46149.86417824074</v>
      </c>
      <c r="U155" s="56">
        <v>1072.0</v>
      </c>
      <c r="V155" s="56">
        <v>3.0</v>
      </c>
      <c r="W155" s="113">
        <v>5562.5</v>
      </c>
      <c r="X155" s="56">
        <v>2.0</v>
      </c>
      <c r="Y155" s="56">
        <v>3.0</v>
      </c>
      <c r="Z155" s="56">
        <v>2.0</v>
      </c>
      <c r="AA155" s="56">
        <v>1.0</v>
      </c>
      <c r="AB155" s="56">
        <v>0.0</v>
      </c>
      <c r="AC155" s="56">
        <v>0.0</v>
      </c>
      <c r="AD155" s="56">
        <v>0.0</v>
      </c>
      <c r="AE155" s="56">
        <v>0.0</v>
      </c>
      <c r="AF155" s="55" t="s">
        <v>61</v>
      </c>
      <c r="AG155" s="114" t="b">
        <v>1</v>
      </c>
      <c r="AH155" s="114" t="b">
        <v>0</v>
      </c>
      <c r="AI155" s="114" t="b">
        <v>0</v>
      </c>
      <c r="AJ155" s="114" t="b">
        <v>0</v>
      </c>
      <c r="AK155" s="114" t="b">
        <v>0</v>
      </c>
      <c r="AL155" s="114" t="b">
        <v>0</v>
      </c>
      <c r="AM155" s="138" t="s">
        <v>891</v>
      </c>
      <c r="AN155" s="100">
        <v>46149.0</v>
      </c>
      <c r="AO155" s="35" t="s">
        <v>889</v>
      </c>
      <c r="AP155" s="36"/>
      <c r="AQ155" s="37"/>
      <c r="AR155" s="37"/>
      <c r="AS155" s="35" t="s">
        <v>195</v>
      </c>
      <c r="AT155" s="39" t="b">
        <v>1</v>
      </c>
      <c r="AU155" s="39" t="b">
        <v>0</v>
      </c>
      <c r="AV155" s="51" t="b">
        <v>0</v>
      </c>
      <c r="AW155" s="40"/>
    </row>
    <row r="156" hidden="1" outlineLevel="1">
      <c r="A156" s="41"/>
      <c r="B156" s="26" t="s">
        <v>892</v>
      </c>
      <c r="C156" s="42" t="s">
        <v>893</v>
      </c>
      <c r="D156" s="42" t="s">
        <v>50</v>
      </c>
      <c r="E156" s="43">
        <v>2022.0</v>
      </c>
      <c r="F156" s="42" t="s">
        <v>188</v>
      </c>
      <c r="G156" s="42" t="s">
        <v>189</v>
      </c>
      <c r="H156" s="42" t="s">
        <v>894</v>
      </c>
      <c r="I156" s="42" t="s">
        <v>895</v>
      </c>
      <c r="J156" s="42" t="s">
        <v>55</v>
      </c>
      <c r="K156" s="42" t="s">
        <v>894</v>
      </c>
      <c r="L156" s="42" t="s">
        <v>896</v>
      </c>
      <c r="M156" s="42" t="s">
        <v>897</v>
      </c>
      <c r="N156" s="42" t="s">
        <v>58</v>
      </c>
      <c r="O156" s="42" t="s">
        <v>59</v>
      </c>
      <c r="P156" s="42" t="s">
        <v>898</v>
      </c>
      <c r="Q156" s="45">
        <v>46149.78171296296</v>
      </c>
      <c r="R156" s="45">
        <v>46149.7834375</v>
      </c>
      <c r="S156" s="43">
        <v>115.0</v>
      </c>
      <c r="T156" s="45">
        <v>46149.78696759259</v>
      </c>
      <c r="U156" s="43">
        <v>5791.0</v>
      </c>
      <c r="V156" s="43">
        <v>2.0</v>
      </c>
      <c r="W156" s="115">
        <v>912.5</v>
      </c>
      <c r="X156" s="43">
        <v>0.0</v>
      </c>
      <c r="Y156" s="43">
        <v>2.0</v>
      </c>
      <c r="Z156" s="43">
        <v>1.0</v>
      </c>
      <c r="AA156" s="43">
        <v>0.0</v>
      </c>
      <c r="AB156" s="43">
        <v>0.0</v>
      </c>
      <c r="AC156" s="43">
        <v>0.0</v>
      </c>
      <c r="AD156" s="43">
        <v>0.0</v>
      </c>
      <c r="AE156" s="43">
        <v>0.0</v>
      </c>
      <c r="AF156" s="42" t="s">
        <v>61</v>
      </c>
      <c r="AG156" s="116" t="b">
        <v>0</v>
      </c>
      <c r="AH156" s="116" t="b">
        <v>0</v>
      </c>
      <c r="AI156" s="116" t="b">
        <v>0</v>
      </c>
      <c r="AJ156" s="116" t="b">
        <v>0</v>
      </c>
      <c r="AK156" s="116" t="b">
        <v>0</v>
      </c>
      <c r="AL156" s="116" t="b">
        <v>0</v>
      </c>
      <c r="AM156" s="155"/>
      <c r="AN156" s="100">
        <v>46149.0</v>
      </c>
      <c r="AO156" s="35" t="s">
        <v>897</v>
      </c>
      <c r="AP156" s="36"/>
      <c r="AQ156" s="37"/>
      <c r="AR156" s="37"/>
      <c r="AS156" s="50"/>
      <c r="AT156" s="39" t="b">
        <v>1</v>
      </c>
      <c r="AU156" s="39" t="b">
        <v>0</v>
      </c>
      <c r="AV156" s="51" t="b">
        <v>0</v>
      </c>
      <c r="AW156" s="40"/>
    </row>
    <row r="157" hidden="1" outlineLevel="1">
      <c r="A157" s="41"/>
      <c r="B157" s="26" t="s">
        <v>899</v>
      </c>
      <c r="C157" s="42" t="s">
        <v>893</v>
      </c>
      <c r="D157" s="42" t="s">
        <v>50</v>
      </c>
      <c r="E157" s="43">
        <v>2022.0</v>
      </c>
      <c r="F157" s="42" t="s">
        <v>188</v>
      </c>
      <c r="G157" s="42" t="s">
        <v>189</v>
      </c>
      <c r="H157" s="42" t="s">
        <v>894</v>
      </c>
      <c r="I157" s="42" t="s">
        <v>895</v>
      </c>
      <c r="J157" s="42" t="s">
        <v>55</v>
      </c>
      <c r="K157" s="42" t="s">
        <v>894</v>
      </c>
      <c r="L157" s="42" t="s">
        <v>896</v>
      </c>
      <c r="M157" s="42" t="s">
        <v>900</v>
      </c>
      <c r="N157" s="42" t="s">
        <v>58</v>
      </c>
      <c r="O157" s="42" t="s">
        <v>59</v>
      </c>
      <c r="P157" s="42" t="s">
        <v>901</v>
      </c>
      <c r="Q157" s="45">
        <v>46149.814733796295</v>
      </c>
      <c r="R157" s="45">
        <v>46149.816087962965</v>
      </c>
      <c r="S157" s="43">
        <v>101.0</v>
      </c>
      <c r="T157" s="45">
        <v>46149.819606481484</v>
      </c>
      <c r="U157" s="43">
        <v>2617.0</v>
      </c>
      <c r="V157" s="43">
        <v>5.0</v>
      </c>
      <c r="W157" s="115">
        <v>115.0</v>
      </c>
      <c r="X157" s="43">
        <v>0.0</v>
      </c>
      <c r="Y157" s="43">
        <v>1.0</v>
      </c>
      <c r="Z157" s="43">
        <v>0.0</v>
      </c>
      <c r="AA157" s="43">
        <v>0.0</v>
      </c>
      <c r="AB157" s="43">
        <v>0.0</v>
      </c>
      <c r="AC157" s="43">
        <v>0.0</v>
      </c>
      <c r="AD157" s="43">
        <v>0.0</v>
      </c>
      <c r="AE157" s="43">
        <v>0.0</v>
      </c>
      <c r="AF157" s="42" t="s">
        <v>61</v>
      </c>
      <c r="AG157" s="116" t="b">
        <v>0</v>
      </c>
      <c r="AH157" s="116" t="b">
        <v>0</v>
      </c>
      <c r="AI157" s="116" t="b">
        <v>0</v>
      </c>
      <c r="AJ157" s="116" t="b">
        <v>0</v>
      </c>
      <c r="AK157" s="116" t="b">
        <v>0</v>
      </c>
      <c r="AL157" s="116" t="b">
        <v>0</v>
      </c>
      <c r="AM157" s="154" t="s">
        <v>902</v>
      </c>
      <c r="AN157" s="100">
        <v>46149.0</v>
      </c>
      <c r="AO157" s="35" t="s">
        <v>900</v>
      </c>
      <c r="AP157" s="36"/>
      <c r="AQ157" s="37"/>
      <c r="AR157" s="37"/>
      <c r="AS157" s="50"/>
      <c r="AT157" s="39" t="b">
        <v>1</v>
      </c>
      <c r="AU157" s="39" t="b">
        <v>0</v>
      </c>
      <c r="AV157" s="51" t="b">
        <v>0</v>
      </c>
      <c r="AW157" s="40"/>
    </row>
    <row r="158" hidden="1" outlineLevel="1">
      <c r="A158" s="41"/>
      <c r="B158" s="26" t="s">
        <v>903</v>
      </c>
      <c r="C158" s="55" t="s">
        <v>904</v>
      </c>
      <c r="D158" s="55" t="s">
        <v>50</v>
      </c>
      <c r="E158" s="56">
        <v>2025.0</v>
      </c>
      <c r="F158" s="55" t="s">
        <v>188</v>
      </c>
      <c r="G158" s="55" t="s">
        <v>189</v>
      </c>
      <c r="H158" s="55" t="s">
        <v>905</v>
      </c>
      <c r="I158" s="55" t="s">
        <v>906</v>
      </c>
      <c r="J158" s="55" t="s">
        <v>98</v>
      </c>
      <c r="K158" s="55" t="s">
        <v>905</v>
      </c>
      <c r="L158" s="55" t="s">
        <v>402</v>
      </c>
      <c r="M158" s="55" t="s">
        <v>907</v>
      </c>
      <c r="N158" s="55" t="s">
        <v>404</v>
      </c>
      <c r="O158" s="55" t="s">
        <v>59</v>
      </c>
      <c r="P158" s="55" t="s">
        <v>908</v>
      </c>
      <c r="Q158" s="59">
        <v>46149.66211805555</v>
      </c>
      <c r="R158" s="59">
        <v>46149.66543981482</v>
      </c>
      <c r="S158" s="56">
        <v>210.0</v>
      </c>
      <c r="T158" s="59">
        <v>46149.66758101852</v>
      </c>
      <c r="U158" s="56">
        <v>546.0</v>
      </c>
      <c r="V158" s="56">
        <v>2.0</v>
      </c>
      <c r="W158" s="113">
        <v>1950.0</v>
      </c>
      <c r="X158" s="56">
        <v>0.0</v>
      </c>
      <c r="Y158" s="56">
        <v>0.0</v>
      </c>
      <c r="Z158" s="56">
        <v>1.0</v>
      </c>
      <c r="AA158" s="56">
        <v>0.0</v>
      </c>
      <c r="AB158" s="56">
        <v>0.0</v>
      </c>
      <c r="AC158" s="56">
        <v>0.0</v>
      </c>
      <c r="AD158" s="56">
        <v>0.0</v>
      </c>
      <c r="AE158" s="56">
        <v>0.0</v>
      </c>
      <c r="AF158" s="55" t="s">
        <v>61</v>
      </c>
      <c r="AG158" s="114" t="b">
        <v>0</v>
      </c>
      <c r="AH158" s="114" t="b">
        <v>0</v>
      </c>
      <c r="AI158" s="114" t="b">
        <v>0</v>
      </c>
      <c r="AJ158" s="114" t="b">
        <v>0</v>
      </c>
      <c r="AK158" s="114" t="b">
        <v>0</v>
      </c>
      <c r="AL158" s="114" t="b">
        <v>0</v>
      </c>
      <c r="AM158" s="157"/>
      <c r="AN158" s="100">
        <v>46149.0</v>
      </c>
      <c r="AO158" s="35" t="s">
        <v>907</v>
      </c>
      <c r="AP158" s="36" t="s">
        <v>62</v>
      </c>
      <c r="AQ158" s="37"/>
      <c r="AR158" s="37" t="s">
        <v>648</v>
      </c>
      <c r="AS158" s="35" t="s">
        <v>909</v>
      </c>
      <c r="AT158" s="39" t="b">
        <v>0</v>
      </c>
      <c r="AU158" s="39" t="b">
        <v>1</v>
      </c>
      <c r="AV158" s="51" t="b">
        <v>0</v>
      </c>
      <c r="AW158" s="40"/>
    </row>
    <row r="159" hidden="1" outlineLevel="1">
      <c r="A159" s="41"/>
      <c r="B159" s="26" t="s">
        <v>910</v>
      </c>
      <c r="C159" s="55" t="s">
        <v>904</v>
      </c>
      <c r="D159" s="55" t="s">
        <v>50</v>
      </c>
      <c r="E159" s="56">
        <v>2025.0</v>
      </c>
      <c r="F159" s="55" t="s">
        <v>188</v>
      </c>
      <c r="G159" s="55" t="s">
        <v>189</v>
      </c>
      <c r="H159" s="55" t="s">
        <v>905</v>
      </c>
      <c r="I159" s="55" t="s">
        <v>906</v>
      </c>
      <c r="J159" s="55" t="s">
        <v>55</v>
      </c>
      <c r="K159" s="55" t="s">
        <v>905</v>
      </c>
      <c r="L159" s="55" t="s">
        <v>911</v>
      </c>
      <c r="M159" s="55" t="s">
        <v>912</v>
      </c>
      <c r="N159" s="55" t="s">
        <v>58</v>
      </c>
      <c r="O159" s="55" t="s">
        <v>59</v>
      </c>
      <c r="P159" s="55" t="s">
        <v>913</v>
      </c>
      <c r="Q159" s="59">
        <v>46149.67622685185</v>
      </c>
      <c r="R159" s="59">
        <v>46149.67774305555</v>
      </c>
      <c r="S159" s="56">
        <v>109.0</v>
      </c>
      <c r="T159" s="59">
        <v>46149.68303240741</v>
      </c>
      <c r="U159" s="56">
        <v>666.0</v>
      </c>
      <c r="V159" s="56">
        <v>5.0</v>
      </c>
      <c r="W159" s="113">
        <v>0.0</v>
      </c>
      <c r="X159" s="56">
        <v>0.0</v>
      </c>
      <c r="Y159" s="56">
        <v>0.0</v>
      </c>
      <c r="Z159" s="56">
        <v>0.0</v>
      </c>
      <c r="AA159" s="56">
        <v>0.0</v>
      </c>
      <c r="AB159" s="56">
        <v>0.0</v>
      </c>
      <c r="AC159" s="56">
        <v>0.0</v>
      </c>
      <c r="AD159" s="56">
        <v>0.0</v>
      </c>
      <c r="AE159" s="56">
        <v>0.0</v>
      </c>
      <c r="AF159" s="55" t="s">
        <v>61</v>
      </c>
      <c r="AG159" s="114" t="b">
        <v>0</v>
      </c>
      <c r="AH159" s="114" t="b">
        <v>0</v>
      </c>
      <c r="AI159" s="114" t="b">
        <v>0</v>
      </c>
      <c r="AJ159" s="114" t="b">
        <v>0</v>
      </c>
      <c r="AK159" s="114" t="b">
        <v>0</v>
      </c>
      <c r="AL159" s="114" t="b">
        <v>0</v>
      </c>
      <c r="AM159" s="64" t="s">
        <v>914</v>
      </c>
      <c r="AN159" s="100">
        <v>46149.0</v>
      </c>
      <c r="AO159" s="35" t="s">
        <v>912</v>
      </c>
      <c r="AP159" s="36"/>
      <c r="AQ159" s="37"/>
      <c r="AR159" s="37"/>
      <c r="AS159" s="50"/>
      <c r="AT159" s="39" t="b">
        <v>1</v>
      </c>
      <c r="AU159" s="39" t="b">
        <v>0</v>
      </c>
      <c r="AV159" s="51" t="b">
        <v>0</v>
      </c>
      <c r="AW159" s="40"/>
    </row>
    <row r="160" hidden="1" outlineLevel="1">
      <c r="A160" s="41"/>
      <c r="B160" s="26" t="s">
        <v>915</v>
      </c>
      <c r="C160" s="42" t="s">
        <v>916</v>
      </c>
      <c r="D160" s="42" t="s">
        <v>50</v>
      </c>
      <c r="E160" s="43">
        <v>2024.0</v>
      </c>
      <c r="F160" s="42" t="s">
        <v>188</v>
      </c>
      <c r="G160" s="42" t="s">
        <v>189</v>
      </c>
      <c r="H160" s="42" t="s">
        <v>917</v>
      </c>
      <c r="I160" s="42" t="s">
        <v>603</v>
      </c>
      <c r="J160" s="42" t="s">
        <v>55</v>
      </c>
      <c r="K160" s="42" t="s">
        <v>917</v>
      </c>
      <c r="L160" s="42" t="s">
        <v>918</v>
      </c>
      <c r="M160" s="42" t="s">
        <v>919</v>
      </c>
      <c r="N160" s="42" t="s">
        <v>76</v>
      </c>
      <c r="O160" s="42" t="s">
        <v>59</v>
      </c>
      <c r="P160" s="42" t="s">
        <v>920</v>
      </c>
      <c r="Q160" s="45">
        <v>46149.54483796296</v>
      </c>
      <c r="R160" s="45">
        <v>46149.546261574076</v>
      </c>
      <c r="S160" s="43">
        <v>100.0</v>
      </c>
      <c r="T160" s="45">
        <v>46149.55212962963</v>
      </c>
      <c r="U160" s="43">
        <v>714.0</v>
      </c>
      <c r="V160" s="43">
        <v>2.0</v>
      </c>
      <c r="W160" s="115">
        <v>8852.5</v>
      </c>
      <c r="X160" s="43">
        <v>4.0</v>
      </c>
      <c r="Y160" s="43">
        <v>0.0</v>
      </c>
      <c r="Z160" s="43">
        <v>12.0</v>
      </c>
      <c r="AA160" s="43">
        <v>2.0</v>
      </c>
      <c r="AB160" s="43">
        <v>0.0</v>
      </c>
      <c r="AC160" s="43">
        <v>0.0</v>
      </c>
      <c r="AD160" s="43">
        <v>1.0</v>
      </c>
      <c r="AE160" s="43">
        <v>0.0</v>
      </c>
      <c r="AF160" s="42" t="s">
        <v>61</v>
      </c>
      <c r="AG160" s="116" t="b">
        <v>0</v>
      </c>
      <c r="AH160" s="116" t="b">
        <v>0</v>
      </c>
      <c r="AI160" s="116" t="b">
        <v>0</v>
      </c>
      <c r="AJ160" s="116" t="b">
        <v>0</v>
      </c>
      <c r="AK160" s="116" t="b">
        <v>0</v>
      </c>
      <c r="AL160" s="116" t="b">
        <v>0</v>
      </c>
      <c r="AM160" s="54"/>
      <c r="AN160" s="100">
        <v>46149.0</v>
      </c>
      <c r="AO160" s="35" t="s">
        <v>919</v>
      </c>
      <c r="AP160" s="36" t="s">
        <v>232</v>
      </c>
      <c r="AQ160" s="37"/>
      <c r="AR160" s="37" t="s">
        <v>506</v>
      </c>
      <c r="AS160" s="35" t="s">
        <v>921</v>
      </c>
      <c r="AT160" s="39" t="b">
        <v>0</v>
      </c>
      <c r="AU160" s="39" t="b">
        <v>1</v>
      </c>
      <c r="AV160" s="39" t="b">
        <v>1</v>
      </c>
      <c r="AW160" s="40"/>
    </row>
    <row r="161" hidden="1" outlineLevel="1">
      <c r="A161" s="41"/>
      <c r="B161" s="26" t="s">
        <v>922</v>
      </c>
      <c r="C161" s="42" t="s">
        <v>916</v>
      </c>
      <c r="D161" s="42" t="s">
        <v>50</v>
      </c>
      <c r="E161" s="43">
        <v>2024.0</v>
      </c>
      <c r="F161" s="42" t="s">
        <v>188</v>
      </c>
      <c r="G161" s="42" t="s">
        <v>189</v>
      </c>
      <c r="H161" s="42" t="s">
        <v>917</v>
      </c>
      <c r="I161" s="42" t="s">
        <v>603</v>
      </c>
      <c r="J161" s="42" t="s">
        <v>55</v>
      </c>
      <c r="K161" s="42" t="s">
        <v>917</v>
      </c>
      <c r="L161" s="42" t="s">
        <v>918</v>
      </c>
      <c r="M161" s="42" t="s">
        <v>923</v>
      </c>
      <c r="N161" s="42" t="s">
        <v>76</v>
      </c>
      <c r="O161" s="42" t="s">
        <v>59</v>
      </c>
      <c r="P161" s="42" t="s">
        <v>924</v>
      </c>
      <c r="Q161" s="45">
        <v>46149.55055555556</v>
      </c>
      <c r="R161" s="45">
        <v>46149.5522337963</v>
      </c>
      <c r="S161" s="43">
        <v>93.0</v>
      </c>
      <c r="T161" s="45">
        <v>46149.60366898148</v>
      </c>
      <c r="U161" s="43">
        <v>4665.0</v>
      </c>
      <c r="V161" s="43">
        <v>2.0</v>
      </c>
      <c r="W161" s="115">
        <v>8630.0</v>
      </c>
      <c r="X161" s="43">
        <v>3.0</v>
      </c>
      <c r="Y161" s="43">
        <v>0.0</v>
      </c>
      <c r="Z161" s="43">
        <v>12.0</v>
      </c>
      <c r="AA161" s="43">
        <v>2.0</v>
      </c>
      <c r="AB161" s="43">
        <v>0.0</v>
      </c>
      <c r="AC161" s="43">
        <v>0.0</v>
      </c>
      <c r="AD161" s="43">
        <v>1.0</v>
      </c>
      <c r="AE161" s="43">
        <v>0.0</v>
      </c>
      <c r="AF161" s="42" t="s">
        <v>61</v>
      </c>
      <c r="AG161" s="116" t="b">
        <v>0</v>
      </c>
      <c r="AH161" s="116" t="b">
        <v>0</v>
      </c>
      <c r="AI161" s="116" t="b">
        <v>0</v>
      </c>
      <c r="AJ161" s="116" t="b">
        <v>0</v>
      </c>
      <c r="AK161" s="116" t="b">
        <v>0</v>
      </c>
      <c r="AL161" s="116" t="b">
        <v>0</v>
      </c>
      <c r="AM161" s="154" t="s">
        <v>143</v>
      </c>
      <c r="AN161" s="100">
        <v>46149.0</v>
      </c>
      <c r="AO161" s="35" t="s">
        <v>923</v>
      </c>
      <c r="AP161" s="36"/>
      <c r="AQ161" s="37"/>
      <c r="AR161" s="37"/>
      <c r="AS161" s="50"/>
      <c r="AT161" s="39" t="b">
        <v>0</v>
      </c>
      <c r="AU161" s="39" t="b">
        <v>1</v>
      </c>
      <c r="AV161" s="51" t="b">
        <v>0</v>
      </c>
      <c r="AW161" s="40"/>
    </row>
    <row r="162" hidden="1" outlineLevel="1">
      <c r="A162" s="41"/>
      <c r="B162" s="26" t="s">
        <v>925</v>
      </c>
      <c r="C162" s="42" t="s">
        <v>926</v>
      </c>
      <c r="D162" s="42" t="s">
        <v>50</v>
      </c>
      <c r="E162" s="46">
        <v>2023.0</v>
      </c>
      <c r="F162" s="44" t="s">
        <v>188</v>
      </c>
      <c r="G162" s="44" t="s">
        <v>189</v>
      </c>
      <c r="H162" s="44" t="s">
        <v>927</v>
      </c>
      <c r="I162" s="44" t="s">
        <v>928</v>
      </c>
      <c r="J162" s="44" t="s">
        <v>55</v>
      </c>
      <c r="K162" s="44" t="s">
        <v>927</v>
      </c>
      <c r="L162" s="44" t="s">
        <v>929</v>
      </c>
      <c r="M162" s="44" t="s">
        <v>930</v>
      </c>
      <c r="N162" s="44" t="s">
        <v>76</v>
      </c>
      <c r="O162" s="44" t="s">
        <v>59</v>
      </c>
      <c r="P162" s="44" t="s">
        <v>931</v>
      </c>
      <c r="Q162" s="45">
        <v>46150.11140046296</v>
      </c>
      <c r="R162" s="45">
        <v>46150.114074074074</v>
      </c>
      <c r="S162" s="46">
        <v>213.0</v>
      </c>
      <c r="T162" s="45">
        <v>46150.1165625</v>
      </c>
      <c r="U162" s="46">
        <v>761.0</v>
      </c>
      <c r="V162" s="46">
        <v>2.0</v>
      </c>
      <c r="W162" s="47">
        <v>7202.5</v>
      </c>
      <c r="X162" s="46">
        <v>3.0</v>
      </c>
      <c r="Y162" s="46">
        <v>1.0</v>
      </c>
      <c r="Z162" s="46">
        <v>14.0</v>
      </c>
      <c r="AA162" s="46">
        <v>3.0</v>
      </c>
      <c r="AB162" s="46">
        <v>0.0</v>
      </c>
      <c r="AC162" s="46">
        <v>0.0</v>
      </c>
      <c r="AD162" s="46">
        <v>4.0</v>
      </c>
      <c r="AE162" s="46">
        <v>0.0</v>
      </c>
      <c r="AF162" s="44" t="s">
        <v>61</v>
      </c>
      <c r="AG162" s="48" t="b">
        <v>0</v>
      </c>
      <c r="AH162" s="48" t="b">
        <v>0</v>
      </c>
      <c r="AI162" s="48" t="b">
        <v>0</v>
      </c>
      <c r="AJ162" s="48" t="b">
        <v>0</v>
      </c>
      <c r="AK162" s="48" t="b">
        <v>0</v>
      </c>
      <c r="AL162" s="48" t="b">
        <v>0</v>
      </c>
      <c r="AM162" s="54"/>
      <c r="AN162" s="100">
        <v>46149.0</v>
      </c>
      <c r="AO162" s="35" t="s">
        <v>930</v>
      </c>
      <c r="AP162" s="36"/>
      <c r="AQ162" s="37"/>
      <c r="AR162" s="37"/>
      <c r="AS162" s="50"/>
      <c r="AT162" s="39" t="b">
        <v>1</v>
      </c>
      <c r="AU162" s="39" t="b">
        <v>0</v>
      </c>
      <c r="AV162" s="51" t="b">
        <v>0</v>
      </c>
      <c r="AW162" s="40"/>
    </row>
    <row r="163" hidden="1" outlineLevel="1">
      <c r="A163" s="41"/>
      <c r="B163" s="26" t="s">
        <v>932</v>
      </c>
      <c r="C163" s="42" t="s">
        <v>926</v>
      </c>
      <c r="D163" s="42" t="s">
        <v>50</v>
      </c>
      <c r="E163" s="43">
        <v>2023.0</v>
      </c>
      <c r="F163" s="44" t="s">
        <v>188</v>
      </c>
      <c r="G163" s="44" t="s">
        <v>220</v>
      </c>
      <c r="H163" s="44" t="s">
        <v>927</v>
      </c>
      <c r="I163" s="44" t="s">
        <v>928</v>
      </c>
      <c r="J163" s="44" t="s">
        <v>55</v>
      </c>
      <c r="K163" s="44" t="s">
        <v>927</v>
      </c>
      <c r="L163" s="44" t="s">
        <v>929</v>
      </c>
      <c r="M163" s="44" t="s">
        <v>933</v>
      </c>
      <c r="N163" s="44" t="s">
        <v>76</v>
      </c>
      <c r="O163" s="44" t="s">
        <v>59</v>
      </c>
      <c r="P163" s="44" t="s">
        <v>934</v>
      </c>
      <c r="Q163" s="45">
        <v>46150.153275462966</v>
      </c>
      <c r="R163" s="45">
        <v>46150.15519675926</v>
      </c>
      <c r="S163" s="46">
        <v>151.0</v>
      </c>
      <c r="T163" s="45">
        <v>46150.159537037034</v>
      </c>
      <c r="U163" s="46">
        <v>617.0</v>
      </c>
      <c r="V163" s="46">
        <v>2.0</v>
      </c>
      <c r="W163" s="47">
        <v>6242.5</v>
      </c>
      <c r="X163" s="46">
        <v>1.0</v>
      </c>
      <c r="Y163" s="46">
        <v>1.0</v>
      </c>
      <c r="Z163" s="46">
        <v>12.0</v>
      </c>
      <c r="AA163" s="46">
        <v>2.0</v>
      </c>
      <c r="AB163" s="46">
        <v>0.0</v>
      </c>
      <c r="AC163" s="46">
        <v>0.0</v>
      </c>
      <c r="AD163" s="46">
        <v>4.0</v>
      </c>
      <c r="AE163" s="46">
        <v>0.0</v>
      </c>
      <c r="AF163" s="44" t="s">
        <v>61</v>
      </c>
      <c r="AG163" s="48" t="b">
        <v>0</v>
      </c>
      <c r="AH163" s="48" t="b">
        <v>0</v>
      </c>
      <c r="AI163" s="48" t="b">
        <v>0</v>
      </c>
      <c r="AJ163" s="48" t="b">
        <v>0</v>
      </c>
      <c r="AK163" s="48" t="b">
        <v>0</v>
      </c>
      <c r="AL163" s="48" t="b">
        <v>0</v>
      </c>
      <c r="AM163" s="49" t="s">
        <v>935</v>
      </c>
      <c r="AN163" s="100">
        <v>46149.0</v>
      </c>
      <c r="AO163" s="35" t="s">
        <v>933</v>
      </c>
      <c r="AP163" s="36"/>
      <c r="AQ163" s="37"/>
      <c r="AR163" s="37"/>
      <c r="AS163" s="50"/>
      <c r="AT163" s="39" t="b">
        <v>1</v>
      </c>
      <c r="AU163" s="39" t="b">
        <v>0</v>
      </c>
      <c r="AV163" s="51" t="b">
        <v>0</v>
      </c>
      <c r="AW163" s="40"/>
    </row>
    <row r="164" hidden="1" outlineLevel="1">
      <c r="A164" s="41"/>
      <c r="B164" s="26" t="s">
        <v>936</v>
      </c>
      <c r="C164" s="55" t="s">
        <v>937</v>
      </c>
      <c r="D164" s="55" t="s">
        <v>50</v>
      </c>
      <c r="E164" s="60">
        <v>2023.0</v>
      </c>
      <c r="F164" s="57" t="s">
        <v>188</v>
      </c>
      <c r="G164" s="57" t="s">
        <v>189</v>
      </c>
      <c r="H164" s="57" t="s">
        <v>938</v>
      </c>
      <c r="I164" s="57" t="s">
        <v>939</v>
      </c>
      <c r="J164" s="57" t="s">
        <v>55</v>
      </c>
      <c r="K164" s="57" t="s">
        <v>938</v>
      </c>
      <c r="L164" s="57" t="s">
        <v>940</v>
      </c>
      <c r="M164" s="57" t="s">
        <v>941</v>
      </c>
      <c r="N164" s="57" t="s">
        <v>76</v>
      </c>
      <c r="O164" s="57" t="s">
        <v>59</v>
      </c>
      <c r="P164" s="57" t="s">
        <v>942</v>
      </c>
      <c r="Q164" s="59">
        <v>46149.59931712963</v>
      </c>
      <c r="R164" s="59">
        <v>46149.60078703704</v>
      </c>
      <c r="S164" s="60">
        <v>110.0</v>
      </c>
      <c r="T164" s="59">
        <v>46149.60443287037</v>
      </c>
      <c r="U164" s="60">
        <v>1756.0</v>
      </c>
      <c r="V164" s="60">
        <v>2.0</v>
      </c>
      <c r="W164" s="61">
        <v>4890.0</v>
      </c>
      <c r="X164" s="60">
        <v>2.0</v>
      </c>
      <c r="Y164" s="60">
        <v>2.0</v>
      </c>
      <c r="Z164" s="60">
        <v>2.0</v>
      </c>
      <c r="AA164" s="60">
        <v>1.0</v>
      </c>
      <c r="AB164" s="60">
        <v>0.0</v>
      </c>
      <c r="AC164" s="60">
        <v>0.0</v>
      </c>
      <c r="AD164" s="60">
        <v>0.0</v>
      </c>
      <c r="AE164" s="60">
        <v>0.0</v>
      </c>
      <c r="AF164" s="57" t="s">
        <v>61</v>
      </c>
      <c r="AG164" s="62" t="b">
        <v>0</v>
      </c>
      <c r="AH164" s="62" t="b">
        <v>0</v>
      </c>
      <c r="AI164" s="62" t="b">
        <v>0</v>
      </c>
      <c r="AJ164" s="62" t="b">
        <v>0</v>
      </c>
      <c r="AK164" s="62" t="b">
        <v>0</v>
      </c>
      <c r="AL164" s="62" t="b">
        <v>0</v>
      </c>
      <c r="AM164" s="63"/>
      <c r="AN164" s="100">
        <v>46149.0</v>
      </c>
      <c r="AO164" s="35" t="s">
        <v>941</v>
      </c>
      <c r="AP164" s="36"/>
      <c r="AQ164" s="37"/>
      <c r="AR164" s="37"/>
      <c r="AS164" s="50"/>
      <c r="AT164" s="39" t="b">
        <v>1</v>
      </c>
      <c r="AU164" s="39" t="b">
        <v>0</v>
      </c>
      <c r="AV164" s="51" t="b">
        <v>0</v>
      </c>
      <c r="AW164" s="40"/>
    </row>
    <row r="165" hidden="1" outlineLevel="1">
      <c r="A165" s="41"/>
      <c r="B165" s="26" t="s">
        <v>943</v>
      </c>
      <c r="C165" s="55" t="s">
        <v>937</v>
      </c>
      <c r="D165" s="55" t="s">
        <v>50</v>
      </c>
      <c r="E165" s="56">
        <v>2023.0</v>
      </c>
      <c r="F165" s="57" t="s">
        <v>188</v>
      </c>
      <c r="G165" s="57" t="s">
        <v>189</v>
      </c>
      <c r="H165" s="57" t="s">
        <v>938</v>
      </c>
      <c r="I165" s="57" t="s">
        <v>939</v>
      </c>
      <c r="J165" s="57" t="s">
        <v>55</v>
      </c>
      <c r="K165" s="57" t="s">
        <v>938</v>
      </c>
      <c r="L165" s="57" t="s">
        <v>940</v>
      </c>
      <c r="M165" s="57" t="s">
        <v>944</v>
      </c>
      <c r="N165" s="57" t="s">
        <v>76</v>
      </c>
      <c r="O165" s="57" t="s">
        <v>59</v>
      </c>
      <c r="P165" s="57" t="s">
        <v>945</v>
      </c>
      <c r="Q165" s="59">
        <v>46149.60706018518</v>
      </c>
      <c r="R165" s="59">
        <v>46149.60835648148</v>
      </c>
      <c r="S165" s="60">
        <v>100.0</v>
      </c>
      <c r="T165" s="59">
        <v>46149.61482638889</v>
      </c>
      <c r="U165" s="60">
        <v>2627.0</v>
      </c>
      <c r="V165" s="60">
        <v>2.0</v>
      </c>
      <c r="W165" s="61">
        <v>4215.0</v>
      </c>
      <c r="X165" s="60">
        <v>2.0</v>
      </c>
      <c r="Y165" s="60">
        <v>1.0</v>
      </c>
      <c r="Z165" s="60">
        <v>2.0</v>
      </c>
      <c r="AA165" s="60">
        <v>0.0</v>
      </c>
      <c r="AB165" s="60">
        <v>0.0</v>
      </c>
      <c r="AC165" s="60">
        <v>0.0</v>
      </c>
      <c r="AD165" s="60">
        <v>0.0</v>
      </c>
      <c r="AE165" s="60">
        <v>0.0</v>
      </c>
      <c r="AF165" s="57" t="s">
        <v>61</v>
      </c>
      <c r="AG165" s="62" t="b">
        <v>0</v>
      </c>
      <c r="AH165" s="62" t="b">
        <v>0</v>
      </c>
      <c r="AI165" s="62" t="b">
        <v>0</v>
      </c>
      <c r="AJ165" s="62" t="b">
        <v>0</v>
      </c>
      <c r="AK165" s="62" t="b">
        <v>0</v>
      </c>
      <c r="AL165" s="62" t="b">
        <v>0</v>
      </c>
      <c r="AM165" s="64" t="s">
        <v>946</v>
      </c>
      <c r="AN165" s="100">
        <v>46149.0</v>
      </c>
      <c r="AO165" s="35" t="s">
        <v>944</v>
      </c>
      <c r="AP165" s="36"/>
      <c r="AQ165" s="37"/>
      <c r="AR165" s="37"/>
      <c r="AS165" s="50"/>
      <c r="AT165" s="39" t="b">
        <v>1</v>
      </c>
      <c r="AU165" s="39" t="b">
        <v>0</v>
      </c>
      <c r="AV165" s="51" t="b">
        <v>0</v>
      </c>
      <c r="AW165" s="40"/>
    </row>
    <row r="166" hidden="1" outlineLevel="1">
      <c r="A166" s="41"/>
      <c r="B166" s="26" t="s">
        <v>947</v>
      </c>
      <c r="C166" s="65" t="s">
        <v>948</v>
      </c>
      <c r="D166" s="65" t="s">
        <v>50</v>
      </c>
      <c r="E166" s="69">
        <v>2023.0</v>
      </c>
      <c r="F166" s="67" t="s">
        <v>188</v>
      </c>
      <c r="G166" s="67" t="s">
        <v>189</v>
      </c>
      <c r="H166" s="67" t="s">
        <v>927</v>
      </c>
      <c r="I166" s="67" t="s">
        <v>928</v>
      </c>
      <c r="J166" s="67" t="s">
        <v>55</v>
      </c>
      <c r="K166" s="67" t="s">
        <v>927</v>
      </c>
      <c r="L166" s="67" t="s">
        <v>929</v>
      </c>
      <c r="M166" s="67" t="s">
        <v>949</v>
      </c>
      <c r="N166" s="67" t="s">
        <v>76</v>
      </c>
      <c r="O166" s="67" t="s">
        <v>59</v>
      </c>
      <c r="P166" s="67" t="s">
        <v>950</v>
      </c>
      <c r="Q166" s="68">
        <v>46150.17288194445</v>
      </c>
      <c r="R166" s="68">
        <v>46150.174375</v>
      </c>
      <c r="S166" s="69">
        <v>109.0</v>
      </c>
      <c r="T166" s="68">
        <v>46150.17833333334</v>
      </c>
      <c r="U166" s="69">
        <v>605.0</v>
      </c>
      <c r="V166" s="69">
        <v>1.0</v>
      </c>
      <c r="W166" s="70">
        <v>16125.0</v>
      </c>
      <c r="X166" s="69">
        <v>11.0</v>
      </c>
      <c r="Y166" s="69">
        <v>1.0</v>
      </c>
      <c r="Z166" s="69">
        <v>15.0</v>
      </c>
      <c r="AA166" s="69">
        <v>5.0</v>
      </c>
      <c r="AB166" s="69">
        <v>3.0</v>
      </c>
      <c r="AC166" s="69">
        <v>0.0</v>
      </c>
      <c r="AD166" s="69">
        <v>3.0</v>
      </c>
      <c r="AE166" s="69">
        <v>0.0</v>
      </c>
      <c r="AF166" s="67" t="s">
        <v>61</v>
      </c>
      <c r="AG166" s="71" t="b">
        <v>0</v>
      </c>
      <c r="AH166" s="71" t="b">
        <v>0</v>
      </c>
      <c r="AI166" s="71" t="b">
        <v>0</v>
      </c>
      <c r="AJ166" s="71" t="b">
        <v>0</v>
      </c>
      <c r="AK166" s="71" t="b">
        <v>0</v>
      </c>
      <c r="AL166" s="71" t="b">
        <v>0</v>
      </c>
      <c r="AM166" s="111"/>
      <c r="AN166" s="100">
        <v>46149.0</v>
      </c>
      <c r="AO166" s="35" t="s">
        <v>949</v>
      </c>
      <c r="AP166" s="36" t="s">
        <v>62</v>
      </c>
      <c r="AQ166" s="37"/>
      <c r="AR166" s="37" t="s">
        <v>951</v>
      </c>
      <c r="AS166" s="35" t="s">
        <v>952</v>
      </c>
      <c r="AT166" s="39" t="b">
        <v>0</v>
      </c>
      <c r="AU166" s="39" t="b">
        <v>1</v>
      </c>
      <c r="AV166" s="51" t="b">
        <v>0</v>
      </c>
      <c r="AW166" s="40"/>
    </row>
    <row r="167" hidden="1" outlineLevel="1">
      <c r="A167" s="41"/>
      <c r="B167" s="26" t="s">
        <v>953</v>
      </c>
      <c r="C167" s="65" t="s">
        <v>948</v>
      </c>
      <c r="D167" s="65" t="s">
        <v>50</v>
      </c>
      <c r="E167" s="66">
        <v>2023.0</v>
      </c>
      <c r="F167" s="67" t="s">
        <v>188</v>
      </c>
      <c r="G167" s="67" t="s">
        <v>189</v>
      </c>
      <c r="H167" s="67" t="s">
        <v>927</v>
      </c>
      <c r="I167" s="67" t="s">
        <v>928</v>
      </c>
      <c r="J167" s="67" t="s">
        <v>55</v>
      </c>
      <c r="K167" s="67" t="s">
        <v>927</v>
      </c>
      <c r="L167" s="67" t="s">
        <v>929</v>
      </c>
      <c r="M167" s="67" t="s">
        <v>954</v>
      </c>
      <c r="N167" s="67" t="s">
        <v>76</v>
      </c>
      <c r="O167" s="67" t="s">
        <v>59</v>
      </c>
      <c r="P167" s="67" t="s">
        <v>955</v>
      </c>
      <c r="Q167" s="68">
        <v>46150.18340277778</v>
      </c>
      <c r="R167" s="68">
        <v>46150.18472222222</v>
      </c>
      <c r="S167" s="69">
        <v>92.0</v>
      </c>
      <c r="T167" s="68">
        <v>46150.191770833335</v>
      </c>
      <c r="U167" s="69">
        <v>1757.0</v>
      </c>
      <c r="V167" s="69">
        <v>1.0</v>
      </c>
      <c r="W167" s="70">
        <v>16025.0</v>
      </c>
      <c r="X167" s="69">
        <v>13.0</v>
      </c>
      <c r="Y167" s="69">
        <v>0.0</v>
      </c>
      <c r="Z167" s="69">
        <v>15.0</v>
      </c>
      <c r="AA167" s="69">
        <v>5.0</v>
      </c>
      <c r="AB167" s="69">
        <v>0.0</v>
      </c>
      <c r="AC167" s="69">
        <v>0.0</v>
      </c>
      <c r="AD167" s="69">
        <v>3.0</v>
      </c>
      <c r="AE167" s="69">
        <v>0.0</v>
      </c>
      <c r="AF167" s="67" t="s">
        <v>61</v>
      </c>
      <c r="AG167" s="71" t="b">
        <v>0</v>
      </c>
      <c r="AH167" s="71" t="b">
        <v>0</v>
      </c>
      <c r="AI167" s="71" t="b">
        <v>0</v>
      </c>
      <c r="AJ167" s="71" t="b">
        <v>0</v>
      </c>
      <c r="AK167" s="71" t="b">
        <v>0</v>
      </c>
      <c r="AL167" s="71" t="b">
        <v>0</v>
      </c>
      <c r="AM167" s="73" t="s">
        <v>956</v>
      </c>
      <c r="AN167" s="100">
        <v>46149.0</v>
      </c>
      <c r="AO167" s="35" t="s">
        <v>954</v>
      </c>
      <c r="AP167" s="36"/>
      <c r="AQ167" s="37"/>
      <c r="AR167" s="37"/>
      <c r="AS167" s="50"/>
      <c r="AT167" s="39" t="b">
        <v>1</v>
      </c>
      <c r="AU167" s="39" t="b">
        <v>0</v>
      </c>
      <c r="AV167" s="51" t="b">
        <v>0</v>
      </c>
      <c r="AW167" s="40"/>
    </row>
    <row r="168" hidden="1" outlineLevel="1">
      <c r="A168" s="41"/>
      <c r="B168" s="26" t="s">
        <v>957</v>
      </c>
      <c r="C168" s="42" t="s">
        <v>958</v>
      </c>
      <c r="D168" s="42" t="s">
        <v>50</v>
      </c>
      <c r="E168" s="46">
        <v>2023.0</v>
      </c>
      <c r="F168" s="44" t="s">
        <v>188</v>
      </c>
      <c r="G168" s="44" t="s">
        <v>189</v>
      </c>
      <c r="H168" s="44" t="s">
        <v>917</v>
      </c>
      <c r="I168" s="44" t="s">
        <v>603</v>
      </c>
      <c r="J168" s="44" t="s">
        <v>55</v>
      </c>
      <c r="K168" s="44" t="s">
        <v>917</v>
      </c>
      <c r="L168" s="44" t="s">
        <v>918</v>
      </c>
      <c r="M168" s="44" t="s">
        <v>959</v>
      </c>
      <c r="N168" s="44" t="s">
        <v>76</v>
      </c>
      <c r="O168" s="44" t="s">
        <v>59</v>
      </c>
      <c r="P168" s="44" t="s">
        <v>960</v>
      </c>
      <c r="Q168" s="45">
        <v>46149.564421296294</v>
      </c>
      <c r="R168" s="45">
        <v>46149.56582175926</v>
      </c>
      <c r="S168" s="46">
        <v>92.0</v>
      </c>
      <c r="T168" s="45">
        <v>46149.58086805556</v>
      </c>
      <c r="U168" s="46">
        <v>1501.0</v>
      </c>
      <c r="V168" s="46">
        <v>1.0</v>
      </c>
      <c r="W168" s="47">
        <v>10352.5</v>
      </c>
      <c r="X168" s="46">
        <v>8.0</v>
      </c>
      <c r="Y168" s="46">
        <v>4.0</v>
      </c>
      <c r="Z168" s="46">
        <v>17.0</v>
      </c>
      <c r="AA168" s="46">
        <v>2.0</v>
      </c>
      <c r="AB168" s="46">
        <v>0.0</v>
      </c>
      <c r="AC168" s="46">
        <v>0.0</v>
      </c>
      <c r="AD168" s="46">
        <v>1.0</v>
      </c>
      <c r="AE168" s="46">
        <v>0.0</v>
      </c>
      <c r="AF168" s="44" t="s">
        <v>61</v>
      </c>
      <c r="AG168" s="48" t="b">
        <v>0</v>
      </c>
      <c r="AH168" s="48" t="b">
        <v>0</v>
      </c>
      <c r="AI168" s="48" t="b">
        <v>0</v>
      </c>
      <c r="AJ168" s="48" t="b">
        <v>0</v>
      </c>
      <c r="AK168" s="48" t="b">
        <v>0</v>
      </c>
      <c r="AL168" s="48" t="b">
        <v>0</v>
      </c>
      <c r="AM168" s="54"/>
      <c r="AN168" s="100">
        <v>46149.0</v>
      </c>
      <c r="AO168" s="35" t="s">
        <v>959</v>
      </c>
      <c r="AP168" s="36"/>
      <c r="AQ168" s="37"/>
      <c r="AR168" s="37"/>
      <c r="AS168" s="50"/>
      <c r="AT168" s="39" t="b">
        <v>1</v>
      </c>
      <c r="AU168" s="39" t="b">
        <v>0</v>
      </c>
      <c r="AV168" s="51" t="b">
        <v>0</v>
      </c>
      <c r="AW168" s="40"/>
    </row>
    <row r="169" hidden="1" outlineLevel="1">
      <c r="A169" s="41"/>
      <c r="B169" s="26" t="s">
        <v>961</v>
      </c>
      <c r="C169" s="42" t="s">
        <v>958</v>
      </c>
      <c r="D169" s="42" t="s">
        <v>50</v>
      </c>
      <c r="E169" s="43">
        <v>2023.0</v>
      </c>
      <c r="F169" s="44" t="s">
        <v>188</v>
      </c>
      <c r="G169" s="44" t="s">
        <v>189</v>
      </c>
      <c r="H169" s="44" t="s">
        <v>917</v>
      </c>
      <c r="I169" s="44" t="s">
        <v>603</v>
      </c>
      <c r="J169" s="44" t="s">
        <v>55</v>
      </c>
      <c r="K169" s="44" t="s">
        <v>917</v>
      </c>
      <c r="L169" s="44" t="s">
        <v>918</v>
      </c>
      <c r="M169" s="44" t="s">
        <v>962</v>
      </c>
      <c r="N169" s="44" t="s">
        <v>76</v>
      </c>
      <c r="O169" s="44" t="s">
        <v>59</v>
      </c>
      <c r="P169" s="44" t="s">
        <v>963</v>
      </c>
      <c r="Q169" s="45">
        <v>46149.56928240741</v>
      </c>
      <c r="R169" s="45">
        <v>46149.57046296296</v>
      </c>
      <c r="S169" s="46">
        <v>85.0</v>
      </c>
      <c r="T169" s="45">
        <v>46149.58936342593</v>
      </c>
      <c r="U169" s="46">
        <v>1812.0</v>
      </c>
      <c r="V169" s="46">
        <v>1.0</v>
      </c>
      <c r="W169" s="47">
        <v>10130.0</v>
      </c>
      <c r="X169" s="46">
        <v>7.0</v>
      </c>
      <c r="Y169" s="46">
        <v>4.0</v>
      </c>
      <c r="Z169" s="46">
        <v>17.0</v>
      </c>
      <c r="AA169" s="46">
        <v>2.0</v>
      </c>
      <c r="AB169" s="46">
        <v>0.0</v>
      </c>
      <c r="AC169" s="46">
        <v>0.0</v>
      </c>
      <c r="AD169" s="46">
        <v>1.0</v>
      </c>
      <c r="AE169" s="46">
        <v>0.0</v>
      </c>
      <c r="AF169" s="44" t="s">
        <v>61</v>
      </c>
      <c r="AG169" s="48" t="b">
        <v>0</v>
      </c>
      <c r="AH169" s="48" t="b">
        <v>0</v>
      </c>
      <c r="AI169" s="48" t="b">
        <v>0</v>
      </c>
      <c r="AJ169" s="48" t="b">
        <v>0</v>
      </c>
      <c r="AK169" s="48" t="b">
        <v>0</v>
      </c>
      <c r="AL169" s="48" t="b">
        <v>0</v>
      </c>
      <c r="AM169" s="49" t="s">
        <v>143</v>
      </c>
      <c r="AN169" s="100">
        <v>46149.0</v>
      </c>
      <c r="AO169" s="35" t="s">
        <v>962</v>
      </c>
      <c r="AP169" s="36"/>
      <c r="AQ169" s="37"/>
      <c r="AR169" s="37"/>
      <c r="AS169" s="50"/>
      <c r="AT169" s="39" t="b">
        <v>1</v>
      </c>
      <c r="AU169" s="39" t="b">
        <v>0</v>
      </c>
      <c r="AV169" s="51" t="b">
        <v>0</v>
      </c>
      <c r="AW169" s="40"/>
    </row>
    <row r="170" hidden="1" outlineLevel="1">
      <c r="A170" s="41"/>
      <c r="B170" s="26" t="s">
        <v>964</v>
      </c>
      <c r="C170" s="124" t="s">
        <v>965</v>
      </c>
      <c r="D170" s="127"/>
      <c r="E170" s="129"/>
      <c r="F170" s="127"/>
      <c r="G170" s="127"/>
      <c r="H170" s="127"/>
      <c r="I170" s="127"/>
      <c r="J170" s="127"/>
      <c r="K170" s="127"/>
      <c r="L170" s="127"/>
      <c r="M170" s="124" t="s">
        <v>966</v>
      </c>
      <c r="N170" s="127"/>
      <c r="O170" s="127"/>
      <c r="P170" s="158"/>
      <c r="Q170" s="128"/>
      <c r="R170" s="128"/>
      <c r="S170" s="129"/>
      <c r="T170" s="128"/>
      <c r="U170" s="129"/>
      <c r="V170" s="129"/>
      <c r="W170" s="130"/>
      <c r="X170" s="129"/>
      <c r="Y170" s="129"/>
      <c r="Z170" s="129"/>
      <c r="AA170" s="129"/>
      <c r="AB170" s="129"/>
      <c r="AC170" s="129"/>
      <c r="AD170" s="129"/>
      <c r="AE170" s="129"/>
      <c r="AF170" s="127"/>
      <c r="AG170" s="98"/>
      <c r="AH170" s="98"/>
      <c r="AI170" s="98"/>
      <c r="AJ170" s="98"/>
      <c r="AK170" s="98"/>
      <c r="AL170" s="98"/>
      <c r="AM170" s="159"/>
      <c r="AN170" s="100">
        <v>46149.0</v>
      </c>
      <c r="AO170" s="35" t="s">
        <v>966</v>
      </c>
      <c r="AP170" s="36"/>
      <c r="AQ170" s="37"/>
      <c r="AR170" s="37" t="s">
        <v>241</v>
      </c>
      <c r="AS170" s="35" t="s">
        <v>967</v>
      </c>
      <c r="AT170" s="39" t="b">
        <v>0</v>
      </c>
      <c r="AU170" s="39" t="b">
        <v>1</v>
      </c>
      <c r="AV170" s="51" t="b">
        <v>0</v>
      </c>
      <c r="AW170" s="40"/>
    </row>
    <row r="171" hidden="1" outlineLevel="1">
      <c r="A171" s="25" t="s">
        <v>968</v>
      </c>
      <c r="B171" s="26" t="s">
        <v>969</v>
      </c>
      <c r="C171" s="42" t="s">
        <v>970</v>
      </c>
      <c r="D171" s="42" t="s">
        <v>537</v>
      </c>
      <c r="E171" s="43">
        <v>2024.0</v>
      </c>
      <c r="F171" s="44" t="s">
        <v>51</v>
      </c>
      <c r="G171" s="44" t="s">
        <v>52</v>
      </c>
      <c r="H171" s="44" t="s">
        <v>971</v>
      </c>
      <c r="I171" s="44" t="s">
        <v>972</v>
      </c>
      <c r="J171" s="44" t="s">
        <v>98</v>
      </c>
      <c r="K171" s="44" t="s">
        <v>971</v>
      </c>
      <c r="L171" s="44" t="s">
        <v>973</v>
      </c>
      <c r="M171" s="44" t="s">
        <v>974</v>
      </c>
      <c r="N171" s="44" t="s">
        <v>404</v>
      </c>
      <c r="O171" s="44" t="s">
        <v>59</v>
      </c>
      <c r="P171" s="44" t="s">
        <v>975</v>
      </c>
      <c r="Q171" s="45">
        <v>46150.50939814815</v>
      </c>
      <c r="R171" s="45">
        <v>46150.511608796296</v>
      </c>
      <c r="S171" s="46">
        <v>134.0</v>
      </c>
      <c r="T171" s="45">
        <v>46150.51391203704</v>
      </c>
      <c r="U171" s="46">
        <v>473.0</v>
      </c>
      <c r="V171" s="46">
        <v>2.0</v>
      </c>
      <c r="W171" s="47">
        <v>3657.5</v>
      </c>
      <c r="X171" s="46">
        <v>3.0</v>
      </c>
      <c r="Y171" s="46">
        <v>0.0</v>
      </c>
      <c r="Z171" s="46">
        <v>1.0</v>
      </c>
      <c r="AA171" s="46">
        <v>0.0</v>
      </c>
      <c r="AB171" s="46">
        <v>1.0</v>
      </c>
      <c r="AC171" s="46">
        <v>0.0</v>
      </c>
      <c r="AD171" s="46">
        <v>0.0</v>
      </c>
      <c r="AE171" s="46">
        <v>0.0</v>
      </c>
      <c r="AF171" s="44" t="s">
        <v>543</v>
      </c>
      <c r="AG171" s="48" t="b">
        <v>0</v>
      </c>
      <c r="AH171" s="48" t="b">
        <v>0</v>
      </c>
      <c r="AI171" s="48" t="b">
        <v>0</v>
      </c>
      <c r="AJ171" s="48" t="b">
        <v>0</v>
      </c>
      <c r="AK171" s="48" t="b">
        <v>0</v>
      </c>
      <c r="AL171" s="48" t="b">
        <v>0</v>
      </c>
      <c r="AM171" s="54"/>
      <c r="AN171" s="100">
        <v>46150.0</v>
      </c>
      <c r="AO171" s="35" t="s">
        <v>974</v>
      </c>
      <c r="AP171" s="36"/>
      <c r="AQ171" s="37"/>
      <c r="AR171" s="37"/>
      <c r="AS171" s="50"/>
      <c r="AT171" s="39" t="b">
        <v>1</v>
      </c>
      <c r="AU171" s="39" t="b">
        <v>0</v>
      </c>
      <c r="AV171" s="51" t="b">
        <v>0</v>
      </c>
      <c r="AW171" s="40"/>
    </row>
    <row r="172" hidden="1" outlineLevel="1">
      <c r="A172" s="41"/>
      <c r="B172" s="26" t="s">
        <v>976</v>
      </c>
      <c r="C172" s="42" t="s">
        <v>970</v>
      </c>
      <c r="D172" s="42" t="s">
        <v>537</v>
      </c>
      <c r="E172" s="46">
        <v>2024.0</v>
      </c>
      <c r="F172" s="44" t="s">
        <v>51</v>
      </c>
      <c r="G172" s="44" t="s">
        <v>52</v>
      </c>
      <c r="H172" s="44" t="s">
        <v>971</v>
      </c>
      <c r="I172" s="44" t="s">
        <v>972</v>
      </c>
      <c r="J172" s="44" t="s">
        <v>98</v>
      </c>
      <c r="K172" s="44" t="s">
        <v>971</v>
      </c>
      <c r="L172" s="44" t="s">
        <v>973</v>
      </c>
      <c r="M172" s="44" t="s">
        <v>977</v>
      </c>
      <c r="N172" s="44" t="s">
        <v>404</v>
      </c>
      <c r="O172" s="44" t="s">
        <v>59</v>
      </c>
      <c r="P172" s="44" t="s">
        <v>978</v>
      </c>
      <c r="Q172" s="45">
        <v>46150.51293981481</v>
      </c>
      <c r="R172" s="45">
        <v>46150.51459490741</v>
      </c>
      <c r="S172" s="46">
        <v>117.0</v>
      </c>
      <c r="T172" s="45">
        <v>46150.52201388889</v>
      </c>
      <c r="U172" s="46">
        <v>852.0</v>
      </c>
      <c r="V172" s="46">
        <v>4.0</v>
      </c>
      <c r="W172" s="47">
        <v>700.0</v>
      </c>
      <c r="X172" s="46">
        <v>1.0</v>
      </c>
      <c r="Y172" s="46">
        <v>0.0</v>
      </c>
      <c r="Z172" s="46">
        <v>0.0</v>
      </c>
      <c r="AA172" s="46">
        <v>0.0</v>
      </c>
      <c r="AB172" s="46">
        <v>1.0</v>
      </c>
      <c r="AC172" s="46">
        <v>0.0</v>
      </c>
      <c r="AD172" s="46">
        <v>0.0</v>
      </c>
      <c r="AE172" s="46">
        <v>0.0</v>
      </c>
      <c r="AF172" s="44" t="s">
        <v>543</v>
      </c>
      <c r="AG172" s="48" t="b">
        <v>0</v>
      </c>
      <c r="AH172" s="48" t="b">
        <v>0</v>
      </c>
      <c r="AI172" s="48" t="b">
        <v>0</v>
      </c>
      <c r="AJ172" s="48" t="b">
        <v>0</v>
      </c>
      <c r="AK172" s="48" t="b">
        <v>0</v>
      </c>
      <c r="AL172" s="48" t="b">
        <v>0</v>
      </c>
      <c r="AM172" s="49" t="s">
        <v>722</v>
      </c>
      <c r="AN172" s="100">
        <v>46150.0</v>
      </c>
      <c r="AO172" s="35" t="s">
        <v>977</v>
      </c>
      <c r="AP172" s="36"/>
      <c r="AQ172" s="37"/>
      <c r="AR172" s="37"/>
      <c r="AS172" s="35" t="s">
        <v>406</v>
      </c>
      <c r="AT172" s="39" t="b">
        <v>1</v>
      </c>
      <c r="AU172" s="39" t="b">
        <v>0</v>
      </c>
      <c r="AV172" s="51" t="b">
        <v>0</v>
      </c>
      <c r="AW172" s="40"/>
    </row>
    <row r="173" hidden="1" outlineLevel="1">
      <c r="A173" s="41"/>
      <c r="B173" s="26" t="s">
        <v>979</v>
      </c>
      <c r="C173" s="42" t="s">
        <v>970</v>
      </c>
      <c r="D173" s="42" t="s">
        <v>537</v>
      </c>
      <c r="E173" s="43">
        <v>2024.0</v>
      </c>
      <c r="F173" s="44" t="s">
        <v>51</v>
      </c>
      <c r="G173" s="44" t="s">
        <v>52</v>
      </c>
      <c r="H173" s="44" t="s">
        <v>971</v>
      </c>
      <c r="I173" s="44" t="s">
        <v>972</v>
      </c>
      <c r="J173" s="44" t="s">
        <v>98</v>
      </c>
      <c r="K173" s="44" t="s">
        <v>971</v>
      </c>
      <c r="L173" s="44" t="s">
        <v>973</v>
      </c>
      <c r="M173" s="44" t="s">
        <v>980</v>
      </c>
      <c r="N173" s="44" t="s">
        <v>404</v>
      </c>
      <c r="O173" s="44" t="s">
        <v>59</v>
      </c>
      <c r="P173" s="44" t="s">
        <v>981</v>
      </c>
      <c r="Q173" s="45">
        <v>46150.56300925926</v>
      </c>
      <c r="R173" s="45">
        <v>46150.56422453704</v>
      </c>
      <c r="S173" s="46">
        <v>83.0</v>
      </c>
      <c r="T173" s="45">
        <v>46150.56773148148</v>
      </c>
      <c r="U173" s="46">
        <v>479.0</v>
      </c>
      <c r="V173" s="46">
        <v>4.0</v>
      </c>
      <c r="W173" s="47">
        <v>700.0</v>
      </c>
      <c r="X173" s="46">
        <v>1.0</v>
      </c>
      <c r="Y173" s="46">
        <v>0.0</v>
      </c>
      <c r="Z173" s="46">
        <v>0.0</v>
      </c>
      <c r="AA173" s="46">
        <v>0.0</v>
      </c>
      <c r="AB173" s="46">
        <v>1.0</v>
      </c>
      <c r="AC173" s="46">
        <v>0.0</v>
      </c>
      <c r="AD173" s="46">
        <v>0.0</v>
      </c>
      <c r="AE173" s="46">
        <v>0.0</v>
      </c>
      <c r="AF173" s="44" t="s">
        <v>543</v>
      </c>
      <c r="AG173" s="48" t="b">
        <v>0</v>
      </c>
      <c r="AH173" s="48" t="b">
        <v>0</v>
      </c>
      <c r="AI173" s="48" t="b">
        <v>0</v>
      </c>
      <c r="AJ173" s="48" t="b">
        <v>0</v>
      </c>
      <c r="AK173" s="48" t="b">
        <v>0</v>
      </c>
      <c r="AL173" s="48" t="b">
        <v>0</v>
      </c>
      <c r="AM173" s="83"/>
      <c r="AN173" s="100">
        <v>46150.0</v>
      </c>
      <c r="AO173" s="35" t="s">
        <v>980</v>
      </c>
      <c r="AP173" s="36"/>
      <c r="AQ173" s="37"/>
      <c r="AR173" s="37"/>
      <c r="AS173" s="50"/>
      <c r="AT173" s="39" t="b">
        <v>1</v>
      </c>
      <c r="AU173" s="39" t="b">
        <v>0</v>
      </c>
      <c r="AV173" s="51" t="b">
        <v>0</v>
      </c>
      <c r="AW173" s="40"/>
    </row>
    <row r="174" hidden="1" outlineLevel="1">
      <c r="A174" s="41"/>
      <c r="B174" s="26" t="s">
        <v>982</v>
      </c>
      <c r="C174" s="55" t="s">
        <v>983</v>
      </c>
      <c r="D174" s="55" t="s">
        <v>50</v>
      </c>
      <c r="E174" s="60">
        <v>2021.0</v>
      </c>
      <c r="F174" s="57" t="s">
        <v>51</v>
      </c>
      <c r="G174" s="57" t="s">
        <v>52</v>
      </c>
      <c r="H174" s="57" t="s">
        <v>984</v>
      </c>
      <c r="I174" s="57" t="s">
        <v>985</v>
      </c>
      <c r="J174" s="57" t="s">
        <v>55</v>
      </c>
      <c r="K174" s="57" t="s">
        <v>984</v>
      </c>
      <c r="L174" s="57" t="s">
        <v>986</v>
      </c>
      <c r="M174" s="57" t="s">
        <v>987</v>
      </c>
      <c r="N174" s="57" t="s">
        <v>76</v>
      </c>
      <c r="O174" s="57" t="s">
        <v>59</v>
      </c>
      <c r="P174" s="57" t="s">
        <v>988</v>
      </c>
      <c r="Q174" s="59">
        <v>46150.69222222222</v>
      </c>
      <c r="R174" s="59">
        <v>46150.69496527778</v>
      </c>
      <c r="S174" s="60">
        <v>216.0</v>
      </c>
      <c r="T174" s="59">
        <v>46150.69824074074</v>
      </c>
      <c r="U174" s="60">
        <v>599.0</v>
      </c>
      <c r="V174" s="60">
        <v>1.0</v>
      </c>
      <c r="W174" s="61">
        <v>10522.5</v>
      </c>
      <c r="X174" s="60">
        <v>6.0</v>
      </c>
      <c r="Y174" s="60">
        <v>3.0</v>
      </c>
      <c r="Z174" s="60">
        <v>5.0</v>
      </c>
      <c r="AA174" s="60">
        <v>3.0</v>
      </c>
      <c r="AB174" s="60">
        <v>0.0</v>
      </c>
      <c r="AC174" s="60">
        <v>0.0</v>
      </c>
      <c r="AD174" s="60">
        <v>1.0</v>
      </c>
      <c r="AE174" s="60">
        <v>0.0</v>
      </c>
      <c r="AF174" s="57" t="s">
        <v>61</v>
      </c>
      <c r="AG174" s="62" t="b">
        <v>0</v>
      </c>
      <c r="AH174" s="62" t="b">
        <v>0</v>
      </c>
      <c r="AI174" s="62" t="b">
        <v>0</v>
      </c>
      <c r="AJ174" s="62" t="b">
        <v>0</v>
      </c>
      <c r="AK174" s="62" t="b">
        <v>0</v>
      </c>
      <c r="AL174" s="62" t="b">
        <v>0</v>
      </c>
      <c r="AM174" s="63"/>
      <c r="AN174" s="100">
        <v>46150.0</v>
      </c>
      <c r="AO174" s="35" t="s">
        <v>987</v>
      </c>
      <c r="AP174" s="36" t="s">
        <v>62</v>
      </c>
      <c r="AQ174" s="37"/>
      <c r="AR174" s="37" t="s">
        <v>475</v>
      </c>
      <c r="AS174" s="35" t="s">
        <v>989</v>
      </c>
      <c r="AT174" s="39" t="b">
        <v>0</v>
      </c>
      <c r="AU174" s="39" t="b">
        <v>1</v>
      </c>
      <c r="AV174" s="51" t="b">
        <v>0</v>
      </c>
      <c r="AW174" s="40"/>
    </row>
    <row r="175" hidden="1" outlineLevel="1">
      <c r="A175" s="41"/>
      <c r="B175" s="26" t="s">
        <v>990</v>
      </c>
      <c r="C175" s="55" t="s">
        <v>983</v>
      </c>
      <c r="D175" s="55" t="s">
        <v>50</v>
      </c>
      <c r="E175" s="56">
        <v>2021.0</v>
      </c>
      <c r="F175" s="57" t="s">
        <v>51</v>
      </c>
      <c r="G175" s="57" t="s">
        <v>52</v>
      </c>
      <c r="H175" s="57" t="s">
        <v>984</v>
      </c>
      <c r="I175" s="57" t="s">
        <v>985</v>
      </c>
      <c r="J175" s="57" t="s">
        <v>55</v>
      </c>
      <c r="K175" s="57" t="s">
        <v>984</v>
      </c>
      <c r="L175" s="57" t="s">
        <v>986</v>
      </c>
      <c r="M175" s="57" t="s">
        <v>991</v>
      </c>
      <c r="N175" s="57" t="s">
        <v>76</v>
      </c>
      <c r="O175" s="57" t="s">
        <v>59</v>
      </c>
      <c r="P175" s="57" t="s">
        <v>992</v>
      </c>
      <c r="Q175" s="59">
        <v>46150.6840625</v>
      </c>
      <c r="R175" s="59">
        <v>46150.71886574074</v>
      </c>
      <c r="S175" s="60">
        <v>2958.0</v>
      </c>
      <c r="T175" s="59">
        <v>46150.72513888889</v>
      </c>
      <c r="U175" s="60">
        <v>3621.0</v>
      </c>
      <c r="V175" s="60">
        <v>2.0</v>
      </c>
      <c r="W175" s="61">
        <v>9822.5</v>
      </c>
      <c r="X175" s="60">
        <v>6.0</v>
      </c>
      <c r="Y175" s="60">
        <v>2.0</v>
      </c>
      <c r="Z175" s="60">
        <v>4.0</v>
      </c>
      <c r="AA175" s="60">
        <v>3.0</v>
      </c>
      <c r="AB175" s="60">
        <v>0.0</v>
      </c>
      <c r="AC175" s="60">
        <v>0.0</v>
      </c>
      <c r="AD175" s="60">
        <v>1.0</v>
      </c>
      <c r="AE175" s="60">
        <v>0.0</v>
      </c>
      <c r="AF175" s="57" t="s">
        <v>61</v>
      </c>
      <c r="AG175" s="62" t="b">
        <v>0</v>
      </c>
      <c r="AH175" s="62" t="b">
        <v>0</v>
      </c>
      <c r="AI175" s="62" t="b">
        <v>0</v>
      </c>
      <c r="AJ175" s="62" t="b">
        <v>0</v>
      </c>
      <c r="AK175" s="62" t="b">
        <v>0</v>
      </c>
      <c r="AL175" s="62" t="b">
        <v>0</v>
      </c>
      <c r="AM175" s="64" t="s">
        <v>993</v>
      </c>
      <c r="AN175" s="100">
        <v>46150.0</v>
      </c>
      <c r="AO175" s="35" t="s">
        <v>991</v>
      </c>
      <c r="AP175" s="36"/>
      <c r="AQ175" s="37"/>
      <c r="AR175" s="37"/>
      <c r="AS175" s="160"/>
      <c r="AT175" s="39" t="b">
        <v>1</v>
      </c>
      <c r="AU175" s="39" t="b">
        <v>0</v>
      </c>
      <c r="AV175" s="51" t="b">
        <v>0</v>
      </c>
      <c r="AW175" s="40"/>
    </row>
    <row r="176" hidden="1" outlineLevel="1">
      <c r="A176" s="41"/>
      <c r="B176" s="26" t="s">
        <v>994</v>
      </c>
      <c r="C176" s="42" t="s">
        <v>995</v>
      </c>
      <c r="D176" s="42" t="s">
        <v>50</v>
      </c>
      <c r="E176" s="46">
        <v>2021.0</v>
      </c>
      <c r="F176" s="44" t="s">
        <v>146</v>
      </c>
      <c r="G176" s="44" t="s">
        <v>156</v>
      </c>
      <c r="H176" s="44" t="s">
        <v>996</v>
      </c>
      <c r="I176" s="44" t="s">
        <v>997</v>
      </c>
      <c r="J176" s="44" t="s">
        <v>55</v>
      </c>
      <c r="K176" s="44" t="s">
        <v>996</v>
      </c>
      <c r="L176" s="44" t="s">
        <v>998</v>
      </c>
      <c r="M176" s="44" t="s">
        <v>999</v>
      </c>
      <c r="N176" s="44" t="s">
        <v>76</v>
      </c>
      <c r="O176" s="44" t="s">
        <v>59</v>
      </c>
      <c r="P176" s="44" t="s">
        <v>1000</v>
      </c>
      <c r="Q176" s="45">
        <v>46150.620729166665</v>
      </c>
      <c r="R176" s="45">
        <v>46150.62295138889</v>
      </c>
      <c r="S176" s="46">
        <v>180.0</v>
      </c>
      <c r="T176" s="45">
        <v>46150.625625</v>
      </c>
      <c r="U176" s="46">
        <v>1095.0</v>
      </c>
      <c r="V176" s="46">
        <v>2.0</v>
      </c>
      <c r="W176" s="47">
        <v>5572.5</v>
      </c>
      <c r="X176" s="46">
        <v>8.0</v>
      </c>
      <c r="Y176" s="46">
        <v>1.0</v>
      </c>
      <c r="Z176" s="46">
        <v>0.0</v>
      </c>
      <c r="AA176" s="46">
        <v>0.0</v>
      </c>
      <c r="AB176" s="46">
        <v>0.0</v>
      </c>
      <c r="AC176" s="46">
        <v>0.0</v>
      </c>
      <c r="AD176" s="46">
        <v>1.0</v>
      </c>
      <c r="AE176" s="46">
        <v>0.0</v>
      </c>
      <c r="AF176" s="44" t="s">
        <v>61</v>
      </c>
      <c r="AG176" s="48" t="b">
        <v>0</v>
      </c>
      <c r="AH176" s="48" t="b">
        <v>0</v>
      </c>
      <c r="AI176" s="48" t="b">
        <v>0</v>
      </c>
      <c r="AJ176" s="48" t="b">
        <v>0</v>
      </c>
      <c r="AK176" s="48" t="b">
        <v>0</v>
      </c>
      <c r="AL176" s="48" t="b">
        <v>0</v>
      </c>
      <c r="AM176" s="54"/>
      <c r="AN176" s="100">
        <v>46150.0</v>
      </c>
      <c r="AO176" s="35" t="s">
        <v>999</v>
      </c>
      <c r="AP176" s="36" t="s">
        <v>62</v>
      </c>
      <c r="AQ176" s="37"/>
      <c r="AR176" s="37" t="s">
        <v>464</v>
      </c>
      <c r="AS176" s="35" t="s">
        <v>1001</v>
      </c>
      <c r="AT176" s="39" t="b">
        <v>0</v>
      </c>
      <c r="AU176" s="39" t="b">
        <v>1</v>
      </c>
      <c r="AV176" s="39" t="b">
        <v>1</v>
      </c>
      <c r="AW176" s="40"/>
    </row>
    <row r="177" hidden="1" outlineLevel="1">
      <c r="A177" s="41"/>
      <c r="B177" s="26" t="s">
        <v>1002</v>
      </c>
      <c r="C177" s="42" t="s">
        <v>995</v>
      </c>
      <c r="D177" s="42" t="s">
        <v>50</v>
      </c>
      <c r="E177" s="43">
        <v>2021.0</v>
      </c>
      <c r="F177" s="44" t="s">
        <v>146</v>
      </c>
      <c r="G177" s="44" t="s">
        <v>156</v>
      </c>
      <c r="H177" s="44" t="s">
        <v>996</v>
      </c>
      <c r="I177" s="44" t="s">
        <v>997</v>
      </c>
      <c r="J177" s="44" t="s">
        <v>55</v>
      </c>
      <c r="K177" s="44" t="s">
        <v>996</v>
      </c>
      <c r="L177" s="44" t="s">
        <v>998</v>
      </c>
      <c r="M177" s="44" t="s">
        <v>1003</v>
      </c>
      <c r="N177" s="44" t="s">
        <v>76</v>
      </c>
      <c r="O177" s="44" t="s">
        <v>59</v>
      </c>
      <c r="P177" s="44" t="s">
        <v>1004</v>
      </c>
      <c r="Q177" s="45">
        <v>46150.62359953704</v>
      </c>
      <c r="R177" s="45">
        <v>46150.62567129629</v>
      </c>
      <c r="S177" s="46">
        <v>130.0</v>
      </c>
      <c r="T177" s="45">
        <v>46150.634409722225</v>
      </c>
      <c r="U177" s="46">
        <v>1892.0</v>
      </c>
      <c r="V177" s="46">
        <v>2.0</v>
      </c>
      <c r="W177" s="47">
        <v>5497.5</v>
      </c>
      <c r="X177" s="46">
        <v>8.0</v>
      </c>
      <c r="Y177" s="46">
        <v>1.0</v>
      </c>
      <c r="Z177" s="46">
        <v>0.0</v>
      </c>
      <c r="AA177" s="46">
        <v>0.0</v>
      </c>
      <c r="AB177" s="46">
        <v>0.0</v>
      </c>
      <c r="AC177" s="46">
        <v>0.0</v>
      </c>
      <c r="AD177" s="46">
        <v>0.0</v>
      </c>
      <c r="AE177" s="46">
        <v>0.0</v>
      </c>
      <c r="AF177" s="44" t="s">
        <v>61</v>
      </c>
      <c r="AG177" s="48" t="b">
        <v>0</v>
      </c>
      <c r="AH177" s="48" t="b">
        <v>0</v>
      </c>
      <c r="AI177" s="48" t="b">
        <v>0</v>
      </c>
      <c r="AJ177" s="48" t="b">
        <v>0</v>
      </c>
      <c r="AK177" s="48" t="b">
        <v>0</v>
      </c>
      <c r="AL177" s="48" t="b">
        <v>0</v>
      </c>
      <c r="AM177" s="49" t="s">
        <v>1005</v>
      </c>
      <c r="AN177" s="100">
        <v>46150.0</v>
      </c>
      <c r="AO177" s="35" t="s">
        <v>1003</v>
      </c>
      <c r="AP177" s="36"/>
      <c r="AQ177" s="37"/>
      <c r="AR177" s="37"/>
      <c r="AS177" s="50"/>
      <c r="AT177" s="39" t="b">
        <v>1</v>
      </c>
      <c r="AU177" s="39" t="b">
        <v>0</v>
      </c>
      <c r="AV177" s="51" t="b">
        <v>0</v>
      </c>
      <c r="AW177" s="40"/>
    </row>
    <row r="178" hidden="1" outlineLevel="1">
      <c r="A178" s="41"/>
      <c r="B178" s="26" t="s">
        <v>1006</v>
      </c>
      <c r="C178" s="65" t="s">
        <v>1007</v>
      </c>
      <c r="D178" s="65" t="s">
        <v>50</v>
      </c>
      <c r="E178" s="69">
        <v>2021.0</v>
      </c>
      <c r="F178" s="67" t="s">
        <v>146</v>
      </c>
      <c r="G178" s="67" t="s">
        <v>156</v>
      </c>
      <c r="H178" s="67" t="s">
        <v>97</v>
      </c>
      <c r="I178" s="67" t="s">
        <v>97</v>
      </c>
      <c r="J178" s="67" t="s">
        <v>108</v>
      </c>
      <c r="K178" s="67" t="s">
        <v>97</v>
      </c>
      <c r="L178" s="67" t="s">
        <v>1008</v>
      </c>
      <c r="M178" s="67" t="s">
        <v>1009</v>
      </c>
      <c r="N178" s="67" t="s">
        <v>111</v>
      </c>
      <c r="O178" s="67" t="s">
        <v>59</v>
      </c>
      <c r="P178" s="67" t="s">
        <v>1010</v>
      </c>
      <c r="Q178" s="68">
        <v>46150.92151620371</v>
      </c>
      <c r="R178" s="68">
        <v>46150.92318287037</v>
      </c>
      <c r="S178" s="69">
        <v>126.0</v>
      </c>
      <c r="T178" s="68">
        <v>46150.92827546296</v>
      </c>
      <c r="U178" s="69">
        <v>647.0</v>
      </c>
      <c r="V178" s="69">
        <v>1.0</v>
      </c>
      <c r="W178" s="70">
        <v>10680.0</v>
      </c>
      <c r="X178" s="69">
        <v>4.0</v>
      </c>
      <c r="Y178" s="69">
        <v>1.0</v>
      </c>
      <c r="Z178" s="69">
        <v>8.0</v>
      </c>
      <c r="AA178" s="69">
        <v>4.0</v>
      </c>
      <c r="AB178" s="69">
        <v>0.0</v>
      </c>
      <c r="AC178" s="69">
        <v>0.0</v>
      </c>
      <c r="AD178" s="69">
        <v>1.0</v>
      </c>
      <c r="AE178" s="69">
        <v>0.0</v>
      </c>
      <c r="AF178" s="67" t="s">
        <v>61</v>
      </c>
      <c r="AG178" s="71" t="b">
        <v>0</v>
      </c>
      <c r="AH178" s="71" t="b">
        <v>0</v>
      </c>
      <c r="AI178" s="71" t="b">
        <v>0</v>
      </c>
      <c r="AJ178" s="71" t="b">
        <v>0</v>
      </c>
      <c r="AK178" s="71" t="b">
        <v>0</v>
      </c>
      <c r="AL178" s="71" t="b">
        <v>0</v>
      </c>
      <c r="AM178" s="111"/>
      <c r="AN178" s="131">
        <v>46150.0</v>
      </c>
      <c r="AO178" s="35" t="s">
        <v>1009</v>
      </c>
      <c r="AP178" s="36"/>
      <c r="AQ178" s="37"/>
      <c r="AR178" s="37"/>
      <c r="AS178" s="35"/>
      <c r="AT178" s="39" t="b">
        <v>1</v>
      </c>
      <c r="AU178" s="39" t="b">
        <v>0</v>
      </c>
      <c r="AV178" s="51" t="b">
        <v>0</v>
      </c>
      <c r="AW178" s="40"/>
    </row>
    <row r="179" hidden="1" outlineLevel="1">
      <c r="A179" s="41"/>
      <c r="B179" s="26" t="s">
        <v>1011</v>
      </c>
      <c r="C179" s="65" t="s">
        <v>1007</v>
      </c>
      <c r="D179" s="65" t="s">
        <v>50</v>
      </c>
      <c r="E179" s="66">
        <v>2021.0</v>
      </c>
      <c r="F179" s="65" t="s">
        <v>146</v>
      </c>
      <c r="G179" s="65" t="s">
        <v>147</v>
      </c>
      <c r="H179" s="65" t="s">
        <v>97</v>
      </c>
      <c r="I179" s="65" t="s">
        <v>97</v>
      </c>
      <c r="J179" s="65" t="s">
        <v>108</v>
      </c>
      <c r="K179" s="65" t="s">
        <v>97</v>
      </c>
      <c r="L179" s="65" t="s">
        <v>1008</v>
      </c>
      <c r="M179" s="65" t="s">
        <v>1012</v>
      </c>
      <c r="N179" s="65" t="s">
        <v>111</v>
      </c>
      <c r="O179" s="65" t="s">
        <v>59</v>
      </c>
      <c r="P179" s="65" t="s">
        <v>1013</v>
      </c>
      <c r="Q179" s="68">
        <v>46150.9366087963</v>
      </c>
      <c r="R179" s="68">
        <v>46150.94020833333</v>
      </c>
      <c r="S179" s="66">
        <v>227.0</v>
      </c>
      <c r="T179" s="68">
        <v>46150.946967592594</v>
      </c>
      <c r="U179" s="66">
        <v>964.0</v>
      </c>
      <c r="V179" s="66">
        <v>2.0</v>
      </c>
      <c r="W179" s="161">
        <v>10055.0</v>
      </c>
      <c r="X179" s="66">
        <v>4.0</v>
      </c>
      <c r="Y179" s="66">
        <v>1.0</v>
      </c>
      <c r="Z179" s="66">
        <v>7.0</v>
      </c>
      <c r="AA179" s="66">
        <v>4.0</v>
      </c>
      <c r="AB179" s="66">
        <v>0.0</v>
      </c>
      <c r="AC179" s="66">
        <v>0.0</v>
      </c>
      <c r="AD179" s="66">
        <v>1.0</v>
      </c>
      <c r="AE179" s="66">
        <v>0.0</v>
      </c>
      <c r="AF179" s="65" t="s">
        <v>61</v>
      </c>
      <c r="AG179" s="162" t="b">
        <v>0</v>
      </c>
      <c r="AH179" s="162" t="b">
        <v>0</v>
      </c>
      <c r="AI179" s="162" t="b">
        <v>0</v>
      </c>
      <c r="AJ179" s="162" t="b">
        <v>0</v>
      </c>
      <c r="AK179" s="162" t="b">
        <v>0</v>
      </c>
      <c r="AL179" s="162" t="b">
        <v>0</v>
      </c>
      <c r="AM179" s="163" t="s">
        <v>356</v>
      </c>
      <c r="AN179" s="136">
        <v>46150.0</v>
      </c>
      <c r="AO179" s="35" t="s">
        <v>1012</v>
      </c>
      <c r="AP179" s="36"/>
      <c r="AQ179" s="37"/>
      <c r="AR179" s="37"/>
      <c r="AS179" s="50"/>
      <c r="AT179" s="39" t="b">
        <v>1</v>
      </c>
      <c r="AU179" s="39" t="b">
        <v>0</v>
      </c>
      <c r="AV179" s="51" t="b">
        <v>0</v>
      </c>
      <c r="AW179" s="40"/>
    </row>
    <row r="180" hidden="1" outlineLevel="1">
      <c r="A180" s="41"/>
      <c r="B180" s="26" t="s">
        <v>1014</v>
      </c>
      <c r="C180" s="42" t="s">
        <v>706</v>
      </c>
      <c r="D180" s="42" t="s">
        <v>50</v>
      </c>
      <c r="E180" s="43">
        <v>2021.0</v>
      </c>
      <c r="F180" s="42" t="s">
        <v>146</v>
      </c>
      <c r="G180" s="42" t="s">
        <v>147</v>
      </c>
      <c r="H180" s="42" t="s">
        <v>707</v>
      </c>
      <c r="I180" s="42" t="s">
        <v>708</v>
      </c>
      <c r="J180" s="42" t="s">
        <v>55</v>
      </c>
      <c r="K180" s="42" t="s">
        <v>707</v>
      </c>
      <c r="L180" s="42" t="s">
        <v>709</v>
      </c>
      <c r="M180" s="42" t="s">
        <v>1015</v>
      </c>
      <c r="N180" s="42" t="s">
        <v>58</v>
      </c>
      <c r="O180" s="42" t="s">
        <v>59</v>
      </c>
      <c r="P180" s="42" t="s">
        <v>1016</v>
      </c>
      <c r="Q180" s="45">
        <v>46150.73762731482</v>
      </c>
      <c r="R180" s="45">
        <v>46150.74686342593</v>
      </c>
      <c r="S180" s="43">
        <v>785.0</v>
      </c>
      <c r="T180" s="45">
        <v>46150.751967592594</v>
      </c>
      <c r="U180" s="43">
        <v>1378.0</v>
      </c>
      <c r="V180" s="43">
        <v>2.0</v>
      </c>
      <c r="W180" s="115">
        <v>4500.0</v>
      </c>
      <c r="X180" s="43">
        <v>6.0</v>
      </c>
      <c r="Y180" s="43">
        <v>0.0</v>
      </c>
      <c r="Z180" s="43">
        <v>0.0</v>
      </c>
      <c r="AA180" s="43">
        <v>0.0</v>
      </c>
      <c r="AB180" s="43">
        <v>2.0</v>
      </c>
      <c r="AC180" s="43">
        <v>0.0</v>
      </c>
      <c r="AD180" s="43">
        <v>2.0</v>
      </c>
      <c r="AE180" s="43">
        <v>0.0</v>
      </c>
      <c r="AF180" s="42" t="s">
        <v>61</v>
      </c>
      <c r="AG180" s="116" t="b">
        <v>0</v>
      </c>
      <c r="AH180" s="116" t="b">
        <v>0</v>
      </c>
      <c r="AI180" s="116" t="b">
        <v>0</v>
      </c>
      <c r="AJ180" s="116" t="b">
        <v>0</v>
      </c>
      <c r="AK180" s="116" t="b">
        <v>0</v>
      </c>
      <c r="AL180" s="116" t="b">
        <v>0</v>
      </c>
      <c r="AM180" s="155"/>
      <c r="AN180" s="100">
        <v>46150.0</v>
      </c>
      <c r="AO180" s="35" t="s">
        <v>1015</v>
      </c>
      <c r="AP180" s="36" t="s">
        <v>262</v>
      </c>
      <c r="AQ180" s="37" t="s">
        <v>1017</v>
      </c>
      <c r="AR180" s="37" t="s">
        <v>153</v>
      </c>
      <c r="AS180" s="35" t="s">
        <v>1018</v>
      </c>
      <c r="AT180" s="39" t="b">
        <v>0</v>
      </c>
      <c r="AU180" s="39" t="b">
        <v>1</v>
      </c>
      <c r="AV180" s="51" t="b">
        <v>0</v>
      </c>
      <c r="AW180" s="40"/>
    </row>
    <row r="181" hidden="1" outlineLevel="1">
      <c r="A181" s="41"/>
      <c r="B181" s="26" t="s">
        <v>1019</v>
      </c>
      <c r="C181" s="42" t="s">
        <v>706</v>
      </c>
      <c r="D181" s="42" t="s">
        <v>50</v>
      </c>
      <c r="E181" s="43">
        <v>2021.0</v>
      </c>
      <c r="F181" s="42" t="s">
        <v>146</v>
      </c>
      <c r="G181" s="42" t="s">
        <v>147</v>
      </c>
      <c r="H181" s="42" t="s">
        <v>707</v>
      </c>
      <c r="I181" s="42" t="s">
        <v>708</v>
      </c>
      <c r="J181" s="42" t="s">
        <v>55</v>
      </c>
      <c r="K181" s="42" t="s">
        <v>707</v>
      </c>
      <c r="L181" s="42" t="s">
        <v>709</v>
      </c>
      <c r="M181" s="42" t="s">
        <v>1020</v>
      </c>
      <c r="N181" s="42" t="s">
        <v>58</v>
      </c>
      <c r="O181" s="42" t="s">
        <v>59</v>
      </c>
      <c r="P181" s="42" t="s">
        <v>1021</v>
      </c>
      <c r="Q181" s="45">
        <v>46150.7575462963</v>
      </c>
      <c r="R181" s="45">
        <v>46150.76179398148</v>
      </c>
      <c r="S181" s="43">
        <v>354.0</v>
      </c>
      <c r="T181" s="45">
        <v>46150.77042824074</v>
      </c>
      <c r="U181" s="43">
        <v>1267.0</v>
      </c>
      <c r="V181" s="43">
        <v>4.0</v>
      </c>
      <c r="W181" s="115">
        <v>300.0</v>
      </c>
      <c r="X181" s="43">
        <v>0.0</v>
      </c>
      <c r="Y181" s="43">
        <v>0.0</v>
      </c>
      <c r="Z181" s="43">
        <v>0.0</v>
      </c>
      <c r="AA181" s="43">
        <v>0.0</v>
      </c>
      <c r="AB181" s="43">
        <v>2.0</v>
      </c>
      <c r="AC181" s="43">
        <v>0.0</v>
      </c>
      <c r="AD181" s="43">
        <v>2.0</v>
      </c>
      <c r="AE181" s="43">
        <v>0.0</v>
      </c>
      <c r="AF181" s="42" t="s">
        <v>61</v>
      </c>
      <c r="AG181" s="116" t="b">
        <v>0</v>
      </c>
      <c r="AH181" s="116" t="b">
        <v>0</v>
      </c>
      <c r="AI181" s="116" t="b">
        <v>0</v>
      </c>
      <c r="AJ181" s="116" t="b">
        <v>0</v>
      </c>
      <c r="AK181" s="116" t="b">
        <v>0</v>
      </c>
      <c r="AL181" s="116" t="b">
        <v>0</v>
      </c>
      <c r="AM181" s="49" t="s">
        <v>722</v>
      </c>
      <c r="AN181" s="100">
        <v>46150.0</v>
      </c>
      <c r="AO181" s="35" t="s">
        <v>1020</v>
      </c>
      <c r="AP181" s="36"/>
      <c r="AQ181" s="37"/>
      <c r="AR181" s="37"/>
      <c r="AS181" s="35"/>
      <c r="AT181" s="39" t="b">
        <v>1</v>
      </c>
      <c r="AU181" s="39" t="b">
        <v>0</v>
      </c>
      <c r="AV181" s="51" t="b">
        <v>0</v>
      </c>
      <c r="AW181" s="40"/>
    </row>
    <row r="182" hidden="1" outlineLevel="1">
      <c r="A182" s="41"/>
      <c r="B182" s="26" t="s">
        <v>1022</v>
      </c>
      <c r="C182" s="65" t="s">
        <v>1023</v>
      </c>
      <c r="D182" s="65" t="s">
        <v>50</v>
      </c>
      <c r="E182" s="66">
        <v>2021.0</v>
      </c>
      <c r="F182" s="65" t="s">
        <v>146</v>
      </c>
      <c r="G182" s="65" t="s">
        <v>156</v>
      </c>
      <c r="H182" s="65" t="s">
        <v>1024</v>
      </c>
      <c r="I182" s="65" t="s">
        <v>1025</v>
      </c>
      <c r="J182" s="65" t="s">
        <v>55</v>
      </c>
      <c r="K182" s="65" t="s">
        <v>1024</v>
      </c>
      <c r="L182" s="65" t="s">
        <v>1026</v>
      </c>
      <c r="M182" s="65" t="s">
        <v>1027</v>
      </c>
      <c r="N182" s="65" t="s">
        <v>58</v>
      </c>
      <c r="O182" s="65" t="s">
        <v>59</v>
      </c>
      <c r="P182" s="65" t="s">
        <v>1028</v>
      </c>
      <c r="Q182" s="68">
        <v>46150.63980324074</v>
      </c>
      <c r="R182" s="68">
        <v>46150.642546296294</v>
      </c>
      <c r="S182" s="66">
        <v>226.0</v>
      </c>
      <c r="T182" s="68">
        <v>46150.646898148145</v>
      </c>
      <c r="U182" s="66">
        <v>678.0</v>
      </c>
      <c r="V182" s="66">
        <v>4.0</v>
      </c>
      <c r="W182" s="161">
        <v>1485.0</v>
      </c>
      <c r="X182" s="66">
        <v>0.0</v>
      </c>
      <c r="Y182" s="66">
        <v>0.0</v>
      </c>
      <c r="Z182" s="66">
        <v>0.0</v>
      </c>
      <c r="AA182" s="66">
        <v>2.0</v>
      </c>
      <c r="AB182" s="66">
        <v>0.0</v>
      </c>
      <c r="AC182" s="66">
        <v>0.0</v>
      </c>
      <c r="AD182" s="66">
        <v>0.0</v>
      </c>
      <c r="AE182" s="66">
        <v>0.0</v>
      </c>
      <c r="AF182" s="65" t="s">
        <v>61</v>
      </c>
      <c r="AG182" s="162" t="b">
        <v>0</v>
      </c>
      <c r="AH182" s="162" t="b">
        <v>0</v>
      </c>
      <c r="AI182" s="162" t="b">
        <v>0</v>
      </c>
      <c r="AJ182" s="162" t="b">
        <v>0</v>
      </c>
      <c r="AK182" s="162" t="b">
        <v>0</v>
      </c>
      <c r="AL182" s="162" t="b">
        <v>0</v>
      </c>
      <c r="AM182" s="111"/>
      <c r="AN182" s="100">
        <v>46150.0</v>
      </c>
      <c r="AO182" s="35" t="s">
        <v>1027</v>
      </c>
      <c r="AP182" s="36"/>
      <c r="AQ182" s="37"/>
      <c r="AR182" s="37"/>
      <c r="AS182" s="50"/>
      <c r="AT182" s="39" t="b">
        <v>1</v>
      </c>
      <c r="AU182" s="39" t="b">
        <v>0</v>
      </c>
      <c r="AV182" s="51" t="b">
        <v>0</v>
      </c>
      <c r="AW182" s="40"/>
    </row>
    <row r="183" hidden="1" outlineLevel="1">
      <c r="A183" s="41"/>
      <c r="B183" s="26" t="s">
        <v>1029</v>
      </c>
      <c r="C183" s="65" t="s">
        <v>1023</v>
      </c>
      <c r="D183" s="65" t="s">
        <v>50</v>
      </c>
      <c r="E183" s="66">
        <v>2021.0</v>
      </c>
      <c r="F183" s="65" t="s">
        <v>146</v>
      </c>
      <c r="G183" s="65" t="s">
        <v>156</v>
      </c>
      <c r="H183" s="65" t="s">
        <v>1024</v>
      </c>
      <c r="I183" s="65" t="s">
        <v>1025</v>
      </c>
      <c r="J183" s="65" t="s">
        <v>55</v>
      </c>
      <c r="K183" s="65" t="s">
        <v>1024</v>
      </c>
      <c r="L183" s="65" t="s">
        <v>1026</v>
      </c>
      <c r="M183" s="65" t="s">
        <v>1030</v>
      </c>
      <c r="N183" s="65" t="s">
        <v>58</v>
      </c>
      <c r="O183" s="65" t="s">
        <v>59</v>
      </c>
      <c r="P183" s="65" t="s">
        <v>1031</v>
      </c>
      <c r="Q183" s="68">
        <v>46150.64275462963</v>
      </c>
      <c r="R183" s="68">
        <v>46150.64396990741</v>
      </c>
      <c r="S183" s="66">
        <v>95.0</v>
      </c>
      <c r="T183" s="68">
        <v>46150.65200231481</v>
      </c>
      <c r="U183" s="66">
        <v>864.0</v>
      </c>
      <c r="V183" s="66">
        <v>4.0</v>
      </c>
      <c r="W183" s="161">
        <v>785.0</v>
      </c>
      <c r="X183" s="66">
        <v>0.0</v>
      </c>
      <c r="Y183" s="66">
        <v>0.0</v>
      </c>
      <c r="Z183" s="66">
        <v>0.0</v>
      </c>
      <c r="AA183" s="66">
        <v>1.0</v>
      </c>
      <c r="AB183" s="66">
        <v>0.0</v>
      </c>
      <c r="AC183" s="66">
        <v>0.0</v>
      </c>
      <c r="AD183" s="66">
        <v>0.0</v>
      </c>
      <c r="AE183" s="66">
        <v>0.0</v>
      </c>
      <c r="AF183" s="65" t="s">
        <v>61</v>
      </c>
      <c r="AG183" s="162" t="b">
        <v>0</v>
      </c>
      <c r="AH183" s="162" t="b">
        <v>0</v>
      </c>
      <c r="AI183" s="162" t="b">
        <v>0</v>
      </c>
      <c r="AJ183" s="162" t="b">
        <v>0</v>
      </c>
      <c r="AK183" s="162" t="b">
        <v>0</v>
      </c>
      <c r="AL183" s="162" t="b">
        <v>0</v>
      </c>
      <c r="AM183" s="73" t="s">
        <v>679</v>
      </c>
      <c r="AN183" s="100">
        <v>46150.0</v>
      </c>
      <c r="AO183" s="35" t="s">
        <v>1030</v>
      </c>
      <c r="AP183" s="36"/>
      <c r="AQ183" s="37"/>
      <c r="AR183" s="37"/>
      <c r="AS183" s="35"/>
      <c r="AT183" s="39" t="b">
        <v>1</v>
      </c>
      <c r="AU183" s="39" t="b">
        <v>0</v>
      </c>
      <c r="AV183" s="51" t="b">
        <v>0</v>
      </c>
      <c r="AW183" s="40"/>
    </row>
    <row r="184" hidden="1" outlineLevel="1">
      <c r="A184" s="41"/>
      <c r="B184" s="26" t="s">
        <v>1032</v>
      </c>
      <c r="C184" s="42" t="s">
        <v>1033</v>
      </c>
      <c r="D184" s="42" t="s">
        <v>50</v>
      </c>
      <c r="E184" s="43">
        <v>2019.0</v>
      </c>
      <c r="F184" s="42" t="s">
        <v>146</v>
      </c>
      <c r="G184" s="42" t="s">
        <v>156</v>
      </c>
      <c r="H184" s="42" t="s">
        <v>1034</v>
      </c>
      <c r="I184" s="42" t="s">
        <v>1035</v>
      </c>
      <c r="J184" s="42" t="s">
        <v>55</v>
      </c>
      <c r="K184" s="42" t="s">
        <v>1034</v>
      </c>
      <c r="L184" s="42" t="s">
        <v>1036</v>
      </c>
      <c r="M184" s="42" t="s">
        <v>1037</v>
      </c>
      <c r="N184" s="42" t="s">
        <v>180</v>
      </c>
      <c r="O184" s="42" t="s">
        <v>59</v>
      </c>
      <c r="P184" s="42" t="s">
        <v>1038</v>
      </c>
      <c r="Q184" s="45">
        <v>46150.67994212963</v>
      </c>
      <c r="R184" s="45">
        <v>46150.681539351855</v>
      </c>
      <c r="S184" s="43">
        <v>130.0</v>
      </c>
      <c r="T184" s="45">
        <v>46150.685844907406</v>
      </c>
      <c r="U184" s="43">
        <v>2301.0</v>
      </c>
      <c r="V184" s="43">
        <v>3.0</v>
      </c>
      <c r="W184" s="115">
        <v>2535.0</v>
      </c>
      <c r="X184" s="43">
        <v>0.0</v>
      </c>
      <c r="Y184" s="43">
        <v>1.0</v>
      </c>
      <c r="Z184" s="43">
        <v>0.0</v>
      </c>
      <c r="AA184" s="43">
        <v>3.0</v>
      </c>
      <c r="AB184" s="43">
        <v>0.0</v>
      </c>
      <c r="AC184" s="43">
        <v>0.0</v>
      </c>
      <c r="AD184" s="43">
        <v>1.0</v>
      </c>
      <c r="AE184" s="43">
        <v>1.0</v>
      </c>
      <c r="AF184" s="42" t="s">
        <v>61</v>
      </c>
      <c r="AG184" s="116" t="b">
        <v>0</v>
      </c>
      <c r="AH184" s="116" t="b">
        <v>0</v>
      </c>
      <c r="AI184" s="116" t="b">
        <v>0</v>
      </c>
      <c r="AJ184" s="116" t="b">
        <v>0</v>
      </c>
      <c r="AK184" s="116" t="b">
        <v>0</v>
      </c>
      <c r="AL184" s="116" t="b">
        <v>0</v>
      </c>
      <c r="AM184" s="155"/>
      <c r="AN184" s="100">
        <v>46150.0</v>
      </c>
      <c r="AO184" s="35" t="s">
        <v>1037</v>
      </c>
      <c r="AP184" s="36"/>
      <c r="AQ184" s="37"/>
      <c r="AR184" s="37"/>
      <c r="AS184" s="50"/>
      <c r="AT184" s="39" t="b">
        <v>1</v>
      </c>
      <c r="AU184" s="39" t="b">
        <v>0</v>
      </c>
      <c r="AV184" s="51" t="b">
        <v>0</v>
      </c>
      <c r="AW184" s="40"/>
    </row>
    <row r="185" hidden="1" outlineLevel="1">
      <c r="A185" s="41"/>
      <c r="B185" s="26" t="s">
        <v>1039</v>
      </c>
      <c r="C185" s="42" t="s">
        <v>1033</v>
      </c>
      <c r="D185" s="42" t="s">
        <v>50</v>
      </c>
      <c r="E185" s="43">
        <v>2019.0</v>
      </c>
      <c r="F185" s="42" t="s">
        <v>146</v>
      </c>
      <c r="G185" s="42" t="s">
        <v>156</v>
      </c>
      <c r="H185" s="42" t="s">
        <v>1034</v>
      </c>
      <c r="I185" s="42" t="s">
        <v>1035</v>
      </c>
      <c r="J185" s="42" t="s">
        <v>55</v>
      </c>
      <c r="K185" s="42" t="s">
        <v>1034</v>
      </c>
      <c r="L185" s="42" t="s">
        <v>1036</v>
      </c>
      <c r="M185" s="42" t="s">
        <v>1040</v>
      </c>
      <c r="N185" s="42" t="s">
        <v>180</v>
      </c>
      <c r="O185" s="42" t="s">
        <v>59</v>
      </c>
      <c r="P185" s="42" t="s">
        <v>1041</v>
      </c>
      <c r="Q185" s="45">
        <v>46150.71858796296</v>
      </c>
      <c r="R185" s="45">
        <v>46150.72032407407</v>
      </c>
      <c r="S185" s="43">
        <v>139.0</v>
      </c>
      <c r="T185" s="45">
        <v>46150.72640046296</v>
      </c>
      <c r="U185" s="43">
        <v>773.0</v>
      </c>
      <c r="V185" s="43">
        <v>3.0</v>
      </c>
      <c r="W185" s="115">
        <v>2535.0</v>
      </c>
      <c r="X185" s="43">
        <v>0.0</v>
      </c>
      <c r="Y185" s="43">
        <v>1.0</v>
      </c>
      <c r="Z185" s="43">
        <v>0.0</v>
      </c>
      <c r="AA185" s="43">
        <v>3.0</v>
      </c>
      <c r="AB185" s="43">
        <v>0.0</v>
      </c>
      <c r="AC185" s="43">
        <v>0.0</v>
      </c>
      <c r="AD185" s="43">
        <v>1.0</v>
      </c>
      <c r="AE185" s="43">
        <v>1.0</v>
      </c>
      <c r="AF185" s="42" t="s">
        <v>61</v>
      </c>
      <c r="AG185" s="116" t="b">
        <v>0</v>
      </c>
      <c r="AH185" s="116" t="b">
        <v>0</v>
      </c>
      <c r="AI185" s="116" t="b">
        <v>0</v>
      </c>
      <c r="AJ185" s="116" t="b">
        <v>0</v>
      </c>
      <c r="AK185" s="116" t="b">
        <v>0</v>
      </c>
      <c r="AL185" s="116" t="b">
        <v>0</v>
      </c>
      <c r="AM185" s="83"/>
      <c r="AN185" s="100">
        <v>46150.0</v>
      </c>
      <c r="AO185" s="35" t="s">
        <v>1040</v>
      </c>
      <c r="AP185" s="36"/>
      <c r="AQ185" s="37"/>
      <c r="AR185" s="37"/>
      <c r="AS185" s="35"/>
      <c r="AT185" s="39" t="b">
        <v>1</v>
      </c>
      <c r="AU185" s="39" t="b">
        <v>0</v>
      </c>
      <c r="AV185" s="51" t="b">
        <v>0</v>
      </c>
      <c r="AW185" s="40"/>
    </row>
    <row r="186" hidden="1" outlineLevel="1">
      <c r="A186" s="41"/>
      <c r="B186" s="26" t="s">
        <v>1042</v>
      </c>
      <c r="C186" s="42" t="s">
        <v>1033</v>
      </c>
      <c r="D186" s="42" t="s">
        <v>50</v>
      </c>
      <c r="E186" s="43">
        <v>2019.0</v>
      </c>
      <c r="F186" s="42" t="s">
        <v>146</v>
      </c>
      <c r="G186" s="42" t="s">
        <v>147</v>
      </c>
      <c r="H186" s="42" t="s">
        <v>1034</v>
      </c>
      <c r="I186" s="42" t="s">
        <v>1035</v>
      </c>
      <c r="J186" s="42" t="s">
        <v>55</v>
      </c>
      <c r="K186" s="42" t="s">
        <v>1034</v>
      </c>
      <c r="L186" s="42" t="s">
        <v>1036</v>
      </c>
      <c r="M186" s="42" t="s">
        <v>1043</v>
      </c>
      <c r="N186" s="42" t="s">
        <v>180</v>
      </c>
      <c r="O186" s="42" t="s">
        <v>59</v>
      </c>
      <c r="P186" s="42" t="s">
        <v>1044</v>
      </c>
      <c r="Q186" s="45">
        <v>46150.728113425925</v>
      </c>
      <c r="R186" s="45">
        <v>46150.7315625</v>
      </c>
      <c r="S186" s="43">
        <v>272.0</v>
      </c>
      <c r="T186" s="45">
        <v>46150.737546296295</v>
      </c>
      <c r="U186" s="43">
        <v>902.0</v>
      </c>
      <c r="V186" s="43">
        <v>4.0</v>
      </c>
      <c r="W186" s="115">
        <v>897.5</v>
      </c>
      <c r="X186" s="43">
        <v>0.0</v>
      </c>
      <c r="Y186" s="43">
        <v>1.0</v>
      </c>
      <c r="Z186" s="43">
        <v>0.0</v>
      </c>
      <c r="AA186" s="43">
        <v>2.0</v>
      </c>
      <c r="AB186" s="43">
        <v>0.0</v>
      </c>
      <c r="AC186" s="43">
        <v>0.0</v>
      </c>
      <c r="AD186" s="43">
        <v>0.0</v>
      </c>
      <c r="AE186" s="43">
        <v>0.0</v>
      </c>
      <c r="AF186" s="42" t="s">
        <v>61</v>
      </c>
      <c r="AG186" s="116" t="b">
        <v>0</v>
      </c>
      <c r="AH186" s="116" t="b">
        <v>0</v>
      </c>
      <c r="AI186" s="116" t="b">
        <v>0</v>
      </c>
      <c r="AJ186" s="116" t="b">
        <v>0</v>
      </c>
      <c r="AK186" s="116" t="b">
        <v>0</v>
      </c>
      <c r="AL186" s="116" t="b">
        <v>0</v>
      </c>
      <c r="AM186" s="154" t="s">
        <v>1045</v>
      </c>
      <c r="AN186" s="100">
        <v>46150.0</v>
      </c>
      <c r="AO186" s="35" t="s">
        <v>1043</v>
      </c>
      <c r="AP186" s="36"/>
      <c r="AQ186" s="37"/>
      <c r="AR186" s="37"/>
      <c r="AS186" s="35"/>
      <c r="AT186" s="39" t="b">
        <v>1</v>
      </c>
      <c r="AU186" s="39" t="b">
        <v>0</v>
      </c>
      <c r="AV186" s="51" t="b">
        <v>0</v>
      </c>
      <c r="AW186" s="40"/>
    </row>
    <row r="187" hidden="1" outlineLevel="1">
      <c r="A187" s="41"/>
      <c r="B187" s="26" t="s">
        <v>1046</v>
      </c>
      <c r="C187" s="65" t="s">
        <v>1047</v>
      </c>
      <c r="D187" s="65" t="s">
        <v>50</v>
      </c>
      <c r="E187" s="66">
        <v>2020.0</v>
      </c>
      <c r="F187" s="65" t="s">
        <v>146</v>
      </c>
      <c r="G187" s="65" t="s">
        <v>156</v>
      </c>
      <c r="H187" s="65" t="s">
        <v>1048</v>
      </c>
      <c r="I187" s="65" t="s">
        <v>1049</v>
      </c>
      <c r="J187" s="65" t="s">
        <v>55</v>
      </c>
      <c r="K187" s="65" t="s">
        <v>1048</v>
      </c>
      <c r="L187" s="65" t="s">
        <v>1050</v>
      </c>
      <c r="M187" s="65" t="s">
        <v>1051</v>
      </c>
      <c r="N187" s="65" t="s">
        <v>58</v>
      </c>
      <c r="O187" s="65" t="s">
        <v>59</v>
      </c>
      <c r="P187" s="65" t="s">
        <v>1052</v>
      </c>
      <c r="Q187" s="68">
        <v>46150.713113425925</v>
      </c>
      <c r="R187" s="68">
        <v>46150.71498842593</v>
      </c>
      <c r="S187" s="66">
        <v>151.0</v>
      </c>
      <c r="T187" s="68">
        <v>46150.7175462963</v>
      </c>
      <c r="U187" s="66">
        <v>814.0</v>
      </c>
      <c r="V187" s="66">
        <v>1.0</v>
      </c>
      <c r="W187" s="161">
        <v>11697.5</v>
      </c>
      <c r="X187" s="66">
        <v>0.0</v>
      </c>
      <c r="Y187" s="66">
        <v>3.0</v>
      </c>
      <c r="Z187" s="66">
        <v>11.0</v>
      </c>
      <c r="AA187" s="66">
        <v>4.0</v>
      </c>
      <c r="AB187" s="66">
        <v>0.0</v>
      </c>
      <c r="AC187" s="66">
        <v>0.0</v>
      </c>
      <c r="AD187" s="66">
        <v>1.0</v>
      </c>
      <c r="AE187" s="66">
        <v>0.0</v>
      </c>
      <c r="AF187" s="65" t="s">
        <v>61</v>
      </c>
      <c r="AG187" s="162" t="b">
        <v>0</v>
      </c>
      <c r="AH187" s="162" t="b">
        <v>0</v>
      </c>
      <c r="AI187" s="162" t="b">
        <v>0</v>
      </c>
      <c r="AJ187" s="162" t="b">
        <v>0</v>
      </c>
      <c r="AK187" s="162" t="b">
        <v>0</v>
      </c>
      <c r="AL187" s="162" t="b">
        <v>0</v>
      </c>
      <c r="AM187" s="72"/>
      <c r="AN187" s="100">
        <v>46150.0</v>
      </c>
      <c r="AO187" s="35" t="s">
        <v>1051</v>
      </c>
      <c r="AP187" s="36" t="s">
        <v>62</v>
      </c>
      <c r="AQ187" s="37"/>
      <c r="AR187" s="37" t="s">
        <v>122</v>
      </c>
      <c r="AS187" s="35" t="s">
        <v>1053</v>
      </c>
      <c r="AT187" s="39" t="b">
        <v>0</v>
      </c>
      <c r="AU187" s="39" t="b">
        <v>1</v>
      </c>
      <c r="AV187" s="39" t="b">
        <v>1</v>
      </c>
      <c r="AW187" s="40"/>
    </row>
    <row r="188" hidden="1" outlineLevel="1">
      <c r="A188" s="41"/>
      <c r="B188" s="26" t="s">
        <v>1054</v>
      </c>
      <c r="C188" s="65" t="s">
        <v>1047</v>
      </c>
      <c r="D188" s="65" t="s">
        <v>50</v>
      </c>
      <c r="E188" s="66">
        <v>2020.0</v>
      </c>
      <c r="F188" s="65" t="s">
        <v>146</v>
      </c>
      <c r="G188" s="65" t="s">
        <v>156</v>
      </c>
      <c r="H188" s="65" t="s">
        <v>1048</v>
      </c>
      <c r="I188" s="65" t="s">
        <v>1049</v>
      </c>
      <c r="J188" s="65" t="s">
        <v>55</v>
      </c>
      <c r="K188" s="65" t="s">
        <v>1048</v>
      </c>
      <c r="L188" s="65" t="s">
        <v>1050</v>
      </c>
      <c r="M188" s="65" t="s">
        <v>1055</v>
      </c>
      <c r="N188" s="65" t="s">
        <v>58</v>
      </c>
      <c r="O188" s="65" t="s">
        <v>59</v>
      </c>
      <c r="P188" s="65" t="s">
        <v>1056</v>
      </c>
      <c r="Q188" s="68">
        <v>46150.737962962965</v>
      </c>
      <c r="R188" s="68">
        <v>46150.739803240744</v>
      </c>
      <c r="S188" s="66">
        <v>147.0</v>
      </c>
      <c r="T188" s="68">
        <v>46150.746099537035</v>
      </c>
      <c r="U188" s="66">
        <v>1374.0</v>
      </c>
      <c r="V188" s="66">
        <v>3.0</v>
      </c>
      <c r="W188" s="161">
        <v>3335.0</v>
      </c>
      <c r="X188" s="66">
        <v>0.0</v>
      </c>
      <c r="Y188" s="66">
        <v>2.0</v>
      </c>
      <c r="Z188" s="66">
        <v>0.0</v>
      </c>
      <c r="AA188" s="66">
        <v>4.0</v>
      </c>
      <c r="AB188" s="66">
        <v>0.0</v>
      </c>
      <c r="AC188" s="66">
        <v>0.0</v>
      </c>
      <c r="AD188" s="66">
        <v>0.0</v>
      </c>
      <c r="AE188" s="66">
        <v>0.0</v>
      </c>
      <c r="AF188" s="65" t="s">
        <v>61</v>
      </c>
      <c r="AG188" s="162" t="b">
        <v>0</v>
      </c>
      <c r="AH188" s="162" t="b">
        <v>0</v>
      </c>
      <c r="AI188" s="162" t="b">
        <v>0</v>
      </c>
      <c r="AJ188" s="162" t="b">
        <v>0</v>
      </c>
      <c r="AK188" s="162" t="b">
        <v>0</v>
      </c>
      <c r="AL188" s="162" t="b">
        <v>0</v>
      </c>
      <c r="AM188" s="73" t="s">
        <v>1057</v>
      </c>
      <c r="AN188" s="100">
        <v>46150.0</v>
      </c>
      <c r="AO188" s="35" t="s">
        <v>1055</v>
      </c>
      <c r="AP188" s="36"/>
      <c r="AQ188" s="37"/>
      <c r="AR188" s="37"/>
      <c r="AS188" s="35"/>
      <c r="AT188" s="39" t="b">
        <v>1</v>
      </c>
      <c r="AU188" s="39" t="b">
        <v>0</v>
      </c>
      <c r="AV188" s="51" t="b">
        <v>0</v>
      </c>
      <c r="AW188" s="40"/>
    </row>
    <row r="189" hidden="1" outlineLevel="1">
      <c r="A189" s="41"/>
      <c r="B189" s="26" t="s">
        <v>1058</v>
      </c>
      <c r="C189" s="42" t="s">
        <v>1059</v>
      </c>
      <c r="D189" s="42" t="s">
        <v>50</v>
      </c>
      <c r="E189" s="43">
        <v>2020.0</v>
      </c>
      <c r="F189" s="42" t="s">
        <v>146</v>
      </c>
      <c r="G189" s="42" t="s">
        <v>156</v>
      </c>
      <c r="H189" s="42" t="s">
        <v>97</v>
      </c>
      <c r="I189" s="42" t="s">
        <v>97</v>
      </c>
      <c r="J189" s="42" t="s">
        <v>98</v>
      </c>
      <c r="K189" s="42" t="s">
        <v>97</v>
      </c>
      <c r="L189" s="164"/>
      <c r="M189" s="42" t="s">
        <v>1060</v>
      </c>
      <c r="N189" s="42" t="s">
        <v>100</v>
      </c>
      <c r="O189" s="42" t="s">
        <v>59</v>
      </c>
      <c r="P189" s="42" t="s">
        <v>1061</v>
      </c>
      <c r="Q189" s="45">
        <v>46150.699479166666</v>
      </c>
      <c r="R189" s="45">
        <v>46150.70155092593</v>
      </c>
      <c r="S189" s="43">
        <v>143.0</v>
      </c>
      <c r="T189" s="45">
        <v>46150.70648148148</v>
      </c>
      <c r="U189" s="43">
        <v>676.0</v>
      </c>
      <c r="V189" s="43">
        <v>1.0</v>
      </c>
      <c r="W189" s="115">
        <v>6617.5</v>
      </c>
      <c r="X189" s="43">
        <v>7.0</v>
      </c>
      <c r="Y189" s="43">
        <v>1.0</v>
      </c>
      <c r="Z189" s="43">
        <v>3.0</v>
      </c>
      <c r="AA189" s="43">
        <v>2.0</v>
      </c>
      <c r="AB189" s="43">
        <v>0.0</v>
      </c>
      <c r="AC189" s="43">
        <v>0.0</v>
      </c>
      <c r="AD189" s="43">
        <v>2.0</v>
      </c>
      <c r="AE189" s="43">
        <v>0.0</v>
      </c>
      <c r="AF189" s="42" t="s">
        <v>61</v>
      </c>
      <c r="AG189" s="116" t="b">
        <v>0</v>
      </c>
      <c r="AH189" s="116" t="b">
        <v>0</v>
      </c>
      <c r="AI189" s="116" t="b">
        <v>0</v>
      </c>
      <c r="AJ189" s="116" t="b">
        <v>0</v>
      </c>
      <c r="AK189" s="116" t="b">
        <v>0</v>
      </c>
      <c r="AL189" s="116" t="b">
        <v>0</v>
      </c>
      <c r="AM189" s="155"/>
      <c r="AN189" s="100">
        <v>46150.0</v>
      </c>
      <c r="AO189" s="35" t="s">
        <v>1060</v>
      </c>
      <c r="AP189" s="36" t="s">
        <v>262</v>
      </c>
      <c r="AQ189" s="37" t="s">
        <v>233</v>
      </c>
      <c r="AR189" s="37" t="s">
        <v>1062</v>
      </c>
      <c r="AS189" s="35" t="s">
        <v>1063</v>
      </c>
      <c r="AT189" s="39" t="b">
        <v>0</v>
      </c>
      <c r="AU189" s="39" t="b">
        <v>1</v>
      </c>
      <c r="AV189" s="39" t="b">
        <v>1</v>
      </c>
      <c r="AW189" s="40"/>
    </row>
    <row r="190" hidden="1" outlineLevel="1">
      <c r="A190" s="41"/>
      <c r="B190" s="26" t="s">
        <v>1064</v>
      </c>
      <c r="C190" s="42" t="s">
        <v>1059</v>
      </c>
      <c r="D190" s="42" t="s">
        <v>50</v>
      </c>
      <c r="E190" s="43">
        <v>2020.0</v>
      </c>
      <c r="F190" s="42" t="s">
        <v>146</v>
      </c>
      <c r="G190" s="42" t="s">
        <v>156</v>
      </c>
      <c r="H190" s="42" t="s">
        <v>97</v>
      </c>
      <c r="I190" s="42" t="s">
        <v>97</v>
      </c>
      <c r="J190" s="42" t="s">
        <v>98</v>
      </c>
      <c r="K190" s="42" t="s">
        <v>97</v>
      </c>
      <c r="L190" s="164"/>
      <c r="M190" s="42" t="s">
        <v>1065</v>
      </c>
      <c r="N190" s="42" t="s">
        <v>100</v>
      </c>
      <c r="O190" s="42" t="s">
        <v>59</v>
      </c>
      <c r="P190" s="42" t="s">
        <v>1066</v>
      </c>
      <c r="Q190" s="45">
        <v>46150.7040625</v>
      </c>
      <c r="R190" s="45">
        <v>46150.705300925925</v>
      </c>
      <c r="S190" s="43">
        <v>95.0</v>
      </c>
      <c r="T190" s="45">
        <v>46150.71325231482</v>
      </c>
      <c r="U190" s="43">
        <v>860.0</v>
      </c>
      <c r="V190" s="43">
        <v>2.0</v>
      </c>
      <c r="W190" s="115">
        <v>6395.0</v>
      </c>
      <c r="X190" s="43">
        <v>6.0</v>
      </c>
      <c r="Y190" s="43">
        <v>1.0</v>
      </c>
      <c r="Z190" s="43">
        <v>3.0</v>
      </c>
      <c r="AA190" s="43">
        <v>2.0</v>
      </c>
      <c r="AB190" s="43">
        <v>0.0</v>
      </c>
      <c r="AC190" s="43">
        <v>0.0</v>
      </c>
      <c r="AD190" s="43">
        <v>2.0</v>
      </c>
      <c r="AE190" s="43">
        <v>0.0</v>
      </c>
      <c r="AF190" s="42" t="s">
        <v>61</v>
      </c>
      <c r="AG190" s="116" t="b">
        <v>0</v>
      </c>
      <c r="AH190" s="116" t="b">
        <v>0</v>
      </c>
      <c r="AI190" s="116" t="b">
        <v>0</v>
      </c>
      <c r="AJ190" s="116" t="b">
        <v>0</v>
      </c>
      <c r="AK190" s="116" t="b">
        <v>0</v>
      </c>
      <c r="AL190" s="116" t="b">
        <v>0</v>
      </c>
      <c r="AM190" s="49" t="s">
        <v>68</v>
      </c>
      <c r="AN190" s="100">
        <v>46150.0</v>
      </c>
      <c r="AO190" s="35" t="s">
        <v>1065</v>
      </c>
      <c r="AP190" s="36"/>
      <c r="AQ190" s="37"/>
      <c r="AR190" s="37"/>
      <c r="AS190" s="35"/>
      <c r="AT190" s="39" t="b">
        <v>1</v>
      </c>
      <c r="AU190" s="39" t="b">
        <v>0</v>
      </c>
      <c r="AV190" s="51" t="b">
        <v>0</v>
      </c>
      <c r="AW190" s="40"/>
    </row>
    <row r="191" hidden="1" outlineLevel="1">
      <c r="A191" s="41"/>
      <c r="B191" s="26" t="s">
        <v>1067</v>
      </c>
      <c r="C191" s="65" t="s">
        <v>1068</v>
      </c>
      <c r="D191" s="65" t="s">
        <v>50</v>
      </c>
      <c r="E191" s="66">
        <v>2022.0</v>
      </c>
      <c r="F191" s="65" t="s">
        <v>188</v>
      </c>
      <c r="G191" s="65" t="s">
        <v>220</v>
      </c>
      <c r="H191" s="65" t="s">
        <v>1069</v>
      </c>
      <c r="I191" s="65" t="s">
        <v>1070</v>
      </c>
      <c r="J191" s="65" t="s">
        <v>55</v>
      </c>
      <c r="K191" s="65" t="s">
        <v>1069</v>
      </c>
      <c r="L191" s="65" t="s">
        <v>1071</v>
      </c>
      <c r="M191" s="65" t="s">
        <v>1072</v>
      </c>
      <c r="N191" s="65" t="s">
        <v>76</v>
      </c>
      <c r="O191" s="65" t="s">
        <v>59</v>
      </c>
      <c r="P191" s="65" t="s">
        <v>1073</v>
      </c>
      <c r="Q191" s="68">
        <v>46150.840219907404</v>
      </c>
      <c r="R191" s="68">
        <v>46150.845243055555</v>
      </c>
      <c r="S191" s="66">
        <v>147.0</v>
      </c>
      <c r="T191" s="68">
        <v>46150.847962962966</v>
      </c>
      <c r="U191" s="66">
        <v>745.0</v>
      </c>
      <c r="V191" s="66">
        <v>4.0</v>
      </c>
      <c r="W191" s="161">
        <v>625.0</v>
      </c>
      <c r="X191" s="66">
        <v>0.0</v>
      </c>
      <c r="Y191" s="66">
        <v>0.0</v>
      </c>
      <c r="Z191" s="66">
        <v>1.0</v>
      </c>
      <c r="AA191" s="66">
        <v>0.0</v>
      </c>
      <c r="AB191" s="66">
        <v>0.0</v>
      </c>
      <c r="AC191" s="66">
        <v>0.0</v>
      </c>
      <c r="AD191" s="66">
        <v>0.0</v>
      </c>
      <c r="AE191" s="66">
        <v>0.0</v>
      </c>
      <c r="AF191" s="65" t="s">
        <v>61</v>
      </c>
      <c r="AG191" s="162" t="b">
        <v>0</v>
      </c>
      <c r="AH191" s="162" t="b">
        <v>0</v>
      </c>
      <c r="AI191" s="162" t="b">
        <v>0</v>
      </c>
      <c r="AJ191" s="162" t="b">
        <v>0</v>
      </c>
      <c r="AK191" s="162" t="b">
        <v>0</v>
      </c>
      <c r="AL191" s="162" t="b">
        <v>0</v>
      </c>
      <c r="AM191" s="163" t="s">
        <v>78</v>
      </c>
      <c r="AN191" s="100">
        <v>46150.0</v>
      </c>
      <c r="AO191" s="35" t="s">
        <v>1072</v>
      </c>
      <c r="AP191" s="36"/>
      <c r="AQ191" s="37"/>
      <c r="AR191" s="37"/>
      <c r="AS191" s="50"/>
      <c r="AT191" s="39" t="b">
        <v>1</v>
      </c>
      <c r="AU191" s="39" t="b">
        <v>0</v>
      </c>
      <c r="AV191" s="51" t="b">
        <v>0</v>
      </c>
      <c r="AW191" s="40"/>
    </row>
    <row r="192" hidden="1" outlineLevel="1">
      <c r="A192" s="41"/>
      <c r="B192" s="26" t="s">
        <v>1074</v>
      </c>
      <c r="C192" s="65" t="s">
        <v>1068</v>
      </c>
      <c r="D192" s="65" t="s">
        <v>50</v>
      </c>
      <c r="E192" s="66">
        <v>2022.0</v>
      </c>
      <c r="F192" s="65" t="s">
        <v>188</v>
      </c>
      <c r="G192" s="65" t="s">
        <v>189</v>
      </c>
      <c r="H192" s="65" t="s">
        <v>1069</v>
      </c>
      <c r="I192" s="65" t="s">
        <v>1070</v>
      </c>
      <c r="J192" s="65" t="s">
        <v>55</v>
      </c>
      <c r="K192" s="65" t="s">
        <v>1069</v>
      </c>
      <c r="L192" s="65" t="s">
        <v>1071</v>
      </c>
      <c r="M192" s="65" t="s">
        <v>1075</v>
      </c>
      <c r="N192" s="65" t="s">
        <v>76</v>
      </c>
      <c r="O192" s="65" t="s">
        <v>59</v>
      </c>
      <c r="P192" s="65" t="s">
        <v>1076</v>
      </c>
      <c r="Q192" s="68">
        <v>46150.85564814815</v>
      </c>
      <c r="R192" s="68">
        <v>46150.85728009259</v>
      </c>
      <c r="S192" s="66">
        <v>121.0</v>
      </c>
      <c r="T192" s="68">
        <v>46150.86005787037</v>
      </c>
      <c r="U192" s="66">
        <v>452.0</v>
      </c>
      <c r="V192" s="66">
        <v>5.0</v>
      </c>
      <c r="W192" s="161">
        <v>0.0</v>
      </c>
      <c r="X192" s="66">
        <v>0.0</v>
      </c>
      <c r="Y192" s="66">
        <v>0.0</v>
      </c>
      <c r="Z192" s="66">
        <v>0.0</v>
      </c>
      <c r="AA192" s="66">
        <v>0.0</v>
      </c>
      <c r="AB192" s="66">
        <v>0.0</v>
      </c>
      <c r="AC192" s="66">
        <v>0.0</v>
      </c>
      <c r="AD192" s="66">
        <v>0.0</v>
      </c>
      <c r="AE192" s="66">
        <v>0.0</v>
      </c>
      <c r="AF192" s="65" t="s">
        <v>61</v>
      </c>
      <c r="AG192" s="162" t="b">
        <v>0</v>
      </c>
      <c r="AH192" s="162" t="b">
        <v>0</v>
      </c>
      <c r="AI192" s="162" t="b">
        <v>0</v>
      </c>
      <c r="AJ192" s="162" t="b">
        <v>0</v>
      </c>
      <c r="AK192" s="162" t="b">
        <v>0</v>
      </c>
      <c r="AL192" s="162" t="b">
        <v>0</v>
      </c>
      <c r="AM192" s="163" t="s">
        <v>223</v>
      </c>
      <c r="AN192" s="100">
        <v>46150.0</v>
      </c>
      <c r="AO192" s="35" t="s">
        <v>1075</v>
      </c>
      <c r="AP192" s="36"/>
      <c r="AQ192" s="37"/>
      <c r="AR192" s="37"/>
      <c r="AS192" s="50"/>
      <c r="AT192" s="39" t="b">
        <v>1</v>
      </c>
      <c r="AU192" s="39" t="b">
        <v>0</v>
      </c>
      <c r="AV192" s="51" t="b">
        <v>0</v>
      </c>
      <c r="AW192" s="40"/>
    </row>
    <row r="193" hidden="1" outlineLevel="1">
      <c r="A193" s="41"/>
      <c r="B193" s="26" t="s">
        <v>1077</v>
      </c>
      <c r="C193" s="65" t="s">
        <v>1078</v>
      </c>
      <c r="D193" s="65" t="s">
        <v>50</v>
      </c>
      <c r="E193" s="66">
        <v>2024.0</v>
      </c>
      <c r="F193" s="65" t="s">
        <v>188</v>
      </c>
      <c r="G193" s="65" t="s">
        <v>189</v>
      </c>
      <c r="H193" s="65" t="s">
        <v>1079</v>
      </c>
      <c r="I193" s="65" t="s">
        <v>761</v>
      </c>
      <c r="J193" s="65" t="s">
        <v>55</v>
      </c>
      <c r="K193" s="65" t="s">
        <v>1079</v>
      </c>
      <c r="L193" s="65" t="s">
        <v>1080</v>
      </c>
      <c r="M193" s="65" t="s">
        <v>1081</v>
      </c>
      <c r="N193" s="65" t="s">
        <v>76</v>
      </c>
      <c r="O193" s="65" t="s">
        <v>59</v>
      </c>
      <c r="P193" s="65" t="s">
        <v>1082</v>
      </c>
      <c r="Q193" s="68">
        <v>46150.69783564815</v>
      </c>
      <c r="R193" s="68">
        <v>46150.70008101852</v>
      </c>
      <c r="S193" s="66">
        <v>184.0</v>
      </c>
      <c r="T193" s="68">
        <v>46150.702673611115</v>
      </c>
      <c r="U193" s="66">
        <v>99827.0</v>
      </c>
      <c r="V193" s="66">
        <v>2.0</v>
      </c>
      <c r="W193" s="161">
        <v>8577.5</v>
      </c>
      <c r="X193" s="66">
        <v>2.0</v>
      </c>
      <c r="Y193" s="66">
        <v>1.0</v>
      </c>
      <c r="Z193" s="66">
        <v>12.0</v>
      </c>
      <c r="AA193" s="66">
        <v>2.0</v>
      </c>
      <c r="AB193" s="66">
        <v>1.0</v>
      </c>
      <c r="AC193" s="66">
        <v>0.0</v>
      </c>
      <c r="AD193" s="66">
        <v>1.0</v>
      </c>
      <c r="AE193" s="66">
        <v>0.0</v>
      </c>
      <c r="AF193" s="65" t="s">
        <v>61</v>
      </c>
      <c r="AG193" s="162" t="b">
        <v>1</v>
      </c>
      <c r="AH193" s="162" t="b">
        <v>0</v>
      </c>
      <c r="AI193" s="162" t="b">
        <v>0</v>
      </c>
      <c r="AJ193" s="162" t="b">
        <v>0</v>
      </c>
      <c r="AK193" s="162" t="b">
        <v>0</v>
      </c>
      <c r="AL193" s="162" t="b">
        <v>0</v>
      </c>
      <c r="AM193" s="72"/>
      <c r="AN193" s="100">
        <v>46150.0</v>
      </c>
      <c r="AO193" s="35" t="s">
        <v>1081</v>
      </c>
      <c r="AP193" s="36"/>
      <c r="AQ193" s="37"/>
      <c r="AR193" s="37"/>
      <c r="AS193" s="50"/>
      <c r="AT193" s="39" t="b">
        <v>0</v>
      </c>
      <c r="AU193" s="39" t="b">
        <v>1</v>
      </c>
      <c r="AV193" s="51" t="b">
        <v>0</v>
      </c>
      <c r="AW193" s="40"/>
    </row>
    <row r="194" hidden="1" outlineLevel="1">
      <c r="A194" s="41"/>
      <c r="B194" s="26" t="s">
        <v>1083</v>
      </c>
      <c r="C194" s="65" t="s">
        <v>1078</v>
      </c>
      <c r="D194" s="65" t="s">
        <v>50</v>
      </c>
      <c r="E194" s="66">
        <v>2024.0</v>
      </c>
      <c r="F194" s="65" t="s">
        <v>188</v>
      </c>
      <c r="G194" s="65" t="s">
        <v>220</v>
      </c>
      <c r="H194" s="65" t="s">
        <v>1079</v>
      </c>
      <c r="I194" s="65" t="s">
        <v>761</v>
      </c>
      <c r="J194" s="65" t="s">
        <v>55</v>
      </c>
      <c r="K194" s="65" t="s">
        <v>1079</v>
      </c>
      <c r="L194" s="65" t="s">
        <v>1080</v>
      </c>
      <c r="M194" s="65" t="s">
        <v>1084</v>
      </c>
      <c r="N194" s="65" t="s">
        <v>76</v>
      </c>
      <c r="O194" s="65" t="s">
        <v>59</v>
      </c>
      <c r="P194" s="65" t="s">
        <v>1085</v>
      </c>
      <c r="Q194" s="68">
        <v>46150.71371527778</v>
      </c>
      <c r="R194" s="68">
        <v>46150.718043981484</v>
      </c>
      <c r="S194" s="66">
        <v>352.0</v>
      </c>
      <c r="T194" s="68">
        <v>46150.722916666666</v>
      </c>
      <c r="U194" s="66">
        <v>101682.0</v>
      </c>
      <c r="V194" s="66">
        <v>2.0</v>
      </c>
      <c r="W194" s="161">
        <v>8577.5</v>
      </c>
      <c r="X194" s="66">
        <v>2.0</v>
      </c>
      <c r="Y194" s="66">
        <v>1.0</v>
      </c>
      <c r="Z194" s="66">
        <v>11.0</v>
      </c>
      <c r="AA194" s="66">
        <v>2.0</v>
      </c>
      <c r="AB194" s="66">
        <v>1.0</v>
      </c>
      <c r="AC194" s="66">
        <v>0.0</v>
      </c>
      <c r="AD194" s="66">
        <v>1.0</v>
      </c>
      <c r="AE194" s="66">
        <v>0.0</v>
      </c>
      <c r="AF194" s="65" t="s">
        <v>61</v>
      </c>
      <c r="AG194" s="162" t="b">
        <v>1</v>
      </c>
      <c r="AH194" s="162" t="b">
        <v>0</v>
      </c>
      <c r="AI194" s="162" t="b">
        <v>0</v>
      </c>
      <c r="AJ194" s="162" t="b">
        <v>0</v>
      </c>
      <c r="AK194" s="162" t="b">
        <v>0</v>
      </c>
      <c r="AL194" s="162" t="b">
        <v>0</v>
      </c>
      <c r="AM194" s="73" t="s">
        <v>254</v>
      </c>
      <c r="AN194" s="100">
        <v>46150.0</v>
      </c>
      <c r="AO194" s="35" t="s">
        <v>1084</v>
      </c>
      <c r="AP194" s="36"/>
      <c r="AQ194" s="37"/>
      <c r="AR194" s="37"/>
      <c r="AS194" s="35"/>
      <c r="AT194" s="39" t="b">
        <v>0</v>
      </c>
      <c r="AU194" s="39" t="b">
        <v>1</v>
      </c>
      <c r="AV194" s="51" t="b">
        <v>0</v>
      </c>
      <c r="AW194" s="40"/>
    </row>
    <row r="195" hidden="1" outlineLevel="1">
      <c r="A195" s="41"/>
      <c r="B195" s="26" t="s">
        <v>1086</v>
      </c>
      <c r="C195" s="65" t="s">
        <v>1078</v>
      </c>
      <c r="D195" s="65" t="s">
        <v>50</v>
      </c>
      <c r="E195" s="66">
        <v>2024.0</v>
      </c>
      <c r="F195" s="65" t="s">
        <v>188</v>
      </c>
      <c r="G195" s="65" t="s">
        <v>189</v>
      </c>
      <c r="H195" s="65" t="s">
        <v>1079</v>
      </c>
      <c r="I195" s="65" t="s">
        <v>761</v>
      </c>
      <c r="J195" s="65" t="s">
        <v>55</v>
      </c>
      <c r="K195" s="65" t="s">
        <v>1079</v>
      </c>
      <c r="L195" s="65" t="s">
        <v>1080</v>
      </c>
      <c r="M195" s="65" t="s">
        <v>1087</v>
      </c>
      <c r="N195" s="65" t="s">
        <v>76</v>
      </c>
      <c r="O195" s="65" t="s">
        <v>59</v>
      </c>
      <c r="P195" s="65" t="s">
        <v>1088</v>
      </c>
      <c r="Q195" s="68">
        <v>46150.73385416667</v>
      </c>
      <c r="R195" s="68">
        <v>46150.73855324074</v>
      </c>
      <c r="S195" s="66">
        <v>398.0</v>
      </c>
      <c r="T195" s="68">
        <v>46150.74271990741</v>
      </c>
      <c r="U195" s="66">
        <v>1001.0</v>
      </c>
      <c r="V195" s="66">
        <v>2.0</v>
      </c>
      <c r="W195" s="161">
        <v>6477.5</v>
      </c>
      <c r="X195" s="66">
        <v>1.0</v>
      </c>
      <c r="Y195" s="66">
        <v>1.0</v>
      </c>
      <c r="Z195" s="66">
        <v>10.0</v>
      </c>
      <c r="AA195" s="66">
        <v>2.0</v>
      </c>
      <c r="AB195" s="66">
        <v>1.0</v>
      </c>
      <c r="AC195" s="66">
        <v>0.0</v>
      </c>
      <c r="AD195" s="66">
        <v>1.0</v>
      </c>
      <c r="AE195" s="66">
        <v>0.0</v>
      </c>
      <c r="AF195" s="65" t="s">
        <v>61</v>
      </c>
      <c r="AG195" s="162" t="b">
        <v>1</v>
      </c>
      <c r="AH195" s="162" t="b">
        <v>0</v>
      </c>
      <c r="AI195" s="162" t="b">
        <v>0</v>
      </c>
      <c r="AJ195" s="162" t="b">
        <v>0</v>
      </c>
      <c r="AK195" s="162" t="b">
        <v>0</v>
      </c>
      <c r="AL195" s="162" t="b">
        <v>0</v>
      </c>
      <c r="AM195" s="163" t="s">
        <v>1089</v>
      </c>
      <c r="AN195" s="100">
        <v>46150.0</v>
      </c>
      <c r="AO195" s="35" t="s">
        <v>1087</v>
      </c>
      <c r="AP195" s="36"/>
      <c r="AQ195" s="37"/>
      <c r="AR195" s="37"/>
      <c r="AS195" s="50"/>
      <c r="AT195" s="39" t="b">
        <v>1</v>
      </c>
      <c r="AU195" s="39" t="b">
        <v>0</v>
      </c>
      <c r="AV195" s="51" t="b">
        <v>0</v>
      </c>
      <c r="AW195" s="40"/>
    </row>
    <row r="196" hidden="1" outlineLevel="1">
      <c r="A196" s="41"/>
      <c r="B196" s="26" t="s">
        <v>1090</v>
      </c>
      <c r="C196" s="65" t="s">
        <v>1078</v>
      </c>
      <c r="D196" s="65" t="s">
        <v>50</v>
      </c>
      <c r="E196" s="66">
        <v>2024.0</v>
      </c>
      <c r="F196" s="65" t="s">
        <v>188</v>
      </c>
      <c r="G196" s="65" t="s">
        <v>189</v>
      </c>
      <c r="H196" s="65" t="s">
        <v>1079</v>
      </c>
      <c r="I196" s="65" t="s">
        <v>761</v>
      </c>
      <c r="J196" s="65" t="s">
        <v>55</v>
      </c>
      <c r="K196" s="65" t="s">
        <v>1079</v>
      </c>
      <c r="L196" s="65" t="s">
        <v>1080</v>
      </c>
      <c r="M196" s="65" t="s">
        <v>1091</v>
      </c>
      <c r="N196" s="65" t="s">
        <v>76</v>
      </c>
      <c r="O196" s="65" t="s">
        <v>59</v>
      </c>
      <c r="P196" s="65" t="s">
        <v>1092</v>
      </c>
      <c r="Q196" s="68">
        <v>46150.79549768518</v>
      </c>
      <c r="R196" s="68">
        <v>46150.79649305555</v>
      </c>
      <c r="S196" s="66">
        <v>81.0</v>
      </c>
      <c r="T196" s="68">
        <v>46150.799421296295</v>
      </c>
      <c r="U196" s="66">
        <v>1822.0</v>
      </c>
      <c r="V196" s="66">
        <v>2.0</v>
      </c>
      <c r="W196" s="161">
        <v>6477.5</v>
      </c>
      <c r="X196" s="66">
        <v>1.0</v>
      </c>
      <c r="Y196" s="66">
        <v>1.0</v>
      </c>
      <c r="Z196" s="66">
        <v>10.0</v>
      </c>
      <c r="AA196" s="66">
        <v>2.0</v>
      </c>
      <c r="AB196" s="66">
        <v>1.0</v>
      </c>
      <c r="AC196" s="66">
        <v>0.0</v>
      </c>
      <c r="AD196" s="66">
        <v>1.0</v>
      </c>
      <c r="AE196" s="66">
        <v>0.0</v>
      </c>
      <c r="AF196" s="65" t="s">
        <v>61</v>
      </c>
      <c r="AG196" s="162" t="b">
        <v>0</v>
      </c>
      <c r="AH196" s="162" t="b">
        <v>0</v>
      </c>
      <c r="AI196" s="162" t="b">
        <v>0</v>
      </c>
      <c r="AJ196" s="162" t="b">
        <v>0</v>
      </c>
      <c r="AK196" s="162" t="b">
        <v>0</v>
      </c>
      <c r="AL196" s="162" t="b">
        <v>0</v>
      </c>
      <c r="AM196" s="83"/>
      <c r="AN196" s="100">
        <v>46150.0</v>
      </c>
      <c r="AO196" s="35" t="s">
        <v>1091</v>
      </c>
      <c r="AP196" s="36"/>
      <c r="AQ196" s="37"/>
      <c r="AR196" s="37"/>
      <c r="AS196" s="50"/>
      <c r="AT196" s="39" t="b">
        <v>1</v>
      </c>
      <c r="AU196" s="39" t="b">
        <v>0</v>
      </c>
      <c r="AV196" s="51" t="b">
        <v>0</v>
      </c>
      <c r="AW196" s="40"/>
    </row>
    <row r="197" hidden="1" outlineLevel="1">
      <c r="A197" s="41"/>
      <c r="B197" s="26" t="s">
        <v>1093</v>
      </c>
      <c r="C197" s="65" t="s">
        <v>1078</v>
      </c>
      <c r="D197" s="65"/>
      <c r="E197" s="66"/>
      <c r="F197" s="65"/>
      <c r="G197" s="65"/>
      <c r="H197" s="65"/>
      <c r="I197" s="65"/>
      <c r="J197" s="65"/>
      <c r="K197" s="65"/>
      <c r="L197" s="65"/>
      <c r="M197" s="165" t="s">
        <v>1094</v>
      </c>
      <c r="N197" s="65"/>
      <c r="O197" s="65"/>
      <c r="P197" s="65"/>
      <c r="Q197" s="68"/>
      <c r="R197" s="68"/>
      <c r="S197" s="66"/>
      <c r="T197" s="68"/>
      <c r="U197" s="66"/>
      <c r="V197" s="66"/>
      <c r="W197" s="161"/>
      <c r="X197" s="66"/>
      <c r="Y197" s="66"/>
      <c r="Z197" s="66"/>
      <c r="AA197" s="66"/>
      <c r="AB197" s="66"/>
      <c r="AC197" s="66"/>
      <c r="AD197" s="66"/>
      <c r="AE197" s="66"/>
      <c r="AF197" s="65"/>
      <c r="AG197" s="162" t="b">
        <v>0</v>
      </c>
      <c r="AH197" s="162" t="b">
        <v>0</v>
      </c>
      <c r="AI197" s="162" t="b">
        <v>0</v>
      </c>
      <c r="AJ197" s="162" t="b">
        <v>0</v>
      </c>
      <c r="AK197" s="162" t="b">
        <v>0</v>
      </c>
      <c r="AL197" s="162" t="b">
        <v>0</v>
      </c>
      <c r="AM197" s="163"/>
      <c r="AN197" s="100">
        <v>46150.0</v>
      </c>
      <c r="AO197" s="35" t="s">
        <v>1094</v>
      </c>
      <c r="AP197" s="36" t="s">
        <v>62</v>
      </c>
      <c r="AQ197" s="37"/>
      <c r="AR197" s="38" t="s">
        <v>63</v>
      </c>
      <c r="AS197" s="35" t="s">
        <v>1095</v>
      </c>
      <c r="AT197" s="39" t="b">
        <v>0</v>
      </c>
      <c r="AU197" s="39" t="b">
        <v>1</v>
      </c>
      <c r="AV197" s="51" t="b">
        <v>0</v>
      </c>
      <c r="AW197" s="40"/>
    </row>
    <row r="198" hidden="1" outlineLevel="1">
      <c r="A198" s="41"/>
      <c r="B198" s="26" t="s">
        <v>1096</v>
      </c>
      <c r="C198" s="55" t="s">
        <v>1078</v>
      </c>
      <c r="D198" s="55" t="s">
        <v>50</v>
      </c>
      <c r="E198" s="56">
        <v>2024.0</v>
      </c>
      <c r="F198" s="55" t="s">
        <v>188</v>
      </c>
      <c r="G198" s="55" t="s">
        <v>189</v>
      </c>
      <c r="H198" s="55" t="s">
        <v>1079</v>
      </c>
      <c r="I198" s="55" t="s">
        <v>761</v>
      </c>
      <c r="J198" s="55" t="s">
        <v>55</v>
      </c>
      <c r="K198" s="55" t="s">
        <v>1079</v>
      </c>
      <c r="L198" s="55" t="s">
        <v>1080</v>
      </c>
      <c r="M198" s="55" t="s">
        <v>1097</v>
      </c>
      <c r="N198" s="55" t="s">
        <v>76</v>
      </c>
      <c r="O198" s="55" t="s">
        <v>59</v>
      </c>
      <c r="P198" s="55" t="s">
        <v>1098</v>
      </c>
      <c r="Q198" s="59">
        <v>46150.93850694445</v>
      </c>
      <c r="R198" s="59">
        <v>46150.95701388889</v>
      </c>
      <c r="S198" s="56">
        <v>1568.0</v>
      </c>
      <c r="T198" s="59">
        <v>46150.959641203706</v>
      </c>
      <c r="U198" s="56">
        <v>1952.0</v>
      </c>
      <c r="V198" s="56">
        <v>2.0</v>
      </c>
      <c r="W198" s="113">
        <v>5847.5</v>
      </c>
      <c r="X198" s="56">
        <v>1.0</v>
      </c>
      <c r="Y198" s="56">
        <v>0.0</v>
      </c>
      <c r="Z198" s="56">
        <v>9.0</v>
      </c>
      <c r="AA198" s="56">
        <v>0.0</v>
      </c>
      <c r="AB198" s="56">
        <v>1.0</v>
      </c>
      <c r="AC198" s="56">
        <v>0.0</v>
      </c>
      <c r="AD198" s="56">
        <v>1.0</v>
      </c>
      <c r="AE198" s="56">
        <v>0.0</v>
      </c>
      <c r="AF198" s="55" t="s">
        <v>61</v>
      </c>
      <c r="AG198" s="114" t="b">
        <v>1</v>
      </c>
      <c r="AH198" s="114" t="b">
        <v>0</v>
      </c>
      <c r="AI198" s="114" t="b">
        <v>0</v>
      </c>
      <c r="AJ198" s="114" t="b">
        <v>0</v>
      </c>
      <c r="AK198" s="114" t="b">
        <v>0</v>
      </c>
      <c r="AL198" s="114" t="b">
        <v>0</v>
      </c>
      <c r="AM198" s="157"/>
      <c r="AN198" s="100">
        <v>46150.0</v>
      </c>
      <c r="AO198" s="35" t="s">
        <v>1097</v>
      </c>
      <c r="AP198" s="36"/>
      <c r="AQ198" s="37"/>
      <c r="AR198" s="37"/>
      <c r="AS198" s="35"/>
      <c r="AT198" s="39" t="b">
        <v>0</v>
      </c>
      <c r="AU198" s="39" t="b">
        <v>1</v>
      </c>
      <c r="AV198" s="51" t="b">
        <v>0</v>
      </c>
      <c r="AW198" s="40"/>
    </row>
    <row r="199" hidden="1" outlineLevel="1">
      <c r="A199" s="41"/>
      <c r="B199" s="26" t="s">
        <v>1099</v>
      </c>
      <c r="C199" s="55" t="s">
        <v>1078</v>
      </c>
      <c r="D199" s="55" t="s">
        <v>50</v>
      </c>
      <c r="E199" s="56">
        <v>2024.0</v>
      </c>
      <c r="F199" s="55" t="s">
        <v>188</v>
      </c>
      <c r="G199" s="55" t="s">
        <v>189</v>
      </c>
      <c r="H199" s="55" t="s">
        <v>1079</v>
      </c>
      <c r="I199" s="55" t="s">
        <v>761</v>
      </c>
      <c r="J199" s="55" t="s">
        <v>55</v>
      </c>
      <c r="K199" s="55" t="s">
        <v>1079</v>
      </c>
      <c r="L199" s="57" t="s">
        <v>1080</v>
      </c>
      <c r="M199" s="55" t="s">
        <v>1100</v>
      </c>
      <c r="N199" s="55" t="s">
        <v>76</v>
      </c>
      <c r="O199" s="55" t="s">
        <v>59</v>
      </c>
      <c r="P199" s="55" t="s">
        <v>1101</v>
      </c>
      <c r="Q199" s="59">
        <v>46150.98274305555</v>
      </c>
      <c r="R199" s="59">
        <v>46150.987280092595</v>
      </c>
      <c r="S199" s="56">
        <v>384.0</v>
      </c>
      <c r="T199" s="59">
        <v>46150.99048611111</v>
      </c>
      <c r="U199" s="56">
        <v>2104.0</v>
      </c>
      <c r="V199" s="56">
        <v>2.0</v>
      </c>
      <c r="W199" s="113">
        <v>4675.0</v>
      </c>
      <c r="X199" s="56">
        <v>1.0</v>
      </c>
      <c r="Y199" s="56">
        <v>0.0</v>
      </c>
      <c r="Z199" s="56">
        <v>9.0</v>
      </c>
      <c r="AA199" s="56">
        <v>0.0</v>
      </c>
      <c r="AB199" s="56">
        <v>0.0</v>
      </c>
      <c r="AC199" s="56">
        <v>0.0</v>
      </c>
      <c r="AD199" s="56">
        <v>0.0</v>
      </c>
      <c r="AE199" s="56">
        <v>0.0</v>
      </c>
      <c r="AF199" s="55" t="s">
        <v>61</v>
      </c>
      <c r="AG199" s="114" t="b">
        <v>0</v>
      </c>
      <c r="AH199" s="114" t="b">
        <v>0</v>
      </c>
      <c r="AI199" s="114" t="b">
        <v>0</v>
      </c>
      <c r="AJ199" s="114" t="b">
        <v>0</v>
      </c>
      <c r="AK199" s="114" t="b">
        <v>0</v>
      </c>
      <c r="AL199" s="114" t="b">
        <v>0</v>
      </c>
      <c r="AM199" s="64" t="s">
        <v>1102</v>
      </c>
      <c r="AN199" s="100">
        <v>46150.0</v>
      </c>
      <c r="AO199" s="35" t="s">
        <v>1100</v>
      </c>
      <c r="AP199" s="36"/>
      <c r="AQ199" s="37"/>
      <c r="AR199" s="37"/>
      <c r="AS199" s="35"/>
      <c r="AT199" s="39" t="b">
        <v>1</v>
      </c>
      <c r="AU199" s="39" t="b">
        <v>0</v>
      </c>
      <c r="AV199" s="51" t="b">
        <v>0</v>
      </c>
      <c r="AW199" s="40"/>
    </row>
    <row r="200" hidden="1" outlineLevel="1">
      <c r="A200" s="41"/>
      <c r="B200" s="26" t="s">
        <v>1103</v>
      </c>
      <c r="C200" s="42" t="s">
        <v>1104</v>
      </c>
      <c r="D200" s="42" t="s">
        <v>50</v>
      </c>
      <c r="E200" s="43">
        <v>2024.0</v>
      </c>
      <c r="F200" s="42" t="s">
        <v>188</v>
      </c>
      <c r="G200" s="42" t="s">
        <v>189</v>
      </c>
      <c r="H200" s="42" t="s">
        <v>1105</v>
      </c>
      <c r="I200" s="42" t="s">
        <v>1106</v>
      </c>
      <c r="J200" s="42" t="s">
        <v>55</v>
      </c>
      <c r="K200" s="42" t="s">
        <v>1105</v>
      </c>
      <c r="L200" s="42" t="s">
        <v>1107</v>
      </c>
      <c r="M200" s="42" t="s">
        <v>1108</v>
      </c>
      <c r="N200" s="42" t="s">
        <v>76</v>
      </c>
      <c r="O200" s="42" t="s">
        <v>59</v>
      </c>
      <c r="P200" s="42" t="s">
        <v>1109</v>
      </c>
      <c r="Q200" s="45">
        <v>46150.79310185185</v>
      </c>
      <c r="R200" s="45">
        <v>46150.79539351852</v>
      </c>
      <c r="S200" s="43">
        <v>187.0</v>
      </c>
      <c r="T200" s="45">
        <v>46150.79785879629</v>
      </c>
      <c r="U200" s="43">
        <v>5580.0</v>
      </c>
      <c r="V200" s="43">
        <v>2.0</v>
      </c>
      <c r="W200" s="115">
        <v>5397.5</v>
      </c>
      <c r="X200" s="43">
        <v>0.0</v>
      </c>
      <c r="Y200" s="43">
        <v>0.0</v>
      </c>
      <c r="Z200" s="43">
        <v>4.0</v>
      </c>
      <c r="AA200" s="43">
        <v>2.0</v>
      </c>
      <c r="AB200" s="43">
        <v>0.0</v>
      </c>
      <c r="AC200" s="43">
        <v>0.0</v>
      </c>
      <c r="AD200" s="43">
        <v>0.0</v>
      </c>
      <c r="AE200" s="43">
        <v>0.0</v>
      </c>
      <c r="AF200" s="42" t="s">
        <v>61</v>
      </c>
      <c r="AG200" s="116" t="b">
        <v>0</v>
      </c>
      <c r="AH200" s="116" t="b">
        <v>0</v>
      </c>
      <c r="AI200" s="116" t="b">
        <v>0</v>
      </c>
      <c r="AJ200" s="116" t="b">
        <v>0</v>
      </c>
      <c r="AK200" s="116" t="b">
        <v>0</v>
      </c>
      <c r="AL200" s="116" t="b">
        <v>0</v>
      </c>
      <c r="AM200" s="154" t="s">
        <v>78</v>
      </c>
      <c r="AN200" s="100">
        <v>46150.0</v>
      </c>
      <c r="AO200" s="35" t="s">
        <v>1108</v>
      </c>
      <c r="AP200" s="36"/>
      <c r="AQ200" s="37"/>
      <c r="AR200" s="37"/>
      <c r="AS200" s="50"/>
      <c r="AT200" s="39" t="b">
        <v>1</v>
      </c>
      <c r="AU200" s="39" t="b">
        <v>0</v>
      </c>
      <c r="AV200" s="51" t="b">
        <v>0</v>
      </c>
      <c r="AW200" s="40"/>
    </row>
    <row r="201" hidden="1" outlineLevel="1">
      <c r="A201" s="41"/>
      <c r="B201" s="26" t="s">
        <v>1110</v>
      </c>
      <c r="C201" s="42" t="s">
        <v>1104</v>
      </c>
      <c r="D201" s="42" t="s">
        <v>50</v>
      </c>
      <c r="E201" s="43">
        <v>2024.0</v>
      </c>
      <c r="F201" s="42" t="s">
        <v>188</v>
      </c>
      <c r="G201" s="42" t="s">
        <v>189</v>
      </c>
      <c r="H201" s="42" t="s">
        <v>1105</v>
      </c>
      <c r="I201" s="42" t="s">
        <v>1106</v>
      </c>
      <c r="J201" s="42" t="s">
        <v>55</v>
      </c>
      <c r="K201" s="42" t="s">
        <v>1105</v>
      </c>
      <c r="L201" s="42" t="s">
        <v>1107</v>
      </c>
      <c r="M201" s="42" t="s">
        <v>1111</v>
      </c>
      <c r="N201" s="42" t="s">
        <v>76</v>
      </c>
      <c r="O201" s="42" t="s">
        <v>59</v>
      </c>
      <c r="P201" s="42" t="s">
        <v>1112</v>
      </c>
      <c r="Q201" s="45">
        <v>46150.801041666666</v>
      </c>
      <c r="R201" s="45">
        <v>46150.80267361111</v>
      </c>
      <c r="S201" s="43">
        <v>119.0</v>
      </c>
      <c r="T201" s="45">
        <v>46150.80583333333</v>
      </c>
      <c r="U201" s="43">
        <v>6259.0</v>
      </c>
      <c r="V201" s="43">
        <v>2.0</v>
      </c>
      <c r="W201" s="115">
        <v>4660.0</v>
      </c>
      <c r="X201" s="43">
        <v>0.0</v>
      </c>
      <c r="Y201" s="43">
        <v>0.0</v>
      </c>
      <c r="Z201" s="43">
        <v>4.0</v>
      </c>
      <c r="AA201" s="43">
        <v>1.0</v>
      </c>
      <c r="AB201" s="43">
        <v>0.0</v>
      </c>
      <c r="AC201" s="43">
        <v>0.0</v>
      </c>
      <c r="AD201" s="43">
        <v>0.0</v>
      </c>
      <c r="AE201" s="43">
        <v>0.0</v>
      </c>
      <c r="AF201" s="42" t="s">
        <v>61</v>
      </c>
      <c r="AG201" s="116" t="b">
        <v>0</v>
      </c>
      <c r="AH201" s="116" t="b">
        <v>0</v>
      </c>
      <c r="AI201" s="116" t="b">
        <v>0</v>
      </c>
      <c r="AJ201" s="116" t="b">
        <v>0</v>
      </c>
      <c r="AK201" s="116" t="b">
        <v>0</v>
      </c>
      <c r="AL201" s="116" t="b">
        <v>0</v>
      </c>
      <c r="AM201" s="49" t="s">
        <v>459</v>
      </c>
      <c r="AN201" s="100">
        <v>46150.0</v>
      </c>
      <c r="AO201" s="35" t="s">
        <v>1111</v>
      </c>
      <c r="AP201" s="36"/>
      <c r="AQ201" s="37"/>
      <c r="AR201" s="37"/>
      <c r="AS201" s="35"/>
      <c r="AT201" s="39" t="b">
        <v>1</v>
      </c>
      <c r="AU201" s="39" t="b">
        <v>0</v>
      </c>
      <c r="AV201" s="51" t="b">
        <v>0</v>
      </c>
      <c r="AW201" s="40"/>
    </row>
    <row r="202" hidden="1" outlineLevel="1">
      <c r="A202" s="41"/>
      <c r="B202" s="26" t="s">
        <v>1113</v>
      </c>
      <c r="C202" s="125" t="s">
        <v>1114</v>
      </c>
      <c r="D202" s="127"/>
      <c r="E202" s="129"/>
      <c r="F202" s="127"/>
      <c r="G202" s="127"/>
      <c r="H202" s="127"/>
      <c r="I202" s="127"/>
      <c r="J202" s="127"/>
      <c r="K202" s="127"/>
      <c r="L202" s="127"/>
      <c r="M202" s="124" t="s">
        <v>1115</v>
      </c>
      <c r="N202" s="127"/>
      <c r="O202" s="127"/>
      <c r="P202" s="158"/>
      <c r="Q202" s="128"/>
      <c r="R202" s="128"/>
      <c r="S202" s="129"/>
      <c r="T202" s="128"/>
      <c r="U202" s="129"/>
      <c r="V202" s="129"/>
      <c r="W202" s="130"/>
      <c r="X202" s="129"/>
      <c r="Y202" s="129"/>
      <c r="Z202" s="129"/>
      <c r="AA202" s="129"/>
      <c r="AB202" s="129"/>
      <c r="AC202" s="129"/>
      <c r="AD202" s="129"/>
      <c r="AE202" s="129"/>
      <c r="AF202" s="127"/>
      <c r="AG202" s="98"/>
      <c r="AH202" s="98"/>
      <c r="AI202" s="98"/>
      <c r="AJ202" s="98"/>
      <c r="AK202" s="98"/>
      <c r="AL202" s="98"/>
      <c r="AM202" s="99"/>
      <c r="AN202" s="100">
        <v>46150.0</v>
      </c>
      <c r="AO202" s="35" t="s">
        <v>1115</v>
      </c>
      <c r="AP202" s="36" t="s">
        <v>62</v>
      </c>
      <c r="AQ202" s="37"/>
      <c r="AR202" s="37" t="s">
        <v>323</v>
      </c>
      <c r="AS202" s="35" t="s">
        <v>1116</v>
      </c>
      <c r="AT202" s="39" t="b">
        <v>0</v>
      </c>
      <c r="AU202" s="39" t="b">
        <v>1</v>
      </c>
      <c r="AV202" s="51" t="b">
        <v>0</v>
      </c>
      <c r="AW202" s="40"/>
    </row>
    <row r="203" hidden="1" outlineLevel="1">
      <c r="A203" s="41"/>
      <c r="B203" s="26" t="s">
        <v>1117</v>
      </c>
      <c r="C203" s="42" t="s">
        <v>1114</v>
      </c>
      <c r="D203" s="42" t="s">
        <v>50</v>
      </c>
      <c r="E203" s="43">
        <v>2025.0</v>
      </c>
      <c r="F203" s="42" t="s">
        <v>188</v>
      </c>
      <c r="G203" s="42" t="s">
        <v>189</v>
      </c>
      <c r="H203" s="42" t="s">
        <v>1118</v>
      </c>
      <c r="I203" s="42" t="s">
        <v>1119</v>
      </c>
      <c r="J203" s="42" t="s">
        <v>55</v>
      </c>
      <c r="K203" s="42" t="s">
        <v>1118</v>
      </c>
      <c r="L203" s="42" t="s">
        <v>1120</v>
      </c>
      <c r="M203" s="42" t="s">
        <v>1121</v>
      </c>
      <c r="N203" s="42" t="s">
        <v>76</v>
      </c>
      <c r="O203" s="42" t="s">
        <v>59</v>
      </c>
      <c r="P203" s="42" t="s">
        <v>1122</v>
      </c>
      <c r="Q203" s="45">
        <v>46150.841886574075</v>
      </c>
      <c r="R203" s="45">
        <v>46150.84417824074</v>
      </c>
      <c r="S203" s="43">
        <v>132.0</v>
      </c>
      <c r="T203" s="45">
        <v>46150.84641203703</v>
      </c>
      <c r="U203" s="43">
        <v>491.0</v>
      </c>
      <c r="V203" s="43">
        <v>2.0</v>
      </c>
      <c r="W203" s="115">
        <v>575.0</v>
      </c>
      <c r="X203" s="43">
        <v>0.0</v>
      </c>
      <c r="Y203" s="43">
        <v>1.0</v>
      </c>
      <c r="Z203" s="43">
        <v>0.0</v>
      </c>
      <c r="AA203" s="43">
        <v>0.0</v>
      </c>
      <c r="AB203" s="43">
        <v>0.0</v>
      </c>
      <c r="AC203" s="43">
        <v>0.0</v>
      </c>
      <c r="AD203" s="43">
        <v>0.0</v>
      </c>
      <c r="AE203" s="43">
        <v>0.0</v>
      </c>
      <c r="AF203" s="42" t="s">
        <v>61</v>
      </c>
      <c r="AG203" s="116" t="b">
        <v>0</v>
      </c>
      <c r="AH203" s="116" t="b">
        <v>0</v>
      </c>
      <c r="AI203" s="116" t="b">
        <v>0</v>
      </c>
      <c r="AJ203" s="116" t="b">
        <v>0</v>
      </c>
      <c r="AK203" s="116" t="b">
        <v>0</v>
      </c>
      <c r="AL203" s="116" t="b">
        <v>0</v>
      </c>
      <c r="AM203" s="54"/>
      <c r="AN203" s="100">
        <v>46150.0</v>
      </c>
      <c r="AO203" s="35" t="s">
        <v>1121</v>
      </c>
      <c r="AP203" s="36" t="s">
        <v>62</v>
      </c>
      <c r="AQ203" s="37"/>
      <c r="AR203" s="37" t="s">
        <v>122</v>
      </c>
      <c r="AS203" s="35" t="s">
        <v>315</v>
      </c>
      <c r="AT203" s="39" t="b">
        <v>0</v>
      </c>
      <c r="AU203" s="39" t="b">
        <v>1</v>
      </c>
      <c r="AV203" s="51" t="b">
        <v>0</v>
      </c>
      <c r="AW203" s="40"/>
    </row>
    <row r="204" hidden="1" outlineLevel="1">
      <c r="A204" s="41"/>
      <c r="B204" s="26" t="s">
        <v>1123</v>
      </c>
      <c r="C204" s="42" t="s">
        <v>1114</v>
      </c>
      <c r="D204" s="42" t="s">
        <v>50</v>
      </c>
      <c r="E204" s="43">
        <v>2025.0</v>
      </c>
      <c r="F204" s="42" t="s">
        <v>188</v>
      </c>
      <c r="G204" s="42" t="s">
        <v>189</v>
      </c>
      <c r="H204" s="42" t="s">
        <v>1118</v>
      </c>
      <c r="I204" s="42" t="s">
        <v>1119</v>
      </c>
      <c r="J204" s="42" t="s">
        <v>98</v>
      </c>
      <c r="K204" s="42" t="s">
        <v>1118</v>
      </c>
      <c r="L204" s="42" t="s">
        <v>1124</v>
      </c>
      <c r="M204" s="42" t="s">
        <v>1125</v>
      </c>
      <c r="N204" s="42" t="s">
        <v>404</v>
      </c>
      <c r="O204" s="42" t="s">
        <v>59</v>
      </c>
      <c r="P204" s="42" t="s">
        <v>1126</v>
      </c>
      <c r="Q204" s="45">
        <v>46150.8446412037</v>
      </c>
      <c r="R204" s="45">
        <v>46150.84674768519</v>
      </c>
      <c r="S204" s="43">
        <v>174.0</v>
      </c>
      <c r="T204" s="45">
        <v>46150.850335648145</v>
      </c>
      <c r="U204" s="43">
        <v>2059.0</v>
      </c>
      <c r="V204" s="43">
        <v>5.0</v>
      </c>
      <c r="W204" s="115">
        <v>0.0</v>
      </c>
      <c r="X204" s="43">
        <v>0.0</v>
      </c>
      <c r="Y204" s="43">
        <v>0.0</v>
      </c>
      <c r="Z204" s="43">
        <v>0.0</v>
      </c>
      <c r="AA204" s="43">
        <v>0.0</v>
      </c>
      <c r="AB204" s="43">
        <v>0.0</v>
      </c>
      <c r="AC204" s="43">
        <v>0.0</v>
      </c>
      <c r="AD204" s="43">
        <v>0.0</v>
      </c>
      <c r="AE204" s="43">
        <v>0.0</v>
      </c>
      <c r="AF204" s="42" t="s">
        <v>61</v>
      </c>
      <c r="AG204" s="116" t="b">
        <v>0</v>
      </c>
      <c r="AH204" s="116" t="b">
        <v>0</v>
      </c>
      <c r="AI204" s="116" t="b">
        <v>0</v>
      </c>
      <c r="AJ204" s="116" t="b">
        <v>0</v>
      </c>
      <c r="AK204" s="116" t="b">
        <v>0</v>
      </c>
      <c r="AL204" s="116" t="b">
        <v>0</v>
      </c>
      <c r="AM204" s="49" t="s">
        <v>1127</v>
      </c>
      <c r="AN204" s="100">
        <v>46150.0</v>
      </c>
      <c r="AO204" s="35" t="s">
        <v>1125</v>
      </c>
      <c r="AP204" s="36"/>
      <c r="AQ204" s="37"/>
      <c r="AR204" s="37"/>
      <c r="AS204" s="35"/>
      <c r="AT204" s="39" t="b">
        <v>1</v>
      </c>
      <c r="AU204" s="51" t="b">
        <v>0</v>
      </c>
      <c r="AV204" s="51" t="b">
        <v>0</v>
      </c>
      <c r="AW204" s="40"/>
    </row>
    <row r="205" hidden="1" outlineLevel="1">
      <c r="A205" s="41"/>
      <c r="B205" s="26" t="s">
        <v>1128</v>
      </c>
      <c r="C205" s="42" t="s">
        <v>1129</v>
      </c>
      <c r="D205" s="42" t="s">
        <v>50</v>
      </c>
      <c r="E205" s="43">
        <v>2023.0</v>
      </c>
      <c r="F205" s="42" t="s">
        <v>188</v>
      </c>
      <c r="G205" s="42" t="s">
        <v>189</v>
      </c>
      <c r="H205" s="42" t="s">
        <v>1130</v>
      </c>
      <c r="I205" s="42" t="s">
        <v>1131</v>
      </c>
      <c r="J205" s="42" t="s">
        <v>55</v>
      </c>
      <c r="K205" s="42" t="s">
        <v>1130</v>
      </c>
      <c r="L205" s="42" t="s">
        <v>1132</v>
      </c>
      <c r="M205" s="42" t="s">
        <v>1133</v>
      </c>
      <c r="N205" s="42" t="s">
        <v>58</v>
      </c>
      <c r="O205" s="42" t="s">
        <v>59</v>
      </c>
      <c r="P205" s="42" t="s">
        <v>1134</v>
      </c>
      <c r="Q205" s="45">
        <v>46151.037777777776</v>
      </c>
      <c r="R205" s="45">
        <v>46151.04107638889</v>
      </c>
      <c r="S205" s="43">
        <v>252.0</v>
      </c>
      <c r="T205" s="45">
        <v>46151.04425925926</v>
      </c>
      <c r="U205" s="43">
        <v>630.0</v>
      </c>
      <c r="V205" s="43">
        <v>2.0</v>
      </c>
      <c r="W205" s="115">
        <v>7425.0</v>
      </c>
      <c r="X205" s="43">
        <v>5.0</v>
      </c>
      <c r="Y205" s="43">
        <v>0.0</v>
      </c>
      <c r="Z205" s="43">
        <v>0.0</v>
      </c>
      <c r="AA205" s="43">
        <v>2.0</v>
      </c>
      <c r="AB205" s="43">
        <v>0.0</v>
      </c>
      <c r="AC205" s="43">
        <v>0.0</v>
      </c>
      <c r="AD205" s="43">
        <v>1.0</v>
      </c>
      <c r="AE205" s="43">
        <v>0.0</v>
      </c>
      <c r="AF205" s="42" t="s">
        <v>61</v>
      </c>
      <c r="AG205" s="116" t="b">
        <v>0</v>
      </c>
      <c r="AH205" s="116" t="b">
        <v>0</v>
      </c>
      <c r="AI205" s="116" t="b">
        <v>0</v>
      </c>
      <c r="AJ205" s="116" t="b">
        <v>0</v>
      </c>
      <c r="AK205" s="116" t="b">
        <v>0</v>
      </c>
      <c r="AL205" s="116" t="b">
        <v>0</v>
      </c>
      <c r="AM205" s="49" t="s">
        <v>78</v>
      </c>
      <c r="AN205" s="100">
        <v>46150.0</v>
      </c>
      <c r="AO205" s="35" t="s">
        <v>1133</v>
      </c>
      <c r="AP205" s="36"/>
      <c r="AQ205" s="37"/>
      <c r="AR205" s="37"/>
      <c r="AS205" s="35"/>
      <c r="AT205" s="39" t="b">
        <v>1</v>
      </c>
      <c r="AU205" s="51" t="b">
        <v>0</v>
      </c>
      <c r="AV205" s="51" t="b">
        <v>0</v>
      </c>
      <c r="AW205" s="40"/>
    </row>
    <row r="206" hidden="1" outlineLevel="1">
      <c r="A206" s="41"/>
      <c r="B206" s="26" t="s">
        <v>1135</v>
      </c>
      <c r="C206" s="42" t="s">
        <v>1129</v>
      </c>
      <c r="D206" s="42" t="s">
        <v>50</v>
      </c>
      <c r="E206" s="43">
        <v>2023.0</v>
      </c>
      <c r="F206" s="42" t="s">
        <v>188</v>
      </c>
      <c r="G206" s="42" t="s">
        <v>220</v>
      </c>
      <c r="H206" s="42" t="s">
        <v>1130</v>
      </c>
      <c r="I206" s="42" t="s">
        <v>1131</v>
      </c>
      <c r="J206" s="42" t="s">
        <v>55</v>
      </c>
      <c r="K206" s="42" t="s">
        <v>1130</v>
      </c>
      <c r="L206" s="44" t="s">
        <v>1132</v>
      </c>
      <c r="M206" s="42" t="s">
        <v>1136</v>
      </c>
      <c r="N206" s="42" t="s">
        <v>58</v>
      </c>
      <c r="O206" s="42" t="s">
        <v>59</v>
      </c>
      <c r="P206" s="42" t="s">
        <v>1137</v>
      </c>
      <c r="Q206" s="45">
        <v>46151.051666666666</v>
      </c>
      <c r="R206" s="45">
        <v>46151.065567129626</v>
      </c>
      <c r="S206" s="43">
        <v>1183.0</v>
      </c>
      <c r="T206" s="45">
        <v>46151.06837962963</v>
      </c>
      <c r="U206" s="43">
        <v>1535.0</v>
      </c>
      <c r="V206" s="43">
        <v>2.0</v>
      </c>
      <c r="W206" s="115">
        <v>6725.0</v>
      </c>
      <c r="X206" s="43">
        <v>5.0</v>
      </c>
      <c r="Y206" s="43">
        <v>0.0</v>
      </c>
      <c r="Z206" s="43">
        <v>0.0</v>
      </c>
      <c r="AA206" s="43">
        <v>2.0</v>
      </c>
      <c r="AB206" s="43">
        <v>0.0</v>
      </c>
      <c r="AC206" s="43">
        <v>0.0</v>
      </c>
      <c r="AD206" s="43">
        <v>0.0</v>
      </c>
      <c r="AE206" s="43">
        <v>0.0</v>
      </c>
      <c r="AF206" s="42" t="s">
        <v>61</v>
      </c>
      <c r="AG206" s="116" t="b">
        <v>0</v>
      </c>
      <c r="AH206" s="116" t="b">
        <v>0</v>
      </c>
      <c r="AI206" s="116" t="b">
        <v>0</v>
      </c>
      <c r="AJ206" s="116" t="b">
        <v>0</v>
      </c>
      <c r="AK206" s="116" t="b">
        <v>0</v>
      </c>
      <c r="AL206" s="116" t="b">
        <v>0</v>
      </c>
      <c r="AM206" s="49" t="s">
        <v>223</v>
      </c>
      <c r="AN206" s="100">
        <v>46150.0</v>
      </c>
      <c r="AO206" s="35" t="s">
        <v>1136</v>
      </c>
      <c r="AP206" s="36"/>
      <c r="AQ206" s="37"/>
      <c r="AR206" s="37"/>
      <c r="AS206" s="35"/>
      <c r="AT206" s="39" t="b">
        <v>1</v>
      </c>
      <c r="AU206" s="51" t="b">
        <v>0</v>
      </c>
      <c r="AV206" s="51" t="b">
        <v>0</v>
      </c>
      <c r="AW206" s="40"/>
    </row>
    <row r="207" hidden="1" outlineLevel="1">
      <c r="A207" s="41"/>
      <c r="B207" s="26" t="s">
        <v>1138</v>
      </c>
      <c r="C207" s="65" t="s">
        <v>1139</v>
      </c>
      <c r="D207" s="65" t="s">
        <v>50</v>
      </c>
      <c r="E207" s="66">
        <v>2023.0</v>
      </c>
      <c r="F207" s="65" t="s">
        <v>188</v>
      </c>
      <c r="G207" s="65" t="s">
        <v>189</v>
      </c>
      <c r="H207" s="65" t="s">
        <v>1140</v>
      </c>
      <c r="I207" s="65" t="s">
        <v>1141</v>
      </c>
      <c r="J207" s="65" t="s">
        <v>55</v>
      </c>
      <c r="K207" s="65" t="s">
        <v>1140</v>
      </c>
      <c r="L207" s="67" t="s">
        <v>1142</v>
      </c>
      <c r="M207" s="65" t="s">
        <v>1143</v>
      </c>
      <c r="N207" s="65" t="s">
        <v>76</v>
      </c>
      <c r="O207" s="65" t="s">
        <v>59</v>
      </c>
      <c r="P207" s="65" t="s">
        <v>1144</v>
      </c>
      <c r="Q207" s="68">
        <v>46150.84462962963</v>
      </c>
      <c r="R207" s="68">
        <v>46150.84652777778</v>
      </c>
      <c r="S207" s="66">
        <v>151.0</v>
      </c>
      <c r="T207" s="68">
        <v>46150.85099537037</v>
      </c>
      <c r="U207" s="66">
        <v>2344.0</v>
      </c>
      <c r="V207" s="66">
        <v>2.0</v>
      </c>
      <c r="W207" s="161">
        <v>7257.5</v>
      </c>
      <c r="X207" s="66">
        <v>3.0</v>
      </c>
      <c r="Y207" s="66">
        <v>1.0</v>
      </c>
      <c r="Z207" s="66">
        <v>14.0</v>
      </c>
      <c r="AA207" s="66">
        <v>1.0</v>
      </c>
      <c r="AB207" s="66">
        <v>0.0</v>
      </c>
      <c r="AC207" s="66">
        <v>0.0</v>
      </c>
      <c r="AD207" s="66">
        <v>0.0</v>
      </c>
      <c r="AE207" s="66">
        <v>0.0</v>
      </c>
      <c r="AF207" s="65" t="s">
        <v>61</v>
      </c>
      <c r="AG207" s="162" t="b">
        <v>0</v>
      </c>
      <c r="AH207" s="162" t="b">
        <v>0</v>
      </c>
      <c r="AI207" s="162" t="b">
        <v>0</v>
      </c>
      <c r="AJ207" s="162" t="b">
        <v>0</v>
      </c>
      <c r="AK207" s="162" t="b">
        <v>0</v>
      </c>
      <c r="AL207" s="162" t="b">
        <v>0</v>
      </c>
      <c r="AM207" s="72"/>
      <c r="AN207" s="100">
        <v>46150.0</v>
      </c>
      <c r="AO207" s="35" t="s">
        <v>1143</v>
      </c>
      <c r="AP207" s="36"/>
      <c r="AQ207" s="37"/>
      <c r="AR207" s="37"/>
      <c r="AS207" s="50"/>
      <c r="AT207" s="39" t="b">
        <v>1</v>
      </c>
      <c r="AU207" s="51" t="b">
        <v>0</v>
      </c>
      <c r="AV207" s="51" t="b">
        <v>0</v>
      </c>
      <c r="AW207" s="40"/>
    </row>
    <row r="208" hidden="1" outlineLevel="1">
      <c r="A208" s="41"/>
      <c r="B208" s="26" t="s">
        <v>1145</v>
      </c>
      <c r="C208" s="65" t="s">
        <v>1139</v>
      </c>
      <c r="D208" s="65" t="s">
        <v>50</v>
      </c>
      <c r="E208" s="66">
        <v>2023.0</v>
      </c>
      <c r="F208" s="67" t="s">
        <v>188</v>
      </c>
      <c r="G208" s="67" t="s">
        <v>189</v>
      </c>
      <c r="H208" s="67" t="s">
        <v>1140</v>
      </c>
      <c r="I208" s="67" t="s">
        <v>1141</v>
      </c>
      <c r="J208" s="67" t="s">
        <v>55</v>
      </c>
      <c r="K208" s="67" t="s">
        <v>1140</v>
      </c>
      <c r="L208" s="67" t="s">
        <v>1142</v>
      </c>
      <c r="M208" s="67" t="s">
        <v>1146</v>
      </c>
      <c r="N208" s="67" t="s">
        <v>76</v>
      </c>
      <c r="O208" s="67" t="s">
        <v>59</v>
      </c>
      <c r="P208" s="67" t="s">
        <v>1147</v>
      </c>
      <c r="Q208" s="68">
        <v>46150.86355324074</v>
      </c>
      <c r="R208" s="68">
        <v>46150.86482638889</v>
      </c>
      <c r="S208" s="69">
        <v>98.0</v>
      </c>
      <c r="T208" s="68">
        <v>46150.87027777778</v>
      </c>
      <c r="U208" s="69">
        <v>1468.0</v>
      </c>
      <c r="V208" s="69">
        <v>2.0</v>
      </c>
      <c r="W208" s="70">
        <v>6632.5</v>
      </c>
      <c r="X208" s="69">
        <v>3.0</v>
      </c>
      <c r="Y208" s="69">
        <v>1.0</v>
      </c>
      <c r="Z208" s="69">
        <v>14.0</v>
      </c>
      <c r="AA208" s="69">
        <v>0.0</v>
      </c>
      <c r="AB208" s="69">
        <v>0.0</v>
      </c>
      <c r="AC208" s="69">
        <v>0.0</v>
      </c>
      <c r="AD208" s="69">
        <v>0.0</v>
      </c>
      <c r="AE208" s="69">
        <v>0.0</v>
      </c>
      <c r="AF208" s="67" t="s">
        <v>61</v>
      </c>
      <c r="AG208" s="71" t="b">
        <v>0</v>
      </c>
      <c r="AH208" s="71" t="b">
        <v>0</v>
      </c>
      <c r="AI208" s="71" t="b">
        <v>0</v>
      </c>
      <c r="AJ208" s="71" t="b">
        <v>0</v>
      </c>
      <c r="AK208" s="71" t="b">
        <v>0</v>
      </c>
      <c r="AL208" s="71" t="b">
        <v>0</v>
      </c>
      <c r="AM208" s="73" t="s">
        <v>758</v>
      </c>
      <c r="AN208" s="100">
        <v>46150.0</v>
      </c>
      <c r="AO208" s="35" t="s">
        <v>1146</v>
      </c>
      <c r="AP208" s="36"/>
      <c r="AQ208" s="37"/>
      <c r="AR208" s="37"/>
      <c r="AS208" s="35" t="s">
        <v>406</v>
      </c>
      <c r="AT208" s="39" t="b">
        <v>1</v>
      </c>
      <c r="AU208" s="51" t="b">
        <v>0</v>
      </c>
      <c r="AV208" s="51" t="b">
        <v>0</v>
      </c>
      <c r="AW208" s="40"/>
    </row>
    <row r="209" hidden="1" outlineLevel="1">
      <c r="A209" s="41"/>
      <c r="B209" s="26" t="s">
        <v>1148</v>
      </c>
      <c r="C209" s="67" t="s">
        <v>1139</v>
      </c>
      <c r="D209" s="67" t="s">
        <v>50</v>
      </c>
      <c r="E209" s="69">
        <v>2023.0</v>
      </c>
      <c r="F209" s="67" t="s">
        <v>188</v>
      </c>
      <c r="G209" s="67" t="s">
        <v>189</v>
      </c>
      <c r="H209" s="67" t="s">
        <v>1140</v>
      </c>
      <c r="I209" s="67" t="s">
        <v>1141</v>
      </c>
      <c r="J209" s="67" t="s">
        <v>55</v>
      </c>
      <c r="K209" s="67" t="s">
        <v>1140</v>
      </c>
      <c r="L209" s="67" t="s">
        <v>1142</v>
      </c>
      <c r="M209" s="67" t="s">
        <v>1149</v>
      </c>
      <c r="N209" s="67" t="s">
        <v>76</v>
      </c>
      <c r="O209" s="67" t="s">
        <v>59</v>
      </c>
      <c r="P209" s="67" t="s">
        <v>1150</v>
      </c>
      <c r="Q209" s="68">
        <v>46150.88892361111</v>
      </c>
      <c r="R209" s="68">
        <v>46150.89083333333</v>
      </c>
      <c r="S209" s="69">
        <v>152.0</v>
      </c>
      <c r="T209" s="68">
        <v>46150.90060185185</v>
      </c>
      <c r="U209" s="69">
        <v>2370.0</v>
      </c>
      <c r="V209" s="69">
        <v>2.0</v>
      </c>
      <c r="W209" s="70">
        <v>6410.0</v>
      </c>
      <c r="X209" s="69">
        <v>2.0</v>
      </c>
      <c r="Y209" s="69">
        <v>1.0</v>
      </c>
      <c r="Z209" s="69">
        <v>14.0</v>
      </c>
      <c r="AA209" s="69">
        <v>0.0</v>
      </c>
      <c r="AB209" s="69">
        <v>0.0</v>
      </c>
      <c r="AC209" s="69">
        <v>0.0</v>
      </c>
      <c r="AD209" s="69">
        <v>0.0</v>
      </c>
      <c r="AE209" s="69">
        <v>0.0</v>
      </c>
      <c r="AF209" s="67" t="s">
        <v>61</v>
      </c>
      <c r="AG209" s="71" t="b">
        <v>0</v>
      </c>
      <c r="AH209" s="71" t="b">
        <v>0</v>
      </c>
      <c r="AI209" s="71" t="b">
        <v>0</v>
      </c>
      <c r="AJ209" s="71" t="b">
        <v>0</v>
      </c>
      <c r="AK209" s="71" t="b">
        <v>0</v>
      </c>
      <c r="AL209" s="71" t="b">
        <v>0</v>
      </c>
      <c r="AM209" s="73" t="s">
        <v>1151</v>
      </c>
      <c r="AN209" s="100">
        <v>46150.0</v>
      </c>
      <c r="AO209" s="35" t="s">
        <v>1149</v>
      </c>
      <c r="AP209" s="36" t="s">
        <v>62</v>
      </c>
      <c r="AQ209" s="37"/>
      <c r="AR209" s="37" t="s">
        <v>1152</v>
      </c>
      <c r="AS209" s="35" t="s">
        <v>1153</v>
      </c>
      <c r="AT209" s="39" t="b">
        <v>0</v>
      </c>
      <c r="AU209" s="39" t="b">
        <v>1</v>
      </c>
      <c r="AV209" s="51" t="b">
        <v>0</v>
      </c>
      <c r="AW209" s="40"/>
    </row>
    <row r="210" hidden="1" outlineLevel="1">
      <c r="A210" s="41"/>
      <c r="B210" s="26" t="s">
        <v>1154</v>
      </c>
      <c r="C210" s="67" t="s">
        <v>1139</v>
      </c>
      <c r="D210" s="67" t="s">
        <v>50</v>
      </c>
      <c r="E210" s="69">
        <v>2023.0</v>
      </c>
      <c r="F210" s="67" t="s">
        <v>188</v>
      </c>
      <c r="G210" s="67" t="s">
        <v>220</v>
      </c>
      <c r="H210" s="67" t="s">
        <v>1140</v>
      </c>
      <c r="I210" s="67" t="s">
        <v>1141</v>
      </c>
      <c r="J210" s="67" t="s">
        <v>55</v>
      </c>
      <c r="K210" s="67" t="s">
        <v>1140</v>
      </c>
      <c r="L210" s="67" t="s">
        <v>1142</v>
      </c>
      <c r="M210" s="67" t="s">
        <v>1155</v>
      </c>
      <c r="N210" s="67" t="s">
        <v>76</v>
      </c>
      <c r="O210" s="67" t="s">
        <v>59</v>
      </c>
      <c r="P210" s="67" t="s">
        <v>1156</v>
      </c>
      <c r="Q210" s="68">
        <v>46150.918333333335</v>
      </c>
      <c r="R210" s="68">
        <v>46150.91993055555</v>
      </c>
      <c r="S210" s="69">
        <v>118.0</v>
      </c>
      <c r="T210" s="68">
        <v>46150.92896990741</v>
      </c>
      <c r="U210" s="69">
        <v>2404.0</v>
      </c>
      <c r="V210" s="69">
        <v>2.0</v>
      </c>
      <c r="W210" s="70">
        <v>6410.0</v>
      </c>
      <c r="X210" s="69">
        <v>2.0</v>
      </c>
      <c r="Y210" s="69">
        <v>1.0</v>
      </c>
      <c r="Z210" s="69">
        <v>14.0</v>
      </c>
      <c r="AA210" s="69">
        <v>0.0</v>
      </c>
      <c r="AB210" s="69">
        <v>0.0</v>
      </c>
      <c r="AC210" s="69">
        <v>0.0</v>
      </c>
      <c r="AD210" s="69">
        <v>0.0</v>
      </c>
      <c r="AE210" s="69">
        <v>0.0</v>
      </c>
      <c r="AF210" s="67" t="s">
        <v>61</v>
      </c>
      <c r="AG210" s="71" t="b">
        <v>0</v>
      </c>
      <c r="AH210" s="71" t="b">
        <v>0</v>
      </c>
      <c r="AI210" s="71" t="b">
        <v>0</v>
      </c>
      <c r="AJ210" s="71" t="b">
        <v>0</v>
      </c>
      <c r="AK210" s="71" t="b">
        <v>0</v>
      </c>
      <c r="AL210" s="71" t="b">
        <v>0</v>
      </c>
      <c r="AM210" s="83"/>
      <c r="AN210" s="100">
        <v>46150.0</v>
      </c>
      <c r="AO210" s="35" t="s">
        <v>1155</v>
      </c>
      <c r="AP210" s="36"/>
      <c r="AQ210" s="37"/>
      <c r="AR210" s="37"/>
      <c r="AS210" s="50"/>
      <c r="AT210" s="39" t="b">
        <v>0</v>
      </c>
      <c r="AU210" s="39" t="b">
        <v>1</v>
      </c>
      <c r="AV210" s="51" t="b">
        <v>0</v>
      </c>
      <c r="AW210" s="40"/>
    </row>
    <row r="211" hidden="1" outlineLevel="1">
      <c r="A211" s="41"/>
      <c r="B211" s="26" t="s">
        <v>1157</v>
      </c>
      <c r="C211" s="44" t="s">
        <v>1158</v>
      </c>
      <c r="D211" s="44" t="s">
        <v>50</v>
      </c>
      <c r="E211" s="46">
        <v>2023.0</v>
      </c>
      <c r="F211" s="44" t="s">
        <v>188</v>
      </c>
      <c r="G211" s="44" t="s">
        <v>189</v>
      </c>
      <c r="H211" s="44" t="s">
        <v>1159</v>
      </c>
      <c r="I211" s="44" t="s">
        <v>1160</v>
      </c>
      <c r="J211" s="44" t="s">
        <v>55</v>
      </c>
      <c r="K211" s="44" t="s">
        <v>1159</v>
      </c>
      <c r="L211" s="44" t="s">
        <v>1161</v>
      </c>
      <c r="M211" s="44" t="s">
        <v>1162</v>
      </c>
      <c r="N211" s="44" t="s">
        <v>58</v>
      </c>
      <c r="O211" s="44" t="s">
        <v>59</v>
      </c>
      <c r="P211" s="44" t="s">
        <v>1163</v>
      </c>
      <c r="Q211" s="45">
        <v>46150.84475694445</v>
      </c>
      <c r="R211" s="45">
        <v>46150.846180555556</v>
      </c>
      <c r="S211" s="46">
        <v>116.0</v>
      </c>
      <c r="T211" s="45">
        <v>46150.84988425926</v>
      </c>
      <c r="U211" s="46">
        <v>694.0</v>
      </c>
      <c r="V211" s="46">
        <v>2.0</v>
      </c>
      <c r="W211" s="47">
        <v>4630.0</v>
      </c>
      <c r="X211" s="46">
        <v>6.0</v>
      </c>
      <c r="Y211" s="46">
        <v>2.0</v>
      </c>
      <c r="Z211" s="46">
        <v>0.0</v>
      </c>
      <c r="AA211" s="46">
        <v>1.0</v>
      </c>
      <c r="AB211" s="46">
        <v>0.0</v>
      </c>
      <c r="AC211" s="46">
        <v>0.0</v>
      </c>
      <c r="AD211" s="46">
        <v>0.0</v>
      </c>
      <c r="AE211" s="46">
        <v>0.0</v>
      </c>
      <c r="AF211" s="44" t="s">
        <v>61</v>
      </c>
      <c r="AG211" s="48" t="b">
        <v>0</v>
      </c>
      <c r="AH211" s="48" t="b">
        <v>0</v>
      </c>
      <c r="AI211" s="48" t="b">
        <v>0</v>
      </c>
      <c r="AJ211" s="48" t="b">
        <v>0</v>
      </c>
      <c r="AK211" s="48" t="b">
        <v>0</v>
      </c>
      <c r="AL211" s="48" t="b">
        <v>0</v>
      </c>
      <c r="AM211" s="54"/>
      <c r="AN211" s="100">
        <v>46150.0</v>
      </c>
      <c r="AO211" s="35" t="s">
        <v>1162</v>
      </c>
      <c r="AP211" s="36"/>
      <c r="AQ211" s="37"/>
      <c r="AR211" s="37"/>
      <c r="AS211" s="50"/>
      <c r="AT211" s="39" t="b">
        <v>1</v>
      </c>
      <c r="AU211" s="51" t="b">
        <v>0</v>
      </c>
      <c r="AV211" s="51" t="b">
        <v>0</v>
      </c>
      <c r="AW211" s="40"/>
    </row>
    <row r="212" hidden="1" outlineLevel="1">
      <c r="A212" s="41"/>
      <c r="B212" s="26" t="s">
        <v>1164</v>
      </c>
      <c r="C212" s="44" t="s">
        <v>1158</v>
      </c>
      <c r="D212" s="44" t="s">
        <v>50</v>
      </c>
      <c r="E212" s="46">
        <v>2023.0</v>
      </c>
      <c r="F212" s="44" t="s">
        <v>188</v>
      </c>
      <c r="G212" s="44" t="s">
        <v>189</v>
      </c>
      <c r="H212" s="44" t="s">
        <v>1159</v>
      </c>
      <c r="I212" s="44" t="s">
        <v>1160</v>
      </c>
      <c r="J212" s="44" t="s">
        <v>55</v>
      </c>
      <c r="K212" s="44" t="s">
        <v>1159</v>
      </c>
      <c r="L212" s="44" t="s">
        <v>1161</v>
      </c>
      <c r="M212" s="44" t="s">
        <v>1165</v>
      </c>
      <c r="N212" s="44" t="s">
        <v>76</v>
      </c>
      <c r="O212" s="44" t="s">
        <v>59</v>
      </c>
      <c r="P212" s="44" t="s">
        <v>1166</v>
      </c>
      <c r="Q212" s="45">
        <v>46150.846342592595</v>
      </c>
      <c r="R212" s="45">
        <v>46150.84806712963</v>
      </c>
      <c r="S212" s="46">
        <v>143.0</v>
      </c>
      <c r="T212" s="45">
        <v>46150.856354166666</v>
      </c>
      <c r="U212" s="46">
        <v>1244.0</v>
      </c>
      <c r="V212" s="46">
        <v>2.0</v>
      </c>
      <c r="W212" s="47">
        <v>3845.0</v>
      </c>
      <c r="X212" s="46">
        <v>5.0</v>
      </c>
      <c r="Y212" s="46">
        <v>2.0</v>
      </c>
      <c r="Z212" s="46">
        <v>0.0</v>
      </c>
      <c r="AA212" s="46">
        <v>1.0</v>
      </c>
      <c r="AB212" s="46">
        <v>0.0</v>
      </c>
      <c r="AC212" s="46">
        <v>0.0</v>
      </c>
      <c r="AD212" s="46">
        <v>0.0</v>
      </c>
      <c r="AE212" s="46">
        <v>0.0</v>
      </c>
      <c r="AF212" s="44" t="s">
        <v>61</v>
      </c>
      <c r="AG212" s="48" t="b">
        <v>0</v>
      </c>
      <c r="AH212" s="48" t="b">
        <v>0</v>
      </c>
      <c r="AI212" s="48" t="b">
        <v>0</v>
      </c>
      <c r="AJ212" s="48" t="b">
        <v>0</v>
      </c>
      <c r="AK212" s="48" t="b">
        <v>0</v>
      </c>
      <c r="AL212" s="48" t="b">
        <v>0</v>
      </c>
      <c r="AM212" s="49" t="s">
        <v>68</v>
      </c>
      <c r="AN212" s="100">
        <v>46150.0</v>
      </c>
      <c r="AO212" s="35" t="s">
        <v>1165</v>
      </c>
      <c r="AP212" s="36"/>
      <c r="AQ212" s="37"/>
      <c r="AR212" s="37"/>
      <c r="AS212" s="35" t="s">
        <v>406</v>
      </c>
      <c r="AT212" s="39" t="b">
        <v>1</v>
      </c>
      <c r="AU212" s="51" t="b">
        <v>0</v>
      </c>
      <c r="AV212" s="51" t="b">
        <v>0</v>
      </c>
      <c r="AW212" s="40"/>
    </row>
    <row r="213" hidden="1" outlineLevel="1">
      <c r="A213" s="41"/>
      <c r="B213" s="26" t="s">
        <v>1167</v>
      </c>
      <c r="C213" s="124" t="s">
        <v>1168</v>
      </c>
      <c r="D213" s="127"/>
      <c r="E213" s="129"/>
      <c r="F213" s="127"/>
      <c r="G213" s="127"/>
      <c r="H213" s="127"/>
      <c r="I213" s="127"/>
      <c r="J213" s="127"/>
      <c r="K213" s="127"/>
      <c r="L213" s="127"/>
      <c r="M213" s="124" t="s">
        <v>1169</v>
      </c>
      <c r="N213" s="127"/>
      <c r="O213" s="127"/>
      <c r="P213" s="158"/>
      <c r="Q213" s="128"/>
      <c r="R213" s="128"/>
      <c r="S213" s="129"/>
      <c r="T213" s="128"/>
      <c r="U213" s="129"/>
      <c r="V213" s="129"/>
      <c r="W213" s="130"/>
      <c r="X213" s="129"/>
      <c r="Y213" s="129"/>
      <c r="Z213" s="129"/>
      <c r="AA213" s="129"/>
      <c r="AB213" s="129"/>
      <c r="AC213" s="129"/>
      <c r="AD213" s="129"/>
      <c r="AE213" s="129"/>
      <c r="AF213" s="127"/>
      <c r="AG213" s="98"/>
      <c r="AH213" s="98"/>
      <c r="AI213" s="98"/>
      <c r="AJ213" s="98"/>
      <c r="AK213" s="98"/>
      <c r="AL213" s="98"/>
      <c r="AM213" s="159"/>
      <c r="AN213" s="100">
        <v>46150.0</v>
      </c>
      <c r="AO213" s="35" t="s">
        <v>1169</v>
      </c>
      <c r="AP213" s="36" t="s">
        <v>232</v>
      </c>
      <c r="AQ213" s="37"/>
      <c r="AR213" s="37" t="s">
        <v>529</v>
      </c>
      <c r="AS213" s="35" t="s">
        <v>1170</v>
      </c>
      <c r="AT213" s="39" t="b">
        <v>0</v>
      </c>
      <c r="AU213" s="39" t="b">
        <v>1</v>
      </c>
      <c r="AV213" s="39" t="b">
        <v>1</v>
      </c>
      <c r="AW213" s="40"/>
    </row>
    <row r="214" hidden="1" outlineLevel="1">
      <c r="A214" s="41"/>
      <c r="B214" s="26" t="s">
        <v>1171</v>
      </c>
      <c r="C214" s="124" t="s">
        <v>1172</v>
      </c>
      <c r="D214" s="127"/>
      <c r="E214" s="129"/>
      <c r="F214" s="127"/>
      <c r="G214" s="127"/>
      <c r="H214" s="127"/>
      <c r="I214" s="127"/>
      <c r="J214" s="127"/>
      <c r="K214" s="127"/>
      <c r="L214" s="127"/>
      <c r="M214" s="124" t="s">
        <v>1173</v>
      </c>
      <c r="N214" s="127"/>
      <c r="O214" s="127"/>
      <c r="P214" s="158"/>
      <c r="Q214" s="128"/>
      <c r="R214" s="128"/>
      <c r="S214" s="129"/>
      <c r="T214" s="128"/>
      <c r="U214" s="129"/>
      <c r="V214" s="129"/>
      <c r="W214" s="130"/>
      <c r="X214" s="129"/>
      <c r="Y214" s="129"/>
      <c r="Z214" s="129"/>
      <c r="AA214" s="129"/>
      <c r="AB214" s="129"/>
      <c r="AC214" s="129"/>
      <c r="AD214" s="129"/>
      <c r="AE214" s="129"/>
      <c r="AF214" s="127"/>
      <c r="AG214" s="98"/>
      <c r="AH214" s="98"/>
      <c r="AI214" s="98"/>
      <c r="AJ214" s="98"/>
      <c r="AK214" s="98"/>
      <c r="AL214" s="98"/>
      <c r="AM214" s="99"/>
      <c r="AN214" s="100">
        <v>46150.0</v>
      </c>
      <c r="AO214" s="35" t="s">
        <v>1173</v>
      </c>
      <c r="AP214" s="36" t="s">
        <v>232</v>
      </c>
      <c r="AQ214" s="37"/>
      <c r="AR214" s="37" t="s">
        <v>1174</v>
      </c>
      <c r="AS214" s="35" t="s">
        <v>1175</v>
      </c>
      <c r="AT214" s="39" t="b">
        <v>0</v>
      </c>
      <c r="AU214" s="39" t="b">
        <v>1</v>
      </c>
      <c r="AV214" s="39" t="b">
        <v>1</v>
      </c>
      <c r="AW214" s="40"/>
    </row>
    <row r="215" hidden="1" outlineLevel="1">
      <c r="A215" s="41"/>
      <c r="B215" s="26" t="s">
        <v>1176</v>
      </c>
      <c r="C215" s="124" t="s">
        <v>1177</v>
      </c>
      <c r="D215" s="125"/>
      <c r="E215" s="126"/>
      <c r="F215" s="125"/>
      <c r="G215" s="125"/>
      <c r="H215" s="125"/>
      <c r="I215" s="125"/>
      <c r="J215" s="125"/>
      <c r="K215" s="125"/>
      <c r="L215" s="125"/>
      <c r="M215" s="124" t="s">
        <v>1178</v>
      </c>
      <c r="N215" s="125"/>
      <c r="O215" s="125"/>
      <c r="P215" s="166"/>
      <c r="Q215" s="128"/>
      <c r="R215" s="128"/>
      <c r="S215" s="126"/>
      <c r="T215" s="128"/>
      <c r="U215" s="126"/>
      <c r="V215" s="126"/>
      <c r="W215" s="167"/>
      <c r="X215" s="126"/>
      <c r="Y215" s="126"/>
      <c r="Z215" s="126"/>
      <c r="AA215" s="126"/>
      <c r="AB215" s="126"/>
      <c r="AC215" s="126"/>
      <c r="AD215" s="126"/>
      <c r="AE215" s="126"/>
      <c r="AF215" s="125"/>
      <c r="AG215" s="168"/>
      <c r="AH215" s="168"/>
      <c r="AI215" s="168"/>
      <c r="AJ215" s="168"/>
      <c r="AK215" s="168"/>
      <c r="AL215" s="168"/>
      <c r="AM215" s="159"/>
      <c r="AN215" s="100">
        <v>46150.0</v>
      </c>
      <c r="AO215" s="35" t="s">
        <v>1178</v>
      </c>
      <c r="AP215" s="36" t="s">
        <v>232</v>
      </c>
      <c r="AQ215" s="37"/>
      <c r="AR215" s="37" t="s">
        <v>1017</v>
      </c>
      <c r="AS215" s="35" t="s">
        <v>1179</v>
      </c>
      <c r="AT215" s="39" t="b">
        <v>0</v>
      </c>
      <c r="AU215" s="39" t="b">
        <v>1</v>
      </c>
      <c r="AV215" s="39" t="b">
        <v>1</v>
      </c>
      <c r="AW215" s="40"/>
    </row>
    <row r="216" hidden="1" outlineLevel="1">
      <c r="A216" s="41"/>
      <c r="B216" s="26" t="s">
        <v>1180</v>
      </c>
      <c r="C216" s="67" t="s">
        <v>1181</v>
      </c>
      <c r="D216" s="67" t="s">
        <v>50</v>
      </c>
      <c r="E216" s="69">
        <v>2023.0</v>
      </c>
      <c r="F216" s="67" t="s">
        <v>188</v>
      </c>
      <c r="G216" s="67" t="s">
        <v>189</v>
      </c>
      <c r="H216" s="67" t="s">
        <v>1182</v>
      </c>
      <c r="I216" s="67" t="s">
        <v>1183</v>
      </c>
      <c r="J216" s="67" t="s">
        <v>55</v>
      </c>
      <c r="K216" s="67" t="s">
        <v>1182</v>
      </c>
      <c r="L216" s="67" t="s">
        <v>1184</v>
      </c>
      <c r="M216" s="67" t="s">
        <v>1185</v>
      </c>
      <c r="N216" s="67" t="s">
        <v>58</v>
      </c>
      <c r="O216" s="67" t="s">
        <v>59</v>
      </c>
      <c r="P216" s="67" t="s">
        <v>1186</v>
      </c>
      <c r="Q216" s="68">
        <v>46150.81087962963</v>
      </c>
      <c r="R216" s="68">
        <v>46150.81353009259</v>
      </c>
      <c r="S216" s="69">
        <v>161.0</v>
      </c>
      <c r="T216" s="68">
        <v>46150.815</v>
      </c>
      <c r="U216" s="69">
        <v>1293.0</v>
      </c>
      <c r="V216" s="69">
        <v>4.0</v>
      </c>
      <c r="W216" s="70">
        <v>1275.0</v>
      </c>
      <c r="X216" s="69">
        <v>0.0</v>
      </c>
      <c r="Y216" s="69">
        <v>0.0</v>
      </c>
      <c r="Z216" s="69">
        <v>1.0</v>
      </c>
      <c r="AA216" s="69">
        <v>1.0</v>
      </c>
      <c r="AB216" s="69">
        <v>0.0</v>
      </c>
      <c r="AC216" s="69">
        <v>0.0</v>
      </c>
      <c r="AD216" s="69">
        <v>0.0</v>
      </c>
      <c r="AE216" s="69">
        <v>0.0</v>
      </c>
      <c r="AF216" s="67" t="s">
        <v>61</v>
      </c>
      <c r="AG216" s="71" t="b">
        <v>0</v>
      </c>
      <c r="AH216" s="71" t="b">
        <v>0</v>
      </c>
      <c r="AI216" s="71" t="b">
        <v>0</v>
      </c>
      <c r="AJ216" s="71" t="b">
        <v>0</v>
      </c>
      <c r="AK216" s="71" t="b">
        <v>0</v>
      </c>
      <c r="AL216" s="71" t="b">
        <v>0</v>
      </c>
      <c r="AM216" s="111"/>
      <c r="AN216" s="100">
        <v>46150.0</v>
      </c>
      <c r="AO216" s="35" t="s">
        <v>1185</v>
      </c>
      <c r="AP216" s="36"/>
      <c r="AQ216" s="37"/>
      <c r="AR216" s="37"/>
      <c r="AS216" s="50"/>
      <c r="AT216" s="39" t="b">
        <v>1</v>
      </c>
      <c r="AU216" s="51" t="b">
        <v>0</v>
      </c>
      <c r="AV216" s="51" t="b">
        <v>0</v>
      </c>
      <c r="AW216" s="40"/>
    </row>
    <row r="217" hidden="1" outlineLevel="1">
      <c r="A217" s="41"/>
      <c r="B217" s="26" t="s">
        <v>1187</v>
      </c>
      <c r="C217" s="169" t="s">
        <v>1181</v>
      </c>
      <c r="D217" s="169" t="s">
        <v>50</v>
      </c>
      <c r="E217" s="170">
        <v>2023.0</v>
      </c>
      <c r="F217" s="169" t="s">
        <v>188</v>
      </c>
      <c r="G217" s="169" t="s">
        <v>189</v>
      </c>
      <c r="H217" s="169" t="s">
        <v>1182</v>
      </c>
      <c r="I217" s="169" t="s">
        <v>1183</v>
      </c>
      <c r="J217" s="169" t="s">
        <v>98</v>
      </c>
      <c r="K217" s="169" t="s">
        <v>1182</v>
      </c>
      <c r="L217" s="169" t="s">
        <v>1188</v>
      </c>
      <c r="M217" s="169" t="s">
        <v>1189</v>
      </c>
      <c r="N217" s="169" t="s">
        <v>404</v>
      </c>
      <c r="O217" s="169" t="s">
        <v>59</v>
      </c>
      <c r="P217" s="169" t="s">
        <v>1190</v>
      </c>
      <c r="Q217" s="171">
        <v>46150.8293287037</v>
      </c>
      <c r="R217" s="171">
        <v>46150.83231481481</v>
      </c>
      <c r="S217" s="170">
        <v>207.0</v>
      </c>
      <c r="T217" s="171">
        <v>46150.83725694445</v>
      </c>
      <c r="U217" s="170">
        <v>994.0</v>
      </c>
      <c r="V217" s="170">
        <v>5.0</v>
      </c>
      <c r="W217" s="172">
        <v>0.0</v>
      </c>
      <c r="X217" s="170">
        <v>0.0</v>
      </c>
      <c r="Y217" s="170">
        <v>0.0</v>
      </c>
      <c r="Z217" s="170">
        <v>0.0</v>
      </c>
      <c r="AA217" s="170">
        <v>0.0</v>
      </c>
      <c r="AB217" s="170">
        <v>0.0</v>
      </c>
      <c r="AC217" s="170">
        <v>0.0</v>
      </c>
      <c r="AD217" s="170">
        <v>0.0</v>
      </c>
      <c r="AE217" s="170">
        <v>0.0</v>
      </c>
      <c r="AF217" s="169" t="s">
        <v>61</v>
      </c>
      <c r="AG217" s="173" t="b">
        <v>0</v>
      </c>
      <c r="AH217" s="173" t="b">
        <v>0</v>
      </c>
      <c r="AI217" s="173" t="b">
        <v>0</v>
      </c>
      <c r="AJ217" s="173" t="b">
        <v>0</v>
      </c>
      <c r="AK217" s="173" t="b">
        <v>0</v>
      </c>
      <c r="AL217" s="173" t="b">
        <v>0</v>
      </c>
      <c r="AM217" s="174" t="s">
        <v>1191</v>
      </c>
      <c r="AN217" s="100">
        <v>46150.0</v>
      </c>
      <c r="AO217" s="35" t="s">
        <v>1189</v>
      </c>
      <c r="AP217" s="36"/>
      <c r="AQ217" s="37"/>
      <c r="AR217" s="37"/>
      <c r="AS217" s="35"/>
      <c r="AT217" s="39" t="b">
        <v>1</v>
      </c>
      <c r="AU217" s="51" t="b">
        <v>0</v>
      </c>
      <c r="AV217" s="51" t="b">
        <v>0</v>
      </c>
      <c r="AW217" s="40"/>
    </row>
    <row r="218">
      <c r="A218" s="25" t="s">
        <v>1192</v>
      </c>
      <c r="B218" s="26" t="s">
        <v>1193</v>
      </c>
      <c r="C218" s="44" t="s">
        <v>1194</v>
      </c>
      <c r="D218" s="44" t="s">
        <v>50</v>
      </c>
      <c r="E218" s="46">
        <v>2021.0</v>
      </c>
      <c r="F218" s="44" t="s">
        <v>51</v>
      </c>
      <c r="G218" s="44" t="s">
        <v>52</v>
      </c>
      <c r="H218" s="44" t="s">
        <v>1195</v>
      </c>
      <c r="I218" s="44" t="s">
        <v>1196</v>
      </c>
      <c r="J218" s="44" t="s">
        <v>55</v>
      </c>
      <c r="K218" s="44" t="s">
        <v>1195</v>
      </c>
      <c r="L218" s="44" t="s">
        <v>1197</v>
      </c>
      <c r="M218" s="44" t="s">
        <v>1198</v>
      </c>
      <c r="N218" s="44" t="s">
        <v>58</v>
      </c>
      <c r="O218" s="44" t="s">
        <v>59</v>
      </c>
      <c r="P218" s="112" t="s">
        <v>1199</v>
      </c>
      <c r="Q218" s="45">
        <v>46151.83611111111</v>
      </c>
      <c r="R218" s="45">
        <v>46151.8375</v>
      </c>
      <c r="S218" s="46">
        <v>110.0</v>
      </c>
      <c r="T218" s="45">
        <v>46151.84027777778</v>
      </c>
      <c r="U218" s="46">
        <v>428.0</v>
      </c>
      <c r="V218" s="46">
        <v>2.0</v>
      </c>
      <c r="W218" s="47">
        <v>7715.0</v>
      </c>
      <c r="X218" s="46">
        <v>1.0</v>
      </c>
      <c r="Y218" s="46">
        <v>3.0</v>
      </c>
      <c r="Z218" s="46">
        <v>4.0</v>
      </c>
      <c r="AA218" s="46">
        <v>7.0</v>
      </c>
      <c r="AB218" s="46">
        <v>0.0</v>
      </c>
      <c r="AC218" s="46">
        <v>0.0</v>
      </c>
      <c r="AD218" s="46">
        <v>1.0</v>
      </c>
      <c r="AE218" s="46">
        <v>0.0</v>
      </c>
      <c r="AF218" s="44" t="s">
        <v>61</v>
      </c>
      <c r="AG218" s="48" t="b">
        <v>0</v>
      </c>
      <c r="AH218" s="48" t="b">
        <v>0</v>
      </c>
      <c r="AI218" s="48" t="b">
        <v>0</v>
      </c>
      <c r="AJ218" s="48" t="b">
        <v>0</v>
      </c>
      <c r="AK218" s="48" t="b">
        <v>0</v>
      </c>
      <c r="AL218" s="48" t="b">
        <v>0</v>
      </c>
      <c r="AM218" s="54"/>
      <c r="AN218" s="100">
        <v>46151.0</v>
      </c>
      <c r="AO218" s="35" t="s">
        <v>1198</v>
      </c>
      <c r="AP218" s="36"/>
      <c r="AQ218" s="37"/>
      <c r="AR218" s="37"/>
      <c r="AS218" s="35"/>
      <c r="AT218" s="39" t="b">
        <v>1</v>
      </c>
      <c r="AU218" s="51" t="b">
        <v>0</v>
      </c>
      <c r="AV218" s="51" t="b">
        <v>0</v>
      </c>
      <c r="AW218" s="40"/>
    </row>
    <row r="219" outlineLevel="1">
      <c r="A219" s="41"/>
      <c r="B219" s="26" t="s">
        <v>1200</v>
      </c>
      <c r="C219" s="44" t="s">
        <v>1194</v>
      </c>
      <c r="D219" s="44" t="s">
        <v>50</v>
      </c>
      <c r="E219" s="46">
        <v>2021.0</v>
      </c>
      <c r="F219" s="44" t="s">
        <v>51</v>
      </c>
      <c r="G219" s="44" t="s">
        <v>52</v>
      </c>
      <c r="H219" s="44" t="s">
        <v>1195</v>
      </c>
      <c r="I219" s="44" t="s">
        <v>1196</v>
      </c>
      <c r="J219" s="44" t="s">
        <v>55</v>
      </c>
      <c r="K219" s="44" t="s">
        <v>1195</v>
      </c>
      <c r="L219" s="44" t="s">
        <v>1197</v>
      </c>
      <c r="M219" s="44" t="s">
        <v>1201</v>
      </c>
      <c r="N219" s="44" t="s">
        <v>58</v>
      </c>
      <c r="O219" s="44" t="s">
        <v>59</v>
      </c>
      <c r="P219" s="112" t="s">
        <v>1202</v>
      </c>
      <c r="Q219" s="45">
        <v>46151.84444444445</v>
      </c>
      <c r="R219" s="45">
        <v>46151.84583333333</v>
      </c>
      <c r="S219" s="46">
        <v>91.0</v>
      </c>
      <c r="T219" s="45">
        <v>46151.85138888889</v>
      </c>
      <c r="U219" s="46">
        <v>660.0</v>
      </c>
      <c r="V219" s="46">
        <v>2.0</v>
      </c>
      <c r="W219" s="47">
        <v>7377.5</v>
      </c>
      <c r="X219" s="46">
        <v>1.0</v>
      </c>
      <c r="Y219" s="46">
        <v>3.0</v>
      </c>
      <c r="Z219" s="46">
        <v>4.0</v>
      </c>
      <c r="AA219" s="46">
        <v>7.0</v>
      </c>
      <c r="AB219" s="46">
        <v>0.0</v>
      </c>
      <c r="AC219" s="46">
        <v>0.0</v>
      </c>
      <c r="AD219" s="46">
        <v>0.0</v>
      </c>
      <c r="AE219" s="46">
        <v>0.0</v>
      </c>
      <c r="AF219" s="44" t="s">
        <v>61</v>
      </c>
      <c r="AG219" s="48" t="b">
        <v>0</v>
      </c>
      <c r="AH219" s="48" t="b">
        <v>0</v>
      </c>
      <c r="AI219" s="48" t="b">
        <v>0</v>
      </c>
      <c r="AJ219" s="48" t="b">
        <v>0</v>
      </c>
      <c r="AK219" s="48" t="b">
        <v>0</v>
      </c>
      <c r="AL219" s="48" t="b">
        <v>0</v>
      </c>
      <c r="AM219" s="49" t="s">
        <v>1203</v>
      </c>
      <c r="AN219" s="100">
        <v>46151.0</v>
      </c>
      <c r="AO219" s="35" t="s">
        <v>1201</v>
      </c>
      <c r="AP219" s="36"/>
      <c r="AQ219" s="37"/>
      <c r="AR219" s="37"/>
      <c r="AS219" s="35" t="s">
        <v>406</v>
      </c>
      <c r="AT219" s="39" t="b">
        <v>1</v>
      </c>
      <c r="AU219" s="51" t="b">
        <v>0</v>
      </c>
      <c r="AV219" s="51" t="b">
        <v>0</v>
      </c>
      <c r="AW219" s="40"/>
    </row>
    <row r="220" outlineLevel="1">
      <c r="A220" s="41"/>
      <c r="B220" s="26" t="s">
        <v>1204</v>
      </c>
      <c r="C220" s="175" t="s">
        <v>1205</v>
      </c>
      <c r="D220" s="175" t="s">
        <v>50</v>
      </c>
      <c r="E220" s="176">
        <v>2021.0</v>
      </c>
      <c r="F220" s="175" t="s">
        <v>146</v>
      </c>
      <c r="G220" s="175" t="s">
        <v>156</v>
      </c>
      <c r="H220" s="175" t="s">
        <v>1206</v>
      </c>
      <c r="I220" s="175" t="s">
        <v>1207</v>
      </c>
      <c r="J220" s="175" t="s">
        <v>55</v>
      </c>
      <c r="K220" s="175" t="s">
        <v>1206</v>
      </c>
      <c r="L220" s="177"/>
      <c r="M220" s="175" t="s">
        <v>1208</v>
      </c>
      <c r="N220" s="175" t="s">
        <v>58</v>
      </c>
      <c r="O220" s="175" t="s">
        <v>59</v>
      </c>
      <c r="P220" s="178" t="s">
        <v>1209</v>
      </c>
      <c r="Q220" s="179">
        <v>46151.75</v>
      </c>
      <c r="R220" s="179">
        <v>46151.75277777778</v>
      </c>
      <c r="S220" s="176">
        <v>227.0</v>
      </c>
      <c r="T220" s="179">
        <v>46151.75555555556</v>
      </c>
      <c r="U220" s="176">
        <v>550.0</v>
      </c>
      <c r="V220" s="176">
        <v>2.0</v>
      </c>
      <c r="W220" s="180">
        <v>9312.5</v>
      </c>
      <c r="X220" s="176">
        <v>9.0</v>
      </c>
      <c r="Y220" s="176">
        <v>1.0</v>
      </c>
      <c r="Z220" s="176">
        <v>4.0</v>
      </c>
      <c r="AA220" s="176">
        <v>0.0</v>
      </c>
      <c r="AB220" s="176">
        <v>2.0</v>
      </c>
      <c r="AC220" s="176">
        <v>0.0</v>
      </c>
      <c r="AD220" s="176">
        <v>0.0</v>
      </c>
      <c r="AE220" s="176">
        <v>0.0</v>
      </c>
      <c r="AF220" s="175" t="s">
        <v>61</v>
      </c>
      <c r="AG220" s="181" t="b">
        <v>0</v>
      </c>
      <c r="AH220" s="181" t="b">
        <v>0</v>
      </c>
      <c r="AI220" s="181" t="b">
        <v>0</v>
      </c>
      <c r="AJ220" s="181" t="b">
        <v>0</v>
      </c>
      <c r="AK220" s="181" t="b">
        <v>0</v>
      </c>
      <c r="AL220" s="181" t="b">
        <v>0</v>
      </c>
      <c r="AM220" s="182"/>
      <c r="AN220" s="100">
        <v>46151.0</v>
      </c>
      <c r="AO220" s="35" t="s">
        <v>1208</v>
      </c>
      <c r="AP220" s="36" t="s">
        <v>62</v>
      </c>
      <c r="AQ220" s="37"/>
      <c r="AR220" s="37" t="s">
        <v>302</v>
      </c>
      <c r="AS220" s="35" t="s">
        <v>1210</v>
      </c>
      <c r="AT220" s="39" t="b">
        <v>0</v>
      </c>
      <c r="AU220" s="39" t="b">
        <v>1</v>
      </c>
      <c r="AV220" s="39" t="b">
        <v>1</v>
      </c>
      <c r="AW220" s="40"/>
    </row>
    <row r="221" outlineLevel="1">
      <c r="A221" s="41"/>
      <c r="B221" s="26" t="s">
        <v>1211</v>
      </c>
      <c r="C221" s="175" t="s">
        <v>1205</v>
      </c>
      <c r="D221" s="175" t="s">
        <v>50</v>
      </c>
      <c r="E221" s="176">
        <v>2021.0</v>
      </c>
      <c r="F221" s="175" t="s">
        <v>146</v>
      </c>
      <c r="G221" s="175" t="s">
        <v>156</v>
      </c>
      <c r="H221" s="175" t="s">
        <v>1206</v>
      </c>
      <c r="I221" s="175" t="s">
        <v>1207</v>
      </c>
      <c r="J221" s="175" t="s">
        <v>55</v>
      </c>
      <c r="K221" s="175" t="s">
        <v>1206</v>
      </c>
      <c r="L221" s="177"/>
      <c r="M221" s="175" t="s">
        <v>1212</v>
      </c>
      <c r="N221" s="175" t="s">
        <v>76</v>
      </c>
      <c r="O221" s="175" t="s">
        <v>59</v>
      </c>
      <c r="P221" s="178" t="s">
        <v>1213</v>
      </c>
      <c r="Q221" s="179">
        <v>46151.75347222222</v>
      </c>
      <c r="R221" s="179">
        <v>46151.75763888889</v>
      </c>
      <c r="S221" s="176">
        <v>349.0</v>
      </c>
      <c r="T221" s="179">
        <v>46151.76458333333</v>
      </c>
      <c r="U221" s="176">
        <v>1006.0</v>
      </c>
      <c r="V221" s="176">
        <v>2.0</v>
      </c>
      <c r="W221" s="180">
        <v>7247.5</v>
      </c>
      <c r="X221" s="176">
        <v>8.0</v>
      </c>
      <c r="Y221" s="176">
        <v>1.0</v>
      </c>
      <c r="Z221" s="176">
        <v>2.0</v>
      </c>
      <c r="AA221" s="176">
        <v>0.0</v>
      </c>
      <c r="AB221" s="176">
        <v>2.0</v>
      </c>
      <c r="AC221" s="176">
        <v>0.0</v>
      </c>
      <c r="AD221" s="176">
        <v>0.0</v>
      </c>
      <c r="AE221" s="176">
        <v>0.0</v>
      </c>
      <c r="AF221" s="175" t="s">
        <v>61</v>
      </c>
      <c r="AG221" s="181" t="b">
        <v>0</v>
      </c>
      <c r="AH221" s="181" t="b">
        <v>0</v>
      </c>
      <c r="AI221" s="181" t="b">
        <v>0</v>
      </c>
      <c r="AJ221" s="181" t="b">
        <v>0</v>
      </c>
      <c r="AK221" s="181" t="b">
        <v>0</v>
      </c>
      <c r="AL221" s="181" t="b">
        <v>0</v>
      </c>
      <c r="AM221" s="183" t="s">
        <v>1214</v>
      </c>
      <c r="AN221" s="100">
        <v>46151.0</v>
      </c>
      <c r="AO221" s="35" t="s">
        <v>1212</v>
      </c>
      <c r="AP221" s="36"/>
      <c r="AQ221" s="37"/>
      <c r="AR221" s="37"/>
      <c r="AS221" s="50"/>
      <c r="AT221" s="39" t="b">
        <v>1</v>
      </c>
      <c r="AU221" s="51" t="b">
        <v>0</v>
      </c>
      <c r="AV221" s="51" t="b">
        <v>0</v>
      </c>
      <c r="AW221" s="40"/>
    </row>
    <row r="222" outlineLevel="1">
      <c r="A222" s="41"/>
      <c r="B222" s="26" t="s">
        <v>1215</v>
      </c>
      <c r="C222" s="44" t="s">
        <v>1216</v>
      </c>
      <c r="D222" s="44" t="s">
        <v>50</v>
      </c>
      <c r="E222" s="46">
        <v>2021.0</v>
      </c>
      <c r="F222" s="44" t="s">
        <v>146</v>
      </c>
      <c r="G222" s="44" t="s">
        <v>156</v>
      </c>
      <c r="H222" s="44" t="s">
        <v>1217</v>
      </c>
      <c r="I222" s="44" t="s">
        <v>1218</v>
      </c>
      <c r="J222" s="44" t="s">
        <v>55</v>
      </c>
      <c r="K222" s="44" t="s">
        <v>1217</v>
      </c>
      <c r="L222" s="44" t="s">
        <v>1219</v>
      </c>
      <c r="M222" s="44" t="s">
        <v>1220</v>
      </c>
      <c r="N222" s="44" t="s">
        <v>76</v>
      </c>
      <c r="O222" s="44" t="s">
        <v>59</v>
      </c>
      <c r="P222" s="112" t="s">
        <v>1221</v>
      </c>
      <c r="Q222" s="45">
        <v>46151.674305555556</v>
      </c>
      <c r="R222" s="45">
        <v>46151.67638888889</v>
      </c>
      <c r="S222" s="46">
        <v>172.0</v>
      </c>
      <c r="T222" s="45">
        <v>46151.72222222222</v>
      </c>
      <c r="U222" s="46">
        <v>4481.0</v>
      </c>
      <c r="V222" s="46">
        <v>3.0</v>
      </c>
      <c r="W222" s="47">
        <v>4835.0</v>
      </c>
      <c r="X222" s="46">
        <v>2.0</v>
      </c>
      <c r="Y222" s="46">
        <v>0.0</v>
      </c>
      <c r="Z222" s="46">
        <v>1.0</v>
      </c>
      <c r="AA222" s="46">
        <v>0.0</v>
      </c>
      <c r="AB222" s="46">
        <v>0.0</v>
      </c>
      <c r="AC222" s="46">
        <v>0.0</v>
      </c>
      <c r="AD222" s="46">
        <v>0.0</v>
      </c>
      <c r="AE222" s="46">
        <v>0.0</v>
      </c>
      <c r="AF222" s="44" t="s">
        <v>61</v>
      </c>
      <c r="AG222" s="48" t="b">
        <v>0</v>
      </c>
      <c r="AH222" s="48" t="b">
        <v>0</v>
      </c>
      <c r="AI222" s="48" t="b">
        <v>0</v>
      </c>
      <c r="AJ222" s="48" t="b">
        <v>0</v>
      </c>
      <c r="AK222" s="48" t="b">
        <v>0</v>
      </c>
      <c r="AL222" s="48" t="b">
        <v>0</v>
      </c>
      <c r="AM222" s="54"/>
      <c r="AN222" s="100">
        <v>46151.0</v>
      </c>
      <c r="AO222" s="35" t="s">
        <v>1220</v>
      </c>
      <c r="AP222" s="36" t="s">
        <v>62</v>
      </c>
      <c r="AQ222" s="37"/>
      <c r="AR222" s="37" t="s">
        <v>876</v>
      </c>
      <c r="AS222" s="35" t="s">
        <v>1222</v>
      </c>
      <c r="AT222" s="39" t="b">
        <v>0</v>
      </c>
      <c r="AU222" s="39" t="b">
        <v>1</v>
      </c>
      <c r="AV222" s="51" t="b">
        <v>0</v>
      </c>
      <c r="AW222" s="40"/>
    </row>
    <row r="223" outlineLevel="1">
      <c r="A223" s="41"/>
      <c r="B223" s="26" t="s">
        <v>1223</v>
      </c>
      <c r="C223" s="44" t="s">
        <v>1216</v>
      </c>
      <c r="D223" s="44" t="s">
        <v>50</v>
      </c>
      <c r="E223" s="46">
        <v>2021.0</v>
      </c>
      <c r="F223" s="44" t="s">
        <v>146</v>
      </c>
      <c r="G223" s="44" t="s">
        <v>156</v>
      </c>
      <c r="H223" s="44" t="s">
        <v>1217</v>
      </c>
      <c r="I223" s="44" t="s">
        <v>1218</v>
      </c>
      <c r="J223" s="44" t="s">
        <v>55</v>
      </c>
      <c r="K223" s="44" t="s">
        <v>1217</v>
      </c>
      <c r="L223" s="44" t="s">
        <v>1219</v>
      </c>
      <c r="M223" s="44" t="s">
        <v>1224</v>
      </c>
      <c r="N223" s="44" t="s">
        <v>58</v>
      </c>
      <c r="O223" s="44" t="s">
        <v>59</v>
      </c>
      <c r="P223" s="112" t="s">
        <v>1225</v>
      </c>
      <c r="Q223" s="45">
        <v>46151.67638888889</v>
      </c>
      <c r="R223" s="45">
        <v>46151.677777777775</v>
      </c>
      <c r="S223" s="46">
        <v>97.0</v>
      </c>
      <c r="T223" s="45">
        <v>46151.72986111111</v>
      </c>
      <c r="U223" s="46">
        <v>5112.0</v>
      </c>
      <c r="V223" s="46">
        <v>3.0</v>
      </c>
      <c r="W223" s="47">
        <v>2735.0</v>
      </c>
      <c r="X223" s="46">
        <v>1.0</v>
      </c>
      <c r="Y223" s="46">
        <v>0.0</v>
      </c>
      <c r="Z223" s="46">
        <v>1.0</v>
      </c>
      <c r="AA223" s="46">
        <v>0.0</v>
      </c>
      <c r="AB223" s="46">
        <v>0.0</v>
      </c>
      <c r="AC223" s="46">
        <v>0.0</v>
      </c>
      <c r="AD223" s="46">
        <v>0.0</v>
      </c>
      <c r="AE223" s="46">
        <v>0.0</v>
      </c>
      <c r="AF223" s="44" t="s">
        <v>61</v>
      </c>
      <c r="AG223" s="48" t="b">
        <v>0</v>
      </c>
      <c r="AH223" s="48" t="b">
        <v>0</v>
      </c>
      <c r="AI223" s="48" t="b">
        <v>0</v>
      </c>
      <c r="AJ223" s="48" t="b">
        <v>0</v>
      </c>
      <c r="AK223" s="48" t="b">
        <v>0</v>
      </c>
      <c r="AL223" s="48" t="b">
        <v>0</v>
      </c>
      <c r="AM223" s="49" t="s">
        <v>1226</v>
      </c>
      <c r="AN223" s="100">
        <v>46151.0</v>
      </c>
      <c r="AO223" s="35" t="s">
        <v>1224</v>
      </c>
      <c r="AP223" s="36"/>
      <c r="AQ223" s="37"/>
      <c r="AR223" s="37"/>
      <c r="AS223" s="35"/>
      <c r="AT223" s="39" t="b">
        <v>1</v>
      </c>
      <c r="AU223" s="51" t="b">
        <v>0</v>
      </c>
      <c r="AV223" s="51" t="b">
        <v>0</v>
      </c>
      <c r="AW223" s="40"/>
    </row>
    <row r="224" outlineLevel="1">
      <c r="A224" s="41"/>
      <c r="B224" s="26" t="s">
        <v>1227</v>
      </c>
      <c r="C224" s="175" t="s">
        <v>1228</v>
      </c>
      <c r="D224" s="175" t="s">
        <v>50</v>
      </c>
      <c r="E224" s="176">
        <v>2024.0</v>
      </c>
      <c r="F224" s="175" t="s">
        <v>188</v>
      </c>
      <c r="G224" s="175" t="s">
        <v>220</v>
      </c>
      <c r="H224" s="175" t="s">
        <v>1229</v>
      </c>
      <c r="I224" s="175" t="s">
        <v>1230</v>
      </c>
      <c r="J224" s="175" t="s">
        <v>55</v>
      </c>
      <c r="K224" s="175" t="s">
        <v>1229</v>
      </c>
      <c r="L224" s="175" t="s">
        <v>1231</v>
      </c>
      <c r="M224" s="175" t="s">
        <v>1232</v>
      </c>
      <c r="N224" s="175" t="s">
        <v>76</v>
      </c>
      <c r="O224" s="175" t="s">
        <v>59</v>
      </c>
      <c r="P224" s="178" t="s">
        <v>1233</v>
      </c>
      <c r="Q224" s="179">
        <v>46151.76736111111</v>
      </c>
      <c r="R224" s="179">
        <v>46151.76944444444</v>
      </c>
      <c r="S224" s="176">
        <v>151.0</v>
      </c>
      <c r="T224" s="179">
        <v>46151.77361111111</v>
      </c>
      <c r="U224" s="176">
        <v>14197.0</v>
      </c>
      <c r="V224" s="176">
        <v>2.0</v>
      </c>
      <c r="W224" s="180">
        <v>4685.0</v>
      </c>
      <c r="X224" s="176">
        <v>0.0</v>
      </c>
      <c r="Y224" s="176">
        <v>3.0</v>
      </c>
      <c r="Z224" s="176">
        <v>1.0</v>
      </c>
      <c r="AA224" s="176">
        <v>4.0</v>
      </c>
      <c r="AB224" s="176">
        <v>0.0</v>
      </c>
      <c r="AC224" s="176">
        <v>0.0</v>
      </c>
      <c r="AD224" s="176">
        <v>0.0</v>
      </c>
      <c r="AE224" s="176">
        <v>0.0</v>
      </c>
      <c r="AF224" s="175" t="s">
        <v>61</v>
      </c>
      <c r="AG224" s="181" t="b">
        <v>0</v>
      </c>
      <c r="AH224" s="181" t="b">
        <v>0</v>
      </c>
      <c r="AI224" s="181" t="b">
        <v>0</v>
      </c>
      <c r="AJ224" s="181" t="b">
        <v>0</v>
      </c>
      <c r="AK224" s="181" t="b">
        <v>0</v>
      </c>
      <c r="AL224" s="181" t="b">
        <v>0</v>
      </c>
      <c r="AM224" s="183" t="s">
        <v>1234</v>
      </c>
      <c r="AN224" s="100">
        <v>46151.0</v>
      </c>
      <c r="AO224" s="35" t="s">
        <v>1232</v>
      </c>
      <c r="AP224" s="36" t="s">
        <v>62</v>
      </c>
      <c r="AQ224" s="37"/>
      <c r="AR224" s="37" t="s">
        <v>1235</v>
      </c>
      <c r="AS224" s="35" t="s">
        <v>1236</v>
      </c>
      <c r="AT224" s="39" t="b">
        <v>0</v>
      </c>
      <c r="AU224" s="39" t="b">
        <v>1</v>
      </c>
      <c r="AV224" s="51" t="b">
        <v>0</v>
      </c>
      <c r="AW224" s="40"/>
    </row>
    <row r="225" outlineLevel="1">
      <c r="A225" s="41"/>
      <c r="B225" s="26" t="s">
        <v>1237</v>
      </c>
      <c r="C225" s="175" t="s">
        <v>1228</v>
      </c>
      <c r="D225" s="175" t="s">
        <v>50</v>
      </c>
      <c r="E225" s="176">
        <v>2024.0</v>
      </c>
      <c r="F225" s="175" t="s">
        <v>188</v>
      </c>
      <c r="G225" s="175" t="s">
        <v>189</v>
      </c>
      <c r="H225" s="175" t="s">
        <v>1229</v>
      </c>
      <c r="I225" s="175" t="s">
        <v>1230</v>
      </c>
      <c r="J225" s="175" t="s">
        <v>55</v>
      </c>
      <c r="K225" s="175" t="s">
        <v>1229</v>
      </c>
      <c r="L225" s="175" t="s">
        <v>1231</v>
      </c>
      <c r="M225" s="175" t="s">
        <v>1238</v>
      </c>
      <c r="N225" s="175" t="s">
        <v>76</v>
      </c>
      <c r="O225" s="175" t="s">
        <v>59</v>
      </c>
      <c r="P225" s="178" t="s">
        <v>1239</v>
      </c>
      <c r="Q225" s="179">
        <v>46151.802083333336</v>
      </c>
      <c r="R225" s="179">
        <v>46151.80416666667</v>
      </c>
      <c r="S225" s="176">
        <v>169.0</v>
      </c>
      <c r="T225" s="179">
        <v>46151.80972222222</v>
      </c>
      <c r="U225" s="176">
        <v>17040.0</v>
      </c>
      <c r="V225" s="176">
        <v>3.0</v>
      </c>
      <c r="W225" s="180">
        <v>1910.0</v>
      </c>
      <c r="X225" s="176">
        <v>0.0</v>
      </c>
      <c r="Y225" s="176">
        <v>1.0</v>
      </c>
      <c r="Z225" s="176">
        <v>0.0</v>
      </c>
      <c r="AA225" s="176">
        <v>4.0</v>
      </c>
      <c r="AB225" s="176">
        <v>0.0</v>
      </c>
      <c r="AC225" s="176">
        <v>0.0</v>
      </c>
      <c r="AD225" s="176">
        <v>0.0</v>
      </c>
      <c r="AE225" s="176">
        <v>0.0</v>
      </c>
      <c r="AF225" s="175" t="s">
        <v>61</v>
      </c>
      <c r="AG225" s="181" t="b">
        <v>0</v>
      </c>
      <c r="AH225" s="181" t="b">
        <v>0</v>
      </c>
      <c r="AI225" s="181" t="b">
        <v>0</v>
      </c>
      <c r="AJ225" s="181" t="b">
        <v>0</v>
      </c>
      <c r="AK225" s="181" t="b">
        <v>0</v>
      </c>
      <c r="AL225" s="181" t="b">
        <v>0</v>
      </c>
      <c r="AM225" s="183" t="s">
        <v>1240</v>
      </c>
      <c r="AN225" s="100">
        <v>46151.0</v>
      </c>
      <c r="AO225" s="35" t="s">
        <v>1238</v>
      </c>
      <c r="AP225" s="36"/>
      <c r="AQ225" s="37"/>
      <c r="AR225" s="37"/>
      <c r="AS225" s="35"/>
      <c r="AT225" s="39" t="b">
        <v>1</v>
      </c>
      <c r="AU225" s="51" t="b">
        <v>0</v>
      </c>
      <c r="AV225" s="51" t="b">
        <v>0</v>
      </c>
      <c r="AW225" s="40"/>
    </row>
    <row r="226" outlineLevel="1">
      <c r="A226" s="41"/>
      <c r="B226" s="26" t="s">
        <v>1241</v>
      </c>
      <c r="C226" s="44" t="s">
        <v>1242</v>
      </c>
      <c r="D226" s="44" t="s">
        <v>50</v>
      </c>
      <c r="E226" s="46">
        <v>2024.0</v>
      </c>
      <c r="F226" s="44" t="s">
        <v>188</v>
      </c>
      <c r="G226" s="44" t="s">
        <v>189</v>
      </c>
      <c r="H226" s="44" t="s">
        <v>1243</v>
      </c>
      <c r="I226" s="44" t="s">
        <v>1244</v>
      </c>
      <c r="J226" s="44" t="s">
        <v>55</v>
      </c>
      <c r="K226" s="44" t="s">
        <v>1243</v>
      </c>
      <c r="L226" s="44" t="s">
        <v>1245</v>
      </c>
      <c r="M226" s="44" t="s">
        <v>1246</v>
      </c>
      <c r="N226" s="44" t="s">
        <v>58</v>
      </c>
      <c r="O226" s="44" t="s">
        <v>59</v>
      </c>
      <c r="P226" s="112" t="s">
        <v>1247</v>
      </c>
      <c r="Q226" s="45">
        <v>46151.93541666667</v>
      </c>
      <c r="R226" s="45">
        <v>46151.94236111111</v>
      </c>
      <c r="S226" s="46">
        <v>581.0</v>
      </c>
      <c r="T226" s="45">
        <v>46151.94583333333</v>
      </c>
      <c r="U226" s="46">
        <v>1353.0</v>
      </c>
      <c r="V226" s="46">
        <v>2.0</v>
      </c>
      <c r="W226" s="47">
        <v>6150.0</v>
      </c>
      <c r="X226" s="46">
        <v>7.0</v>
      </c>
      <c r="Y226" s="46">
        <v>0.0</v>
      </c>
      <c r="Z226" s="46">
        <v>0.0</v>
      </c>
      <c r="AA226" s="46">
        <v>0.0</v>
      </c>
      <c r="AB226" s="46">
        <v>2.0</v>
      </c>
      <c r="AC226" s="46">
        <v>0.0</v>
      </c>
      <c r="AD226" s="46">
        <v>0.0</v>
      </c>
      <c r="AE226" s="46">
        <v>0.0</v>
      </c>
      <c r="AF226" s="44" t="s">
        <v>61</v>
      </c>
      <c r="AG226" s="48" t="b">
        <v>0</v>
      </c>
      <c r="AH226" s="48" t="b">
        <v>0</v>
      </c>
      <c r="AI226" s="48" t="b">
        <v>0</v>
      </c>
      <c r="AJ226" s="48" t="b">
        <v>0</v>
      </c>
      <c r="AK226" s="48" t="b">
        <v>0</v>
      </c>
      <c r="AL226" s="48" t="b">
        <v>0</v>
      </c>
      <c r="AM226" s="54"/>
      <c r="AN226" s="100">
        <v>46151.0</v>
      </c>
      <c r="AO226" s="35" t="s">
        <v>1246</v>
      </c>
      <c r="AP226" s="36"/>
      <c r="AQ226" s="37"/>
      <c r="AR226" s="37"/>
      <c r="AS226" s="35" t="s">
        <v>1248</v>
      </c>
      <c r="AT226" s="39" t="b">
        <v>0</v>
      </c>
      <c r="AU226" s="39" t="b">
        <v>1</v>
      </c>
      <c r="AV226" s="51" t="b">
        <v>0</v>
      </c>
      <c r="AW226" s="40"/>
    </row>
    <row r="227" outlineLevel="1">
      <c r="A227" s="41"/>
      <c r="B227" s="26" t="s">
        <v>1249</v>
      </c>
      <c r="C227" s="44" t="s">
        <v>1242</v>
      </c>
      <c r="D227" s="44" t="s">
        <v>50</v>
      </c>
      <c r="E227" s="46">
        <v>2024.0</v>
      </c>
      <c r="F227" s="44" t="s">
        <v>188</v>
      </c>
      <c r="G227" s="44" t="s">
        <v>189</v>
      </c>
      <c r="H227" s="44" t="s">
        <v>1243</v>
      </c>
      <c r="I227" s="44" t="s">
        <v>1244</v>
      </c>
      <c r="J227" s="44" t="s">
        <v>55</v>
      </c>
      <c r="K227" s="44" t="s">
        <v>1243</v>
      </c>
      <c r="L227" s="44" t="s">
        <v>1245</v>
      </c>
      <c r="M227" s="44" t="s">
        <v>1250</v>
      </c>
      <c r="N227" s="44" t="s">
        <v>58</v>
      </c>
      <c r="O227" s="44" t="s">
        <v>59</v>
      </c>
      <c r="P227" s="112" t="s">
        <v>1251</v>
      </c>
      <c r="Q227" s="45">
        <v>46151.95625</v>
      </c>
      <c r="R227" s="45">
        <v>46151.96111111111</v>
      </c>
      <c r="S227" s="46">
        <v>408.0</v>
      </c>
      <c r="T227" s="45">
        <v>46151.96666666667</v>
      </c>
      <c r="U227" s="46">
        <v>1158.0</v>
      </c>
      <c r="V227" s="46">
        <v>2.0</v>
      </c>
      <c r="W227" s="47">
        <v>4985.0</v>
      </c>
      <c r="X227" s="46">
        <v>3.0</v>
      </c>
      <c r="Y227" s="46">
        <v>0.0</v>
      </c>
      <c r="Z227" s="46">
        <v>0.0</v>
      </c>
      <c r="AA227" s="46">
        <v>0.0</v>
      </c>
      <c r="AB227" s="46">
        <v>2.0</v>
      </c>
      <c r="AC227" s="46">
        <v>0.0</v>
      </c>
      <c r="AD227" s="46">
        <v>0.0</v>
      </c>
      <c r="AE227" s="46">
        <v>0.0</v>
      </c>
      <c r="AF227" s="44" t="s">
        <v>61</v>
      </c>
      <c r="AG227" s="48" t="b">
        <v>0</v>
      </c>
      <c r="AH227" s="48" t="b">
        <v>0</v>
      </c>
      <c r="AI227" s="48" t="b">
        <v>0</v>
      </c>
      <c r="AJ227" s="48" t="b">
        <v>0</v>
      </c>
      <c r="AK227" s="48" t="b">
        <v>0</v>
      </c>
      <c r="AL227" s="48" t="b">
        <v>0</v>
      </c>
      <c r="AM227" s="49" t="s">
        <v>1252</v>
      </c>
      <c r="AN227" s="100">
        <v>46151.0</v>
      </c>
      <c r="AO227" s="35" t="s">
        <v>1250</v>
      </c>
      <c r="AP227" s="36"/>
      <c r="AQ227" s="37"/>
      <c r="AR227" s="37"/>
      <c r="AS227" s="50"/>
      <c r="AT227" s="39" t="b">
        <v>1</v>
      </c>
      <c r="AU227" s="51" t="b">
        <v>0</v>
      </c>
      <c r="AV227" s="51" t="b">
        <v>0</v>
      </c>
      <c r="AW227" s="40"/>
    </row>
    <row r="228" outlineLevel="1">
      <c r="A228" s="41"/>
      <c r="B228" s="26" t="s">
        <v>1253</v>
      </c>
      <c r="C228" s="76" t="s">
        <v>1254</v>
      </c>
      <c r="D228" s="76" t="s">
        <v>50</v>
      </c>
      <c r="E228" s="78">
        <v>2023.0</v>
      </c>
      <c r="F228" s="76" t="s">
        <v>188</v>
      </c>
      <c r="G228" s="76" t="s">
        <v>189</v>
      </c>
      <c r="H228" s="76" t="s">
        <v>1255</v>
      </c>
      <c r="I228" s="76" t="s">
        <v>1256</v>
      </c>
      <c r="J228" s="76" t="s">
        <v>55</v>
      </c>
      <c r="K228" s="76" t="s">
        <v>1255</v>
      </c>
      <c r="L228" s="76" t="s">
        <v>1257</v>
      </c>
      <c r="M228" s="76" t="s">
        <v>1258</v>
      </c>
      <c r="N228" s="76" t="s">
        <v>58</v>
      </c>
      <c r="O228" s="76" t="s">
        <v>59</v>
      </c>
      <c r="P228" s="184" t="s">
        <v>1259</v>
      </c>
      <c r="Q228" s="77">
        <v>46151.853472222225</v>
      </c>
      <c r="R228" s="77">
        <v>46151.85555555556</v>
      </c>
      <c r="S228" s="78">
        <v>201.0</v>
      </c>
      <c r="T228" s="77">
        <v>46151.85833333333</v>
      </c>
      <c r="U228" s="78">
        <v>86122.0</v>
      </c>
      <c r="V228" s="78">
        <v>2.0</v>
      </c>
      <c r="W228" s="79">
        <v>2650.0</v>
      </c>
      <c r="X228" s="78">
        <v>1.0</v>
      </c>
      <c r="Y228" s="78">
        <v>0.0</v>
      </c>
      <c r="Z228" s="78">
        <v>2.0</v>
      </c>
      <c r="AA228" s="78">
        <v>0.0</v>
      </c>
      <c r="AB228" s="78">
        <v>0.0</v>
      </c>
      <c r="AC228" s="78">
        <v>0.0</v>
      </c>
      <c r="AD228" s="78">
        <v>0.0</v>
      </c>
      <c r="AE228" s="78">
        <v>0.0</v>
      </c>
      <c r="AF228" s="76" t="s">
        <v>61</v>
      </c>
      <c r="AG228" s="80" t="b">
        <v>0</v>
      </c>
      <c r="AH228" s="80" t="b">
        <v>0</v>
      </c>
      <c r="AI228" s="80" t="b">
        <v>0</v>
      </c>
      <c r="AJ228" s="80" t="b">
        <v>0</v>
      </c>
      <c r="AK228" s="80" t="b">
        <v>0</v>
      </c>
      <c r="AL228" s="80" t="b">
        <v>0</v>
      </c>
      <c r="AM228" s="82" t="s">
        <v>1234</v>
      </c>
      <c r="AN228" s="100">
        <v>46151.0</v>
      </c>
      <c r="AO228" s="35" t="s">
        <v>1258</v>
      </c>
      <c r="AP228" s="36"/>
      <c r="AQ228" s="37"/>
      <c r="AR228" s="37"/>
      <c r="AS228" s="35"/>
      <c r="AT228" s="39" t="b">
        <v>1</v>
      </c>
      <c r="AU228" s="51" t="b">
        <v>0</v>
      </c>
      <c r="AV228" s="51" t="b">
        <v>0</v>
      </c>
      <c r="AW228" s="40"/>
    </row>
    <row r="229" outlineLevel="1">
      <c r="A229" s="41"/>
      <c r="B229" s="26" t="s">
        <v>1260</v>
      </c>
      <c r="C229" s="76" t="s">
        <v>1254</v>
      </c>
      <c r="D229" s="76" t="s">
        <v>50</v>
      </c>
      <c r="E229" s="78">
        <v>2023.0</v>
      </c>
      <c r="F229" s="76" t="s">
        <v>188</v>
      </c>
      <c r="G229" s="76" t="s">
        <v>189</v>
      </c>
      <c r="H229" s="76" t="s">
        <v>1255</v>
      </c>
      <c r="I229" s="76" t="s">
        <v>1256</v>
      </c>
      <c r="J229" s="76" t="s">
        <v>55</v>
      </c>
      <c r="K229" s="76" t="s">
        <v>1255</v>
      </c>
      <c r="L229" s="76" t="s">
        <v>1257</v>
      </c>
      <c r="M229" s="76" t="s">
        <v>1261</v>
      </c>
      <c r="N229" s="76" t="s">
        <v>58</v>
      </c>
      <c r="O229" s="76" t="s">
        <v>59</v>
      </c>
      <c r="P229" s="184" t="s">
        <v>1262</v>
      </c>
      <c r="Q229" s="77">
        <v>46151.86944444444</v>
      </c>
      <c r="R229" s="77">
        <v>46151.87430555555</v>
      </c>
      <c r="S229" s="78">
        <v>377.0</v>
      </c>
      <c r="T229" s="77">
        <v>46151.88611111111</v>
      </c>
      <c r="U229" s="78">
        <v>88529.0</v>
      </c>
      <c r="V229" s="78">
        <v>4.0</v>
      </c>
      <c r="W229" s="79">
        <v>700.0</v>
      </c>
      <c r="X229" s="78">
        <v>1.0</v>
      </c>
      <c r="Y229" s="78">
        <v>0.0</v>
      </c>
      <c r="Z229" s="78">
        <v>0.0</v>
      </c>
      <c r="AA229" s="78">
        <v>0.0</v>
      </c>
      <c r="AB229" s="78">
        <v>0.0</v>
      </c>
      <c r="AC229" s="78">
        <v>0.0</v>
      </c>
      <c r="AD229" s="78">
        <v>0.0</v>
      </c>
      <c r="AE229" s="78">
        <v>0.0</v>
      </c>
      <c r="AF229" s="76" t="s">
        <v>61</v>
      </c>
      <c r="AG229" s="80" t="b">
        <v>0</v>
      </c>
      <c r="AH229" s="80" t="b">
        <v>0</v>
      </c>
      <c r="AI229" s="80" t="b">
        <v>0</v>
      </c>
      <c r="AJ229" s="80" t="b">
        <v>0</v>
      </c>
      <c r="AK229" s="80" t="b">
        <v>0</v>
      </c>
      <c r="AL229" s="80" t="b">
        <v>0</v>
      </c>
      <c r="AM229" s="82" t="s">
        <v>1263</v>
      </c>
      <c r="AN229" s="100">
        <v>46151.0</v>
      </c>
      <c r="AO229" s="35" t="s">
        <v>1261</v>
      </c>
      <c r="AP229" s="36"/>
      <c r="AQ229" s="37"/>
      <c r="AR229" s="37"/>
      <c r="AS229" s="50"/>
      <c r="AT229" s="39" t="b">
        <v>1</v>
      </c>
      <c r="AU229" s="51" t="b">
        <v>0</v>
      </c>
      <c r="AV229" s="51" t="b">
        <v>0</v>
      </c>
      <c r="AW229" s="40"/>
    </row>
    <row r="230" outlineLevel="1">
      <c r="A230" s="25" t="s">
        <v>1264</v>
      </c>
      <c r="B230" s="26" t="s">
        <v>1265</v>
      </c>
      <c r="C230" s="57" t="s">
        <v>1266</v>
      </c>
      <c r="D230" s="57" t="s">
        <v>1267</v>
      </c>
      <c r="E230" s="60">
        <v>2021.0</v>
      </c>
      <c r="F230" s="57" t="s">
        <v>822</v>
      </c>
      <c r="G230" s="57" t="s">
        <v>823</v>
      </c>
      <c r="H230" s="57" t="s">
        <v>1268</v>
      </c>
      <c r="I230" s="57" t="s">
        <v>1269</v>
      </c>
      <c r="J230" s="57" t="s">
        <v>628</v>
      </c>
      <c r="K230" s="57" t="s">
        <v>1268</v>
      </c>
      <c r="L230" s="57" t="s">
        <v>1270</v>
      </c>
      <c r="M230" s="57" t="s">
        <v>1271</v>
      </c>
      <c r="N230" s="57" t="s">
        <v>1272</v>
      </c>
      <c r="O230" s="57" t="s">
        <v>59</v>
      </c>
      <c r="P230" s="109" t="s">
        <v>1273</v>
      </c>
      <c r="Q230" s="59">
        <v>46151.54722222222</v>
      </c>
      <c r="R230" s="59">
        <v>46151.54861111111</v>
      </c>
      <c r="S230" s="60">
        <v>126.0</v>
      </c>
      <c r="T230" s="59">
        <v>46151.71875</v>
      </c>
      <c r="U230" s="60">
        <v>15708.0</v>
      </c>
      <c r="V230" s="60">
        <v>4.0</v>
      </c>
      <c r="W230" s="61">
        <v>1240.0</v>
      </c>
      <c r="X230" s="60">
        <v>1.0</v>
      </c>
      <c r="Y230" s="60">
        <v>0.0</v>
      </c>
      <c r="Z230" s="60">
        <v>2.0</v>
      </c>
      <c r="AA230" s="60">
        <v>1.0</v>
      </c>
      <c r="AB230" s="60">
        <v>0.0</v>
      </c>
      <c r="AC230" s="60">
        <v>0.0</v>
      </c>
      <c r="AD230" s="60">
        <v>0.0</v>
      </c>
      <c r="AE230" s="60">
        <v>0.0</v>
      </c>
      <c r="AF230" s="57" t="s">
        <v>830</v>
      </c>
      <c r="AG230" s="62" t="b">
        <v>0</v>
      </c>
      <c r="AH230" s="62" t="b">
        <v>0</v>
      </c>
      <c r="AI230" s="62" t="b">
        <v>0</v>
      </c>
      <c r="AJ230" s="62" t="b">
        <v>0</v>
      </c>
      <c r="AK230" s="62" t="b">
        <v>0</v>
      </c>
      <c r="AL230" s="62" t="b">
        <v>0</v>
      </c>
      <c r="AM230" s="64" t="s">
        <v>1234</v>
      </c>
      <c r="AN230" s="100">
        <v>46151.0</v>
      </c>
      <c r="AO230" s="35" t="s">
        <v>1271</v>
      </c>
      <c r="AP230" s="36"/>
      <c r="AQ230" s="37"/>
      <c r="AR230" s="37"/>
      <c r="AS230" s="35"/>
      <c r="AT230" s="39" t="b">
        <v>1</v>
      </c>
      <c r="AU230" s="51" t="b">
        <v>0</v>
      </c>
      <c r="AV230" s="51" t="b">
        <v>0</v>
      </c>
      <c r="AW230" s="40"/>
    </row>
    <row r="231" outlineLevel="1">
      <c r="A231" s="41"/>
      <c r="B231" s="26" t="s">
        <v>1274</v>
      </c>
      <c r="C231" s="57" t="s">
        <v>1266</v>
      </c>
      <c r="D231" s="57" t="s">
        <v>1267</v>
      </c>
      <c r="E231" s="60">
        <v>2021.0</v>
      </c>
      <c r="F231" s="57" t="s">
        <v>822</v>
      </c>
      <c r="G231" s="57" t="s">
        <v>823</v>
      </c>
      <c r="H231" s="57" t="s">
        <v>1268</v>
      </c>
      <c r="I231" s="57" t="s">
        <v>1269</v>
      </c>
      <c r="J231" s="57" t="s">
        <v>628</v>
      </c>
      <c r="K231" s="57" t="s">
        <v>1268</v>
      </c>
      <c r="L231" s="57" t="s">
        <v>1270</v>
      </c>
      <c r="M231" s="57" t="s">
        <v>1275</v>
      </c>
      <c r="N231" s="57" t="s">
        <v>1272</v>
      </c>
      <c r="O231" s="57" t="s">
        <v>59</v>
      </c>
      <c r="P231" s="109" t="s">
        <v>1276</v>
      </c>
      <c r="Q231" s="59">
        <v>46151.575</v>
      </c>
      <c r="R231" s="59">
        <v>46151.57777777778</v>
      </c>
      <c r="S231" s="60">
        <v>203.0</v>
      </c>
      <c r="T231" s="59">
        <v>46151.72777777778</v>
      </c>
      <c r="U231" s="60">
        <v>16520.0</v>
      </c>
      <c r="V231" s="60">
        <v>5.0</v>
      </c>
      <c r="W231" s="61">
        <v>600.0</v>
      </c>
      <c r="X231" s="60">
        <v>0.0</v>
      </c>
      <c r="Y231" s="60">
        <v>0.0</v>
      </c>
      <c r="Z231" s="60">
        <v>1.0</v>
      </c>
      <c r="AA231" s="60">
        <v>0.0</v>
      </c>
      <c r="AB231" s="60">
        <v>0.0</v>
      </c>
      <c r="AC231" s="60">
        <v>0.0</v>
      </c>
      <c r="AD231" s="60">
        <v>0.0</v>
      </c>
      <c r="AE231" s="60">
        <v>0.0</v>
      </c>
      <c r="AF231" s="57" t="s">
        <v>830</v>
      </c>
      <c r="AG231" s="62" t="b">
        <v>0</v>
      </c>
      <c r="AH231" s="62" t="b">
        <v>0</v>
      </c>
      <c r="AI231" s="62" t="b">
        <v>0</v>
      </c>
      <c r="AJ231" s="62" t="b">
        <v>0</v>
      </c>
      <c r="AK231" s="62" t="b">
        <v>0</v>
      </c>
      <c r="AL231" s="62" t="b">
        <v>0</v>
      </c>
      <c r="AM231" s="64" t="s">
        <v>1277</v>
      </c>
      <c r="AN231" s="100">
        <v>46151.0</v>
      </c>
      <c r="AO231" s="35" t="s">
        <v>1275</v>
      </c>
      <c r="AP231" s="36"/>
      <c r="AQ231" s="37"/>
      <c r="AR231" s="37"/>
      <c r="AS231" s="50"/>
      <c r="AT231" s="39" t="b">
        <v>1</v>
      </c>
      <c r="AU231" s="51" t="b">
        <v>0</v>
      </c>
      <c r="AV231" s="51" t="b">
        <v>0</v>
      </c>
      <c r="AW231" s="40"/>
    </row>
    <row r="232" outlineLevel="1">
      <c r="A232" s="25" t="s">
        <v>1278</v>
      </c>
      <c r="B232" s="26" t="s">
        <v>1279</v>
      </c>
      <c r="C232" s="44" t="s">
        <v>1280</v>
      </c>
      <c r="D232" s="44" t="s">
        <v>50</v>
      </c>
      <c r="E232" s="46">
        <v>2024.0</v>
      </c>
      <c r="F232" s="44" t="s">
        <v>188</v>
      </c>
      <c r="G232" s="44" t="s">
        <v>189</v>
      </c>
      <c r="H232" s="44" t="s">
        <v>274</v>
      </c>
      <c r="I232" s="44" t="s">
        <v>275</v>
      </c>
      <c r="J232" s="44" t="s">
        <v>55</v>
      </c>
      <c r="K232" s="44" t="s">
        <v>274</v>
      </c>
      <c r="L232" s="44" t="s">
        <v>276</v>
      </c>
      <c r="M232" s="44" t="s">
        <v>1281</v>
      </c>
      <c r="N232" s="44" t="s">
        <v>58</v>
      </c>
      <c r="O232" s="44" t="s">
        <v>59</v>
      </c>
      <c r="P232" s="44" t="s">
        <v>1282</v>
      </c>
      <c r="Q232" s="45">
        <v>46152.759733796294</v>
      </c>
      <c r="R232" s="45">
        <v>46152.76090277778</v>
      </c>
      <c r="S232" s="46">
        <v>85.0</v>
      </c>
      <c r="T232" s="45">
        <v>46152.76398148148</v>
      </c>
      <c r="U232" s="46">
        <v>467.0</v>
      </c>
      <c r="V232" s="46">
        <v>1.0</v>
      </c>
      <c r="W232" s="47">
        <v>11580.0</v>
      </c>
      <c r="X232" s="46">
        <v>6.0</v>
      </c>
      <c r="Y232" s="46">
        <v>1.0</v>
      </c>
      <c r="Z232" s="46">
        <v>9.0</v>
      </c>
      <c r="AA232" s="46">
        <v>3.0</v>
      </c>
      <c r="AB232" s="46">
        <v>2.0</v>
      </c>
      <c r="AC232" s="46">
        <v>0.0</v>
      </c>
      <c r="AD232" s="46">
        <v>3.0</v>
      </c>
      <c r="AE232" s="46">
        <v>0.0</v>
      </c>
      <c r="AF232" s="44" t="s">
        <v>61</v>
      </c>
      <c r="AG232" s="48" t="b">
        <v>0</v>
      </c>
      <c r="AH232" s="48" t="b">
        <v>0</v>
      </c>
      <c r="AI232" s="48" t="b">
        <v>0</v>
      </c>
      <c r="AJ232" s="48" t="b">
        <v>0</v>
      </c>
      <c r="AK232" s="48" t="b">
        <v>0</v>
      </c>
      <c r="AL232" s="48" t="b">
        <v>0</v>
      </c>
      <c r="AM232" s="54"/>
      <c r="AN232" s="100">
        <v>46152.0</v>
      </c>
      <c r="AO232" s="35" t="s">
        <v>1281</v>
      </c>
      <c r="AP232" s="36"/>
      <c r="AQ232" s="37"/>
      <c r="AR232" s="37"/>
      <c r="AS232" s="35"/>
      <c r="AT232" s="39" t="b">
        <v>1</v>
      </c>
      <c r="AU232" s="51" t="b">
        <v>0</v>
      </c>
      <c r="AV232" s="51" t="b">
        <v>0</v>
      </c>
      <c r="AW232" s="40"/>
    </row>
    <row r="233" outlineLevel="1">
      <c r="A233" s="41"/>
      <c r="B233" s="26" t="s">
        <v>1283</v>
      </c>
      <c r="C233" s="44" t="s">
        <v>1280</v>
      </c>
      <c r="D233" s="44" t="s">
        <v>50</v>
      </c>
      <c r="E233" s="46">
        <v>2024.0</v>
      </c>
      <c r="F233" s="44" t="s">
        <v>188</v>
      </c>
      <c r="G233" s="44" t="s">
        <v>189</v>
      </c>
      <c r="H233" s="44" t="s">
        <v>274</v>
      </c>
      <c r="I233" s="44" t="s">
        <v>275</v>
      </c>
      <c r="J233" s="44" t="s">
        <v>55</v>
      </c>
      <c r="K233" s="44" t="s">
        <v>274</v>
      </c>
      <c r="L233" s="44" t="s">
        <v>276</v>
      </c>
      <c r="M233" s="44" t="s">
        <v>1284</v>
      </c>
      <c r="N233" s="44" t="s">
        <v>76</v>
      </c>
      <c r="O233" s="44" t="s">
        <v>59</v>
      </c>
      <c r="P233" s="44" t="s">
        <v>1285</v>
      </c>
      <c r="Q233" s="45">
        <v>46152.76153935185</v>
      </c>
      <c r="R233" s="45">
        <v>46152.76258101852</v>
      </c>
      <c r="S233" s="46">
        <v>79.0</v>
      </c>
      <c r="T233" s="45">
        <v>46152.76935185185</v>
      </c>
      <c r="U233" s="46">
        <v>768.0</v>
      </c>
      <c r="V233" s="46">
        <v>1.0</v>
      </c>
      <c r="W233" s="47">
        <v>11407.5</v>
      </c>
      <c r="X233" s="46">
        <v>5.0</v>
      </c>
      <c r="Y233" s="46">
        <v>1.0</v>
      </c>
      <c r="Z233" s="46">
        <v>7.0</v>
      </c>
      <c r="AA233" s="46">
        <v>2.0</v>
      </c>
      <c r="AB233" s="46">
        <v>2.0</v>
      </c>
      <c r="AC233" s="46">
        <v>0.0</v>
      </c>
      <c r="AD233" s="46">
        <v>3.0</v>
      </c>
      <c r="AE233" s="46">
        <v>0.0</v>
      </c>
      <c r="AF233" s="44" t="s">
        <v>61</v>
      </c>
      <c r="AG233" s="48" t="b">
        <v>0</v>
      </c>
      <c r="AH233" s="48" t="b">
        <v>0</v>
      </c>
      <c r="AI233" s="48" t="b">
        <v>0</v>
      </c>
      <c r="AJ233" s="48" t="b">
        <v>0</v>
      </c>
      <c r="AK233" s="48" t="b">
        <v>0</v>
      </c>
      <c r="AL233" s="48" t="b">
        <v>0</v>
      </c>
      <c r="AM233" s="49" t="s">
        <v>1286</v>
      </c>
      <c r="AN233" s="100">
        <v>46152.0</v>
      </c>
      <c r="AO233" s="35" t="s">
        <v>1284</v>
      </c>
      <c r="AP233" s="36"/>
      <c r="AQ233" s="37"/>
      <c r="AR233" s="37"/>
      <c r="AS233" s="35" t="s">
        <v>1287</v>
      </c>
      <c r="AT233" s="39" t="b">
        <v>0</v>
      </c>
      <c r="AU233" s="39" t="b">
        <v>1</v>
      </c>
      <c r="AV233" s="51" t="b">
        <v>0</v>
      </c>
      <c r="AW233" s="40"/>
    </row>
    <row r="234" outlineLevel="1">
      <c r="A234" s="41"/>
      <c r="B234" s="26" t="s">
        <v>1288</v>
      </c>
      <c r="C234" s="57" t="s">
        <v>1289</v>
      </c>
      <c r="D234" s="57" t="s">
        <v>50</v>
      </c>
      <c r="E234" s="60">
        <v>2023.0</v>
      </c>
      <c r="F234" s="57" t="s">
        <v>188</v>
      </c>
      <c r="G234" s="57" t="s">
        <v>220</v>
      </c>
      <c r="H234" s="57" t="s">
        <v>917</v>
      </c>
      <c r="I234" s="57" t="s">
        <v>603</v>
      </c>
      <c r="J234" s="57" t="s">
        <v>55</v>
      </c>
      <c r="K234" s="57" t="s">
        <v>917</v>
      </c>
      <c r="L234" s="57" t="s">
        <v>918</v>
      </c>
      <c r="M234" s="57" t="s">
        <v>1290</v>
      </c>
      <c r="N234" s="57" t="s">
        <v>76</v>
      </c>
      <c r="O234" s="57" t="s">
        <v>59</v>
      </c>
      <c r="P234" s="57" t="s">
        <v>1291</v>
      </c>
      <c r="Q234" s="59">
        <v>46152.53512731481</v>
      </c>
      <c r="R234" s="59">
        <v>46152.53726851852</v>
      </c>
      <c r="S234" s="60">
        <v>145.0</v>
      </c>
      <c r="T234" s="59">
        <v>46152.540127314816</v>
      </c>
      <c r="U234" s="60">
        <v>507.0</v>
      </c>
      <c r="V234" s="60">
        <v>2.0</v>
      </c>
      <c r="W234" s="61">
        <v>6185.0</v>
      </c>
      <c r="X234" s="60">
        <v>4.0</v>
      </c>
      <c r="Y234" s="60">
        <v>4.0</v>
      </c>
      <c r="Z234" s="60">
        <v>9.0</v>
      </c>
      <c r="AA234" s="60">
        <v>0.0</v>
      </c>
      <c r="AB234" s="60">
        <v>0.0</v>
      </c>
      <c r="AC234" s="60">
        <v>0.0</v>
      </c>
      <c r="AD234" s="60">
        <v>2.0</v>
      </c>
      <c r="AE234" s="60">
        <v>0.0</v>
      </c>
      <c r="AF234" s="57" t="s">
        <v>61</v>
      </c>
      <c r="AG234" s="62" t="b">
        <v>0</v>
      </c>
      <c r="AH234" s="62" t="b">
        <v>0</v>
      </c>
      <c r="AI234" s="62" t="b">
        <v>0</v>
      </c>
      <c r="AJ234" s="62" t="b">
        <v>0</v>
      </c>
      <c r="AK234" s="62" t="b">
        <v>0</v>
      </c>
      <c r="AL234" s="62" t="b">
        <v>0</v>
      </c>
      <c r="AM234" s="63"/>
      <c r="AN234" s="136">
        <v>46152.0</v>
      </c>
      <c r="AO234" s="35" t="s">
        <v>1290</v>
      </c>
      <c r="AP234" s="36" t="s">
        <v>62</v>
      </c>
      <c r="AQ234" s="37"/>
      <c r="AR234" s="37" t="s">
        <v>1292</v>
      </c>
      <c r="AS234" s="35" t="s">
        <v>1293</v>
      </c>
      <c r="AT234" s="39" t="b">
        <v>0</v>
      </c>
      <c r="AU234" s="39" t="b">
        <v>1</v>
      </c>
      <c r="AV234" s="51" t="b">
        <v>0</v>
      </c>
      <c r="AW234" s="40"/>
    </row>
    <row r="235" outlineLevel="1">
      <c r="A235" s="41"/>
      <c r="B235" s="26" t="s">
        <v>1294</v>
      </c>
      <c r="C235" s="57" t="s">
        <v>1289</v>
      </c>
      <c r="D235" s="57" t="s">
        <v>50</v>
      </c>
      <c r="E235" s="60">
        <v>2023.0</v>
      </c>
      <c r="F235" s="57" t="s">
        <v>188</v>
      </c>
      <c r="G235" s="57" t="s">
        <v>189</v>
      </c>
      <c r="H235" s="57" t="s">
        <v>917</v>
      </c>
      <c r="I235" s="57" t="s">
        <v>603</v>
      </c>
      <c r="J235" s="57" t="s">
        <v>55</v>
      </c>
      <c r="K235" s="57" t="s">
        <v>917</v>
      </c>
      <c r="L235" s="57" t="s">
        <v>918</v>
      </c>
      <c r="M235" s="57" t="s">
        <v>1295</v>
      </c>
      <c r="N235" s="57" t="s">
        <v>76</v>
      </c>
      <c r="O235" s="57" t="s">
        <v>59</v>
      </c>
      <c r="P235" s="57" t="s">
        <v>1296</v>
      </c>
      <c r="Q235" s="59">
        <v>46152.54090277778</v>
      </c>
      <c r="R235" s="59">
        <v>46152.54241898148</v>
      </c>
      <c r="S235" s="60">
        <v>124.0</v>
      </c>
      <c r="T235" s="59">
        <v>46152.546168981484</v>
      </c>
      <c r="U235" s="60">
        <v>538.0</v>
      </c>
      <c r="V235" s="60">
        <v>2.0</v>
      </c>
      <c r="W235" s="61">
        <v>5387.5</v>
      </c>
      <c r="X235" s="60">
        <v>3.0</v>
      </c>
      <c r="Y235" s="60">
        <v>3.0</v>
      </c>
      <c r="Z235" s="60">
        <v>9.0</v>
      </c>
      <c r="AA235" s="60">
        <v>0.0</v>
      </c>
      <c r="AB235" s="60">
        <v>0.0</v>
      </c>
      <c r="AC235" s="60">
        <v>0.0</v>
      </c>
      <c r="AD235" s="60">
        <v>2.0</v>
      </c>
      <c r="AE235" s="60">
        <v>0.0</v>
      </c>
      <c r="AF235" s="57" t="s">
        <v>61</v>
      </c>
      <c r="AG235" s="62" t="b">
        <v>0</v>
      </c>
      <c r="AH235" s="62" t="b">
        <v>0</v>
      </c>
      <c r="AI235" s="62" t="b">
        <v>0</v>
      </c>
      <c r="AJ235" s="62" t="b">
        <v>0</v>
      </c>
      <c r="AK235" s="62" t="b">
        <v>0</v>
      </c>
      <c r="AL235" s="62" t="b">
        <v>0</v>
      </c>
      <c r="AM235" s="64" t="s">
        <v>1297</v>
      </c>
      <c r="AN235" s="100">
        <v>46152.0</v>
      </c>
      <c r="AO235" s="35" t="s">
        <v>1295</v>
      </c>
      <c r="AP235" s="36"/>
      <c r="AQ235" s="37"/>
      <c r="AR235" s="37"/>
      <c r="AS235" s="50"/>
      <c r="AT235" s="39" t="b">
        <v>1</v>
      </c>
      <c r="AU235" s="51" t="b">
        <v>0</v>
      </c>
      <c r="AV235" s="51" t="b">
        <v>0</v>
      </c>
      <c r="AW235" s="40"/>
    </row>
    <row r="236" outlineLevel="1">
      <c r="A236" s="41"/>
      <c r="B236" s="26" t="s">
        <v>1298</v>
      </c>
      <c r="C236" s="44" t="s">
        <v>1299</v>
      </c>
      <c r="D236" s="44" t="s">
        <v>50</v>
      </c>
      <c r="E236" s="46">
        <v>2023.0</v>
      </c>
      <c r="F236" s="44" t="s">
        <v>188</v>
      </c>
      <c r="G236" s="44" t="s">
        <v>189</v>
      </c>
      <c r="H236" s="44" t="s">
        <v>602</v>
      </c>
      <c r="I236" s="44" t="s">
        <v>603</v>
      </c>
      <c r="J236" s="44" t="s">
        <v>55</v>
      </c>
      <c r="K236" s="44" t="s">
        <v>602</v>
      </c>
      <c r="L236" s="44" t="s">
        <v>604</v>
      </c>
      <c r="M236" s="44" t="s">
        <v>1300</v>
      </c>
      <c r="N236" s="44" t="s">
        <v>76</v>
      </c>
      <c r="O236" s="44" t="s">
        <v>59</v>
      </c>
      <c r="P236" s="44" t="s">
        <v>1301</v>
      </c>
      <c r="Q236" s="45">
        <v>46152.73322916667</v>
      </c>
      <c r="R236" s="45">
        <v>46152.735497685186</v>
      </c>
      <c r="S236" s="46">
        <v>181.0</v>
      </c>
      <c r="T236" s="45">
        <v>46152.73798611111</v>
      </c>
      <c r="U236" s="46">
        <v>358364.0</v>
      </c>
      <c r="V236" s="46">
        <v>1.0</v>
      </c>
      <c r="W236" s="47">
        <v>12857.5</v>
      </c>
      <c r="X236" s="46">
        <v>9.0</v>
      </c>
      <c r="Y236" s="46">
        <v>1.0</v>
      </c>
      <c r="Z236" s="46">
        <v>5.0</v>
      </c>
      <c r="AA236" s="46">
        <v>0.0</v>
      </c>
      <c r="AB236" s="46">
        <v>1.0</v>
      </c>
      <c r="AC236" s="46">
        <v>0.0</v>
      </c>
      <c r="AD236" s="46">
        <v>1.0</v>
      </c>
      <c r="AE236" s="46">
        <v>0.0</v>
      </c>
      <c r="AF236" s="44" t="s">
        <v>61</v>
      </c>
      <c r="AG236" s="48" t="b">
        <v>0</v>
      </c>
      <c r="AH236" s="48" t="b">
        <v>0</v>
      </c>
      <c r="AI236" s="48" t="b">
        <v>0</v>
      </c>
      <c r="AJ236" s="48" t="b">
        <v>0</v>
      </c>
      <c r="AK236" s="48" t="b">
        <v>0</v>
      </c>
      <c r="AL236" s="48" t="b">
        <v>0</v>
      </c>
      <c r="AM236" s="54"/>
      <c r="AN236" s="100">
        <v>46152.0</v>
      </c>
      <c r="AO236" s="35" t="s">
        <v>1300</v>
      </c>
      <c r="AP236" s="36" t="s">
        <v>62</v>
      </c>
      <c r="AQ236" s="37"/>
      <c r="AR236" s="37" t="s">
        <v>713</v>
      </c>
      <c r="AS236" s="35" t="s">
        <v>1302</v>
      </c>
      <c r="AT236" s="39" t="b">
        <v>0</v>
      </c>
      <c r="AU236" s="39" t="b">
        <v>1</v>
      </c>
      <c r="AV236" s="51" t="b">
        <v>0</v>
      </c>
      <c r="AW236" s="40"/>
    </row>
    <row r="237" outlineLevel="1">
      <c r="A237" s="41"/>
      <c r="B237" s="26" t="s">
        <v>1303</v>
      </c>
      <c r="C237" s="185" t="s">
        <v>1299</v>
      </c>
      <c r="D237" s="185" t="s">
        <v>50</v>
      </c>
      <c r="E237" s="186">
        <v>2023.0</v>
      </c>
      <c r="F237" s="185" t="s">
        <v>188</v>
      </c>
      <c r="G237" s="185" t="s">
        <v>189</v>
      </c>
      <c r="H237" s="185" t="s">
        <v>602</v>
      </c>
      <c r="I237" s="185" t="s">
        <v>603</v>
      </c>
      <c r="J237" s="185" t="s">
        <v>55</v>
      </c>
      <c r="K237" s="185" t="s">
        <v>602</v>
      </c>
      <c r="L237" s="185" t="s">
        <v>604</v>
      </c>
      <c r="M237" s="185" t="s">
        <v>1304</v>
      </c>
      <c r="N237" s="185" t="s">
        <v>76</v>
      </c>
      <c r="O237" s="185" t="s">
        <v>59</v>
      </c>
      <c r="P237" s="185" t="s">
        <v>1305</v>
      </c>
      <c r="Q237" s="187">
        <v>46152.73883101852</v>
      </c>
      <c r="R237" s="187">
        <v>46152.74172453704</v>
      </c>
      <c r="S237" s="186">
        <v>182.0</v>
      </c>
      <c r="T237" s="187">
        <v>46152.745671296296</v>
      </c>
      <c r="U237" s="186">
        <v>359049.0</v>
      </c>
      <c r="V237" s="186">
        <v>2.0</v>
      </c>
      <c r="W237" s="188">
        <v>11907.5</v>
      </c>
      <c r="X237" s="186">
        <v>9.0</v>
      </c>
      <c r="Y237" s="186">
        <v>1.0</v>
      </c>
      <c r="Z237" s="186">
        <v>5.0</v>
      </c>
      <c r="AA237" s="186">
        <v>0.0</v>
      </c>
      <c r="AB237" s="186">
        <v>1.0</v>
      </c>
      <c r="AC237" s="186">
        <v>0.0</v>
      </c>
      <c r="AD237" s="186">
        <v>0.0</v>
      </c>
      <c r="AE237" s="186">
        <v>0.0</v>
      </c>
      <c r="AF237" s="185" t="s">
        <v>61</v>
      </c>
      <c r="AG237" s="189" t="b">
        <v>0</v>
      </c>
      <c r="AH237" s="189" t="b">
        <v>0</v>
      </c>
      <c r="AI237" s="189" t="b">
        <v>0</v>
      </c>
      <c r="AJ237" s="189" t="b">
        <v>0</v>
      </c>
      <c r="AK237" s="189" t="b">
        <v>0</v>
      </c>
      <c r="AL237" s="189" t="b">
        <v>0</v>
      </c>
      <c r="AM237" s="190" t="s">
        <v>1306</v>
      </c>
      <c r="AN237" s="100">
        <v>46152.0</v>
      </c>
      <c r="AO237" s="35" t="s">
        <v>1304</v>
      </c>
      <c r="AP237" s="36"/>
      <c r="AQ237" s="37"/>
      <c r="AR237" s="37"/>
      <c r="AS237" s="50"/>
      <c r="AT237" s="39" t="b">
        <v>1</v>
      </c>
      <c r="AU237" s="51" t="b">
        <v>0</v>
      </c>
      <c r="AV237" s="51" t="b">
        <v>0</v>
      </c>
      <c r="AW237" s="40"/>
    </row>
    <row r="238" outlineLevel="1">
      <c r="A238" s="25" t="s">
        <v>1307</v>
      </c>
      <c r="B238" s="26" t="s">
        <v>1308</v>
      </c>
      <c r="C238" s="44" t="s">
        <v>1309</v>
      </c>
      <c r="D238" s="44" t="s">
        <v>50</v>
      </c>
      <c r="E238" s="46">
        <v>2020.0</v>
      </c>
      <c r="F238" s="44" t="s">
        <v>51</v>
      </c>
      <c r="G238" s="44" t="s">
        <v>71</v>
      </c>
      <c r="H238" s="44" t="s">
        <v>349</v>
      </c>
      <c r="I238" s="44" t="s">
        <v>350</v>
      </c>
      <c r="J238" s="44" t="s">
        <v>55</v>
      </c>
      <c r="K238" s="44" t="s">
        <v>349</v>
      </c>
      <c r="L238" s="44" t="s">
        <v>349</v>
      </c>
      <c r="M238" s="44" t="s">
        <v>1310</v>
      </c>
      <c r="N238" s="44" t="s">
        <v>58</v>
      </c>
      <c r="O238" s="44" t="s">
        <v>59</v>
      </c>
      <c r="P238" s="44" t="s">
        <v>1311</v>
      </c>
      <c r="Q238" s="45">
        <v>46153.82923611111</v>
      </c>
      <c r="R238" s="45">
        <v>46153.830659722225</v>
      </c>
      <c r="S238" s="46">
        <v>103.0</v>
      </c>
      <c r="T238" s="45">
        <v>46153.83458333334</v>
      </c>
      <c r="U238" s="46">
        <v>532.0</v>
      </c>
      <c r="V238" s="46">
        <v>2.0</v>
      </c>
      <c r="W238" s="47">
        <v>8420.0</v>
      </c>
      <c r="X238" s="46">
        <v>1.0</v>
      </c>
      <c r="Y238" s="46">
        <v>0.0</v>
      </c>
      <c r="Z238" s="46">
        <v>3.0</v>
      </c>
      <c r="AA238" s="46">
        <v>8.0</v>
      </c>
      <c r="AB238" s="46">
        <v>0.0</v>
      </c>
      <c r="AC238" s="46">
        <v>0.0</v>
      </c>
      <c r="AD238" s="46">
        <v>2.0</v>
      </c>
      <c r="AE238" s="46">
        <v>0.0</v>
      </c>
      <c r="AF238" s="44" t="s">
        <v>61</v>
      </c>
      <c r="AG238" s="48" t="b">
        <v>0</v>
      </c>
      <c r="AH238" s="48" t="b">
        <v>0</v>
      </c>
      <c r="AI238" s="48" t="b">
        <v>0</v>
      </c>
      <c r="AJ238" s="48" t="b">
        <v>0</v>
      </c>
      <c r="AK238" s="48" t="b">
        <v>0</v>
      </c>
      <c r="AL238" s="48" t="b">
        <v>0</v>
      </c>
      <c r="AM238" s="134"/>
      <c r="AN238" s="100">
        <v>46153.0</v>
      </c>
      <c r="AO238" s="35" t="s">
        <v>1310</v>
      </c>
      <c r="AP238" s="36" t="s">
        <v>62</v>
      </c>
      <c r="AQ238" s="37"/>
      <c r="AR238" s="37" t="s">
        <v>801</v>
      </c>
      <c r="AS238" s="35" t="s">
        <v>1312</v>
      </c>
      <c r="AT238" s="39" t="b">
        <v>0</v>
      </c>
      <c r="AU238" s="39" t="b">
        <v>1</v>
      </c>
      <c r="AV238" s="39" t="b">
        <v>1</v>
      </c>
      <c r="AW238" s="40"/>
    </row>
    <row r="239" outlineLevel="1">
      <c r="A239" s="41"/>
      <c r="B239" s="26" t="s">
        <v>1313</v>
      </c>
      <c r="C239" s="44" t="s">
        <v>1309</v>
      </c>
      <c r="D239" s="44" t="s">
        <v>50</v>
      </c>
      <c r="E239" s="46">
        <v>2020.0</v>
      </c>
      <c r="F239" s="44" t="s">
        <v>51</v>
      </c>
      <c r="G239" s="44" t="s">
        <v>52</v>
      </c>
      <c r="H239" s="44" t="s">
        <v>349</v>
      </c>
      <c r="I239" s="44" t="s">
        <v>350</v>
      </c>
      <c r="J239" s="44" t="s">
        <v>55</v>
      </c>
      <c r="K239" s="44" t="s">
        <v>349</v>
      </c>
      <c r="L239" s="44" t="s">
        <v>349</v>
      </c>
      <c r="M239" s="44" t="s">
        <v>1314</v>
      </c>
      <c r="N239" s="44" t="s">
        <v>76</v>
      </c>
      <c r="O239" s="44" t="s">
        <v>59</v>
      </c>
      <c r="P239" s="44" t="s">
        <v>1315</v>
      </c>
      <c r="Q239" s="45">
        <v>46153.83085648148</v>
      </c>
      <c r="R239" s="45">
        <v>46153.832141203704</v>
      </c>
      <c r="S239" s="46">
        <v>95.0</v>
      </c>
      <c r="T239" s="45">
        <v>46153.83951388889</v>
      </c>
      <c r="U239" s="46">
        <v>814.0</v>
      </c>
      <c r="V239" s="46">
        <v>2.0</v>
      </c>
      <c r="W239" s="47">
        <v>5795.0</v>
      </c>
      <c r="X239" s="46">
        <v>0.0</v>
      </c>
      <c r="Y239" s="46">
        <v>0.0</v>
      </c>
      <c r="Z239" s="46">
        <v>3.0</v>
      </c>
      <c r="AA239" s="46">
        <v>5.0</v>
      </c>
      <c r="AB239" s="46">
        <v>0.0</v>
      </c>
      <c r="AC239" s="46">
        <v>0.0</v>
      </c>
      <c r="AD239" s="46">
        <v>2.0</v>
      </c>
      <c r="AE239" s="46">
        <v>0.0</v>
      </c>
      <c r="AF239" s="44" t="s">
        <v>61</v>
      </c>
      <c r="AG239" s="48" t="b">
        <v>0</v>
      </c>
      <c r="AH239" s="48" t="b">
        <v>0</v>
      </c>
      <c r="AI239" s="48" t="b">
        <v>0</v>
      </c>
      <c r="AJ239" s="48" t="b">
        <v>0</v>
      </c>
      <c r="AK239" s="48" t="b">
        <v>0</v>
      </c>
      <c r="AL239" s="48" t="b">
        <v>0</v>
      </c>
      <c r="AM239" s="191" t="s">
        <v>1316</v>
      </c>
      <c r="AN239" s="100">
        <v>46153.0</v>
      </c>
      <c r="AO239" s="35" t="s">
        <v>1314</v>
      </c>
      <c r="AP239" s="36"/>
      <c r="AQ239" s="37"/>
      <c r="AR239" s="37"/>
      <c r="AS239" s="50"/>
      <c r="AT239" s="39" t="b">
        <v>1</v>
      </c>
      <c r="AU239" s="51" t="b">
        <v>0</v>
      </c>
      <c r="AV239" s="51" t="b">
        <v>0</v>
      </c>
      <c r="AW239" s="40"/>
    </row>
    <row r="240" outlineLevel="1">
      <c r="A240" s="41"/>
      <c r="B240" s="26" t="s">
        <v>1317</v>
      </c>
      <c r="C240" s="44" t="s">
        <v>1309</v>
      </c>
      <c r="D240" s="44" t="s">
        <v>50</v>
      </c>
      <c r="E240" s="46">
        <v>2020.0</v>
      </c>
      <c r="F240" s="44" t="s">
        <v>51</v>
      </c>
      <c r="G240" s="44" t="s">
        <v>52</v>
      </c>
      <c r="H240" s="44" t="s">
        <v>349</v>
      </c>
      <c r="I240" s="44" t="s">
        <v>350</v>
      </c>
      <c r="J240" s="44" t="s">
        <v>55</v>
      </c>
      <c r="K240" s="44" t="s">
        <v>349</v>
      </c>
      <c r="L240" s="44" t="s">
        <v>349</v>
      </c>
      <c r="M240" s="44" t="s">
        <v>1318</v>
      </c>
      <c r="N240" s="44" t="s">
        <v>76</v>
      </c>
      <c r="O240" s="44" t="s">
        <v>59</v>
      </c>
      <c r="P240" s="44" t="s">
        <v>1319</v>
      </c>
      <c r="Q240" s="45">
        <v>46153.84709490741</v>
      </c>
      <c r="R240" s="45">
        <v>46153.84984953704</v>
      </c>
      <c r="S240" s="46">
        <v>215.0</v>
      </c>
      <c r="T240" s="45">
        <v>46153.85502314815</v>
      </c>
      <c r="U240" s="46">
        <v>754.0</v>
      </c>
      <c r="V240" s="46">
        <v>2.0</v>
      </c>
      <c r="W240" s="47">
        <v>5795.0</v>
      </c>
      <c r="X240" s="46">
        <v>0.0</v>
      </c>
      <c r="Y240" s="46">
        <v>0.0</v>
      </c>
      <c r="Z240" s="46">
        <v>3.0</v>
      </c>
      <c r="AA240" s="46">
        <v>5.0</v>
      </c>
      <c r="AB240" s="46">
        <v>0.0</v>
      </c>
      <c r="AC240" s="46">
        <v>0.0</v>
      </c>
      <c r="AD240" s="46">
        <v>1.0</v>
      </c>
      <c r="AE240" s="46">
        <v>0.0</v>
      </c>
      <c r="AF240" s="44" t="s">
        <v>61</v>
      </c>
      <c r="AG240" s="48" t="b">
        <v>0</v>
      </c>
      <c r="AH240" s="48" t="b">
        <v>0</v>
      </c>
      <c r="AI240" s="48" t="b">
        <v>0</v>
      </c>
      <c r="AJ240" s="48" t="b">
        <v>0</v>
      </c>
      <c r="AK240" s="48" t="b">
        <v>0</v>
      </c>
      <c r="AL240" s="48" t="b">
        <v>0</v>
      </c>
      <c r="AM240" s="83"/>
      <c r="AN240" s="100">
        <v>46153.0</v>
      </c>
      <c r="AO240" s="35" t="s">
        <v>1318</v>
      </c>
      <c r="AP240" s="36"/>
      <c r="AQ240" s="37"/>
      <c r="AR240" s="37"/>
      <c r="AS240" s="35"/>
      <c r="AT240" s="39" t="b">
        <v>1</v>
      </c>
      <c r="AU240" s="51" t="b">
        <v>0</v>
      </c>
      <c r="AV240" s="51" t="b">
        <v>0</v>
      </c>
      <c r="AW240" s="40"/>
    </row>
    <row r="241" outlineLevel="1">
      <c r="A241" s="41"/>
      <c r="B241" s="26" t="s">
        <v>1320</v>
      </c>
      <c r="C241" s="44" t="s">
        <v>1321</v>
      </c>
      <c r="D241" s="44" t="s">
        <v>50</v>
      </c>
      <c r="E241" s="46">
        <v>2021.0</v>
      </c>
      <c r="F241" s="44" t="s">
        <v>51</v>
      </c>
      <c r="G241" s="44" t="s">
        <v>52</v>
      </c>
      <c r="H241" s="44" t="s">
        <v>97</v>
      </c>
      <c r="I241" s="44" t="s">
        <v>97</v>
      </c>
      <c r="J241" s="44" t="s">
        <v>1322</v>
      </c>
      <c r="K241" s="44" t="s">
        <v>97</v>
      </c>
      <c r="L241" s="44" t="s">
        <v>1323</v>
      </c>
      <c r="M241" s="44" t="s">
        <v>1324</v>
      </c>
      <c r="N241" s="44" t="s">
        <v>1325</v>
      </c>
      <c r="O241" s="44" t="s">
        <v>59</v>
      </c>
      <c r="P241" s="44" t="s">
        <v>1326</v>
      </c>
      <c r="Q241" s="45">
        <v>46153.61232638889</v>
      </c>
      <c r="R241" s="45">
        <v>46153.61488425926</v>
      </c>
      <c r="S241" s="46">
        <v>197.0</v>
      </c>
      <c r="T241" s="45">
        <v>46153.621875</v>
      </c>
      <c r="U241" s="46">
        <v>891.0</v>
      </c>
      <c r="V241" s="46">
        <v>3.0</v>
      </c>
      <c r="W241" s="47">
        <v>2525.0</v>
      </c>
      <c r="X241" s="46">
        <v>0.0</v>
      </c>
      <c r="Y241" s="46">
        <v>1.0</v>
      </c>
      <c r="Z241" s="46">
        <v>0.0</v>
      </c>
      <c r="AA241" s="46">
        <v>0.0</v>
      </c>
      <c r="AB241" s="46">
        <v>0.0</v>
      </c>
      <c r="AC241" s="46">
        <v>0.0</v>
      </c>
      <c r="AD241" s="46">
        <v>1.0</v>
      </c>
      <c r="AE241" s="46">
        <v>0.0</v>
      </c>
      <c r="AF241" s="44" t="s">
        <v>61</v>
      </c>
      <c r="AG241" s="48" t="b">
        <v>0</v>
      </c>
      <c r="AH241" s="48" t="b">
        <v>0</v>
      </c>
      <c r="AI241" s="48" t="b">
        <v>0</v>
      </c>
      <c r="AJ241" s="48" t="b">
        <v>0</v>
      </c>
      <c r="AK241" s="48" t="b">
        <v>0</v>
      </c>
      <c r="AL241" s="48" t="b">
        <v>0</v>
      </c>
      <c r="AM241" s="134"/>
      <c r="AN241" s="100">
        <v>46153.0</v>
      </c>
      <c r="AO241" s="35" t="s">
        <v>1324</v>
      </c>
      <c r="AP241" s="36"/>
      <c r="AQ241" s="37"/>
      <c r="AR241" s="37"/>
      <c r="AS241" s="35"/>
      <c r="AT241" s="39" t="b">
        <v>0</v>
      </c>
      <c r="AU241" s="39" t="b">
        <v>1</v>
      </c>
      <c r="AV241" s="51" t="b">
        <v>0</v>
      </c>
      <c r="AW241" s="40"/>
    </row>
    <row r="242" outlineLevel="1">
      <c r="A242" s="41"/>
      <c r="B242" s="26" t="s">
        <v>1327</v>
      </c>
      <c r="C242" s="44" t="s">
        <v>1321</v>
      </c>
      <c r="D242" s="44" t="s">
        <v>50</v>
      </c>
      <c r="E242" s="46">
        <v>2021.0</v>
      </c>
      <c r="F242" s="44" t="s">
        <v>51</v>
      </c>
      <c r="G242" s="44" t="s">
        <v>52</v>
      </c>
      <c r="H242" s="44" t="s">
        <v>97</v>
      </c>
      <c r="I242" s="44" t="s">
        <v>97</v>
      </c>
      <c r="J242" s="44" t="s">
        <v>1322</v>
      </c>
      <c r="K242" s="44" t="s">
        <v>97</v>
      </c>
      <c r="L242" s="44" t="s">
        <v>1323</v>
      </c>
      <c r="M242" s="44" t="s">
        <v>1328</v>
      </c>
      <c r="N242" s="44" t="s">
        <v>1325</v>
      </c>
      <c r="O242" s="44" t="s">
        <v>59</v>
      </c>
      <c r="P242" s="44" t="s">
        <v>1329</v>
      </c>
      <c r="Q242" s="45">
        <v>46153.62269675926</v>
      </c>
      <c r="R242" s="45">
        <v>46153.625925925924</v>
      </c>
      <c r="S242" s="46">
        <v>254.0</v>
      </c>
      <c r="T242" s="45">
        <v>46153.63664351852</v>
      </c>
      <c r="U242" s="46">
        <v>1268.0</v>
      </c>
      <c r="V242" s="46">
        <v>5.0</v>
      </c>
      <c r="W242" s="47">
        <v>0.0</v>
      </c>
      <c r="X242" s="46">
        <v>0.0</v>
      </c>
      <c r="Y242" s="46">
        <v>0.0</v>
      </c>
      <c r="Z242" s="46">
        <v>0.0</v>
      </c>
      <c r="AA242" s="46">
        <v>0.0</v>
      </c>
      <c r="AB242" s="46">
        <v>0.0</v>
      </c>
      <c r="AC242" s="46">
        <v>0.0</v>
      </c>
      <c r="AD242" s="46">
        <v>0.0</v>
      </c>
      <c r="AE242" s="46">
        <v>0.0</v>
      </c>
      <c r="AF242" s="44" t="s">
        <v>61</v>
      </c>
      <c r="AG242" s="48" t="b">
        <v>0</v>
      </c>
      <c r="AH242" s="48" t="b">
        <v>0</v>
      </c>
      <c r="AI242" s="48" t="b">
        <v>0</v>
      </c>
      <c r="AJ242" s="48" t="b">
        <v>0</v>
      </c>
      <c r="AK242" s="48" t="b">
        <v>0</v>
      </c>
      <c r="AL242" s="48" t="b">
        <v>0</v>
      </c>
      <c r="AM242" s="191" t="s">
        <v>1330</v>
      </c>
      <c r="AN242" s="100">
        <v>46153.0</v>
      </c>
      <c r="AO242" s="35" t="s">
        <v>1328</v>
      </c>
      <c r="AP242" s="36"/>
      <c r="AQ242" s="37"/>
      <c r="AR242" s="37"/>
      <c r="AS242" s="35" t="s">
        <v>406</v>
      </c>
      <c r="AT242" s="39" t="b">
        <v>1</v>
      </c>
      <c r="AU242" s="51" t="b">
        <v>0</v>
      </c>
      <c r="AV242" s="51" t="b">
        <v>0</v>
      </c>
      <c r="AW242" s="40"/>
    </row>
    <row r="243" outlineLevel="1">
      <c r="A243" s="41"/>
      <c r="B243" s="26" t="s">
        <v>1331</v>
      </c>
      <c r="C243" s="44" t="s">
        <v>1332</v>
      </c>
      <c r="D243" s="44" t="s">
        <v>50</v>
      </c>
      <c r="E243" s="46">
        <v>2021.0</v>
      </c>
      <c r="F243" s="44" t="s">
        <v>146</v>
      </c>
      <c r="G243" s="44" t="s">
        <v>156</v>
      </c>
      <c r="H243" s="44" t="s">
        <v>1333</v>
      </c>
      <c r="I243" s="44" t="s">
        <v>1334</v>
      </c>
      <c r="J243" s="44" t="s">
        <v>55</v>
      </c>
      <c r="K243" s="44" t="s">
        <v>1333</v>
      </c>
      <c r="L243" s="44" t="s">
        <v>1335</v>
      </c>
      <c r="M243" s="44" t="s">
        <v>1336</v>
      </c>
      <c r="N243" s="44" t="s">
        <v>58</v>
      </c>
      <c r="O243" s="44" t="s">
        <v>59</v>
      </c>
      <c r="P243" s="44" t="s">
        <v>1337</v>
      </c>
      <c r="Q243" s="45">
        <v>46153.76871527778</v>
      </c>
      <c r="R243" s="45">
        <v>46153.77134259259</v>
      </c>
      <c r="S243" s="46">
        <v>210.0</v>
      </c>
      <c r="T243" s="45">
        <v>46153.777916666666</v>
      </c>
      <c r="U243" s="46">
        <v>865.0</v>
      </c>
      <c r="V243" s="46">
        <v>2.0</v>
      </c>
      <c r="W243" s="47">
        <v>6220.0</v>
      </c>
      <c r="X243" s="46">
        <v>2.0</v>
      </c>
      <c r="Y243" s="46">
        <v>1.0</v>
      </c>
      <c r="Z243" s="46">
        <v>2.0</v>
      </c>
      <c r="AA243" s="46">
        <v>4.0</v>
      </c>
      <c r="AB243" s="46">
        <v>0.0</v>
      </c>
      <c r="AC243" s="46">
        <v>0.0</v>
      </c>
      <c r="AD243" s="46">
        <v>0.0</v>
      </c>
      <c r="AE243" s="46">
        <v>0.0</v>
      </c>
      <c r="AF243" s="44" t="s">
        <v>61</v>
      </c>
      <c r="AG243" s="48" t="b">
        <v>0</v>
      </c>
      <c r="AH243" s="48" t="b">
        <v>0</v>
      </c>
      <c r="AI243" s="48" t="b">
        <v>0</v>
      </c>
      <c r="AJ243" s="48" t="b">
        <v>0</v>
      </c>
      <c r="AK243" s="48" t="b">
        <v>0</v>
      </c>
      <c r="AL243" s="48" t="b">
        <v>0</v>
      </c>
      <c r="AM243" s="134"/>
      <c r="AN243" s="100">
        <v>46153.0</v>
      </c>
      <c r="AO243" s="35" t="s">
        <v>1336</v>
      </c>
      <c r="AP243" s="36"/>
      <c r="AQ243" s="37"/>
      <c r="AR243" s="37"/>
      <c r="AS243" s="50"/>
      <c r="AT243" s="39" t="b">
        <v>1</v>
      </c>
      <c r="AU243" s="51" t="b">
        <v>0</v>
      </c>
      <c r="AV243" s="51" t="b">
        <v>0</v>
      </c>
      <c r="AW243" s="40"/>
    </row>
    <row r="244" outlineLevel="1">
      <c r="A244" s="41"/>
      <c r="B244" s="26" t="s">
        <v>1338</v>
      </c>
      <c r="C244" s="44" t="s">
        <v>1332</v>
      </c>
      <c r="D244" s="44" t="s">
        <v>50</v>
      </c>
      <c r="E244" s="46">
        <v>2021.0</v>
      </c>
      <c r="F244" s="44" t="s">
        <v>146</v>
      </c>
      <c r="G244" s="44" t="s">
        <v>147</v>
      </c>
      <c r="H244" s="44" t="s">
        <v>1333</v>
      </c>
      <c r="I244" s="44" t="s">
        <v>1334</v>
      </c>
      <c r="J244" s="44" t="s">
        <v>55</v>
      </c>
      <c r="K244" s="44" t="s">
        <v>1333</v>
      </c>
      <c r="L244" s="44" t="s">
        <v>1335</v>
      </c>
      <c r="M244" s="44" t="s">
        <v>1339</v>
      </c>
      <c r="N244" s="44" t="s">
        <v>58</v>
      </c>
      <c r="O244" s="44" t="s">
        <v>59</v>
      </c>
      <c r="P244" s="44" t="s">
        <v>1340</v>
      </c>
      <c r="Q244" s="45">
        <v>46153.78568287037</v>
      </c>
      <c r="R244" s="45">
        <v>46153.788981481484</v>
      </c>
      <c r="S244" s="46">
        <v>277.0</v>
      </c>
      <c r="T244" s="45">
        <v>46153.7971875</v>
      </c>
      <c r="U244" s="46">
        <v>1066.0</v>
      </c>
      <c r="V244" s="46">
        <v>2.0</v>
      </c>
      <c r="W244" s="47">
        <v>4820.0</v>
      </c>
      <c r="X244" s="46">
        <v>2.0</v>
      </c>
      <c r="Y244" s="46">
        <v>1.0</v>
      </c>
      <c r="Z244" s="46">
        <v>2.0</v>
      </c>
      <c r="AA244" s="46">
        <v>2.0</v>
      </c>
      <c r="AB244" s="46">
        <v>0.0</v>
      </c>
      <c r="AC244" s="46">
        <v>0.0</v>
      </c>
      <c r="AD244" s="46">
        <v>0.0</v>
      </c>
      <c r="AE244" s="46">
        <v>0.0</v>
      </c>
      <c r="AF244" s="44" t="s">
        <v>61</v>
      </c>
      <c r="AG244" s="48" t="b">
        <v>0</v>
      </c>
      <c r="AH244" s="48" t="b">
        <v>0</v>
      </c>
      <c r="AI244" s="48" t="b">
        <v>0</v>
      </c>
      <c r="AJ244" s="48" t="b">
        <v>0</v>
      </c>
      <c r="AK244" s="48" t="b">
        <v>0</v>
      </c>
      <c r="AL244" s="48" t="b">
        <v>0</v>
      </c>
      <c r="AM244" s="191" t="s">
        <v>1341</v>
      </c>
      <c r="AN244" s="100">
        <v>46153.0</v>
      </c>
      <c r="AO244" s="35" t="s">
        <v>1339</v>
      </c>
      <c r="AP244" s="36"/>
      <c r="AQ244" s="37"/>
      <c r="AR244" s="37"/>
      <c r="AS244" s="35" t="s">
        <v>406</v>
      </c>
      <c r="AT244" s="39" t="b">
        <v>1</v>
      </c>
      <c r="AU244" s="51" t="b">
        <v>0</v>
      </c>
      <c r="AV244" s="51" t="b">
        <v>0</v>
      </c>
      <c r="AW244" s="40"/>
    </row>
    <row r="245" outlineLevel="1">
      <c r="A245" s="41"/>
      <c r="B245" s="26" t="s">
        <v>1342</v>
      </c>
      <c r="C245" s="44" t="s">
        <v>1343</v>
      </c>
      <c r="D245" s="44" t="s">
        <v>50</v>
      </c>
      <c r="E245" s="46">
        <v>2019.0</v>
      </c>
      <c r="F245" s="44" t="s">
        <v>1344</v>
      </c>
      <c r="G245" s="44" t="s">
        <v>1345</v>
      </c>
      <c r="H245" s="44" t="s">
        <v>1346</v>
      </c>
      <c r="I245" s="44" t="s">
        <v>683</v>
      </c>
      <c r="J245" s="44" t="s">
        <v>55</v>
      </c>
      <c r="K245" s="44" t="s">
        <v>1346</v>
      </c>
      <c r="L245" s="44" t="s">
        <v>1346</v>
      </c>
      <c r="M245" s="44" t="s">
        <v>1347</v>
      </c>
      <c r="N245" s="44" t="s">
        <v>76</v>
      </c>
      <c r="O245" s="44" t="s">
        <v>59</v>
      </c>
      <c r="P245" s="44" t="s">
        <v>1348</v>
      </c>
      <c r="Q245" s="45">
        <v>46153.75383101852</v>
      </c>
      <c r="R245" s="45">
        <v>46153.757627314815</v>
      </c>
      <c r="S245" s="46">
        <v>301.0</v>
      </c>
      <c r="T245" s="45">
        <v>46153.76085648148</v>
      </c>
      <c r="U245" s="46">
        <v>673.0</v>
      </c>
      <c r="V245" s="46">
        <v>2.0</v>
      </c>
      <c r="W245" s="47">
        <v>2212.5</v>
      </c>
      <c r="X245" s="46">
        <v>1.0</v>
      </c>
      <c r="Y245" s="46">
        <v>0.0</v>
      </c>
      <c r="Z245" s="46">
        <v>0.0</v>
      </c>
      <c r="AA245" s="46">
        <v>1.0</v>
      </c>
      <c r="AB245" s="46">
        <v>0.0</v>
      </c>
      <c r="AC245" s="46">
        <v>0.0</v>
      </c>
      <c r="AD245" s="46">
        <v>1.0</v>
      </c>
      <c r="AE245" s="46">
        <v>1.0</v>
      </c>
      <c r="AF245" s="44" t="s">
        <v>61</v>
      </c>
      <c r="AG245" s="48" t="b">
        <v>0</v>
      </c>
      <c r="AH245" s="48" t="b">
        <v>0</v>
      </c>
      <c r="AI245" s="48" t="b">
        <v>0</v>
      </c>
      <c r="AJ245" s="48" t="b">
        <v>0</v>
      </c>
      <c r="AK245" s="48" t="b">
        <v>0</v>
      </c>
      <c r="AL245" s="48" t="b">
        <v>0</v>
      </c>
      <c r="AM245" s="134"/>
      <c r="AN245" s="100">
        <v>46153.0</v>
      </c>
      <c r="AO245" s="35" t="s">
        <v>1347</v>
      </c>
      <c r="AP245" s="36" t="s">
        <v>62</v>
      </c>
      <c r="AQ245" s="37"/>
      <c r="AR245" s="37" t="s">
        <v>1349</v>
      </c>
      <c r="AS245" s="35" t="s">
        <v>1350</v>
      </c>
      <c r="AT245" s="39" t="b">
        <v>0</v>
      </c>
      <c r="AU245" s="39" t="b">
        <v>1</v>
      </c>
      <c r="AV245" s="51" t="b">
        <v>0</v>
      </c>
      <c r="AW245" s="40"/>
    </row>
    <row r="246" outlineLevel="1">
      <c r="A246" s="41"/>
      <c r="B246" s="26" t="s">
        <v>1351</v>
      </c>
      <c r="C246" s="44" t="s">
        <v>1343</v>
      </c>
      <c r="D246" s="44" t="s">
        <v>50</v>
      </c>
      <c r="E246" s="46">
        <v>2019.0</v>
      </c>
      <c r="F246" s="44" t="s">
        <v>1344</v>
      </c>
      <c r="G246" s="44" t="s">
        <v>1352</v>
      </c>
      <c r="H246" s="44" t="s">
        <v>1346</v>
      </c>
      <c r="I246" s="44" t="s">
        <v>683</v>
      </c>
      <c r="J246" s="44" t="s">
        <v>55</v>
      </c>
      <c r="K246" s="44" t="s">
        <v>1346</v>
      </c>
      <c r="L246" s="44" t="s">
        <v>1346</v>
      </c>
      <c r="M246" s="44" t="s">
        <v>1353</v>
      </c>
      <c r="N246" s="44" t="s">
        <v>76</v>
      </c>
      <c r="O246" s="44" t="s">
        <v>59</v>
      </c>
      <c r="P246" s="44" t="s">
        <v>1354</v>
      </c>
      <c r="Q246" s="45">
        <v>46153.786840277775</v>
      </c>
      <c r="R246" s="45">
        <v>46153.79011574074</v>
      </c>
      <c r="S246" s="46">
        <v>245.0</v>
      </c>
      <c r="T246" s="45">
        <v>46153.7947337963</v>
      </c>
      <c r="U246" s="46">
        <v>747.0</v>
      </c>
      <c r="V246" s="46">
        <v>2.0</v>
      </c>
      <c r="W246" s="47">
        <v>1275.0</v>
      </c>
      <c r="X246" s="46">
        <v>1.0</v>
      </c>
      <c r="Y246" s="46">
        <v>0.0</v>
      </c>
      <c r="Z246" s="46">
        <v>0.0</v>
      </c>
      <c r="AA246" s="46">
        <v>1.0</v>
      </c>
      <c r="AB246" s="46">
        <v>0.0</v>
      </c>
      <c r="AC246" s="46">
        <v>0.0</v>
      </c>
      <c r="AD246" s="46">
        <v>0.0</v>
      </c>
      <c r="AE246" s="46">
        <v>0.0</v>
      </c>
      <c r="AF246" s="44" t="s">
        <v>61</v>
      </c>
      <c r="AG246" s="48" t="b">
        <v>0</v>
      </c>
      <c r="AH246" s="48" t="b">
        <v>0</v>
      </c>
      <c r="AI246" s="48" t="b">
        <v>0</v>
      </c>
      <c r="AJ246" s="48" t="b">
        <v>0</v>
      </c>
      <c r="AK246" s="48" t="b">
        <v>0</v>
      </c>
      <c r="AL246" s="48" t="b">
        <v>0</v>
      </c>
      <c r="AM246" s="191" t="s">
        <v>1355</v>
      </c>
      <c r="AN246" s="100">
        <v>46153.0</v>
      </c>
      <c r="AO246" s="35" t="s">
        <v>1353</v>
      </c>
      <c r="AP246" s="36"/>
      <c r="AQ246" s="37"/>
      <c r="AR246" s="37"/>
      <c r="AS246" s="35" t="s">
        <v>1356</v>
      </c>
      <c r="AT246" s="39" t="b">
        <v>1</v>
      </c>
      <c r="AU246" s="51" t="b">
        <v>0</v>
      </c>
      <c r="AV246" s="51" t="b">
        <v>0</v>
      </c>
      <c r="AW246" s="40"/>
    </row>
    <row r="247" outlineLevel="1">
      <c r="A247" s="25" t="s">
        <v>1357</v>
      </c>
      <c r="B247" s="26" t="s">
        <v>1358</v>
      </c>
      <c r="C247" s="44" t="s">
        <v>1359</v>
      </c>
      <c r="D247" s="44" t="s">
        <v>537</v>
      </c>
      <c r="E247" s="46">
        <v>2024.0</v>
      </c>
      <c r="F247" s="44" t="s">
        <v>51</v>
      </c>
      <c r="G247" s="44" t="s">
        <v>52</v>
      </c>
      <c r="H247" s="44" t="s">
        <v>1360</v>
      </c>
      <c r="I247" s="44" t="s">
        <v>1361</v>
      </c>
      <c r="J247" s="44" t="s">
        <v>55</v>
      </c>
      <c r="K247" s="44" t="s">
        <v>1360</v>
      </c>
      <c r="L247" s="44" t="s">
        <v>1362</v>
      </c>
      <c r="M247" s="44" t="s">
        <v>1363</v>
      </c>
      <c r="N247" s="44" t="s">
        <v>58</v>
      </c>
      <c r="O247" s="44" t="s">
        <v>59</v>
      </c>
      <c r="P247" s="44" t="s">
        <v>1364</v>
      </c>
      <c r="Q247" s="45">
        <v>46154.66849537037</v>
      </c>
      <c r="R247" s="45">
        <v>46154.670902777776</v>
      </c>
      <c r="S247" s="46">
        <v>196.0</v>
      </c>
      <c r="T247" s="45">
        <v>46154.67328703704</v>
      </c>
      <c r="U247" s="46">
        <v>478.0</v>
      </c>
      <c r="V247" s="46">
        <v>4.0</v>
      </c>
      <c r="W247" s="47">
        <v>1525.0</v>
      </c>
      <c r="X247" s="46">
        <v>1.0</v>
      </c>
      <c r="Y247" s="46">
        <v>0.0</v>
      </c>
      <c r="Z247" s="46">
        <v>0.0</v>
      </c>
      <c r="AA247" s="46">
        <v>0.0</v>
      </c>
      <c r="AB247" s="46">
        <v>0.0</v>
      </c>
      <c r="AC247" s="46">
        <v>1.0</v>
      </c>
      <c r="AD247" s="46">
        <v>0.0</v>
      </c>
      <c r="AE247" s="46">
        <v>0.0</v>
      </c>
      <c r="AF247" s="44" t="s">
        <v>543</v>
      </c>
      <c r="AG247" s="48" t="b">
        <v>0</v>
      </c>
      <c r="AH247" s="48" t="b">
        <v>0</v>
      </c>
      <c r="AI247" s="48" t="b">
        <v>0</v>
      </c>
      <c r="AJ247" s="48" t="b">
        <v>0</v>
      </c>
      <c r="AK247" s="48" t="b">
        <v>0</v>
      </c>
      <c r="AL247" s="48" t="b">
        <v>0</v>
      </c>
      <c r="AM247" s="134"/>
      <c r="AN247" s="100">
        <v>46154.0</v>
      </c>
      <c r="AO247" s="35" t="s">
        <v>1363</v>
      </c>
      <c r="AP247" s="36"/>
      <c r="AQ247" s="37"/>
      <c r="AR247" s="37"/>
      <c r="AS247" s="50"/>
      <c r="AT247" s="39" t="b">
        <v>1</v>
      </c>
      <c r="AU247" s="51" t="b">
        <v>0</v>
      </c>
      <c r="AV247" s="51" t="b">
        <v>0</v>
      </c>
      <c r="AW247" s="40"/>
    </row>
    <row r="248" outlineLevel="1">
      <c r="A248" s="41"/>
      <c r="B248" s="26" t="s">
        <v>1365</v>
      </c>
      <c r="C248" s="44" t="s">
        <v>1359</v>
      </c>
      <c r="D248" s="44" t="s">
        <v>537</v>
      </c>
      <c r="E248" s="46">
        <v>2024.0</v>
      </c>
      <c r="F248" s="44" t="s">
        <v>51</v>
      </c>
      <c r="G248" s="44" t="s">
        <v>52</v>
      </c>
      <c r="H248" s="44" t="s">
        <v>1360</v>
      </c>
      <c r="I248" s="44" t="s">
        <v>1361</v>
      </c>
      <c r="J248" s="44" t="s">
        <v>98</v>
      </c>
      <c r="K248" s="44" t="s">
        <v>1360</v>
      </c>
      <c r="L248" s="44" t="s">
        <v>973</v>
      </c>
      <c r="M248" s="44" t="s">
        <v>1366</v>
      </c>
      <c r="N248" s="44" t="s">
        <v>404</v>
      </c>
      <c r="O248" s="44" t="s">
        <v>59</v>
      </c>
      <c r="P248" s="44" t="s">
        <v>1367</v>
      </c>
      <c r="Q248" s="45">
        <v>46154.704351851855</v>
      </c>
      <c r="R248" s="45">
        <v>46154.70600694444</v>
      </c>
      <c r="S248" s="46">
        <v>114.0</v>
      </c>
      <c r="T248" s="45">
        <v>46154.71060185185</v>
      </c>
      <c r="U248" s="46">
        <v>610.0</v>
      </c>
      <c r="V248" s="46">
        <v>4.0</v>
      </c>
      <c r="W248" s="47">
        <v>825.0</v>
      </c>
      <c r="X248" s="46">
        <v>0.0</v>
      </c>
      <c r="Y248" s="46">
        <v>0.0</v>
      </c>
      <c r="Z248" s="46">
        <v>0.0</v>
      </c>
      <c r="AA248" s="46">
        <v>0.0</v>
      </c>
      <c r="AB248" s="46">
        <v>0.0</v>
      </c>
      <c r="AC248" s="46">
        <v>1.0</v>
      </c>
      <c r="AD248" s="46">
        <v>0.0</v>
      </c>
      <c r="AE248" s="46">
        <v>0.0</v>
      </c>
      <c r="AF248" s="44" t="s">
        <v>543</v>
      </c>
      <c r="AG248" s="48" t="b">
        <v>0</v>
      </c>
      <c r="AH248" s="48" t="b">
        <v>0</v>
      </c>
      <c r="AI248" s="48" t="b">
        <v>0</v>
      </c>
      <c r="AJ248" s="48" t="b">
        <v>0</v>
      </c>
      <c r="AK248" s="48" t="b">
        <v>0</v>
      </c>
      <c r="AL248" s="48" t="b">
        <v>0</v>
      </c>
      <c r="AM248" s="191" t="s">
        <v>1368</v>
      </c>
      <c r="AN248" s="100">
        <v>46154.0</v>
      </c>
      <c r="AO248" s="35" t="s">
        <v>1366</v>
      </c>
      <c r="AP248" s="36"/>
      <c r="AQ248" s="37"/>
      <c r="AR248" s="37"/>
      <c r="AS248" s="35" t="s">
        <v>406</v>
      </c>
      <c r="AT248" s="39" t="b">
        <v>1</v>
      </c>
      <c r="AU248" s="51" t="b">
        <v>0</v>
      </c>
      <c r="AV248" s="51" t="b">
        <v>0</v>
      </c>
      <c r="AW248" s="40"/>
    </row>
    <row r="249" outlineLevel="1">
      <c r="A249" s="41"/>
      <c r="B249" s="26" t="s">
        <v>1369</v>
      </c>
      <c r="C249" s="44" t="s">
        <v>1370</v>
      </c>
      <c r="D249" s="44" t="s">
        <v>50</v>
      </c>
      <c r="E249" s="46">
        <v>2021.0</v>
      </c>
      <c r="F249" s="44" t="s">
        <v>51</v>
      </c>
      <c r="G249" s="44" t="s">
        <v>52</v>
      </c>
      <c r="H249" s="44" t="s">
        <v>1371</v>
      </c>
      <c r="I249" s="44" t="s">
        <v>1372</v>
      </c>
      <c r="J249" s="44" t="s">
        <v>55</v>
      </c>
      <c r="K249" s="44" t="s">
        <v>1371</v>
      </c>
      <c r="L249" s="44" t="s">
        <v>1373</v>
      </c>
      <c r="M249" s="44" t="s">
        <v>1374</v>
      </c>
      <c r="N249" s="44" t="s">
        <v>76</v>
      </c>
      <c r="O249" s="44" t="s">
        <v>59</v>
      </c>
      <c r="P249" s="44" t="s">
        <v>1375</v>
      </c>
      <c r="Q249" s="45">
        <v>46154.85189814815</v>
      </c>
      <c r="R249" s="45">
        <v>46154.85358796296</v>
      </c>
      <c r="S249" s="46">
        <v>126.0</v>
      </c>
      <c r="T249" s="45">
        <v>46154.857152777775</v>
      </c>
      <c r="U249" s="46">
        <v>1009.0</v>
      </c>
      <c r="V249" s="46">
        <v>2.0</v>
      </c>
      <c r="W249" s="47">
        <v>5880.0</v>
      </c>
      <c r="X249" s="46">
        <v>6.0</v>
      </c>
      <c r="Y249" s="46">
        <v>0.0</v>
      </c>
      <c r="Z249" s="46">
        <v>0.0</v>
      </c>
      <c r="AA249" s="46">
        <v>2.0</v>
      </c>
      <c r="AB249" s="46">
        <v>1.0</v>
      </c>
      <c r="AC249" s="46">
        <v>0.0</v>
      </c>
      <c r="AD249" s="46">
        <v>1.0</v>
      </c>
      <c r="AE249" s="46">
        <v>0.0</v>
      </c>
      <c r="AF249" s="44" t="s">
        <v>61</v>
      </c>
      <c r="AG249" s="48" t="b">
        <v>0</v>
      </c>
      <c r="AH249" s="48" t="b">
        <v>0</v>
      </c>
      <c r="AI249" s="48" t="b">
        <v>0</v>
      </c>
      <c r="AJ249" s="48" t="b">
        <v>0</v>
      </c>
      <c r="AK249" s="48" t="b">
        <v>0</v>
      </c>
      <c r="AL249" s="48" t="b">
        <v>0</v>
      </c>
      <c r="AM249" s="134"/>
      <c r="AN249" s="100">
        <v>46154.0</v>
      </c>
      <c r="AO249" s="35" t="s">
        <v>1374</v>
      </c>
      <c r="AP249" s="36" t="s">
        <v>262</v>
      </c>
      <c r="AQ249" s="37" t="s">
        <v>1376</v>
      </c>
      <c r="AR249" s="37" t="s">
        <v>634</v>
      </c>
      <c r="AS249" s="35" t="s">
        <v>1377</v>
      </c>
      <c r="AT249" s="39" t="b">
        <v>0</v>
      </c>
      <c r="AU249" s="39" t="b">
        <v>1</v>
      </c>
      <c r="AV249" s="51" t="b">
        <v>0</v>
      </c>
      <c r="AW249" s="40"/>
    </row>
    <row r="250" outlineLevel="1">
      <c r="A250" s="41"/>
      <c r="B250" s="26" t="s">
        <v>1378</v>
      </c>
      <c r="C250" s="44" t="s">
        <v>1370</v>
      </c>
      <c r="D250" s="44" t="s">
        <v>50</v>
      </c>
      <c r="E250" s="46">
        <v>2021.0</v>
      </c>
      <c r="F250" s="44" t="s">
        <v>51</v>
      </c>
      <c r="G250" s="44" t="s">
        <v>52</v>
      </c>
      <c r="H250" s="44" t="s">
        <v>1371</v>
      </c>
      <c r="I250" s="44" t="s">
        <v>1372</v>
      </c>
      <c r="J250" s="44" t="s">
        <v>55</v>
      </c>
      <c r="K250" s="44" t="s">
        <v>1371</v>
      </c>
      <c r="L250" s="44" t="s">
        <v>1373</v>
      </c>
      <c r="M250" s="44" t="s">
        <v>1379</v>
      </c>
      <c r="N250" s="44" t="s">
        <v>180</v>
      </c>
      <c r="O250" s="44" t="s">
        <v>59</v>
      </c>
      <c r="P250" s="44" t="s">
        <v>1380</v>
      </c>
      <c r="Q250" s="45">
        <v>46154.85398148148</v>
      </c>
      <c r="R250" s="45">
        <v>46154.85513888889</v>
      </c>
      <c r="S250" s="46">
        <v>86.0</v>
      </c>
      <c r="T250" s="45">
        <v>46154.86300925926</v>
      </c>
      <c r="U250" s="46">
        <v>853.0</v>
      </c>
      <c r="V250" s="46">
        <v>2.0</v>
      </c>
      <c r="W250" s="47">
        <v>4685.0</v>
      </c>
      <c r="X250" s="46">
        <v>5.0</v>
      </c>
      <c r="Y250" s="46">
        <v>0.0</v>
      </c>
      <c r="Z250" s="46">
        <v>0.0</v>
      </c>
      <c r="AA250" s="46">
        <v>1.0</v>
      </c>
      <c r="AB250" s="46">
        <v>1.0</v>
      </c>
      <c r="AC250" s="46">
        <v>0.0</v>
      </c>
      <c r="AD250" s="46">
        <v>0.0</v>
      </c>
      <c r="AE250" s="46">
        <v>0.0</v>
      </c>
      <c r="AF250" s="44" t="s">
        <v>61</v>
      </c>
      <c r="AG250" s="48" t="b">
        <v>0</v>
      </c>
      <c r="AH250" s="48" t="b">
        <v>0</v>
      </c>
      <c r="AI250" s="48" t="b">
        <v>0</v>
      </c>
      <c r="AJ250" s="48" t="b">
        <v>0</v>
      </c>
      <c r="AK250" s="48" t="b">
        <v>0</v>
      </c>
      <c r="AL250" s="48" t="b">
        <v>0</v>
      </c>
      <c r="AM250" s="191" t="s">
        <v>1381</v>
      </c>
      <c r="AN250" s="100">
        <v>46154.0</v>
      </c>
      <c r="AO250" s="35" t="s">
        <v>1379</v>
      </c>
      <c r="AP250" s="36"/>
      <c r="AQ250" s="37"/>
      <c r="AR250" s="37"/>
      <c r="AS250" s="35"/>
      <c r="AT250" s="39" t="b">
        <v>1</v>
      </c>
      <c r="AU250" s="51" t="b">
        <v>0</v>
      </c>
      <c r="AV250" s="51" t="b">
        <v>0</v>
      </c>
      <c r="AW250" s="40"/>
    </row>
    <row r="251" outlineLevel="1">
      <c r="A251" s="41"/>
      <c r="B251" s="26" t="s">
        <v>1382</v>
      </c>
      <c r="C251" s="57" t="s">
        <v>1383</v>
      </c>
      <c r="D251" s="57" t="s">
        <v>50</v>
      </c>
      <c r="E251" s="60">
        <v>2021.0</v>
      </c>
      <c r="F251" s="57" t="s">
        <v>51</v>
      </c>
      <c r="G251" s="57" t="s">
        <v>52</v>
      </c>
      <c r="H251" s="57" t="s">
        <v>1384</v>
      </c>
      <c r="I251" s="57" t="s">
        <v>1385</v>
      </c>
      <c r="J251" s="57" t="s">
        <v>55</v>
      </c>
      <c r="K251" s="57" t="s">
        <v>1384</v>
      </c>
      <c r="L251" s="57" t="s">
        <v>1384</v>
      </c>
      <c r="M251" s="57" t="s">
        <v>1386</v>
      </c>
      <c r="N251" s="57" t="s">
        <v>58</v>
      </c>
      <c r="O251" s="57" t="s">
        <v>59</v>
      </c>
      <c r="P251" s="57" t="s">
        <v>1387</v>
      </c>
      <c r="Q251" s="59">
        <v>46154.74903935185</v>
      </c>
      <c r="R251" s="59">
        <v>46154.753483796296</v>
      </c>
      <c r="S251" s="60">
        <v>357.0</v>
      </c>
      <c r="T251" s="59">
        <v>46154.75607638889</v>
      </c>
      <c r="U251" s="60">
        <v>1446.0</v>
      </c>
      <c r="V251" s="60">
        <v>1.0</v>
      </c>
      <c r="W251" s="61">
        <v>12195.0</v>
      </c>
      <c r="X251" s="60">
        <v>9.0</v>
      </c>
      <c r="Y251" s="60">
        <v>2.0</v>
      </c>
      <c r="Z251" s="60">
        <v>6.0</v>
      </c>
      <c r="AA251" s="60">
        <v>4.0</v>
      </c>
      <c r="AB251" s="60">
        <v>1.0</v>
      </c>
      <c r="AC251" s="60">
        <v>0.0</v>
      </c>
      <c r="AD251" s="60">
        <v>1.0</v>
      </c>
      <c r="AE251" s="60">
        <v>0.0</v>
      </c>
      <c r="AF251" s="57" t="s">
        <v>61</v>
      </c>
      <c r="AG251" s="62" t="b">
        <v>0</v>
      </c>
      <c r="AH251" s="62" t="b">
        <v>0</v>
      </c>
      <c r="AI251" s="62" t="b">
        <v>0</v>
      </c>
      <c r="AJ251" s="62" t="b">
        <v>0</v>
      </c>
      <c r="AK251" s="62" t="b">
        <v>0</v>
      </c>
      <c r="AL251" s="62" t="b">
        <v>0</v>
      </c>
      <c r="AM251" s="58"/>
      <c r="AN251" s="100">
        <v>46154.0</v>
      </c>
      <c r="AO251" s="35" t="s">
        <v>1386</v>
      </c>
      <c r="AP251" s="36" t="s">
        <v>62</v>
      </c>
      <c r="AQ251" s="37"/>
      <c r="AR251" s="37" t="s">
        <v>279</v>
      </c>
      <c r="AS251" s="35" t="s">
        <v>1388</v>
      </c>
      <c r="AT251" s="39" t="b">
        <v>0</v>
      </c>
      <c r="AU251" s="39" t="b">
        <v>1</v>
      </c>
      <c r="AV251" s="51" t="b">
        <v>0</v>
      </c>
      <c r="AW251" s="40"/>
    </row>
    <row r="252" outlineLevel="1">
      <c r="A252" s="41"/>
      <c r="B252" s="26" t="s">
        <v>1389</v>
      </c>
      <c r="C252" s="57" t="s">
        <v>1383</v>
      </c>
      <c r="D252" s="57" t="s">
        <v>50</v>
      </c>
      <c r="E252" s="60">
        <v>2021.0</v>
      </c>
      <c r="F252" s="57" t="s">
        <v>51</v>
      </c>
      <c r="G252" s="57" t="s">
        <v>52</v>
      </c>
      <c r="H252" s="57" t="s">
        <v>1384</v>
      </c>
      <c r="I252" s="57" t="s">
        <v>1385</v>
      </c>
      <c r="J252" s="57" t="s">
        <v>55</v>
      </c>
      <c r="K252" s="57" t="s">
        <v>1384</v>
      </c>
      <c r="L252" s="57" t="s">
        <v>1384</v>
      </c>
      <c r="M252" s="57" t="s">
        <v>1390</v>
      </c>
      <c r="N252" s="57" t="s">
        <v>58</v>
      </c>
      <c r="O252" s="57" t="s">
        <v>59</v>
      </c>
      <c r="P252" s="57" t="s">
        <v>1391</v>
      </c>
      <c r="Q252" s="59">
        <v>46154.75423611111</v>
      </c>
      <c r="R252" s="59">
        <v>46154.760034722225</v>
      </c>
      <c r="S252" s="60">
        <v>194.0</v>
      </c>
      <c r="T252" s="59">
        <v>46154.76530092592</v>
      </c>
      <c r="U252" s="60">
        <v>1070.0</v>
      </c>
      <c r="V252" s="60">
        <v>1.0</v>
      </c>
      <c r="W252" s="61">
        <v>11195.0</v>
      </c>
      <c r="X252" s="60">
        <v>9.0</v>
      </c>
      <c r="Y252" s="60">
        <v>1.0</v>
      </c>
      <c r="Z252" s="60">
        <v>6.0</v>
      </c>
      <c r="AA252" s="60">
        <v>3.0</v>
      </c>
      <c r="AB252" s="60">
        <v>1.0</v>
      </c>
      <c r="AC252" s="60">
        <v>0.0</v>
      </c>
      <c r="AD252" s="60">
        <v>1.0</v>
      </c>
      <c r="AE252" s="60">
        <v>0.0</v>
      </c>
      <c r="AF252" s="57" t="s">
        <v>61</v>
      </c>
      <c r="AG252" s="62" t="b">
        <v>0</v>
      </c>
      <c r="AH252" s="62" t="b">
        <v>0</v>
      </c>
      <c r="AI252" s="62" t="b">
        <v>0</v>
      </c>
      <c r="AJ252" s="62" t="b">
        <v>0</v>
      </c>
      <c r="AK252" s="62" t="b">
        <v>0</v>
      </c>
      <c r="AL252" s="62" t="b">
        <v>0</v>
      </c>
      <c r="AM252" s="192" t="s">
        <v>1392</v>
      </c>
      <c r="AN252" s="100">
        <v>46154.0</v>
      </c>
      <c r="AO252" s="35" t="s">
        <v>1390</v>
      </c>
      <c r="AP252" s="36"/>
      <c r="AQ252" s="37"/>
      <c r="AR252" s="37"/>
      <c r="AS252" s="35"/>
      <c r="AT252" s="39" t="b">
        <v>1</v>
      </c>
      <c r="AU252" s="51" t="b">
        <v>0</v>
      </c>
      <c r="AV252" s="51" t="b">
        <v>0</v>
      </c>
      <c r="AW252" s="40"/>
    </row>
    <row r="253" outlineLevel="1">
      <c r="A253" s="41"/>
      <c r="B253" s="26" t="s">
        <v>1393</v>
      </c>
      <c r="C253" s="67" t="s">
        <v>1394</v>
      </c>
      <c r="D253" s="67" t="s">
        <v>50</v>
      </c>
      <c r="E253" s="69">
        <v>2020.0</v>
      </c>
      <c r="F253" s="67" t="s">
        <v>51</v>
      </c>
      <c r="G253" s="67" t="s">
        <v>52</v>
      </c>
      <c r="H253" s="67" t="s">
        <v>1395</v>
      </c>
      <c r="I253" s="67" t="s">
        <v>1396</v>
      </c>
      <c r="J253" s="67" t="s">
        <v>55</v>
      </c>
      <c r="K253" s="67" t="s">
        <v>1395</v>
      </c>
      <c r="L253" s="67" t="s">
        <v>1397</v>
      </c>
      <c r="M253" s="67" t="s">
        <v>1398</v>
      </c>
      <c r="N253" s="67" t="s">
        <v>76</v>
      </c>
      <c r="O253" s="67" t="s">
        <v>59</v>
      </c>
      <c r="P253" s="67" t="s">
        <v>1399</v>
      </c>
      <c r="Q253" s="68">
        <v>46154.76924768519</v>
      </c>
      <c r="R253" s="68">
        <v>46154.77263888889</v>
      </c>
      <c r="S253" s="69">
        <v>149.0</v>
      </c>
      <c r="T253" s="68">
        <v>46154.775555555556</v>
      </c>
      <c r="U253" s="69">
        <v>897.0</v>
      </c>
      <c r="V253" s="69">
        <v>1.0</v>
      </c>
      <c r="W253" s="70">
        <v>10720.0</v>
      </c>
      <c r="X253" s="69">
        <v>5.0</v>
      </c>
      <c r="Y253" s="69">
        <v>2.0</v>
      </c>
      <c r="Z253" s="69">
        <v>2.0</v>
      </c>
      <c r="AA253" s="69">
        <v>3.0</v>
      </c>
      <c r="AB253" s="69">
        <v>1.0</v>
      </c>
      <c r="AC253" s="69">
        <v>0.0</v>
      </c>
      <c r="AD253" s="69">
        <v>0.0</v>
      </c>
      <c r="AE253" s="69">
        <v>1.0</v>
      </c>
      <c r="AF253" s="67" t="s">
        <v>61</v>
      </c>
      <c r="AG253" s="71" t="b">
        <v>0</v>
      </c>
      <c r="AH253" s="71" t="b">
        <v>0</v>
      </c>
      <c r="AI253" s="71" t="b">
        <v>0</v>
      </c>
      <c r="AJ253" s="71" t="b">
        <v>0</v>
      </c>
      <c r="AK253" s="71" t="b">
        <v>0</v>
      </c>
      <c r="AL253" s="71" t="b">
        <v>0</v>
      </c>
      <c r="AM253" s="137"/>
      <c r="AN253" s="100">
        <v>46154.0</v>
      </c>
      <c r="AO253" s="35" t="s">
        <v>1398</v>
      </c>
      <c r="AP253" s="36"/>
      <c r="AQ253" s="37"/>
      <c r="AR253" s="37"/>
      <c r="AS253" s="35"/>
      <c r="AT253" s="39" t="b">
        <v>1</v>
      </c>
      <c r="AU253" s="51" t="b">
        <v>0</v>
      </c>
      <c r="AV253" s="51" t="b">
        <v>0</v>
      </c>
      <c r="AW253" s="40"/>
    </row>
    <row r="254" outlineLevel="1">
      <c r="A254" s="41"/>
      <c r="B254" s="26" t="s">
        <v>1400</v>
      </c>
      <c r="C254" s="65" t="s">
        <v>1394</v>
      </c>
      <c r="D254" s="67" t="s">
        <v>50</v>
      </c>
      <c r="E254" s="69">
        <v>2020.0</v>
      </c>
      <c r="F254" s="67" t="s">
        <v>51</v>
      </c>
      <c r="G254" s="67" t="s">
        <v>71</v>
      </c>
      <c r="H254" s="67" t="s">
        <v>1395</v>
      </c>
      <c r="I254" s="67" t="s">
        <v>1396</v>
      </c>
      <c r="J254" s="67" t="s">
        <v>55</v>
      </c>
      <c r="K254" s="67" t="s">
        <v>1395</v>
      </c>
      <c r="L254" s="67" t="s">
        <v>1397</v>
      </c>
      <c r="M254" s="65" t="s">
        <v>1401</v>
      </c>
      <c r="N254" s="67" t="s">
        <v>76</v>
      </c>
      <c r="O254" s="67" t="s">
        <v>59</v>
      </c>
      <c r="P254" s="67" t="s">
        <v>1402</v>
      </c>
      <c r="Q254" s="68">
        <v>46154.801458333335</v>
      </c>
      <c r="R254" s="68">
        <v>46154.80428240741</v>
      </c>
      <c r="S254" s="69">
        <v>225.0</v>
      </c>
      <c r="T254" s="68">
        <v>46154.80831018519</v>
      </c>
      <c r="U254" s="69">
        <v>817.0</v>
      </c>
      <c r="V254" s="69">
        <v>1.0</v>
      </c>
      <c r="W254" s="70">
        <v>10020.0</v>
      </c>
      <c r="X254" s="69">
        <v>4.0</v>
      </c>
      <c r="Y254" s="69">
        <v>2.0</v>
      </c>
      <c r="Z254" s="69">
        <v>2.0</v>
      </c>
      <c r="AA254" s="69">
        <v>3.0</v>
      </c>
      <c r="AB254" s="69">
        <v>1.0</v>
      </c>
      <c r="AC254" s="69">
        <v>0.0</v>
      </c>
      <c r="AD254" s="69">
        <v>0.0</v>
      </c>
      <c r="AE254" s="69">
        <v>0.0</v>
      </c>
      <c r="AF254" s="67" t="s">
        <v>61</v>
      </c>
      <c r="AG254" s="71" t="b">
        <v>0</v>
      </c>
      <c r="AH254" s="71" t="b">
        <v>0</v>
      </c>
      <c r="AI254" s="71" t="b">
        <v>0</v>
      </c>
      <c r="AJ254" s="71" t="b">
        <v>0</v>
      </c>
      <c r="AK254" s="71" t="b">
        <v>0</v>
      </c>
      <c r="AL254" s="71" t="b">
        <v>0</v>
      </c>
      <c r="AM254" s="193" t="s">
        <v>1403</v>
      </c>
      <c r="AN254" s="100">
        <v>46154.0</v>
      </c>
      <c r="AO254" s="35" t="s">
        <v>1401</v>
      </c>
      <c r="AP254" s="36"/>
      <c r="AQ254" s="37"/>
      <c r="AR254" s="37"/>
      <c r="AS254" s="35" t="s">
        <v>406</v>
      </c>
      <c r="AT254" s="39" t="b">
        <v>1</v>
      </c>
      <c r="AU254" s="51" t="b">
        <v>0</v>
      </c>
      <c r="AV254" s="51" t="b">
        <v>0</v>
      </c>
      <c r="AW254" s="40"/>
    </row>
    <row r="255" outlineLevel="1">
      <c r="A255" s="41"/>
      <c r="B255" s="26" t="s">
        <v>1404</v>
      </c>
      <c r="C255" s="44" t="s">
        <v>1405</v>
      </c>
      <c r="D255" s="44" t="s">
        <v>50</v>
      </c>
      <c r="E255" s="46">
        <v>2021.0</v>
      </c>
      <c r="F255" s="44" t="s">
        <v>146</v>
      </c>
      <c r="G255" s="44" t="s">
        <v>156</v>
      </c>
      <c r="H255" s="44" t="s">
        <v>97</v>
      </c>
      <c r="I255" s="44" t="s">
        <v>97</v>
      </c>
      <c r="J255" s="44" t="s">
        <v>55</v>
      </c>
      <c r="K255" s="44" t="s">
        <v>97</v>
      </c>
      <c r="L255" s="44" t="s">
        <v>1406</v>
      </c>
      <c r="M255" s="44" t="s">
        <v>1407</v>
      </c>
      <c r="N255" s="44" t="s">
        <v>76</v>
      </c>
      <c r="O255" s="44" t="s">
        <v>59</v>
      </c>
      <c r="P255" s="44" t="s">
        <v>1408</v>
      </c>
      <c r="Q255" s="45">
        <v>46154.72704861111</v>
      </c>
      <c r="R255" s="45">
        <v>46154.729849537034</v>
      </c>
      <c r="S255" s="46">
        <v>148.0</v>
      </c>
      <c r="T255" s="45">
        <v>46154.73431712963</v>
      </c>
      <c r="U255" s="46">
        <v>2202.0</v>
      </c>
      <c r="V255" s="46">
        <v>3.0</v>
      </c>
      <c r="W255" s="47">
        <v>3637.5</v>
      </c>
      <c r="X255" s="46">
        <v>0.0</v>
      </c>
      <c r="Y255" s="46">
        <v>2.0</v>
      </c>
      <c r="Z255" s="46">
        <v>1.0</v>
      </c>
      <c r="AA255" s="46">
        <v>0.0</v>
      </c>
      <c r="AB255" s="46">
        <v>0.0</v>
      </c>
      <c r="AC255" s="46">
        <v>0.0</v>
      </c>
      <c r="AD255" s="46">
        <v>1.0</v>
      </c>
      <c r="AE255" s="46">
        <v>0.0</v>
      </c>
      <c r="AF255" s="44" t="s">
        <v>61</v>
      </c>
      <c r="AG255" s="48" t="b">
        <v>0</v>
      </c>
      <c r="AH255" s="48" t="b">
        <v>0</v>
      </c>
      <c r="AI255" s="48" t="b">
        <v>0</v>
      </c>
      <c r="AJ255" s="48" t="b">
        <v>0</v>
      </c>
      <c r="AK255" s="48" t="b">
        <v>0</v>
      </c>
      <c r="AL255" s="48" t="b">
        <v>0</v>
      </c>
      <c r="AM255" s="134"/>
      <c r="AN255" s="131">
        <v>46154.0</v>
      </c>
      <c r="AO255" s="35" t="s">
        <v>1407</v>
      </c>
      <c r="AP255" s="36" t="s">
        <v>262</v>
      </c>
      <c r="AQ255" s="37" t="s">
        <v>122</v>
      </c>
      <c r="AR255" s="37" t="s">
        <v>1017</v>
      </c>
      <c r="AS255" s="35" t="s">
        <v>1409</v>
      </c>
      <c r="AT255" s="39" t="b">
        <v>0</v>
      </c>
      <c r="AU255" s="39" t="b">
        <v>1</v>
      </c>
      <c r="AV255" s="51" t="b">
        <v>0</v>
      </c>
      <c r="AW255" s="40"/>
    </row>
    <row r="256" outlineLevel="1">
      <c r="A256" s="41"/>
      <c r="B256" s="26" t="s">
        <v>1410</v>
      </c>
      <c r="C256" s="44" t="s">
        <v>1405</v>
      </c>
      <c r="D256" s="44" t="s">
        <v>50</v>
      </c>
      <c r="E256" s="46">
        <v>2021.0</v>
      </c>
      <c r="F256" s="44" t="s">
        <v>146</v>
      </c>
      <c r="G256" s="44" t="s">
        <v>156</v>
      </c>
      <c r="H256" s="44" t="s">
        <v>97</v>
      </c>
      <c r="I256" s="44" t="s">
        <v>97</v>
      </c>
      <c r="J256" s="44" t="s">
        <v>98</v>
      </c>
      <c r="K256" s="44" t="s">
        <v>97</v>
      </c>
      <c r="L256" s="134"/>
      <c r="M256" s="44" t="s">
        <v>1411</v>
      </c>
      <c r="N256" s="44" t="s">
        <v>100</v>
      </c>
      <c r="O256" s="44" t="s">
        <v>59</v>
      </c>
      <c r="P256" s="44" t="s">
        <v>1412</v>
      </c>
      <c r="Q256" s="45">
        <v>46154.73768518519</v>
      </c>
      <c r="R256" s="45">
        <v>46154.738912037035</v>
      </c>
      <c r="S256" s="46">
        <v>90.0</v>
      </c>
      <c r="T256" s="45">
        <v>46154.74517361111</v>
      </c>
      <c r="U256" s="46">
        <v>715.0</v>
      </c>
      <c r="V256" s="46">
        <v>4.0</v>
      </c>
      <c r="W256" s="47">
        <v>625.0</v>
      </c>
      <c r="X256" s="46">
        <v>0.0</v>
      </c>
      <c r="Y256" s="46">
        <v>1.0</v>
      </c>
      <c r="Z256" s="46">
        <v>0.0</v>
      </c>
      <c r="AA256" s="46">
        <v>0.0</v>
      </c>
      <c r="AB256" s="46">
        <v>0.0</v>
      </c>
      <c r="AC256" s="46">
        <v>0.0</v>
      </c>
      <c r="AD256" s="46">
        <v>0.0</v>
      </c>
      <c r="AE256" s="46">
        <v>0.0</v>
      </c>
      <c r="AF256" s="44" t="s">
        <v>61</v>
      </c>
      <c r="AG256" s="48" t="b">
        <v>0</v>
      </c>
      <c r="AH256" s="48" t="b">
        <v>0</v>
      </c>
      <c r="AI256" s="48" t="b">
        <v>0</v>
      </c>
      <c r="AJ256" s="48" t="b">
        <v>0</v>
      </c>
      <c r="AK256" s="48" t="b">
        <v>0</v>
      </c>
      <c r="AL256" s="48" t="b">
        <v>0</v>
      </c>
      <c r="AM256" s="191" t="s">
        <v>1413</v>
      </c>
      <c r="AN256" s="131">
        <v>46154.0</v>
      </c>
      <c r="AO256" s="35" t="s">
        <v>1411</v>
      </c>
      <c r="AP256" s="36"/>
      <c r="AQ256" s="37"/>
      <c r="AR256" s="37"/>
      <c r="AS256" s="35"/>
      <c r="AT256" s="39" t="b">
        <v>1</v>
      </c>
      <c r="AU256" s="51" t="b">
        <v>0</v>
      </c>
      <c r="AV256" s="51" t="b">
        <v>0</v>
      </c>
      <c r="AW256" s="40"/>
    </row>
    <row r="257" outlineLevel="1">
      <c r="A257" s="41"/>
      <c r="B257" s="26" t="s">
        <v>1414</v>
      </c>
      <c r="C257" s="57" t="s">
        <v>1415</v>
      </c>
      <c r="D257" s="57" t="s">
        <v>50</v>
      </c>
      <c r="E257" s="60">
        <v>2021.0</v>
      </c>
      <c r="F257" s="57" t="s">
        <v>146</v>
      </c>
      <c r="G257" s="57" t="s">
        <v>156</v>
      </c>
      <c r="H257" s="57" t="s">
        <v>1416</v>
      </c>
      <c r="I257" s="57" t="s">
        <v>1417</v>
      </c>
      <c r="J257" s="57" t="s">
        <v>55</v>
      </c>
      <c r="K257" s="57" t="s">
        <v>1416</v>
      </c>
      <c r="L257" s="57" t="s">
        <v>1418</v>
      </c>
      <c r="M257" s="57" t="s">
        <v>1419</v>
      </c>
      <c r="N257" s="57" t="s">
        <v>58</v>
      </c>
      <c r="O257" s="57" t="s">
        <v>59</v>
      </c>
      <c r="P257" s="57" t="s">
        <v>1420</v>
      </c>
      <c r="Q257" s="59">
        <v>46154.531168981484</v>
      </c>
      <c r="R257" s="59">
        <v>46154.535844907405</v>
      </c>
      <c r="S257" s="60">
        <v>392.0</v>
      </c>
      <c r="T257" s="59">
        <v>46154.5428125</v>
      </c>
      <c r="U257" s="60">
        <v>1093.0</v>
      </c>
      <c r="V257" s="60">
        <v>1.0</v>
      </c>
      <c r="W257" s="61">
        <v>10345.0</v>
      </c>
      <c r="X257" s="60">
        <v>3.0</v>
      </c>
      <c r="Y257" s="60">
        <v>4.0</v>
      </c>
      <c r="Z257" s="60">
        <v>4.0</v>
      </c>
      <c r="AA257" s="60">
        <v>5.0</v>
      </c>
      <c r="AB257" s="60">
        <v>1.0</v>
      </c>
      <c r="AC257" s="60">
        <v>0.0</v>
      </c>
      <c r="AD257" s="60">
        <v>0.0</v>
      </c>
      <c r="AE257" s="60">
        <v>0.0</v>
      </c>
      <c r="AF257" s="57" t="s">
        <v>61</v>
      </c>
      <c r="AG257" s="62" t="b">
        <v>0</v>
      </c>
      <c r="AH257" s="62" t="b">
        <v>0</v>
      </c>
      <c r="AI257" s="62" t="b">
        <v>0</v>
      </c>
      <c r="AJ257" s="62" t="b">
        <v>0</v>
      </c>
      <c r="AK257" s="62" t="b">
        <v>0</v>
      </c>
      <c r="AL257" s="62" t="b">
        <v>0</v>
      </c>
      <c r="AM257" s="58"/>
      <c r="AN257" s="100">
        <v>46154.0</v>
      </c>
      <c r="AO257" s="35" t="s">
        <v>1419</v>
      </c>
      <c r="AP257" s="36"/>
      <c r="AQ257" s="37"/>
      <c r="AR257" s="37"/>
      <c r="AS257" s="35"/>
      <c r="AT257" s="39" t="b">
        <v>1</v>
      </c>
      <c r="AU257" s="51" t="b">
        <v>0</v>
      </c>
      <c r="AV257" s="51" t="b">
        <v>0</v>
      </c>
      <c r="AW257" s="40"/>
    </row>
    <row r="258" outlineLevel="1">
      <c r="A258" s="41"/>
      <c r="B258" s="26" t="s">
        <v>1421</v>
      </c>
      <c r="C258" s="57" t="s">
        <v>1415</v>
      </c>
      <c r="D258" s="57" t="s">
        <v>50</v>
      </c>
      <c r="E258" s="60">
        <v>2021.0</v>
      </c>
      <c r="F258" s="57" t="s">
        <v>146</v>
      </c>
      <c r="G258" s="57" t="s">
        <v>156</v>
      </c>
      <c r="H258" s="57" t="s">
        <v>1416</v>
      </c>
      <c r="I258" s="57" t="s">
        <v>1417</v>
      </c>
      <c r="J258" s="57" t="s">
        <v>55</v>
      </c>
      <c r="K258" s="57" t="s">
        <v>1416</v>
      </c>
      <c r="L258" s="57" t="s">
        <v>1418</v>
      </c>
      <c r="M258" s="57" t="s">
        <v>1422</v>
      </c>
      <c r="N258" s="57" t="s">
        <v>58</v>
      </c>
      <c r="O258" s="57" t="s">
        <v>59</v>
      </c>
      <c r="P258" s="57" t="s">
        <v>1423</v>
      </c>
      <c r="Q258" s="59">
        <v>46154.56144675926</v>
      </c>
      <c r="R258" s="59">
        <v>46154.56888888889</v>
      </c>
      <c r="S258" s="60">
        <v>635.0</v>
      </c>
      <c r="T258" s="59">
        <v>46154.59877314815</v>
      </c>
      <c r="U258" s="60">
        <v>3680.0</v>
      </c>
      <c r="V258" s="60">
        <v>1.0</v>
      </c>
      <c r="W258" s="61">
        <v>9745.0</v>
      </c>
      <c r="X258" s="60">
        <v>2.0</v>
      </c>
      <c r="Y258" s="60">
        <v>4.0</v>
      </c>
      <c r="Z258" s="60">
        <v>3.0</v>
      </c>
      <c r="AA258" s="60">
        <v>5.0</v>
      </c>
      <c r="AB258" s="60">
        <v>1.0</v>
      </c>
      <c r="AC258" s="60">
        <v>0.0</v>
      </c>
      <c r="AD258" s="60">
        <v>0.0</v>
      </c>
      <c r="AE258" s="60">
        <v>0.0</v>
      </c>
      <c r="AF258" s="57" t="s">
        <v>61</v>
      </c>
      <c r="AG258" s="62" t="b">
        <v>0</v>
      </c>
      <c r="AH258" s="62" t="b">
        <v>0</v>
      </c>
      <c r="AI258" s="62" t="b">
        <v>0</v>
      </c>
      <c r="AJ258" s="62" t="b">
        <v>0</v>
      </c>
      <c r="AK258" s="62" t="b">
        <v>0</v>
      </c>
      <c r="AL258" s="62" t="b">
        <v>0</v>
      </c>
      <c r="AM258" s="192" t="s">
        <v>1424</v>
      </c>
      <c r="AN258" s="100">
        <v>46154.0</v>
      </c>
      <c r="AO258" s="35" t="s">
        <v>1422</v>
      </c>
      <c r="AP258" s="36"/>
      <c r="AQ258" s="37"/>
      <c r="AR258" s="37"/>
      <c r="AS258" s="35" t="s">
        <v>406</v>
      </c>
      <c r="AT258" s="39" t="b">
        <v>1</v>
      </c>
      <c r="AU258" s="51" t="b">
        <v>0</v>
      </c>
      <c r="AV258" s="51" t="b">
        <v>0</v>
      </c>
      <c r="AW258" s="40"/>
    </row>
    <row r="259" outlineLevel="1">
      <c r="A259" s="41"/>
      <c r="B259" s="26" t="s">
        <v>1425</v>
      </c>
      <c r="C259" s="67" t="s">
        <v>1426</v>
      </c>
      <c r="D259" s="67" t="s">
        <v>50</v>
      </c>
      <c r="E259" s="69">
        <v>2022.0</v>
      </c>
      <c r="F259" s="67" t="s">
        <v>146</v>
      </c>
      <c r="G259" s="67" t="s">
        <v>156</v>
      </c>
      <c r="H259" s="67" t="s">
        <v>1427</v>
      </c>
      <c r="I259" s="67" t="s">
        <v>1428</v>
      </c>
      <c r="J259" s="67" t="s">
        <v>55</v>
      </c>
      <c r="K259" s="67" t="s">
        <v>1427</v>
      </c>
      <c r="L259" s="67" t="s">
        <v>1429</v>
      </c>
      <c r="M259" s="67" t="s">
        <v>1430</v>
      </c>
      <c r="N259" s="67" t="s">
        <v>58</v>
      </c>
      <c r="O259" s="67" t="s">
        <v>59</v>
      </c>
      <c r="P259" s="67" t="s">
        <v>1431</v>
      </c>
      <c r="Q259" s="68">
        <v>46154.64931712963</v>
      </c>
      <c r="R259" s="68">
        <v>46154.65662037037</v>
      </c>
      <c r="S259" s="69">
        <v>615.0</v>
      </c>
      <c r="T259" s="68">
        <v>46154.66096064815</v>
      </c>
      <c r="U259" s="69">
        <v>1080.0</v>
      </c>
      <c r="V259" s="69">
        <v>2.0</v>
      </c>
      <c r="W259" s="70">
        <v>5957.5</v>
      </c>
      <c r="X259" s="69">
        <v>4.0</v>
      </c>
      <c r="Y259" s="69">
        <v>0.0</v>
      </c>
      <c r="Z259" s="69">
        <v>5.0</v>
      </c>
      <c r="AA259" s="69">
        <v>2.0</v>
      </c>
      <c r="AB259" s="69">
        <v>0.0</v>
      </c>
      <c r="AC259" s="69">
        <v>0.0</v>
      </c>
      <c r="AD259" s="69">
        <v>1.0</v>
      </c>
      <c r="AE259" s="69">
        <v>0.0</v>
      </c>
      <c r="AF259" s="67" t="s">
        <v>61</v>
      </c>
      <c r="AG259" s="71" t="b">
        <v>0</v>
      </c>
      <c r="AH259" s="71" t="b">
        <v>0</v>
      </c>
      <c r="AI259" s="71" t="b">
        <v>0</v>
      </c>
      <c r="AJ259" s="71" t="b">
        <v>0</v>
      </c>
      <c r="AK259" s="71" t="b">
        <v>0</v>
      </c>
      <c r="AL259" s="71" t="b">
        <v>0</v>
      </c>
      <c r="AM259" s="137"/>
      <c r="AN259" s="100">
        <v>46154.0</v>
      </c>
      <c r="AO259" s="35" t="s">
        <v>1430</v>
      </c>
      <c r="AP259" s="36"/>
      <c r="AQ259" s="37"/>
      <c r="AR259" s="37"/>
      <c r="AS259" s="35" t="s">
        <v>1432</v>
      </c>
      <c r="AT259" s="39" t="b">
        <v>0</v>
      </c>
      <c r="AU259" s="39" t="b">
        <v>1</v>
      </c>
      <c r="AV259" s="51" t="b">
        <v>0</v>
      </c>
      <c r="AW259" s="40"/>
    </row>
    <row r="260" outlineLevel="1">
      <c r="A260" s="41"/>
      <c r="B260" s="26" t="s">
        <v>1433</v>
      </c>
      <c r="C260" s="67" t="s">
        <v>1426</v>
      </c>
      <c r="D260" s="67" t="s">
        <v>50</v>
      </c>
      <c r="E260" s="69">
        <v>2022.0</v>
      </c>
      <c r="F260" s="67" t="s">
        <v>146</v>
      </c>
      <c r="G260" s="67" t="s">
        <v>147</v>
      </c>
      <c r="H260" s="67" t="s">
        <v>1427</v>
      </c>
      <c r="I260" s="67" t="s">
        <v>1428</v>
      </c>
      <c r="J260" s="67" t="s">
        <v>55</v>
      </c>
      <c r="K260" s="67" t="s">
        <v>1427</v>
      </c>
      <c r="L260" s="67" t="s">
        <v>1429</v>
      </c>
      <c r="M260" s="67" t="s">
        <v>1434</v>
      </c>
      <c r="N260" s="67" t="s">
        <v>58</v>
      </c>
      <c r="O260" s="67" t="s">
        <v>59</v>
      </c>
      <c r="P260" s="67" t="s">
        <v>1435</v>
      </c>
      <c r="Q260" s="68">
        <v>46154.67456018519</v>
      </c>
      <c r="R260" s="68">
        <v>46154.67854166667</v>
      </c>
      <c r="S260" s="69">
        <v>311.0</v>
      </c>
      <c r="T260" s="68">
        <v>46154.68612268518</v>
      </c>
      <c r="U260" s="69">
        <v>1090.0</v>
      </c>
      <c r="V260" s="69">
        <v>4.0</v>
      </c>
      <c r="W260" s="70">
        <v>1570.0</v>
      </c>
      <c r="X260" s="69">
        <v>0.0</v>
      </c>
      <c r="Y260" s="69">
        <v>0.0</v>
      </c>
      <c r="Z260" s="69">
        <v>0.0</v>
      </c>
      <c r="AA260" s="69">
        <v>2.0</v>
      </c>
      <c r="AB260" s="69">
        <v>0.0</v>
      </c>
      <c r="AC260" s="69">
        <v>0.0</v>
      </c>
      <c r="AD260" s="69">
        <v>0.0</v>
      </c>
      <c r="AE260" s="69">
        <v>0.0</v>
      </c>
      <c r="AF260" s="67" t="s">
        <v>61</v>
      </c>
      <c r="AG260" s="71" t="b">
        <v>0</v>
      </c>
      <c r="AH260" s="71" t="b">
        <v>0</v>
      </c>
      <c r="AI260" s="71" t="b">
        <v>0</v>
      </c>
      <c r="AJ260" s="71" t="b">
        <v>0</v>
      </c>
      <c r="AK260" s="71" t="b">
        <v>0</v>
      </c>
      <c r="AL260" s="71" t="b">
        <v>0</v>
      </c>
      <c r="AM260" s="193" t="s">
        <v>1436</v>
      </c>
      <c r="AN260" s="100">
        <v>46154.0</v>
      </c>
      <c r="AO260" s="35" t="s">
        <v>1434</v>
      </c>
      <c r="AP260" s="36"/>
      <c r="AQ260" s="37"/>
      <c r="AR260" s="37"/>
      <c r="AS260" s="35"/>
      <c r="AT260" s="39" t="b">
        <v>1</v>
      </c>
      <c r="AU260" s="51" t="b">
        <v>0</v>
      </c>
      <c r="AV260" s="51" t="b">
        <v>0</v>
      </c>
      <c r="AW260" s="40"/>
    </row>
    <row r="261" outlineLevel="1">
      <c r="A261" s="41"/>
      <c r="B261" s="26" t="s">
        <v>1437</v>
      </c>
      <c r="C261" s="44" t="s">
        <v>1438</v>
      </c>
      <c r="D261" s="44" t="s">
        <v>50</v>
      </c>
      <c r="E261" s="46">
        <v>2023.0</v>
      </c>
      <c r="F261" s="44" t="s">
        <v>188</v>
      </c>
      <c r="G261" s="44" t="s">
        <v>189</v>
      </c>
      <c r="H261" s="44" t="s">
        <v>1439</v>
      </c>
      <c r="I261" s="44" t="s">
        <v>939</v>
      </c>
      <c r="J261" s="44" t="s">
        <v>55</v>
      </c>
      <c r="K261" s="44" t="s">
        <v>1439</v>
      </c>
      <c r="L261" s="44" t="s">
        <v>1440</v>
      </c>
      <c r="M261" s="44" t="s">
        <v>1441</v>
      </c>
      <c r="N261" s="44" t="s">
        <v>76</v>
      </c>
      <c r="O261" s="44" t="s">
        <v>59</v>
      </c>
      <c r="P261" s="44" t="s">
        <v>1442</v>
      </c>
      <c r="Q261" s="45">
        <v>46154.66475694445</v>
      </c>
      <c r="R261" s="45">
        <v>46154.66789351852</v>
      </c>
      <c r="S261" s="46">
        <v>244.0</v>
      </c>
      <c r="T261" s="45">
        <v>46154.670277777775</v>
      </c>
      <c r="U261" s="46">
        <v>748.0</v>
      </c>
      <c r="V261" s="46">
        <v>4.0</v>
      </c>
      <c r="W261" s="47">
        <v>1300.0</v>
      </c>
      <c r="X261" s="46">
        <v>0.0</v>
      </c>
      <c r="Y261" s="46">
        <v>3.0</v>
      </c>
      <c r="Z261" s="46">
        <v>0.0</v>
      </c>
      <c r="AA261" s="46">
        <v>0.0</v>
      </c>
      <c r="AB261" s="46">
        <v>0.0</v>
      </c>
      <c r="AC261" s="46">
        <v>0.0</v>
      </c>
      <c r="AD261" s="46">
        <v>0.0</v>
      </c>
      <c r="AE261" s="46">
        <v>1.0</v>
      </c>
      <c r="AF261" s="44" t="s">
        <v>61</v>
      </c>
      <c r="AG261" s="48" t="b">
        <v>0</v>
      </c>
      <c r="AH261" s="48" t="b">
        <v>0</v>
      </c>
      <c r="AI261" s="48" t="b">
        <v>0</v>
      </c>
      <c r="AJ261" s="48" t="b">
        <v>0</v>
      </c>
      <c r="AK261" s="48" t="b">
        <v>0</v>
      </c>
      <c r="AL261" s="48" t="b">
        <v>0</v>
      </c>
      <c r="AM261" s="134"/>
      <c r="AN261" s="100">
        <v>46154.0</v>
      </c>
      <c r="AO261" s="35" t="s">
        <v>1441</v>
      </c>
      <c r="AP261" s="36" t="s">
        <v>62</v>
      </c>
      <c r="AQ261" s="37"/>
      <c r="AR261" s="37" t="s">
        <v>1443</v>
      </c>
      <c r="AS261" s="35" t="s">
        <v>1444</v>
      </c>
      <c r="AT261" s="39" t="b">
        <v>0</v>
      </c>
      <c r="AU261" s="39" t="b">
        <v>1</v>
      </c>
      <c r="AV261" s="51" t="b">
        <v>0</v>
      </c>
      <c r="AW261" s="40"/>
    </row>
    <row r="262" outlineLevel="1">
      <c r="A262" s="41"/>
      <c r="B262" s="26" t="s">
        <v>1445</v>
      </c>
      <c r="C262" s="44" t="s">
        <v>1438</v>
      </c>
      <c r="D262" s="44" t="s">
        <v>50</v>
      </c>
      <c r="E262" s="46">
        <v>2023.0</v>
      </c>
      <c r="F262" s="44" t="s">
        <v>188</v>
      </c>
      <c r="G262" s="44" t="s">
        <v>189</v>
      </c>
      <c r="H262" s="44" t="s">
        <v>1439</v>
      </c>
      <c r="I262" s="44" t="s">
        <v>939</v>
      </c>
      <c r="J262" s="44" t="s">
        <v>55</v>
      </c>
      <c r="K262" s="44" t="s">
        <v>1439</v>
      </c>
      <c r="L262" s="44" t="s">
        <v>1440</v>
      </c>
      <c r="M262" s="44" t="s">
        <v>1446</v>
      </c>
      <c r="N262" s="44" t="s">
        <v>76</v>
      </c>
      <c r="O262" s="44" t="s">
        <v>59</v>
      </c>
      <c r="P262" s="44" t="s">
        <v>1447</v>
      </c>
      <c r="Q262" s="45">
        <v>46154.70569444444</v>
      </c>
      <c r="R262" s="45">
        <v>46154.70835648148</v>
      </c>
      <c r="S262" s="46">
        <v>213.0</v>
      </c>
      <c r="T262" s="45">
        <v>46154.71262731482</v>
      </c>
      <c r="U262" s="46">
        <v>839.0</v>
      </c>
      <c r="V262" s="46">
        <v>4.0</v>
      </c>
      <c r="W262" s="47">
        <v>690.0</v>
      </c>
      <c r="X262" s="46">
        <v>0.0</v>
      </c>
      <c r="Y262" s="46">
        <v>2.0</v>
      </c>
      <c r="Z262" s="46">
        <v>0.0</v>
      </c>
      <c r="AA262" s="46">
        <v>0.0</v>
      </c>
      <c r="AB262" s="46">
        <v>0.0</v>
      </c>
      <c r="AC262" s="46">
        <v>0.0</v>
      </c>
      <c r="AD262" s="46">
        <v>0.0</v>
      </c>
      <c r="AE262" s="46">
        <v>0.0</v>
      </c>
      <c r="AF262" s="44" t="s">
        <v>61</v>
      </c>
      <c r="AG262" s="48" t="b">
        <v>0</v>
      </c>
      <c r="AH262" s="48" t="b">
        <v>0</v>
      </c>
      <c r="AI262" s="48" t="b">
        <v>0</v>
      </c>
      <c r="AJ262" s="48" t="b">
        <v>0</v>
      </c>
      <c r="AK262" s="48" t="b">
        <v>0</v>
      </c>
      <c r="AL262" s="48" t="b">
        <v>0</v>
      </c>
      <c r="AM262" s="191" t="s">
        <v>1392</v>
      </c>
      <c r="AN262" s="100">
        <v>46154.0</v>
      </c>
      <c r="AO262" s="35" t="s">
        <v>1446</v>
      </c>
      <c r="AP262" s="36"/>
      <c r="AQ262" s="37"/>
      <c r="AR262" s="37"/>
      <c r="AS262" s="50"/>
      <c r="AT262" s="39" t="b">
        <v>1</v>
      </c>
      <c r="AU262" s="51" t="b">
        <v>0</v>
      </c>
      <c r="AV262" s="51" t="b">
        <v>0</v>
      </c>
      <c r="AW262" s="40"/>
    </row>
    <row r="263" outlineLevel="1">
      <c r="A263" s="41"/>
      <c r="B263" s="26" t="s">
        <v>1448</v>
      </c>
      <c r="C263" s="44" t="s">
        <v>1449</v>
      </c>
      <c r="D263" s="44" t="s">
        <v>50</v>
      </c>
      <c r="E263" s="46">
        <v>2019.0</v>
      </c>
      <c r="F263" s="44" t="s">
        <v>1344</v>
      </c>
      <c r="G263" s="44" t="s">
        <v>1352</v>
      </c>
      <c r="H263" s="44" t="s">
        <v>1450</v>
      </c>
      <c r="I263" s="44" t="s">
        <v>1396</v>
      </c>
      <c r="J263" s="44" t="s">
        <v>98</v>
      </c>
      <c r="K263" s="44" t="s">
        <v>1450</v>
      </c>
      <c r="L263" s="44" t="s">
        <v>402</v>
      </c>
      <c r="M263" s="44" t="s">
        <v>1451</v>
      </c>
      <c r="N263" s="44" t="s">
        <v>404</v>
      </c>
      <c r="O263" s="44" t="s">
        <v>59</v>
      </c>
      <c r="P263" s="44" t="s">
        <v>1452</v>
      </c>
      <c r="Q263" s="45">
        <v>46154.83819444444</v>
      </c>
      <c r="R263" s="45">
        <v>46154.841261574074</v>
      </c>
      <c r="S263" s="46">
        <v>251.0</v>
      </c>
      <c r="T263" s="45">
        <v>46154.84380787037</v>
      </c>
      <c r="U263" s="46">
        <v>550.0</v>
      </c>
      <c r="V263" s="46">
        <v>4.0</v>
      </c>
      <c r="W263" s="47">
        <v>1725.0</v>
      </c>
      <c r="X263" s="46">
        <v>0.0</v>
      </c>
      <c r="Y263" s="46">
        <v>0.0</v>
      </c>
      <c r="Z263" s="46">
        <v>0.0</v>
      </c>
      <c r="AA263" s="46">
        <v>3.0</v>
      </c>
      <c r="AB263" s="46">
        <v>0.0</v>
      </c>
      <c r="AC263" s="46">
        <v>0.0</v>
      </c>
      <c r="AD263" s="46">
        <v>0.0</v>
      </c>
      <c r="AE263" s="46">
        <v>0.0</v>
      </c>
      <c r="AF263" s="44" t="s">
        <v>61</v>
      </c>
      <c r="AG263" s="48" t="b">
        <v>0</v>
      </c>
      <c r="AH263" s="48" t="b">
        <v>0</v>
      </c>
      <c r="AI263" s="48" t="b">
        <v>0</v>
      </c>
      <c r="AJ263" s="48" t="b">
        <v>0</v>
      </c>
      <c r="AK263" s="48" t="b">
        <v>0</v>
      </c>
      <c r="AL263" s="48" t="b">
        <v>0</v>
      </c>
      <c r="AM263" s="134"/>
      <c r="AN263" s="100">
        <v>46154.0</v>
      </c>
      <c r="AO263" s="35" t="s">
        <v>1451</v>
      </c>
      <c r="AP263" s="36" t="s">
        <v>232</v>
      </c>
      <c r="AQ263" s="37"/>
      <c r="AR263" s="37" t="s">
        <v>1453</v>
      </c>
      <c r="AS263" s="35" t="s">
        <v>1454</v>
      </c>
      <c r="AT263" s="39" t="b">
        <v>0</v>
      </c>
      <c r="AU263" s="39" t="b">
        <v>1</v>
      </c>
      <c r="AV263" s="39" t="b">
        <v>1</v>
      </c>
      <c r="AW263" s="40"/>
    </row>
    <row r="264" outlineLevel="1">
      <c r="A264" s="41"/>
      <c r="B264" s="26" t="s">
        <v>1455</v>
      </c>
      <c r="C264" s="44" t="s">
        <v>1449</v>
      </c>
      <c r="D264" s="44" t="s">
        <v>50</v>
      </c>
      <c r="E264" s="46">
        <v>2019.0</v>
      </c>
      <c r="F264" s="44" t="s">
        <v>1344</v>
      </c>
      <c r="G264" s="44" t="s">
        <v>1352</v>
      </c>
      <c r="H264" s="44" t="s">
        <v>1450</v>
      </c>
      <c r="I264" s="44" t="s">
        <v>1396</v>
      </c>
      <c r="J264" s="44" t="s">
        <v>98</v>
      </c>
      <c r="K264" s="44" t="s">
        <v>1450</v>
      </c>
      <c r="L264" s="44" t="s">
        <v>402</v>
      </c>
      <c r="M264" s="44" t="s">
        <v>1456</v>
      </c>
      <c r="N264" s="44" t="s">
        <v>404</v>
      </c>
      <c r="O264" s="44" t="s">
        <v>59</v>
      </c>
      <c r="P264" s="44" t="s">
        <v>1457</v>
      </c>
      <c r="Q264" s="45">
        <v>46154.8416087963</v>
      </c>
      <c r="R264" s="45">
        <v>46154.84384259259</v>
      </c>
      <c r="S264" s="46">
        <v>173.0</v>
      </c>
      <c r="T264" s="45">
        <v>46154.85118055555</v>
      </c>
      <c r="U264" s="46">
        <v>894.0</v>
      </c>
      <c r="V264" s="46">
        <v>4.0</v>
      </c>
      <c r="W264" s="47">
        <v>1125.0</v>
      </c>
      <c r="X264" s="46">
        <v>0.0</v>
      </c>
      <c r="Y264" s="46">
        <v>0.0</v>
      </c>
      <c r="Z264" s="46">
        <v>0.0</v>
      </c>
      <c r="AA264" s="46">
        <v>2.0</v>
      </c>
      <c r="AB264" s="46">
        <v>0.0</v>
      </c>
      <c r="AC264" s="46">
        <v>0.0</v>
      </c>
      <c r="AD264" s="46">
        <v>0.0</v>
      </c>
      <c r="AE264" s="46">
        <v>0.0</v>
      </c>
      <c r="AF264" s="44" t="s">
        <v>61</v>
      </c>
      <c r="AG264" s="48" t="b">
        <v>0</v>
      </c>
      <c r="AH264" s="48" t="b">
        <v>0</v>
      </c>
      <c r="AI264" s="48" t="b">
        <v>0</v>
      </c>
      <c r="AJ264" s="48" t="b">
        <v>0</v>
      </c>
      <c r="AK264" s="48" t="b">
        <v>0</v>
      </c>
      <c r="AL264" s="48" t="b">
        <v>0</v>
      </c>
      <c r="AM264" s="191" t="s">
        <v>1458</v>
      </c>
      <c r="AN264" s="100">
        <v>46154.0</v>
      </c>
      <c r="AO264" s="35" t="s">
        <v>1456</v>
      </c>
      <c r="AP264" s="36"/>
      <c r="AQ264" s="37"/>
      <c r="AR264" s="37"/>
      <c r="AS264" s="35"/>
      <c r="AT264" s="39" t="b">
        <v>1</v>
      </c>
      <c r="AU264" s="51" t="b">
        <v>0</v>
      </c>
      <c r="AV264" s="51" t="b">
        <v>0</v>
      </c>
      <c r="AW264" s="40"/>
    </row>
    <row r="265" outlineLevel="1">
      <c r="A265" s="41"/>
      <c r="B265" s="26" t="s">
        <v>1459</v>
      </c>
      <c r="C265" s="57" t="s">
        <v>1460</v>
      </c>
      <c r="D265" s="57" t="s">
        <v>50</v>
      </c>
      <c r="E265" s="60">
        <v>2019.0</v>
      </c>
      <c r="F265" s="57" t="s">
        <v>1344</v>
      </c>
      <c r="G265" s="57" t="s">
        <v>1352</v>
      </c>
      <c r="H265" s="57" t="s">
        <v>1461</v>
      </c>
      <c r="I265" s="57" t="s">
        <v>1462</v>
      </c>
      <c r="J265" s="57" t="s">
        <v>55</v>
      </c>
      <c r="K265" s="57" t="s">
        <v>1461</v>
      </c>
      <c r="L265" s="57" t="s">
        <v>1461</v>
      </c>
      <c r="M265" s="57" t="s">
        <v>1463</v>
      </c>
      <c r="N265" s="57" t="s">
        <v>58</v>
      </c>
      <c r="O265" s="57" t="s">
        <v>59</v>
      </c>
      <c r="P265" s="57" t="s">
        <v>1464</v>
      </c>
      <c r="Q265" s="59">
        <v>46154.64087962963</v>
      </c>
      <c r="R265" s="59">
        <v>46154.64403935185</v>
      </c>
      <c r="S265" s="60">
        <v>258.0</v>
      </c>
      <c r="T265" s="59">
        <v>46154.646840277775</v>
      </c>
      <c r="U265" s="60">
        <v>657.0</v>
      </c>
      <c r="V265" s="60">
        <v>2.0</v>
      </c>
      <c r="W265" s="61">
        <v>5217.5</v>
      </c>
      <c r="X265" s="60">
        <v>3.0</v>
      </c>
      <c r="Y265" s="60">
        <v>0.0</v>
      </c>
      <c r="Z265" s="60">
        <v>3.0</v>
      </c>
      <c r="AA265" s="60">
        <v>0.0</v>
      </c>
      <c r="AB265" s="60">
        <v>3.0</v>
      </c>
      <c r="AC265" s="60">
        <v>0.0</v>
      </c>
      <c r="AD265" s="60">
        <v>1.0</v>
      </c>
      <c r="AE265" s="60">
        <v>0.0</v>
      </c>
      <c r="AF265" s="57" t="s">
        <v>61</v>
      </c>
      <c r="AG265" s="62" t="b">
        <v>0</v>
      </c>
      <c r="AH265" s="62" t="b">
        <v>0</v>
      </c>
      <c r="AI265" s="62" t="b">
        <v>0</v>
      </c>
      <c r="AJ265" s="62" t="b">
        <v>0</v>
      </c>
      <c r="AK265" s="62" t="b">
        <v>0</v>
      </c>
      <c r="AL265" s="62" t="b">
        <v>0</v>
      </c>
      <c r="AM265" s="58"/>
      <c r="AN265" s="100">
        <v>46154.0</v>
      </c>
      <c r="AO265" s="35" t="s">
        <v>1463</v>
      </c>
      <c r="AP265" s="36" t="s">
        <v>62</v>
      </c>
      <c r="AQ265" s="37"/>
      <c r="AR265" s="37" t="s">
        <v>1443</v>
      </c>
      <c r="AS265" s="35" t="s">
        <v>1465</v>
      </c>
      <c r="AT265" s="39" t="b">
        <v>0</v>
      </c>
      <c r="AU265" s="39" t="b">
        <v>1</v>
      </c>
      <c r="AV265" s="51" t="b">
        <v>0</v>
      </c>
      <c r="AW265" s="40"/>
    </row>
    <row r="266" outlineLevel="1">
      <c r="A266" s="41"/>
      <c r="B266" s="26" t="s">
        <v>1466</v>
      </c>
      <c r="C266" s="57" t="s">
        <v>1460</v>
      </c>
      <c r="D266" s="57" t="s">
        <v>50</v>
      </c>
      <c r="E266" s="60">
        <v>2019.0</v>
      </c>
      <c r="F266" s="57" t="s">
        <v>1344</v>
      </c>
      <c r="G266" s="57" t="s">
        <v>1352</v>
      </c>
      <c r="H266" s="57" t="s">
        <v>1461</v>
      </c>
      <c r="I266" s="57" t="s">
        <v>1462</v>
      </c>
      <c r="J266" s="57" t="s">
        <v>55</v>
      </c>
      <c r="K266" s="57" t="s">
        <v>1461</v>
      </c>
      <c r="L266" s="57" t="s">
        <v>1461</v>
      </c>
      <c r="M266" s="57" t="s">
        <v>1467</v>
      </c>
      <c r="N266" s="57" t="s">
        <v>76</v>
      </c>
      <c r="O266" s="57" t="s">
        <v>59</v>
      </c>
      <c r="P266" s="57" t="s">
        <v>1468</v>
      </c>
      <c r="Q266" s="59">
        <v>46154.64429398148</v>
      </c>
      <c r="R266" s="59">
        <v>46154.64650462963</v>
      </c>
      <c r="S266" s="60">
        <v>181.0</v>
      </c>
      <c r="T266" s="59">
        <v>46154.65400462963</v>
      </c>
      <c r="U266" s="60">
        <v>905.0</v>
      </c>
      <c r="V266" s="60">
        <v>2.0</v>
      </c>
      <c r="W266" s="61">
        <v>3807.5</v>
      </c>
      <c r="X266" s="60">
        <v>3.0</v>
      </c>
      <c r="Y266" s="60">
        <v>0.0</v>
      </c>
      <c r="Z266" s="60">
        <v>1.0</v>
      </c>
      <c r="AA266" s="60">
        <v>0.0</v>
      </c>
      <c r="AB266" s="60">
        <v>3.0</v>
      </c>
      <c r="AC266" s="60">
        <v>0.0</v>
      </c>
      <c r="AD266" s="60">
        <v>1.0</v>
      </c>
      <c r="AE266" s="60">
        <v>0.0</v>
      </c>
      <c r="AF266" s="57" t="s">
        <v>61</v>
      </c>
      <c r="AG266" s="62" t="b">
        <v>0</v>
      </c>
      <c r="AH266" s="62" t="b">
        <v>0</v>
      </c>
      <c r="AI266" s="62" t="b">
        <v>0</v>
      </c>
      <c r="AJ266" s="62" t="b">
        <v>0</v>
      </c>
      <c r="AK266" s="62" t="b">
        <v>0</v>
      </c>
      <c r="AL266" s="62" t="b">
        <v>0</v>
      </c>
      <c r="AM266" s="192" t="s">
        <v>1469</v>
      </c>
      <c r="AN266" s="100">
        <v>46154.0</v>
      </c>
      <c r="AO266" s="35" t="s">
        <v>1467</v>
      </c>
      <c r="AP266" s="36"/>
      <c r="AQ266" s="37"/>
      <c r="AR266" s="37"/>
      <c r="AS266" s="50"/>
      <c r="AT266" s="39" t="b">
        <v>1</v>
      </c>
      <c r="AU266" s="51" t="b">
        <v>0</v>
      </c>
      <c r="AV266" s="51" t="b">
        <v>0</v>
      </c>
      <c r="AW266" s="40"/>
    </row>
    <row r="267" outlineLevel="1">
      <c r="A267" s="25" t="s">
        <v>1470</v>
      </c>
      <c r="B267" s="26" t="s">
        <v>1471</v>
      </c>
      <c r="C267" s="194" t="s">
        <v>1472</v>
      </c>
      <c r="D267" s="194" t="s">
        <v>821</v>
      </c>
      <c r="E267" s="195">
        <v>2022.0</v>
      </c>
      <c r="F267" s="194" t="s">
        <v>1473</v>
      </c>
      <c r="G267" s="194" t="s">
        <v>1474</v>
      </c>
      <c r="H267" s="194" t="s">
        <v>97</v>
      </c>
      <c r="I267" s="194" t="s">
        <v>97</v>
      </c>
      <c r="J267" s="194" t="s">
        <v>628</v>
      </c>
      <c r="K267" s="194" t="s">
        <v>97</v>
      </c>
      <c r="L267" s="194" t="s">
        <v>1475</v>
      </c>
      <c r="M267" s="194" t="s">
        <v>1476</v>
      </c>
      <c r="N267" s="194" t="s">
        <v>1477</v>
      </c>
      <c r="O267" s="194" t="s">
        <v>59</v>
      </c>
      <c r="P267" s="194" t="s">
        <v>1478</v>
      </c>
      <c r="Q267" s="196">
        <v>46154.3846412037</v>
      </c>
      <c r="R267" s="196">
        <v>46154.38613425926</v>
      </c>
      <c r="S267" s="195">
        <v>112.0</v>
      </c>
      <c r="T267" s="196">
        <v>46154.39208333333</v>
      </c>
      <c r="U267" s="195">
        <v>717.0</v>
      </c>
      <c r="V267" s="195">
        <v>4.0</v>
      </c>
      <c r="W267" s="197">
        <v>1647.5</v>
      </c>
      <c r="X267" s="195">
        <v>0.0</v>
      </c>
      <c r="Y267" s="195">
        <v>0.0</v>
      </c>
      <c r="Z267" s="195">
        <v>2.0</v>
      </c>
      <c r="AA267" s="195">
        <v>1.0</v>
      </c>
      <c r="AB267" s="195">
        <v>0.0</v>
      </c>
      <c r="AC267" s="195">
        <v>0.0</v>
      </c>
      <c r="AD267" s="195">
        <v>0.0</v>
      </c>
      <c r="AE267" s="195">
        <v>0.0</v>
      </c>
      <c r="AF267" s="194" t="s">
        <v>830</v>
      </c>
      <c r="AG267" s="32" t="b">
        <v>0</v>
      </c>
      <c r="AH267" s="32" t="b">
        <v>0</v>
      </c>
      <c r="AI267" s="32" t="b">
        <v>0</v>
      </c>
      <c r="AJ267" s="32" t="b">
        <v>0</v>
      </c>
      <c r="AK267" s="32" t="b">
        <v>0</v>
      </c>
      <c r="AL267" s="32" t="b">
        <v>0</v>
      </c>
      <c r="AM267" s="198"/>
      <c r="AN267" s="100">
        <v>46154.0</v>
      </c>
      <c r="AO267" s="35" t="s">
        <v>1476</v>
      </c>
      <c r="AP267" s="36" t="s">
        <v>262</v>
      </c>
      <c r="AQ267" s="37" t="s">
        <v>1479</v>
      </c>
      <c r="AR267" s="37" t="s">
        <v>1480</v>
      </c>
      <c r="AS267" s="35" t="s">
        <v>1481</v>
      </c>
      <c r="AT267" s="39" t="b">
        <v>0</v>
      </c>
      <c r="AU267" s="39" t="b">
        <v>1</v>
      </c>
      <c r="AV267" s="51" t="b">
        <v>0</v>
      </c>
      <c r="AW267" s="40"/>
    </row>
    <row r="268" outlineLevel="1">
      <c r="A268" s="41"/>
      <c r="B268" s="26" t="s">
        <v>1482</v>
      </c>
      <c r="C268" s="150" t="s">
        <v>1472</v>
      </c>
      <c r="D268" s="150" t="s">
        <v>821</v>
      </c>
      <c r="E268" s="149">
        <v>2022.0</v>
      </c>
      <c r="F268" s="150" t="s">
        <v>1473</v>
      </c>
      <c r="G268" s="150" t="s">
        <v>1474</v>
      </c>
      <c r="H268" s="150" t="s">
        <v>97</v>
      </c>
      <c r="I268" s="150" t="s">
        <v>97</v>
      </c>
      <c r="J268" s="150" t="s">
        <v>628</v>
      </c>
      <c r="K268" s="150" t="s">
        <v>97</v>
      </c>
      <c r="L268" s="150" t="s">
        <v>1475</v>
      </c>
      <c r="M268" s="150" t="s">
        <v>1483</v>
      </c>
      <c r="N268" s="150" t="s">
        <v>1477</v>
      </c>
      <c r="O268" s="150" t="s">
        <v>59</v>
      </c>
      <c r="P268" s="150" t="s">
        <v>1484</v>
      </c>
      <c r="Q268" s="151">
        <v>46154.386828703704</v>
      </c>
      <c r="R268" s="151">
        <v>46154.3878587963</v>
      </c>
      <c r="S268" s="149">
        <v>79.0</v>
      </c>
      <c r="T268" s="151">
        <v>46154.399988425925</v>
      </c>
      <c r="U268" s="149">
        <v>1206.0</v>
      </c>
      <c r="V268" s="149">
        <v>4.0</v>
      </c>
      <c r="W268" s="152">
        <v>1022.5</v>
      </c>
      <c r="X268" s="149">
        <v>0.0</v>
      </c>
      <c r="Y268" s="149">
        <v>0.0</v>
      </c>
      <c r="Z268" s="149">
        <v>2.0</v>
      </c>
      <c r="AA268" s="149">
        <v>0.0</v>
      </c>
      <c r="AB268" s="149">
        <v>0.0</v>
      </c>
      <c r="AC268" s="149">
        <v>0.0</v>
      </c>
      <c r="AD268" s="149">
        <v>0.0</v>
      </c>
      <c r="AE268" s="149">
        <v>0.0</v>
      </c>
      <c r="AF268" s="150" t="s">
        <v>830</v>
      </c>
      <c r="AG268" s="48" t="b">
        <v>0</v>
      </c>
      <c r="AH268" s="48" t="b">
        <v>0</v>
      </c>
      <c r="AI268" s="48" t="b">
        <v>0</v>
      </c>
      <c r="AJ268" s="48" t="b">
        <v>0</v>
      </c>
      <c r="AK268" s="48" t="b">
        <v>0</v>
      </c>
      <c r="AL268" s="48" t="b">
        <v>0</v>
      </c>
      <c r="AM268" s="199" t="s">
        <v>1485</v>
      </c>
      <c r="AN268" s="100">
        <v>46154.0</v>
      </c>
      <c r="AO268" s="35" t="s">
        <v>1483</v>
      </c>
      <c r="AP268" s="36"/>
      <c r="AQ268" s="37"/>
      <c r="AR268" s="37"/>
      <c r="AS268" s="50"/>
      <c r="AT268" s="39" t="b">
        <v>1</v>
      </c>
      <c r="AU268" s="51" t="b">
        <v>0</v>
      </c>
      <c r="AV268" s="51" t="b">
        <v>0</v>
      </c>
      <c r="AW268" s="40"/>
    </row>
    <row r="269" outlineLevel="1">
      <c r="A269" s="25" t="s">
        <v>1486</v>
      </c>
      <c r="B269" s="26" t="s">
        <v>1487</v>
      </c>
      <c r="C269" s="44" t="s">
        <v>1488</v>
      </c>
      <c r="D269" s="44" t="s">
        <v>50</v>
      </c>
      <c r="E269" s="46">
        <v>2021.0</v>
      </c>
      <c r="F269" s="44" t="s">
        <v>51</v>
      </c>
      <c r="G269" s="44" t="s">
        <v>52</v>
      </c>
      <c r="H269" s="44" t="s">
        <v>97</v>
      </c>
      <c r="I269" s="44" t="s">
        <v>97</v>
      </c>
      <c r="J269" s="44" t="s">
        <v>55</v>
      </c>
      <c r="K269" s="44" t="s">
        <v>97</v>
      </c>
      <c r="L269" s="44" t="s">
        <v>1489</v>
      </c>
      <c r="M269" s="44" t="s">
        <v>1490</v>
      </c>
      <c r="N269" s="44" t="s">
        <v>76</v>
      </c>
      <c r="O269" s="44" t="s">
        <v>59</v>
      </c>
      <c r="P269" s="44" t="s">
        <v>1491</v>
      </c>
      <c r="Q269" s="45">
        <v>46155.821180555555</v>
      </c>
      <c r="R269" s="45">
        <v>46155.82513888889</v>
      </c>
      <c r="S269" s="46">
        <v>316.0</v>
      </c>
      <c r="T269" s="45">
        <v>46155.827361111114</v>
      </c>
      <c r="U269" s="46">
        <v>6059.0</v>
      </c>
      <c r="V269" s="46">
        <v>3.0</v>
      </c>
      <c r="W269" s="47">
        <v>3732.5</v>
      </c>
      <c r="X269" s="46">
        <v>0.0</v>
      </c>
      <c r="Y269" s="46">
        <v>1.0</v>
      </c>
      <c r="Z269" s="46">
        <v>2.0</v>
      </c>
      <c r="AA269" s="46">
        <v>0.0</v>
      </c>
      <c r="AB269" s="46">
        <v>2.0</v>
      </c>
      <c r="AC269" s="46">
        <v>0.0</v>
      </c>
      <c r="AD269" s="46">
        <v>2.0</v>
      </c>
      <c r="AE269" s="46">
        <v>0.0</v>
      </c>
      <c r="AF269" s="44" t="s">
        <v>61</v>
      </c>
      <c r="AG269" s="48" t="b">
        <v>0</v>
      </c>
      <c r="AH269" s="48" t="b">
        <v>0</v>
      </c>
      <c r="AI269" s="48" t="b">
        <v>0</v>
      </c>
      <c r="AJ269" s="48" t="b">
        <v>0</v>
      </c>
      <c r="AK269" s="48" t="b">
        <v>0</v>
      </c>
      <c r="AL269" s="48" t="b">
        <v>0</v>
      </c>
      <c r="AM269" s="134"/>
      <c r="AN269" s="100">
        <v>46155.0</v>
      </c>
      <c r="AO269" s="35" t="s">
        <v>1490</v>
      </c>
      <c r="AP269" s="36"/>
      <c r="AQ269" s="37"/>
      <c r="AR269" s="37"/>
      <c r="AS269" s="50"/>
      <c r="AT269" s="39" t="b">
        <v>1</v>
      </c>
      <c r="AU269" s="51" t="b">
        <v>0</v>
      </c>
      <c r="AV269" s="51" t="b">
        <v>0</v>
      </c>
      <c r="AW269" s="40"/>
    </row>
    <row r="270" outlineLevel="1">
      <c r="A270" s="41"/>
      <c r="B270" s="26" t="s">
        <v>1492</v>
      </c>
      <c r="C270" s="44" t="s">
        <v>1488</v>
      </c>
      <c r="D270" s="44" t="s">
        <v>50</v>
      </c>
      <c r="E270" s="46">
        <v>2021.0</v>
      </c>
      <c r="F270" s="44" t="s">
        <v>51</v>
      </c>
      <c r="G270" s="44" t="s">
        <v>52</v>
      </c>
      <c r="H270" s="44" t="s">
        <v>97</v>
      </c>
      <c r="I270" s="44" t="s">
        <v>97</v>
      </c>
      <c r="J270" s="44" t="s">
        <v>98</v>
      </c>
      <c r="K270" s="44" t="s">
        <v>97</v>
      </c>
      <c r="L270" s="44" t="s">
        <v>402</v>
      </c>
      <c r="M270" s="44" t="s">
        <v>1493</v>
      </c>
      <c r="N270" s="44" t="s">
        <v>404</v>
      </c>
      <c r="O270" s="44" t="s">
        <v>59</v>
      </c>
      <c r="P270" s="44" t="s">
        <v>1494</v>
      </c>
      <c r="Q270" s="45">
        <v>46155.825740740744</v>
      </c>
      <c r="R270" s="45">
        <v>46155.82699074074</v>
      </c>
      <c r="S270" s="46">
        <v>100.0</v>
      </c>
      <c r="T270" s="45">
        <v>46155.832870370374</v>
      </c>
      <c r="U270" s="46">
        <v>681.0</v>
      </c>
      <c r="V270" s="46">
        <v>3.0</v>
      </c>
      <c r="W270" s="47">
        <v>3732.5</v>
      </c>
      <c r="X270" s="46">
        <v>0.0</v>
      </c>
      <c r="Y270" s="46">
        <v>1.0</v>
      </c>
      <c r="Z270" s="46">
        <v>2.0</v>
      </c>
      <c r="AA270" s="46">
        <v>0.0</v>
      </c>
      <c r="AB270" s="46">
        <v>2.0</v>
      </c>
      <c r="AC270" s="46">
        <v>0.0</v>
      </c>
      <c r="AD270" s="46">
        <v>2.0</v>
      </c>
      <c r="AE270" s="46">
        <v>0.0</v>
      </c>
      <c r="AF270" s="44" t="s">
        <v>61</v>
      </c>
      <c r="AG270" s="48" t="b">
        <v>0</v>
      </c>
      <c r="AH270" s="48" t="b">
        <v>0</v>
      </c>
      <c r="AI270" s="48" t="b">
        <v>0</v>
      </c>
      <c r="AJ270" s="48" t="b">
        <v>0</v>
      </c>
      <c r="AK270" s="48" t="b">
        <v>0</v>
      </c>
      <c r="AL270" s="48" t="b">
        <v>0</v>
      </c>
      <c r="AM270" s="83"/>
      <c r="AN270" s="100">
        <v>46155.0</v>
      </c>
      <c r="AO270" s="35" t="s">
        <v>1493</v>
      </c>
      <c r="AP270" s="36"/>
      <c r="AQ270" s="37"/>
      <c r="AR270" s="37"/>
      <c r="AS270" s="35"/>
      <c r="AT270" s="39" t="b">
        <v>1</v>
      </c>
      <c r="AU270" s="51" t="b">
        <v>0</v>
      </c>
      <c r="AV270" s="51" t="b">
        <v>0</v>
      </c>
      <c r="AW270" s="40"/>
    </row>
    <row r="271" outlineLevel="1">
      <c r="A271" s="41"/>
      <c r="B271" s="26" t="s">
        <v>1495</v>
      </c>
      <c r="C271" s="44" t="s">
        <v>1488</v>
      </c>
      <c r="D271" s="44" t="s">
        <v>50</v>
      </c>
      <c r="E271" s="46">
        <v>2021.0</v>
      </c>
      <c r="F271" s="44" t="s">
        <v>51</v>
      </c>
      <c r="G271" s="44" t="s">
        <v>52</v>
      </c>
      <c r="H271" s="44" t="s">
        <v>97</v>
      </c>
      <c r="I271" s="44" t="s">
        <v>97</v>
      </c>
      <c r="J271" s="44" t="s">
        <v>98</v>
      </c>
      <c r="K271" s="44" t="s">
        <v>97</v>
      </c>
      <c r="L271" s="44" t="s">
        <v>402</v>
      </c>
      <c r="M271" s="44" t="s">
        <v>1496</v>
      </c>
      <c r="N271" s="44" t="s">
        <v>404</v>
      </c>
      <c r="O271" s="44" t="s">
        <v>59</v>
      </c>
      <c r="P271" s="44" t="s">
        <v>1497</v>
      </c>
      <c r="Q271" s="45">
        <v>46155.83052083333</v>
      </c>
      <c r="R271" s="45">
        <v>46155.83262731481</v>
      </c>
      <c r="S271" s="46">
        <v>145.0</v>
      </c>
      <c r="T271" s="45">
        <v>46155.83850694444</v>
      </c>
      <c r="U271" s="46">
        <v>755.0</v>
      </c>
      <c r="V271" s="46">
        <v>3.0</v>
      </c>
      <c r="W271" s="47">
        <v>3097.5</v>
      </c>
      <c r="X271" s="46">
        <v>0.0</v>
      </c>
      <c r="Y271" s="46">
        <v>1.0</v>
      </c>
      <c r="Z271" s="46">
        <v>1.0</v>
      </c>
      <c r="AA271" s="46">
        <v>0.0</v>
      </c>
      <c r="AB271" s="46">
        <v>2.0</v>
      </c>
      <c r="AC271" s="46">
        <v>0.0</v>
      </c>
      <c r="AD271" s="46">
        <v>2.0</v>
      </c>
      <c r="AE271" s="46">
        <v>0.0</v>
      </c>
      <c r="AF271" s="44" t="s">
        <v>61</v>
      </c>
      <c r="AG271" s="48" t="b">
        <v>0</v>
      </c>
      <c r="AH271" s="48" t="b">
        <v>0</v>
      </c>
      <c r="AI271" s="48" t="b">
        <v>0</v>
      </c>
      <c r="AJ271" s="48" t="b">
        <v>0</v>
      </c>
      <c r="AK271" s="48" t="b">
        <v>0</v>
      </c>
      <c r="AL271" s="48" t="b">
        <v>0</v>
      </c>
      <c r="AM271" s="191" t="s">
        <v>1498</v>
      </c>
      <c r="AN271" s="100">
        <v>46155.0</v>
      </c>
      <c r="AO271" s="35" t="s">
        <v>1496</v>
      </c>
      <c r="AP271" s="36"/>
      <c r="AQ271" s="37"/>
      <c r="AR271" s="37"/>
      <c r="AS271" s="35" t="s">
        <v>406</v>
      </c>
      <c r="AT271" s="39" t="b">
        <v>1</v>
      </c>
      <c r="AU271" s="51" t="b">
        <v>0</v>
      </c>
      <c r="AV271" s="51" t="b">
        <v>0</v>
      </c>
      <c r="AW271" s="40"/>
    </row>
    <row r="272" outlineLevel="1">
      <c r="A272" s="41"/>
      <c r="B272" s="26" t="s">
        <v>1499</v>
      </c>
      <c r="C272" s="57" t="s">
        <v>1500</v>
      </c>
      <c r="D272" s="57" t="s">
        <v>50</v>
      </c>
      <c r="E272" s="60">
        <v>2020.0</v>
      </c>
      <c r="F272" s="57" t="s">
        <v>51</v>
      </c>
      <c r="G272" s="57" t="s">
        <v>52</v>
      </c>
      <c r="H272" s="57" t="s">
        <v>97</v>
      </c>
      <c r="I272" s="57" t="s">
        <v>97</v>
      </c>
      <c r="J272" s="57" t="s">
        <v>98</v>
      </c>
      <c r="K272" s="57" t="s">
        <v>97</v>
      </c>
      <c r="L272" s="58"/>
      <c r="M272" s="57" t="s">
        <v>1501</v>
      </c>
      <c r="N272" s="57" t="s">
        <v>100</v>
      </c>
      <c r="O272" s="57" t="s">
        <v>59</v>
      </c>
      <c r="P272" s="57" t="s">
        <v>1502</v>
      </c>
      <c r="Q272" s="59">
        <v>46155.76378472222</v>
      </c>
      <c r="R272" s="59">
        <v>46155.768229166664</v>
      </c>
      <c r="S272" s="60">
        <v>301.0</v>
      </c>
      <c r="T272" s="59">
        <v>46155.77199074074</v>
      </c>
      <c r="U272" s="60">
        <v>774.0</v>
      </c>
      <c r="V272" s="60">
        <v>3.0</v>
      </c>
      <c r="W272" s="61">
        <v>2537.5</v>
      </c>
      <c r="X272" s="60">
        <v>1.0</v>
      </c>
      <c r="Y272" s="60">
        <v>0.0</v>
      </c>
      <c r="Z272" s="60">
        <v>1.0</v>
      </c>
      <c r="AA272" s="60">
        <v>0.0</v>
      </c>
      <c r="AB272" s="60">
        <v>0.0</v>
      </c>
      <c r="AC272" s="60">
        <v>0.0</v>
      </c>
      <c r="AD272" s="60">
        <v>2.0</v>
      </c>
      <c r="AE272" s="60">
        <v>0.0</v>
      </c>
      <c r="AF272" s="57" t="s">
        <v>61</v>
      </c>
      <c r="AG272" s="62" t="b">
        <v>0</v>
      </c>
      <c r="AH272" s="62" t="b">
        <v>0</v>
      </c>
      <c r="AI272" s="62" t="b">
        <v>0</v>
      </c>
      <c r="AJ272" s="62" t="b">
        <v>0</v>
      </c>
      <c r="AK272" s="62" t="b">
        <v>0</v>
      </c>
      <c r="AL272" s="62" t="b">
        <v>0</v>
      </c>
      <c r="AM272" s="58"/>
      <c r="AN272" s="100">
        <v>46155.0</v>
      </c>
      <c r="AO272" s="35" t="s">
        <v>1501</v>
      </c>
      <c r="AP272" s="36"/>
      <c r="AQ272" s="37"/>
      <c r="AR272" s="37"/>
      <c r="AS272" s="35"/>
      <c r="AT272" s="39" t="b">
        <v>1</v>
      </c>
      <c r="AU272" s="51" t="b">
        <v>0</v>
      </c>
      <c r="AV272" s="51" t="b">
        <v>0</v>
      </c>
      <c r="AW272" s="40"/>
    </row>
    <row r="273" outlineLevel="1">
      <c r="A273" s="41"/>
      <c r="B273" s="26" t="s">
        <v>1503</v>
      </c>
      <c r="C273" s="57" t="s">
        <v>1500</v>
      </c>
      <c r="D273" s="57" t="s">
        <v>50</v>
      </c>
      <c r="E273" s="60">
        <v>2020.0</v>
      </c>
      <c r="F273" s="57" t="s">
        <v>51</v>
      </c>
      <c r="G273" s="57" t="s">
        <v>52</v>
      </c>
      <c r="H273" s="57" t="s">
        <v>97</v>
      </c>
      <c r="I273" s="57" t="s">
        <v>97</v>
      </c>
      <c r="J273" s="57" t="s">
        <v>98</v>
      </c>
      <c r="K273" s="57" t="s">
        <v>97</v>
      </c>
      <c r="L273" s="58"/>
      <c r="M273" s="57" t="s">
        <v>1504</v>
      </c>
      <c r="N273" s="57" t="s">
        <v>100</v>
      </c>
      <c r="O273" s="57" t="s">
        <v>59</v>
      </c>
      <c r="P273" s="57" t="s">
        <v>1505</v>
      </c>
      <c r="Q273" s="59">
        <v>46155.76913194444</v>
      </c>
      <c r="R273" s="59">
        <v>46155.77118055556</v>
      </c>
      <c r="S273" s="60">
        <v>154.0</v>
      </c>
      <c r="T273" s="59">
        <v>46155.77826388889</v>
      </c>
      <c r="U273" s="60">
        <v>854.0</v>
      </c>
      <c r="V273" s="60">
        <v>3.0</v>
      </c>
      <c r="W273" s="61">
        <v>2200.0</v>
      </c>
      <c r="X273" s="60">
        <v>1.0</v>
      </c>
      <c r="Y273" s="60">
        <v>0.0</v>
      </c>
      <c r="Z273" s="60">
        <v>1.0</v>
      </c>
      <c r="AA273" s="60">
        <v>0.0</v>
      </c>
      <c r="AB273" s="60">
        <v>0.0</v>
      </c>
      <c r="AC273" s="60">
        <v>0.0</v>
      </c>
      <c r="AD273" s="60">
        <v>1.0</v>
      </c>
      <c r="AE273" s="60">
        <v>0.0</v>
      </c>
      <c r="AF273" s="57" t="s">
        <v>61</v>
      </c>
      <c r="AG273" s="62" t="b">
        <v>0</v>
      </c>
      <c r="AH273" s="62" t="b">
        <v>0</v>
      </c>
      <c r="AI273" s="62" t="b">
        <v>0</v>
      </c>
      <c r="AJ273" s="62" t="b">
        <v>0</v>
      </c>
      <c r="AK273" s="62" t="b">
        <v>0</v>
      </c>
      <c r="AL273" s="62" t="b">
        <v>0</v>
      </c>
      <c r="AM273" s="192" t="s">
        <v>1498</v>
      </c>
      <c r="AN273" s="100">
        <v>46155.0</v>
      </c>
      <c r="AO273" s="35" t="s">
        <v>1504</v>
      </c>
      <c r="AP273" s="36"/>
      <c r="AQ273" s="37"/>
      <c r="AR273" s="37"/>
      <c r="AS273" s="35" t="s">
        <v>406</v>
      </c>
      <c r="AT273" s="39" t="b">
        <v>1</v>
      </c>
      <c r="AU273" s="51" t="b">
        <v>0</v>
      </c>
      <c r="AV273" s="51" t="b">
        <v>0</v>
      </c>
      <c r="AW273" s="40"/>
    </row>
    <row r="274" outlineLevel="1">
      <c r="A274" s="41"/>
      <c r="B274" s="26" t="s">
        <v>1506</v>
      </c>
      <c r="C274" s="44" t="s">
        <v>1507</v>
      </c>
      <c r="D274" s="44" t="s">
        <v>50</v>
      </c>
      <c r="E274" s="46">
        <v>2021.0</v>
      </c>
      <c r="F274" s="44" t="s">
        <v>146</v>
      </c>
      <c r="G274" s="44" t="s">
        <v>156</v>
      </c>
      <c r="H274" s="44" t="s">
        <v>1508</v>
      </c>
      <c r="I274" s="44" t="s">
        <v>1509</v>
      </c>
      <c r="J274" s="44" t="s">
        <v>55</v>
      </c>
      <c r="K274" s="44" t="s">
        <v>1508</v>
      </c>
      <c r="L274" s="44" t="s">
        <v>1510</v>
      </c>
      <c r="M274" s="44" t="s">
        <v>1511</v>
      </c>
      <c r="N274" s="44" t="s">
        <v>58</v>
      </c>
      <c r="O274" s="44" t="s">
        <v>59</v>
      </c>
      <c r="P274" s="44" t="s">
        <v>1512</v>
      </c>
      <c r="Q274" s="45">
        <v>46155.64945601852</v>
      </c>
      <c r="R274" s="45">
        <v>46155.650925925926</v>
      </c>
      <c r="S274" s="46">
        <v>114.0</v>
      </c>
      <c r="T274" s="45">
        <v>46155.65587962963</v>
      </c>
      <c r="U274" s="46">
        <v>1641.0</v>
      </c>
      <c r="V274" s="46">
        <v>2.0</v>
      </c>
      <c r="W274" s="47">
        <v>5400.0</v>
      </c>
      <c r="X274" s="46">
        <v>2.0</v>
      </c>
      <c r="Y274" s="46">
        <v>1.0</v>
      </c>
      <c r="Z274" s="46">
        <v>4.0</v>
      </c>
      <c r="AA274" s="46">
        <v>4.0</v>
      </c>
      <c r="AB274" s="46">
        <v>1.0</v>
      </c>
      <c r="AC274" s="46">
        <v>0.0</v>
      </c>
      <c r="AD274" s="46">
        <v>0.0</v>
      </c>
      <c r="AE274" s="46">
        <v>0.0</v>
      </c>
      <c r="AF274" s="44" t="s">
        <v>61</v>
      </c>
      <c r="AG274" s="48" t="b">
        <v>0</v>
      </c>
      <c r="AH274" s="48" t="b">
        <v>0</v>
      </c>
      <c r="AI274" s="48" t="b">
        <v>0</v>
      </c>
      <c r="AJ274" s="48" t="b">
        <v>0</v>
      </c>
      <c r="AK274" s="48" t="b">
        <v>0</v>
      </c>
      <c r="AL274" s="48" t="b">
        <v>0</v>
      </c>
      <c r="AM274" s="191" t="s">
        <v>78</v>
      </c>
      <c r="AN274" s="100">
        <v>46155.0</v>
      </c>
      <c r="AO274" s="35" t="s">
        <v>1511</v>
      </c>
      <c r="AP274" s="36"/>
      <c r="AQ274" s="37"/>
      <c r="AR274" s="37"/>
      <c r="AS274" s="50"/>
      <c r="AT274" s="39" t="b">
        <v>1</v>
      </c>
      <c r="AU274" s="51" t="b">
        <v>0</v>
      </c>
      <c r="AV274" s="51" t="b">
        <v>0</v>
      </c>
      <c r="AW274" s="40"/>
    </row>
    <row r="275" outlineLevel="1">
      <c r="A275" s="41"/>
      <c r="B275" s="26" t="s">
        <v>1513</v>
      </c>
      <c r="C275" s="44" t="s">
        <v>1507</v>
      </c>
      <c r="D275" s="44" t="s">
        <v>50</v>
      </c>
      <c r="E275" s="46">
        <v>2021.0</v>
      </c>
      <c r="F275" s="44" t="s">
        <v>146</v>
      </c>
      <c r="G275" s="44" t="s">
        <v>156</v>
      </c>
      <c r="H275" s="44" t="s">
        <v>1508</v>
      </c>
      <c r="I275" s="44" t="s">
        <v>1509</v>
      </c>
      <c r="J275" s="44" t="s">
        <v>55</v>
      </c>
      <c r="K275" s="44" t="s">
        <v>1508</v>
      </c>
      <c r="L275" s="44" t="s">
        <v>1510</v>
      </c>
      <c r="M275" s="44" t="s">
        <v>1514</v>
      </c>
      <c r="N275" s="44" t="s">
        <v>58</v>
      </c>
      <c r="O275" s="44" t="s">
        <v>59</v>
      </c>
      <c r="P275" s="44" t="s">
        <v>1515</v>
      </c>
      <c r="Q275" s="45">
        <v>46155.68299768519</v>
      </c>
      <c r="R275" s="45">
        <v>46155.68571759259</v>
      </c>
      <c r="S275" s="46">
        <v>209.0</v>
      </c>
      <c r="T275" s="45">
        <v>46155.691712962966</v>
      </c>
      <c r="U275" s="46">
        <v>830.0</v>
      </c>
      <c r="V275" s="46">
        <v>2.0</v>
      </c>
      <c r="W275" s="47">
        <v>5300.0</v>
      </c>
      <c r="X275" s="46">
        <v>2.0</v>
      </c>
      <c r="Y275" s="46">
        <v>0.0</v>
      </c>
      <c r="Z275" s="46">
        <v>4.0</v>
      </c>
      <c r="AA275" s="46">
        <v>4.0</v>
      </c>
      <c r="AB275" s="46">
        <v>1.0</v>
      </c>
      <c r="AC275" s="46">
        <v>0.0</v>
      </c>
      <c r="AD275" s="46">
        <v>0.0</v>
      </c>
      <c r="AE275" s="46">
        <v>0.0</v>
      </c>
      <c r="AF275" s="44" t="s">
        <v>61</v>
      </c>
      <c r="AG275" s="48" t="b">
        <v>0</v>
      </c>
      <c r="AH275" s="48" t="b">
        <v>0</v>
      </c>
      <c r="AI275" s="48" t="b">
        <v>0</v>
      </c>
      <c r="AJ275" s="48" t="b">
        <v>0</v>
      </c>
      <c r="AK275" s="48" t="b">
        <v>0</v>
      </c>
      <c r="AL275" s="48" t="b">
        <v>0</v>
      </c>
      <c r="AM275" s="191" t="s">
        <v>421</v>
      </c>
      <c r="AN275" s="100">
        <v>46155.0</v>
      </c>
      <c r="AO275" s="35" t="s">
        <v>1514</v>
      </c>
      <c r="AP275" s="36"/>
      <c r="AQ275" s="37"/>
      <c r="AR275" s="37"/>
      <c r="AS275" s="50"/>
      <c r="AT275" s="39" t="b">
        <v>1</v>
      </c>
      <c r="AU275" s="51" t="b">
        <v>0</v>
      </c>
      <c r="AV275" s="51" t="b">
        <v>0</v>
      </c>
      <c r="AW275" s="40"/>
    </row>
    <row r="276" outlineLevel="1">
      <c r="A276" s="41"/>
      <c r="B276" s="26" t="s">
        <v>1516</v>
      </c>
      <c r="C276" s="44" t="s">
        <v>1517</v>
      </c>
      <c r="D276" s="44" t="s">
        <v>50</v>
      </c>
      <c r="E276" s="46">
        <v>2020.0</v>
      </c>
      <c r="F276" s="44" t="s">
        <v>146</v>
      </c>
      <c r="G276" s="44" t="s">
        <v>156</v>
      </c>
      <c r="H276" s="44" t="s">
        <v>1518</v>
      </c>
      <c r="I276" s="44" t="s">
        <v>1519</v>
      </c>
      <c r="J276" s="44" t="s">
        <v>55</v>
      </c>
      <c r="K276" s="44" t="s">
        <v>1518</v>
      </c>
      <c r="L276" s="44" t="s">
        <v>1520</v>
      </c>
      <c r="M276" s="44" t="s">
        <v>1521</v>
      </c>
      <c r="N276" s="44" t="s">
        <v>76</v>
      </c>
      <c r="O276" s="44" t="s">
        <v>59</v>
      </c>
      <c r="P276" s="44" t="s">
        <v>1522</v>
      </c>
      <c r="Q276" s="45">
        <v>46155.87957175926</v>
      </c>
      <c r="R276" s="45">
        <v>46155.881747685184</v>
      </c>
      <c r="S276" s="46">
        <v>104.0</v>
      </c>
      <c r="T276" s="45">
        <v>46155.88716435185</v>
      </c>
      <c r="U276" s="46">
        <v>738.0</v>
      </c>
      <c r="V276" s="46">
        <v>1.0</v>
      </c>
      <c r="W276" s="47">
        <v>14587.5</v>
      </c>
      <c r="X276" s="46">
        <v>10.0</v>
      </c>
      <c r="Y276" s="46">
        <v>7.0</v>
      </c>
      <c r="Z276" s="46">
        <v>16.0</v>
      </c>
      <c r="AA276" s="46">
        <v>1.0</v>
      </c>
      <c r="AB276" s="46">
        <v>4.0</v>
      </c>
      <c r="AC276" s="46">
        <v>0.0</v>
      </c>
      <c r="AD276" s="46">
        <v>4.0</v>
      </c>
      <c r="AE276" s="46">
        <v>0.0</v>
      </c>
      <c r="AF276" s="44" t="s">
        <v>61</v>
      </c>
      <c r="AG276" s="48" t="b">
        <v>0</v>
      </c>
      <c r="AH276" s="48" t="b">
        <v>0</v>
      </c>
      <c r="AI276" s="48" t="b">
        <v>0</v>
      </c>
      <c r="AJ276" s="48" t="b">
        <v>0</v>
      </c>
      <c r="AK276" s="48" t="b">
        <v>0</v>
      </c>
      <c r="AL276" s="48" t="b">
        <v>0</v>
      </c>
      <c r="AM276" s="134"/>
      <c r="AN276" s="100">
        <v>46155.0</v>
      </c>
      <c r="AO276" s="35" t="s">
        <v>1521</v>
      </c>
      <c r="AP276" s="36"/>
      <c r="AQ276" s="37"/>
      <c r="AR276" s="37"/>
      <c r="AS276" s="35"/>
      <c r="AT276" s="39" t="b">
        <v>1</v>
      </c>
      <c r="AU276" s="51" t="b">
        <v>0</v>
      </c>
      <c r="AV276" s="51" t="b">
        <v>0</v>
      </c>
      <c r="AW276" s="40"/>
    </row>
    <row r="277" outlineLevel="1">
      <c r="A277" s="41"/>
      <c r="B277" s="26" t="s">
        <v>1523</v>
      </c>
      <c r="C277" s="44" t="s">
        <v>1517</v>
      </c>
      <c r="D277" s="44" t="s">
        <v>50</v>
      </c>
      <c r="E277" s="46">
        <v>2020.0</v>
      </c>
      <c r="F277" s="44" t="s">
        <v>146</v>
      </c>
      <c r="G277" s="44" t="s">
        <v>156</v>
      </c>
      <c r="H277" s="44" t="s">
        <v>1518</v>
      </c>
      <c r="I277" s="44" t="s">
        <v>1519</v>
      </c>
      <c r="J277" s="44" t="s">
        <v>55</v>
      </c>
      <c r="K277" s="44" t="s">
        <v>1518</v>
      </c>
      <c r="L277" s="44" t="s">
        <v>1524</v>
      </c>
      <c r="M277" s="44" t="s">
        <v>1525</v>
      </c>
      <c r="N277" s="44" t="s">
        <v>58</v>
      </c>
      <c r="O277" s="44" t="s">
        <v>59</v>
      </c>
      <c r="P277" s="44" t="s">
        <v>1526</v>
      </c>
      <c r="Q277" s="45">
        <v>46155.88019675926</v>
      </c>
      <c r="R277" s="45">
        <v>46155.88224537037</v>
      </c>
      <c r="S277" s="46">
        <v>139.0</v>
      </c>
      <c r="T277" s="45">
        <v>46155.89325231482</v>
      </c>
      <c r="U277" s="46">
        <v>1205.0</v>
      </c>
      <c r="V277" s="46">
        <v>1.0</v>
      </c>
      <c r="W277" s="47">
        <v>13962.5</v>
      </c>
      <c r="X277" s="46">
        <v>10.0</v>
      </c>
      <c r="Y277" s="46">
        <v>6.0</v>
      </c>
      <c r="Z277" s="46">
        <v>13.0</v>
      </c>
      <c r="AA277" s="46">
        <v>1.0</v>
      </c>
      <c r="AB277" s="46">
        <v>4.0</v>
      </c>
      <c r="AC277" s="46">
        <v>0.0</v>
      </c>
      <c r="AD277" s="46">
        <v>4.0</v>
      </c>
      <c r="AE277" s="46">
        <v>0.0</v>
      </c>
      <c r="AF277" s="44" t="s">
        <v>61</v>
      </c>
      <c r="AG277" s="48" t="b">
        <v>0</v>
      </c>
      <c r="AH277" s="48" t="b">
        <v>0</v>
      </c>
      <c r="AI277" s="48" t="b">
        <v>0</v>
      </c>
      <c r="AJ277" s="48" t="b">
        <v>0</v>
      </c>
      <c r="AK277" s="48" t="b">
        <v>0</v>
      </c>
      <c r="AL277" s="48" t="b">
        <v>0</v>
      </c>
      <c r="AM277" s="191" t="s">
        <v>1527</v>
      </c>
      <c r="AN277" s="100">
        <v>46155.0</v>
      </c>
      <c r="AO277" s="35" t="s">
        <v>1525</v>
      </c>
      <c r="AP277" s="36"/>
      <c r="AQ277" s="37"/>
      <c r="AR277" s="37"/>
      <c r="AS277" s="35" t="s">
        <v>406</v>
      </c>
      <c r="AT277" s="39" t="b">
        <v>1</v>
      </c>
      <c r="AU277" s="51" t="b">
        <v>0</v>
      </c>
      <c r="AV277" s="51" t="b">
        <v>0</v>
      </c>
      <c r="AW277" s="40"/>
    </row>
    <row r="278" outlineLevel="1">
      <c r="A278" s="41"/>
      <c r="B278" s="26" t="s">
        <v>1528</v>
      </c>
      <c r="C278" s="57" t="s">
        <v>1529</v>
      </c>
      <c r="D278" s="57" t="s">
        <v>50</v>
      </c>
      <c r="E278" s="60">
        <v>2019.0</v>
      </c>
      <c r="F278" s="57" t="s">
        <v>146</v>
      </c>
      <c r="G278" s="57" t="s">
        <v>147</v>
      </c>
      <c r="H278" s="57" t="s">
        <v>1530</v>
      </c>
      <c r="I278" s="57" t="s">
        <v>1531</v>
      </c>
      <c r="J278" s="57" t="s">
        <v>55</v>
      </c>
      <c r="K278" s="57" t="s">
        <v>1530</v>
      </c>
      <c r="L278" s="57" t="s">
        <v>1532</v>
      </c>
      <c r="M278" s="57" t="s">
        <v>1533</v>
      </c>
      <c r="N278" s="57" t="s">
        <v>58</v>
      </c>
      <c r="O278" s="57" t="s">
        <v>59</v>
      </c>
      <c r="P278" s="57" t="s">
        <v>1534</v>
      </c>
      <c r="Q278" s="59">
        <v>46155.82832175926</v>
      </c>
      <c r="R278" s="59">
        <v>46155.829513888886</v>
      </c>
      <c r="S278" s="60">
        <v>98.0</v>
      </c>
      <c r="T278" s="59">
        <v>46155.834548611114</v>
      </c>
      <c r="U278" s="60">
        <v>1076.0</v>
      </c>
      <c r="V278" s="60">
        <v>2.0</v>
      </c>
      <c r="W278" s="61">
        <v>1457.5</v>
      </c>
      <c r="X278" s="60">
        <v>0.0</v>
      </c>
      <c r="Y278" s="60">
        <v>2.0</v>
      </c>
      <c r="Z278" s="60">
        <v>2.0</v>
      </c>
      <c r="AA278" s="60">
        <v>0.0</v>
      </c>
      <c r="AB278" s="60">
        <v>0.0</v>
      </c>
      <c r="AC278" s="60">
        <v>0.0</v>
      </c>
      <c r="AD278" s="60">
        <v>0.0</v>
      </c>
      <c r="AE278" s="60">
        <v>0.0</v>
      </c>
      <c r="AF278" s="57" t="s">
        <v>61</v>
      </c>
      <c r="AG278" s="62" t="b">
        <v>0</v>
      </c>
      <c r="AH278" s="62" t="b">
        <v>0</v>
      </c>
      <c r="AI278" s="62" t="b">
        <v>0</v>
      </c>
      <c r="AJ278" s="62" t="b">
        <v>0</v>
      </c>
      <c r="AK278" s="62" t="b">
        <v>0</v>
      </c>
      <c r="AL278" s="62" t="b">
        <v>0</v>
      </c>
      <c r="AM278" s="192" t="s">
        <v>78</v>
      </c>
      <c r="AN278" s="100">
        <v>46155.0</v>
      </c>
      <c r="AO278" s="35" t="s">
        <v>1533</v>
      </c>
      <c r="AP278" s="36"/>
      <c r="AQ278" s="37"/>
      <c r="AR278" s="37"/>
      <c r="AS278" s="50"/>
      <c r="AT278" s="39" t="b">
        <v>1</v>
      </c>
      <c r="AU278" s="51" t="b">
        <v>0</v>
      </c>
      <c r="AV278" s="51" t="b">
        <v>0</v>
      </c>
      <c r="AW278" s="40"/>
    </row>
    <row r="279" outlineLevel="1">
      <c r="A279" s="41"/>
      <c r="B279" s="26" t="s">
        <v>1535</v>
      </c>
      <c r="C279" s="57" t="s">
        <v>1529</v>
      </c>
      <c r="D279" s="57" t="s">
        <v>50</v>
      </c>
      <c r="E279" s="60">
        <v>2019.0</v>
      </c>
      <c r="F279" s="57" t="s">
        <v>146</v>
      </c>
      <c r="G279" s="57" t="s">
        <v>156</v>
      </c>
      <c r="H279" s="57" t="s">
        <v>1530</v>
      </c>
      <c r="I279" s="57" t="s">
        <v>1531</v>
      </c>
      <c r="J279" s="57" t="s">
        <v>55</v>
      </c>
      <c r="K279" s="57" t="s">
        <v>1530</v>
      </c>
      <c r="L279" s="57" t="s">
        <v>1532</v>
      </c>
      <c r="M279" s="57" t="s">
        <v>1536</v>
      </c>
      <c r="N279" s="57" t="s">
        <v>58</v>
      </c>
      <c r="O279" s="57" t="s">
        <v>59</v>
      </c>
      <c r="P279" s="57" t="s">
        <v>1537</v>
      </c>
      <c r="Q279" s="59">
        <v>46155.850636574076</v>
      </c>
      <c r="R279" s="59">
        <v>46155.85260416667</v>
      </c>
      <c r="S279" s="60">
        <v>136.0</v>
      </c>
      <c r="T279" s="59">
        <v>46155.856458333335</v>
      </c>
      <c r="U279" s="60">
        <v>933.0</v>
      </c>
      <c r="V279" s="60">
        <v>5.0</v>
      </c>
      <c r="W279" s="61">
        <v>525.0</v>
      </c>
      <c r="X279" s="60">
        <v>0.0</v>
      </c>
      <c r="Y279" s="60">
        <v>1.0</v>
      </c>
      <c r="Z279" s="60">
        <v>0.0</v>
      </c>
      <c r="AA279" s="60">
        <v>0.0</v>
      </c>
      <c r="AB279" s="60">
        <v>0.0</v>
      </c>
      <c r="AC279" s="60">
        <v>0.0</v>
      </c>
      <c r="AD279" s="60">
        <v>0.0</v>
      </c>
      <c r="AE279" s="60">
        <v>0.0</v>
      </c>
      <c r="AF279" s="57" t="s">
        <v>61</v>
      </c>
      <c r="AG279" s="62" t="b">
        <v>0</v>
      </c>
      <c r="AH279" s="62" t="b">
        <v>0</v>
      </c>
      <c r="AI279" s="62" t="b">
        <v>0</v>
      </c>
      <c r="AJ279" s="62" t="b">
        <v>0</v>
      </c>
      <c r="AK279" s="62" t="b">
        <v>0</v>
      </c>
      <c r="AL279" s="62" t="b">
        <v>0</v>
      </c>
      <c r="AM279" s="192" t="s">
        <v>1538</v>
      </c>
      <c r="AN279" s="100">
        <v>46155.0</v>
      </c>
      <c r="AO279" s="35" t="s">
        <v>1536</v>
      </c>
      <c r="AP279" s="36"/>
      <c r="AQ279" s="37"/>
      <c r="AR279" s="37"/>
      <c r="AS279" s="50"/>
      <c r="AT279" s="39" t="b">
        <v>1</v>
      </c>
      <c r="AU279" s="51" t="b">
        <v>0</v>
      </c>
      <c r="AV279" s="51" t="b">
        <v>0</v>
      </c>
      <c r="AW279" s="40"/>
    </row>
    <row r="280" outlineLevel="1">
      <c r="A280" s="41"/>
      <c r="B280" s="26" t="s">
        <v>1539</v>
      </c>
      <c r="C280" s="44" t="s">
        <v>1540</v>
      </c>
      <c r="D280" s="44" t="s">
        <v>50</v>
      </c>
      <c r="E280" s="46">
        <v>2020.0</v>
      </c>
      <c r="F280" s="44" t="s">
        <v>146</v>
      </c>
      <c r="G280" s="44" t="s">
        <v>156</v>
      </c>
      <c r="H280" s="44" t="s">
        <v>1530</v>
      </c>
      <c r="I280" s="44" t="s">
        <v>1531</v>
      </c>
      <c r="J280" s="44" t="s">
        <v>55</v>
      </c>
      <c r="K280" s="44" t="s">
        <v>1530</v>
      </c>
      <c r="L280" s="44" t="s">
        <v>1532</v>
      </c>
      <c r="M280" s="44" t="s">
        <v>1541</v>
      </c>
      <c r="N280" s="44" t="s">
        <v>58</v>
      </c>
      <c r="O280" s="44" t="s">
        <v>59</v>
      </c>
      <c r="P280" s="44" t="s">
        <v>1542</v>
      </c>
      <c r="Q280" s="45">
        <v>46155.92056712963</v>
      </c>
      <c r="R280" s="45">
        <v>46155.92224537037</v>
      </c>
      <c r="S280" s="46">
        <v>118.0</v>
      </c>
      <c r="T280" s="45">
        <v>46155.926712962966</v>
      </c>
      <c r="U280" s="46">
        <v>733.0</v>
      </c>
      <c r="V280" s="46">
        <v>3.0</v>
      </c>
      <c r="W280" s="47">
        <v>4847.5</v>
      </c>
      <c r="X280" s="46">
        <v>0.0</v>
      </c>
      <c r="Y280" s="46">
        <v>3.0</v>
      </c>
      <c r="Z280" s="46">
        <v>1.0</v>
      </c>
      <c r="AA280" s="46">
        <v>3.0</v>
      </c>
      <c r="AB280" s="46">
        <v>0.0</v>
      </c>
      <c r="AC280" s="46">
        <v>0.0</v>
      </c>
      <c r="AD280" s="46">
        <v>0.0</v>
      </c>
      <c r="AE280" s="46">
        <v>0.0</v>
      </c>
      <c r="AF280" s="44" t="s">
        <v>61</v>
      </c>
      <c r="AG280" s="48" t="b">
        <v>0</v>
      </c>
      <c r="AH280" s="48" t="b">
        <v>0</v>
      </c>
      <c r="AI280" s="48" t="b">
        <v>0</v>
      </c>
      <c r="AJ280" s="48" t="b">
        <v>0</v>
      </c>
      <c r="AK280" s="48" t="b">
        <v>0</v>
      </c>
      <c r="AL280" s="48" t="b">
        <v>0</v>
      </c>
      <c r="AM280" s="134"/>
      <c r="AN280" s="100">
        <v>46155.0</v>
      </c>
      <c r="AO280" s="35" t="s">
        <v>1541</v>
      </c>
      <c r="AP280" s="36"/>
      <c r="AQ280" s="37"/>
      <c r="AR280" s="37"/>
      <c r="AS280" s="35"/>
      <c r="AT280" s="39" t="b">
        <v>1</v>
      </c>
      <c r="AU280" s="51" t="b">
        <v>0</v>
      </c>
      <c r="AV280" s="51" t="b">
        <v>0</v>
      </c>
      <c r="AW280" s="40"/>
    </row>
    <row r="281" outlineLevel="1">
      <c r="A281" s="41"/>
      <c r="B281" s="26" t="s">
        <v>1543</v>
      </c>
      <c r="C281" s="44" t="s">
        <v>1540</v>
      </c>
      <c r="D281" s="44" t="s">
        <v>50</v>
      </c>
      <c r="E281" s="46">
        <v>2020.0</v>
      </c>
      <c r="F281" s="44" t="s">
        <v>146</v>
      </c>
      <c r="G281" s="44" t="s">
        <v>156</v>
      </c>
      <c r="H281" s="44" t="s">
        <v>1530</v>
      </c>
      <c r="I281" s="44" t="s">
        <v>1531</v>
      </c>
      <c r="J281" s="44" t="s">
        <v>55</v>
      </c>
      <c r="K281" s="44" t="s">
        <v>1530</v>
      </c>
      <c r="L281" s="44" t="s">
        <v>1532</v>
      </c>
      <c r="M281" s="44" t="s">
        <v>1544</v>
      </c>
      <c r="N281" s="44" t="s">
        <v>58</v>
      </c>
      <c r="O281" s="44" t="s">
        <v>59</v>
      </c>
      <c r="P281" s="44" t="s">
        <v>1545</v>
      </c>
      <c r="Q281" s="45">
        <v>46155.92366898148</v>
      </c>
      <c r="R281" s="45">
        <v>46155.92493055556</v>
      </c>
      <c r="S281" s="46">
        <v>92.0</v>
      </c>
      <c r="T281" s="45">
        <v>46155.934641203705</v>
      </c>
      <c r="U281" s="46">
        <v>1032.0</v>
      </c>
      <c r="V281" s="46">
        <v>3.0</v>
      </c>
      <c r="W281" s="47">
        <v>4510.0</v>
      </c>
      <c r="X281" s="46">
        <v>0.0</v>
      </c>
      <c r="Y281" s="46">
        <v>3.0</v>
      </c>
      <c r="Z281" s="46">
        <v>0.0</v>
      </c>
      <c r="AA281" s="46">
        <v>3.0</v>
      </c>
      <c r="AB281" s="46">
        <v>0.0</v>
      </c>
      <c r="AC281" s="46">
        <v>0.0</v>
      </c>
      <c r="AD281" s="46">
        <v>0.0</v>
      </c>
      <c r="AE281" s="46">
        <v>0.0</v>
      </c>
      <c r="AF281" s="44" t="s">
        <v>61</v>
      </c>
      <c r="AG281" s="48" t="b">
        <v>0</v>
      </c>
      <c r="AH281" s="48" t="b">
        <v>0</v>
      </c>
      <c r="AI281" s="48" t="b">
        <v>0</v>
      </c>
      <c r="AJ281" s="48" t="b">
        <v>0</v>
      </c>
      <c r="AK281" s="48" t="b">
        <v>0</v>
      </c>
      <c r="AL281" s="48" t="b">
        <v>0</v>
      </c>
      <c r="AM281" s="191" t="s">
        <v>1498</v>
      </c>
      <c r="AN281" s="100">
        <v>46155.0</v>
      </c>
      <c r="AO281" s="35" t="s">
        <v>1544</v>
      </c>
      <c r="AP281" s="36" t="s">
        <v>62</v>
      </c>
      <c r="AQ281" s="37"/>
      <c r="AR281" s="37" t="s">
        <v>270</v>
      </c>
      <c r="AS281" s="35" t="s">
        <v>1546</v>
      </c>
      <c r="AT281" s="39" t="b">
        <v>0</v>
      </c>
      <c r="AU281" s="39" t="b">
        <v>1</v>
      </c>
      <c r="AV281" s="51" t="b">
        <v>0</v>
      </c>
      <c r="AW281" s="40"/>
    </row>
    <row r="282" outlineLevel="1">
      <c r="A282" s="41"/>
      <c r="B282" s="26" t="s">
        <v>1547</v>
      </c>
      <c r="C282" s="42" t="s">
        <v>1548</v>
      </c>
      <c r="D282" s="44" t="s">
        <v>50</v>
      </c>
      <c r="E282" s="46">
        <v>2019.0</v>
      </c>
      <c r="F282" s="44" t="s">
        <v>146</v>
      </c>
      <c r="G282" s="44" t="s">
        <v>156</v>
      </c>
      <c r="H282" s="44" t="s">
        <v>1549</v>
      </c>
      <c r="I282" s="44" t="s">
        <v>1550</v>
      </c>
      <c r="J282" s="44" t="s">
        <v>98</v>
      </c>
      <c r="K282" s="44" t="s">
        <v>1549</v>
      </c>
      <c r="L282" s="44" t="s">
        <v>1551</v>
      </c>
      <c r="M282" s="42" t="s">
        <v>1552</v>
      </c>
      <c r="N282" s="44" t="s">
        <v>404</v>
      </c>
      <c r="O282" s="44" t="s">
        <v>59</v>
      </c>
      <c r="P282" s="44" t="s">
        <v>1553</v>
      </c>
      <c r="Q282" s="45">
        <v>46155.564409722225</v>
      </c>
      <c r="R282" s="45">
        <v>46155.56868055555</v>
      </c>
      <c r="S282" s="46">
        <v>354.0</v>
      </c>
      <c r="T282" s="45">
        <v>46155.57372685185</v>
      </c>
      <c r="U282" s="46">
        <v>871.0</v>
      </c>
      <c r="V282" s="46">
        <v>2.0</v>
      </c>
      <c r="W282" s="47">
        <v>7972.5</v>
      </c>
      <c r="X282" s="46">
        <v>2.0</v>
      </c>
      <c r="Y282" s="46">
        <v>2.0</v>
      </c>
      <c r="Z282" s="46">
        <v>2.0</v>
      </c>
      <c r="AA282" s="46">
        <v>4.0</v>
      </c>
      <c r="AB282" s="46">
        <v>1.0</v>
      </c>
      <c r="AC282" s="46">
        <v>0.0</v>
      </c>
      <c r="AD282" s="46">
        <v>1.0</v>
      </c>
      <c r="AE282" s="46">
        <v>0.0</v>
      </c>
      <c r="AF282" s="44" t="s">
        <v>61</v>
      </c>
      <c r="AG282" s="48" t="b">
        <v>0</v>
      </c>
      <c r="AH282" s="48" t="b">
        <v>0</v>
      </c>
      <c r="AI282" s="48" t="b">
        <v>0</v>
      </c>
      <c r="AJ282" s="48" t="b">
        <v>0</v>
      </c>
      <c r="AK282" s="48" t="b">
        <v>0</v>
      </c>
      <c r="AL282" s="48" t="b">
        <v>0</v>
      </c>
      <c r="AM282" s="134"/>
      <c r="AN282" s="100">
        <v>46155.0</v>
      </c>
      <c r="AO282" s="35" t="s">
        <v>1552</v>
      </c>
      <c r="AP282" s="36" t="s">
        <v>62</v>
      </c>
      <c r="AQ282" s="37"/>
      <c r="AR282" s="37" t="s">
        <v>233</v>
      </c>
      <c r="AS282" s="35" t="s">
        <v>1554</v>
      </c>
      <c r="AT282" s="39" t="b">
        <v>0</v>
      </c>
      <c r="AU282" s="39" t="b">
        <v>1</v>
      </c>
      <c r="AV282" s="51" t="b">
        <v>0</v>
      </c>
      <c r="AW282" s="40"/>
    </row>
    <row r="283" outlineLevel="1">
      <c r="A283" s="41"/>
      <c r="B283" s="26" t="s">
        <v>1555</v>
      </c>
      <c r="C283" s="44" t="s">
        <v>1548</v>
      </c>
      <c r="D283" s="44" t="s">
        <v>50</v>
      </c>
      <c r="E283" s="46">
        <v>2019.0</v>
      </c>
      <c r="F283" s="44" t="s">
        <v>146</v>
      </c>
      <c r="G283" s="44" t="s">
        <v>156</v>
      </c>
      <c r="H283" s="44" t="s">
        <v>1549</v>
      </c>
      <c r="I283" s="44" t="s">
        <v>1550</v>
      </c>
      <c r="J283" s="44" t="s">
        <v>98</v>
      </c>
      <c r="K283" s="44" t="s">
        <v>1549</v>
      </c>
      <c r="L283" s="44" t="s">
        <v>1551</v>
      </c>
      <c r="M283" s="44" t="s">
        <v>1556</v>
      </c>
      <c r="N283" s="44" t="s">
        <v>404</v>
      </c>
      <c r="O283" s="44" t="s">
        <v>59</v>
      </c>
      <c r="P283" s="44" t="s">
        <v>1557</v>
      </c>
      <c r="Q283" s="45">
        <v>46155.56569444444</v>
      </c>
      <c r="R283" s="45">
        <v>46155.58335648148</v>
      </c>
      <c r="S283" s="46">
        <v>1498.0</v>
      </c>
      <c r="T283" s="45">
        <v>46155.591886574075</v>
      </c>
      <c r="U283" s="46">
        <v>2337.0</v>
      </c>
      <c r="V283" s="46">
        <v>2.0</v>
      </c>
      <c r="W283" s="47">
        <v>6722.5</v>
      </c>
      <c r="X283" s="46">
        <v>2.0</v>
      </c>
      <c r="Y283" s="46">
        <v>1.0</v>
      </c>
      <c r="Z283" s="46">
        <v>2.0</v>
      </c>
      <c r="AA283" s="46">
        <v>3.0</v>
      </c>
      <c r="AB283" s="46">
        <v>1.0</v>
      </c>
      <c r="AC283" s="46">
        <v>0.0</v>
      </c>
      <c r="AD283" s="46">
        <v>1.0</v>
      </c>
      <c r="AE283" s="46">
        <v>0.0</v>
      </c>
      <c r="AF283" s="44" t="s">
        <v>61</v>
      </c>
      <c r="AG283" s="48" t="b">
        <v>0</v>
      </c>
      <c r="AH283" s="48" t="b">
        <v>0</v>
      </c>
      <c r="AI283" s="48" t="b">
        <v>0</v>
      </c>
      <c r="AJ283" s="48" t="b">
        <v>0</v>
      </c>
      <c r="AK283" s="48" t="b">
        <v>0</v>
      </c>
      <c r="AL283" s="48" t="b">
        <v>0</v>
      </c>
      <c r="AM283" s="191" t="s">
        <v>1558</v>
      </c>
      <c r="AN283" s="100">
        <v>46155.0</v>
      </c>
      <c r="AO283" s="35" t="s">
        <v>1556</v>
      </c>
      <c r="AP283" s="36"/>
      <c r="AQ283" s="37"/>
      <c r="AR283" s="37"/>
      <c r="AS283" s="50"/>
      <c r="AT283" s="39" t="b">
        <v>1</v>
      </c>
      <c r="AU283" s="51" t="b">
        <v>0</v>
      </c>
      <c r="AV283" s="51" t="b">
        <v>0</v>
      </c>
      <c r="AW283" s="40"/>
    </row>
    <row r="284" outlineLevel="1">
      <c r="A284" s="41"/>
      <c r="B284" s="26" t="s">
        <v>1559</v>
      </c>
      <c r="C284" s="44" t="s">
        <v>1560</v>
      </c>
      <c r="D284" s="44" t="s">
        <v>50</v>
      </c>
      <c r="E284" s="46">
        <v>2020.0</v>
      </c>
      <c r="F284" s="44" t="s">
        <v>1561</v>
      </c>
      <c r="G284" s="44" t="s">
        <v>1562</v>
      </c>
      <c r="H284" s="44" t="s">
        <v>1034</v>
      </c>
      <c r="I284" s="44" t="s">
        <v>1035</v>
      </c>
      <c r="J284" s="44" t="s">
        <v>55</v>
      </c>
      <c r="K284" s="44" t="s">
        <v>1034</v>
      </c>
      <c r="L284" s="44" t="s">
        <v>1036</v>
      </c>
      <c r="M284" s="44" t="s">
        <v>1563</v>
      </c>
      <c r="N284" s="44" t="s">
        <v>76</v>
      </c>
      <c r="O284" s="44" t="s">
        <v>59</v>
      </c>
      <c r="P284" s="44" t="s">
        <v>1564</v>
      </c>
      <c r="Q284" s="45">
        <v>46155.553981481484</v>
      </c>
      <c r="R284" s="45">
        <v>46155.55657407407</v>
      </c>
      <c r="S284" s="46">
        <v>210.0</v>
      </c>
      <c r="T284" s="45">
        <v>46155.55930555556</v>
      </c>
      <c r="U284" s="46">
        <v>709.0</v>
      </c>
      <c r="V284" s="46">
        <v>2.0</v>
      </c>
      <c r="W284" s="47">
        <v>1950.0</v>
      </c>
      <c r="X284" s="46">
        <v>1.0</v>
      </c>
      <c r="Y284" s="46">
        <v>0.0</v>
      </c>
      <c r="Z284" s="46">
        <v>0.0</v>
      </c>
      <c r="AA284" s="46">
        <v>0.0</v>
      </c>
      <c r="AB284" s="46">
        <v>0.0</v>
      </c>
      <c r="AC284" s="46">
        <v>0.0</v>
      </c>
      <c r="AD284" s="46">
        <v>0.0</v>
      </c>
      <c r="AE284" s="46">
        <v>0.0</v>
      </c>
      <c r="AF284" s="44" t="s">
        <v>61</v>
      </c>
      <c r="AG284" s="48" t="b">
        <v>0</v>
      </c>
      <c r="AH284" s="48" t="b">
        <v>0</v>
      </c>
      <c r="AI284" s="48" t="b">
        <v>0</v>
      </c>
      <c r="AJ284" s="48" t="b">
        <v>0</v>
      </c>
      <c r="AK284" s="48" t="b">
        <v>0</v>
      </c>
      <c r="AL284" s="48" t="b">
        <v>0</v>
      </c>
      <c r="AM284" s="134"/>
      <c r="AN284" s="100">
        <v>46155.0</v>
      </c>
      <c r="AO284" s="35" t="s">
        <v>1563</v>
      </c>
      <c r="AP284" s="36"/>
      <c r="AQ284" s="37"/>
      <c r="AR284" s="37"/>
      <c r="AS284" s="35"/>
      <c r="AT284" s="39" t="b">
        <v>1</v>
      </c>
      <c r="AU284" s="51" t="b">
        <v>0</v>
      </c>
      <c r="AV284" s="51" t="b">
        <v>0</v>
      </c>
      <c r="AW284" s="40"/>
    </row>
    <row r="285" outlineLevel="1">
      <c r="A285" s="41"/>
      <c r="B285" s="26" t="s">
        <v>1565</v>
      </c>
      <c r="C285" s="44" t="s">
        <v>1560</v>
      </c>
      <c r="D285" s="44" t="s">
        <v>50</v>
      </c>
      <c r="E285" s="46">
        <v>2020.0</v>
      </c>
      <c r="F285" s="44" t="s">
        <v>1561</v>
      </c>
      <c r="G285" s="44" t="s">
        <v>1562</v>
      </c>
      <c r="H285" s="44" t="s">
        <v>1034</v>
      </c>
      <c r="I285" s="44" t="s">
        <v>1035</v>
      </c>
      <c r="J285" s="44" t="s">
        <v>55</v>
      </c>
      <c r="K285" s="44" t="s">
        <v>1034</v>
      </c>
      <c r="L285" s="44" t="s">
        <v>1036</v>
      </c>
      <c r="M285" s="44" t="s">
        <v>1566</v>
      </c>
      <c r="N285" s="44" t="s">
        <v>76</v>
      </c>
      <c r="O285" s="44" t="s">
        <v>59</v>
      </c>
      <c r="P285" s="44" t="s">
        <v>1567</v>
      </c>
      <c r="Q285" s="45">
        <v>46155.57262731482</v>
      </c>
      <c r="R285" s="45">
        <v>46155.575266203705</v>
      </c>
      <c r="S285" s="46">
        <v>225.0</v>
      </c>
      <c r="T285" s="45">
        <v>46155.582395833335</v>
      </c>
      <c r="U285" s="46">
        <v>1056.0</v>
      </c>
      <c r="V285" s="46">
        <v>5.0</v>
      </c>
      <c r="W285" s="47">
        <v>0.0</v>
      </c>
      <c r="X285" s="46">
        <v>0.0</v>
      </c>
      <c r="Y285" s="46">
        <v>0.0</v>
      </c>
      <c r="Z285" s="46">
        <v>0.0</v>
      </c>
      <c r="AA285" s="46">
        <v>0.0</v>
      </c>
      <c r="AB285" s="46">
        <v>0.0</v>
      </c>
      <c r="AC285" s="46">
        <v>0.0</v>
      </c>
      <c r="AD285" s="46">
        <v>0.0</v>
      </c>
      <c r="AE285" s="46">
        <v>0.0</v>
      </c>
      <c r="AF285" s="44" t="s">
        <v>61</v>
      </c>
      <c r="AG285" s="48" t="b">
        <v>0</v>
      </c>
      <c r="AH285" s="48" t="b">
        <v>0</v>
      </c>
      <c r="AI285" s="48" t="b">
        <v>0</v>
      </c>
      <c r="AJ285" s="48" t="b">
        <v>0</v>
      </c>
      <c r="AK285" s="48" t="b">
        <v>0</v>
      </c>
      <c r="AL285" s="48" t="b">
        <v>0</v>
      </c>
      <c r="AM285" s="191" t="s">
        <v>1568</v>
      </c>
      <c r="AN285" s="100">
        <v>46155.0</v>
      </c>
      <c r="AO285" s="35" t="s">
        <v>1566</v>
      </c>
      <c r="AP285" s="36"/>
      <c r="AQ285" s="37"/>
      <c r="AR285" s="37"/>
      <c r="AS285" s="35" t="s">
        <v>406</v>
      </c>
      <c r="AT285" s="39" t="b">
        <v>1</v>
      </c>
      <c r="AU285" s="51" t="b">
        <v>0</v>
      </c>
      <c r="AV285" s="51" t="b">
        <v>0</v>
      </c>
      <c r="AW285" s="40"/>
    </row>
    <row r="286" outlineLevel="1">
      <c r="A286" s="41"/>
      <c r="B286" s="26" t="s">
        <v>1569</v>
      </c>
      <c r="C286" s="44" t="s">
        <v>1570</v>
      </c>
      <c r="D286" s="44" t="s">
        <v>50</v>
      </c>
      <c r="E286" s="46">
        <v>2024.0</v>
      </c>
      <c r="F286" s="44" t="s">
        <v>188</v>
      </c>
      <c r="G286" s="44" t="s">
        <v>189</v>
      </c>
      <c r="H286" s="44" t="s">
        <v>1571</v>
      </c>
      <c r="I286" s="44" t="s">
        <v>1572</v>
      </c>
      <c r="J286" s="44" t="s">
        <v>55</v>
      </c>
      <c r="K286" s="44" t="s">
        <v>1571</v>
      </c>
      <c r="L286" s="44" t="s">
        <v>1571</v>
      </c>
      <c r="M286" s="44" t="s">
        <v>1573</v>
      </c>
      <c r="N286" s="44" t="s">
        <v>58</v>
      </c>
      <c r="O286" s="44" t="s">
        <v>59</v>
      </c>
      <c r="P286" s="44" t="s">
        <v>1574</v>
      </c>
      <c r="Q286" s="45">
        <v>46155.58074074074</v>
      </c>
      <c r="R286" s="45">
        <v>46155.5825</v>
      </c>
      <c r="S286" s="46">
        <v>116.0</v>
      </c>
      <c r="T286" s="45">
        <v>46155.58587962963</v>
      </c>
      <c r="U286" s="46">
        <v>512.0</v>
      </c>
      <c r="V286" s="46">
        <v>2.0</v>
      </c>
      <c r="W286" s="47">
        <v>3220.0</v>
      </c>
      <c r="X286" s="46">
        <v>0.0</v>
      </c>
      <c r="Y286" s="46">
        <v>0.0</v>
      </c>
      <c r="Z286" s="46">
        <v>4.0</v>
      </c>
      <c r="AA286" s="46">
        <v>0.0</v>
      </c>
      <c r="AB286" s="46">
        <v>2.0</v>
      </c>
      <c r="AC286" s="46">
        <v>0.0</v>
      </c>
      <c r="AD286" s="46">
        <v>0.0</v>
      </c>
      <c r="AE286" s="46">
        <v>0.0</v>
      </c>
      <c r="AF286" s="44" t="s">
        <v>61</v>
      </c>
      <c r="AG286" s="48" t="b">
        <v>0</v>
      </c>
      <c r="AH286" s="48" t="b">
        <v>0</v>
      </c>
      <c r="AI286" s="48" t="b">
        <v>0</v>
      </c>
      <c r="AJ286" s="48" t="b">
        <v>0</v>
      </c>
      <c r="AK286" s="48" t="b">
        <v>0</v>
      </c>
      <c r="AL286" s="48" t="b">
        <v>0</v>
      </c>
      <c r="AM286" s="134"/>
      <c r="AN286" s="100">
        <v>46155.0</v>
      </c>
      <c r="AO286" s="35" t="s">
        <v>1573</v>
      </c>
      <c r="AP286" s="36" t="s">
        <v>62</v>
      </c>
      <c r="AQ286" s="37"/>
      <c r="AR286" s="37" t="s">
        <v>1575</v>
      </c>
      <c r="AS286" s="35" t="s">
        <v>1576</v>
      </c>
      <c r="AT286" s="39" t="b">
        <v>0</v>
      </c>
      <c r="AU286" s="39" t="b">
        <v>1</v>
      </c>
      <c r="AV286" s="39" t="b">
        <v>1</v>
      </c>
      <c r="AW286" s="40"/>
    </row>
    <row r="287" outlineLevel="1">
      <c r="A287" s="41"/>
      <c r="B287" s="26" t="s">
        <v>1577</v>
      </c>
      <c r="C287" s="44" t="s">
        <v>1570</v>
      </c>
      <c r="D287" s="44" t="s">
        <v>50</v>
      </c>
      <c r="E287" s="46">
        <v>2024.0</v>
      </c>
      <c r="F287" s="44" t="s">
        <v>188</v>
      </c>
      <c r="G287" s="44" t="s">
        <v>189</v>
      </c>
      <c r="H287" s="44" t="s">
        <v>1571</v>
      </c>
      <c r="I287" s="44" t="s">
        <v>1572</v>
      </c>
      <c r="J287" s="44" t="s">
        <v>55</v>
      </c>
      <c r="K287" s="44" t="s">
        <v>1571</v>
      </c>
      <c r="L287" s="44" t="s">
        <v>1571</v>
      </c>
      <c r="M287" s="44" t="s">
        <v>1578</v>
      </c>
      <c r="N287" s="44" t="s">
        <v>58</v>
      </c>
      <c r="O287" s="44" t="s">
        <v>59</v>
      </c>
      <c r="P287" s="44" t="s">
        <v>1579</v>
      </c>
      <c r="Q287" s="45">
        <v>46155.578784722224</v>
      </c>
      <c r="R287" s="45">
        <v>46155.57983796296</v>
      </c>
      <c r="S287" s="46">
        <v>72.0</v>
      </c>
      <c r="T287" s="45">
        <v>46155.60704861111</v>
      </c>
      <c r="U287" s="46">
        <v>2508.0</v>
      </c>
      <c r="V287" s="46">
        <v>2.0</v>
      </c>
      <c r="W287" s="47">
        <v>1622.5</v>
      </c>
      <c r="X287" s="46">
        <v>0.0</v>
      </c>
      <c r="Y287" s="46">
        <v>0.0</v>
      </c>
      <c r="Z287" s="46">
        <v>3.0</v>
      </c>
      <c r="AA287" s="46">
        <v>0.0</v>
      </c>
      <c r="AB287" s="46">
        <v>0.0</v>
      </c>
      <c r="AC287" s="46">
        <v>0.0</v>
      </c>
      <c r="AD287" s="46">
        <v>0.0</v>
      </c>
      <c r="AE287" s="46">
        <v>0.0</v>
      </c>
      <c r="AF287" s="44" t="s">
        <v>61</v>
      </c>
      <c r="AG287" s="48" t="b">
        <v>0</v>
      </c>
      <c r="AH287" s="48" t="b">
        <v>0</v>
      </c>
      <c r="AI287" s="48" t="b">
        <v>0</v>
      </c>
      <c r="AJ287" s="48" t="b">
        <v>0</v>
      </c>
      <c r="AK287" s="48" t="b">
        <v>0</v>
      </c>
      <c r="AL287" s="48" t="b">
        <v>0</v>
      </c>
      <c r="AM287" s="191" t="s">
        <v>1580</v>
      </c>
      <c r="AN287" s="100">
        <v>46155.0</v>
      </c>
      <c r="AO287" s="35" t="s">
        <v>1578</v>
      </c>
      <c r="AP287" s="36"/>
      <c r="AQ287" s="37"/>
      <c r="AR287" s="37"/>
      <c r="AS287" s="35"/>
      <c r="AT287" s="39" t="b">
        <v>1</v>
      </c>
      <c r="AU287" s="51" t="b">
        <v>0</v>
      </c>
      <c r="AV287" s="51" t="b">
        <v>0</v>
      </c>
      <c r="AW287" s="40"/>
    </row>
    <row r="288" outlineLevel="1">
      <c r="A288" s="41"/>
      <c r="B288" s="26" t="s">
        <v>1581</v>
      </c>
      <c r="C288" s="44" t="s">
        <v>1582</v>
      </c>
      <c r="D288" s="44" t="s">
        <v>50</v>
      </c>
      <c r="E288" s="46">
        <v>2023.0</v>
      </c>
      <c r="F288" s="44" t="s">
        <v>188</v>
      </c>
      <c r="G288" s="44" t="s">
        <v>189</v>
      </c>
      <c r="H288" s="44" t="s">
        <v>1583</v>
      </c>
      <c r="I288" s="44" t="s">
        <v>1584</v>
      </c>
      <c r="J288" s="44" t="s">
        <v>55</v>
      </c>
      <c r="K288" s="44" t="s">
        <v>1583</v>
      </c>
      <c r="L288" s="44" t="s">
        <v>1585</v>
      </c>
      <c r="M288" s="44" t="s">
        <v>1586</v>
      </c>
      <c r="N288" s="44" t="s">
        <v>58</v>
      </c>
      <c r="O288" s="44" t="s">
        <v>59</v>
      </c>
      <c r="P288" s="44" t="s">
        <v>1587</v>
      </c>
      <c r="Q288" s="45">
        <v>46155.64577546297</v>
      </c>
      <c r="R288" s="45">
        <v>46155.6481712963</v>
      </c>
      <c r="S288" s="46">
        <v>195.0</v>
      </c>
      <c r="T288" s="45">
        <v>46155.650729166664</v>
      </c>
      <c r="U288" s="46">
        <v>579.0</v>
      </c>
      <c r="V288" s="46">
        <v>2.0</v>
      </c>
      <c r="W288" s="47">
        <v>8340.0</v>
      </c>
      <c r="X288" s="46">
        <v>3.0</v>
      </c>
      <c r="Y288" s="46">
        <v>3.0</v>
      </c>
      <c r="Z288" s="46">
        <v>7.0</v>
      </c>
      <c r="AA288" s="46">
        <v>0.0</v>
      </c>
      <c r="AB288" s="46">
        <v>0.0</v>
      </c>
      <c r="AC288" s="46">
        <v>0.0</v>
      </c>
      <c r="AD288" s="46">
        <v>1.0</v>
      </c>
      <c r="AE288" s="46">
        <v>0.0</v>
      </c>
      <c r="AF288" s="44" t="s">
        <v>61</v>
      </c>
      <c r="AG288" s="48" t="b">
        <v>0</v>
      </c>
      <c r="AH288" s="48" t="b">
        <v>0</v>
      </c>
      <c r="AI288" s="48" t="b">
        <v>0</v>
      </c>
      <c r="AJ288" s="48" t="b">
        <v>0</v>
      </c>
      <c r="AK288" s="48" t="b">
        <v>0</v>
      </c>
      <c r="AL288" s="48" t="b">
        <v>0</v>
      </c>
      <c r="AM288" s="134"/>
      <c r="AN288" s="100">
        <v>46155.0</v>
      </c>
      <c r="AO288" s="35" t="s">
        <v>1586</v>
      </c>
      <c r="AP288" s="36"/>
      <c r="AQ288" s="37"/>
      <c r="AR288" s="37"/>
      <c r="AS288" s="50"/>
      <c r="AT288" s="39" t="b">
        <v>1</v>
      </c>
      <c r="AU288" s="51" t="b">
        <v>0</v>
      </c>
      <c r="AV288" s="51" t="b">
        <v>0</v>
      </c>
      <c r="AW288" s="40"/>
    </row>
    <row r="289" outlineLevel="1">
      <c r="A289" s="41"/>
      <c r="B289" s="26" t="s">
        <v>1588</v>
      </c>
      <c r="C289" s="44" t="s">
        <v>1582</v>
      </c>
      <c r="D289" s="44" t="s">
        <v>50</v>
      </c>
      <c r="E289" s="46">
        <v>2023.0</v>
      </c>
      <c r="F289" s="44" t="s">
        <v>188</v>
      </c>
      <c r="G289" s="44" t="s">
        <v>189</v>
      </c>
      <c r="H289" s="44" t="s">
        <v>1583</v>
      </c>
      <c r="I289" s="44" t="s">
        <v>1584</v>
      </c>
      <c r="J289" s="44" t="s">
        <v>55</v>
      </c>
      <c r="K289" s="44" t="s">
        <v>1583</v>
      </c>
      <c r="L289" s="44" t="s">
        <v>1585</v>
      </c>
      <c r="M289" s="44" t="s">
        <v>1589</v>
      </c>
      <c r="N289" s="44" t="s">
        <v>58</v>
      </c>
      <c r="O289" s="44" t="s">
        <v>59</v>
      </c>
      <c r="P289" s="44" t="s">
        <v>1590</v>
      </c>
      <c r="Q289" s="45">
        <v>46155.68158564815</v>
      </c>
      <c r="R289" s="45">
        <v>46155.68471064815</v>
      </c>
      <c r="S289" s="46">
        <v>255.0</v>
      </c>
      <c r="T289" s="45">
        <v>46155.688252314816</v>
      </c>
      <c r="U289" s="46">
        <v>652.0</v>
      </c>
      <c r="V289" s="46">
        <v>2.0</v>
      </c>
      <c r="W289" s="47">
        <v>7765.0</v>
      </c>
      <c r="X289" s="46">
        <v>3.0</v>
      </c>
      <c r="Y289" s="46">
        <v>2.0</v>
      </c>
      <c r="Z289" s="46">
        <v>7.0</v>
      </c>
      <c r="AA289" s="46">
        <v>0.0</v>
      </c>
      <c r="AB289" s="46">
        <v>0.0</v>
      </c>
      <c r="AC289" s="46">
        <v>0.0</v>
      </c>
      <c r="AD289" s="46">
        <v>1.0</v>
      </c>
      <c r="AE289" s="46">
        <v>0.0</v>
      </c>
      <c r="AF289" s="44" t="s">
        <v>61</v>
      </c>
      <c r="AG289" s="48" t="b">
        <v>0</v>
      </c>
      <c r="AH289" s="48" t="b">
        <v>0</v>
      </c>
      <c r="AI289" s="48" t="b">
        <v>0</v>
      </c>
      <c r="AJ289" s="48" t="b">
        <v>0</v>
      </c>
      <c r="AK289" s="48" t="b">
        <v>0</v>
      </c>
      <c r="AL289" s="48" t="b">
        <v>0</v>
      </c>
      <c r="AM289" s="191" t="s">
        <v>1558</v>
      </c>
      <c r="AN289" s="100">
        <v>46155.0</v>
      </c>
      <c r="AO289" s="35" t="s">
        <v>1589</v>
      </c>
      <c r="AP289" s="36" t="s">
        <v>62</v>
      </c>
      <c r="AQ289" s="37"/>
      <c r="AR289" s="37" t="s">
        <v>1591</v>
      </c>
      <c r="AS289" s="35" t="s">
        <v>1592</v>
      </c>
      <c r="AT289" s="39" t="b">
        <v>0</v>
      </c>
      <c r="AU289" s="39" t="b">
        <v>1</v>
      </c>
      <c r="AV289" s="51" t="b">
        <v>0</v>
      </c>
      <c r="AW289" s="40"/>
    </row>
    <row r="290" outlineLevel="1">
      <c r="A290" s="41"/>
      <c r="B290" s="26" t="s">
        <v>1593</v>
      </c>
      <c r="C290" s="44" t="s">
        <v>1582</v>
      </c>
      <c r="D290" s="44" t="s">
        <v>50</v>
      </c>
      <c r="E290" s="46">
        <v>2023.0</v>
      </c>
      <c r="F290" s="44" t="s">
        <v>188</v>
      </c>
      <c r="G290" s="44" t="s">
        <v>220</v>
      </c>
      <c r="H290" s="44" t="s">
        <v>1583</v>
      </c>
      <c r="I290" s="44" t="s">
        <v>1584</v>
      </c>
      <c r="J290" s="44" t="s">
        <v>55</v>
      </c>
      <c r="K290" s="44" t="s">
        <v>1583</v>
      </c>
      <c r="L290" s="44" t="s">
        <v>1585</v>
      </c>
      <c r="M290" s="44" t="s">
        <v>1594</v>
      </c>
      <c r="N290" s="44" t="s">
        <v>58</v>
      </c>
      <c r="O290" s="44" t="s">
        <v>59</v>
      </c>
      <c r="P290" s="44" t="s">
        <v>1595</v>
      </c>
      <c r="Q290" s="45">
        <v>46155.70861111111</v>
      </c>
      <c r="R290" s="45">
        <v>46155.71193287037</v>
      </c>
      <c r="S290" s="46">
        <v>273.0</v>
      </c>
      <c r="T290" s="45">
        <v>46155.71701388889</v>
      </c>
      <c r="U290" s="46">
        <v>806.0</v>
      </c>
      <c r="V290" s="46">
        <v>2.0</v>
      </c>
      <c r="W290" s="47">
        <v>7765.0</v>
      </c>
      <c r="X290" s="46">
        <v>3.0</v>
      </c>
      <c r="Y290" s="46">
        <v>2.0</v>
      </c>
      <c r="Z290" s="46">
        <v>7.0</v>
      </c>
      <c r="AA290" s="46">
        <v>0.0</v>
      </c>
      <c r="AB290" s="46">
        <v>0.0</v>
      </c>
      <c r="AC290" s="46">
        <v>0.0</v>
      </c>
      <c r="AD290" s="46">
        <v>1.0</v>
      </c>
      <c r="AE290" s="46">
        <v>0.0</v>
      </c>
      <c r="AF290" s="44" t="s">
        <v>61</v>
      </c>
      <c r="AG290" s="48" t="b">
        <v>0</v>
      </c>
      <c r="AH290" s="48" t="b">
        <v>0</v>
      </c>
      <c r="AI290" s="48" t="b">
        <v>0</v>
      </c>
      <c r="AJ290" s="48" t="b">
        <v>0</v>
      </c>
      <c r="AK290" s="48" t="b">
        <v>0</v>
      </c>
      <c r="AL290" s="48" t="b">
        <v>0</v>
      </c>
      <c r="AM290" s="83"/>
      <c r="AN290" s="100">
        <v>46155.0</v>
      </c>
      <c r="AO290" s="35" t="s">
        <v>1594</v>
      </c>
      <c r="AP290" s="36"/>
      <c r="AQ290" s="37"/>
      <c r="AR290" s="37"/>
      <c r="AS290" s="35" t="s">
        <v>195</v>
      </c>
      <c r="AT290" s="39" t="b">
        <v>0</v>
      </c>
      <c r="AU290" s="39" t="b">
        <v>1</v>
      </c>
      <c r="AV290" s="51" t="b">
        <v>0</v>
      </c>
      <c r="AW290" s="40"/>
    </row>
    <row r="291" outlineLevel="1">
      <c r="A291" s="41"/>
      <c r="B291" s="26" t="s">
        <v>1596</v>
      </c>
      <c r="C291" s="44" t="s">
        <v>1582</v>
      </c>
      <c r="D291" s="44" t="s">
        <v>50</v>
      </c>
      <c r="E291" s="46">
        <v>2023.0</v>
      </c>
      <c r="F291" s="44" t="s">
        <v>188</v>
      </c>
      <c r="G291" s="44" t="s">
        <v>189</v>
      </c>
      <c r="H291" s="44" t="s">
        <v>1583</v>
      </c>
      <c r="I291" s="44" t="s">
        <v>1584</v>
      </c>
      <c r="J291" s="44" t="s">
        <v>55</v>
      </c>
      <c r="K291" s="44" t="s">
        <v>1583</v>
      </c>
      <c r="L291" s="44" t="s">
        <v>1585</v>
      </c>
      <c r="M291" s="44" t="s">
        <v>1597</v>
      </c>
      <c r="N291" s="44" t="s">
        <v>58</v>
      </c>
      <c r="O291" s="44" t="s">
        <v>59</v>
      </c>
      <c r="P291" s="44" t="s">
        <v>1598</v>
      </c>
      <c r="Q291" s="45">
        <v>46155.7528125</v>
      </c>
      <c r="R291" s="45">
        <v>46155.756273148145</v>
      </c>
      <c r="S291" s="46">
        <v>289.0</v>
      </c>
      <c r="T291" s="45">
        <v>46155.75848379629</v>
      </c>
      <c r="U291" s="46">
        <v>566.0</v>
      </c>
      <c r="V291" s="46">
        <v>2.0</v>
      </c>
      <c r="W291" s="47">
        <v>7765.0</v>
      </c>
      <c r="X291" s="46">
        <v>3.0</v>
      </c>
      <c r="Y291" s="46">
        <v>2.0</v>
      </c>
      <c r="Z291" s="46">
        <v>7.0</v>
      </c>
      <c r="AA291" s="46">
        <v>0.0</v>
      </c>
      <c r="AB291" s="46">
        <v>0.0</v>
      </c>
      <c r="AC291" s="46">
        <v>0.0</v>
      </c>
      <c r="AD291" s="46">
        <v>1.0</v>
      </c>
      <c r="AE291" s="46">
        <v>0.0</v>
      </c>
      <c r="AF291" s="44" t="s">
        <v>61</v>
      </c>
      <c r="AG291" s="48" t="b">
        <v>0</v>
      </c>
      <c r="AH291" s="48" t="b">
        <v>0</v>
      </c>
      <c r="AI291" s="48" t="b">
        <v>0</v>
      </c>
      <c r="AJ291" s="48" t="b">
        <v>0</v>
      </c>
      <c r="AK291" s="48" t="b">
        <v>0</v>
      </c>
      <c r="AL291" s="48" t="b">
        <v>0</v>
      </c>
      <c r="AM291" s="83"/>
      <c r="AN291" s="100">
        <v>46155.0</v>
      </c>
      <c r="AO291" s="35" t="s">
        <v>1597</v>
      </c>
      <c r="AP291" s="36"/>
      <c r="AQ291" s="37"/>
      <c r="AR291" s="37"/>
      <c r="AS291" s="35" t="s">
        <v>195</v>
      </c>
      <c r="AT291" s="39" t="b">
        <v>0</v>
      </c>
      <c r="AU291" s="39" t="b">
        <v>1</v>
      </c>
      <c r="AV291" s="51" t="b">
        <v>0</v>
      </c>
      <c r="AW291" s="40"/>
    </row>
    <row r="292" outlineLevel="1">
      <c r="A292" s="41"/>
      <c r="B292" s="26" t="s">
        <v>1599</v>
      </c>
      <c r="C292" s="44" t="s">
        <v>1582</v>
      </c>
      <c r="D292" s="44" t="s">
        <v>50</v>
      </c>
      <c r="E292" s="46">
        <v>2023.0</v>
      </c>
      <c r="F292" s="44" t="s">
        <v>188</v>
      </c>
      <c r="G292" s="44" t="s">
        <v>189</v>
      </c>
      <c r="H292" s="44" t="s">
        <v>1583</v>
      </c>
      <c r="I292" s="44" t="s">
        <v>1584</v>
      </c>
      <c r="J292" s="44" t="s">
        <v>55</v>
      </c>
      <c r="K292" s="44" t="s">
        <v>1583</v>
      </c>
      <c r="L292" s="44" t="s">
        <v>1585</v>
      </c>
      <c r="M292" s="44" t="s">
        <v>1600</v>
      </c>
      <c r="N292" s="44" t="s">
        <v>58</v>
      </c>
      <c r="O292" s="44" t="s">
        <v>59</v>
      </c>
      <c r="P292" s="44" t="s">
        <v>1601</v>
      </c>
      <c r="Q292" s="45">
        <v>46155.76180555556</v>
      </c>
      <c r="R292" s="45">
        <v>46155.76385416667</v>
      </c>
      <c r="S292" s="46">
        <v>169.0</v>
      </c>
      <c r="T292" s="45">
        <v>46155.76788194444</v>
      </c>
      <c r="U292" s="46">
        <v>609.0</v>
      </c>
      <c r="V292" s="46">
        <v>2.0</v>
      </c>
      <c r="W292" s="47">
        <v>7765.0</v>
      </c>
      <c r="X292" s="46">
        <v>3.0</v>
      </c>
      <c r="Y292" s="46">
        <v>2.0</v>
      </c>
      <c r="Z292" s="46">
        <v>7.0</v>
      </c>
      <c r="AA292" s="46">
        <v>0.0</v>
      </c>
      <c r="AB292" s="46">
        <v>0.0</v>
      </c>
      <c r="AC292" s="46">
        <v>0.0</v>
      </c>
      <c r="AD292" s="46">
        <v>1.0</v>
      </c>
      <c r="AE292" s="46">
        <v>0.0</v>
      </c>
      <c r="AF292" s="44" t="s">
        <v>61</v>
      </c>
      <c r="AG292" s="48" t="b">
        <v>0</v>
      </c>
      <c r="AH292" s="48" t="b">
        <v>0</v>
      </c>
      <c r="AI292" s="48" t="b">
        <v>0</v>
      </c>
      <c r="AJ292" s="48" t="b">
        <v>0</v>
      </c>
      <c r="AK292" s="48" t="b">
        <v>0</v>
      </c>
      <c r="AL292" s="48" t="b">
        <v>0</v>
      </c>
      <c r="AM292" s="83"/>
      <c r="AN292" s="100">
        <v>46155.0</v>
      </c>
      <c r="AO292" s="35" t="s">
        <v>1600</v>
      </c>
      <c r="AP292" s="36"/>
      <c r="AQ292" s="37"/>
      <c r="AR292" s="37"/>
      <c r="AS292" s="35" t="s">
        <v>1602</v>
      </c>
      <c r="AT292" s="39" t="b">
        <v>0</v>
      </c>
      <c r="AU292" s="39" t="b">
        <v>1</v>
      </c>
      <c r="AV292" s="51" t="b">
        <v>0</v>
      </c>
      <c r="AW292" s="40"/>
    </row>
    <row r="293" outlineLevel="1">
      <c r="A293" s="41"/>
      <c r="B293" s="26" t="s">
        <v>1603</v>
      </c>
      <c r="C293" s="57" t="s">
        <v>1604</v>
      </c>
      <c r="D293" s="57" t="s">
        <v>50</v>
      </c>
      <c r="E293" s="60">
        <v>2023.0</v>
      </c>
      <c r="F293" s="57" t="s">
        <v>188</v>
      </c>
      <c r="G293" s="57" t="s">
        <v>189</v>
      </c>
      <c r="H293" s="57" t="s">
        <v>1583</v>
      </c>
      <c r="I293" s="57" t="s">
        <v>1584</v>
      </c>
      <c r="J293" s="57" t="s">
        <v>55</v>
      </c>
      <c r="K293" s="57" t="s">
        <v>1583</v>
      </c>
      <c r="L293" s="57" t="s">
        <v>1585</v>
      </c>
      <c r="M293" s="57" t="s">
        <v>1605</v>
      </c>
      <c r="N293" s="57" t="s">
        <v>58</v>
      </c>
      <c r="O293" s="57" t="s">
        <v>59</v>
      </c>
      <c r="P293" s="57" t="s">
        <v>1606</v>
      </c>
      <c r="Q293" s="59">
        <v>46155.649976851855</v>
      </c>
      <c r="R293" s="59">
        <v>46155.65149305556</v>
      </c>
      <c r="S293" s="60">
        <v>121.0</v>
      </c>
      <c r="T293" s="59">
        <v>46155.65366898148</v>
      </c>
      <c r="U293" s="60">
        <v>428.0</v>
      </c>
      <c r="V293" s="60">
        <v>2.0</v>
      </c>
      <c r="W293" s="61">
        <v>1965.0</v>
      </c>
      <c r="X293" s="60">
        <v>1.0</v>
      </c>
      <c r="Y293" s="60">
        <v>3.0</v>
      </c>
      <c r="Z293" s="60">
        <v>0.0</v>
      </c>
      <c r="AA293" s="60">
        <v>1.0</v>
      </c>
      <c r="AB293" s="60">
        <v>0.0</v>
      </c>
      <c r="AC293" s="60">
        <v>0.0</v>
      </c>
      <c r="AD293" s="60">
        <v>2.0</v>
      </c>
      <c r="AE293" s="60">
        <v>0.0</v>
      </c>
      <c r="AF293" s="57" t="s">
        <v>61</v>
      </c>
      <c r="AG293" s="62" t="b">
        <v>0</v>
      </c>
      <c r="AH293" s="62" t="b">
        <v>0</v>
      </c>
      <c r="AI293" s="62" t="b">
        <v>0</v>
      </c>
      <c r="AJ293" s="62" t="b">
        <v>0</v>
      </c>
      <c r="AK293" s="62" t="b">
        <v>0</v>
      </c>
      <c r="AL293" s="62" t="b">
        <v>0</v>
      </c>
      <c r="AM293" s="58"/>
      <c r="AN293" s="100">
        <v>46155.0</v>
      </c>
      <c r="AO293" s="35" t="s">
        <v>1605</v>
      </c>
      <c r="AP293" s="36"/>
      <c r="AQ293" s="37"/>
      <c r="AR293" s="37"/>
      <c r="AS293" s="35" t="s">
        <v>195</v>
      </c>
      <c r="AT293" s="39" t="b">
        <v>0</v>
      </c>
      <c r="AU293" s="39" t="b">
        <v>1</v>
      </c>
      <c r="AV293" s="51" t="b">
        <v>0</v>
      </c>
      <c r="AW293" s="40"/>
    </row>
    <row r="294" outlineLevel="1">
      <c r="A294" s="41"/>
      <c r="B294" s="26" t="s">
        <v>1607</v>
      </c>
      <c r="C294" s="57" t="s">
        <v>1604</v>
      </c>
      <c r="D294" s="57" t="s">
        <v>50</v>
      </c>
      <c r="E294" s="60">
        <v>2023.0</v>
      </c>
      <c r="F294" s="57" t="s">
        <v>188</v>
      </c>
      <c r="G294" s="57" t="s">
        <v>189</v>
      </c>
      <c r="H294" s="57" t="s">
        <v>1583</v>
      </c>
      <c r="I294" s="57" t="s">
        <v>1584</v>
      </c>
      <c r="J294" s="57" t="s">
        <v>55</v>
      </c>
      <c r="K294" s="57" t="s">
        <v>1583</v>
      </c>
      <c r="L294" s="57" t="s">
        <v>1585</v>
      </c>
      <c r="M294" s="57" t="s">
        <v>1608</v>
      </c>
      <c r="N294" s="57" t="s">
        <v>58</v>
      </c>
      <c r="O294" s="57" t="s">
        <v>59</v>
      </c>
      <c r="P294" s="57" t="s">
        <v>1609</v>
      </c>
      <c r="Q294" s="59">
        <v>46155.6862962963</v>
      </c>
      <c r="R294" s="59">
        <v>46155.68855324074</v>
      </c>
      <c r="S294" s="60">
        <v>178.0</v>
      </c>
      <c r="T294" s="59">
        <v>46155.69181712963</v>
      </c>
      <c r="U294" s="60">
        <v>577.0</v>
      </c>
      <c r="V294" s="60">
        <v>2.0</v>
      </c>
      <c r="W294" s="61">
        <v>1965.0</v>
      </c>
      <c r="X294" s="60">
        <v>1.0</v>
      </c>
      <c r="Y294" s="60">
        <v>3.0</v>
      </c>
      <c r="Z294" s="60">
        <v>0.0</v>
      </c>
      <c r="AA294" s="60">
        <v>1.0</v>
      </c>
      <c r="AB294" s="60">
        <v>0.0</v>
      </c>
      <c r="AC294" s="60">
        <v>0.0</v>
      </c>
      <c r="AD294" s="60">
        <v>2.0</v>
      </c>
      <c r="AE294" s="60">
        <v>0.0</v>
      </c>
      <c r="AF294" s="57" t="s">
        <v>61</v>
      </c>
      <c r="AG294" s="62" t="b">
        <v>0</v>
      </c>
      <c r="AH294" s="62" t="b">
        <v>0</v>
      </c>
      <c r="AI294" s="62" t="b">
        <v>0</v>
      </c>
      <c r="AJ294" s="62" t="b">
        <v>0</v>
      </c>
      <c r="AK294" s="62" t="b">
        <v>0</v>
      </c>
      <c r="AL294" s="62" t="b">
        <v>0</v>
      </c>
      <c r="AM294" s="83"/>
      <c r="AN294" s="100">
        <v>46155.0</v>
      </c>
      <c r="AO294" s="35" t="s">
        <v>1608</v>
      </c>
      <c r="AP294" s="36"/>
      <c r="AQ294" s="37"/>
      <c r="AR294" s="37"/>
      <c r="AS294" s="35" t="s">
        <v>195</v>
      </c>
      <c r="AT294" s="39" t="b">
        <v>0</v>
      </c>
      <c r="AU294" s="39" t="b">
        <v>1</v>
      </c>
      <c r="AV294" s="51" t="b">
        <v>0</v>
      </c>
      <c r="AW294" s="40"/>
    </row>
    <row r="295" outlineLevel="1">
      <c r="A295" s="41"/>
      <c r="B295" s="26" t="s">
        <v>1610</v>
      </c>
      <c r="C295" s="57" t="s">
        <v>1604</v>
      </c>
      <c r="D295" s="57" t="s">
        <v>50</v>
      </c>
      <c r="E295" s="60">
        <v>2023.0</v>
      </c>
      <c r="F295" s="57" t="s">
        <v>188</v>
      </c>
      <c r="G295" s="57" t="s">
        <v>220</v>
      </c>
      <c r="H295" s="57" t="s">
        <v>1583</v>
      </c>
      <c r="I295" s="57" t="s">
        <v>1584</v>
      </c>
      <c r="J295" s="57" t="s">
        <v>55</v>
      </c>
      <c r="K295" s="57" t="s">
        <v>1583</v>
      </c>
      <c r="L295" s="57" t="s">
        <v>1585</v>
      </c>
      <c r="M295" s="57" t="s">
        <v>1611</v>
      </c>
      <c r="N295" s="57" t="s">
        <v>58</v>
      </c>
      <c r="O295" s="57" t="s">
        <v>59</v>
      </c>
      <c r="P295" s="57" t="s">
        <v>1612</v>
      </c>
      <c r="Q295" s="59">
        <v>46155.70329861111</v>
      </c>
      <c r="R295" s="59">
        <v>46155.70600694444</v>
      </c>
      <c r="S295" s="60">
        <v>226.0</v>
      </c>
      <c r="T295" s="59">
        <v>46155.71160879629</v>
      </c>
      <c r="U295" s="60">
        <v>802.0</v>
      </c>
      <c r="V295" s="60">
        <v>2.0</v>
      </c>
      <c r="W295" s="61">
        <v>1390.0</v>
      </c>
      <c r="X295" s="60">
        <v>0.0</v>
      </c>
      <c r="Y295" s="60">
        <v>3.0</v>
      </c>
      <c r="Z295" s="60">
        <v>0.0</v>
      </c>
      <c r="AA295" s="60">
        <v>0.0</v>
      </c>
      <c r="AB295" s="60">
        <v>0.0</v>
      </c>
      <c r="AC295" s="60">
        <v>0.0</v>
      </c>
      <c r="AD295" s="60">
        <v>2.0</v>
      </c>
      <c r="AE295" s="60">
        <v>0.0</v>
      </c>
      <c r="AF295" s="57" t="s">
        <v>61</v>
      </c>
      <c r="AG295" s="62" t="b">
        <v>0</v>
      </c>
      <c r="AH295" s="62" t="b">
        <v>0</v>
      </c>
      <c r="AI295" s="62" t="b">
        <v>0</v>
      </c>
      <c r="AJ295" s="62" t="b">
        <v>0</v>
      </c>
      <c r="AK295" s="62" t="b">
        <v>0</v>
      </c>
      <c r="AL295" s="62" t="b">
        <v>0</v>
      </c>
      <c r="AM295" s="192" t="s">
        <v>1613</v>
      </c>
      <c r="AN295" s="100">
        <v>46155.0</v>
      </c>
      <c r="AO295" s="35" t="s">
        <v>1611</v>
      </c>
      <c r="AP295" s="36"/>
      <c r="AQ295" s="37"/>
      <c r="AR295" s="37"/>
      <c r="AS295" s="35"/>
      <c r="AT295" s="39" t="b">
        <v>1</v>
      </c>
      <c r="AU295" s="51" t="b">
        <v>0</v>
      </c>
      <c r="AV295" s="51" t="b">
        <v>0</v>
      </c>
      <c r="AW295" s="40"/>
    </row>
    <row r="296" outlineLevel="1">
      <c r="A296" s="41"/>
      <c r="B296" s="26" t="s">
        <v>1614</v>
      </c>
      <c r="C296" s="57" t="s">
        <v>1604</v>
      </c>
      <c r="D296" s="57" t="s">
        <v>50</v>
      </c>
      <c r="E296" s="60">
        <v>2023.0</v>
      </c>
      <c r="F296" s="57" t="s">
        <v>188</v>
      </c>
      <c r="G296" s="57" t="s">
        <v>189</v>
      </c>
      <c r="H296" s="57" t="s">
        <v>1583</v>
      </c>
      <c r="I296" s="57" t="s">
        <v>1584</v>
      </c>
      <c r="J296" s="57" t="s">
        <v>55</v>
      </c>
      <c r="K296" s="57" t="s">
        <v>1583</v>
      </c>
      <c r="L296" s="57" t="s">
        <v>1585</v>
      </c>
      <c r="M296" s="57" t="s">
        <v>1615</v>
      </c>
      <c r="N296" s="57" t="s">
        <v>58</v>
      </c>
      <c r="O296" s="57" t="s">
        <v>59</v>
      </c>
      <c r="P296" s="57" t="s">
        <v>1616</v>
      </c>
      <c r="Q296" s="59">
        <v>46155.72914351852</v>
      </c>
      <c r="R296" s="59">
        <v>46155.732766203706</v>
      </c>
      <c r="S296" s="60">
        <v>304.0</v>
      </c>
      <c r="T296" s="59">
        <v>46155.736759259256</v>
      </c>
      <c r="U296" s="60">
        <v>1958.0</v>
      </c>
      <c r="V296" s="60">
        <v>2.0</v>
      </c>
      <c r="W296" s="61">
        <v>1390.0</v>
      </c>
      <c r="X296" s="60">
        <v>0.0</v>
      </c>
      <c r="Y296" s="60">
        <v>3.0</v>
      </c>
      <c r="Z296" s="60">
        <v>0.0</v>
      </c>
      <c r="AA296" s="60">
        <v>0.0</v>
      </c>
      <c r="AB296" s="60">
        <v>0.0</v>
      </c>
      <c r="AC296" s="60">
        <v>0.0</v>
      </c>
      <c r="AD296" s="60">
        <v>2.0</v>
      </c>
      <c r="AE296" s="60">
        <v>0.0</v>
      </c>
      <c r="AF296" s="57" t="s">
        <v>61</v>
      </c>
      <c r="AG296" s="62" t="b">
        <v>0</v>
      </c>
      <c r="AH296" s="62" t="b">
        <v>0</v>
      </c>
      <c r="AI296" s="62" t="b">
        <v>0</v>
      </c>
      <c r="AJ296" s="62" t="b">
        <v>0</v>
      </c>
      <c r="AK296" s="62" t="b">
        <v>0</v>
      </c>
      <c r="AL296" s="62" t="b">
        <v>0</v>
      </c>
      <c r="AM296" s="83"/>
      <c r="AN296" s="100">
        <v>46155.0</v>
      </c>
      <c r="AO296" s="35" t="s">
        <v>1615</v>
      </c>
      <c r="AP296" s="36"/>
      <c r="AQ296" s="37"/>
      <c r="AR296" s="37"/>
      <c r="AS296" s="50"/>
      <c r="AT296" s="39" t="b">
        <v>1</v>
      </c>
      <c r="AU296" s="51" t="b">
        <v>0</v>
      </c>
      <c r="AV296" s="51" t="b">
        <v>0</v>
      </c>
      <c r="AW296" s="40"/>
    </row>
    <row r="297" outlineLevel="1">
      <c r="A297" s="41"/>
      <c r="B297" s="26" t="s">
        <v>1617</v>
      </c>
      <c r="C297" s="57" t="s">
        <v>1604</v>
      </c>
      <c r="D297" s="57" t="s">
        <v>50</v>
      </c>
      <c r="E297" s="60">
        <v>2023.0</v>
      </c>
      <c r="F297" s="57" t="s">
        <v>188</v>
      </c>
      <c r="G297" s="57" t="s">
        <v>189</v>
      </c>
      <c r="H297" s="57" t="s">
        <v>1583</v>
      </c>
      <c r="I297" s="57" t="s">
        <v>1584</v>
      </c>
      <c r="J297" s="57" t="s">
        <v>55</v>
      </c>
      <c r="K297" s="57" t="s">
        <v>1583</v>
      </c>
      <c r="L297" s="57" t="s">
        <v>1585</v>
      </c>
      <c r="M297" s="57" t="s">
        <v>1618</v>
      </c>
      <c r="N297" s="57" t="s">
        <v>58</v>
      </c>
      <c r="O297" s="57" t="s">
        <v>59</v>
      </c>
      <c r="P297" s="57" t="s">
        <v>1619</v>
      </c>
      <c r="Q297" s="59">
        <v>46155.757997685185</v>
      </c>
      <c r="R297" s="59">
        <v>46155.7596875</v>
      </c>
      <c r="S297" s="60">
        <v>139.0</v>
      </c>
      <c r="T297" s="59">
        <v>46155.76484953704</v>
      </c>
      <c r="U297" s="60">
        <v>690.0</v>
      </c>
      <c r="V297" s="60">
        <v>2.0</v>
      </c>
      <c r="W297" s="61">
        <v>1390.0</v>
      </c>
      <c r="X297" s="60">
        <v>0.0</v>
      </c>
      <c r="Y297" s="60">
        <v>3.0</v>
      </c>
      <c r="Z297" s="60">
        <v>0.0</v>
      </c>
      <c r="AA297" s="60">
        <v>0.0</v>
      </c>
      <c r="AB297" s="60">
        <v>0.0</v>
      </c>
      <c r="AC297" s="60">
        <v>0.0</v>
      </c>
      <c r="AD297" s="60">
        <v>2.0</v>
      </c>
      <c r="AE297" s="60">
        <v>0.0</v>
      </c>
      <c r="AF297" s="57" t="s">
        <v>61</v>
      </c>
      <c r="AG297" s="62" t="b">
        <v>0</v>
      </c>
      <c r="AH297" s="62" t="b">
        <v>0</v>
      </c>
      <c r="AI297" s="62" t="b">
        <v>0</v>
      </c>
      <c r="AJ297" s="62" t="b">
        <v>0</v>
      </c>
      <c r="AK297" s="62" t="b">
        <v>0</v>
      </c>
      <c r="AL297" s="62" t="b">
        <v>0</v>
      </c>
      <c r="AM297" s="83"/>
      <c r="AN297" s="100">
        <v>46155.0</v>
      </c>
      <c r="AO297" s="35" t="s">
        <v>1618</v>
      </c>
      <c r="AP297" s="36"/>
      <c r="AQ297" s="37"/>
      <c r="AR297" s="37"/>
      <c r="AS297" s="50"/>
      <c r="AT297" s="39" t="b">
        <v>1</v>
      </c>
      <c r="AU297" s="51" t="b">
        <v>0</v>
      </c>
      <c r="AV297" s="51" t="b">
        <v>0</v>
      </c>
      <c r="AW297" s="40"/>
    </row>
    <row r="298" outlineLevel="1">
      <c r="A298" s="41"/>
      <c r="B298" s="26" t="s">
        <v>1620</v>
      </c>
      <c r="C298" s="67" t="s">
        <v>1621</v>
      </c>
      <c r="D298" s="67" t="s">
        <v>50</v>
      </c>
      <c r="E298" s="69">
        <v>2019.0</v>
      </c>
      <c r="F298" s="67" t="s">
        <v>1344</v>
      </c>
      <c r="G298" s="67" t="s">
        <v>1352</v>
      </c>
      <c r="H298" s="67" t="s">
        <v>750</v>
      </c>
      <c r="I298" s="67" t="s">
        <v>1622</v>
      </c>
      <c r="J298" s="67" t="s">
        <v>55</v>
      </c>
      <c r="K298" s="67" t="s">
        <v>750</v>
      </c>
      <c r="L298" s="67" t="s">
        <v>1623</v>
      </c>
      <c r="M298" s="67" t="s">
        <v>1624</v>
      </c>
      <c r="N298" s="67" t="s">
        <v>76</v>
      </c>
      <c r="O298" s="67" t="s">
        <v>59</v>
      </c>
      <c r="P298" s="67" t="s">
        <v>1625</v>
      </c>
      <c r="Q298" s="68">
        <v>46155.826053240744</v>
      </c>
      <c r="R298" s="68">
        <v>46155.83116898148</v>
      </c>
      <c r="S298" s="69">
        <v>430.0</v>
      </c>
      <c r="T298" s="68">
        <v>46155.83347222222</v>
      </c>
      <c r="U298" s="69">
        <v>1365.0</v>
      </c>
      <c r="V298" s="69">
        <v>4.0</v>
      </c>
      <c r="W298" s="70">
        <v>1672.5</v>
      </c>
      <c r="X298" s="69">
        <v>1.0</v>
      </c>
      <c r="Y298" s="69">
        <v>0.0</v>
      </c>
      <c r="Z298" s="69">
        <v>0.0</v>
      </c>
      <c r="AA298" s="69">
        <v>1.0</v>
      </c>
      <c r="AB298" s="69">
        <v>0.0</v>
      </c>
      <c r="AC298" s="69">
        <v>0.0</v>
      </c>
      <c r="AD298" s="69">
        <v>1.0</v>
      </c>
      <c r="AE298" s="69">
        <v>0.0</v>
      </c>
      <c r="AF298" s="67" t="s">
        <v>61</v>
      </c>
      <c r="AG298" s="71" t="b">
        <v>0</v>
      </c>
      <c r="AH298" s="71" t="b">
        <v>0</v>
      </c>
      <c r="AI298" s="71" t="b">
        <v>0</v>
      </c>
      <c r="AJ298" s="71" t="b">
        <v>0</v>
      </c>
      <c r="AK298" s="71" t="b">
        <v>0</v>
      </c>
      <c r="AL298" s="71" t="b">
        <v>0</v>
      </c>
      <c r="AM298" s="137"/>
      <c r="AN298" s="100">
        <v>46155.0</v>
      </c>
      <c r="AO298" s="35" t="s">
        <v>1624</v>
      </c>
      <c r="AP298" s="36" t="s">
        <v>62</v>
      </c>
      <c r="AQ298" s="37"/>
      <c r="AR298" s="37" t="s">
        <v>1626</v>
      </c>
      <c r="AS298" s="35" t="s">
        <v>1627</v>
      </c>
      <c r="AT298" s="39" t="b">
        <v>0</v>
      </c>
      <c r="AU298" s="39" t="b">
        <v>1</v>
      </c>
      <c r="AV298" s="51" t="b">
        <v>0</v>
      </c>
      <c r="AW298" s="40"/>
    </row>
    <row r="299" outlineLevel="1">
      <c r="A299" s="41"/>
      <c r="B299" s="26" t="s">
        <v>1628</v>
      </c>
      <c r="C299" s="67" t="s">
        <v>1621</v>
      </c>
      <c r="D299" s="67" t="s">
        <v>50</v>
      </c>
      <c r="E299" s="69">
        <v>2019.0</v>
      </c>
      <c r="F299" s="67" t="s">
        <v>1344</v>
      </c>
      <c r="G299" s="67" t="s">
        <v>1352</v>
      </c>
      <c r="H299" s="67" t="s">
        <v>750</v>
      </c>
      <c r="I299" s="67" t="s">
        <v>1622</v>
      </c>
      <c r="J299" s="67" t="s">
        <v>98</v>
      </c>
      <c r="K299" s="67" t="s">
        <v>750</v>
      </c>
      <c r="L299" s="137"/>
      <c r="M299" s="67" t="s">
        <v>1629</v>
      </c>
      <c r="N299" s="67" t="s">
        <v>100</v>
      </c>
      <c r="O299" s="67" t="s">
        <v>59</v>
      </c>
      <c r="P299" s="67" t="s">
        <v>1630</v>
      </c>
      <c r="Q299" s="68">
        <v>46155.82599537037</v>
      </c>
      <c r="R299" s="68">
        <v>46155.8312037037</v>
      </c>
      <c r="S299" s="69">
        <v>432.0</v>
      </c>
      <c r="T299" s="68">
        <v>46155.84179398148</v>
      </c>
      <c r="U299" s="69">
        <v>8026.0</v>
      </c>
      <c r="V299" s="69">
        <v>4.0</v>
      </c>
      <c r="W299" s="70">
        <v>972.5</v>
      </c>
      <c r="X299" s="69">
        <v>1.0</v>
      </c>
      <c r="Y299" s="69">
        <v>0.0</v>
      </c>
      <c r="Z299" s="69">
        <v>0.0</v>
      </c>
      <c r="AA299" s="69">
        <v>0.0</v>
      </c>
      <c r="AB299" s="69">
        <v>0.0</v>
      </c>
      <c r="AC299" s="69">
        <v>0.0</v>
      </c>
      <c r="AD299" s="69">
        <v>1.0</v>
      </c>
      <c r="AE299" s="69">
        <v>0.0</v>
      </c>
      <c r="AF299" s="67" t="s">
        <v>61</v>
      </c>
      <c r="AG299" s="71" t="b">
        <v>0</v>
      </c>
      <c r="AH299" s="71" t="b">
        <v>0</v>
      </c>
      <c r="AI299" s="71" t="b">
        <v>0</v>
      </c>
      <c r="AJ299" s="71" t="b">
        <v>0</v>
      </c>
      <c r="AK299" s="71" t="b">
        <v>0</v>
      </c>
      <c r="AL299" s="71" t="b">
        <v>0</v>
      </c>
      <c r="AM299" s="193" t="s">
        <v>1631</v>
      </c>
      <c r="AN299" s="100">
        <v>46155.0</v>
      </c>
      <c r="AO299" s="35" t="s">
        <v>1629</v>
      </c>
      <c r="AP299" s="36"/>
      <c r="AQ299" s="37"/>
      <c r="AR299" s="37"/>
      <c r="AS299" s="35"/>
      <c r="AT299" s="39" t="b">
        <v>1</v>
      </c>
      <c r="AU299" s="51" t="b">
        <v>0</v>
      </c>
      <c r="AV299" s="51" t="b">
        <v>0</v>
      </c>
      <c r="AW299" s="40"/>
    </row>
    <row r="300" outlineLevel="1">
      <c r="A300" s="41"/>
      <c r="B300" s="26" t="s">
        <v>1632</v>
      </c>
      <c r="C300" s="67" t="s">
        <v>1621</v>
      </c>
      <c r="D300" s="67" t="s">
        <v>50</v>
      </c>
      <c r="E300" s="69">
        <v>2019.0</v>
      </c>
      <c r="F300" s="67" t="s">
        <v>1344</v>
      </c>
      <c r="G300" s="67" t="s">
        <v>1352</v>
      </c>
      <c r="H300" s="67" t="s">
        <v>750</v>
      </c>
      <c r="I300" s="67" t="s">
        <v>1622</v>
      </c>
      <c r="J300" s="67" t="s">
        <v>98</v>
      </c>
      <c r="K300" s="67" t="s">
        <v>750</v>
      </c>
      <c r="L300" s="137"/>
      <c r="M300" s="67" t="s">
        <v>1633</v>
      </c>
      <c r="N300" s="67" t="s">
        <v>100</v>
      </c>
      <c r="O300" s="67" t="s">
        <v>59</v>
      </c>
      <c r="P300" s="67" t="s">
        <v>1634</v>
      </c>
      <c r="Q300" s="68">
        <v>46155.831921296296</v>
      </c>
      <c r="R300" s="68">
        <v>46155.8481712963</v>
      </c>
      <c r="S300" s="69">
        <v>1392.0</v>
      </c>
      <c r="T300" s="68">
        <v>46155.849016203705</v>
      </c>
      <c r="U300" s="69">
        <v>2211.0</v>
      </c>
      <c r="V300" s="69">
        <v>4.0</v>
      </c>
      <c r="W300" s="70">
        <v>972.5</v>
      </c>
      <c r="X300" s="69">
        <v>1.0</v>
      </c>
      <c r="Y300" s="69">
        <v>0.0</v>
      </c>
      <c r="Z300" s="69">
        <v>0.0</v>
      </c>
      <c r="AA300" s="69">
        <v>0.0</v>
      </c>
      <c r="AB300" s="69">
        <v>0.0</v>
      </c>
      <c r="AC300" s="69">
        <v>0.0</v>
      </c>
      <c r="AD300" s="69">
        <v>1.0</v>
      </c>
      <c r="AE300" s="69">
        <v>0.0</v>
      </c>
      <c r="AF300" s="67" t="s">
        <v>61</v>
      </c>
      <c r="AG300" s="71" t="b">
        <v>0</v>
      </c>
      <c r="AH300" s="71" t="b">
        <v>0</v>
      </c>
      <c r="AI300" s="71" t="b">
        <v>0</v>
      </c>
      <c r="AJ300" s="71" t="b">
        <v>0</v>
      </c>
      <c r="AK300" s="71" t="b">
        <v>0</v>
      </c>
      <c r="AL300" s="71" t="b">
        <v>0</v>
      </c>
      <c r="AM300" s="83"/>
      <c r="AN300" s="100">
        <v>46155.0</v>
      </c>
      <c r="AO300" s="35" t="s">
        <v>1633</v>
      </c>
      <c r="AP300" s="36"/>
      <c r="AQ300" s="37"/>
      <c r="AR300" s="37"/>
      <c r="AS300" s="50"/>
      <c r="AT300" s="39" t="b">
        <v>1</v>
      </c>
      <c r="AU300" s="51" t="b">
        <v>0</v>
      </c>
      <c r="AV300" s="51" t="b">
        <v>0</v>
      </c>
      <c r="AW300" s="40"/>
    </row>
    <row r="301" outlineLevel="1">
      <c r="A301" s="41"/>
      <c r="B301" s="26" t="s">
        <v>1635</v>
      </c>
      <c r="C301" s="169" t="s">
        <v>1621</v>
      </c>
      <c r="D301" s="169" t="s">
        <v>50</v>
      </c>
      <c r="E301" s="170">
        <v>2019.0</v>
      </c>
      <c r="F301" s="169" t="s">
        <v>1344</v>
      </c>
      <c r="G301" s="169" t="s">
        <v>1345</v>
      </c>
      <c r="H301" s="169" t="s">
        <v>750</v>
      </c>
      <c r="I301" s="169" t="s">
        <v>1622</v>
      </c>
      <c r="J301" s="169" t="s">
        <v>98</v>
      </c>
      <c r="K301" s="169" t="s">
        <v>750</v>
      </c>
      <c r="L301" s="200"/>
      <c r="M301" s="169" t="s">
        <v>1636</v>
      </c>
      <c r="N301" s="169" t="s">
        <v>100</v>
      </c>
      <c r="O301" s="169" t="s">
        <v>59</v>
      </c>
      <c r="P301" s="169" t="s">
        <v>1637</v>
      </c>
      <c r="Q301" s="171">
        <v>46155.84583333333</v>
      </c>
      <c r="R301" s="171">
        <v>46155.848541666666</v>
      </c>
      <c r="S301" s="170">
        <v>222.0</v>
      </c>
      <c r="T301" s="171">
        <v>46155.85701388889</v>
      </c>
      <c r="U301" s="170">
        <v>1113.0</v>
      </c>
      <c r="V301" s="170">
        <v>4.0</v>
      </c>
      <c r="W301" s="172">
        <v>337.5</v>
      </c>
      <c r="X301" s="170">
        <v>0.0</v>
      </c>
      <c r="Y301" s="170">
        <v>0.0</v>
      </c>
      <c r="Z301" s="170">
        <v>0.0</v>
      </c>
      <c r="AA301" s="170">
        <v>0.0</v>
      </c>
      <c r="AB301" s="170">
        <v>0.0</v>
      </c>
      <c r="AC301" s="170">
        <v>0.0</v>
      </c>
      <c r="AD301" s="170">
        <v>1.0</v>
      </c>
      <c r="AE301" s="170">
        <v>0.0</v>
      </c>
      <c r="AF301" s="169" t="s">
        <v>61</v>
      </c>
      <c r="AG301" s="173" t="b">
        <v>0</v>
      </c>
      <c r="AH301" s="173" t="b">
        <v>0</v>
      </c>
      <c r="AI301" s="173" t="b">
        <v>0</v>
      </c>
      <c r="AJ301" s="173" t="b">
        <v>0</v>
      </c>
      <c r="AK301" s="173" t="b">
        <v>0</v>
      </c>
      <c r="AL301" s="173" t="b">
        <v>0</v>
      </c>
      <c r="AM301" s="23"/>
      <c r="AN301" s="136">
        <v>46155.0</v>
      </c>
      <c r="AO301" s="35" t="s">
        <v>1636</v>
      </c>
      <c r="AP301" s="36"/>
      <c r="AQ301" s="37"/>
      <c r="AR301" s="37"/>
      <c r="AS301" s="50"/>
      <c r="AT301" s="39" t="b">
        <v>1</v>
      </c>
      <c r="AU301" s="51" t="b">
        <v>0</v>
      </c>
      <c r="AV301" s="51" t="b">
        <v>0</v>
      </c>
      <c r="AW301" s="40"/>
    </row>
    <row r="302" outlineLevel="1">
      <c r="A302" s="25" t="s">
        <v>1638</v>
      </c>
      <c r="B302" s="26" t="s">
        <v>1639</v>
      </c>
      <c r="C302" s="201" t="s">
        <v>1640</v>
      </c>
      <c r="D302" s="150" t="s">
        <v>1267</v>
      </c>
      <c r="E302" s="149">
        <v>2026.0</v>
      </c>
      <c r="F302" s="150" t="s">
        <v>822</v>
      </c>
      <c r="G302" s="150" t="s">
        <v>1641</v>
      </c>
      <c r="H302" s="150" t="s">
        <v>1642</v>
      </c>
      <c r="I302" s="150" t="s">
        <v>1643</v>
      </c>
      <c r="J302" s="150" t="s">
        <v>628</v>
      </c>
      <c r="K302" s="150" t="s">
        <v>1642</v>
      </c>
      <c r="L302" s="150" t="s">
        <v>1644</v>
      </c>
      <c r="M302" s="150" t="s">
        <v>1645</v>
      </c>
      <c r="N302" s="150" t="s">
        <v>1272</v>
      </c>
      <c r="O302" s="150" t="s">
        <v>59</v>
      </c>
      <c r="P302" s="150" t="s">
        <v>1646</v>
      </c>
      <c r="Q302" s="151">
        <v>46155.90440972222</v>
      </c>
      <c r="R302" s="151">
        <v>46155.906539351854</v>
      </c>
      <c r="S302" s="149">
        <v>133.0</v>
      </c>
      <c r="T302" s="151">
        <v>46155.90912037037</v>
      </c>
      <c r="U302" s="149">
        <v>469.0</v>
      </c>
      <c r="V302" s="149">
        <v>3.0</v>
      </c>
      <c r="W302" s="152">
        <v>4175.0</v>
      </c>
      <c r="X302" s="149">
        <v>0.0</v>
      </c>
      <c r="Y302" s="149">
        <v>2.0</v>
      </c>
      <c r="Z302" s="149">
        <v>2.0</v>
      </c>
      <c r="AA302" s="149">
        <v>2.0</v>
      </c>
      <c r="AB302" s="149">
        <v>0.0</v>
      </c>
      <c r="AC302" s="149">
        <v>0.0</v>
      </c>
      <c r="AD302" s="149">
        <v>0.0</v>
      </c>
      <c r="AE302" s="149">
        <v>0.0</v>
      </c>
      <c r="AF302" s="150" t="s">
        <v>830</v>
      </c>
      <c r="AG302" s="48" t="b">
        <v>0</v>
      </c>
      <c r="AH302" s="48" t="b">
        <v>0</v>
      </c>
      <c r="AI302" s="48" t="b">
        <v>0</v>
      </c>
      <c r="AJ302" s="48" t="b">
        <v>0</v>
      </c>
      <c r="AK302" s="48" t="b">
        <v>0</v>
      </c>
      <c r="AL302" s="48" t="b">
        <v>0</v>
      </c>
      <c r="AM302" s="202"/>
      <c r="AN302" s="100">
        <v>46155.0</v>
      </c>
      <c r="AO302" s="35" t="s">
        <v>1645</v>
      </c>
      <c r="AP302" s="36" t="s">
        <v>62</v>
      </c>
      <c r="AQ302" s="37"/>
      <c r="AR302" s="37" t="s">
        <v>122</v>
      </c>
      <c r="AS302" s="35" t="s">
        <v>1647</v>
      </c>
      <c r="AT302" s="39" t="b">
        <v>0</v>
      </c>
      <c r="AU302" s="39" t="b">
        <v>1</v>
      </c>
      <c r="AV302" s="39" t="b">
        <v>1</v>
      </c>
      <c r="AW302" s="40"/>
    </row>
    <row r="303" outlineLevel="1">
      <c r="A303" s="41"/>
      <c r="B303" s="26" t="s">
        <v>1648</v>
      </c>
      <c r="C303" s="201" t="s">
        <v>1640</v>
      </c>
      <c r="D303" s="150" t="s">
        <v>1267</v>
      </c>
      <c r="E303" s="149">
        <v>2026.0</v>
      </c>
      <c r="F303" s="150" t="s">
        <v>822</v>
      </c>
      <c r="G303" s="150" t="s">
        <v>1641</v>
      </c>
      <c r="H303" s="150" t="s">
        <v>1642</v>
      </c>
      <c r="I303" s="150" t="s">
        <v>1643</v>
      </c>
      <c r="J303" s="150" t="s">
        <v>628</v>
      </c>
      <c r="K303" s="150" t="s">
        <v>1642</v>
      </c>
      <c r="L303" s="150" t="s">
        <v>1644</v>
      </c>
      <c r="M303" s="150" t="s">
        <v>1649</v>
      </c>
      <c r="N303" s="150" t="s">
        <v>1272</v>
      </c>
      <c r="O303" s="150" t="s">
        <v>59</v>
      </c>
      <c r="P303" s="150" t="s">
        <v>1650</v>
      </c>
      <c r="Q303" s="151">
        <v>46155.88959490741</v>
      </c>
      <c r="R303" s="151">
        <v>46155.933171296296</v>
      </c>
      <c r="S303" s="149">
        <v>3714.0</v>
      </c>
      <c r="T303" s="151">
        <v>46155.937569444446</v>
      </c>
      <c r="U303" s="149">
        <v>4209.0</v>
      </c>
      <c r="V303" s="149">
        <v>3.0</v>
      </c>
      <c r="W303" s="152">
        <v>3325.0</v>
      </c>
      <c r="X303" s="149">
        <v>0.0</v>
      </c>
      <c r="Y303" s="149">
        <v>2.0</v>
      </c>
      <c r="Z303" s="149">
        <v>1.0</v>
      </c>
      <c r="AA303" s="149">
        <v>2.0</v>
      </c>
      <c r="AB303" s="149">
        <v>0.0</v>
      </c>
      <c r="AC303" s="149">
        <v>0.0</v>
      </c>
      <c r="AD303" s="149">
        <v>0.0</v>
      </c>
      <c r="AE303" s="149">
        <v>0.0</v>
      </c>
      <c r="AF303" s="150" t="s">
        <v>830</v>
      </c>
      <c r="AG303" s="48" t="b">
        <v>0</v>
      </c>
      <c r="AH303" s="48" t="b">
        <v>0</v>
      </c>
      <c r="AI303" s="48" t="b">
        <v>0</v>
      </c>
      <c r="AJ303" s="48" t="b">
        <v>0</v>
      </c>
      <c r="AK303" s="48" t="b">
        <v>0</v>
      </c>
      <c r="AL303" s="48" t="b">
        <v>0</v>
      </c>
      <c r="AM303" s="199" t="s">
        <v>1498</v>
      </c>
      <c r="AN303" s="100">
        <v>46155.0</v>
      </c>
      <c r="AO303" s="35" t="s">
        <v>1649</v>
      </c>
      <c r="AP303" s="36"/>
      <c r="AQ303" s="37"/>
      <c r="AR303" s="37"/>
      <c r="AS303" s="35"/>
      <c r="AT303" s="39" t="b">
        <v>1</v>
      </c>
      <c r="AU303" s="51" t="b">
        <v>0</v>
      </c>
      <c r="AV303" s="51" t="b">
        <v>0</v>
      </c>
      <c r="AW303" s="40"/>
    </row>
    <row r="304" outlineLevel="1">
      <c r="A304" s="41"/>
      <c r="B304" s="26" t="s">
        <v>1651</v>
      </c>
      <c r="C304" s="203" t="s">
        <v>1652</v>
      </c>
      <c r="D304" s="204" t="s">
        <v>625</v>
      </c>
      <c r="E304" s="205">
        <v>2021.0</v>
      </c>
      <c r="F304" s="204" t="s">
        <v>51</v>
      </c>
      <c r="G304" s="204" t="s">
        <v>52</v>
      </c>
      <c r="H304" s="204" t="s">
        <v>1653</v>
      </c>
      <c r="I304" s="204" t="s">
        <v>1654</v>
      </c>
      <c r="J304" s="204" t="s">
        <v>628</v>
      </c>
      <c r="K304" s="204" t="s">
        <v>1653</v>
      </c>
      <c r="L304" s="204" t="s">
        <v>1655</v>
      </c>
      <c r="M304" s="204" t="s">
        <v>1656</v>
      </c>
      <c r="N304" s="204" t="s">
        <v>631</v>
      </c>
      <c r="O304" s="204" t="s">
        <v>59</v>
      </c>
      <c r="P304" s="204" t="s">
        <v>1657</v>
      </c>
      <c r="Q304" s="206">
        <v>46155.325902777775</v>
      </c>
      <c r="R304" s="206">
        <v>46155.3293287037</v>
      </c>
      <c r="S304" s="205">
        <v>279.0</v>
      </c>
      <c r="T304" s="206">
        <v>46155.33142361111</v>
      </c>
      <c r="U304" s="205">
        <v>913.0</v>
      </c>
      <c r="V304" s="205">
        <v>2.0</v>
      </c>
      <c r="W304" s="207">
        <v>4795.0</v>
      </c>
      <c r="X304" s="205">
        <v>2.0</v>
      </c>
      <c r="Y304" s="205">
        <v>2.0</v>
      </c>
      <c r="Z304" s="205">
        <v>3.0</v>
      </c>
      <c r="AA304" s="205">
        <v>0.0</v>
      </c>
      <c r="AB304" s="205">
        <v>0.0</v>
      </c>
      <c r="AC304" s="205">
        <v>0.0</v>
      </c>
      <c r="AD304" s="205">
        <v>0.0</v>
      </c>
      <c r="AE304" s="205">
        <v>0.0</v>
      </c>
      <c r="AF304" s="204" t="s">
        <v>633</v>
      </c>
      <c r="AG304" s="62" t="b">
        <v>0</v>
      </c>
      <c r="AH304" s="62" t="b">
        <v>0</v>
      </c>
      <c r="AI304" s="62" t="b">
        <v>0</v>
      </c>
      <c r="AJ304" s="62" t="b">
        <v>0</v>
      </c>
      <c r="AK304" s="62" t="b">
        <v>0</v>
      </c>
      <c r="AL304" s="62" t="b">
        <v>0</v>
      </c>
      <c r="AM304" s="208"/>
      <c r="AN304" s="100">
        <v>46155.0</v>
      </c>
      <c r="AO304" s="35" t="s">
        <v>1656</v>
      </c>
      <c r="AP304" s="36" t="s">
        <v>62</v>
      </c>
      <c r="AQ304" s="37"/>
      <c r="AR304" s="37" t="s">
        <v>1658</v>
      </c>
      <c r="AS304" s="35" t="s">
        <v>1659</v>
      </c>
      <c r="AT304" s="39" t="b">
        <v>0</v>
      </c>
      <c r="AU304" s="39" t="b">
        <v>1</v>
      </c>
      <c r="AV304" s="39" t="b">
        <v>1</v>
      </c>
      <c r="AW304" s="40"/>
    </row>
    <row r="305" outlineLevel="1">
      <c r="A305" s="41"/>
      <c r="B305" s="26" t="s">
        <v>1660</v>
      </c>
      <c r="C305" s="203" t="s">
        <v>1652</v>
      </c>
      <c r="D305" s="204" t="s">
        <v>625</v>
      </c>
      <c r="E305" s="205">
        <v>2021.0</v>
      </c>
      <c r="F305" s="204" t="s">
        <v>51</v>
      </c>
      <c r="G305" s="204" t="s">
        <v>52</v>
      </c>
      <c r="H305" s="204" t="s">
        <v>1653</v>
      </c>
      <c r="I305" s="204" t="s">
        <v>1654</v>
      </c>
      <c r="J305" s="204" t="s">
        <v>628</v>
      </c>
      <c r="K305" s="204" t="s">
        <v>1653</v>
      </c>
      <c r="L305" s="204" t="s">
        <v>1655</v>
      </c>
      <c r="M305" s="204" t="s">
        <v>1661</v>
      </c>
      <c r="N305" s="204" t="s">
        <v>631</v>
      </c>
      <c r="O305" s="204" t="s">
        <v>59</v>
      </c>
      <c r="P305" s="204" t="s">
        <v>1662</v>
      </c>
      <c r="Q305" s="206">
        <v>46155.36042824074</v>
      </c>
      <c r="R305" s="206">
        <v>46155.363287037035</v>
      </c>
      <c r="S305" s="205">
        <v>186.0</v>
      </c>
      <c r="T305" s="206">
        <v>46155.36971064815</v>
      </c>
      <c r="U305" s="205">
        <v>871.0</v>
      </c>
      <c r="V305" s="205">
        <v>2.0</v>
      </c>
      <c r="W305" s="207">
        <v>4695.0</v>
      </c>
      <c r="X305" s="205">
        <v>2.0</v>
      </c>
      <c r="Y305" s="205">
        <v>1.0</v>
      </c>
      <c r="Z305" s="205">
        <v>3.0</v>
      </c>
      <c r="AA305" s="205">
        <v>0.0</v>
      </c>
      <c r="AB305" s="205">
        <v>0.0</v>
      </c>
      <c r="AC305" s="205">
        <v>0.0</v>
      </c>
      <c r="AD305" s="205">
        <v>0.0</v>
      </c>
      <c r="AE305" s="205">
        <v>0.0</v>
      </c>
      <c r="AF305" s="204" t="s">
        <v>633</v>
      </c>
      <c r="AG305" s="62" t="b">
        <v>0</v>
      </c>
      <c r="AH305" s="62" t="b">
        <v>0</v>
      </c>
      <c r="AI305" s="62" t="b">
        <v>0</v>
      </c>
      <c r="AJ305" s="62" t="b">
        <v>0</v>
      </c>
      <c r="AK305" s="62" t="b">
        <v>0</v>
      </c>
      <c r="AL305" s="62" t="b">
        <v>0</v>
      </c>
      <c r="AM305" s="209" t="s">
        <v>1127</v>
      </c>
      <c r="AN305" s="100">
        <v>46155.0</v>
      </c>
      <c r="AO305" s="35" t="s">
        <v>1661</v>
      </c>
      <c r="AP305" s="36"/>
      <c r="AQ305" s="37"/>
      <c r="AR305" s="37"/>
      <c r="AS305" s="35"/>
      <c r="AT305" s="39" t="b">
        <v>1</v>
      </c>
      <c r="AU305" s="51" t="b">
        <v>0</v>
      </c>
      <c r="AV305" s="51" t="b">
        <v>0</v>
      </c>
      <c r="AW305" s="40"/>
    </row>
    <row r="306" outlineLevel="1">
      <c r="A306" s="41"/>
      <c r="B306" s="26" t="s">
        <v>1663</v>
      </c>
      <c r="C306" s="210" t="s">
        <v>1664</v>
      </c>
      <c r="D306" s="211" t="s">
        <v>625</v>
      </c>
      <c r="E306" s="212">
        <v>2021.0</v>
      </c>
      <c r="F306" s="211" t="s">
        <v>51</v>
      </c>
      <c r="G306" s="211" t="s">
        <v>52</v>
      </c>
      <c r="H306" s="211" t="s">
        <v>1665</v>
      </c>
      <c r="I306" s="211" t="s">
        <v>1666</v>
      </c>
      <c r="J306" s="211" t="s">
        <v>628</v>
      </c>
      <c r="K306" s="211" t="s">
        <v>1665</v>
      </c>
      <c r="L306" s="211" t="s">
        <v>1667</v>
      </c>
      <c r="M306" s="211" t="s">
        <v>1668</v>
      </c>
      <c r="N306" s="211" t="s">
        <v>631</v>
      </c>
      <c r="O306" s="211" t="s">
        <v>59</v>
      </c>
      <c r="P306" s="211" t="s">
        <v>1669</v>
      </c>
      <c r="Q306" s="213">
        <v>46155.323842592596</v>
      </c>
      <c r="R306" s="213">
        <v>46155.3287037037</v>
      </c>
      <c r="S306" s="212">
        <v>406.0</v>
      </c>
      <c r="T306" s="213">
        <v>46155.332083333335</v>
      </c>
      <c r="U306" s="212">
        <v>804.0</v>
      </c>
      <c r="V306" s="212">
        <v>2.0</v>
      </c>
      <c r="W306" s="214">
        <v>5140.0</v>
      </c>
      <c r="X306" s="212">
        <v>4.0</v>
      </c>
      <c r="Y306" s="212">
        <v>2.0</v>
      </c>
      <c r="Z306" s="212">
        <v>5.0</v>
      </c>
      <c r="AA306" s="212">
        <v>0.0</v>
      </c>
      <c r="AB306" s="212">
        <v>0.0</v>
      </c>
      <c r="AC306" s="212">
        <v>0.0</v>
      </c>
      <c r="AD306" s="212">
        <v>0.0</v>
      </c>
      <c r="AE306" s="212">
        <v>0.0</v>
      </c>
      <c r="AF306" s="211" t="s">
        <v>633</v>
      </c>
      <c r="AG306" s="71" t="b">
        <v>0</v>
      </c>
      <c r="AH306" s="71" t="b">
        <v>0</v>
      </c>
      <c r="AI306" s="71" t="b">
        <v>0</v>
      </c>
      <c r="AJ306" s="71" t="b">
        <v>0</v>
      </c>
      <c r="AK306" s="71" t="b">
        <v>0</v>
      </c>
      <c r="AL306" s="71" t="b">
        <v>0</v>
      </c>
      <c r="AM306" s="215"/>
      <c r="AN306" s="100">
        <v>46155.0</v>
      </c>
      <c r="AO306" s="35" t="s">
        <v>1668</v>
      </c>
      <c r="AP306" s="36"/>
      <c r="AQ306" s="37"/>
      <c r="AR306" s="37"/>
      <c r="AS306" s="35"/>
      <c r="AT306" s="39" t="b">
        <v>1</v>
      </c>
      <c r="AU306" s="51" t="b">
        <v>0</v>
      </c>
      <c r="AV306" s="51" t="b">
        <v>0</v>
      </c>
      <c r="AW306" s="40"/>
    </row>
    <row r="307" outlineLevel="1">
      <c r="A307" s="41"/>
      <c r="B307" s="26" t="s">
        <v>1670</v>
      </c>
      <c r="C307" s="216" t="s">
        <v>1664</v>
      </c>
      <c r="D307" s="217" t="s">
        <v>625</v>
      </c>
      <c r="E307" s="218">
        <v>2021.0</v>
      </c>
      <c r="F307" s="217" t="s">
        <v>51</v>
      </c>
      <c r="G307" s="217" t="s">
        <v>52</v>
      </c>
      <c r="H307" s="217" t="s">
        <v>1665</v>
      </c>
      <c r="I307" s="217" t="s">
        <v>1666</v>
      </c>
      <c r="J307" s="217" t="s">
        <v>628</v>
      </c>
      <c r="K307" s="217" t="s">
        <v>1665</v>
      </c>
      <c r="L307" s="217" t="s">
        <v>1667</v>
      </c>
      <c r="M307" s="217" t="s">
        <v>1671</v>
      </c>
      <c r="N307" s="217" t="s">
        <v>631</v>
      </c>
      <c r="O307" s="217" t="s">
        <v>59</v>
      </c>
      <c r="P307" s="217" t="s">
        <v>1672</v>
      </c>
      <c r="Q307" s="219">
        <v>46155.3190625</v>
      </c>
      <c r="R307" s="219">
        <v>46155.32175925926</v>
      </c>
      <c r="S307" s="218">
        <v>211.0</v>
      </c>
      <c r="T307" s="219">
        <v>46155.358923611115</v>
      </c>
      <c r="U307" s="218">
        <v>3558.0</v>
      </c>
      <c r="V307" s="218">
        <v>2.0</v>
      </c>
      <c r="W307" s="220">
        <v>4917.5</v>
      </c>
      <c r="X307" s="218">
        <v>3.0</v>
      </c>
      <c r="Y307" s="218">
        <v>2.0</v>
      </c>
      <c r="Z307" s="218">
        <v>5.0</v>
      </c>
      <c r="AA307" s="218">
        <v>0.0</v>
      </c>
      <c r="AB307" s="218">
        <v>0.0</v>
      </c>
      <c r="AC307" s="218">
        <v>0.0</v>
      </c>
      <c r="AD307" s="218">
        <v>0.0</v>
      </c>
      <c r="AE307" s="218">
        <v>0.0</v>
      </c>
      <c r="AF307" s="217" t="s">
        <v>633</v>
      </c>
      <c r="AG307" s="173" t="b">
        <v>0</v>
      </c>
      <c r="AH307" s="173" t="b">
        <v>0</v>
      </c>
      <c r="AI307" s="173" t="b">
        <v>0</v>
      </c>
      <c r="AJ307" s="173" t="b">
        <v>0</v>
      </c>
      <c r="AK307" s="173" t="b">
        <v>0</v>
      </c>
      <c r="AL307" s="173" t="b">
        <v>0</v>
      </c>
      <c r="AM307" s="221" t="s">
        <v>1568</v>
      </c>
      <c r="AN307" s="100">
        <v>46155.0</v>
      </c>
      <c r="AO307" s="35" t="s">
        <v>1671</v>
      </c>
      <c r="AP307" s="36"/>
      <c r="AQ307" s="37"/>
      <c r="AR307" s="37"/>
      <c r="AS307" s="35" t="s">
        <v>406</v>
      </c>
      <c r="AT307" s="39" t="b">
        <v>1</v>
      </c>
      <c r="AU307" s="51" t="b">
        <v>0</v>
      </c>
      <c r="AV307" s="51" t="b">
        <v>0</v>
      </c>
      <c r="AW307" s="40"/>
    </row>
    <row r="308" outlineLevel="1">
      <c r="A308" s="25" t="s">
        <v>1673</v>
      </c>
      <c r="B308" s="26" t="s">
        <v>1674</v>
      </c>
      <c r="C308" s="57" t="s">
        <v>1675</v>
      </c>
      <c r="D308" s="57" t="s">
        <v>50</v>
      </c>
      <c r="E308" s="60">
        <v>2021.0</v>
      </c>
      <c r="F308" s="57" t="s">
        <v>51</v>
      </c>
      <c r="G308" s="57" t="s">
        <v>52</v>
      </c>
      <c r="H308" s="57" t="s">
        <v>274</v>
      </c>
      <c r="I308" s="57" t="s">
        <v>275</v>
      </c>
      <c r="J308" s="57" t="s">
        <v>55</v>
      </c>
      <c r="K308" s="57" t="s">
        <v>274</v>
      </c>
      <c r="L308" s="57" t="s">
        <v>1676</v>
      </c>
      <c r="M308" s="57" t="s">
        <v>1677</v>
      </c>
      <c r="N308" s="57" t="s">
        <v>76</v>
      </c>
      <c r="O308" s="57" t="s">
        <v>59</v>
      </c>
      <c r="P308" s="57" t="s">
        <v>1678</v>
      </c>
      <c r="Q308" s="59">
        <v>46156.76028935185</v>
      </c>
      <c r="R308" s="59">
        <v>46156.76300925926</v>
      </c>
      <c r="S308" s="60">
        <v>219.0</v>
      </c>
      <c r="T308" s="59">
        <v>46156.76572916667</v>
      </c>
      <c r="U308" s="60">
        <v>553.0</v>
      </c>
      <c r="V308" s="60">
        <v>2.0</v>
      </c>
      <c r="W308" s="61">
        <v>7955.0</v>
      </c>
      <c r="X308" s="60">
        <v>11.0</v>
      </c>
      <c r="Y308" s="60">
        <v>4.0</v>
      </c>
      <c r="Z308" s="60">
        <v>11.0</v>
      </c>
      <c r="AA308" s="60">
        <v>1.0</v>
      </c>
      <c r="AB308" s="60">
        <v>2.0</v>
      </c>
      <c r="AC308" s="60">
        <v>0.0</v>
      </c>
      <c r="AD308" s="60">
        <v>2.0</v>
      </c>
      <c r="AE308" s="60">
        <v>0.0</v>
      </c>
      <c r="AF308" s="57" t="s">
        <v>61</v>
      </c>
      <c r="AG308" s="62" t="b">
        <v>0</v>
      </c>
      <c r="AH308" s="62" t="b">
        <v>0</v>
      </c>
      <c r="AI308" s="62" t="b">
        <v>0</v>
      </c>
      <c r="AJ308" s="62" t="b">
        <v>0</v>
      </c>
      <c r="AK308" s="62" t="b">
        <v>0</v>
      </c>
      <c r="AL308" s="62" t="b">
        <v>0</v>
      </c>
      <c r="AM308" s="58"/>
      <c r="AN308" s="100">
        <v>46156.0</v>
      </c>
      <c r="AO308" s="35" t="s">
        <v>1677</v>
      </c>
      <c r="AP308" s="36"/>
      <c r="AQ308" s="37"/>
      <c r="AR308" s="37"/>
      <c r="AS308" s="35"/>
      <c r="AT308" s="39" t="b">
        <v>1</v>
      </c>
      <c r="AU308" s="51" t="b">
        <v>0</v>
      </c>
      <c r="AV308" s="51" t="b">
        <v>0</v>
      </c>
      <c r="AW308" s="40"/>
    </row>
    <row r="309" outlineLevel="1">
      <c r="A309" s="41"/>
      <c r="B309" s="26" t="s">
        <v>1679</v>
      </c>
      <c r="C309" s="57" t="s">
        <v>1675</v>
      </c>
      <c r="D309" s="57" t="s">
        <v>50</v>
      </c>
      <c r="E309" s="60">
        <v>2021.0</v>
      </c>
      <c r="F309" s="57" t="s">
        <v>51</v>
      </c>
      <c r="G309" s="57" t="s">
        <v>71</v>
      </c>
      <c r="H309" s="57" t="s">
        <v>274</v>
      </c>
      <c r="I309" s="57" t="s">
        <v>275</v>
      </c>
      <c r="J309" s="57" t="s">
        <v>55</v>
      </c>
      <c r="K309" s="57" t="s">
        <v>274</v>
      </c>
      <c r="L309" s="57" t="s">
        <v>276</v>
      </c>
      <c r="M309" s="57" t="s">
        <v>1680</v>
      </c>
      <c r="N309" s="57" t="s">
        <v>58</v>
      </c>
      <c r="O309" s="57" t="s">
        <v>59</v>
      </c>
      <c r="P309" s="57" t="s">
        <v>1681</v>
      </c>
      <c r="Q309" s="59">
        <v>46156.76054398148</v>
      </c>
      <c r="R309" s="59">
        <v>46156.763032407405</v>
      </c>
      <c r="S309" s="60">
        <v>164.0</v>
      </c>
      <c r="T309" s="59">
        <v>46156.772372685184</v>
      </c>
      <c r="U309" s="60">
        <v>1094.0</v>
      </c>
      <c r="V309" s="60">
        <v>2.0</v>
      </c>
      <c r="W309" s="61">
        <v>7715.0</v>
      </c>
      <c r="X309" s="60">
        <v>11.0</v>
      </c>
      <c r="Y309" s="60">
        <v>4.0</v>
      </c>
      <c r="Z309" s="60">
        <v>11.0</v>
      </c>
      <c r="AA309" s="60">
        <v>1.0</v>
      </c>
      <c r="AB309" s="60">
        <v>2.0</v>
      </c>
      <c r="AC309" s="60">
        <v>0.0</v>
      </c>
      <c r="AD309" s="60">
        <v>2.0</v>
      </c>
      <c r="AE309" s="60">
        <v>0.0</v>
      </c>
      <c r="AF309" s="57" t="s">
        <v>61</v>
      </c>
      <c r="AG309" s="62" t="b">
        <v>0</v>
      </c>
      <c r="AH309" s="62" t="b">
        <v>0</v>
      </c>
      <c r="AI309" s="62" t="b">
        <v>0</v>
      </c>
      <c r="AJ309" s="62" t="b">
        <v>0</v>
      </c>
      <c r="AK309" s="62" t="b">
        <v>0</v>
      </c>
      <c r="AL309" s="62" t="b">
        <v>0</v>
      </c>
      <c r="AM309" s="192" t="s">
        <v>1682</v>
      </c>
      <c r="AN309" s="100">
        <v>46156.0</v>
      </c>
      <c r="AO309" s="35" t="s">
        <v>1680</v>
      </c>
      <c r="AP309" s="36"/>
      <c r="AQ309" s="37"/>
      <c r="AR309" s="37"/>
      <c r="AS309" s="35"/>
      <c r="AT309" s="39" t="b">
        <v>1</v>
      </c>
      <c r="AU309" s="51" t="b">
        <v>0</v>
      </c>
      <c r="AV309" s="51" t="b">
        <v>0</v>
      </c>
      <c r="AW309" s="40"/>
    </row>
    <row r="310" outlineLevel="1">
      <c r="A310" s="41"/>
      <c r="B310" s="26" t="s">
        <v>1683</v>
      </c>
      <c r="C310" s="44" t="s">
        <v>1684</v>
      </c>
      <c r="D310" s="44" t="s">
        <v>50</v>
      </c>
      <c r="E310" s="46">
        <v>2020.0</v>
      </c>
      <c r="F310" s="44" t="s">
        <v>51</v>
      </c>
      <c r="G310" s="44" t="s">
        <v>52</v>
      </c>
      <c r="H310" s="44" t="s">
        <v>1685</v>
      </c>
      <c r="I310" s="44" t="s">
        <v>1686</v>
      </c>
      <c r="J310" s="44" t="s">
        <v>55</v>
      </c>
      <c r="K310" s="44" t="s">
        <v>1685</v>
      </c>
      <c r="L310" s="44" t="s">
        <v>1687</v>
      </c>
      <c r="M310" s="44" t="s">
        <v>1688</v>
      </c>
      <c r="N310" s="44" t="s">
        <v>76</v>
      </c>
      <c r="O310" s="44" t="s">
        <v>59</v>
      </c>
      <c r="P310" s="44" t="s">
        <v>1689</v>
      </c>
      <c r="Q310" s="45">
        <v>46156.525775462964</v>
      </c>
      <c r="R310" s="45">
        <v>46156.53107638889</v>
      </c>
      <c r="S310" s="46">
        <v>408.0</v>
      </c>
      <c r="T310" s="45">
        <v>46156.53287037037</v>
      </c>
      <c r="U310" s="46">
        <v>696.0</v>
      </c>
      <c r="V310" s="46">
        <v>1.0</v>
      </c>
      <c r="W310" s="47">
        <v>14392.5</v>
      </c>
      <c r="X310" s="46">
        <v>9.0</v>
      </c>
      <c r="Y310" s="46">
        <v>6.0</v>
      </c>
      <c r="Z310" s="46">
        <v>10.0</v>
      </c>
      <c r="AA310" s="46">
        <v>7.0</v>
      </c>
      <c r="AB310" s="46">
        <v>0.0</v>
      </c>
      <c r="AC310" s="46">
        <v>0.0</v>
      </c>
      <c r="AD310" s="46">
        <v>3.0</v>
      </c>
      <c r="AE310" s="46">
        <v>0.0</v>
      </c>
      <c r="AF310" s="44" t="s">
        <v>61</v>
      </c>
      <c r="AG310" s="48" t="b">
        <v>0</v>
      </c>
      <c r="AH310" s="48" t="b">
        <v>0</v>
      </c>
      <c r="AI310" s="48" t="b">
        <v>0</v>
      </c>
      <c r="AJ310" s="48" t="b">
        <v>0</v>
      </c>
      <c r="AK310" s="48" t="b">
        <v>0</v>
      </c>
      <c r="AL310" s="48" t="b">
        <v>0</v>
      </c>
      <c r="AM310" s="134"/>
      <c r="AN310" s="100">
        <v>46156.0</v>
      </c>
      <c r="AO310" s="35" t="s">
        <v>1688</v>
      </c>
      <c r="AP310" s="36"/>
      <c r="AQ310" s="37"/>
      <c r="AR310" s="37"/>
      <c r="AS310" s="50"/>
      <c r="AT310" s="39" t="b">
        <v>1</v>
      </c>
      <c r="AU310" s="51" t="b">
        <v>0</v>
      </c>
      <c r="AV310" s="51" t="b">
        <v>0</v>
      </c>
      <c r="AW310" s="40"/>
    </row>
    <row r="311" outlineLevel="1">
      <c r="A311" s="41"/>
      <c r="B311" s="26" t="s">
        <v>1690</v>
      </c>
      <c r="C311" s="44" t="s">
        <v>1684</v>
      </c>
      <c r="D311" s="44" t="s">
        <v>50</v>
      </c>
      <c r="E311" s="46">
        <v>2020.0</v>
      </c>
      <c r="F311" s="44" t="s">
        <v>51</v>
      </c>
      <c r="G311" s="44" t="s">
        <v>52</v>
      </c>
      <c r="H311" s="44" t="s">
        <v>1685</v>
      </c>
      <c r="I311" s="44" t="s">
        <v>1686</v>
      </c>
      <c r="J311" s="44" t="s">
        <v>55</v>
      </c>
      <c r="K311" s="44" t="s">
        <v>1685</v>
      </c>
      <c r="L311" s="44" t="s">
        <v>1691</v>
      </c>
      <c r="M311" s="44" t="s">
        <v>1692</v>
      </c>
      <c r="N311" s="44" t="s">
        <v>76</v>
      </c>
      <c r="O311" s="44" t="s">
        <v>59</v>
      </c>
      <c r="P311" s="44" t="s">
        <v>1693</v>
      </c>
      <c r="Q311" s="45">
        <v>46156.56765046297</v>
      </c>
      <c r="R311" s="45">
        <v>46156.570069444446</v>
      </c>
      <c r="S311" s="46">
        <v>177.0</v>
      </c>
      <c r="T311" s="45">
        <v>46156.57653935185</v>
      </c>
      <c r="U311" s="46">
        <v>849.0</v>
      </c>
      <c r="V311" s="46">
        <v>1.0</v>
      </c>
      <c r="W311" s="47">
        <v>14277.5</v>
      </c>
      <c r="X311" s="46">
        <v>9.0</v>
      </c>
      <c r="Y311" s="46">
        <v>6.0</v>
      </c>
      <c r="Z311" s="46">
        <v>10.0</v>
      </c>
      <c r="AA311" s="46">
        <v>7.0</v>
      </c>
      <c r="AB311" s="46">
        <v>0.0</v>
      </c>
      <c r="AC311" s="46">
        <v>0.0</v>
      </c>
      <c r="AD311" s="46">
        <v>3.0</v>
      </c>
      <c r="AE311" s="46">
        <v>0.0</v>
      </c>
      <c r="AF311" s="44" t="s">
        <v>61</v>
      </c>
      <c r="AG311" s="48" t="b">
        <v>0</v>
      </c>
      <c r="AH311" s="48" t="b">
        <v>0</v>
      </c>
      <c r="AI311" s="48" t="b">
        <v>0</v>
      </c>
      <c r="AJ311" s="48" t="b">
        <v>0</v>
      </c>
      <c r="AK311" s="48" t="b">
        <v>0</v>
      </c>
      <c r="AL311" s="48" t="b">
        <v>0</v>
      </c>
      <c r="AM311" s="191" t="s">
        <v>1694</v>
      </c>
      <c r="AN311" s="100">
        <v>46156.0</v>
      </c>
      <c r="AO311" s="35" t="s">
        <v>1692</v>
      </c>
      <c r="AP311" s="36"/>
      <c r="AQ311" s="37"/>
      <c r="AR311" s="37"/>
      <c r="AS311" s="35"/>
      <c r="AT311" s="39" t="b">
        <v>1</v>
      </c>
      <c r="AU311" s="51" t="b">
        <v>0</v>
      </c>
      <c r="AV311" s="51" t="b">
        <v>0</v>
      </c>
      <c r="AW311" s="40"/>
    </row>
    <row r="312" outlineLevel="1">
      <c r="A312" s="41"/>
      <c r="B312" s="26" t="s">
        <v>1695</v>
      </c>
      <c r="C312" s="57" t="s">
        <v>1696</v>
      </c>
      <c r="D312" s="57" t="s">
        <v>50</v>
      </c>
      <c r="E312" s="60">
        <v>2021.0</v>
      </c>
      <c r="F312" s="57" t="s">
        <v>51</v>
      </c>
      <c r="G312" s="57" t="s">
        <v>52</v>
      </c>
      <c r="H312" s="57" t="s">
        <v>1697</v>
      </c>
      <c r="I312" s="57" t="s">
        <v>1698</v>
      </c>
      <c r="J312" s="57" t="s">
        <v>55</v>
      </c>
      <c r="K312" s="57" t="s">
        <v>1697</v>
      </c>
      <c r="L312" s="57" t="s">
        <v>1699</v>
      </c>
      <c r="M312" s="57" t="s">
        <v>1700</v>
      </c>
      <c r="N312" s="57" t="s">
        <v>76</v>
      </c>
      <c r="O312" s="57" t="s">
        <v>59</v>
      </c>
      <c r="P312" s="57" t="s">
        <v>1701</v>
      </c>
      <c r="Q312" s="59">
        <v>46156.57195601852</v>
      </c>
      <c r="R312" s="59">
        <v>46156.57916666667</v>
      </c>
      <c r="S312" s="60">
        <v>348.0</v>
      </c>
      <c r="T312" s="59">
        <v>46156.5837962963</v>
      </c>
      <c r="U312" s="60">
        <v>1346.0</v>
      </c>
      <c r="V312" s="60">
        <v>1.0</v>
      </c>
      <c r="W312" s="61">
        <v>19257.5</v>
      </c>
      <c r="X312" s="60">
        <v>26.0</v>
      </c>
      <c r="Y312" s="60">
        <v>2.0</v>
      </c>
      <c r="Z312" s="60">
        <v>12.0</v>
      </c>
      <c r="AA312" s="60">
        <v>2.0</v>
      </c>
      <c r="AB312" s="60">
        <v>0.0</v>
      </c>
      <c r="AC312" s="60">
        <v>0.0</v>
      </c>
      <c r="AD312" s="60">
        <v>1.0</v>
      </c>
      <c r="AE312" s="60">
        <v>0.0</v>
      </c>
      <c r="AF312" s="57" t="s">
        <v>61</v>
      </c>
      <c r="AG312" s="62" t="b">
        <v>0</v>
      </c>
      <c r="AH312" s="62" t="b">
        <v>0</v>
      </c>
      <c r="AI312" s="62" t="b">
        <v>0</v>
      </c>
      <c r="AJ312" s="62" t="b">
        <v>0</v>
      </c>
      <c r="AK312" s="62" t="b">
        <v>0</v>
      </c>
      <c r="AL312" s="62" t="b">
        <v>0</v>
      </c>
      <c r="AM312" s="58"/>
      <c r="AN312" s="100">
        <v>46156.0</v>
      </c>
      <c r="AO312" s="35" t="s">
        <v>1700</v>
      </c>
      <c r="AP312" s="36" t="s">
        <v>62</v>
      </c>
      <c r="AQ312" s="37"/>
      <c r="AR312" s="37" t="s">
        <v>1702</v>
      </c>
      <c r="AS312" s="35" t="s">
        <v>1703</v>
      </c>
      <c r="AT312" s="39" t="b">
        <v>0</v>
      </c>
      <c r="AU312" s="39" t="b">
        <v>1</v>
      </c>
      <c r="AV312" s="39" t="b">
        <v>1</v>
      </c>
      <c r="AW312" s="40"/>
    </row>
    <row r="313" outlineLevel="1">
      <c r="A313" s="41"/>
      <c r="B313" s="26" t="s">
        <v>1704</v>
      </c>
      <c r="C313" s="57" t="s">
        <v>1696</v>
      </c>
      <c r="D313" s="57" t="s">
        <v>50</v>
      </c>
      <c r="E313" s="60">
        <v>2021.0</v>
      </c>
      <c r="F313" s="57" t="s">
        <v>51</v>
      </c>
      <c r="G313" s="57" t="s">
        <v>52</v>
      </c>
      <c r="H313" s="57" t="s">
        <v>1697</v>
      </c>
      <c r="I313" s="57" t="s">
        <v>1698</v>
      </c>
      <c r="J313" s="57" t="s">
        <v>55</v>
      </c>
      <c r="K313" s="57" t="s">
        <v>1697</v>
      </c>
      <c r="L313" s="57" t="s">
        <v>1699</v>
      </c>
      <c r="M313" s="57" t="s">
        <v>1705</v>
      </c>
      <c r="N313" s="57" t="s">
        <v>76</v>
      </c>
      <c r="O313" s="57" t="s">
        <v>59</v>
      </c>
      <c r="P313" s="57" t="s">
        <v>1706</v>
      </c>
      <c r="Q313" s="59">
        <v>46156.60157407408</v>
      </c>
      <c r="R313" s="59">
        <v>46156.60351851852</v>
      </c>
      <c r="S313" s="60">
        <v>155.0</v>
      </c>
      <c r="T313" s="59">
        <v>46156.62237268518</v>
      </c>
      <c r="U313" s="60">
        <v>1894.0</v>
      </c>
      <c r="V313" s="60">
        <v>1.0</v>
      </c>
      <c r="W313" s="61">
        <v>16422.5</v>
      </c>
      <c r="X313" s="60">
        <v>22.0</v>
      </c>
      <c r="Y313" s="60">
        <v>1.0</v>
      </c>
      <c r="Z313" s="60">
        <v>9.0</v>
      </c>
      <c r="AA313" s="60">
        <v>2.0</v>
      </c>
      <c r="AB313" s="60">
        <v>0.0</v>
      </c>
      <c r="AC313" s="60">
        <v>0.0</v>
      </c>
      <c r="AD313" s="60">
        <v>0.0</v>
      </c>
      <c r="AE313" s="60">
        <v>0.0</v>
      </c>
      <c r="AF313" s="57" t="s">
        <v>61</v>
      </c>
      <c r="AG313" s="62" t="b">
        <v>0</v>
      </c>
      <c r="AH313" s="62" t="b">
        <v>0</v>
      </c>
      <c r="AI313" s="62" t="b">
        <v>0</v>
      </c>
      <c r="AJ313" s="62" t="b">
        <v>0</v>
      </c>
      <c r="AK313" s="62" t="b">
        <v>0</v>
      </c>
      <c r="AL313" s="62" t="b">
        <v>0</v>
      </c>
      <c r="AM313" s="222" t="s">
        <v>1707</v>
      </c>
      <c r="AN313" s="100">
        <v>46156.0</v>
      </c>
      <c r="AO313" s="35" t="s">
        <v>1705</v>
      </c>
      <c r="AP313" s="36"/>
      <c r="AQ313" s="37"/>
      <c r="AR313" s="37"/>
      <c r="AS313" s="35"/>
      <c r="AT313" s="39" t="b">
        <v>1</v>
      </c>
      <c r="AU313" s="51" t="b">
        <v>0</v>
      </c>
      <c r="AV313" s="51" t="b">
        <v>0</v>
      </c>
      <c r="AW313" s="40"/>
    </row>
    <row r="314" outlineLevel="1">
      <c r="A314" s="41"/>
      <c r="B314" s="26" t="s">
        <v>1708</v>
      </c>
      <c r="C314" s="57" t="s">
        <v>1696</v>
      </c>
      <c r="D314" s="57" t="s">
        <v>50</v>
      </c>
      <c r="E314" s="60">
        <v>2021.0</v>
      </c>
      <c r="F314" s="57" t="s">
        <v>51</v>
      </c>
      <c r="G314" s="57" t="s">
        <v>52</v>
      </c>
      <c r="H314" s="57" t="s">
        <v>1697</v>
      </c>
      <c r="I314" s="57" t="s">
        <v>1698</v>
      </c>
      <c r="J314" s="57" t="s">
        <v>55</v>
      </c>
      <c r="K314" s="57" t="s">
        <v>1697</v>
      </c>
      <c r="L314" s="57" t="s">
        <v>1699</v>
      </c>
      <c r="M314" s="57" t="s">
        <v>1709</v>
      </c>
      <c r="N314" s="57" t="s">
        <v>76</v>
      </c>
      <c r="O314" s="57" t="s">
        <v>59</v>
      </c>
      <c r="P314" s="57" t="s">
        <v>1710</v>
      </c>
      <c r="Q314" s="59">
        <v>46156.61096064815</v>
      </c>
      <c r="R314" s="59">
        <v>46156.625810185185</v>
      </c>
      <c r="S314" s="60">
        <v>1175.0</v>
      </c>
      <c r="T314" s="59">
        <v>46156.62726851852</v>
      </c>
      <c r="U314" s="60">
        <v>1693.0</v>
      </c>
      <c r="V314" s="60">
        <v>1.0</v>
      </c>
      <c r="W314" s="61">
        <v>16422.5</v>
      </c>
      <c r="X314" s="60">
        <v>22.0</v>
      </c>
      <c r="Y314" s="60">
        <v>1.0</v>
      </c>
      <c r="Z314" s="60">
        <v>9.0</v>
      </c>
      <c r="AA314" s="60">
        <v>2.0</v>
      </c>
      <c r="AB314" s="60">
        <v>0.0</v>
      </c>
      <c r="AC314" s="60">
        <v>0.0</v>
      </c>
      <c r="AD314" s="60">
        <v>0.0</v>
      </c>
      <c r="AE314" s="60">
        <v>0.0</v>
      </c>
      <c r="AF314" s="57" t="s">
        <v>61</v>
      </c>
      <c r="AG314" s="62" t="b">
        <v>0</v>
      </c>
      <c r="AH314" s="62" t="b">
        <v>0</v>
      </c>
      <c r="AI314" s="62" t="b">
        <v>0</v>
      </c>
      <c r="AJ314" s="62" t="b">
        <v>0</v>
      </c>
      <c r="AK314" s="62" t="b">
        <v>0</v>
      </c>
      <c r="AL314" s="62" t="b">
        <v>0</v>
      </c>
      <c r="AM314" s="83"/>
      <c r="AN314" s="100">
        <v>46156.0</v>
      </c>
      <c r="AO314" s="35" t="s">
        <v>1709</v>
      </c>
      <c r="AP314" s="36"/>
      <c r="AQ314" s="37"/>
      <c r="AR314" s="37"/>
      <c r="AS314" s="50"/>
      <c r="AT314" s="39" t="b">
        <v>1</v>
      </c>
      <c r="AU314" s="51" t="b">
        <v>0</v>
      </c>
      <c r="AV314" s="51" t="b">
        <v>0</v>
      </c>
      <c r="AW314" s="40"/>
    </row>
    <row r="315" outlineLevel="1">
      <c r="A315" s="41"/>
      <c r="B315" s="26" t="s">
        <v>1711</v>
      </c>
      <c r="C315" s="44" t="s">
        <v>1712</v>
      </c>
      <c r="D315" s="44" t="s">
        <v>50</v>
      </c>
      <c r="E315" s="46">
        <v>2021.0</v>
      </c>
      <c r="F315" s="44" t="s">
        <v>146</v>
      </c>
      <c r="G315" s="44" t="s">
        <v>156</v>
      </c>
      <c r="H315" s="44" t="s">
        <v>1713</v>
      </c>
      <c r="I315" s="44" t="s">
        <v>526</v>
      </c>
      <c r="J315" s="44" t="s">
        <v>55</v>
      </c>
      <c r="K315" s="44" t="s">
        <v>1713</v>
      </c>
      <c r="L315" s="44" t="s">
        <v>1714</v>
      </c>
      <c r="M315" s="44" t="s">
        <v>1715</v>
      </c>
      <c r="N315" s="44" t="s">
        <v>76</v>
      </c>
      <c r="O315" s="44" t="s">
        <v>59</v>
      </c>
      <c r="P315" s="44" t="s">
        <v>1716</v>
      </c>
      <c r="Q315" s="45">
        <v>46156.56512731482</v>
      </c>
      <c r="R315" s="45">
        <v>46156.568020833336</v>
      </c>
      <c r="S315" s="46">
        <v>184.0</v>
      </c>
      <c r="T315" s="45">
        <v>46156.571851851855</v>
      </c>
      <c r="U315" s="46">
        <v>896.0</v>
      </c>
      <c r="V315" s="46">
        <v>2.0</v>
      </c>
      <c r="W315" s="47">
        <v>5742.5</v>
      </c>
      <c r="X315" s="46">
        <v>3.0</v>
      </c>
      <c r="Y315" s="46">
        <v>5.0</v>
      </c>
      <c r="Z315" s="46">
        <v>0.0</v>
      </c>
      <c r="AA315" s="46">
        <v>3.0</v>
      </c>
      <c r="AB315" s="46">
        <v>1.0</v>
      </c>
      <c r="AC315" s="46">
        <v>1.0</v>
      </c>
      <c r="AD315" s="46">
        <v>1.0</v>
      </c>
      <c r="AE315" s="46">
        <v>0.0</v>
      </c>
      <c r="AF315" s="44" t="s">
        <v>61</v>
      </c>
      <c r="AG315" s="48" t="b">
        <v>0</v>
      </c>
      <c r="AH315" s="48" t="b">
        <v>0</v>
      </c>
      <c r="AI315" s="48" t="b">
        <v>0</v>
      </c>
      <c r="AJ315" s="48" t="b">
        <v>0</v>
      </c>
      <c r="AK315" s="48" t="b">
        <v>0</v>
      </c>
      <c r="AL315" s="48" t="b">
        <v>0</v>
      </c>
      <c r="AM315" s="134"/>
      <c r="AN315" s="100">
        <v>46156.0</v>
      </c>
      <c r="AO315" s="35" t="s">
        <v>1715</v>
      </c>
      <c r="AP315" s="36" t="s">
        <v>232</v>
      </c>
      <c r="AQ315" s="37"/>
      <c r="AR315" s="37" t="s">
        <v>264</v>
      </c>
      <c r="AS315" s="35" t="s">
        <v>1717</v>
      </c>
      <c r="AT315" s="39" t="b">
        <v>0</v>
      </c>
      <c r="AU315" s="39" t="b">
        <v>1</v>
      </c>
      <c r="AV315" s="39" t="b">
        <v>1</v>
      </c>
      <c r="AW315" s="40"/>
    </row>
    <row r="316" outlineLevel="1">
      <c r="A316" s="41"/>
      <c r="B316" s="26" t="s">
        <v>1718</v>
      </c>
      <c r="C316" s="44" t="s">
        <v>1712</v>
      </c>
      <c r="D316" s="44" t="s">
        <v>50</v>
      </c>
      <c r="E316" s="46">
        <v>2021.0</v>
      </c>
      <c r="F316" s="44" t="s">
        <v>146</v>
      </c>
      <c r="G316" s="44" t="s">
        <v>156</v>
      </c>
      <c r="H316" s="44" t="s">
        <v>1713</v>
      </c>
      <c r="I316" s="44" t="s">
        <v>526</v>
      </c>
      <c r="J316" s="44" t="s">
        <v>55</v>
      </c>
      <c r="K316" s="44" t="s">
        <v>1713</v>
      </c>
      <c r="L316" s="44" t="s">
        <v>1714</v>
      </c>
      <c r="M316" s="44" t="s">
        <v>1719</v>
      </c>
      <c r="N316" s="44" t="s">
        <v>76</v>
      </c>
      <c r="O316" s="44" t="s">
        <v>59</v>
      </c>
      <c r="P316" s="44" t="s">
        <v>1720</v>
      </c>
      <c r="Q316" s="45">
        <v>46156.569340277776</v>
      </c>
      <c r="R316" s="45">
        <v>46156.571550925924</v>
      </c>
      <c r="S316" s="46">
        <v>159.0</v>
      </c>
      <c r="T316" s="45">
        <v>46156.58094907407</v>
      </c>
      <c r="U316" s="46">
        <v>1099.0</v>
      </c>
      <c r="V316" s="46">
        <v>2.0</v>
      </c>
      <c r="W316" s="47">
        <v>5117.5</v>
      </c>
      <c r="X316" s="46">
        <v>3.0</v>
      </c>
      <c r="Y316" s="46">
        <v>3.0</v>
      </c>
      <c r="Z316" s="46">
        <v>0.0</v>
      </c>
      <c r="AA316" s="46">
        <v>3.0</v>
      </c>
      <c r="AB316" s="46">
        <v>1.0</v>
      </c>
      <c r="AC316" s="46">
        <v>0.0</v>
      </c>
      <c r="AD316" s="46">
        <v>0.0</v>
      </c>
      <c r="AE316" s="46">
        <v>0.0</v>
      </c>
      <c r="AF316" s="44" t="s">
        <v>61</v>
      </c>
      <c r="AG316" s="48" t="b">
        <v>0</v>
      </c>
      <c r="AH316" s="48" t="b">
        <v>0</v>
      </c>
      <c r="AI316" s="48" t="b">
        <v>0</v>
      </c>
      <c r="AJ316" s="48" t="b">
        <v>0</v>
      </c>
      <c r="AK316" s="48" t="b">
        <v>0</v>
      </c>
      <c r="AL316" s="48" t="b">
        <v>0</v>
      </c>
      <c r="AM316" s="191" t="s">
        <v>1721</v>
      </c>
      <c r="AN316" s="100">
        <v>46156.0</v>
      </c>
      <c r="AO316" s="35" t="s">
        <v>1719</v>
      </c>
      <c r="AP316" s="36"/>
      <c r="AQ316" s="37"/>
      <c r="AR316" s="37"/>
      <c r="AS316" s="35"/>
      <c r="AT316" s="39" t="b">
        <v>1</v>
      </c>
      <c r="AU316" s="51" t="b">
        <v>0</v>
      </c>
      <c r="AV316" s="51" t="b">
        <v>0</v>
      </c>
      <c r="AW316" s="40"/>
    </row>
    <row r="317" outlineLevel="1">
      <c r="A317" s="41"/>
      <c r="B317" s="26" t="s">
        <v>1722</v>
      </c>
      <c r="C317" s="44" t="s">
        <v>1723</v>
      </c>
      <c r="D317" s="44" t="s">
        <v>50</v>
      </c>
      <c r="E317" s="46">
        <v>2021.0</v>
      </c>
      <c r="F317" s="44" t="s">
        <v>146</v>
      </c>
      <c r="G317" s="44" t="s">
        <v>156</v>
      </c>
      <c r="H317" s="44" t="s">
        <v>1724</v>
      </c>
      <c r="I317" s="44" t="s">
        <v>1725</v>
      </c>
      <c r="J317" s="44" t="s">
        <v>55</v>
      </c>
      <c r="K317" s="44" t="s">
        <v>1724</v>
      </c>
      <c r="L317" s="44" t="s">
        <v>1726</v>
      </c>
      <c r="M317" s="44" t="s">
        <v>1727</v>
      </c>
      <c r="N317" s="44" t="s">
        <v>76</v>
      </c>
      <c r="O317" s="44" t="s">
        <v>59</v>
      </c>
      <c r="P317" s="44" t="s">
        <v>1728</v>
      </c>
      <c r="Q317" s="45">
        <v>46156.799837962964</v>
      </c>
      <c r="R317" s="45">
        <v>46156.80221064815</v>
      </c>
      <c r="S317" s="46">
        <v>184.0</v>
      </c>
      <c r="T317" s="45">
        <v>46156.80552083333</v>
      </c>
      <c r="U317" s="46">
        <v>575.0</v>
      </c>
      <c r="V317" s="46">
        <v>2.0</v>
      </c>
      <c r="W317" s="47">
        <v>1297.5</v>
      </c>
      <c r="X317" s="46">
        <v>1.0</v>
      </c>
      <c r="Y317" s="46">
        <v>0.0</v>
      </c>
      <c r="Z317" s="46">
        <v>3.0</v>
      </c>
      <c r="AA317" s="46">
        <v>0.0</v>
      </c>
      <c r="AB317" s="46">
        <v>0.0</v>
      </c>
      <c r="AC317" s="46">
        <v>0.0</v>
      </c>
      <c r="AD317" s="46">
        <v>0.0</v>
      </c>
      <c r="AE317" s="46">
        <v>0.0</v>
      </c>
      <c r="AF317" s="44" t="s">
        <v>61</v>
      </c>
      <c r="AG317" s="48" t="b">
        <v>0</v>
      </c>
      <c r="AH317" s="48" t="b">
        <v>0</v>
      </c>
      <c r="AI317" s="48" t="b">
        <v>0</v>
      </c>
      <c r="AJ317" s="48" t="b">
        <v>0</v>
      </c>
      <c r="AK317" s="48" t="b">
        <v>0</v>
      </c>
      <c r="AL317" s="48" t="b">
        <v>0</v>
      </c>
      <c r="AM317" s="191" t="s">
        <v>1729</v>
      </c>
      <c r="AN317" s="100">
        <v>46156.0</v>
      </c>
      <c r="AO317" s="35" t="s">
        <v>1727</v>
      </c>
      <c r="AP317" s="36"/>
      <c r="AQ317" s="37"/>
      <c r="AR317" s="37"/>
      <c r="AS317" s="35" t="s">
        <v>1730</v>
      </c>
      <c r="AT317" s="39" t="b">
        <v>0</v>
      </c>
      <c r="AU317" s="39" t="b">
        <v>1</v>
      </c>
      <c r="AV317" s="51" t="b">
        <v>0</v>
      </c>
      <c r="AW317" s="40"/>
    </row>
    <row r="318" outlineLevel="1">
      <c r="A318" s="41"/>
      <c r="B318" s="26" t="s">
        <v>1731</v>
      </c>
      <c r="C318" s="44" t="s">
        <v>1723</v>
      </c>
      <c r="D318" s="44" t="s">
        <v>50</v>
      </c>
      <c r="E318" s="46">
        <v>2021.0</v>
      </c>
      <c r="F318" s="44" t="s">
        <v>146</v>
      </c>
      <c r="G318" s="44" t="s">
        <v>156</v>
      </c>
      <c r="H318" s="44" t="s">
        <v>1724</v>
      </c>
      <c r="I318" s="44" t="s">
        <v>1725</v>
      </c>
      <c r="J318" s="44" t="s">
        <v>55</v>
      </c>
      <c r="K318" s="44" t="s">
        <v>1724</v>
      </c>
      <c r="L318" s="44" t="s">
        <v>1726</v>
      </c>
      <c r="M318" s="44" t="s">
        <v>1732</v>
      </c>
      <c r="N318" s="44" t="s">
        <v>76</v>
      </c>
      <c r="O318" s="44" t="s">
        <v>59</v>
      </c>
      <c r="P318" s="44" t="s">
        <v>1733</v>
      </c>
      <c r="Q318" s="45">
        <v>46156.825370370374</v>
      </c>
      <c r="R318" s="45">
        <v>46156.82782407408</v>
      </c>
      <c r="S318" s="46">
        <v>189.0</v>
      </c>
      <c r="T318" s="45">
        <v>46156.833391203705</v>
      </c>
      <c r="U318" s="46">
        <v>764.0</v>
      </c>
      <c r="V318" s="46">
        <v>4.0</v>
      </c>
      <c r="W318" s="47">
        <v>1175.0</v>
      </c>
      <c r="X318" s="46">
        <v>2.0</v>
      </c>
      <c r="Y318" s="46">
        <v>0.0</v>
      </c>
      <c r="Z318" s="46">
        <v>1.0</v>
      </c>
      <c r="AA318" s="46">
        <v>0.0</v>
      </c>
      <c r="AB318" s="46">
        <v>0.0</v>
      </c>
      <c r="AC318" s="46">
        <v>0.0</v>
      </c>
      <c r="AD318" s="46">
        <v>0.0</v>
      </c>
      <c r="AE318" s="46">
        <v>0.0</v>
      </c>
      <c r="AF318" s="44" t="s">
        <v>61</v>
      </c>
      <c r="AG318" s="48" t="b">
        <v>0</v>
      </c>
      <c r="AH318" s="48" t="b">
        <v>0</v>
      </c>
      <c r="AI318" s="48" t="b">
        <v>0</v>
      </c>
      <c r="AJ318" s="48" t="b">
        <v>0</v>
      </c>
      <c r="AK318" s="48" t="b">
        <v>0</v>
      </c>
      <c r="AL318" s="48" t="b">
        <v>0</v>
      </c>
      <c r="AM318" s="83"/>
      <c r="AN318" s="100">
        <v>46156.0</v>
      </c>
      <c r="AO318" s="35" t="s">
        <v>1732</v>
      </c>
      <c r="AP318" s="36"/>
      <c r="AQ318" s="37"/>
      <c r="AR318" s="37"/>
      <c r="AS318" s="35" t="s">
        <v>1730</v>
      </c>
      <c r="AT318" s="39" t="b">
        <v>0</v>
      </c>
      <c r="AU318" s="39" t="b">
        <v>1</v>
      </c>
      <c r="AV318" s="51" t="b">
        <v>0</v>
      </c>
      <c r="AW318" s="40"/>
    </row>
    <row r="319" outlineLevel="1">
      <c r="A319" s="41"/>
      <c r="B319" s="26" t="s">
        <v>1734</v>
      </c>
      <c r="C319" s="44" t="s">
        <v>1735</v>
      </c>
      <c r="D319" s="44" t="s">
        <v>50</v>
      </c>
      <c r="E319" s="46">
        <v>2019.0</v>
      </c>
      <c r="F319" s="44" t="s">
        <v>146</v>
      </c>
      <c r="G319" s="44" t="s">
        <v>147</v>
      </c>
      <c r="H319" s="44" t="s">
        <v>750</v>
      </c>
      <c r="I319" s="44" t="s">
        <v>1736</v>
      </c>
      <c r="J319" s="44" t="s">
        <v>98</v>
      </c>
      <c r="K319" s="44" t="s">
        <v>750</v>
      </c>
      <c r="L319" s="134"/>
      <c r="M319" s="44" t="s">
        <v>1737</v>
      </c>
      <c r="N319" s="44" t="s">
        <v>100</v>
      </c>
      <c r="O319" s="44" t="s">
        <v>59</v>
      </c>
      <c r="P319" s="44" t="s">
        <v>1738</v>
      </c>
      <c r="Q319" s="45">
        <v>46156.595347222225</v>
      </c>
      <c r="R319" s="45">
        <v>46156.598761574074</v>
      </c>
      <c r="S319" s="46">
        <v>203.0</v>
      </c>
      <c r="T319" s="45">
        <v>46156.60275462963</v>
      </c>
      <c r="U319" s="46">
        <v>710.0</v>
      </c>
      <c r="V319" s="46">
        <v>2.0</v>
      </c>
      <c r="W319" s="47">
        <v>1125.0</v>
      </c>
      <c r="X319" s="46">
        <v>0.0</v>
      </c>
      <c r="Y319" s="46">
        <v>0.0</v>
      </c>
      <c r="Z319" s="46">
        <v>0.0</v>
      </c>
      <c r="AA319" s="46">
        <v>1.0</v>
      </c>
      <c r="AB319" s="46">
        <v>0.0</v>
      </c>
      <c r="AC319" s="46">
        <v>0.0</v>
      </c>
      <c r="AD319" s="46">
        <v>0.0</v>
      </c>
      <c r="AE319" s="46">
        <v>0.0</v>
      </c>
      <c r="AF319" s="44" t="s">
        <v>61</v>
      </c>
      <c r="AG319" s="48" t="b">
        <v>0</v>
      </c>
      <c r="AH319" s="48" t="b">
        <v>0</v>
      </c>
      <c r="AI319" s="48" t="b">
        <v>0</v>
      </c>
      <c r="AJ319" s="48" t="b">
        <v>0</v>
      </c>
      <c r="AK319" s="48" t="b">
        <v>0</v>
      </c>
      <c r="AL319" s="48" t="b">
        <v>0</v>
      </c>
      <c r="AM319" s="134"/>
      <c r="AN319" s="100">
        <v>46156.0</v>
      </c>
      <c r="AO319" s="35" t="s">
        <v>1737</v>
      </c>
      <c r="AP319" s="36"/>
      <c r="AQ319" s="37"/>
      <c r="AR319" s="37"/>
      <c r="AS319" s="35"/>
      <c r="AT319" s="39" t="b">
        <v>1</v>
      </c>
      <c r="AU319" s="51" t="b">
        <v>0</v>
      </c>
      <c r="AV319" s="51" t="b">
        <v>0</v>
      </c>
      <c r="AW319" s="40"/>
    </row>
    <row r="320" outlineLevel="1">
      <c r="A320" s="41"/>
      <c r="B320" s="26" t="s">
        <v>1739</v>
      </c>
      <c r="C320" s="44" t="s">
        <v>1735</v>
      </c>
      <c r="D320" s="44" t="s">
        <v>50</v>
      </c>
      <c r="E320" s="46">
        <v>2019.0</v>
      </c>
      <c r="F320" s="44" t="s">
        <v>146</v>
      </c>
      <c r="G320" s="44" t="s">
        <v>147</v>
      </c>
      <c r="H320" s="44" t="s">
        <v>750</v>
      </c>
      <c r="I320" s="44" t="s">
        <v>1736</v>
      </c>
      <c r="J320" s="44" t="s">
        <v>98</v>
      </c>
      <c r="K320" s="44" t="s">
        <v>750</v>
      </c>
      <c r="L320" s="134"/>
      <c r="M320" s="44" t="s">
        <v>1740</v>
      </c>
      <c r="N320" s="44" t="s">
        <v>100</v>
      </c>
      <c r="O320" s="44" t="s">
        <v>59</v>
      </c>
      <c r="P320" s="44" t="s">
        <v>1741</v>
      </c>
      <c r="Q320" s="45">
        <v>46156.60967592592</v>
      </c>
      <c r="R320" s="45">
        <v>46156.61189814815</v>
      </c>
      <c r="S320" s="46">
        <v>169.0</v>
      </c>
      <c r="T320" s="45">
        <v>46156.620034722226</v>
      </c>
      <c r="U320" s="46">
        <v>963.0</v>
      </c>
      <c r="V320" s="46">
        <v>5.0</v>
      </c>
      <c r="W320" s="47">
        <v>0.0</v>
      </c>
      <c r="X320" s="46">
        <v>0.0</v>
      </c>
      <c r="Y320" s="46">
        <v>0.0</v>
      </c>
      <c r="Z320" s="46">
        <v>0.0</v>
      </c>
      <c r="AA320" s="46">
        <v>0.0</v>
      </c>
      <c r="AB320" s="46">
        <v>0.0</v>
      </c>
      <c r="AC320" s="46">
        <v>0.0</v>
      </c>
      <c r="AD320" s="46">
        <v>0.0</v>
      </c>
      <c r="AE320" s="46">
        <v>0.0</v>
      </c>
      <c r="AF320" s="44" t="s">
        <v>61</v>
      </c>
      <c r="AG320" s="48" t="b">
        <v>0</v>
      </c>
      <c r="AH320" s="48" t="b">
        <v>0</v>
      </c>
      <c r="AI320" s="48" t="b">
        <v>0</v>
      </c>
      <c r="AJ320" s="48" t="b">
        <v>0</v>
      </c>
      <c r="AK320" s="48" t="b">
        <v>0</v>
      </c>
      <c r="AL320" s="48" t="b">
        <v>0</v>
      </c>
      <c r="AM320" s="191" t="s">
        <v>459</v>
      </c>
      <c r="AN320" s="100">
        <v>46156.0</v>
      </c>
      <c r="AO320" s="35" t="s">
        <v>1740</v>
      </c>
      <c r="AP320" s="36"/>
      <c r="AQ320" s="37"/>
      <c r="AR320" s="37"/>
      <c r="AS320" s="35"/>
      <c r="AT320" s="39" t="b">
        <v>1</v>
      </c>
      <c r="AU320" s="51" t="b">
        <v>0</v>
      </c>
      <c r="AV320" s="51" t="b">
        <v>0</v>
      </c>
      <c r="AW320" s="40"/>
    </row>
    <row r="321" outlineLevel="1">
      <c r="A321" s="41"/>
      <c r="B321" s="26" t="s">
        <v>1742</v>
      </c>
      <c r="C321" s="44" t="s">
        <v>1743</v>
      </c>
      <c r="D321" s="44" t="s">
        <v>50</v>
      </c>
      <c r="E321" s="46">
        <v>2019.0</v>
      </c>
      <c r="F321" s="44" t="s">
        <v>146</v>
      </c>
      <c r="G321" s="44" t="s">
        <v>147</v>
      </c>
      <c r="H321" s="44" t="s">
        <v>1034</v>
      </c>
      <c r="I321" s="44" t="s">
        <v>1035</v>
      </c>
      <c r="J321" s="44" t="s">
        <v>55</v>
      </c>
      <c r="K321" s="44" t="s">
        <v>1034</v>
      </c>
      <c r="L321" s="44" t="s">
        <v>1036</v>
      </c>
      <c r="M321" s="44" t="s">
        <v>1744</v>
      </c>
      <c r="N321" s="44" t="s">
        <v>76</v>
      </c>
      <c r="O321" s="44" t="s">
        <v>59</v>
      </c>
      <c r="P321" s="44" t="s">
        <v>1745</v>
      </c>
      <c r="Q321" s="45">
        <v>46156.544027777774</v>
      </c>
      <c r="R321" s="45">
        <v>46156.54789351852</v>
      </c>
      <c r="S321" s="46">
        <v>327.0</v>
      </c>
      <c r="T321" s="45">
        <v>46156.554375</v>
      </c>
      <c r="U321" s="46">
        <v>1162.0</v>
      </c>
      <c r="V321" s="46">
        <v>2.0</v>
      </c>
      <c r="W321" s="47">
        <v>5672.5</v>
      </c>
      <c r="X321" s="46">
        <v>1.0</v>
      </c>
      <c r="Y321" s="46">
        <v>2.0</v>
      </c>
      <c r="Z321" s="46">
        <v>1.0</v>
      </c>
      <c r="AA321" s="46">
        <v>2.0</v>
      </c>
      <c r="AB321" s="46">
        <v>2.0</v>
      </c>
      <c r="AC321" s="46">
        <v>0.0</v>
      </c>
      <c r="AD321" s="46">
        <v>2.0</v>
      </c>
      <c r="AE321" s="46">
        <v>1.0</v>
      </c>
      <c r="AF321" s="44" t="s">
        <v>61</v>
      </c>
      <c r="AG321" s="48" t="b">
        <v>0</v>
      </c>
      <c r="AH321" s="48" t="b">
        <v>0</v>
      </c>
      <c r="AI321" s="48" t="b">
        <v>0</v>
      </c>
      <c r="AJ321" s="48" t="b">
        <v>0</v>
      </c>
      <c r="AK321" s="48" t="b">
        <v>0</v>
      </c>
      <c r="AL321" s="48" t="b">
        <v>0</v>
      </c>
      <c r="AM321" s="134"/>
      <c r="AN321" s="100">
        <v>46156.0</v>
      </c>
      <c r="AO321" s="35" t="s">
        <v>1744</v>
      </c>
      <c r="AP321" s="36"/>
      <c r="AQ321" s="37"/>
      <c r="AR321" s="37"/>
      <c r="AS321" s="50"/>
      <c r="AT321" s="39" t="b">
        <v>1</v>
      </c>
      <c r="AU321" s="51" t="b">
        <v>0</v>
      </c>
      <c r="AV321" s="51" t="b">
        <v>0</v>
      </c>
      <c r="AW321" s="40"/>
    </row>
    <row r="322" outlineLevel="1">
      <c r="A322" s="41"/>
      <c r="B322" s="26" t="s">
        <v>1746</v>
      </c>
      <c r="C322" s="44" t="s">
        <v>1743</v>
      </c>
      <c r="D322" s="44" t="s">
        <v>50</v>
      </c>
      <c r="E322" s="46">
        <v>2019.0</v>
      </c>
      <c r="F322" s="44" t="s">
        <v>146</v>
      </c>
      <c r="G322" s="44" t="s">
        <v>156</v>
      </c>
      <c r="H322" s="44" t="s">
        <v>1034</v>
      </c>
      <c r="I322" s="44" t="s">
        <v>1035</v>
      </c>
      <c r="J322" s="44" t="s">
        <v>55</v>
      </c>
      <c r="K322" s="44" t="s">
        <v>1034</v>
      </c>
      <c r="L322" s="44" t="s">
        <v>1036</v>
      </c>
      <c r="M322" s="44" t="s">
        <v>1747</v>
      </c>
      <c r="N322" s="44" t="s">
        <v>76</v>
      </c>
      <c r="O322" s="44" t="s">
        <v>59</v>
      </c>
      <c r="P322" s="44" t="s">
        <v>1748</v>
      </c>
      <c r="Q322" s="45">
        <v>46156.565671296295</v>
      </c>
      <c r="R322" s="45">
        <v>46156.568090277775</v>
      </c>
      <c r="S322" s="46">
        <v>206.0</v>
      </c>
      <c r="T322" s="45">
        <v>46156.57309027778</v>
      </c>
      <c r="U322" s="46">
        <v>952.0</v>
      </c>
      <c r="V322" s="46">
        <v>3.0</v>
      </c>
      <c r="W322" s="47">
        <v>3162.5</v>
      </c>
      <c r="X322" s="46">
        <v>1.0</v>
      </c>
      <c r="Y322" s="46">
        <v>2.0</v>
      </c>
      <c r="Z322" s="46">
        <v>1.0</v>
      </c>
      <c r="AA322" s="46">
        <v>1.0</v>
      </c>
      <c r="AB322" s="46">
        <v>0.0</v>
      </c>
      <c r="AC322" s="46">
        <v>0.0</v>
      </c>
      <c r="AD322" s="46">
        <v>2.0</v>
      </c>
      <c r="AE322" s="46">
        <v>0.0</v>
      </c>
      <c r="AF322" s="44" t="s">
        <v>61</v>
      </c>
      <c r="AG322" s="48" t="b">
        <v>0</v>
      </c>
      <c r="AH322" s="48" t="b">
        <v>0</v>
      </c>
      <c r="AI322" s="48" t="b">
        <v>0</v>
      </c>
      <c r="AJ322" s="48" t="b">
        <v>0</v>
      </c>
      <c r="AK322" s="48" t="b">
        <v>0</v>
      </c>
      <c r="AL322" s="48" t="b">
        <v>0</v>
      </c>
      <c r="AM322" s="191" t="s">
        <v>1749</v>
      </c>
      <c r="AN322" s="100">
        <v>46156.0</v>
      </c>
      <c r="AO322" s="35" t="s">
        <v>1747</v>
      </c>
      <c r="AP322" s="36"/>
      <c r="AQ322" s="37"/>
      <c r="AR322" s="37"/>
      <c r="AS322" s="35" t="s">
        <v>1750</v>
      </c>
      <c r="AT322" s="39" t="b">
        <v>1</v>
      </c>
      <c r="AU322" s="51" t="b">
        <v>0</v>
      </c>
      <c r="AV322" s="51" t="b">
        <v>0</v>
      </c>
      <c r="AW322" s="40"/>
    </row>
    <row r="323" outlineLevel="1">
      <c r="A323" s="41"/>
      <c r="B323" s="26" t="s">
        <v>1751</v>
      </c>
      <c r="C323" s="44" t="s">
        <v>1752</v>
      </c>
      <c r="D323" s="44" t="s">
        <v>50</v>
      </c>
      <c r="E323" s="46">
        <v>2022.0</v>
      </c>
      <c r="F323" s="44" t="s">
        <v>146</v>
      </c>
      <c r="G323" s="44" t="s">
        <v>147</v>
      </c>
      <c r="H323" s="44" t="s">
        <v>750</v>
      </c>
      <c r="I323" s="44" t="s">
        <v>1753</v>
      </c>
      <c r="J323" s="44" t="s">
        <v>98</v>
      </c>
      <c r="K323" s="44" t="s">
        <v>750</v>
      </c>
      <c r="L323" s="134"/>
      <c r="M323" s="44" t="s">
        <v>1754</v>
      </c>
      <c r="N323" s="44" t="s">
        <v>100</v>
      </c>
      <c r="O323" s="44" t="s">
        <v>59</v>
      </c>
      <c r="P323" s="44" t="s">
        <v>1755</v>
      </c>
      <c r="Q323" s="45">
        <v>46156.708865740744</v>
      </c>
      <c r="R323" s="45">
        <v>46156.71791666667</v>
      </c>
      <c r="S323" s="46">
        <v>735.0</v>
      </c>
      <c r="T323" s="45">
        <v>46156.72366898148</v>
      </c>
      <c r="U323" s="46">
        <v>1355.0</v>
      </c>
      <c r="V323" s="46">
        <v>2.0</v>
      </c>
      <c r="W323" s="47">
        <v>4972.5</v>
      </c>
      <c r="X323" s="46">
        <v>2.0</v>
      </c>
      <c r="Y323" s="46">
        <v>1.0</v>
      </c>
      <c r="Z323" s="46">
        <v>4.0</v>
      </c>
      <c r="AA323" s="46">
        <v>1.0</v>
      </c>
      <c r="AB323" s="46">
        <v>0.0</v>
      </c>
      <c r="AC323" s="46">
        <v>0.0</v>
      </c>
      <c r="AD323" s="46">
        <v>3.0</v>
      </c>
      <c r="AE323" s="46">
        <v>0.0</v>
      </c>
      <c r="AF323" s="44" t="s">
        <v>61</v>
      </c>
      <c r="AG323" s="48" t="b">
        <v>0</v>
      </c>
      <c r="AH323" s="48" t="b">
        <v>0</v>
      </c>
      <c r="AI323" s="48" t="b">
        <v>0</v>
      </c>
      <c r="AJ323" s="48" t="b">
        <v>0</v>
      </c>
      <c r="AK323" s="48" t="b">
        <v>0</v>
      </c>
      <c r="AL323" s="48" t="b">
        <v>0</v>
      </c>
      <c r="AM323" s="134"/>
      <c r="AN323" s="100">
        <v>46156.0</v>
      </c>
      <c r="AO323" s="35" t="s">
        <v>1754</v>
      </c>
      <c r="AP323" s="36"/>
      <c r="AQ323" s="37"/>
      <c r="AR323" s="37"/>
      <c r="AS323" s="50"/>
      <c r="AT323" s="39" t="b">
        <v>1</v>
      </c>
      <c r="AU323" s="51" t="b">
        <v>0</v>
      </c>
      <c r="AV323" s="51" t="b">
        <v>0</v>
      </c>
      <c r="AW323" s="40"/>
    </row>
    <row r="324" outlineLevel="1">
      <c r="A324" s="41"/>
      <c r="B324" s="26" t="s">
        <v>1756</v>
      </c>
      <c r="C324" s="44" t="s">
        <v>1752</v>
      </c>
      <c r="D324" s="44" t="s">
        <v>50</v>
      </c>
      <c r="E324" s="46">
        <v>2022.0</v>
      </c>
      <c r="F324" s="44" t="s">
        <v>146</v>
      </c>
      <c r="G324" s="44" t="s">
        <v>147</v>
      </c>
      <c r="H324" s="44" t="s">
        <v>750</v>
      </c>
      <c r="I324" s="44" t="s">
        <v>1753</v>
      </c>
      <c r="J324" s="44" t="s">
        <v>98</v>
      </c>
      <c r="K324" s="44" t="s">
        <v>750</v>
      </c>
      <c r="L324" s="134"/>
      <c r="M324" s="44" t="s">
        <v>1757</v>
      </c>
      <c r="N324" s="44" t="s">
        <v>100</v>
      </c>
      <c r="O324" s="44" t="s">
        <v>59</v>
      </c>
      <c r="P324" s="44" t="s">
        <v>1758</v>
      </c>
      <c r="Q324" s="45">
        <v>46156.72765046296</v>
      </c>
      <c r="R324" s="45">
        <v>46156.729849537034</v>
      </c>
      <c r="S324" s="46">
        <v>161.0</v>
      </c>
      <c r="T324" s="45">
        <v>46156.736122685186</v>
      </c>
      <c r="U324" s="46">
        <v>904.0</v>
      </c>
      <c r="V324" s="46">
        <v>2.0</v>
      </c>
      <c r="W324" s="47">
        <v>3572.5</v>
      </c>
      <c r="X324" s="46">
        <v>0.0</v>
      </c>
      <c r="Y324" s="46">
        <v>1.0</v>
      </c>
      <c r="Z324" s="46">
        <v>4.0</v>
      </c>
      <c r="AA324" s="46">
        <v>1.0</v>
      </c>
      <c r="AB324" s="46">
        <v>0.0</v>
      </c>
      <c r="AC324" s="46">
        <v>0.0</v>
      </c>
      <c r="AD324" s="46">
        <v>3.0</v>
      </c>
      <c r="AE324" s="46">
        <v>0.0</v>
      </c>
      <c r="AF324" s="44" t="s">
        <v>61</v>
      </c>
      <c r="AG324" s="48" t="b">
        <v>0</v>
      </c>
      <c r="AH324" s="48" t="b">
        <v>0</v>
      </c>
      <c r="AI324" s="48" t="b">
        <v>0</v>
      </c>
      <c r="AJ324" s="48" t="b">
        <v>0</v>
      </c>
      <c r="AK324" s="48" t="b">
        <v>0</v>
      </c>
      <c r="AL324" s="48" t="b">
        <v>0</v>
      </c>
      <c r="AM324" s="191" t="s">
        <v>1759</v>
      </c>
      <c r="AN324" s="100">
        <v>46156.0</v>
      </c>
      <c r="AO324" s="35" t="s">
        <v>1757</v>
      </c>
      <c r="AP324" s="36"/>
      <c r="AQ324" s="37"/>
      <c r="AR324" s="37"/>
      <c r="AS324" s="35" t="s">
        <v>1760</v>
      </c>
      <c r="AT324" s="39" t="b">
        <v>1</v>
      </c>
      <c r="AU324" s="51" t="b">
        <v>0</v>
      </c>
      <c r="AV324" s="51" t="b">
        <v>0</v>
      </c>
      <c r="AW324" s="40"/>
    </row>
    <row r="325" outlineLevel="1">
      <c r="A325" s="41"/>
      <c r="B325" s="26" t="s">
        <v>1761</v>
      </c>
      <c r="C325" s="44" t="s">
        <v>1762</v>
      </c>
      <c r="D325" s="44" t="s">
        <v>50</v>
      </c>
      <c r="E325" s="46">
        <v>2022.0</v>
      </c>
      <c r="F325" s="44" t="s">
        <v>188</v>
      </c>
      <c r="G325" s="44" t="s">
        <v>189</v>
      </c>
      <c r="H325" s="44" t="s">
        <v>1763</v>
      </c>
      <c r="I325" s="44" t="s">
        <v>203</v>
      </c>
      <c r="J325" s="44" t="s">
        <v>55</v>
      </c>
      <c r="K325" s="44" t="s">
        <v>1763</v>
      </c>
      <c r="L325" s="44" t="s">
        <v>1764</v>
      </c>
      <c r="M325" s="44" t="s">
        <v>1765</v>
      </c>
      <c r="N325" s="44" t="s">
        <v>76</v>
      </c>
      <c r="O325" s="44" t="s">
        <v>59</v>
      </c>
      <c r="P325" s="44" t="s">
        <v>1766</v>
      </c>
      <c r="Q325" s="45">
        <v>46156.90146990741</v>
      </c>
      <c r="R325" s="45">
        <v>46156.91112268518</v>
      </c>
      <c r="S325" s="46">
        <v>812.0</v>
      </c>
      <c r="T325" s="45">
        <v>46156.913773148146</v>
      </c>
      <c r="U325" s="46">
        <v>1521.0</v>
      </c>
      <c r="V325" s="46">
        <v>2.0</v>
      </c>
      <c r="W325" s="47">
        <v>2172.5</v>
      </c>
      <c r="X325" s="46">
        <v>13.0</v>
      </c>
      <c r="Y325" s="46">
        <v>0.0</v>
      </c>
      <c r="Z325" s="46">
        <v>0.0</v>
      </c>
      <c r="AA325" s="46">
        <v>0.0</v>
      </c>
      <c r="AB325" s="46">
        <v>0.0</v>
      </c>
      <c r="AC325" s="46">
        <v>0.0</v>
      </c>
      <c r="AD325" s="46">
        <v>1.0</v>
      </c>
      <c r="AE325" s="46">
        <v>0.0</v>
      </c>
      <c r="AF325" s="44" t="s">
        <v>61</v>
      </c>
      <c r="AG325" s="48" t="b">
        <v>0</v>
      </c>
      <c r="AH325" s="48" t="b">
        <v>0</v>
      </c>
      <c r="AI325" s="48" t="b">
        <v>0</v>
      </c>
      <c r="AJ325" s="48" t="b">
        <v>0</v>
      </c>
      <c r="AK325" s="48" t="b">
        <v>0</v>
      </c>
      <c r="AL325" s="48" t="b">
        <v>0</v>
      </c>
      <c r="AM325" s="134"/>
      <c r="AN325" s="100">
        <v>46156.0</v>
      </c>
      <c r="AO325" s="35" t="s">
        <v>1765</v>
      </c>
      <c r="AP325" s="36"/>
      <c r="AQ325" s="37"/>
      <c r="AR325" s="37"/>
      <c r="AS325" s="35"/>
      <c r="AT325" s="39" t="b">
        <v>1</v>
      </c>
      <c r="AU325" s="51" t="b">
        <v>0</v>
      </c>
      <c r="AV325" s="51" t="b">
        <v>0</v>
      </c>
      <c r="AW325" s="40"/>
    </row>
    <row r="326" outlineLevel="1">
      <c r="A326" s="41"/>
      <c r="B326" s="26" t="s">
        <v>1767</v>
      </c>
      <c r="C326" s="44" t="s">
        <v>1762</v>
      </c>
      <c r="D326" s="44" t="s">
        <v>50</v>
      </c>
      <c r="E326" s="46">
        <v>2022.0</v>
      </c>
      <c r="F326" s="44" t="s">
        <v>188</v>
      </c>
      <c r="G326" s="44" t="s">
        <v>189</v>
      </c>
      <c r="H326" s="44" t="s">
        <v>1763</v>
      </c>
      <c r="I326" s="44" t="s">
        <v>203</v>
      </c>
      <c r="J326" s="44" t="s">
        <v>55</v>
      </c>
      <c r="K326" s="44" t="s">
        <v>1763</v>
      </c>
      <c r="L326" s="44" t="s">
        <v>1764</v>
      </c>
      <c r="M326" s="44" t="s">
        <v>1768</v>
      </c>
      <c r="N326" s="44" t="s">
        <v>76</v>
      </c>
      <c r="O326" s="44" t="s">
        <v>59</v>
      </c>
      <c r="P326" s="44" t="s">
        <v>1769</v>
      </c>
      <c r="Q326" s="45">
        <v>46156.91809027778</v>
      </c>
      <c r="R326" s="45">
        <v>46156.92238425926</v>
      </c>
      <c r="S326" s="46">
        <v>365.0</v>
      </c>
      <c r="T326" s="45">
        <v>46156.924791666665</v>
      </c>
      <c r="U326" s="46">
        <v>750.0</v>
      </c>
      <c r="V326" s="46">
        <v>2.0</v>
      </c>
      <c r="W326" s="47">
        <v>1950.0</v>
      </c>
      <c r="X326" s="46">
        <v>13.0</v>
      </c>
      <c r="Y326" s="46">
        <v>0.0</v>
      </c>
      <c r="Z326" s="46">
        <v>0.0</v>
      </c>
      <c r="AA326" s="46">
        <v>0.0</v>
      </c>
      <c r="AB326" s="46">
        <v>0.0</v>
      </c>
      <c r="AC326" s="46">
        <v>0.0</v>
      </c>
      <c r="AD326" s="46">
        <v>0.0</v>
      </c>
      <c r="AE326" s="46">
        <v>0.0</v>
      </c>
      <c r="AF326" s="44" t="s">
        <v>61</v>
      </c>
      <c r="AG326" s="48" t="b">
        <v>0</v>
      </c>
      <c r="AH326" s="48" t="b">
        <v>0</v>
      </c>
      <c r="AI326" s="48" t="b">
        <v>0</v>
      </c>
      <c r="AJ326" s="48" t="b">
        <v>0</v>
      </c>
      <c r="AK326" s="48" t="b">
        <v>0</v>
      </c>
      <c r="AL326" s="48" t="b">
        <v>0</v>
      </c>
      <c r="AM326" s="199" t="s">
        <v>914</v>
      </c>
      <c r="AN326" s="100">
        <v>46156.0</v>
      </c>
      <c r="AO326" s="35" t="s">
        <v>1768</v>
      </c>
      <c r="AP326" s="36"/>
      <c r="AQ326" s="37"/>
      <c r="AR326" s="37"/>
      <c r="AS326" s="35" t="s">
        <v>1770</v>
      </c>
      <c r="AT326" s="39" t="b">
        <v>1</v>
      </c>
      <c r="AU326" s="51" t="b">
        <v>0</v>
      </c>
      <c r="AV326" s="51" t="b">
        <v>0</v>
      </c>
      <c r="AW326" s="40"/>
    </row>
    <row r="327" outlineLevel="1">
      <c r="A327" s="41"/>
      <c r="B327" s="26" t="s">
        <v>1771</v>
      </c>
      <c r="C327" s="44" t="s">
        <v>1772</v>
      </c>
      <c r="D327" s="44" t="s">
        <v>50</v>
      </c>
      <c r="E327" s="46">
        <v>2024.0</v>
      </c>
      <c r="F327" s="44" t="s">
        <v>188</v>
      </c>
      <c r="G327" s="44" t="s">
        <v>189</v>
      </c>
      <c r="H327" s="44" t="s">
        <v>1773</v>
      </c>
      <c r="I327" s="44" t="s">
        <v>1774</v>
      </c>
      <c r="J327" s="44" t="s">
        <v>55</v>
      </c>
      <c r="K327" s="44" t="s">
        <v>1773</v>
      </c>
      <c r="L327" s="44" t="s">
        <v>1775</v>
      </c>
      <c r="M327" s="44" t="s">
        <v>1776</v>
      </c>
      <c r="N327" s="44" t="s">
        <v>76</v>
      </c>
      <c r="O327" s="44" t="s">
        <v>59</v>
      </c>
      <c r="P327" s="44" t="s">
        <v>1777</v>
      </c>
      <c r="Q327" s="45">
        <v>46156.54686342592</v>
      </c>
      <c r="R327" s="45">
        <v>46156.54935185185</v>
      </c>
      <c r="S327" s="46">
        <v>209.0</v>
      </c>
      <c r="T327" s="45">
        <v>46156.55196759259</v>
      </c>
      <c r="U327" s="46">
        <v>512.0</v>
      </c>
      <c r="V327" s="46">
        <v>4.0</v>
      </c>
      <c r="W327" s="47">
        <v>575.0</v>
      </c>
      <c r="X327" s="46">
        <v>1.0</v>
      </c>
      <c r="Y327" s="46">
        <v>0.0</v>
      </c>
      <c r="Z327" s="46">
        <v>0.0</v>
      </c>
      <c r="AA327" s="46">
        <v>0.0</v>
      </c>
      <c r="AB327" s="46">
        <v>0.0</v>
      </c>
      <c r="AC327" s="46">
        <v>0.0</v>
      </c>
      <c r="AD327" s="46">
        <v>0.0</v>
      </c>
      <c r="AE327" s="46">
        <v>0.0</v>
      </c>
      <c r="AF327" s="44" t="s">
        <v>61</v>
      </c>
      <c r="AG327" s="48" t="b">
        <v>0</v>
      </c>
      <c r="AH327" s="48" t="b">
        <v>0</v>
      </c>
      <c r="AI327" s="48" t="b">
        <v>0</v>
      </c>
      <c r="AJ327" s="48" t="b">
        <v>0</v>
      </c>
      <c r="AK327" s="48" t="b">
        <v>0</v>
      </c>
      <c r="AL327" s="48" t="b">
        <v>0</v>
      </c>
      <c r="AM327" s="223"/>
      <c r="AN327" s="100">
        <v>46156.0</v>
      </c>
      <c r="AO327" s="35" t="s">
        <v>1776</v>
      </c>
      <c r="AP327" s="36"/>
      <c r="AQ327" s="37"/>
      <c r="AR327" s="37"/>
      <c r="AS327" s="50"/>
      <c r="AT327" s="39" t="b">
        <v>1</v>
      </c>
      <c r="AU327" s="51" t="b">
        <v>0</v>
      </c>
      <c r="AV327" s="51" t="b">
        <v>0</v>
      </c>
      <c r="AW327" s="40"/>
    </row>
    <row r="328" outlineLevel="1">
      <c r="A328" s="41"/>
      <c r="B328" s="26" t="s">
        <v>1778</v>
      </c>
      <c r="C328" s="44" t="s">
        <v>1772</v>
      </c>
      <c r="D328" s="44" t="s">
        <v>50</v>
      </c>
      <c r="E328" s="46">
        <v>2024.0</v>
      </c>
      <c r="F328" s="44" t="s">
        <v>188</v>
      </c>
      <c r="G328" s="44" t="s">
        <v>189</v>
      </c>
      <c r="H328" s="44" t="s">
        <v>1773</v>
      </c>
      <c r="I328" s="44" t="s">
        <v>1774</v>
      </c>
      <c r="J328" s="44" t="s">
        <v>55</v>
      </c>
      <c r="K328" s="44" t="s">
        <v>1773</v>
      </c>
      <c r="L328" s="44" t="s">
        <v>1775</v>
      </c>
      <c r="M328" s="44" t="s">
        <v>1779</v>
      </c>
      <c r="N328" s="44" t="s">
        <v>76</v>
      </c>
      <c r="O328" s="44" t="s">
        <v>59</v>
      </c>
      <c r="P328" s="44" t="s">
        <v>1780</v>
      </c>
      <c r="Q328" s="45">
        <v>46156.55542824074</v>
      </c>
      <c r="R328" s="45">
        <v>46156.558912037035</v>
      </c>
      <c r="S328" s="46">
        <v>296.0</v>
      </c>
      <c r="T328" s="45">
        <v>46156.56317129629</v>
      </c>
      <c r="U328" s="46">
        <v>743.0</v>
      </c>
      <c r="V328" s="46">
        <v>5.0</v>
      </c>
      <c r="W328" s="47">
        <v>0.0</v>
      </c>
      <c r="X328" s="46">
        <v>0.0</v>
      </c>
      <c r="Y328" s="46">
        <v>0.0</v>
      </c>
      <c r="Z328" s="46">
        <v>0.0</v>
      </c>
      <c r="AA328" s="46">
        <v>0.0</v>
      </c>
      <c r="AB328" s="46">
        <v>0.0</v>
      </c>
      <c r="AC328" s="46">
        <v>0.0</v>
      </c>
      <c r="AD328" s="46">
        <v>0.0</v>
      </c>
      <c r="AE328" s="46">
        <v>0.0</v>
      </c>
      <c r="AF328" s="44" t="s">
        <v>61</v>
      </c>
      <c r="AG328" s="48" t="b">
        <v>0</v>
      </c>
      <c r="AH328" s="48" t="b">
        <v>0</v>
      </c>
      <c r="AI328" s="48" t="b">
        <v>0</v>
      </c>
      <c r="AJ328" s="48" t="b">
        <v>0</v>
      </c>
      <c r="AK328" s="48" t="b">
        <v>0</v>
      </c>
      <c r="AL328" s="48" t="b">
        <v>0</v>
      </c>
      <c r="AM328" s="191" t="s">
        <v>143</v>
      </c>
      <c r="AN328" s="100">
        <v>46156.0</v>
      </c>
      <c r="AO328" s="35" t="s">
        <v>1779</v>
      </c>
      <c r="AP328" s="36"/>
      <c r="AQ328" s="37"/>
      <c r="AR328" s="37"/>
      <c r="AS328" s="50"/>
      <c r="AT328" s="39" t="b">
        <v>1</v>
      </c>
      <c r="AU328" s="51" t="b">
        <v>0</v>
      </c>
      <c r="AV328" s="51" t="b">
        <v>0</v>
      </c>
      <c r="AW328" s="40"/>
    </row>
    <row r="329" outlineLevel="1">
      <c r="A329" s="41"/>
      <c r="B329" s="26" t="s">
        <v>1781</v>
      </c>
      <c r="C329" s="44" t="s">
        <v>1782</v>
      </c>
      <c r="D329" s="44" t="s">
        <v>50</v>
      </c>
      <c r="E329" s="46">
        <v>2025.0</v>
      </c>
      <c r="F329" s="44" t="s">
        <v>188</v>
      </c>
      <c r="G329" s="44" t="s">
        <v>189</v>
      </c>
      <c r="H329" s="44" t="s">
        <v>1783</v>
      </c>
      <c r="I329" s="44" t="s">
        <v>1784</v>
      </c>
      <c r="J329" s="44" t="s">
        <v>55</v>
      </c>
      <c r="K329" s="44" t="s">
        <v>1783</v>
      </c>
      <c r="L329" s="44" t="s">
        <v>1785</v>
      </c>
      <c r="M329" s="44" t="s">
        <v>1786</v>
      </c>
      <c r="N329" s="44" t="s">
        <v>76</v>
      </c>
      <c r="O329" s="44" t="s">
        <v>59</v>
      </c>
      <c r="P329" s="44" t="s">
        <v>1787</v>
      </c>
      <c r="Q329" s="45">
        <v>46157.06895833334</v>
      </c>
      <c r="R329" s="45">
        <v>46157.07292824074</v>
      </c>
      <c r="S329" s="46">
        <v>294.0</v>
      </c>
      <c r="T329" s="45">
        <v>46157.07642361111</v>
      </c>
      <c r="U329" s="46">
        <v>2207.0</v>
      </c>
      <c r="V329" s="46">
        <v>2.0</v>
      </c>
      <c r="W329" s="47">
        <v>6245.0</v>
      </c>
      <c r="X329" s="46">
        <v>7.0</v>
      </c>
      <c r="Y329" s="46">
        <v>1.0</v>
      </c>
      <c r="Z329" s="46">
        <v>5.0</v>
      </c>
      <c r="AA329" s="46">
        <v>2.0</v>
      </c>
      <c r="AB329" s="46">
        <v>0.0</v>
      </c>
      <c r="AC329" s="46">
        <v>0.0</v>
      </c>
      <c r="AD329" s="46">
        <v>1.0</v>
      </c>
      <c r="AE329" s="46">
        <v>0.0</v>
      </c>
      <c r="AF329" s="44" t="s">
        <v>61</v>
      </c>
      <c r="AG329" s="48" t="b">
        <v>0</v>
      </c>
      <c r="AH329" s="48" t="b">
        <v>0</v>
      </c>
      <c r="AI329" s="48" t="b">
        <v>0</v>
      </c>
      <c r="AJ329" s="48" t="b">
        <v>0</v>
      </c>
      <c r="AK329" s="48" t="b">
        <v>0</v>
      </c>
      <c r="AL329" s="48" t="b">
        <v>0</v>
      </c>
      <c r="AM329" s="134"/>
      <c r="AN329" s="100">
        <v>46156.0</v>
      </c>
      <c r="AO329" s="35" t="s">
        <v>1786</v>
      </c>
      <c r="AP329" s="36"/>
      <c r="AQ329" s="37"/>
      <c r="AR329" s="37"/>
      <c r="AS329" s="50"/>
      <c r="AT329" s="39" t="b">
        <v>1</v>
      </c>
      <c r="AU329" s="51" t="b">
        <v>0</v>
      </c>
      <c r="AV329" s="51" t="b">
        <v>0</v>
      </c>
      <c r="AW329" s="40"/>
    </row>
    <row r="330" outlineLevel="1">
      <c r="A330" s="41"/>
      <c r="B330" s="26" t="s">
        <v>1788</v>
      </c>
      <c r="C330" s="44" t="s">
        <v>1782</v>
      </c>
      <c r="D330" s="44" t="s">
        <v>50</v>
      </c>
      <c r="E330" s="46">
        <v>2025.0</v>
      </c>
      <c r="F330" s="44" t="s">
        <v>188</v>
      </c>
      <c r="G330" s="44" t="s">
        <v>189</v>
      </c>
      <c r="H330" s="44" t="s">
        <v>1783</v>
      </c>
      <c r="I330" s="44" t="s">
        <v>1784</v>
      </c>
      <c r="J330" s="44" t="s">
        <v>55</v>
      </c>
      <c r="K330" s="44" t="s">
        <v>1783</v>
      </c>
      <c r="L330" s="44" t="s">
        <v>1785</v>
      </c>
      <c r="M330" s="44" t="s">
        <v>1789</v>
      </c>
      <c r="N330" s="44" t="s">
        <v>76</v>
      </c>
      <c r="O330" s="44" t="s">
        <v>59</v>
      </c>
      <c r="P330" s="44" t="s">
        <v>1790</v>
      </c>
      <c r="Q330" s="45">
        <v>46157.08552083333</v>
      </c>
      <c r="R330" s="45">
        <v>46157.088275462964</v>
      </c>
      <c r="S330" s="46">
        <v>224.0</v>
      </c>
      <c r="T330" s="45">
        <v>46157.09204861111</v>
      </c>
      <c r="U330" s="46">
        <v>1221.0</v>
      </c>
      <c r="V330" s="46">
        <v>2.0</v>
      </c>
      <c r="W330" s="47">
        <v>5800.0</v>
      </c>
      <c r="X330" s="46">
        <v>4.0</v>
      </c>
      <c r="Y330" s="46">
        <v>1.0</v>
      </c>
      <c r="Z330" s="46">
        <v>5.0</v>
      </c>
      <c r="AA330" s="46">
        <v>2.0</v>
      </c>
      <c r="AB330" s="46">
        <v>0.0</v>
      </c>
      <c r="AC330" s="46">
        <v>0.0</v>
      </c>
      <c r="AD330" s="46">
        <v>1.0</v>
      </c>
      <c r="AE330" s="46">
        <v>0.0</v>
      </c>
      <c r="AF330" s="44" t="s">
        <v>61</v>
      </c>
      <c r="AG330" s="48" t="b">
        <v>0</v>
      </c>
      <c r="AH330" s="48" t="b">
        <v>0</v>
      </c>
      <c r="AI330" s="48" t="b">
        <v>0</v>
      </c>
      <c r="AJ330" s="48" t="b">
        <v>0</v>
      </c>
      <c r="AK330" s="48" t="b">
        <v>0</v>
      </c>
      <c r="AL330" s="48" t="b">
        <v>0</v>
      </c>
      <c r="AM330" s="191" t="s">
        <v>143</v>
      </c>
      <c r="AN330" s="100">
        <v>46156.0</v>
      </c>
      <c r="AO330" s="35" t="s">
        <v>1789</v>
      </c>
      <c r="AP330" s="36"/>
      <c r="AQ330" s="37"/>
      <c r="AR330" s="37"/>
      <c r="AS330" s="50"/>
      <c r="AT330" s="39" t="b">
        <v>1</v>
      </c>
      <c r="AU330" s="51" t="b">
        <v>0</v>
      </c>
      <c r="AV330" s="51" t="b">
        <v>0</v>
      </c>
      <c r="AW330" s="40"/>
    </row>
    <row r="331" outlineLevel="1">
      <c r="A331" s="25" t="s">
        <v>1791</v>
      </c>
      <c r="B331" s="26" t="s">
        <v>1792</v>
      </c>
      <c r="C331" s="44" t="s">
        <v>1793</v>
      </c>
      <c r="D331" s="44" t="s">
        <v>50</v>
      </c>
      <c r="E331" s="46">
        <v>2020.0</v>
      </c>
      <c r="F331" s="44" t="s">
        <v>51</v>
      </c>
      <c r="G331" s="44" t="s">
        <v>643</v>
      </c>
      <c r="H331" s="44" t="s">
        <v>97</v>
      </c>
      <c r="I331" s="44" t="s">
        <v>97</v>
      </c>
      <c r="J331" s="44" t="s">
        <v>108</v>
      </c>
      <c r="K331" s="44" t="s">
        <v>97</v>
      </c>
      <c r="L331" s="44" t="s">
        <v>1794</v>
      </c>
      <c r="M331" s="44" t="s">
        <v>1795</v>
      </c>
      <c r="N331" s="44" t="s">
        <v>1796</v>
      </c>
      <c r="O331" s="44" t="s">
        <v>59</v>
      </c>
      <c r="P331" s="44" t="s">
        <v>1797</v>
      </c>
      <c r="Q331" s="45">
        <v>46157.62709490741</v>
      </c>
      <c r="R331" s="45">
        <v>46157.63267361111</v>
      </c>
      <c r="S331" s="46">
        <v>353.0</v>
      </c>
      <c r="T331" s="45">
        <v>46157.636712962965</v>
      </c>
      <c r="U331" s="46">
        <v>12818.0</v>
      </c>
      <c r="V331" s="46">
        <v>2.0</v>
      </c>
      <c r="W331" s="47">
        <v>922.5</v>
      </c>
      <c r="X331" s="46">
        <v>1.0</v>
      </c>
      <c r="Y331" s="46">
        <v>0.0</v>
      </c>
      <c r="Z331" s="46">
        <v>1.0</v>
      </c>
      <c r="AA331" s="46">
        <v>0.0</v>
      </c>
      <c r="AB331" s="46">
        <v>0.0</v>
      </c>
      <c r="AC331" s="46">
        <v>0.0</v>
      </c>
      <c r="AD331" s="46">
        <v>0.0</v>
      </c>
      <c r="AE331" s="46">
        <v>0.0</v>
      </c>
      <c r="AF331" s="44" t="s">
        <v>61</v>
      </c>
      <c r="AG331" s="48" t="b">
        <v>0</v>
      </c>
      <c r="AH331" s="48" t="b">
        <v>0</v>
      </c>
      <c r="AI331" s="48" t="b">
        <v>0</v>
      </c>
      <c r="AJ331" s="48" t="b">
        <v>0</v>
      </c>
      <c r="AK331" s="48" t="b">
        <v>0</v>
      </c>
      <c r="AL331" s="48" t="b">
        <v>0</v>
      </c>
      <c r="AM331" s="134"/>
      <c r="AN331" s="100">
        <v>46157.0</v>
      </c>
      <c r="AO331" s="35" t="s">
        <v>1795</v>
      </c>
      <c r="AP331" s="36"/>
      <c r="AQ331" s="37"/>
      <c r="AR331" s="37"/>
      <c r="AS331" s="35"/>
      <c r="AT331" s="39" t="b">
        <v>1</v>
      </c>
      <c r="AU331" s="51" t="b">
        <v>0</v>
      </c>
      <c r="AV331" s="51" t="b">
        <v>0</v>
      </c>
      <c r="AW331" s="40"/>
    </row>
    <row r="332" outlineLevel="1">
      <c r="A332" s="41"/>
      <c r="B332" s="26" t="s">
        <v>1798</v>
      </c>
      <c r="C332" s="44" t="s">
        <v>1793</v>
      </c>
      <c r="D332" s="44" t="s">
        <v>50</v>
      </c>
      <c r="E332" s="46">
        <v>2020.0</v>
      </c>
      <c r="F332" s="44" t="s">
        <v>51</v>
      </c>
      <c r="G332" s="44" t="s">
        <v>643</v>
      </c>
      <c r="H332" s="44" t="s">
        <v>97</v>
      </c>
      <c r="I332" s="44" t="s">
        <v>97</v>
      </c>
      <c r="J332" s="44" t="s">
        <v>108</v>
      </c>
      <c r="K332" s="44" t="s">
        <v>97</v>
      </c>
      <c r="L332" s="44" t="s">
        <v>1799</v>
      </c>
      <c r="M332" s="44" t="s">
        <v>1800</v>
      </c>
      <c r="N332" s="44" t="s">
        <v>111</v>
      </c>
      <c r="O332" s="44" t="s">
        <v>59</v>
      </c>
      <c r="P332" s="44" t="s">
        <v>1801</v>
      </c>
      <c r="Q332" s="45">
        <v>46157.65114583333</v>
      </c>
      <c r="R332" s="45">
        <v>46157.65467592593</v>
      </c>
      <c r="S332" s="46">
        <v>279.0</v>
      </c>
      <c r="T332" s="45">
        <v>46157.65917824074</v>
      </c>
      <c r="U332" s="46">
        <v>772.0</v>
      </c>
      <c r="V332" s="46">
        <v>2.0</v>
      </c>
      <c r="W332" s="47">
        <v>922.5</v>
      </c>
      <c r="X332" s="46">
        <v>1.0</v>
      </c>
      <c r="Y332" s="46">
        <v>0.0</v>
      </c>
      <c r="Z332" s="46">
        <v>1.0</v>
      </c>
      <c r="AA332" s="46">
        <v>0.0</v>
      </c>
      <c r="AB332" s="46">
        <v>0.0</v>
      </c>
      <c r="AC332" s="46">
        <v>0.0</v>
      </c>
      <c r="AD332" s="46">
        <v>0.0</v>
      </c>
      <c r="AE332" s="46">
        <v>0.0</v>
      </c>
      <c r="AF332" s="44" t="s">
        <v>61</v>
      </c>
      <c r="AG332" s="48" t="b">
        <v>0</v>
      </c>
      <c r="AH332" s="48" t="b">
        <v>0</v>
      </c>
      <c r="AI332" s="48" t="b">
        <v>0</v>
      </c>
      <c r="AJ332" s="48" t="b">
        <v>0</v>
      </c>
      <c r="AK332" s="48" t="b">
        <v>0</v>
      </c>
      <c r="AL332" s="48" t="b">
        <v>0</v>
      </c>
      <c r="AM332" s="83"/>
      <c r="AN332" s="100">
        <v>46157.0</v>
      </c>
      <c r="AO332" s="35" t="s">
        <v>1800</v>
      </c>
      <c r="AP332" s="36"/>
      <c r="AQ332" s="37"/>
      <c r="AR332" s="37"/>
      <c r="AS332" s="35"/>
      <c r="AT332" s="39" t="b">
        <v>1</v>
      </c>
      <c r="AU332" s="51" t="b">
        <v>0</v>
      </c>
      <c r="AV332" s="51" t="b">
        <v>0</v>
      </c>
      <c r="AW332" s="40"/>
    </row>
    <row r="333" outlineLevel="1">
      <c r="A333" s="41"/>
      <c r="B333" s="26" t="s">
        <v>1802</v>
      </c>
      <c r="C333" s="44" t="s">
        <v>1793</v>
      </c>
      <c r="D333" s="44" t="s">
        <v>50</v>
      </c>
      <c r="E333" s="46">
        <v>2020.0</v>
      </c>
      <c r="F333" s="44" t="s">
        <v>51</v>
      </c>
      <c r="G333" s="44" t="s">
        <v>643</v>
      </c>
      <c r="H333" s="44" t="s">
        <v>97</v>
      </c>
      <c r="I333" s="44" t="s">
        <v>97</v>
      </c>
      <c r="J333" s="44" t="s">
        <v>108</v>
      </c>
      <c r="K333" s="44" t="s">
        <v>97</v>
      </c>
      <c r="L333" s="44" t="s">
        <v>1799</v>
      </c>
      <c r="M333" s="44" t="s">
        <v>1803</v>
      </c>
      <c r="N333" s="44" t="s">
        <v>111</v>
      </c>
      <c r="O333" s="44" t="s">
        <v>59</v>
      </c>
      <c r="P333" s="44" t="s">
        <v>1804</v>
      </c>
      <c r="Q333" s="45">
        <v>46157.69565972222</v>
      </c>
      <c r="R333" s="45">
        <v>46157.69799768519</v>
      </c>
      <c r="S333" s="46">
        <v>179.0</v>
      </c>
      <c r="T333" s="45">
        <v>46157.701215277775</v>
      </c>
      <c r="U333" s="46">
        <v>563.0</v>
      </c>
      <c r="V333" s="46">
        <v>4.0</v>
      </c>
      <c r="W333" s="47">
        <v>700.0</v>
      </c>
      <c r="X333" s="46">
        <v>0.0</v>
      </c>
      <c r="Y333" s="46">
        <v>0.0</v>
      </c>
      <c r="Z333" s="46">
        <v>1.0</v>
      </c>
      <c r="AA333" s="46">
        <v>0.0</v>
      </c>
      <c r="AB333" s="46">
        <v>0.0</v>
      </c>
      <c r="AC333" s="46">
        <v>0.0</v>
      </c>
      <c r="AD333" s="46">
        <v>0.0</v>
      </c>
      <c r="AE333" s="46">
        <v>0.0</v>
      </c>
      <c r="AF333" s="44" t="s">
        <v>61</v>
      </c>
      <c r="AG333" s="48" t="b">
        <v>0</v>
      </c>
      <c r="AH333" s="48" t="b">
        <v>0</v>
      </c>
      <c r="AI333" s="48" t="b">
        <v>0</v>
      </c>
      <c r="AJ333" s="48" t="b">
        <v>0</v>
      </c>
      <c r="AK333" s="48" t="b">
        <v>0</v>
      </c>
      <c r="AL333" s="48" t="b">
        <v>0</v>
      </c>
      <c r="AM333" s="191" t="s">
        <v>143</v>
      </c>
      <c r="AN333" s="100">
        <v>46157.0</v>
      </c>
      <c r="AO333" s="35" t="s">
        <v>1803</v>
      </c>
      <c r="AP333" s="36"/>
      <c r="AQ333" s="37"/>
      <c r="AR333" s="37"/>
      <c r="AS333" s="50"/>
      <c r="AT333" s="39" t="b">
        <v>1</v>
      </c>
      <c r="AU333" s="51" t="b">
        <v>0</v>
      </c>
      <c r="AV333" s="51" t="b">
        <v>0</v>
      </c>
      <c r="AW333" s="40"/>
    </row>
    <row r="334" outlineLevel="1">
      <c r="A334" s="41"/>
      <c r="B334" s="26" t="s">
        <v>1805</v>
      </c>
      <c r="C334" s="57" t="s">
        <v>1806</v>
      </c>
      <c r="D334" s="57" t="s">
        <v>50</v>
      </c>
      <c r="E334" s="60">
        <v>2021.0</v>
      </c>
      <c r="F334" s="57" t="s">
        <v>51</v>
      </c>
      <c r="G334" s="57" t="s">
        <v>71</v>
      </c>
      <c r="H334" s="57" t="s">
        <v>1583</v>
      </c>
      <c r="I334" s="57" t="s">
        <v>1584</v>
      </c>
      <c r="J334" s="57" t="s">
        <v>55</v>
      </c>
      <c r="K334" s="57" t="s">
        <v>1583</v>
      </c>
      <c r="L334" s="57" t="s">
        <v>1585</v>
      </c>
      <c r="M334" s="57" t="s">
        <v>1807</v>
      </c>
      <c r="N334" s="57" t="s">
        <v>58</v>
      </c>
      <c r="O334" s="57" t="s">
        <v>59</v>
      </c>
      <c r="P334" s="57" t="s">
        <v>1808</v>
      </c>
      <c r="Q334" s="59">
        <v>46157.79409722222</v>
      </c>
      <c r="R334" s="59">
        <v>46157.79744212963</v>
      </c>
      <c r="S334" s="60">
        <v>237.0</v>
      </c>
      <c r="T334" s="59">
        <v>46157.80399305555</v>
      </c>
      <c r="U334" s="60">
        <v>930.0</v>
      </c>
      <c r="V334" s="60">
        <v>2.0</v>
      </c>
      <c r="W334" s="61">
        <v>4917.5</v>
      </c>
      <c r="X334" s="60">
        <v>6.0</v>
      </c>
      <c r="Y334" s="60">
        <v>0.0</v>
      </c>
      <c r="Z334" s="60">
        <v>3.0</v>
      </c>
      <c r="AA334" s="60">
        <v>0.0</v>
      </c>
      <c r="AB334" s="60">
        <v>1.0</v>
      </c>
      <c r="AC334" s="60">
        <v>0.0</v>
      </c>
      <c r="AD334" s="60">
        <v>3.0</v>
      </c>
      <c r="AE334" s="60">
        <v>0.0</v>
      </c>
      <c r="AF334" s="57" t="s">
        <v>61</v>
      </c>
      <c r="AG334" s="62" t="b">
        <v>0</v>
      </c>
      <c r="AH334" s="62" t="b">
        <v>0</v>
      </c>
      <c r="AI334" s="62" t="b">
        <v>0</v>
      </c>
      <c r="AJ334" s="62" t="b">
        <v>0</v>
      </c>
      <c r="AK334" s="62" t="b">
        <v>0</v>
      </c>
      <c r="AL334" s="62" t="b">
        <v>0</v>
      </c>
      <c r="AM334" s="58"/>
      <c r="AN334" s="100">
        <v>46157.0</v>
      </c>
      <c r="AO334" s="35" t="s">
        <v>1807</v>
      </c>
      <c r="AP334" s="36"/>
      <c r="AQ334" s="37"/>
      <c r="AR334" s="37"/>
      <c r="AS334" s="35"/>
      <c r="AT334" s="39" t="b">
        <v>1</v>
      </c>
      <c r="AU334" s="51" t="b">
        <v>0</v>
      </c>
      <c r="AV334" s="51" t="b">
        <v>0</v>
      </c>
      <c r="AW334" s="40"/>
    </row>
    <row r="335" outlineLevel="1">
      <c r="A335" s="41"/>
      <c r="B335" s="26" t="s">
        <v>1809</v>
      </c>
      <c r="C335" s="57" t="s">
        <v>1806</v>
      </c>
      <c r="D335" s="57" t="s">
        <v>50</v>
      </c>
      <c r="E335" s="60">
        <v>2021.0</v>
      </c>
      <c r="F335" s="57" t="s">
        <v>51</v>
      </c>
      <c r="G335" s="57" t="s">
        <v>52</v>
      </c>
      <c r="H335" s="57" t="s">
        <v>1583</v>
      </c>
      <c r="I335" s="57" t="s">
        <v>1584</v>
      </c>
      <c r="J335" s="57" t="s">
        <v>55</v>
      </c>
      <c r="K335" s="57" t="s">
        <v>1583</v>
      </c>
      <c r="L335" s="57" t="s">
        <v>1585</v>
      </c>
      <c r="M335" s="57" t="s">
        <v>1810</v>
      </c>
      <c r="N335" s="57" t="s">
        <v>58</v>
      </c>
      <c r="O335" s="57" t="s">
        <v>59</v>
      </c>
      <c r="P335" s="57" t="s">
        <v>1811</v>
      </c>
      <c r="Q335" s="59">
        <v>46157.834444444445</v>
      </c>
      <c r="R335" s="59">
        <v>46157.83877314815</v>
      </c>
      <c r="S335" s="60">
        <v>357.0</v>
      </c>
      <c r="T335" s="59">
        <v>46157.85229166667</v>
      </c>
      <c r="U335" s="60">
        <v>1683.0</v>
      </c>
      <c r="V335" s="60">
        <v>2.0</v>
      </c>
      <c r="W335" s="61">
        <v>4292.5</v>
      </c>
      <c r="X335" s="60">
        <v>6.0</v>
      </c>
      <c r="Y335" s="60">
        <v>0.0</v>
      </c>
      <c r="Z335" s="60">
        <v>3.0</v>
      </c>
      <c r="AA335" s="60">
        <v>0.0</v>
      </c>
      <c r="AB335" s="60">
        <v>0.0</v>
      </c>
      <c r="AC335" s="60">
        <v>0.0</v>
      </c>
      <c r="AD335" s="60">
        <v>1.0</v>
      </c>
      <c r="AE335" s="60">
        <v>0.0</v>
      </c>
      <c r="AF335" s="57" t="s">
        <v>61</v>
      </c>
      <c r="AG335" s="62" t="b">
        <v>0</v>
      </c>
      <c r="AH335" s="62" t="b">
        <v>0</v>
      </c>
      <c r="AI335" s="62" t="b">
        <v>0</v>
      </c>
      <c r="AJ335" s="62" t="b">
        <v>0</v>
      </c>
      <c r="AK335" s="62" t="b">
        <v>0</v>
      </c>
      <c r="AL335" s="62" t="b">
        <v>0</v>
      </c>
      <c r="AM335" s="192" t="s">
        <v>1812</v>
      </c>
      <c r="AN335" s="100">
        <v>46157.0</v>
      </c>
      <c r="AO335" s="35" t="s">
        <v>1810</v>
      </c>
      <c r="AP335" s="36"/>
      <c r="AQ335" s="37"/>
      <c r="AR335" s="37"/>
      <c r="AS335" s="50"/>
      <c r="AT335" s="39" t="b">
        <v>1</v>
      </c>
      <c r="AU335" s="51" t="b">
        <v>0</v>
      </c>
      <c r="AV335" s="51" t="b">
        <v>0</v>
      </c>
      <c r="AW335" s="40"/>
    </row>
    <row r="336" outlineLevel="1">
      <c r="A336" s="41"/>
      <c r="B336" s="26" t="s">
        <v>1813</v>
      </c>
      <c r="C336" s="44" t="s">
        <v>1814</v>
      </c>
      <c r="D336" s="44" t="s">
        <v>50</v>
      </c>
      <c r="E336" s="46">
        <v>2021.0</v>
      </c>
      <c r="F336" s="44" t="s">
        <v>51</v>
      </c>
      <c r="G336" s="44" t="s">
        <v>71</v>
      </c>
      <c r="H336" s="44" t="s">
        <v>1815</v>
      </c>
      <c r="I336" s="44" t="s">
        <v>258</v>
      </c>
      <c r="J336" s="44" t="s">
        <v>55</v>
      </c>
      <c r="K336" s="44" t="s">
        <v>1815</v>
      </c>
      <c r="L336" s="44" t="s">
        <v>1816</v>
      </c>
      <c r="M336" s="44" t="s">
        <v>1817</v>
      </c>
      <c r="N336" s="44" t="s">
        <v>58</v>
      </c>
      <c r="O336" s="44" t="s">
        <v>59</v>
      </c>
      <c r="P336" s="44" t="s">
        <v>1818</v>
      </c>
      <c r="Q336" s="45">
        <v>46157.566099537034</v>
      </c>
      <c r="R336" s="45">
        <v>46157.57305555556</v>
      </c>
      <c r="S336" s="46">
        <v>591.0</v>
      </c>
      <c r="T336" s="45">
        <v>46157.57554398148</v>
      </c>
      <c r="U336" s="46">
        <v>891.0</v>
      </c>
      <c r="V336" s="46">
        <v>2.0</v>
      </c>
      <c r="W336" s="47">
        <v>2060.0</v>
      </c>
      <c r="X336" s="46">
        <v>0.0</v>
      </c>
      <c r="Y336" s="46">
        <v>1.0</v>
      </c>
      <c r="Z336" s="46">
        <v>1.0</v>
      </c>
      <c r="AA336" s="46">
        <v>1.0</v>
      </c>
      <c r="AB336" s="46">
        <v>0.0</v>
      </c>
      <c r="AC336" s="46">
        <v>0.0</v>
      </c>
      <c r="AD336" s="46">
        <v>0.0</v>
      </c>
      <c r="AE336" s="46">
        <v>0.0</v>
      </c>
      <c r="AF336" s="44" t="s">
        <v>61</v>
      </c>
      <c r="AG336" s="48" t="b">
        <v>0</v>
      </c>
      <c r="AH336" s="48" t="b">
        <v>0</v>
      </c>
      <c r="AI336" s="48" t="b">
        <v>0</v>
      </c>
      <c r="AJ336" s="48" t="b">
        <v>0</v>
      </c>
      <c r="AK336" s="48" t="b">
        <v>0</v>
      </c>
      <c r="AL336" s="48" t="b">
        <v>0</v>
      </c>
      <c r="AM336" s="134"/>
      <c r="AN336" s="100">
        <v>46157.0</v>
      </c>
      <c r="AO336" s="35" t="s">
        <v>1817</v>
      </c>
      <c r="AP336" s="36"/>
      <c r="AQ336" s="37"/>
      <c r="AR336" s="37"/>
      <c r="AS336" s="35" t="s">
        <v>1819</v>
      </c>
      <c r="AT336" s="39" t="b">
        <v>0</v>
      </c>
      <c r="AU336" s="39" t="b">
        <v>1</v>
      </c>
      <c r="AV336" s="51" t="b">
        <v>0</v>
      </c>
      <c r="AW336" s="40"/>
    </row>
    <row r="337" outlineLevel="1">
      <c r="A337" s="41"/>
      <c r="B337" s="26" t="s">
        <v>1820</v>
      </c>
      <c r="C337" s="44" t="s">
        <v>1814</v>
      </c>
      <c r="D337" s="44" t="s">
        <v>50</v>
      </c>
      <c r="E337" s="46">
        <v>2021.0</v>
      </c>
      <c r="F337" s="44" t="s">
        <v>51</v>
      </c>
      <c r="G337" s="44" t="s">
        <v>52</v>
      </c>
      <c r="H337" s="44" t="s">
        <v>1815</v>
      </c>
      <c r="I337" s="44" t="s">
        <v>258</v>
      </c>
      <c r="J337" s="44" t="s">
        <v>55</v>
      </c>
      <c r="K337" s="44" t="s">
        <v>1815</v>
      </c>
      <c r="L337" s="44" t="s">
        <v>1816</v>
      </c>
      <c r="M337" s="44" t="s">
        <v>1821</v>
      </c>
      <c r="N337" s="44" t="s">
        <v>58</v>
      </c>
      <c r="O337" s="44" t="s">
        <v>59</v>
      </c>
      <c r="P337" s="44" t="s">
        <v>1822</v>
      </c>
      <c r="Q337" s="45">
        <v>46157.5834375</v>
      </c>
      <c r="R337" s="45">
        <v>46157.588784722226</v>
      </c>
      <c r="S337" s="46">
        <v>452.0</v>
      </c>
      <c r="T337" s="45">
        <v>46157.5925462963</v>
      </c>
      <c r="U337" s="46">
        <v>862.0</v>
      </c>
      <c r="V337" s="46">
        <v>4.0</v>
      </c>
      <c r="W337" s="47">
        <v>1485.0</v>
      </c>
      <c r="X337" s="46">
        <v>0.0</v>
      </c>
      <c r="Y337" s="46">
        <v>0.0</v>
      </c>
      <c r="Z337" s="46">
        <v>1.0</v>
      </c>
      <c r="AA337" s="46">
        <v>1.0</v>
      </c>
      <c r="AB337" s="46">
        <v>0.0</v>
      </c>
      <c r="AC337" s="46">
        <v>0.0</v>
      </c>
      <c r="AD337" s="46">
        <v>0.0</v>
      </c>
      <c r="AE337" s="46">
        <v>0.0</v>
      </c>
      <c r="AF337" s="44" t="s">
        <v>61</v>
      </c>
      <c r="AG337" s="48" t="b">
        <v>0</v>
      </c>
      <c r="AH337" s="48" t="b">
        <v>0</v>
      </c>
      <c r="AI337" s="48" t="b">
        <v>0</v>
      </c>
      <c r="AJ337" s="48" t="b">
        <v>0</v>
      </c>
      <c r="AK337" s="48" t="b">
        <v>0</v>
      </c>
      <c r="AL337" s="48" t="b">
        <v>0</v>
      </c>
      <c r="AM337" s="191" t="s">
        <v>1558</v>
      </c>
      <c r="AN337" s="100">
        <v>46157.0</v>
      </c>
      <c r="AO337" s="35" t="s">
        <v>1821</v>
      </c>
      <c r="AP337" s="36"/>
      <c r="AQ337" s="37"/>
      <c r="AR337" s="37"/>
      <c r="AS337" s="50"/>
      <c r="AT337" s="39" t="b">
        <v>0</v>
      </c>
      <c r="AU337" s="39" t="b">
        <v>1</v>
      </c>
      <c r="AV337" s="51" t="b">
        <v>0</v>
      </c>
      <c r="AW337" s="40"/>
    </row>
    <row r="338" outlineLevel="1">
      <c r="A338" s="41"/>
      <c r="B338" s="26" t="s">
        <v>1823</v>
      </c>
      <c r="C338" s="57" t="s">
        <v>1824</v>
      </c>
      <c r="D338" s="57" t="s">
        <v>50</v>
      </c>
      <c r="E338" s="60">
        <v>2020.0</v>
      </c>
      <c r="F338" s="57" t="s">
        <v>51</v>
      </c>
      <c r="G338" s="57" t="s">
        <v>52</v>
      </c>
      <c r="H338" s="57" t="s">
        <v>1825</v>
      </c>
      <c r="I338" s="57" t="s">
        <v>1826</v>
      </c>
      <c r="J338" s="57" t="s">
        <v>55</v>
      </c>
      <c r="K338" s="57" t="s">
        <v>1825</v>
      </c>
      <c r="L338" s="57" t="s">
        <v>1827</v>
      </c>
      <c r="M338" s="57" t="s">
        <v>1828</v>
      </c>
      <c r="N338" s="57" t="s">
        <v>58</v>
      </c>
      <c r="O338" s="57" t="s">
        <v>59</v>
      </c>
      <c r="P338" s="57" t="s">
        <v>1829</v>
      </c>
      <c r="Q338" s="59">
        <v>46157.906851851854</v>
      </c>
      <c r="R338" s="59">
        <v>46157.91003472222</v>
      </c>
      <c r="S338" s="60">
        <v>221.0</v>
      </c>
      <c r="T338" s="59">
        <v>46157.91318287037</v>
      </c>
      <c r="U338" s="60">
        <v>671.0</v>
      </c>
      <c r="V338" s="60">
        <v>2.0</v>
      </c>
      <c r="W338" s="61">
        <v>2272.5</v>
      </c>
      <c r="X338" s="60">
        <v>0.0</v>
      </c>
      <c r="Y338" s="60">
        <v>0.0</v>
      </c>
      <c r="Z338" s="60">
        <v>1.0</v>
      </c>
      <c r="AA338" s="60">
        <v>3.0</v>
      </c>
      <c r="AB338" s="60">
        <v>0.0</v>
      </c>
      <c r="AC338" s="60">
        <v>0.0</v>
      </c>
      <c r="AD338" s="60">
        <v>0.0</v>
      </c>
      <c r="AE338" s="60">
        <v>0.0</v>
      </c>
      <c r="AF338" s="57" t="s">
        <v>61</v>
      </c>
      <c r="AG338" s="62" t="b">
        <v>0</v>
      </c>
      <c r="AH338" s="62" t="b">
        <v>0</v>
      </c>
      <c r="AI338" s="62" t="b">
        <v>0</v>
      </c>
      <c r="AJ338" s="62" t="b">
        <v>0</v>
      </c>
      <c r="AK338" s="62" t="b">
        <v>0</v>
      </c>
      <c r="AL338" s="62" t="b">
        <v>0</v>
      </c>
      <c r="AM338" s="58"/>
      <c r="AN338" s="100">
        <v>46157.0</v>
      </c>
      <c r="AO338" s="35" t="s">
        <v>1828</v>
      </c>
      <c r="AP338" s="36" t="s">
        <v>62</v>
      </c>
      <c r="AQ338" s="37"/>
      <c r="AR338" s="37" t="s">
        <v>1830</v>
      </c>
      <c r="AS338" s="35" t="s">
        <v>1831</v>
      </c>
      <c r="AT338" s="39" t="b">
        <v>0</v>
      </c>
      <c r="AU338" s="39" t="b">
        <v>1</v>
      </c>
      <c r="AV338" s="39" t="b">
        <v>1</v>
      </c>
      <c r="AW338" s="40"/>
    </row>
    <row r="339" outlineLevel="1">
      <c r="A339" s="41"/>
      <c r="B339" s="26" t="s">
        <v>1832</v>
      </c>
      <c r="C339" s="57" t="s">
        <v>1824</v>
      </c>
      <c r="D339" s="57" t="s">
        <v>50</v>
      </c>
      <c r="E339" s="60">
        <v>2020.0</v>
      </c>
      <c r="F339" s="57" t="s">
        <v>51</v>
      </c>
      <c r="G339" s="57" t="s">
        <v>52</v>
      </c>
      <c r="H339" s="57" t="s">
        <v>1825</v>
      </c>
      <c r="I339" s="57" t="s">
        <v>1826</v>
      </c>
      <c r="J339" s="57" t="s">
        <v>55</v>
      </c>
      <c r="K339" s="57" t="s">
        <v>1825</v>
      </c>
      <c r="L339" s="57" t="s">
        <v>1827</v>
      </c>
      <c r="M339" s="57" t="s">
        <v>1833</v>
      </c>
      <c r="N339" s="57" t="s">
        <v>58</v>
      </c>
      <c r="O339" s="57" t="s">
        <v>59</v>
      </c>
      <c r="P339" s="57" t="s">
        <v>1834</v>
      </c>
      <c r="Q339" s="59">
        <v>46157.929444444446</v>
      </c>
      <c r="R339" s="59">
        <v>46157.93387731481</v>
      </c>
      <c r="S339" s="60">
        <v>364.0</v>
      </c>
      <c r="T339" s="59">
        <v>46157.93907407407</v>
      </c>
      <c r="U339" s="60">
        <v>932.0</v>
      </c>
      <c r="V339" s="60">
        <v>4.0</v>
      </c>
      <c r="W339" s="61">
        <v>1475.0</v>
      </c>
      <c r="X339" s="60">
        <v>0.0</v>
      </c>
      <c r="Y339" s="60">
        <v>0.0</v>
      </c>
      <c r="Z339" s="60">
        <v>1.0</v>
      </c>
      <c r="AA339" s="60">
        <v>0.0</v>
      </c>
      <c r="AB339" s="60">
        <v>0.0</v>
      </c>
      <c r="AC339" s="60">
        <v>0.0</v>
      </c>
      <c r="AD339" s="60">
        <v>0.0</v>
      </c>
      <c r="AE339" s="60">
        <v>0.0</v>
      </c>
      <c r="AF339" s="57" t="s">
        <v>61</v>
      </c>
      <c r="AG339" s="62" t="b">
        <v>0</v>
      </c>
      <c r="AH339" s="62" t="b">
        <v>0</v>
      </c>
      <c r="AI339" s="62" t="b">
        <v>0</v>
      </c>
      <c r="AJ339" s="62" t="b">
        <v>0</v>
      </c>
      <c r="AK339" s="62" t="b">
        <v>0</v>
      </c>
      <c r="AL339" s="62" t="b">
        <v>0</v>
      </c>
      <c r="AM339" s="192" t="s">
        <v>589</v>
      </c>
      <c r="AN339" s="100">
        <v>46157.0</v>
      </c>
      <c r="AO339" s="35" t="s">
        <v>1833</v>
      </c>
      <c r="AP339" s="36"/>
      <c r="AQ339" s="37"/>
      <c r="AR339" s="37"/>
      <c r="AS339" s="50"/>
      <c r="AT339" s="39" t="b">
        <v>1</v>
      </c>
      <c r="AU339" s="51" t="b">
        <v>0</v>
      </c>
      <c r="AV339" s="51" t="b">
        <v>0</v>
      </c>
      <c r="AW339" s="40"/>
    </row>
    <row r="340" outlineLevel="1">
      <c r="A340" s="41"/>
      <c r="B340" s="26" t="s">
        <v>1835</v>
      </c>
      <c r="C340" s="67" t="s">
        <v>1836</v>
      </c>
      <c r="D340" s="67" t="s">
        <v>50</v>
      </c>
      <c r="E340" s="69">
        <v>2020.0</v>
      </c>
      <c r="F340" s="67" t="s">
        <v>51</v>
      </c>
      <c r="G340" s="67" t="s">
        <v>52</v>
      </c>
      <c r="H340" s="67" t="s">
        <v>1837</v>
      </c>
      <c r="I340" s="67" t="s">
        <v>1838</v>
      </c>
      <c r="J340" s="67" t="s">
        <v>55</v>
      </c>
      <c r="K340" s="67" t="s">
        <v>1837</v>
      </c>
      <c r="L340" s="67" t="s">
        <v>1839</v>
      </c>
      <c r="M340" s="67" t="s">
        <v>1840</v>
      </c>
      <c r="N340" s="67" t="s">
        <v>58</v>
      </c>
      <c r="O340" s="67" t="s">
        <v>59</v>
      </c>
      <c r="P340" s="67" t="s">
        <v>1841</v>
      </c>
      <c r="Q340" s="68">
        <v>46157.761828703704</v>
      </c>
      <c r="R340" s="68">
        <v>46157.76384259259</v>
      </c>
      <c r="S340" s="69">
        <v>159.0</v>
      </c>
      <c r="T340" s="68">
        <v>46157.76825231482</v>
      </c>
      <c r="U340" s="69">
        <v>1232.0</v>
      </c>
      <c r="V340" s="69">
        <v>2.0</v>
      </c>
      <c r="W340" s="70">
        <v>8047.5</v>
      </c>
      <c r="X340" s="69">
        <v>1.0</v>
      </c>
      <c r="Y340" s="69">
        <v>3.0</v>
      </c>
      <c r="Z340" s="69">
        <v>7.0</v>
      </c>
      <c r="AA340" s="69">
        <v>3.0</v>
      </c>
      <c r="AB340" s="69">
        <v>0.0</v>
      </c>
      <c r="AC340" s="69">
        <v>0.0</v>
      </c>
      <c r="AD340" s="69">
        <v>0.0</v>
      </c>
      <c r="AE340" s="69">
        <v>0.0</v>
      </c>
      <c r="AF340" s="67" t="s">
        <v>61</v>
      </c>
      <c r="AG340" s="71" t="b">
        <v>0</v>
      </c>
      <c r="AH340" s="71" t="b">
        <v>0</v>
      </c>
      <c r="AI340" s="71" t="b">
        <v>0</v>
      </c>
      <c r="AJ340" s="71" t="b">
        <v>0</v>
      </c>
      <c r="AK340" s="71" t="b">
        <v>0</v>
      </c>
      <c r="AL340" s="71" t="b">
        <v>0</v>
      </c>
      <c r="AM340" s="137"/>
      <c r="AN340" s="136">
        <v>46157.0</v>
      </c>
      <c r="AO340" s="35" t="s">
        <v>1840</v>
      </c>
      <c r="AP340" s="36"/>
      <c r="AQ340" s="37"/>
      <c r="AR340" s="37"/>
      <c r="AS340" s="50"/>
      <c r="AT340" s="39" t="b">
        <v>1</v>
      </c>
      <c r="AU340" s="51" t="b">
        <v>0</v>
      </c>
      <c r="AV340" s="51" t="b">
        <v>0</v>
      </c>
      <c r="AW340" s="40"/>
    </row>
    <row r="341" outlineLevel="1">
      <c r="A341" s="41"/>
      <c r="B341" s="26" t="s">
        <v>1842</v>
      </c>
      <c r="C341" s="67" t="s">
        <v>1836</v>
      </c>
      <c r="D341" s="67" t="s">
        <v>50</v>
      </c>
      <c r="E341" s="69">
        <v>2020.0</v>
      </c>
      <c r="F341" s="67" t="s">
        <v>51</v>
      </c>
      <c r="G341" s="67" t="s">
        <v>52</v>
      </c>
      <c r="H341" s="67" t="s">
        <v>1837</v>
      </c>
      <c r="I341" s="67" t="s">
        <v>1838</v>
      </c>
      <c r="J341" s="67" t="s">
        <v>55</v>
      </c>
      <c r="K341" s="67" t="s">
        <v>1837</v>
      </c>
      <c r="L341" s="67" t="s">
        <v>1839</v>
      </c>
      <c r="M341" s="67" t="s">
        <v>1843</v>
      </c>
      <c r="N341" s="67" t="s">
        <v>58</v>
      </c>
      <c r="O341" s="67" t="s">
        <v>59</v>
      </c>
      <c r="P341" s="67" t="s">
        <v>1844</v>
      </c>
      <c r="Q341" s="68">
        <v>46157.77724537037</v>
      </c>
      <c r="R341" s="68">
        <v>46157.780127314814</v>
      </c>
      <c r="S341" s="69">
        <v>234.0</v>
      </c>
      <c r="T341" s="68">
        <v>46157.7840162037</v>
      </c>
      <c r="U341" s="69">
        <v>969.0</v>
      </c>
      <c r="V341" s="69">
        <v>2.0</v>
      </c>
      <c r="W341" s="70">
        <v>8047.5</v>
      </c>
      <c r="X341" s="69">
        <v>1.0</v>
      </c>
      <c r="Y341" s="69">
        <v>3.0</v>
      </c>
      <c r="Z341" s="69">
        <v>7.0</v>
      </c>
      <c r="AA341" s="69">
        <v>3.0</v>
      </c>
      <c r="AB341" s="69">
        <v>0.0</v>
      </c>
      <c r="AC341" s="69">
        <v>0.0</v>
      </c>
      <c r="AD341" s="69">
        <v>0.0</v>
      </c>
      <c r="AE341" s="69">
        <v>0.0</v>
      </c>
      <c r="AF341" s="67" t="s">
        <v>61</v>
      </c>
      <c r="AG341" s="71" t="b">
        <v>0</v>
      </c>
      <c r="AH341" s="71" t="b">
        <v>0</v>
      </c>
      <c r="AI341" s="71" t="b">
        <v>0</v>
      </c>
      <c r="AJ341" s="71" t="b">
        <v>0</v>
      </c>
      <c r="AK341" s="71" t="b">
        <v>0</v>
      </c>
      <c r="AL341" s="71" t="b">
        <v>0</v>
      </c>
      <c r="AM341" s="83"/>
      <c r="AN341" s="100">
        <v>46157.0</v>
      </c>
      <c r="AO341" s="35" t="s">
        <v>1843</v>
      </c>
      <c r="AP341" s="36"/>
      <c r="AQ341" s="37"/>
      <c r="AR341" s="37"/>
      <c r="AS341" s="50"/>
      <c r="AT341" s="39" t="b">
        <v>1</v>
      </c>
      <c r="AU341" s="51" t="b">
        <v>0</v>
      </c>
      <c r="AV341" s="51" t="b">
        <v>0</v>
      </c>
      <c r="AW341" s="40"/>
    </row>
    <row r="342" outlineLevel="1">
      <c r="A342" s="41"/>
      <c r="B342" s="26" t="s">
        <v>1845</v>
      </c>
      <c r="C342" s="67" t="s">
        <v>1836</v>
      </c>
      <c r="D342" s="67" t="s">
        <v>50</v>
      </c>
      <c r="E342" s="69">
        <v>2020.0</v>
      </c>
      <c r="F342" s="67" t="s">
        <v>51</v>
      </c>
      <c r="G342" s="67" t="s">
        <v>52</v>
      </c>
      <c r="H342" s="67" t="s">
        <v>1837</v>
      </c>
      <c r="I342" s="67" t="s">
        <v>1838</v>
      </c>
      <c r="J342" s="67" t="s">
        <v>55</v>
      </c>
      <c r="K342" s="67" t="s">
        <v>1837</v>
      </c>
      <c r="L342" s="67" t="s">
        <v>1839</v>
      </c>
      <c r="M342" s="67" t="s">
        <v>1846</v>
      </c>
      <c r="N342" s="67" t="s">
        <v>58</v>
      </c>
      <c r="O342" s="67" t="s">
        <v>59</v>
      </c>
      <c r="P342" s="67" t="s">
        <v>1847</v>
      </c>
      <c r="Q342" s="68">
        <v>46157.81309027778</v>
      </c>
      <c r="R342" s="68">
        <v>46157.814722222225</v>
      </c>
      <c r="S342" s="69">
        <v>104.0</v>
      </c>
      <c r="T342" s="68">
        <v>46157.81912037037</v>
      </c>
      <c r="U342" s="69">
        <v>745.0</v>
      </c>
      <c r="V342" s="69">
        <v>2.0</v>
      </c>
      <c r="W342" s="70">
        <v>7262.5</v>
      </c>
      <c r="X342" s="69">
        <v>0.0</v>
      </c>
      <c r="Y342" s="69">
        <v>3.0</v>
      </c>
      <c r="Z342" s="69">
        <v>7.0</v>
      </c>
      <c r="AA342" s="69">
        <v>3.0</v>
      </c>
      <c r="AB342" s="69">
        <v>0.0</v>
      </c>
      <c r="AC342" s="69">
        <v>0.0</v>
      </c>
      <c r="AD342" s="69">
        <v>0.0</v>
      </c>
      <c r="AE342" s="69">
        <v>0.0</v>
      </c>
      <c r="AF342" s="67" t="s">
        <v>61</v>
      </c>
      <c r="AG342" s="71" t="b">
        <v>0</v>
      </c>
      <c r="AH342" s="71" t="b">
        <v>0</v>
      </c>
      <c r="AI342" s="71" t="b">
        <v>0</v>
      </c>
      <c r="AJ342" s="71" t="b">
        <v>0</v>
      </c>
      <c r="AK342" s="71" t="b">
        <v>0</v>
      </c>
      <c r="AL342" s="71" t="b">
        <v>0</v>
      </c>
      <c r="AM342" s="193" t="s">
        <v>1568</v>
      </c>
      <c r="AN342" s="100">
        <v>46157.0</v>
      </c>
      <c r="AO342" s="35" t="s">
        <v>1846</v>
      </c>
      <c r="AP342" s="36"/>
      <c r="AQ342" s="37"/>
      <c r="AR342" s="37"/>
      <c r="AS342" s="35" t="s">
        <v>1760</v>
      </c>
      <c r="AT342" s="39" t="b">
        <v>1</v>
      </c>
      <c r="AU342" s="51" t="b">
        <v>0</v>
      </c>
      <c r="AV342" s="51" t="b">
        <v>0</v>
      </c>
      <c r="AW342" s="40"/>
    </row>
    <row r="343" outlineLevel="1">
      <c r="A343" s="41"/>
      <c r="B343" s="26" t="s">
        <v>1848</v>
      </c>
      <c r="C343" s="67" t="s">
        <v>1836</v>
      </c>
      <c r="D343" s="67" t="s">
        <v>50</v>
      </c>
      <c r="E343" s="69">
        <v>2020.0</v>
      </c>
      <c r="F343" s="67" t="s">
        <v>51</v>
      </c>
      <c r="G343" s="67" t="s">
        <v>52</v>
      </c>
      <c r="H343" s="67" t="s">
        <v>1837</v>
      </c>
      <c r="I343" s="67" t="s">
        <v>1838</v>
      </c>
      <c r="J343" s="67" t="s">
        <v>55</v>
      </c>
      <c r="K343" s="67" t="s">
        <v>1837</v>
      </c>
      <c r="L343" s="67" t="s">
        <v>1839</v>
      </c>
      <c r="M343" s="67" t="s">
        <v>1849</v>
      </c>
      <c r="N343" s="67" t="s">
        <v>58</v>
      </c>
      <c r="O343" s="67" t="s">
        <v>59</v>
      </c>
      <c r="P343" s="67" t="s">
        <v>1850</v>
      </c>
      <c r="Q343" s="68">
        <v>46157.842523148145</v>
      </c>
      <c r="R343" s="68">
        <v>46157.84496527778</v>
      </c>
      <c r="S343" s="69">
        <v>184.0</v>
      </c>
      <c r="T343" s="68">
        <v>46157.85256944445</v>
      </c>
      <c r="U343" s="69">
        <v>3563.0</v>
      </c>
      <c r="V343" s="69">
        <v>2.0</v>
      </c>
      <c r="W343" s="70">
        <v>7262.5</v>
      </c>
      <c r="X343" s="69">
        <v>0.0</v>
      </c>
      <c r="Y343" s="69">
        <v>3.0</v>
      </c>
      <c r="Z343" s="69">
        <v>7.0</v>
      </c>
      <c r="AA343" s="69">
        <v>3.0</v>
      </c>
      <c r="AB343" s="69">
        <v>0.0</v>
      </c>
      <c r="AC343" s="69">
        <v>0.0</v>
      </c>
      <c r="AD343" s="69">
        <v>0.0</v>
      </c>
      <c r="AE343" s="69">
        <v>0.0</v>
      </c>
      <c r="AF343" s="67" t="s">
        <v>61</v>
      </c>
      <c r="AG343" s="71" t="b">
        <v>0</v>
      </c>
      <c r="AH343" s="71" t="b">
        <v>0</v>
      </c>
      <c r="AI343" s="71" t="b">
        <v>0</v>
      </c>
      <c r="AJ343" s="71" t="b">
        <v>0</v>
      </c>
      <c r="AK343" s="71" t="b">
        <v>0</v>
      </c>
      <c r="AL343" s="71" t="b">
        <v>0</v>
      </c>
      <c r="AM343" s="83"/>
      <c r="AN343" s="100">
        <v>46157.0</v>
      </c>
      <c r="AO343" s="35" t="s">
        <v>1849</v>
      </c>
      <c r="AP343" s="36"/>
      <c r="AQ343" s="37"/>
      <c r="AR343" s="37"/>
      <c r="AS343" s="50"/>
      <c r="AT343" s="39" t="b">
        <v>1</v>
      </c>
      <c r="AU343" s="51" t="b">
        <v>0</v>
      </c>
      <c r="AV343" s="51" t="b">
        <v>0</v>
      </c>
      <c r="AW343" s="40"/>
    </row>
    <row r="344" outlineLevel="1">
      <c r="A344" s="41"/>
      <c r="B344" s="26" t="s">
        <v>1851</v>
      </c>
      <c r="C344" s="44" t="s">
        <v>1852</v>
      </c>
      <c r="D344" s="44" t="s">
        <v>50</v>
      </c>
      <c r="E344" s="46">
        <v>2021.0</v>
      </c>
      <c r="F344" s="44" t="s">
        <v>51</v>
      </c>
      <c r="G344" s="44" t="s">
        <v>71</v>
      </c>
      <c r="H344" s="44" t="s">
        <v>1853</v>
      </c>
      <c r="I344" s="44" t="s">
        <v>1854</v>
      </c>
      <c r="J344" s="44" t="s">
        <v>98</v>
      </c>
      <c r="K344" s="44" t="s">
        <v>1853</v>
      </c>
      <c r="L344" s="44" t="s">
        <v>1855</v>
      </c>
      <c r="M344" s="44" t="s">
        <v>1856</v>
      </c>
      <c r="N344" s="44" t="s">
        <v>404</v>
      </c>
      <c r="O344" s="44" t="s">
        <v>59</v>
      </c>
      <c r="P344" s="44" t="s">
        <v>1857</v>
      </c>
      <c r="Q344" s="45">
        <v>46157.544386574074</v>
      </c>
      <c r="R344" s="45">
        <v>46157.54630787037</v>
      </c>
      <c r="S344" s="46">
        <v>145.0</v>
      </c>
      <c r="T344" s="45">
        <v>46157.549259259256</v>
      </c>
      <c r="U344" s="46">
        <v>487.0</v>
      </c>
      <c r="V344" s="46">
        <v>4.0</v>
      </c>
      <c r="W344" s="47">
        <v>2850.0</v>
      </c>
      <c r="X344" s="46">
        <v>0.0</v>
      </c>
      <c r="Y344" s="46">
        <v>3.0</v>
      </c>
      <c r="Z344" s="46">
        <v>1.0</v>
      </c>
      <c r="AA344" s="46">
        <v>1.0</v>
      </c>
      <c r="AB344" s="46">
        <v>0.0</v>
      </c>
      <c r="AC344" s="46">
        <v>0.0</v>
      </c>
      <c r="AD344" s="46">
        <v>0.0</v>
      </c>
      <c r="AE344" s="46">
        <v>0.0</v>
      </c>
      <c r="AF344" s="44" t="s">
        <v>61</v>
      </c>
      <c r="AG344" s="48" t="b">
        <v>0</v>
      </c>
      <c r="AH344" s="48" t="b">
        <v>0</v>
      </c>
      <c r="AI344" s="48" t="b">
        <v>0</v>
      </c>
      <c r="AJ344" s="48" t="b">
        <v>0</v>
      </c>
      <c r="AK344" s="48" t="b">
        <v>0</v>
      </c>
      <c r="AL344" s="48" t="b">
        <v>0</v>
      </c>
      <c r="AM344" s="134"/>
      <c r="AN344" s="100">
        <v>46157.0</v>
      </c>
      <c r="AO344" s="35" t="s">
        <v>1856</v>
      </c>
      <c r="AP344" s="36" t="s">
        <v>62</v>
      </c>
      <c r="AQ344" s="37"/>
      <c r="AR344" s="224" t="s">
        <v>765</v>
      </c>
      <c r="AS344" s="35" t="s">
        <v>1858</v>
      </c>
      <c r="AT344" s="39" t="b">
        <v>0</v>
      </c>
      <c r="AU344" s="39" t="b">
        <v>1</v>
      </c>
      <c r="AV344" s="51" t="b">
        <v>0</v>
      </c>
      <c r="AW344" s="40"/>
    </row>
    <row r="345" outlineLevel="1">
      <c r="A345" s="41"/>
      <c r="B345" s="26" t="s">
        <v>1859</v>
      </c>
      <c r="C345" s="44" t="s">
        <v>1852</v>
      </c>
      <c r="D345" s="44" t="s">
        <v>50</v>
      </c>
      <c r="E345" s="46">
        <v>2021.0</v>
      </c>
      <c r="F345" s="44" t="s">
        <v>51</v>
      </c>
      <c r="G345" s="44" t="s">
        <v>52</v>
      </c>
      <c r="H345" s="44" t="s">
        <v>1853</v>
      </c>
      <c r="I345" s="44" t="s">
        <v>1854</v>
      </c>
      <c r="J345" s="44" t="s">
        <v>98</v>
      </c>
      <c r="K345" s="44" t="s">
        <v>1853</v>
      </c>
      <c r="L345" s="44" t="s">
        <v>402</v>
      </c>
      <c r="M345" s="44" t="s">
        <v>1860</v>
      </c>
      <c r="N345" s="44" t="s">
        <v>404</v>
      </c>
      <c r="O345" s="44" t="s">
        <v>59</v>
      </c>
      <c r="P345" s="44" t="s">
        <v>1861</v>
      </c>
      <c r="Q345" s="45">
        <v>46157.57881944445</v>
      </c>
      <c r="R345" s="45">
        <v>46157.58186342593</v>
      </c>
      <c r="S345" s="46">
        <v>209.0</v>
      </c>
      <c r="T345" s="45">
        <v>46157.5859837963</v>
      </c>
      <c r="U345" s="46">
        <v>731.0</v>
      </c>
      <c r="V345" s="46">
        <v>4.0</v>
      </c>
      <c r="W345" s="47">
        <v>2325.0</v>
      </c>
      <c r="X345" s="46">
        <v>0.0</v>
      </c>
      <c r="Y345" s="46">
        <v>2.0</v>
      </c>
      <c r="Z345" s="46">
        <v>1.0</v>
      </c>
      <c r="AA345" s="46">
        <v>1.0</v>
      </c>
      <c r="AB345" s="46">
        <v>0.0</v>
      </c>
      <c r="AC345" s="46">
        <v>0.0</v>
      </c>
      <c r="AD345" s="46">
        <v>0.0</v>
      </c>
      <c r="AE345" s="46">
        <v>0.0</v>
      </c>
      <c r="AF345" s="44" t="s">
        <v>61</v>
      </c>
      <c r="AG345" s="48" t="b">
        <v>0</v>
      </c>
      <c r="AH345" s="48" t="b">
        <v>0</v>
      </c>
      <c r="AI345" s="48" t="b">
        <v>0</v>
      </c>
      <c r="AJ345" s="48" t="b">
        <v>0</v>
      </c>
      <c r="AK345" s="48" t="b">
        <v>0</v>
      </c>
      <c r="AL345" s="48" t="b">
        <v>0</v>
      </c>
      <c r="AM345" s="191" t="s">
        <v>1558</v>
      </c>
      <c r="AN345" s="100">
        <v>46157.0</v>
      </c>
      <c r="AO345" s="35" t="s">
        <v>1860</v>
      </c>
      <c r="AP345" s="36"/>
      <c r="AQ345" s="37"/>
      <c r="AR345" s="37"/>
      <c r="AS345" s="50"/>
      <c r="AT345" s="39" t="b">
        <v>1</v>
      </c>
      <c r="AU345" s="51" t="b">
        <v>0</v>
      </c>
      <c r="AV345" s="51" t="b">
        <v>0</v>
      </c>
      <c r="AW345" s="40"/>
    </row>
    <row r="346" outlineLevel="1">
      <c r="A346" s="41"/>
      <c r="B346" s="26" t="s">
        <v>1862</v>
      </c>
      <c r="C346" s="44" t="s">
        <v>1863</v>
      </c>
      <c r="D346" s="44" t="s">
        <v>50</v>
      </c>
      <c r="E346" s="46">
        <v>2020.0</v>
      </c>
      <c r="F346" s="44" t="s">
        <v>51</v>
      </c>
      <c r="G346" s="44" t="s">
        <v>52</v>
      </c>
      <c r="H346" s="44" t="s">
        <v>1864</v>
      </c>
      <c r="I346" s="44" t="s">
        <v>1865</v>
      </c>
      <c r="J346" s="44" t="s">
        <v>55</v>
      </c>
      <c r="K346" s="44" t="s">
        <v>1864</v>
      </c>
      <c r="L346" s="44" t="s">
        <v>1866</v>
      </c>
      <c r="M346" s="44" t="s">
        <v>1867</v>
      </c>
      <c r="N346" s="44" t="s">
        <v>180</v>
      </c>
      <c r="O346" s="44" t="s">
        <v>59</v>
      </c>
      <c r="P346" s="44" t="s">
        <v>1868</v>
      </c>
      <c r="Q346" s="45">
        <v>46157.78818287037</v>
      </c>
      <c r="R346" s="45">
        <v>46157.79043981482</v>
      </c>
      <c r="S346" s="46">
        <v>162.0</v>
      </c>
      <c r="T346" s="45">
        <v>46157.792233796295</v>
      </c>
      <c r="U346" s="46">
        <v>430.0</v>
      </c>
      <c r="V346" s="46">
        <v>4.0</v>
      </c>
      <c r="W346" s="47">
        <v>625.0</v>
      </c>
      <c r="X346" s="46">
        <v>0.0</v>
      </c>
      <c r="Y346" s="46">
        <v>1.0</v>
      </c>
      <c r="Z346" s="46">
        <v>0.0</v>
      </c>
      <c r="AA346" s="46">
        <v>0.0</v>
      </c>
      <c r="AB346" s="46">
        <v>0.0</v>
      </c>
      <c r="AC346" s="46">
        <v>0.0</v>
      </c>
      <c r="AD346" s="46">
        <v>0.0</v>
      </c>
      <c r="AE346" s="46">
        <v>0.0</v>
      </c>
      <c r="AF346" s="44" t="s">
        <v>61</v>
      </c>
      <c r="AG346" s="48" t="b">
        <v>0</v>
      </c>
      <c r="AH346" s="48" t="b">
        <v>0</v>
      </c>
      <c r="AI346" s="48" t="b">
        <v>0</v>
      </c>
      <c r="AJ346" s="48" t="b">
        <v>0</v>
      </c>
      <c r="AK346" s="48" t="b">
        <v>0</v>
      </c>
      <c r="AL346" s="48" t="b">
        <v>0</v>
      </c>
      <c r="AM346" s="134"/>
      <c r="AN346" s="100">
        <v>46157.0</v>
      </c>
      <c r="AO346" s="35" t="s">
        <v>1867</v>
      </c>
      <c r="AP346" s="36"/>
      <c r="AQ346" s="37"/>
      <c r="AR346" s="37"/>
      <c r="AS346" s="35"/>
      <c r="AT346" s="39" t="b">
        <v>1</v>
      </c>
      <c r="AU346" s="51" t="b">
        <v>0</v>
      </c>
      <c r="AV346" s="51" t="b">
        <v>0</v>
      </c>
      <c r="AW346" s="40"/>
    </row>
    <row r="347" outlineLevel="1">
      <c r="A347" s="41"/>
      <c r="B347" s="26" t="s">
        <v>1869</v>
      </c>
      <c r="C347" s="44" t="s">
        <v>1863</v>
      </c>
      <c r="D347" s="44" t="s">
        <v>50</v>
      </c>
      <c r="E347" s="46">
        <v>2020.0</v>
      </c>
      <c r="F347" s="44" t="s">
        <v>51</v>
      </c>
      <c r="G347" s="44" t="s">
        <v>71</v>
      </c>
      <c r="H347" s="44" t="s">
        <v>1864</v>
      </c>
      <c r="I347" s="44" t="s">
        <v>1865</v>
      </c>
      <c r="J347" s="44" t="s">
        <v>55</v>
      </c>
      <c r="K347" s="44" t="s">
        <v>1864</v>
      </c>
      <c r="L347" s="44" t="s">
        <v>1866</v>
      </c>
      <c r="M347" s="44" t="s">
        <v>1870</v>
      </c>
      <c r="N347" s="44" t="s">
        <v>180</v>
      </c>
      <c r="O347" s="44" t="s">
        <v>59</v>
      </c>
      <c r="P347" s="44" t="s">
        <v>1871</v>
      </c>
      <c r="Q347" s="45">
        <v>46157.80568287037</v>
      </c>
      <c r="R347" s="45">
        <v>46157.807754629626</v>
      </c>
      <c r="S347" s="46">
        <v>160.0</v>
      </c>
      <c r="T347" s="45">
        <v>46157.81494212963</v>
      </c>
      <c r="U347" s="46">
        <v>869.0</v>
      </c>
      <c r="V347" s="46">
        <v>5.0</v>
      </c>
      <c r="W347" s="47">
        <v>0.0</v>
      </c>
      <c r="X347" s="46">
        <v>0.0</v>
      </c>
      <c r="Y347" s="46">
        <v>0.0</v>
      </c>
      <c r="Z347" s="46">
        <v>0.0</v>
      </c>
      <c r="AA347" s="46">
        <v>0.0</v>
      </c>
      <c r="AB347" s="46">
        <v>0.0</v>
      </c>
      <c r="AC347" s="46">
        <v>0.0</v>
      </c>
      <c r="AD347" s="46">
        <v>0.0</v>
      </c>
      <c r="AE347" s="46">
        <v>0.0</v>
      </c>
      <c r="AF347" s="44" t="s">
        <v>61</v>
      </c>
      <c r="AG347" s="48" t="b">
        <v>0</v>
      </c>
      <c r="AH347" s="48" t="b">
        <v>0</v>
      </c>
      <c r="AI347" s="48" t="b">
        <v>0</v>
      </c>
      <c r="AJ347" s="48" t="b">
        <v>0</v>
      </c>
      <c r="AK347" s="48" t="b">
        <v>0</v>
      </c>
      <c r="AL347" s="48" t="b">
        <v>0</v>
      </c>
      <c r="AM347" s="191" t="s">
        <v>1558</v>
      </c>
      <c r="AN347" s="100">
        <v>46157.0</v>
      </c>
      <c r="AO347" s="35" t="s">
        <v>1870</v>
      </c>
      <c r="AP347" s="36"/>
      <c r="AQ347" s="37"/>
      <c r="AR347" s="37"/>
      <c r="AS347" s="35" t="s">
        <v>1872</v>
      </c>
      <c r="AT347" s="39" t="b">
        <v>1</v>
      </c>
      <c r="AU347" s="51" t="b">
        <v>0</v>
      </c>
      <c r="AV347" s="51" t="b">
        <v>0</v>
      </c>
      <c r="AW347" s="40"/>
    </row>
    <row r="348" outlineLevel="1">
      <c r="A348" s="41"/>
      <c r="B348" s="26" t="s">
        <v>1873</v>
      </c>
      <c r="C348" s="57" t="s">
        <v>1874</v>
      </c>
      <c r="D348" s="57" t="s">
        <v>50</v>
      </c>
      <c r="E348" s="60">
        <v>2020.0</v>
      </c>
      <c r="F348" s="57" t="s">
        <v>51</v>
      </c>
      <c r="G348" s="57" t="s">
        <v>52</v>
      </c>
      <c r="H348" s="57" t="s">
        <v>1875</v>
      </c>
      <c r="I348" s="57" t="s">
        <v>1876</v>
      </c>
      <c r="J348" s="57" t="s">
        <v>55</v>
      </c>
      <c r="K348" s="57" t="s">
        <v>1875</v>
      </c>
      <c r="L348" s="57" t="s">
        <v>1877</v>
      </c>
      <c r="M348" s="57" t="s">
        <v>1878</v>
      </c>
      <c r="N348" s="57" t="s">
        <v>180</v>
      </c>
      <c r="O348" s="57" t="s">
        <v>59</v>
      </c>
      <c r="P348" s="57" t="s">
        <v>1879</v>
      </c>
      <c r="Q348" s="59">
        <v>46157.853634259256</v>
      </c>
      <c r="R348" s="59">
        <v>46157.861296296294</v>
      </c>
      <c r="S348" s="60">
        <v>588.0</v>
      </c>
      <c r="T348" s="59">
        <v>46157.8646875</v>
      </c>
      <c r="U348" s="60">
        <v>1569.0</v>
      </c>
      <c r="V348" s="60">
        <v>2.0</v>
      </c>
      <c r="W348" s="61">
        <v>6657.5</v>
      </c>
      <c r="X348" s="60">
        <v>2.0</v>
      </c>
      <c r="Y348" s="60">
        <v>1.0</v>
      </c>
      <c r="Z348" s="60">
        <v>5.0</v>
      </c>
      <c r="AA348" s="60">
        <v>2.0</v>
      </c>
      <c r="AB348" s="60">
        <v>0.0</v>
      </c>
      <c r="AC348" s="60">
        <v>0.0</v>
      </c>
      <c r="AD348" s="60">
        <v>1.0</v>
      </c>
      <c r="AE348" s="60">
        <v>0.0</v>
      </c>
      <c r="AF348" s="57" t="s">
        <v>61</v>
      </c>
      <c r="AG348" s="62" t="b">
        <v>0</v>
      </c>
      <c r="AH348" s="62" t="b">
        <v>0</v>
      </c>
      <c r="AI348" s="62" t="b">
        <v>0</v>
      </c>
      <c r="AJ348" s="62" t="b">
        <v>0</v>
      </c>
      <c r="AK348" s="62" t="b">
        <v>0</v>
      </c>
      <c r="AL348" s="62" t="b">
        <v>0</v>
      </c>
      <c r="AM348" s="58"/>
      <c r="AN348" s="100">
        <v>46157.0</v>
      </c>
      <c r="AO348" s="35" t="s">
        <v>1878</v>
      </c>
      <c r="AP348" s="36" t="s">
        <v>62</v>
      </c>
      <c r="AQ348" s="37"/>
      <c r="AR348" s="37" t="s">
        <v>1626</v>
      </c>
      <c r="AS348" s="35" t="s">
        <v>1880</v>
      </c>
      <c r="AT348" s="39" t="b">
        <v>0</v>
      </c>
      <c r="AU348" s="39" t="b">
        <v>1</v>
      </c>
      <c r="AV348" s="51" t="b">
        <v>0</v>
      </c>
      <c r="AW348" s="40"/>
    </row>
    <row r="349" outlineLevel="1">
      <c r="A349" s="41"/>
      <c r="B349" s="26" t="s">
        <v>1881</v>
      </c>
      <c r="C349" s="57" t="s">
        <v>1874</v>
      </c>
      <c r="D349" s="57" t="s">
        <v>50</v>
      </c>
      <c r="E349" s="60">
        <v>2020.0</v>
      </c>
      <c r="F349" s="57" t="s">
        <v>51</v>
      </c>
      <c r="G349" s="57" t="s">
        <v>71</v>
      </c>
      <c r="H349" s="57" t="s">
        <v>1875</v>
      </c>
      <c r="I349" s="57" t="s">
        <v>1876</v>
      </c>
      <c r="J349" s="57" t="s">
        <v>55</v>
      </c>
      <c r="K349" s="57" t="s">
        <v>1875</v>
      </c>
      <c r="L349" s="57" t="s">
        <v>1877</v>
      </c>
      <c r="M349" s="57" t="s">
        <v>1882</v>
      </c>
      <c r="N349" s="57" t="s">
        <v>58</v>
      </c>
      <c r="O349" s="57" t="s">
        <v>59</v>
      </c>
      <c r="P349" s="57" t="s">
        <v>1883</v>
      </c>
      <c r="Q349" s="59">
        <v>46157.86298611111</v>
      </c>
      <c r="R349" s="59">
        <v>46157.86560185185</v>
      </c>
      <c r="S349" s="60">
        <v>167.0</v>
      </c>
      <c r="T349" s="59">
        <v>46157.87253472222</v>
      </c>
      <c r="U349" s="60">
        <v>904.0</v>
      </c>
      <c r="V349" s="60">
        <v>2.0</v>
      </c>
      <c r="W349" s="61">
        <v>5332.5</v>
      </c>
      <c r="X349" s="60">
        <v>1.0</v>
      </c>
      <c r="Y349" s="60">
        <v>1.0</v>
      </c>
      <c r="Z349" s="60">
        <v>3.0</v>
      </c>
      <c r="AA349" s="60">
        <v>1.0</v>
      </c>
      <c r="AB349" s="60">
        <v>0.0</v>
      </c>
      <c r="AC349" s="60">
        <v>0.0</v>
      </c>
      <c r="AD349" s="60">
        <v>1.0</v>
      </c>
      <c r="AE349" s="60">
        <v>0.0</v>
      </c>
      <c r="AF349" s="57" t="s">
        <v>61</v>
      </c>
      <c r="AG349" s="62" t="b">
        <v>0</v>
      </c>
      <c r="AH349" s="62" t="b">
        <v>0</v>
      </c>
      <c r="AI349" s="62" t="b">
        <v>0</v>
      </c>
      <c r="AJ349" s="62" t="b">
        <v>0</v>
      </c>
      <c r="AK349" s="62" t="b">
        <v>0</v>
      </c>
      <c r="AL349" s="62" t="b">
        <v>0</v>
      </c>
      <c r="AM349" s="192" t="s">
        <v>1884</v>
      </c>
      <c r="AN349" s="100">
        <v>46157.0</v>
      </c>
      <c r="AO349" s="35" t="s">
        <v>1882</v>
      </c>
      <c r="AP349" s="36"/>
      <c r="AQ349" s="37"/>
      <c r="AR349" s="37"/>
      <c r="AS349" s="50"/>
      <c r="AT349" s="39" t="b">
        <v>1</v>
      </c>
      <c r="AU349" s="51" t="b">
        <v>0</v>
      </c>
      <c r="AV349" s="51" t="b">
        <v>0</v>
      </c>
      <c r="AW349" s="40"/>
    </row>
    <row r="350" outlineLevel="1">
      <c r="A350" s="41"/>
      <c r="B350" s="26" t="s">
        <v>1885</v>
      </c>
      <c r="C350" s="65" t="s">
        <v>1696</v>
      </c>
      <c r="D350" s="65" t="s">
        <v>50</v>
      </c>
      <c r="E350" s="66">
        <v>2021.0</v>
      </c>
      <c r="F350" s="65" t="s">
        <v>51</v>
      </c>
      <c r="G350" s="65" t="s">
        <v>52</v>
      </c>
      <c r="H350" s="65" t="s">
        <v>1697</v>
      </c>
      <c r="I350" s="65" t="s">
        <v>1698</v>
      </c>
      <c r="J350" s="65" t="s">
        <v>55</v>
      </c>
      <c r="K350" s="65" t="s">
        <v>1697</v>
      </c>
      <c r="L350" s="65" t="s">
        <v>1699</v>
      </c>
      <c r="M350" s="65" t="s">
        <v>1886</v>
      </c>
      <c r="N350" s="65" t="s">
        <v>76</v>
      </c>
      <c r="O350" s="65" t="s">
        <v>59</v>
      </c>
      <c r="P350" s="65" t="s">
        <v>1887</v>
      </c>
      <c r="Q350" s="68">
        <v>46157.58892361111</v>
      </c>
      <c r="R350" s="68">
        <v>46157.59049768518</v>
      </c>
      <c r="S350" s="66">
        <v>121.0</v>
      </c>
      <c r="T350" s="68">
        <v>46157.59342592592</v>
      </c>
      <c r="U350" s="66">
        <v>480.0</v>
      </c>
      <c r="V350" s="66">
        <v>1.0</v>
      </c>
      <c r="W350" s="161">
        <v>16760.0</v>
      </c>
      <c r="X350" s="66">
        <v>23.0</v>
      </c>
      <c r="Y350" s="66">
        <v>1.0</v>
      </c>
      <c r="Z350" s="66">
        <v>9.0</v>
      </c>
      <c r="AA350" s="66">
        <v>2.0</v>
      </c>
      <c r="AB350" s="66">
        <v>0.0</v>
      </c>
      <c r="AC350" s="66">
        <v>0.0</v>
      </c>
      <c r="AD350" s="66">
        <v>1.0</v>
      </c>
      <c r="AE350" s="66">
        <v>0.0</v>
      </c>
      <c r="AF350" s="65" t="s">
        <v>61</v>
      </c>
      <c r="AG350" s="162" t="b">
        <v>0</v>
      </c>
      <c r="AH350" s="162" t="b">
        <v>0</v>
      </c>
      <c r="AI350" s="162" t="b">
        <v>0</v>
      </c>
      <c r="AJ350" s="162" t="b">
        <v>0</v>
      </c>
      <c r="AK350" s="162" t="b">
        <v>0</v>
      </c>
      <c r="AL350" s="162" t="b">
        <v>0</v>
      </c>
      <c r="AM350" s="137"/>
      <c r="AN350" s="100">
        <v>46157.0</v>
      </c>
      <c r="AO350" s="35" t="s">
        <v>1886</v>
      </c>
      <c r="AP350" s="36" t="s">
        <v>232</v>
      </c>
      <c r="AQ350" s="37"/>
      <c r="AR350" s="37" t="s">
        <v>674</v>
      </c>
      <c r="AS350" s="35" t="s">
        <v>1888</v>
      </c>
      <c r="AT350" s="39" t="b">
        <v>0</v>
      </c>
      <c r="AU350" s="39" t="b">
        <v>1</v>
      </c>
      <c r="AV350" s="39" t="b">
        <v>1</v>
      </c>
      <c r="AW350" s="40"/>
    </row>
    <row r="351" outlineLevel="1">
      <c r="A351" s="41"/>
      <c r="B351" s="26" t="s">
        <v>1889</v>
      </c>
      <c r="C351" s="125" t="s">
        <v>1696</v>
      </c>
      <c r="D351" s="125"/>
      <c r="E351" s="126"/>
      <c r="F351" s="125"/>
      <c r="G351" s="125"/>
      <c r="H351" s="125"/>
      <c r="I351" s="125"/>
      <c r="J351" s="125"/>
      <c r="K351" s="125"/>
      <c r="L351" s="125"/>
      <c r="M351" s="124" t="s">
        <v>1890</v>
      </c>
      <c r="N351" s="125"/>
      <c r="O351" s="125"/>
      <c r="P351" s="125"/>
      <c r="Q351" s="128"/>
      <c r="R351" s="128"/>
      <c r="S351" s="126"/>
      <c r="T351" s="128"/>
      <c r="U351" s="126"/>
      <c r="V351" s="126"/>
      <c r="W351" s="167"/>
      <c r="X351" s="126"/>
      <c r="Y351" s="126"/>
      <c r="Z351" s="126"/>
      <c r="AA351" s="126"/>
      <c r="AB351" s="126"/>
      <c r="AC351" s="126"/>
      <c r="AD351" s="126"/>
      <c r="AE351" s="126"/>
      <c r="AF351" s="125"/>
      <c r="AG351" s="168" t="b">
        <v>0</v>
      </c>
      <c r="AH351" s="168" t="b">
        <v>0</v>
      </c>
      <c r="AI351" s="168" t="b">
        <v>0</v>
      </c>
      <c r="AJ351" s="168" t="b">
        <v>0</v>
      </c>
      <c r="AK351" s="168" t="b">
        <v>0</v>
      </c>
      <c r="AL351" s="168" t="b">
        <v>0</v>
      </c>
      <c r="AM351" s="225"/>
      <c r="AN351" s="100">
        <v>46157.0</v>
      </c>
      <c r="AO351" s="35" t="s">
        <v>1890</v>
      </c>
      <c r="AP351" s="36" t="s">
        <v>232</v>
      </c>
      <c r="AQ351" s="37"/>
      <c r="AR351" s="37" t="s">
        <v>1891</v>
      </c>
      <c r="AS351" s="35" t="s">
        <v>1892</v>
      </c>
      <c r="AT351" s="39" t="b">
        <v>0</v>
      </c>
      <c r="AU351" s="39" t="b">
        <v>1</v>
      </c>
      <c r="AV351" s="39" t="b">
        <v>1</v>
      </c>
      <c r="AW351" s="40"/>
    </row>
    <row r="352" outlineLevel="1">
      <c r="A352" s="41"/>
      <c r="B352" s="26" t="s">
        <v>1893</v>
      </c>
      <c r="C352" s="65" t="s">
        <v>1696</v>
      </c>
      <c r="D352" s="65" t="s">
        <v>50</v>
      </c>
      <c r="E352" s="66">
        <v>2021.0</v>
      </c>
      <c r="F352" s="65" t="s">
        <v>51</v>
      </c>
      <c r="G352" s="65" t="s">
        <v>52</v>
      </c>
      <c r="H352" s="65" t="s">
        <v>1697</v>
      </c>
      <c r="I352" s="65" t="s">
        <v>1698</v>
      </c>
      <c r="J352" s="65" t="s">
        <v>55</v>
      </c>
      <c r="K352" s="65" t="s">
        <v>1697</v>
      </c>
      <c r="L352" s="65" t="s">
        <v>1699</v>
      </c>
      <c r="M352" s="65" t="s">
        <v>1894</v>
      </c>
      <c r="N352" s="65" t="s">
        <v>76</v>
      </c>
      <c r="O352" s="65" t="s">
        <v>59</v>
      </c>
      <c r="P352" s="65" t="s">
        <v>1895</v>
      </c>
      <c r="Q352" s="68">
        <v>46157.601747685185</v>
      </c>
      <c r="R352" s="68">
        <v>46157.603101851855</v>
      </c>
      <c r="S352" s="66">
        <v>108.0</v>
      </c>
      <c r="T352" s="68">
        <v>46157.61636574074</v>
      </c>
      <c r="U352" s="66">
        <v>1571.0</v>
      </c>
      <c r="V352" s="66">
        <v>1.0</v>
      </c>
      <c r="W352" s="161">
        <v>11615.0</v>
      </c>
      <c r="X352" s="66">
        <v>22.0</v>
      </c>
      <c r="Y352" s="66">
        <v>1.0</v>
      </c>
      <c r="Z352" s="66">
        <v>4.0</v>
      </c>
      <c r="AA352" s="66">
        <v>0.0</v>
      </c>
      <c r="AB352" s="66">
        <v>0.0</v>
      </c>
      <c r="AC352" s="66">
        <v>0.0</v>
      </c>
      <c r="AD352" s="66">
        <v>1.0</v>
      </c>
      <c r="AE352" s="66">
        <v>0.0</v>
      </c>
      <c r="AF352" s="65" t="s">
        <v>61</v>
      </c>
      <c r="AG352" s="162" t="b">
        <v>0</v>
      </c>
      <c r="AH352" s="162" t="b">
        <v>0</v>
      </c>
      <c r="AI352" s="162" t="b">
        <v>0</v>
      </c>
      <c r="AJ352" s="162" t="b">
        <v>0</v>
      </c>
      <c r="AK352" s="162" t="b">
        <v>0</v>
      </c>
      <c r="AL352" s="162" t="b">
        <v>0</v>
      </c>
      <c r="AM352" s="226" t="s">
        <v>1896</v>
      </c>
      <c r="AN352" s="100">
        <v>46157.0</v>
      </c>
      <c r="AO352" s="35" t="s">
        <v>1894</v>
      </c>
      <c r="AP352" s="36"/>
      <c r="AQ352" s="37"/>
      <c r="AR352" s="37"/>
      <c r="AS352" s="50"/>
      <c r="AT352" s="39" t="b">
        <v>0</v>
      </c>
      <c r="AU352" s="39" t="b">
        <v>1</v>
      </c>
      <c r="AV352" s="51" t="b">
        <v>0</v>
      </c>
      <c r="AW352" s="40"/>
    </row>
    <row r="353" outlineLevel="1">
      <c r="A353" s="41"/>
      <c r="B353" s="26" t="s">
        <v>1889</v>
      </c>
      <c r="C353" s="65" t="s">
        <v>1696</v>
      </c>
      <c r="D353" s="65" t="s">
        <v>50</v>
      </c>
      <c r="E353" s="66">
        <v>2021.0</v>
      </c>
      <c r="F353" s="65" t="s">
        <v>51</v>
      </c>
      <c r="G353" s="65" t="s">
        <v>52</v>
      </c>
      <c r="H353" s="65" t="s">
        <v>1697</v>
      </c>
      <c r="I353" s="65" t="s">
        <v>1698</v>
      </c>
      <c r="J353" s="65" t="s">
        <v>55</v>
      </c>
      <c r="K353" s="65" t="s">
        <v>1697</v>
      </c>
      <c r="L353" s="65" t="s">
        <v>1699</v>
      </c>
      <c r="M353" s="65" t="s">
        <v>1890</v>
      </c>
      <c r="N353" s="65" t="s">
        <v>76</v>
      </c>
      <c r="O353" s="65" t="s">
        <v>59</v>
      </c>
      <c r="P353" s="65" t="s">
        <v>1897</v>
      </c>
      <c r="Q353" s="68">
        <v>46157.688680555555</v>
      </c>
      <c r="R353" s="68">
        <v>46157.69016203703</v>
      </c>
      <c r="S353" s="66">
        <v>114.0</v>
      </c>
      <c r="T353" s="68">
        <v>46157.69304398148</v>
      </c>
      <c r="U353" s="66">
        <v>1014.0</v>
      </c>
      <c r="V353" s="66">
        <v>1.0</v>
      </c>
      <c r="W353" s="161">
        <v>11615.0</v>
      </c>
      <c r="X353" s="66">
        <v>22.0</v>
      </c>
      <c r="Y353" s="66">
        <v>1.0</v>
      </c>
      <c r="Z353" s="66">
        <v>4.0</v>
      </c>
      <c r="AA353" s="66">
        <v>0.0</v>
      </c>
      <c r="AB353" s="66">
        <v>0.0</v>
      </c>
      <c r="AC353" s="66">
        <v>0.0</v>
      </c>
      <c r="AD353" s="66">
        <v>1.0</v>
      </c>
      <c r="AE353" s="66">
        <v>0.0</v>
      </c>
      <c r="AF353" s="65" t="s">
        <v>61</v>
      </c>
      <c r="AG353" s="162" t="b">
        <v>0</v>
      </c>
      <c r="AH353" s="162" t="b">
        <v>0</v>
      </c>
      <c r="AI353" s="162" t="b">
        <v>0</v>
      </c>
      <c r="AJ353" s="162" t="b">
        <v>0</v>
      </c>
      <c r="AK353" s="162" t="b">
        <v>0</v>
      </c>
      <c r="AL353" s="162" t="b">
        <v>0</v>
      </c>
      <c r="AM353" s="83"/>
      <c r="AN353" s="100">
        <v>46157.0</v>
      </c>
      <c r="AO353" s="35" t="s">
        <v>1890</v>
      </c>
      <c r="AP353" s="36"/>
      <c r="AQ353" s="37"/>
      <c r="AR353" s="224"/>
      <c r="AS353" s="35"/>
      <c r="AT353" s="39" t="b">
        <v>0</v>
      </c>
      <c r="AU353" s="39" t="b">
        <v>1</v>
      </c>
      <c r="AV353" s="51" t="b">
        <v>0</v>
      </c>
      <c r="AW353" s="40"/>
    </row>
    <row r="354" outlineLevel="1">
      <c r="A354" s="41"/>
      <c r="B354" s="26" t="s">
        <v>1898</v>
      </c>
      <c r="C354" s="65" t="s">
        <v>1696</v>
      </c>
      <c r="D354" s="65" t="s">
        <v>50</v>
      </c>
      <c r="E354" s="66">
        <v>2021.0</v>
      </c>
      <c r="F354" s="65" t="s">
        <v>1899</v>
      </c>
      <c r="G354" s="65" t="s">
        <v>71</v>
      </c>
      <c r="H354" s="65" t="s">
        <v>1697</v>
      </c>
      <c r="I354" s="65" t="s">
        <v>1698</v>
      </c>
      <c r="J354" s="65" t="s">
        <v>55</v>
      </c>
      <c r="K354" s="65" t="s">
        <v>1697</v>
      </c>
      <c r="L354" s="65" t="s">
        <v>1699</v>
      </c>
      <c r="M354" s="65" t="s">
        <v>1900</v>
      </c>
      <c r="N354" s="65" t="s">
        <v>76</v>
      </c>
      <c r="O354" s="65" t="s">
        <v>59</v>
      </c>
      <c r="P354" s="65" t="s">
        <v>1901</v>
      </c>
      <c r="Q354" s="68">
        <v>46157.695289351854</v>
      </c>
      <c r="R354" s="68">
        <v>46157.69939814815</v>
      </c>
      <c r="S354" s="66">
        <v>334.0</v>
      </c>
      <c r="T354" s="68">
        <v>46157.70412037037</v>
      </c>
      <c r="U354" s="66">
        <v>846.0</v>
      </c>
      <c r="V354" s="66">
        <v>1.0</v>
      </c>
      <c r="W354" s="161">
        <v>11615.0</v>
      </c>
      <c r="X354" s="66">
        <v>22.0</v>
      </c>
      <c r="Y354" s="66">
        <v>1.0</v>
      </c>
      <c r="Z354" s="66">
        <v>4.0</v>
      </c>
      <c r="AA354" s="66">
        <v>0.0</v>
      </c>
      <c r="AB354" s="66">
        <v>0.0</v>
      </c>
      <c r="AC354" s="66">
        <v>0.0</v>
      </c>
      <c r="AD354" s="66">
        <v>1.0</v>
      </c>
      <c r="AE354" s="66">
        <v>0.0</v>
      </c>
      <c r="AF354" s="65" t="s">
        <v>61</v>
      </c>
      <c r="AG354" s="162" t="b">
        <v>0</v>
      </c>
      <c r="AH354" s="162" t="b">
        <v>0</v>
      </c>
      <c r="AI354" s="162" t="b">
        <v>0</v>
      </c>
      <c r="AJ354" s="162" t="b">
        <v>0</v>
      </c>
      <c r="AK354" s="162" t="b">
        <v>0</v>
      </c>
      <c r="AL354" s="162" t="b">
        <v>0</v>
      </c>
      <c r="AM354" s="83"/>
      <c r="AN354" s="100">
        <v>46157.0</v>
      </c>
      <c r="AO354" s="35" t="s">
        <v>1900</v>
      </c>
      <c r="AP354" s="36"/>
      <c r="AQ354" s="37"/>
      <c r="AR354" s="37"/>
      <c r="AS354" s="50"/>
      <c r="AT354" s="39" t="b">
        <v>0</v>
      </c>
      <c r="AU354" s="39" t="b">
        <v>1</v>
      </c>
      <c r="AV354" s="51" t="b">
        <v>0</v>
      </c>
      <c r="AW354" s="40"/>
    </row>
    <row r="355" outlineLevel="1">
      <c r="A355" s="41"/>
      <c r="B355" s="26" t="s">
        <v>1902</v>
      </c>
      <c r="C355" s="65" t="s">
        <v>1696</v>
      </c>
      <c r="D355" s="65" t="s">
        <v>50</v>
      </c>
      <c r="E355" s="66">
        <v>2021.0</v>
      </c>
      <c r="F355" s="65" t="s">
        <v>51</v>
      </c>
      <c r="G355" s="65" t="s">
        <v>52</v>
      </c>
      <c r="H355" s="65" t="s">
        <v>1697</v>
      </c>
      <c r="I355" s="65" t="s">
        <v>1698</v>
      </c>
      <c r="J355" s="65" t="s">
        <v>55</v>
      </c>
      <c r="K355" s="65" t="s">
        <v>1697</v>
      </c>
      <c r="L355" s="65" t="s">
        <v>1699</v>
      </c>
      <c r="M355" s="65" t="s">
        <v>1903</v>
      </c>
      <c r="N355" s="65" t="s">
        <v>76</v>
      </c>
      <c r="O355" s="65" t="s">
        <v>59</v>
      </c>
      <c r="P355" s="65" t="s">
        <v>1904</v>
      </c>
      <c r="Q355" s="68">
        <v>46157.70892361111</v>
      </c>
      <c r="R355" s="68">
        <v>46157.71104166667</v>
      </c>
      <c r="S355" s="66">
        <v>172.0</v>
      </c>
      <c r="T355" s="68">
        <v>46157.72074074074</v>
      </c>
      <c r="U355" s="66">
        <v>1103.0</v>
      </c>
      <c r="V355" s="66">
        <v>1.0</v>
      </c>
      <c r="W355" s="161">
        <v>11277.5</v>
      </c>
      <c r="X355" s="66">
        <v>22.0</v>
      </c>
      <c r="Y355" s="66">
        <v>1.0</v>
      </c>
      <c r="Z355" s="66">
        <v>4.0</v>
      </c>
      <c r="AA355" s="66">
        <v>0.0</v>
      </c>
      <c r="AB355" s="66">
        <v>0.0</v>
      </c>
      <c r="AC355" s="66">
        <v>0.0</v>
      </c>
      <c r="AD355" s="66">
        <v>0.0</v>
      </c>
      <c r="AE355" s="66">
        <v>0.0</v>
      </c>
      <c r="AF355" s="65" t="s">
        <v>61</v>
      </c>
      <c r="AG355" s="162" t="b">
        <v>0</v>
      </c>
      <c r="AH355" s="162" t="b">
        <v>0</v>
      </c>
      <c r="AI355" s="162" t="b">
        <v>0</v>
      </c>
      <c r="AJ355" s="162" t="b">
        <v>0</v>
      </c>
      <c r="AK355" s="162" t="b">
        <v>0</v>
      </c>
      <c r="AL355" s="162" t="b">
        <v>0</v>
      </c>
      <c r="AM355" s="193" t="s">
        <v>1306</v>
      </c>
      <c r="AN355" s="100">
        <v>46157.0</v>
      </c>
      <c r="AO355" s="35" t="s">
        <v>1903</v>
      </c>
      <c r="AP355" s="36"/>
      <c r="AQ355" s="37"/>
      <c r="AR355" s="37"/>
      <c r="AS355" s="50"/>
      <c r="AT355" s="39" t="b">
        <v>0</v>
      </c>
      <c r="AU355" s="39" t="b">
        <v>1</v>
      </c>
      <c r="AV355" s="51" t="b">
        <v>0</v>
      </c>
      <c r="AW355" s="40"/>
    </row>
    <row r="356" outlineLevel="1">
      <c r="A356" s="41"/>
      <c r="B356" s="26" t="s">
        <v>1905</v>
      </c>
      <c r="C356" s="74" t="s">
        <v>1906</v>
      </c>
      <c r="D356" s="74" t="s">
        <v>50</v>
      </c>
      <c r="E356" s="75">
        <v>2020.0</v>
      </c>
      <c r="F356" s="74" t="s">
        <v>51</v>
      </c>
      <c r="G356" s="74" t="s">
        <v>52</v>
      </c>
      <c r="H356" s="74" t="s">
        <v>1907</v>
      </c>
      <c r="I356" s="74" t="s">
        <v>1908</v>
      </c>
      <c r="J356" s="74" t="s">
        <v>55</v>
      </c>
      <c r="K356" s="74" t="s">
        <v>1907</v>
      </c>
      <c r="L356" s="74" t="s">
        <v>1909</v>
      </c>
      <c r="M356" s="74" t="s">
        <v>1910</v>
      </c>
      <c r="N356" s="74" t="s">
        <v>76</v>
      </c>
      <c r="O356" s="74" t="s">
        <v>59</v>
      </c>
      <c r="P356" s="74" t="s">
        <v>1911</v>
      </c>
      <c r="Q356" s="77">
        <v>46157.91849537037</v>
      </c>
      <c r="R356" s="77">
        <v>46157.922060185185</v>
      </c>
      <c r="S356" s="75">
        <v>247.0</v>
      </c>
      <c r="T356" s="77">
        <v>46157.925462962965</v>
      </c>
      <c r="U356" s="75">
        <v>713.0</v>
      </c>
      <c r="V356" s="75">
        <v>1.0</v>
      </c>
      <c r="W356" s="227">
        <v>11810.0</v>
      </c>
      <c r="X356" s="75">
        <v>8.0</v>
      </c>
      <c r="Y356" s="75">
        <v>2.0</v>
      </c>
      <c r="Z356" s="75">
        <v>12.0</v>
      </c>
      <c r="AA356" s="75">
        <v>3.0</v>
      </c>
      <c r="AB356" s="75">
        <v>0.0</v>
      </c>
      <c r="AC356" s="75">
        <v>0.0</v>
      </c>
      <c r="AD356" s="75">
        <v>1.0</v>
      </c>
      <c r="AE356" s="75">
        <v>0.0</v>
      </c>
      <c r="AF356" s="74" t="s">
        <v>61</v>
      </c>
      <c r="AG356" s="228" t="b">
        <v>0</v>
      </c>
      <c r="AH356" s="228" t="b">
        <v>0</v>
      </c>
      <c r="AI356" s="228" t="b">
        <v>0</v>
      </c>
      <c r="AJ356" s="228" t="b">
        <v>0</v>
      </c>
      <c r="AK356" s="228" t="b">
        <v>0</v>
      </c>
      <c r="AL356" s="228" t="b">
        <v>0</v>
      </c>
      <c r="AM356" s="229"/>
      <c r="AN356" s="100">
        <v>46157.0</v>
      </c>
      <c r="AO356" s="35" t="s">
        <v>1910</v>
      </c>
      <c r="AP356" s="36" t="s">
        <v>1912</v>
      </c>
      <c r="AQ356" s="37" t="s">
        <v>1830</v>
      </c>
      <c r="AR356" s="37" t="s">
        <v>1913</v>
      </c>
      <c r="AS356" s="35" t="s">
        <v>1914</v>
      </c>
      <c r="AT356" s="39" t="b">
        <v>0</v>
      </c>
      <c r="AU356" s="39" t="b">
        <v>1</v>
      </c>
      <c r="AV356" s="39" t="b">
        <v>1</v>
      </c>
      <c r="AW356" s="40"/>
    </row>
    <row r="357" outlineLevel="1">
      <c r="A357" s="41"/>
      <c r="B357" s="26" t="s">
        <v>1915</v>
      </c>
      <c r="C357" s="74" t="s">
        <v>1906</v>
      </c>
      <c r="D357" s="74" t="s">
        <v>50</v>
      </c>
      <c r="E357" s="75">
        <v>2020.0</v>
      </c>
      <c r="F357" s="74" t="s">
        <v>51</v>
      </c>
      <c r="G357" s="74" t="s">
        <v>71</v>
      </c>
      <c r="H357" s="74" t="s">
        <v>1907</v>
      </c>
      <c r="I357" s="74" t="s">
        <v>1908</v>
      </c>
      <c r="J357" s="74" t="s">
        <v>55</v>
      </c>
      <c r="K357" s="74" t="s">
        <v>1907</v>
      </c>
      <c r="L357" s="76" t="s">
        <v>1909</v>
      </c>
      <c r="M357" s="74" t="s">
        <v>1916</v>
      </c>
      <c r="N357" s="74" t="s">
        <v>76</v>
      </c>
      <c r="O357" s="74" t="s">
        <v>59</v>
      </c>
      <c r="P357" s="74" t="s">
        <v>1917</v>
      </c>
      <c r="Q357" s="77">
        <v>46157.939884259256</v>
      </c>
      <c r="R357" s="77">
        <v>46157.94258101852</v>
      </c>
      <c r="S357" s="75">
        <v>205.0</v>
      </c>
      <c r="T357" s="77">
        <v>46157.95298611111</v>
      </c>
      <c r="U357" s="75">
        <v>1203.0</v>
      </c>
      <c r="V357" s="75">
        <v>1.0</v>
      </c>
      <c r="W357" s="227">
        <v>11810.0</v>
      </c>
      <c r="X357" s="75">
        <v>8.0</v>
      </c>
      <c r="Y357" s="75">
        <v>2.0</v>
      </c>
      <c r="Z357" s="75">
        <v>12.0</v>
      </c>
      <c r="AA357" s="75">
        <v>3.0</v>
      </c>
      <c r="AB357" s="75">
        <v>0.0</v>
      </c>
      <c r="AC357" s="75">
        <v>0.0</v>
      </c>
      <c r="AD357" s="75">
        <v>1.0</v>
      </c>
      <c r="AE357" s="75">
        <v>0.0</v>
      </c>
      <c r="AF357" s="74" t="s">
        <v>61</v>
      </c>
      <c r="AG357" s="228" t="b">
        <v>0</v>
      </c>
      <c r="AH357" s="228" t="b">
        <v>0</v>
      </c>
      <c r="AI357" s="228" t="b">
        <v>0</v>
      </c>
      <c r="AJ357" s="228" t="b">
        <v>0</v>
      </c>
      <c r="AK357" s="228" t="b">
        <v>0</v>
      </c>
      <c r="AL357" s="228" t="b">
        <v>0</v>
      </c>
      <c r="AM357" s="83"/>
      <c r="AN357" s="100">
        <v>46157.0</v>
      </c>
      <c r="AO357" s="35" t="s">
        <v>1916</v>
      </c>
      <c r="AP357" s="36"/>
      <c r="AQ357" s="224"/>
      <c r="AR357" s="37"/>
      <c r="AS357" s="35"/>
      <c r="AT357" s="39" t="b">
        <v>0</v>
      </c>
      <c r="AU357" s="39" t="b">
        <v>1</v>
      </c>
      <c r="AV357" s="51" t="b">
        <v>0</v>
      </c>
      <c r="AW357" s="40"/>
    </row>
    <row r="358" outlineLevel="1">
      <c r="A358" s="41"/>
      <c r="B358" s="26" t="s">
        <v>1918</v>
      </c>
      <c r="C358" s="74" t="s">
        <v>1906</v>
      </c>
      <c r="D358" s="74" t="s">
        <v>50</v>
      </c>
      <c r="E358" s="75">
        <v>2020.0</v>
      </c>
      <c r="F358" s="74" t="s">
        <v>51</v>
      </c>
      <c r="G358" s="74" t="s">
        <v>71</v>
      </c>
      <c r="H358" s="74" t="s">
        <v>1907</v>
      </c>
      <c r="I358" s="74" t="s">
        <v>1908</v>
      </c>
      <c r="J358" s="74" t="s">
        <v>55</v>
      </c>
      <c r="K358" s="74" t="s">
        <v>1907</v>
      </c>
      <c r="L358" s="76" t="s">
        <v>1909</v>
      </c>
      <c r="M358" s="74" t="s">
        <v>1919</v>
      </c>
      <c r="N358" s="74" t="s">
        <v>58</v>
      </c>
      <c r="O358" s="74" t="s">
        <v>59</v>
      </c>
      <c r="P358" s="74" t="s">
        <v>1920</v>
      </c>
      <c r="Q358" s="77">
        <v>46157.98024305556</v>
      </c>
      <c r="R358" s="77">
        <v>46157.983935185184</v>
      </c>
      <c r="S358" s="75">
        <v>262.0</v>
      </c>
      <c r="T358" s="77">
        <v>46157.99015046296</v>
      </c>
      <c r="U358" s="75">
        <v>926.0</v>
      </c>
      <c r="V358" s="75">
        <v>1.0</v>
      </c>
      <c r="W358" s="227">
        <v>11810.0</v>
      </c>
      <c r="X358" s="75">
        <v>8.0</v>
      </c>
      <c r="Y358" s="75">
        <v>2.0</v>
      </c>
      <c r="Z358" s="75">
        <v>11.0</v>
      </c>
      <c r="AA358" s="75">
        <v>3.0</v>
      </c>
      <c r="AB358" s="75">
        <v>0.0</v>
      </c>
      <c r="AC358" s="75">
        <v>0.0</v>
      </c>
      <c r="AD358" s="75">
        <v>1.0</v>
      </c>
      <c r="AE358" s="75">
        <v>0.0</v>
      </c>
      <c r="AF358" s="74" t="s">
        <v>61</v>
      </c>
      <c r="AG358" s="228" t="b">
        <v>0</v>
      </c>
      <c r="AH358" s="228" t="b">
        <v>0</v>
      </c>
      <c r="AI358" s="228" t="b">
        <v>0</v>
      </c>
      <c r="AJ358" s="228" t="b">
        <v>0</v>
      </c>
      <c r="AK358" s="228" t="b">
        <v>0</v>
      </c>
      <c r="AL358" s="228" t="b">
        <v>0</v>
      </c>
      <c r="AM358" s="230" t="s">
        <v>1498</v>
      </c>
      <c r="AN358" s="100">
        <v>46157.0</v>
      </c>
      <c r="AO358" s="35" t="s">
        <v>1919</v>
      </c>
      <c r="AP358" s="36"/>
      <c r="AQ358" s="37"/>
      <c r="AR358" s="37"/>
      <c r="AS358" s="35"/>
      <c r="AT358" s="39" t="b">
        <v>0</v>
      </c>
      <c r="AU358" s="39" t="b">
        <v>1</v>
      </c>
      <c r="AV358" s="51" t="b">
        <v>0</v>
      </c>
      <c r="AW358" s="40"/>
    </row>
    <row r="359" outlineLevel="1">
      <c r="A359" s="41"/>
      <c r="B359" s="26" t="s">
        <v>1921</v>
      </c>
      <c r="C359" s="74" t="s">
        <v>1906</v>
      </c>
      <c r="D359" s="74" t="s">
        <v>50</v>
      </c>
      <c r="E359" s="75">
        <v>2020.0</v>
      </c>
      <c r="F359" s="74" t="s">
        <v>51</v>
      </c>
      <c r="G359" s="74" t="s">
        <v>52</v>
      </c>
      <c r="H359" s="74" t="s">
        <v>1907</v>
      </c>
      <c r="I359" s="74" t="s">
        <v>1908</v>
      </c>
      <c r="J359" s="74" t="s">
        <v>55</v>
      </c>
      <c r="K359" s="74" t="s">
        <v>1907</v>
      </c>
      <c r="L359" s="76" t="s">
        <v>1922</v>
      </c>
      <c r="M359" s="74" t="s">
        <v>1923</v>
      </c>
      <c r="N359" s="74" t="s">
        <v>76</v>
      </c>
      <c r="O359" s="74" t="s">
        <v>59</v>
      </c>
      <c r="P359" s="74" t="s">
        <v>1924</v>
      </c>
      <c r="Q359" s="77">
        <v>46157.99953703704</v>
      </c>
      <c r="R359" s="77">
        <v>46158.00289351852</v>
      </c>
      <c r="S359" s="75">
        <v>139.0</v>
      </c>
      <c r="T359" s="77">
        <v>46158.00766203704</v>
      </c>
      <c r="U359" s="75">
        <v>797.0</v>
      </c>
      <c r="V359" s="75">
        <v>1.0</v>
      </c>
      <c r="W359" s="227">
        <v>11810.0</v>
      </c>
      <c r="X359" s="75">
        <v>8.0</v>
      </c>
      <c r="Y359" s="75">
        <v>2.0</v>
      </c>
      <c r="Z359" s="75">
        <v>11.0</v>
      </c>
      <c r="AA359" s="75">
        <v>3.0</v>
      </c>
      <c r="AB359" s="75">
        <v>0.0</v>
      </c>
      <c r="AC359" s="75">
        <v>0.0</v>
      </c>
      <c r="AD359" s="75">
        <v>1.0</v>
      </c>
      <c r="AE359" s="75">
        <v>0.0</v>
      </c>
      <c r="AF359" s="74" t="s">
        <v>61</v>
      </c>
      <c r="AG359" s="228" t="b">
        <v>0</v>
      </c>
      <c r="AH359" s="228" t="b">
        <v>0</v>
      </c>
      <c r="AI359" s="228" t="b">
        <v>0</v>
      </c>
      <c r="AJ359" s="228" t="b">
        <v>0</v>
      </c>
      <c r="AK359" s="228" t="b">
        <v>0</v>
      </c>
      <c r="AL359" s="228" t="b">
        <v>0</v>
      </c>
      <c r="AM359" s="83"/>
      <c r="AN359" s="100">
        <v>46157.0</v>
      </c>
      <c r="AO359" s="35" t="s">
        <v>1923</v>
      </c>
      <c r="AP359" s="36"/>
      <c r="AQ359" s="37"/>
      <c r="AR359" s="37"/>
      <c r="AS359" s="50"/>
      <c r="AT359" s="39" t="b">
        <v>0</v>
      </c>
      <c r="AU359" s="39" t="b">
        <v>1</v>
      </c>
      <c r="AV359" s="51" t="b">
        <v>0</v>
      </c>
      <c r="AW359" s="40"/>
    </row>
    <row r="360" outlineLevel="1">
      <c r="A360" s="41"/>
      <c r="B360" s="26" t="s">
        <v>1925</v>
      </c>
      <c r="C360" s="55" t="s">
        <v>1926</v>
      </c>
      <c r="D360" s="55" t="s">
        <v>50</v>
      </c>
      <c r="E360" s="56">
        <v>2020.0</v>
      </c>
      <c r="F360" s="55" t="s">
        <v>51</v>
      </c>
      <c r="G360" s="55" t="s">
        <v>52</v>
      </c>
      <c r="H360" s="55" t="s">
        <v>1583</v>
      </c>
      <c r="I360" s="55" t="s">
        <v>1584</v>
      </c>
      <c r="J360" s="55" t="s">
        <v>55</v>
      </c>
      <c r="K360" s="55" t="s">
        <v>1583</v>
      </c>
      <c r="L360" s="55" t="s">
        <v>1585</v>
      </c>
      <c r="M360" s="55" t="s">
        <v>1927</v>
      </c>
      <c r="N360" s="55" t="s">
        <v>58</v>
      </c>
      <c r="O360" s="55" t="s">
        <v>59</v>
      </c>
      <c r="P360" s="55" t="s">
        <v>1928</v>
      </c>
      <c r="Q360" s="59">
        <v>46157.622465277775</v>
      </c>
      <c r="R360" s="59">
        <v>46157.62421296296</v>
      </c>
      <c r="S360" s="56">
        <v>88.0</v>
      </c>
      <c r="T360" s="59">
        <v>46157.62637731482</v>
      </c>
      <c r="U360" s="56">
        <v>463.0</v>
      </c>
      <c r="V360" s="56">
        <v>1.0</v>
      </c>
      <c r="W360" s="113">
        <v>8725.0</v>
      </c>
      <c r="X360" s="56">
        <v>3.0</v>
      </c>
      <c r="Y360" s="56">
        <v>2.0</v>
      </c>
      <c r="Z360" s="56">
        <v>16.0</v>
      </c>
      <c r="AA360" s="56">
        <v>1.0</v>
      </c>
      <c r="AB360" s="56">
        <v>1.0</v>
      </c>
      <c r="AC360" s="56">
        <v>0.0</v>
      </c>
      <c r="AD360" s="56">
        <v>1.0</v>
      </c>
      <c r="AE360" s="56">
        <v>0.0</v>
      </c>
      <c r="AF360" s="55" t="s">
        <v>61</v>
      </c>
      <c r="AG360" s="114" t="b">
        <v>0</v>
      </c>
      <c r="AH360" s="114" t="b">
        <v>0</v>
      </c>
      <c r="AI360" s="114" t="b">
        <v>0</v>
      </c>
      <c r="AJ360" s="114" t="b">
        <v>0</v>
      </c>
      <c r="AK360" s="114" t="b">
        <v>0</v>
      </c>
      <c r="AL360" s="114" t="b">
        <v>0</v>
      </c>
      <c r="AM360" s="58"/>
      <c r="AN360" s="100">
        <v>46157.0</v>
      </c>
      <c r="AO360" s="35" t="s">
        <v>1927</v>
      </c>
      <c r="AP360" s="36" t="s">
        <v>62</v>
      </c>
      <c r="AQ360" s="37"/>
      <c r="AR360" s="37" t="s">
        <v>1929</v>
      </c>
      <c r="AS360" s="35" t="s">
        <v>1930</v>
      </c>
      <c r="AT360" s="39" t="b">
        <v>0</v>
      </c>
      <c r="AU360" s="39" t="b">
        <v>1</v>
      </c>
      <c r="AV360" s="51" t="b">
        <v>0</v>
      </c>
      <c r="AW360" s="40"/>
    </row>
    <row r="361" outlineLevel="1">
      <c r="A361" s="41"/>
      <c r="B361" s="26" t="s">
        <v>1931</v>
      </c>
      <c r="C361" s="55" t="s">
        <v>1926</v>
      </c>
      <c r="D361" s="55" t="s">
        <v>50</v>
      </c>
      <c r="E361" s="56">
        <v>2020.0</v>
      </c>
      <c r="F361" s="55" t="s">
        <v>51</v>
      </c>
      <c r="G361" s="55" t="s">
        <v>71</v>
      </c>
      <c r="H361" s="55" t="s">
        <v>1583</v>
      </c>
      <c r="I361" s="55" t="s">
        <v>1584</v>
      </c>
      <c r="J361" s="55" t="s">
        <v>55</v>
      </c>
      <c r="K361" s="55" t="s">
        <v>1583</v>
      </c>
      <c r="L361" s="55" t="s">
        <v>1585</v>
      </c>
      <c r="M361" s="55" t="s">
        <v>1932</v>
      </c>
      <c r="N361" s="55" t="s">
        <v>58</v>
      </c>
      <c r="O361" s="55" t="s">
        <v>59</v>
      </c>
      <c r="P361" s="55" t="s">
        <v>1933</v>
      </c>
      <c r="Q361" s="59">
        <v>46157.649560185186</v>
      </c>
      <c r="R361" s="59">
        <v>46157.65064814815</v>
      </c>
      <c r="S361" s="56">
        <v>76.0</v>
      </c>
      <c r="T361" s="59">
        <v>46157.65446759259</v>
      </c>
      <c r="U361" s="56">
        <v>534.0</v>
      </c>
      <c r="V361" s="56">
        <v>1.0</v>
      </c>
      <c r="W361" s="113">
        <v>8025.0</v>
      </c>
      <c r="X361" s="56">
        <v>3.0</v>
      </c>
      <c r="Y361" s="56">
        <v>2.0</v>
      </c>
      <c r="Z361" s="56">
        <v>16.0</v>
      </c>
      <c r="AA361" s="56">
        <v>1.0</v>
      </c>
      <c r="AB361" s="56">
        <v>1.0</v>
      </c>
      <c r="AC361" s="56">
        <v>0.0</v>
      </c>
      <c r="AD361" s="56">
        <v>0.0</v>
      </c>
      <c r="AE361" s="56">
        <v>0.0</v>
      </c>
      <c r="AF361" s="55" t="s">
        <v>61</v>
      </c>
      <c r="AG361" s="114" t="b">
        <v>0</v>
      </c>
      <c r="AH361" s="114" t="b">
        <v>0</v>
      </c>
      <c r="AI361" s="114" t="b">
        <v>0</v>
      </c>
      <c r="AJ361" s="114" t="b">
        <v>0</v>
      </c>
      <c r="AK361" s="114" t="b">
        <v>0</v>
      </c>
      <c r="AL361" s="114" t="b">
        <v>0</v>
      </c>
      <c r="AM361" s="231" t="s">
        <v>1306</v>
      </c>
      <c r="AN361" s="100">
        <v>46157.0</v>
      </c>
      <c r="AO361" s="35" t="s">
        <v>1932</v>
      </c>
      <c r="AP361" s="36"/>
      <c r="AQ361" s="37"/>
      <c r="AR361" s="37"/>
      <c r="AS361" s="50"/>
      <c r="AT361" s="39" t="b">
        <v>1</v>
      </c>
      <c r="AU361" s="51" t="b">
        <v>0</v>
      </c>
      <c r="AV361" s="51" t="b">
        <v>0</v>
      </c>
      <c r="AW361" s="40"/>
    </row>
    <row r="362" outlineLevel="1">
      <c r="A362" s="41"/>
      <c r="B362" s="26" t="s">
        <v>1934</v>
      </c>
      <c r="C362" s="42" t="s">
        <v>1935</v>
      </c>
      <c r="D362" s="42" t="s">
        <v>50</v>
      </c>
      <c r="E362" s="43">
        <v>2021.0</v>
      </c>
      <c r="F362" s="42" t="s">
        <v>146</v>
      </c>
      <c r="G362" s="42" t="s">
        <v>147</v>
      </c>
      <c r="H362" s="42" t="s">
        <v>750</v>
      </c>
      <c r="I362" s="42" t="s">
        <v>1936</v>
      </c>
      <c r="J362" s="42" t="s">
        <v>98</v>
      </c>
      <c r="K362" s="42" t="s">
        <v>750</v>
      </c>
      <c r="L362" s="164"/>
      <c r="M362" s="42" t="s">
        <v>1937</v>
      </c>
      <c r="N362" s="42" t="s">
        <v>100</v>
      </c>
      <c r="O362" s="42" t="s">
        <v>59</v>
      </c>
      <c r="P362" s="42" t="s">
        <v>1938</v>
      </c>
      <c r="Q362" s="45">
        <v>46157.73096064815</v>
      </c>
      <c r="R362" s="45">
        <v>46157.73268518518</v>
      </c>
      <c r="S362" s="43">
        <v>108.0</v>
      </c>
      <c r="T362" s="45">
        <v>46157.737222222226</v>
      </c>
      <c r="U362" s="43">
        <v>776.0</v>
      </c>
      <c r="V362" s="43">
        <v>4.0</v>
      </c>
      <c r="W362" s="115">
        <v>1882.5</v>
      </c>
      <c r="X362" s="43">
        <v>0.0</v>
      </c>
      <c r="Y362" s="43">
        <v>4.0</v>
      </c>
      <c r="Z362" s="43">
        <v>0.0</v>
      </c>
      <c r="AA362" s="43">
        <v>0.0</v>
      </c>
      <c r="AB362" s="43">
        <v>0.0</v>
      </c>
      <c r="AC362" s="43">
        <v>0.0</v>
      </c>
      <c r="AD362" s="43">
        <v>1.0</v>
      </c>
      <c r="AE362" s="43">
        <v>0.0</v>
      </c>
      <c r="AF362" s="42" t="s">
        <v>61</v>
      </c>
      <c r="AG362" s="116" t="b">
        <v>0</v>
      </c>
      <c r="AH362" s="116" t="b">
        <v>0</v>
      </c>
      <c r="AI362" s="116" t="b">
        <v>0</v>
      </c>
      <c r="AJ362" s="116" t="b">
        <v>0</v>
      </c>
      <c r="AK362" s="116" t="b">
        <v>0</v>
      </c>
      <c r="AL362" s="116" t="b">
        <v>0</v>
      </c>
      <c r="AM362" s="134"/>
      <c r="AN362" s="100">
        <v>46157.0</v>
      </c>
      <c r="AO362" s="35" t="s">
        <v>1937</v>
      </c>
      <c r="AP362" s="36"/>
      <c r="AQ362" s="37"/>
      <c r="AR362" s="37"/>
      <c r="AS362" s="35"/>
      <c r="AT362" s="39" t="b">
        <v>1</v>
      </c>
      <c r="AU362" s="39" t="b">
        <v>0</v>
      </c>
      <c r="AV362" s="51" t="b">
        <v>0</v>
      </c>
      <c r="AW362" s="40"/>
    </row>
    <row r="363" outlineLevel="1">
      <c r="A363" s="41"/>
      <c r="B363" s="26" t="s">
        <v>1939</v>
      </c>
      <c r="C363" s="42" t="s">
        <v>1935</v>
      </c>
      <c r="D363" s="42" t="s">
        <v>50</v>
      </c>
      <c r="E363" s="43">
        <v>2021.0</v>
      </c>
      <c r="F363" s="42" t="s">
        <v>146</v>
      </c>
      <c r="G363" s="42" t="s">
        <v>156</v>
      </c>
      <c r="H363" s="42" t="s">
        <v>750</v>
      </c>
      <c r="I363" s="42" t="s">
        <v>1936</v>
      </c>
      <c r="J363" s="42" t="s">
        <v>98</v>
      </c>
      <c r="K363" s="42" t="s">
        <v>750</v>
      </c>
      <c r="L363" s="164"/>
      <c r="M363" s="42" t="s">
        <v>1940</v>
      </c>
      <c r="N363" s="42" t="s">
        <v>100</v>
      </c>
      <c r="O363" s="42" t="s">
        <v>59</v>
      </c>
      <c r="P363" s="42" t="s">
        <v>1941</v>
      </c>
      <c r="Q363" s="45">
        <v>46157.73335648148</v>
      </c>
      <c r="R363" s="45">
        <v>46157.735185185185</v>
      </c>
      <c r="S363" s="43">
        <v>98.0</v>
      </c>
      <c r="T363" s="45">
        <v>46157.74422453704</v>
      </c>
      <c r="U363" s="43">
        <v>1024.0</v>
      </c>
      <c r="V363" s="43">
        <v>4.0</v>
      </c>
      <c r="W363" s="115">
        <v>1257.5</v>
      </c>
      <c r="X363" s="43">
        <v>0.0</v>
      </c>
      <c r="Y363" s="43">
        <v>3.0</v>
      </c>
      <c r="Z363" s="43">
        <v>0.0</v>
      </c>
      <c r="AA363" s="43">
        <v>0.0</v>
      </c>
      <c r="AB363" s="43">
        <v>0.0</v>
      </c>
      <c r="AC363" s="43">
        <v>0.0</v>
      </c>
      <c r="AD363" s="43">
        <v>1.0</v>
      </c>
      <c r="AE363" s="43">
        <v>0.0</v>
      </c>
      <c r="AF363" s="42" t="s">
        <v>61</v>
      </c>
      <c r="AG363" s="116" t="b">
        <v>0</v>
      </c>
      <c r="AH363" s="116" t="b">
        <v>0</v>
      </c>
      <c r="AI363" s="116" t="b">
        <v>0</v>
      </c>
      <c r="AJ363" s="116" t="b">
        <v>0</v>
      </c>
      <c r="AK363" s="116" t="b">
        <v>0</v>
      </c>
      <c r="AL363" s="116" t="b">
        <v>0</v>
      </c>
      <c r="AM363" s="232" t="s">
        <v>1942</v>
      </c>
      <c r="AN363" s="100">
        <v>46157.0</v>
      </c>
      <c r="AO363" s="35" t="s">
        <v>1940</v>
      </c>
      <c r="AP363" s="36"/>
      <c r="AQ363" s="37"/>
      <c r="AR363" s="37" t="s">
        <v>270</v>
      </c>
      <c r="AS363" s="35" t="s">
        <v>1943</v>
      </c>
      <c r="AT363" s="39" t="b">
        <v>0</v>
      </c>
      <c r="AU363" s="39" t="b">
        <v>1</v>
      </c>
      <c r="AV363" s="51" t="b">
        <v>0</v>
      </c>
      <c r="AW363" s="40"/>
    </row>
    <row r="364" outlineLevel="1">
      <c r="A364" s="41"/>
      <c r="B364" s="26" t="s">
        <v>1944</v>
      </c>
      <c r="C364" s="55" t="s">
        <v>1945</v>
      </c>
      <c r="D364" s="55" t="s">
        <v>50</v>
      </c>
      <c r="E364" s="56">
        <v>2021.0</v>
      </c>
      <c r="F364" s="55" t="s">
        <v>146</v>
      </c>
      <c r="G364" s="55" t="s">
        <v>147</v>
      </c>
      <c r="H364" s="55" t="s">
        <v>1946</v>
      </c>
      <c r="I364" s="55" t="s">
        <v>1947</v>
      </c>
      <c r="J364" s="55" t="s">
        <v>55</v>
      </c>
      <c r="K364" s="55" t="s">
        <v>1946</v>
      </c>
      <c r="L364" s="55" t="s">
        <v>1948</v>
      </c>
      <c r="M364" s="55" t="s">
        <v>1949</v>
      </c>
      <c r="N364" s="55" t="s">
        <v>58</v>
      </c>
      <c r="O364" s="55" t="s">
        <v>59</v>
      </c>
      <c r="P364" s="55" t="s">
        <v>1950</v>
      </c>
      <c r="Q364" s="59">
        <v>46157.91144675926</v>
      </c>
      <c r="R364" s="59">
        <v>46157.914375</v>
      </c>
      <c r="S364" s="56">
        <v>219.0</v>
      </c>
      <c r="T364" s="59">
        <v>46157.919490740744</v>
      </c>
      <c r="U364" s="56">
        <v>1115.0</v>
      </c>
      <c r="V364" s="56">
        <v>2.0</v>
      </c>
      <c r="W364" s="113">
        <v>7862.5</v>
      </c>
      <c r="X364" s="56">
        <v>1.0</v>
      </c>
      <c r="Y364" s="56">
        <v>0.0</v>
      </c>
      <c r="Z364" s="56">
        <v>9.0</v>
      </c>
      <c r="AA364" s="56">
        <v>0.0</v>
      </c>
      <c r="AB364" s="56">
        <v>0.0</v>
      </c>
      <c r="AC364" s="56">
        <v>0.0</v>
      </c>
      <c r="AD364" s="56">
        <v>0.0</v>
      </c>
      <c r="AE364" s="56">
        <v>0.0</v>
      </c>
      <c r="AF364" s="55" t="s">
        <v>61</v>
      </c>
      <c r="AG364" s="114" t="b">
        <v>0</v>
      </c>
      <c r="AH364" s="114" t="b">
        <v>0</v>
      </c>
      <c r="AI364" s="114" t="b">
        <v>0</v>
      </c>
      <c r="AJ364" s="114" t="b">
        <v>0</v>
      </c>
      <c r="AK364" s="114" t="b">
        <v>0</v>
      </c>
      <c r="AL364" s="114" t="b">
        <v>0</v>
      </c>
      <c r="AM364" s="58"/>
      <c r="AN364" s="100">
        <v>46157.0</v>
      </c>
      <c r="AO364" s="35" t="s">
        <v>1949</v>
      </c>
      <c r="AP364" s="36" t="s">
        <v>262</v>
      </c>
      <c r="AQ364" s="37" t="s">
        <v>122</v>
      </c>
      <c r="AR364" s="37" t="s">
        <v>153</v>
      </c>
      <c r="AS364" s="35" t="s">
        <v>1951</v>
      </c>
      <c r="AT364" s="39" t="b">
        <v>0</v>
      </c>
      <c r="AU364" s="39" t="b">
        <v>1</v>
      </c>
      <c r="AV364" s="51" t="b">
        <v>0</v>
      </c>
      <c r="AW364" s="40"/>
    </row>
    <row r="365" outlineLevel="1">
      <c r="A365" s="41"/>
      <c r="B365" s="26" t="s">
        <v>1952</v>
      </c>
      <c r="C365" s="55" t="s">
        <v>1945</v>
      </c>
      <c r="D365" s="55" t="s">
        <v>50</v>
      </c>
      <c r="E365" s="56">
        <v>2021.0</v>
      </c>
      <c r="F365" s="55" t="s">
        <v>146</v>
      </c>
      <c r="G365" s="55" t="s">
        <v>156</v>
      </c>
      <c r="H365" s="55" t="s">
        <v>1946</v>
      </c>
      <c r="I365" s="55" t="s">
        <v>1947</v>
      </c>
      <c r="J365" s="55" t="s">
        <v>55</v>
      </c>
      <c r="K365" s="55" t="s">
        <v>1946</v>
      </c>
      <c r="L365" s="55" t="s">
        <v>1948</v>
      </c>
      <c r="M365" s="55" t="s">
        <v>1953</v>
      </c>
      <c r="N365" s="55" t="s">
        <v>58</v>
      </c>
      <c r="O365" s="55" t="s">
        <v>59</v>
      </c>
      <c r="P365" s="55" t="s">
        <v>1954</v>
      </c>
      <c r="Q365" s="59">
        <v>46157.88553240741</v>
      </c>
      <c r="R365" s="59">
        <v>46157.92008101852</v>
      </c>
      <c r="S365" s="56">
        <v>2955.0</v>
      </c>
      <c r="T365" s="59">
        <v>46157.927349537036</v>
      </c>
      <c r="U365" s="56">
        <v>34223.0</v>
      </c>
      <c r="V365" s="56">
        <v>3.0</v>
      </c>
      <c r="W365" s="113">
        <v>6697.5</v>
      </c>
      <c r="X365" s="56">
        <v>1.0</v>
      </c>
      <c r="Y365" s="56">
        <v>0.0</v>
      </c>
      <c r="Z365" s="56">
        <v>6.0</v>
      </c>
      <c r="AA365" s="56">
        <v>0.0</v>
      </c>
      <c r="AB365" s="56">
        <v>0.0</v>
      </c>
      <c r="AC365" s="56">
        <v>0.0</v>
      </c>
      <c r="AD365" s="56">
        <v>0.0</v>
      </c>
      <c r="AE365" s="56">
        <v>0.0</v>
      </c>
      <c r="AF365" s="55" t="s">
        <v>61</v>
      </c>
      <c r="AG365" s="114" t="b">
        <v>0</v>
      </c>
      <c r="AH365" s="114" t="b">
        <v>0</v>
      </c>
      <c r="AI365" s="114" t="b">
        <v>0</v>
      </c>
      <c r="AJ365" s="114" t="b">
        <v>0</v>
      </c>
      <c r="AK365" s="114" t="b">
        <v>0</v>
      </c>
      <c r="AL365" s="114" t="b">
        <v>0</v>
      </c>
      <c r="AM365" s="231" t="s">
        <v>1955</v>
      </c>
      <c r="AN365" s="100">
        <v>46157.0</v>
      </c>
      <c r="AO365" s="35" t="s">
        <v>1953</v>
      </c>
      <c r="AP365" s="36"/>
      <c r="AQ365" s="37"/>
      <c r="AR365" s="37"/>
      <c r="AS365" s="35"/>
      <c r="AT365" s="39" t="b">
        <v>1</v>
      </c>
      <c r="AU365" s="51" t="b">
        <v>0</v>
      </c>
      <c r="AV365" s="51" t="b">
        <v>0</v>
      </c>
      <c r="AW365" s="40"/>
    </row>
    <row r="366" outlineLevel="1">
      <c r="A366" s="41"/>
      <c r="B366" s="26" t="s">
        <v>1956</v>
      </c>
      <c r="C366" s="42" t="s">
        <v>1957</v>
      </c>
      <c r="D366" s="42" t="s">
        <v>50</v>
      </c>
      <c r="E366" s="43">
        <v>2022.0</v>
      </c>
      <c r="F366" s="42" t="s">
        <v>146</v>
      </c>
      <c r="G366" s="42" t="s">
        <v>156</v>
      </c>
      <c r="H366" s="42" t="s">
        <v>97</v>
      </c>
      <c r="I366" s="42" t="s">
        <v>97</v>
      </c>
      <c r="J366" s="42" t="s">
        <v>1322</v>
      </c>
      <c r="K366" s="42" t="s">
        <v>97</v>
      </c>
      <c r="L366" s="42" t="s">
        <v>1958</v>
      </c>
      <c r="M366" s="42" t="s">
        <v>1959</v>
      </c>
      <c r="N366" s="42" t="s">
        <v>1325</v>
      </c>
      <c r="O366" s="42" t="s">
        <v>59</v>
      </c>
      <c r="P366" s="42" t="s">
        <v>1960</v>
      </c>
      <c r="Q366" s="45">
        <v>46157.45586805556</v>
      </c>
      <c r="R366" s="45">
        <v>46157.457962962966</v>
      </c>
      <c r="S366" s="43">
        <v>155.0</v>
      </c>
      <c r="T366" s="45">
        <v>46157.462175925924</v>
      </c>
      <c r="U366" s="43">
        <v>609.0</v>
      </c>
      <c r="V366" s="43">
        <v>5.0</v>
      </c>
      <c r="W366" s="115">
        <v>525.0</v>
      </c>
      <c r="X366" s="43">
        <v>0.0</v>
      </c>
      <c r="Y366" s="43">
        <v>1.0</v>
      </c>
      <c r="Z366" s="43">
        <v>0.0</v>
      </c>
      <c r="AA366" s="43">
        <v>0.0</v>
      </c>
      <c r="AB366" s="43">
        <v>0.0</v>
      </c>
      <c r="AC366" s="43">
        <v>0.0</v>
      </c>
      <c r="AD366" s="43">
        <v>0.0</v>
      </c>
      <c r="AE366" s="43">
        <v>0.0</v>
      </c>
      <c r="AF366" s="42" t="s">
        <v>61</v>
      </c>
      <c r="AG366" s="116" t="b">
        <v>0</v>
      </c>
      <c r="AH366" s="116" t="b">
        <v>0</v>
      </c>
      <c r="AI366" s="116" t="b">
        <v>0</v>
      </c>
      <c r="AJ366" s="116" t="b">
        <v>0</v>
      </c>
      <c r="AK366" s="116" t="b">
        <v>0</v>
      </c>
      <c r="AL366" s="116" t="b">
        <v>0</v>
      </c>
      <c r="AM366" s="134"/>
      <c r="AN366" s="100">
        <v>46157.0</v>
      </c>
      <c r="AO366" s="35" t="s">
        <v>1959</v>
      </c>
      <c r="AP366" s="36"/>
      <c r="AQ366" s="37"/>
      <c r="AR366" s="37"/>
      <c r="AS366" s="50"/>
      <c r="AT366" s="39" t="b">
        <v>1</v>
      </c>
      <c r="AU366" s="51" t="b">
        <v>0</v>
      </c>
      <c r="AV366" s="51" t="b">
        <v>0</v>
      </c>
      <c r="AW366" s="40"/>
    </row>
    <row r="367" outlineLevel="1">
      <c r="A367" s="41"/>
      <c r="B367" s="26" t="s">
        <v>1961</v>
      </c>
      <c r="C367" s="42" t="s">
        <v>1957</v>
      </c>
      <c r="D367" s="42" t="s">
        <v>50</v>
      </c>
      <c r="E367" s="43">
        <v>2022.0</v>
      </c>
      <c r="F367" s="42" t="s">
        <v>146</v>
      </c>
      <c r="G367" s="42" t="s">
        <v>156</v>
      </c>
      <c r="H367" s="42" t="s">
        <v>97</v>
      </c>
      <c r="I367" s="42" t="s">
        <v>97</v>
      </c>
      <c r="J367" s="42" t="s">
        <v>1322</v>
      </c>
      <c r="K367" s="42" t="s">
        <v>97</v>
      </c>
      <c r="L367" s="42" t="s">
        <v>1958</v>
      </c>
      <c r="M367" s="42" t="s">
        <v>1962</v>
      </c>
      <c r="N367" s="42" t="s">
        <v>1325</v>
      </c>
      <c r="O367" s="42" t="s">
        <v>59</v>
      </c>
      <c r="P367" s="42" t="s">
        <v>1963</v>
      </c>
      <c r="Q367" s="45">
        <v>46157.47337962963</v>
      </c>
      <c r="R367" s="45">
        <v>46157.47489583334</v>
      </c>
      <c r="S367" s="43">
        <v>121.0</v>
      </c>
      <c r="T367" s="45">
        <v>46157.47893518519</v>
      </c>
      <c r="U367" s="43">
        <v>543.0</v>
      </c>
      <c r="V367" s="43">
        <v>5.0</v>
      </c>
      <c r="W367" s="115">
        <v>0.0</v>
      </c>
      <c r="X367" s="43">
        <v>0.0</v>
      </c>
      <c r="Y367" s="43">
        <v>0.0</v>
      </c>
      <c r="Z367" s="43">
        <v>0.0</v>
      </c>
      <c r="AA367" s="43">
        <v>0.0</v>
      </c>
      <c r="AB367" s="43">
        <v>0.0</v>
      </c>
      <c r="AC367" s="43">
        <v>0.0</v>
      </c>
      <c r="AD367" s="43">
        <v>0.0</v>
      </c>
      <c r="AE367" s="43">
        <v>0.0</v>
      </c>
      <c r="AF367" s="42" t="s">
        <v>61</v>
      </c>
      <c r="AG367" s="116" t="b">
        <v>0</v>
      </c>
      <c r="AH367" s="116" t="b">
        <v>0</v>
      </c>
      <c r="AI367" s="116" t="b">
        <v>0</v>
      </c>
      <c r="AJ367" s="116" t="b">
        <v>0</v>
      </c>
      <c r="AK367" s="116" t="b">
        <v>0</v>
      </c>
      <c r="AL367" s="116" t="b">
        <v>0</v>
      </c>
      <c r="AM367" s="232" t="s">
        <v>1558</v>
      </c>
      <c r="AN367" s="100">
        <v>46157.0</v>
      </c>
      <c r="AO367" s="35" t="s">
        <v>1962</v>
      </c>
      <c r="AP367" s="36"/>
      <c r="AQ367" s="37"/>
      <c r="AR367" s="37"/>
      <c r="AS367" s="50"/>
      <c r="AT367" s="39" t="b">
        <v>1</v>
      </c>
      <c r="AU367" s="51" t="b">
        <v>0</v>
      </c>
      <c r="AV367" s="51" t="b">
        <v>0</v>
      </c>
      <c r="AW367" s="40"/>
    </row>
    <row r="368" outlineLevel="1">
      <c r="A368" s="41"/>
      <c r="B368" s="26" t="s">
        <v>1964</v>
      </c>
      <c r="C368" s="55" t="s">
        <v>1965</v>
      </c>
      <c r="D368" s="55" t="s">
        <v>50</v>
      </c>
      <c r="E368" s="56">
        <v>2022.0</v>
      </c>
      <c r="F368" s="55" t="s">
        <v>188</v>
      </c>
      <c r="G368" s="55" t="s">
        <v>189</v>
      </c>
      <c r="H368" s="55" t="s">
        <v>1966</v>
      </c>
      <c r="I368" s="55" t="s">
        <v>1967</v>
      </c>
      <c r="J368" s="55" t="s">
        <v>55</v>
      </c>
      <c r="K368" s="55" t="s">
        <v>1966</v>
      </c>
      <c r="L368" s="55" t="s">
        <v>1968</v>
      </c>
      <c r="M368" s="55" t="s">
        <v>1969</v>
      </c>
      <c r="N368" s="55" t="s">
        <v>76</v>
      </c>
      <c r="O368" s="55" t="s">
        <v>59</v>
      </c>
      <c r="P368" s="55" t="s">
        <v>1970</v>
      </c>
      <c r="Q368" s="59">
        <v>46157.75072916667</v>
      </c>
      <c r="R368" s="59">
        <v>46157.75376157407</v>
      </c>
      <c r="S368" s="56">
        <v>240.0</v>
      </c>
      <c r="T368" s="59">
        <v>46157.75650462963</v>
      </c>
      <c r="U368" s="56">
        <v>589.0</v>
      </c>
      <c r="V368" s="56">
        <v>2.0</v>
      </c>
      <c r="W368" s="113">
        <v>8125.0</v>
      </c>
      <c r="X368" s="56">
        <v>4.0</v>
      </c>
      <c r="Y368" s="56">
        <v>1.0</v>
      </c>
      <c r="Z368" s="56">
        <v>9.0</v>
      </c>
      <c r="AA368" s="56">
        <v>4.0</v>
      </c>
      <c r="AB368" s="56">
        <v>1.0</v>
      </c>
      <c r="AC368" s="56">
        <v>0.0</v>
      </c>
      <c r="AD368" s="56">
        <v>0.0</v>
      </c>
      <c r="AE368" s="56">
        <v>0.0</v>
      </c>
      <c r="AF368" s="55" t="s">
        <v>61</v>
      </c>
      <c r="AG368" s="114" t="b">
        <v>0</v>
      </c>
      <c r="AH368" s="114" t="b">
        <v>0</v>
      </c>
      <c r="AI368" s="114" t="b">
        <v>0</v>
      </c>
      <c r="AJ368" s="114" t="b">
        <v>0</v>
      </c>
      <c r="AK368" s="114" t="b">
        <v>0</v>
      </c>
      <c r="AL368" s="114" t="b">
        <v>0</v>
      </c>
      <c r="AM368" s="58"/>
      <c r="AN368" s="100">
        <v>46157.0</v>
      </c>
      <c r="AO368" s="35" t="s">
        <v>1969</v>
      </c>
      <c r="AP368" s="36"/>
      <c r="AQ368" s="37"/>
      <c r="AR368" s="37"/>
      <c r="AS368" s="35" t="s">
        <v>1971</v>
      </c>
      <c r="AT368" s="39" t="b">
        <v>1</v>
      </c>
      <c r="AU368" s="51" t="b">
        <v>0</v>
      </c>
      <c r="AV368" s="51" t="b">
        <v>0</v>
      </c>
      <c r="AW368" s="40"/>
    </row>
    <row r="369" outlineLevel="1">
      <c r="A369" s="41"/>
      <c r="B369" s="26" t="s">
        <v>1972</v>
      </c>
      <c r="C369" s="55" t="s">
        <v>1965</v>
      </c>
      <c r="D369" s="55" t="s">
        <v>50</v>
      </c>
      <c r="E369" s="56">
        <v>2022.0</v>
      </c>
      <c r="F369" s="55" t="s">
        <v>188</v>
      </c>
      <c r="G369" s="55" t="s">
        <v>189</v>
      </c>
      <c r="H369" s="55" t="s">
        <v>1966</v>
      </c>
      <c r="I369" s="55" t="s">
        <v>1967</v>
      </c>
      <c r="J369" s="55" t="s">
        <v>55</v>
      </c>
      <c r="K369" s="55" t="s">
        <v>1966</v>
      </c>
      <c r="L369" s="55" t="s">
        <v>1968</v>
      </c>
      <c r="M369" s="55" t="s">
        <v>1973</v>
      </c>
      <c r="N369" s="55" t="s">
        <v>58</v>
      </c>
      <c r="O369" s="55" t="s">
        <v>59</v>
      </c>
      <c r="P369" s="55" t="s">
        <v>1974</v>
      </c>
      <c r="Q369" s="59">
        <v>46157.758252314816</v>
      </c>
      <c r="R369" s="59">
        <v>46157.76130787037</v>
      </c>
      <c r="S369" s="56">
        <v>248.0</v>
      </c>
      <c r="T369" s="59">
        <v>46157.767175925925</v>
      </c>
      <c r="U369" s="56">
        <v>841.0</v>
      </c>
      <c r="V369" s="56">
        <v>2.0</v>
      </c>
      <c r="W369" s="113">
        <v>7475.0</v>
      </c>
      <c r="X369" s="56">
        <v>2.0</v>
      </c>
      <c r="Y369" s="56">
        <v>1.0</v>
      </c>
      <c r="Z369" s="56">
        <v>9.0</v>
      </c>
      <c r="AA369" s="56">
        <v>2.0</v>
      </c>
      <c r="AB369" s="56">
        <v>0.0</v>
      </c>
      <c r="AC369" s="56">
        <v>0.0</v>
      </c>
      <c r="AD369" s="56">
        <v>0.0</v>
      </c>
      <c r="AE369" s="56">
        <v>0.0</v>
      </c>
      <c r="AF369" s="55" t="s">
        <v>61</v>
      </c>
      <c r="AG369" s="114" t="b">
        <v>0</v>
      </c>
      <c r="AH369" s="114" t="b">
        <v>0</v>
      </c>
      <c r="AI369" s="114" t="b">
        <v>0</v>
      </c>
      <c r="AJ369" s="114" t="b">
        <v>0</v>
      </c>
      <c r="AK369" s="114" t="b">
        <v>0</v>
      </c>
      <c r="AL369" s="114" t="b">
        <v>0</v>
      </c>
      <c r="AM369" s="231" t="s">
        <v>1252</v>
      </c>
      <c r="AN369" s="100">
        <v>46157.0</v>
      </c>
      <c r="AO369" s="35" t="s">
        <v>1973</v>
      </c>
      <c r="AP369" s="36"/>
      <c r="AQ369" s="37"/>
      <c r="AR369" s="37"/>
      <c r="AS369" s="50"/>
      <c r="AT369" s="39" t="b">
        <v>1</v>
      </c>
      <c r="AU369" s="51" t="b">
        <v>0</v>
      </c>
      <c r="AV369" s="51" t="b">
        <v>0</v>
      </c>
      <c r="AW369" s="40"/>
    </row>
    <row r="370" outlineLevel="1">
      <c r="A370" s="41"/>
      <c r="B370" s="26" t="s">
        <v>1975</v>
      </c>
      <c r="C370" s="233" t="s">
        <v>1976</v>
      </c>
      <c r="D370" s="233" t="s">
        <v>50</v>
      </c>
      <c r="E370" s="234">
        <v>2024.0</v>
      </c>
      <c r="F370" s="233" t="s">
        <v>188</v>
      </c>
      <c r="G370" s="233" t="s">
        <v>189</v>
      </c>
      <c r="H370" s="233" t="s">
        <v>1977</v>
      </c>
      <c r="I370" s="233" t="s">
        <v>1978</v>
      </c>
      <c r="J370" s="233" t="s">
        <v>55</v>
      </c>
      <c r="K370" s="233" t="s">
        <v>1977</v>
      </c>
      <c r="L370" s="233" t="s">
        <v>1979</v>
      </c>
      <c r="M370" s="233" t="s">
        <v>1980</v>
      </c>
      <c r="N370" s="233" t="s">
        <v>58</v>
      </c>
      <c r="O370" s="233" t="s">
        <v>59</v>
      </c>
      <c r="P370" s="233" t="s">
        <v>1981</v>
      </c>
      <c r="Q370" s="235">
        <v>46157.67599537037</v>
      </c>
      <c r="R370" s="235">
        <v>46157.68105324074</v>
      </c>
      <c r="S370" s="234">
        <v>408.0</v>
      </c>
      <c r="T370" s="235">
        <v>46157.68424768518</v>
      </c>
      <c r="U370" s="234">
        <v>7908.0</v>
      </c>
      <c r="V370" s="234">
        <v>2.0</v>
      </c>
      <c r="W370" s="236">
        <v>7970.0</v>
      </c>
      <c r="X370" s="234">
        <v>2.0</v>
      </c>
      <c r="Y370" s="234">
        <v>2.0</v>
      </c>
      <c r="Z370" s="234">
        <v>11.0</v>
      </c>
      <c r="AA370" s="234">
        <v>2.0</v>
      </c>
      <c r="AB370" s="234">
        <v>0.0</v>
      </c>
      <c r="AC370" s="234">
        <v>0.0</v>
      </c>
      <c r="AD370" s="234">
        <v>0.0</v>
      </c>
      <c r="AE370" s="234">
        <v>0.0</v>
      </c>
      <c r="AF370" s="233" t="s">
        <v>61</v>
      </c>
      <c r="AG370" s="237" t="b">
        <v>0</v>
      </c>
      <c r="AH370" s="237" t="b">
        <v>0</v>
      </c>
      <c r="AI370" s="237" t="b">
        <v>0</v>
      </c>
      <c r="AJ370" s="237" t="b">
        <v>0</v>
      </c>
      <c r="AK370" s="237" t="b">
        <v>0</v>
      </c>
      <c r="AL370" s="237" t="b">
        <v>0</v>
      </c>
      <c r="AM370" s="54"/>
      <c r="AN370" s="100">
        <v>46157.0</v>
      </c>
      <c r="AO370" s="35" t="s">
        <v>1980</v>
      </c>
      <c r="AP370" s="36" t="s">
        <v>62</v>
      </c>
      <c r="AQ370" s="37"/>
      <c r="AR370" s="238" t="s">
        <v>1929</v>
      </c>
      <c r="AS370" s="239" t="s">
        <v>1982</v>
      </c>
      <c r="AT370" s="39" t="b">
        <v>0</v>
      </c>
      <c r="AU370" s="39" t="b">
        <v>1</v>
      </c>
      <c r="AV370" s="51" t="b">
        <v>0</v>
      </c>
      <c r="AW370" s="40"/>
    </row>
    <row r="371" outlineLevel="1">
      <c r="A371" s="41"/>
      <c r="B371" s="26" t="s">
        <v>1983</v>
      </c>
      <c r="C371" s="42" t="s">
        <v>1976</v>
      </c>
      <c r="D371" s="42" t="s">
        <v>50</v>
      </c>
      <c r="E371" s="43">
        <v>2024.0</v>
      </c>
      <c r="F371" s="42" t="s">
        <v>188</v>
      </c>
      <c r="G371" s="42" t="s">
        <v>220</v>
      </c>
      <c r="H371" s="42" t="s">
        <v>1977</v>
      </c>
      <c r="I371" s="42" t="s">
        <v>1978</v>
      </c>
      <c r="J371" s="42" t="s">
        <v>55</v>
      </c>
      <c r="K371" s="42" t="s">
        <v>1977</v>
      </c>
      <c r="L371" s="42" t="s">
        <v>1979</v>
      </c>
      <c r="M371" s="42" t="s">
        <v>1984</v>
      </c>
      <c r="N371" s="42" t="s">
        <v>58</v>
      </c>
      <c r="O371" s="42" t="s">
        <v>59</v>
      </c>
      <c r="P371" s="42" t="s">
        <v>1985</v>
      </c>
      <c r="Q371" s="45">
        <v>46157.68829861111</v>
      </c>
      <c r="R371" s="45">
        <v>46157.69086805556</v>
      </c>
      <c r="S371" s="43">
        <v>196.0</v>
      </c>
      <c r="T371" s="45">
        <v>46157.700891203705</v>
      </c>
      <c r="U371" s="43">
        <v>1195.0</v>
      </c>
      <c r="V371" s="43">
        <v>2.0</v>
      </c>
      <c r="W371" s="115">
        <v>5285.0</v>
      </c>
      <c r="X371" s="43">
        <v>0.0</v>
      </c>
      <c r="Y371" s="43">
        <v>1.0</v>
      </c>
      <c r="Z371" s="43">
        <v>7.0</v>
      </c>
      <c r="AA371" s="43">
        <v>1.0</v>
      </c>
      <c r="AB371" s="43">
        <v>0.0</v>
      </c>
      <c r="AC371" s="43">
        <v>0.0</v>
      </c>
      <c r="AD371" s="43">
        <v>0.0</v>
      </c>
      <c r="AE371" s="43">
        <v>0.0</v>
      </c>
      <c r="AF371" s="42" t="s">
        <v>61</v>
      </c>
      <c r="AG371" s="116" t="b">
        <v>0</v>
      </c>
      <c r="AH371" s="116" t="b">
        <v>0</v>
      </c>
      <c r="AI371" s="116" t="b">
        <v>0</v>
      </c>
      <c r="AJ371" s="116" t="b">
        <v>0</v>
      </c>
      <c r="AK371" s="116" t="b">
        <v>0</v>
      </c>
      <c r="AL371" s="116" t="b">
        <v>0</v>
      </c>
      <c r="AM371" s="191" t="s">
        <v>1986</v>
      </c>
      <c r="AN371" s="100">
        <v>46157.0</v>
      </c>
      <c r="AO371" s="35" t="s">
        <v>1984</v>
      </c>
      <c r="AP371" s="36"/>
      <c r="AQ371" s="37"/>
      <c r="AR371" s="240"/>
      <c r="AS371" s="241"/>
      <c r="AT371" s="39" t="b">
        <v>1</v>
      </c>
      <c r="AU371" s="51" t="b">
        <v>0</v>
      </c>
      <c r="AV371" s="51" t="b">
        <v>0</v>
      </c>
      <c r="AW371" s="40"/>
    </row>
    <row r="372" outlineLevel="1">
      <c r="A372" s="41"/>
      <c r="B372" s="26" t="s">
        <v>1987</v>
      </c>
      <c r="C372" s="42" t="s">
        <v>1988</v>
      </c>
      <c r="D372" s="42" t="s">
        <v>50</v>
      </c>
      <c r="E372" s="43">
        <v>2023.0</v>
      </c>
      <c r="F372" s="42" t="s">
        <v>188</v>
      </c>
      <c r="G372" s="42" t="s">
        <v>189</v>
      </c>
      <c r="H372" s="42" t="s">
        <v>1989</v>
      </c>
      <c r="I372" s="42" t="s">
        <v>939</v>
      </c>
      <c r="J372" s="42" t="s">
        <v>55</v>
      </c>
      <c r="K372" s="42" t="s">
        <v>1989</v>
      </c>
      <c r="L372" s="42" t="s">
        <v>1990</v>
      </c>
      <c r="M372" s="42" t="s">
        <v>1991</v>
      </c>
      <c r="N372" s="42" t="s">
        <v>76</v>
      </c>
      <c r="O372" s="42" t="s">
        <v>59</v>
      </c>
      <c r="P372" s="42" t="s">
        <v>1992</v>
      </c>
      <c r="Q372" s="45">
        <v>46157.68708333333</v>
      </c>
      <c r="R372" s="45">
        <v>46157.69001157407</v>
      </c>
      <c r="S372" s="43">
        <v>235.0</v>
      </c>
      <c r="T372" s="45">
        <v>46157.692766203705</v>
      </c>
      <c r="U372" s="43">
        <v>924.0</v>
      </c>
      <c r="V372" s="43">
        <v>2.0</v>
      </c>
      <c r="W372" s="115">
        <v>4497.5</v>
      </c>
      <c r="X372" s="43">
        <v>1.0</v>
      </c>
      <c r="Y372" s="43">
        <v>2.0</v>
      </c>
      <c r="Z372" s="43">
        <v>7.0</v>
      </c>
      <c r="AA372" s="43">
        <v>0.0</v>
      </c>
      <c r="AB372" s="43">
        <v>0.0</v>
      </c>
      <c r="AC372" s="43">
        <v>0.0</v>
      </c>
      <c r="AD372" s="43">
        <v>1.0</v>
      </c>
      <c r="AE372" s="43">
        <v>0.0</v>
      </c>
      <c r="AF372" s="42" t="s">
        <v>61</v>
      </c>
      <c r="AG372" s="116" t="b">
        <v>0</v>
      </c>
      <c r="AH372" s="116" t="b">
        <v>0</v>
      </c>
      <c r="AI372" s="116" t="b">
        <v>0</v>
      </c>
      <c r="AJ372" s="116" t="b">
        <v>0</v>
      </c>
      <c r="AK372" s="116" t="b">
        <v>0</v>
      </c>
      <c r="AL372" s="116" t="b">
        <v>0</v>
      </c>
      <c r="AM372" s="134"/>
      <c r="AN372" s="100">
        <v>46157.0</v>
      </c>
      <c r="AO372" s="35" t="s">
        <v>1991</v>
      </c>
      <c r="AP372" s="36"/>
      <c r="AQ372" s="37"/>
      <c r="AR372" s="37"/>
      <c r="AS372" s="35"/>
      <c r="AT372" s="39" t="b">
        <v>1</v>
      </c>
      <c r="AU372" s="51" t="b">
        <v>0</v>
      </c>
      <c r="AV372" s="51" t="b">
        <v>0</v>
      </c>
      <c r="AW372" s="40"/>
    </row>
    <row r="373" outlineLevel="1">
      <c r="A373" s="41"/>
      <c r="B373" s="26" t="s">
        <v>1993</v>
      </c>
      <c r="C373" s="42" t="s">
        <v>1988</v>
      </c>
      <c r="D373" s="42" t="s">
        <v>50</v>
      </c>
      <c r="E373" s="43">
        <v>2023.0</v>
      </c>
      <c r="F373" s="42" t="s">
        <v>188</v>
      </c>
      <c r="G373" s="42" t="s">
        <v>220</v>
      </c>
      <c r="H373" s="42" t="s">
        <v>1989</v>
      </c>
      <c r="I373" s="42" t="s">
        <v>939</v>
      </c>
      <c r="J373" s="42" t="s">
        <v>55</v>
      </c>
      <c r="K373" s="42" t="s">
        <v>1989</v>
      </c>
      <c r="L373" s="42" t="s">
        <v>1990</v>
      </c>
      <c r="M373" s="42" t="s">
        <v>1994</v>
      </c>
      <c r="N373" s="42" t="s">
        <v>76</v>
      </c>
      <c r="O373" s="42" t="s">
        <v>59</v>
      </c>
      <c r="P373" s="42" t="s">
        <v>1995</v>
      </c>
      <c r="Q373" s="45">
        <v>46157.71758101852</v>
      </c>
      <c r="R373" s="45">
        <v>46157.719293981485</v>
      </c>
      <c r="S373" s="43">
        <v>123.0</v>
      </c>
      <c r="T373" s="45">
        <v>46157.72539351852</v>
      </c>
      <c r="U373" s="43">
        <v>3737.0</v>
      </c>
      <c r="V373" s="43">
        <v>3.0</v>
      </c>
      <c r="W373" s="115">
        <v>2915.0</v>
      </c>
      <c r="X373" s="43">
        <v>0.0</v>
      </c>
      <c r="Y373" s="43">
        <v>1.0</v>
      </c>
      <c r="Z373" s="43">
        <v>3.0</v>
      </c>
      <c r="AA373" s="43">
        <v>0.0</v>
      </c>
      <c r="AB373" s="43">
        <v>0.0</v>
      </c>
      <c r="AC373" s="43">
        <v>0.0</v>
      </c>
      <c r="AD373" s="43">
        <v>1.0</v>
      </c>
      <c r="AE373" s="43">
        <v>0.0</v>
      </c>
      <c r="AF373" s="42" t="s">
        <v>61</v>
      </c>
      <c r="AG373" s="116" t="b">
        <v>0</v>
      </c>
      <c r="AH373" s="116" t="b">
        <v>0</v>
      </c>
      <c r="AI373" s="116" t="b">
        <v>0</v>
      </c>
      <c r="AJ373" s="116" t="b">
        <v>0</v>
      </c>
      <c r="AK373" s="116" t="b">
        <v>0</v>
      </c>
      <c r="AL373" s="116" t="b">
        <v>0</v>
      </c>
      <c r="AM373" s="232" t="s">
        <v>1996</v>
      </c>
      <c r="AN373" s="100">
        <v>46157.0</v>
      </c>
      <c r="AO373" s="35" t="s">
        <v>1994</v>
      </c>
      <c r="AP373" s="36"/>
      <c r="AQ373" s="37"/>
      <c r="AR373" s="37"/>
      <c r="AS373" s="50"/>
      <c r="AT373" s="39" t="b">
        <v>1</v>
      </c>
      <c r="AU373" s="51" t="b">
        <v>0</v>
      </c>
      <c r="AV373" s="51" t="b">
        <v>0</v>
      </c>
      <c r="AW373" s="40"/>
    </row>
    <row r="374" outlineLevel="1">
      <c r="A374" s="41"/>
      <c r="B374" s="26" t="s">
        <v>1997</v>
      </c>
      <c r="C374" s="42" t="s">
        <v>1998</v>
      </c>
      <c r="D374" s="42" t="s">
        <v>50</v>
      </c>
      <c r="E374" s="43">
        <v>2023.0</v>
      </c>
      <c r="F374" s="42" t="s">
        <v>188</v>
      </c>
      <c r="G374" s="42" t="s">
        <v>189</v>
      </c>
      <c r="H374" s="42" t="s">
        <v>400</v>
      </c>
      <c r="I374" s="42" t="s">
        <v>1999</v>
      </c>
      <c r="J374" s="42" t="s">
        <v>55</v>
      </c>
      <c r="K374" s="42" t="s">
        <v>400</v>
      </c>
      <c r="L374" s="42" t="s">
        <v>2000</v>
      </c>
      <c r="M374" s="42" t="s">
        <v>2001</v>
      </c>
      <c r="N374" s="42" t="s">
        <v>76</v>
      </c>
      <c r="O374" s="42" t="s">
        <v>59</v>
      </c>
      <c r="P374" s="42" t="s">
        <v>2002</v>
      </c>
      <c r="Q374" s="45">
        <v>46157.83537037037</v>
      </c>
      <c r="R374" s="45">
        <v>46157.83738425926</v>
      </c>
      <c r="S374" s="43">
        <v>162.0</v>
      </c>
      <c r="T374" s="45">
        <v>46157.83972222222</v>
      </c>
      <c r="U374" s="43">
        <v>171742.0</v>
      </c>
      <c r="V374" s="43">
        <v>4.0</v>
      </c>
      <c r="W374" s="115">
        <v>1020.0</v>
      </c>
      <c r="X374" s="43">
        <v>0.0</v>
      </c>
      <c r="Y374" s="43">
        <v>1.0</v>
      </c>
      <c r="Z374" s="43">
        <v>0.0</v>
      </c>
      <c r="AA374" s="43">
        <v>0.0</v>
      </c>
      <c r="AB374" s="43">
        <v>1.0</v>
      </c>
      <c r="AC374" s="43">
        <v>0.0</v>
      </c>
      <c r="AD374" s="43">
        <v>1.0</v>
      </c>
      <c r="AE374" s="43">
        <v>0.0</v>
      </c>
      <c r="AF374" s="42" t="s">
        <v>61</v>
      </c>
      <c r="AG374" s="116" t="b">
        <v>0</v>
      </c>
      <c r="AH374" s="116" t="b">
        <v>0</v>
      </c>
      <c r="AI374" s="116" t="b">
        <v>0</v>
      </c>
      <c r="AJ374" s="116" t="b">
        <v>0</v>
      </c>
      <c r="AK374" s="116" t="b">
        <v>0</v>
      </c>
      <c r="AL374" s="116" t="b">
        <v>0</v>
      </c>
      <c r="AM374" s="134"/>
      <c r="AN374" s="131">
        <v>46157.0</v>
      </c>
      <c r="AO374" s="35" t="s">
        <v>2001</v>
      </c>
      <c r="AP374" s="36"/>
      <c r="AQ374" s="37"/>
      <c r="AR374" s="37"/>
      <c r="AS374" s="50"/>
      <c r="AT374" s="39" t="b">
        <v>1</v>
      </c>
      <c r="AU374" s="51" t="b">
        <v>0</v>
      </c>
      <c r="AV374" s="51" t="b">
        <v>0</v>
      </c>
      <c r="AW374" s="40"/>
    </row>
    <row r="375" outlineLevel="1">
      <c r="A375" s="41"/>
      <c r="B375" s="26" t="s">
        <v>2003</v>
      </c>
      <c r="C375" s="42" t="s">
        <v>1998</v>
      </c>
      <c r="D375" s="42" t="s">
        <v>50</v>
      </c>
      <c r="E375" s="43">
        <v>2023.0</v>
      </c>
      <c r="F375" s="42" t="s">
        <v>188</v>
      </c>
      <c r="G375" s="42" t="s">
        <v>189</v>
      </c>
      <c r="H375" s="42" t="s">
        <v>400</v>
      </c>
      <c r="I375" s="42" t="s">
        <v>1999</v>
      </c>
      <c r="J375" s="42" t="s">
        <v>98</v>
      </c>
      <c r="K375" s="42" t="s">
        <v>400</v>
      </c>
      <c r="L375" s="42" t="s">
        <v>2004</v>
      </c>
      <c r="M375" s="42" t="s">
        <v>2005</v>
      </c>
      <c r="N375" s="42" t="s">
        <v>2006</v>
      </c>
      <c r="O375" s="42" t="s">
        <v>59</v>
      </c>
      <c r="P375" s="42" t="s">
        <v>2007</v>
      </c>
      <c r="Q375" s="45">
        <v>46157.83876157407</v>
      </c>
      <c r="R375" s="45">
        <v>46157.84174768518</v>
      </c>
      <c r="S375" s="43">
        <v>245.0</v>
      </c>
      <c r="T375" s="45">
        <v>46157.852106481485</v>
      </c>
      <c r="U375" s="43">
        <v>13850.0</v>
      </c>
      <c r="V375" s="43">
        <v>5.0</v>
      </c>
      <c r="W375" s="115">
        <v>445.0</v>
      </c>
      <c r="X375" s="43">
        <v>0.0</v>
      </c>
      <c r="Y375" s="43">
        <v>0.0</v>
      </c>
      <c r="Z375" s="43">
        <v>0.0</v>
      </c>
      <c r="AA375" s="43">
        <v>0.0</v>
      </c>
      <c r="AB375" s="43">
        <v>1.0</v>
      </c>
      <c r="AC375" s="43">
        <v>0.0</v>
      </c>
      <c r="AD375" s="43">
        <v>1.0</v>
      </c>
      <c r="AE375" s="43">
        <v>0.0</v>
      </c>
      <c r="AF375" s="42" t="s">
        <v>61</v>
      </c>
      <c r="AG375" s="116" t="b">
        <v>0</v>
      </c>
      <c r="AH375" s="116" t="b">
        <v>0</v>
      </c>
      <c r="AI375" s="116" t="b">
        <v>0</v>
      </c>
      <c r="AJ375" s="116" t="b">
        <v>0</v>
      </c>
      <c r="AK375" s="116" t="b">
        <v>0</v>
      </c>
      <c r="AL375" s="116" t="b">
        <v>0</v>
      </c>
      <c r="AM375" s="232" t="s">
        <v>1558</v>
      </c>
      <c r="AN375" s="136">
        <v>46157.0</v>
      </c>
      <c r="AO375" s="35" t="s">
        <v>2005</v>
      </c>
      <c r="AP375" s="36"/>
      <c r="AQ375" s="37"/>
      <c r="AR375" s="37"/>
      <c r="AS375" s="35"/>
      <c r="AT375" s="39" t="b">
        <v>1</v>
      </c>
      <c r="AU375" s="51" t="b">
        <v>0</v>
      </c>
      <c r="AV375" s="51" t="b">
        <v>0</v>
      </c>
      <c r="AW375" s="40"/>
    </row>
    <row r="376" outlineLevel="1">
      <c r="A376" s="242" t="s">
        <v>2008</v>
      </c>
      <c r="B376" s="26" t="s">
        <v>2009</v>
      </c>
      <c r="C376" s="57" t="s">
        <v>2010</v>
      </c>
      <c r="D376" s="57" t="s">
        <v>50</v>
      </c>
      <c r="E376" s="60">
        <v>2019.0</v>
      </c>
      <c r="F376" s="57" t="s">
        <v>51</v>
      </c>
      <c r="G376" s="57" t="s">
        <v>2011</v>
      </c>
      <c r="H376" s="57" t="s">
        <v>2012</v>
      </c>
      <c r="I376" s="57" t="s">
        <v>2013</v>
      </c>
      <c r="J376" s="57" t="s">
        <v>55</v>
      </c>
      <c r="K376" s="57" t="s">
        <v>2012</v>
      </c>
      <c r="L376" s="57" t="s">
        <v>2014</v>
      </c>
      <c r="M376" s="57" t="s">
        <v>2015</v>
      </c>
      <c r="N376" s="57" t="s">
        <v>76</v>
      </c>
      <c r="O376" s="57" t="s">
        <v>59</v>
      </c>
      <c r="P376" s="109" t="s">
        <v>2016</v>
      </c>
      <c r="Q376" s="59">
        <v>46158.902083333334</v>
      </c>
      <c r="R376" s="59">
        <v>46158.90416666667</v>
      </c>
      <c r="S376" s="60">
        <v>175.0</v>
      </c>
      <c r="T376" s="59">
        <v>46158.90625</v>
      </c>
      <c r="U376" s="60">
        <v>3889.0</v>
      </c>
      <c r="V376" s="60">
        <v>3.0</v>
      </c>
      <c r="W376" s="61">
        <v>3357.5</v>
      </c>
      <c r="X376" s="60">
        <v>2.0</v>
      </c>
      <c r="Y376" s="60">
        <v>0.0</v>
      </c>
      <c r="Z376" s="60">
        <v>2.0</v>
      </c>
      <c r="AA376" s="60">
        <v>0.0</v>
      </c>
      <c r="AB376" s="60">
        <v>0.0</v>
      </c>
      <c r="AC376" s="60">
        <v>3.0</v>
      </c>
      <c r="AD376" s="60">
        <v>1.0</v>
      </c>
      <c r="AE376" s="60">
        <v>0.0</v>
      </c>
      <c r="AF376" s="57" t="s">
        <v>61</v>
      </c>
      <c r="AG376" s="62" t="b">
        <v>0</v>
      </c>
      <c r="AH376" s="62" t="b">
        <v>0</v>
      </c>
      <c r="AI376" s="62" t="b">
        <v>0</v>
      </c>
      <c r="AJ376" s="62" t="b">
        <v>0</v>
      </c>
      <c r="AK376" s="62" t="b">
        <v>0</v>
      </c>
      <c r="AL376" s="62" t="b">
        <v>0</v>
      </c>
      <c r="AM376" s="58"/>
      <c r="AN376" s="100">
        <v>46158.0</v>
      </c>
      <c r="AO376" s="35" t="s">
        <v>2015</v>
      </c>
      <c r="AP376" s="36"/>
      <c r="AQ376" s="37"/>
      <c r="AR376" s="37"/>
      <c r="AS376" s="50"/>
      <c r="AT376" s="39" t="b">
        <v>1</v>
      </c>
      <c r="AU376" s="51" t="b">
        <v>0</v>
      </c>
      <c r="AV376" s="51" t="b">
        <v>0</v>
      </c>
      <c r="AW376" s="40"/>
    </row>
    <row r="377" outlineLevel="1">
      <c r="A377" s="41"/>
      <c r="B377" s="26" t="s">
        <v>2017</v>
      </c>
      <c r="C377" s="57" t="s">
        <v>2010</v>
      </c>
      <c r="D377" s="57" t="s">
        <v>50</v>
      </c>
      <c r="E377" s="60">
        <v>2019.0</v>
      </c>
      <c r="F377" s="57" t="s">
        <v>51</v>
      </c>
      <c r="G377" s="57" t="s">
        <v>2011</v>
      </c>
      <c r="H377" s="57" t="s">
        <v>2012</v>
      </c>
      <c r="I377" s="57" t="s">
        <v>2013</v>
      </c>
      <c r="J377" s="57" t="s">
        <v>55</v>
      </c>
      <c r="K377" s="57" t="s">
        <v>2012</v>
      </c>
      <c r="L377" s="57" t="s">
        <v>2014</v>
      </c>
      <c r="M377" s="57" t="s">
        <v>2018</v>
      </c>
      <c r="N377" s="57" t="s">
        <v>76</v>
      </c>
      <c r="O377" s="57" t="s">
        <v>59</v>
      </c>
      <c r="P377" s="109" t="s">
        <v>2019</v>
      </c>
      <c r="Q377" s="59">
        <v>46156.95763888889</v>
      </c>
      <c r="R377" s="59">
        <v>46158.904861111114</v>
      </c>
      <c r="S377" s="60">
        <v>168259.0</v>
      </c>
      <c r="T377" s="59">
        <v>46158.91180555556</v>
      </c>
      <c r="U377" s="60">
        <v>176004.0</v>
      </c>
      <c r="V377" s="60">
        <v>3.0</v>
      </c>
      <c r="W377" s="61">
        <v>2670.0</v>
      </c>
      <c r="X377" s="60">
        <v>2.0</v>
      </c>
      <c r="Y377" s="60">
        <v>0.0</v>
      </c>
      <c r="Z377" s="60">
        <v>1.0</v>
      </c>
      <c r="AA377" s="60">
        <v>0.0</v>
      </c>
      <c r="AB377" s="60">
        <v>0.0</v>
      </c>
      <c r="AC377" s="60">
        <v>3.0</v>
      </c>
      <c r="AD377" s="60">
        <v>1.0</v>
      </c>
      <c r="AE377" s="60">
        <v>0.0</v>
      </c>
      <c r="AF377" s="57" t="s">
        <v>61</v>
      </c>
      <c r="AG377" s="62" t="b">
        <v>0</v>
      </c>
      <c r="AH377" s="62" t="b">
        <v>0</v>
      </c>
      <c r="AI377" s="62" t="b">
        <v>0</v>
      </c>
      <c r="AJ377" s="62" t="b">
        <v>0</v>
      </c>
      <c r="AK377" s="62" t="b">
        <v>0</v>
      </c>
      <c r="AL377" s="62" t="b">
        <v>0</v>
      </c>
      <c r="AM377" s="192" t="s">
        <v>356</v>
      </c>
      <c r="AN377" s="100">
        <v>46158.0</v>
      </c>
      <c r="AO377" s="35" t="s">
        <v>2018</v>
      </c>
      <c r="AP377" s="36" t="s">
        <v>262</v>
      </c>
      <c r="AQ377" s="37" t="s">
        <v>2020</v>
      </c>
      <c r="AR377" s="37" t="s">
        <v>2021</v>
      </c>
      <c r="AS377" s="35" t="s">
        <v>2022</v>
      </c>
      <c r="AT377" s="39" t="b">
        <v>0</v>
      </c>
      <c r="AU377" s="39" t="b">
        <v>1</v>
      </c>
      <c r="AV377" s="51" t="b">
        <v>0</v>
      </c>
      <c r="AW377" s="40"/>
    </row>
    <row r="378" outlineLevel="1">
      <c r="A378" s="41"/>
      <c r="B378" s="26" t="s">
        <v>2023</v>
      </c>
      <c r="C378" s="57" t="s">
        <v>2024</v>
      </c>
      <c r="D378" s="57" t="s">
        <v>50</v>
      </c>
      <c r="E378" s="60">
        <v>2021.0</v>
      </c>
      <c r="F378" s="57" t="s">
        <v>146</v>
      </c>
      <c r="G378" s="57" t="s">
        <v>156</v>
      </c>
      <c r="H378" s="57" t="s">
        <v>2025</v>
      </c>
      <c r="I378" s="57" t="s">
        <v>2026</v>
      </c>
      <c r="J378" s="57" t="s">
        <v>55</v>
      </c>
      <c r="K378" s="57" t="s">
        <v>2025</v>
      </c>
      <c r="L378" s="57" t="s">
        <v>2027</v>
      </c>
      <c r="M378" s="57" t="s">
        <v>2028</v>
      </c>
      <c r="N378" s="57" t="s">
        <v>76</v>
      </c>
      <c r="O378" s="57" t="s">
        <v>59</v>
      </c>
      <c r="P378" s="109" t="s">
        <v>2029</v>
      </c>
      <c r="Q378" s="59">
        <v>46158.62013888889</v>
      </c>
      <c r="R378" s="59">
        <v>46158.62708333333</v>
      </c>
      <c r="S378" s="60">
        <v>574.0</v>
      </c>
      <c r="T378" s="59">
        <v>46158.63125</v>
      </c>
      <c r="U378" s="60">
        <v>1049.0</v>
      </c>
      <c r="V378" s="60">
        <v>2.0</v>
      </c>
      <c r="W378" s="61">
        <v>4870.0</v>
      </c>
      <c r="X378" s="60">
        <v>1.0</v>
      </c>
      <c r="Y378" s="60">
        <v>2.0</v>
      </c>
      <c r="Z378" s="60">
        <v>2.0</v>
      </c>
      <c r="AA378" s="60">
        <v>2.0</v>
      </c>
      <c r="AB378" s="60">
        <v>0.0</v>
      </c>
      <c r="AC378" s="60">
        <v>0.0</v>
      </c>
      <c r="AD378" s="60">
        <v>0.0</v>
      </c>
      <c r="AE378" s="60">
        <v>0.0</v>
      </c>
      <c r="AF378" s="57" t="s">
        <v>61</v>
      </c>
      <c r="AG378" s="62" t="b">
        <v>0</v>
      </c>
      <c r="AH378" s="62" t="b">
        <v>0</v>
      </c>
      <c r="AI378" s="62" t="b">
        <v>0</v>
      </c>
      <c r="AJ378" s="62" t="b">
        <v>0</v>
      </c>
      <c r="AK378" s="62" t="b">
        <v>0</v>
      </c>
      <c r="AL378" s="62" t="b">
        <v>0</v>
      </c>
      <c r="AM378" s="58"/>
      <c r="AN378" s="100">
        <v>46158.0</v>
      </c>
      <c r="AO378" s="35" t="s">
        <v>2028</v>
      </c>
      <c r="AP378" s="36"/>
      <c r="AQ378" s="37"/>
      <c r="AR378" s="37"/>
      <c r="AS378" s="50"/>
      <c r="AT378" s="39" t="b">
        <v>1</v>
      </c>
      <c r="AU378" s="51" t="b">
        <v>0</v>
      </c>
      <c r="AV378" s="51" t="b">
        <v>0</v>
      </c>
      <c r="AW378" s="40"/>
    </row>
    <row r="379" outlineLevel="1">
      <c r="A379" s="41"/>
      <c r="B379" s="26" t="s">
        <v>2030</v>
      </c>
      <c r="C379" s="57" t="s">
        <v>2024</v>
      </c>
      <c r="D379" s="57" t="s">
        <v>50</v>
      </c>
      <c r="E379" s="60">
        <v>2021.0</v>
      </c>
      <c r="F379" s="57" t="s">
        <v>146</v>
      </c>
      <c r="G379" s="57" t="s">
        <v>156</v>
      </c>
      <c r="H379" s="57" t="s">
        <v>2025</v>
      </c>
      <c r="I379" s="57" t="s">
        <v>2026</v>
      </c>
      <c r="J379" s="57" t="s">
        <v>55</v>
      </c>
      <c r="K379" s="57" t="s">
        <v>2025</v>
      </c>
      <c r="L379" s="57" t="s">
        <v>2027</v>
      </c>
      <c r="M379" s="57" t="s">
        <v>2031</v>
      </c>
      <c r="N379" s="57" t="s">
        <v>76</v>
      </c>
      <c r="O379" s="57" t="s">
        <v>59</v>
      </c>
      <c r="P379" s="109" t="s">
        <v>2032</v>
      </c>
      <c r="Q379" s="59">
        <v>46158.64236111111</v>
      </c>
      <c r="R379" s="59">
        <v>46158.646527777775</v>
      </c>
      <c r="S379" s="60">
        <v>351.0</v>
      </c>
      <c r="T379" s="59">
        <v>46158.65694444445</v>
      </c>
      <c r="U379" s="60">
        <v>1376.0</v>
      </c>
      <c r="V379" s="60">
        <v>2.0</v>
      </c>
      <c r="W379" s="61">
        <v>4245.0</v>
      </c>
      <c r="X379" s="60">
        <v>1.0</v>
      </c>
      <c r="Y379" s="60">
        <v>1.0</v>
      </c>
      <c r="Z379" s="60">
        <v>2.0</v>
      </c>
      <c r="AA379" s="60">
        <v>2.0</v>
      </c>
      <c r="AB379" s="60">
        <v>0.0</v>
      </c>
      <c r="AC379" s="60">
        <v>0.0</v>
      </c>
      <c r="AD379" s="60">
        <v>0.0</v>
      </c>
      <c r="AE379" s="60">
        <v>0.0</v>
      </c>
      <c r="AF379" s="57" t="s">
        <v>61</v>
      </c>
      <c r="AG379" s="62" t="b">
        <v>0</v>
      </c>
      <c r="AH379" s="62" t="b">
        <v>0</v>
      </c>
      <c r="AI379" s="62" t="b">
        <v>0</v>
      </c>
      <c r="AJ379" s="62" t="b">
        <v>0</v>
      </c>
      <c r="AK379" s="62" t="b">
        <v>0</v>
      </c>
      <c r="AL379" s="62" t="b">
        <v>0</v>
      </c>
      <c r="AM379" s="192" t="s">
        <v>94</v>
      </c>
      <c r="AN379" s="100">
        <v>46158.0</v>
      </c>
      <c r="AO379" s="35" t="s">
        <v>2031</v>
      </c>
      <c r="AP379" s="36"/>
      <c r="AQ379" s="37"/>
      <c r="AR379" s="37"/>
      <c r="AS379" s="50"/>
      <c r="AT379" s="39" t="b">
        <v>1</v>
      </c>
      <c r="AU379" s="51" t="b">
        <v>0</v>
      </c>
      <c r="AV379" s="51" t="b">
        <v>0</v>
      </c>
      <c r="AW379" s="40"/>
    </row>
    <row r="380" outlineLevel="1">
      <c r="A380" s="41"/>
      <c r="B380" s="26" t="s">
        <v>2033</v>
      </c>
      <c r="C380" s="57" t="s">
        <v>2024</v>
      </c>
      <c r="D380" s="57" t="s">
        <v>50</v>
      </c>
      <c r="E380" s="60">
        <v>2021.0</v>
      </c>
      <c r="F380" s="57" t="s">
        <v>146</v>
      </c>
      <c r="G380" s="57" t="s">
        <v>156</v>
      </c>
      <c r="H380" s="57" t="s">
        <v>2025</v>
      </c>
      <c r="I380" s="57" t="s">
        <v>2026</v>
      </c>
      <c r="J380" s="57" t="s">
        <v>55</v>
      </c>
      <c r="K380" s="57" t="s">
        <v>2025</v>
      </c>
      <c r="L380" s="57" t="s">
        <v>2027</v>
      </c>
      <c r="M380" s="57" t="s">
        <v>2034</v>
      </c>
      <c r="N380" s="57" t="s">
        <v>76</v>
      </c>
      <c r="O380" s="57" t="s">
        <v>59</v>
      </c>
      <c r="P380" s="109" t="s">
        <v>2035</v>
      </c>
      <c r="Q380" s="59">
        <v>46158.65625</v>
      </c>
      <c r="R380" s="59">
        <v>46158.660416666666</v>
      </c>
      <c r="S380" s="60">
        <v>396.0</v>
      </c>
      <c r="T380" s="59">
        <v>46158.67083333333</v>
      </c>
      <c r="U380" s="60">
        <v>1371.0</v>
      </c>
      <c r="V380" s="60">
        <v>2.0</v>
      </c>
      <c r="W380" s="61">
        <v>4245.0</v>
      </c>
      <c r="X380" s="60">
        <v>1.0</v>
      </c>
      <c r="Y380" s="60">
        <v>1.0</v>
      </c>
      <c r="Z380" s="60">
        <v>2.0</v>
      </c>
      <c r="AA380" s="60">
        <v>2.0</v>
      </c>
      <c r="AB380" s="60">
        <v>0.0</v>
      </c>
      <c r="AC380" s="60">
        <v>0.0</v>
      </c>
      <c r="AD380" s="60">
        <v>0.0</v>
      </c>
      <c r="AE380" s="60">
        <v>0.0</v>
      </c>
      <c r="AF380" s="57" t="s">
        <v>61</v>
      </c>
      <c r="AG380" s="62" t="b">
        <v>0</v>
      </c>
      <c r="AH380" s="62" t="b">
        <v>0</v>
      </c>
      <c r="AI380" s="62" t="b">
        <v>0</v>
      </c>
      <c r="AJ380" s="62" t="b">
        <v>0</v>
      </c>
      <c r="AK380" s="62" t="b">
        <v>0</v>
      </c>
      <c r="AL380" s="62" t="b">
        <v>0</v>
      </c>
      <c r="AM380" s="192" t="s">
        <v>78</v>
      </c>
      <c r="AN380" s="100">
        <v>46158.0</v>
      </c>
      <c r="AO380" s="35" t="s">
        <v>2034</v>
      </c>
      <c r="AP380" s="36"/>
      <c r="AQ380" s="37"/>
      <c r="AR380" s="37"/>
      <c r="AS380" s="50"/>
      <c r="AT380" s="39" t="b">
        <v>1</v>
      </c>
      <c r="AU380" s="51" t="b">
        <v>0</v>
      </c>
      <c r="AV380" s="51" t="b">
        <v>0</v>
      </c>
      <c r="AW380" s="40"/>
    </row>
    <row r="381" outlineLevel="1">
      <c r="A381" s="41"/>
      <c r="B381" s="26" t="s">
        <v>2036</v>
      </c>
      <c r="C381" s="57" t="s">
        <v>2024</v>
      </c>
      <c r="D381" s="57" t="s">
        <v>50</v>
      </c>
      <c r="E381" s="60">
        <v>2021.0</v>
      </c>
      <c r="F381" s="57" t="s">
        <v>146</v>
      </c>
      <c r="G381" s="57" t="s">
        <v>156</v>
      </c>
      <c r="H381" s="57" t="s">
        <v>2025</v>
      </c>
      <c r="I381" s="57" t="s">
        <v>2026</v>
      </c>
      <c r="J381" s="57" t="s">
        <v>55</v>
      </c>
      <c r="K381" s="57" t="s">
        <v>2025</v>
      </c>
      <c r="L381" s="57" t="s">
        <v>2027</v>
      </c>
      <c r="M381" s="57" t="s">
        <v>2037</v>
      </c>
      <c r="N381" s="57" t="s">
        <v>76</v>
      </c>
      <c r="O381" s="57" t="s">
        <v>59</v>
      </c>
      <c r="P381" s="109" t="s">
        <v>2038</v>
      </c>
      <c r="Q381" s="59">
        <v>46158.947916666664</v>
      </c>
      <c r="R381" s="59">
        <v>46158.95138888889</v>
      </c>
      <c r="S381" s="60">
        <v>282.0</v>
      </c>
      <c r="T381" s="59">
        <v>46158.95694444444</v>
      </c>
      <c r="U381" s="60">
        <v>845.0</v>
      </c>
      <c r="V381" s="60">
        <v>2.0</v>
      </c>
      <c r="W381" s="61">
        <v>3075.0</v>
      </c>
      <c r="X381" s="60">
        <v>1.0</v>
      </c>
      <c r="Y381" s="60">
        <v>1.0</v>
      </c>
      <c r="Z381" s="60">
        <v>0.0</v>
      </c>
      <c r="AA381" s="60">
        <v>1.0</v>
      </c>
      <c r="AB381" s="60">
        <v>0.0</v>
      </c>
      <c r="AC381" s="60">
        <v>0.0</v>
      </c>
      <c r="AD381" s="60">
        <v>0.0</v>
      </c>
      <c r="AE381" s="60">
        <v>0.0</v>
      </c>
      <c r="AF381" s="57" t="s">
        <v>61</v>
      </c>
      <c r="AG381" s="62" t="b">
        <v>0</v>
      </c>
      <c r="AH381" s="62" t="b">
        <v>0</v>
      </c>
      <c r="AI381" s="62" t="b">
        <v>0</v>
      </c>
      <c r="AJ381" s="62" t="b">
        <v>0</v>
      </c>
      <c r="AK381" s="62" t="b">
        <v>0</v>
      </c>
      <c r="AL381" s="62" t="b">
        <v>0</v>
      </c>
      <c r="AM381" s="192" t="s">
        <v>2039</v>
      </c>
      <c r="AN381" s="100">
        <v>46158.0</v>
      </c>
      <c r="AO381" s="35" t="s">
        <v>2037</v>
      </c>
      <c r="AP381" s="36"/>
      <c r="AQ381" s="37"/>
      <c r="AR381" s="37"/>
      <c r="AS381" s="50"/>
      <c r="AT381" s="39" t="b">
        <v>1</v>
      </c>
      <c r="AU381" s="51" t="b">
        <v>0</v>
      </c>
      <c r="AV381" s="51" t="b">
        <v>0</v>
      </c>
      <c r="AW381" s="40"/>
    </row>
    <row r="382" outlineLevel="1">
      <c r="A382" s="41"/>
      <c r="B382" s="26" t="s">
        <v>2040</v>
      </c>
      <c r="C382" s="57" t="s">
        <v>2024</v>
      </c>
      <c r="D382" s="57" t="s">
        <v>50</v>
      </c>
      <c r="E382" s="60">
        <v>2021.0</v>
      </c>
      <c r="F382" s="57" t="s">
        <v>146</v>
      </c>
      <c r="G382" s="57" t="s">
        <v>147</v>
      </c>
      <c r="H382" s="57" t="s">
        <v>2025</v>
      </c>
      <c r="I382" s="57" t="s">
        <v>2026</v>
      </c>
      <c r="J382" s="57" t="s">
        <v>55</v>
      </c>
      <c r="K382" s="57" t="s">
        <v>2025</v>
      </c>
      <c r="L382" s="57" t="s">
        <v>2027</v>
      </c>
      <c r="M382" s="57" t="s">
        <v>2041</v>
      </c>
      <c r="N382" s="57" t="s">
        <v>76</v>
      </c>
      <c r="O382" s="57" t="s">
        <v>59</v>
      </c>
      <c r="P382" s="109" t="s">
        <v>2042</v>
      </c>
      <c r="Q382" s="59">
        <v>46158.96388888889</v>
      </c>
      <c r="R382" s="59">
        <v>46158.97083333333</v>
      </c>
      <c r="S382" s="60">
        <v>482.0</v>
      </c>
      <c r="T382" s="59">
        <v>46158.975694444445</v>
      </c>
      <c r="U382" s="60">
        <v>1093.0</v>
      </c>
      <c r="V382" s="60">
        <v>2.0</v>
      </c>
      <c r="W382" s="61">
        <v>3075.0</v>
      </c>
      <c r="X382" s="60">
        <v>1.0</v>
      </c>
      <c r="Y382" s="60">
        <v>1.0</v>
      </c>
      <c r="Z382" s="60">
        <v>0.0</v>
      </c>
      <c r="AA382" s="60">
        <v>1.0</v>
      </c>
      <c r="AB382" s="60">
        <v>0.0</v>
      </c>
      <c r="AC382" s="60">
        <v>0.0</v>
      </c>
      <c r="AD382" s="60">
        <v>0.0</v>
      </c>
      <c r="AE382" s="60">
        <v>0.0</v>
      </c>
      <c r="AF382" s="57" t="s">
        <v>61</v>
      </c>
      <c r="AG382" s="62" t="b">
        <v>0</v>
      </c>
      <c r="AH382" s="62" t="b">
        <v>0</v>
      </c>
      <c r="AI382" s="62" t="b">
        <v>0</v>
      </c>
      <c r="AJ382" s="62" t="b">
        <v>0</v>
      </c>
      <c r="AK382" s="62" t="b">
        <v>0</v>
      </c>
      <c r="AL382" s="62" t="b">
        <v>0</v>
      </c>
      <c r="AM382" s="192" t="s">
        <v>78</v>
      </c>
      <c r="AN382" s="100">
        <v>46158.0</v>
      </c>
      <c r="AO382" s="35" t="s">
        <v>2041</v>
      </c>
      <c r="AP382" s="36"/>
      <c r="AQ382" s="37"/>
      <c r="AR382" s="37"/>
      <c r="AS382" s="50"/>
      <c r="AT382" s="39" t="b">
        <v>1</v>
      </c>
      <c r="AU382" s="51" t="b">
        <v>0</v>
      </c>
      <c r="AV382" s="51" t="b">
        <v>0</v>
      </c>
      <c r="AW382" s="40"/>
    </row>
    <row r="383" outlineLevel="1">
      <c r="A383" s="41"/>
      <c r="B383" s="26" t="s">
        <v>2043</v>
      </c>
      <c r="C383" s="57" t="s">
        <v>2044</v>
      </c>
      <c r="D383" s="57" t="s">
        <v>50</v>
      </c>
      <c r="E383" s="60">
        <v>2024.0</v>
      </c>
      <c r="F383" s="57" t="s">
        <v>188</v>
      </c>
      <c r="G383" s="57" t="s">
        <v>189</v>
      </c>
      <c r="H383" s="57" t="s">
        <v>2045</v>
      </c>
      <c r="I383" s="57" t="s">
        <v>1509</v>
      </c>
      <c r="J383" s="57" t="s">
        <v>55</v>
      </c>
      <c r="K383" s="57" t="s">
        <v>2045</v>
      </c>
      <c r="L383" s="57" t="s">
        <v>2045</v>
      </c>
      <c r="M383" s="57" t="s">
        <v>2046</v>
      </c>
      <c r="N383" s="57" t="s">
        <v>58</v>
      </c>
      <c r="O383" s="57" t="s">
        <v>59</v>
      </c>
      <c r="P383" s="109" t="s">
        <v>2047</v>
      </c>
      <c r="Q383" s="59">
        <v>46158.60763888889</v>
      </c>
      <c r="R383" s="59">
        <v>46158.6125</v>
      </c>
      <c r="S383" s="60">
        <v>390.0</v>
      </c>
      <c r="T383" s="59">
        <v>46158.615277777775</v>
      </c>
      <c r="U383" s="60">
        <v>713.0</v>
      </c>
      <c r="V383" s="60">
        <v>2.0</v>
      </c>
      <c r="W383" s="61">
        <v>7442.5</v>
      </c>
      <c r="X383" s="60">
        <v>4.0</v>
      </c>
      <c r="Y383" s="60">
        <v>0.0</v>
      </c>
      <c r="Z383" s="60">
        <v>6.0</v>
      </c>
      <c r="AA383" s="60">
        <v>1.0</v>
      </c>
      <c r="AB383" s="60">
        <v>1.0</v>
      </c>
      <c r="AC383" s="60">
        <v>0.0</v>
      </c>
      <c r="AD383" s="60">
        <v>1.0</v>
      </c>
      <c r="AE383" s="60">
        <v>0.0</v>
      </c>
      <c r="AF383" s="57" t="s">
        <v>61</v>
      </c>
      <c r="AG383" s="62" t="b">
        <v>0</v>
      </c>
      <c r="AH383" s="62" t="b">
        <v>0</v>
      </c>
      <c r="AI383" s="62" t="b">
        <v>0</v>
      </c>
      <c r="AJ383" s="62" t="b">
        <v>0</v>
      </c>
      <c r="AK383" s="62" t="b">
        <v>0</v>
      </c>
      <c r="AL383" s="62" t="b">
        <v>0</v>
      </c>
      <c r="AM383" s="58"/>
      <c r="AN383" s="100">
        <v>46158.0</v>
      </c>
      <c r="AO383" s="35" t="s">
        <v>2046</v>
      </c>
      <c r="AP383" s="36"/>
      <c r="AQ383" s="37"/>
      <c r="AR383" s="37"/>
      <c r="AS383" s="50"/>
      <c r="AT383" s="39" t="b">
        <v>1</v>
      </c>
      <c r="AU383" s="51" t="b">
        <v>0</v>
      </c>
      <c r="AV383" s="51" t="b">
        <v>0</v>
      </c>
      <c r="AW383" s="40"/>
    </row>
    <row r="384" outlineLevel="1">
      <c r="A384" s="41"/>
      <c r="B384" s="26" t="s">
        <v>2048</v>
      </c>
      <c r="C384" s="55" t="s">
        <v>2044</v>
      </c>
      <c r="D384" s="55" t="s">
        <v>50</v>
      </c>
      <c r="E384" s="56">
        <v>2024.0</v>
      </c>
      <c r="F384" s="55" t="s">
        <v>188</v>
      </c>
      <c r="G384" s="55" t="s">
        <v>189</v>
      </c>
      <c r="H384" s="55" t="s">
        <v>2045</v>
      </c>
      <c r="I384" s="55" t="s">
        <v>1509</v>
      </c>
      <c r="J384" s="55" t="s">
        <v>55</v>
      </c>
      <c r="K384" s="55" t="s">
        <v>2045</v>
      </c>
      <c r="L384" s="55" t="s">
        <v>2045</v>
      </c>
      <c r="M384" s="55" t="s">
        <v>2049</v>
      </c>
      <c r="N384" s="55" t="s">
        <v>58</v>
      </c>
      <c r="O384" s="55" t="s">
        <v>59</v>
      </c>
      <c r="P384" s="243" t="s">
        <v>2050</v>
      </c>
      <c r="Q384" s="59">
        <v>46158.595138888886</v>
      </c>
      <c r="R384" s="59">
        <v>46158.60208333333</v>
      </c>
      <c r="S384" s="56">
        <v>404.0</v>
      </c>
      <c r="T384" s="59">
        <v>46158.635416666664</v>
      </c>
      <c r="U384" s="56">
        <v>3544.0</v>
      </c>
      <c r="V384" s="56">
        <v>2.0</v>
      </c>
      <c r="W384" s="113">
        <v>6595.0</v>
      </c>
      <c r="X384" s="56">
        <v>4.0</v>
      </c>
      <c r="Y384" s="56">
        <v>0.0</v>
      </c>
      <c r="Z384" s="56">
        <v>6.0</v>
      </c>
      <c r="AA384" s="56">
        <v>0.0</v>
      </c>
      <c r="AB384" s="56">
        <v>1.0</v>
      </c>
      <c r="AC384" s="56">
        <v>0.0</v>
      </c>
      <c r="AD384" s="56">
        <v>0.0</v>
      </c>
      <c r="AE384" s="56">
        <v>0.0</v>
      </c>
      <c r="AF384" s="55" t="s">
        <v>61</v>
      </c>
      <c r="AG384" s="114" t="b">
        <v>0</v>
      </c>
      <c r="AH384" s="114" t="b">
        <v>0</v>
      </c>
      <c r="AI384" s="114" t="b">
        <v>0</v>
      </c>
      <c r="AJ384" s="114" t="b">
        <v>0</v>
      </c>
      <c r="AK384" s="114" t="b">
        <v>0</v>
      </c>
      <c r="AL384" s="114" t="b">
        <v>0</v>
      </c>
      <c r="AM384" s="192" t="s">
        <v>2051</v>
      </c>
      <c r="AN384" s="100">
        <v>46158.0</v>
      </c>
      <c r="AO384" s="35" t="s">
        <v>2049</v>
      </c>
      <c r="AP384" s="36"/>
      <c r="AQ384" s="37"/>
      <c r="AR384" s="37"/>
      <c r="AS384" s="50"/>
      <c r="AT384" s="39" t="b">
        <v>1</v>
      </c>
      <c r="AU384" s="51" t="b">
        <v>0</v>
      </c>
      <c r="AV384" s="51" t="b">
        <v>0</v>
      </c>
      <c r="AW384" s="40"/>
    </row>
    <row r="385" outlineLevel="1">
      <c r="A385" s="41"/>
      <c r="B385" s="26" t="s">
        <v>2052</v>
      </c>
      <c r="C385" s="55" t="s">
        <v>2053</v>
      </c>
      <c r="D385" s="55" t="s">
        <v>50</v>
      </c>
      <c r="E385" s="56">
        <v>2023.0</v>
      </c>
      <c r="F385" s="55" t="s">
        <v>188</v>
      </c>
      <c r="G385" s="55" t="s">
        <v>189</v>
      </c>
      <c r="H385" s="55" t="s">
        <v>2054</v>
      </c>
      <c r="I385" s="55" t="s">
        <v>2055</v>
      </c>
      <c r="J385" s="55" t="s">
        <v>55</v>
      </c>
      <c r="K385" s="55" t="s">
        <v>2054</v>
      </c>
      <c r="L385" s="55" t="s">
        <v>2056</v>
      </c>
      <c r="M385" s="55" t="s">
        <v>2057</v>
      </c>
      <c r="N385" s="55" t="s">
        <v>76</v>
      </c>
      <c r="O385" s="55" t="s">
        <v>59</v>
      </c>
      <c r="P385" s="243" t="s">
        <v>2058</v>
      </c>
      <c r="Q385" s="59">
        <v>46158.720138888886</v>
      </c>
      <c r="R385" s="59">
        <v>46158.72222222222</v>
      </c>
      <c r="S385" s="56">
        <v>129.0</v>
      </c>
      <c r="T385" s="59">
        <v>46158.72638888889</v>
      </c>
      <c r="U385" s="56">
        <v>5746.0</v>
      </c>
      <c r="V385" s="56">
        <v>2.0</v>
      </c>
      <c r="W385" s="113">
        <v>8340.0</v>
      </c>
      <c r="X385" s="56">
        <v>10.0</v>
      </c>
      <c r="Y385" s="56">
        <v>0.0</v>
      </c>
      <c r="Z385" s="56">
        <v>8.0</v>
      </c>
      <c r="AA385" s="56">
        <v>1.0</v>
      </c>
      <c r="AB385" s="56">
        <v>3.0</v>
      </c>
      <c r="AC385" s="56">
        <v>0.0</v>
      </c>
      <c r="AD385" s="56">
        <v>1.0</v>
      </c>
      <c r="AE385" s="56">
        <v>0.0</v>
      </c>
      <c r="AF385" s="55" t="s">
        <v>61</v>
      </c>
      <c r="AG385" s="114" t="b">
        <v>0</v>
      </c>
      <c r="AH385" s="114" t="b">
        <v>0</v>
      </c>
      <c r="AI385" s="114" t="b">
        <v>0</v>
      </c>
      <c r="AJ385" s="114" t="b">
        <v>0</v>
      </c>
      <c r="AK385" s="114" t="b">
        <v>0</v>
      </c>
      <c r="AL385" s="114" t="b">
        <v>0</v>
      </c>
      <c r="AM385" s="156"/>
      <c r="AN385" s="100">
        <v>46158.0</v>
      </c>
      <c r="AO385" s="35" t="s">
        <v>2057</v>
      </c>
      <c r="AP385" s="36" t="s">
        <v>62</v>
      </c>
      <c r="AQ385" s="37"/>
      <c r="AR385" s="37" t="s">
        <v>2059</v>
      </c>
      <c r="AS385" s="35" t="s">
        <v>2060</v>
      </c>
      <c r="AT385" s="39" t="b">
        <v>0</v>
      </c>
      <c r="AU385" s="39" t="b">
        <v>1</v>
      </c>
      <c r="AV385" s="51" t="b">
        <v>0</v>
      </c>
      <c r="AW385" s="40"/>
    </row>
    <row r="386" outlineLevel="1">
      <c r="A386" s="41"/>
      <c r="B386" s="26" t="s">
        <v>2061</v>
      </c>
      <c r="C386" s="55" t="s">
        <v>2053</v>
      </c>
      <c r="D386" s="55" t="s">
        <v>50</v>
      </c>
      <c r="E386" s="56">
        <v>2023.0</v>
      </c>
      <c r="F386" s="55" t="s">
        <v>188</v>
      </c>
      <c r="G386" s="55" t="s">
        <v>189</v>
      </c>
      <c r="H386" s="55" t="s">
        <v>2054</v>
      </c>
      <c r="I386" s="55" t="s">
        <v>2055</v>
      </c>
      <c r="J386" s="55" t="s">
        <v>55</v>
      </c>
      <c r="K386" s="55" t="s">
        <v>2054</v>
      </c>
      <c r="L386" s="55" t="s">
        <v>2056</v>
      </c>
      <c r="M386" s="55" t="s">
        <v>2062</v>
      </c>
      <c r="N386" s="55" t="s">
        <v>76</v>
      </c>
      <c r="O386" s="55" t="s">
        <v>59</v>
      </c>
      <c r="P386" s="243" t="s">
        <v>2063</v>
      </c>
      <c r="Q386" s="59">
        <v>46158.754166666666</v>
      </c>
      <c r="R386" s="59">
        <v>46158.75625</v>
      </c>
      <c r="S386" s="56">
        <v>147.0</v>
      </c>
      <c r="T386" s="59">
        <v>46158.76388888889</v>
      </c>
      <c r="U386" s="56">
        <v>8999.0</v>
      </c>
      <c r="V386" s="56">
        <v>2.0</v>
      </c>
      <c r="W386" s="113">
        <v>5262.5</v>
      </c>
      <c r="X386" s="56">
        <v>7.0</v>
      </c>
      <c r="Y386" s="56">
        <v>0.0</v>
      </c>
      <c r="Z386" s="56">
        <v>7.0</v>
      </c>
      <c r="AA386" s="56">
        <v>0.0</v>
      </c>
      <c r="AB386" s="56">
        <v>2.0</v>
      </c>
      <c r="AC386" s="56">
        <v>0.0</v>
      </c>
      <c r="AD386" s="56">
        <v>1.0</v>
      </c>
      <c r="AE386" s="56">
        <v>0.0</v>
      </c>
      <c r="AF386" s="55" t="s">
        <v>61</v>
      </c>
      <c r="AG386" s="114" t="b">
        <v>0</v>
      </c>
      <c r="AH386" s="114" t="b">
        <v>0</v>
      </c>
      <c r="AI386" s="114" t="b">
        <v>0</v>
      </c>
      <c r="AJ386" s="114" t="b">
        <v>0</v>
      </c>
      <c r="AK386" s="114" t="b">
        <v>0</v>
      </c>
      <c r="AL386" s="114" t="b">
        <v>0</v>
      </c>
      <c r="AM386" s="192" t="s">
        <v>2064</v>
      </c>
      <c r="AN386" s="100">
        <v>46158.0</v>
      </c>
      <c r="AO386" s="35" t="s">
        <v>2062</v>
      </c>
      <c r="AP386" s="36"/>
      <c r="AQ386" s="37"/>
      <c r="AR386" s="37"/>
      <c r="AS386" s="35"/>
      <c r="AT386" s="39" t="b">
        <v>1</v>
      </c>
      <c r="AU386" s="51" t="b">
        <v>0</v>
      </c>
      <c r="AV386" s="51" t="b">
        <v>0</v>
      </c>
      <c r="AW386" s="40"/>
    </row>
    <row r="387">
      <c r="A387" s="242" t="s">
        <v>2065</v>
      </c>
      <c r="B387" s="26" t="s">
        <v>2066</v>
      </c>
      <c r="C387" s="55" t="s">
        <v>1836</v>
      </c>
      <c r="D387" s="55" t="s">
        <v>50</v>
      </c>
      <c r="E387" s="56">
        <v>2020.0</v>
      </c>
      <c r="F387" s="55" t="s">
        <v>51</v>
      </c>
      <c r="G387" s="55" t="s">
        <v>52</v>
      </c>
      <c r="H387" s="55" t="s">
        <v>1837</v>
      </c>
      <c r="I387" s="55" t="s">
        <v>1838</v>
      </c>
      <c r="J387" s="55" t="s">
        <v>55</v>
      </c>
      <c r="K387" s="55" t="s">
        <v>1837</v>
      </c>
      <c r="L387" s="55" t="s">
        <v>1839</v>
      </c>
      <c r="M387" s="55" t="s">
        <v>2067</v>
      </c>
      <c r="N387" s="55" t="s">
        <v>58</v>
      </c>
      <c r="O387" s="55" t="s">
        <v>59</v>
      </c>
      <c r="P387" s="243" t="s">
        <v>2068</v>
      </c>
      <c r="Q387" s="59">
        <v>46159.78761574074</v>
      </c>
      <c r="R387" s="59">
        <v>46159.793703703705</v>
      </c>
      <c r="S387" s="56">
        <v>500.0</v>
      </c>
      <c r="T387" s="59">
        <v>46159.79601851852</v>
      </c>
      <c r="U387" s="56">
        <v>796.0</v>
      </c>
      <c r="V387" s="56">
        <v>2.0</v>
      </c>
      <c r="W387" s="113">
        <v>7262.5</v>
      </c>
      <c r="X387" s="56">
        <v>0.0</v>
      </c>
      <c r="Y387" s="56">
        <v>3.0</v>
      </c>
      <c r="Z387" s="56">
        <v>7.0</v>
      </c>
      <c r="AA387" s="56">
        <v>3.0</v>
      </c>
      <c r="AB387" s="56">
        <v>0.0</v>
      </c>
      <c r="AC387" s="56">
        <v>0.0</v>
      </c>
      <c r="AD387" s="56">
        <v>0.0</v>
      </c>
      <c r="AE387" s="56">
        <v>0.0</v>
      </c>
      <c r="AF387" s="55" t="s">
        <v>61</v>
      </c>
      <c r="AG387" s="114" t="b">
        <v>0</v>
      </c>
      <c r="AH387" s="114" t="b">
        <v>0</v>
      </c>
      <c r="AI387" s="114" t="b">
        <v>0</v>
      </c>
      <c r="AJ387" s="114" t="b">
        <v>0</v>
      </c>
      <c r="AK387" s="114" t="b">
        <v>0</v>
      </c>
      <c r="AL387" s="114" t="b">
        <v>0</v>
      </c>
      <c r="AM387" s="156"/>
      <c r="AN387" s="100">
        <v>46159.0</v>
      </c>
      <c r="AO387" s="35" t="s">
        <v>2067</v>
      </c>
      <c r="AP387" s="52" t="s">
        <v>62</v>
      </c>
      <c r="AQ387" s="244"/>
      <c r="AR387" s="244" t="s">
        <v>1453</v>
      </c>
      <c r="AS387" s="50" t="s">
        <v>2069</v>
      </c>
      <c r="AT387" s="39" t="b">
        <v>0</v>
      </c>
      <c r="AU387" s="39" t="b">
        <v>1</v>
      </c>
      <c r="AV387" s="51" t="b">
        <v>0</v>
      </c>
      <c r="AW387" s="40"/>
    </row>
    <row r="388">
      <c r="A388" s="41"/>
      <c r="B388" s="26" t="s">
        <v>2070</v>
      </c>
      <c r="C388" s="55" t="s">
        <v>1836</v>
      </c>
      <c r="D388" s="55" t="s">
        <v>50</v>
      </c>
      <c r="E388" s="56">
        <v>2020.0</v>
      </c>
      <c r="F388" s="55" t="s">
        <v>51</v>
      </c>
      <c r="G388" s="55" t="s">
        <v>52</v>
      </c>
      <c r="H388" s="55" t="s">
        <v>1837</v>
      </c>
      <c r="I388" s="55" t="s">
        <v>1838</v>
      </c>
      <c r="J388" s="55" t="s">
        <v>55</v>
      </c>
      <c r="K388" s="55" t="s">
        <v>1837</v>
      </c>
      <c r="L388" s="55" t="s">
        <v>1839</v>
      </c>
      <c r="M388" s="55" t="s">
        <v>2071</v>
      </c>
      <c r="N388" s="55" t="s">
        <v>58</v>
      </c>
      <c r="O388" s="55" t="s">
        <v>59</v>
      </c>
      <c r="P388" s="243" t="s">
        <v>2072</v>
      </c>
      <c r="Q388" s="59">
        <v>46159.804664351854</v>
      </c>
      <c r="R388" s="59">
        <v>46159.80825231481</v>
      </c>
      <c r="S388" s="56">
        <v>294.0</v>
      </c>
      <c r="T388" s="59">
        <v>46159.8122337963</v>
      </c>
      <c r="U388" s="56">
        <v>727.0</v>
      </c>
      <c r="V388" s="56">
        <v>3.0</v>
      </c>
      <c r="W388" s="113">
        <v>6312.5</v>
      </c>
      <c r="X388" s="56">
        <v>0.0</v>
      </c>
      <c r="Y388" s="56">
        <v>2.0</v>
      </c>
      <c r="Z388" s="56">
        <v>6.0</v>
      </c>
      <c r="AA388" s="56">
        <v>3.0</v>
      </c>
      <c r="AB388" s="56">
        <v>0.0</v>
      </c>
      <c r="AC388" s="56">
        <v>0.0</v>
      </c>
      <c r="AD388" s="56">
        <v>0.0</v>
      </c>
      <c r="AE388" s="56">
        <v>0.0</v>
      </c>
      <c r="AF388" s="55" t="s">
        <v>61</v>
      </c>
      <c r="AG388" s="114" t="b">
        <v>0</v>
      </c>
      <c r="AH388" s="114" t="b">
        <v>0</v>
      </c>
      <c r="AI388" s="114" t="b">
        <v>0</v>
      </c>
      <c r="AJ388" s="114" t="b">
        <v>0</v>
      </c>
      <c r="AK388" s="114" t="b">
        <v>0</v>
      </c>
      <c r="AL388" s="114" t="b">
        <v>0</v>
      </c>
      <c r="AM388" s="192" t="s">
        <v>2073</v>
      </c>
      <c r="AN388" s="100">
        <v>46159.0</v>
      </c>
      <c r="AO388" s="35" t="s">
        <v>2071</v>
      </c>
      <c r="AP388" s="36"/>
      <c r="AQ388" s="37"/>
      <c r="AR388" s="37"/>
      <c r="AS388" s="35"/>
      <c r="AT388" s="39" t="b">
        <v>1</v>
      </c>
      <c r="AU388" s="51" t="b">
        <v>0</v>
      </c>
      <c r="AV388" s="51" t="b">
        <v>0</v>
      </c>
      <c r="AW388" s="40"/>
    </row>
    <row r="389">
      <c r="A389" s="41"/>
      <c r="B389" s="26" t="s">
        <v>2074</v>
      </c>
      <c r="C389" s="55" t="s">
        <v>1696</v>
      </c>
      <c r="D389" s="55" t="s">
        <v>50</v>
      </c>
      <c r="E389" s="56">
        <v>2021.0</v>
      </c>
      <c r="F389" s="55" t="s">
        <v>51</v>
      </c>
      <c r="G389" s="55" t="s">
        <v>52</v>
      </c>
      <c r="H389" s="55" t="s">
        <v>1697</v>
      </c>
      <c r="I389" s="55" t="s">
        <v>1698</v>
      </c>
      <c r="J389" s="55" t="s">
        <v>55</v>
      </c>
      <c r="K389" s="55" t="s">
        <v>1697</v>
      </c>
      <c r="L389" s="55" t="s">
        <v>1699</v>
      </c>
      <c r="M389" s="55" t="s">
        <v>2075</v>
      </c>
      <c r="N389" s="55" t="s">
        <v>76</v>
      </c>
      <c r="O389" s="55" t="s">
        <v>59</v>
      </c>
      <c r="P389" s="243" t="s">
        <v>2076</v>
      </c>
      <c r="Q389" s="59">
        <v>46159.64094907408</v>
      </c>
      <c r="R389" s="59">
        <v>46159.642430555556</v>
      </c>
      <c r="S389" s="56">
        <v>98.0</v>
      </c>
      <c r="T389" s="59">
        <v>46159.64475694444</v>
      </c>
      <c r="U389" s="56">
        <v>1083.0</v>
      </c>
      <c r="V389" s="56">
        <v>1.0</v>
      </c>
      <c r="W389" s="113">
        <v>13927.5</v>
      </c>
      <c r="X389" s="56">
        <v>22.0</v>
      </c>
      <c r="Y389" s="56">
        <v>1.0</v>
      </c>
      <c r="Z389" s="56">
        <v>8.0</v>
      </c>
      <c r="AA389" s="56">
        <v>1.0</v>
      </c>
      <c r="AB389" s="56">
        <v>0.0</v>
      </c>
      <c r="AC389" s="56">
        <v>0.0</v>
      </c>
      <c r="AD389" s="56">
        <v>0.0</v>
      </c>
      <c r="AE389" s="56">
        <v>0.0</v>
      </c>
      <c r="AF389" s="55" t="s">
        <v>61</v>
      </c>
      <c r="AG389" s="114" t="b">
        <v>0</v>
      </c>
      <c r="AH389" s="114" t="b">
        <v>0</v>
      </c>
      <c r="AI389" s="114" t="b">
        <v>0</v>
      </c>
      <c r="AJ389" s="114" t="b">
        <v>0</v>
      </c>
      <c r="AK389" s="114" t="b">
        <v>0</v>
      </c>
      <c r="AL389" s="114" t="b">
        <v>0</v>
      </c>
      <c r="AM389" s="156"/>
      <c r="AN389" s="100">
        <v>46159.0</v>
      </c>
      <c r="AO389" s="35" t="s">
        <v>2075</v>
      </c>
      <c r="AP389" s="36"/>
      <c r="AQ389" s="37"/>
      <c r="AR389" s="37"/>
      <c r="AS389" s="35" t="s">
        <v>2077</v>
      </c>
      <c r="AT389" s="39" t="b">
        <v>1</v>
      </c>
      <c r="AU389" s="51" t="b">
        <v>0</v>
      </c>
      <c r="AV389" s="51" t="b">
        <v>0</v>
      </c>
      <c r="AW389" s="40"/>
    </row>
    <row r="390">
      <c r="A390" s="41"/>
      <c r="B390" s="26" t="s">
        <v>2078</v>
      </c>
      <c r="C390" s="55" t="s">
        <v>1696</v>
      </c>
      <c r="D390" s="55" t="s">
        <v>50</v>
      </c>
      <c r="E390" s="56">
        <v>2021.0</v>
      </c>
      <c r="F390" s="55" t="s">
        <v>51</v>
      </c>
      <c r="G390" s="55" t="s">
        <v>52</v>
      </c>
      <c r="H390" s="55" t="s">
        <v>1697</v>
      </c>
      <c r="I390" s="55" t="s">
        <v>1698</v>
      </c>
      <c r="J390" s="55" t="s">
        <v>55</v>
      </c>
      <c r="K390" s="55" t="s">
        <v>1697</v>
      </c>
      <c r="L390" s="55" t="s">
        <v>1699</v>
      </c>
      <c r="M390" s="55" t="s">
        <v>2079</v>
      </c>
      <c r="N390" s="55" t="s">
        <v>76</v>
      </c>
      <c r="O390" s="55" t="s">
        <v>59</v>
      </c>
      <c r="P390" s="243" t="s">
        <v>2080</v>
      </c>
      <c r="Q390" s="59">
        <v>46159.648206018515</v>
      </c>
      <c r="R390" s="59">
        <v>46159.649375</v>
      </c>
      <c r="S390" s="56">
        <v>80.0</v>
      </c>
      <c r="T390" s="59">
        <v>46159.65752314815</v>
      </c>
      <c r="U390" s="56">
        <v>946.0</v>
      </c>
      <c r="V390" s="56">
        <v>3.0</v>
      </c>
      <c r="W390" s="113">
        <v>8472.5</v>
      </c>
      <c r="X390" s="56">
        <v>18.0</v>
      </c>
      <c r="Y390" s="56">
        <v>0.0</v>
      </c>
      <c r="Z390" s="56">
        <v>1.0</v>
      </c>
      <c r="AA390" s="56">
        <v>0.0</v>
      </c>
      <c r="AB390" s="56">
        <v>0.0</v>
      </c>
      <c r="AC390" s="56">
        <v>0.0</v>
      </c>
      <c r="AD390" s="56">
        <v>0.0</v>
      </c>
      <c r="AE390" s="56">
        <v>0.0</v>
      </c>
      <c r="AF390" s="55" t="s">
        <v>61</v>
      </c>
      <c r="AG390" s="114" t="b">
        <v>0</v>
      </c>
      <c r="AH390" s="114" t="b">
        <v>0</v>
      </c>
      <c r="AI390" s="114" t="b">
        <v>0</v>
      </c>
      <c r="AJ390" s="114" t="b">
        <v>0</v>
      </c>
      <c r="AK390" s="114" t="b">
        <v>0</v>
      </c>
      <c r="AL390" s="114" t="b">
        <v>0</v>
      </c>
      <c r="AM390" s="192" t="s">
        <v>2081</v>
      </c>
      <c r="AN390" s="100">
        <v>46159.0</v>
      </c>
      <c r="AO390" s="35" t="s">
        <v>2079</v>
      </c>
      <c r="AP390" s="36"/>
      <c r="AQ390" s="37"/>
      <c r="AR390" s="37"/>
      <c r="AS390" s="50"/>
      <c r="AT390" s="39" t="b">
        <v>1</v>
      </c>
      <c r="AU390" s="51" t="b">
        <v>0</v>
      </c>
      <c r="AV390" s="51" t="b">
        <v>0</v>
      </c>
      <c r="AW390" s="40"/>
    </row>
    <row r="391">
      <c r="A391" s="41"/>
      <c r="B391" s="26" t="s">
        <v>2082</v>
      </c>
      <c r="C391" s="55" t="s">
        <v>1696</v>
      </c>
      <c r="D391" s="55" t="s">
        <v>50</v>
      </c>
      <c r="E391" s="56">
        <v>2021.0</v>
      </c>
      <c r="F391" s="55" t="s">
        <v>51</v>
      </c>
      <c r="G391" s="55" t="s">
        <v>71</v>
      </c>
      <c r="H391" s="55" t="s">
        <v>1697</v>
      </c>
      <c r="I391" s="55" t="s">
        <v>1698</v>
      </c>
      <c r="J391" s="55" t="s">
        <v>55</v>
      </c>
      <c r="K391" s="55" t="s">
        <v>1697</v>
      </c>
      <c r="L391" s="55" t="s">
        <v>1699</v>
      </c>
      <c r="M391" s="55" t="s">
        <v>2083</v>
      </c>
      <c r="N391" s="55" t="s">
        <v>76</v>
      </c>
      <c r="O391" s="55" t="s">
        <v>59</v>
      </c>
      <c r="P391" s="243" t="s">
        <v>2084</v>
      </c>
      <c r="Q391" s="59">
        <v>46159.68791666667</v>
      </c>
      <c r="R391" s="59">
        <v>46159.689571759256</v>
      </c>
      <c r="S391" s="56">
        <v>127.0</v>
      </c>
      <c r="T391" s="59">
        <v>46159.69452546296</v>
      </c>
      <c r="U391" s="56">
        <v>685.0</v>
      </c>
      <c r="V391" s="56">
        <v>3.0</v>
      </c>
      <c r="W391" s="113">
        <v>6522.5</v>
      </c>
      <c r="X391" s="56">
        <v>9.0</v>
      </c>
      <c r="Y391" s="56">
        <v>0.0</v>
      </c>
      <c r="Z391" s="56">
        <v>1.0</v>
      </c>
      <c r="AA391" s="56">
        <v>0.0</v>
      </c>
      <c r="AB391" s="56">
        <v>0.0</v>
      </c>
      <c r="AC391" s="56">
        <v>0.0</v>
      </c>
      <c r="AD391" s="56">
        <v>0.0</v>
      </c>
      <c r="AE391" s="56">
        <v>0.0</v>
      </c>
      <c r="AF391" s="55" t="s">
        <v>61</v>
      </c>
      <c r="AG391" s="114" t="b">
        <v>0</v>
      </c>
      <c r="AH391" s="114" t="b">
        <v>0</v>
      </c>
      <c r="AI391" s="114" t="b">
        <v>0</v>
      </c>
      <c r="AJ391" s="114" t="b">
        <v>0</v>
      </c>
      <c r="AK391" s="114" t="b">
        <v>0</v>
      </c>
      <c r="AL391" s="114" t="b">
        <v>0</v>
      </c>
      <c r="AM391" s="231" t="s">
        <v>143</v>
      </c>
      <c r="AN391" s="100">
        <v>46159.0</v>
      </c>
      <c r="AO391" s="35" t="s">
        <v>2083</v>
      </c>
      <c r="AP391" s="36"/>
      <c r="AQ391" s="37"/>
      <c r="AR391" s="37"/>
      <c r="AS391" s="50"/>
      <c r="AT391" s="39" t="b">
        <v>1</v>
      </c>
      <c r="AU391" s="51" t="b">
        <v>0</v>
      </c>
      <c r="AV391" s="51" t="b">
        <v>0</v>
      </c>
      <c r="AW391" s="40"/>
    </row>
    <row r="392">
      <c r="A392" s="41"/>
      <c r="B392" s="26" t="s">
        <v>2085</v>
      </c>
      <c r="C392" s="55" t="s">
        <v>1696</v>
      </c>
      <c r="D392" s="55" t="s">
        <v>50</v>
      </c>
      <c r="E392" s="56">
        <v>2021.0</v>
      </c>
      <c r="F392" s="55" t="s">
        <v>51</v>
      </c>
      <c r="G392" s="55" t="s">
        <v>52</v>
      </c>
      <c r="H392" s="55" t="s">
        <v>1697</v>
      </c>
      <c r="I392" s="55" t="s">
        <v>1698</v>
      </c>
      <c r="J392" s="55" t="s">
        <v>55</v>
      </c>
      <c r="K392" s="55" t="s">
        <v>1697</v>
      </c>
      <c r="L392" s="55" t="s">
        <v>1699</v>
      </c>
      <c r="M392" s="55" t="s">
        <v>2086</v>
      </c>
      <c r="N392" s="55" t="s">
        <v>76</v>
      </c>
      <c r="O392" s="55" t="s">
        <v>59</v>
      </c>
      <c r="P392" s="243" t="s">
        <v>2087</v>
      </c>
      <c r="Q392" s="59">
        <v>46159.70008101852</v>
      </c>
      <c r="R392" s="59">
        <v>46159.70113425926</v>
      </c>
      <c r="S392" s="56">
        <v>78.0</v>
      </c>
      <c r="T392" s="59">
        <v>46159.70496527778</v>
      </c>
      <c r="U392" s="56">
        <v>713.0</v>
      </c>
      <c r="V392" s="56">
        <v>3.0</v>
      </c>
      <c r="W392" s="113">
        <v>6522.5</v>
      </c>
      <c r="X392" s="56">
        <v>9.0</v>
      </c>
      <c r="Y392" s="56">
        <v>0.0</v>
      </c>
      <c r="Z392" s="56">
        <v>1.0</v>
      </c>
      <c r="AA392" s="56">
        <v>0.0</v>
      </c>
      <c r="AB392" s="56">
        <v>0.0</v>
      </c>
      <c r="AC392" s="56">
        <v>0.0</v>
      </c>
      <c r="AD392" s="56">
        <v>0.0</v>
      </c>
      <c r="AE392" s="56">
        <v>0.0</v>
      </c>
      <c r="AF392" s="55" t="s">
        <v>61</v>
      </c>
      <c r="AG392" s="114" t="b">
        <v>0</v>
      </c>
      <c r="AH392" s="114" t="b">
        <v>0</v>
      </c>
      <c r="AI392" s="114" t="b">
        <v>0</v>
      </c>
      <c r="AJ392" s="114" t="b">
        <v>0</v>
      </c>
      <c r="AK392" s="114" t="b">
        <v>0</v>
      </c>
      <c r="AL392" s="114" t="b">
        <v>0</v>
      </c>
      <c r="AM392" s="192" t="s">
        <v>78</v>
      </c>
      <c r="AN392" s="100">
        <v>46159.0</v>
      </c>
      <c r="AO392" s="35" t="s">
        <v>2086</v>
      </c>
      <c r="AP392" s="36"/>
      <c r="AQ392" s="37"/>
      <c r="AR392" s="37"/>
      <c r="AS392" s="35"/>
      <c r="AT392" s="39" t="b">
        <v>1</v>
      </c>
      <c r="AU392" s="51" t="b">
        <v>0</v>
      </c>
      <c r="AV392" s="51" t="b">
        <v>0</v>
      </c>
      <c r="AW392" s="40"/>
    </row>
    <row r="393">
      <c r="A393" s="41"/>
      <c r="B393" s="26" t="s">
        <v>2088</v>
      </c>
      <c r="C393" s="74" t="s">
        <v>2089</v>
      </c>
      <c r="D393" s="74" t="s">
        <v>50</v>
      </c>
      <c r="E393" s="75">
        <v>2021.0</v>
      </c>
      <c r="F393" s="74" t="s">
        <v>146</v>
      </c>
      <c r="G393" s="74" t="s">
        <v>156</v>
      </c>
      <c r="H393" s="74" t="s">
        <v>2090</v>
      </c>
      <c r="I393" s="74" t="s">
        <v>2091</v>
      </c>
      <c r="J393" s="74" t="s">
        <v>55</v>
      </c>
      <c r="K393" s="74" t="s">
        <v>2090</v>
      </c>
      <c r="L393" s="74" t="s">
        <v>2092</v>
      </c>
      <c r="M393" s="74" t="s">
        <v>2093</v>
      </c>
      <c r="N393" s="74" t="s">
        <v>58</v>
      </c>
      <c r="O393" s="74" t="s">
        <v>59</v>
      </c>
      <c r="P393" s="245" t="s">
        <v>2094</v>
      </c>
      <c r="Q393" s="77">
        <v>46159.879699074074</v>
      </c>
      <c r="R393" s="77">
        <v>46159.88284722222</v>
      </c>
      <c r="S393" s="75">
        <v>224.0</v>
      </c>
      <c r="T393" s="77">
        <v>46159.88549768519</v>
      </c>
      <c r="U393" s="75">
        <v>586.0</v>
      </c>
      <c r="V393" s="75">
        <v>2.0</v>
      </c>
      <c r="W393" s="227">
        <v>4960.0</v>
      </c>
      <c r="X393" s="75">
        <v>2.0</v>
      </c>
      <c r="Y393" s="75">
        <v>1.0</v>
      </c>
      <c r="Z393" s="75">
        <v>0.0</v>
      </c>
      <c r="AA393" s="75">
        <v>3.0</v>
      </c>
      <c r="AB393" s="75">
        <v>0.0</v>
      </c>
      <c r="AC393" s="75">
        <v>0.0</v>
      </c>
      <c r="AD393" s="75">
        <v>0.0</v>
      </c>
      <c r="AE393" s="75">
        <v>0.0</v>
      </c>
      <c r="AF393" s="74" t="s">
        <v>61</v>
      </c>
      <c r="AG393" s="228" t="b">
        <v>0</v>
      </c>
      <c r="AH393" s="228" t="b">
        <v>0</v>
      </c>
      <c r="AI393" s="228" t="b">
        <v>0</v>
      </c>
      <c r="AJ393" s="228" t="b">
        <v>0</v>
      </c>
      <c r="AK393" s="228" t="b">
        <v>0</v>
      </c>
      <c r="AL393" s="228" t="b">
        <v>0</v>
      </c>
      <c r="AM393" s="229"/>
      <c r="AN393" s="100">
        <v>46159.0</v>
      </c>
      <c r="AO393" s="35" t="s">
        <v>2093</v>
      </c>
      <c r="AP393" s="36" t="s">
        <v>62</v>
      </c>
      <c r="AQ393" s="37"/>
      <c r="AR393" s="37" t="s">
        <v>1017</v>
      </c>
      <c r="AS393" s="35" t="s">
        <v>2095</v>
      </c>
      <c r="AT393" s="39" t="b">
        <v>0</v>
      </c>
      <c r="AU393" s="39" t="b">
        <v>1</v>
      </c>
      <c r="AV393" s="39" t="b">
        <v>1</v>
      </c>
      <c r="AW393" s="40"/>
    </row>
    <row r="394">
      <c r="A394" s="41"/>
      <c r="B394" s="26" t="s">
        <v>2096</v>
      </c>
      <c r="C394" s="74" t="s">
        <v>2089</v>
      </c>
      <c r="D394" s="74" t="s">
        <v>50</v>
      </c>
      <c r="E394" s="75">
        <v>2021.0</v>
      </c>
      <c r="F394" s="74" t="s">
        <v>146</v>
      </c>
      <c r="G394" s="74" t="s">
        <v>156</v>
      </c>
      <c r="H394" s="74" t="s">
        <v>2090</v>
      </c>
      <c r="I394" s="74" t="s">
        <v>2091</v>
      </c>
      <c r="J394" s="74" t="s">
        <v>55</v>
      </c>
      <c r="K394" s="74" t="s">
        <v>2090</v>
      </c>
      <c r="L394" s="74" t="s">
        <v>2092</v>
      </c>
      <c r="M394" s="74" t="s">
        <v>2097</v>
      </c>
      <c r="N394" s="74" t="s">
        <v>58</v>
      </c>
      <c r="O394" s="74" t="s">
        <v>59</v>
      </c>
      <c r="P394" s="245" t="s">
        <v>2098</v>
      </c>
      <c r="Q394" s="77">
        <v>46159.88643518519</v>
      </c>
      <c r="R394" s="77">
        <v>46159.88780092593</v>
      </c>
      <c r="S394" s="75">
        <v>89.0</v>
      </c>
      <c r="T394" s="77">
        <v>46159.897048611114</v>
      </c>
      <c r="U394" s="75">
        <v>994.0</v>
      </c>
      <c r="V394" s="75">
        <v>2.0</v>
      </c>
      <c r="W394" s="227">
        <v>2800.0</v>
      </c>
      <c r="X394" s="75">
        <v>1.0</v>
      </c>
      <c r="Y394" s="75">
        <v>0.0</v>
      </c>
      <c r="Z394" s="75">
        <v>0.0</v>
      </c>
      <c r="AA394" s="75">
        <v>1.0</v>
      </c>
      <c r="AB394" s="75">
        <v>0.0</v>
      </c>
      <c r="AC394" s="75">
        <v>0.0</v>
      </c>
      <c r="AD394" s="75">
        <v>0.0</v>
      </c>
      <c r="AE394" s="75">
        <v>0.0</v>
      </c>
      <c r="AF394" s="74" t="s">
        <v>61</v>
      </c>
      <c r="AG394" s="228" t="b">
        <v>0</v>
      </c>
      <c r="AH394" s="228" t="b">
        <v>0</v>
      </c>
      <c r="AI394" s="228" t="b">
        <v>0</v>
      </c>
      <c r="AJ394" s="228" t="b">
        <v>0</v>
      </c>
      <c r="AK394" s="228" t="b">
        <v>0</v>
      </c>
      <c r="AL394" s="228" t="b">
        <v>0</v>
      </c>
      <c r="AM394" s="230" t="s">
        <v>2099</v>
      </c>
      <c r="AN394" s="100">
        <v>46159.0</v>
      </c>
      <c r="AO394" s="35" t="s">
        <v>2097</v>
      </c>
      <c r="AP394" s="36"/>
      <c r="AQ394" s="37"/>
      <c r="AR394" s="37"/>
      <c r="AS394" s="35"/>
      <c r="AT394" s="39" t="b">
        <v>1</v>
      </c>
      <c r="AU394" s="51" t="b">
        <v>0</v>
      </c>
      <c r="AV394" s="51" t="b">
        <v>0</v>
      </c>
      <c r="AW394" s="40"/>
    </row>
    <row r="395">
      <c r="A395" s="41"/>
      <c r="B395" s="26" t="s">
        <v>2100</v>
      </c>
      <c r="C395" s="55" t="s">
        <v>2101</v>
      </c>
      <c r="D395" s="55" t="s">
        <v>537</v>
      </c>
      <c r="E395" s="56">
        <v>2021.0</v>
      </c>
      <c r="F395" s="55" t="s">
        <v>146</v>
      </c>
      <c r="G395" s="55" t="s">
        <v>147</v>
      </c>
      <c r="H395" s="55" t="s">
        <v>656</v>
      </c>
      <c r="I395" s="55" t="s">
        <v>657</v>
      </c>
      <c r="J395" s="55" t="s">
        <v>55</v>
      </c>
      <c r="K395" s="55" t="s">
        <v>656</v>
      </c>
      <c r="L395" s="55" t="s">
        <v>658</v>
      </c>
      <c r="M395" s="55" t="s">
        <v>2102</v>
      </c>
      <c r="N395" s="55" t="s">
        <v>76</v>
      </c>
      <c r="O395" s="55" t="s">
        <v>59</v>
      </c>
      <c r="P395" s="243" t="s">
        <v>2103</v>
      </c>
      <c r="Q395" s="59">
        <v>46159.87385416667</v>
      </c>
      <c r="R395" s="59">
        <v>46159.87567129629</v>
      </c>
      <c r="S395" s="56">
        <v>114.0</v>
      </c>
      <c r="T395" s="59">
        <v>46159.88122685185</v>
      </c>
      <c r="U395" s="56">
        <v>874624.0</v>
      </c>
      <c r="V395" s="56">
        <v>2.0</v>
      </c>
      <c r="W395" s="113">
        <v>3155.0</v>
      </c>
      <c r="X395" s="56">
        <v>2.0</v>
      </c>
      <c r="Y395" s="56">
        <v>1.0</v>
      </c>
      <c r="Z395" s="56">
        <v>1.0</v>
      </c>
      <c r="AA395" s="56">
        <v>2.0</v>
      </c>
      <c r="AB395" s="56">
        <v>0.0</v>
      </c>
      <c r="AC395" s="56">
        <v>0.0</v>
      </c>
      <c r="AD395" s="56">
        <v>1.0</v>
      </c>
      <c r="AE395" s="56">
        <v>0.0</v>
      </c>
      <c r="AF395" s="55" t="s">
        <v>543</v>
      </c>
      <c r="AG395" s="114" t="b">
        <v>0</v>
      </c>
      <c r="AH395" s="114" t="b">
        <v>0</v>
      </c>
      <c r="AI395" s="114" t="b">
        <v>0</v>
      </c>
      <c r="AJ395" s="114" t="b">
        <v>0</v>
      </c>
      <c r="AK395" s="114" t="b">
        <v>0</v>
      </c>
      <c r="AL395" s="114" t="b">
        <v>0</v>
      </c>
      <c r="AM395" s="156"/>
      <c r="AN395" s="100">
        <v>46159.0</v>
      </c>
      <c r="AO395" s="35" t="s">
        <v>2102</v>
      </c>
      <c r="AP395" s="36" t="s">
        <v>262</v>
      </c>
      <c r="AQ395" s="37" t="s">
        <v>1376</v>
      </c>
      <c r="AR395" s="38" t="s">
        <v>2104</v>
      </c>
      <c r="AS395" s="35" t="s">
        <v>2105</v>
      </c>
      <c r="AT395" s="39" t="b">
        <v>1</v>
      </c>
      <c r="AU395" s="51" t="b">
        <v>0</v>
      </c>
      <c r="AV395" s="39" t="b">
        <v>1</v>
      </c>
      <c r="AW395" s="40"/>
    </row>
    <row r="396">
      <c r="A396" s="41"/>
      <c r="B396" s="26" t="s">
        <v>2106</v>
      </c>
      <c r="C396" s="55" t="s">
        <v>2101</v>
      </c>
      <c r="D396" s="55" t="s">
        <v>537</v>
      </c>
      <c r="E396" s="56">
        <v>2021.0</v>
      </c>
      <c r="F396" s="55" t="s">
        <v>146</v>
      </c>
      <c r="G396" s="55" t="s">
        <v>156</v>
      </c>
      <c r="H396" s="55" t="s">
        <v>656</v>
      </c>
      <c r="I396" s="55" t="s">
        <v>657</v>
      </c>
      <c r="J396" s="55" t="s">
        <v>55</v>
      </c>
      <c r="K396" s="55" t="s">
        <v>656</v>
      </c>
      <c r="L396" s="55" t="s">
        <v>658</v>
      </c>
      <c r="M396" s="55" t="s">
        <v>2107</v>
      </c>
      <c r="N396" s="55" t="s">
        <v>58</v>
      </c>
      <c r="O396" s="55" t="s">
        <v>59</v>
      </c>
      <c r="P396" s="243" t="s">
        <v>2108</v>
      </c>
      <c r="Q396" s="59">
        <v>46159.87582175926</v>
      </c>
      <c r="R396" s="59">
        <v>46159.87739583333</v>
      </c>
      <c r="S396" s="56">
        <v>117.0</v>
      </c>
      <c r="T396" s="59">
        <v>46159.88859953704</v>
      </c>
      <c r="U396" s="56">
        <v>516038.0</v>
      </c>
      <c r="V396" s="56">
        <v>2.0</v>
      </c>
      <c r="W396" s="113">
        <v>2207.5</v>
      </c>
      <c r="X396" s="56">
        <v>2.0</v>
      </c>
      <c r="Y396" s="56">
        <v>1.0</v>
      </c>
      <c r="Z396" s="56">
        <v>1.0</v>
      </c>
      <c r="AA396" s="56">
        <v>1.0</v>
      </c>
      <c r="AB396" s="56">
        <v>0.0</v>
      </c>
      <c r="AC396" s="56">
        <v>0.0</v>
      </c>
      <c r="AD396" s="56">
        <v>0.0</v>
      </c>
      <c r="AE396" s="56">
        <v>0.0</v>
      </c>
      <c r="AF396" s="55" t="s">
        <v>543</v>
      </c>
      <c r="AG396" s="114" t="b">
        <v>0</v>
      </c>
      <c r="AH396" s="114" t="b">
        <v>0</v>
      </c>
      <c r="AI396" s="114" t="b">
        <v>0</v>
      </c>
      <c r="AJ396" s="114" t="b">
        <v>0</v>
      </c>
      <c r="AK396" s="114" t="b">
        <v>0</v>
      </c>
      <c r="AL396" s="114" t="b">
        <v>0</v>
      </c>
      <c r="AM396" s="192" t="s">
        <v>549</v>
      </c>
      <c r="AN396" s="100">
        <v>46159.0</v>
      </c>
      <c r="AO396" s="35" t="s">
        <v>2107</v>
      </c>
      <c r="AP396" s="36" t="s">
        <v>62</v>
      </c>
      <c r="AQ396" s="37"/>
      <c r="AR396" s="37" t="s">
        <v>270</v>
      </c>
      <c r="AS396" s="35" t="s">
        <v>2109</v>
      </c>
      <c r="AT396" s="39" t="b">
        <v>1</v>
      </c>
      <c r="AU396" s="51" t="b">
        <v>0</v>
      </c>
      <c r="AV396" s="51" t="b">
        <v>0</v>
      </c>
      <c r="AW396" s="40"/>
    </row>
    <row r="397">
      <c r="A397" s="41"/>
      <c r="B397" s="26" t="s">
        <v>2110</v>
      </c>
      <c r="C397" s="74" t="s">
        <v>2111</v>
      </c>
      <c r="D397" s="74" t="s">
        <v>50</v>
      </c>
      <c r="E397" s="75">
        <v>2021.0</v>
      </c>
      <c r="F397" s="74" t="s">
        <v>146</v>
      </c>
      <c r="G397" s="74" t="s">
        <v>147</v>
      </c>
      <c r="H397" s="74" t="s">
        <v>1530</v>
      </c>
      <c r="I397" s="74" t="s">
        <v>1531</v>
      </c>
      <c r="J397" s="74" t="s">
        <v>55</v>
      </c>
      <c r="K397" s="74" t="s">
        <v>1530</v>
      </c>
      <c r="L397" s="74" t="s">
        <v>1532</v>
      </c>
      <c r="M397" s="74" t="s">
        <v>2112</v>
      </c>
      <c r="N397" s="74" t="s">
        <v>76</v>
      </c>
      <c r="O397" s="74" t="s">
        <v>59</v>
      </c>
      <c r="P397" s="245" t="s">
        <v>2113</v>
      </c>
      <c r="Q397" s="77">
        <v>46160.03912037037</v>
      </c>
      <c r="R397" s="77">
        <v>46160.0405787037</v>
      </c>
      <c r="S397" s="75">
        <v>103.0</v>
      </c>
      <c r="T397" s="77">
        <v>46160.042546296296</v>
      </c>
      <c r="U397" s="75">
        <v>922.0</v>
      </c>
      <c r="V397" s="75">
        <v>2.0</v>
      </c>
      <c r="W397" s="227">
        <v>922.5</v>
      </c>
      <c r="X397" s="75">
        <v>0.0</v>
      </c>
      <c r="Y397" s="75">
        <v>0.0</v>
      </c>
      <c r="Z397" s="75">
        <v>1.0</v>
      </c>
      <c r="AA397" s="75">
        <v>1.0</v>
      </c>
      <c r="AB397" s="75">
        <v>0.0</v>
      </c>
      <c r="AC397" s="75">
        <v>0.0</v>
      </c>
      <c r="AD397" s="75">
        <v>0.0</v>
      </c>
      <c r="AE397" s="75">
        <v>0.0</v>
      </c>
      <c r="AF397" s="74" t="s">
        <v>61</v>
      </c>
      <c r="AG397" s="228" t="b">
        <v>0</v>
      </c>
      <c r="AH397" s="228" t="b">
        <v>0</v>
      </c>
      <c r="AI397" s="228" t="b">
        <v>0</v>
      </c>
      <c r="AJ397" s="228" t="b">
        <v>0</v>
      </c>
      <c r="AK397" s="228" t="b">
        <v>0</v>
      </c>
      <c r="AL397" s="228" t="b">
        <v>0</v>
      </c>
      <c r="AM397" s="229"/>
      <c r="AN397" s="100">
        <v>46159.0</v>
      </c>
      <c r="AO397" s="35" t="s">
        <v>2112</v>
      </c>
      <c r="AP397" s="36"/>
      <c r="AQ397" s="37"/>
      <c r="AR397" s="37"/>
      <c r="AS397" s="50"/>
      <c r="AT397" s="39" t="b">
        <v>1</v>
      </c>
      <c r="AU397" s="51" t="b">
        <v>0</v>
      </c>
      <c r="AV397" s="51" t="b">
        <v>0</v>
      </c>
      <c r="AW397" s="40"/>
    </row>
    <row r="398">
      <c r="A398" s="41"/>
      <c r="B398" s="26" t="s">
        <v>2114</v>
      </c>
      <c r="C398" s="74" t="s">
        <v>2111</v>
      </c>
      <c r="D398" s="74" t="s">
        <v>50</v>
      </c>
      <c r="E398" s="75">
        <v>2021.0</v>
      </c>
      <c r="F398" s="74" t="s">
        <v>146</v>
      </c>
      <c r="G398" s="74" t="s">
        <v>156</v>
      </c>
      <c r="H398" s="74" t="s">
        <v>1530</v>
      </c>
      <c r="I398" s="74" t="s">
        <v>1531</v>
      </c>
      <c r="J398" s="74" t="s">
        <v>55</v>
      </c>
      <c r="K398" s="74" t="s">
        <v>1530</v>
      </c>
      <c r="L398" s="74" t="s">
        <v>1532</v>
      </c>
      <c r="M398" s="74" t="s">
        <v>2115</v>
      </c>
      <c r="N398" s="74" t="s">
        <v>76</v>
      </c>
      <c r="O398" s="74" t="s">
        <v>59</v>
      </c>
      <c r="P398" s="245" t="s">
        <v>2116</v>
      </c>
      <c r="Q398" s="77">
        <v>46160.05045138889</v>
      </c>
      <c r="R398" s="77">
        <v>46160.05123842593</v>
      </c>
      <c r="S398" s="75">
        <v>56.0</v>
      </c>
      <c r="T398" s="77">
        <v>46160.05472222222</v>
      </c>
      <c r="U398" s="75">
        <v>1967.0</v>
      </c>
      <c r="V398" s="75">
        <v>5.0</v>
      </c>
      <c r="W398" s="227">
        <v>0.0</v>
      </c>
      <c r="X398" s="75">
        <v>0.0</v>
      </c>
      <c r="Y398" s="75">
        <v>0.0</v>
      </c>
      <c r="Z398" s="75">
        <v>0.0</v>
      </c>
      <c r="AA398" s="75">
        <v>0.0</v>
      </c>
      <c r="AB398" s="75">
        <v>0.0</v>
      </c>
      <c r="AC398" s="75">
        <v>0.0</v>
      </c>
      <c r="AD398" s="75">
        <v>0.0</v>
      </c>
      <c r="AE398" s="75">
        <v>0.0</v>
      </c>
      <c r="AF398" s="74" t="s">
        <v>61</v>
      </c>
      <c r="AG398" s="228" t="b">
        <v>0</v>
      </c>
      <c r="AH398" s="228" t="b">
        <v>0</v>
      </c>
      <c r="AI398" s="228" t="b">
        <v>0</v>
      </c>
      <c r="AJ398" s="228" t="b">
        <v>0</v>
      </c>
      <c r="AK398" s="228" t="b">
        <v>0</v>
      </c>
      <c r="AL398" s="228" t="b">
        <v>0</v>
      </c>
      <c r="AM398" s="246" t="s">
        <v>2117</v>
      </c>
      <c r="AN398" s="100">
        <v>46159.0</v>
      </c>
      <c r="AO398" s="35" t="s">
        <v>2115</v>
      </c>
      <c r="AP398" s="36"/>
      <c r="AQ398" s="37"/>
      <c r="AR398" s="37"/>
      <c r="AS398" s="50"/>
      <c r="AT398" s="39" t="b">
        <v>1</v>
      </c>
      <c r="AU398" s="51" t="b">
        <v>0</v>
      </c>
      <c r="AV398" s="51" t="b">
        <v>0</v>
      </c>
      <c r="AW398" s="40"/>
    </row>
    <row r="399">
      <c r="A399" s="41"/>
      <c r="B399" s="26" t="s">
        <v>2118</v>
      </c>
      <c r="C399" s="74" t="s">
        <v>2111</v>
      </c>
      <c r="D399" s="74" t="s">
        <v>50</v>
      </c>
      <c r="E399" s="75">
        <v>2021.0</v>
      </c>
      <c r="F399" s="74" t="s">
        <v>146</v>
      </c>
      <c r="G399" s="74" t="s">
        <v>156</v>
      </c>
      <c r="H399" s="74" t="s">
        <v>1530</v>
      </c>
      <c r="I399" s="74" t="s">
        <v>1531</v>
      </c>
      <c r="J399" s="74" t="s">
        <v>55</v>
      </c>
      <c r="K399" s="74" t="s">
        <v>1530</v>
      </c>
      <c r="L399" s="74" t="s">
        <v>1532</v>
      </c>
      <c r="M399" s="74" t="s">
        <v>2119</v>
      </c>
      <c r="N399" s="74" t="s">
        <v>58</v>
      </c>
      <c r="O399" s="74" t="s">
        <v>59</v>
      </c>
      <c r="P399" s="245" t="s">
        <v>2120</v>
      </c>
      <c r="Q399" s="77">
        <v>46160.05243055556</v>
      </c>
      <c r="R399" s="77">
        <v>46160.053252314814</v>
      </c>
      <c r="S399" s="75">
        <v>59.0</v>
      </c>
      <c r="T399" s="77">
        <v>46160.060277777775</v>
      </c>
      <c r="U399" s="75">
        <v>755.0</v>
      </c>
      <c r="V399" s="75">
        <v>5.0</v>
      </c>
      <c r="W399" s="227">
        <v>0.0</v>
      </c>
      <c r="X399" s="75">
        <v>0.0</v>
      </c>
      <c r="Y399" s="75">
        <v>0.0</v>
      </c>
      <c r="Z399" s="75">
        <v>0.0</v>
      </c>
      <c r="AA399" s="75">
        <v>0.0</v>
      </c>
      <c r="AB399" s="75">
        <v>0.0</v>
      </c>
      <c r="AC399" s="75">
        <v>0.0</v>
      </c>
      <c r="AD399" s="75">
        <v>0.0</v>
      </c>
      <c r="AE399" s="75">
        <v>0.0</v>
      </c>
      <c r="AF399" s="74" t="s">
        <v>61</v>
      </c>
      <c r="AG399" s="228" t="b">
        <v>0</v>
      </c>
      <c r="AH399" s="228" t="b">
        <v>0</v>
      </c>
      <c r="AI399" s="228" t="b">
        <v>0</v>
      </c>
      <c r="AJ399" s="228" t="b">
        <v>0</v>
      </c>
      <c r="AK399" s="228" t="b">
        <v>0</v>
      </c>
      <c r="AL399" s="228" t="b">
        <v>0</v>
      </c>
      <c r="AM399" s="230" t="s">
        <v>78</v>
      </c>
      <c r="AN399" s="100">
        <v>46159.0</v>
      </c>
      <c r="AO399" s="35" t="s">
        <v>2119</v>
      </c>
      <c r="AP399" s="36"/>
      <c r="AQ399" s="37"/>
      <c r="AR399" s="37"/>
      <c r="AS399" s="50"/>
      <c r="AT399" s="39" t="b">
        <v>1</v>
      </c>
      <c r="AU399" s="51" t="b">
        <v>0</v>
      </c>
      <c r="AV399" s="51" t="b">
        <v>0</v>
      </c>
      <c r="AW399" s="40"/>
    </row>
    <row r="400">
      <c r="A400" s="41"/>
      <c r="B400" s="26" t="s">
        <v>2121</v>
      </c>
      <c r="C400" s="55" t="s">
        <v>2122</v>
      </c>
      <c r="D400" s="55" t="s">
        <v>50</v>
      </c>
      <c r="E400" s="56">
        <v>2022.0</v>
      </c>
      <c r="F400" s="55" t="s">
        <v>188</v>
      </c>
      <c r="G400" s="55" t="s">
        <v>189</v>
      </c>
      <c r="H400" s="55" t="s">
        <v>2123</v>
      </c>
      <c r="I400" s="55" t="s">
        <v>2124</v>
      </c>
      <c r="J400" s="55" t="s">
        <v>55</v>
      </c>
      <c r="K400" s="55" t="s">
        <v>2123</v>
      </c>
      <c r="L400" s="156"/>
      <c r="M400" s="55" t="s">
        <v>2125</v>
      </c>
      <c r="N400" s="55" t="s">
        <v>76</v>
      </c>
      <c r="O400" s="55" t="s">
        <v>59</v>
      </c>
      <c r="P400" s="243" t="s">
        <v>2126</v>
      </c>
      <c r="Q400" s="59">
        <v>46159.77694444444</v>
      </c>
      <c r="R400" s="59">
        <v>46159.7815625</v>
      </c>
      <c r="S400" s="56">
        <v>324.0</v>
      </c>
      <c r="T400" s="59">
        <v>46159.78481481481</v>
      </c>
      <c r="U400" s="56">
        <v>742.0</v>
      </c>
      <c r="V400" s="56">
        <v>2.0</v>
      </c>
      <c r="W400" s="113">
        <v>3607.5</v>
      </c>
      <c r="X400" s="56">
        <v>1.0</v>
      </c>
      <c r="Y400" s="56">
        <v>1.0</v>
      </c>
      <c r="Z400" s="56">
        <v>6.0</v>
      </c>
      <c r="AA400" s="56">
        <v>1.0</v>
      </c>
      <c r="AB400" s="56">
        <v>0.0</v>
      </c>
      <c r="AC400" s="56">
        <v>1.0</v>
      </c>
      <c r="AD400" s="56">
        <v>0.0</v>
      </c>
      <c r="AE400" s="56">
        <v>0.0</v>
      </c>
      <c r="AF400" s="55" t="s">
        <v>61</v>
      </c>
      <c r="AG400" s="114" t="b">
        <v>0</v>
      </c>
      <c r="AH400" s="114" t="b">
        <v>0</v>
      </c>
      <c r="AI400" s="114" t="b">
        <v>0</v>
      </c>
      <c r="AJ400" s="114" t="b">
        <v>0</v>
      </c>
      <c r="AK400" s="114" t="b">
        <v>0</v>
      </c>
      <c r="AL400" s="114" t="b">
        <v>0</v>
      </c>
      <c r="AM400" s="58"/>
      <c r="AN400" s="100">
        <v>46159.0</v>
      </c>
      <c r="AO400" s="35" t="s">
        <v>2125</v>
      </c>
      <c r="AP400" s="36" t="s">
        <v>62</v>
      </c>
      <c r="AQ400" s="37"/>
      <c r="AR400" s="37" t="s">
        <v>279</v>
      </c>
      <c r="AS400" s="35" t="s">
        <v>2127</v>
      </c>
      <c r="AT400" s="39" t="b">
        <v>0</v>
      </c>
      <c r="AU400" s="39" t="b">
        <v>1</v>
      </c>
      <c r="AV400" s="51" t="b">
        <v>0</v>
      </c>
      <c r="AW400" s="40"/>
    </row>
    <row r="401">
      <c r="A401" s="41"/>
      <c r="B401" s="26" t="s">
        <v>2128</v>
      </c>
      <c r="C401" s="55" t="s">
        <v>2122</v>
      </c>
      <c r="D401" s="55" t="s">
        <v>50</v>
      </c>
      <c r="E401" s="56">
        <v>2022.0</v>
      </c>
      <c r="F401" s="55" t="s">
        <v>188</v>
      </c>
      <c r="G401" s="55" t="s">
        <v>189</v>
      </c>
      <c r="H401" s="55" t="s">
        <v>2123</v>
      </c>
      <c r="I401" s="55" t="s">
        <v>2124</v>
      </c>
      <c r="J401" s="55" t="s">
        <v>55</v>
      </c>
      <c r="K401" s="55" t="s">
        <v>2123</v>
      </c>
      <c r="L401" s="156"/>
      <c r="M401" s="55" t="s">
        <v>2129</v>
      </c>
      <c r="N401" s="55" t="s">
        <v>76</v>
      </c>
      <c r="O401" s="55" t="s">
        <v>59</v>
      </c>
      <c r="P401" s="243" t="s">
        <v>2130</v>
      </c>
      <c r="Q401" s="59">
        <v>46159.78659722222</v>
      </c>
      <c r="R401" s="59">
        <v>46159.789351851854</v>
      </c>
      <c r="S401" s="56">
        <v>222.0</v>
      </c>
      <c r="T401" s="59">
        <v>46159.796122685184</v>
      </c>
      <c r="U401" s="56">
        <v>885.0</v>
      </c>
      <c r="V401" s="56">
        <v>2.0</v>
      </c>
      <c r="W401" s="113">
        <v>2867.5</v>
      </c>
      <c r="X401" s="56">
        <v>1.0</v>
      </c>
      <c r="Y401" s="56">
        <v>1.0</v>
      </c>
      <c r="Z401" s="56">
        <v>6.0</v>
      </c>
      <c r="AA401" s="56">
        <v>0.0</v>
      </c>
      <c r="AB401" s="56">
        <v>0.0</v>
      </c>
      <c r="AC401" s="56">
        <v>0.0</v>
      </c>
      <c r="AD401" s="56">
        <v>0.0</v>
      </c>
      <c r="AE401" s="56">
        <v>0.0</v>
      </c>
      <c r="AF401" s="55" t="s">
        <v>61</v>
      </c>
      <c r="AG401" s="114" t="b">
        <v>0</v>
      </c>
      <c r="AH401" s="114" t="b">
        <v>0</v>
      </c>
      <c r="AI401" s="114" t="b">
        <v>0</v>
      </c>
      <c r="AJ401" s="114" t="b">
        <v>0</v>
      </c>
      <c r="AK401" s="114" t="b">
        <v>0</v>
      </c>
      <c r="AL401" s="114" t="b">
        <v>0</v>
      </c>
      <c r="AM401" s="231" t="s">
        <v>2131</v>
      </c>
      <c r="AN401" s="100">
        <v>46159.0</v>
      </c>
      <c r="AO401" s="35" t="s">
        <v>2129</v>
      </c>
      <c r="AP401" s="36"/>
      <c r="AQ401" s="37"/>
      <c r="AR401" s="37"/>
      <c r="AS401" s="50"/>
      <c r="AT401" s="39" t="b">
        <v>1</v>
      </c>
      <c r="AU401" s="51" t="b">
        <v>0</v>
      </c>
      <c r="AV401" s="51" t="b">
        <v>0</v>
      </c>
      <c r="AW401" s="40"/>
    </row>
    <row r="402">
      <c r="A402" s="41"/>
      <c r="B402" s="26" t="s">
        <v>2132</v>
      </c>
      <c r="C402" s="74" t="s">
        <v>2133</v>
      </c>
      <c r="D402" s="74" t="s">
        <v>50</v>
      </c>
      <c r="E402" s="75">
        <v>2024.0</v>
      </c>
      <c r="F402" s="74" t="s">
        <v>188</v>
      </c>
      <c r="G402" s="74" t="s">
        <v>189</v>
      </c>
      <c r="H402" s="74" t="s">
        <v>2134</v>
      </c>
      <c r="I402" s="74" t="s">
        <v>2135</v>
      </c>
      <c r="J402" s="74" t="s">
        <v>55</v>
      </c>
      <c r="K402" s="74" t="s">
        <v>2134</v>
      </c>
      <c r="L402" s="74" t="s">
        <v>2136</v>
      </c>
      <c r="M402" s="74" t="s">
        <v>2137</v>
      </c>
      <c r="N402" s="74" t="s">
        <v>76</v>
      </c>
      <c r="O402" s="74" t="s">
        <v>59</v>
      </c>
      <c r="P402" s="245" t="s">
        <v>2138</v>
      </c>
      <c r="Q402" s="77">
        <v>46159.788935185185</v>
      </c>
      <c r="R402" s="77">
        <v>46159.79052083333</v>
      </c>
      <c r="S402" s="75">
        <v>122.0</v>
      </c>
      <c r="T402" s="77">
        <v>46159.793078703704</v>
      </c>
      <c r="U402" s="75">
        <v>436.0</v>
      </c>
      <c r="V402" s="75">
        <v>2.0</v>
      </c>
      <c r="W402" s="227">
        <v>5430.0</v>
      </c>
      <c r="X402" s="75">
        <v>1.0</v>
      </c>
      <c r="Y402" s="75">
        <v>0.0</v>
      </c>
      <c r="Z402" s="75">
        <v>5.0</v>
      </c>
      <c r="AA402" s="75">
        <v>3.0</v>
      </c>
      <c r="AB402" s="75">
        <v>0.0</v>
      </c>
      <c r="AC402" s="75">
        <v>0.0</v>
      </c>
      <c r="AD402" s="75">
        <v>3.0</v>
      </c>
      <c r="AE402" s="75">
        <v>0.0</v>
      </c>
      <c r="AF402" s="74" t="s">
        <v>61</v>
      </c>
      <c r="AG402" s="228" t="b">
        <v>0</v>
      </c>
      <c r="AH402" s="228" t="b">
        <v>0</v>
      </c>
      <c r="AI402" s="228" t="b">
        <v>0</v>
      </c>
      <c r="AJ402" s="228" t="b">
        <v>0</v>
      </c>
      <c r="AK402" s="228" t="b">
        <v>0</v>
      </c>
      <c r="AL402" s="228" t="b">
        <v>0</v>
      </c>
      <c r="AM402" s="229"/>
      <c r="AN402" s="100">
        <v>46159.0</v>
      </c>
      <c r="AO402" s="35" t="s">
        <v>2137</v>
      </c>
      <c r="AP402" s="36"/>
      <c r="AQ402" s="37"/>
      <c r="AR402" s="37"/>
      <c r="AS402" s="50"/>
      <c r="AT402" s="39" t="b">
        <v>1</v>
      </c>
      <c r="AU402" s="51" t="b">
        <v>0</v>
      </c>
      <c r="AV402" s="51" t="b">
        <v>0</v>
      </c>
      <c r="AW402" s="40"/>
    </row>
    <row r="403">
      <c r="A403" s="41"/>
      <c r="B403" s="26" t="s">
        <v>2139</v>
      </c>
      <c r="C403" s="74" t="s">
        <v>2133</v>
      </c>
      <c r="D403" s="74" t="s">
        <v>50</v>
      </c>
      <c r="E403" s="75">
        <v>2024.0</v>
      </c>
      <c r="F403" s="74" t="s">
        <v>188</v>
      </c>
      <c r="G403" s="74" t="s">
        <v>189</v>
      </c>
      <c r="H403" s="74" t="s">
        <v>2134</v>
      </c>
      <c r="I403" s="74" t="s">
        <v>2135</v>
      </c>
      <c r="J403" s="74" t="s">
        <v>55</v>
      </c>
      <c r="K403" s="74" t="s">
        <v>2134</v>
      </c>
      <c r="L403" s="74" t="s">
        <v>2136</v>
      </c>
      <c r="M403" s="74" t="s">
        <v>2140</v>
      </c>
      <c r="N403" s="74" t="s">
        <v>76</v>
      </c>
      <c r="O403" s="74" t="s">
        <v>59</v>
      </c>
      <c r="P403" s="245" t="s">
        <v>2141</v>
      </c>
      <c r="Q403" s="77">
        <v>46159.805659722224</v>
      </c>
      <c r="R403" s="77">
        <v>46159.80724537037</v>
      </c>
      <c r="S403" s="75">
        <v>122.0</v>
      </c>
      <c r="T403" s="77">
        <v>46159.810324074075</v>
      </c>
      <c r="U403" s="75">
        <v>472.0</v>
      </c>
      <c r="V403" s="75">
        <v>2.0</v>
      </c>
      <c r="W403" s="227">
        <v>2767.5</v>
      </c>
      <c r="X403" s="75">
        <v>1.0</v>
      </c>
      <c r="Y403" s="75">
        <v>0.0</v>
      </c>
      <c r="Z403" s="75">
        <v>5.0</v>
      </c>
      <c r="AA403" s="75">
        <v>0.0</v>
      </c>
      <c r="AB403" s="75">
        <v>0.0</v>
      </c>
      <c r="AC403" s="75">
        <v>0.0</v>
      </c>
      <c r="AD403" s="75">
        <v>3.0</v>
      </c>
      <c r="AE403" s="75">
        <v>0.0</v>
      </c>
      <c r="AF403" s="74" t="s">
        <v>61</v>
      </c>
      <c r="AG403" s="228" t="b">
        <v>0</v>
      </c>
      <c r="AH403" s="228" t="b">
        <v>0</v>
      </c>
      <c r="AI403" s="228" t="b">
        <v>0</v>
      </c>
      <c r="AJ403" s="228" t="b">
        <v>0</v>
      </c>
      <c r="AK403" s="228" t="b">
        <v>0</v>
      </c>
      <c r="AL403" s="228" t="b">
        <v>0</v>
      </c>
      <c r="AM403" s="230" t="s">
        <v>459</v>
      </c>
      <c r="AN403" s="100">
        <v>46159.0</v>
      </c>
      <c r="AO403" s="35" t="s">
        <v>2140</v>
      </c>
      <c r="AP403" s="36"/>
      <c r="AQ403" s="37"/>
      <c r="AR403" s="37"/>
      <c r="AS403" s="50"/>
      <c r="AT403" s="39" t="b">
        <v>1</v>
      </c>
      <c r="AU403" s="51" t="b">
        <v>0</v>
      </c>
      <c r="AV403" s="51" t="b">
        <v>0</v>
      </c>
      <c r="AW403" s="40"/>
    </row>
    <row r="404">
      <c r="A404" s="25" t="s">
        <v>2142</v>
      </c>
      <c r="B404" s="26" t="s">
        <v>2143</v>
      </c>
      <c r="C404" s="42" t="s">
        <v>2144</v>
      </c>
      <c r="D404" s="42" t="s">
        <v>50</v>
      </c>
      <c r="E404" s="43">
        <v>2021.0</v>
      </c>
      <c r="F404" s="42" t="s">
        <v>146</v>
      </c>
      <c r="G404" s="42" t="s">
        <v>156</v>
      </c>
      <c r="H404" s="42" t="s">
        <v>2145</v>
      </c>
      <c r="I404" s="42" t="s">
        <v>2146</v>
      </c>
      <c r="J404" s="42" t="s">
        <v>55</v>
      </c>
      <c r="K404" s="42" t="s">
        <v>2145</v>
      </c>
      <c r="L404" s="42" t="s">
        <v>2147</v>
      </c>
      <c r="M404" s="42" t="s">
        <v>2148</v>
      </c>
      <c r="N404" s="42" t="s">
        <v>180</v>
      </c>
      <c r="O404" s="42" t="s">
        <v>59</v>
      </c>
      <c r="P404" s="42" t="s">
        <v>2149</v>
      </c>
      <c r="Q404" s="45">
        <v>46160.730474537035</v>
      </c>
      <c r="R404" s="45">
        <v>46160.73304398148</v>
      </c>
      <c r="S404" s="43">
        <v>196.0</v>
      </c>
      <c r="T404" s="45">
        <v>46160.736921296295</v>
      </c>
      <c r="U404" s="43">
        <v>2378.0</v>
      </c>
      <c r="V404" s="43">
        <v>2.0</v>
      </c>
      <c r="W404" s="115">
        <v>575.0</v>
      </c>
      <c r="X404" s="43">
        <v>0.0</v>
      </c>
      <c r="Y404" s="43">
        <v>1.0</v>
      </c>
      <c r="Z404" s="43">
        <v>0.0</v>
      </c>
      <c r="AA404" s="43">
        <v>0.0</v>
      </c>
      <c r="AB404" s="43">
        <v>0.0</v>
      </c>
      <c r="AC404" s="43">
        <v>0.0</v>
      </c>
      <c r="AD404" s="43">
        <v>0.0</v>
      </c>
      <c r="AE404" s="43">
        <v>0.0</v>
      </c>
      <c r="AF404" s="42" t="s">
        <v>61</v>
      </c>
      <c r="AG404" s="116" t="b">
        <v>0</v>
      </c>
      <c r="AH404" s="116" t="b">
        <v>0</v>
      </c>
      <c r="AI404" s="116" t="b">
        <v>0</v>
      </c>
      <c r="AJ404" s="116" t="b">
        <v>0</v>
      </c>
      <c r="AK404" s="116" t="b">
        <v>0</v>
      </c>
      <c r="AL404" s="116" t="b">
        <v>0</v>
      </c>
      <c r="AM404" s="134"/>
      <c r="AN404" s="100">
        <v>46160.0</v>
      </c>
      <c r="AO404" s="35" t="s">
        <v>2148</v>
      </c>
      <c r="AP404" s="36" t="s">
        <v>62</v>
      </c>
      <c r="AQ404" s="37"/>
      <c r="AR404" s="224" t="s">
        <v>2150</v>
      </c>
      <c r="AS404" s="35" t="s">
        <v>2151</v>
      </c>
      <c r="AT404" s="39" t="b">
        <v>0</v>
      </c>
      <c r="AU404" s="39" t="b">
        <v>1</v>
      </c>
      <c r="AV404" s="51" t="b">
        <v>0</v>
      </c>
      <c r="AW404" s="40"/>
    </row>
    <row r="405">
      <c r="A405" s="41"/>
      <c r="B405" s="26" t="s">
        <v>2152</v>
      </c>
      <c r="C405" s="42" t="s">
        <v>2144</v>
      </c>
      <c r="D405" s="42" t="s">
        <v>50</v>
      </c>
      <c r="E405" s="43">
        <v>2021.0</v>
      </c>
      <c r="F405" s="42" t="s">
        <v>146</v>
      </c>
      <c r="G405" s="42" t="s">
        <v>156</v>
      </c>
      <c r="H405" s="42" t="s">
        <v>2145</v>
      </c>
      <c r="I405" s="42" t="s">
        <v>2146</v>
      </c>
      <c r="J405" s="42" t="s">
        <v>55</v>
      </c>
      <c r="K405" s="42" t="s">
        <v>2145</v>
      </c>
      <c r="L405" s="42" t="s">
        <v>2153</v>
      </c>
      <c r="M405" s="42" t="s">
        <v>2154</v>
      </c>
      <c r="N405" s="42" t="s">
        <v>180</v>
      </c>
      <c r="O405" s="42" t="s">
        <v>59</v>
      </c>
      <c r="P405" s="42" t="s">
        <v>2155</v>
      </c>
      <c r="Q405" s="45">
        <v>46160.768842592595</v>
      </c>
      <c r="R405" s="45">
        <v>46160.77229166667</v>
      </c>
      <c r="S405" s="43">
        <v>282.0</v>
      </c>
      <c r="T405" s="45">
        <v>46160.77936342593</v>
      </c>
      <c r="U405" s="43">
        <v>979.0</v>
      </c>
      <c r="V405" s="43">
        <v>5.0</v>
      </c>
      <c r="W405" s="115">
        <v>0.0</v>
      </c>
      <c r="X405" s="43">
        <v>0.0</v>
      </c>
      <c r="Y405" s="43">
        <v>0.0</v>
      </c>
      <c r="Z405" s="43">
        <v>0.0</v>
      </c>
      <c r="AA405" s="43">
        <v>0.0</v>
      </c>
      <c r="AB405" s="43">
        <v>0.0</v>
      </c>
      <c r="AC405" s="43">
        <v>0.0</v>
      </c>
      <c r="AD405" s="43">
        <v>0.0</v>
      </c>
      <c r="AE405" s="43">
        <v>0.0</v>
      </c>
      <c r="AF405" s="42" t="s">
        <v>61</v>
      </c>
      <c r="AG405" s="116" t="b">
        <v>0</v>
      </c>
      <c r="AH405" s="116" t="b">
        <v>0</v>
      </c>
      <c r="AI405" s="116" t="b">
        <v>0</v>
      </c>
      <c r="AJ405" s="116" t="b">
        <v>0</v>
      </c>
      <c r="AK405" s="116" t="b">
        <v>0</v>
      </c>
      <c r="AL405" s="116" t="b">
        <v>0</v>
      </c>
      <c r="AM405" s="232" t="s">
        <v>1127</v>
      </c>
      <c r="AN405" s="100">
        <v>46160.0</v>
      </c>
      <c r="AO405" s="35" t="s">
        <v>2154</v>
      </c>
      <c r="AP405" s="36"/>
      <c r="AQ405" s="37"/>
      <c r="AR405" s="37"/>
      <c r="AS405" s="35"/>
      <c r="AT405" s="39" t="b">
        <v>1</v>
      </c>
      <c r="AU405" s="51" t="b">
        <v>0</v>
      </c>
      <c r="AV405" s="51" t="b">
        <v>0</v>
      </c>
      <c r="AW405" s="40"/>
    </row>
    <row r="406">
      <c r="A406" s="41"/>
      <c r="B406" s="26" t="s">
        <v>2156</v>
      </c>
      <c r="C406" s="55" t="s">
        <v>2157</v>
      </c>
      <c r="D406" s="55" t="s">
        <v>50</v>
      </c>
      <c r="E406" s="56">
        <v>2021.0</v>
      </c>
      <c r="F406" s="55" t="s">
        <v>146</v>
      </c>
      <c r="G406" s="55" t="s">
        <v>147</v>
      </c>
      <c r="H406" s="55" t="s">
        <v>97</v>
      </c>
      <c r="I406" s="55" t="s">
        <v>97</v>
      </c>
      <c r="J406" s="55" t="s">
        <v>108</v>
      </c>
      <c r="K406" s="55" t="s">
        <v>97</v>
      </c>
      <c r="L406" s="55" t="s">
        <v>2158</v>
      </c>
      <c r="M406" s="55" t="s">
        <v>2159</v>
      </c>
      <c r="N406" s="55" t="s">
        <v>2160</v>
      </c>
      <c r="O406" s="55" t="s">
        <v>59</v>
      </c>
      <c r="P406" s="55" t="s">
        <v>2161</v>
      </c>
      <c r="Q406" s="59">
        <v>46160.91363425926</v>
      </c>
      <c r="R406" s="59">
        <v>46160.91527777778</v>
      </c>
      <c r="S406" s="56">
        <v>131.0</v>
      </c>
      <c r="T406" s="59">
        <v>46160.91884259259</v>
      </c>
      <c r="U406" s="56">
        <v>529.0</v>
      </c>
      <c r="V406" s="56">
        <v>4.0</v>
      </c>
      <c r="W406" s="113">
        <v>1037.5</v>
      </c>
      <c r="X406" s="56">
        <v>0.0</v>
      </c>
      <c r="Y406" s="56">
        <v>0.0</v>
      </c>
      <c r="Z406" s="56">
        <v>0.0</v>
      </c>
      <c r="AA406" s="56">
        <v>1.0</v>
      </c>
      <c r="AB406" s="56">
        <v>0.0</v>
      </c>
      <c r="AC406" s="56">
        <v>0.0</v>
      </c>
      <c r="AD406" s="56">
        <v>1.0</v>
      </c>
      <c r="AE406" s="56">
        <v>0.0</v>
      </c>
      <c r="AF406" s="55" t="s">
        <v>61</v>
      </c>
      <c r="AG406" s="114" t="b">
        <v>0</v>
      </c>
      <c r="AH406" s="114" t="b">
        <v>0</v>
      </c>
      <c r="AI406" s="114" t="b">
        <v>0</v>
      </c>
      <c r="AJ406" s="114" t="b">
        <v>0</v>
      </c>
      <c r="AK406" s="114" t="b">
        <v>0</v>
      </c>
      <c r="AL406" s="114" t="b">
        <v>0</v>
      </c>
      <c r="AM406" s="58"/>
      <c r="AN406" s="100">
        <v>46160.0</v>
      </c>
      <c r="AO406" s="35" t="s">
        <v>2159</v>
      </c>
      <c r="AP406" s="36"/>
      <c r="AQ406" s="37"/>
      <c r="AR406" s="37"/>
      <c r="AS406" s="35"/>
      <c r="AT406" s="39" t="b">
        <v>1</v>
      </c>
      <c r="AU406" s="39" t="b">
        <v>0</v>
      </c>
      <c r="AV406" s="51" t="b">
        <v>0</v>
      </c>
      <c r="AW406" s="40"/>
    </row>
    <row r="407">
      <c r="A407" s="41"/>
      <c r="B407" s="26" t="s">
        <v>2162</v>
      </c>
      <c r="C407" s="55" t="s">
        <v>2157</v>
      </c>
      <c r="D407" s="55" t="s">
        <v>50</v>
      </c>
      <c r="E407" s="56">
        <v>2021.0</v>
      </c>
      <c r="F407" s="55" t="s">
        <v>146</v>
      </c>
      <c r="G407" s="55" t="s">
        <v>147</v>
      </c>
      <c r="H407" s="55" t="s">
        <v>97</v>
      </c>
      <c r="I407" s="55" t="s">
        <v>97</v>
      </c>
      <c r="J407" s="55" t="s">
        <v>108</v>
      </c>
      <c r="K407" s="55" t="s">
        <v>97</v>
      </c>
      <c r="L407" s="55" t="s">
        <v>109</v>
      </c>
      <c r="M407" s="55" t="s">
        <v>2163</v>
      </c>
      <c r="N407" s="55" t="s">
        <v>111</v>
      </c>
      <c r="O407" s="55" t="s">
        <v>59</v>
      </c>
      <c r="P407" s="55" t="s">
        <v>2164</v>
      </c>
      <c r="Q407" s="59">
        <v>46160.92221064815</v>
      </c>
      <c r="R407" s="59">
        <v>46160.92365740741</v>
      </c>
      <c r="S407" s="56">
        <v>114.0</v>
      </c>
      <c r="T407" s="59">
        <v>46160.93090277778</v>
      </c>
      <c r="U407" s="56">
        <v>814.0</v>
      </c>
      <c r="V407" s="56">
        <v>4.0</v>
      </c>
      <c r="W407" s="113">
        <v>700.0</v>
      </c>
      <c r="X407" s="56">
        <v>0.0</v>
      </c>
      <c r="Y407" s="56">
        <v>0.0</v>
      </c>
      <c r="Z407" s="56">
        <v>0.0</v>
      </c>
      <c r="AA407" s="56">
        <v>1.0</v>
      </c>
      <c r="AB407" s="56">
        <v>0.0</v>
      </c>
      <c r="AC407" s="56">
        <v>0.0</v>
      </c>
      <c r="AD407" s="56">
        <v>0.0</v>
      </c>
      <c r="AE407" s="56">
        <v>0.0</v>
      </c>
      <c r="AF407" s="55" t="s">
        <v>61</v>
      </c>
      <c r="AG407" s="114" t="b">
        <v>0</v>
      </c>
      <c r="AH407" s="114" t="b">
        <v>0</v>
      </c>
      <c r="AI407" s="114" t="b">
        <v>0</v>
      </c>
      <c r="AJ407" s="114" t="b">
        <v>0</v>
      </c>
      <c r="AK407" s="114" t="b">
        <v>0</v>
      </c>
      <c r="AL407" s="114" t="b">
        <v>0</v>
      </c>
      <c r="AM407" s="231" t="s">
        <v>914</v>
      </c>
      <c r="AN407" s="100">
        <v>46160.0</v>
      </c>
      <c r="AO407" s="35" t="s">
        <v>2163</v>
      </c>
      <c r="AP407" s="36" t="s">
        <v>62</v>
      </c>
      <c r="AQ407" s="37"/>
      <c r="AR407" s="37" t="s">
        <v>270</v>
      </c>
      <c r="AS407" s="35" t="s">
        <v>2165</v>
      </c>
      <c r="AT407" s="39" t="b">
        <v>0</v>
      </c>
      <c r="AU407" s="39" t="b">
        <v>1</v>
      </c>
      <c r="AV407" s="51" t="b">
        <v>0</v>
      </c>
      <c r="AW407" s="40"/>
    </row>
    <row r="408">
      <c r="A408" s="41"/>
      <c r="B408" s="26" t="s">
        <v>2166</v>
      </c>
      <c r="C408" s="65" t="s">
        <v>2167</v>
      </c>
      <c r="D408" s="65" t="s">
        <v>50</v>
      </c>
      <c r="E408" s="66">
        <v>2020.0</v>
      </c>
      <c r="F408" s="65" t="s">
        <v>146</v>
      </c>
      <c r="G408" s="65" t="s">
        <v>156</v>
      </c>
      <c r="H408" s="65" t="s">
        <v>2168</v>
      </c>
      <c r="I408" s="65" t="s">
        <v>2169</v>
      </c>
      <c r="J408" s="65" t="s">
        <v>55</v>
      </c>
      <c r="K408" s="65" t="s">
        <v>2168</v>
      </c>
      <c r="L408" s="65" t="s">
        <v>2170</v>
      </c>
      <c r="M408" s="65" t="s">
        <v>2171</v>
      </c>
      <c r="N408" s="65" t="s">
        <v>76</v>
      </c>
      <c r="O408" s="65" t="s">
        <v>59</v>
      </c>
      <c r="P408" s="65" t="s">
        <v>2172</v>
      </c>
      <c r="Q408" s="68">
        <v>46160.740578703706</v>
      </c>
      <c r="R408" s="68">
        <v>46160.7434375</v>
      </c>
      <c r="S408" s="66">
        <v>222.0</v>
      </c>
      <c r="T408" s="68">
        <v>46160.74847222222</v>
      </c>
      <c r="U408" s="66">
        <v>787.0</v>
      </c>
      <c r="V408" s="66">
        <v>2.0</v>
      </c>
      <c r="W408" s="161">
        <v>825.0</v>
      </c>
      <c r="X408" s="66">
        <v>0.0</v>
      </c>
      <c r="Y408" s="66">
        <v>2.0</v>
      </c>
      <c r="Z408" s="66">
        <v>0.0</v>
      </c>
      <c r="AA408" s="66">
        <v>0.0</v>
      </c>
      <c r="AB408" s="66">
        <v>1.0</v>
      </c>
      <c r="AC408" s="66">
        <v>0.0</v>
      </c>
      <c r="AD408" s="66">
        <v>1.0</v>
      </c>
      <c r="AE408" s="66">
        <v>0.0</v>
      </c>
      <c r="AF408" s="65" t="s">
        <v>61</v>
      </c>
      <c r="AG408" s="162" t="b">
        <v>0</v>
      </c>
      <c r="AH408" s="162" t="b">
        <v>0</v>
      </c>
      <c r="AI408" s="162" t="b">
        <v>0</v>
      </c>
      <c r="AJ408" s="162" t="b">
        <v>0</v>
      </c>
      <c r="AK408" s="162" t="b">
        <v>0</v>
      </c>
      <c r="AL408" s="162" t="b">
        <v>0</v>
      </c>
      <c r="AM408" s="247"/>
      <c r="AN408" s="100">
        <v>46160.0</v>
      </c>
      <c r="AO408" s="35" t="s">
        <v>2171</v>
      </c>
      <c r="AP408" s="36"/>
      <c r="AQ408" s="37"/>
      <c r="AR408" s="37"/>
      <c r="AS408" s="35"/>
      <c r="AT408" s="39" t="b">
        <v>1</v>
      </c>
      <c r="AU408" s="51" t="b">
        <v>0</v>
      </c>
      <c r="AV408" s="51" t="b">
        <v>0</v>
      </c>
      <c r="AW408" s="40"/>
    </row>
    <row r="409">
      <c r="A409" s="41"/>
      <c r="B409" s="26" t="s">
        <v>2173</v>
      </c>
      <c r="C409" s="65" t="s">
        <v>2167</v>
      </c>
      <c r="D409" s="65" t="s">
        <v>50</v>
      </c>
      <c r="E409" s="66">
        <v>2020.0</v>
      </c>
      <c r="F409" s="65" t="s">
        <v>146</v>
      </c>
      <c r="G409" s="65" t="s">
        <v>156</v>
      </c>
      <c r="H409" s="65" t="s">
        <v>2168</v>
      </c>
      <c r="I409" s="65" t="s">
        <v>2169</v>
      </c>
      <c r="J409" s="65" t="s">
        <v>55</v>
      </c>
      <c r="K409" s="65" t="s">
        <v>2168</v>
      </c>
      <c r="L409" s="65" t="s">
        <v>2170</v>
      </c>
      <c r="M409" s="65" t="s">
        <v>2174</v>
      </c>
      <c r="N409" s="65" t="s">
        <v>76</v>
      </c>
      <c r="O409" s="65" t="s">
        <v>59</v>
      </c>
      <c r="P409" s="65" t="s">
        <v>2175</v>
      </c>
      <c r="Q409" s="68">
        <v>46160.754594907405</v>
      </c>
      <c r="R409" s="68">
        <v>46160.75628472222</v>
      </c>
      <c r="S409" s="66">
        <v>122.0</v>
      </c>
      <c r="T409" s="68">
        <v>46160.76290509259</v>
      </c>
      <c r="U409" s="66">
        <v>794.0</v>
      </c>
      <c r="V409" s="66">
        <v>2.0</v>
      </c>
      <c r="W409" s="161">
        <v>725.0</v>
      </c>
      <c r="X409" s="66">
        <v>0.0</v>
      </c>
      <c r="Y409" s="66">
        <v>1.0</v>
      </c>
      <c r="Z409" s="66">
        <v>0.0</v>
      </c>
      <c r="AA409" s="66">
        <v>0.0</v>
      </c>
      <c r="AB409" s="66">
        <v>1.0</v>
      </c>
      <c r="AC409" s="66">
        <v>0.0</v>
      </c>
      <c r="AD409" s="66">
        <v>1.0</v>
      </c>
      <c r="AE409" s="66">
        <v>0.0</v>
      </c>
      <c r="AF409" s="65" t="s">
        <v>61</v>
      </c>
      <c r="AG409" s="162" t="b">
        <v>0</v>
      </c>
      <c r="AH409" s="162" t="b">
        <v>0</v>
      </c>
      <c r="AI409" s="162" t="b">
        <v>0</v>
      </c>
      <c r="AJ409" s="162" t="b">
        <v>0</v>
      </c>
      <c r="AK409" s="162" t="b">
        <v>0</v>
      </c>
      <c r="AL409" s="162" t="b">
        <v>0</v>
      </c>
      <c r="AM409" s="226" t="s">
        <v>421</v>
      </c>
      <c r="AN409" s="100">
        <v>46160.0</v>
      </c>
      <c r="AO409" s="35" t="s">
        <v>2174</v>
      </c>
      <c r="AP409" s="36"/>
      <c r="AQ409" s="37"/>
      <c r="AR409" s="37"/>
      <c r="AS409" s="35"/>
      <c r="AT409" s="39" t="b">
        <v>1</v>
      </c>
      <c r="AU409" s="51" t="b">
        <v>0</v>
      </c>
      <c r="AV409" s="51" t="b">
        <v>0</v>
      </c>
      <c r="AW409" s="40"/>
    </row>
    <row r="410">
      <c r="A410" s="41"/>
      <c r="B410" s="26" t="s">
        <v>2176</v>
      </c>
      <c r="C410" s="42" t="s">
        <v>2177</v>
      </c>
      <c r="D410" s="42" t="s">
        <v>50</v>
      </c>
      <c r="E410" s="43">
        <v>2024.0</v>
      </c>
      <c r="F410" s="42" t="s">
        <v>188</v>
      </c>
      <c r="G410" s="42" t="s">
        <v>189</v>
      </c>
      <c r="H410" s="42" t="s">
        <v>578</v>
      </c>
      <c r="I410" s="42" t="s">
        <v>577</v>
      </c>
      <c r="J410" s="42" t="s">
        <v>55</v>
      </c>
      <c r="K410" s="42" t="s">
        <v>578</v>
      </c>
      <c r="L410" s="42" t="s">
        <v>2178</v>
      </c>
      <c r="M410" s="42" t="s">
        <v>2179</v>
      </c>
      <c r="N410" s="42" t="s">
        <v>76</v>
      </c>
      <c r="O410" s="42" t="s">
        <v>59</v>
      </c>
      <c r="P410" s="42" t="s">
        <v>2180</v>
      </c>
      <c r="Q410" s="45">
        <v>46160.62372685185</v>
      </c>
      <c r="R410" s="45">
        <v>46160.629375</v>
      </c>
      <c r="S410" s="43">
        <v>168.0</v>
      </c>
      <c r="T410" s="45">
        <v>46160.63181712963</v>
      </c>
      <c r="U410" s="43">
        <v>772.0</v>
      </c>
      <c r="V410" s="43">
        <v>2.0</v>
      </c>
      <c r="W410" s="115">
        <v>2140.0</v>
      </c>
      <c r="X410" s="43">
        <v>4.0</v>
      </c>
      <c r="Y410" s="43">
        <v>1.0</v>
      </c>
      <c r="Z410" s="43">
        <v>0.0</v>
      </c>
      <c r="AA410" s="43">
        <v>0.0</v>
      </c>
      <c r="AB410" s="43">
        <v>1.0</v>
      </c>
      <c r="AC410" s="43">
        <v>0.0</v>
      </c>
      <c r="AD410" s="43">
        <v>0.0</v>
      </c>
      <c r="AE410" s="43">
        <v>0.0</v>
      </c>
      <c r="AF410" s="42" t="s">
        <v>61</v>
      </c>
      <c r="AG410" s="116" t="b">
        <v>0</v>
      </c>
      <c r="AH410" s="116" t="b">
        <v>0</v>
      </c>
      <c r="AI410" s="116" t="b">
        <v>0</v>
      </c>
      <c r="AJ410" s="116" t="b">
        <v>0</v>
      </c>
      <c r="AK410" s="116" t="b">
        <v>0</v>
      </c>
      <c r="AL410" s="116" t="b">
        <v>0</v>
      </c>
      <c r="AM410" s="164"/>
      <c r="AN410" s="100">
        <v>46160.0</v>
      </c>
      <c r="AO410" s="35" t="s">
        <v>2179</v>
      </c>
      <c r="AP410" s="36" t="s">
        <v>62</v>
      </c>
      <c r="AQ410" s="37"/>
      <c r="AR410" s="37" t="s">
        <v>843</v>
      </c>
      <c r="AS410" s="35" t="s">
        <v>2181</v>
      </c>
      <c r="AT410" s="39" t="b">
        <v>0</v>
      </c>
      <c r="AU410" s="39" t="b">
        <v>1</v>
      </c>
      <c r="AV410" s="51" t="b">
        <v>0</v>
      </c>
      <c r="AW410" s="40"/>
    </row>
    <row r="411">
      <c r="A411" s="41"/>
      <c r="B411" s="26" t="s">
        <v>2182</v>
      </c>
      <c r="C411" s="42" t="s">
        <v>2177</v>
      </c>
      <c r="D411" s="42" t="s">
        <v>50</v>
      </c>
      <c r="E411" s="43">
        <v>2024.0</v>
      </c>
      <c r="F411" s="42" t="s">
        <v>188</v>
      </c>
      <c r="G411" s="42" t="s">
        <v>189</v>
      </c>
      <c r="H411" s="42" t="s">
        <v>578</v>
      </c>
      <c r="I411" s="42" t="s">
        <v>577</v>
      </c>
      <c r="J411" s="42" t="s">
        <v>55</v>
      </c>
      <c r="K411" s="42" t="s">
        <v>578</v>
      </c>
      <c r="L411" s="42" t="s">
        <v>2178</v>
      </c>
      <c r="M411" s="42" t="s">
        <v>2183</v>
      </c>
      <c r="N411" s="42" t="s">
        <v>76</v>
      </c>
      <c r="O411" s="42" t="s">
        <v>59</v>
      </c>
      <c r="P411" s="42" t="s">
        <v>2184</v>
      </c>
      <c r="Q411" s="45">
        <v>46160.64052083333</v>
      </c>
      <c r="R411" s="45">
        <v>46160.646319444444</v>
      </c>
      <c r="S411" s="43">
        <v>293.0</v>
      </c>
      <c r="T411" s="45">
        <v>46160.65012731482</v>
      </c>
      <c r="U411" s="43">
        <v>929.0</v>
      </c>
      <c r="V411" s="43">
        <v>5.0</v>
      </c>
      <c r="W411" s="115">
        <v>190.0</v>
      </c>
      <c r="X411" s="43">
        <v>0.0</v>
      </c>
      <c r="Y411" s="43">
        <v>1.0</v>
      </c>
      <c r="Z411" s="43">
        <v>0.0</v>
      </c>
      <c r="AA411" s="43">
        <v>0.0</v>
      </c>
      <c r="AB411" s="43">
        <v>1.0</v>
      </c>
      <c r="AC411" s="43">
        <v>0.0</v>
      </c>
      <c r="AD411" s="43">
        <v>0.0</v>
      </c>
      <c r="AE411" s="43">
        <v>0.0</v>
      </c>
      <c r="AF411" s="42" t="s">
        <v>61</v>
      </c>
      <c r="AG411" s="116" t="b">
        <v>0</v>
      </c>
      <c r="AH411" s="116" t="b">
        <v>0</v>
      </c>
      <c r="AI411" s="116" t="b">
        <v>0</v>
      </c>
      <c r="AJ411" s="116" t="b">
        <v>0</v>
      </c>
      <c r="AK411" s="116" t="b">
        <v>0</v>
      </c>
      <c r="AL411" s="116" t="b">
        <v>0</v>
      </c>
      <c r="AM411" s="232" t="s">
        <v>1252</v>
      </c>
      <c r="AN411" s="100">
        <v>46160.0</v>
      </c>
      <c r="AO411" s="35" t="s">
        <v>2183</v>
      </c>
      <c r="AP411" s="36"/>
      <c r="AQ411" s="37"/>
      <c r="AR411" s="37"/>
      <c r="AS411" s="35"/>
      <c r="AT411" s="39" t="b">
        <v>1</v>
      </c>
      <c r="AU411" s="51" t="b">
        <v>0</v>
      </c>
      <c r="AV411" s="51" t="b">
        <v>0</v>
      </c>
      <c r="AW411" s="40"/>
    </row>
    <row r="412">
      <c r="A412" s="41"/>
      <c r="B412" s="26" t="s">
        <v>2185</v>
      </c>
      <c r="C412" s="42" t="s">
        <v>2186</v>
      </c>
      <c r="D412" s="42" t="s">
        <v>50</v>
      </c>
      <c r="E412" s="43">
        <v>2023.0</v>
      </c>
      <c r="F412" s="42" t="s">
        <v>188</v>
      </c>
      <c r="G412" s="42" t="s">
        <v>220</v>
      </c>
      <c r="H412" s="42" t="s">
        <v>2187</v>
      </c>
      <c r="I412" s="42" t="s">
        <v>392</v>
      </c>
      <c r="J412" s="42" t="s">
        <v>55</v>
      </c>
      <c r="K412" s="42" t="s">
        <v>2187</v>
      </c>
      <c r="L412" s="42" t="s">
        <v>2188</v>
      </c>
      <c r="M412" s="42" t="s">
        <v>2189</v>
      </c>
      <c r="N412" s="42" t="s">
        <v>58</v>
      </c>
      <c r="O412" s="42" t="s">
        <v>59</v>
      </c>
      <c r="P412" s="42" t="s">
        <v>2190</v>
      </c>
      <c r="Q412" s="45">
        <v>46160.78292824074</v>
      </c>
      <c r="R412" s="45">
        <v>46160.78996527778</v>
      </c>
      <c r="S412" s="43">
        <v>422.0</v>
      </c>
      <c r="T412" s="45">
        <v>46160.79340277778</v>
      </c>
      <c r="U412" s="43">
        <v>980.0</v>
      </c>
      <c r="V412" s="43">
        <v>2.0</v>
      </c>
      <c r="W412" s="115">
        <v>6515.0</v>
      </c>
      <c r="X412" s="43">
        <v>3.0</v>
      </c>
      <c r="Y412" s="43">
        <v>2.0</v>
      </c>
      <c r="Z412" s="43">
        <v>11.0</v>
      </c>
      <c r="AA412" s="43">
        <v>0.0</v>
      </c>
      <c r="AB412" s="43">
        <v>1.0</v>
      </c>
      <c r="AC412" s="43">
        <v>1.0</v>
      </c>
      <c r="AD412" s="43">
        <v>5.0</v>
      </c>
      <c r="AE412" s="43">
        <v>0.0</v>
      </c>
      <c r="AF412" s="42" t="s">
        <v>61</v>
      </c>
      <c r="AG412" s="116" t="b">
        <v>0</v>
      </c>
      <c r="AH412" s="116" t="b">
        <v>0</v>
      </c>
      <c r="AI412" s="116" t="b">
        <v>0</v>
      </c>
      <c r="AJ412" s="116" t="b">
        <v>0</v>
      </c>
      <c r="AK412" s="116" t="b">
        <v>0</v>
      </c>
      <c r="AL412" s="116" t="b">
        <v>0</v>
      </c>
      <c r="AM412" s="134"/>
      <c r="AN412" s="100">
        <v>46160.0</v>
      </c>
      <c r="AO412" s="35" t="s">
        <v>2189</v>
      </c>
      <c r="AP412" s="36" t="s">
        <v>62</v>
      </c>
      <c r="AQ412" s="37"/>
      <c r="AR412" s="37" t="s">
        <v>153</v>
      </c>
      <c r="AS412" s="35" t="s">
        <v>2191</v>
      </c>
      <c r="AT412" s="39" t="b">
        <v>0</v>
      </c>
      <c r="AU412" s="39" t="b">
        <v>1</v>
      </c>
      <c r="AV412" s="39" t="b">
        <v>1</v>
      </c>
      <c r="AW412" s="40"/>
    </row>
    <row r="413">
      <c r="A413" s="41"/>
      <c r="B413" s="26" t="s">
        <v>2192</v>
      </c>
      <c r="C413" s="42" t="s">
        <v>2186</v>
      </c>
      <c r="D413" s="42" t="s">
        <v>50</v>
      </c>
      <c r="E413" s="43">
        <v>2023.0</v>
      </c>
      <c r="F413" s="42" t="s">
        <v>188</v>
      </c>
      <c r="G413" s="42" t="s">
        <v>220</v>
      </c>
      <c r="H413" s="42" t="s">
        <v>2187</v>
      </c>
      <c r="I413" s="42" t="s">
        <v>392</v>
      </c>
      <c r="J413" s="42" t="s">
        <v>55</v>
      </c>
      <c r="K413" s="42" t="s">
        <v>2187</v>
      </c>
      <c r="L413" s="42" t="s">
        <v>2188</v>
      </c>
      <c r="M413" s="42" t="s">
        <v>2193</v>
      </c>
      <c r="N413" s="42" t="s">
        <v>58</v>
      </c>
      <c r="O413" s="42" t="s">
        <v>59</v>
      </c>
      <c r="P413" s="42" t="s">
        <v>2194</v>
      </c>
      <c r="Q413" s="45">
        <v>46160.80520833333</v>
      </c>
      <c r="R413" s="45">
        <v>46160.81123842593</v>
      </c>
      <c r="S413" s="43">
        <v>506.0</v>
      </c>
      <c r="T413" s="45">
        <v>46160.81638888889</v>
      </c>
      <c r="U413" s="43">
        <v>1039.0</v>
      </c>
      <c r="V413" s="43">
        <v>2.0</v>
      </c>
      <c r="W413" s="115">
        <v>4415.0</v>
      </c>
      <c r="X413" s="43">
        <v>3.0</v>
      </c>
      <c r="Y413" s="43">
        <v>2.0</v>
      </c>
      <c r="Z413" s="43">
        <v>4.0</v>
      </c>
      <c r="AA413" s="43">
        <v>0.0</v>
      </c>
      <c r="AB413" s="43">
        <v>1.0</v>
      </c>
      <c r="AC413" s="43">
        <v>1.0</v>
      </c>
      <c r="AD413" s="43">
        <v>0.0</v>
      </c>
      <c r="AE413" s="43">
        <v>0.0</v>
      </c>
      <c r="AF413" s="42" t="s">
        <v>61</v>
      </c>
      <c r="AG413" s="116" t="b">
        <v>0</v>
      </c>
      <c r="AH413" s="116" t="b">
        <v>0</v>
      </c>
      <c r="AI413" s="116" t="b">
        <v>0</v>
      </c>
      <c r="AJ413" s="116" t="b">
        <v>0</v>
      </c>
      <c r="AK413" s="116" t="b">
        <v>0</v>
      </c>
      <c r="AL413" s="116" t="b">
        <v>0</v>
      </c>
      <c r="AM413" s="232" t="s">
        <v>127</v>
      </c>
      <c r="AN413" s="100">
        <v>46160.0</v>
      </c>
      <c r="AO413" s="35" t="s">
        <v>2193</v>
      </c>
      <c r="AP413" s="36"/>
      <c r="AQ413" s="37"/>
      <c r="AR413" s="37"/>
      <c r="AS413" s="50"/>
      <c r="AT413" s="39" t="b">
        <v>1</v>
      </c>
      <c r="AU413" s="51" t="b">
        <v>0</v>
      </c>
      <c r="AV413" s="51" t="b">
        <v>0</v>
      </c>
      <c r="AW413" s="40"/>
    </row>
    <row r="414">
      <c r="A414" s="41"/>
      <c r="B414" s="26" t="s">
        <v>2195</v>
      </c>
      <c r="C414" s="42" t="s">
        <v>2186</v>
      </c>
      <c r="D414" s="42" t="s">
        <v>50</v>
      </c>
      <c r="E414" s="43">
        <v>2023.0</v>
      </c>
      <c r="F414" s="42" t="s">
        <v>188</v>
      </c>
      <c r="G414" s="42" t="s">
        <v>189</v>
      </c>
      <c r="H414" s="42" t="s">
        <v>2187</v>
      </c>
      <c r="I414" s="42" t="s">
        <v>392</v>
      </c>
      <c r="J414" s="42" t="s">
        <v>55</v>
      </c>
      <c r="K414" s="42" t="s">
        <v>2187</v>
      </c>
      <c r="L414" s="42" t="s">
        <v>2188</v>
      </c>
      <c r="M414" s="42" t="s">
        <v>2196</v>
      </c>
      <c r="N414" s="42" t="s">
        <v>58</v>
      </c>
      <c r="O414" s="42" t="s">
        <v>59</v>
      </c>
      <c r="P414" s="42" t="s">
        <v>2197</v>
      </c>
      <c r="Q414" s="45">
        <v>46160.8331712963</v>
      </c>
      <c r="R414" s="45">
        <v>46160.836597222224</v>
      </c>
      <c r="S414" s="43">
        <v>283.0</v>
      </c>
      <c r="T414" s="45">
        <v>46160.840844907405</v>
      </c>
      <c r="U414" s="43">
        <v>794.0</v>
      </c>
      <c r="V414" s="43">
        <v>2.0</v>
      </c>
      <c r="W414" s="115">
        <v>4415.0</v>
      </c>
      <c r="X414" s="43">
        <v>3.0</v>
      </c>
      <c r="Y414" s="43">
        <v>2.0</v>
      </c>
      <c r="Z414" s="43">
        <v>4.0</v>
      </c>
      <c r="AA414" s="43">
        <v>0.0</v>
      </c>
      <c r="AB414" s="43">
        <v>1.0</v>
      </c>
      <c r="AC414" s="43">
        <v>1.0</v>
      </c>
      <c r="AD414" s="43">
        <v>0.0</v>
      </c>
      <c r="AE414" s="43">
        <v>0.0</v>
      </c>
      <c r="AF414" s="42" t="s">
        <v>61</v>
      </c>
      <c r="AG414" s="116" t="b">
        <v>0</v>
      </c>
      <c r="AH414" s="116" t="b">
        <v>0</v>
      </c>
      <c r="AI414" s="116" t="b">
        <v>0</v>
      </c>
      <c r="AJ414" s="116" t="b">
        <v>0</v>
      </c>
      <c r="AK414" s="116" t="b">
        <v>0</v>
      </c>
      <c r="AL414" s="116" t="b">
        <v>0</v>
      </c>
      <c r="AM414" s="83"/>
      <c r="AN414" s="100">
        <v>46160.0</v>
      </c>
      <c r="AO414" s="35" t="s">
        <v>2196</v>
      </c>
      <c r="AP414" s="36"/>
      <c r="AQ414" s="37"/>
      <c r="AR414" s="37"/>
      <c r="AS414" s="35"/>
      <c r="AT414" s="39" t="b">
        <v>1</v>
      </c>
      <c r="AU414" s="51" t="b">
        <v>0</v>
      </c>
      <c r="AV414" s="51" t="b">
        <v>0</v>
      </c>
      <c r="AW414" s="40"/>
    </row>
    <row r="415">
      <c r="A415" s="41"/>
      <c r="B415" s="26" t="s">
        <v>2198</v>
      </c>
      <c r="C415" s="55" t="s">
        <v>2199</v>
      </c>
      <c r="D415" s="55" t="s">
        <v>50</v>
      </c>
      <c r="E415" s="56">
        <v>2023.0</v>
      </c>
      <c r="F415" s="55" t="s">
        <v>188</v>
      </c>
      <c r="G415" s="55" t="s">
        <v>189</v>
      </c>
      <c r="H415" s="55" t="s">
        <v>2200</v>
      </c>
      <c r="I415" s="55" t="s">
        <v>1244</v>
      </c>
      <c r="J415" s="55" t="s">
        <v>55</v>
      </c>
      <c r="K415" s="55" t="s">
        <v>2200</v>
      </c>
      <c r="L415" s="55" t="s">
        <v>2201</v>
      </c>
      <c r="M415" s="55" t="s">
        <v>2202</v>
      </c>
      <c r="N415" s="55" t="s">
        <v>58</v>
      </c>
      <c r="O415" s="55" t="s">
        <v>59</v>
      </c>
      <c r="P415" s="55" t="s">
        <v>2203</v>
      </c>
      <c r="Q415" s="59">
        <v>46160.819699074076</v>
      </c>
      <c r="R415" s="59">
        <v>46160.8208912037</v>
      </c>
      <c r="S415" s="56">
        <v>82.0</v>
      </c>
      <c r="T415" s="59">
        <v>46160.82313657407</v>
      </c>
      <c r="U415" s="56">
        <v>379.0</v>
      </c>
      <c r="V415" s="56">
        <v>2.0</v>
      </c>
      <c r="W415" s="113">
        <v>4835.0</v>
      </c>
      <c r="X415" s="56">
        <v>1.0</v>
      </c>
      <c r="Y415" s="56">
        <v>0.0</v>
      </c>
      <c r="Z415" s="56">
        <v>4.0</v>
      </c>
      <c r="AA415" s="56">
        <v>0.0</v>
      </c>
      <c r="AB415" s="56">
        <v>0.0</v>
      </c>
      <c r="AC415" s="56">
        <v>0.0</v>
      </c>
      <c r="AD415" s="56">
        <v>0.0</v>
      </c>
      <c r="AE415" s="56">
        <v>0.0</v>
      </c>
      <c r="AF415" s="55" t="s">
        <v>61</v>
      </c>
      <c r="AG415" s="114" t="b">
        <v>0</v>
      </c>
      <c r="AH415" s="114" t="b">
        <v>0</v>
      </c>
      <c r="AI415" s="114" t="b">
        <v>0</v>
      </c>
      <c r="AJ415" s="114" t="b">
        <v>0</v>
      </c>
      <c r="AK415" s="114" t="b">
        <v>0</v>
      </c>
      <c r="AL415" s="114" t="b">
        <v>0</v>
      </c>
      <c r="AM415" s="156"/>
      <c r="AN415" s="100">
        <v>46160.0</v>
      </c>
      <c r="AO415" s="35" t="s">
        <v>2202</v>
      </c>
      <c r="AP415" s="36" t="s">
        <v>62</v>
      </c>
      <c r="AQ415" s="37"/>
      <c r="AR415" s="37" t="s">
        <v>1830</v>
      </c>
      <c r="AS415" s="35" t="s">
        <v>2204</v>
      </c>
      <c r="AT415" s="39" t="b">
        <v>0</v>
      </c>
      <c r="AU415" s="39" t="b">
        <v>1</v>
      </c>
      <c r="AV415" s="51" t="b">
        <v>0</v>
      </c>
      <c r="AW415" s="40"/>
    </row>
    <row r="416">
      <c r="A416" s="41"/>
      <c r="B416" s="26" t="s">
        <v>2205</v>
      </c>
      <c r="C416" s="55" t="s">
        <v>2199</v>
      </c>
      <c r="D416" s="55" t="s">
        <v>50</v>
      </c>
      <c r="E416" s="56">
        <v>2023.0</v>
      </c>
      <c r="F416" s="55" t="s">
        <v>188</v>
      </c>
      <c r="G416" s="55" t="s">
        <v>189</v>
      </c>
      <c r="H416" s="55" t="s">
        <v>2200</v>
      </c>
      <c r="I416" s="55" t="s">
        <v>1244</v>
      </c>
      <c r="J416" s="55" t="s">
        <v>55</v>
      </c>
      <c r="K416" s="55" t="s">
        <v>2200</v>
      </c>
      <c r="L416" s="55" t="s">
        <v>2201</v>
      </c>
      <c r="M416" s="55" t="s">
        <v>2206</v>
      </c>
      <c r="N416" s="55" t="s">
        <v>58</v>
      </c>
      <c r="O416" s="55" t="s">
        <v>59</v>
      </c>
      <c r="P416" s="55" t="s">
        <v>2207</v>
      </c>
      <c r="Q416" s="59">
        <v>46160.83216435185</v>
      </c>
      <c r="R416" s="59">
        <v>46160.833958333336</v>
      </c>
      <c r="S416" s="56">
        <v>142.0</v>
      </c>
      <c r="T416" s="59">
        <v>46160.8374537037</v>
      </c>
      <c r="U416" s="56">
        <v>530.0</v>
      </c>
      <c r="V416" s="56">
        <v>2.0</v>
      </c>
      <c r="W416" s="113">
        <v>4835.0</v>
      </c>
      <c r="X416" s="56">
        <v>1.0</v>
      </c>
      <c r="Y416" s="56">
        <v>0.0</v>
      </c>
      <c r="Z416" s="56">
        <v>4.0</v>
      </c>
      <c r="AA416" s="56">
        <v>0.0</v>
      </c>
      <c r="AB416" s="56">
        <v>0.0</v>
      </c>
      <c r="AC416" s="56">
        <v>0.0</v>
      </c>
      <c r="AD416" s="56">
        <v>0.0</v>
      </c>
      <c r="AE416" s="56">
        <v>0.0</v>
      </c>
      <c r="AF416" s="55" t="s">
        <v>61</v>
      </c>
      <c r="AG416" s="114" t="b">
        <v>0</v>
      </c>
      <c r="AH416" s="114" t="b">
        <v>0</v>
      </c>
      <c r="AI416" s="114" t="b">
        <v>0</v>
      </c>
      <c r="AJ416" s="114" t="b">
        <v>0</v>
      </c>
      <c r="AK416" s="114" t="b">
        <v>0</v>
      </c>
      <c r="AL416" s="114" t="b">
        <v>0</v>
      </c>
      <c r="AM416" s="83"/>
      <c r="AN416" s="100">
        <v>46160.0</v>
      </c>
      <c r="AO416" s="35" t="s">
        <v>2206</v>
      </c>
      <c r="AP416" s="36" t="s">
        <v>262</v>
      </c>
      <c r="AQ416" s="37" t="s">
        <v>2208</v>
      </c>
      <c r="AR416" s="37" t="s">
        <v>1174</v>
      </c>
      <c r="AS416" s="35" t="s">
        <v>2204</v>
      </c>
      <c r="AT416" s="39" t="b">
        <v>0</v>
      </c>
      <c r="AU416" s="39" t="b">
        <v>1</v>
      </c>
      <c r="AV416" s="51" t="b">
        <v>0</v>
      </c>
      <c r="AW416" s="40"/>
    </row>
    <row r="417">
      <c r="A417" s="41"/>
      <c r="B417" s="26" t="s">
        <v>2209</v>
      </c>
      <c r="C417" s="55" t="s">
        <v>2199</v>
      </c>
      <c r="D417" s="55" t="s">
        <v>50</v>
      </c>
      <c r="E417" s="56">
        <v>2023.0</v>
      </c>
      <c r="F417" s="55" t="s">
        <v>188</v>
      </c>
      <c r="G417" s="55" t="s">
        <v>189</v>
      </c>
      <c r="H417" s="55" t="s">
        <v>2200</v>
      </c>
      <c r="I417" s="55" t="s">
        <v>1244</v>
      </c>
      <c r="J417" s="55" t="s">
        <v>55</v>
      </c>
      <c r="K417" s="55" t="s">
        <v>2200</v>
      </c>
      <c r="L417" s="55" t="s">
        <v>2201</v>
      </c>
      <c r="M417" s="55" t="s">
        <v>2210</v>
      </c>
      <c r="N417" s="55" t="s">
        <v>58</v>
      </c>
      <c r="O417" s="55" t="s">
        <v>59</v>
      </c>
      <c r="P417" s="55" t="s">
        <v>2211</v>
      </c>
      <c r="Q417" s="59">
        <v>46160.8559837963</v>
      </c>
      <c r="R417" s="59">
        <v>46160.85741898148</v>
      </c>
      <c r="S417" s="56">
        <v>114.0</v>
      </c>
      <c r="T417" s="59">
        <v>46160.86173611111</v>
      </c>
      <c r="U417" s="56">
        <v>568.0</v>
      </c>
      <c r="V417" s="56">
        <v>4.0</v>
      </c>
      <c r="W417" s="113">
        <v>785.0</v>
      </c>
      <c r="X417" s="56">
        <v>0.0</v>
      </c>
      <c r="Y417" s="56">
        <v>0.0</v>
      </c>
      <c r="Z417" s="56">
        <v>1.0</v>
      </c>
      <c r="AA417" s="56">
        <v>0.0</v>
      </c>
      <c r="AB417" s="56">
        <v>0.0</v>
      </c>
      <c r="AC417" s="56">
        <v>0.0</v>
      </c>
      <c r="AD417" s="56">
        <v>0.0</v>
      </c>
      <c r="AE417" s="56">
        <v>0.0</v>
      </c>
      <c r="AF417" s="55" t="s">
        <v>61</v>
      </c>
      <c r="AG417" s="114" t="b">
        <v>0</v>
      </c>
      <c r="AH417" s="114" t="b">
        <v>0</v>
      </c>
      <c r="AI417" s="114" t="b">
        <v>0</v>
      </c>
      <c r="AJ417" s="114" t="b">
        <v>0</v>
      </c>
      <c r="AK417" s="114" t="b">
        <v>0</v>
      </c>
      <c r="AL417" s="114" t="b">
        <v>0</v>
      </c>
      <c r="AM417" s="231" t="s">
        <v>2212</v>
      </c>
      <c r="AN417" s="100">
        <v>46160.0</v>
      </c>
      <c r="AO417" s="35" t="s">
        <v>2210</v>
      </c>
      <c r="AP417" s="36"/>
      <c r="AQ417" s="37"/>
      <c r="AR417" s="37"/>
      <c r="AS417" s="50"/>
      <c r="AT417" s="39" t="b">
        <v>1</v>
      </c>
      <c r="AU417" s="51" t="b">
        <v>0</v>
      </c>
      <c r="AV417" s="51" t="b">
        <v>0</v>
      </c>
      <c r="AW417" s="40"/>
    </row>
    <row r="418">
      <c r="A418" s="41"/>
      <c r="B418" s="26" t="s">
        <v>2213</v>
      </c>
      <c r="C418" s="42" t="s">
        <v>2214</v>
      </c>
      <c r="D418" s="42" t="s">
        <v>50</v>
      </c>
      <c r="E418" s="43">
        <v>2021.0</v>
      </c>
      <c r="F418" s="42" t="s">
        <v>1344</v>
      </c>
      <c r="G418" s="42" t="s">
        <v>1352</v>
      </c>
      <c r="H418" s="42" t="s">
        <v>1825</v>
      </c>
      <c r="I418" s="42" t="s">
        <v>1826</v>
      </c>
      <c r="J418" s="42" t="s">
        <v>55</v>
      </c>
      <c r="K418" s="42" t="s">
        <v>1825</v>
      </c>
      <c r="L418" s="42" t="s">
        <v>1827</v>
      </c>
      <c r="M418" s="42" t="s">
        <v>2215</v>
      </c>
      <c r="N418" s="42" t="s">
        <v>58</v>
      </c>
      <c r="O418" s="42" t="s">
        <v>59</v>
      </c>
      <c r="P418" s="42" t="s">
        <v>2216</v>
      </c>
      <c r="Q418" s="45">
        <v>46160.77076388889</v>
      </c>
      <c r="R418" s="45">
        <v>46160.780277777776</v>
      </c>
      <c r="S418" s="43">
        <v>785.0</v>
      </c>
      <c r="T418" s="45">
        <v>46160.7869212963</v>
      </c>
      <c r="U418" s="43">
        <v>1501.0</v>
      </c>
      <c r="V418" s="43">
        <v>2.0</v>
      </c>
      <c r="W418" s="115">
        <v>4760.0</v>
      </c>
      <c r="X418" s="43">
        <v>3.0</v>
      </c>
      <c r="Y418" s="43">
        <v>0.0</v>
      </c>
      <c r="Z418" s="43">
        <v>3.0</v>
      </c>
      <c r="AA418" s="43">
        <v>2.0</v>
      </c>
      <c r="AB418" s="43">
        <v>0.0</v>
      </c>
      <c r="AC418" s="43">
        <v>0.0</v>
      </c>
      <c r="AD418" s="43">
        <v>2.0</v>
      </c>
      <c r="AE418" s="43">
        <v>0.0</v>
      </c>
      <c r="AF418" s="42" t="s">
        <v>61</v>
      </c>
      <c r="AG418" s="116" t="b">
        <v>0</v>
      </c>
      <c r="AH418" s="116" t="b">
        <v>0</v>
      </c>
      <c r="AI418" s="116" t="b">
        <v>0</v>
      </c>
      <c r="AJ418" s="116" t="b">
        <v>0</v>
      </c>
      <c r="AK418" s="116" t="b">
        <v>0</v>
      </c>
      <c r="AL418" s="116" t="b">
        <v>0</v>
      </c>
      <c r="AM418" s="134"/>
      <c r="AN418" s="100">
        <v>46160.0</v>
      </c>
      <c r="AO418" s="35" t="s">
        <v>2215</v>
      </c>
      <c r="AP418" s="36"/>
      <c r="AQ418" s="37"/>
      <c r="AR418" s="37"/>
      <c r="AS418" s="35"/>
      <c r="AT418" s="39" t="b">
        <v>1</v>
      </c>
      <c r="AU418" s="51" t="b">
        <v>0</v>
      </c>
      <c r="AV418" s="51" t="b">
        <v>0</v>
      </c>
      <c r="AW418" s="40"/>
    </row>
    <row r="419">
      <c r="A419" s="41"/>
      <c r="B419" s="26" t="s">
        <v>2217</v>
      </c>
      <c r="C419" s="42" t="s">
        <v>2214</v>
      </c>
      <c r="D419" s="42" t="s">
        <v>50</v>
      </c>
      <c r="E419" s="43">
        <v>2021.0</v>
      </c>
      <c r="F419" s="42" t="s">
        <v>1344</v>
      </c>
      <c r="G419" s="42" t="s">
        <v>1352</v>
      </c>
      <c r="H419" s="42" t="s">
        <v>1825</v>
      </c>
      <c r="I419" s="42" t="s">
        <v>1826</v>
      </c>
      <c r="J419" s="42" t="s">
        <v>55</v>
      </c>
      <c r="K419" s="42" t="s">
        <v>1825</v>
      </c>
      <c r="L419" s="42" t="s">
        <v>1827</v>
      </c>
      <c r="M419" s="42" t="s">
        <v>2218</v>
      </c>
      <c r="N419" s="42" t="s">
        <v>58</v>
      </c>
      <c r="O419" s="42" t="s">
        <v>59</v>
      </c>
      <c r="P419" s="42" t="s">
        <v>2219</v>
      </c>
      <c r="Q419" s="45">
        <v>46160.800775462965</v>
      </c>
      <c r="R419" s="45">
        <v>46160.803564814814</v>
      </c>
      <c r="S419" s="43">
        <v>165.0</v>
      </c>
      <c r="T419" s="45">
        <v>46160.80798611111</v>
      </c>
      <c r="U419" s="43">
        <v>705.0</v>
      </c>
      <c r="V419" s="43">
        <v>2.0</v>
      </c>
      <c r="W419" s="115">
        <v>4760.0</v>
      </c>
      <c r="X419" s="43">
        <v>3.0</v>
      </c>
      <c r="Y419" s="43">
        <v>0.0</v>
      </c>
      <c r="Z419" s="43">
        <v>3.0</v>
      </c>
      <c r="AA419" s="43">
        <v>2.0</v>
      </c>
      <c r="AB419" s="43">
        <v>0.0</v>
      </c>
      <c r="AC419" s="43">
        <v>0.0</v>
      </c>
      <c r="AD419" s="43">
        <v>2.0</v>
      </c>
      <c r="AE419" s="43">
        <v>0.0</v>
      </c>
      <c r="AF419" s="42" t="s">
        <v>61</v>
      </c>
      <c r="AG419" s="116" t="b">
        <v>0</v>
      </c>
      <c r="AH419" s="116" t="b">
        <v>0</v>
      </c>
      <c r="AI419" s="116" t="b">
        <v>0</v>
      </c>
      <c r="AJ419" s="116" t="b">
        <v>0</v>
      </c>
      <c r="AK419" s="116" t="b">
        <v>0</v>
      </c>
      <c r="AL419" s="116" t="b">
        <v>0</v>
      </c>
      <c r="AM419" s="83"/>
      <c r="AN419" s="100">
        <v>46160.0</v>
      </c>
      <c r="AO419" s="35" t="s">
        <v>2218</v>
      </c>
      <c r="AP419" s="36"/>
      <c r="AQ419" s="37"/>
      <c r="AR419" s="37"/>
      <c r="AS419" s="50"/>
      <c r="AT419" s="39" t="b">
        <v>1</v>
      </c>
      <c r="AU419" s="51" t="b">
        <v>0</v>
      </c>
      <c r="AV419" s="51" t="b">
        <v>0</v>
      </c>
      <c r="AW419" s="40"/>
    </row>
    <row r="420">
      <c r="A420" s="41"/>
      <c r="B420" s="26" t="s">
        <v>2220</v>
      </c>
      <c r="C420" s="42" t="s">
        <v>2214</v>
      </c>
      <c r="D420" s="42" t="s">
        <v>50</v>
      </c>
      <c r="E420" s="43">
        <v>2021.0</v>
      </c>
      <c r="F420" s="42" t="s">
        <v>1344</v>
      </c>
      <c r="G420" s="42" t="s">
        <v>1352</v>
      </c>
      <c r="H420" s="42" t="s">
        <v>1825</v>
      </c>
      <c r="I420" s="42" t="s">
        <v>1826</v>
      </c>
      <c r="J420" s="42" t="s">
        <v>55</v>
      </c>
      <c r="K420" s="42" t="s">
        <v>1825</v>
      </c>
      <c r="L420" s="42" t="s">
        <v>1827</v>
      </c>
      <c r="M420" s="42" t="s">
        <v>2221</v>
      </c>
      <c r="N420" s="42" t="s">
        <v>58</v>
      </c>
      <c r="O420" s="42" t="s">
        <v>59</v>
      </c>
      <c r="P420" s="42" t="s">
        <v>2222</v>
      </c>
      <c r="Q420" s="45">
        <v>46160.81560185185</v>
      </c>
      <c r="R420" s="45">
        <v>46160.81851851852</v>
      </c>
      <c r="S420" s="43">
        <v>227.0</v>
      </c>
      <c r="T420" s="45">
        <v>46160.82289351852</v>
      </c>
      <c r="U420" s="43">
        <v>716.0</v>
      </c>
      <c r="V420" s="43">
        <v>2.0</v>
      </c>
      <c r="W420" s="115">
        <v>4422.5</v>
      </c>
      <c r="X420" s="43">
        <v>3.0</v>
      </c>
      <c r="Y420" s="43">
        <v>0.0</v>
      </c>
      <c r="Z420" s="43">
        <v>3.0</v>
      </c>
      <c r="AA420" s="43">
        <v>2.0</v>
      </c>
      <c r="AB420" s="43">
        <v>0.0</v>
      </c>
      <c r="AC420" s="43">
        <v>0.0</v>
      </c>
      <c r="AD420" s="43">
        <v>1.0</v>
      </c>
      <c r="AE420" s="43">
        <v>0.0</v>
      </c>
      <c r="AF420" s="42" t="s">
        <v>61</v>
      </c>
      <c r="AG420" s="116" t="b">
        <v>0</v>
      </c>
      <c r="AH420" s="116" t="b">
        <v>0</v>
      </c>
      <c r="AI420" s="116" t="b">
        <v>0</v>
      </c>
      <c r="AJ420" s="116" t="b">
        <v>0</v>
      </c>
      <c r="AK420" s="116" t="b">
        <v>0</v>
      </c>
      <c r="AL420" s="116" t="b">
        <v>0</v>
      </c>
      <c r="AM420" s="191" t="s">
        <v>914</v>
      </c>
      <c r="AN420" s="100">
        <v>46160.0</v>
      </c>
      <c r="AO420" s="35" t="s">
        <v>2221</v>
      </c>
      <c r="AP420" s="36"/>
      <c r="AQ420" s="37"/>
      <c r="AR420" s="37"/>
      <c r="AS420" s="35" t="s">
        <v>1770</v>
      </c>
      <c r="AT420" s="39" t="b">
        <v>1</v>
      </c>
      <c r="AU420" s="51" t="b">
        <v>0</v>
      </c>
      <c r="AV420" s="51" t="b">
        <v>0</v>
      </c>
      <c r="AW420" s="40"/>
    </row>
    <row r="421">
      <c r="A421" s="41"/>
      <c r="B421" s="26" t="s">
        <v>2223</v>
      </c>
      <c r="C421" s="248" t="s">
        <v>2214</v>
      </c>
      <c r="D421" s="248" t="s">
        <v>50</v>
      </c>
      <c r="E421" s="249">
        <v>2021.0</v>
      </c>
      <c r="F421" s="248" t="s">
        <v>1344</v>
      </c>
      <c r="G421" s="248" t="s">
        <v>1345</v>
      </c>
      <c r="H421" s="248" t="s">
        <v>1825</v>
      </c>
      <c r="I421" s="248" t="s">
        <v>1826</v>
      </c>
      <c r="J421" s="248" t="s">
        <v>55</v>
      </c>
      <c r="K421" s="248" t="s">
        <v>1825</v>
      </c>
      <c r="L421" s="248" t="s">
        <v>1827</v>
      </c>
      <c r="M421" s="248" t="s">
        <v>2224</v>
      </c>
      <c r="N421" s="248" t="s">
        <v>58</v>
      </c>
      <c r="O421" s="248" t="s">
        <v>59</v>
      </c>
      <c r="P421" s="248" t="s">
        <v>2225</v>
      </c>
      <c r="Q421" s="187">
        <v>46160.840891203705</v>
      </c>
      <c r="R421" s="187">
        <v>46160.85199074074</v>
      </c>
      <c r="S421" s="249">
        <v>844.0</v>
      </c>
      <c r="T421" s="187">
        <v>46160.857465277775</v>
      </c>
      <c r="U421" s="249">
        <v>1524.0</v>
      </c>
      <c r="V421" s="249">
        <v>3.0</v>
      </c>
      <c r="W421" s="250">
        <v>2937.5</v>
      </c>
      <c r="X421" s="249">
        <v>2.0</v>
      </c>
      <c r="Y421" s="249">
        <v>0.0</v>
      </c>
      <c r="Z421" s="249">
        <v>2.0</v>
      </c>
      <c r="AA421" s="249">
        <v>2.0</v>
      </c>
      <c r="AB421" s="249">
        <v>0.0</v>
      </c>
      <c r="AC421" s="249">
        <v>0.0</v>
      </c>
      <c r="AD421" s="249">
        <v>0.0</v>
      </c>
      <c r="AE421" s="249">
        <v>0.0</v>
      </c>
      <c r="AF421" s="248" t="s">
        <v>61</v>
      </c>
      <c r="AG421" s="251" t="b">
        <v>0</v>
      </c>
      <c r="AH421" s="251" t="b">
        <v>0</v>
      </c>
      <c r="AI421" s="251" t="b">
        <v>0</v>
      </c>
      <c r="AJ421" s="251" t="b">
        <v>0</v>
      </c>
      <c r="AK421" s="251" t="b">
        <v>0</v>
      </c>
      <c r="AL421" s="251" t="b">
        <v>0</v>
      </c>
      <c r="AM421" s="252" t="s">
        <v>2226</v>
      </c>
      <c r="AN421" s="100">
        <v>46160.0</v>
      </c>
      <c r="AO421" s="35" t="s">
        <v>2224</v>
      </c>
      <c r="AP421" s="36"/>
      <c r="AQ421" s="37"/>
      <c r="AR421" s="37"/>
      <c r="AS421" s="35" t="s">
        <v>2227</v>
      </c>
      <c r="AT421" s="39" t="b">
        <v>1</v>
      </c>
      <c r="AU421" s="51" t="b">
        <v>0</v>
      </c>
      <c r="AV421" s="51" t="b">
        <v>0</v>
      </c>
      <c r="AW421" s="40"/>
    </row>
    <row r="422">
      <c r="A422" s="25" t="s">
        <v>2228</v>
      </c>
      <c r="B422" s="26" t="s">
        <v>2229</v>
      </c>
      <c r="C422" s="253" t="s">
        <v>2230</v>
      </c>
      <c r="D422" s="148" t="s">
        <v>625</v>
      </c>
      <c r="E422" s="153">
        <v>2021.0</v>
      </c>
      <c r="F422" s="148" t="s">
        <v>51</v>
      </c>
      <c r="G422" s="148" t="s">
        <v>71</v>
      </c>
      <c r="H422" s="148" t="s">
        <v>2231</v>
      </c>
      <c r="I422" s="148" t="s">
        <v>2232</v>
      </c>
      <c r="J422" s="148" t="s">
        <v>628</v>
      </c>
      <c r="K422" s="148" t="s">
        <v>2231</v>
      </c>
      <c r="L422" s="148" t="s">
        <v>2233</v>
      </c>
      <c r="M422" s="148" t="s">
        <v>2234</v>
      </c>
      <c r="N422" s="148" t="s">
        <v>631</v>
      </c>
      <c r="O422" s="148" t="s">
        <v>59</v>
      </c>
      <c r="P422" s="148" t="s">
        <v>2235</v>
      </c>
      <c r="Q422" s="151">
        <v>46160.63196759259</v>
      </c>
      <c r="R422" s="151">
        <v>46160.634675925925</v>
      </c>
      <c r="S422" s="153">
        <v>221.0</v>
      </c>
      <c r="T422" s="151">
        <v>46160.63628472222</v>
      </c>
      <c r="U422" s="153">
        <v>448.0</v>
      </c>
      <c r="V422" s="153">
        <v>4.0</v>
      </c>
      <c r="W422" s="254">
        <v>662.5</v>
      </c>
      <c r="X422" s="153">
        <v>0.0</v>
      </c>
      <c r="Y422" s="153">
        <v>1.0</v>
      </c>
      <c r="Z422" s="153">
        <v>0.0</v>
      </c>
      <c r="AA422" s="153">
        <v>0.0</v>
      </c>
      <c r="AB422" s="153">
        <v>0.0</v>
      </c>
      <c r="AC422" s="153">
        <v>0.0</v>
      </c>
      <c r="AD422" s="153">
        <v>0.0</v>
      </c>
      <c r="AE422" s="153">
        <v>0.0</v>
      </c>
      <c r="AF422" s="148" t="s">
        <v>633</v>
      </c>
      <c r="AG422" s="116" t="b">
        <v>0</v>
      </c>
      <c r="AH422" s="116" t="b">
        <v>0</v>
      </c>
      <c r="AI422" s="116" t="b">
        <v>0</v>
      </c>
      <c r="AJ422" s="116" t="b">
        <v>0</v>
      </c>
      <c r="AK422" s="116" t="b">
        <v>0</v>
      </c>
      <c r="AL422" s="116" t="b">
        <v>0</v>
      </c>
      <c r="AM422" s="202"/>
      <c r="AN422" s="100">
        <v>46160.0</v>
      </c>
      <c r="AO422" s="35" t="s">
        <v>2234</v>
      </c>
      <c r="AP422" s="36"/>
      <c r="AQ422" s="37"/>
      <c r="AR422" s="37"/>
      <c r="AS422" s="50"/>
      <c r="AT422" s="39" t="b">
        <v>1</v>
      </c>
      <c r="AU422" s="51" t="b">
        <v>0</v>
      </c>
      <c r="AV422" s="51" t="b">
        <v>0</v>
      </c>
      <c r="AW422" s="40"/>
    </row>
    <row r="423">
      <c r="A423" s="41"/>
      <c r="B423" s="26" t="s">
        <v>2236</v>
      </c>
      <c r="C423" s="255" t="s">
        <v>2230</v>
      </c>
      <c r="D423" s="256" t="s">
        <v>625</v>
      </c>
      <c r="E423" s="257">
        <v>2021.0</v>
      </c>
      <c r="F423" s="256" t="s">
        <v>51</v>
      </c>
      <c r="G423" s="256" t="s">
        <v>52</v>
      </c>
      <c r="H423" s="256" t="s">
        <v>2231</v>
      </c>
      <c r="I423" s="256" t="s">
        <v>2232</v>
      </c>
      <c r="J423" s="256" t="s">
        <v>628</v>
      </c>
      <c r="K423" s="256" t="s">
        <v>2231</v>
      </c>
      <c r="L423" s="256" t="s">
        <v>2233</v>
      </c>
      <c r="M423" s="256" t="s">
        <v>2237</v>
      </c>
      <c r="N423" s="256" t="s">
        <v>631</v>
      </c>
      <c r="O423" s="256" t="s">
        <v>59</v>
      </c>
      <c r="P423" s="256" t="s">
        <v>2238</v>
      </c>
      <c r="Q423" s="258">
        <v>46160.635034722225</v>
      </c>
      <c r="R423" s="258">
        <v>46160.66090277778</v>
      </c>
      <c r="S423" s="257">
        <v>2225.0</v>
      </c>
      <c r="T423" s="258">
        <v>46160.66556712963</v>
      </c>
      <c r="U423" s="257">
        <v>2718.0</v>
      </c>
      <c r="V423" s="257">
        <v>5.0</v>
      </c>
      <c r="W423" s="259">
        <v>0.0</v>
      </c>
      <c r="X423" s="257">
        <v>0.0</v>
      </c>
      <c r="Y423" s="257">
        <v>0.0</v>
      </c>
      <c r="Z423" s="257">
        <v>0.0</v>
      </c>
      <c r="AA423" s="257">
        <v>0.0</v>
      </c>
      <c r="AB423" s="257">
        <v>0.0</v>
      </c>
      <c r="AC423" s="257">
        <v>0.0</v>
      </c>
      <c r="AD423" s="257">
        <v>0.0</v>
      </c>
      <c r="AE423" s="257">
        <v>0.0</v>
      </c>
      <c r="AF423" s="256" t="s">
        <v>633</v>
      </c>
      <c r="AG423" s="251" t="b">
        <v>0</v>
      </c>
      <c r="AH423" s="251" t="b">
        <v>0</v>
      </c>
      <c r="AI423" s="251" t="b">
        <v>0</v>
      </c>
      <c r="AJ423" s="251" t="b">
        <v>0</v>
      </c>
      <c r="AK423" s="251" t="b">
        <v>0</v>
      </c>
      <c r="AL423" s="251" t="b">
        <v>0</v>
      </c>
      <c r="AM423" s="260" t="s">
        <v>421</v>
      </c>
      <c r="AN423" s="100">
        <v>46160.0</v>
      </c>
      <c r="AO423" s="35" t="s">
        <v>2237</v>
      </c>
      <c r="AP423" s="36"/>
      <c r="AQ423" s="37"/>
      <c r="AR423" s="37"/>
      <c r="AS423" s="50"/>
      <c r="AT423" s="39" t="b">
        <v>1</v>
      </c>
      <c r="AU423" s="51" t="b">
        <v>0</v>
      </c>
      <c r="AV423" s="51" t="b">
        <v>0</v>
      </c>
      <c r="AW423" s="40"/>
    </row>
    <row r="424">
      <c r="A424" s="25" t="s">
        <v>2239</v>
      </c>
      <c r="B424" s="26" t="s">
        <v>2240</v>
      </c>
      <c r="C424" s="42" t="s">
        <v>2241</v>
      </c>
      <c r="D424" s="42" t="s">
        <v>50</v>
      </c>
      <c r="E424" s="43">
        <v>2021.0</v>
      </c>
      <c r="F424" s="42" t="s">
        <v>51</v>
      </c>
      <c r="G424" s="42" t="s">
        <v>52</v>
      </c>
      <c r="H424" s="42" t="s">
        <v>228</v>
      </c>
      <c r="I424" s="42" t="s">
        <v>229</v>
      </c>
      <c r="J424" s="42" t="s">
        <v>55</v>
      </c>
      <c r="K424" s="42" t="s">
        <v>228</v>
      </c>
      <c r="L424" s="164"/>
      <c r="M424" s="42" t="s">
        <v>2242</v>
      </c>
      <c r="N424" s="42" t="s">
        <v>76</v>
      </c>
      <c r="O424" s="42" t="s">
        <v>59</v>
      </c>
      <c r="P424" s="42" t="s">
        <v>2243</v>
      </c>
      <c r="Q424" s="45">
        <v>46161.97443287037</v>
      </c>
      <c r="R424" s="45">
        <v>46161.9766087963</v>
      </c>
      <c r="S424" s="43">
        <v>162.0</v>
      </c>
      <c r="T424" s="45">
        <v>46161.97922453703</v>
      </c>
      <c r="U424" s="43">
        <v>475.0</v>
      </c>
      <c r="V424" s="43">
        <v>2.0</v>
      </c>
      <c r="W424" s="115">
        <v>7882.5</v>
      </c>
      <c r="X424" s="43">
        <v>11.0</v>
      </c>
      <c r="Y424" s="43">
        <v>4.0</v>
      </c>
      <c r="Z424" s="43">
        <v>5.0</v>
      </c>
      <c r="AA424" s="43">
        <v>1.0</v>
      </c>
      <c r="AB424" s="43">
        <v>1.0</v>
      </c>
      <c r="AC424" s="43">
        <v>0.0</v>
      </c>
      <c r="AD424" s="43">
        <v>2.0</v>
      </c>
      <c r="AE424" s="43">
        <v>0.0</v>
      </c>
      <c r="AF424" s="42" t="s">
        <v>61</v>
      </c>
      <c r="AG424" s="116" t="b">
        <v>0</v>
      </c>
      <c r="AH424" s="116" t="b">
        <v>0</v>
      </c>
      <c r="AI424" s="116" t="b">
        <v>0</v>
      </c>
      <c r="AJ424" s="116" t="b">
        <v>0</v>
      </c>
      <c r="AK424" s="116" t="b">
        <v>0</v>
      </c>
      <c r="AL424" s="116" t="b">
        <v>0</v>
      </c>
      <c r="AM424" s="164"/>
      <c r="AN424" s="100">
        <v>46161.0</v>
      </c>
      <c r="AO424" s="35" t="s">
        <v>2242</v>
      </c>
      <c r="AP424" s="36" t="s">
        <v>62</v>
      </c>
      <c r="AQ424" s="37"/>
      <c r="AR424" s="37" t="s">
        <v>2244</v>
      </c>
      <c r="AS424" s="35" t="s">
        <v>2245</v>
      </c>
      <c r="AT424" s="39" t="b">
        <v>0</v>
      </c>
      <c r="AU424" s="39" t="b">
        <v>1</v>
      </c>
      <c r="AV424" s="51" t="b">
        <v>0</v>
      </c>
      <c r="AW424" s="40"/>
    </row>
    <row r="425">
      <c r="A425" s="41"/>
      <c r="B425" s="26" t="s">
        <v>2246</v>
      </c>
      <c r="C425" s="42" t="s">
        <v>2241</v>
      </c>
      <c r="D425" s="42" t="s">
        <v>50</v>
      </c>
      <c r="E425" s="43">
        <v>2021.0</v>
      </c>
      <c r="F425" s="42" t="s">
        <v>51</v>
      </c>
      <c r="G425" s="42" t="s">
        <v>52</v>
      </c>
      <c r="H425" s="42" t="s">
        <v>228</v>
      </c>
      <c r="I425" s="42" t="s">
        <v>229</v>
      </c>
      <c r="J425" s="42" t="s">
        <v>55</v>
      </c>
      <c r="K425" s="42" t="s">
        <v>228</v>
      </c>
      <c r="L425" s="164"/>
      <c r="M425" s="42" t="s">
        <v>2247</v>
      </c>
      <c r="N425" s="42" t="s">
        <v>58</v>
      </c>
      <c r="O425" s="42" t="s">
        <v>59</v>
      </c>
      <c r="P425" s="42" t="s">
        <v>2248</v>
      </c>
      <c r="Q425" s="45">
        <v>46161.97589120371</v>
      </c>
      <c r="R425" s="45">
        <v>46161.97871527778</v>
      </c>
      <c r="S425" s="43">
        <v>222.0</v>
      </c>
      <c r="T425" s="45">
        <v>46162.00907407407</v>
      </c>
      <c r="U425" s="43">
        <v>2928.0</v>
      </c>
      <c r="V425" s="43">
        <v>2.0</v>
      </c>
      <c r="W425" s="115">
        <v>7642.5</v>
      </c>
      <c r="X425" s="43">
        <v>11.0</v>
      </c>
      <c r="Y425" s="43">
        <v>4.0</v>
      </c>
      <c r="Z425" s="43">
        <v>5.0</v>
      </c>
      <c r="AA425" s="43">
        <v>1.0</v>
      </c>
      <c r="AB425" s="43">
        <v>1.0</v>
      </c>
      <c r="AC425" s="43">
        <v>0.0</v>
      </c>
      <c r="AD425" s="43">
        <v>2.0</v>
      </c>
      <c r="AE425" s="43">
        <v>0.0</v>
      </c>
      <c r="AF425" s="42" t="s">
        <v>61</v>
      </c>
      <c r="AG425" s="116" t="b">
        <v>0</v>
      </c>
      <c r="AH425" s="116" t="b">
        <v>0</v>
      </c>
      <c r="AI425" s="116" t="b">
        <v>0</v>
      </c>
      <c r="AJ425" s="116" t="b">
        <v>0</v>
      </c>
      <c r="AK425" s="116" t="b">
        <v>0</v>
      </c>
      <c r="AL425" s="116" t="b">
        <v>0</v>
      </c>
      <c r="AM425" s="232" t="s">
        <v>1682</v>
      </c>
      <c r="AN425" s="100">
        <v>46161.0</v>
      </c>
      <c r="AO425" s="35" t="s">
        <v>2247</v>
      </c>
      <c r="AP425" s="36"/>
      <c r="AQ425" s="37"/>
      <c r="AR425" s="37"/>
      <c r="AS425" s="50"/>
      <c r="AT425" s="39" t="b">
        <v>1</v>
      </c>
      <c r="AU425" s="51" t="b">
        <v>0</v>
      </c>
      <c r="AV425" s="51" t="b">
        <v>0</v>
      </c>
      <c r="AW425" s="40"/>
    </row>
    <row r="426">
      <c r="A426" s="41"/>
      <c r="B426" s="26" t="s">
        <v>2249</v>
      </c>
      <c r="C426" s="44" t="s">
        <v>2250</v>
      </c>
      <c r="D426" s="44" t="s">
        <v>50</v>
      </c>
      <c r="E426" s="46">
        <v>2020.0</v>
      </c>
      <c r="F426" s="44" t="s">
        <v>51</v>
      </c>
      <c r="G426" s="44" t="s">
        <v>52</v>
      </c>
      <c r="H426" s="44" t="s">
        <v>400</v>
      </c>
      <c r="I426" s="44" t="s">
        <v>2251</v>
      </c>
      <c r="J426" s="44" t="s">
        <v>55</v>
      </c>
      <c r="K426" s="44" t="s">
        <v>400</v>
      </c>
      <c r="L426" s="44" t="s">
        <v>2252</v>
      </c>
      <c r="M426" s="44" t="s">
        <v>2253</v>
      </c>
      <c r="N426" s="44" t="s">
        <v>58</v>
      </c>
      <c r="O426" s="44" t="s">
        <v>59</v>
      </c>
      <c r="P426" s="44" t="s">
        <v>2254</v>
      </c>
      <c r="Q426" s="45">
        <v>46161.88752314815</v>
      </c>
      <c r="R426" s="45">
        <v>46161.89048611111</v>
      </c>
      <c r="S426" s="46">
        <v>223.0</v>
      </c>
      <c r="T426" s="45">
        <v>46161.893009259256</v>
      </c>
      <c r="U426" s="46">
        <v>553.0</v>
      </c>
      <c r="V426" s="46">
        <v>2.0</v>
      </c>
      <c r="W426" s="47">
        <v>6182.5</v>
      </c>
      <c r="X426" s="46">
        <v>1.0</v>
      </c>
      <c r="Y426" s="46">
        <v>1.0</v>
      </c>
      <c r="Z426" s="46">
        <v>5.0</v>
      </c>
      <c r="AA426" s="46">
        <v>1.0</v>
      </c>
      <c r="AB426" s="46">
        <v>0.0</v>
      </c>
      <c r="AC426" s="46">
        <v>0.0</v>
      </c>
      <c r="AD426" s="46">
        <v>0.0</v>
      </c>
      <c r="AE426" s="46">
        <v>0.0</v>
      </c>
      <c r="AF426" s="44" t="s">
        <v>61</v>
      </c>
      <c r="AG426" s="48" t="b">
        <v>0</v>
      </c>
      <c r="AH426" s="48" t="b">
        <v>0</v>
      </c>
      <c r="AI426" s="48" t="b">
        <v>0</v>
      </c>
      <c r="AJ426" s="48" t="b">
        <v>0</v>
      </c>
      <c r="AK426" s="48" t="b">
        <v>0</v>
      </c>
      <c r="AL426" s="48" t="b">
        <v>0</v>
      </c>
      <c r="AM426" s="134"/>
      <c r="AN426" s="100">
        <v>46161.0</v>
      </c>
      <c r="AO426" s="35" t="s">
        <v>2253</v>
      </c>
      <c r="AP426" s="36" t="s">
        <v>62</v>
      </c>
      <c r="AQ426" s="37"/>
      <c r="AR426" s="37" t="s">
        <v>2255</v>
      </c>
      <c r="AS426" s="35" t="s">
        <v>2256</v>
      </c>
      <c r="AT426" s="39" t="b">
        <v>0</v>
      </c>
      <c r="AU426" s="39" t="b">
        <v>1</v>
      </c>
      <c r="AV426" s="51" t="b">
        <v>0</v>
      </c>
      <c r="AW426" s="40"/>
    </row>
    <row r="427">
      <c r="A427" s="41"/>
      <c r="B427" s="26" t="s">
        <v>2257</v>
      </c>
      <c r="C427" s="44" t="s">
        <v>2250</v>
      </c>
      <c r="D427" s="44" t="s">
        <v>50</v>
      </c>
      <c r="E427" s="46">
        <v>2020.0</v>
      </c>
      <c r="F427" s="44" t="s">
        <v>51</v>
      </c>
      <c r="G427" s="44" t="s">
        <v>71</v>
      </c>
      <c r="H427" s="44" t="s">
        <v>400</v>
      </c>
      <c r="I427" s="44" t="s">
        <v>2251</v>
      </c>
      <c r="J427" s="44" t="s">
        <v>98</v>
      </c>
      <c r="K427" s="44" t="s">
        <v>400</v>
      </c>
      <c r="L427" s="44" t="s">
        <v>402</v>
      </c>
      <c r="M427" s="44" t="s">
        <v>2258</v>
      </c>
      <c r="N427" s="44" t="s">
        <v>404</v>
      </c>
      <c r="O427" s="44" t="s">
        <v>59</v>
      </c>
      <c r="P427" s="44" t="s">
        <v>2259</v>
      </c>
      <c r="Q427" s="45">
        <v>46161.902592592596</v>
      </c>
      <c r="R427" s="45">
        <v>46161.90493055555</v>
      </c>
      <c r="S427" s="46">
        <v>167.0</v>
      </c>
      <c r="T427" s="45">
        <v>46161.91013888889</v>
      </c>
      <c r="U427" s="46">
        <v>717.0</v>
      </c>
      <c r="V427" s="46">
        <v>2.0</v>
      </c>
      <c r="W427" s="47">
        <v>5482.5</v>
      </c>
      <c r="X427" s="46">
        <v>1.0</v>
      </c>
      <c r="Y427" s="46">
        <v>1.0</v>
      </c>
      <c r="Z427" s="46">
        <v>5.0</v>
      </c>
      <c r="AA427" s="46">
        <v>0.0</v>
      </c>
      <c r="AB427" s="46">
        <v>0.0</v>
      </c>
      <c r="AC427" s="46">
        <v>0.0</v>
      </c>
      <c r="AD427" s="46">
        <v>0.0</v>
      </c>
      <c r="AE427" s="46">
        <v>0.0</v>
      </c>
      <c r="AF427" s="44" t="s">
        <v>61</v>
      </c>
      <c r="AG427" s="48" t="b">
        <v>0</v>
      </c>
      <c r="AH427" s="48" t="b">
        <v>0</v>
      </c>
      <c r="AI427" s="48" t="b">
        <v>0</v>
      </c>
      <c r="AJ427" s="48" t="b">
        <v>0</v>
      </c>
      <c r="AK427" s="48" t="b">
        <v>0</v>
      </c>
      <c r="AL427" s="48" t="b">
        <v>0</v>
      </c>
      <c r="AM427" s="191" t="s">
        <v>2260</v>
      </c>
      <c r="AN427" s="100">
        <v>46161.0</v>
      </c>
      <c r="AO427" s="35" t="s">
        <v>2258</v>
      </c>
      <c r="AP427" s="36"/>
      <c r="AQ427" s="37"/>
      <c r="AR427" s="37"/>
      <c r="AS427" s="35"/>
      <c r="AT427" s="39" t="b">
        <v>1</v>
      </c>
      <c r="AU427" s="51" t="b">
        <v>0</v>
      </c>
      <c r="AV427" s="51" t="b">
        <v>0</v>
      </c>
      <c r="AW427" s="40"/>
    </row>
    <row r="428">
      <c r="A428" s="41"/>
      <c r="B428" s="26" t="s">
        <v>2261</v>
      </c>
      <c r="C428" s="57" t="s">
        <v>2262</v>
      </c>
      <c r="D428" s="57" t="s">
        <v>537</v>
      </c>
      <c r="E428" s="60">
        <v>2021.0</v>
      </c>
      <c r="F428" s="57" t="s">
        <v>51</v>
      </c>
      <c r="G428" s="57" t="s">
        <v>52</v>
      </c>
      <c r="H428" s="57" t="s">
        <v>538</v>
      </c>
      <c r="I428" s="57" t="s">
        <v>539</v>
      </c>
      <c r="J428" s="57" t="s">
        <v>55</v>
      </c>
      <c r="K428" s="57" t="s">
        <v>538</v>
      </c>
      <c r="L428" s="57" t="s">
        <v>540</v>
      </c>
      <c r="M428" s="57" t="s">
        <v>2263</v>
      </c>
      <c r="N428" s="57" t="s">
        <v>76</v>
      </c>
      <c r="O428" s="57" t="s">
        <v>59</v>
      </c>
      <c r="P428" s="57" t="s">
        <v>2264</v>
      </c>
      <c r="Q428" s="59">
        <v>46161.968206018515</v>
      </c>
      <c r="R428" s="59">
        <v>46161.97048611111</v>
      </c>
      <c r="S428" s="60">
        <v>123.0</v>
      </c>
      <c r="T428" s="59">
        <v>46161.97268518519</v>
      </c>
      <c r="U428" s="60">
        <v>871.0</v>
      </c>
      <c r="V428" s="60">
        <v>2.0</v>
      </c>
      <c r="W428" s="61">
        <v>6035.0</v>
      </c>
      <c r="X428" s="60">
        <v>0.0</v>
      </c>
      <c r="Y428" s="60">
        <v>1.0</v>
      </c>
      <c r="Z428" s="60">
        <v>2.0</v>
      </c>
      <c r="AA428" s="60">
        <v>4.0</v>
      </c>
      <c r="AB428" s="60">
        <v>0.0</v>
      </c>
      <c r="AC428" s="60">
        <v>0.0</v>
      </c>
      <c r="AD428" s="60">
        <v>1.0</v>
      </c>
      <c r="AE428" s="60">
        <v>0.0</v>
      </c>
      <c r="AF428" s="57" t="s">
        <v>543</v>
      </c>
      <c r="AG428" s="62" t="b">
        <v>0</v>
      </c>
      <c r="AH428" s="62" t="b">
        <v>0</v>
      </c>
      <c r="AI428" s="62" t="b">
        <v>0</v>
      </c>
      <c r="AJ428" s="62" t="b">
        <v>0</v>
      </c>
      <c r="AK428" s="62" t="b">
        <v>0</v>
      </c>
      <c r="AL428" s="62" t="b">
        <v>0</v>
      </c>
      <c r="AM428" s="58"/>
      <c r="AN428" s="100">
        <v>46161.0</v>
      </c>
      <c r="AO428" s="35" t="s">
        <v>2263</v>
      </c>
      <c r="AP428" s="36" t="s">
        <v>62</v>
      </c>
      <c r="AQ428" s="37"/>
      <c r="AR428" s="37" t="s">
        <v>648</v>
      </c>
      <c r="AS428" s="35" t="s">
        <v>2265</v>
      </c>
      <c r="AT428" s="39" t="b">
        <v>0</v>
      </c>
      <c r="AU428" s="39" t="b">
        <v>1</v>
      </c>
      <c r="AV428" s="39" t="b">
        <v>1</v>
      </c>
      <c r="AW428" s="40"/>
    </row>
    <row r="429">
      <c r="A429" s="41"/>
      <c r="B429" s="26" t="s">
        <v>2266</v>
      </c>
      <c r="C429" s="57" t="s">
        <v>2262</v>
      </c>
      <c r="D429" s="57" t="s">
        <v>537</v>
      </c>
      <c r="E429" s="60">
        <v>2021.0</v>
      </c>
      <c r="F429" s="57" t="s">
        <v>51</v>
      </c>
      <c r="G429" s="57" t="s">
        <v>52</v>
      </c>
      <c r="H429" s="57" t="s">
        <v>538</v>
      </c>
      <c r="I429" s="57" t="s">
        <v>539</v>
      </c>
      <c r="J429" s="57" t="s">
        <v>55</v>
      </c>
      <c r="K429" s="57" t="s">
        <v>538</v>
      </c>
      <c r="L429" s="57" t="s">
        <v>540</v>
      </c>
      <c r="M429" s="57" t="s">
        <v>2267</v>
      </c>
      <c r="N429" s="57" t="s">
        <v>76</v>
      </c>
      <c r="O429" s="57" t="s">
        <v>59</v>
      </c>
      <c r="P429" s="57" t="s">
        <v>2268</v>
      </c>
      <c r="Q429" s="59">
        <v>46161.99741898148</v>
      </c>
      <c r="R429" s="59">
        <v>46161.99905092592</v>
      </c>
      <c r="S429" s="60">
        <v>123.0</v>
      </c>
      <c r="T429" s="59">
        <v>46162.00414351852</v>
      </c>
      <c r="U429" s="60">
        <v>1147.0</v>
      </c>
      <c r="V429" s="60">
        <v>4.0</v>
      </c>
      <c r="W429" s="61">
        <v>2072.5</v>
      </c>
      <c r="X429" s="60">
        <v>0.0</v>
      </c>
      <c r="Y429" s="60">
        <v>0.0</v>
      </c>
      <c r="Z429" s="60">
        <v>0.0</v>
      </c>
      <c r="AA429" s="60">
        <v>4.0</v>
      </c>
      <c r="AB429" s="60">
        <v>0.0</v>
      </c>
      <c r="AC429" s="60">
        <v>0.0</v>
      </c>
      <c r="AD429" s="60">
        <v>0.0</v>
      </c>
      <c r="AE429" s="60">
        <v>0.0</v>
      </c>
      <c r="AF429" s="57" t="s">
        <v>543</v>
      </c>
      <c r="AG429" s="62" t="b">
        <v>0</v>
      </c>
      <c r="AH429" s="62" t="b">
        <v>0</v>
      </c>
      <c r="AI429" s="62" t="b">
        <v>0</v>
      </c>
      <c r="AJ429" s="62" t="b">
        <v>0</v>
      </c>
      <c r="AK429" s="62" t="b">
        <v>0</v>
      </c>
      <c r="AL429" s="62" t="b">
        <v>0</v>
      </c>
      <c r="AM429" s="192" t="s">
        <v>2269</v>
      </c>
      <c r="AN429" s="100">
        <v>46161.0</v>
      </c>
      <c r="AO429" s="35" t="s">
        <v>2267</v>
      </c>
      <c r="AP429" s="36"/>
      <c r="AQ429" s="37"/>
      <c r="AR429" s="37"/>
      <c r="AS429" s="35"/>
      <c r="AT429" s="39" t="b">
        <v>1</v>
      </c>
      <c r="AU429" s="51" t="b">
        <v>0</v>
      </c>
      <c r="AV429" s="51" t="b">
        <v>0</v>
      </c>
      <c r="AW429" s="40"/>
    </row>
    <row r="430">
      <c r="A430" s="41"/>
      <c r="B430" s="26" t="s">
        <v>2270</v>
      </c>
      <c r="C430" s="67" t="s">
        <v>2271</v>
      </c>
      <c r="D430" s="67" t="s">
        <v>50</v>
      </c>
      <c r="E430" s="69">
        <v>2019.0</v>
      </c>
      <c r="F430" s="67" t="s">
        <v>51</v>
      </c>
      <c r="G430" s="67" t="s">
        <v>52</v>
      </c>
      <c r="H430" s="67" t="s">
        <v>2272</v>
      </c>
      <c r="I430" s="67" t="s">
        <v>1550</v>
      </c>
      <c r="J430" s="67" t="s">
        <v>98</v>
      </c>
      <c r="K430" s="67" t="s">
        <v>2272</v>
      </c>
      <c r="L430" s="67" t="s">
        <v>1551</v>
      </c>
      <c r="M430" s="67" t="s">
        <v>2273</v>
      </c>
      <c r="N430" s="67" t="s">
        <v>404</v>
      </c>
      <c r="O430" s="67" t="s">
        <v>59</v>
      </c>
      <c r="P430" s="67" t="s">
        <v>2274</v>
      </c>
      <c r="Q430" s="68">
        <v>46161.572696759256</v>
      </c>
      <c r="R430" s="68">
        <v>46161.575219907405</v>
      </c>
      <c r="S430" s="69">
        <v>203.0</v>
      </c>
      <c r="T430" s="68">
        <v>46161.57782407408</v>
      </c>
      <c r="U430" s="69">
        <v>507.0</v>
      </c>
      <c r="V430" s="69">
        <v>2.0</v>
      </c>
      <c r="W430" s="70">
        <v>1772.5</v>
      </c>
      <c r="X430" s="69">
        <v>0.0</v>
      </c>
      <c r="Y430" s="69">
        <v>0.0</v>
      </c>
      <c r="Z430" s="69">
        <v>2.0</v>
      </c>
      <c r="AA430" s="69">
        <v>1.0</v>
      </c>
      <c r="AB430" s="69">
        <v>0.0</v>
      </c>
      <c r="AC430" s="69">
        <v>0.0</v>
      </c>
      <c r="AD430" s="69">
        <v>0.0</v>
      </c>
      <c r="AE430" s="69">
        <v>0.0</v>
      </c>
      <c r="AF430" s="67" t="s">
        <v>61</v>
      </c>
      <c r="AG430" s="71" t="b">
        <v>0</v>
      </c>
      <c r="AH430" s="71" t="b">
        <v>0</v>
      </c>
      <c r="AI430" s="71" t="b">
        <v>0</v>
      </c>
      <c r="AJ430" s="71" t="b">
        <v>0</v>
      </c>
      <c r="AK430" s="71" t="b">
        <v>0</v>
      </c>
      <c r="AL430" s="71" t="b">
        <v>0</v>
      </c>
      <c r="AM430" s="137"/>
      <c r="AN430" s="100">
        <v>46161.0</v>
      </c>
      <c r="AO430" s="35" t="s">
        <v>2273</v>
      </c>
      <c r="AP430" s="36"/>
      <c r="AQ430" s="37"/>
      <c r="AR430" s="37"/>
      <c r="AS430" s="50"/>
      <c r="AT430" s="39" t="b">
        <v>1</v>
      </c>
      <c r="AU430" s="51" t="b">
        <v>0</v>
      </c>
      <c r="AV430" s="51" t="b">
        <v>0</v>
      </c>
      <c r="AW430" s="40"/>
    </row>
    <row r="431">
      <c r="A431" s="41"/>
      <c r="B431" s="26" t="s">
        <v>2275</v>
      </c>
      <c r="C431" s="67" t="s">
        <v>2271</v>
      </c>
      <c r="D431" s="67" t="s">
        <v>50</v>
      </c>
      <c r="E431" s="69">
        <v>2019.0</v>
      </c>
      <c r="F431" s="67" t="s">
        <v>51</v>
      </c>
      <c r="G431" s="67" t="s">
        <v>71</v>
      </c>
      <c r="H431" s="67" t="s">
        <v>2272</v>
      </c>
      <c r="I431" s="67" t="s">
        <v>1550</v>
      </c>
      <c r="J431" s="67" t="s">
        <v>98</v>
      </c>
      <c r="K431" s="67" t="s">
        <v>2272</v>
      </c>
      <c r="L431" s="67" t="s">
        <v>402</v>
      </c>
      <c r="M431" s="67" t="s">
        <v>2276</v>
      </c>
      <c r="N431" s="67" t="s">
        <v>404</v>
      </c>
      <c r="O431" s="67" t="s">
        <v>59</v>
      </c>
      <c r="P431" s="67" t="s">
        <v>2277</v>
      </c>
      <c r="Q431" s="68">
        <v>46161.582280092596</v>
      </c>
      <c r="R431" s="68">
        <v>46161.58498842592</v>
      </c>
      <c r="S431" s="69">
        <v>216.0</v>
      </c>
      <c r="T431" s="68">
        <v>46161.59289351852</v>
      </c>
      <c r="U431" s="69">
        <v>987.0</v>
      </c>
      <c r="V431" s="69">
        <v>5.0</v>
      </c>
      <c r="W431" s="70">
        <v>822.5</v>
      </c>
      <c r="X431" s="69">
        <v>0.0</v>
      </c>
      <c r="Y431" s="69">
        <v>0.0</v>
      </c>
      <c r="Z431" s="69">
        <v>1.0</v>
      </c>
      <c r="AA431" s="69">
        <v>1.0</v>
      </c>
      <c r="AB431" s="69">
        <v>0.0</v>
      </c>
      <c r="AC431" s="69">
        <v>0.0</v>
      </c>
      <c r="AD431" s="69">
        <v>0.0</v>
      </c>
      <c r="AE431" s="69">
        <v>0.0</v>
      </c>
      <c r="AF431" s="67" t="s">
        <v>61</v>
      </c>
      <c r="AG431" s="71" t="b">
        <v>0</v>
      </c>
      <c r="AH431" s="71" t="b">
        <v>0</v>
      </c>
      <c r="AI431" s="71" t="b">
        <v>0</v>
      </c>
      <c r="AJ431" s="71" t="b">
        <v>0</v>
      </c>
      <c r="AK431" s="71" t="b">
        <v>0</v>
      </c>
      <c r="AL431" s="71" t="b">
        <v>0</v>
      </c>
      <c r="AM431" s="193" t="s">
        <v>1005</v>
      </c>
      <c r="AN431" s="136">
        <v>46161.0</v>
      </c>
      <c r="AO431" s="35" t="s">
        <v>2276</v>
      </c>
      <c r="AP431" s="36"/>
      <c r="AQ431" s="37"/>
      <c r="AR431" s="37"/>
      <c r="AS431" s="35" t="s">
        <v>1770</v>
      </c>
      <c r="AT431" s="39" t="b">
        <v>1</v>
      </c>
      <c r="AU431" s="51" t="b">
        <v>0</v>
      </c>
      <c r="AV431" s="51" t="b">
        <v>0</v>
      </c>
      <c r="AW431" s="40"/>
    </row>
    <row r="432">
      <c r="A432" s="41"/>
      <c r="B432" s="26" t="s">
        <v>2278</v>
      </c>
      <c r="C432" s="44" t="s">
        <v>2279</v>
      </c>
      <c r="D432" s="44" t="s">
        <v>50</v>
      </c>
      <c r="E432" s="46">
        <v>2019.0</v>
      </c>
      <c r="F432" s="44" t="s">
        <v>51</v>
      </c>
      <c r="G432" s="44" t="s">
        <v>52</v>
      </c>
      <c r="H432" s="44" t="s">
        <v>1977</v>
      </c>
      <c r="I432" s="44" t="s">
        <v>1978</v>
      </c>
      <c r="J432" s="44" t="s">
        <v>55</v>
      </c>
      <c r="K432" s="44" t="s">
        <v>1977</v>
      </c>
      <c r="L432" s="44" t="s">
        <v>1979</v>
      </c>
      <c r="M432" s="44" t="s">
        <v>2280</v>
      </c>
      <c r="N432" s="44" t="s">
        <v>58</v>
      </c>
      <c r="O432" s="44" t="s">
        <v>59</v>
      </c>
      <c r="P432" s="44" t="s">
        <v>2281</v>
      </c>
      <c r="Q432" s="45">
        <v>46161.58969907407</v>
      </c>
      <c r="R432" s="45">
        <v>46161.59259259259</v>
      </c>
      <c r="S432" s="46">
        <v>198.0</v>
      </c>
      <c r="T432" s="45">
        <v>46161.595821759256</v>
      </c>
      <c r="U432" s="46">
        <v>4221.0</v>
      </c>
      <c r="V432" s="46">
        <v>3.0</v>
      </c>
      <c r="W432" s="47">
        <v>3985.0</v>
      </c>
      <c r="X432" s="46">
        <v>1.0</v>
      </c>
      <c r="Y432" s="46">
        <v>5.0</v>
      </c>
      <c r="Z432" s="46">
        <v>3.0</v>
      </c>
      <c r="AA432" s="46">
        <v>1.0</v>
      </c>
      <c r="AB432" s="46">
        <v>0.0</v>
      </c>
      <c r="AC432" s="46">
        <v>0.0</v>
      </c>
      <c r="AD432" s="46">
        <v>0.0</v>
      </c>
      <c r="AE432" s="46">
        <v>0.0</v>
      </c>
      <c r="AF432" s="44" t="s">
        <v>61</v>
      </c>
      <c r="AG432" s="48" t="b">
        <v>0</v>
      </c>
      <c r="AH432" s="48" t="b">
        <v>0</v>
      </c>
      <c r="AI432" s="48" t="b">
        <v>0</v>
      </c>
      <c r="AJ432" s="48" t="b">
        <v>0</v>
      </c>
      <c r="AK432" s="48" t="b">
        <v>0</v>
      </c>
      <c r="AL432" s="48" t="b">
        <v>0</v>
      </c>
      <c r="AM432" s="134"/>
      <c r="AN432" s="100">
        <v>46161.0</v>
      </c>
      <c r="AO432" s="35" t="s">
        <v>2280</v>
      </c>
      <c r="AP432" s="36"/>
      <c r="AQ432" s="37"/>
      <c r="AR432" s="37"/>
      <c r="AS432" s="50"/>
      <c r="AT432" s="39" t="b">
        <v>1</v>
      </c>
      <c r="AU432" s="51" t="b">
        <v>0</v>
      </c>
      <c r="AV432" s="51" t="b">
        <v>0</v>
      </c>
      <c r="AW432" s="40"/>
    </row>
    <row r="433">
      <c r="A433" s="41"/>
      <c r="B433" s="26" t="s">
        <v>2282</v>
      </c>
      <c r="C433" s="44" t="s">
        <v>2279</v>
      </c>
      <c r="D433" s="44" t="s">
        <v>50</v>
      </c>
      <c r="E433" s="46">
        <v>2019.0</v>
      </c>
      <c r="F433" s="44" t="s">
        <v>51</v>
      </c>
      <c r="G433" s="44" t="s">
        <v>52</v>
      </c>
      <c r="H433" s="44" t="s">
        <v>1977</v>
      </c>
      <c r="I433" s="44" t="s">
        <v>1978</v>
      </c>
      <c r="J433" s="44" t="s">
        <v>55</v>
      </c>
      <c r="K433" s="44" t="s">
        <v>1977</v>
      </c>
      <c r="L433" s="44" t="s">
        <v>1979</v>
      </c>
      <c r="M433" s="44" t="s">
        <v>2283</v>
      </c>
      <c r="N433" s="44" t="s">
        <v>58</v>
      </c>
      <c r="O433" s="44" t="s">
        <v>59</v>
      </c>
      <c r="P433" s="44" t="s">
        <v>2284</v>
      </c>
      <c r="Q433" s="45">
        <v>46161.61646990741</v>
      </c>
      <c r="R433" s="45">
        <v>46161.62457175926</v>
      </c>
      <c r="S433" s="46">
        <v>674.0</v>
      </c>
      <c r="T433" s="45">
        <v>46161.62824074074</v>
      </c>
      <c r="U433" s="46">
        <v>1094.0</v>
      </c>
      <c r="V433" s="46">
        <v>3.0</v>
      </c>
      <c r="W433" s="47">
        <v>3540.0</v>
      </c>
      <c r="X433" s="46">
        <v>0.0</v>
      </c>
      <c r="Y433" s="46">
        <v>5.0</v>
      </c>
      <c r="Z433" s="46">
        <v>2.0</v>
      </c>
      <c r="AA433" s="46">
        <v>1.0</v>
      </c>
      <c r="AB433" s="46">
        <v>0.0</v>
      </c>
      <c r="AC433" s="46">
        <v>0.0</v>
      </c>
      <c r="AD433" s="46">
        <v>0.0</v>
      </c>
      <c r="AE433" s="46">
        <v>0.0</v>
      </c>
      <c r="AF433" s="44" t="s">
        <v>61</v>
      </c>
      <c r="AG433" s="48" t="b">
        <v>0</v>
      </c>
      <c r="AH433" s="48" t="b">
        <v>0</v>
      </c>
      <c r="AI433" s="48" t="b">
        <v>0</v>
      </c>
      <c r="AJ433" s="48" t="b">
        <v>0</v>
      </c>
      <c r="AK433" s="48" t="b">
        <v>0</v>
      </c>
      <c r="AL433" s="48" t="b">
        <v>0</v>
      </c>
      <c r="AM433" s="191" t="s">
        <v>2285</v>
      </c>
      <c r="AN433" s="100">
        <v>46161.0</v>
      </c>
      <c r="AO433" s="35" t="s">
        <v>2283</v>
      </c>
      <c r="AP433" s="36"/>
      <c r="AQ433" s="37"/>
      <c r="AR433" s="37"/>
      <c r="AS433" s="50"/>
      <c r="AT433" s="39" t="b">
        <v>1</v>
      </c>
      <c r="AU433" s="51" t="b">
        <v>0</v>
      </c>
      <c r="AV433" s="51" t="b">
        <v>0</v>
      </c>
      <c r="AW433" s="40"/>
    </row>
    <row r="434">
      <c r="A434" s="41"/>
      <c r="B434" s="26" t="s">
        <v>2286</v>
      </c>
      <c r="C434" s="57" t="s">
        <v>2287</v>
      </c>
      <c r="D434" s="57" t="s">
        <v>50</v>
      </c>
      <c r="E434" s="60">
        <v>2023.0</v>
      </c>
      <c r="F434" s="57" t="s">
        <v>146</v>
      </c>
      <c r="G434" s="57" t="s">
        <v>156</v>
      </c>
      <c r="H434" s="57" t="s">
        <v>97</v>
      </c>
      <c r="I434" s="57" t="s">
        <v>97</v>
      </c>
      <c r="J434" s="57" t="s">
        <v>55</v>
      </c>
      <c r="K434" s="57" t="s">
        <v>97</v>
      </c>
      <c r="L434" s="57" t="s">
        <v>2288</v>
      </c>
      <c r="M434" s="57" t="s">
        <v>2289</v>
      </c>
      <c r="N434" s="57" t="s">
        <v>76</v>
      </c>
      <c r="O434" s="57" t="s">
        <v>59</v>
      </c>
      <c r="P434" s="57" t="s">
        <v>2290</v>
      </c>
      <c r="Q434" s="59">
        <v>46161.68634259259</v>
      </c>
      <c r="R434" s="59">
        <v>46161.688425925924</v>
      </c>
      <c r="S434" s="60">
        <v>157.0</v>
      </c>
      <c r="T434" s="59">
        <v>46161.69094907407</v>
      </c>
      <c r="U434" s="60">
        <v>858.0</v>
      </c>
      <c r="V434" s="60">
        <v>2.0</v>
      </c>
      <c r="W434" s="61">
        <v>5472.5</v>
      </c>
      <c r="X434" s="60">
        <v>3.0</v>
      </c>
      <c r="Y434" s="60">
        <v>1.0</v>
      </c>
      <c r="Z434" s="60">
        <v>0.0</v>
      </c>
      <c r="AA434" s="60">
        <v>1.0</v>
      </c>
      <c r="AB434" s="60">
        <v>0.0</v>
      </c>
      <c r="AC434" s="60">
        <v>0.0</v>
      </c>
      <c r="AD434" s="60">
        <v>0.0</v>
      </c>
      <c r="AE434" s="60">
        <v>0.0</v>
      </c>
      <c r="AF434" s="57" t="s">
        <v>61</v>
      </c>
      <c r="AG434" s="62" t="b">
        <v>0</v>
      </c>
      <c r="AH434" s="62" t="b">
        <v>0</v>
      </c>
      <c r="AI434" s="62" t="b">
        <v>0</v>
      </c>
      <c r="AJ434" s="62" t="b">
        <v>0</v>
      </c>
      <c r="AK434" s="62" t="b">
        <v>0</v>
      </c>
      <c r="AL434" s="62" t="b">
        <v>0</v>
      </c>
      <c r="AM434" s="58"/>
      <c r="AN434" s="100">
        <v>46161.0</v>
      </c>
      <c r="AO434" s="35" t="s">
        <v>2289</v>
      </c>
      <c r="AP434" s="261" t="s">
        <v>62</v>
      </c>
      <c r="AQ434" s="37"/>
      <c r="AR434" s="37" t="s">
        <v>1443</v>
      </c>
      <c r="AS434" s="35" t="s">
        <v>2291</v>
      </c>
      <c r="AT434" s="39" t="b">
        <v>0</v>
      </c>
      <c r="AU434" s="39" t="b">
        <v>1</v>
      </c>
      <c r="AV434" s="39" t="b">
        <v>1</v>
      </c>
      <c r="AW434" s="40"/>
    </row>
    <row r="435">
      <c r="A435" s="41"/>
      <c r="B435" s="26" t="s">
        <v>2292</v>
      </c>
      <c r="C435" s="57" t="s">
        <v>2287</v>
      </c>
      <c r="D435" s="57" t="s">
        <v>50</v>
      </c>
      <c r="E435" s="60">
        <v>2023.0</v>
      </c>
      <c r="F435" s="57" t="s">
        <v>146</v>
      </c>
      <c r="G435" s="57" t="s">
        <v>147</v>
      </c>
      <c r="H435" s="57" t="s">
        <v>97</v>
      </c>
      <c r="I435" s="57" t="s">
        <v>97</v>
      </c>
      <c r="J435" s="57" t="s">
        <v>55</v>
      </c>
      <c r="K435" s="57" t="s">
        <v>97</v>
      </c>
      <c r="L435" s="57" t="s">
        <v>2288</v>
      </c>
      <c r="M435" s="57" t="s">
        <v>2293</v>
      </c>
      <c r="N435" s="57" t="s">
        <v>58</v>
      </c>
      <c r="O435" s="57" t="s">
        <v>59</v>
      </c>
      <c r="P435" s="57" t="s">
        <v>2294</v>
      </c>
      <c r="Q435" s="59">
        <v>46161.68863425926</v>
      </c>
      <c r="R435" s="59">
        <v>46161.69042824074</v>
      </c>
      <c r="S435" s="60">
        <v>136.0</v>
      </c>
      <c r="T435" s="59">
        <v>46161.69548611111</v>
      </c>
      <c r="U435" s="60">
        <v>1216.0</v>
      </c>
      <c r="V435" s="60">
        <v>2.0</v>
      </c>
      <c r="W435" s="61">
        <v>2947.5</v>
      </c>
      <c r="X435" s="60">
        <v>2.0</v>
      </c>
      <c r="Y435" s="60">
        <v>0.0</v>
      </c>
      <c r="Z435" s="60">
        <v>0.0</v>
      </c>
      <c r="AA435" s="60">
        <v>1.0</v>
      </c>
      <c r="AB435" s="60">
        <v>0.0</v>
      </c>
      <c r="AC435" s="60">
        <v>0.0</v>
      </c>
      <c r="AD435" s="60">
        <v>0.0</v>
      </c>
      <c r="AE435" s="60">
        <v>0.0</v>
      </c>
      <c r="AF435" s="57" t="s">
        <v>61</v>
      </c>
      <c r="AG435" s="62" t="b">
        <v>0</v>
      </c>
      <c r="AH435" s="62" t="b">
        <v>0</v>
      </c>
      <c r="AI435" s="62" t="b">
        <v>0</v>
      </c>
      <c r="AJ435" s="62" t="b">
        <v>0</v>
      </c>
      <c r="AK435" s="62" t="b">
        <v>0</v>
      </c>
      <c r="AL435" s="62" t="b">
        <v>0</v>
      </c>
      <c r="AM435" s="192" t="s">
        <v>388</v>
      </c>
      <c r="AN435" s="100">
        <v>46161.0</v>
      </c>
      <c r="AO435" s="35" t="s">
        <v>2293</v>
      </c>
      <c r="AP435" s="36"/>
      <c r="AQ435" s="37"/>
      <c r="AR435" s="37"/>
      <c r="AS435" s="50"/>
      <c r="AT435" s="39" t="b">
        <v>1</v>
      </c>
      <c r="AU435" s="51" t="b">
        <v>0</v>
      </c>
      <c r="AV435" s="51" t="b">
        <v>0</v>
      </c>
      <c r="AW435" s="40"/>
    </row>
    <row r="436">
      <c r="A436" s="41"/>
      <c r="B436" s="26" t="s">
        <v>2295</v>
      </c>
      <c r="C436" s="67" t="s">
        <v>2296</v>
      </c>
      <c r="D436" s="67" t="s">
        <v>50</v>
      </c>
      <c r="E436" s="69">
        <v>2021.0</v>
      </c>
      <c r="F436" s="67" t="s">
        <v>146</v>
      </c>
      <c r="G436" s="67" t="s">
        <v>156</v>
      </c>
      <c r="H436" s="67" t="s">
        <v>2297</v>
      </c>
      <c r="I436" s="67" t="s">
        <v>1826</v>
      </c>
      <c r="J436" s="67" t="s">
        <v>98</v>
      </c>
      <c r="K436" s="67" t="s">
        <v>2297</v>
      </c>
      <c r="L436" s="137"/>
      <c r="M436" s="67" t="s">
        <v>2298</v>
      </c>
      <c r="N436" s="67" t="s">
        <v>100</v>
      </c>
      <c r="O436" s="67" t="s">
        <v>59</v>
      </c>
      <c r="P436" s="67" t="s">
        <v>2299</v>
      </c>
      <c r="Q436" s="68">
        <v>46161.96092592592</v>
      </c>
      <c r="R436" s="68">
        <v>46161.96361111111</v>
      </c>
      <c r="S436" s="69">
        <v>175.0</v>
      </c>
      <c r="T436" s="68">
        <v>46161.966840277775</v>
      </c>
      <c r="U436" s="69">
        <v>578.0</v>
      </c>
      <c r="V436" s="69">
        <v>3.0</v>
      </c>
      <c r="W436" s="70">
        <v>3837.5</v>
      </c>
      <c r="X436" s="69">
        <v>1.0</v>
      </c>
      <c r="Y436" s="69">
        <v>1.0</v>
      </c>
      <c r="Z436" s="69">
        <v>1.0</v>
      </c>
      <c r="AA436" s="69">
        <v>1.0</v>
      </c>
      <c r="AB436" s="69">
        <v>0.0</v>
      </c>
      <c r="AC436" s="69">
        <v>0.0</v>
      </c>
      <c r="AD436" s="69">
        <v>1.0</v>
      </c>
      <c r="AE436" s="69">
        <v>0.0</v>
      </c>
      <c r="AF436" s="67" t="s">
        <v>61</v>
      </c>
      <c r="AG436" s="71" t="b">
        <v>0</v>
      </c>
      <c r="AH436" s="71" t="b">
        <v>0</v>
      </c>
      <c r="AI436" s="71" t="b">
        <v>0</v>
      </c>
      <c r="AJ436" s="71" t="b">
        <v>0</v>
      </c>
      <c r="AK436" s="71" t="b">
        <v>0</v>
      </c>
      <c r="AL436" s="71" t="b">
        <v>0</v>
      </c>
      <c r="AM436" s="137"/>
      <c r="AN436" s="100">
        <v>46161.0</v>
      </c>
      <c r="AO436" s="35" t="s">
        <v>2298</v>
      </c>
      <c r="AP436" s="36"/>
      <c r="AQ436" s="37"/>
      <c r="AR436" s="37"/>
      <c r="AS436" s="50"/>
      <c r="AT436" s="39" t="b">
        <v>1</v>
      </c>
      <c r="AU436" s="51" t="b">
        <v>0</v>
      </c>
      <c r="AV436" s="51" t="b">
        <v>0</v>
      </c>
      <c r="AW436" s="40"/>
    </row>
    <row r="437">
      <c r="A437" s="41"/>
      <c r="B437" s="26" t="s">
        <v>2300</v>
      </c>
      <c r="C437" s="67" t="s">
        <v>2296</v>
      </c>
      <c r="D437" s="67" t="s">
        <v>50</v>
      </c>
      <c r="E437" s="69">
        <v>2021.0</v>
      </c>
      <c r="F437" s="67" t="s">
        <v>146</v>
      </c>
      <c r="G437" s="67" t="s">
        <v>156</v>
      </c>
      <c r="H437" s="67" t="s">
        <v>2297</v>
      </c>
      <c r="I437" s="67" t="s">
        <v>1826</v>
      </c>
      <c r="J437" s="67" t="s">
        <v>98</v>
      </c>
      <c r="K437" s="67" t="s">
        <v>2297</v>
      </c>
      <c r="L437" s="137"/>
      <c r="M437" s="67" t="s">
        <v>2301</v>
      </c>
      <c r="N437" s="67" t="s">
        <v>100</v>
      </c>
      <c r="O437" s="67" t="s">
        <v>59</v>
      </c>
      <c r="P437" s="67" t="s">
        <v>2302</v>
      </c>
      <c r="Q437" s="68">
        <v>46161.97221064815</v>
      </c>
      <c r="R437" s="68">
        <v>46161.97456018518</v>
      </c>
      <c r="S437" s="69">
        <v>176.0</v>
      </c>
      <c r="T437" s="68">
        <v>46161.98012731481</v>
      </c>
      <c r="U437" s="69">
        <v>748.0</v>
      </c>
      <c r="V437" s="69">
        <v>3.0</v>
      </c>
      <c r="W437" s="70">
        <v>3137.5</v>
      </c>
      <c r="X437" s="69">
        <v>1.0</v>
      </c>
      <c r="Y437" s="69">
        <v>1.0</v>
      </c>
      <c r="Z437" s="69">
        <v>1.0</v>
      </c>
      <c r="AA437" s="69">
        <v>0.0</v>
      </c>
      <c r="AB437" s="69">
        <v>0.0</v>
      </c>
      <c r="AC437" s="69">
        <v>0.0</v>
      </c>
      <c r="AD437" s="69">
        <v>1.0</v>
      </c>
      <c r="AE437" s="69">
        <v>0.0</v>
      </c>
      <c r="AF437" s="67" t="s">
        <v>61</v>
      </c>
      <c r="AG437" s="71" t="b">
        <v>0</v>
      </c>
      <c r="AH437" s="71" t="b">
        <v>0</v>
      </c>
      <c r="AI437" s="71" t="b">
        <v>0</v>
      </c>
      <c r="AJ437" s="71" t="b">
        <v>0</v>
      </c>
      <c r="AK437" s="71" t="b">
        <v>0</v>
      </c>
      <c r="AL437" s="71" t="b">
        <v>0</v>
      </c>
      <c r="AM437" s="193" t="s">
        <v>2260</v>
      </c>
      <c r="AN437" s="100">
        <v>46161.0</v>
      </c>
      <c r="AO437" s="35" t="s">
        <v>2301</v>
      </c>
      <c r="AP437" s="36"/>
      <c r="AQ437" s="37"/>
      <c r="AR437" s="37"/>
      <c r="AS437" s="35" t="s">
        <v>1750</v>
      </c>
      <c r="AT437" s="39" t="b">
        <v>1</v>
      </c>
      <c r="AU437" s="51" t="b">
        <v>0</v>
      </c>
      <c r="AV437" s="51" t="b">
        <v>0</v>
      </c>
      <c r="AW437" s="40"/>
    </row>
    <row r="438">
      <c r="A438" s="41"/>
      <c r="B438" s="26" t="s">
        <v>2303</v>
      </c>
      <c r="C438" s="44" t="s">
        <v>2304</v>
      </c>
      <c r="D438" s="44" t="s">
        <v>50</v>
      </c>
      <c r="E438" s="46">
        <v>2020.0</v>
      </c>
      <c r="F438" s="44" t="s">
        <v>146</v>
      </c>
      <c r="G438" s="44" t="s">
        <v>156</v>
      </c>
      <c r="H438" s="44" t="s">
        <v>97</v>
      </c>
      <c r="I438" s="44" t="s">
        <v>97</v>
      </c>
      <c r="J438" s="44" t="s">
        <v>108</v>
      </c>
      <c r="K438" s="44" t="s">
        <v>97</v>
      </c>
      <c r="L438" s="44" t="s">
        <v>2305</v>
      </c>
      <c r="M438" s="44" t="s">
        <v>2306</v>
      </c>
      <c r="N438" s="44" t="s">
        <v>1796</v>
      </c>
      <c r="O438" s="44" t="s">
        <v>59</v>
      </c>
      <c r="P438" s="44" t="s">
        <v>2307</v>
      </c>
      <c r="Q438" s="45">
        <v>46161.86943287037</v>
      </c>
      <c r="R438" s="45">
        <v>46161.87096064815</v>
      </c>
      <c r="S438" s="46">
        <v>94.0</v>
      </c>
      <c r="T438" s="45">
        <v>46161.87577546296</v>
      </c>
      <c r="U438" s="46">
        <v>612.0</v>
      </c>
      <c r="V438" s="46">
        <v>1.0</v>
      </c>
      <c r="W438" s="47">
        <v>9930.0</v>
      </c>
      <c r="X438" s="46">
        <v>11.0</v>
      </c>
      <c r="Y438" s="46">
        <v>1.0</v>
      </c>
      <c r="Z438" s="46">
        <v>1.0</v>
      </c>
      <c r="AA438" s="46">
        <v>5.0</v>
      </c>
      <c r="AB438" s="46">
        <v>0.0</v>
      </c>
      <c r="AC438" s="46">
        <v>0.0</v>
      </c>
      <c r="AD438" s="46">
        <v>0.0</v>
      </c>
      <c r="AE438" s="46">
        <v>0.0</v>
      </c>
      <c r="AF438" s="44" t="s">
        <v>61</v>
      </c>
      <c r="AG438" s="48" t="b">
        <v>0</v>
      </c>
      <c r="AH438" s="48" t="b">
        <v>0</v>
      </c>
      <c r="AI438" s="48" t="b">
        <v>0</v>
      </c>
      <c r="AJ438" s="48" t="b">
        <v>0</v>
      </c>
      <c r="AK438" s="48" t="b">
        <v>0</v>
      </c>
      <c r="AL438" s="48" t="b">
        <v>0</v>
      </c>
      <c r="AM438" s="134"/>
      <c r="AN438" s="100">
        <v>46161.0</v>
      </c>
      <c r="AO438" s="35" t="s">
        <v>2306</v>
      </c>
      <c r="AP438" s="36" t="s">
        <v>262</v>
      </c>
      <c r="AQ438" s="38" t="s">
        <v>63</v>
      </c>
      <c r="AR438" s="37" t="s">
        <v>2308</v>
      </c>
      <c r="AS438" s="35" t="s">
        <v>2309</v>
      </c>
      <c r="AT438" s="39" t="b">
        <v>0</v>
      </c>
      <c r="AU438" s="39" t="b">
        <v>1</v>
      </c>
      <c r="AV438" s="39" t="b">
        <v>1</v>
      </c>
      <c r="AW438" s="40"/>
    </row>
    <row r="439">
      <c r="A439" s="41"/>
      <c r="B439" s="26" t="s">
        <v>2310</v>
      </c>
      <c r="C439" s="44" t="s">
        <v>2304</v>
      </c>
      <c r="D439" s="44" t="s">
        <v>50</v>
      </c>
      <c r="E439" s="46">
        <v>2020.0</v>
      </c>
      <c r="F439" s="44" t="s">
        <v>146</v>
      </c>
      <c r="G439" s="44" t="s">
        <v>147</v>
      </c>
      <c r="H439" s="44" t="s">
        <v>97</v>
      </c>
      <c r="I439" s="44" t="s">
        <v>97</v>
      </c>
      <c r="J439" s="44" t="s">
        <v>108</v>
      </c>
      <c r="K439" s="44" t="s">
        <v>97</v>
      </c>
      <c r="L439" s="44" t="s">
        <v>2305</v>
      </c>
      <c r="M439" s="44" t="s">
        <v>2311</v>
      </c>
      <c r="N439" s="44" t="s">
        <v>1796</v>
      </c>
      <c r="O439" s="44" t="s">
        <v>59</v>
      </c>
      <c r="P439" s="44" t="s">
        <v>2312</v>
      </c>
      <c r="Q439" s="45">
        <v>46161.89265046296</v>
      </c>
      <c r="R439" s="45">
        <v>46161.89513888889</v>
      </c>
      <c r="S439" s="46">
        <v>127.0</v>
      </c>
      <c r="T439" s="45">
        <v>46161.904490740744</v>
      </c>
      <c r="U439" s="46">
        <v>1086.0</v>
      </c>
      <c r="V439" s="46">
        <v>2.0</v>
      </c>
      <c r="W439" s="47">
        <v>7845.0</v>
      </c>
      <c r="X439" s="46">
        <v>9.0</v>
      </c>
      <c r="Y439" s="46">
        <v>1.0</v>
      </c>
      <c r="Z439" s="46">
        <v>0.0</v>
      </c>
      <c r="AA439" s="46">
        <v>5.0</v>
      </c>
      <c r="AB439" s="46">
        <v>0.0</v>
      </c>
      <c r="AC439" s="46">
        <v>0.0</v>
      </c>
      <c r="AD439" s="46">
        <v>0.0</v>
      </c>
      <c r="AE439" s="46">
        <v>0.0</v>
      </c>
      <c r="AF439" s="44" t="s">
        <v>61</v>
      </c>
      <c r="AG439" s="48" t="b">
        <v>0</v>
      </c>
      <c r="AH439" s="48" t="b">
        <v>0</v>
      </c>
      <c r="AI439" s="48" t="b">
        <v>0</v>
      </c>
      <c r="AJ439" s="48" t="b">
        <v>0</v>
      </c>
      <c r="AK439" s="48" t="b">
        <v>0</v>
      </c>
      <c r="AL439" s="48" t="b">
        <v>0</v>
      </c>
      <c r="AM439" s="191" t="s">
        <v>2313</v>
      </c>
      <c r="AN439" s="100">
        <v>46161.0</v>
      </c>
      <c r="AO439" s="35" t="s">
        <v>2311</v>
      </c>
      <c r="AP439" s="36"/>
      <c r="AQ439" s="37"/>
      <c r="AR439" s="37"/>
      <c r="AS439" s="35"/>
      <c r="AT439" s="39" t="b">
        <v>1</v>
      </c>
      <c r="AU439" s="51" t="b">
        <v>0</v>
      </c>
      <c r="AV439" s="51" t="b">
        <v>0</v>
      </c>
      <c r="AW439" s="40"/>
    </row>
    <row r="440">
      <c r="A440" s="41"/>
      <c r="B440" s="26" t="s">
        <v>2314</v>
      </c>
      <c r="C440" s="44" t="s">
        <v>2315</v>
      </c>
      <c r="D440" s="44" t="s">
        <v>50</v>
      </c>
      <c r="E440" s="46">
        <v>2022.0</v>
      </c>
      <c r="F440" s="44" t="s">
        <v>188</v>
      </c>
      <c r="G440" s="44" t="s">
        <v>189</v>
      </c>
      <c r="H440" s="44" t="s">
        <v>2316</v>
      </c>
      <c r="I440" s="44" t="s">
        <v>2317</v>
      </c>
      <c r="J440" s="44" t="s">
        <v>55</v>
      </c>
      <c r="K440" s="44" t="s">
        <v>2316</v>
      </c>
      <c r="L440" s="44" t="s">
        <v>2318</v>
      </c>
      <c r="M440" s="44" t="s">
        <v>2319</v>
      </c>
      <c r="N440" s="44" t="s">
        <v>58</v>
      </c>
      <c r="O440" s="44" t="s">
        <v>59</v>
      </c>
      <c r="P440" s="44" t="s">
        <v>2320</v>
      </c>
      <c r="Q440" s="45">
        <v>46161.58206018519</v>
      </c>
      <c r="R440" s="45">
        <v>46161.58387731481</v>
      </c>
      <c r="S440" s="46">
        <v>141.0</v>
      </c>
      <c r="T440" s="45">
        <v>46161.58755787037</v>
      </c>
      <c r="U440" s="46">
        <v>2821.0</v>
      </c>
      <c r="V440" s="46">
        <v>2.0</v>
      </c>
      <c r="W440" s="47">
        <v>2100.0</v>
      </c>
      <c r="X440" s="46">
        <v>0.0</v>
      </c>
      <c r="Y440" s="46">
        <v>0.0</v>
      </c>
      <c r="Z440" s="46">
        <v>4.0</v>
      </c>
      <c r="AA440" s="46">
        <v>0.0</v>
      </c>
      <c r="AB440" s="46">
        <v>0.0</v>
      </c>
      <c r="AC440" s="46">
        <v>0.0</v>
      </c>
      <c r="AD440" s="46">
        <v>0.0</v>
      </c>
      <c r="AE440" s="46">
        <v>0.0</v>
      </c>
      <c r="AF440" s="44" t="s">
        <v>61</v>
      </c>
      <c r="AG440" s="48" t="b">
        <v>0</v>
      </c>
      <c r="AH440" s="48" t="b">
        <v>0</v>
      </c>
      <c r="AI440" s="48" t="b">
        <v>0</v>
      </c>
      <c r="AJ440" s="48" t="b">
        <v>0</v>
      </c>
      <c r="AK440" s="48" t="b">
        <v>0</v>
      </c>
      <c r="AL440" s="48" t="b">
        <v>0</v>
      </c>
      <c r="AM440" s="134"/>
      <c r="AN440" s="100">
        <v>46161.0</v>
      </c>
      <c r="AO440" s="35" t="s">
        <v>2319</v>
      </c>
      <c r="AP440" s="36"/>
      <c r="AQ440" s="37"/>
      <c r="AR440" s="37"/>
      <c r="AS440" s="35" t="s">
        <v>2321</v>
      </c>
      <c r="AT440" s="39" t="b">
        <v>1</v>
      </c>
      <c r="AU440" s="51" t="b">
        <v>0</v>
      </c>
      <c r="AV440" s="51" t="b">
        <v>0</v>
      </c>
      <c r="AW440" s="40"/>
    </row>
    <row r="441">
      <c r="A441" s="41"/>
      <c r="B441" s="26" t="s">
        <v>2322</v>
      </c>
      <c r="C441" s="44" t="s">
        <v>2315</v>
      </c>
      <c r="D441" s="44" t="s">
        <v>50</v>
      </c>
      <c r="E441" s="46">
        <v>2022.0</v>
      </c>
      <c r="F441" s="44" t="s">
        <v>188</v>
      </c>
      <c r="G441" s="44" t="s">
        <v>189</v>
      </c>
      <c r="H441" s="44" t="s">
        <v>2316</v>
      </c>
      <c r="I441" s="44" t="s">
        <v>2317</v>
      </c>
      <c r="J441" s="44" t="s">
        <v>55</v>
      </c>
      <c r="K441" s="44" t="s">
        <v>2316</v>
      </c>
      <c r="L441" s="44" t="s">
        <v>2318</v>
      </c>
      <c r="M441" s="44" t="s">
        <v>2323</v>
      </c>
      <c r="N441" s="44" t="s">
        <v>58</v>
      </c>
      <c r="O441" s="44" t="s">
        <v>59</v>
      </c>
      <c r="P441" s="44" t="s">
        <v>2324</v>
      </c>
      <c r="Q441" s="45">
        <v>46161.596238425926</v>
      </c>
      <c r="R441" s="45">
        <v>46161.59784722222</v>
      </c>
      <c r="S441" s="46">
        <v>133.0</v>
      </c>
      <c r="T441" s="45">
        <v>46161.60223379629</v>
      </c>
      <c r="U441" s="46">
        <v>626.0</v>
      </c>
      <c r="V441" s="46">
        <v>5.0</v>
      </c>
      <c r="W441" s="47">
        <v>0.0</v>
      </c>
      <c r="X441" s="46">
        <v>0.0</v>
      </c>
      <c r="Y441" s="46">
        <v>0.0</v>
      </c>
      <c r="Z441" s="46">
        <v>0.0</v>
      </c>
      <c r="AA441" s="46">
        <v>0.0</v>
      </c>
      <c r="AB441" s="46">
        <v>0.0</v>
      </c>
      <c r="AC441" s="46">
        <v>0.0</v>
      </c>
      <c r="AD441" s="46">
        <v>0.0</v>
      </c>
      <c r="AE441" s="46">
        <v>0.0</v>
      </c>
      <c r="AF441" s="44" t="s">
        <v>61</v>
      </c>
      <c r="AG441" s="48" t="b">
        <v>0</v>
      </c>
      <c r="AH441" s="48" t="b">
        <v>0</v>
      </c>
      <c r="AI441" s="48" t="b">
        <v>0</v>
      </c>
      <c r="AJ441" s="48" t="b">
        <v>0</v>
      </c>
      <c r="AK441" s="48" t="b">
        <v>0</v>
      </c>
      <c r="AL441" s="48" t="b">
        <v>0</v>
      </c>
      <c r="AM441" s="191" t="s">
        <v>2325</v>
      </c>
      <c r="AN441" s="100">
        <v>46161.0</v>
      </c>
      <c r="AO441" s="35" t="s">
        <v>2323</v>
      </c>
      <c r="AP441" s="36"/>
      <c r="AQ441" s="37"/>
      <c r="AR441" s="37"/>
      <c r="AS441" s="35"/>
      <c r="AT441" s="39" t="b">
        <v>1</v>
      </c>
      <c r="AU441" s="51" t="b">
        <v>0</v>
      </c>
      <c r="AV441" s="51" t="b">
        <v>0</v>
      </c>
      <c r="AW441" s="40"/>
    </row>
    <row r="442">
      <c r="A442" s="41"/>
      <c r="B442" s="26" t="s">
        <v>2326</v>
      </c>
      <c r="C442" s="57" t="s">
        <v>2327</v>
      </c>
      <c r="D442" s="57" t="s">
        <v>50</v>
      </c>
      <c r="E442" s="60">
        <v>2022.0</v>
      </c>
      <c r="F442" s="57" t="s">
        <v>188</v>
      </c>
      <c r="G442" s="57" t="s">
        <v>189</v>
      </c>
      <c r="H442" s="57" t="s">
        <v>202</v>
      </c>
      <c r="I442" s="57" t="s">
        <v>203</v>
      </c>
      <c r="J442" s="57" t="s">
        <v>55</v>
      </c>
      <c r="K442" s="57" t="s">
        <v>202</v>
      </c>
      <c r="L442" s="57" t="s">
        <v>204</v>
      </c>
      <c r="M442" s="57" t="s">
        <v>2328</v>
      </c>
      <c r="N442" s="57" t="s">
        <v>76</v>
      </c>
      <c r="O442" s="57" t="s">
        <v>59</v>
      </c>
      <c r="P442" s="57" t="s">
        <v>2329</v>
      </c>
      <c r="Q442" s="59">
        <v>46161.64125</v>
      </c>
      <c r="R442" s="59">
        <v>46161.643912037034</v>
      </c>
      <c r="S442" s="60">
        <v>196.0</v>
      </c>
      <c r="T442" s="59">
        <v>46161.646585648145</v>
      </c>
      <c r="U442" s="60">
        <v>544.0</v>
      </c>
      <c r="V442" s="60">
        <v>2.0</v>
      </c>
      <c r="W442" s="61">
        <v>4962.5</v>
      </c>
      <c r="X442" s="60">
        <v>0.0</v>
      </c>
      <c r="Y442" s="60">
        <v>2.0</v>
      </c>
      <c r="Z442" s="60">
        <v>18.0</v>
      </c>
      <c r="AA442" s="60">
        <v>0.0</v>
      </c>
      <c r="AB442" s="60">
        <v>0.0</v>
      </c>
      <c r="AC442" s="60">
        <v>0.0</v>
      </c>
      <c r="AD442" s="60">
        <v>0.0</v>
      </c>
      <c r="AE442" s="60">
        <v>0.0</v>
      </c>
      <c r="AF442" s="57" t="s">
        <v>61</v>
      </c>
      <c r="AG442" s="62" t="b">
        <v>0</v>
      </c>
      <c r="AH442" s="62" t="b">
        <v>0</v>
      </c>
      <c r="AI442" s="62" t="b">
        <v>0</v>
      </c>
      <c r="AJ442" s="62" t="b">
        <v>0</v>
      </c>
      <c r="AK442" s="62" t="b">
        <v>0</v>
      </c>
      <c r="AL442" s="62" t="b">
        <v>0</v>
      </c>
      <c r="AM442" s="58"/>
      <c r="AN442" s="100">
        <v>46161.0</v>
      </c>
      <c r="AO442" s="35" t="s">
        <v>2328</v>
      </c>
      <c r="AP442" s="36"/>
      <c r="AQ442" s="37"/>
      <c r="AR442" s="37"/>
      <c r="AS442" s="50"/>
      <c r="AT442" s="39" t="b">
        <v>1</v>
      </c>
      <c r="AU442" s="51" t="b">
        <v>0</v>
      </c>
      <c r="AV442" s="51" t="b">
        <v>0</v>
      </c>
      <c r="AW442" s="40"/>
    </row>
    <row r="443">
      <c r="A443" s="41"/>
      <c r="B443" s="26" t="s">
        <v>2330</v>
      </c>
      <c r="C443" s="57" t="s">
        <v>2327</v>
      </c>
      <c r="D443" s="57" t="s">
        <v>50</v>
      </c>
      <c r="E443" s="60">
        <v>2022.0</v>
      </c>
      <c r="F443" s="57" t="s">
        <v>188</v>
      </c>
      <c r="G443" s="57" t="s">
        <v>189</v>
      </c>
      <c r="H443" s="57" t="s">
        <v>202</v>
      </c>
      <c r="I443" s="57" t="s">
        <v>203</v>
      </c>
      <c r="J443" s="57" t="s">
        <v>55</v>
      </c>
      <c r="K443" s="57" t="s">
        <v>202</v>
      </c>
      <c r="L443" s="57" t="s">
        <v>204</v>
      </c>
      <c r="M443" s="57" t="s">
        <v>2331</v>
      </c>
      <c r="N443" s="57" t="s">
        <v>76</v>
      </c>
      <c r="O443" s="57" t="s">
        <v>59</v>
      </c>
      <c r="P443" s="57" t="s">
        <v>2332</v>
      </c>
      <c r="Q443" s="59">
        <v>46161.64693287037</v>
      </c>
      <c r="R443" s="59">
        <v>46161.649826388886</v>
      </c>
      <c r="S443" s="60">
        <v>237.0</v>
      </c>
      <c r="T443" s="59">
        <v>46161.65357638889</v>
      </c>
      <c r="U443" s="60">
        <v>645.0</v>
      </c>
      <c r="V443" s="60">
        <v>2.0</v>
      </c>
      <c r="W443" s="61">
        <v>4740.0</v>
      </c>
      <c r="X443" s="60">
        <v>0.0</v>
      </c>
      <c r="Y443" s="60">
        <v>2.0</v>
      </c>
      <c r="Z443" s="60">
        <v>17.0</v>
      </c>
      <c r="AA443" s="60">
        <v>0.0</v>
      </c>
      <c r="AB443" s="60">
        <v>0.0</v>
      </c>
      <c r="AC443" s="60">
        <v>0.0</v>
      </c>
      <c r="AD443" s="60">
        <v>0.0</v>
      </c>
      <c r="AE443" s="60">
        <v>0.0</v>
      </c>
      <c r="AF443" s="57" t="s">
        <v>61</v>
      </c>
      <c r="AG443" s="62" t="b">
        <v>0</v>
      </c>
      <c r="AH443" s="62" t="b">
        <v>0</v>
      </c>
      <c r="AI443" s="62" t="b">
        <v>0</v>
      </c>
      <c r="AJ443" s="62" t="b">
        <v>0</v>
      </c>
      <c r="AK443" s="62" t="b">
        <v>0</v>
      </c>
      <c r="AL443" s="62" t="b">
        <v>0</v>
      </c>
      <c r="AM443" s="192" t="s">
        <v>2325</v>
      </c>
      <c r="AN443" s="100">
        <v>46161.0</v>
      </c>
      <c r="AO443" s="35" t="s">
        <v>2331</v>
      </c>
      <c r="AP443" s="36"/>
      <c r="AQ443" s="37"/>
      <c r="AR443" s="37"/>
      <c r="AS443" s="50"/>
      <c r="AT443" s="39" t="b">
        <v>1</v>
      </c>
      <c r="AU443" s="51" t="b">
        <v>0</v>
      </c>
      <c r="AV443" s="51" t="b">
        <v>0</v>
      </c>
      <c r="AW443" s="40"/>
    </row>
    <row r="444">
      <c r="A444" s="41"/>
      <c r="B444" s="26" t="s">
        <v>2333</v>
      </c>
      <c r="C444" s="44" t="s">
        <v>2334</v>
      </c>
      <c r="D444" s="44" t="s">
        <v>50</v>
      </c>
      <c r="E444" s="46">
        <v>2023.0</v>
      </c>
      <c r="F444" s="44" t="s">
        <v>188</v>
      </c>
      <c r="G444" s="44" t="s">
        <v>189</v>
      </c>
      <c r="H444" s="44" t="s">
        <v>1989</v>
      </c>
      <c r="I444" s="44" t="s">
        <v>939</v>
      </c>
      <c r="J444" s="44" t="s">
        <v>55</v>
      </c>
      <c r="K444" s="44" t="s">
        <v>1989</v>
      </c>
      <c r="L444" s="44" t="s">
        <v>1990</v>
      </c>
      <c r="M444" s="44" t="s">
        <v>2335</v>
      </c>
      <c r="N444" s="44" t="s">
        <v>76</v>
      </c>
      <c r="O444" s="44" t="s">
        <v>59</v>
      </c>
      <c r="P444" s="44" t="s">
        <v>2336</v>
      </c>
      <c r="Q444" s="45">
        <v>46161.82714120371</v>
      </c>
      <c r="R444" s="45">
        <v>46161.82886574074</v>
      </c>
      <c r="S444" s="46">
        <v>133.0</v>
      </c>
      <c r="T444" s="45">
        <v>46161.83206018519</v>
      </c>
      <c r="U444" s="46">
        <v>521.0</v>
      </c>
      <c r="V444" s="46">
        <v>2.0</v>
      </c>
      <c r="W444" s="47">
        <v>5542.5</v>
      </c>
      <c r="X444" s="46">
        <v>0.0</v>
      </c>
      <c r="Y444" s="46">
        <v>2.0</v>
      </c>
      <c r="Z444" s="46">
        <v>10.0</v>
      </c>
      <c r="AA444" s="46">
        <v>0.0</v>
      </c>
      <c r="AB444" s="46">
        <v>1.0</v>
      </c>
      <c r="AC444" s="46">
        <v>0.0</v>
      </c>
      <c r="AD444" s="46">
        <v>0.0</v>
      </c>
      <c r="AE444" s="46">
        <v>0.0</v>
      </c>
      <c r="AF444" s="44" t="s">
        <v>61</v>
      </c>
      <c r="AG444" s="48" t="b">
        <v>0</v>
      </c>
      <c r="AH444" s="48" t="b">
        <v>0</v>
      </c>
      <c r="AI444" s="48" t="b">
        <v>0</v>
      </c>
      <c r="AJ444" s="48" t="b">
        <v>0</v>
      </c>
      <c r="AK444" s="48" t="b">
        <v>0</v>
      </c>
      <c r="AL444" s="48" t="b">
        <v>0</v>
      </c>
      <c r="AM444" s="134"/>
      <c r="AN444" s="100">
        <v>46161.0</v>
      </c>
      <c r="AO444" s="35" t="s">
        <v>2335</v>
      </c>
      <c r="AP444" s="36"/>
      <c r="AQ444" s="37"/>
      <c r="AR444" s="37"/>
      <c r="AS444" s="50"/>
      <c r="AT444" s="39" t="b">
        <v>1</v>
      </c>
      <c r="AU444" s="51" t="b">
        <v>0</v>
      </c>
      <c r="AV444" s="51" t="b">
        <v>0</v>
      </c>
      <c r="AW444" s="40"/>
    </row>
    <row r="445">
      <c r="A445" s="41"/>
      <c r="B445" s="26" t="s">
        <v>2337</v>
      </c>
      <c r="C445" s="44" t="s">
        <v>2334</v>
      </c>
      <c r="D445" s="44" t="s">
        <v>50</v>
      </c>
      <c r="E445" s="46">
        <v>2023.0</v>
      </c>
      <c r="F445" s="44" t="s">
        <v>188</v>
      </c>
      <c r="G445" s="44" t="s">
        <v>189</v>
      </c>
      <c r="H445" s="44" t="s">
        <v>1989</v>
      </c>
      <c r="I445" s="44" t="s">
        <v>939</v>
      </c>
      <c r="J445" s="44" t="s">
        <v>55</v>
      </c>
      <c r="K445" s="44" t="s">
        <v>1989</v>
      </c>
      <c r="L445" s="44" t="s">
        <v>1990</v>
      </c>
      <c r="M445" s="44" t="s">
        <v>2338</v>
      </c>
      <c r="N445" s="44" t="s">
        <v>76</v>
      </c>
      <c r="O445" s="44" t="s">
        <v>59</v>
      </c>
      <c r="P445" s="44" t="s">
        <v>2339</v>
      </c>
      <c r="Q445" s="45">
        <v>46161.85524305556</v>
      </c>
      <c r="R445" s="45">
        <v>46161.856828703705</v>
      </c>
      <c r="S445" s="46">
        <v>118.0</v>
      </c>
      <c r="T445" s="45">
        <v>46161.86075231482</v>
      </c>
      <c r="U445" s="46">
        <v>2995.0</v>
      </c>
      <c r="V445" s="46">
        <v>3.0</v>
      </c>
      <c r="W445" s="47">
        <v>3975.0</v>
      </c>
      <c r="X445" s="46">
        <v>0.0</v>
      </c>
      <c r="Y445" s="46">
        <v>1.0</v>
      </c>
      <c r="Z445" s="46">
        <v>8.0</v>
      </c>
      <c r="AA445" s="46">
        <v>0.0</v>
      </c>
      <c r="AB445" s="46">
        <v>0.0</v>
      </c>
      <c r="AC445" s="46">
        <v>0.0</v>
      </c>
      <c r="AD445" s="46">
        <v>0.0</v>
      </c>
      <c r="AE445" s="46">
        <v>0.0</v>
      </c>
      <c r="AF445" s="44" t="s">
        <v>61</v>
      </c>
      <c r="AG445" s="48" t="b">
        <v>0</v>
      </c>
      <c r="AH445" s="48" t="b">
        <v>0</v>
      </c>
      <c r="AI445" s="48" t="b">
        <v>0</v>
      </c>
      <c r="AJ445" s="48" t="b">
        <v>0</v>
      </c>
      <c r="AK445" s="48" t="b">
        <v>0</v>
      </c>
      <c r="AL445" s="48" t="b">
        <v>0</v>
      </c>
      <c r="AM445" s="191" t="s">
        <v>2340</v>
      </c>
      <c r="AN445" s="100">
        <v>46161.0</v>
      </c>
      <c r="AO445" s="35" t="s">
        <v>2338</v>
      </c>
      <c r="AP445" s="36"/>
      <c r="AQ445" s="37"/>
      <c r="AR445" s="37"/>
      <c r="AS445" s="35"/>
      <c r="AT445" s="39" t="b">
        <v>1</v>
      </c>
      <c r="AU445" s="51" t="b">
        <v>0</v>
      </c>
      <c r="AV445" s="51" t="b">
        <v>0</v>
      </c>
      <c r="AW445" s="40"/>
    </row>
    <row r="446">
      <c r="A446" s="25" t="s">
        <v>2341</v>
      </c>
      <c r="B446" s="26" t="s">
        <v>2342</v>
      </c>
      <c r="C446" s="201" t="s">
        <v>2343</v>
      </c>
      <c r="D446" s="150" t="s">
        <v>1267</v>
      </c>
      <c r="E446" s="149">
        <v>2024.0</v>
      </c>
      <c r="F446" s="150" t="s">
        <v>822</v>
      </c>
      <c r="G446" s="150" t="s">
        <v>2344</v>
      </c>
      <c r="H446" s="150" t="s">
        <v>2345</v>
      </c>
      <c r="I446" s="150" t="s">
        <v>2346</v>
      </c>
      <c r="J446" s="150" t="s">
        <v>628</v>
      </c>
      <c r="K446" s="150" t="s">
        <v>2345</v>
      </c>
      <c r="L446" s="150" t="s">
        <v>2347</v>
      </c>
      <c r="M446" s="150" t="s">
        <v>2348</v>
      </c>
      <c r="N446" s="150" t="s">
        <v>1272</v>
      </c>
      <c r="O446" s="150" t="s">
        <v>59</v>
      </c>
      <c r="P446" s="150" t="s">
        <v>2349</v>
      </c>
      <c r="Q446" s="151">
        <v>46161.707407407404</v>
      </c>
      <c r="R446" s="151">
        <v>46161.70827546297</v>
      </c>
      <c r="S446" s="149">
        <v>67.0</v>
      </c>
      <c r="T446" s="151">
        <v>46161.711122685185</v>
      </c>
      <c r="U446" s="149">
        <v>395.0</v>
      </c>
      <c r="V446" s="149">
        <v>2.0</v>
      </c>
      <c r="W446" s="152">
        <v>5472.5</v>
      </c>
      <c r="X446" s="149">
        <v>3.0</v>
      </c>
      <c r="Y446" s="149">
        <v>2.0</v>
      </c>
      <c r="Z446" s="149">
        <v>4.0</v>
      </c>
      <c r="AA446" s="149">
        <v>0.0</v>
      </c>
      <c r="AB446" s="149">
        <v>0.0</v>
      </c>
      <c r="AC446" s="149">
        <v>0.0</v>
      </c>
      <c r="AD446" s="149">
        <v>0.0</v>
      </c>
      <c r="AE446" s="149">
        <v>0.0</v>
      </c>
      <c r="AF446" s="150" t="s">
        <v>830</v>
      </c>
      <c r="AG446" s="48" t="b">
        <v>0</v>
      </c>
      <c r="AH446" s="48" t="b">
        <v>0</v>
      </c>
      <c r="AI446" s="48" t="b">
        <v>0</v>
      </c>
      <c r="AJ446" s="48" t="b">
        <v>0</v>
      </c>
      <c r="AK446" s="48" t="b">
        <v>0</v>
      </c>
      <c r="AL446" s="48" t="b">
        <v>0</v>
      </c>
      <c r="AM446" s="202"/>
      <c r="AN446" s="100">
        <v>46161.0</v>
      </c>
      <c r="AO446" s="35" t="s">
        <v>2348</v>
      </c>
      <c r="AP446" s="36"/>
      <c r="AQ446" s="37"/>
      <c r="AR446" s="37"/>
      <c r="AS446" s="50"/>
      <c r="AT446" s="39" t="b">
        <v>1</v>
      </c>
      <c r="AU446" s="51" t="b">
        <v>0</v>
      </c>
      <c r="AV446" s="51" t="b">
        <v>0</v>
      </c>
      <c r="AW446" s="40"/>
    </row>
    <row r="447">
      <c r="A447" s="41"/>
      <c r="B447" s="26" t="s">
        <v>2350</v>
      </c>
      <c r="C447" s="262" t="s">
        <v>2343</v>
      </c>
      <c r="D447" s="263" t="s">
        <v>1267</v>
      </c>
      <c r="E447" s="264">
        <v>2024.0</v>
      </c>
      <c r="F447" s="263" t="s">
        <v>822</v>
      </c>
      <c r="G447" s="263" t="s">
        <v>2344</v>
      </c>
      <c r="H447" s="263" t="s">
        <v>2345</v>
      </c>
      <c r="I447" s="263" t="s">
        <v>2346</v>
      </c>
      <c r="J447" s="263" t="s">
        <v>628</v>
      </c>
      <c r="K447" s="263" t="s">
        <v>2345</v>
      </c>
      <c r="L447" s="263" t="s">
        <v>2347</v>
      </c>
      <c r="M447" s="263" t="s">
        <v>2351</v>
      </c>
      <c r="N447" s="263" t="s">
        <v>1272</v>
      </c>
      <c r="O447" s="263" t="s">
        <v>59</v>
      </c>
      <c r="P447" s="263" t="s">
        <v>2352</v>
      </c>
      <c r="Q447" s="258">
        <v>46161.729791666665</v>
      </c>
      <c r="R447" s="258">
        <v>46161.73065972222</v>
      </c>
      <c r="S447" s="264">
        <v>63.0</v>
      </c>
      <c r="T447" s="258">
        <v>46161.73438657408</v>
      </c>
      <c r="U447" s="264">
        <v>647.0</v>
      </c>
      <c r="V447" s="264">
        <v>3.0</v>
      </c>
      <c r="W447" s="265">
        <v>4665.0</v>
      </c>
      <c r="X447" s="264">
        <v>2.0</v>
      </c>
      <c r="Y447" s="264">
        <v>1.0</v>
      </c>
      <c r="Z447" s="264">
        <v>2.0</v>
      </c>
      <c r="AA447" s="264">
        <v>0.0</v>
      </c>
      <c r="AB447" s="264">
        <v>0.0</v>
      </c>
      <c r="AC447" s="264">
        <v>0.0</v>
      </c>
      <c r="AD447" s="264">
        <v>0.0</v>
      </c>
      <c r="AE447" s="264">
        <v>0.0</v>
      </c>
      <c r="AF447" s="263" t="s">
        <v>830</v>
      </c>
      <c r="AG447" s="189" t="b">
        <v>0</v>
      </c>
      <c r="AH447" s="189" t="b">
        <v>0</v>
      </c>
      <c r="AI447" s="189" t="b">
        <v>0</v>
      </c>
      <c r="AJ447" s="189" t="b">
        <v>0</v>
      </c>
      <c r="AK447" s="189" t="b">
        <v>0</v>
      </c>
      <c r="AL447" s="189" t="b">
        <v>0</v>
      </c>
      <c r="AM447" s="266" t="s">
        <v>2353</v>
      </c>
      <c r="AN447" s="100">
        <v>46161.0</v>
      </c>
      <c r="AO447" s="35" t="s">
        <v>2351</v>
      </c>
      <c r="AP447" s="36"/>
      <c r="AQ447" s="37"/>
      <c r="AR447" s="37"/>
      <c r="AS447" s="50"/>
      <c r="AT447" s="39" t="b">
        <v>1</v>
      </c>
      <c r="AU447" s="51" t="b">
        <v>0</v>
      </c>
      <c r="AV447" s="51" t="b">
        <v>0</v>
      </c>
      <c r="AW447" s="40"/>
    </row>
    <row r="448">
      <c r="A448" s="242" t="s">
        <v>2354</v>
      </c>
      <c r="B448" s="26" t="s">
        <v>2355</v>
      </c>
      <c r="C448" s="55" t="s">
        <v>2356</v>
      </c>
      <c r="D448" s="55" t="s">
        <v>50</v>
      </c>
      <c r="E448" s="56">
        <v>2021.0</v>
      </c>
      <c r="F448" s="55" t="s">
        <v>51</v>
      </c>
      <c r="G448" s="55" t="s">
        <v>52</v>
      </c>
      <c r="H448" s="55" t="s">
        <v>97</v>
      </c>
      <c r="I448" s="55" t="s">
        <v>97</v>
      </c>
      <c r="J448" s="55" t="s">
        <v>55</v>
      </c>
      <c r="K448" s="55" t="s">
        <v>97</v>
      </c>
      <c r="L448" s="55" t="s">
        <v>2357</v>
      </c>
      <c r="M448" s="55" t="s">
        <v>2358</v>
      </c>
      <c r="N448" s="55" t="s">
        <v>180</v>
      </c>
      <c r="O448" s="55" t="s">
        <v>59</v>
      </c>
      <c r="P448" s="267" t="s">
        <v>2359</v>
      </c>
      <c r="Q448" s="59">
        <v>46162.80152777778</v>
      </c>
      <c r="R448" s="59">
        <v>46162.8053125</v>
      </c>
      <c r="S448" s="56">
        <v>316.0</v>
      </c>
      <c r="T448" s="59">
        <v>46162.808333333334</v>
      </c>
      <c r="U448" s="56">
        <v>670.0</v>
      </c>
      <c r="V448" s="56">
        <v>2.0</v>
      </c>
      <c r="W448" s="113">
        <v>8080.0</v>
      </c>
      <c r="X448" s="56">
        <v>2.0</v>
      </c>
      <c r="Y448" s="56">
        <v>1.0</v>
      </c>
      <c r="Z448" s="56">
        <v>9.0</v>
      </c>
      <c r="AA448" s="56">
        <v>1.0</v>
      </c>
      <c r="AB448" s="56">
        <v>1.0</v>
      </c>
      <c r="AC448" s="56">
        <v>0.0</v>
      </c>
      <c r="AD448" s="56">
        <v>4.0</v>
      </c>
      <c r="AE448" s="56">
        <v>0.0</v>
      </c>
      <c r="AF448" s="55" t="s">
        <v>61</v>
      </c>
      <c r="AG448" s="114" t="b">
        <v>0</v>
      </c>
      <c r="AH448" s="114" t="b">
        <v>0</v>
      </c>
      <c r="AI448" s="114" t="b">
        <v>0</v>
      </c>
      <c r="AJ448" s="114" t="b">
        <v>0</v>
      </c>
      <c r="AK448" s="114" t="b">
        <v>0</v>
      </c>
      <c r="AL448" s="114" t="b">
        <v>0</v>
      </c>
      <c r="AM448" s="58"/>
      <c r="AN448" s="100">
        <v>46162.0</v>
      </c>
      <c r="AO448" s="35" t="s">
        <v>2358</v>
      </c>
      <c r="AP448" s="36"/>
      <c r="AQ448" s="37"/>
      <c r="AR448" s="37"/>
      <c r="AS448" s="50"/>
      <c r="AT448" s="39" t="b">
        <v>1</v>
      </c>
      <c r="AU448" s="51" t="b">
        <v>0</v>
      </c>
      <c r="AV448" s="51" t="b">
        <v>0</v>
      </c>
      <c r="AW448" s="40"/>
    </row>
    <row r="449">
      <c r="A449" s="41"/>
      <c r="B449" s="26" t="s">
        <v>2360</v>
      </c>
      <c r="C449" s="55" t="s">
        <v>2356</v>
      </c>
      <c r="D449" s="55" t="s">
        <v>50</v>
      </c>
      <c r="E449" s="56">
        <v>2021.0</v>
      </c>
      <c r="F449" s="55" t="s">
        <v>51</v>
      </c>
      <c r="G449" s="55" t="s">
        <v>71</v>
      </c>
      <c r="H449" s="55" t="s">
        <v>97</v>
      </c>
      <c r="I449" s="55" t="s">
        <v>97</v>
      </c>
      <c r="J449" s="55" t="s">
        <v>55</v>
      </c>
      <c r="K449" s="55" t="s">
        <v>97</v>
      </c>
      <c r="L449" s="55" t="s">
        <v>2357</v>
      </c>
      <c r="M449" s="55" t="s">
        <v>2361</v>
      </c>
      <c r="N449" s="55" t="s">
        <v>180</v>
      </c>
      <c r="O449" s="55" t="s">
        <v>59</v>
      </c>
      <c r="P449" s="267" t="s">
        <v>2362</v>
      </c>
      <c r="Q449" s="59">
        <v>46162.84186342593</v>
      </c>
      <c r="R449" s="59">
        <v>46162.84559027778</v>
      </c>
      <c r="S449" s="56">
        <v>311.0</v>
      </c>
      <c r="T449" s="59">
        <v>46162.85219907408</v>
      </c>
      <c r="U449" s="56">
        <v>964.0</v>
      </c>
      <c r="V449" s="56">
        <v>2.0</v>
      </c>
      <c r="W449" s="113">
        <v>7930.0</v>
      </c>
      <c r="X449" s="56">
        <v>2.0</v>
      </c>
      <c r="Y449" s="56">
        <v>1.0</v>
      </c>
      <c r="Z449" s="56">
        <v>9.0</v>
      </c>
      <c r="AA449" s="56">
        <v>1.0</v>
      </c>
      <c r="AB449" s="56">
        <v>0.0</v>
      </c>
      <c r="AC449" s="56">
        <v>0.0</v>
      </c>
      <c r="AD449" s="56">
        <v>3.0</v>
      </c>
      <c r="AE449" s="56">
        <v>0.0</v>
      </c>
      <c r="AF449" s="55" t="s">
        <v>61</v>
      </c>
      <c r="AG449" s="114" t="b">
        <v>0</v>
      </c>
      <c r="AH449" s="114" t="b">
        <v>0</v>
      </c>
      <c r="AI449" s="114" t="b">
        <v>0</v>
      </c>
      <c r="AJ449" s="114" t="b">
        <v>0</v>
      </c>
      <c r="AK449" s="114" t="b">
        <v>0</v>
      </c>
      <c r="AL449" s="114" t="b">
        <v>0</v>
      </c>
      <c r="AM449" s="231" t="s">
        <v>2285</v>
      </c>
      <c r="AN449" s="100">
        <v>46162.0</v>
      </c>
      <c r="AO449" s="35" t="s">
        <v>2361</v>
      </c>
      <c r="AP449" s="36"/>
      <c r="AQ449" s="37"/>
      <c r="AR449" s="37"/>
      <c r="AS449" s="50"/>
      <c r="AT449" s="39" t="b">
        <v>1</v>
      </c>
      <c r="AU449" s="51" t="b">
        <v>0</v>
      </c>
      <c r="AV449" s="51" t="b">
        <v>0</v>
      </c>
      <c r="AW449" s="40"/>
    </row>
    <row r="450">
      <c r="A450" s="41"/>
      <c r="B450" s="26" t="s">
        <v>2363</v>
      </c>
      <c r="C450" s="55" t="s">
        <v>2364</v>
      </c>
      <c r="D450" s="55" t="s">
        <v>50</v>
      </c>
      <c r="E450" s="56">
        <v>2020.0</v>
      </c>
      <c r="F450" s="55" t="s">
        <v>51</v>
      </c>
      <c r="G450" s="55" t="s">
        <v>52</v>
      </c>
      <c r="H450" s="55" t="s">
        <v>2365</v>
      </c>
      <c r="I450" s="55" t="s">
        <v>2366</v>
      </c>
      <c r="J450" s="55" t="s">
        <v>55</v>
      </c>
      <c r="K450" s="55" t="s">
        <v>2365</v>
      </c>
      <c r="L450" s="55" t="s">
        <v>2367</v>
      </c>
      <c r="M450" s="55" t="s">
        <v>2368</v>
      </c>
      <c r="N450" s="55" t="s">
        <v>58</v>
      </c>
      <c r="O450" s="55" t="s">
        <v>59</v>
      </c>
      <c r="P450" s="267" t="s">
        <v>2369</v>
      </c>
      <c r="Q450" s="59">
        <v>46162.54282407407</v>
      </c>
      <c r="R450" s="59">
        <v>46162.544641203705</v>
      </c>
      <c r="S450" s="56">
        <v>141.0</v>
      </c>
      <c r="T450" s="59">
        <v>46162.54797453704</v>
      </c>
      <c r="U450" s="56">
        <v>2670.0</v>
      </c>
      <c r="V450" s="56">
        <v>3.0</v>
      </c>
      <c r="W450" s="113">
        <v>3685.0</v>
      </c>
      <c r="X450" s="56">
        <v>0.0</v>
      </c>
      <c r="Y450" s="56">
        <v>0.0</v>
      </c>
      <c r="Z450" s="56">
        <v>10.0</v>
      </c>
      <c r="AA450" s="56">
        <v>0.0</v>
      </c>
      <c r="AB450" s="56">
        <v>0.0</v>
      </c>
      <c r="AC450" s="56">
        <v>0.0</v>
      </c>
      <c r="AD450" s="56">
        <v>0.0</v>
      </c>
      <c r="AE450" s="56">
        <v>0.0</v>
      </c>
      <c r="AF450" s="55" t="s">
        <v>61</v>
      </c>
      <c r="AG450" s="114" t="b">
        <v>0</v>
      </c>
      <c r="AH450" s="114" t="b">
        <v>0</v>
      </c>
      <c r="AI450" s="114" t="b">
        <v>0</v>
      </c>
      <c r="AJ450" s="114" t="b">
        <v>0</v>
      </c>
      <c r="AK450" s="114" t="b">
        <v>0</v>
      </c>
      <c r="AL450" s="114" t="b">
        <v>0</v>
      </c>
      <c r="AM450" s="58"/>
      <c r="AN450" s="100">
        <v>46162.0</v>
      </c>
      <c r="AO450" s="35" t="s">
        <v>2368</v>
      </c>
      <c r="AP450" s="36"/>
      <c r="AQ450" s="37"/>
      <c r="AR450" s="37"/>
      <c r="AS450" s="50"/>
      <c r="AT450" s="39" t="b">
        <v>1</v>
      </c>
      <c r="AU450" s="51" t="b">
        <v>0</v>
      </c>
      <c r="AV450" s="51" t="b">
        <v>0</v>
      </c>
      <c r="AW450" s="40"/>
    </row>
    <row r="451">
      <c r="A451" s="41"/>
      <c r="B451" s="26" t="s">
        <v>2370</v>
      </c>
      <c r="C451" s="55" t="s">
        <v>2364</v>
      </c>
      <c r="D451" s="55" t="s">
        <v>50</v>
      </c>
      <c r="E451" s="56">
        <v>2020.0</v>
      </c>
      <c r="F451" s="55" t="s">
        <v>51</v>
      </c>
      <c r="G451" s="55" t="s">
        <v>52</v>
      </c>
      <c r="H451" s="55" t="s">
        <v>2365</v>
      </c>
      <c r="I451" s="55" t="s">
        <v>2366</v>
      </c>
      <c r="J451" s="55" t="s">
        <v>55</v>
      </c>
      <c r="K451" s="55" t="s">
        <v>2365</v>
      </c>
      <c r="L451" s="55" t="s">
        <v>2367</v>
      </c>
      <c r="M451" s="55" t="s">
        <v>2371</v>
      </c>
      <c r="N451" s="55" t="s">
        <v>180</v>
      </c>
      <c r="O451" s="55" t="s">
        <v>59</v>
      </c>
      <c r="P451" s="267" t="s">
        <v>2372</v>
      </c>
      <c r="Q451" s="59">
        <v>46162.54483796296</v>
      </c>
      <c r="R451" s="59">
        <v>46162.546944444446</v>
      </c>
      <c r="S451" s="56">
        <v>167.0</v>
      </c>
      <c r="T451" s="59">
        <v>46162.55641203704</v>
      </c>
      <c r="U451" s="56">
        <v>3382.0</v>
      </c>
      <c r="V451" s="56">
        <v>3.0</v>
      </c>
      <c r="W451" s="113">
        <v>3347.5</v>
      </c>
      <c r="X451" s="56">
        <v>0.0</v>
      </c>
      <c r="Y451" s="56">
        <v>0.0</v>
      </c>
      <c r="Z451" s="56">
        <v>9.0</v>
      </c>
      <c r="AA451" s="56">
        <v>0.0</v>
      </c>
      <c r="AB451" s="56">
        <v>0.0</v>
      </c>
      <c r="AC451" s="56">
        <v>0.0</v>
      </c>
      <c r="AD451" s="56">
        <v>0.0</v>
      </c>
      <c r="AE451" s="56">
        <v>0.0</v>
      </c>
      <c r="AF451" s="55" t="s">
        <v>61</v>
      </c>
      <c r="AG451" s="114" t="b">
        <v>0</v>
      </c>
      <c r="AH451" s="114" t="b">
        <v>0</v>
      </c>
      <c r="AI451" s="114" t="b">
        <v>0</v>
      </c>
      <c r="AJ451" s="114" t="b">
        <v>0</v>
      </c>
      <c r="AK451" s="114" t="b">
        <v>0</v>
      </c>
      <c r="AL451" s="114" t="b">
        <v>0</v>
      </c>
      <c r="AM451" s="231" t="s">
        <v>127</v>
      </c>
      <c r="AN451" s="268">
        <v>46162.0</v>
      </c>
      <c r="AO451" s="35" t="s">
        <v>2371</v>
      </c>
      <c r="AP451" s="36" t="s">
        <v>62</v>
      </c>
      <c r="AQ451" s="37"/>
      <c r="AR451" s="37" t="s">
        <v>1152</v>
      </c>
      <c r="AS451" s="35" t="s">
        <v>2373</v>
      </c>
      <c r="AT451" s="39" t="b">
        <v>0</v>
      </c>
      <c r="AU451" s="39" t="b">
        <v>1</v>
      </c>
      <c r="AV451" s="51" t="b">
        <v>0</v>
      </c>
      <c r="AW451" s="40"/>
    </row>
    <row r="452">
      <c r="A452" s="41"/>
      <c r="B452" s="26" t="s">
        <v>2374</v>
      </c>
      <c r="C452" s="74" t="s">
        <v>2375</v>
      </c>
      <c r="D452" s="74" t="s">
        <v>50</v>
      </c>
      <c r="E452" s="75">
        <v>2020.0</v>
      </c>
      <c r="F452" s="74" t="s">
        <v>51</v>
      </c>
      <c r="G452" s="74" t="s">
        <v>52</v>
      </c>
      <c r="H452" s="74" t="s">
        <v>2376</v>
      </c>
      <c r="I452" s="74" t="s">
        <v>693</v>
      </c>
      <c r="J452" s="74" t="s">
        <v>55</v>
      </c>
      <c r="K452" s="74" t="s">
        <v>2376</v>
      </c>
      <c r="L452" s="74" t="s">
        <v>2377</v>
      </c>
      <c r="M452" s="74" t="s">
        <v>2378</v>
      </c>
      <c r="N452" s="74" t="s">
        <v>76</v>
      </c>
      <c r="O452" s="74" t="s">
        <v>59</v>
      </c>
      <c r="P452" s="269" t="s">
        <v>2379</v>
      </c>
      <c r="Q452" s="77">
        <v>46162.51524305555</v>
      </c>
      <c r="R452" s="77">
        <v>46162.51673611111</v>
      </c>
      <c r="S452" s="75">
        <v>116.0</v>
      </c>
      <c r="T452" s="77">
        <v>46162.520416666666</v>
      </c>
      <c r="U452" s="75">
        <v>3018.0</v>
      </c>
      <c r="V452" s="75">
        <v>1.0</v>
      </c>
      <c r="W452" s="227">
        <v>16830.0</v>
      </c>
      <c r="X452" s="75">
        <v>13.0</v>
      </c>
      <c r="Y452" s="75">
        <v>1.0</v>
      </c>
      <c r="Z452" s="75">
        <v>23.0</v>
      </c>
      <c r="AA452" s="75">
        <v>1.0</v>
      </c>
      <c r="AB452" s="75">
        <v>1.0</v>
      </c>
      <c r="AC452" s="75">
        <v>0.0</v>
      </c>
      <c r="AD452" s="75">
        <v>2.0</v>
      </c>
      <c r="AE452" s="75">
        <v>0.0</v>
      </c>
      <c r="AF452" s="74" t="s">
        <v>61</v>
      </c>
      <c r="AG452" s="228" t="b">
        <v>0</v>
      </c>
      <c r="AH452" s="228" t="b">
        <v>0</v>
      </c>
      <c r="AI452" s="228" t="b">
        <v>0</v>
      </c>
      <c r="AJ452" s="228" t="b">
        <v>0</v>
      </c>
      <c r="AK452" s="228" t="b">
        <v>0</v>
      </c>
      <c r="AL452" s="228" t="b">
        <v>0</v>
      </c>
      <c r="AM452" s="270"/>
      <c r="AN452" s="268">
        <v>46162.0</v>
      </c>
      <c r="AO452" s="35" t="s">
        <v>2378</v>
      </c>
      <c r="AP452" s="36" t="s">
        <v>62</v>
      </c>
      <c r="AQ452" s="37"/>
      <c r="AR452" s="37" t="s">
        <v>2380</v>
      </c>
      <c r="AS452" s="35" t="s">
        <v>2381</v>
      </c>
      <c r="AT452" s="39" t="b">
        <v>0</v>
      </c>
      <c r="AU452" s="39" t="b">
        <v>1</v>
      </c>
      <c r="AV452" s="39" t="b">
        <v>1</v>
      </c>
      <c r="AW452" s="40"/>
    </row>
    <row r="453">
      <c r="A453" s="41"/>
      <c r="B453" s="26" t="s">
        <v>2382</v>
      </c>
      <c r="C453" s="74" t="s">
        <v>2375</v>
      </c>
      <c r="D453" s="74" t="s">
        <v>50</v>
      </c>
      <c r="E453" s="75">
        <v>2020.0</v>
      </c>
      <c r="F453" s="74" t="s">
        <v>51</v>
      </c>
      <c r="G453" s="74" t="s">
        <v>52</v>
      </c>
      <c r="H453" s="74" t="s">
        <v>2376</v>
      </c>
      <c r="I453" s="74" t="s">
        <v>693</v>
      </c>
      <c r="J453" s="74" t="s">
        <v>55</v>
      </c>
      <c r="K453" s="74" t="s">
        <v>2376</v>
      </c>
      <c r="L453" s="74" t="s">
        <v>2376</v>
      </c>
      <c r="M453" s="74" t="s">
        <v>2383</v>
      </c>
      <c r="N453" s="74" t="s">
        <v>58</v>
      </c>
      <c r="O453" s="74" t="s">
        <v>59</v>
      </c>
      <c r="P453" s="269" t="s">
        <v>2384</v>
      </c>
      <c r="Q453" s="77">
        <v>46162.528275462966</v>
      </c>
      <c r="R453" s="77">
        <v>46162.53197916667</v>
      </c>
      <c r="S453" s="75">
        <v>309.0</v>
      </c>
      <c r="T453" s="77">
        <v>46162.540925925925</v>
      </c>
      <c r="U453" s="75">
        <v>1157.0</v>
      </c>
      <c r="V453" s="75">
        <v>1.0</v>
      </c>
      <c r="W453" s="227">
        <v>13570.0</v>
      </c>
      <c r="X453" s="75">
        <v>12.0</v>
      </c>
      <c r="Y453" s="75">
        <v>1.0</v>
      </c>
      <c r="Z453" s="75">
        <v>19.0</v>
      </c>
      <c r="AA453" s="75">
        <v>1.0</v>
      </c>
      <c r="AB453" s="75">
        <v>1.0</v>
      </c>
      <c r="AC453" s="75">
        <v>0.0</v>
      </c>
      <c r="AD453" s="75">
        <v>1.0</v>
      </c>
      <c r="AE453" s="75">
        <v>0.0</v>
      </c>
      <c r="AF453" s="74" t="s">
        <v>61</v>
      </c>
      <c r="AG453" s="228" t="b">
        <v>0</v>
      </c>
      <c r="AH453" s="228" t="b">
        <v>0</v>
      </c>
      <c r="AI453" s="228" t="b">
        <v>0</v>
      </c>
      <c r="AJ453" s="228" t="b">
        <v>0</v>
      </c>
      <c r="AK453" s="228" t="b">
        <v>0</v>
      </c>
      <c r="AL453" s="228" t="b">
        <v>0</v>
      </c>
      <c r="AM453" s="246" t="s">
        <v>813</v>
      </c>
      <c r="AN453" s="100">
        <v>46162.0</v>
      </c>
      <c r="AO453" s="35" t="s">
        <v>2383</v>
      </c>
      <c r="AP453" s="36"/>
      <c r="AQ453" s="37"/>
      <c r="AR453" s="37"/>
      <c r="AS453" s="50"/>
      <c r="AT453" s="39" t="b">
        <v>1</v>
      </c>
      <c r="AU453" s="51" t="b">
        <v>0</v>
      </c>
      <c r="AV453" s="51" t="b">
        <v>0</v>
      </c>
      <c r="AW453" s="40"/>
    </row>
    <row r="454">
      <c r="A454" s="41"/>
      <c r="B454" s="26" t="s">
        <v>2385</v>
      </c>
      <c r="C454" s="55" t="s">
        <v>2386</v>
      </c>
      <c r="D454" s="55" t="s">
        <v>50</v>
      </c>
      <c r="E454" s="56">
        <v>2020.0</v>
      </c>
      <c r="F454" s="55" t="s">
        <v>51</v>
      </c>
      <c r="G454" s="55" t="s">
        <v>52</v>
      </c>
      <c r="H454" s="55" t="s">
        <v>2387</v>
      </c>
      <c r="I454" s="55" t="s">
        <v>2388</v>
      </c>
      <c r="J454" s="55" t="s">
        <v>55</v>
      </c>
      <c r="K454" s="55" t="s">
        <v>2387</v>
      </c>
      <c r="L454" s="55" t="s">
        <v>2389</v>
      </c>
      <c r="M454" s="55" t="s">
        <v>2390</v>
      </c>
      <c r="N454" s="55" t="s">
        <v>76</v>
      </c>
      <c r="O454" s="55" t="s">
        <v>59</v>
      </c>
      <c r="P454" s="267" t="s">
        <v>2391</v>
      </c>
      <c r="Q454" s="59">
        <v>46162.780173611114</v>
      </c>
      <c r="R454" s="59">
        <v>46162.794594907406</v>
      </c>
      <c r="S454" s="56">
        <v>1229.0</v>
      </c>
      <c r="T454" s="59">
        <v>46162.79769675926</v>
      </c>
      <c r="U454" s="56">
        <v>6241.0</v>
      </c>
      <c r="V454" s="56">
        <v>2.0</v>
      </c>
      <c r="W454" s="113">
        <v>8352.5</v>
      </c>
      <c r="X454" s="56">
        <v>4.0</v>
      </c>
      <c r="Y454" s="56">
        <v>0.0</v>
      </c>
      <c r="Z454" s="56">
        <v>4.0</v>
      </c>
      <c r="AA454" s="56">
        <v>16.0</v>
      </c>
      <c r="AB454" s="56">
        <v>0.0</v>
      </c>
      <c r="AC454" s="56">
        <v>0.0</v>
      </c>
      <c r="AD454" s="56">
        <v>3.0</v>
      </c>
      <c r="AE454" s="56">
        <v>1.0</v>
      </c>
      <c r="AF454" s="55" t="s">
        <v>61</v>
      </c>
      <c r="AG454" s="114" t="b">
        <v>0</v>
      </c>
      <c r="AH454" s="114" t="b">
        <v>0</v>
      </c>
      <c r="AI454" s="114" t="b">
        <v>0</v>
      </c>
      <c r="AJ454" s="114" t="b">
        <v>0</v>
      </c>
      <c r="AK454" s="114" t="b">
        <v>0</v>
      </c>
      <c r="AL454" s="114" t="b">
        <v>0</v>
      </c>
      <c r="AM454" s="58"/>
      <c r="AN454" s="268">
        <v>46162.0</v>
      </c>
      <c r="AO454" s="35" t="s">
        <v>2390</v>
      </c>
      <c r="AP454" s="36"/>
      <c r="AQ454" s="37"/>
      <c r="AR454" s="37"/>
      <c r="AS454" s="50"/>
      <c r="AT454" s="39" t="b">
        <v>1</v>
      </c>
      <c r="AU454" s="51" t="b">
        <v>0</v>
      </c>
      <c r="AV454" s="51" t="b">
        <v>0</v>
      </c>
      <c r="AW454" s="40"/>
    </row>
    <row r="455">
      <c r="A455" s="41"/>
      <c r="B455" s="26" t="s">
        <v>2392</v>
      </c>
      <c r="C455" s="55" t="s">
        <v>2386</v>
      </c>
      <c r="D455" s="55" t="s">
        <v>50</v>
      </c>
      <c r="E455" s="56">
        <v>2020.0</v>
      </c>
      <c r="F455" s="55" t="s">
        <v>51</v>
      </c>
      <c r="G455" s="55" t="s">
        <v>52</v>
      </c>
      <c r="H455" s="55" t="s">
        <v>2387</v>
      </c>
      <c r="I455" s="55" t="s">
        <v>2388</v>
      </c>
      <c r="J455" s="55" t="s">
        <v>55</v>
      </c>
      <c r="K455" s="55" t="s">
        <v>2387</v>
      </c>
      <c r="L455" s="55" t="s">
        <v>2389</v>
      </c>
      <c r="M455" s="55" t="s">
        <v>2393</v>
      </c>
      <c r="N455" s="55" t="s">
        <v>76</v>
      </c>
      <c r="O455" s="55" t="s">
        <v>59</v>
      </c>
      <c r="P455" s="267" t="s">
        <v>2394</v>
      </c>
      <c r="Q455" s="59">
        <v>46162.82184027778</v>
      </c>
      <c r="R455" s="59">
        <v>46162.82765046296</v>
      </c>
      <c r="S455" s="56">
        <v>407.0</v>
      </c>
      <c r="T455" s="59">
        <v>46162.833449074074</v>
      </c>
      <c r="U455" s="56">
        <v>2038.0</v>
      </c>
      <c r="V455" s="56">
        <v>2.0</v>
      </c>
      <c r="W455" s="113">
        <v>7605.0</v>
      </c>
      <c r="X455" s="56">
        <v>2.0</v>
      </c>
      <c r="Y455" s="56">
        <v>0.0</v>
      </c>
      <c r="Z455" s="56">
        <v>4.0</v>
      </c>
      <c r="AA455" s="56">
        <v>16.0</v>
      </c>
      <c r="AB455" s="56">
        <v>0.0</v>
      </c>
      <c r="AC455" s="56">
        <v>0.0</v>
      </c>
      <c r="AD455" s="56">
        <v>3.0</v>
      </c>
      <c r="AE455" s="56">
        <v>1.0</v>
      </c>
      <c r="AF455" s="55" t="s">
        <v>61</v>
      </c>
      <c r="AG455" s="114" t="b">
        <v>0</v>
      </c>
      <c r="AH455" s="114" t="b">
        <v>0</v>
      </c>
      <c r="AI455" s="114" t="b">
        <v>0</v>
      </c>
      <c r="AJ455" s="114" t="b">
        <v>0</v>
      </c>
      <c r="AK455" s="114" t="b">
        <v>0</v>
      </c>
      <c r="AL455" s="114" t="b">
        <v>0</v>
      </c>
      <c r="AM455" s="231" t="s">
        <v>143</v>
      </c>
      <c r="AN455" s="268">
        <v>46162.0</v>
      </c>
      <c r="AO455" s="35" t="s">
        <v>2393</v>
      </c>
      <c r="AP455" s="36"/>
      <c r="AQ455" s="37"/>
      <c r="AR455" s="37"/>
      <c r="AS455" s="35"/>
      <c r="AT455" s="39" t="b">
        <v>1</v>
      </c>
      <c r="AU455" s="51" t="b">
        <v>0</v>
      </c>
      <c r="AV455" s="51" t="b">
        <v>0</v>
      </c>
      <c r="AW455" s="40"/>
    </row>
    <row r="456">
      <c r="A456" s="41"/>
      <c r="B456" s="26" t="s">
        <v>2395</v>
      </c>
      <c r="C456" s="74" t="s">
        <v>2396</v>
      </c>
      <c r="D456" s="74" t="s">
        <v>50</v>
      </c>
      <c r="E456" s="75">
        <v>2020.0</v>
      </c>
      <c r="F456" s="74" t="s">
        <v>51</v>
      </c>
      <c r="G456" s="74" t="s">
        <v>52</v>
      </c>
      <c r="H456" s="74" t="s">
        <v>2397</v>
      </c>
      <c r="I456" s="74" t="s">
        <v>2398</v>
      </c>
      <c r="J456" s="74" t="s">
        <v>55</v>
      </c>
      <c r="K456" s="74" t="s">
        <v>2397</v>
      </c>
      <c r="L456" s="74" t="s">
        <v>2399</v>
      </c>
      <c r="M456" s="74" t="s">
        <v>2400</v>
      </c>
      <c r="N456" s="74" t="s">
        <v>76</v>
      </c>
      <c r="O456" s="74" t="s">
        <v>59</v>
      </c>
      <c r="P456" s="269" t="s">
        <v>2401</v>
      </c>
      <c r="Q456" s="77">
        <v>46162.63576388889</v>
      </c>
      <c r="R456" s="77">
        <v>46162.693460648145</v>
      </c>
      <c r="S456" s="75">
        <v>160.0</v>
      </c>
      <c r="T456" s="77">
        <v>46162.69614583333</v>
      </c>
      <c r="U456" s="75">
        <v>5362.0</v>
      </c>
      <c r="V456" s="75">
        <v>2.0</v>
      </c>
      <c r="W456" s="227">
        <v>6875.0</v>
      </c>
      <c r="X456" s="75">
        <v>1.0</v>
      </c>
      <c r="Y456" s="75">
        <v>6.0</v>
      </c>
      <c r="Z456" s="75">
        <v>3.0</v>
      </c>
      <c r="AA456" s="75">
        <v>2.0</v>
      </c>
      <c r="AB456" s="75">
        <v>0.0</v>
      </c>
      <c r="AC456" s="75">
        <v>0.0</v>
      </c>
      <c r="AD456" s="75">
        <v>0.0</v>
      </c>
      <c r="AE456" s="75">
        <v>0.0</v>
      </c>
      <c r="AF456" s="74" t="s">
        <v>61</v>
      </c>
      <c r="AG456" s="228" t="b">
        <v>0</v>
      </c>
      <c r="AH456" s="228" t="b">
        <v>0</v>
      </c>
      <c r="AI456" s="228" t="b">
        <v>0</v>
      </c>
      <c r="AJ456" s="228" t="b">
        <v>0</v>
      </c>
      <c r="AK456" s="228" t="b">
        <v>0</v>
      </c>
      <c r="AL456" s="228" t="b">
        <v>0</v>
      </c>
      <c r="AM456" s="270"/>
      <c r="AN456" s="268">
        <v>46162.0</v>
      </c>
      <c r="AO456" s="35" t="s">
        <v>2400</v>
      </c>
      <c r="AP456" s="36" t="s">
        <v>62</v>
      </c>
      <c r="AQ456" s="37"/>
      <c r="AR456" s="37" t="s">
        <v>264</v>
      </c>
      <c r="AS456" s="35" t="s">
        <v>2402</v>
      </c>
      <c r="AT456" s="39" t="b">
        <v>0</v>
      </c>
      <c r="AU456" s="39" t="b">
        <v>1</v>
      </c>
      <c r="AV456" s="39" t="b">
        <v>1</v>
      </c>
      <c r="AW456" s="40"/>
    </row>
    <row r="457">
      <c r="A457" s="41"/>
      <c r="B457" s="26" t="s">
        <v>2403</v>
      </c>
      <c r="C457" s="74" t="s">
        <v>2396</v>
      </c>
      <c r="D457" s="74" t="s">
        <v>50</v>
      </c>
      <c r="E457" s="75">
        <v>2020.0</v>
      </c>
      <c r="F457" s="74" t="s">
        <v>51</v>
      </c>
      <c r="G457" s="74" t="s">
        <v>52</v>
      </c>
      <c r="H457" s="74" t="s">
        <v>2397</v>
      </c>
      <c r="I457" s="74" t="s">
        <v>2398</v>
      </c>
      <c r="J457" s="74" t="s">
        <v>55</v>
      </c>
      <c r="K457" s="74" t="s">
        <v>2397</v>
      </c>
      <c r="L457" s="74" t="s">
        <v>2399</v>
      </c>
      <c r="M457" s="74" t="s">
        <v>2404</v>
      </c>
      <c r="N457" s="74" t="s">
        <v>76</v>
      </c>
      <c r="O457" s="74" t="s">
        <v>59</v>
      </c>
      <c r="P457" s="269" t="s">
        <v>2405</v>
      </c>
      <c r="Q457" s="77">
        <v>46162.70924768518</v>
      </c>
      <c r="R457" s="77">
        <v>46162.71380787037</v>
      </c>
      <c r="S457" s="75">
        <v>351.0</v>
      </c>
      <c r="T457" s="77">
        <v>46162.717881944445</v>
      </c>
      <c r="U457" s="75">
        <v>1406.0</v>
      </c>
      <c r="V457" s="75">
        <v>2.0</v>
      </c>
      <c r="W457" s="227">
        <v>6025.0</v>
      </c>
      <c r="X457" s="75">
        <v>1.0</v>
      </c>
      <c r="Y457" s="75">
        <v>3.0</v>
      </c>
      <c r="Z457" s="75">
        <v>1.0</v>
      </c>
      <c r="AA457" s="75">
        <v>2.0</v>
      </c>
      <c r="AB457" s="75">
        <v>0.0</v>
      </c>
      <c r="AC457" s="75">
        <v>0.0</v>
      </c>
      <c r="AD457" s="75">
        <v>0.0</v>
      </c>
      <c r="AE457" s="75">
        <v>0.0</v>
      </c>
      <c r="AF457" s="74" t="s">
        <v>61</v>
      </c>
      <c r="AG457" s="228" t="b">
        <v>0</v>
      </c>
      <c r="AH457" s="228" t="b">
        <v>0</v>
      </c>
      <c r="AI457" s="228" t="b">
        <v>0</v>
      </c>
      <c r="AJ457" s="228" t="b">
        <v>0</v>
      </c>
      <c r="AK457" s="228" t="b">
        <v>0</v>
      </c>
      <c r="AL457" s="228" t="b">
        <v>0</v>
      </c>
      <c r="AM457" s="246" t="s">
        <v>2073</v>
      </c>
      <c r="AN457" s="100">
        <v>46162.0</v>
      </c>
      <c r="AO457" s="35" t="s">
        <v>2404</v>
      </c>
      <c r="AP457" s="36"/>
      <c r="AQ457" s="37"/>
      <c r="AR457" s="37"/>
      <c r="AS457" s="50"/>
      <c r="AT457" s="39" t="b">
        <v>1</v>
      </c>
      <c r="AU457" s="51" t="b">
        <v>0</v>
      </c>
      <c r="AV457" s="51" t="b">
        <v>0</v>
      </c>
      <c r="AW457" s="40"/>
    </row>
    <row r="458">
      <c r="A458" s="41"/>
      <c r="B458" s="26" t="s">
        <v>2406</v>
      </c>
      <c r="C458" s="55" t="s">
        <v>1684</v>
      </c>
      <c r="D458" s="55" t="s">
        <v>50</v>
      </c>
      <c r="E458" s="56">
        <v>2020.0</v>
      </c>
      <c r="F458" s="55" t="s">
        <v>51</v>
      </c>
      <c r="G458" s="55" t="s">
        <v>52</v>
      </c>
      <c r="H458" s="55" t="s">
        <v>1685</v>
      </c>
      <c r="I458" s="55" t="s">
        <v>1686</v>
      </c>
      <c r="J458" s="55" t="s">
        <v>55</v>
      </c>
      <c r="K458" s="55" t="s">
        <v>1685</v>
      </c>
      <c r="L458" s="55" t="s">
        <v>1691</v>
      </c>
      <c r="M458" s="55" t="s">
        <v>2407</v>
      </c>
      <c r="N458" s="55" t="s">
        <v>76</v>
      </c>
      <c r="O458" s="55" t="s">
        <v>59</v>
      </c>
      <c r="P458" s="267" t="s">
        <v>2408</v>
      </c>
      <c r="Q458" s="59">
        <v>46162.52453703704</v>
      </c>
      <c r="R458" s="59">
        <v>46162.52674768519</v>
      </c>
      <c r="S458" s="56">
        <v>168.0</v>
      </c>
      <c r="T458" s="59">
        <v>46162.530810185184</v>
      </c>
      <c r="U458" s="56">
        <v>625.0</v>
      </c>
      <c r="V458" s="56">
        <v>2.0</v>
      </c>
      <c r="W458" s="113">
        <v>5955.0</v>
      </c>
      <c r="X458" s="56">
        <v>4.0</v>
      </c>
      <c r="Y458" s="56">
        <v>5.0</v>
      </c>
      <c r="Z458" s="56">
        <v>0.0</v>
      </c>
      <c r="AA458" s="56">
        <v>3.0</v>
      </c>
      <c r="AB458" s="56">
        <v>0.0</v>
      </c>
      <c r="AC458" s="56">
        <v>0.0</v>
      </c>
      <c r="AD458" s="56">
        <v>0.0</v>
      </c>
      <c r="AE458" s="56">
        <v>0.0</v>
      </c>
      <c r="AF458" s="55" t="s">
        <v>61</v>
      </c>
      <c r="AG458" s="114" t="b">
        <v>0</v>
      </c>
      <c r="AH458" s="114" t="b">
        <v>0</v>
      </c>
      <c r="AI458" s="114" t="b">
        <v>0</v>
      </c>
      <c r="AJ458" s="114" t="b">
        <v>0</v>
      </c>
      <c r="AK458" s="114" t="b">
        <v>0</v>
      </c>
      <c r="AL458" s="114" t="b">
        <v>0</v>
      </c>
      <c r="AM458" s="58"/>
      <c r="AN458" s="100">
        <v>46162.0</v>
      </c>
      <c r="AO458" s="35" t="s">
        <v>2407</v>
      </c>
      <c r="AP458" s="36"/>
      <c r="AQ458" s="37"/>
      <c r="AR458" s="37"/>
      <c r="AS458" s="35" t="s">
        <v>2409</v>
      </c>
      <c r="AT458" s="39" t="b">
        <v>0</v>
      </c>
      <c r="AU458" s="39" t="b">
        <v>1</v>
      </c>
      <c r="AV458" s="51" t="b">
        <v>0</v>
      </c>
      <c r="AW458" s="40"/>
    </row>
    <row r="459">
      <c r="A459" s="41"/>
      <c r="B459" s="26" t="s">
        <v>2410</v>
      </c>
      <c r="C459" s="55" t="s">
        <v>1684</v>
      </c>
      <c r="D459" s="55" t="s">
        <v>50</v>
      </c>
      <c r="E459" s="56">
        <v>2020.0</v>
      </c>
      <c r="F459" s="55" t="s">
        <v>51</v>
      </c>
      <c r="G459" s="55" t="s">
        <v>52</v>
      </c>
      <c r="H459" s="55" t="s">
        <v>1685</v>
      </c>
      <c r="I459" s="55" t="s">
        <v>1686</v>
      </c>
      <c r="J459" s="55" t="s">
        <v>55</v>
      </c>
      <c r="K459" s="55" t="s">
        <v>1685</v>
      </c>
      <c r="L459" s="55" t="s">
        <v>1691</v>
      </c>
      <c r="M459" s="55" t="s">
        <v>2411</v>
      </c>
      <c r="N459" s="55" t="s">
        <v>76</v>
      </c>
      <c r="O459" s="55" t="s">
        <v>59</v>
      </c>
      <c r="P459" s="267" t="s">
        <v>2412</v>
      </c>
      <c r="Q459" s="59">
        <v>46162.54708333333</v>
      </c>
      <c r="R459" s="59">
        <v>46162.54902777778</v>
      </c>
      <c r="S459" s="56">
        <v>152.0</v>
      </c>
      <c r="T459" s="59">
        <v>46162.55815972222</v>
      </c>
      <c r="U459" s="56">
        <v>1031.0</v>
      </c>
      <c r="V459" s="56">
        <v>2.0</v>
      </c>
      <c r="W459" s="113">
        <v>5345.0</v>
      </c>
      <c r="X459" s="56">
        <v>4.0</v>
      </c>
      <c r="Y459" s="56">
        <v>5.0</v>
      </c>
      <c r="Z459" s="56">
        <v>0.0</v>
      </c>
      <c r="AA459" s="56">
        <v>3.0</v>
      </c>
      <c r="AB459" s="56">
        <v>0.0</v>
      </c>
      <c r="AC459" s="56">
        <v>0.0</v>
      </c>
      <c r="AD459" s="56">
        <v>0.0</v>
      </c>
      <c r="AE459" s="56">
        <v>0.0</v>
      </c>
      <c r="AF459" s="55" t="s">
        <v>61</v>
      </c>
      <c r="AG459" s="114" t="b">
        <v>0</v>
      </c>
      <c r="AH459" s="114" t="b">
        <v>0</v>
      </c>
      <c r="AI459" s="114" t="b">
        <v>0</v>
      </c>
      <c r="AJ459" s="114" t="b">
        <v>0</v>
      </c>
      <c r="AK459" s="114" t="b">
        <v>0</v>
      </c>
      <c r="AL459" s="114" t="b">
        <v>0</v>
      </c>
      <c r="AM459" s="231" t="s">
        <v>469</v>
      </c>
      <c r="AN459" s="100">
        <v>46162.0</v>
      </c>
      <c r="AO459" s="35" t="s">
        <v>2411</v>
      </c>
      <c r="AP459" s="36"/>
      <c r="AQ459" s="37"/>
      <c r="AR459" s="37"/>
      <c r="AS459" s="35"/>
      <c r="AT459" s="39" t="b">
        <v>1</v>
      </c>
      <c r="AU459" s="51" t="b">
        <v>0</v>
      </c>
      <c r="AV459" s="51" t="b">
        <v>0</v>
      </c>
      <c r="AW459" s="40"/>
    </row>
    <row r="460">
      <c r="A460" s="41"/>
      <c r="B460" s="26" t="s">
        <v>2413</v>
      </c>
      <c r="C460" s="74" t="s">
        <v>2414</v>
      </c>
      <c r="D460" s="74" t="s">
        <v>50</v>
      </c>
      <c r="E460" s="75">
        <v>2019.0</v>
      </c>
      <c r="F460" s="74" t="s">
        <v>51</v>
      </c>
      <c r="G460" s="74" t="s">
        <v>71</v>
      </c>
      <c r="H460" s="74" t="s">
        <v>2415</v>
      </c>
      <c r="I460" s="74" t="s">
        <v>2416</v>
      </c>
      <c r="J460" s="74" t="s">
        <v>98</v>
      </c>
      <c r="K460" s="74" t="s">
        <v>2415</v>
      </c>
      <c r="L460" s="74" t="s">
        <v>402</v>
      </c>
      <c r="M460" s="74" t="s">
        <v>2417</v>
      </c>
      <c r="N460" s="74" t="s">
        <v>404</v>
      </c>
      <c r="O460" s="74" t="s">
        <v>59</v>
      </c>
      <c r="P460" s="269" t="s">
        <v>2418</v>
      </c>
      <c r="Q460" s="77">
        <v>46163.000601851854</v>
      </c>
      <c r="R460" s="77">
        <v>46163.002280092594</v>
      </c>
      <c r="S460" s="75">
        <v>97.0</v>
      </c>
      <c r="T460" s="77">
        <v>46163.00435185185</v>
      </c>
      <c r="U460" s="75">
        <v>390.0</v>
      </c>
      <c r="V460" s="75">
        <v>3.0</v>
      </c>
      <c r="W460" s="227">
        <v>2317.5</v>
      </c>
      <c r="X460" s="75">
        <v>2.0</v>
      </c>
      <c r="Y460" s="75">
        <v>0.0</v>
      </c>
      <c r="Z460" s="75">
        <v>2.0</v>
      </c>
      <c r="AA460" s="75">
        <v>0.0</v>
      </c>
      <c r="AB460" s="75">
        <v>0.0</v>
      </c>
      <c r="AC460" s="75">
        <v>0.0</v>
      </c>
      <c r="AD460" s="75">
        <v>0.0</v>
      </c>
      <c r="AE460" s="75">
        <v>0.0</v>
      </c>
      <c r="AF460" s="74" t="s">
        <v>61</v>
      </c>
      <c r="AG460" s="228" t="b">
        <v>0</v>
      </c>
      <c r="AH460" s="228" t="b">
        <v>0</v>
      </c>
      <c r="AI460" s="228" t="b">
        <v>0</v>
      </c>
      <c r="AJ460" s="228" t="b">
        <v>0</v>
      </c>
      <c r="AK460" s="228" t="b">
        <v>0</v>
      </c>
      <c r="AL460" s="228" t="b">
        <v>0</v>
      </c>
      <c r="AM460" s="229"/>
      <c r="AN460" s="100">
        <v>46162.0</v>
      </c>
      <c r="AO460" s="35" t="s">
        <v>2417</v>
      </c>
      <c r="AP460" s="36"/>
      <c r="AQ460" s="37"/>
      <c r="AR460" s="37"/>
      <c r="AS460" s="35"/>
      <c r="AT460" s="39" t="b">
        <v>1</v>
      </c>
      <c r="AU460" s="51" t="b">
        <v>0</v>
      </c>
      <c r="AV460" s="51" t="b">
        <v>0</v>
      </c>
      <c r="AW460" s="40"/>
    </row>
    <row r="461">
      <c r="A461" s="41"/>
      <c r="B461" s="26" t="s">
        <v>2419</v>
      </c>
      <c r="C461" s="74" t="s">
        <v>2414</v>
      </c>
      <c r="D461" s="74" t="s">
        <v>50</v>
      </c>
      <c r="E461" s="75">
        <v>2019.0</v>
      </c>
      <c r="F461" s="74" t="s">
        <v>51</v>
      </c>
      <c r="G461" s="74" t="s">
        <v>52</v>
      </c>
      <c r="H461" s="74" t="s">
        <v>2415</v>
      </c>
      <c r="I461" s="74" t="s">
        <v>2416</v>
      </c>
      <c r="J461" s="74" t="s">
        <v>55</v>
      </c>
      <c r="K461" s="74" t="s">
        <v>2415</v>
      </c>
      <c r="L461" s="74" t="s">
        <v>2420</v>
      </c>
      <c r="M461" s="74" t="s">
        <v>2421</v>
      </c>
      <c r="N461" s="74" t="s">
        <v>58</v>
      </c>
      <c r="O461" s="74" t="s">
        <v>59</v>
      </c>
      <c r="P461" s="269" t="s">
        <v>2422</v>
      </c>
      <c r="Q461" s="77">
        <v>46163.02648148148</v>
      </c>
      <c r="R461" s="77">
        <v>46163.02787037037</v>
      </c>
      <c r="S461" s="75">
        <v>102.0</v>
      </c>
      <c r="T461" s="77">
        <v>46163.031064814815</v>
      </c>
      <c r="U461" s="75">
        <v>1036.0</v>
      </c>
      <c r="V461" s="75">
        <v>4.0</v>
      </c>
      <c r="W461" s="227">
        <v>1617.5</v>
      </c>
      <c r="X461" s="75">
        <v>1.0</v>
      </c>
      <c r="Y461" s="75">
        <v>0.0</v>
      </c>
      <c r="Z461" s="75">
        <v>2.0</v>
      </c>
      <c r="AA461" s="75">
        <v>0.0</v>
      </c>
      <c r="AB461" s="75">
        <v>0.0</v>
      </c>
      <c r="AC461" s="75">
        <v>0.0</v>
      </c>
      <c r="AD461" s="75">
        <v>0.0</v>
      </c>
      <c r="AE461" s="75">
        <v>0.0</v>
      </c>
      <c r="AF461" s="74" t="s">
        <v>61</v>
      </c>
      <c r="AG461" s="228" t="b">
        <v>0</v>
      </c>
      <c r="AH461" s="228" t="b">
        <v>0</v>
      </c>
      <c r="AI461" s="228" t="b">
        <v>0</v>
      </c>
      <c r="AJ461" s="228" t="b">
        <v>0</v>
      </c>
      <c r="AK461" s="228" t="b">
        <v>0</v>
      </c>
      <c r="AL461" s="228" t="b">
        <v>0</v>
      </c>
      <c r="AM461" s="246" t="s">
        <v>891</v>
      </c>
      <c r="AN461" s="100">
        <v>46162.0</v>
      </c>
      <c r="AO461" s="35" t="s">
        <v>2421</v>
      </c>
      <c r="AP461" s="36"/>
      <c r="AQ461" s="37"/>
      <c r="AR461" s="37"/>
      <c r="AS461" s="35" t="s">
        <v>1760</v>
      </c>
      <c r="AT461" s="39" t="b">
        <v>1</v>
      </c>
      <c r="AU461" s="51" t="b">
        <v>0</v>
      </c>
      <c r="AV461" s="51" t="b">
        <v>0</v>
      </c>
      <c r="AW461" s="40"/>
    </row>
    <row r="462">
      <c r="A462" s="41"/>
      <c r="B462" s="26" t="s">
        <v>2423</v>
      </c>
      <c r="C462" s="55" t="s">
        <v>2424</v>
      </c>
      <c r="D462" s="55" t="s">
        <v>50</v>
      </c>
      <c r="E462" s="56">
        <v>2019.0</v>
      </c>
      <c r="F462" s="55" t="s">
        <v>51</v>
      </c>
      <c r="G462" s="55" t="s">
        <v>52</v>
      </c>
      <c r="H462" s="55" t="s">
        <v>2415</v>
      </c>
      <c r="I462" s="55" t="s">
        <v>2416</v>
      </c>
      <c r="J462" s="55" t="s">
        <v>55</v>
      </c>
      <c r="K462" s="55" t="s">
        <v>2415</v>
      </c>
      <c r="L462" s="55" t="s">
        <v>2420</v>
      </c>
      <c r="M462" s="55" t="s">
        <v>2425</v>
      </c>
      <c r="N462" s="55" t="s">
        <v>58</v>
      </c>
      <c r="O462" s="55" t="s">
        <v>59</v>
      </c>
      <c r="P462" s="267" t="s">
        <v>2426</v>
      </c>
      <c r="Q462" s="59">
        <v>46163.03361111111</v>
      </c>
      <c r="R462" s="59">
        <v>46163.03579861111</v>
      </c>
      <c r="S462" s="56">
        <v>145.0</v>
      </c>
      <c r="T462" s="59">
        <v>46163.03795138889</v>
      </c>
      <c r="U462" s="56">
        <v>1608.0</v>
      </c>
      <c r="V462" s="56">
        <v>4.0</v>
      </c>
      <c r="W462" s="113">
        <v>2122.5</v>
      </c>
      <c r="X462" s="56">
        <v>1.0</v>
      </c>
      <c r="Y462" s="56">
        <v>1.0</v>
      </c>
      <c r="Z462" s="56">
        <v>1.0</v>
      </c>
      <c r="AA462" s="56">
        <v>2.0</v>
      </c>
      <c r="AB462" s="56">
        <v>0.0</v>
      </c>
      <c r="AC462" s="56">
        <v>0.0</v>
      </c>
      <c r="AD462" s="56">
        <v>0.0</v>
      </c>
      <c r="AE462" s="56">
        <v>0.0</v>
      </c>
      <c r="AF462" s="55" t="s">
        <v>61</v>
      </c>
      <c r="AG462" s="114" t="b">
        <v>0</v>
      </c>
      <c r="AH462" s="114" t="b">
        <v>0</v>
      </c>
      <c r="AI462" s="114" t="b">
        <v>0</v>
      </c>
      <c r="AJ462" s="114" t="b">
        <v>0</v>
      </c>
      <c r="AK462" s="114" t="b">
        <v>0</v>
      </c>
      <c r="AL462" s="114" t="b">
        <v>0</v>
      </c>
      <c r="AM462" s="58"/>
      <c r="AN462" s="100">
        <v>46162.0</v>
      </c>
      <c r="AO462" s="35" t="s">
        <v>2425</v>
      </c>
      <c r="AP462" s="36" t="s">
        <v>62</v>
      </c>
      <c r="AQ462" s="37"/>
      <c r="AR462" s="37" t="s">
        <v>2427</v>
      </c>
      <c r="AS462" s="35" t="s">
        <v>2428</v>
      </c>
      <c r="AT462" s="39" t="b">
        <v>0</v>
      </c>
      <c r="AU462" s="39" t="b">
        <v>1</v>
      </c>
      <c r="AV462" s="51" t="b">
        <v>0</v>
      </c>
      <c r="AW462" s="40"/>
    </row>
    <row r="463">
      <c r="A463" s="41"/>
      <c r="B463" s="26" t="s">
        <v>2429</v>
      </c>
      <c r="C463" s="55" t="s">
        <v>2424</v>
      </c>
      <c r="D463" s="55" t="s">
        <v>50</v>
      </c>
      <c r="E463" s="56">
        <v>2019.0</v>
      </c>
      <c r="F463" s="55" t="s">
        <v>51</v>
      </c>
      <c r="G463" s="55" t="s">
        <v>52</v>
      </c>
      <c r="H463" s="55" t="s">
        <v>2415</v>
      </c>
      <c r="I463" s="55" t="s">
        <v>2416</v>
      </c>
      <c r="J463" s="55" t="s">
        <v>98</v>
      </c>
      <c r="K463" s="55" t="s">
        <v>2415</v>
      </c>
      <c r="L463" s="55" t="s">
        <v>402</v>
      </c>
      <c r="M463" s="55" t="s">
        <v>2430</v>
      </c>
      <c r="N463" s="55" t="s">
        <v>404</v>
      </c>
      <c r="O463" s="55" t="s">
        <v>59</v>
      </c>
      <c r="P463" s="267" t="s">
        <v>2431</v>
      </c>
      <c r="Q463" s="59">
        <v>46163.03729166667</v>
      </c>
      <c r="R463" s="59">
        <v>46163.03878472222</v>
      </c>
      <c r="S463" s="56">
        <v>115.0</v>
      </c>
      <c r="T463" s="59">
        <v>46163.04293981481</v>
      </c>
      <c r="U463" s="56">
        <v>611.0</v>
      </c>
      <c r="V463" s="56">
        <v>4.0</v>
      </c>
      <c r="W463" s="113">
        <v>1497.5</v>
      </c>
      <c r="X463" s="56">
        <v>1.0</v>
      </c>
      <c r="Y463" s="56">
        <v>1.0</v>
      </c>
      <c r="Z463" s="56">
        <v>0.0</v>
      </c>
      <c r="AA463" s="56">
        <v>2.0</v>
      </c>
      <c r="AB463" s="56">
        <v>0.0</v>
      </c>
      <c r="AC463" s="56">
        <v>0.0</v>
      </c>
      <c r="AD463" s="56">
        <v>0.0</v>
      </c>
      <c r="AE463" s="56">
        <v>0.0</v>
      </c>
      <c r="AF463" s="55" t="s">
        <v>61</v>
      </c>
      <c r="AG463" s="114" t="b">
        <v>0</v>
      </c>
      <c r="AH463" s="114" t="b">
        <v>0</v>
      </c>
      <c r="AI463" s="114" t="b">
        <v>0</v>
      </c>
      <c r="AJ463" s="114" t="b">
        <v>0</v>
      </c>
      <c r="AK463" s="114" t="b">
        <v>0</v>
      </c>
      <c r="AL463" s="114" t="b">
        <v>0</v>
      </c>
      <c r="AM463" s="231" t="s">
        <v>914</v>
      </c>
      <c r="AN463" s="100">
        <v>46162.0</v>
      </c>
      <c r="AO463" s="35" t="s">
        <v>2430</v>
      </c>
      <c r="AP463" s="36"/>
      <c r="AQ463" s="37"/>
      <c r="AR463" s="37"/>
      <c r="AS463" s="50"/>
      <c r="AT463" s="39" t="b">
        <v>1</v>
      </c>
      <c r="AU463" s="51" t="b">
        <v>0</v>
      </c>
      <c r="AV463" s="51" t="b">
        <v>0</v>
      </c>
      <c r="AW463" s="40"/>
    </row>
    <row r="464">
      <c r="A464" s="41"/>
      <c r="B464" s="26" t="s">
        <v>2432</v>
      </c>
      <c r="C464" s="74" t="s">
        <v>2433</v>
      </c>
      <c r="D464" s="74" t="s">
        <v>50</v>
      </c>
      <c r="E464" s="75">
        <v>2019.0</v>
      </c>
      <c r="F464" s="74" t="s">
        <v>51</v>
      </c>
      <c r="G464" s="74" t="s">
        <v>52</v>
      </c>
      <c r="H464" s="74" t="s">
        <v>2434</v>
      </c>
      <c r="I464" s="74" t="s">
        <v>2435</v>
      </c>
      <c r="J464" s="74" t="s">
        <v>98</v>
      </c>
      <c r="K464" s="74" t="s">
        <v>2434</v>
      </c>
      <c r="L464" s="270"/>
      <c r="M464" s="74" t="s">
        <v>2436</v>
      </c>
      <c r="N464" s="74" t="s">
        <v>100</v>
      </c>
      <c r="O464" s="74" t="s">
        <v>59</v>
      </c>
      <c r="P464" s="269" t="s">
        <v>2437</v>
      </c>
      <c r="Q464" s="77">
        <v>46162.90020833333</v>
      </c>
      <c r="R464" s="77">
        <v>46162.905590277776</v>
      </c>
      <c r="S464" s="75">
        <v>432.0</v>
      </c>
      <c r="T464" s="77">
        <v>46162.90850694444</v>
      </c>
      <c r="U464" s="75">
        <v>788.0</v>
      </c>
      <c r="V464" s="75">
        <v>3.0</v>
      </c>
      <c r="W464" s="227">
        <v>2475.0</v>
      </c>
      <c r="X464" s="75">
        <v>3.0</v>
      </c>
      <c r="Y464" s="75">
        <v>0.0</v>
      </c>
      <c r="Z464" s="75">
        <v>1.0</v>
      </c>
      <c r="AA464" s="75">
        <v>2.0</v>
      </c>
      <c r="AB464" s="75">
        <v>0.0</v>
      </c>
      <c r="AC464" s="75">
        <v>0.0</v>
      </c>
      <c r="AD464" s="75">
        <v>0.0</v>
      </c>
      <c r="AE464" s="75">
        <v>0.0</v>
      </c>
      <c r="AF464" s="74" t="s">
        <v>61</v>
      </c>
      <c r="AG464" s="228" t="b">
        <v>0</v>
      </c>
      <c r="AH464" s="228" t="b">
        <v>0</v>
      </c>
      <c r="AI464" s="228" t="b">
        <v>0</v>
      </c>
      <c r="AJ464" s="228" t="b">
        <v>0</v>
      </c>
      <c r="AK464" s="228" t="b">
        <v>0</v>
      </c>
      <c r="AL464" s="228" t="b">
        <v>0</v>
      </c>
      <c r="AM464" s="270"/>
      <c r="AN464" s="100">
        <v>46162.0</v>
      </c>
      <c r="AO464" s="35" t="s">
        <v>2436</v>
      </c>
      <c r="AP464" s="36"/>
      <c r="AQ464" s="37"/>
      <c r="AR464" s="37"/>
      <c r="AS464" s="50"/>
      <c r="AT464" s="39" t="b">
        <v>1</v>
      </c>
      <c r="AU464" s="51" t="b">
        <v>0</v>
      </c>
      <c r="AV464" s="51" t="b">
        <v>0</v>
      </c>
      <c r="AW464" s="40"/>
    </row>
    <row r="465">
      <c r="A465" s="41"/>
      <c r="B465" s="26" t="s">
        <v>2438</v>
      </c>
      <c r="C465" s="74" t="s">
        <v>2433</v>
      </c>
      <c r="D465" s="74" t="s">
        <v>50</v>
      </c>
      <c r="E465" s="75">
        <v>2019.0</v>
      </c>
      <c r="F465" s="74" t="s">
        <v>51</v>
      </c>
      <c r="G465" s="74" t="s">
        <v>71</v>
      </c>
      <c r="H465" s="74" t="s">
        <v>2434</v>
      </c>
      <c r="I465" s="74" t="s">
        <v>2435</v>
      </c>
      <c r="J465" s="74" t="s">
        <v>98</v>
      </c>
      <c r="K465" s="74" t="s">
        <v>2434</v>
      </c>
      <c r="L465" s="270"/>
      <c r="M465" s="74" t="s">
        <v>2439</v>
      </c>
      <c r="N465" s="74" t="s">
        <v>100</v>
      </c>
      <c r="O465" s="74" t="s">
        <v>59</v>
      </c>
      <c r="P465" s="269" t="s">
        <v>2440</v>
      </c>
      <c r="Q465" s="77">
        <v>46162.9075</v>
      </c>
      <c r="R465" s="77">
        <v>46162.911145833335</v>
      </c>
      <c r="S465" s="75">
        <v>262.0</v>
      </c>
      <c r="T465" s="77">
        <v>46162.913356481484</v>
      </c>
      <c r="U465" s="75">
        <v>573.0</v>
      </c>
      <c r="V465" s="75">
        <v>4.0</v>
      </c>
      <c r="W465" s="227">
        <v>1690.0</v>
      </c>
      <c r="X465" s="75">
        <v>2.0</v>
      </c>
      <c r="Y465" s="75">
        <v>0.0</v>
      </c>
      <c r="Z465" s="75">
        <v>1.0</v>
      </c>
      <c r="AA465" s="75">
        <v>2.0</v>
      </c>
      <c r="AB465" s="75">
        <v>0.0</v>
      </c>
      <c r="AC465" s="75">
        <v>0.0</v>
      </c>
      <c r="AD465" s="75">
        <v>0.0</v>
      </c>
      <c r="AE465" s="75">
        <v>0.0</v>
      </c>
      <c r="AF465" s="74" t="s">
        <v>61</v>
      </c>
      <c r="AG465" s="228" t="b">
        <v>0</v>
      </c>
      <c r="AH465" s="228" t="b">
        <v>0</v>
      </c>
      <c r="AI465" s="228" t="b">
        <v>0</v>
      </c>
      <c r="AJ465" s="228" t="b">
        <v>0</v>
      </c>
      <c r="AK465" s="228" t="b">
        <v>0</v>
      </c>
      <c r="AL465" s="228" t="b">
        <v>0</v>
      </c>
      <c r="AM465" s="246" t="s">
        <v>2441</v>
      </c>
      <c r="AN465" s="100">
        <v>46162.0</v>
      </c>
      <c r="AO465" s="35" t="s">
        <v>2439</v>
      </c>
      <c r="AP465" s="36"/>
      <c r="AQ465" s="37"/>
      <c r="AR465" s="37"/>
      <c r="AS465" s="35" t="s">
        <v>1760</v>
      </c>
      <c r="AT465" s="39" t="b">
        <v>1</v>
      </c>
      <c r="AU465" s="51" t="b">
        <v>0</v>
      </c>
      <c r="AV465" s="51" t="b">
        <v>0</v>
      </c>
      <c r="AW465" s="40"/>
    </row>
    <row r="466">
      <c r="A466" s="41"/>
      <c r="B466" s="26" t="s">
        <v>2442</v>
      </c>
      <c r="C466" s="55" t="s">
        <v>2443</v>
      </c>
      <c r="D466" s="55" t="s">
        <v>50</v>
      </c>
      <c r="E466" s="56">
        <v>2019.0</v>
      </c>
      <c r="F466" s="55" t="s">
        <v>51</v>
      </c>
      <c r="G466" s="55" t="s">
        <v>52</v>
      </c>
      <c r="H466" s="55" t="s">
        <v>400</v>
      </c>
      <c r="I466" s="55" t="s">
        <v>2416</v>
      </c>
      <c r="J466" s="55" t="s">
        <v>98</v>
      </c>
      <c r="K466" s="55" t="s">
        <v>400</v>
      </c>
      <c r="L466" s="55" t="s">
        <v>402</v>
      </c>
      <c r="M466" s="55" t="s">
        <v>2444</v>
      </c>
      <c r="N466" s="55" t="s">
        <v>404</v>
      </c>
      <c r="O466" s="55" t="s">
        <v>59</v>
      </c>
      <c r="P466" s="267" t="s">
        <v>2445</v>
      </c>
      <c r="Q466" s="59">
        <v>46163.00991898148</v>
      </c>
      <c r="R466" s="59">
        <v>46163.01101851852</v>
      </c>
      <c r="S466" s="56">
        <v>88.0</v>
      </c>
      <c r="T466" s="59">
        <v>46163.01336805556</v>
      </c>
      <c r="U466" s="56">
        <v>361.0</v>
      </c>
      <c r="V466" s="56">
        <v>4.0</v>
      </c>
      <c r="W466" s="113">
        <v>1810.0</v>
      </c>
      <c r="X466" s="56">
        <v>0.0</v>
      </c>
      <c r="Y466" s="56">
        <v>0.0</v>
      </c>
      <c r="Z466" s="56">
        <v>2.0</v>
      </c>
      <c r="AA466" s="56">
        <v>2.0</v>
      </c>
      <c r="AB466" s="56">
        <v>0.0</v>
      </c>
      <c r="AC466" s="56">
        <v>0.0</v>
      </c>
      <c r="AD466" s="56">
        <v>1.0</v>
      </c>
      <c r="AE466" s="56">
        <v>0.0</v>
      </c>
      <c r="AF466" s="55" t="s">
        <v>61</v>
      </c>
      <c r="AG466" s="114" t="b">
        <v>0</v>
      </c>
      <c r="AH466" s="114" t="b">
        <v>0</v>
      </c>
      <c r="AI466" s="114" t="b">
        <v>0</v>
      </c>
      <c r="AJ466" s="114" t="b">
        <v>0</v>
      </c>
      <c r="AK466" s="114" t="b">
        <v>0</v>
      </c>
      <c r="AL466" s="114" t="b">
        <v>0</v>
      </c>
      <c r="AM466" s="58"/>
      <c r="AN466" s="100">
        <v>46162.0</v>
      </c>
      <c r="AO466" s="35" t="s">
        <v>2444</v>
      </c>
      <c r="AP466" s="36" t="s">
        <v>62</v>
      </c>
      <c r="AQ466" s="37"/>
      <c r="AR466" s="37" t="s">
        <v>241</v>
      </c>
      <c r="AS466" s="35" t="s">
        <v>2446</v>
      </c>
      <c r="AT466" s="39" t="b">
        <v>0</v>
      </c>
      <c r="AU466" s="39" t="b">
        <v>1</v>
      </c>
      <c r="AV466" s="51" t="b">
        <v>0</v>
      </c>
      <c r="AW466" s="40"/>
    </row>
    <row r="467">
      <c r="A467" s="41"/>
      <c r="B467" s="26" t="s">
        <v>2447</v>
      </c>
      <c r="C467" s="55" t="s">
        <v>2443</v>
      </c>
      <c r="D467" s="55" t="s">
        <v>50</v>
      </c>
      <c r="E467" s="56">
        <v>2019.0</v>
      </c>
      <c r="F467" s="55" t="s">
        <v>51</v>
      </c>
      <c r="G467" s="55" t="s">
        <v>71</v>
      </c>
      <c r="H467" s="55" t="s">
        <v>400</v>
      </c>
      <c r="I467" s="55" t="s">
        <v>2416</v>
      </c>
      <c r="J467" s="55" t="s">
        <v>55</v>
      </c>
      <c r="K467" s="55" t="s">
        <v>400</v>
      </c>
      <c r="L467" s="55" t="s">
        <v>2420</v>
      </c>
      <c r="M467" s="55" t="s">
        <v>2448</v>
      </c>
      <c r="N467" s="55" t="s">
        <v>58</v>
      </c>
      <c r="O467" s="55" t="s">
        <v>59</v>
      </c>
      <c r="P467" s="267" t="s">
        <v>2449</v>
      </c>
      <c r="Q467" s="59">
        <v>46163.02190972222</v>
      </c>
      <c r="R467" s="59">
        <v>46163.022997685184</v>
      </c>
      <c r="S467" s="56">
        <v>89.0</v>
      </c>
      <c r="T467" s="59">
        <v>46163.02646990741</v>
      </c>
      <c r="U467" s="56">
        <v>643.0</v>
      </c>
      <c r="V467" s="56">
        <v>5.0</v>
      </c>
      <c r="W467" s="113">
        <v>222.5</v>
      </c>
      <c r="X467" s="56">
        <v>0.0</v>
      </c>
      <c r="Y467" s="56">
        <v>0.0</v>
      </c>
      <c r="Z467" s="56">
        <v>0.0</v>
      </c>
      <c r="AA467" s="56">
        <v>2.0</v>
      </c>
      <c r="AB467" s="56">
        <v>0.0</v>
      </c>
      <c r="AC467" s="56">
        <v>0.0</v>
      </c>
      <c r="AD467" s="56">
        <v>0.0</v>
      </c>
      <c r="AE467" s="56">
        <v>0.0</v>
      </c>
      <c r="AF467" s="55" t="s">
        <v>61</v>
      </c>
      <c r="AG467" s="114" t="b">
        <v>0</v>
      </c>
      <c r="AH467" s="114" t="b">
        <v>0</v>
      </c>
      <c r="AI467" s="114" t="b">
        <v>0</v>
      </c>
      <c r="AJ467" s="114" t="b">
        <v>0</v>
      </c>
      <c r="AK467" s="114" t="b">
        <v>0</v>
      </c>
      <c r="AL467" s="114" t="b">
        <v>0</v>
      </c>
      <c r="AM467" s="231" t="s">
        <v>2450</v>
      </c>
      <c r="AN467" s="100">
        <v>46162.0</v>
      </c>
      <c r="AO467" s="35" t="s">
        <v>2448</v>
      </c>
      <c r="AP467" s="36"/>
      <c r="AQ467" s="37"/>
      <c r="AR467" s="37"/>
      <c r="AS467" s="50"/>
      <c r="AT467" s="39" t="b">
        <v>1</v>
      </c>
      <c r="AU467" s="51" t="b">
        <v>0</v>
      </c>
      <c r="AV467" s="51" t="b">
        <v>0</v>
      </c>
      <c r="AW467" s="40"/>
    </row>
    <row r="468">
      <c r="A468" s="271"/>
      <c r="B468" s="26" t="s">
        <v>2451</v>
      </c>
      <c r="C468" s="74" t="s">
        <v>2452</v>
      </c>
      <c r="D468" s="74" t="s">
        <v>50</v>
      </c>
      <c r="E468" s="75">
        <v>2021.0</v>
      </c>
      <c r="F468" s="74" t="s">
        <v>146</v>
      </c>
      <c r="G468" s="74" t="s">
        <v>156</v>
      </c>
      <c r="H468" s="74" t="s">
        <v>2453</v>
      </c>
      <c r="I468" s="74" t="s">
        <v>2454</v>
      </c>
      <c r="J468" s="74" t="s">
        <v>55</v>
      </c>
      <c r="K468" s="74" t="s">
        <v>2453</v>
      </c>
      <c r="L468" s="74" t="s">
        <v>2455</v>
      </c>
      <c r="M468" s="74" t="s">
        <v>2456</v>
      </c>
      <c r="N468" s="74" t="s">
        <v>58</v>
      </c>
      <c r="O468" s="74" t="s">
        <v>59</v>
      </c>
      <c r="P468" s="269" t="s">
        <v>2457</v>
      </c>
      <c r="Q468" s="77">
        <v>46162.68883101852</v>
      </c>
      <c r="R468" s="77">
        <v>46162.69510416667</v>
      </c>
      <c r="S468" s="75">
        <v>220.0</v>
      </c>
      <c r="T468" s="77">
        <v>46162.69962962963</v>
      </c>
      <c r="U468" s="75">
        <v>1101.0</v>
      </c>
      <c r="V468" s="75">
        <v>1.0</v>
      </c>
      <c r="W468" s="227">
        <v>16187.5</v>
      </c>
      <c r="X468" s="75">
        <v>14.0</v>
      </c>
      <c r="Y468" s="75">
        <v>4.0</v>
      </c>
      <c r="Z468" s="75">
        <v>13.0</v>
      </c>
      <c r="AA468" s="75">
        <v>5.0</v>
      </c>
      <c r="AB468" s="75">
        <v>0.0</v>
      </c>
      <c r="AC468" s="75">
        <v>0.0</v>
      </c>
      <c r="AD468" s="75">
        <v>2.0</v>
      </c>
      <c r="AE468" s="75">
        <v>0.0</v>
      </c>
      <c r="AF468" s="74" t="s">
        <v>61</v>
      </c>
      <c r="AG468" s="228" t="b">
        <v>1</v>
      </c>
      <c r="AH468" s="228" t="b">
        <v>0</v>
      </c>
      <c r="AI468" s="228" t="b">
        <v>1</v>
      </c>
      <c r="AJ468" s="228" t="b">
        <v>0</v>
      </c>
      <c r="AK468" s="228" t="b">
        <v>0</v>
      </c>
      <c r="AL468" s="228" t="b">
        <v>0</v>
      </c>
      <c r="AM468" s="229"/>
      <c r="AN468" s="100">
        <v>46162.0</v>
      </c>
      <c r="AO468" s="35" t="s">
        <v>2456</v>
      </c>
      <c r="AP468" s="36"/>
      <c r="AQ468" s="37"/>
      <c r="AR468" s="37" t="s">
        <v>506</v>
      </c>
      <c r="AS468" s="35" t="s">
        <v>2458</v>
      </c>
      <c r="AT468" s="39" t="b">
        <v>0</v>
      </c>
      <c r="AU468" s="39" t="b">
        <v>1</v>
      </c>
      <c r="AV468" s="51" t="b">
        <v>0</v>
      </c>
      <c r="AW468" s="272" t="s">
        <v>2459</v>
      </c>
    </row>
    <row r="469">
      <c r="A469" s="271"/>
      <c r="B469" s="26" t="s">
        <v>2460</v>
      </c>
      <c r="C469" s="74" t="s">
        <v>2452</v>
      </c>
      <c r="D469" s="74" t="s">
        <v>50</v>
      </c>
      <c r="E469" s="75">
        <v>2021.0</v>
      </c>
      <c r="F469" s="74" t="s">
        <v>146</v>
      </c>
      <c r="G469" s="74" t="s">
        <v>156</v>
      </c>
      <c r="H469" s="74" t="s">
        <v>2453</v>
      </c>
      <c r="I469" s="74" t="s">
        <v>2454</v>
      </c>
      <c r="J469" s="74" t="s">
        <v>55</v>
      </c>
      <c r="K469" s="74" t="s">
        <v>2453</v>
      </c>
      <c r="L469" s="74" t="s">
        <v>2455</v>
      </c>
      <c r="M469" s="74" t="s">
        <v>2461</v>
      </c>
      <c r="N469" s="74" t="s">
        <v>58</v>
      </c>
      <c r="O469" s="74" t="s">
        <v>59</v>
      </c>
      <c r="P469" s="269" t="s">
        <v>2462</v>
      </c>
      <c r="Q469" s="77">
        <v>46162.72238425926</v>
      </c>
      <c r="R469" s="77">
        <v>46162.725</v>
      </c>
      <c r="S469" s="75">
        <v>192.0</v>
      </c>
      <c r="T469" s="77">
        <v>46162.73412037037</v>
      </c>
      <c r="U469" s="75">
        <v>1783.0</v>
      </c>
      <c r="V469" s="75">
        <v>2.0</v>
      </c>
      <c r="W469" s="227">
        <v>3632.5</v>
      </c>
      <c r="X469" s="75">
        <v>2.0</v>
      </c>
      <c r="Y469" s="75">
        <v>3.0</v>
      </c>
      <c r="Z469" s="75">
        <v>4.0</v>
      </c>
      <c r="AA469" s="75">
        <v>4.0</v>
      </c>
      <c r="AB469" s="75">
        <v>0.0</v>
      </c>
      <c r="AC469" s="75">
        <v>0.0</v>
      </c>
      <c r="AD469" s="75">
        <v>0.0</v>
      </c>
      <c r="AE469" s="75">
        <v>0.0</v>
      </c>
      <c r="AF469" s="74" t="s">
        <v>61</v>
      </c>
      <c r="AG469" s="228" t="b">
        <v>0</v>
      </c>
      <c r="AH469" s="228" t="b">
        <v>0</v>
      </c>
      <c r="AI469" s="228" t="b">
        <v>0</v>
      </c>
      <c r="AJ469" s="228" t="b">
        <v>0</v>
      </c>
      <c r="AK469" s="228" t="b">
        <v>0</v>
      </c>
      <c r="AL469" s="228" t="b">
        <v>0</v>
      </c>
      <c r="AM469" s="246" t="s">
        <v>2463</v>
      </c>
      <c r="AN469" s="100">
        <v>46162.0</v>
      </c>
      <c r="AO469" s="35" t="s">
        <v>2461</v>
      </c>
      <c r="AP469" s="36"/>
      <c r="AQ469" s="37"/>
      <c r="AR469" s="37"/>
      <c r="AS469" s="35"/>
      <c r="AT469" s="39" t="b">
        <v>1</v>
      </c>
      <c r="AU469" s="51" t="b">
        <v>0</v>
      </c>
      <c r="AV469" s="51" t="b">
        <v>0</v>
      </c>
      <c r="AW469" s="272" t="s">
        <v>2459</v>
      </c>
    </row>
    <row r="470">
      <c r="A470" s="41"/>
      <c r="B470" s="26" t="s">
        <v>2464</v>
      </c>
      <c r="C470" s="55" t="s">
        <v>2465</v>
      </c>
      <c r="D470" s="55" t="s">
        <v>50</v>
      </c>
      <c r="E470" s="56">
        <v>2021.0</v>
      </c>
      <c r="F470" s="55" t="s">
        <v>146</v>
      </c>
      <c r="G470" s="55" t="s">
        <v>147</v>
      </c>
      <c r="H470" s="55" t="s">
        <v>692</v>
      </c>
      <c r="I470" s="55" t="s">
        <v>693</v>
      </c>
      <c r="J470" s="55" t="s">
        <v>55</v>
      </c>
      <c r="K470" s="55" t="s">
        <v>692</v>
      </c>
      <c r="L470" s="55" t="s">
        <v>694</v>
      </c>
      <c r="M470" s="55" t="s">
        <v>2466</v>
      </c>
      <c r="N470" s="55" t="s">
        <v>58</v>
      </c>
      <c r="O470" s="55" t="s">
        <v>59</v>
      </c>
      <c r="P470" s="267" t="s">
        <v>2467</v>
      </c>
      <c r="Q470" s="59">
        <v>46162.767164351855</v>
      </c>
      <c r="R470" s="59">
        <v>46162.768738425926</v>
      </c>
      <c r="S470" s="56">
        <v>107.0</v>
      </c>
      <c r="T470" s="59">
        <v>46162.77245370371</v>
      </c>
      <c r="U470" s="56">
        <v>551.0</v>
      </c>
      <c r="V470" s="56">
        <v>1.0</v>
      </c>
      <c r="W470" s="113">
        <v>11577.5</v>
      </c>
      <c r="X470" s="56">
        <v>4.0</v>
      </c>
      <c r="Y470" s="56">
        <v>12.0</v>
      </c>
      <c r="Z470" s="56">
        <v>13.0</v>
      </c>
      <c r="AA470" s="56">
        <v>1.0</v>
      </c>
      <c r="AB470" s="56">
        <v>2.0</v>
      </c>
      <c r="AC470" s="56">
        <v>0.0</v>
      </c>
      <c r="AD470" s="56">
        <v>5.0</v>
      </c>
      <c r="AE470" s="56">
        <v>0.0</v>
      </c>
      <c r="AF470" s="55" t="s">
        <v>61</v>
      </c>
      <c r="AG470" s="114" t="b">
        <v>0</v>
      </c>
      <c r="AH470" s="114" t="b">
        <v>0</v>
      </c>
      <c r="AI470" s="114" t="b">
        <v>0</v>
      </c>
      <c r="AJ470" s="114" t="b">
        <v>0</v>
      </c>
      <c r="AK470" s="114" t="b">
        <v>0</v>
      </c>
      <c r="AL470" s="114" t="b">
        <v>0</v>
      </c>
      <c r="AM470" s="58"/>
      <c r="AN470" s="100">
        <v>46162.0</v>
      </c>
      <c r="AO470" s="35" t="s">
        <v>2466</v>
      </c>
      <c r="AP470" s="36"/>
      <c r="AQ470" s="37"/>
      <c r="AR470" s="37"/>
      <c r="AS470" s="50"/>
      <c r="AT470" s="39" t="b">
        <v>1</v>
      </c>
      <c r="AU470" s="39" t="b">
        <v>0</v>
      </c>
      <c r="AV470" s="51" t="b">
        <v>0</v>
      </c>
      <c r="AW470" s="40"/>
    </row>
    <row r="471">
      <c r="A471" s="41"/>
      <c r="B471" s="26" t="s">
        <v>2468</v>
      </c>
      <c r="C471" s="55" t="s">
        <v>2465</v>
      </c>
      <c r="D471" s="55" t="s">
        <v>50</v>
      </c>
      <c r="E471" s="56">
        <v>2021.0</v>
      </c>
      <c r="F471" s="55" t="s">
        <v>146</v>
      </c>
      <c r="G471" s="55" t="s">
        <v>156</v>
      </c>
      <c r="H471" s="55" t="s">
        <v>692</v>
      </c>
      <c r="I471" s="55" t="s">
        <v>693</v>
      </c>
      <c r="J471" s="55" t="s">
        <v>55</v>
      </c>
      <c r="K471" s="55" t="s">
        <v>692</v>
      </c>
      <c r="L471" s="55" t="s">
        <v>694</v>
      </c>
      <c r="M471" s="55" t="s">
        <v>2469</v>
      </c>
      <c r="N471" s="55" t="s">
        <v>76</v>
      </c>
      <c r="O471" s="55" t="s">
        <v>59</v>
      </c>
      <c r="P471" s="267" t="s">
        <v>2470</v>
      </c>
      <c r="Q471" s="59">
        <v>46162.76704861111</v>
      </c>
      <c r="R471" s="59">
        <v>46162.76878472222</v>
      </c>
      <c r="S471" s="56">
        <v>121.0</v>
      </c>
      <c r="T471" s="59">
        <v>46162.778032407405</v>
      </c>
      <c r="U471" s="56">
        <v>1204.0</v>
      </c>
      <c r="V471" s="56">
        <v>1.0</v>
      </c>
      <c r="W471" s="113">
        <v>11527.5</v>
      </c>
      <c r="X471" s="56">
        <v>4.0</v>
      </c>
      <c r="Y471" s="56">
        <v>11.0</v>
      </c>
      <c r="Z471" s="56">
        <v>13.0</v>
      </c>
      <c r="AA471" s="56">
        <v>1.0</v>
      </c>
      <c r="AB471" s="56">
        <v>2.0</v>
      </c>
      <c r="AC471" s="56">
        <v>0.0</v>
      </c>
      <c r="AD471" s="56">
        <v>5.0</v>
      </c>
      <c r="AE471" s="56">
        <v>0.0</v>
      </c>
      <c r="AF471" s="55" t="s">
        <v>61</v>
      </c>
      <c r="AG471" s="114" t="b">
        <v>0</v>
      </c>
      <c r="AH471" s="114" t="b">
        <v>0</v>
      </c>
      <c r="AI471" s="114" t="b">
        <v>0</v>
      </c>
      <c r="AJ471" s="114" t="b">
        <v>0</v>
      </c>
      <c r="AK471" s="114" t="b">
        <v>0</v>
      </c>
      <c r="AL471" s="114" t="b">
        <v>0</v>
      </c>
      <c r="AM471" s="231" t="s">
        <v>2471</v>
      </c>
      <c r="AN471" s="100">
        <v>46162.0</v>
      </c>
      <c r="AO471" s="35" t="s">
        <v>2469</v>
      </c>
      <c r="AP471" s="36" t="s">
        <v>62</v>
      </c>
      <c r="AQ471" s="37"/>
      <c r="AR471" s="37" t="s">
        <v>2472</v>
      </c>
      <c r="AS471" s="35" t="s">
        <v>2473</v>
      </c>
      <c r="AT471" s="39" t="b">
        <v>0</v>
      </c>
      <c r="AU471" s="39" t="b">
        <v>1</v>
      </c>
      <c r="AV471" s="51" t="b">
        <v>0</v>
      </c>
      <c r="AW471" s="40"/>
    </row>
    <row r="472">
      <c r="A472" s="41"/>
      <c r="B472" s="26" t="s">
        <v>2474</v>
      </c>
      <c r="C472" s="74" t="s">
        <v>2475</v>
      </c>
      <c r="D472" s="74" t="s">
        <v>50</v>
      </c>
      <c r="E472" s="75">
        <v>2021.0</v>
      </c>
      <c r="F472" s="74" t="s">
        <v>146</v>
      </c>
      <c r="G472" s="74" t="s">
        <v>147</v>
      </c>
      <c r="H472" s="74" t="s">
        <v>2476</v>
      </c>
      <c r="I472" s="74" t="s">
        <v>2477</v>
      </c>
      <c r="J472" s="74" t="s">
        <v>55</v>
      </c>
      <c r="K472" s="74" t="s">
        <v>2476</v>
      </c>
      <c r="L472" s="74" t="s">
        <v>2478</v>
      </c>
      <c r="M472" s="74" t="s">
        <v>2479</v>
      </c>
      <c r="N472" s="74" t="s">
        <v>58</v>
      </c>
      <c r="O472" s="74" t="s">
        <v>59</v>
      </c>
      <c r="P472" s="269" t="s">
        <v>2480</v>
      </c>
      <c r="Q472" s="77">
        <v>46162.854780092595</v>
      </c>
      <c r="R472" s="77">
        <v>46162.85736111111</v>
      </c>
      <c r="S472" s="75">
        <v>174.0</v>
      </c>
      <c r="T472" s="77">
        <v>46162.860868055555</v>
      </c>
      <c r="U472" s="75">
        <v>608.0</v>
      </c>
      <c r="V472" s="75">
        <v>3.0</v>
      </c>
      <c r="W472" s="227">
        <v>5425.0</v>
      </c>
      <c r="X472" s="75">
        <v>0.0</v>
      </c>
      <c r="Y472" s="75">
        <v>4.0</v>
      </c>
      <c r="Z472" s="75">
        <v>2.0</v>
      </c>
      <c r="AA472" s="75">
        <v>1.0</v>
      </c>
      <c r="AB472" s="75">
        <v>0.0</v>
      </c>
      <c r="AC472" s="75">
        <v>0.0</v>
      </c>
      <c r="AD472" s="75">
        <v>0.0</v>
      </c>
      <c r="AE472" s="75">
        <v>0.0</v>
      </c>
      <c r="AF472" s="74" t="s">
        <v>61</v>
      </c>
      <c r="AG472" s="228" t="b">
        <v>0</v>
      </c>
      <c r="AH472" s="228" t="b">
        <v>0</v>
      </c>
      <c r="AI472" s="228" t="b">
        <v>0</v>
      </c>
      <c r="AJ472" s="228" t="b">
        <v>0</v>
      </c>
      <c r="AK472" s="228" t="b">
        <v>0</v>
      </c>
      <c r="AL472" s="228" t="b">
        <v>0</v>
      </c>
      <c r="AM472" s="229"/>
      <c r="AN472" s="100">
        <v>46162.0</v>
      </c>
      <c r="AO472" s="35" t="s">
        <v>2479</v>
      </c>
      <c r="AP472" s="36" t="s">
        <v>62</v>
      </c>
      <c r="AQ472" s="37"/>
      <c r="AR472" s="37" t="s">
        <v>801</v>
      </c>
      <c r="AS472" s="35" t="s">
        <v>2481</v>
      </c>
      <c r="AT472" s="39" t="b">
        <v>0</v>
      </c>
      <c r="AU472" s="39" t="b">
        <v>1</v>
      </c>
      <c r="AV472" s="51" t="b">
        <v>0</v>
      </c>
      <c r="AW472" s="40"/>
    </row>
    <row r="473">
      <c r="A473" s="41"/>
      <c r="B473" s="26" t="s">
        <v>2482</v>
      </c>
      <c r="C473" s="74" t="s">
        <v>2475</v>
      </c>
      <c r="D473" s="74" t="s">
        <v>50</v>
      </c>
      <c r="E473" s="75">
        <v>2021.0</v>
      </c>
      <c r="F473" s="74" t="s">
        <v>146</v>
      </c>
      <c r="G473" s="74" t="s">
        <v>147</v>
      </c>
      <c r="H473" s="74" t="s">
        <v>2476</v>
      </c>
      <c r="I473" s="74" t="s">
        <v>2477</v>
      </c>
      <c r="J473" s="74" t="s">
        <v>55</v>
      </c>
      <c r="K473" s="74" t="s">
        <v>2476</v>
      </c>
      <c r="L473" s="74" t="s">
        <v>2478</v>
      </c>
      <c r="M473" s="74" t="s">
        <v>2483</v>
      </c>
      <c r="N473" s="74" t="s">
        <v>58</v>
      </c>
      <c r="O473" s="74" t="s">
        <v>59</v>
      </c>
      <c r="P473" s="269" t="s">
        <v>2484</v>
      </c>
      <c r="Q473" s="77">
        <v>46162.86672453704</v>
      </c>
      <c r="R473" s="77">
        <v>46162.86908564815</v>
      </c>
      <c r="S473" s="75">
        <v>177.0</v>
      </c>
      <c r="T473" s="77">
        <v>46162.87322916667</v>
      </c>
      <c r="U473" s="75">
        <v>668.0</v>
      </c>
      <c r="V473" s="75">
        <v>3.0</v>
      </c>
      <c r="W473" s="227">
        <v>4725.0</v>
      </c>
      <c r="X473" s="75">
        <v>0.0</v>
      </c>
      <c r="Y473" s="75">
        <v>4.0</v>
      </c>
      <c r="Z473" s="75">
        <v>2.0</v>
      </c>
      <c r="AA473" s="75">
        <v>0.0</v>
      </c>
      <c r="AB473" s="75">
        <v>0.0</v>
      </c>
      <c r="AC473" s="75">
        <v>0.0</v>
      </c>
      <c r="AD473" s="75">
        <v>0.0</v>
      </c>
      <c r="AE473" s="75">
        <v>0.0</v>
      </c>
      <c r="AF473" s="74" t="s">
        <v>61</v>
      </c>
      <c r="AG473" s="228" t="b">
        <v>0</v>
      </c>
      <c r="AH473" s="228" t="b">
        <v>0</v>
      </c>
      <c r="AI473" s="228" t="b">
        <v>0</v>
      </c>
      <c r="AJ473" s="228" t="b">
        <v>0</v>
      </c>
      <c r="AK473" s="228" t="b">
        <v>0</v>
      </c>
      <c r="AL473" s="228" t="b">
        <v>0</v>
      </c>
      <c r="AM473" s="246" t="s">
        <v>469</v>
      </c>
      <c r="AN473" s="268">
        <v>46162.0</v>
      </c>
      <c r="AO473" s="35" t="s">
        <v>2483</v>
      </c>
      <c r="AP473" s="36"/>
      <c r="AQ473" s="37"/>
      <c r="AR473" s="37"/>
      <c r="AS473" s="35"/>
      <c r="AT473" s="39" t="b">
        <v>1</v>
      </c>
      <c r="AU473" s="51" t="b">
        <v>0</v>
      </c>
      <c r="AV473" s="51" t="b">
        <v>0</v>
      </c>
      <c r="AW473" s="40"/>
    </row>
    <row r="474">
      <c r="A474" s="41"/>
      <c r="B474" s="26" t="s">
        <v>2485</v>
      </c>
      <c r="C474" s="55" t="s">
        <v>2486</v>
      </c>
      <c r="D474" s="55" t="s">
        <v>50</v>
      </c>
      <c r="E474" s="56">
        <v>2019.0</v>
      </c>
      <c r="F474" s="55" t="s">
        <v>146</v>
      </c>
      <c r="G474" s="55" t="s">
        <v>156</v>
      </c>
      <c r="H474" s="55" t="s">
        <v>1549</v>
      </c>
      <c r="I474" s="55" t="s">
        <v>1550</v>
      </c>
      <c r="J474" s="55" t="s">
        <v>98</v>
      </c>
      <c r="K474" s="55" t="s">
        <v>1549</v>
      </c>
      <c r="L474" s="55" t="s">
        <v>1551</v>
      </c>
      <c r="M474" s="55" t="s">
        <v>2487</v>
      </c>
      <c r="N474" s="55" t="s">
        <v>404</v>
      </c>
      <c r="O474" s="55" t="s">
        <v>59</v>
      </c>
      <c r="P474" s="267" t="s">
        <v>2488</v>
      </c>
      <c r="Q474" s="59">
        <v>46162.538611111115</v>
      </c>
      <c r="R474" s="59">
        <v>46162.54195601852</v>
      </c>
      <c r="S474" s="56">
        <v>190.0</v>
      </c>
      <c r="T474" s="59">
        <v>46162.54518518518</v>
      </c>
      <c r="U474" s="56">
        <v>636.0</v>
      </c>
      <c r="V474" s="56">
        <v>1.0</v>
      </c>
      <c r="W474" s="113">
        <v>9187.5</v>
      </c>
      <c r="X474" s="56">
        <v>0.0</v>
      </c>
      <c r="Y474" s="56">
        <v>0.0</v>
      </c>
      <c r="Z474" s="56">
        <v>5.0</v>
      </c>
      <c r="AA474" s="56">
        <v>6.0</v>
      </c>
      <c r="AB474" s="56">
        <v>2.0</v>
      </c>
      <c r="AC474" s="56">
        <v>0.0</v>
      </c>
      <c r="AD474" s="56">
        <v>3.0</v>
      </c>
      <c r="AE474" s="56">
        <v>1.0</v>
      </c>
      <c r="AF474" s="55" t="s">
        <v>61</v>
      </c>
      <c r="AG474" s="114" t="b">
        <v>0</v>
      </c>
      <c r="AH474" s="114" t="b">
        <v>0</v>
      </c>
      <c r="AI474" s="114" t="b">
        <v>0</v>
      </c>
      <c r="AJ474" s="114" t="b">
        <v>0</v>
      </c>
      <c r="AK474" s="114" t="b">
        <v>0</v>
      </c>
      <c r="AL474" s="114" t="b">
        <v>0</v>
      </c>
      <c r="AM474" s="156"/>
      <c r="AN474" s="268">
        <v>46162.0</v>
      </c>
      <c r="AO474" s="35" t="s">
        <v>2487</v>
      </c>
      <c r="AP474" s="36"/>
      <c r="AQ474" s="37"/>
      <c r="AR474" s="37"/>
      <c r="AS474" s="50"/>
      <c r="AT474" s="39" t="b">
        <v>1</v>
      </c>
      <c r="AU474" s="51" t="b">
        <v>0</v>
      </c>
      <c r="AV474" s="51" t="b">
        <v>0</v>
      </c>
      <c r="AW474" s="40"/>
    </row>
    <row r="475">
      <c r="A475" s="41"/>
      <c r="B475" s="26" t="s">
        <v>2489</v>
      </c>
      <c r="C475" s="55" t="s">
        <v>2486</v>
      </c>
      <c r="D475" s="55" t="s">
        <v>50</v>
      </c>
      <c r="E475" s="56">
        <v>2019.0</v>
      </c>
      <c r="F475" s="55" t="s">
        <v>146</v>
      </c>
      <c r="G475" s="55" t="s">
        <v>156</v>
      </c>
      <c r="H475" s="55" t="s">
        <v>1549</v>
      </c>
      <c r="I475" s="55" t="s">
        <v>1550</v>
      </c>
      <c r="J475" s="55" t="s">
        <v>98</v>
      </c>
      <c r="K475" s="55" t="s">
        <v>1549</v>
      </c>
      <c r="L475" s="55" t="s">
        <v>402</v>
      </c>
      <c r="M475" s="55" t="s">
        <v>2490</v>
      </c>
      <c r="N475" s="55" t="s">
        <v>404</v>
      </c>
      <c r="O475" s="55" t="s">
        <v>59</v>
      </c>
      <c r="P475" s="267" t="s">
        <v>2491</v>
      </c>
      <c r="Q475" s="59">
        <v>46162.55449074074</v>
      </c>
      <c r="R475" s="59">
        <v>46162.5575</v>
      </c>
      <c r="S475" s="56">
        <v>246.0</v>
      </c>
      <c r="T475" s="59">
        <v>46162.56638888889</v>
      </c>
      <c r="U475" s="56">
        <v>1093.0</v>
      </c>
      <c r="V475" s="56">
        <v>2.0</v>
      </c>
      <c r="W475" s="113">
        <v>6440.0</v>
      </c>
      <c r="X475" s="56">
        <v>0.0</v>
      </c>
      <c r="Y475" s="56">
        <v>0.0</v>
      </c>
      <c r="Z475" s="56">
        <v>2.0</v>
      </c>
      <c r="AA475" s="56">
        <v>5.0</v>
      </c>
      <c r="AB475" s="56">
        <v>2.0</v>
      </c>
      <c r="AC475" s="56">
        <v>0.0</v>
      </c>
      <c r="AD475" s="56">
        <v>3.0</v>
      </c>
      <c r="AE475" s="56">
        <v>1.0</v>
      </c>
      <c r="AF475" s="55" t="s">
        <v>61</v>
      </c>
      <c r="AG475" s="114" t="b">
        <v>0</v>
      </c>
      <c r="AH475" s="114" t="b">
        <v>0</v>
      </c>
      <c r="AI475" s="114" t="b">
        <v>0</v>
      </c>
      <c r="AJ475" s="114" t="b">
        <v>0</v>
      </c>
      <c r="AK475" s="114" t="b">
        <v>0</v>
      </c>
      <c r="AL475" s="114" t="b">
        <v>0</v>
      </c>
      <c r="AM475" s="231" t="s">
        <v>2051</v>
      </c>
      <c r="AN475" s="268">
        <v>46162.0</v>
      </c>
      <c r="AO475" s="35" t="s">
        <v>2490</v>
      </c>
      <c r="AP475" s="36"/>
      <c r="AQ475" s="37"/>
      <c r="AR475" s="37"/>
      <c r="AS475" s="35" t="s">
        <v>2492</v>
      </c>
      <c r="AT475" s="39" t="b">
        <v>1</v>
      </c>
      <c r="AU475" s="51" t="b">
        <v>0</v>
      </c>
      <c r="AV475" s="51" t="b">
        <v>0</v>
      </c>
      <c r="AW475" s="40"/>
    </row>
    <row r="476">
      <c r="A476" s="41"/>
      <c r="B476" s="26" t="s">
        <v>2493</v>
      </c>
      <c r="C476" s="74" t="s">
        <v>2494</v>
      </c>
      <c r="D476" s="74" t="s">
        <v>50</v>
      </c>
      <c r="E476" s="75">
        <v>2021.0</v>
      </c>
      <c r="F476" s="74" t="s">
        <v>2495</v>
      </c>
      <c r="G476" s="74" t="s">
        <v>2496</v>
      </c>
      <c r="H476" s="74" t="s">
        <v>97</v>
      </c>
      <c r="I476" s="74" t="s">
        <v>97</v>
      </c>
      <c r="J476" s="74" t="s">
        <v>2497</v>
      </c>
      <c r="K476" s="74" t="s">
        <v>97</v>
      </c>
      <c r="L476" s="229"/>
      <c r="M476" s="74" t="s">
        <v>2498</v>
      </c>
      <c r="N476" s="74" t="s">
        <v>2499</v>
      </c>
      <c r="O476" s="74" t="s">
        <v>59</v>
      </c>
      <c r="P476" s="269" t="s">
        <v>2500</v>
      </c>
      <c r="Q476" s="77">
        <v>46162.785046296296</v>
      </c>
      <c r="R476" s="77">
        <v>46162.78542824074</v>
      </c>
      <c r="S476" s="75">
        <v>27.0</v>
      </c>
      <c r="T476" s="77">
        <v>46162.79002314815</v>
      </c>
      <c r="U476" s="75">
        <v>528.0</v>
      </c>
      <c r="V476" s="75">
        <v>5.0</v>
      </c>
      <c r="W476" s="227">
        <v>0.0</v>
      </c>
      <c r="X476" s="75">
        <v>0.0</v>
      </c>
      <c r="Y476" s="75">
        <v>0.0</v>
      </c>
      <c r="Z476" s="75">
        <v>0.0</v>
      </c>
      <c r="AA476" s="75">
        <v>0.0</v>
      </c>
      <c r="AB476" s="75">
        <v>0.0</v>
      </c>
      <c r="AC476" s="75">
        <v>0.0</v>
      </c>
      <c r="AD476" s="75">
        <v>0.0</v>
      </c>
      <c r="AE476" s="75">
        <v>0.0</v>
      </c>
      <c r="AF476" s="74" t="s">
        <v>61</v>
      </c>
      <c r="AG476" s="228" t="b">
        <v>0</v>
      </c>
      <c r="AH476" s="228" t="b">
        <v>0</v>
      </c>
      <c r="AI476" s="228" t="b">
        <v>0</v>
      </c>
      <c r="AJ476" s="228" t="b">
        <v>0</v>
      </c>
      <c r="AK476" s="228" t="b">
        <v>0</v>
      </c>
      <c r="AL476" s="228" t="b">
        <v>0</v>
      </c>
      <c r="AM476" s="229"/>
      <c r="AN476" s="268">
        <v>46162.0</v>
      </c>
      <c r="AO476" s="35" t="s">
        <v>2498</v>
      </c>
      <c r="AP476" s="36"/>
      <c r="AQ476" s="37"/>
      <c r="AR476" s="37"/>
      <c r="AS476" s="50"/>
      <c r="AT476" s="39" t="b">
        <v>1</v>
      </c>
      <c r="AU476" s="51" t="b">
        <v>0</v>
      </c>
      <c r="AV476" s="51" t="b">
        <v>0</v>
      </c>
      <c r="AW476" s="40"/>
    </row>
    <row r="477">
      <c r="A477" s="41"/>
      <c r="B477" s="26" t="s">
        <v>2501</v>
      </c>
      <c r="C477" s="74" t="s">
        <v>2494</v>
      </c>
      <c r="D477" s="74" t="s">
        <v>537</v>
      </c>
      <c r="E477" s="75">
        <v>2021.0</v>
      </c>
      <c r="F477" s="74" t="s">
        <v>2495</v>
      </c>
      <c r="G477" s="74" t="s">
        <v>2496</v>
      </c>
      <c r="H477" s="74" t="s">
        <v>97</v>
      </c>
      <c r="I477" s="74" t="s">
        <v>97</v>
      </c>
      <c r="J477" s="74" t="s">
        <v>2502</v>
      </c>
      <c r="K477" s="74" t="s">
        <v>97</v>
      </c>
      <c r="L477" s="229"/>
      <c r="M477" s="74" t="s">
        <v>2503</v>
      </c>
      <c r="N477" s="74" t="s">
        <v>2504</v>
      </c>
      <c r="O477" s="74" t="s">
        <v>59</v>
      </c>
      <c r="P477" s="269" t="s">
        <v>2505</v>
      </c>
      <c r="Q477" s="77">
        <v>46162.791979166665</v>
      </c>
      <c r="R477" s="77">
        <v>46162.79282407407</v>
      </c>
      <c r="S477" s="75">
        <v>30.0</v>
      </c>
      <c r="T477" s="77">
        <v>46162.79435185185</v>
      </c>
      <c r="U477" s="75">
        <v>268.0</v>
      </c>
      <c r="V477" s="75">
        <v>3.0</v>
      </c>
      <c r="W477" s="227">
        <v>3587.5</v>
      </c>
      <c r="X477" s="75">
        <v>1.0</v>
      </c>
      <c r="Y477" s="75">
        <v>2.0</v>
      </c>
      <c r="Z477" s="75">
        <v>5.0</v>
      </c>
      <c r="AA477" s="75">
        <v>2.0</v>
      </c>
      <c r="AB477" s="75">
        <v>0.0</v>
      </c>
      <c r="AC477" s="75">
        <v>0.0</v>
      </c>
      <c r="AD477" s="75">
        <v>0.0</v>
      </c>
      <c r="AE477" s="75">
        <v>0.0</v>
      </c>
      <c r="AF477" s="74" t="s">
        <v>543</v>
      </c>
      <c r="AG477" s="228" t="b">
        <v>0</v>
      </c>
      <c r="AH477" s="228" t="b">
        <v>0</v>
      </c>
      <c r="AI477" s="228" t="b">
        <v>0</v>
      </c>
      <c r="AJ477" s="228" t="b">
        <v>0</v>
      </c>
      <c r="AK477" s="228" t="b">
        <v>0</v>
      </c>
      <c r="AL477" s="228" t="b">
        <v>0</v>
      </c>
      <c r="AM477" s="246" t="s">
        <v>2506</v>
      </c>
      <c r="AN477" s="268">
        <v>46162.0</v>
      </c>
      <c r="AO477" s="35" t="s">
        <v>2503</v>
      </c>
      <c r="AP477" s="36"/>
      <c r="AQ477" s="37"/>
      <c r="AR477" s="37"/>
      <c r="AS477" s="35"/>
      <c r="AT477" s="39" t="b">
        <v>1</v>
      </c>
      <c r="AU477" s="51" t="b">
        <v>0</v>
      </c>
      <c r="AV477" s="51" t="b">
        <v>0</v>
      </c>
      <c r="AW477" s="40"/>
    </row>
    <row r="478">
      <c r="A478" s="41"/>
      <c r="B478" s="26" t="s">
        <v>2507</v>
      </c>
      <c r="C478" s="55" t="s">
        <v>2508</v>
      </c>
      <c r="D478" s="55" t="s">
        <v>821</v>
      </c>
      <c r="E478" s="56">
        <v>2026.0</v>
      </c>
      <c r="F478" s="55" t="s">
        <v>822</v>
      </c>
      <c r="G478" s="55" t="s">
        <v>2509</v>
      </c>
      <c r="H478" s="55" t="s">
        <v>2510</v>
      </c>
      <c r="I478" s="55" t="s">
        <v>2511</v>
      </c>
      <c r="J478" s="55" t="s">
        <v>628</v>
      </c>
      <c r="K478" s="55" t="s">
        <v>2510</v>
      </c>
      <c r="L478" s="55" t="s">
        <v>2510</v>
      </c>
      <c r="M478" s="55" t="s">
        <v>2512</v>
      </c>
      <c r="N478" s="55" t="s">
        <v>828</v>
      </c>
      <c r="O478" s="55" t="s">
        <v>59</v>
      </c>
      <c r="P478" s="267" t="s">
        <v>2513</v>
      </c>
      <c r="Q478" s="59">
        <v>46162.372407407405</v>
      </c>
      <c r="R478" s="59">
        <v>46162.37509259259</v>
      </c>
      <c r="S478" s="56">
        <v>210.0</v>
      </c>
      <c r="T478" s="59">
        <v>46162.37819444444</v>
      </c>
      <c r="U478" s="56">
        <v>946.0</v>
      </c>
      <c r="V478" s="56">
        <v>4.0</v>
      </c>
      <c r="W478" s="113">
        <v>2035.0</v>
      </c>
      <c r="X478" s="56">
        <v>0.0</v>
      </c>
      <c r="Y478" s="56">
        <v>0.0</v>
      </c>
      <c r="Z478" s="56">
        <v>3.0</v>
      </c>
      <c r="AA478" s="56">
        <v>0.0</v>
      </c>
      <c r="AB478" s="56">
        <v>0.0</v>
      </c>
      <c r="AC478" s="56">
        <v>0.0</v>
      </c>
      <c r="AD478" s="56">
        <v>0.0</v>
      </c>
      <c r="AE478" s="56">
        <v>0.0</v>
      </c>
      <c r="AF478" s="55" t="s">
        <v>830</v>
      </c>
      <c r="AG478" s="114" t="b">
        <v>0</v>
      </c>
      <c r="AH478" s="114" t="b">
        <v>0</v>
      </c>
      <c r="AI478" s="114" t="b">
        <v>0</v>
      </c>
      <c r="AJ478" s="114" t="b">
        <v>0</v>
      </c>
      <c r="AK478" s="114" t="b">
        <v>0</v>
      </c>
      <c r="AL478" s="114" t="b">
        <v>0</v>
      </c>
      <c r="AM478" s="156"/>
      <c r="AN478" s="268">
        <v>46162.0</v>
      </c>
      <c r="AO478" s="35" t="s">
        <v>2512</v>
      </c>
      <c r="AP478" s="36"/>
      <c r="AQ478" s="37"/>
      <c r="AR478" s="37"/>
      <c r="AS478" s="35"/>
      <c r="AT478" s="39" t="b">
        <v>1</v>
      </c>
      <c r="AU478" s="51" t="b">
        <v>0</v>
      </c>
      <c r="AV478" s="51" t="b">
        <v>0</v>
      </c>
      <c r="AW478" s="40"/>
    </row>
    <row r="479">
      <c r="A479" s="41"/>
      <c r="B479" s="26" t="s">
        <v>2514</v>
      </c>
      <c r="C479" s="55" t="s">
        <v>2508</v>
      </c>
      <c r="D479" s="55" t="s">
        <v>537</v>
      </c>
      <c r="E479" s="56">
        <v>2026.0</v>
      </c>
      <c r="F479" s="55" t="s">
        <v>822</v>
      </c>
      <c r="G479" s="55" t="s">
        <v>2515</v>
      </c>
      <c r="H479" s="55" t="s">
        <v>2510</v>
      </c>
      <c r="I479" s="55" t="s">
        <v>2511</v>
      </c>
      <c r="J479" s="55" t="s">
        <v>2502</v>
      </c>
      <c r="K479" s="55" t="s">
        <v>2510</v>
      </c>
      <c r="L479" s="156"/>
      <c r="M479" s="55" t="s">
        <v>2516</v>
      </c>
      <c r="N479" s="55" t="s">
        <v>2504</v>
      </c>
      <c r="O479" s="55" t="s">
        <v>59</v>
      </c>
      <c r="P479" s="267" t="s">
        <v>2517</v>
      </c>
      <c r="Q479" s="59">
        <v>46162.38072916667</v>
      </c>
      <c r="R479" s="59">
        <v>46162.384039351855</v>
      </c>
      <c r="S479" s="56">
        <v>231.0</v>
      </c>
      <c r="T479" s="59">
        <v>46162.385625</v>
      </c>
      <c r="U479" s="56">
        <v>5758.0</v>
      </c>
      <c r="V479" s="56">
        <v>4.0</v>
      </c>
      <c r="W479" s="113">
        <v>2175.0</v>
      </c>
      <c r="X479" s="56">
        <v>0.0</v>
      </c>
      <c r="Y479" s="56">
        <v>0.0</v>
      </c>
      <c r="Z479" s="56">
        <v>2.0</v>
      </c>
      <c r="AA479" s="56">
        <v>0.0</v>
      </c>
      <c r="AB479" s="56">
        <v>0.0</v>
      </c>
      <c r="AC479" s="56">
        <v>0.0</v>
      </c>
      <c r="AD479" s="56">
        <v>0.0</v>
      </c>
      <c r="AE479" s="56">
        <v>0.0</v>
      </c>
      <c r="AF479" s="55" t="s">
        <v>543</v>
      </c>
      <c r="AG479" s="114" t="b">
        <v>0</v>
      </c>
      <c r="AH479" s="114" t="b">
        <v>0</v>
      </c>
      <c r="AI479" s="114" t="b">
        <v>0</v>
      </c>
      <c r="AJ479" s="114" t="b">
        <v>0</v>
      </c>
      <c r="AK479" s="114" t="b">
        <v>0</v>
      </c>
      <c r="AL479" s="114" t="b">
        <v>0</v>
      </c>
      <c r="AM479" s="231" t="s">
        <v>2506</v>
      </c>
      <c r="AN479" s="268">
        <v>46162.0</v>
      </c>
      <c r="AO479" s="35" t="s">
        <v>2516</v>
      </c>
      <c r="AP479" s="36"/>
      <c r="AQ479" s="37"/>
      <c r="AR479" s="37"/>
      <c r="AS479" s="50"/>
      <c r="AT479" s="39" t="b">
        <v>1</v>
      </c>
      <c r="AU479" s="51" t="b">
        <v>0</v>
      </c>
      <c r="AV479" s="51" t="b">
        <v>0</v>
      </c>
      <c r="AW479" s="40"/>
    </row>
    <row r="480">
      <c r="A480" s="25" t="s">
        <v>2518</v>
      </c>
      <c r="B480" s="26" t="s">
        <v>2519</v>
      </c>
      <c r="C480" s="74" t="s">
        <v>2520</v>
      </c>
      <c r="D480" s="74" t="s">
        <v>625</v>
      </c>
      <c r="E480" s="75">
        <v>2021.0</v>
      </c>
      <c r="F480" s="74" t="s">
        <v>51</v>
      </c>
      <c r="G480" s="74" t="s">
        <v>52</v>
      </c>
      <c r="H480" s="74" t="s">
        <v>2521</v>
      </c>
      <c r="I480" s="74" t="s">
        <v>2232</v>
      </c>
      <c r="J480" s="74" t="s">
        <v>628</v>
      </c>
      <c r="K480" s="74" t="s">
        <v>2521</v>
      </c>
      <c r="L480" s="74" t="s">
        <v>2522</v>
      </c>
      <c r="M480" s="74" t="s">
        <v>2523</v>
      </c>
      <c r="N480" s="74" t="s">
        <v>631</v>
      </c>
      <c r="O480" s="74" t="s">
        <v>59</v>
      </c>
      <c r="P480" s="269" t="s">
        <v>2524</v>
      </c>
      <c r="Q480" s="77">
        <v>46162.34509259259</v>
      </c>
      <c r="R480" s="77">
        <v>46162.34648148148</v>
      </c>
      <c r="S480" s="75">
        <v>106.0</v>
      </c>
      <c r="T480" s="77">
        <v>46162.349224537036</v>
      </c>
      <c r="U480" s="75">
        <v>460.0</v>
      </c>
      <c r="V480" s="75">
        <v>0.0</v>
      </c>
      <c r="W480" s="227">
        <v>18342.5</v>
      </c>
      <c r="X480" s="75">
        <v>21.0</v>
      </c>
      <c r="Y480" s="75">
        <v>5.0</v>
      </c>
      <c r="Z480" s="75">
        <v>12.0</v>
      </c>
      <c r="AA480" s="75">
        <v>3.0</v>
      </c>
      <c r="AB480" s="75">
        <v>0.0</v>
      </c>
      <c r="AC480" s="75">
        <v>0.0</v>
      </c>
      <c r="AD480" s="75">
        <v>0.0</v>
      </c>
      <c r="AE480" s="75">
        <v>0.0</v>
      </c>
      <c r="AF480" s="74" t="s">
        <v>633</v>
      </c>
      <c r="AG480" s="228" t="b">
        <v>0</v>
      </c>
      <c r="AH480" s="228" t="b">
        <v>0</v>
      </c>
      <c r="AI480" s="228" t="b">
        <v>0</v>
      </c>
      <c r="AJ480" s="228" t="b">
        <v>0</v>
      </c>
      <c r="AK480" s="228" t="b">
        <v>0</v>
      </c>
      <c r="AL480" s="228" t="b">
        <v>0</v>
      </c>
      <c r="AM480" s="270"/>
      <c r="AN480" s="100">
        <v>46162.0</v>
      </c>
      <c r="AO480" s="35" t="s">
        <v>2523</v>
      </c>
      <c r="AP480" s="36" t="s">
        <v>62</v>
      </c>
      <c r="AQ480" s="37"/>
      <c r="AR480" s="37" t="s">
        <v>2525</v>
      </c>
      <c r="AS480" s="35" t="s">
        <v>2526</v>
      </c>
      <c r="AT480" s="39" t="b">
        <v>0</v>
      </c>
      <c r="AU480" s="39" t="b">
        <v>1</v>
      </c>
      <c r="AV480" s="39" t="b">
        <v>1</v>
      </c>
      <c r="AW480" s="40"/>
    </row>
    <row r="481">
      <c r="A481" s="41"/>
      <c r="B481" s="26" t="s">
        <v>2527</v>
      </c>
      <c r="C481" s="74" t="s">
        <v>2520</v>
      </c>
      <c r="D481" s="74" t="s">
        <v>625</v>
      </c>
      <c r="E481" s="75">
        <v>2021.0</v>
      </c>
      <c r="F481" s="74" t="s">
        <v>51</v>
      </c>
      <c r="G481" s="74" t="s">
        <v>71</v>
      </c>
      <c r="H481" s="74" t="s">
        <v>2521</v>
      </c>
      <c r="I481" s="74" t="s">
        <v>2232</v>
      </c>
      <c r="J481" s="74" t="s">
        <v>628</v>
      </c>
      <c r="K481" s="74" t="s">
        <v>2521</v>
      </c>
      <c r="L481" s="74" t="s">
        <v>2522</v>
      </c>
      <c r="M481" s="74" t="s">
        <v>2528</v>
      </c>
      <c r="N481" s="74" t="s">
        <v>631</v>
      </c>
      <c r="O481" s="74" t="s">
        <v>59</v>
      </c>
      <c r="P481" s="269" t="s">
        <v>2529</v>
      </c>
      <c r="Q481" s="77">
        <v>46162.35457175926</v>
      </c>
      <c r="R481" s="77">
        <v>46162.35575231481</v>
      </c>
      <c r="S481" s="75">
        <v>91.0</v>
      </c>
      <c r="T481" s="77">
        <v>46162.363078703704</v>
      </c>
      <c r="U481" s="75">
        <v>806.0</v>
      </c>
      <c r="V481" s="75">
        <v>1.0</v>
      </c>
      <c r="W481" s="227">
        <v>17797.5</v>
      </c>
      <c r="X481" s="75">
        <v>19.0</v>
      </c>
      <c r="Y481" s="75">
        <v>4.0</v>
      </c>
      <c r="Z481" s="75">
        <v>11.0</v>
      </c>
      <c r="AA481" s="75">
        <v>3.0</v>
      </c>
      <c r="AB481" s="75">
        <v>0.0</v>
      </c>
      <c r="AC481" s="75">
        <v>0.0</v>
      </c>
      <c r="AD481" s="75">
        <v>0.0</v>
      </c>
      <c r="AE481" s="75">
        <v>0.0</v>
      </c>
      <c r="AF481" s="74" t="s">
        <v>633</v>
      </c>
      <c r="AG481" s="228" t="b">
        <v>0</v>
      </c>
      <c r="AH481" s="228" t="b">
        <v>0</v>
      </c>
      <c r="AI481" s="228" t="b">
        <v>0</v>
      </c>
      <c r="AJ481" s="228" t="b">
        <v>0</v>
      </c>
      <c r="AK481" s="228" t="b">
        <v>0</v>
      </c>
      <c r="AL481" s="228" t="b">
        <v>0</v>
      </c>
      <c r="AM481" s="246" t="s">
        <v>2530</v>
      </c>
      <c r="AN481" s="100">
        <v>46162.0</v>
      </c>
      <c r="AO481" s="35" t="s">
        <v>2528</v>
      </c>
      <c r="AP481" s="36"/>
      <c r="AQ481" s="37"/>
      <c r="AR481" s="37"/>
      <c r="AS481" s="50"/>
      <c r="AT481" s="39" t="b">
        <v>1</v>
      </c>
      <c r="AU481" s="51" t="b">
        <v>0</v>
      </c>
      <c r="AV481" s="51" t="b">
        <v>0</v>
      </c>
      <c r="AW481" s="40"/>
    </row>
    <row r="482">
      <c r="A482" s="242" t="s">
        <v>2531</v>
      </c>
      <c r="B482" s="26" t="s">
        <v>2532</v>
      </c>
      <c r="C482" s="55" t="s">
        <v>2533</v>
      </c>
      <c r="D482" s="55" t="s">
        <v>537</v>
      </c>
      <c r="E482" s="56">
        <v>2024.0</v>
      </c>
      <c r="F482" s="55" t="s">
        <v>51</v>
      </c>
      <c r="G482" s="55" t="s">
        <v>52</v>
      </c>
      <c r="H482" s="55" t="s">
        <v>2534</v>
      </c>
      <c r="I482" s="55" t="s">
        <v>2535</v>
      </c>
      <c r="J482" s="55" t="s">
        <v>55</v>
      </c>
      <c r="K482" s="55" t="s">
        <v>2534</v>
      </c>
      <c r="L482" s="55" t="s">
        <v>2536</v>
      </c>
      <c r="M482" s="55" t="s">
        <v>2537</v>
      </c>
      <c r="N482" s="55" t="s">
        <v>58</v>
      </c>
      <c r="O482" s="55" t="s">
        <v>59</v>
      </c>
      <c r="P482" s="267" t="s">
        <v>2538</v>
      </c>
      <c r="Q482" s="59">
        <v>46163.6037037037</v>
      </c>
      <c r="R482" s="59">
        <v>46163.60569444444</v>
      </c>
      <c r="S482" s="56">
        <v>156.0</v>
      </c>
      <c r="T482" s="59">
        <v>46163.60820601852</v>
      </c>
      <c r="U482" s="56">
        <v>1801.0</v>
      </c>
      <c r="V482" s="56">
        <v>4.0</v>
      </c>
      <c r="W482" s="113">
        <v>1260.0</v>
      </c>
      <c r="X482" s="56">
        <v>0.0</v>
      </c>
      <c r="Y482" s="56">
        <v>0.0</v>
      </c>
      <c r="Z482" s="56">
        <v>2.0</v>
      </c>
      <c r="AA482" s="56">
        <v>0.0</v>
      </c>
      <c r="AB482" s="56">
        <v>0.0</v>
      </c>
      <c r="AC482" s="56">
        <v>0.0</v>
      </c>
      <c r="AD482" s="56">
        <v>0.0</v>
      </c>
      <c r="AE482" s="56">
        <v>0.0</v>
      </c>
      <c r="AF482" s="55" t="s">
        <v>543</v>
      </c>
      <c r="AG482" s="114" t="b">
        <v>0</v>
      </c>
      <c r="AH482" s="114" t="b">
        <v>0</v>
      </c>
      <c r="AI482" s="114" t="b">
        <v>0</v>
      </c>
      <c r="AJ482" s="114" t="b">
        <v>0</v>
      </c>
      <c r="AK482" s="114" t="b">
        <v>0</v>
      </c>
      <c r="AL482" s="114" t="b">
        <v>0</v>
      </c>
      <c r="AM482" s="58"/>
      <c r="AN482" s="100">
        <v>46163.0</v>
      </c>
      <c r="AO482" s="35" t="s">
        <v>2537</v>
      </c>
      <c r="AP482" s="36"/>
      <c r="AQ482" s="37"/>
      <c r="AR482" s="37"/>
      <c r="AS482" s="35"/>
      <c r="AT482" s="39" t="b">
        <v>1</v>
      </c>
      <c r="AU482" s="51" t="b">
        <v>0</v>
      </c>
      <c r="AV482" s="51" t="b">
        <v>0</v>
      </c>
      <c r="AW482" s="40"/>
    </row>
    <row r="483">
      <c r="A483" s="41"/>
      <c r="B483" s="26" t="s">
        <v>2539</v>
      </c>
      <c r="C483" s="55" t="s">
        <v>2533</v>
      </c>
      <c r="D483" s="55" t="s">
        <v>537</v>
      </c>
      <c r="E483" s="56">
        <v>2024.0</v>
      </c>
      <c r="F483" s="55" t="s">
        <v>51</v>
      </c>
      <c r="G483" s="55" t="s">
        <v>52</v>
      </c>
      <c r="H483" s="55" t="s">
        <v>2534</v>
      </c>
      <c r="I483" s="55" t="s">
        <v>2535</v>
      </c>
      <c r="J483" s="55" t="s">
        <v>55</v>
      </c>
      <c r="K483" s="55" t="s">
        <v>2534</v>
      </c>
      <c r="L483" s="55" t="s">
        <v>2536</v>
      </c>
      <c r="M483" s="55" t="s">
        <v>2540</v>
      </c>
      <c r="N483" s="55" t="s">
        <v>58</v>
      </c>
      <c r="O483" s="55" t="s">
        <v>59</v>
      </c>
      <c r="P483" s="267" t="s">
        <v>2541</v>
      </c>
      <c r="Q483" s="59">
        <v>46163.605891203704</v>
      </c>
      <c r="R483" s="59">
        <v>46163.60780092593</v>
      </c>
      <c r="S483" s="56">
        <v>144.0</v>
      </c>
      <c r="T483" s="59">
        <v>46163.614386574074</v>
      </c>
      <c r="U483" s="56">
        <v>2281.0</v>
      </c>
      <c r="V483" s="56">
        <v>4.0</v>
      </c>
      <c r="W483" s="113">
        <v>625.0</v>
      </c>
      <c r="X483" s="56">
        <v>0.0</v>
      </c>
      <c r="Y483" s="56">
        <v>0.0</v>
      </c>
      <c r="Z483" s="56">
        <v>1.0</v>
      </c>
      <c r="AA483" s="56">
        <v>0.0</v>
      </c>
      <c r="AB483" s="56">
        <v>0.0</v>
      </c>
      <c r="AC483" s="56">
        <v>0.0</v>
      </c>
      <c r="AD483" s="56">
        <v>0.0</v>
      </c>
      <c r="AE483" s="56">
        <v>0.0</v>
      </c>
      <c r="AF483" s="55" t="s">
        <v>543</v>
      </c>
      <c r="AG483" s="114" t="b">
        <v>0</v>
      </c>
      <c r="AH483" s="114" t="b">
        <v>0</v>
      </c>
      <c r="AI483" s="114" t="b">
        <v>0</v>
      </c>
      <c r="AJ483" s="114" t="b">
        <v>0</v>
      </c>
      <c r="AK483" s="114" t="b">
        <v>0</v>
      </c>
      <c r="AL483" s="114" t="b">
        <v>0</v>
      </c>
      <c r="AM483" s="231" t="s">
        <v>1955</v>
      </c>
      <c r="AN483" s="100">
        <v>46163.0</v>
      </c>
      <c r="AO483" s="35" t="s">
        <v>2540</v>
      </c>
      <c r="AP483" s="36"/>
      <c r="AQ483" s="37"/>
      <c r="AR483" s="37"/>
      <c r="AS483" s="35" t="s">
        <v>1770</v>
      </c>
      <c r="AT483" s="39" t="b">
        <v>1</v>
      </c>
      <c r="AU483" s="51" t="b">
        <v>0</v>
      </c>
      <c r="AV483" s="51" t="b">
        <v>0</v>
      </c>
      <c r="AW483" s="40"/>
    </row>
    <row r="484">
      <c r="A484" s="41"/>
      <c r="B484" s="26" t="s">
        <v>2542</v>
      </c>
      <c r="C484" s="74" t="s">
        <v>2543</v>
      </c>
      <c r="D484" s="74" t="s">
        <v>50</v>
      </c>
      <c r="E484" s="75">
        <v>2021.0</v>
      </c>
      <c r="F484" s="74" t="s">
        <v>51</v>
      </c>
      <c r="G484" s="74" t="s">
        <v>52</v>
      </c>
      <c r="H484" s="74" t="s">
        <v>2544</v>
      </c>
      <c r="I484" s="74" t="s">
        <v>2545</v>
      </c>
      <c r="J484" s="74" t="s">
        <v>55</v>
      </c>
      <c r="K484" s="74" t="s">
        <v>2544</v>
      </c>
      <c r="L484" s="74" t="s">
        <v>2546</v>
      </c>
      <c r="M484" s="74" t="s">
        <v>2547</v>
      </c>
      <c r="N484" s="74" t="s">
        <v>76</v>
      </c>
      <c r="O484" s="74" t="s">
        <v>59</v>
      </c>
      <c r="P484" s="269" t="s">
        <v>2548</v>
      </c>
      <c r="Q484" s="77">
        <v>46164.12832175926</v>
      </c>
      <c r="R484" s="77">
        <v>46164.131377314814</v>
      </c>
      <c r="S484" s="75">
        <v>258.0</v>
      </c>
      <c r="T484" s="77">
        <v>46164.13425925926</v>
      </c>
      <c r="U484" s="75">
        <v>586.0</v>
      </c>
      <c r="V484" s="75">
        <v>1.0</v>
      </c>
      <c r="W484" s="227">
        <v>9650.0</v>
      </c>
      <c r="X484" s="75">
        <v>10.0</v>
      </c>
      <c r="Y484" s="75">
        <v>3.0</v>
      </c>
      <c r="Z484" s="75">
        <v>0.0</v>
      </c>
      <c r="AA484" s="75">
        <v>7.0</v>
      </c>
      <c r="AB484" s="75">
        <v>0.0</v>
      </c>
      <c r="AC484" s="75">
        <v>0.0</v>
      </c>
      <c r="AD484" s="75">
        <v>0.0</v>
      </c>
      <c r="AE484" s="75">
        <v>0.0</v>
      </c>
      <c r="AF484" s="74" t="s">
        <v>61</v>
      </c>
      <c r="AG484" s="228" t="b">
        <v>0</v>
      </c>
      <c r="AH484" s="228" t="b">
        <v>0</v>
      </c>
      <c r="AI484" s="228" t="b">
        <v>0</v>
      </c>
      <c r="AJ484" s="228" t="b">
        <v>0</v>
      </c>
      <c r="AK484" s="228" t="b">
        <v>0</v>
      </c>
      <c r="AL484" s="228" t="b">
        <v>0</v>
      </c>
      <c r="AM484" s="270"/>
      <c r="AN484" s="100">
        <v>46163.0</v>
      </c>
      <c r="AO484" s="35" t="s">
        <v>2547</v>
      </c>
      <c r="AP484" s="36"/>
      <c r="AQ484" s="37"/>
      <c r="AR484" s="37"/>
      <c r="AS484" s="50"/>
      <c r="AT484" s="39" t="b">
        <v>1</v>
      </c>
      <c r="AU484" s="51" t="b">
        <v>0</v>
      </c>
      <c r="AV484" s="51" t="b">
        <v>0</v>
      </c>
      <c r="AW484" s="40"/>
    </row>
    <row r="485">
      <c r="A485" s="41"/>
      <c r="B485" s="26" t="s">
        <v>2549</v>
      </c>
      <c r="C485" s="74" t="s">
        <v>2543</v>
      </c>
      <c r="D485" s="74" t="s">
        <v>50</v>
      </c>
      <c r="E485" s="75">
        <v>2021.0</v>
      </c>
      <c r="F485" s="74" t="s">
        <v>51</v>
      </c>
      <c r="G485" s="74" t="s">
        <v>52</v>
      </c>
      <c r="H485" s="74" t="s">
        <v>2544</v>
      </c>
      <c r="I485" s="74" t="s">
        <v>2545</v>
      </c>
      <c r="J485" s="74" t="s">
        <v>55</v>
      </c>
      <c r="K485" s="74" t="s">
        <v>2544</v>
      </c>
      <c r="L485" s="74" t="s">
        <v>2546</v>
      </c>
      <c r="M485" s="74" t="s">
        <v>2550</v>
      </c>
      <c r="N485" s="74" t="s">
        <v>76</v>
      </c>
      <c r="O485" s="74" t="s">
        <v>59</v>
      </c>
      <c r="P485" s="269" t="s">
        <v>2551</v>
      </c>
      <c r="Q485" s="77">
        <v>46164.14435185185</v>
      </c>
      <c r="R485" s="77">
        <v>46164.14671296296</v>
      </c>
      <c r="S485" s="75">
        <v>195.0</v>
      </c>
      <c r="T485" s="77">
        <v>46164.161516203705</v>
      </c>
      <c r="U485" s="75">
        <v>1552.0</v>
      </c>
      <c r="V485" s="75">
        <v>2.0</v>
      </c>
      <c r="W485" s="227">
        <v>8865.0</v>
      </c>
      <c r="X485" s="75">
        <v>9.0</v>
      </c>
      <c r="Y485" s="75">
        <v>3.0</v>
      </c>
      <c r="Z485" s="75">
        <v>0.0</v>
      </c>
      <c r="AA485" s="75">
        <v>6.0</v>
      </c>
      <c r="AB485" s="75">
        <v>0.0</v>
      </c>
      <c r="AC485" s="75">
        <v>0.0</v>
      </c>
      <c r="AD485" s="75">
        <v>0.0</v>
      </c>
      <c r="AE485" s="75">
        <v>0.0</v>
      </c>
      <c r="AF485" s="74" t="s">
        <v>61</v>
      </c>
      <c r="AG485" s="228" t="b">
        <v>0</v>
      </c>
      <c r="AH485" s="228" t="b">
        <v>0</v>
      </c>
      <c r="AI485" s="228" t="b">
        <v>0</v>
      </c>
      <c r="AJ485" s="228" t="b">
        <v>0</v>
      </c>
      <c r="AK485" s="228" t="b">
        <v>0</v>
      </c>
      <c r="AL485" s="228" t="b">
        <v>0</v>
      </c>
      <c r="AM485" s="246" t="s">
        <v>2552</v>
      </c>
      <c r="AN485" s="100">
        <v>46163.0</v>
      </c>
      <c r="AO485" s="35" t="s">
        <v>2550</v>
      </c>
      <c r="AP485" s="36"/>
      <c r="AQ485" s="37"/>
      <c r="AR485" s="37"/>
      <c r="AS485" s="35" t="s">
        <v>1750</v>
      </c>
      <c r="AT485" s="39" t="b">
        <v>1</v>
      </c>
      <c r="AU485" s="51" t="b">
        <v>0</v>
      </c>
      <c r="AV485" s="51" t="b">
        <v>0</v>
      </c>
      <c r="AW485" s="40"/>
    </row>
    <row r="486">
      <c r="A486" s="41"/>
      <c r="B486" s="26" t="s">
        <v>2553</v>
      </c>
      <c r="C486" s="55" t="s">
        <v>2554</v>
      </c>
      <c r="D486" s="55" t="s">
        <v>50</v>
      </c>
      <c r="E486" s="56">
        <v>2020.0</v>
      </c>
      <c r="F486" s="55" t="s">
        <v>51</v>
      </c>
      <c r="G486" s="55" t="s">
        <v>52</v>
      </c>
      <c r="H486" s="55" t="s">
        <v>1583</v>
      </c>
      <c r="I486" s="55" t="s">
        <v>1584</v>
      </c>
      <c r="J486" s="55" t="s">
        <v>55</v>
      </c>
      <c r="K486" s="55" t="s">
        <v>1583</v>
      </c>
      <c r="L486" s="55" t="s">
        <v>1585</v>
      </c>
      <c r="M486" s="55" t="s">
        <v>2555</v>
      </c>
      <c r="N486" s="55" t="s">
        <v>58</v>
      </c>
      <c r="O486" s="55" t="s">
        <v>59</v>
      </c>
      <c r="P486" s="267" t="s">
        <v>2556</v>
      </c>
      <c r="Q486" s="59">
        <v>46163.78743055555</v>
      </c>
      <c r="R486" s="59">
        <v>46163.79068287037</v>
      </c>
      <c r="S486" s="56">
        <v>238.0</v>
      </c>
      <c r="T486" s="59">
        <v>46163.793229166666</v>
      </c>
      <c r="U486" s="56">
        <v>601.0</v>
      </c>
      <c r="V486" s="56">
        <v>2.0</v>
      </c>
      <c r="W486" s="113">
        <v>11972.5</v>
      </c>
      <c r="X486" s="56">
        <v>3.0</v>
      </c>
      <c r="Y486" s="56">
        <v>3.0</v>
      </c>
      <c r="Z486" s="56">
        <v>11.0</v>
      </c>
      <c r="AA486" s="56">
        <v>0.0</v>
      </c>
      <c r="AB486" s="56">
        <v>0.0</v>
      </c>
      <c r="AC486" s="56">
        <v>0.0</v>
      </c>
      <c r="AD486" s="56">
        <v>0.0</v>
      </c>
      <c r="AE486" s="56">
        <v>0.0</v>
      </c>
      <c r="AF486" s="55" t="s">
        <v>61</v>
      </c>
      <c r="AG486" s="114" t="b">
        <v>0</v>
      </c>
      <c r="AH486" s="114" t="b">
        <v>0</v>
      </c>
      <c r="AI486" s="114" t="b">
        <v>0</v>
      </c>
      <c r="AJ486" s="114" t="b">
        <v>0</v>
      </c>
      <c r="AK486" s="114" t="b">
        <v>0</v>
      </c>
      <c r="AL486" s="114" t="b">
        <v>0</v>
      </c>
      <c r="AM486" s="58"/>
      <c r="AN486" s="100">
        <v>46163.0</v>
      </c>
      <c r="AO486" s="35" t="s">
        <v>2555</v>
      </c>
      <c r="AP486" s="36" t="s">
        <v>62</v>
      </c>
      <c r="AQ486" s="37"/>
      <c r="AR486" s="37" t="s">
        <v>764</v>
      </c>
      <c r="AS486" s="35" t="s">
        <v>2557</v>
      </c>
      <c r="AT486" s="39" t="b">
        <v>0</v>
      </c>
      <c r="AU486" s="39" t="b">
        <v>1</v>
      </c>
      <c r="AV486" s="39" t="b">
        <v>1</v>
      </c>
      <c r="AW486" s="40"/>
    </row>
    <row r="487">
      <c r="A487" s="41"/>
      <c r="B487" s="26" t="s">
        <v>2558</v>
      </c>
      <c r="C487" s="55" t="s">
        <v>2554</v>
      </c>
      <c r="D487" s="55" t="s">
        <v>50</v>
      </c>
      <c r="E487" s="56">
        <v>2020.0</v>
      </c>
      <c r="F487" s="55" t="s">
        <v>51</v>
      </c>
      <c r="G487" s="55" t="s">
        <v>71</v>
      </c>
      <c r="H487" s="55" t="s">
        <v>1583</v>
      </c>
      <c r="I487" s="55" t="s">
        <v>1584</v>
      </c>
      <c r="J487" s="55" t="s">
        <v>55</v>
      </c>
      <c r="K487" s="55" t="s">
        <v>1583</v>
      </c>
      <c r="L487" s="55" t="s">
        <v>1585</v>
      </c>
      <c r="M487" s="55" t="s">
        <v>2559</v>
      </c>
      <c r="N487" s="55" t="s">
        <v>58</v>
      </c>
      <c r="O487" s="55" t="s">
        <v>59</v>
      </c>
      <c r="P487" s="267" t="s">
        <v>2560</v>
      </c>
      <c r="Q487" s="59">
        <v>46163.82042824074</v>
      </c>
      <c r="R487" s="59">
        <v>46163.82171296296</v>
      </c>
      <c r="S487" s="56">
        <v>88.0</v>
      </c>
      <c r="T487" s="59">
        <v>46163.82795138889</v>
      </c>
      <c r="U487" s="56">
        <v>755.0</v>
      </c>
      <c r="V487" s="56">
        <v>2.0</v>
      </c>
      <c r="W487" s="113">
        <v>9887.5</v>
      </c>
      <c r="X487" s="56">
        <v>3.0</v>
      </c>
      <c r="Y487" s="56">
        <v>2.0</v>
      </c>
      <c r="Z487" s="56">
        <v>8.0</v>
      </c>
      <c r="AA487" s="56">
        <v>0.0</v>
      </c>
      <c r="AB487" s="56">
        <v>0.0</v>
      </c>
      <c r="AC487" s="56">
        <v>0.0</v>
      </c>
      <c r="AD487" s="56">
        <v>0.0</v>
      </c>
      <c r="AE487" s="56">
        <v>0.0</v>
      </c>
      <c r="AF487" s="55" t="s">
        <v>61</v>
      </c>
      <c r="AG487" s="114" t="b">
        <v>0</v>
      </c>
      <c r="AH487" s="114" t="b">
        <v>0</v>
      </c>
      <c r="AI487" s="114" t="b">
        <v>0</v>
      </c>
      <c r="AJ487" s="114" t="b">
        <v>0</v>
      </c>
      <c r="AK487" s="114" t="b">
        <v>0</v>
      </c>
      <c r="AL487" s="114" t="b">
        <v>0</v>
      </c>
      <c r="AM487" s="231" t="s">
        <v>2073</v>
      </c>
      <c r="AN487" s="100">
        <v>46163.0</v>
      </c>
      <c r="AO487" s="35" t="s">
        <v>2559</v>
      </c>
      <c r="AP487" s="36"/>
      <c r="AQ487" s="37"/>
      <c r="AR487" s="37"/>
      <c r="AS487" s="50"/>
      <c r="AT487" s="39" t="b">
        <v>1</v>
      </c>
      <c r="AU487" s="51" t="b">
        <v>0</v>
      </c>
      <c r="AV487" s="51" t="b">
        <v>0</v>
      </c>
      <c r="AW487" s="40"/>
    </row>
    <row r="488">
      <c r="A488" s="41"/>
      <c r="B488" s="26" t="s">
        <v>2561</v>
      </c>
      <c r="C488" s="74" t="s">
        <v>2562</v>
      </c>
      <c r="D488" s="74" t="s">
        <v>50</v>
      </c>
      <c r="E488" s="75">
        <v>2021.0</v>
      </c>
      <c r="F488" s="74" t="s">
        <v>51</v>
      </c>
      <c r="G488" s="74" t="s">
        <v>52</v>
      </c>
      <c r="H488" s="74" t="s">
        <v>148</v>
      </c>
      <c r="I488" s="74" t="s">
        <v>149</v>
      </c>
      <c r="J488" s="74" t="s">
        <v>55</v>
      </c>
      <c r="K488" s="74" t="s">
        <v>148</v>
      </c>
      <c r="L488" s="74" t="s">
        <v>150</v>
      </c>
      <c r="M488" s="74" t="s">
        <v>2563</v>
      </c>
      <c r="N488" s="74" t="s">
        <v>76</v>
      </c>
      <c r="O488" s="74" t="s">
        <v>59</v>
      </c>
      <c r="P488" s="269" t="s">
        <v>2564</v>
      </c>
      <c r="Q488" s="77">
        <v>46163.81858796296</v>
      </c>
      <c r="R488" s="77">
        <v>46163.819872685184</v>
      </c>
      <c r="S488" s="75">
        <v>101.0</v>
      </c>
      <c r="T488" s="77">
        <v>46163.82258101852</v>
      </c>
      <c r="U488" s="75">
        <v>839.0</v>
      </c>
      <c r="V488" s="75">
        <v>4.0</v>
      </c>
      <c r="W488" s="227">
        <v>1645.0</v>
      </c>
      <c r="X488" s="75">
        <v>0.0</v>
      </c>
      <c r="Y488" s="75">
        <v>0.0</v>
      </c>
      <c r="Z488" s="75">
        <v>2.0</v>
      </c>
      <c r="AA488" s="75">
        <v>0.0</v>
      </c>
      <c r="AB488" s="75">
        <v>1.0</v>
      </c>
      <c r="AC488" s="75">
        <v>0.0</v>
      </c>
      <c r="AD488" s="75">
        <v>0.0</v>
      </c>
      <c r="AE488" s="75">
        <v>0.0</v>
      </c>
      <c r="AF488" s="74" t="s">
        <v>61</v>
      </c>
      <c r="AG488" s="228" t="b">
        <v>0</v>
      </c>
      <c r="AH488" s="228" t="b">
        <v>0</v>
      </c>
      <c r="AI488" s="228" t="b">
        <v>0</v>
      </c>
      <c r="AJ488" s="228" t="b">
        <v>0</v>
      </c>
      <c r="AK488" s="228" t="b">
        <v>0</v>
      </c>
      <c r="AL488" s="228" t="b">
        <v>0</v>
      </c>
      <c r="AM488" s="270"/>
      <c r="AN488" s="100">
        <v>46163.0</v>
      </c>
      <c r="AO488" s="35" t="s">
        <v>2563</v>
      </c>
      <c r="AP488" s="36"/>
      <c r="AQ488" s="37"/>
      <c r="AR488" s="37"/>
      <c r="AS488" s="35"/>
      <c r="AT488" s="39" t="b">
        <v>1</v>
      </c>
      <c r="AU488" s="51" t="b">
        <v>0</v>
      </c>
      <c r="AV488" s="51" t="b">
        <v>0</v>
      </c>
      <c r="AW488" s="40"/>
    </row>
    <row r="489">
      <c r="A489" s="41"/>
      <c r="B489" s="26" t="s">
        <v>2565</v>
      </c>
      <c r="C489" s="74" t="s">
        <v>2562</v>
      </c>
      <c r="D489" s="74" t="s">
        <v>50</v>
      </c>
      <c r="E489" s="75">
        <v>2021.0</v>
      </c>
      <c r="F489" s="74" t="s">
        <v>51</v>
      </c>
      <c r="G489" s="74" t="s">
        <v>71</v>
      </c>
      <c r="H489" s="74" t="s">
        <v>148</v>
      </c>
      <c r="I489" s="74" t="s">
        <v>149</v>
      </c>
      <c r="J489" s="74" t="s">
        <v>55</v>
      </c>
      <c r="K489" s="74" t="s">
        <v>148</v>
      </c>
      <c r="L489" s="74" t="s">
        <v>150</v>
      </c>
      <c r="M489" s="74" t="s">
        <v>2566</v>
      </c>
      <c r="N489" s="74" t="s">
        <v>58</v>
      </c>
      <c r="O489" s="74" t="s">
        <v>59</v>
      </c>
      <c r="P489" s="269" t="s">
        <v>2567</v>
      </c>
      <c r="Q489" s="77">
        <v>46163.83608796296</v>
      </c>
      <c r="R489" s="77">
        <v>46163.83712962963</v>
      </c>
      <c r="S489" s="75">
        <v>78.0</v>
      </c>
      <c r="T489" s="77">
        <v>46163.84237268518</v>
      </c>
      <c r="U489" s="75">
        <v>818.0</v>
      </c>
      <c r="V489" s="75">
        <v>5.0</v>
      </c>
      <c r="W489" s="227">
        <v>75.0</v>
      </c>
      <c r="X489" s="75">
        <v>0.0</v>
      </c>
      <c r="Y489" s="75">
        <v>0.0</v>
      </c>
      <c r="Z489" s="75">
        <v>0.0</v>
      </c>
      <c r="AA489" s="75">
        <v>0.0</v>
      </c>
      <c r="AB489" s="75">
        <v>1.0</v>
      </c>
      <c r="AC489" s="75">
        <v>0.0</v>
      </c>
      <c r="AD489" s="75">
        <v>0.0</v>
      </c>
      <c r="AE489" s="75">
        <v>0.0</v>
      </c>
      <c r="AF489" s="74" t="s">
        <v>61</v>
      </c>
      <c r="AG489" s="228" t="b">
        <v>0</v>
      </c>
      <c r="AH489" s="228" t="b">
        <v>0</v>
      </c>
      <c r="AI489" s="228" t="b">
        <v>0</v>
      </c>
      <c r="AJ489" s="228" t="b">
        <v>0</v>
      </c>
      <c r="AK489" s="228" t="b">
        <v>0</v>
      </c>
      <c r="AL489" s="228" t="b">
        <v>0</v>
      </c>
      <c r="AM489" s="246" t="s">
        <v>1955</v>
      </c>
      <c r="AN489" s="100">
        <v>46163.0</v>
      </c>
      <c r="AO489" s="35" t="s">
        <v>2566</v>
      </c>
      <c r="AP489" s="36"/>
      <c r="AQ489" s="37"/>
      <c r="AR489" s="37"/>
      <c r="AS489" s="50"/>
      <c r="AT489" s="39" t="b">
        <v>1</v>
      </c>
      <c r="AU489" s="51" t="b">
        <v>0</v>
      </c>
      <c r="AV489" s="51" t="b">
        <v>0</v>
      </c>
      <c r="AW489" s="40"/>
    </row>
    <row r="490">
      <c r="A490" s="41"/>
      <c r="B490" s="26" t="s">
        <v>2561</v>
      </c>
      <c r="C490" s="74" t="s">
        <v>2562</v>
      </c>
      <c r="D490" s="74" t="s">
        <v>50</v>
      </c>
      <c r="E490" s="75">
        <v>2021.0</v>
      </c>
      <c r="F490" s="74" t="s">
        <v>51</v>
      </c>
      <c r="G490" s="74" t="s">
        <v>52</v>
      </c>
      <c r="H490" s="74" t="s">
        <v>148</v>
      </c>
      <c r="I490" s="74" t="s">
        <v>149</v>
      </c>
      <c r="J490" s="74" t="s">
        <v>55</v>
      </c>
      <c r="K490" s="74" t="s">
        <v>148</v>
      </c>
      <c r="L490" s="74" t="s">
        <v>150</v>
      </c>
      <c r="M490" s="74" t="s">
        <v>2563</v>
      </c>
      <c r="N490" s="74" t="s">
        <v>76</v>
      </c>
      <c r="O490" s="74" t="s">
        <v>59</v>
      </c>
      <c r="P490" s="269" t="s">
        <v>2564</v>
      </c>
      <c r="Q490" s="77">
        <v>46163.81858796296</v>
      </c>
      <c r="R490" s="77">
        <v>46163.819872685184</v>
      </c>
      <c r="S490" s="75">
        <v>101.0</v>
      </c>
      <c r="T490" s="77">
        <v>46163.82258101852</v>
      </c>
      <c r="U490" s="75">
        <v>839.0</v>
      </c>
      <c r="V490" s="75">
        <v>4.0</v>
      </c>
      <c r="W490" s="227">
        <v>1645.0</v>
      </c>
      <c r="X490" s="75">
        <v>0.0</v>
      </c>
      <c r="Y490" s="75">
        <v>0.0</v>
      </c>
      <c r="Z490" s="75">
        <v>2.0</v>
      </c>
      <c r="AA490" s="75">
        <v>0.0</v>
      </c>
      <c r="AB490" s="75">
        <v>1.0</v>
      </c>
      <c r="AC490" s="75">
        <v>0.0</v>
      </c>
      <c r="AD490" s="75">
        <v>0.0</v>
      </c>
      <c r="AE490" s="75">
        <v>0.0</v>
      </c>
      <c r="AF490" s="74" t="s">
        <v>61</v>
      </c>
      <c r="AG490" s="228" t="b">
        <v>0</v>
      </c>
      <c r="AH490" s="228" t="b">
        <v>0</v>
      </c>
      <c r="AI490" s="228" t="b">
        <v>0</v>
      </c>
      <c r="AJ490" s="228" t="b">
        <v>0</v>
      </c>
      <c r="AK490" s="228" t="b">
        <v>0</v>
      </c>
      <c r="AL490" s="228" t="b">
        <v>0</v>
      </c>
      <c r="AM490" s="229"/>
      <c r="AN490" s="100">
        <v>46163.0</v>
      </c>
      <c r="AO490" s="35" t="s">
        <v>2563</v>
      </c>
      <c r="AP490" s="36"/>
      <c r="AQ490" s="37"/>
      <c r="AR490" s="37"/>
      <c r="AS490" s="50"/>
      <c r="AT490" s="39" t="b">
        <v>1</v>
      </c>
      <c r="AU490" s="51" t="b">
        <v>0</v>
      </c>
      <c r="AV490" s="51" t="b">
        <v>0</v>
      </c>
      <c r="AW490" s="40"/>
    </row>
    <row r="491">
      <c r="A491" s="41"/>
      <c r="B491" s="26" t="s">
        <v>2565</v>
      </c>
      <c r="C491" s="74" t="s">
        <v>2562</v>
      </c>
      <c r="D491" s="74" t="s">
        <v>50</v>
      </c>
      <c r="E491" s="75">
        <v>2021.0</v>
      </c>
      <c r="F491" s="74" t="s">
        <v>51</v>
      </c>
      <c r="G491" s="74" t="s">
        <v>71</v>
      </c>
      <c r="H491" s="74" t="s">
        <v>148</v>
      </c>
      <c r="I491" s="74" t="s">
        <v>149</v>
      </c>
      <c r="J491" s="74" t="s">
        <v>55</v>
      </c>
      <c r="K491" s="74" t="s">
        <v>148</v>
      </c>
      <c r="L491" s="74" t="s">
        <v>150</v>
      </c>
      <c r="M491" s="74" t="s">
        <v>2566</v>
      </c>
      <c r="N491" s="74" t="s">
        <v>58</v>
      </c>
      <c r="O491" s="74" t="s">
        <v>59</v>
      </c>
      <c r="P491" s="269" t="s">
        <v>2567</v>
      </c>
      <c r="Q491" s="77">
        <v>46163.83608796296</v>
      </c>
      <c r="R491" s="77">
        <v>46163.83712962963</v>
      </c>
      <c r="S491" s="75">
        <v>78.0</v>
      </c>
      <c r="T491" s="77">
        <v>46163.84237268518</v>
      </c>
      <c r="U491" s="75">
        <v>818.0</v>
      </c>
      <c r="V491" s="75">
        <v>5.0</v>
      </c>
      <c r="W491" s="227">
        <v>75.0</v>
      </c>
      <c r="X491" s="75">
        <v>0.0</v>
      </c>
      <c r="Y491" s="75">
        <v>0.0</v>
      </c>
      <c r="Z491" s="75">
        <v>0.0</v>
      </c>
      <c r="AA491" s="75">
        <v>0.0</v>
      </c>
      <c r="AB491" s="75">
        <v>1.0</v>
      </c>
      <c r="AC491" s="75">
        <v>0.0</v>
      </c>
      <c r="AD491" s="75">
        <v>0.0</v>
      </c>
      <c r="AE491" s="75">
        <v>0.0</v>
      </c>
      <c r="AF491" s="74" t="s">
        <v>61</v>
      </c>
      <c r="AG491" s="228" t="b">
        <v>0</v>
      </c>
      <c r="AH491" s="228" t="b">
        <v>0</v>
      </c>
      <c r="AI491" s="228" t="b">
        <v>0</v>
      </c>
      <c r="AJ491" s="228" t="b">
        <v>0</v>
      </c>
      <c r="AK491" s="228" t="b">
        <v>0</v>
      </c>
      <c r="AL491" s="228" t="b">
        <v>0</v>
      </c>
      <c r="AM491" s="246" t="s">
        <v>1955</v>
      </c>
      <c r="AN491" s="100">
        <v>46163.0</v>
      </c>
      <c r="AO491" s="35" t="s">
        <v>2566</v>
      </c>
      <c r="AP491" s="36" t="s">
        <v>62</v>
      </c>
      <c r="AQ491" s="37"/>
      <c r="AR491" s="37" t="s">
        <v>2568</v>
      </c>
      <c r="AS491" s="35" t="s">
        <v>2569</v>
      </c>
      <c r="AT491" s="39" t="b">
        <v>0</v>
      </c>
      <c r="AU491" s="39" t="b">
        <v>1</v>
      </c>
      <c r="AV491" s="51" t="b">
        <v>0</v>
      </c>
      <c r="AW491" s="40"/>
    </row>
    <row r="492">
      <c r="A492" s="41"/>
      <c r="B492" s="26" t="s">
        <v>2570</v>
      </c>
      <c r="C492" s="57" t="s">
        <v>2571</v>
      </c>
      <c r="D492" s="57" t="s">
        <v>50</v>
      </c>
      <c r="E492" s="60">
        <v>2021.0</v>
      </c>
      <c r="F492" s="57" t="s">
        <v>146</v>
      </c>
      <c r="G492" s="57" t="s">
        <v>156</v>
      </c>
      <c r="H492" s="57" t="s">
        <v>2572</v>
      </c>
      <c r="I492" s="57" t="s">
        <v>2573</v>
      </c>
      <c r="J492" s="57" t="s">
        <v>98</v>
      </c>
      <c r="K492" s="57" t="s">
        <v>2572</v>
      </c>
      <c r="L492" s="57" t="s">
        <v>402</v>
      </c>
      <c r="M492" s="57" t="s">
        <v>2574</v>
      </c>
      <c r="N492" s="57" t="s">
        <v>404</v>
      </c>
      <c r="O492" s="57" t="s">
        <v>59</v>
      </c>
      <c r="P492" s="273" t="s">
        <v>2575</v>
      </c>
      <c r="Q492" s="59">
        <v>46163.7518287037</v>
      </c>
      <c r="R492" s="59">
        <v>46163.75487268518</v>
      </c>
      <c r="S492" s="60">
        <v>225.0</v>
      </c>
      <c r="T492" s="59">
        <v>46163.757361111115</v>
      </c>
      <c r="U492" s="60">
        <v>547.0</v>
      </c>
      <c r="V492" s="60">
        <v>3.0</v>
      </c>
      <c r="W492" s="61">
        <v>2535.0</v>
      </c>
      <c r="X492" s="60">
        <v>2.0</v>
      </c>
      <c r="Y492" s="60">
        <v>0.0</v>
      </c>
      <c r="Z492" s="60">
        <v>0.0</v>
      </c>
      <c r="AA492" s="60">
        <v>1.0</v>
      </c>
      <c r="AB492" s="60">
        <v>1.0</v>
      </c>
      <c r="AC492" s="60">
        <v>0.0</v>
      </c>
      <c r="AD492" s="60">
        <v>1.0</v>
      </c>
      <c r="AE492" s="60">
        <v>0.0</v>
      </c>
      <c r="AF492" s="57" t="s">
        <v>61</v>
      </c>
      <c r="AG492" s="62" t="b">
        <v>0</v>
      </c>
      <c r="AH492" s="62" t="b">
        <v>0</v>
      </c>
      <c r="AI492" s="62" t="b">
        <v>0</v>
      </c>
      <c r="AJ492" s="62" t="b">
        <v>0</v>
      </c>
      <c r="AK492" s="62" t="b">
        <v>0</v>
      </c>
      <c r="AL492" s="62" t="b">
        <v>0</v>
      </c>
      <c r="AM492" s="58"/>
      <c r="AN492" s="100">
        <v>46163.0</v>
      </c>
      <c r="AO492" s="35" t="s">
        <v>2574</v>
      </c>
      <c r="AP492" s="36"/>
      <c r="AQ492" s="37"/>
      <c r="AR492" s="37"/>
      <c r="AS492" s="50"/>
      <c r="AT492" s="39" t="b">
        <v>1</v>
      </c>
      <c r="AU492" s="51" t="b">
        <v>0</v>
      </c>
      <c r="AV492" s="51" t="b">
        <v>0</v>
      </c>
      <c r="AW492" s="40"/>
    </row>
    <row r="493">
      <c r="A493" s="41"/>
      <c r="B493" s="26" t="s">
        <v>2576</v>
      </c>
      <c r="C493" s="57" t="s">
        <v>2571</v>
      </c>
      <c r="D493" s="57" t="s">
        <v>50</v>
      </c>
      <c r="E493" s="60">
        <v>2021.0</v>
      </c>
      <c r="F493" s="57" t="s">
        <v>146</v>
      </c>
      <c r="G493" s="57" t="s">
        <v>156</v>
      </c>
      <c r="H493" s="57" t="s">
        <v>2572</v>
      </c>
      <c r="I493" s="57" t="s">
        <v>2573</v>
      </c>
      <c r="J493" s="57" t="s">
        <v>55</v>
      </c>
      <c r="K493" s="57" t="s">
        <v>2572</v>
      </c>
      <c r="L493" s="57" t="s">
        <v>2572</v>
      </c>
      <c r="M493" s="57" t="s">
        <v>2577</v>
      </c>
      <c r="N493" s="57" t="s">
        <v>58</v>
      </c>
      <c r="O493" s="57" t="s">
        <v>59</v>
      </c>
      <c r="P493" s="273" t="s">
        <v>2578</v>
      </c>
      <c r="Q493" s="59">
        <v>46163.766550925924</v>
      </c>
      <c r="R493" s="59">
        <v>46163.76798611111</v>
      </c>
      <c r="S493" s="60">
        <v>113.0</v>
      </c>
      <c r="T493" s="59">
        <v>46163.77460648148</v>
      </c>
      <c r="U493" s="60">
        <v>770.0</v>
      </c>
      <c r="V493" s="60">
        <v>3.0</v>
      </c>
      <c r="W493" s="61">
        <v>2197.5</v>
      </c>
      <c r="X493" s="60">
        <v>2.0</v>
      </c>
      <c r="Y493" s="60">
        <v>0.0</v>
      </c>
      <c r="Z493" s="60">
        <v>0.0</v>
      </c>
      <c r="AA493" s="60">
        <v>1.0</v>
      </c>
      <c r="AB493" s="60">
        <v>1.0</v>
      </c>
      <c r="AC493" s="60">
        <v>0.0</v>
      </c>
      <c r="AD493" s="60">
        <v>0.0</v>
      </c>
      <c r="AE493" s="60">
        <v>0.0</v>
      </c>
      <c r="AF493" s="57" t="s">
        <v>61</v>
      </c>
      <c r="AG493" s="62" t="b">
        <v>0</v>
      </c>
      <c r="AH493" s="62" t="b">
        <v>0</v>
      </c>
      <c r="AI493" s="62" t="b">
        <v>0</v>
      </c>
      <c r="AJ493" s="62" t="b">
        <v>0</v>
      </c>
      <c r="AK493" s="62" t="b">
        <v>0</v>
      </c>
      <c r="AL493" s="62" t="b">
        <v>0</v>
      </c>
      <c r="AM493" s="192" t="s">
        <v>127</v>
      </c>
      <c r="AN493" s="100">
        <v>46163.0</v>
      </c>
      <c r="AO493" s="35" t="s">
        <v>2577</v>
      </c>
      <c r="AP493" s="36"/>
      <c r="AQ493" s="37"/>
      <c r="AR493" s="37"/>
      <c r="AS493" s="35" t="s">
        <v>1770</v>
      </c>
      <c r="AT493" s="39" t="b">
        <v>1</v>
      </c>
      <c r="AU493" s="51" t="b">
        <v>0</v>
      </c>
      <c r="AV493" s="51" t="b">
        <v>0</v>
      </c>
      <c r="AW493" s="40"/>
    </row>
    <row r="494">
      <c r="A494" s="41"/>
      <c r="B494" s="26" t="s">
        <v>2579</v>
      </c>
      <c r="C494" s="76" t="s">
        <v>2580</v>
      </c>
      <c r="D494" s="76" t="s">
        <v>50</v>
      </c>
      <c r="E494" s="78">
        <v>2021.0</v>
      </c>
      <c r="F494" s="76" t="s">
        <v>146</v>
      </c>
      <c r="G494" s="76" t="s">
        <v>156</v>
      </c>
      <c r="H494" s="76" t="s">
        <v>1583</v>
      </c>
      <c r="I494" s="76" t="s">
        <v>1584</v>
      </c>
      <c r="J494" s="76" t="s">
        <v>55</v>
      </c>
      <c r="K494" s="76" t="s">
        <v>1583</v>
      </c>
      <c r="L494" s="76" t="s">
        <v>1585</v>
      </c>
      <c r="M494" s="76" t="s">
        <v>2581</v>
      </c>
      <c r="N494" s="76" t="s">
        <v>58</v>
      </c>
      <c r="O494" s="76" t="s">
        <v>59</v>
      </c>
      <c r="P494" s="274" t="s">
        <v>2582</v>
      </c>
      <c r="Q494" s="77">
        <v>46163.663611111115</v>
      </c>
      <c r="R494" s="77">
        <v>46163.66780092593</v>
      </c>
      <c r="S494" s="78">
        <v>294.0</v>
      </c>
      <c r="T494" s="77">
        <v>46163.6700462963</v>
      </c>
      <c r="U494" s="78">
        <v>638.0</v>
      </c>
      <c r="V494" s="78">
        <v>2.0</v>
      </c>
      <c r="W494" s="79">
        <v>3885.0</v>
      </c>
      <c r="X494" s="78">
        <v>3.0</v>
      </c>
      <c r="Y494" s="78">
        <v>1.0</v>
      </c>
      <c r="Z494" s="78">
        <v>1.0</v>
      </c>
      <c r="AA494" s="78">
        <v>1.0</v>
      </c>
      <c r="AB494" s="78">
        <v>2.0</v>
      </c>
      <c r="AC494" s="78">
        <v>0.0</v>
      </c>
      <c r="AD494" s="78">
        <v>0.0</v>
      </c>
      <c r="AE494" s="78">
        <v>0.0</v>
      </c>
      <c r="AF494" s="76" t="s">
        <v>61</v>
      </c>
      <c r="AG494" s="80" t="b">
        <v>0</v>
      </c>
      <c r="AH494" s="80" t="b">
        <v>0</v>
      </c>
      <c r="AI494" s="80" t="b">
        <v>0</v>
      </c>
      <c r="AJ494" s="80" t="b">
        <v>0</v>
      </c>
      <c r="AK494" s="80" t="b">
        <v>0</v>
      </c>
      <c r="AL494" s="80" t="b">
        <v>0</v>
      </c>
      <c r="AM494" s="270"/>
      <c r="AN494" s="100">
        <v>46163.0</v>
      </c>
      <c r="AO494" s="35" t="s">
        <v>2581</v>
      </c>
      <c r="AP494" s="36"/>
      <c r="AQ494" s="37"/>
      <c r="AR494" s="37"/>
      <c r="AS494" s="50"/>
      <c r="AT494" s="39" t="b">
        <v>1</v>
      </c>
      <c r="AU494" s="51" t="b">
        <v>0</v>
      </c>
      <c r="AV494" s="51" t="b">
        <v>0</v>
      </c>
      <c r="AW494" s="40"/>
    </row>
    <row r="495">
      <c r="A495" s="41"/>
      <c r="B495" s="26" t="s">
        <v>2583</v>
      </c>
      <c r="C495" s="76" t="s">
        <v>2580</v>
      </c>
      <c r="D495" s="76" t="s">
        <v>50</v>
      </c>
      <c r="E495" s="78">
        <v>2021.0</v>
      </c>
      <c r="F495" s="76" t="s">
        <v>146</v>
      </c>
      <c r="G495" s="76" t="s">
        <v>147</v>
      </c>
      <c r="H495" s="76" t="s">
        <v>1583</v>
      </c>
      <c r="I495" s="76" t="s">
        <v>1584</v>
      </c>
      <c r="J495" s="76" t="s">
        <v>55</v>
      </c>
      <c r="K495" s="76" t="s">
        <v>1583</v>
      </c>
      <c r="L495" s="76" t="s">
        <v>1585</v>
      </c>
      <c r="M495" s="76" t="s">
        <v>2584</v>
      </c>
      <c r="N495" s="76" t="s">
        <v>58</v>
      </c>
      <c r="O495" s="76" t="s">
        <v>59</v>
      </c>
      <c r="P495" s="274" t="s">
        <v>2585</v>
      </c>
      <c r="Q495" s="77">
        <v>46163.673993055556</v>
      </c>
      <c r="R495" s="77">
        <v>46163.67621527778</v>
      </c>
      <c r="S495" s="78">
        <v>122.0</v>
      </c>
      <c r="T495" s="77">
        <v>46163.679930555554</v>
      </c>
      <c r="U495" s="78">
        <v>594.0</v>
      </c>
      <c r="V495" s="78">
        <v>2.0</v>
      </c>
      <c r="W495" s="79">
        <v>3185.0</v>
      </c>
      <c r="X495" s="78">
        <v>3.0</v>
      </c>
      <c r="Y495" s="78">
        <v>1.0</v>
      </c>
      <c r="Z495" s="78">
        <v>1.0</v>
      </c>
      <c r="AA495" s="78">
        <v>0.0</v>
      </c>
      <c r="AB495" s="78">
        <v>2.0</v>
      </c>
      <c r="AC495" s="78">
        <v>0.0</v>
      </c>
      <c r="AD495" s="78">
        <v>0.0</v>
      </c>
      <c r="AE495" s="78">
        <v>0.0</v>
      </c>
      <c r="AF495" s="76" t="s">
        <v>61</v>
      </c>
      <c r="AG495" s="80" t="b">
        <v>0</v>
      </c>
      <c r="AH495" s="80" t="b">
        <v>0</v>
      </c>
      <c r="AI495" s="80" t="b">
        <v>0</v>
      </c>
      <c r="AJ495" s="80" t="b">
        <v>0</v>
      </c>
      <c r="AK495" s="80" t="b">
        <v>0</v>
      </c>
      <c r="AL495" s="80" t="b">
        <v>0</v>
      </c>
      <c r="AM495" s="230" t="s">
        <v>469</v>
      </c>
      <c r="AN495" s="100">
        <v>46163.0</v>
      </c>
      <c r="AO495" s="35" t="s">
        <v>2584</v>
      </c>
      <c r="AP495" s="36"/>
      <c r="AQ495" s="37"/>
      <c r="AR495" s="37"/>
      <c r="AS495" s="35" t="s">
        <v>1750</v>
      </c>
      <c r="AT495" s="39" t="b">
        <v>1</v>
      </c>
      <c r="AU495" s="51" t="b">
        <v>0</v>
      </c>
      <c r="AV495" s="51" t="b">
        <v>0</v>
      </c>
      <c r="AW495" s="40"/>
    </row>
    <row r="496">
      <c r="A496" s="41"/>
      <c r="B496" s="26" t="s">
        <v>2586</v>
      </c>
      <c r="C496" s="57" t="s">
        <v>2587</v>
      </c>
      <c r="D496" s="57" t="s">
        <v>50</v>
      </c>
      <c r="E496" s="60">
        <v>2022.0</v>
      </c>
      <c r="F496" s="57" t="s">
        <v>188</v>
      </c>
      <c r="G496" s="57" t="s">
        <v>189</v>
      </c>
      <c r="H496" s="57" t="s">
        <v>927</v>
      </c>
      <c r="I496" s="57" t="s">
        <v>928</v>
      </c>
      <c r="J496" s="57" t="s">
        <v>55</v>
      </c>
      <c r="K496" s="57" t="s">
        <v>927</v>
      </c>
      <c r="L496" s="57" t="s">
        <v>929</v>
      </c>
      <c r="M496" s="57" t="s">
        <v>2588</v>
      </c>
      <c r="N496" s="57" t="s">
        <v>76</v>
      </c>
      <c r="O496" s="57" t="s">
        <v>59</v>
      </c>
      <c r="P496" s="273" t="s">
        <v>2589</v>
      </c>
      <c r="Q496" s="59">
        <v>46163.92082175926</v>
      </c>
      <c r="R496" s="59">
        <v>46163.92230324074</v>
      </c>
      <c r="S496" s="60">
        <v>106.0</v>
      </c>
      <c r="T496" s="59">
        <v>46163.92523148148</v>
      </c>
      <c r="U496" s="60">
        <v>1269.0</v>
      </c>
      <c r="V496" s="60">
        <v>1.0</v>
      </c>
      <c r="W496" s="61">
        <v>16337.5</v>
      </c>
      <c r="X496" s="60">
        <v>11.0</v>
      </c>
      <c r="Y496" s="60">
        <v>2.0</v>
      </c>
      <c r="Z496" s="60">
        <v>36.0</v>
      </c>
      <c r="AA496" s="60">
        <v>4.0</v>
      </c>
      <c r="AB496" s="60">
        <v>1.0</v>
      </c>
      <c r="AC496" s="60">
        <v>0.0</v>
      </c>
      <c r="AD496" s="60">
        <v>3.0</v>
      </c>
      <c r="AE496" s="60">
        <v>0.0</v>
      </c>
      <c r="AF496" s="57" t="s">
        <v>61</v>
      </c>
      <c r="AG496" s="62" t="b">
        <v>0</v>
      </c>
      <c r="AH496" s="62" t="b">
        <v>0</v>
      </c>
      <c r="AI496" s="62" t="b">
        <v>0</v>
      </c>
      <c r="AJ496" s="62" t="b">
        <v>0</v>
      </c>
      <c r="AK496" s="62" t="b">
        <v>0</v>
      </c>
      <c r="AL496" s="62" t="b">
        <v>0</v>
      </c>
      <c r="AM496" s="58"/>
      <c r="AN496" s="100">
        <v>46163.0</v>
      </c>
      <c r="AO496" s="35" t="s">
        <v>2588</v>
      </c>
      <c r="AP496" s="36" t="s">
        <v>232</v>
      </c>
      <c r="AQ496" s="37"/>
      <c r="AR496" s="37" t="s">
        <v>2590</v>
      </c>
      <c r="AS496" s="35" t="s">
        <v>2591</v>
      </c>
      <c r="AT496" s="39" t="b">
        <v>0</v>
      </c>
      <c r="AU496" s="39" t="b">
        <v>1</v>
      </c>
      <c r="AV496" s="39" t="b">
        <v>1</v>
      </c>
      <c r="AW496" s="40"/>
    </row>
    <row r="497">
      <c r="A497" s="41"/>
      <c r="B497" s="26" t="s">
        <v>2592</v>
      </c>
      <c r="C497" s="57" t="s">
        <v>2587</v>
      </c>
      <c r="D497" s="57" t="s">
        <v>50</v>
      </c>
      <c r="E497" s="60">
        <v>2022.0</v>
      </c>
      <c r="F497" s="57" t="s">
        <v>188</v>
      </c>
      <c r="G497" s="57" t="s">
        <v>189</v>
      </c>
      <c r="H497" s="57" t="s">
        <v>927</v>
      </c>
      <c r="I497" s="57" t="s">
        <v>928</v>
      </c>
      <c r="J497" s="57" t="s">
        <v>55</v>
      </c>
      <c r="K497" s="57" t="s">
        <v>927</v>
      </c>
      <c r="L497" s="57" t="s">
        <v>929</v>
      </c>
      <c r="M497" s="57" t="s">
        <v>2593</v>
      </c>
      <c r="N497" s="57" t="s">
        <v>76</v>
      </c>
      <c r="O497" s="57" t="s">
        <v>59</v>
      </c>
      <c r="P497" s="273" t="s">
        <v>2594</v>
      </c>
      <c r="Q497" s="59">
        <v>46163.9575</v>
      </c>
      <c r="R497" s="59">
        <v>46163.95891203704</v>
      </c>
      <c r="S497" s="60">
        <v>104.0</v>
      </c>
      <c r="T497" s="59">
        <v>46163.96606481481</v>
      </c>
      <c r="U497" s="60">
        <v>4817.0</v>
      </c>
      <c r="V497" s="60">
        <v>1.0</v>
      </c>
      <c r="W497" s="61">
        <v>14350.0</v>
      </c>
      <c r="X497" s="60">
        <v>9.0</v>
      </c>
      <c r="Y497" s="60">
        <v>2.0</v>
      </c>
      <c r="Z497" s="60">
        <v>28.0</v>
      </c>
      <c r="AA497" s="60">
        <v>4.0</v>
      </c>
      <c r="AB497" s="60">
        <v>1.0</v>
      </c>
      <c r="AC497" s="60">
        <v>0.0</v>
      </c>
      <c r="AD497" s="60">
        <v>3.0</v>
      </c>
      <c r="AE497" s="60">
        <v>0.0</v>
      </c>
      <c r="AF497" s="57" t="s">
        <v>61</v>
      </c>
      <c r="AG497" s="62" t="b">
        <v>0</v>
      </c>
      <c r="AH497" s="62" t="b">
        <v>0</v>
      </c>
      <c r="AI497" s="62" t="b">
        <v>0</v>
      </c>
      <c r="AJ497" s="62" t="b">
        <v>0</v>
      </c>
      <c r="AK497" s="62" t="b">
        <v>0</v>
      </c>
      <c r="AL497" s="62" t="b">
        <v>0</v>
      </c>
      <c r="AM497" s="192" t="s">
        <v>584</v>
      </c>
      <c r="AN497" s="100">
        <v>46163.0</v>
      </c>
      <c r="AO497" s="35" t="s">
        <v>2593</v>
      </c>
      <c r="AP497" s="36"/>
      <c r="AQ497" s="37"/>
      <c r="AR497" s="37"/>
      <c r="AS497" s="35"/>
      <c r="AT497" s="39" t="b">
        <v>1</v>
      </c>
      <c r="AU497" s="51" t="b">
        <v>0</v>
      </c>
      <c r="AV497" s="51" t="b">
        <v>0</v>
      </c>
      <c r="AW497" s="40"/>
    </row>
    <row r="498">
      <c r="A498" s="41"/>
      <c r="B498" s="26" t="s">
        <v>2595</v>
      </c>
      <c r="C498" s="76" t="s">
        <v>2596</v>
      </c>
      <c r="D498" s="76" t="s">
        <v>50</v>
      </c>
      <c r="E498" s="78">
        <v>2024.0</v>
      </c>
      <c r="F498" s="76" t="s">
        <v>188</v>
      </c>
      <c r="G498" s="76" t="s">
        <v>189</v>
      </c>
      <c r="H498" s="76" t="s">
        <v>2597</v>
      </c>
      <c r="I498" s="76" t="s">
        <v>275</v>
      </c>
      <c r="J498" s="76" t="s">
        <v>55</v>
      </c>
      <c r="K498" s="76" t="s">
        <v>2597</v>
      </c>
      <c r="L498" s="76" t="s">
        <v>2598</v>
      </c>
      <c r="M498" s="76" t="s">
        <v>2599</v>
      </c>
      <c r="N498" s="76" t="s">
        <v>76</v>
      </c>
      <c r="O498" s="76" t="s">
        <v>59</v>
      </c>
      <c r="P498" s="274" t="s">
        <v>2600</v>
      </c>
      <c r="Q498" s="77">
        <v>46163.5343287037</v>
      </c>
      <c r="R498" s="77">
        <v>46163.53606481481</v>
      </c>
      <c r="S498" s="78">
        <v>126.0</v>
      </c>
      <c r="T498" s="77">
        <v>46163.53827546296</v>
      </c>
      <c r="U498" s="78">
        <v>415.0</v>
      </c>
      <c r="V498" s="78">
        <v>4.0</v>
      </c>
      <c r="W498" s="79">
        <v>737.5</v>
      </c>
      <c r="X498" s="78">
        <v>0.0</v>
      </c>
      <c r="Y498" s="78">
        <v>0.0</v>
      </c>
      <c r="Z498" s="78">
        <v>0.0</v>
      </c>
      <c r="AA498" s="78">
        <v>1.0</v>
      </c>
      <c r="AB498" s="78">
        <v>0.0</v>
      </c>
      <c r="AC498" s="78">
        <v>0.0</v>
      </c>
      <c r="AD498" s="78">
        <v>0.0</v>
      </c>
      <c r="AE498" s="78">
        <v>0.0</v>
      </c>
      <c r="AF498" s="76" t="s">
        <v>61</v>
      </c>
      <c r="AG498" s="80" t="b">
        <v>0</v>
      </c>
      <c r="AH498" s="80" t="b">
        <v>0</v>
      </c>
      <c r="AI498" s="80" t="b">
        <v>0</v>
      </c>
      <c r="AJ498" s="80" t="b">
        <v>0</v>
      </c>
      <c r="AK498" s="80" t="b">
        <v>0</v>
      </c>
      <c r="AL498" s="80" t="b">
        <v>0</v>
      </c>
      <c r="AM498" s="270"/>
      <c r="AN498" s="100">
        <v>46163.0</v>
      </c>
      <c r="AO498" s="35" t="s">
        <v>2599</v>
      </c>
      <c r="AP498" s="36"/>
      <c r="AQ498" s="37"/>
      <c r="AR498" s="37"/>
      <c r="AS498" s="50"/>
      <c r="AT498" s="39" t="b">
        <v>1</v>
      </c>
      <c r="AU498" s="51" t="b">
        <v>0</v>
      </c>
      <c r="AV498" s="51" t="b">
        <v>0</v>
      </c>
      <c r="AW498" s="40"/>
    </row>
    <row r="499">
      <c r="A499" s="41"/>
      <c r="B499" s="26" t="s">
        <v>2601</v>
      </c>
      <c r="C499" s="76" t="s">
        <v>2596</v>
      </c>
      <c r="D499" s="76" t="s">
        <v>50</v>
      </c>
      <c r="E499" s="78">
        <v>2024.0</v>
      </c>
      <c r="F499" s="76" t="s">
        <v>188</v>
      </c>
      <c r="G499" s="76" t="s">
        <v>189</v>
      </c>
      <c r="H499" s="76" t="s">
        <v>2597</v>
      </c>
      <c r="I499" s="76" t="s">
        <v>275</v>
      </c>
      <c r="J499" s="76" t="s">
        <v>55</v>
      </c>
      <c r="K499" s="76" t="s">
        <v>2597</v>
      </c>
      <c r="L499" s="76" t="s">
        <v>2598</v>
      </c>
      <c r="M499" s="76" t="s">
        <v>2602</v>
      </c>
      <c r="N499" s="76" t="s">
        <v>76</v>
      </c>
      <c r="O499" s="76" t="s">
        <v>59</v>
      </c>
      <c r="P499" s="274" t="s">
        <v>2603</v>
      </c>
      <c r="Q499" s="77">
        <v>46163.54193287037</v>
      </c>
      <c r="R499" s="77">
        <v>46163.54362268518</v>
      </c>
      <c r="S499" s="78">
        <v>132.0</v>
      </c>
      <c r="T499" s="77">
        <v>46163.5471412037</v>
      </c>
      <c r="U499" s="78">
        <v>522.0</v>
      </c>
      <c r="V499" s="78">
        <v>5.0</v>
      </c>
      <c r="W499" s="79">
        <v>0.0</v>
      </c>
      <c r="X499" s="78">
        <v>0.0</v>
      </c>
      <c r="Y499" s="78">
        <v>0.0</v>
      </c>
      <c r="Z499" s="78">
        <v>0.0</v>
      </c>
      <c r="AA499" s="78">
        <v>0.0</v>
      </c>
      <c r="AB499" s="78">
        <v>0.0</v>
      </c>
      <c r="AC499" s="78">
        <v>0.0</v>
      </c>
      <c r="AD499" s="78">
        <v>0.0</v>
      </c>
      <c r="AE499" s="78">
        <v>0.0</v>
      </c>
      <c r="AF499" s="76" t="s">
        <v>61</v>
      </c>
      <c r="AG499" s="80" t="b">
        <v>0</v>
      </c>
      <c r="AH499" s="80" t="b">
        <v>0</v>
      </c>
      <c r="AI499" s="80" t="b">
        <v>0</v>
      </c>
      <c r="AJ499" s="80" t="b">
        <v>0</v>
      </c>
      <c r="AK499" s="80" t="b">
        <v>0</v>
      </c>
      <c r="AL499" s="80" t="b">
        <v>0</v>
      </c>
      <c r="AM499" s="230" t="s">
        <v>459</v>
      </c>
      <c r="AN499" s="100">
        <v>46163.0</v>
      </c>
      <c r="AO499" s="35" t="s">
        <v>2602</v>
      </c>
      <c r="AP499" s="36"/>
      <c r="AQ499" s="37"/>
      <c r="AR499" s="37"/>
      <c r="AS499" s="50"/>
      <c r="AT499" s="39" t="b">
        <v>1</v>
      </c>
      <c r="AU499" s="51" t="b">
        <v>0</v>
      </c>
      <c r="AV499" s="51" t="b">
        <v>0</v>
      </c>
      <c r="AW499" s="40"/>
    </row>
    <row r="500">
      <c r="A500" s="41"/>
      <c r="B500" s="26" t="s">
        <v>2604</v>
      </c>
      <c r="C500" s="57" t="s">
        <v>2605</v>
      </c>
      <c r="D500" s="57" t="s">
        <v>50</v>
      </c>
      <c r="E500" s="60">
        <v>2024.0</v>
      </c>
      <c r="F500" s="57" t="s">
        <v>188</v>
      </c>
      <c r="G500" s="57" t="s">
        <v>189</v>
      </c>
      <c r="H500" s="57" t="s">
        <v>2606</v>
      </c>
      <c r="I500" s="57" t="s">
        <v>2607</v>
      </c>
      <c r="J500" s="57" t="s">
        <v>55</v>
      </c>
      <c r="K500" s="57" t="s">
        <v>2606</v>
      </c>
      <c r="L500" s="57" t="s">
        <v>2608</v>
      </c>
      <c r="M500" s="57" t="s">
        <v>2609</v>
      </c>
      <c r="N500" s="57" t="s">
        <v>76</v>
      </c>
      <c r="O500" s="57" t="s">
        <v>59</v>
      </c>
      <c r="P500" s="273" t="s">
        <v>2610</v>
      </c>
      <c r="Q500" s="59">
        <v>46163.70636574074</v>
      </c>
      <c r="R500" s="59">
        <v>46163.70784722222</v>
      </c>
      <c r="S500" s="60">
        <v>84.0</v>
      </c>
      <c r="T500" s="59">
        <v>46163.70884259259</v>
      </c>
      <c r="U500" s="60">
        <v>278.0</v>
      </c>
      <c r="V500" s="60">
        <v>4.0</v>
      </c>
      <c r="W500" s="61">
        <v>1547.5</v>
      </c>
      <c r="X500" s="60">
        <v>1.0</v>
      </c>
      <c r="Y500" s="60">
        <v>0.0</v>
      </c>
      <c r="Z500" s="60">
        <v>0.0</v>
      </c>
      <c r="AA500" s="60">
        <v>1.0</v>
      </c>
      <c r="AB500" s="60">
        <v>0.0</v>
      </c>
      <c r="AC500" s="60">
        <v>0.0</v>
      </c>
      <c r="AD500" s="60">
        <v>1.0</v>
      </c>
      <c r="AE500" s="60">
        <v>0.0</v>
      </c>
      <c r="AF500" s="57" t="s">
        <v>61</v>
      </c>
      <c r="AG500" s="62" t="b">
        <v>0</v>
      </c>
      <c r="AH500" s="62" t="b">
        <v>0</v>
      </c>
      <c r="AI500" s="62" t="b">
        <v>0</v>
      </c>
      <c r="AJ500" s="62" t="b">
        <v>0</v>
      </c>
      <c r="AK500" s="62" t="b">
        <v>0</v>
      </c>
      <c r="AL500" s="62" t="b">
        <v>0</v>
      </c>
      <c r="AM500" s="58"/>
      <c r="AN500" s="100">
        <v>46163.0</v>
      </c>
      <c r="AO500" s="35" t="s">
        <v>2609</v>
      </c>
      <c r="AP500" s="36" t="s">
        <v>62</v>
      </c>
      <c r="AQ500" s="37"/>
      <c r="AR500" s="37" t="s">
        <v>2611</v>
      </c>
      <c r="AS500" s="35" t="s">
        <v>2612</v>
      </c>
      <c r="AT500" s="39" t="b">
        <v>0</v>
      </c>
      <c r="AU500" s="39" t="b">
        <v>1</v>
      </c>
      <c r="AV500" s="51" t="b">
        <v>0</v>
      </c>
      <c r="AW500" s="40"/>
    </row>
    <row r="501">
      <c r="A501" s="41"/>
      <c r="B501" s="26" t="s">
        <v>2613</v>
      </c>
      <c r="C501" s="57" t="s">
        <v>2605</v>
      </c>
      <c r="D501" s="57" t="s">
        <v>50</v>
      </c>
      <c r="E501" s="60">
        <v>2024.0</v>
      </c>
      <c r="F501" s="57" t="s">
        <v>188</v>
      </c>
      <c r="G501" s="57" t="s">
        <v>189</v>
      </c>
      <c r="H501" s="57" t="s">
        <v>2606</v>
      </c>
      <c r="I501" s="57" t="s">
        <v>2607</v>
      </c>
      <c r="J501" s="57" t="s">
        <v>55</v>
      </c>
      <c r="K501" s="57" t="s">
        <v>2606</v>
      </c>
      <c r="L501" s="57" t="s">
        <v>2608</v>
      </c>
      <c r="M501" s="57" t="s">
        <v>2614</v>
      </c>
      <c r="N501" s="57" t="s">
        <v>76</v>
      </c>
      <c r="O501" s="57" t="s">
        <v>59</v>
      </c>
      <c r="P501" s="273" t="s">
        <v>2615</v>
      </c>
      <c r="Q501" s="59">
        <v>46163.702048611114</v>
      </c>
      <c r="R501" s="59">
        <v>46163.706145833334</v>
      </c>
      <c r="S501" s="60">
        <v>343.0</v>
      </c>
      <c r="T501" s="59">
        <v>46163.743993055556</v>
      </c>
      <c r="U501" s="60">
        <v>3688.0</v>
      </c>
      <c r="V501" s="60">
        <v>4.0</v>
      </c>
      <c r="W501" s="61">
        <v>847.5</v>
      </c>
      <c r="X501" s="60">
        <v>0.0</v>
      </c>
      <c r="Y501" s="60">
        <v>0.0</v>
      </c>
      <c r="Z501" s="60">
        <v>0.0</v>
      </c>
      <c r="AA501" s="60">
        <v>1.0</v>
      </c>
      <c r="AB501" s="60">
        <v>0.0</v>
      </c>
      <c r="AC501" s="60">
        <v>0.0</v>
      </c>
      <c r="AD501" s="60">
        <v>1.0</v>
      </c>
      <c r="AE501" s="60">
        <v>0.0</v>
      </c>
      <c r="AF501" s="57" t="s">
        <v>61</v>
      </c>
      <c r="AG501" s="62" t="b">
        <v>0</v>
      </c>
      <c r="AH501" s="62" t="b">
        <v>0</v>
      </c>
      <c r="AI501" s="62" t="b">
        <v>0</v>
      </c>
      <c r="AJ501" s="62" t="b">
        <v>0</v>
      </c>
      <c r="AK501" s="62" t="b">
        <v>0</v>
      </c>
      <c r="AL501" s="62" t="b">
        <v>0</v>
      </c>
      <c r="AM501" s="192" t="s">
        <v>2616</v>
      </c>
      <c r="AN501" s="100">
        <v>46163.0</v>
      </c>
      <c r="AO501" s="35" t="s">
        <v>2614</v>
      </c>
      <c r="AP501" s="36"/>
      <c r="AQ501" s="37"/>
      <c r="AR501" s="37"/>
      <c r="AS501" s="50"/>
      <c r="AT501" s="39" t="b">
        <v>1</v>
      </c>
      <c r="AU501" s="51" t="b">
        <v>0</v>
      </c>
      <c r="AV501" s="51" t="b">
        <v>0</v>
      </c>
      <c r="AW501" s="40"/>
    </row>
    <row r="502">
      <c r="A502" s="41"/>
      <c r="B502" s="26" t="s">
        <v>2617</v>
      </c>
      <c r="C502" s="76" t="s">
        <v>2618</v>
      </c>
      <c r="D502" s="76" t="s">
        <v>50</v>
      </c>
      <c r="E502" s="78">
        <v>2024.0</v>
      </c>
      <c r="F502" s="76" t="s">
        <v>188</v>
      </c>
      <c r="G502" s="76" t="s">
        <v>220</v>
      </c>
      <c r="H502" s="76" t="s">
        <v>2597</v>
      </c>
      <c r="I502" s="76" t="s">
        <v>275</v>
      </c>
      <c r="J502" s="76" t="s">
        <v>55</v>
      </c>
      <c r="K502" s="76" t="s">
        <v>2597</v>
      </c>
      <c r="L502" s="76" t="s">
        <v>2598</v>
      </c>
      <c r="M502" s="76" t="s">
        <v>2619</v>
      </c>
      <c r="N502" s="76" t="s">
        <v>76</v>
      </c>
      <c r="O502" s="76" t="s">
        <v>59</v>
      </c>
      <c r="P502" s="274" t="s">
        <v>2620</v>
      </c>
      <c r="Q502" s="77">
        <v>46163.50644675926</v>
      </c>
      <c r="R502" s="77">
        <v>46163.50840277778</v>
      </c>
      <c r="S502" s="78">
        <v>147.0</v>
      </c>
      <c r="T502" s="77">
        <v>46163.50983796296</v>
      </c>
      <c r="U502" s="78">
        <v>389.0</v>
      </c>
      <c r="V502" s="78">
        <v>3.0</v>
      </c>
      <c r="W502" s="79">
        <v>2607.5</v>
      </c>
      <c r="X502" s="78">
        <v>1.0</v>
      </c>
      <c r="Y502" s="78">
        <v>0.0</v>
      </c>
      <c r="Z502" s="78">
        <v>2.0</v>
      </c>
      <c r="AA502" s="78">
        <v>1.0</v>
      </c>
      <c r="AB502" s="78">
        <v>1.0</v>
      </c>
      <c r="AC502" s="78">
        <v>0.0</v>
      </c>
      <c r="AD502" s="78">
        <v>0.0</v>
      </c>
      <c r="AE502" s="78">
        <v>0.0</v>
      </c>
      <c r="AF502" s="76" t="s">
        <v>61</v>
      </c>
      <c r="AG502" s="80" t="b">
        <v>0</v>
      </c>
      <c r="AH502" s="80" t="b">
        <v>0</v>
      </c>
      <c r="AI502" s="80" t="b">
        <v>0</v>
      </c>
      <c r="AJ502" s="80" t="b">
        <v>0</v>
      </c>
      <c r="AK502" s="80" t="b">
        <v>0</v>
      </c>
      <c r="AL502" s="80" t="b">
        <v>0</v>
      </c>
      <c r="AM502" s="270"/>
      <c r="AN502" s="100">
        <v>46163.0</v>
      </c>
      <c r="AO502" s="35" t="s">
        <v>2619</v>
      </c>
      <c r="AP502" s="36" t="s">
        <v>62</v>
      </c>
      <c r="AQ502" s="37"/>
      <c r="AR502" s="37" t="s">
        <v>754</v>
      </c>
      <c r="AS502" s="35" t="s">
        <v>2621</v>
      </c>
      <c r="AT502" s="39" t="b">
        <v>0</v>
      </c>
      <c r="AU502" s="39" t="b">
        <v>1</v>
      </c>
      <c r="AV502" s="51" t="b">
        <v>0</v>
      </c>
      <c r="AW502" s="40"/>
    </row>
    <row r="503">
      <c r="A503" s="41"/>
      <c r="B503" s="26" t="s">
        <v>2622</v>
      </c>
      <c r="C503" s="76" t="s">
        <v>2618</v>
      </c>
      <c r="D503" s="76" t="s">
        <v>50</v>
      </c>
      <c r="E503" s="78">
        <v>2024.0</v>
      </c>
      <c r="F503" s="76" t="s">
        <v>188</v>
      </c>
      <c r="G503" s="76" t="s">
        <v>189</v>
      </c>
      <c r="H503" s="76" t="s">
        <v>2597</v>
      </c>
      <c r="I503" s="76" t="s">
        <v>275</v>
      </c>
      <c r="J503" s="76" t="s">
        <v>55</v>
      </c>
      <c r="K503" s="76" t="s">
        <v>2597</v>
      </c>
      <c r="L503" s="76" t="s">
        <v>2598</v>
      </c>
      <c r="M503" s="76" t="s">
        <v>2623</v>
      </c>
      <c r="N503" s="76" t="s">
        <v>76</v>
      </c>
      <c r="O503" s="76" t="s">
        <v>59</v>
      </c>
      <c r="P503" s="274" t="s">
        <v>2624</v>
      </c>
      <c r="Q503" s="77">
        <v>46163.52017361111</v>
      </c>
      <c r="R503" s="77">
        <v>46163.521944444445</v>
      </c>
      <c r="S503" s="78">
        <v>136.0</v>
      </c>
      <c r="T503" s="77">
        <v>46163.525092592594</v>
      </c>
      <c r="U503" s="78">
        <v>495.0</v>
      </c>
      <c r="V503" s="78">
        <v>4.0</v>
      </c>
      <c r="W503" s="79">
        <v>1485.0</v>
      </c>
      <c r="X503" s="78">
        <v>1.0</v>
      </c>
      <c r="Y503" s="78">
        <v>0.0</v>
      </c>
      <c r="Z503" s="78">
        <v>1.0</v>
      </c>
      <c r="AA503" s="78">
        <v>0.0</v>
      </c>
      <c r="AB503" s="78">
        <v>1.0</v>
      </c>
      <c r="AC503" s="78">
        <v>0.0</v>
      </c>
      <c r="AD503" s="78">
        <v>0.0</v>
      </c>
      <c r="AE503" s="78">
        <v>0.0</v>
      </c>
      <c r="AF503" s="76" t="s">
        <v>61</v>
      </c>
      <c r="AG503" s="80" t="b">
        <v>0</v>
      </c>
      <c r="AH503" s="80" t="b">
        <v>0</v>
      </c>
      <c r="AI503" s="80" t="b">
        <v>0</v>
      </c>
      <c r="AJ503" s="80" t="b">
        <v>0</v>
      </c>
      <c r="AK503" s="80" t="b">
        <v>0</v>
      </c>
      <c r="AL503" s="80" t="b">
        <v>0</v>
      </c>
      <c r="AM503" s="230" t="s">
        <v>2625</v>
      </c>
      <c r="AN503" s="100">
        <v>46163.0</v>
      </c>
      <c r="AO503" s="35" t="s">
        <v>2623</v>
      </c>
      <c r="AP503" s="36"/>
      <c r="AQ503" s="37"/>
      <c r="AR503" s="37"/>
      <c r="AS503" s="35"/>
      <c r="AT503" s="39" t="b">
        <v>1</v>
      </c>
      <c r="AU503" s="51" t="b">
        <v>0</v>
      </c>
      <c r="AV503" s="51" t="b">
        <v>0</v>
      </c>
      <c r="AW503" s="40"/>
    </row>
    <row r="504">
      <c r="A504" s="41"/>
      <c r="B504" s="26" t="s">
        <v>2626</v>
      </c>
      <c r="C504" s="57" t="s">
        <v>2627</v>
      </c>
      <c r="D504" s="57" t="s">
        <v>50</v>
      </c>
      <c r="E504" s="60">
        <v>2023.0</v>
      </c>
      <c r="F504" s="57" t="s">
        <v>188</v>
      </c>
      <c r="G504" s="57" t="s">
        <v>189</v>
      </c>
      <c r="H504" s="57" t="s">
        <v>917</v>
      </c>
      <c r="I504" s="57" t="s">
        <v>603</v>
      </c>
      <c r="J504" s="57" t="s">
        <v>55</v>
      </c>
      <c r="K504" s="57" t="s">
        <v>917</v>
      </c>
      <c r="L504" s="57" t="s">
        <v>918</v>
      </c>
      <c r="M504" s="57" t="s">
        <v>2628</v>
      </c>
      <c r="N504" s="57" t="s">
        <v>76</v>
      </c>
      <c r="O504" s="57" t="s">
        <v>59</v>
      </c>
      <c r="P504" s="273" t="s">
        <v>2629</v>
      </c>
      <c r="Q504" s="59">
        <v>46163.53412037037</v>
      </c>
      <c r="R504" s="59">
        <v>46163.537824074076</v>
      </c>
      <c r="S504" s="60">
        <v>298.0</v>
      </c>
      <c r="T504" s="59">
        <v>46163.54204861111</v>
      </c>
      <c r="U504" s="60">
        <v>760.0</v>
      </c>
      <c r="V504" s="60">
        <v>1.0</v>
      </c>
      <c r="W504" s="61">
        <v>14545.0</v>
      </c>
      <c r="X504" s="60">
        <v>10.0</v>
      </c>
      <c r="Y504" s="60">
        <v>1.0</v>
      </c>
      <c r="Z504" s="60">
        <v>14.0</v>
      </c>
      <c r="AA504" s="60">
        <v>6.0</v>
      </c>
      <c r="AB504" s="60">
        <v>0.0</v>
      </c>
      <c r="AC504" s="60">
        <v>0.0</v>
      </c>
      <c r="AD504" s="60">
        <v>4.0</v>
      </c>
      <c r="AE504" s="60">
        <v>0.0</v>
      </c>
      <c r="AF504" s="57" t="s">
        <v>61</v>
      </c>
      <c r="AG504" s="62" t="b">
        <v>0</v>
      </c>
      <c r="AH504" s="62" t="b">
        <v>0</v>
      </c>
      <c r="AI504" s="62" t="b">
        <v>0</v>
      </c>
      <c r="AJ504" s="62" t="b">
        <v>0</v>
      </c>
      <c r="AK504" s="62" t="b">
        <v>0</v>
      </c>
      <c r="AL504" s="62" t="b">
        <v>0</v>
      </c>
      <c r="AM504" s="58"/>
      <c r="AN504" s="131">
        <v>46163.0</v>
      </c>
      <c r="AO504" s="35" t="s">
        <v>2628</v>
      </c>
      <c r="AP504" s="36"/>
      <c r="AQ504" s="37"/>
      <c r="AR504" s="37"/>
      <c r="AS504" s="50"/>
      <c r="AT504" s="39" t="b">
        <v>1</v>
      </c>
      <c r="AU504" s="51" t="b">
        <v>0</v>
      </c>
      <c r="AV504" s="51" t="b">
        <v>0</v>
      </c>
      <c r="AW504" s="40"/>
    </row>
    <row r="505">
      <c r="A505" s="41"/>
      <c r="B505" s="26" t="s">
        <v>2630</v>
      </c>
      <c r="C505" s="57" t="s">
        <v>2627</v>
      </c>
      <c r="D505" s="57" t="s">
        <v>50</v>
      </c>
      <c r="E505" s="60">
        <v>2023.0</v>
      </c>
      <c r="F505" s="57" t="s">
        <v>188</v>
      </c>
      <c r="G505" s="57" t="s">
        <v>189</v>
      </c>
      <c r="H505" s="57" t="s">
        <v>917</v>
      </c>
      <c r="I505" s="57" t="s">
        <v>603</v>
      </c>
      <c r="J505" s="57" t="s">
        <v>55</v>
      </c>
      <c r="K505" s="57" t="s">
        <v>917</v>
      </c>
      <c r="L505" s="57" t="s">
        <v>918</v>
      </c>
      <c r="M505" s="57" t="s">
        <v>2631</v>
      </c>
      <c r="N505" s="57" t="s">
        <v>76</v>
      </c>
      <c r="O505" s="57" t="s">
        <v>59</v>
      </c>
      <c r="P505" s="273" t="s">
        <v>2632</v>
      </c>
      <c r="Q505" s="59">
        <v>46163.56101851852</v>
      </c>
      <c r="R505" s="59">
        <v>46163.564467592594</v>
      </c>
      <c r="S505" s="60">
        <v>252.0</v>
      </c>
      <c r="T505" s="59">
        <v>46163.58605324074</v>
      </c>
      <c r="U505" s="60">
        <v>2238.0</v>
      </c>
      <c r="V505" s="60">
        <v>1.0</v>
      </c>
      <c r="W505" s="61">
        <v>13195.0</v>
      </c>
      <c r="X505" s="60">
        <v>10.0</v>
      </c>
      <c r="Y505" s="60">
        <v>1.0</v>
      </c>
      <c r="Z505" s="60">
        <v>14.0</v>
      </c>
      <c r="AA505" s="60">
        <v>4.0</v>
      </c>
      <c r="AB505" s="60">
        <v>0.0</v>
      </c>
      <c r="AC505" s="60">
        <v>0.0</v>
      </c>
      <c r="AD505" s="60">
        <v>4.0</v>
      </c>
      <c r="AE505" s="60">
        <v>0.0</v>
      </c>
      <c r="AF505" s="57" t="s">
        <v>61</v>
      </c>
      <c r="AG505" s="62" t="b">
        <v>0</v>
      </c>
      <c r="AH505" s="62" t="b">
        <v>0</v>
      </c>
      <c r="AI505" s="62" t="b">
        <v>0</v>
      </c>
      <c r="AJ505" s="62" t="b">
        <v>0</v>
      </c>
      <c r="AK505" s="62" t="b">
        <v>0</v>
      </c>
      <c r="AL505" s="62" t="b">
        <v>0</v>
      </c>
      <c r="AM505" s="192" t="s">
        <v>459</v>
      </c>
      <c r="AN505" s="100">
        <v>46163.0</v>
      </c>
      <c r="AO505" s="35" t="s">
        <v>2631</v>
      </c>
      <c r="AP505" s="36"/>
      <c r="AQ505" s="37"/>
      <c r="AR505" s="37"/>
      <c r="AS505" s="50"/>
      <c r="AT505" s="39" t="b">
        <v>1</v>
      </c>
      <c r="AU505" s="51" t="b">
        <v>0</v>
      </c>
      <c r="AV505" s="51" t="b">
        <v>0</v>
      </c>
      <c r="AW505" s="40"/>
    </row>
    <row r="506">
      <c r="A506" s="41"/>
      <c r="B506" s="26" t="s">
        <v>2633</v>
      </c>
      <c r="C506" s="76" t="s">
        <v>2634</v>
      </c>
      <c r="D506" s="76" t="s">
        <v>50</v>
      </c>
      <c r="E506" s="78">
        <v>2019.0</v>
      </c>
      <c r="F506" s="76" t="s">
        <v>1344</v>
      </c>
      <c r="G506" s="76" t="s">
        <v>1352</v>
      </c>
      <c r="H506" s="76" t="s">
        <v>2635</v>
      </c>
      <c r="I506" s="76" t="s">
        <v>2636</v>
      </c>
      <c r="J506" s="76" t="s">
        <v>55</v>
      </c>
      <c r="K506" s="76" t="s">
        <v>2635</v>
      </c>
      <c r="L506" s="76" t="s">
        <v>2637</v>
      </c>
      <c r="M506" s="76" t="s">
        <v>2638</v>
      </c>
      <c r="N506" s="76" t="s">
        <v>76</v>
      </c>
      <c r="O506" s="76" t="s">
        <v>59</v>
      </c>
      <c r="P506" s="274" t="s">
        <v>2639</v>
      </c>
      <c r="Q506" s="77">
        <v>46163.70841435185</v>
      </c>
      <c r="R506" s="77">
        <v>46163.71270833333</v>
      </c>
      <c r="S506" s="78">
        <v>357.0</v>
      </c>
      <c r="T506" s="77">
        <v>46163.71668981481</v>
      </c>
      <c r="U506" s="78">
        <v>1538.0</v>
      </c>
      <c r="V506" s="78">
        <v>2.0</v>
      </c>
      <c r="W506" s="79">
        <v>8262.5</v>
      </c>
      <c r="X506" s="78">
        <v>0.0</v>
      </c>
      <c r="Y506" s="78">
        <v>1.0</v>
      </c>
      <c r="Z506" s="78">
        <v>7.0</v>
      </c>
      <c r="AA506" s="78">
        <v>9.0</v>
      </c>
      <c r="AB506" s="78">
        <v>0.0</v>
      </c>
      <c r="AC506" s="78">
        <v>0.0</v>
      </c>
      <c r="AD506" s="78">
        <v>1.0</v>
      </c>
      <c r="AE506" s="78">
        <v>0.0</v>
      </c>
      <c r="AF506" s="76" t="s">
        <v>61</v>
      </c>
      <c r="AG506" s="80" t="b">
        <v>0</v>
      </c>
      <c r="AH506" s="80" t="b">
        <v>0</v>
      </c>
      <c r="AI506" s="80" t="b">
        <v>0</v>
      </c>
      <c r="AJ506" s="80" t="b">
        <v>0</v>
      </c>
      <c r="AK506" s="80" t="b">
        <v>0</v>
      </c>
      <c r="AL506" s="80" t="b">
        <v>0</v>
      </c>
      <c r="AM506" s="270"/>
      <c r="AN506" s="100">
        <v>46163.0</v>
      </c>
      <c r="AO506" s="35" t="s">
        <v>2638</v>
      </c>
      <c r="AP506" s="36"/>
      <c r="AQ506" s="37"/>
      <c r="AR506" s="37"/>
      <c r="AS506" s="50"/>
      <c r="AT506" s="39" t="b">
        <v>1</v>
      </c>
      <c r="AU506" s="51" t="b">
        <v>0</v>
      </c>
      <c r="AV506" s="51" t="b">
        <v>0</v>
      </c>
      <c r="AW506" s="40"/>
    </row>
    <row r="507">
      <c r="A507" s="41"/>
      <c r="B507" s="26" t="s">
        <v>2640</v>
      </c>
      <c r="C507" s="76" t="s">
        <v>2634</v>
      </c>
      <c r="D507" s="76" t="s">
        <v>50</v>
      </c>
      <c r="E507" s="78">
        <v>2019.0</v>
      </c>
      <c r="F507" s="76" t="s">
        <v>1344</v>
      </c>
      <c r="G507" s="76" t="s">
        <v>1352</v>
      </c>
      <c r="H507" s="76" t="s">
        <v>2635</v>
      </c>
      <c r="I507" s="76" t="s">
        <v>2636</v>
      </c>
      <c r="J507" s="76" t="s">
        <v>55</v>
      </c>
      <c r="K507" s="76" t="s">
        <v>2635</v>
      </c>
      <c r="L507" s="76" t="s">
        <v>2637</v>
      </c>
      <c r="M507" s="76" t="s">
        <v>2641</v>
      </c>
      <c r="N507" s="76" t="s">
        <v>76</v>
      </c>
      <c r="O507" s="76" t="s">
        <v>59</v>
      </c>
      <c r="P507" s="274" t="s">
        <v>2642</v>
      </c>
      <c r="Q507" s="77">
        <v>46163.725381944445</v>
      </c>
      <c r="R507" s="77">
        <v>46163.729467592595</v>
      </c>
      <c r="S507" s="78">
        <v>275.0</v>
      </c>
      <c r="T507" s="77">
        <v>46163.732199074075</v>
      </c>
      <c r="U507" s="78">
        <v>840.0</v>
      </c>
      <c r="V507" s="78">
        <v>2.0</v>
      </c>
      <c r="W507" s="79">
        <v>7687.5</v>
      </c>
      <c r="X507" s="78">
        <v>0.0</v>
      </c>
      <c r="Y507" s="78">
        <v>0.0</v>
      </c>
      <c r="Z507" s="78">
        <v>7.0</v>
      </c>
      <c r="AA507" s="78">
        <v>9.0</v>
      </c>
      <c r="AB507" s="78">
        <v>0.0</v>
      </c>
      <c r="AC507" s="78">
        <v>0.0</v>
      </c>
      <c r="AD507" s="78">
        <v>1.0</v>
      </c>
      <c r="AE507" s="78">
        <v>0.0</v>
      </c>
      <c r="AF507" s="76" t="s">
        <v>61</v>
      </c>
      <c r="AG507" s="80" t="b">
        <v>0</v>
      </c>
      <c r="AH507" s="80" t="b">
        <v>0</v>
      </c>
      <c r="AI507" s="80" t="b">
        <v>0</v>
      </c>
      <c r="AJ507" s="80" t="b">
        <v>0</v>
      </c>
      <c r="AK507" s="80" t="b">
        <v>0</v>
      </c>
      <c r="AL507" s="80" t="b">
        <v>0</v>
      </c>
      <c r="AM507" s="230" t="s">
        <v>421</v>
      </c>
      <c r="AN507" s="100">
        <v>46163.0</v>
      </c>
      <c r="AO507" s="35" t="s">
        <v>2641</v>
      </c>
      <c r="AP507" s="36"/>
      <c r="AQ507" s="37"/>
      <c r="AR507" s="37"/>
      <c r="AS507" s="50"/>
      <c r="AT507" s="39" t="b">
        <v>1</v>
      </c>
      <c r="AU507" s="51" t="b">
        <v>0</v>
      </c>
      <c r="AV507" s="51" t="b">
        <v>0</v>
      </c>
      <c r="AW507" s="40"/>
    </row>
    <row r="508">
      <c r="A508" s="242" t="s">
        <v>2643</v>
      </c>
      <c r="B508" s="26" t="s">
        <v>2644</v>
      </c>
      <c r="C508" s="44" t="s">
        <v>2645</v>
      </c>
      <c r="D508" s="44" t="s">
        <v>50</v>
      </c>
      <c r="E508" s="46">
        <v>2020.0</v>
      </c>
      <c r="F508" s="44" t="s">
        <v>51</v>
      </c>
      <c r="G508" s="44" t="s">
        <v>643</v>
      </c>
      <c r="H508" s="44" t="s">
        <v>2646</v>
      </c>
      <c r="I508" s="44" t="s">
        <v>2647</v>
      </c>
      <c r="J508" s="44" t="s">
        <v>55</v>
      </c>
      <c r="K508" s="44" t="s">
        <v>2646</v>
      </c>
      <c r="L508" s="44" t="s">
        <v>2648</v>
      </c>
      <c r="M508" s="44" t="s">
        <v>2649</v>
      </c>
      <c r="N508" s="44" t="s">
        <v>76</v>
      </c>
      <c r="O508" s="44" t="s">
        <v>59</v>
      </c>
      <c r="P508" s="112" t="s">
        <v>2650</v>
      </c>
      <c r="Q508" s="45">
        <v>46164.53888888889</v>
      </c>
      <c r="R508" s="45">
        <v>46164.54722222222</v>
      </c>
      <c r="S508" s="46">
        <v>521.0</v>
      </c>
      <c r="T508" s="45">
        <v>46164.549305555556</v>
      </c>
      <c r="U508" s="46">
        <v>1010.0</v>
      </c>
      <c r="V508" s="46">
        <v>2.0</v>
      </c>
      <c r="W508" s="47">
        <v>2902.5</v>
      </c>
      <c r="X508" s="46">
        <v>0.0</v>
      </c>
      <c r="Y508" s="46">
        <v>2.0</v>
      </c>
      <c r="Z508" s="46">
        <v>1.0</v>
      </c>
      <c r="AA508" s="46">
        <v>0.0</v>
      </c>
      <c r="AB508" s="46">
        <v>0.0</v>
      </c>
      <c r="AC508" s="46">
        <v>3.0</v>
      </c>
      <c r="AD508" s="46">
        <v>3.0</v>
      </c>
      <c r="AE508" s="46">
        <v>1.0</v>
      </c>
      <c r="AF508" s="44" t="s">
        <v>61</v>
      </c>
      <c r="AG508" s="48" t="b">
        <v>0</v>
      </c>
      <c r="AH508" s="48" t="b">
        <v>0</v>
      </c>
      <c r="AI508" s="48" t="b">
        <v>0</v>
      </c>
      <c r="AJ508" s="48" t="b">
        <v>0</v>
      </c>
      <c r="AK508" s="48" t="b">
        <v>0</v>
      </c>
      <c r="AL508" s="48" t="b">
        <v>0</v>
      </c>
      <c r="AM508" s="134"/>
      <c r="AN508" s="100">
        <v>46164.0</v>
      </c>
      <c r="AO508" s="35" t="s">
        <v>2649</v>
      </c>
      <c r="AP508" s="36"/>
      <c r="AQ508" s="37"/>
      <c r="AR508" s="37"/>
      <c r="AS508" s="35"/>
      <c r="AT508" s="39" t="b">
        <v>1</v>
      </c>
      <c r="AU508" s="51" t="b">
        <v>0</v>
      </c>
      <c r="AV508" s="51" t="b">
        <v>0</v>
      </c>
      <c r="AW508" s="40"/>
    </row>
    <row r="509">
      <c r="A509" s="41"/>
      <c r="B509" s="26" t="s">
        <v>2651</v>
      </c>
      <c r="C509" s="44" t="s">
        <v>2645</v>
      </c>
      <c r="D509" s="44" t="s">
        <v>50</v>
      </c>
      <c r="E509" s="46">
        <v>2020.0</v>
      </c>
      <c r="F509" s="44" t="s">
        <v>51</v>
      </c>
      <c r="G509" s="44" t="s">
        <v>643</v>
      </c>
      <c r="H509" s="44" t="s">
        <v>2646</v>
      </c>
      <c r="I509" s="44" t="s">
        <v>2647</v>
      </c>
      <c r="J509" s="44" t="s">
        <v>55</v>
      </c>
      <c r="K509" s="44" t="s">
        <v>2646</v>
      </c>
      <c r="L509" s="44" t="s">
        <v>2648</v>
      </c>
      <c r="M509" s="44" t="s">
        <v>2652</v>
      </c>
      <c r="N509" s="44" t="s">
        <v>58</v>
      </c>
      <c r="O509" s="44" t="s">
        <v>59</v>
      </c>
      <c r="P509" s="112" t="s">
        <v>2653</v>
      </c>
      <c r="Q509" s="45">
        <v>46164.55138888889</v>
      </c>
      <c r="R509" s="45">
        <v>46164.55694444444</v>
      </c>
      <c r="S509" s="46">
        <v>386.0</v>
      </c>
      <c r="T509" s="45">
        <v>46164.56319444445</v>
      </c>
      <c r="U509" s="46">
        <v>1106.0</v>
      </c>
      <c r="V509" s="46">
        <v>2.0</v>
      </c>
      <c r="W509" s="47">
        <v>2590.0</v>
      </c>
      <c r="X509" s="46">
        <v>0.0</v>
      </c>
      <c r="Y509" s="46">
        <v>2.0</v>
      </c>
      <c r="Z509" s="46">
        <v>1.0</v>
      </c>
      <c r="AA509" s="46">
        <v>0.0</v>
      </c>
      <c r="AB509" s="46">
        <v>0.0</v>
      </c>
      <c r="AC509" s="46">
        <v>3.0</v>
      </c>
      <c r="AD509" s="46">
        <v>3.0</v>
      </c>
      <c r="AE509" s="46">
        <v>0.0</v>
      </c>
      <c r="AF509" s="44" t="s">
        <v>61</v>
      </c>
      <c r="AG509" s="48" t="b">
        <v>0</v>
      </c>
      <c r="AH509" s="48" t="b">
        <v>0</v>
      </c>
      <c r="AI509" s="48" t="b">
        <v>0</v>
      </c>
      <c r="AJ509" s="48" t="b">
        <v>0</v>
      </c>
      <c r="AK509" s="48" t="b">
        <v>0</v>
      </c>
      <c r="AL509" s="48" t="b">
        <v>0</v>
      </c>
      <c r="AM509" s="191" t="s">
        <v>2260</v>
      </c>
      <c r="AN509" s="100">
        <v>46164.0</v>
      </c>
      <c r="AO509" s="35" t="s">
        <v>2652</v>
      </c>
      <c r="AP509" s="36"/>
      <c r="AQ509" s="37"/>
      <c r="AR509" s="37"/>
      <c r="AS509" s="35" t="s">
        <v>1750</v>
      </c>
      <c r="AT509" s="39" t="b">
        <v>1</v>
      </c>
      <c r="AU509" s="51" t="b">
        <v>0</v>
      </c>
      <c r="AV509" s="51" t="b">
        <v>0</v>
      </c>
      <c r="AW509" s="40"/>
    </row>
    <row r="510">
      <c r="A510" s="41"/>
      <c r="B510" s="26" t="s">
        <v>2654</v>
      </c>
      <c r="C510" s="67" t="s">
        <v>2655</v>
      </c>
      <c r="D510" s="67" t="s">
        <v>50</v>
      </c>
      <c r="E510" s="69">
        <v>2020.0</v>
      </c>
      <c r="F510" s="67" t="s">
        <v>51</v>
      </c>
      <c r="G510" s="67" t="s">
        <v>643</v>
      </c>
      <c r="H510" s="67" t="s">
        <v>97</v>
      </c>
      <c r="I510" s="67" t="s">
        <v>97</v>
      </c>
      <c r="J510" s="67" t="s">
        <v>1322</v>
      </c>
      <c r="K510" s="67" t="s">
        <v>97</v>
      </c>
      <c r="L510" s="67" t="s">
        <v>2656</v>
      </c>
      <c r="M510" s="67" t="s">
        <v>2657</v>
      </c>
      <c r="N510" s="67" t="s">
        <v>1325</v>
      </c>
      <c r="O510" s="67" t="s">
        <v>59</v>
      </c>
      <c r="P510" s="110" t="s">
        <v>2658</v>
      </c>
      <c r="Q510" s="68">
        <v>46162.569444444445</v>
      </c>
      <c r="R510" s="68">
        <v>46164.552083333336</v>
      </c>
      <c r="S510" s="69">
        <v>171225.0</v>
      </c>
      <c r="T510" s="68">
        <v>46164.55347222222</v>
      </c>
      <c r="U510" s="69">
        <v>171572.0</v>
      </c>
      <c r="V510" s="69">
        <v>2.0</v>
      </c>
      <c r="W510" s="70">
        <v>2650.0</v>
      </c>
      <c r="X510" s="69">
        <v>0.0</v>
      </c>
      <c r="Y510" s="69">
        <v>0.0</v>
      </c>
      <c r="Z510" s="69">
        <v>3.0</v>
      </c>
      <c r="AA510" s="69">
        <v>0.0</v>
      </c>
      <c r="AB510" s="69">
        <v>0.0</v>
      </c>
      <c r="AC510" s="69">
        <v>0.0</v>
      </c>
      <c r="AD510" s="69">
        <v>0.0</v>
      </c>
      <c r="AE510" s="69">
        <v>0.0</v>
      </c>
      <c r="AF510" s="67" t="s">
        <v>61</v>
      </c>
      <c r="AG510" s="71" t="b">
        <v>0</v>
      </c>
      <c r="AH510" s="71" t="b">
        <v>0</v>
      </c>
      <c r="AI510" s="71" t="b">
        <v>0</v>
      </c>
      <c r="AJ510" s="71" t="b">
        <v>0</v>
      </c>
      <c r="AK510" s="71" t="b">
        <v>0</v>
      </c>
      <c r="AL510" s="71" t="b">
        <v>0</v>
      </c>
      <c r="AM510" s="137"/>
      <c r="AN510" s="100">
        <v>46164.0</v>
      </c>
      <c r="AO510" s="35" t="s">
        <v>2657</v>
      </c>
      <c r="AP510" s="36"/>
      <c r="AQ510" s="37"/>
      <c r="AR510" s="37"/>
      <c r="AS510" s="50"/>
      <c r="AT510" s="39" t="b">
        <v>1</v>
      </c>
      <c r="AU510" s="51" t="b">
        <v>0</v>
      </c>
      <c r="AV510" s="51" t="b">
        <v>0</v>
      </c>
      <c r="AW510" s="40"/>
    </row>
    <row r="511">
      <c r="A511" s="41"/>
      <c r="B511" s="26" t="s">
        <v>2659</v>
      </c>
      <c r="C511" s="67" t="s">
        <v>2655</v>
      </c>
      <c r="D511" s="67" t="s">
        <v>50</v>
      </c>
      <c r="E511" s="69">
        <v>2020.0</v>
      </c>
      <c r="F511" s="67" t="s">
        <v>51</v>
      </c>
      <c r="G511" s="67" t="s">
        <v>643</v>
      </c>
      <c r="H511" s="67" t="s">
        <v>97</v>
      </c>
      <c r="I511" s="67" t="s">
        <v>97</v>
      </c>
      <c r="J511" s="67" t="s">
        <v>1322</v>
      </c>
      <c r="K511" s="67" t="s">
        <v>97</v>
      </c>
      <c r="L511" s="67" t="s">
        <v>2656</v>
      </c>
      <c r="M511" s="67" t="s">
        <v>2660</v>
      </c>
      <c r="N511" s="67" t="s">
        <v>1325</v>
      </c>
      <c r="O511" s="67" t="s">
        <v>59</v>
      </c>
      <c r="P511" s="110" t="s">
        <v>2661</v>
      </c>
      <c r="Q511" s="68">
        <v>46164.561111111114</v>
      </c>
      <c r="R511" s="68">
        <v>46164.56319444445</v>
      </c>
      <c r="S511" s="69">
        <v>185.0</v>
      </c>
      <c r="T511" s="68">
        <v>46164.57361111111</v>
      </c>
      <c r="U511" s="69">
        <v>1123.0</v>
      </c>
      <c r="V511" s="69">
        <v>4.0</v>
      </c>
      <c r="W511" s="70">
        <v>700.0</v>
      </c>
      <c r="X511" s="69">
        <v>0.0</v>
      </c>
      <c r="Y511" s="69">
        <v>0.0</v>
      </c>
      <c r="Z511" s="69">
        <v>1.0</v>
      </c>
      <c r="AA511" s="69">
        <v>0.0</v>
      </c>
      <c r="AB511" s="69">
        <v>0.0</v>
      </c>
      <c r="AC511" s="69">
        <v>0.0</v>
      </c>
      <c r="AD511" s="69">
        <v>0.0</v>
      </c>
      <c r="AE511" s="69">
        <v>0.0</v>
      </c>
      <c r="AF511" s="67" t="s">
        <v>61</v>
      </c>
      <c r="AG511" s="71" t="b">
        <v>0</v>
      </c>
      <c r="AH511" s="71" t="b">
        <v>0</v>
      </c>
      <c r="AI511" s="71" t="b">
        <v>0</v>
      </c>
      <c r="AJ511" s="71" t="b">
        <v>0</v>
      </c>
      <c r="AK511" s="71" t="b">
        <v>0</v>
      </c>
      <c r="AL511" s="71" t="b">
        <v>0</v>
      </c>
      <c r="AM511" s="193" t="s">
        <v>2662</v>
      </c>
      <c r="AN511" s="100">
        <v>46164.0</v>
      </c>
      <c r="AO511" s="35" t="s">
        <v>2660</v>
      </c>
      <c r="AP511" s="36"/>
      <c r="AQ511" s="37"/>
      <c r="AR511" s="37"/>
      <c r="AS511" s="35" t="s">
        <v>1770</v>
      </c>
      <c r="AT511" s="39" t="b">
        <v>1</v>
      </c>
      <c r="AU511" s="51" t="b">
        <v>0</v>
      </c>
      <c r="AV511" s="51" t="b">
        <v>0</v>
      </c>
      <c r="AW511" s="40"/>
    </row>
    <row r="512">
      <c r="A512" s="41"/>
      <c r="B512" s="26" t="s">
        <v>2663</v>
      </c>
      <c r="C512" s="44" t="s">
        <v>2664</v>
      </c>
      <c r="D512" s="44" t="s">
        <v>537</v>
      </c>
      <c r="E512" s="46">
        <v>2024.0</v>
      </c>
      <c r="F512" s="44" t="s">
        <v>51</v>
      </c>
      <c r="G512" s="44" t="s">
        <v>52</v>
      </c>
      <c r="H512" s="44" t="s">
        <v>2534</v>
      </c>
      <c r="I512" s="44" t="s">
        <v>2665</v>
      </c>
      <c r="J512" s="44" t="s">
        <v>55</v>
      </c>
      <c r="K512" s="44" t="s">
        <v>2534</v>
      </c>
      <c r="L512" s="44" t="s">
        <v>2536</v>
      </c>
      <c r="M512" s="44" t="s">
        <v>2666</v>
      </c>
      <c r="N512" s="44" t="s">
        <v>58</v>
      </c>
      <c r="O512" s="44" t="s">
        <v>59</v>
      </c>
      <c r="P512" s="112" t="s">
        <v>2667</v>
      </c>
      <c r="Q512" s="45">
        <v>46164.69583333333</v>
      </c>
      <c r="R512" s="45">
        <v>46164.69861111111</v>
      </c>
      <c r="S512" s="46">
        <v>172.0</v>
      </c>
      <c r="T512" s="45">
        <v>46164.70138888889</v>
      </c>
      <c r="U512" s="46">
        <v>8151.0</v>
      </c>
      <c r="V512" s="46">
        <v>4.0</v>
      </c>
      <c r="W512" s="47">
        <v>2250.0</v>
      </c>
      <c r="X512" s="46">
        <v>0.0</v>
      </c>
      <c r="Y512" s="46">
        <v>0.0</v>
      </c>
      <c r="Z512" s="46">
        <v>0.0</v>
      </c>
      <c r="AA512" s="46">
        <v>0.0</v>
      </c>
      <c r="AB512" s="46">
        <v>0.0</v>
      </c>
      <c r="AC512" s="46">
        <v>0.0</v>
      </c>
      <c r="AD512" s="46">
        <v>0.0</v>
      </c>
      <c r="AE512" s="46">
        <v>2.0</v>
      </c>
      <c r="AF512" s="44" t="s">
        <v>543</v>
      </c>
      <c r="AG512" s="48" t="b">
        <v>0</v>
      </c>
      <c r="AH512" s="48" t="b">
        <v>0</v>
      </c>
      <c r="AI512" s="48" t="b">
        <v>0</v>
      </c>
      <c r="AJ512" s="48" t="b">
        <v>0</v>
      </c>
      <c r="AK512" s="48" t="b">
        <v>0</v>
      </c>
      <c r="AL512" s="48" t="b">
        <v>0</v>
      </c>
      <c r="AM512" s="191" t="s">
        <v>78</v>
      </c>
      <c r="AN512" s="100">
        <v>46164.0</v>
      </c>
      <c r="AO512" s="35" t="s">
        <v>2666</v>
      </c>
      <c r="AP512" s="36"/>
      <c r="AQ512" s="37"/>
      <c r="AR512" s="37"/>
      <c r="AS512" s="50"/>
      <c r="AT512" s="39" t="b">
        <v>1</v>
      </c>
      <c r="AU512" s="51" t="b">
        <v>0</v>
      </c>
      <c r="AV512" s="51" t="b">
        <v>0</v>
      </c>
      <c r="AW512" s="40"/>
    </row>
    <row r="513">
      <c r="A513" s="41"/>
      <c r="B513" s="26" t="s">
        <v>2668</v>
      </c>
      <c r="C513" s="44" t="s">
        <v>2664</v>
      </c>
      <c r="D513" s="44" t="s">
        <v>537</v>
      </c>
      <c r="E513" s="46">
        <v>2024.0</v>
      </c>
      <c r="F513" s="44" t="s">
        <v>51</v>
      </c>
      <c r="G513" s="44" t="s">
        <v>52</v>
      </c>
      <c r="H513" s="44" t="s">
        <v>2534</v>
      </c>
      <c r="I513" s="44" t="s">
        <v>2665</v>
      </c>
      <c r="J513" s="44" t="s">
        <v>55</v>
      </c>
      <c r="K513" s="44" t="s">
        <v>2534</v>
      </c>
      <c r="L513" s="44" t="s">
        <v>2536</v>
      </c>
      <c r="M513" s="44" t="s">
        <v>2669</v>
      </c>
      <c r="N513" s="44" t="s">
        <v>76</v>
      </c>
      <c r="O513" s="44" t="s">
        <v>59</v>
      </c>
      <c r="P513" s="112" t="s">
        <v>2670</v>
      </c>
      <c r="Q513" s="45">
        <v>46164.7</v>
      </c>
      <c r="R513" s="45">
        <v>46164.70208333333</v>
      </c>
      <c r="S513" s="46">
        <v>137.0</v>
      </c>
      <c r="T513" s="45">
        <v>46164.705555555556</v>
      </c>
      <c r="U513" s="46">
        <v>8487.0</v>
      </c>
      <c r="V513" s="46">
        <v>5.0</v>
      </c>
      <c r="W513" s="47">
        <v>0.0</v>
      </c>
      <c r="X513" s="46">
        <v>0.0</v>
      </c>
      <c r="Y513" s="46">
        <v>0.0</v>
      </c>
      <c r="Z513" s="46">
        <v>0.0</v>
      </c>
      <c r="AA513" s="46">
        <v>0.0</v>
      </c>
      <c r="AB513" s="46">
        <v>0.0</v>
      </c>
      <c r="AC513" s="46">
        <v>0.0</v>
      </c>
      <c r="AD513" s="46">
        <v>0.0</v>
      </c>
      <c r="AE513" s="46">
        <v>0.0</v>
      </c>
      <c r="AF513" s="44" t="s">
        <v>543</v>
      </c>
      <c r="AG513" s="48" t="b">
        <v>0</v>
      </c>
      <c r="AH513" s="48" t="b">
        <v>0</v>
      </c>
      <c r="AI513" s="48" t="b">
        <v>0</v>
      </c>
      <c r="AJ513" s="48" t="b">
        <v>0</v>
      </c>
      <c r="AK513" s="48" t="b">
        <v>0</v>
      </c>
      <c r="AL513" s="48" t="b">
        <v>0</v>
      </c>
      <c r="AM513" s="191" t="s">
        <v>459</v>
      </c>
      <c r="AN513" s="100">
        <v>46164.0</v>
      </c>
      <c r="AO513" s="35" t="s">
        <v>2669</v>
      </c>
      <c r="AP513" s="36"/>
      <c r="AQ513" s="37"/>
      <c r="AR513" s="37"/>
      <c r="AS513" s="50"/>
      <c r="AT513" s="39" t="b">
        <v>1</v>
      </c>
      <c r="AU513" s="51" t="b">
        <v>0</v>
      </c>
      <c r="AV513" s="51" t="b">
        <v>0</v>
      </c>
      <c r="AW513" s="40"/>
    </row>
    <row r="514">
      <c r="A514" s="41"/>
      <c r="B514" s="26" t="s">
        <v>2671</v>
      </c>
      <c r="C514" s="65" t="s">
        <v>2672</v>
      </c>
      <c r="D514" s="67" t="s">
        <v>50</v>
      </c>
      <c r="E514" s="69">
        <v>2020.0</v>
      </c>
      <c r="F514" s="67" t="s">
        <v>51</v>
      </c>
      <c r="G514" s="67" t="s">
        <v>52</v>
      </c>
      <c r="H514" s="67" t="s">
        <v>1864</v>
      </c>
      <c r="I514" s="67" t="s">
        <v>1865</v>
      </c>
      <c r="J514" s="67" t="s">
        <v>55</v>
      </c>
      <c r="K514" s="67" t="s">
        <v>1864</v>
      </c>
      <c r="L514" s="67" t="s">
        <v>1866</v>
      </c>
      <c r="M514" s="65" t="s">
        <v>2673</v>
      </c>
      <c r="N514" s="67" t="s">
        <v>180</v>
      </c>
      <c r="O514" s="67" t="s">
        <v>59</v>
      </c>
      <c r="P514" s="110" t="s">
        <v>2674</v>
      </c>
      <c r="Q514" s="68">
        <v>46164.964583333334</v>
      </c>
      <c r="R514" s="68">
        <v>46164.967361111114</v>
      </c>
      <c r="S514" s="69">
        <v>116.0</v>
      </c>
      <c r="T514" s="68">
        <v>46164.97083333333</v>
      </c>
      <c r="U514" s="69">
        <v>589.0</v>
      </c>
      <c r="V514" s="69">
        <v>4.0</v>
      </c>
      <c r="W514" s="70">
        <v>625.0</v>
      </c>
      <c r="X514" s="69">
        <v>0.0</v>
      </c>
      <c r="Y514" s="69">
        <v>1.0</v>
      </c>
      <c r="Z514" s="69">
        <v>0.0</v>
      </c>
      <c r="AA514" s="69">
        <v>0.0</v>
      </c>
      <c r="AB514" s="69">
        <v>0.0</v>
      </c>
      <c r="AC514" s="69">
        <v>0.0</v>
      </c>
      <c r="AD514" s="69">
        <v>0.0</v>
      </c>
      <c r="AE514" s="69">
        <v>0.0</v>
      </c>
      <c r="AF514" s="67" t="s">
        <v>61</v>
      </c>
      <c r="AG514" s="71" t="b">
        <v>0</v>
      </c>
      <c r="AH514" s="71" t="b">
        <v>0</v>
      </c>
      <c r="AI514" s="71" t="b">
        <v>0</v>
      </c>
      <c r="AJ514" s="71" t="b">
        <v>0</v>
      </c>
      <c r="AK514" s="71" t="b">
        <v>0</v>
      </c>
      <c r="AL514" s="71" t="b">
        <v>0</v>
      </c>
      <c r="AM514" s="137"/>
      <c r="AN514" s="100">
        <v>46164.0</v>
      </c>
      <c r="AO514" s="35" t="s">
        <v>2673</v>
      </c>
      <c r="AP514" s="36"/>
      <c r="AQ514" s="37"/>
      <c r="AR514" s="37"/>
      <c r="AS514" s="35"/>
      <c r="AT514" s="39" t="b">
        <v>1</v>
      </c>
      <c r="AU514" s="51" t="b">
        <v>0</v>
      </c>
      <c r="AV514" s="51" t="b">
        <v>0</v>
      </c>
      <c r="AW514" s="40"/>
    </row>
    <row r="515">
      <c r="A515" s="41"/>
      <c r="B515" s="26" t="s">
        <v>2675</v>
      </c>
      <c r="C515" s="65" t="s">
        <v>2672</v>
      </c>
      <c r="D515" s="67" t="s">
        <v>50</v>
      </c>
      <c r="E515" s="69">
        <v>2020.0</v>
      </c>
      <c r="F515" s="67" t="s">
        <v>51</v>
      </c>
      <c r="G515" s="67" t="s">
        <v>52</v>
      </c>
      <c r="H515" s="67" t="s">
        <v>1864</v>
      </c>
      <c r="I515" s="67" t="s">
        <v>1865</v>
      </c>
      <c r="J515" s="67" t="s">
        <v>55</v>
      </c>
      <c r="K515" s="67" t="s">
        <v>1864</v>
      </c>
      <c r="L515" s="67" t="s">
        <v>1866</v>
      </c>
      <c r="M515" s="65" t="s">
        <v>2676</v>
      </c>
      <c r="N515" s="67" t="s">
        <v>180</v>
      </c>
      <c r="O515" s="67" t="s">
        <v>59</v>
      </c>
      <c r="P515" s="110" t="s">
        <v>2677</v>
      </c>
      <c r="Q515" s="68">
        <v>46164.98402777778</v>
      </c>
      <c r="R515" s="68">
        <v>46164.986805555556</v>
      </c>
      <c r="S515" s="69">
        <v>191.0</v>
      </c>
      <c r="T515" s="68">
        <v>46164.99097222222</v>
      </c>
      <c r="U515" s="69">
        <v>710.0</v>
      </c>
      <c r="V515" s="69">
        <v>5.0</v>
      </c>
      <c r="W515" s="70">
        <v>0.0</v>
      </c>
      <c r="X515" s="69">
        <v>0.0</v>
      </c>
      <c r="Y515" s="69">
        <v>0.0</v>
      </c>
      <c r="Z515" s="69">
        <v>0.0</v>
      </c>
      <c r="AA515" s="69">
        <v>0.0</v>
      </c>
      <c r="AB515" s="69">
        <v>0.0</v>
      </c>
      <c r="AC515" s="69">
        <v>0.0</v>
      </c>
      <c r="AD515" s="69">
        <v>0.0</v>
      </c>
      <c r="AE515" s="69">
        <v>0.0</v>
      </c>
      <c r="AF515" s="67" t="s">
        <v>61</v>
      </c>
      <c r="AG515" s="71" t="b">
        <v>0</v>
      </c>
      <c r="AH515" s="71" t="b">
        <v>0</v>
      </c>
      <c r="AI515" s="71" t="b">
        <v>0</v>
      </c>
      <c r="AJ515" s="71" t="b">
        <v>0</v>
      </c>
      <c r="AK515" s="71" t="b">
        <v>0</v>
      </c>
      <c r="AL515" s="71" t="b">
        <v>0</v>
      </c>
      <c r="AM515" s="193" t="s">
        <v>2471</v>
      </c>
      <c r="AN515" s="100">
        <v>46164.0</v>
      </c>
      <c r="AO515" s="35" t="s">
        <v>2676</v>
      </c>
      <c r="AP515" s="36"/>
      <c r="AQ515" s="37"/>
      <c r="AR515" s="37"/>
      <c r="AS515" s="35" t="s">
        <v>1872</v>
      </c>
      <c r="AT515" s="39" t="b">
        <v>1</v>
      </c>
      <c r="AU515" s="51" t="b">
        <v>0</v>
      </c>
      <c r="AV515" s="51" t="b">
        <v>0</v>
      </c>
      <c r="AW515" s="40"/>
    </row>
    <row r="516">
      <c r="A516" s="41"/>
      <c r="B516" s="26" t="s">
        <v>2678</v>
      </c>
      <c r="C516" s="44" t="s">
        <v>2679</v>
      </c>
      <c r="D516" s="44" t="s">
        <v>50</v>
      </c>
      <c r="E516" s="46">
        <v>2019.0</v>
      </c>
      <c r="F516" s="44" t="s">
        <v>51</v>
      </c>
      <c r="G516" s="44" t="s">
        <v>52</v>
      </c>
      <c r="H516" s="44" t="s">
        <v>2680</v>
      </c>
      <c r="I516" s="44" t="s">
        <v>2681</v>
      </c>
      <c r="J516" s="44" t="s">
        <v>55</v>
      </c>
      <c r="K516" s="44" t="s">
        <v>2680</v>
      </c>
      <c r="L516" s="44" t="s">
        <v>2682</v>
      </c>
      <c r="M516" s="44" t="s">
        <v>2683</v>
      </c>
      <c r="N516" s="44" t="s">
        <v>180</v>
      </c>
      <c r="O516" s="44" t="s">
        <v>59</v>
      </c>
      <c r="P516" s="112" t="s">
        <v>2684</v>
      </c>
      <c r="Q516" s="45">
        <v>46164.85486111111</v>
      </c>
      <c r="R516" s="45">
        <v>46164.85902777778</v>
      </c>
      <c r="S516" s="46">
        <v>268.0</v>
      </c>
      <c r="T516" s="45">
        <v>46164.8625</v>
      </c>
      <c r="U516" s="46">
        <v>711.0</v>
      </c>
      <c r="V516" s="46">
        <v>2.0</v>
      </c>
      <c r="W516" s="47">
        <v>10247.5</v>
      </c>
      <c r="X516" s="46">
        <v>3.0</v>
      </c>
      <c r="Y516" s="46">
        <v>1.0</v>
      </c>
      <c r="Z516" s="46">
        <v>5.0</v>
      </c>
      <c r="AA516" s="46">
        <v>5.0</v>
      </c>
      <c r="AB516" s="46">
        <v>0.0</v>
      </c>
      <c r="AC516" s="46">
        <v>0.0</v>
      </c>
      <c r="AD516" s="46">
        <v>1.0</v>
      </c>
      <c r="AE516" s="46">
        <v>0.0</v>
      </c>
      <c r="AF516" s="44" t="s">
        <v>61</v>
      </c>
      <c r="AG516" s="48" t="b">
        <v>0</v>
      </c>
      <c r="AH516" s="48" t="b">
        <v>0</v>
      </c>
      <c r="AI516" s="48" t="b">
        <v>0</v>
      </c>
      <c r="AJ516" s="48" t="b">
        <v>0</v>
      </c>
      <c r="AK516" s="48" t="b">
        <v>0</v>
      </c>
      <c r="AL516" s="48" t="b">
        <v>0</v>
      </c>
      <c r="AM516" s="134"/>
      <c r="AN516" s="100">
        <v>46164.0</v>
      </c>
      <c r="AO516" s="35" t="s">
        <v>2683</v>
      </c>
      <c r="AP516" s="36" t="s">
        <v>62</v>
      </c>
      <c r="AQ516" s="37"/>
      <c r="AR516" s="38" t="s">
        <v>2685</v>
      </c>
      <c r="AS516" s="35" t="s">
        <v>2686</v>
      </c>
      <c r="AT516" s="39" t="b">
        <v>0</v>
      </c>
      <c r="AU516" s="39" t="b">
        <v>1</v>
      </c>
      <c r="AV516" s="39" t="b">
        <v>1</v>
      </c>
      <c r="AW516" s="40"/>
    </row>
    <row r="517">
      <c r="A517" s="41"/>
      <c r="B517" s="26" t="s">
        <v>2687</v>
      </c>
      <c r="C517" s="44" t="s">
        <v>2679</v>
      </c>
      <c r="D517" s="44" t="s">
        <v>50</v>
      </c>
      <c r="E517" s="46">
        <v>2019.0</v>
      </c>
      <c r="F517" s="44" t="s">
        <v>51</v>
      </c>
      <c r="G517" s="44" t="s">
        <v>52</v>
      </c>
      <c r="H517" s="44" t="s">
        <v>2680</v>
      </c>
      <c r="I517" s="44" t="s">
        <v>2681</v>
      </c>
      <c r="J517" s="44" t="s">
        <v>55</v>
      </c>
      <c r="K517" s="44" t="s">
        <v>2680</v>
      </c>
      <c r="L517" s="44" t="s">
        <v>2688</v>
      </c>
      <c r="M517" s="44" t="s">
        <v>2689</v>
      </c>
      <c r="N517" s="44" t="s">
        <v>180</v>
      </c>
      <c r="O517" s="44" t="s">
        <v>59</v>
      </c>
      <c r="P517" s="112" t="s">
        <v>2690</v>
      </c>
      <c r="Q517" s="45">
        <v>46164.88333333333</v>
      </c>
      <c r="R517" s="45">
        <v>46164.89027777778</v>
      </c>
      <c r="S517" s="46">
        <v>467.0</v>
      </c>
      <c r="T517" s="45">
        <v>46164.89722222222</v>
      </c>
      <c r="U517" s="46">
        <v>582457.0</v>
      </c>
      <c r="V517" s="46">
        <v>2.0</v>
      </c>
      <c r="W517" s="47">
        <v>7572.5</v>
      </c>
      <c r="X517" s="46">
        <v>3.0</v>
      </c>
      <c r="Y517" s="46">
        <v>0.0</v>
      </c>
      <c r="Z517" s="46">
        <v>5.0</v>
      </c>
      <c r="AA517" s="46">
        <v>5.0</v>
      </c>
      <c r="AB517" s="46">
        <v>0.0</v>
      </c>
      <c r="AC517" s="46">
        <v>0.0</v>
      </c>
      <c r="AD517" s="46">
        <v>1.0</v>
      </c>
      <c r="AE517" s="46">
        <v>0.0</v>
      </c>
      <c r="AF517" s="44" t="s">
        <v>61</v>
      </c>
      <c r="AG517" s="48" t="b">
        <v>0</v>
      </c>
      <c r="AH517" s="48" t="b">
        <v>0</v>
      </c>
      <c r="AI517" s="48" t="b">
        <v>0</v>
      </c>
      <c r="AJ517" s="48" t="b">
        <v>0</v>
      </c>
      <c r="AK517" s="48" t="b">
        <v>0</v>
      </c>
      <c r="AL517" s="48" t="b">
        <v>0</v>
      </c>
      <c r="AM517" s="191" t="s">
        <v>770</v>
      </c>
      <c r="AN517" s="100">
        <v>46164.0</v>
      </c>
      <c r="AO517" s="35" t="s">
        <v>2689</v>
      </c>
      <c r="AP517" s="36"/>
      <c r="AQ517" s="37"/>
      <c r="AR517" s="37"/>
      <c r="AS517" s="50"/>
      <c r="AT517" s="39" t="b">
        <v>1</v>
      </c>
      <c r="AU517" s="51" t="b">
        <v>0</v>
      </c>
      <c r="AV517" s="39" t="b">
        <v>0</v>
      </c>
      <c r="AW517" s="40"/>
    </row>
    <row r="518">
      <c r="A518" s="41"/>
      <c r="B518" s="26" t="s">
        <v>2691</v>
      </c>
      <c r="C518" s="44" t="s">
        <v>2692</v>
      </c>
      <c r="D518" s="44" t="s">
        <v>50</v>
      </c>
      <c r="E518" s="46">
        <v>2022.0</v>
      </c>
      <c r="F518" s="44" t="s">
        <v>188</v>
      </c>
      <c r="G518" s="44" t="s">
        <v>189</v>
      </c>
      <c r="H518" s="44" t="s">
        <v>2693</v>
      </c>
      <c r="I518" s="44" t="s">
        <v>2694</v>
      </c>
      <c r="J518" s="44" t="s">
        <v>55</v>
      </c>
      <c r="K518" s="44" t="s">
        <v>2693</v>
      </c>
      <c r="L518" s="44" t="s">
        <v>2695</v>
      </c>
      <c r="M518" s="44" t="s">
        <v>2696</v>
      </c>
      <c r="N518" s="44" t="s">
        <v>58</v>
      </c>
      <c r="O518" s="44" t="s">
        <v>59</v>
      </c>
      <c r="P518" s="112" t="s">
        <v>2697</v>
      </c>
      <c r="Q518" s="45">
        <v>46164.65902777778</v>
      </c>
      <c r="R518" s="45">
        <v>46164.6625</v>
      </c>
      <c r="S518" s="46">
        <v>290.0</v>
      </c>
      <c r="T518" s="45">
        <v>46164.66527777778</v>
      </c>
      <c r="U518" s="46">
        <v>914.0</v>
      </c>
      <c r="V518" s="46">
        <v>2.0</v>
      </c>
      <c r="W518" s="47">
        <v>6215.0</v>
      </c>
      <c r="X518" s="46">
        <v>4.0</v>
      </c>
      <c r="Y518" s="46">
        <v>3.0</v>
      </c>
      <c r="Z518" s="46">
        <v>1.0</v>
      </c>
      <c r="AA518" s="46">
        <v>1.0</v>
      </c>
      <c r="AB518" s="46">
        <v>0.0</v>
      </c>
      <c r="AC518" s="46">
        <v>0.0</v>
      </c>
      <c r="AD518" s="46">
        <v>0.0</v>
      </c>
      <c r="AE518" s="46">
        <v>0.0</v>
      </c>
      <c r="AF518" s="44" t="s">
        <v>61</v>
      </c>
      <c r="AG518" s="48" t="b">
        <v>0</v>
      </c>
      <c r="AH518" s="48" t="b">
        <v>0</v>
      </c>
      <c r="AI518" s="48" t="b">
        <v>0</v>
      </c>
      <c r="AJ518" s="48" t="b">
        <v>0</v>
      </c>
      <c r="AK518" s="48" t="b">
        <v>0</v>
      </c>
      <c r="AL518" s="48" t="b">
        <v>0</v>
      </c>
      <c r="AM518" s="134"/>
      <c r="AN518" s="100">
        <v>46164.0</v>
      </c>
      <c r="AO518" s="35" t="s">
        <v>2696</v>
      </c>
      <c r="AP518" s="36" t="s">
        <v>62</v>
      </c>
      <c r="AQ518" s="37"/>
      <c r="AR518" s="37" t="s">
        <v>2380</v>
      </c>
      <c r="AS518" s="35" t="s">
        <v>2698</v>
      </c>
      <c r="AT518" s="39" t="b">
        <v>0</v>
      </c>
      <c r="AU518" s="39" t="b">
        <v>1</v>
      </c>
      <c r="AV518" s="51" t="b">
        <v>0</v>
      </c>
      <c r="AW518" s="40"/>
    </row>
    <row r="519">
      <c r="A519" s="41"/>
      <c r="B519" s="26" t="s">
        <v>2699</v>
      </c>
      <c r="C519" s="44" t="s">
        <v>2692</v>
      </c>
      <c r="D519" s="44" t="s">
        <v>50</v>
      </c>
      <c r="E519" s="46">
        <v>2022.0</v>
      </c>
      <c r="F519" s="44" t="s">
        <v>188</v>
      </c>
      <c r="G519" s="44" t="s">
        <v>189</v>
      </c>
      <c r="H519" s="44" t="s">
        <v>2693</v>
      </c>
      <c r="I519" s="44" t="s">
        <v>2694</v>
      </c>
      <c r="J519" s="44" t="s">
        <v>55</v>
      </c>
      <c r="K519" s="44" t="s">
        <v>2693</v>
      </c>
      <c r="L519" s="44" t="s">
        <v>2695</v>
      </c>
      <c r="M519" s="44" t="s">
        <v>2700</v>
      </c>
      <c r="N519" s="44" t="s">
        <v>58</v>
      </c>
      <c r="O519" s="44" t="s">
        <v>59</v>
      </c>
      <c r="P519" s="112" t="s">
        <v>2701</v>
      </c>
      <c r="Q519" s="45">
        <v>46164.67013888889</v>
      </c>
      <c r="R519" s="45">
        <v>46164.67569444444</v>
      </c>
      <c r="S519" s="46">
        <v>293.0</v>
      </c>
      <c r="T519" s="45">
        <v>46164.68125</v>
      </c>
      <c r="U519" s="46">
        <v>1068.0</v>
      </c>
      <c r="V519" s="46">
        <v>4.0</v>
      </c>
      <c r="W519" s="47">
        <v>1540.0</v>
      </c>
      <c r="X519" s="46">
        <v>0.0</v>
      </c>
      <c r="Y519" s="46">
        <v>2.0</v>
      </c>
      <c r="Z519" s="46">
        <v>1.0</v>
      </c>
      <c r="AA519" s="46">
        <v>1.0</v>
      </c>
      <c r="AB519" s="46">
        <v>0.0</v>
      </c>
      <c r="AC519" s="46">
        <v>0.0</v>
      </c>
      <c r="AD519" s="46">
        <v>0.0</v>
      </c>
      <c r="AE519" s="46">
        <v>0.0</v>
      </c>
      <c r="AF519" s="44" t="s">
        <v>61</v>
      </c>
      <c r="AG519" s="48" t="b">
        <v>0</v>
      </c>
      <c r="AH519" s="48" t="b">
        <v>0</v>
      </c>
      <c r="AI519" s="48" t="b">
        <v>0</v>
      </c>
      <c r="AJ519" s="48" t="b">
        <v>0</v>
      </c>
      <c r="AK519" s="48" t="b">
        <v>0</v>
      </c>
      <c r="AL519" s="48" t="b">
        <v>0</v>
      </c>
      <c r="AM519" s="191" t="s">
        <v>2702</v>
      </c>
      <c r="AN519" s="100">
        <v>46164.0</v>
      </c>
      <c r="AO519" s="35" t="s">
        <v>2700</v>
      </c>
      <c r="AP519" s="36"/>
      <c r="AQ519" s="37"/>
      <c r="AR519" s="37"/>
      <c r="AS519" s="35" t="s">
        <v>1760</v>
      </c>
      <c r="AT519" s="39" t="b">
        <v>1</v>
      </c>
      <c r="AU519" s="51" t="b">
        <v>0</v>
      </c>
      <c r="AV519" s="51" t="b">
        <v>0</v>
      </c>
      <c r="AW519" s="40"/>
    </row>
    <row r="520">
      <c r="A520" s="41"/>
      <c r="B520" s="26" t="s">
        <v>2703</v>
      </c>
      <c r="C520" s="57" t="s">
        <v>2704</v>
      </c>
      <c r="D520" s="57" t="s">
        <v>50</v>
      </c>
      <c r="E520" s="60">
        <v>2024.0</v>
      </c>
      <c r="F520" s="57" t="s">
        <v>188</v>
      </c>
      <c r="G520" s="57" t="s">
        <v>189</v>
      </c>
      <c r="H520" s="57" t="s">
        <v>2705</v>
      </c>
      <c r="I520" s="57" t="s">
        <v>1826</v>
      </c>
      <c r="J520" s="57" t="s">
        <v>55</v>
      </c>
      <c r="K520" s="57" t="s">
        <v>2705</v>
      </c>
      <c r="L520" s="57" t="s">
        <v>2706</v>
      </c>
      <c r="M520" s="57" t="s">
        <v>2707</v>
      </c>
      <c r="N520" s="57" t="s">
        <v>76</v>
      </c>
      <c r="O520" s="57" t="s">
        <v>59</v>
      </c>
      <c r="P520" s="109" t="s">
        <v>2708</v>
      </c>
      <c r="Q520" s="59">
        <v>46164.842361111114</v>
      </c>
      <c r="R520" s="59">
        <v>46164.84583333333</v>
      </c>
      <c r="S520" s="60">
        <v>274.0</v>
      </c>
      <c r="T520" s="59">
        <v>46164.84861111111</v>
      </c>
      <c r="U520" s="60">
        <v>623.0</v>
      </c>
      <c r="V520" s="60">
        <v>2.0</v>
      </c>
      <c r="W520" s="61">
        <v>4972.5</v>
      </c>
      <c r="X520" s="60">
        <v>1.0</v>
      </c>
      <c r="Y520" s="60">
        <v>0.0</v>
      </c>
      <c r="Z520" s="60">
        <v>9.0</v>
      </c>
      <c r="AA520" s="60">
        <v>0.0</v>
      </c>
      <c r="AB520" s="60">
        <v>2.0</v>
      </c>
      <c r="AC520" s="60">
        <v>0.0</v>
      </c>
      <c r="AD520" s="60">
        <v>2.0</v>
      </c>
      <c r="AE520" s="60">
        <v>0.0</v>
      </c>
      <c r="AF520" s="57" t="s">
        <v>61</v>
      </c>
      <c r="AG520" s="62" t="b">
        <v>0</v>
      </c>
      <c r="AH520" s="62" t="b">
        <v>0</v>
      </c>
      <c r="AI520" s="62" t="b">
        <v>0</v>
      </c>
      <c r="AJ520" s="62" t="b">
        <v>0</v>
      </c>
      <c r="AK520" s="62" t="b">
        <v>0</v>
      </c>
      <c r="AL520" s="62" t="b">
        <v>0</v>
      </c>
      <c r="AM520" s="192" t="s">
        <v>78</v>
      </c>
      <c r="AN520" s="100">
        <v>46164.0</v>
      </c>
      <c r="AO520" s="35" t="s">
        <v>2707</v>
      </c>
      <c r="AP520" s="36"/>
      <c r="AQ520" s="37"/>
      <c r="AR520" s="37"/>
      <c r="AS520" s="50"/>
      <c r="AT520" s="39" t="b">
        <v>1</v>
      </c>
      <c r="AU520" s="51" t="b">
        <v>0</v>
      </c>
      <c r="AV520" s="51" t="b">
        <v>0</v>
      </c>
      <c r="AW520" s="40"/>
    </row>
    <row r="521">
      <c r="A521" s="41"/>
      <c r="B521" s="26" t="s">
        <v>2709</v>
      </c>
      <c r="C521" s="57" t="s">
        <v>2704</v>
      </c>
      <c r="D521" s="57" t="s">
        <v>50</v>
      </c>
      <c r="E521" s="60">
        <v>2024.0</v>
      </c>
      <c r="F521" s="57" t="s">
        <v>188</v>
      </c>
      <c r="G521" s="57" t="s">
        <v>220</v>
      </c>
      <c r="H521" s="57" t="s">
        <v>2705</v>
      </c>
      <c r="I521" s="57" t="s">
        <v>1826</v>
      </c>
      <c r="J521" s="57" t="s">
        <v>55</v>
      </c>
      <c r="K521" s="57" t="s">
        <v>2705</v>
      </c>
      <c r="L521" s="57" t="s">
        <v>2706</v>
      </c>
      <c r="M521" s="57" t="s">
        <v>2710</v>
      </c>
      <c r="N521" s="57" t="s">
        <v>76</v>
      </c>
      <c r="O521" s="57" t="s">
        <v>59</v>
      </c>
      <c r="P521" s="109" t="s">
        <v>2711</v>
      </c>
      <c r="Q521" s="59">
        <v>46164.88055555556</v>
      </c>
      <c r="R521" s="59">
        <v>46164.881944444445</v>
      </c>
      <c r="S521" s="60">
        <v>129.0</v>
      </c>
      <c r="T521" s="59">
        <v>46164.89444444444</v>
      </c>
      <c r="U521" s="60">
        <v>1299.0</v>
      </c>
      <c r="V521" s="60">
        <v>2.0</v>
      </c>
      <c r="W521" s="61">
        <v>4750.0</v>
      </c>
      <c r="X521" s="60">
        <v>0.0</v>
      </c>
      <c r="Y521" s="60">
        <v>0.0</v>
      </c>
      <c r="Z521" s="60">
        <v>9.0</v>
      </c>
      <c r="AA521" s="60">
        <v>0.0</v>
      </c>
      <c r="AB521" s="60">
        <v>1.0</v>
      </c>
      <c r="AC521" s="60">
        <v>0.0</v>
      </c>
      <c r="AD521" s="60">
        <v>2.0</v>
      </c>
      <c r="AE521" s="60">
        <v>0.0</v>
      </c>
      <c r="AF521" s="57" t="s">
        <v>61</v>
      </c>
      <c r="AG521" s="62" t="b">
        <v>0</v>
      </c>
      <c r="AH521" s="62" t="b">
        <v>0</v>
      </c>
      <c r="AI521" s="62" t="b">
        <v>0</v>
      </c>
      <c r="AJ521" s="62" t="b">
        <v>0</v>
      </c>
      <c r="AK521" s="62" t="b">
        <v>0</v>
      </c>
      <c r="AL521" s="62" t="b">
        <v>0</v>
      </c>
      <c r="AM521" s="192" t="s">
        <v>143</v>
      </c>
      <c r="AN521" s="100">
        <v>46164.0</v>
      </c>
      <c r="AO521" s="35" t="s">
        <v>2710</v>
      </c>
      <c r="AP521" s="36"/>
      <c r="AQ521" s="37"/>
      <c r="AR521" s="37"/>
      <c r="AS521" s="50"/>
      <c r="AT521" s="39" t="b">
        <v>1</v>
      </c>
      <c r="AU521" s="51" t="b">
        <v>0</v>
      </c>
      <c r="AV521" s="51" t="b">
        <v>0</v>
      </c>
      <c r="AW521" s="40"/>
    </row>
    <row r="522">
      <c r="A522" s="25" t="s">
        <v>2712</v>
      </c>
      <c r="B522" s="26" t="s">
        <v>2713</v>
      </c>
      <c r="C522" s="44" t="s">
        <v>2714</v>
      </c>
      <c r="D522" s="44" t="s">
        <v>821</v>
      </c>
      <c r="E522" s="46">
        <v>2024.0</v>
      </c>
      <c r="F522" s="44" t="s">
        <v>822</v>
      </c>
      <c r="G522" s="44" t="s">
        <v>2344</v>
      </c>
      <c r="H522" s="44" t="s">
        <v>2715</v>
      </c>
      <c r="I522" s="44" t="s">
        <v>2716</v>
      </c>
      <c r="J522" s="44" t="s">
        <v>628</v>
      </c>
      <c r="K522" s="44" t="s">
        <v>2715</v>
      </c>
      <c r="L522" s="44" t="s">
        <v>2717</v>
      </c>
      <c r="M522" s="44" t="s">
        <v>2718</v>
      </c>
      <c r="N522" s="44" t="s">
        <v>828</v>
      </c>
      <c r="O522" s="44" t="s">
        <v>59</v>
      </c>
      <c r="P522" s="112" t="s">
        <v>2719</v>
      </c>
      <c r="Q522" s="45">
        <v>46164.41180555556</v>
      </c>
      <c r="R522" s="45">
        <v>46164.41527777778</v>
      </c>
      <c r="S522" s="46">
        <v>301.0</v>
      </c>
      <c r="T522" s="45">
        <v>46164.41805555556</v>
      </c>
      <c r="U522" s="46">
        <v>601.0</v>
      </c>
      <c r="V522" s="46">
        <v>2.0</v>
      </c>
      <c r="W522" s="47">
        <v>7725.0</v>
      </c>
      <c r="X522" s="46">
        <v>3.0</v>
      </c>
      <c r="Y522" s="46">
        <v>2.0</v>
      </c>
      <c r="Z522" s="46">
        <v>3.0</v>
      </c>
      <c r="AA522" s="46">
        <v>2.0</v>
      </c>
      <c r="AB522" s="46">
        <v>0.0</v>
      </c>
      <c r="AC522" s="46">
        <v>0.0</v>
      </c>
      <c r="AD522" s="46">
        <v>0.0</v>
      </c>
      <c r="AE522" s="46">
        <v>0.0</v>
      </c>
      <c r="AF522" s="44" t="s">
        <v>830</v>
      </c>
      <c r="AG522" s="48" t="b">
        <v>0</v>
      </c>
      <c r="AH522" s="48" t="b">
        <v>0</v>
      </c>
      <c r="AI522" s="48" t="b">
        <v>0</v>
      </c>
      <c r="AJ522" s="48" t="b">
        <v>0</v>
      </c>
      <c r="AK522" s="48" t="b">
        <v>0</v>
      </c>
      <c r="AL522" s="48" t="b">
        <v>0</v>
      </c>
      <c r="AM522" s="134"/>
      <c r="AN522" s="100">
        <v>46164.0</v>
      </c>
      <c r="AO522" s="35" t="s">
        <v>2718</v>
      </c>
      <c r="AP522" s="36" t="s">
        <v>62</v>
      </c>
      <c r="AQ522" s="37"/>
      <c r="AR522" s="37" t="s">
        <v>2720</v>
      </c>
      <c r="AS522" s="35" t="s">
        <v>2721</v>
      </c>
      <c r="AT522" s="39" t="b">
        <v>0</v>
      </c>
      <c r="AU522" s="39" t="b">
        <v>1</v>
      </c>
      <c r="AV522" s="51" t="b">
        <v>0</v>
      </c>
      <c r="AW522" s="40"/>
    </row>
    <row r="523">
      <c r="A523" s="41"/>
      <c r="B523" s="26" t="s">
        <v>2722</v>
      </c>
      <c r="C523" s="44" t="s">
        <v>2714</v>
      </c>
      <c r="D523" s="44" t="s">
        <v>821</v>
      </c>
      <c r="E523" s="46">
        <v>2024.0</v>
      </c>
      <c r="F523" s="44" t="s">
        <v>822</v>
      </c>
      <c r="G523" s="44" t="s">
        <v>2344</v>
      </c>
      <c r="H523" s="44" t="s">
        <v>2715</v>
      </c>
      <c r="I523" s="44" t="s">
        <v>2716</v>
      </c>
      <c r="J523" s="44" t="s">
        <v>628</v>
      </c>
      <c r="K523" s="44" t="s">
        <v>2715</v>
      </c>
      <c r="L523" s="44" t="s">
        <v>2717</v>
      </c>
      <c r="M523" s="44" t="s">
        <v>2723</v>
      </c>
      <c r="N523" s="44" t="s">
        <v>828</v>
      </c>
      <c r="O523" s="44" t="s">
        <v>59</v>
      </c>
      <c r="P523" s="112" t="s">
        <v>2724</v>
      </c>
      <c r="Q523" s="45">
        <v>46164.44583333333</v>
      </c>
      <c r="R523" s="45">
        <v>46164.447222222225</v>
      </c>
      <c r="S523" s="46">
        <v>92.0</v>
      </c>
      <c r="T523" s="45">
        <v>46164.45277777778</v>
      </c>
      <c r="U523" s="46">
        <v>632.0</v>
      </c>
      <c r="V523" s="46">
        <v>3.0</v>
      </c>
      <c r="W523" s="47">
        <v>6350.0</v>
      </c>
      <c r="X523" s="46">
        <v>2.0</v>
      </c>
      <c r="Y523" s="46">
        <v>0.0</v>
      </c>
      <c r="Z523" s="46">
        <v>2.0</v>
      </c>
      <c r="AA523" s="46">
        <v>2.0</v>
      </c>
      <c r="AB523" s="46">
        <v>0.0</v>
      </c>
      <c r="AC523" s="46">
        <v>0.0</v>
      </c>
      <c r="AD523" s="46">
        <v>0.0</v>
      </c>
      <c r="AE523" s="46">
        <v>0.0</v>
      </c>
      <c r="AF523" s="44" t="s">
        <v>830</v>
      </c>
      <c r="AG523" s="48" t="b">
        <v>0</v>
      </c>
      <c r="AH523" s="48" t="b">
        <v>0</v>
      </c>
      <c r="AI523" s="48" t="b">
        <v>0</v>
      </c>
      <c r="AJ523" s="48" t="b">
        <v>0</v>
      </c>
      <c r="AK523" s="48" t="b">
        <v>0</v>
      </c>
      <c r="AL523" s="48" t="b">
        <v>0</v>
      </c>
      <c r="AM523" s="191" t="s">
        <v>2725</v>
      </c>
      <c r="AN523" s="100">
        <v>46164.0</v>
      </c>
      <c r="AO523" s="35" t="s">
        <v>2723</v>
      </c>
      <c r="AP523" s="36"/>
      <c r="AQ523" s="37"/>
      <c r="AR523" s="37"/>
      <c r="AS523" s="35"/>
      <c r="AT523" s="39" t="b">
        <v>1</v>
      </c>
      <c r="AU523" s="51" t="b">
        <v>0</v>
      </c>
      <c r="AV523" s="51" t="b">
        <v>0</v>
      </c>
      <c r="AW523" s="40"/>
    </row>
    <row r="524">
      <c r="A524" s="25" t="s">
        <v>2726</v>
      </c>
      <c r="B524" s="26" t="s">
        <v>2727</v>
      </c>
      <c r="C524" s="57" t="s">
        <v>2728</v>
      </c>
      <c r="D524" s="57" t="s">
        <v>50</v>
      </c>
      <c r="E524" s="60">
        <v>2022.0</v>
      </c>
      <c r="F524" s="57" t="s">
        <v>51</v>
      </c>
      <c r="G524" s="57" t="s">
        <v>52</v>
      </c>
      <c r="H524" s="57" t="s">
        <v>2729</v>
      </c>
      <c r="I524" s="57" t="s">
        <v>2730</v>
      </c>
      <c r="J524" s="57" t="s">
        <v>55</v>
      </c>
      <c r="K524" s="57" t="s">
        <v>2729</v>
      </c>
      <c r="L524" s="57" t="s">
        <v>2731</v>
      </c>
      <c r="M524" s="57" t="s">
        <v>2732</v>
      </c>
      <c r="N524" s="57" t="s">
        <v>76</v>
      </c>
      <c r="O524" s="57" t="s">
        <v>59</v>
      </c>
      <c r="P524" s="273" t="s">
        <v>2733</v>
      </c>
      <c r="Q524" s="59">
        <v>46165.643796296295</v>
      </c>
      <c r="R524" s="59">
        <v>46165.64675925926</v>
      </c>
      <c r="S524" s="60">
        <v>235.0</v>
      </c>
      <c r="T524" s="59">
        <v>46165.64827546296</v>
      </c>
      <c r="U524" s="60">
        <v>696.0</v>
      </c>
      <c r="V524" s="60">
        <v>3.0</v>
      </c>
      <c r="W524" s="60">
        <v>6630.0</v>
      </c>
      <c r="X524" s="60">
        <v>1.0</v>
      </c>
      <c r="Y524" s="60">
        <v>0.0</v>
      </c>
      <c r="Z524" s="60">
        <v>3.0</v>
      </c>
      <c r="AA524" s="60">
        <v>0.0</v>
      </c>
      <c r="AB524" s="60">
        <v>2.0</v>
      </c>
      <c r="AC524" s="60">
        <v>0.0</v>
      </c>
      <c r="AD524" s="60">
        <v>2.0</v>
      </c>
      <c r="AE524" s="60">
        <v>0.0</v>
      </c>
      <c r="AF524" s="57" t="s">
        <v>61</v>
      </c>
      <c r="AG524" s="62" t="b">
        <v>0</v>
      </c>
      <c r="AH524" s="62" t="b">
        <v>0</v>
      </c>
      <c r="AI524" s="62" t="b">
        <v>0</v>
      </c>
      <c r="AJ524" s="62" t="b">
        <v>0</v>
      </c>
      <c r="AK524" s="62" t="b">
        <v>0</v>
      </c>
      <c r="AL524" s="62" t="b">
        <v>0</v>
      </c>
      <c r="AM524" s="58"/>
      <c r="AN524" s="136">
        <v>46165.0</v>
      </c>
      <c r="AO524" s="35" t="s">
        <v>2732</v>
      </c>
      <c r="AP524" s="36" t="s">
        <v>62</v>
      </c>
      <c r="AQ524" s="37"/>
      <c r="AR524" s="37" t="s">
        <v>1443</v>
      </c>
      <c r="AS524" s="35" t="s">
        <v>2734</v>
      </c>
      <c r="AT524" s="39" t="b">
        <v>0</v>
      </c>
      <c r="AU524" s="39" t="b">
        <v>1</v>
      </c>
      <c r="AV524" s="51" t="b">
        <v>0</v>
      </c>
      <c r="AW524" s="40"/>
    </row>
    <row r="525">
      <c r="A525" s="41"/>
      <c r="B525" s="26" t="s">
        <v>2735</v>
      </c>
      <c r="C525" s="57" t="s">
        <v>2728</v>
      </c>
      <c r="D525" s="57" t="s">
        <v>50</v>
      </c>
      <c r="E525" s="60">
        <v>2022.0</v>
      </c>
      <c r="F525" s="57" t="s">
        <v>51</v>
      </c>
      <c r="G525" s="57" t="s">
        <v>52</v>
      </c>
      <c r="H525" s="57" t="s">
        <v>2729</v>
      </c>
      <c r="I525" s="57" t="s">
        <v>2730</v>
      </c>
      <c r="J525" s="57" t="s">
        <v>55</v>
      </c>
      <c r="K525" s="57" t="s">
        <v>2729</v>
      </c>
      <c r="L525" s="57" t="s">
        <v>2731</v>
      </c>
      <c r="M525" s="57" t="s">
        <v>2736</v>
      </c>
      <c r="N525" s="57" t="s">
        <v>58</v>
      </c>
      <c r="O525" s="57" t="s">
        <v>59</v>
      </c>
      <c r="P525" s="273" t="s">
        <v>2737</v>
      </c>
      <c r="Q525" s="59">
        <v>46165.65744212963</v>
      </c>
      <c r="R525" s="59">
        <v>46165.65944444444</v>
      </c>
      <c r="S525" s="60">
        <v>157.0</v>
      </c>
      <c r="T525" s="59">
        <v>46165.66612268519</v>
      </c>
      <c r="U525" s="60">
        <v>891.0</v>
      </c>
      <c r="V525" s="60">
        <v>3.0</v>
      </c>
      <c r="W525" s="60">
        <v>5230.0</v>
      </c>
      <c r="X525" s="60">
        <v>0.0</v>
      </c>
      <c r="Y525" s="60">
        <v>0.0</v>
      </c>
      <c r="Z525" s="60">
        <v>3.0</v>
      </c>
      <c r="AA525" s="60">
        <v>0.0</v>
      </c>
      <c r="AB525" s="60">
        <v>2.0</v>
      </c>
      <c r="AC525" s="60">
        <v>0.0</v>
      </c>
      <c r="AD525" s="60">
        <v>2.0</v>
      </c>
      <c r="AE525" s="60">
        <v>0.0</v>
      </c>
      <c r="AF525" s="57" t="s">
        <v>61</v>
      </c>
      <c r="AG525" s="62" t="b">
        <v>0</v>
      </c>
      <c r="AH525" s="62" t="b">
        <v>0</v>
      </c>
      <c r="AI525" s="62" t="b">
        <v>0</v>
      </c>
      <c r="AJ525" s="62" t="b">
        <v>0</v>
      </c>
      <c r="AK525" s="62" t="b">
        <v>0</v>
      </c>
      <c r="AL525" s="62" t="b">
        <v>0</v>
      </c>
      <c r="AM525" s="192" t="s">
        <v>2616</v>
      </c>
      <c r="AN525" s="100">
        <v>46165.0</v>
      </c>
      <c r="AO525" s="35" t="s">
        <v>2736</v>
      </c>
      <c r="AP525" s="36"/>
      <c r="AQ525" s="37"/>
      <c r="AR525" s="37"/>
      <c r="AS525" s="50"/>
      <c r="AT525" s="39" t="b">
        <v>1</v>
      </c>
      <c r="AU525" s="51" t="b">
        <v>0</v>
      </c>
      <c r="AV525" s="51" t="b">
        <v>0</v>
      </c>
      <c r="AW525" s="40"/>
    </row>
    <row r="526">
      <c r="A526" s="41"/>
      <c r="B526" s="26" t="s">
        <v>2738</v>
      </c>
      <c r="C526" s="44" t="s">
        <v>2739</v>
      </c>
      <c r="D526" s="44" t="s">
        <v>537</v>
      </c>
      <c r="E526" s="46">
        <v>2021.0</v>
      </c>
      <c r="F526" s="44" t="s">
        <v>51</v>
      </c>
      <c r="G526" s="44" t="s">
        <v>52</v>
      </c>
      <c r="H526" s="44" t="s">
        <v>2740</v>
      </c>
      <c r="I526" s="44" t="s">
        <v>1361</v>
      </c>
      <c r="J526" s="44" t="s">
        <v>55</v>
      </c>
      <c r="K526" s="44" t="s">
        <v>2740</v>
      </c>
      <c r="L526" s="44" t="s">
        <v>2741</v>
      </c>
      <c r="M526" s="44" t="s">
        <v>2742</v>
      </c>
      <c r="N526" s="44" t="s">
        <v>58</v>
      </c>
      <c r="O526" s="44" t="s">
        <v>59</v>
      </c>
      <c r="P526" s="275" t="s">
        <v>2743</v>
      </c>
      <c r="Q526" s="45">
        <v>46165.83510416667</v>
      </c>
      <c r="R526" s="45">
        <v>46165.836747685185</v>
      </c>
      <c r="S526" s="46">
        <v>115.0</v>
      </c>
      <c r="T526" s="45">
        <v>46165.839537037034</v>
      </c>
      <c r="U526" s="46">
        <v>639.0</v>
      </c>
      <c r="V526" s="46">
        <v>2.0</v>
      </c>
      <c r="W526" s="46">
        <v>4810.0</v>
      </c>
      <c r="X526" s="46">
        <v>4.0</v>
      </c>
      <c r="Y526" s="46">
        <v>1.0</v>
      </c>
      <c r="Z526" s="46">
        <v>2.0</v>
      </c>
      <c r="AA526" s="46">
        <v>0.0</v>
      </c>
      <c r="AB526" s="46">
        <v>0.0</v>
      </c>
      <c r="AC526" s="46">
        <v>0.0</v>
      </c>
      <c r="AD526" s="46">
        <v>0.0</v>
      </c>
      <c r="AE526" s="46">
        <v>0.0</v>
      </c>
      <c r="AF526" s="44" t="s">
        <v>543</v>
      </c>
      <c r="AG526" s="48" t="b">
        <v>0</v>
      </c>
      <c r="AH526" s="48" t="b">
        <v>0</v>
      </c>
      <c r="AI526" s="48" t="b">
        <v>0</v>
      </c>
      <c r="AJ526" s="48" t="b">
        <v>0</v>
      </c>
      <c r="AK526" s="48" t="b">
        <v>0</v>
      </c>
      <c r="AL526" s="48" t="b">
        <v>0</v>
      </c>
      <c r="AM526" s="134"/>
      <c r="AN526" s="100">
        <v>46165.0</v>
      </c>
      <c r="AO526" s="35" t="s">
        <v>2742</v>
      </c>
      <c r="AP526" s="36" t="s">
        <v>62</v>
      </c>
      <c r="AQ526" s="37"/>
      <c r="AR526" s="37" t="s">
        <v>302</v>
      </c>
      <c r="AS526" s="35" t="s">
        <v>2744</v>
      </c>
      <c r="AT526" s="39" t="b">
        <v>0</v>
      </c>
      <c r="AU526" s="39" t="b">
        <v>1</v>
      </c>
      <c r="AV526" s="51" t="b">
        <v>0</v>
      </c>
      <c r="AW526" s="40"/>
    </row>
    <row r="527">
      <c r="A527" s="41"/>
      <c r="B527" s="26" t="s">
        <v>2745</v>
      </c>
      <c r="C527" s="44" t="s">
        <v>2739</v>
      </c>
      <c r="D527" s="44" t="s">
        <v>537</v>
      </c>
      <c r="E527" s="46">
        <v>2021.0</v>
      </c>
      <c r="F527" s="44" t="s">
        <v>51</v>
      </c>
      <c r="G527" s="44" t="s">
        <v>52</v>
      </c>
      <c r="H527" s="44" t="s">
        <v>2740</v>
      </c>
      <c r="I527" s="44" t="s">
        <v>1361</v>
      </c>
      <c r="J527" s="44" t="s">
        <v>55</v>
      </c>
      <c r="K527" s="44" t="s">
        <v>2740</v>
      </c>
      <c r="L527" s="44" t="s">
        <v>2741</v>
      </c>
      <c r="M527" s="44" t="s">
        <v>2746</v>
      </c>
      <c r="N527" s="44" t="s">
        <v>58</v>
      </c>
      <c r="O527" s="44" t="s">
        <v>59</v>
      </c>
      <c r="P527" s="275" t="s">
        <v>2747</v>
      </c>
      <c r="Q527" s="45">
        <v>46165.851747685185</v>
      </c>
      <c r="R527" s="45">
        <v>46165.853541666664</v>
      </c>
      <c r="S527" s="46">
        <v>134.0</v>
      </c>
      <c r="T527" s="45">
        <v>46165.85917824074</v>
      </c>
      <c r="U527" s="46">
        <v>736.0</v>
      </c>
      <c r="V527" s="46">
        <v>4.0</v>
      </c>
      <c r="W527" s="46">
        <v>1760.0</v>
      </c>
      <c r="X527" s="46">
        <v>1.0</v>
      </c>
      <c r="Y527" s="46">
        <v>1.0</v>
      </c>
      <c r="Z527" s="46">
        <v>1.0</v>
      </c>
      <c r="AA527" s="46">
        <v>0.0</v>
      </c>
      <c r="AB527" s="46">
        <v>0.0</v>
      </c>
      <c r="AC527" s="46">
        <v>0.0</v>
      </c>
      <c r="AD527" s="46">
        <v>0.0</v>
      </c>
      <c r="AE527" s="46">
        <v>0.0</v>
      </c>
      <c r="AF527" s="44" t="s">
        <v>543</v>
      </c>
      <c r="AG527" s="48" t="b">
        <v>0</v>
      </c>
      <c r="AH527" s="48" t="b">
        <v>0</v>
      </c>
      <c r="AI527" s="48" t="b">
        <v>0</v>
      </c>
      <c r="AJ527" s="48" t="b">
        <v>0</v>
      </c>
      <c r="AK527" s="48" t="b">
        <v>0</v>
      </c>
      <c r="AL527" s="48" t="b">
        <v>0</v>
      </c>
      <c r="AM527" s="191" t="s">
        <v>2748</v>
      </c>
      <c r="AN527" s="100">
        <v>46165.0</v>
      </c>
      <c r="AO527" s="35" t="s">
        <v>2746</v>
      </c>
      <c r="AP527" s="36"/>
      <c r="AQ527" s="37"/>
      <c r="AR527" s="37"/>
      <c r="AS527" s="35" t="s">
        <v>1760</v>
      </c>
      <c r="AT527" s="39" t="b">
        <v>1</v>
      </c>
      <c r="AU527" s="51" t="b">
        <v>0</v>
      </c>
      <c r="AV527" s="51" t="b">
        <v>0</v>
      </c>
      <c r="AW527" s="40"/>
    </row>
    <row r="528">
      <c r="A528" s="41"/>
      <c r="B528" s="26" t="s">
        <v>2749</v>
      </c>
      <c r="C528" s="57" t="s">
        <v>2750</v>
      </c>
      <c r="D528" s="57" t="s">
        <v>537</v>
      </c>
      <c r="E528" s="60">
        <v>2022.0</v>
      </c>
      <c r="F528" s="57" t="s">
        <v>51</v>
      </c>
      <c r="G528" s="57" t="s">
        <v>52</v>
      </c>
      <c r="H528" s="57" t="s">
        <v>2740</v>
      </c>
      <c r="I528" s="57" t="s">
        <v>1361</v>
      </c>
      <c r="J528" s="57" t="s">
        <v>55</v>
      </c>
      <c r="K528" s="57" t="s">
        <v>2740</v>
      </c>
      <c r="L528" s="57" t="s">
        <v>2741</v>
      </c>
      <c r="M528" s="57" t="s">
        <v>2751</v>
      </c>
      <c r="N528" s="57" t="s">
        <v>58</v>
      </c>
      <c r="O528" s="57" t="s">
        <v>59</v>
      </c>
      <c r="P528" s="273" t="s">
        <v>2752</v>
      </c>
      <c r="Q528" s="59">
        <v>46165.90412037037</v>
      </c>
      <c r="R528" s="59">
        <v>46165.90604166667</v>
      </c>
      <c r="S528" s="60">
        <v>142.0</v>
      </c>
      <c r="T528" s="59">
        <v>46165.90930555556</v>
      </c>
      <c r="U528" s="60">
        <v>532.0</v>
      </c>
      <c r="V528" s="60">
        <v>2.0</v>
      </c>
      <c r="W528" s="60">
        <v>4287.5</v>
      </c>
      <c r="X528" s="60">
        <v>0.0</v>
      </c>
      <c r="Y528" s="60">
        <v>3.0</v>
      </c>
      <c r="Z528" s="60">
        <v>0.0</v>
      </c>
      <c r="AA528" s="60">
        <v>1.0</v>
      </c>
      <c r="AB528" s="60">
        <v>0.0</v>
      </c>
      <c r="AC528" s="60">
        <v>0.0</v>
      </c>
      <c r="AD528" s="60">
        <v>1.0</v>
      </c>
      <c r="AE528" s="60">
        <v>0.0</v>
      </c>
      <c r="AF528" s="57" t="s">
        <v>543</v>
      </c>
      <c r="AG528" s="62" t="b">
        <v>0</v>
      </c>
      <c r="AH528" s="62" t="b">
        <v>0</v>
      </c>
      <c r="AI528" s="62" t="b">
        <v>0</v>
      </c>
      <c r="AJ528" s="62" t="b">
        <v>0</v>
      </c>
      <c r="AK528" s="62" t="b">
        <v>0</v>
      </c>
      <c r="AL528" s="62" t="b">
        <v>0</v>
      </c>
      <c r="AM528" s="58"/>
      <c r="AN528" s="100">
        <v>46165.0</v>
      </c>
      <c r="AO528" s="35" t="s">
        <v>2751</v>
      </c>
      <c r="AP528" s="36"/>
      <c r="AQ528" s="37"/>
      <c r="AR528" s="37"/>
      <c r="AS528" s="50"/>
      <c r="AT528" s="39" t="b">
        <v>1</v>
      </c>
      <c r="AU528" s="51" t="b">
        <v>0</v>
      </c>
      <c r="AV528" s="51" t="b">
        <v>0</v>
      </c>
      <c r="AW528" s="40"/>
    </row>
    <row r="529">
      <c r="A529" s="41"/>
      <c r="B529" s="26" t="s">
        <v>2753</v>
      </c>
      <c r="C529" s="57" t="s">
        <v>2750</v>
      </c>
      <c r="D529" s="57" t="s">
        <v>537</v>
      </c>
      <c r="E529" s="60">
        <v>2022.0</v>
      </c>
      <c r="F529" s="57" t="s">
        <v>51</v>
      </c>
      <c r="G529" s="57" t="s">
        <v>52</v>
      </c>
      <c r="H529" s="57" t="s">
        <v>2740</v>
      </c>
      <c r="I529" s="57" t="s">
        <v>1361</v>
      </c>
      <c r="J529" s="57" t="s">
        <v>55</v>
      </c>
      <c r="K529" s="57" t="s">
        <v>2740</v>
      </c>
      <c r="L529" s="57" t="s">
        <v>2741</v>
      </c>
      <c r="M529" s="57" t="s">
        <v>2754</v>
      </c>
      <c r="N529" s="57" t="s">
        <v>58</v>
      </c>
      <c r="O529" s="57" t="s">
        <v>59</v>
      </c>
      <c r="P529" s="273" t="s">
        <v>2755</v>
      </c>
      <c r="Q529" s="59">
        <v>46165.9168287037</v>
      </c>
      <c r="R529" s="59">
        <v>46165.92055555555</v>
      </c>
      <c r="S529" s="60">
        <v>304.0</v>
      </c>
      <c r="T529" s="59">
        <v>46165.92542824074</v>
      </c>
      <c r="U529" s="60">
        <v>867.0</v>
      </c>
      <c r="V529" s="60">
        <v>4.0</v>
      </c>
      <c r="W529" s="60">
        <v>1612.5</v>
      </c>
      <c r="X529" s="60">
        <v>0.0</v>
      </c>
      <c r="Y529" s="60">
        <v>2.0</v>
      </c>
      <c r="Z529" s="60">
        <v>0.0</v>
      </c>
      <c r="AA529" s="60">
        <v>1.0</v>
      </c>
      <c r="AB529" s="60">
        <v>0.0</v>
      </c>
      <c r="AC529" s="60">
        <v>0.0</v>
      </c>
      <c r="AD529" s="60">
        <v>1.0</v>
      </c>
      <c r="AE529" s="60">
        <v>0.0</v>
      </c>
      <c r="AF529" s="57" t="s">
        <v>543</v>
      </c>
      <c r="AG529" s="62" t="b">
        <v>0</v>
      </c>
      <c r="AH529" s="62" t="b">
        <v>0</v>
      </c>
      <c r="AI529" s="62" t="b">
        <v>0</v>
      </c>
      <c r="AJ529" s="62" t="b">
        <v>0</v>
      </c>
      <c r="AK529" s="62" t="b">
        <v>0</v>
      </c>
      <c r="AL529" s="62" t="b">
        <v>0</v>
      </c>
      <c r="AM529" s="192" t="s">
        <v>770</v>
      </c>
      <c r="AN529" s="100">
        <v>46165.0</v>
      </c>
      <c r="AO529" s="35" t="s">
        <v>2754</v>
      </c>
      <c r="AP529" s="36"/>
      <c r="AQ529" s="37"/>
      <c r="AR529" s="37"/>
      <c r="AS529" s="35" t="s">
        <v>1872</v>
      </c>
      <c r="AT529" s="39" t="b">
        <v>1</v>
      </c>
      <c r="AU529" s="51" t="b">
        <v>0</v>
      </c>
      <c r="AV529" s="51" t="b">
        <v>0</v>
      </c>
      <c r="AW529" s="40"/>
    </row>
    <row r="530">
      <c r="A530" s="41"/>
      <c r="B530" s="26" t="s">
        <v>2756</v>
      </c>
      <c r="C530" s="44" t="s">
        <v>2757</v>
      </c>
      <c r="D530" s="44" t="s">
        <v>537</v>
      </c>
      <c r="E530" s="46">
        <v>2021.0</v>
      </c>
      <c r="F530" s="44" t="s">
        <v>51</v>
      </c>
      <c r="G530" s="44" t="s">
        <v>52</v>
      </c>
      <c r="H530" s="44" t="s">
        <v>2740</v>
      </c>
      <c r="I530" s="44" t="s">
        <v>1361</v>
      </c>
      <c r="J530" s="44" t="s">
        <v>55</v>
      </c>
      <c r="K530" s="44" t="s">
        <v>2740</v>
      </c>
      <c r="L530" s="44" t="s">
        <v>2741</v>
      </c>
      <c r="M530" s="44" t="s">
        <v>2758</v>
      </c>
      <c r="N530" s="44" t="s">
        <v>58</v>
      </c>
      <c r="O530" s="44" t="s">
        <v>59</v>
      </c>
      <c r="P530" s="275" t="s">
        <v>2759</v>
      </c>
      <c r="Q530" s="45">
        <v>46165.94527777778</v>
      </c>
      <c r="R530" s="45">
        <v>46165.94818287037</v>
      </c>
      <c r="S530" s="46">
        <v>202.0</v>
      </c>
      <c r="T530" s="45">
        <v>46165.9509375</v>
      </c>
      <c r="U530" s="46">
        <v>578.0</v>
      </c>
      <c r="V530" s="46">
        <v>2.0</v>
      </c>
      <c r="W530" s="46">
        <v>3237.5</v>
      </c>
      <c r="X530" s="46">
        <v>4.0</v>
      </c>
      <c r="Y530" s="46">
        <v>0.0</v>
      </c>
      <c r="Z530" s="46">
        <v>2.0</v>
      </c>
      <c r="AA530" s="46">
        <v>0.0</v>
      </c>
      <c r="AB530" s="46">
        <v>0.0</v>
      </c>
      <c r="AC530" s="46">
        <v>0.0</v>
      </c>
      <c r="AD530" s="46">
        <v>0.0</v>
      </c>
      <c r="AE530" s="46">
        <v>0.0</v>
      </c>
      <c r="AF530" s="44" t="s">
        <v>543</v>
      </c>
      <c r="AG530" s="48" t="b">
        <v>0</v>
      </c>
      <c r="AH530" s="48" t="b">
        <v>0</v>
      </c>
      <c r="AI530" s="48" t="b">
        <v>0</v>
      </c>
      <c r="AJ530" s="48" t="b">
        <v>0</v>
      </c>
      <c r="AK530" s="48" t="b">
        <v>0</v>
      </c>
      <c r="AL530" s="48" t="b">
        <v>0</v>
      </c>
      <c r="AM530" s="134"/>
      <c r="AN530" s="100">
        <v>46165.0</v>
      </c>
      <c r="AO530" s="35" t="s">
        <v>2758</v>
      </c>
      <c r="AP530" s="36"/>
      <c r="AQ530" s="37"/>
      <c r="AR530" s="224"/>
      <c r="AS530" s="35"/>
      <c r="AT530" s="39" t="b">
        <v>1</v>
      </c>
      <c r="AU530" s="51" t="b">
        <v>0</v>
      </c>
      <c r="AV530" s="51" t="b">
        <v>0</v>
      </c>
      <c r="AW530" s="40"/>
    </row>
    <row r="531">
      <c r="A531" s="41"/>
      <c r="B531" s="26" t="s">
        <v>2760</v>
      </c>
      <c r="C531" s="44" t="s">
        <v>2757</v>
      </c>
      <c r="D531" s="44" t="s">
        <v>537</v>
      </c>
      <c r="E531" s="46">
        <v>2021.0</v>
      </c>
      <c r="F531" s="44" t="s">
        <v>51</v>
      </c>
      <c r="G531" s="44" t="s">
        <v>52</v>
      </c>
      <c r="H531" s="44" t="s">
        <v>2740</v>
      </c>
      <c r="I531" s="44" t="s">
        <v>1361</v>
      </c>
      <c r="J531" s="44" t="s">
        <v>55</v>
      </c>
      <c r="K531" s="44" t="s">
        <v>2740</v>
      </c>
      <c r="L531" s="44" t="s">
        <v>2741</v>
      </c>
      <c r="M531" s="44" t="s">
        <v>2761</v>
      </c>
      <c r="N531" s="44" t="s">
        <v>58</v>
      </c>
      <c r="O531" s="44" t="s">
        <v>59</v>
      </c>
      <c r="P531" s="275" t="s">
        <v>2762</v>
      </c>
      <c r="Q531" s="45">
        <v>46165.9678125</v>
      </c>
      <c r="R531" s="45">
        <v>46165.97010416666</v>
      </c>
      <c r="S531" s="46">
        <v>124.0</v>
      </c>
      <c r="T531" s="45">
        <v>46165.97373842593</v>
      </c>
      <c r="U531" s="46">
        <v>597.0</v>
      </c>
      <c r="V531" s="46">
        <v>2.0</v>
      </c>
      <c r="W531" s="46">
        <v>1950.0</v>
      </c>
      <c r="X531" s="46">
        <v>4.0</v>
      </c>
      <c r="Y531" s="46">
        <v>0.0</v>
      </c>
      <c r="Z531" s="46">
        <v>0.0</v>
      </c>
      <c r="AA531" s="46">
        <v>0.0</v>
      </c>
      <c r="AB531" s="46">
        <v>0.0</v>
      </c>
      <c r="AC531" s="46">
        <v>0.0</v>
      </c>
      <c r="AD531" s="46">
        <v>0.0</v>
      </c>
      <c r="AE531" s="46">
        <v>0.0</v>
      </c>
      <c r="AF531" s="44" t="s">
        <v>543</v>
      </c>
      <c r="AG531" s="48" t="b">
        <v>0</v>
      </c>
      <c r="AH531" s="48" t="b">
        <v>0</v>
      </c>
      <c r="AI531" s="48" t="b">
        <v>0</v>
      </c>
      <c r="AJ531" s="48" t="b">
        <v>0</v>
      </c>
      <c r="AK531" s="48" t="b">
        <v>0</v>
      </c>
      <c r="AL531" s="48" t="b">
        <v>0</v>
      </c>
      <c r="AM531" s="191" t="s">
        <v>914</v>
      </c>
      <c r="AN531" s="100">
        <v>46165.0</v>
      </c>
      <c r="AO531" s="35" t="s">
        <v>2761</v>
      </c>
      <c r="AP531" s="36"/>
      <c r="AQ531" s="37"/>
      <c r="AR531" s="37"/>
      <c r="AS531" s="50"/>
      <c r="AT531" s="39" t="b">
        <v>1</v>
      </c>
      <c r="AU531" s="51" t="b">
        <v>0</v>
      </c>
      <c r="AV531" s="51" t="b">
        <v>0</v>
      </c>
      <c r="AW531" s="40"/>
    </row>
    <row r="532">
      <c r="A532" s="41"/>
      <c r="B532" s="26" t="s">
        <v>2763</v>
      </c>
      <c r="C532" s="44" t="s">
        <v>2757</v>
      </c>
      <c r="D532" s="44" t="s">
        <v>537</v>
      </c>
      <c r="E532" s="46">
        <v>2021.0</v>
      </c>
      <c r="F532" s="44" t="s">
        <v>51</v>
      </c>
      <c r="G532" s="44" t="s">
        <v>71</v>
      </c>
      <c r="H532" s="44" t="s">
        <v>2740</v>
      </c>
      <c r="I532" s="44" t="s">
        <v>1361</v>
      </c>
      <c r="J532" s="44" t="s">
        <v>55</v>
      </c>
      <c r="K532" s="44" t="s">
        <v>2740</v>
      </c>
      <c r="L532" s="44" t="s">
        <v>2741</v>
      </c>
      <c r="M532" s="44" t="s">
        <v>2764</v>
      </c>
      <c r="N532" s="44" t="s">
        <v>58</v>
      </c>
      <c r="O532" s="44" t="s">
        <v>59</v>
      </c>
      <c r="P532" s="275" t="s">
        <v>2765</v>
      </c>
      <c r="Q532" s="45">
        <v>46165.998136574075</v>
      </c>
      <c r="R532" s="45">
        <v>46166.00578703704</v>
      </c>
      <c r="S532" s="46">
        <v>223.0</v>
      </c>
      <c r="T532" s="45">
        <v>46166.00976851852</v>
      </c>
      <c r="U532" s="46">
        <v>1176.0</v>
      </c>
      <c r="V532" s="46">
        <v>5.0</v>
      </c>
      <c r="W532" s="46">
        <v>0.0</v>
      </c>
      <c r="X532" s="46">
        <v>0.0</v>
      </c>
      <c r="Y532" s="46">
        <v>0.0</v>
      </c>
      <c r="Z532" s="46">
        <v>0.0</v>
      </c>
      <c r="AA532" s="46">
        <v>0.0</v>
      </c>
      <c r="AB532" s="46">
        <v>0.0</v>
      </c>
      <c r="AC532" s="46">
        <v>0.0</v>
      </c>
      <c r="AD532" s="46">
        <v>0.0</v>
      </c>
      <c r="AE532" s="46">
        <v>0.0</v>
      </c>
      <c r="AF532" s="44" t="s">
        <v>543</v>
      </c>
      <c r="AG532" s="48" t="b">
        <v>0</v>
      </c>
      <c r="AH532" s="48" t="b">
        <v>0</v>
      </c>
      <c r="AI532" s="48" t="b">
        <v>0</v>
      </c>
      <c r="AJ532" s="48" t="b">
        <v>0</v>
      </c>
      <c r="AK532" s="48" t="b">
        <v>0</v>
      </c>
      <c r="AL532" s="48" t="b">
        <v>0</v>
      </c>
      <c r="AM532" s="191" t="s">
        <v>143</v>
      </c>
      <c r="AN532" s="100">
        <v>46165.0</v>
      </c>
      <c r="AO532" s="35" t="s">
        <v>2764</v>
      </c>
      <c r="AP532" s="36"/>
      <c r="AQ532" s="37"/>
      <c r="AR532" s="37"/>
      <c r="AS532" s="35"/>
      <c r="AT532" s="39" t="b">
        <v>1</v>
      </c>
      <c r="AU532" s="51" t="b">
        <v>0</v>
      </c>
      <c r="AV532" s="51" t="b">
        <v>0</v>
      </c>
      <c r="AW532" s="40"/>
    </row>
    <row r="533">
      <c r="A533" s="41"/>
      <c r="B533" s="26" t="s">
        <v>2766</v>
      </c>
      <c r="C533" s="57" t="s">
        <v>2767</v>
      </c>
      <c r="D533" s="57" t="s">
        <v>50</v>
      </c>
      <c r="E533" s="60">
        <v>2021.0</v>
      </c>
      <c r="F533" s="57" t="s">
        <v>51</v>
      </c>
      <c r="G533" s="57" t="s">
        <v>52</v>
      </c>
      <c r="H533" s="57" t="s">
        <v>2768</v>
      </c>
      <c r="I533" s="57" t="s">
        <v>2769</v>
      </c>
      <c r="J533" s="57" t="s">
        <v>55</v>
      </c>
      <c r="K533" s="57" t="s">
        <v>2768</v>
      </c>
      <c r="L533" s="57" t="s">
        <v>2770</v>
      </c>
      <c r="M533" s="57" t="s">
        <v>2771</v>
      </c>
      <c r="N533" s="57" t="s">
        <v>58</v>
      </c>
      <c r="O533" s="57" t="s">
        <v>59</v>
      </c>
      <c r="P533" s="273" t="s">
        <v>2772</v>
      </c>
      <c r="Q533" s="59">
        <v>46165.48949074074</v>
      </c>
      <c r="R533" s="59">
        <v>46165.491736111115</v>
      </c>
      <c r="S533" s="60">
        <v>181.0</v>
      </c>
      <c r="T533" s="59">
        <v>46165.49613425926</v>
      </c>
      <c r="U533" s="60">
        <v>69533.0</v>
      </c>
      <c r="V533" s="60">
        <v>4.0</v>
      </c>
      <c r="W533" s="60">
        <v>950.0</v>
      </c>
      <c r="X533" s="60">
        <v>1.0</v>
      </c>
      <c r="Y533" s="60">
        <v>0.0</v>
      </c>
      <c r="Z533" s="60">
        <v>0.0</v>
      </c>
      <c r="AA533" s="60">
        <v>0.0</v>
      </c>
      <c r="AB533" s="60">
        <v>0.0</v>
      </c>
      <c r="AC533" s="60">
        <v>0.0</v>
      </c>
      <c r="AD533" s="60">
        <v>0.0</v>
      </c>
      <c r="AE533" s="60">
        <v>0.0</v>
      </c>
      <c r="AF533" s="57" t="s">
        <v>61</v>
      </c>
      <c r="AG533" s="62" t="b">
        <v>0</v>
      </c>
      <c r="AH533" s="62" t="b">
        <v>0</v>
      </c>
      <c r="AI533" s="62" t="b">
        <v>0</v>
      </c>
      <c r="AJ533" s="62" t="b">
        <v>0</v>
      </c>
      <c r="AK533" s="62" t="b">
        <v>0</v>
      </c>
      <c r="AL533" s="62" t="b">
        <v>0</v>
      </c>
      <c r="AM533" s="58"/>
      <c r="AN533" s="100">
        <v>46165.0</v>
      </c>
      <c r="AO533" s="35" t="s">
        <v>2771</v>
      </c>
      <c r="AP533" s="36" t="s">
        <v>62</v>
      </c>
      <c r="AQ533" s="37"/>
      <c r="AR533" s="37" t="s">
        <v>207</v>
      </c>
      <c r="AS533" s="35" t="s">
        <v>2773</v>
      </c>
      <c r="AT533" s="39" t="b">
        <v>0</v>
      </c>
      <c r="AU533" s="39" t="b">
        <v>1</v>
      </c>
      <c r="AV533" s="39" t="b">
        <v>1</v>
      </c>
      <c r="AW533" s="40"/>
    </row>
    <row r="534">
      <c r="A534" s="41"/>
      <c r="B534" s="26" t="s">
        <v>2774</v>
      </c>
      <c r="C534" s="57" t="s">
        <v>2767</v>
      </c>
      <c r="D534" s="57" t="s">
        <v>50</v>
      </c>
      <c r="E534" s="60">
        <v>2021.0</v>
      </c>
      <c r="F534" s="57" t="s">
        <v>51</v>
      </c>
      <c r="G534" s="57" t="s">
        <v>71</v>
      </c>
      <c r="H534" s="57" t="s">
        <v>2768</v>
      </c>
      <c r="I534" s="57" t="s">
        <v>2769</v>
      </c>
      <c r="J534" s="57" t="s">
        <v>55</v>
      </c>
      <c r="K534" s="57" t="s">
        <v>2768</v>
      </c>
      <c r="L534" s="57" t="s">
        <v>2770</v>
      </c>
      <c r="M534" s="57" t="s">
        <v>2775</v>
      </c>
      <c r="N534" s="57" t="s">
        <v>58</v>
      </c>
      <c r="O534" s="57" t="s">
        <v>59</v>
      </c>
      <c r="P534" s="273" t="s">
        <v>2776</v>
      </c>
      <c r="Q534" s="59">
        <v>46165.50671296296</v>
      </c>
      <c r="R534" s="59">
        <v>46165.508263888885</v>
      </c>
      <c r="S534" s="60">
        <v>126.0</v>
      </c>
      <c r="T534" s="59">
        <v>46165.51224537037</v>
      </c>
      <c r="U534" s="60">
        <v>722.0</v>
      </c>
      <c r="V534" s="60">
        <v>5.0</v>
      </c>
      <c r="W534" s="60">
        <v>0.0</v>
      </c>
      <c r="X534" s="60">
        <v>0.0</v>
      </c>
      <c r="Y534" s="60">
        <v>0.0</v>
      </c>
      <c r="Z534" s="60">
        <v>0.0</v>
      </c>
      <c r="AA534" s="60">
        <v>0.0</v>
      </c>
      <c r="AB534" s="60">
        <v>0.0</v>
      </c>
      <c r="AC534" s="60">
        <v>0.0</v>
      </c>
      <c r="AD534" s="60">
        <v>0.0</v>
      </c>
      <c r="AE534" s="60">
        <v>0.0</v>
      </c>
      <c r="AF534" s="57" t="s">
        <v>61</v>
      </c>
      <c r="AG534" s="62" t="b">
        <v>0</v>
      </c>
      <c r="AH534" s="62" t="b">
        <v>0</v>
      </c>
      <c r="AI534" s="62" t="b">
        <v>0</v>
      </c>
      <c r="AJ534" s="62" t="b">
        <v>0</v>
      </c>
      <c r="AK534" s="62" t="b">
        <v>0</v>
      </c>
      <c r="AL534" s="62" t="b">
        <v>0</v>
      </c>
      <c r="AM534" s="192" t="s">
        <v>2616</v>
      </c>
      <c r="AN534" s="100">
        <v>46165.0</v>
      </c>
      <c r="AO534" s="35" t="s">
        <v>2775</v>
      </c>
      <c r="AP534" s="36"/>
      <c r="AQ534" s="37"/>
      <c r="AR534" s="37"/>
      <c r="AS534" s="50"/>
      <c r="AT534" s="39" t="b">
        <v>1</v>
      </c>
      <c r="AU534" s="51" t="b">
        <v>0</v>
      </c>
      <c r="AV534" s="51" t="b">
        <v>0</v>
      </c>
      <c r="AW534" s="40"/>
    </row>
    <row r="535">
      <c r="A535" s="41"/>
      <c r="B535" s="26" t="s">
        <v>2777</v>
      </c>
      <c r="C535" s="44" t="s">
        <v>2778</v>
      </c>
      <c r="D535" s="44"/>
      <c r="E535" s="46"/>
      <c r="F535" s="44"/>
      <c r="G535" s="44"/>
      <c r="H535" s="44"/>
      <c r="I535" s="44"/>
      <c r="J535" s="44"/>
      <c r="K535" s="44"/>
      <c r="L535" s="44"/>
      <c r="M535" s="276" t="s">
        <v>2779</v>
      </c>
      <c r="N535" s="44"/>
      <c r="O535" s="44"/>
      <c r="P535" s="277"/>
      <c r="Q535" s="45"/>
      <c r="R535" s="45"/>
      <c r="S535" s="46"/>
      <c r="T535" s="45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4"/>
      <c r="AG535" s="48" t="b">
        <v>0</v>
      </c>
      <c r="AH535" s="48" t="b">
        <v>0</v>
      </c>
      <c r="AI535" s="48" t="b">
        <v>0</v>
      </c>
      <c r="AJ535" s="48" t="b">
        <v>0</v>
      </c>
      <c r="AK535" s="48" t="b">
        <v>0</v>
      </c>
      <c r="AL535" s="48" t="b">
        <v>0</v>
      </c>
      <c r="AM535" s="134"/>
      <c r="AN535" s="100">
        <v>46165.0</v>
      </c>
      <c r="AO535" s="35" t="s">
        <v>2779</v>
      </c>
      <c r="AP535" s="36" t="s">
        <v>62</v>
      </c>
      <c r="AQ535" s="37"/>
      <c r="AR535" s="37" t="s">
        <v>207</v>
      </c>
      <c r="AS535" s="35" t="s">
        <v>2780</v>
      </c>
      <c r="AT535" s="39" t="b">
        <v>0</v>
      </c>
      <c r="AU535" s="39" t="b">
        <v>1</v>
      </c>
      <c r="AV535" s="39" t="b">
        <v>1</v>
      </c>
      <c r="AW535" s="40"/>
    </row>
    <row r="536">
      <c r="A536" s="41"/>
      <c r="B536" s="26" t="s">
        <v>2781</v>
      </c>
      <c r="C536" s="44" t="s">
        <v>2778</v>
      </c>
      <c r="D536" s="44" t="s">
        <v>50</v>
      </c>
      <c r="E536" s="46">
        <v>2020.0</v>
      </c>
      <c r="F536" s="44" t="s">
        <v>1561</v>
      </c>
      <c r="G536" s="44" t="s">
        <v>1562</v>
      </c>
      <c r="H536" s="44" t="s">
        <v>2782</v>
      </c>
      <c r="I536" s="44" t="s">
        <v>2783</v>
      </c>
      <c r="J536" s="44" t="s">
        <v>55</v>
      </c>
      <c r="K536" s="44" t="s">
        <v>2782</v>
      </c>
      <c r="L536" s="44" t="s">
        <v>709</v>
      </c>
      <c r="M536" s="44" t="s">
        <v>2784</v>
      </c>
      <c r="N536" s="44" t="s">
        <v>58</v>
      </c>
      <c r="O536" s="44" t="s">
        <v>59</v>
      </c>
      <c r="P536" s="275" t="s">
        <v>2785</v>
      </c>
      <c r="Q536" s="45">
        <v>46165.79523148148</v>
      </c>
      <c r="R536" s="45">
        <v>46165.79696759259</v>
      </c>
      <c r="S536" s="46">
        <v>135.0</v>
      </c>
      <c r="T536" s="45">
        <v>46165.7996412037</v>
      </c>
      <c r="U536" s="46">
        <v>458.0</v>
      </c>
      <c r="V536" s="46">
        <v>4.0</v>
      </c>
      <c r="W536" s="46">
        <v>2675.0</v>
      </c>
      <c r="X536" s="46">
        <v>0.0</v>
      </c>
      <c r="Y536" s="46">
        <v>1.0</v>
      </c>
      <c r="Z536" s="46">
        <v>0.0</v>
      </c>
      <c r="AA536" s="46">
        <v>0.0</v>
      </c>
      <c r="AB536" s="46">
        <v>0.0</v>
      </c>
      <c r="AC536" s="46">
        <v>0.0</v>
      </c>
      <c r="AD536" s="46">
        <v>0.0</v>
      </c>
      <c r="AE536" s="46">
        <v>0.0</v>
      </c>
      <c r="AF536" s="44" t="s">
        <v>61</v>
      </c>
      <c r="AG536" s="48" t="b">
        <v>0</v>
      </c>
      <c r="AH536" s="48" t="b">
        <v>0</v>
      </c>
      <c r="AI536" s="48" t="b">
        <v>0</v>
      </c>
      <c r="AJ536" s="48" t="b">
        <v>0</v>
      </c>
      <c r="AK536" s="48" t="b">
        <v>0</v>
      </c>
      <c r="AL536" s="48" t="b">
        <v>0</v>
      </c>
      <c r="AM536" s="134"/>
      <c r="AN536" s="100">
        <v>46165.0</v>
      </c>
      <c r="AO536" s="35" t="s">
        <v>2784</v>
      </c>
      <c r="AP536" s="36" t="s">
        <v>62</v>
      </c>
      <c r="AQ536" s="37"/>
      <c r="AR536" s="37" t="s">
        <v>153</v>
      </c>
      <c r="AS536" s="35" t="s">
        <v>2151</v>
      </c>
      <c r="AT536" s="39" t="b">
        <v>0</v>
      </c>
      <c r="AU536" s="39" t="b">
        <v>1</v>
      </c>
      <c r="AV536" s="51" t="b">
        <v>0</v>
      </c>
      <c r="AW536" s="40"/>
    </row>
    <row r="537">
      <c r="A537" s="41"/>
      <c r="B537" s="26" t="s">
        <v>2786</v>
      </c>
      <c r="C537" s="44" t="s">
        <v>2778</v>
      </c>
      <c r="D537" s="44" t="s">
        <v>50</v>
      </c>
      <c r="E537" s="46">
        <v>2020.0</v>
      </c>
      <c r="F537" s="44" t="s">
        <v>1561</v>
      </c>
      <c r="G537" s="44" t="s">
        <v>1562</v>
      </c>
      <c r="H537" s="44" t="s">
        <v>2782</v>
      </c>
      <c r="I537" s="44" t="s">
        <v>2783</v>
      </c>
      <c r="J537" s="44" t="s">
        <v>55</v>
      </c>
      <c r="K537" s="44" t="s">
        <v>2782</v>
      </c>
      <c r="L537" s="44" t="s">
        <v>709</v>
      </c>
      <c r="M537" s="44" t="s">
        <v>2787</v>
      </c>
      <c r="N537" s="44" t="s">
        <v>58</v>
      </c>
      <c r="O537" s="44" t="s">
        <v>59</v>
      </c>
      <c r="P537" s="275" t="s">
        <v>2788</v>
      </c>
      <c r="Q537" s="45">
        <v>46165.803564814814</v>
      </c>
      <c r="R537" s="45">
        <v>46165.80993055556</v>
      </c>
      <c r="S537" s="46">
        <v>537.0</v>
      </c>
      <c r="T537" s="45">
        <v>46165.8134375</v>
      </c>
      <c r="U537" s="46">
        <v>929.0</v>
      </c>
      <c r="V537" s="46">
        <v>4.0</v>
      </c>
      <c r="W537" s="46">
        <v>2675.0</v>
      </c>
      <c r="X537" s="46">
        <v>0.0</v>
      </c>
      <c r="Y537" s="46">
        <v>1.0</v>
      </c>
      <c r="Z537" s="46">
        <v>0.0</v>
      </c>
      <c r="AA537" s="46">
        <v>0.0</v>
      </c>
      <c r="AB537" s="46">
        <v>0.0</v>
      </c>
      <c r="AC537" s="46">
        <v>0.0</v>
      </c>
      <c r="AD537" s="46">
        <v>0.0</v>
      </c>
      <c r="AE537" s="46">
        <v>0.0</v>
      </c>
      <c r="AF537" s="44" t="s">
        <v>61</v>
      </c>
      <c r="AG537" s="48" t="b">
        <v>1</v>
      </c>
      <c r="AH537" s="48" t="b">
        <v>0</v>
      </c>
      <c r="AI537" s="48" t="b">
        <v>0</v>
      </c>
      <c r="AJ537" s="48" t="b">
        <v>0</v>
      </c>
      <c r="AK537" s="48" t="b">
        <v>0</v>
      </c>
      <c r="AL537" s="48" t="b">
        <v>0</v>
      </c>
      <c r="AM537" s="134"/>
      <c r="AN537" s="100">
        <v>46165.0</v>
      </c>
      <c r="AO537" s="35" t="s">
        <v>2787</v>
      </c>
      <c r="AP537" s="36"/>
      <c r="AQ537" s="37"/>
      <c r="AR537" s="37"/>
      <c r="AS537" s="35" t="s">
        <v>2744</v>
      </c>
      <c r="AT537" s="39" t="b">
        <v>0</v>
      </c>
      <c r="AU537" s="39" t="b">
        <v>1</v>
      </c>
      <c r="AV537" s="51" t="b">
        <v>0</v>
      </c>
      <c r="AW537" s="40"/>
    </row>
    <row r="538">
      <c r="A538" s="41"/>
      <c r="B538" s="26" t="s">
        <v>2789</v>
      </c>
      <c r="C538" s="44" t="s">
        <v>2778</v>
      </c>
      <c r="D538" s="44" t="s">
        <v>50</v>
      </c>
      <c r="E538" s="46">
        <v>2020.0</v>
      </c>
      <c r="F538" s="44" t="s">
        <v>1561</v>
      </c>
      <c r="G538" s="44" t="s">
        <v>1562</v>
      </c>
      <c r="H538" s="44" t="s">
        <v>2782</v>
      </c>
      <c r="I538" s="44" t="s">
        <v>2783</v>
      </c>
      <c r="J538" s="44" t="s">
        <v>55</v>
      </c>
      <c r="K538" s="44" t="s">
        <v>2782</v>
      </c>
      <c r="L538" s="44" t="s">
        <v>709</v>
      </c>
      <c r="M538" s="44" t="s">
        <v>2790</v>
      </c>
      <c r="N538" s="44" t="s">
        <v>58</v>
      </c>
      <c r="O538" s="44" t="s">
        <v>59</v>
      </c>
      <c r="P538" s="275" t="s">
        <v>2791</v>
      </c>
      <c r="Q538" s="45">
        <v>46165.81791666667</v>
      </c>
      <c r="R538" s="45">
        <v>46165.82032407408</v>
      </c>
      <c r="S538" s="46">
        <v>197.0</v>
      </c>
      <c r="T538" s="45">
        <v>46165.82466435185</v>
      </c>
      <c r="U538" s="46">
        <v>669.0</v>
      </c>
      <c r="V538" s="46">
        <v>5.0</v>
      </c>
      <c r="W538" s="46">
        <v>0.0</v>
      </c>
      <c r="X538" s="46">
        <v>0.0</v>
      </c>
      <c r="Y538" s="46">
        <v>0.0</v>
      </c>
      <c r="Z538" s="46">
        <v>0.0</v>
      </c>
      <c r="AA538" s="46">
        <v>0.0</v>
      </c>
      <c r="AB538" s="46">
        <v>0.0</v>
      </c>
      <c r="AC538" s="46">
        <v>0.0</v>
      </c>
      <c r="AD538" s="46">
        <v>0.0</v>
      </c>
      <c r="AE538" s="46">
        <v>0.0</v>
      </c>
      <c r="AF538" s="44" t="s">
        <v>61</v>
      </c>
      <c r="AG538" s="48" t="b">
        <v>0</v>
      </c>
      <c r="AH538" s="48" t="b">
        <v>0</v>
      </c>
      <c r="AI538" s="48" t="b">
        <v>0</v>
      </c>
      <c r="AJ538" s="48" t="b">
        <v>0</v>
      </c>
      <c r="AK538" s="48" t="b">
        <v>0</v>
      </c>
      <c r="AL538" s="48" t="b">
        <v>0</v>
      </c>
      <c r="AM538" s="191" t="s">
        <v>770</v>
      </c>
      <c r="AN538" s="100">
        <v>46165.0</v>
      </c>
      <c r="AO538" s="35" t="s">
        <v>2790</v>
      </c>
      <c r="AP538" s="36"/>
      <c r="AQ538" s="37"/>
      <c r="AR538" s="37"/>
      <c r="AS538" s="35" t="s">
        <v>195</v>
      </c>
      <c r="AT538" s="39" t="b">
        <v>1</v>
      </c>
      <c r="AU538" s="51" t="b">
        <v>0</v>
      </c>
      <c r="AV538" s="51" t="b">
        <v>0</v>
      </c>
      <c r="AW538" s="40"/>
    </row>
    <row r="539">
      <c r="A539" s="278"/>
      <c r="B539" s="26" t="s">
        <v>2792</v>
      </c>
      <c r="C539" s="57" t="s">
        <v>2793</v>
      </c>
      <c r="D539" s="57" t="s">
        <v>50</v>
      </c>
      <c r="E539" s="60">
        <v>2025.0</v>
      </c>
      <c r="F539" s="57" t="s">
        <v>188</v>
      </c>
      <c r="G539" s="57" t="s">
        <v>189</v>
      </c>
      <c r="H539" s="57" t="s">
        <v>97</v>
      </c>
      <c r="I539" s="57" t="s">
        <v>97</v>
      </c>
      <c r="J539" s="57" t="s">
        <v>55</v>
      </c>
      <c r="K539" s="57" t="s">
        <v>97</v>
      </c>
      <c r="L539" s="57" t="s">
        <v>2794</v>
      </c>
      <c r="M539" s="57" t="s">
        <v>2795</v>
      </c>
      <c r="N539" s="57" t="s">
        <v>76</v>
      </c>
      <c r="O539" s="57" t="s">
        <v>59</v>
      </c>
      <c r="P539" s="273" t="s">
        <v>2796</v>
      </c>
      <c r="Q539" s="59">
        <v>46165.760717592595</v>
      </c>
      <c r="R539" s="59">
        <v>46165.762557870374</v>
      </c>
      <c r="S539" s="60">
        <v>132.0</v>
      </c>
      <c r="T539" s="59">
        <v>46165.764965277776</v>
      </c>
      <c r="U539" s="60">
        <v>454.0</v>
      </c>
      <c r="V539" s="60">
        <v>3.0</v>
      </c>
      <c r="W539" s="60">
        <v>2200.0</v>
      </c>
      <c r="X539" s="60">
        <v>1.0</v>
      </c>
      <c r="Y539" s="60">
        <v>1.0</v>
      </c>
      <c r="Z539" s="60">
        <v>0.0</v>
      </c>
      <c r="AA539" s="60">
        <v>0.0</v>
      </c>
      <c r="AB539" s="60">
        <v>0.0</v>
      </c>
      <c r="AC539" s="60">
        <v>0.0</v>
      </c>
      <c r="AD539" s="60">
        <v>0.0</v>
      </c>
      <c r="AE539" s="60">
        <v>0.0</v>
      </c>
      <c r="AF539" s="57" t="s">
        <v>61</v>
      </c>
      <c r="AG539" s="62" t="b">
        <v>0</v>
      </c>
      <c r="AH539" s="62" t="b">
        <v>0</v>
      </c>
      <c r="AI539" s="62" t="b">
        <v>0</v>
      </c>
      <c r="AJ539" s="62" t="b">
        <v>0</v>
      </c>
      <c r="AK539" s="62" t="b">
        <v>0</v>
      </c>
      <c r="AL539" s="62" t="b">
        <v>0</v>
      </c>
      <c r="AM539" s="58"/>
      <c r="AN539" s="100">
        <v>46165.0</v>
      </c>
      <c r="AO539" s="35" t="s">
        <v>2795</v>
      </c>
      <c r="AP539" s="36" t="s">
        <v>62</v>
      </c>
      <c r="AQ539" s="37"/>
      <c r="AR539" s="37" t="s">
        <v>876</v>
      </c>
      <c r="AS539" s="35" t="s">
        <v>2797</v>
      </c>
      <c r="AT539" s="39" t="b">
        <v>0</v>
      </c>
      <c r="AU539" s="39" t="b">
        <v>1</v>
      </c>
      <c r="AV539" s="39" t="b">
        <v>1</v>
      </c>
      <c r="AW539" s="40"/>
    </row>
    <row r="540">
      <c r="A540" s="41"/>
      <c r="B540" s="26" t="s">
        <v>2798</v>
      </c>
      <c r="C540" s="57" t="s">
        <v>2793</v>
      </c>
      <c r="D540" s="57" t="s">
        <v>50</v>
      </c>
      <c r="E540" s="60">
        <v>2025.0</v>
      </c>
      <c r="F540" s="57" t="s">
        <v>188</v>
      </c>
      <c r="G540" s="57" t="s">
        <v>189</v>
      </c>
      <c r="H540" s="57" t="s">
        <v>97</v>
      </c>
      <c r="I540" s="57" t="s">
        <v>97</v>
      </c>
      <c r="J540" s="57" t="s">
        <v>55</v>
      </c>
      <c r="K540" s="57" t="s">
        <v>97</v>
      </c>
      <c r="L540" s="57" t="s">
        <v>2794</v>
      </c>
      <c r="M540" s="57" t="s">
        <v>2799</v>
      </c>
      <c r="N540" s="57" t="s">
        <v>76</v>
      </c>
      <c r="O540" s="57" t="s">
        <v>59</v>
      </c>
      <c r="P540" s="273" t="s">
        <v>2800</v>
      </c>
      <c r="Q540" s="59">
        <v>46165.77923611111</v>
      </c>
      <c r="R540" s="59">
        <v>46165.78197916667</v>
      </c>
      <c r="S540" s="60">
        <v>205.0</v>
      </c>
      <c r="T540" s="59">
        <v>46165.78469907407</v>
      </c>
      <c r="U540" s="60">
        <v>578.0</v>
      </c>
      <c r="V540" s="60">
        <v>5.0</v>
      </c>
      <c r="W540" s="60">
        <v>100.0</v>
      </c>
      <c r="X540" s="60">
        <v>0.0</v>
      </c>
      <c r="Y540" s="60">
        <v>1.0</v>
      </c>
      <c r="Z540" s="60">
        <v>0.0</v>
      </c>
      <c r="AA540" s="60">
        <v>0.0</v>
      </c>
      <c r="AB540" s="60">
        <v>0.0</v>
      </c>
      <c r="AC540" s="60">
        <v>0.0</v>
      </c>
      <c r="AD540" s="60">
        <v>0.0</v>
      </c>
      <c r="AE540" s="60">
        <v>0.0</v>
      </c>
      <c r="AF540" s="57" t="s">
        <v>61</v>
      </c>
      <c r="AG540" s="62" t="b">
        <v>0</v>
      </c>
      <c r="AH540" s="62" t="b">
        <v>0</v>
      </c>
      <c r="AI540" s="62" t="b">
        <v>0</v>
      </c>
      <c r="AJ540" s="62" t="b">
        <v>0</v>
      </c>
      <c r="AK540" s="62" t="b">
        <v>0</v>
      </c>
      <c r="AL540" s="62" t="b">
        <v>0</v>
      </c>
      <c r="AM540" s="192" t="s">
        <v>891</v>
      </c>
      <c r="AN540" s="100">
        <v>46165.0</v>
      </c>
      <c r="AO540" s="35" t="s">
        <v>2799</v>
      </c>
      <c r="AP540" s="36"/>
      <c r="AQ540" s="37"/>
      <c r="AR540" s="37"/>
      <c r="AS540" s="35"/>
      <c r="AT540" s="39" t="b">
        <v>1</v>
      </c>
      <c r="AU540" s="39" t="b">
        <v>0</v>
      </c>
      <c r="AV540" s="51" t="b">
        <v>0</v>
      </c>
      <c r="AW540" s="40"/>
    </row>
    <row r="541">
      <c r="A541" s="41"/>
      <c r="B541" s="26" t="s">
        <v>2801</v>
      </c>
      <c r="C541" s="57" t="s">
        <v>2793</v>
      </c>
      <c r="D541" s="57" t="s">
        <v>50</v>
      </c>
      <c r="E541" s="60">
        <v>2025.0</v>
      </c>
      <c r="F541" s="57" t="s">
        <v>188</v>
      </c>
      <c r="G541" s="57" t="s">
        <v>189</v>
      </c>
      <c r="H541" s="57" t="s">
        <v>97</v>
      </c>
      <c r="I541" s="57" t="s">
        <v>97</v>
      </c>
      <c r="J541" s="57" t="s">
        <v>55</v>
      </c>
      <c r="K541" s="57" t="s">
        <v>97</v>
      </c>
      <c r="L541" s="57" t="s">
        <v>2794</v>
      </c>
      <c r="M541" s="57" t="s">
        <v>2802</v>
      </c>
      <c r="N541" s="57" t="s">
        <v>76</v>
      </c>
      <c r="O541" s="57" t="s">
        <v>59</v>
      </c>
      <c r="P541" s="273" t="s">
        <v>2803</v>
      </c>
      <c r="Q541" s="59">
        <v>46165.785474537035</v>
      </c>
      <c r="R541" s="59">
        <v>46165.78670138889</v>
      </c>
      <c r="S541" s="60">
        <v>90.0</v>
      </c>
      <c r="T541" s="59">
        <v>46165.78854166667</v>
      </c>
      <c r="U541" s="60">
        <v>869.0</v>
      </c>
      <c r="V541" s="60">
        <v>5.0</v>
      </c>
      <c r="W541" s="60">
        <v>0.0</v>
      </c>
      <c r="X541" s="60">
        <v>0.0</v>
      </c>
      <c r="Y541" s="60">
        <v>0.0</v>
      </c>
      <c r="Z541" s="60">
        <v>0.0</v>
      </c>
      <c r="AA541" s="60">
        <v>0.0</v>
      </c>
      <c r="AB541" s="60">
        <v>0.0</v>
      </c>
      <c r="AC541" s="60">
        <v>0.0</v>
      </c>
      <c r="AD541" s="60">
        <v>0.0</v>
      </c>
      <c r="AE541" s="60">
        <v>0.0</v>
      </c>
      <c r="AF541" s="57" t="s">
        <v>61</v>
      </c>
      <c r="AG541" s="62" t="b">
        <v>0</v>
      </c>
      <c r="AH541" s="62" t="b">
        <v>0</v>
      </c>
      <c r="AI541" s="62" t="b">
        <v>0</v>
      </c>
      <c r="AJ541" s="62" t="b">
        <v>0</v>
      </c>
      <c r="AK541" s="62" t="b">
        <v>0</v>
      </c>
      <c r="AL541" s="62" t="b">
        <v>0</v>
      </c>
      <c r="AM541" s="192" t="s">
        <v>421</v>
      </c>
      <c r="AN541" s="100">
        <v>46165.0</v>
      </c>
      <c r="AO541" s="35" t="s">
        <v>2802</v>
      </c>
      <c r="AP541" s="36"/>
      <c r="AQ541" s="37"/>
      <c r="AR541" s="37"/>
      <c r="AS541" s="35"/>
      <c r="AT541" s="39" t="b">
        <v>1</v>
      </c>
      <c r="AU541" s="51" t="b">
        <v>0</v>
      </c>
      <c r="AV541" s="51" t="b">
        <v>0</v>
      </c>
      <c r="AW541" s="40"/>
    </row>
    <row r="542">
      <c r="A542" s="41"/>
      <c r="B542" s="26" t="s">
        <v>2804</v>
      </c>
      <c r="C542" s="57" t="s">
        <v>2793</v>
      </c>
      <c r="D542" s="57" t="s">
        <v>50</v>
      </c>
      <c r="E542" s="60">
        <v>2025.0</v>
      </c>
      <c r="F542" s="57" t="s">
        <v>188</v>
      </c>
      <c r="G542" s="57" t="s">
        <v>220</v>
      </c>
      <c r="H542" s="57" t="s">
        <v>97</v>
      </c>
      <c r="I542" s="57" t="s">
        <v>97</v>
      </c>
      <c r="J542" s="57" t="s">
        <v>98</v>
      </c>
      <c r="K542" s="57" t="s">
        <v>97</v>
      </c>
      <c r="L542" s="57" t="s">
        <v>402</v>
      </c>
      <c r="M542" s="57" t="s">
        <v>2805</v>
      </c>
      <c r="N542" s="57" t="s">
        <v>404</v>
      </c>
      <c r="O542" s="57" t="s">
        <v>59</v>
      </c>
      <c r="P542" s="273" t="s">
        <v>2806</v>
      </c>
      <c r="Q542" s="59">
        <v>46165.78854166667</v>
      </c>
      <c r="R542" s="59">
        <v>46165.78986111111</v>
      </c>
      <c r="S542" s="60">
        <v>90.0</v>
      </c>
      <c r="T542" s="59">
        <v>46165.79318287037</v>
      </c>
      <c r="U542" s="60">
        <v>467.0</v>
      </c>
      <c r="V542" s="60">
        <v>5.0</v>
      </c>
      <c r="W542" s="60">
        <v>0.0</v>
      </c>
      <c r="X542" s="60">
        <v>0.0</v>
      </c>
      <c r="Y542" s="60">
        <v>0.0</v>
      </c>
      <c r="Z542" s="60">
        <v>0.0</v>
      </c>
      <c r="AA542" s="60">
        <v>0.0</v>
      </c>
      <c r="AB542" s="60">
        <v>0.0</v>
      </c>
      <c r="AC542" s="60">
        <v>0.0</v>
      </c>
      <c r="AD542" s="60">
        <v>0.0</v>
      </c>
      <c r="AE542" s="60">
        <v>0.0</v>
      </c>
      <c r="AF542" s="57" t="s">
        <v>61</v>
      </c>
      <c r="AG542" s="62" t="b">
        <v>0</v>
      </c>
      <c r="AH542" s="62" t="b">
        <v>0</v>
      </c>
      <c r="AI542" s="62" t="b">
        <v>0</v>
      </c>
      <c r="AJ542" s="62" t="b">
        <v>0</v>
      </c>
      <c r="AK542" s="62" t="b">
        <v>0</v>
      </c>
      <c r="AL542" s="62" t="b">
        <v>0</v>
      </c>
      <c r="AM542" s="58"/>
      <c r="AN542" s="100">
        <v>46165.0</v>
      </c>
      <c r="AO542" s="35" t="s">
        <v>2805</v>
      </c>
      <c r="AP542" s="36"/>
      <c r="AQ542" s="37"/>
      <c r="AR542" s="37"/>
      <c r="AS542" s="50"/>
      <c r="AT542" s="39" t="b">
        <v>1</v>
      </c>
      <c r="AU542" s="51" t="b">
        <v>0</v>
      </c>
      <c r="AV542" s="51" t="b">
        <v>0</v>
      </c>
      <c r="AW542" s="40"/>
    </row>
    <row r="543">
      <c r="A543" s="41"/>
      <c r="B543" s="26" t="s">
        <v>2807</v>
      </c>
      <c r="C543" s="57" t="s">
        <v>2793</v>
      </c>
      <c r="D543" s="57" t="s">
        <v>50</v>
      </c>
      <c r="E543" s="60">
        <v>2025.0</v>
      </c>
      <c r="F543" s="57" t="s">
        <v>188</v>
      </c>
      <c r="G543" s="57" t="s">
        <v>189</v>
      </c>
      <c r="H543" s="57" t="s">
        <v>97</v>
      </c>
      <c r="I543" s="57" t="s">
        <v>97</v>
      </c>
      <c r="J543" s="57" t="s">
        <v>98</v>
      </c>
      <c r="K543" s="57" t="s">
        <v>97</v>
      </c>
      <c r="L543" s="57" t="s">
        <v>402</v>
      </c>
      <c r="M543" s="57" t="s">
        <v>2808</v>
      </c>
      <c r="N543" s="57" t="s">
        <v>404</v>
      </c>
      <c r="O543" s="57" t="s">
        <v>59</v>
      </c>
      <c r="P543" s="273" t="s">
        <v>2809</v>
      </c>
      <c r="Q543" s="59">
        <v>46165.79041666666</v>
      </c>
      <c r="R543" s="59">
        <v>46165.791597222225</v>
      </c>
      <c r="S543" s="60">
        <v>86.0</v>
      </c>
      <c r="T543" s="59">
        <v>46165.796423611115</v>
      </c>
      <c r="U543" s="60">
        <v>585.0</v>
      </c>
      <c r="V543" s="60">
        <v>5.0</v>
      </c>
      <c r="W543" s="60">
        <v>0.0</v>
      </c>
      <c r="X543" s="60">
        <v>0.0</v>
      </c>
      <c r="Y543" s="60">
        <v>0.0</v>
      </c>
      <c r="Z543" s="60">
        <v>0.0</v>
      </c>
      <c r="AA543" s="60">
        <v>0.0</v>
      </c>
      <c r="AB543" s="60">
        <v>0.0</v>
      </c>
      <c r="AC543" s="60">
        <v>0.0</v>
      </c>
      <c r="AD543" s="60">
        <v>0.0</v>
      </c>
      <c r="AE543" s="60">
        <v>0.0</v>
      </c>
      <c r="AF543" s="57" t="s">
        <v>61</v>
      </c>
      <c r="AG543" s="62" t="b">
        <v>0</v>
      </c>
      <c r="AH543" s="62" t="b">
        <v>0</v>
      </c>
      <c r="AI543" s="62" t="b">
        <v>0</v>
      </c>
      <c r="AJ543" s="62" t="b">
        <v>0</v>
      </c>
      <c r="AK543" s="62" t="b">
        <v>0</v>
      </c>
      <c r="AL543" s="62" t="b">
        <v>0</v>
      </c>
      <c r="AM543" s="58"/>
      <c r="AN543" s="100">
        <v>46165.0</v>
      </c>
      <c r="AO543" s="35" t="s">
        <v>2808</v>
      </c>
      <c r="AP543" s="36"/>
      <c r="AQ543" s="37"/>
      <c r="AR543" s="37"/>
      <c r="AS543" s="35"/>
      <c r="AT543" s="39" t="b">
        <v>1</v>
      </c>
      <c r="AU543" s="51" t="b">
        <v>0</v>
      </c>
      <c r="AV543" s="51" t="b">
        <v>0</v>
      </c>
      <c r="AW543" s="40"/>
    </row>
    <row r="544">
      <c r="A544" s="41"/>
      <c r="B544" s="26" t="s">
        <v>2810</v>
      </c>
      <c r="C544" s="44" t="s">
        <v>2811</v>
      </c>
      <c r="D544" s="44" t="s">
        <v>50</v>
      </c>
      <c r="E544" s="46">
        <v>2023.0</v>
      </c>
      <c r="F544" s="44" t="s">
        <v>188</v>
      </c>
      <c r="G544" s="44" t="s">
        <v>189</v>
      </c>
      <c r="H544" s="44" t="s">
        <v>97</v>
      </c>
      <c r="I544" s="44" t="s">
        <v>97</v>
      </c>
      <c r="J544" s="44" t="s">
        <v>55</v>
      </c>
      <c r="K544" s="44" t="s">
        <v>97</v>
      </c>
      <c r="L544" s="44" t="s">
        <v>2812</v>
      </c>
      <c r="M544" s="44" t="s">
        <v>2813</v>
      </c>
      <c r="N544" s="44" t="s">
        <v>58</v>
      </c>
      <c r="O544" s="44" t="s">
        <v>59</v>
      </c>
      <c r="P544" s="275" t="s">
        <v>2814</v>
      </c>
      <c r="Q544" s="45">
        <v>46165.70930555555</v>
      </c>
      <c r="R544" s="45">
        <v>46165.71194444445</v>
      </c>
      <c r="S544" s="46">
        <v>215.0</v>
      </c>
      <c r="T544" s="45">
        <v>46165.714641203704</v>
      </c>
      <c r="U544" s="46">
        <v>674.0</v>
      </c>
      <c r="V544" s="46">
        <v>4.0</v>
      </c>
      <c r="W544" s="46">
        <v>575.0</v>
      </c>
      <c r="X544" s="46">
        <v>1.0</v>
      </c>
      <c r="Y544" s="46">
        <v>0.0</v>
      </c>
      <c r="Z544" s="46">
        <v>0.0</v>
      </c>
      <c r="AA544" s="46">
        <v>0.0</v>
      </c>
      <c r="AB544" s="46">
        <v>0.0</v>
      </c>
      <c r="AC544" s="46">
        <v>0.0</v>
      </c>
      <c r="AD544" s="46">
        <v>0.0</v>
      </c>
      <c r="AE544" s="46">
        <v>0.0</v>
      </c>
      <c r="AF544" s="44" t="s">
        <v>61</v>
      </c>
      <c r="AG544" s="48" t="b">
        <v>0</v>
      </c>
      <c r="AH544" s="48" t="b">
        <v>0</v>
      </c>
      <c r="AI544" s="48" t="b">
        <v>0</v>
      </c>
      <c r="AJ544" s="48" t="b">
        <v>0</v>
      </c>
      <c r="AK544" s="48" t="b">
        <v>0</v>
      </c>
      <c r="AL544" s="48" t="b">
        <v>0</v>
      </c>
      <c r="AM544" s="134"/>
      <c r="AN544" s="100">
        <v>46165.0</v>
      </c>
      <c r="AO544" s="35" t="s">
        <v>2813</v>
      </c>
      <c r="AP544" s="36" t="s">
        <v>62</v>
      </c>
      <c r="AQ544" s="37"/>
      <c r="AR544" s="37" t="s">
        <v>2150</v>
      </c>
      <c r="AS544" s="35" t="s">
        <v>2815</v>
      </c>
      <c r="AT544" s="39" t="b">
        <v>0</v>
      </c>
      <c r="AU544" s="39" t="b">
        <v>1</v>
      </c>
      <c r="AV544" s="51" t="b">
        <v>0</v>
      </c>
      <c r="AW544" s="40"/>
    </row>
    <row r="545">
      <c r="A545" s="41"/>
      <c r="B545" s="26" t="s">
        <v>2816</v>
      </c>
      <c r="C545" s="44" t="s">
        <v>2811</v>
      </c>
      <c r="D545" s="44" t="s">
        <v>50</v>
      </c>
      <c r="E545" s="46">
        <v>2023.0</v>
      </c>
      <c r="F545" s="44" t="s">
        <v>188</v>
      </c>
      <c r="G545" s="44" t="s">
        <v>189</v>
      </c>
      <c r="H545" s="44" t="s">
        <v>97</v>
      </c>
      <c r="I545" s="44" t="s">
        <v>97</v>
      </c>
      <c r="J545" s="44" t="s">
        <v>55</v>
      </c>
      <c r="K545" s="44" t="s">
        <v>97</v>
      </c>
      <c r="L545" s="44" t="s">
        <v>2812</v>
      </c>
      <c r="M545" s="44" t="s">
        <v>2817</v>
      </c>
      <c r="N545" s="44" t="s">
        <v>58</v>
      </c>
      <c r="O545" s="44" t="s">
        <v>59</v>
      </c>
      <c r="P545" s="275" t="s">
        <v>2818</v>
      </c>
      <c r="Q545" s="45">
        <v>46165.71880787037</v>
      </c>
      <c r="R545" s="45">
        <v>46165.722349537034</v>
      </c>
      <c r="S545" s="46">
        <v>222.0</v>
      </c>
      <c r="T545" s="45">
        <v>46165.72619212963</v>
      </c>
      <c r="U545" s="46">
        <v>717.0</v>
      </c>
      <c r="V545" s="46">
        <v>4.0</v>
      </c>
      <c r="W545" s="46">
        <v>575.0</v>
      </c>
      <c r="X545" s="46">
        <v>1.0</v>
      </c>
      <c r="Y545" s="46">
        <v>0.0</v>
      </c>
      <c r="Z545" s="46">
        <v>0.0</v>
      </c>
      <c r="AA545" s="46">
        <v>0.0</v>
      </c>
      <c r="AB545" s="46">
        <v>0.0</v>
      </c>
      <c r="AC545" s="46">
        <v>0.0</v>
      </c>
      <c r="AD545" s="46">
        <v>0.0</v>
      </c>
      <c r="AE545" s="46">
        <v>0.0</v>
      </c>
      <c r="AF545" s="44" t="s">
        <v>61</v>
      </c>
      <c r="AG545" s="48" t="b">
        <v>0</v>
      </c>
      <c r="AH545" s="48" t="b">
        <v>0</v>
      </c>
      <c r="AI545" s="48" t="b">
        <v>0</v>
      </c>
      <c r="AJ545" s="48" t="b">
        <v>0</v>
      </c>
      <c r="AK545" s="48" t="b">
        <v>0</v>
      </c>
      <c r="AL545" s="48" t="b">
        <v>0</v>
      </c>
      <c r="AM545" s="134"/>
      <c r="AN545" s="100">
        <v>46165.0</v>
      </c>
      <c r="AO545" s="35" t="s">
        <v>2817</v>
      </c>
      <c r="AP545" s="36"/>
      <c r="AQ545" s="37"/>
      <c r="AR545" s="37"/>
      <c r="AS545" s="35"/>
      <c r="AT545" s="39" t="b">
        <v>0</v>
      </c>
      <c r="AU545" s="39" t="b">
        <v>1</v>
      </c>
      <c r="AV545" s="51" t="b">
        <v>0</v>
      </c>
      <c r="AW545" s="40"/>
    </row>
    <row r="546">
      <c r="A546" s="41"/>
      <c r="B546" s="26" t="s">
        <v>2819</v>
      </c>
      <c r="C546" s="44" t="s">
        <v>2811</v>
      </c>
      <c r="D546" s="44" t="s">
        <v>50</v>
      </c>
      <c r="E546" s="46">
        <v>2023.0</v>
      </c>
      <c r="F546" s="44" t="s">
        <v>188</v>
      </c>
      <c r="G546" s="44" t="s">
        <v>189</v>
      </c>
      <c r="H546" s="44" t="s">
        <v>97</v>
      </c>
      <c r="I546" s="44" t="s">
        <v>97</v>
      </c>
      <c r="J546" s="44" t="s">
        <v>55</v>
      </c>
      <c r="K546" s="44" t="s">
        <v>97</v>
      </c>
      <c r="L546" s="44" t="s">
        <v>2812</v>
      </c>
      <c r="M546" s="44" t="s">
        <v>2820</v>
      </c>
      <c r="N546" s="44" t="s">
        <v>58</v>
      </c>
      <c r="O546" s="44" t="s">
        <v>59</v>
      </c>
      <c r="P546" s="275" t="s">
        <v>2821</v>
      </c>
      <c r="Q546" s="45">
        <v>46165.735613425924</v>
      </c>
      <c r="R546" s="45">
        <v>46165.73699074074</v>
      </c>
      <c r="S546" s="46">
        <v>108.0</v>
      </c>
      <c r="T546" s="45">
        <v>46165.74070601852</v>
      </c>
      <c r="U546" s="46">
        <v>610.0</v>
      </c>
      <c r="V546" s="46">
        <v>5.0</v>
      </c>
      <c r="W546" s="46">
        <v>0.0</v>
      </c>
      <c r="X546" s="46">
        <v>0.0</v>
      </c>
      <c r="Y546" s="46">
        <v>0.0</v>
      </c>
      <c r="Z546" s="46">
        <v>0.0</v>
      </c>
      <c r="AA546" s="46">
        <v>0.0</v>
      </c>
      <c r="AB546" s="46">
        <v>0.0</v>
      </c>
      <c r="AC546" s="46">
        <v>0.0</v>
      </c>
      <c r="AD546" s="46">
        <v>0.0</v>
      </c>
      <c r="AE546" s="46">
        <v>0.0</v>
      </c>
      <c r="AF546" s="44" t="s">
        <v>61</v>
      </c>
      <c r="AG546" s="48" t="b">
        <v>0</v>
      </c>
      <c r="AH546" s="48" t="b">
        <v>0</v>
      </c>
      <c r="AI546" s="48" t="b">
        <v>0</v>
      </c>
      <c r="AJ546" s="48" t="b">
        <v>0</v>
      </c>
      <c r="AK546" s="48" t="b">
        <v>0</v>
      </c>
      <c r="AL546" s="48" t="b">
        <v>0</v>
      </c>
      <c r="AM546" s="191" t="s">
        <v>143</v>
      </c>
      <c r="AN546" s="100">
        <v>46165.0</v>
      </c>
      <c r="AO546" s="35" t="s">
        <v>2820</v>
      </c>
      <c r="AP546" s="36"/>
      <c r="AQ546" s="37"/>
      <c r="AR546" s="37"/>
      <c r="AS546" s="50"/>
      <c r="AT546" s="39" t="b">
        <v>1</v>
      </c>
      <c r="AU546" s="51" t="b">
        <v>0</v>
      </c>
      <c r="AV546" s="51" t="b">
        <v>0</v>
      </c>
      <c r="AW546" s="40"/>
    </row>
    <row r="547">
      <c r="A547" s="25" t="s">
        <v>2822</v>
      </c>
      <c r="B547" s="26" t="s">
        <v>2823</v>
      </c>
      <c r="C547" s="57" t="s">
        <v>2824</v>
      </c>
      <c r="D547" s="57" t="s">
        <v>2825</v>
      </c>
      <c r="E547" s="60">
        <v>2022.0</v>
      </c>
      <c r="F547" s="57" t="s">
        <v>2495</v>
      </c>
      <c r="G547" s="57" t="s">
        <v>2826</v>
      </c>
      <c r="H547" s="57" t="s">
        <v>2827</v>
      </c>
      <c r="I547" s="57" t="s">
        <v>2828</v>
      </c>
      <c r="J547" s="57" t="s">
        <v>628</v>
      </c>
      <c r="K547" s="57" t="s">
        <v>2827</v>
      </c>
      <c r="L547" s="57" t="s">
        <v>2829</v>
      </c>
      <c r="M547" s="57" t="s">
        <v>2830</v>
      </c>
      <c r="N547" s="57" t="s">
        <v>2831</v>
      </c>
      <c r="O547" s="57" t="s">
        <v>59</v>
      </c>
      <c r="P547" s="273" t="s">
        <v>2832</v>
      </c>
      <c r="Q547" s="59">
        <v>46165.617685185185</v>
      </c>
      <c r="R547" s="59">
        <v>46165.61875</v>
      </c>
      <c r="S547" s="60">
        <v>79.0</v>
      </c>
      <c r="T547" s="59">
        <v>46165.62125</v>
      </c>
      <c r="U547" s="60">
        <v>398.0</v>
      </c>
      <c r="V547" s="60">
        <v>4.0</v>
      </c>
      <c r="W547" s="60">
        <v>1475.0</v>
      </c>
      <c r="X547" s="60">
        <v>0.0</v>
      </c>
      <c r="Y547" s="60">
        <v>0.0</v>
      </c>
      <c r="Z547" s="60">
        <v>1.0</v>
      </c>
      <c r="AA547" s="60">
        <v>0.0</v>
      </c>
      <c r="AB547" s="60">
        <v>0.0</v>
      </c>
      <c r="AC547" s="60">
        <v>0.0</v>
      </c>
      <c r="AD547" s="60">
        <v>0.0</v>
      </c>
      <c r="AE547" s="60">
        <v>0.0</v>
      </c>
      <c r="AF547" s="57" t="s">
        <v>830</v>
      </c>
      <c r="AG547" s="62" t="b">
        <v>0</v>
      </c>
      <c r="AH547" s="62" t="b">
        <v>0</v>
      </c>
      <c r="AI547" s="62" t="b">
        <v>0</v>
      </c>
      <c r="AJ547" s="62" t="b">
        <v>0</v>
      </c>
      <c r="AK547" s="62" t="b">
        <v>0</v>
      </c>
      <c r="AL547" s="62" t="b">
        <v>0</v>
      </c>
      <c r="AM547" s="58"/>
      <c r="AN547" s="100">
        <v>46165.0</v>
      </c>
      <c r="AO547" s="35" t="s">
        <v>2830</v>
      </c>
      <c r="AP547" s="36"/>
      <c r="AQ547" s="37"/>
      <c r="AR547" s="37"/>
      <c r="AS547" s="35"/>
      <c r="AT547" s="39" t="b">
        <v>1</v>
      </c>
      <c r="AU547" s="51" t="b">
        <v>0</v>
      </c>
      <c r="AV547" s="51" t="b">
        <v>0</v>
      </c>
      <c r="AW547" s="40"/>
    </row>
    <row r="548">
      <c r="A548" s="41"/>
      <c r="B548" s="26" t="s">
        <v>2833</v>
      </c>
      <c r="C548" s="57" t="s">
        <v>2824</v>
      </c>
      <c r="D548" s="57" t="s">
        <v>2825</v>
      </c>
      <c r="E548" s="60">
        <v>2022.0</v>
      </c>
      <c r="F548" s="57" t="s">
        <v>2495</v>
      </c>
      <c r="G548" s="57" t="s">
        <v>2826</v>
      </c>
      <c r="H548" s="57" t="s">
        <v>2827</v>
      </c>
      <c r="I548" s="57" t="s">
        <v>2828</v>
      </c>
      <c r="J548" s="57" t="s">
        <v>628</v>
      </c>
      <c r="K548" s="57" t="s">
        <v>2827</v>
      </c>
      <c r="L548" s="57" t="s">
        <v>2829</v>
      </c>
      <c r="M548" s="57" t="s">
        <v>2834</v>
      </c>
      <c r="N548" s="57" t="s">
        <v>2831</v>
      </c>
      <c r="O548" s="57" t="s">
        <v>59</v>
      </c>
      <c r="P548" s="273" t="s">
        <v>2835</v>
      </c>
      <c r="Q548" s="59">
        <v>46165.62385416667</v>
      </c>
      <c r="R548" s="59">
        <v>46165.62482638889</v>
      </c>
      <c r="S548" s="60">
        <v>72.0</v>
      </c>
      <c r="T548" s="59">
        <v>46165.630011574074</v>
      </c>
      <c r="U548" s="60">
        <v>605.0</v>
      </c>
      <c r="V548" s="60">
        <v>5.0</v>
      </c>
      <c r="W548" s="60">
        <v>0.0</v>
      </c>
      <c r="X548" s="60">
        <v>0.0</v>
      </c>
      <c r="Y548" s="60">
        <v>0.0</v>
      </c>
      <c r="Z548" s="60">
        <v>0.0</v>
      </c>
      <c r="AA548" s="60">
        <v>0.0</v>
      </c>
      <c r="AB548" s="60">
        <v>0.0</v>
      </c>
      <c r="AC548" s="60">
        <v>0.0</v>
      </c>
      <c r="AD548" s="60">
        <v>0.0</v>
      </c>
      <c r="AE548" s="60">
        <v>0.0</v>
      </c>
      <c r="AF548" s="57" t="s">
        <v>830</v>
      </c>
      <c r="AG548" s="62" t="b">
        <v>0</v>
      </c>
      <c r="AH548" s="62" t="b">
        <v>0</v>
      </c>
      <c r="AI548" s="62" t="b">
        <v>0</v>
      </c>
      <c r="AJ548" s="62" t="b">
        <v>0</v>
      </c>
      <c r="AK548" s="62" t="b">
        <v>0</v>
      </c>
      <c r="AL548" s="62" t="b">
        <v>0</v>
      </c>
      <c r="AM548" s="192" t="s">
        <v>223</v>
      </c>
      <c r="AN548" s="100">
        <v>46165.0</v>
      </c>
      <c r="AO548" s="35" t="s">
        <v>2834</v>
      </c>
      <c r="AP548" s="36"/>
      <c r="AQ548" s="37"/>
      <c r="AR548" s="37"/>
      <c r="AS548" s="50"/>
      <c r="AT548" s="39" t="b">
        <v>1</v>
      </c>
      <c r="AU548" s="51" t="b">
        <v>0</v>
      </c>
      <c r="AV548" s="51" t="b">
        <v>0</v>
      </c>
      <c r="AW548" s="40"/>
    </row>
    <row r="549">
      <c r="A549" s="25" t="s">
        <v>2836</v>
      </c>
      <c r="B549" s="26" t="s">
        <v>2837</v>
      </c>
      <c r="C549" s="44" t="s">
        <v>2396</v>
      </c>
      <c r="D549" s="44" t="s">
        <v>50</v>
      </c>
      <c r="E549" s="46">
        <v>2020.0</v>
      </c>
      <c r="F549" s="44" t="s">
        <v>51</v>
      </c>
      <c r="G549" s="44" t="s">
        <v>52</v>
      </c>
      <c r="H549" s="44" t="s">
        <v>2397</v>
      </c>
      <c r="I549" s="44" t="s">
        <v>2398</v>
      </c>
      <c r="J549" s="44" t="s">
        <v>55</v>
      </c>
      <c r="K549" s="44" t="s">
        <v>2397</v>
      </c>
      <c r="L549" s="44" t="s">
        <v>2399</v>
      </c>
      <c r="M549" s="44" t="s">
        <v>2838</v>
      </c>
      <c r="N549" s="44" t="s">
        <v>76</v>
      </c>
      <c r="O549" s="44" t="s">
        <v>59</v>
      </c>
      <c r="P549" s="44" t="s">
        <v>2839</v>
      </c>
      <c r="Q549" s="45">
        <v>46166.65787037037</v>
      </c>
      <c r="R549" s="45">
        <v>46166.659375</v>
      </c>
      <c r="S549" s="46">
        <v>111.0</v>
      </c>
      <c r="T549" s="45">
        <v>46166.6616087963</v>
      </c>
      <c r="U549" s="46">
        <v>396.0</v>
      </c>
      <c r="V549" s="46">
        <v>2.0</v>
      </c>
      <c r="W549" s="47">
        <v>6025.0</v>
      </c>
      <c r="X549" s="46">
        <v>1.0</v>
      </c>
      <c r="Y549" s="46">
        <v>3.0</v>
      </c>
      <c r="Z549" s="46">
        <v>1.0</v>
      </c>
      <c r="AA549" s="46">
        <v>2.0</v>
      </c>
      <c r="AB549" s="46">
        <v>0.0</v>
      </c>
      <c r="AC549" s="46">
        <v>0.0</v>
      </c>
      <c r="AD549" s="46">
        <v>0.0</v>
      </c>
      <c r="AE549" s="46">
        <v>0.0</v>
      </c>
      <c r="AF549" s="44" t="s">
        <v>61</v>
      </c>
      <c r="AG549" s="48" t="b">
        <v>0</v>
      </c>
      <c r="AH549" s="48" t="b">
        <v>0</v>
      </c>
      <c r="AI549" s="48" t="b">
        <v>0</v>
      </c>
      <c r="AJ549" s="48" t="b">
        <v>0</v>
      </c>
      <c r="AK549" s="48" t="b">
        <v>0</v>
      </c>
      <c r="AL549" s="48" t="b">
        <v>0</v>
      </c>
      <c r="AM549" s="134"/>
      <c r="AN549" s="100">
        <v>46166.0</v>
      </c>
      <c r="AO549" s="35" t="s">
        <v>2838</v>
      </c>
      <c r="AP549" s="36"/>
      <c r="AQ549" s="37"/>
      <c r="AR549" s="37"/>
      <c r="AS549" s="35"/>
      <c r="AT549" s="39" t="b">
        <v>1</v>
      </c>
      <c r="AU549" s="51" t="b">
        <v>0</v>
      </c>
      <c r="AV549" s="51" t="b">
        <v>0</v>
      </c>
      <c r="AW549" s="40"/>
    </row>
    <row r="550">
      <c r="A550" s="41"/>
      <c r="B550" s="26" t="s">
        <v>2840</v>
      </c>
      <c r="C550" s="44" t="s">
        <v>2396</v>
      </c>
      <c r="D550" s="44" t="s">
        <v>50</v>
      </c>
      <c r="E550" s="46">
        <v>2020.0</v>
      </c>
      <c r="F550" s="44" t="s">
        <v>51</v>
      </c>
      <c r="G550" s="44" t="s">
        <v>52</v>
      </c>
      <c r="H550" s="44" t="s">
        <v>2397</v>
      </c>
      <c r="I550" s="44" t="s">
        <v>2398</v>
      </c>
      <c r="J550" s="44" t="s">
        <v>55</v>
      </c>
      <c r="K550" s="44" t="s">
        <v>2397</v>
      </c>
      <c r="L550" s="44" t="s">
        <v>2399</v>
      </c>
      <c r="M550" s="44" t="s">
        <v>2841</v>
      </c>
      <c r="N550" s="44" t="s">
        <v>58</v>
      </c>
      <c r="O550" s="44" t="s">
        <v>59</v>
      </c>
      <c r="P550" s="44" t="s">
        <v>2842</v>
      </c>
      <c r="Q550" s="45">
        <v>46166.65987268519</v>
      </c>
      <c r="R550" s="45">
        <v>46166.66136574074</v>
      </c>
      <c r="S550" s="46">
        <v>112.0</v>
      </c>
      <c r="T550" s="45">
        <v>46166.66774305556</v>
      </c>
      <c r="U550" s="46">
        <v>753.0</v>
      </c>
      <c r="V550" s="46">
        <v>3.0</v>
      </c>
      <c r="W550" s="47">
        <v>3350.0</v>
      </c>
      <c r="X550" s="46">
        <v>1.0</v>
      </c>
      <c r="Y550" s="46">
        <v>2.0</v>
      </c>
      <c r="Z550" s="46">
        <v>1.0</v>
      </c>
      <c r="AA550" s="46">
        <v>2.0</v>
      </c>
      <c r="AB550" s="46">
        <v>0.0</v>
      </c>
      <c r="AC550" s="46">
        <v>0.0</v>
      </c>
      <c r="AD550" s="46">
        <v>0.0</v>
      </c>
      <c r="AE550" s="46">
        <v>0.0</v>
      </c>
      <c r="AF550" s="44" t="s">
        <v>61</v>
      </c>
      <c r="AG550" s="48" t="b">
        <v>0</v>
      </c>
      <c r="AH550" s="48" t="b">
        <v>0</v>
      </c>
      <c r="AI550" s="48" t="b">
        <v>0</v>
      </c>
      <c r="AJ550" s="48" t="b">
        <v>0</v>
      </c>
      <c r="AK550" s="48" t="b">
        <v>0</v>
      </c>
      <c r="AL550" s="48" t="b">
        <v>0</v>
      </c>
      <c r="AM550" s="191" t="s">
        <v>2471</v>
      </c>
      <c r="AN550" s="100">
        <v>46166.0</v>
      </c>
      <c r="AO550" s="35" t="s">
        <v>2841</v>
      </c>
      <c r="AP550" s="36"/>
      <c r="AQ550" s="37"/>
      <c r="AR550" s="37"/>
      <c r="AS550" s="35" t="s">
        <v>1872</v>
      </c>
      <c r="AT550" s="39" t="b">
        <v>1</v>
      </c>
      <c r="AU550" s="51" t="b">
        <v>0</v>
      </c>
      <c r="AV550" s="51" t="b">
        <v>0</v>
      </c>
      <c r="AW550" s="40"/>
    </row>
    <row r="551">
      <c r="A551" s="278"/>
      <c r="B551" s="26" t="s">
        <v>2843</v>
      </c>
      <c r="C551" s="44" t="s">
        <v>2844</v>
      </c>
      <c r="D551" s="44" t="s">
        <v>50</v>
      </c>
      <c r="E551" s="46">
        <v>2022.0</v>
      </c>
      <c r="F551" s="44" t="s">
        <v>188</v>
      </c>
      <c r="G551" s="44" t="s">
        <v>189</v>
      </c>
      <c r="H551" s="44" t="s">
        <v>2845</v>
      </c>
      <c r="I551" s="44" t="s">
        <v>2846</v>
      </c>
      <c r="J551" s="44" t="s">
        <v>55</v>
      </c>
      <c r="K551" s="44" t="s">
        <v>2845</v>
      </c>
      <c r="L551" s="44" t="s">
        <v>2845</v>
      </c>
      <c r="M551" s="44" t="s">
        <v>2847</v>
      </c>
      <c r="N551" s="44" t="s">
        <v>58</v>
      </c>
      <c r="O551" s="44" t="s">
        <v>59</v>
      </c>
      <c r="P551" s="44" t="s">
        <v>2848</v>
      </c>
      <c r="Q551" s="45">
        <v>46166.631064814814</v>
      </c>
      <c r="R551" s="45">
        <v>46166.63379629629</v>
      </c>
      <c r="S551" s="46">
        <v>200.0</v>
      </c>
      <c r="T551" s="45">
        <v>46166.63518518519</v>
      </c>
      <c r="U551" s="46">
        <v>426.0</v>
      </c>
      <c r="V551" s="46">
        <v>2.0</v>
      </c>
      <c r="W551" s="47">
        <v>4842.5</v>
      </c>
      <c r="X551" s="46">
        <v>3.0</v>
      </c>
      <c r="Y551" s="46">
        <v>2.0</v>
      </c>
      <c r="Z551" s="46">
        <v>4.0</v>
      </c>
      <c r="AA551" s="46">
        <v>1.0</v>
      </c>
      <c r="AB551" s="46">
        <v>1.0</v>
      </c>
      <c r="AC551" s="46">
        <v>0.0</v>
      </c>
      <c r="AD551" s="46">
        <v>1.0</v>
      </c>
      <c r="AE551" s="46">
        <v>0.0</v>
      </c>
      <c r="AF551" s="44" t="s">
        <v>61</v>
      </c>
      <c r="AG551" s="48" t="b">
        <v>0</v>
      </c>
      <c r="AH551" s="48" t="b">
        <v>0</v>
      </c>
      <c r="AI551" s="48" t="b">
        <v>0</v>
      </c>
      <c r="AJ551" s="48" t="b">
        <v>0</v>
      </c>
      <c r="AK551" s="48" t="b">
        <v>0</v>
      </c>
      <c r="AL551" s="48" t="b">
        <v>0</v>
      </c>
      <c r="AM551" s="134"/>
      <c r="AN551" s="100">
        <v>46166.0</v>
      </c>
      <c r="AO551" s="35" t="s">
        <v>2847</v>
      </c>
      <c r="AP551" s="36"/>
      <c r="AQ551" s="37"/>
      <c r="AR551" s="37"/>
      <c r="AS551" s="50"/>
      <c r="AT551" s="39" t="b">
        <v>1</v>
      </c>
      <c r="AU551" s="51" t="b">
        <v>0</v>
      </c>
      <c r="AV551" s="51" t="b">
        <v>0</v>
      </c>
      <c r="AW551" s="40"/>
    </row>
    <row r="552">
      <c r="A552" s="41"/>
      <c r="B552" s="26" t="s">
        <v>2849</v>
      </c>
      <c r="C552" s="44" t="s">
        <v>2844</v>
      </c>
      <c r="D552" s="44" t="s">
        <v>50</v>
      </c>
      <c r="E552" s="46">
        <v>2022.0</v>
      </c>
      <c r="F552" s="44" t="s">
        <v>188</v>
      </c>
      <c r="G552" s="44" t="s">
        <v>189</v>
      </c>
      <c r="H552" s="44" t="s">
        <v>2845</v>
      </c>
      <c r="I552" s="44" t="s">
        <v>2846</v>
      </c>
      <c r="J552" s="44" t="s">
        <v>55</v>
      </c>
      <c r="K552" s="44" t="s">
        <v>2845</v>
      </c>
      <c r="L552" s="44" t="s">
        <v>2845</v>
      </c>
      <c r="M552" s="44" t="s">
        <v>2850</v>
      </c>
      <c r="N552" s="44" t="s">
        <v>58</v>
      </c>
      <c r="O552" s="44" t="s">
        <v>59</v>
      </c>
      <c r="P552" s="44" t="s">
        <v>2851</v>
      </c>
      <c r="Q552" s="45">
        <v>46166.63395833333</v>
      </c>
      <c r="R552" s="45">
        <v>46166.63594907407</v>
      </c>
      <c r="S552" s="46">
        <v>159.0</v>
      </c>
      <c r="T552" s="45">
        <v>46166.64113425926</v>
      </c>
      <c r="U552" s="46">
        <v>684.0</v>
      </c>
      <c r="V552" s="46">
        <v>2.0</v>
      </c>
      <c r="W552" s="47">
        <v>4142.5</v>
      </c>
      <c r="X552" s="46">
        <v>2.0</v>
      </c>
      <c r="Y552" s="46">
        <v>2.0</v>
      </c>
      <c r="Z552" s="46">
        <v>4.0</v>
      </c>
      <c r="AA552" s="46">
        <v>1.0</v>
      </c>
      <c r="AB552" s="46">
        <v>1.0</v>
      </c>
      <c r="AC552" s="46">
        <v>0.0</v>
      </c>
      <c r="AD552" s="46">
        <v>1.0</v>
      </c>
      <c r="AE552" s="46">
        <v>0.0</v>
      </c>
      <c r="AF552" s="44" t="s">
        <v>61</v>
      </c>
      <c r="AG552" s="48" t="b">
        <v>0</v>
      </c>
      <c r="AH552" s="48" t="b">
        <v>0</v>
      </c>
      <c r="AI552" s="48" t="b">
        <v>0</v>
      </c>
      <c r="AJ552" s="48" t="b">
        <v>0</v>
      </c>
      <c r="AK552" s="48" t="b">
        <v>0</v>
      </c>
      <c r="AL552" s="48" t="b">
        <v>0</v>
      </c>
      <c r="AM552" s="191" t="s">
        <v>891</v>
      </c>
      <c r="AN552" s="100">
        <v>46166.0</v>
      </c>
      <c r="AO552" s="35" t="s">
        <v>2850</v>
      </c>
      <c r="AP552" s="36"/>
      <c r="AQ552" s="37"/>
      <c r="AR552" s="37"/>
      <c r="AS552" s="35" t="s">
        <v>1760</v>
      </c>
      <c r="AT552" s="39" t="b">
        <v>1</v>
      </c>
      <c r="AU552" s="51" t="b">
        <v>0</v>
      </c>
      <c r="AV552" s="51" t="b">
        <v>0</v>
      </c>
      <c r="AW552" s="40"/>
    </row>
    <row r="553">
      <c r="A553" s="25" t="s">
        <v>2852</v>
      </c>
      <c r="B553" s="26" t="s">
        <v>2853</v>
      </c>
      <c r="C553" s="201" t="s">
        <v>2854</v>
      </c>
      <c r="D553" s="150" t="s">
        <v>2855</v>
      </c>
      <c r="E553" s="149">
        <v>2020.0</v>
      </c>
      <c r="F553" s="150" t="s">
        <v>822</v>
      </c>
      <c r="G553" s="150" t="s">
        <v>2856</v>
      </c>
      <c r="H553" s="150" t="s">
        <v>2857</v>
      </c>
      <c r="I553" s="150" t="s">
        <v>2858</v>
      </c>
      <c r="J553" s="150" t="s">
        <v>628</v>
      </c>
      <c r="K553" s="150" t="s">
        <v>2857</v>
      </c>
      <c r="L553" s="150" t="s">
        <v>2859</v>
      </c>
      <c r="M553" s="150" t="s">
        <v>2860</v>
      </c>
      <c r="N553" s="150" t="s">
        <v>2861</v>
      </c>
      <c r="O553" s="150" t="s">
        <v>59</v>
      </c>
      <c r="P553" s="150" t="s">
        <v>2862</v>
      </c>
      <c r="Q553" s="151">
        <v>46166.683645833335</v>
      </c>
      <c r="R553" s="151">
        <v>46166.6853125</v>
      </c>
      <c r="S553" s="149">
        <v>136.0</v>
      </c>
      <c r="T553" s="151">
        <v>46166.687256944446</v>
      </c>
      <c r="U553" s="149">
        <v>1039.0</v>
      </c>
      <c r="V553" s="149">
        <v>2.0</v>
      </c>
      <c r="W553" s="152">
        <v>9500.0</v>
      </c>
      <c r="X553" s="149">
        <v>7.0</v>
      </c>
      <c r="Y553" s="149">
        <v>2.0</v>
      </c>
      <c r="Z553" s="149">
        <v>13.0</v>
      </c>
      <c r="AA553" s="149">
        <v>2.0</v>
      </c>
      <c r="AB553" s="149">
        <v>0.0</v>
      </c>
      <c r="AC553" s="149">
        <v>0.0</v>
      </c>
      <c r="AD553" s="149">
        <v>0.0</v>
      </c>
      <c r="AE553" s="149">
        <v>0.0</v>
      </c>
      <c r="AF553" s="150" t="s">
        <v>61</v>
      </c>
      <c r="AG553" s="48" t="b">
        <v>0</v>
      </c>
      <c r="AH553" s="48" t="b">
        <v>0</v>
      </c>
      <c r="AI553" s="48" t="b">
        <v>0</v>
      </c>
      <c r="AJ553" s="48" t="b">
        <v>0</v>
      </c>
      <c r="AK553" s="48" t="b">
        <v>0</v>
      </c>
      <c r="AL553" s="48" t="b">
        <v>0</v>
      </c>
      <c r="AM553" s="279" t="s">
        <v>2863</v>
      </c>
      <c r="AN553" s="100">
        <v>46166.0</v>
      </c>
      <c r="AO553" s="35" t="s">
        <v>2860</v>
      </c>
      <c r="AP553" s="36" t="s">
        <v>232</v>
      </c>
      <c r="AQ553" s="37"/>
      <c r="AR553" s="37" t="s">
        <v>529</v>
      </c>
      <c r="AS553" s="35" t="s">
        <v>2864</v>
      </c>
      <c r="AT553" s="39" t="b">
        <v>0</v>
      </c>
      <c r="AU553" s="39" t="b">
        <v>1</v>
      </c>
      <c r="AV553" s="39" t="b">
        <v>1</v>
      </c>
      <c r="AW553" s="40"/>
    </row>
    <row r="554">
      <c r="A554" s="41"/>
      <c r="B554" s="26" t="s">
        <v>2865</v>
      </c>
      <c r="C554" s="201" t="s">
        <v>2854</v>
      </c>
      <c r="D554" s="150" t="s">
        <v>2855</v>
      </c>
      <c r="E554" s="149">
        <v>2020.0</v>
      </c>
      <c r="F554" s="150" t="s">
        <v>822</v>
      </c>
      <c r="G554" s="150" t="s">
        <v>2856</v>
      </c>
      <c r="H554" s="150" t="s">
        <v>2857</v>
      </c>
      <c r="I554" s="150" t="s">
        <v>2858</v>
      </c>
      <c r="J554" s="150" t="s">
        <v>628</v>
      </c>
      <c r="K554" s="150" t="s">
        <v>2857</v>
      </c>
      <c r="L554" s="150" t="s">
        <v>2859</v>
      </c>
      <c r="M554" s="150" t="s">
        <v>2866</v>
      </c>
      <c r="N554" s="150" t="s">
        <v>2861</v>
      </c>
      <c r="O554" s="150" t="s">
        <v>59</v>
      </c>
      <c r="P554" s="150" t="s">
        <v>2867</v>
      </c>
      <c r="Q554" s="151">
        <v>46166.68560185185</v>
      </c>
      <c r="R554" s="151">
        <v>46166.6871875</v>
      </c>
      <c r="S554" s="149">
        <v>127.0</v>
      </c>
      <c r="T554" s="151">
        <v>46166.6922337963</v>
      </c>
      <c r="U554" s="149">
        <v>636.0</v>
      </c>
      <c r="V554" s="149">
        <v>1.0</v>
      </c>
      <c r="W554" s="152">
        <v>10400.0</v>
      </c>
      <c r="X554" s="149">
        <v>7.0</v>
      </c>
      <c r="Y554" s="149">
        <v>3.0</v>
      </c>
      <c r="Z554" s="149">
        <v>13.0</v>
      </c>
      <c r="AA554" s="149">
        <v>2.0</v>
      </c>
      <c r="AB554" s="149">
        <v>0.0</v>
      </c>
      <c r="AC554" s="149">
        <v>0.0</v>
      </c>
      <c r="AD554" s="149">
        <v>0.0</v>
      </c>
      <c r="AE554" s="149">
        <v>0.0</v>
      </c>
      <c r="AF554" s="150" t="s">
        <v>61</v>
      </c>
      <c r="AG554" s="48" t="b">
        <v>0</v>
      </c>
      <c r="AH554" s="48" t="b">
        <v>0</v>
      </c>
      <c r="AI554" s="48" t="b">
        <v>0</v>
      </c>
      <c r="AJ554" s="48" t="b">
        <v>0</v>
      </c>
      <c r="AK554" s="48" t="b">
        <v>0</v>
      </c>
      <c r="AL554" s="48" t="b">
        <v>0</v>
      </c>
      <c r="AM554" s="279" t="s">
        <v>2868</v>
      </c>
      <c r="AN554" s="100">
        <v>46166.0</v>
      </c>
      <c r="AO554" s="35" t="s">
        <v>2866</v>
      </c>
      <c r="AP554" s="36"/>
      <c r="AQ554" s="37"/>
      <c r="AR554" s="37"/>
      <c r="AS554" s="50"/>
      <c r="AT554" s="39" t="b">
        <v>1</v>
      </c>
      <c r="AU554" s="51" t="b">
        <v>0</v>
      </c>
      <c r="AV554" s="51" t="b">
        <v>0</v>
      </c>
      <c r="AW554" s="40"/>
    </row>
    <row r="555">
      <c r="A555" s="41"/>
      <c r="B555" s="280" t="s">
        <v>2869</v>
      </c>
      <c r="C555" s="281"/>
      <c r="D555" s="281"/>
      <c r="E555" s="282"/>
      <c r="F555" s="281"/>
      <c r="G555" s="281"/>
      <c r="H555" s="281"/>
      <c r="I555" s="281"/>
      <c r="J555" s="281"/>
      <c r="K555" s="281"/>
      <c r="L555" s="281"/>
      <c r="M555" s="281"/>
      <c r="N555" s="281"/>
      <c r="O555" s="281"/>
      <c r="P555" s="283"/>
      <c r="Q555" s="284"/>
      <c r="R555" s="284"/>
      <c r="S555" s="282"/>
      <c r="T555" s="284"/>
      <c r="U555" s="282"/>
      <c r="V555" s="282"/>
      <c r="W555" s="130"/>
      <c r="X555" s="282"/>
      <c r="Y555" s="282"/>
      <c r="Z555" s="282"/>
      <c r="AA555" s="282"/>
      <c r="AB555" s="282"/>
      <c r="AC555" s="282"/>
      <c r="AD555" s="282"/>
      <c r="AE555" s="282"/>
      <c r="AF555" s="281"/>
      <c r="AG555" s="285"/>
      <c r="AH555" s="285"/>
      <c r="AI555" s="285"/>
      <c r="AJ555" s="285"/>
      <c r="AK555" s="285"/>
      <c r="AL555" s="285"/>
      <c r="AM555" s="286"/>
      <c r="AN555" s="100" t="s">
        <v>2869</v>
      </c>
      <c r="AO555" s="35" t="s">
        <v>2869</v>
      </c>
      <c r="AP555" s="36"/>
      <c r="AQ555" s="37"/>
      <c r="AR555" s="37"/>
      <c r="AS555" s="50"/>
      <c r="AT555" s="39" t="b">
        <v>0</v>
      </c>
      <c r="AU555" s="51" t="b">
        <v>0</v>
      </c>
      <c r="AV555" s="51" t="b">
        <v>0</v>
      </c>
      <c r="AW555" s="40"/>
    </row>
    <row r="556">
      <c r="A556" s="41"/>
      <c r="B556" s="280" t="s">
        <v>2869</v>
      </c>
      <c r="C556" s="281"/>
      <c r="D556" s="281"/>
      <c r="E556" s="282"/>
      <c r="F556" s="281"/>
      <c r="G556" s="281"/>
      <c r="H556" s="281"/>
      <c r="I556" s="281"/>
      <c r="J556" s="281"/>
      <c r="K556" s="281"/>
      <c r="L556" s="281"/>
      <c r="M556" s="281"/>
      <c r="N556" s="281"/>
      <c r="O556" s="281"/>
      <c r="P556" s="283"/>
      <c r="Q556" s="284"/>
      <c r="R556" s="284"/>
      <c r="S556" s="282"/>
      <c r="T556" s="284"/>
      <c r="U556" s="282"/>
      <c r="V556" s="282"/>
      <c r="W556" s="130"/>
      <c r="X556" s="282"/>
      <c r="Y556" s="282"/>
      <c r="Z556" s="282"/>
      <c r="AA556" s="282"/>
      <c r="AB556" s="282"/>
      <c r="AC556" s="282"/>
      <c r="AD556" s="282"/>
      <c r="AE556" s="282"/>
      <c r="AF556" s="281"/>
      <c r="AG556" s="285"/>
      <c r="AH556" s="285"/>
      <c r="AI556" s="285"/>
      <c r="AJ556" s="285"/>
      <c r="AK556" s="285"/>
      <c r="AL556" s="285"/>
      <c r="AM556" s="286"/>
      <c r="AN556" s="100" t="s">
        <v>2869</v>
      </c>
      <c r="AO556" s="35" t="s">
        <v>2869</v>
      </c>
      <c r="AP556" s="36"/>
      <c r="AQ556" s="37"/>
      <c r="AR556" s="37"/>
      <c r="AS556" s="50"/>
      <c r="AT556" s="39" t="b">
        <v>0</v>
      </c>
      <c r="AU556" s="51" t="b">
        <v>0</v>
      </c>
      <c r="AV556" s="51" t="b">
        <v>0</v>
      </c>
      <c r="AW556" s="40"/>
    </row>
    <row r="557">
      <c r="A557" s="41"/>
      <c r="B557" s="280" t="s">
        <v>2869</v>
      </c>
      <c r="C557" s="281"/>
      <c r="D557" s="281"/>
      <c r="E557" s="282"/>
      <c r="F557" s="281"/>
      <c r="G557" s="281"/>
      <c r="H557" s="281"/>
      <c r="I557" s="281"/>
      <c r="J557" s="281"/>
      <c r="K557" s="281"/>
      <c r="L557" s="281"/>
      <c r="M557" s="281"/>
      <c r="N557" s="281"/>
      <c r="O557" s="281"/>
      <c r="P557" s="283"/>
      <c r="Q557" s="284"/>
      <c r="R557" s="284"/>
      <c r="S557" s="282"/>
      <c r="T557" s="284"/>
      <c r="U557" s="282"/>
      <c r="V557" s="282"/>
      <c r="W557" s="130"/>
      <c r="X557" s="282"/>
      <c r="Y557" s="282"/>
      <c r="Z557" s="282"/>
      <c r="AA557" s="282"/>
      <c r="AB557" s="282"/>
      <c r="AC557" s="282"/>
      <c r="AD557" s="282"/>
      <c r="AE557" s="282"/>
      <c r="AF557" s="281"/>
      <c r="AG557" s="285"/>
      <c r="AH557" s="285"/>
      <c r="AI557" s="285"/>
      <c r="AJ557" s="285"/>
      <c r="AK557" s="285"/>
      <c r="AL557" s="285"/>
      <c r="AM557" s="286"/>
      <c r="AN557" s="100" t="s">
        <v>2869</v>
      </c>
      <c r="AO557" s="35" t="s">
        <v>2869</v>
      </c>
      <c r="AP557" s="36"/>
      <c r="AQ557" s="37"/>
      <c r="AR557" s="37"/>
      <c r="AS557" s="50"/>
      <c r="AT557" s="39" t="b">
        <v>0</v>
      </c>
      <c r="AU557" s="51" t="b">
        <v>0</v>
      </c>
      <c r="AV557" s="51" t="b">
        <v>0</v>
      </c>
      <c r="AW557" s="40"/>
    </row>
    <row r="558">
      <c r="A558" s="41"/>
      <c r="B558" s="280" t="s">
        <v>2869</v>
      </c>
      <c r="C558" s="281"/>
      <c r="D558" s="281"/>
      <c r="E558" s="282"/>
      <c r="F558" s="281"/>
      <c r="G558" s="281"/>
      <c r="H558" s="281"/>
      <c r="I558" s="281"/>
      <c r="J558" s="281"/>
      <c r="K558" s="281"/>
      <c r="L558" s="281"/>
      <c r="M558" s="281"/>
      <c r="N558" s="281"/>
      <c r="O558" s="281"/>
      <c r="P558" s="283"/>
      <c r="Q558" s="284"/>
      <c r="R558" s="284"/>
      <c r="S558" s="282"/>
      <c r="T558" s="284"/>
      <c r="U558" s="282"/>
      <c r="V558" s="282"/>
      <c r="W558" s="130"/>
      <c r="X558" s="282"/>
      <c r="Y558" s="282"/>
      <c r="Z558" s="282"/>
      <c r="AA558" s="282"/>
      <c r="AB558" s="282"/>
      <c r="AC558" s="282"/>
      <c r="AD558" s="282"/>
      <c r="AE558" s="282"/>
      <c r="AF558" s="281"/>
      <c r="AG558" s="285"/>
      <c r="AH558" s="285"/>
      <c r="AI558" s="285"/>
      <c r="AJ558" s="285"/>
      <c r="AK558" s="285"/>
      <c r="AL558" s="285"/>
      <c r="AM558" s="286"/>
      <c r="AN558" s="100" t="s">
        <v>2869</v>
      </c>
      <c r="AO558" s="35" t="s">
        <v>2869</v>
      </c>
      <c r="AP558" s="36"/>
      <c r="AQ558" s="37"/>
      <c r="AR558" s="37"/>
      <c r="AS558" s="50"/>
      <c r="AT558" s="39" t="b">
        <v>0</v>
      </c>
      <c r="AU558" s="51" t="b">
        <v>0</v>
      </c>
      <c r="AV558" s="51" t="b">
        <v>0</v>
      </c>
      <c r="AW558" s="40"/>
    </row>
    <row r="559">
      <c r="A559" s="41"/>
      <c r="B559" s="280" t="s">
        <v>2869</v>
      </c>
      <c r="C559" s="281"/>
      <c r="D559" s="281"/>
      <c r="E559" s="282"/>
      <c r="F559" s="281"/>
      <c r="G559" s="281"/>
      <c r="H559" s="281"/>
      <c r="I559" s="281"/>
      <c r="J559" s="281"/>
      <c r="K559" s="281"/>
      <c r="L559" s="281"/>
      <c r="M559" s="281"/>
      <c r="N559" s="281"/>
      <c r="O559" s="281"/>
      <c r="P559" s="283"/>
      <c r="Q559" s="284"/>
      <c r="R559" s="284"/>
      <c r="S559" s="282"/>
      <c r="T559" s="284"/>
      <c r="U559" s="282"/>
      <c r="V559" s="282"/>
      <c r="W559" s="130"/>
      <c r="X559" s="282"/>
      <c r="Y559" s="282"/>
      <c r="Z559" s="282"/>
      <c r="AA559" s="282"/>
      <c r="AB559" s="282"/>
      <c r="AC559" s="282"/>
      <c r="AD559" s="282"/>
      <c r="AE559" s="282"/>
      <c r="AF559" s="281"/>
      <c r="AG559" s="285"/>
      <c r="AH559" s="285"/>
      <c r="AI559" s="285"/>
      <c r="AJ559" s="285"/>
      <c r="AK559" s="285"/>
      <c r="AL559" s="285"/>
      <c r="AM559" s="286"/>
      <c r="AN559" s="100" t="s">
        <v>2869</v>
      </c>
      <c r="AO559" s="35" t="s">
        <v>2869</v>
      </c>
      <c r="AP559" s="36"/>
      <c r="AQ559" s="37"/>
      <c r="AR559" s="37"/>
      <c r="AS559" s="50"/>
      <c r="AT559" s="39" t="b">
        <v>0</v>
      </c>
      <c r="AU559" s="51" t="b">
        <v>0</v>
      </c>
      <c r="AV559" s="51" t="b">
        <v>0</v>
      </c>
      <c r="AW559" s="40"/>
    </row>
    <row r="560">
      <c r="A560" s="41"/>
      <c r="B560" s="280" t="s">
        <v>2869</v>
      </c>
      <c r="C560" s="281"/>
      <c r="D560" s="281"/>
      <c r="E560" s="282"/>
      <c r="F560" s="281"/>
      <c r="G560" s="281"/>
      <c r="H560" s="281"/>
      <c r="I560" s="281"/>
      <c r="J560" s="281"/>
      <c r="K560" s="281"/>
      <c r="L560" s="281"/>
      <c r="M560" s="281"/>
      <c r="N560" s="281"/>
      <c r="O560" s="281"/>
      <c r="P560" s="283"/>
      <c r="Q560" s="284"/>
      <c r="R560" s="284"/>
      <c r="S560" s="282"/>
      <c r="T560" s="284"/>
      <c r="U560" s="282"/>
      <c r="V560" s="282"/>
      <c r="W560" s="130"/>
      <c r="X560" s="282"/>
      <c r="Y560" s="282"/>
      <c r="Z560" s="282"/>
      <c r="AA560" s="282"/>
      <c r="AB560" s="282"/>
      <c r="AC560" s="282"/>
      <c r="AD560" s="282"/>
      <c r="AE560" s="282"/>
      <c r="AF560" s="281"/>
      <c r="AG560" s="285"/>
      <c r="AH560" s="285"/>
      <c r="AI560" s="285"/>
      <c r="AJ560" s="285"/>
      <c r="AK560" s="285"/>
      <c r="AL560" s="285"/>
      <c r="AM560" s="286"/>
      <c r="AN560" s="100" t="s">
        <v>2869</v>
      </c>
      <c r="AO560" s="35" t="s">
        <v>2869</v>
      </c>
      <c r="AP560" s="36"/>
      <c r="AQ560" s="37"/>
      <c r="AR560" s="37"/>
      <c r="AS560" s="50"/>
      <c r="AT560" s="39" t="b">
        <v>0</v>
      </c>
      <c r="AU560" s="51" t="b">
        <v>0</v>
      </c>
      <c r="AV560" s="51" t="b">
        <v>0</v>
      </c>
      <c r="AW560" s="40"/>
    </row>
    <row r="561">
      <c r="A561" s="41"/>
      <c r="B561" s="280" t="s">
        <v>2869</v>
      </c>
      <c r="C561" s="281"/>
      <c r="D561" s="281"/>
      <c r="E561" s="282"/>
      <c r="F561" s="281"/>
      <c r="G561" s="281"/>
      <c r="H561" s="281"/>
      <c r="I561" s="281"/>
      <c r="J561" s="281"/>
      <c r="K561" s="281"/>
      <c r="L561" s="281"/>
      <c r="M561" s="281"/>
      <c r="N561" s="281"/>
      <c r="O561" s="281"/>
      <c r="P561" s="283"/>
      <c r="Q561" s="284"/>
      <c r="R561" s="284"/>
      <c r="S561" s="282"/>
      <c r="T561" s="284"/>
      <c r="U561" s="282"/>
      <c r="V561" s="282"/>
      <c r="W561" s="130"/>
      <c r="X561" s="282"/>
      <c r="Y561" s="282"/>
      <c r="Z561" s="282"/>
      <c r="AA561" s="282"/>
      <c r="AB561" s="282"/>
      <c r="AC561" s="282"/>
      <c r="AD561" s="282"/>
      <c r="AE561" s="282"/>
      <c r="AF561" s="281"/>
      <c r="AG561" s="285"/>
      <c r="AH561" s="285"/>
      <c r="AI561" s="285"/>
      <c r="AJ561" s="285"/>
      <c r="AK561" s="285"/>
      <c r="AL561" s="285"/>
      <c r="AM561" s="286"/>
      <c r="AN561" s="100" t="s">
        <v>2869</v>
      </c>
      <c r="AO561" s="35" t="s">
        <v>2869</v>
      </c>
      <c r="AP561" s="36"/>
      <c r="AQ561" s="37"/>
      <c r="AR561" s="37"/>
      <c r="AS561" s="50"/>
      <c r="AT561" s="39" t="b">
        <v>0</v>
      </c>
      <c r="AU561" s="51" t="b">
        <v>0</v>
      </c>
      <c r="AV561" s="51" t="b">
        <v>0</v>
      </c>
      <c r="AW561" s="40"/>
    </row>
    <row r="562">
      <c r="A562" s="41"/>
      <c r="B562" s="280" t="s">
        <v>2869</v>
      </c>
      <c r="C562" s="281"/>
      <c r="D562" s="281"/>
      <c r="E562" s="282"/>
      <c r="F562" s="281"/>
      <c r="G562" s="281"/>
      <c r="H562" s="281"/>
      <c r="I562" s="281"/>
      <c r="J562" s="281"/>
      <c r="K562" s="281"/>
      <c r="L562" s="281"/>
      <c r="M562" s="281"/>
      <c r="N562" s="281"/>
      <c r="O562" s="281"/>
      <c r="P562" s="283"/>
      <c r="Q562" s="284"/>
      <c r="R562" s="284"/>
      <c r="S562" s="282"/>
      <c r="T562" s="284"/>
      <c r="U562" s="282"/>
      <c r="V562" s="282"/>
      <c r="W562" s="130"/>
      <c r="X562" s="282"/>
      <c r="Y562" s="282"/>
      <c r="Z562" s="282"/>
      <c r="AA562" s="282"/>
      <c r="AB562" s="282"/>
      <c r="AC562" s="282"/>
      <c r="AD562" s="282"/>
      <c r="AE562" s="282"/>
      <c r="AF562" s="281"/>
      <c r="AG562" s="285"/>
      <c r="AH562" s="285"/>
      <c r="AI562" s="285"/>
      <c r="AJ562" s="285"/>
      <c r="AK562" s="285"/>
      <c r="AL562" s="285"/>
      <c r="AM562" s="99"/>
      <c r="AN562" s="100" t="s">
        <v>2869</v>
      </c>
      <c r="AO562" s="35" t="s">
        <v>2869</v>
      </c>
      <c r="AP562" s="36"/>
      <c r="AQ562" s="37"/>
      <c r="AR562" s="37"/>
      <c r="AS562" s="35"/>
      <c r="AT562" s="39" t="b">
        <v>0</v>
      </c>
      <c r="AU562" s="51" t="b">
        <v>0</v>
      </c>
      <c r="AV562" s="51" t="b">
        <v>0</v>
      </c>
      <c r="AW562" s="40"/>
    </row>
    <row r="563">
      <c r="A563" s="41"/>
      <c r="B563" s="280" t="s">
        <v>2869</v>
      </c>
      <c r="C563" s="281"/>
      <c r="D563" s="281"/>
      <c r="E563" s="282"/>
      <c r="F563" s="281"/>
      <c r="G563" s="281"/>
      <c r="H563" s="281"/>
      <c r="I563" s="281"/>
      <c r="J563" s="281"/>
      <c r="K563" s="281"/>
      <c r="L563" s="281"/>
      <c r="M563" s="281"/>
      <c r="N563" s="281"/>
      <c r="O563" s="281"/>
      <c r="P563" s="283"/>
      <c r="Q563" s="284"/>
      <c r="R563" s="284"/>
      <c r="S563" s="282"/>
      <c r="T563" s="284"/>
      <c r="U563" s="282"/>
      <c r="V563" s="282"/>
      <c r="W563" s="130"/>
      <c r="X563" s="282"/>
      <c r="Y563" s="282"/>
      <c r="Z563" s="282"/>
      <c r="AA563" s="282"/>
      <c r="AB563" s="282"/>
      <c r="AC563" s="282"/>
      <c r="AD563" s="282"/>
      <c r="AE563" s="282"/>
      <c r="AF563" s="281"/>
      <c r="AG563" s="285"/>
      <c r="AH563" s="285"/>
      <c r="AI563" s="285"/>
      <c r="AJ563" s="285"/>
      <c r="AK563" s="285"/>
      <c r="AL563" s="285"/>
      <c r="AM563" s="286"/>
      <c r="AN563" s="100" t="s">
        <v>2869</v>
      </c>
      <c r="AO563" s="35" t="s">
        <v>2869</v>
      </c>
      <c r="AP563" s="36"/>
      <c r="AQ563" s="37"/>
      <c r="AR563" s="37"/>
      <c r="AS563" s="50"/>
      <c r="AT563" s="39" t="b">
        <v>0</v>
      </c>
      <c r="AU563" s="51" t="b">
        <v>0</v>
      </c>
      <c r="AV563" s="51" t="b">
        <v>0</v>
      </c>
      <c r="AW563" s="40"/>
    </row>
    <row r="564">
      <c r="A564" s="25" t="s">
        <v>2870</v>
      </c>
      <c r="B564" s="280" t="s">
        <v>2869</v>
      </c>
      <c r="C564" s="281"/>
      <c r="D564" s="281"/>
      <c r="E564" s="282"/>
      <c r="F564" s="281"/>
      <c r="G564" s="281"/>
      <c r="H564" s="281"/>
      <c r="I564" s="281"/>
      <c r="J564" s="281"/>
      <c r="K564" s="281"/>
      <c r="L564" s="281"/>
      <c r="M564" s="281"/>
      <c r="N564" s="281"/>
      <c r="O564" s="281"/>
      <c r="P564" s="283"/>
      <c r="Q564" s="284"/>
      <c r="R564" s="284"/>
      <c r="S564" s="282"/>
      <c r="T564" s="284"/>
      <c r="U564" s="282"/>
      <c r="V564" s="282"/>
      <c r="W564" s="130"/>
      <c r="X564" s="282"/>
      <c r="Y564" s="282"/>
      <c r="Z564" s="282"/>
      <c r="AA564" s="282"/>
      <c r="AB564" s="282"/>
      <c r="AC564" s="282"/>
      <c r="AD564" s="282"/>
      <c r="AE564" s="282"/>
      <c r="AF564" s="281"/>
      <c r="AG564" s="285"/>
      <c r="AH564" s="285"/>
      <c r="AI564" s="285"/>
      <c r="AJ564" s="285"/>
      <c r="AK564" s="285"/>
      <c r="AL564" s="285"/>
      <c r="AM564" s="286"/>
      <c r="AN564" s="100" t="s">
        <v>2869</v>
      </c>
      <c r="AO564" s="35" t="s">
        <v>2869</v>
      </c>
      <c r="AP564" s="36"/>
      <c r="AQ564" s="37"/>
      <c r="AR564" s="37"/>
      <c r="AS564" s="50"/>
      <c r="AT564" s="39" t="b">
        <v>0</v>
      </c>
      <c r="AU564" s="51" t="b">
        <v>0</v>
      </c>
      <c r="AV564" s="51" t="b">
        <v>0</v>
      </c>
      <c r="AW564" s="40"/>
    </row>
    <row r="565">
      <c r="A565" s="41"/>
      <c r="B565" s="280" t="s">
        <v>2869</v>
      </c>
      <c r="C565" s="281"/>
      <c r="D565" s="281"/>
      <c r="E565" s="282"/>
      <c r="F565" s="281"/>
      <c r="G565" s="281"/>
      <c r="H565" s="281"/>
      <c r="I565" s="281"/>
      <c r="J565" s="281"/>
      <c r="K565" s="281"/>
      <c r="L565" s="281"/>
      <c r="M565" s="281"/>
      <c r="N565" s="281"/>
      <c r="O565" s="281"/>
      <c r="P565" s="283"/>
      <c r="Q565" s="284"/>
      <c r="R565" s="284"/>
      <c r="S565" s="282"/>
      <c r="T565" s="284"/>
      <c r="U565" s="282"/>
      <c r="V565" s="282"/>
      <c r="W565" s="130"/>
      <c r="X565" s="282"/>
      <c r="Y565" s="282"/>
      <c r="Z565" s="282"/>
      <c r="AA565" s="282"/>
      <c r="AB565" s="282"/>
      <c r="AC565" s="282"/>
      <c r="AD565" s="282"/>
      <c r="AE565" s="282"/>
      <c r="AF565" s="281"/>
      <c r="AG565" s="285"/>
      <c r="AH565" s="285"/>
      <c r="AI565" s="285"/>
      <c r="AJ565" s="285"/>
      <c r="AK565" s="285"/>
      <c r="AL565" s="285"/>
      <c r="AM565" s="286"/>
      <c r="AN565" s="100" t="s">
        <v>2869</v>
      </c>
      <c r="AO565" s="35" t="s">
        <v>2869</v>
      </c>
      <c r="AP565" s="36"/>
      <c r="AQ565" s="37"/>
      <c r="AR565" s="37"/>
      <c r="AS565" s="50"/>
      <c r="AT565" s="39" t="b">
        <v>0</v>
      </c>
      <c r="AU565" s="51" t="b">
        <v>0</v>
      </c>
      <c r="AV565" s="51" t="b">
        <v>0</v>
      </c>
      <c r="AW565" s="40"/>
    </row>
    <row r="566">
      <c r="A566" s="41"/>
      <c r="B566" s="280" t="s">
        <v>2869</v>
      </c>
      <c r="C566" s="281"/>
      <c r="D566" s="281"/>
      <c r="E566" s="282"/>
      <c r="F566" s="281"/>
      <c r="G566" s="281"/>
      <c r="H566" s="281"/>
      <c r="I566" s="281"/>
      <c r="J566" s="281"/>
      <c r="K566" s="281"/>
      <c r="L566" s="281"/>
      <c r="M566" s="281"/>
      <c r="N566" s="281"/>
      <c r="O566" s="281"/>
      <c r="P566" s="283"/>
      <c r="Q566" s="284"/>
      <c r="R566" s="284"/>
      <c r="S566" s="282"/>
      <c r="T566" s="284"/>
      <c r="U566" s="282"/>
      <c r="V566" s="282"/>
      <c r="W566" s="130"/>
      <c r="X566" s="282"/>
      <c r="Y566" s="282"/>
      <c r="Z566" s="282"/>
      <c r="AA566" s="282"/>
      <c r="AB566" s="282"/>
      <c r="AC566" s="282"/>
      <c r="AD566" s="282"/>
      <c r="AE566" s="282"/>
      <c r="AF566" s="281"/>
      <c r="AG566" s="285"/>
      <c r="AH566" s="285"/>
      <c r="AI566" s="285"/>
      <c r="AJ566" s="285"/>
      <c r="AK566" s="285"/>
      <c r="AL566" s="285"/>
      <c r="AM566" s="99"/>
      <c r="AN566" s="100" t="s">
        <v>2869</v>
      </c>
      <c r="AO566" s="35" t="s">
        <v>2869</v>
      </c>
      <c r="AP566" s="36"/>
      <c r="AQ566" s="37"/>
      <c r="AR566" s="37"/>
      <c r="AS566" s="35"/>
      <c r="AT566" s="39" t="b">
        <v>0</v>
      </c>
      <c r="AU566" s="51" t="b">
        <v>0</v>
      </c>
      <c r="AV566" s="51" t="b">
        <v>0</v>
      </c>
      <c r="AW566" s="40"/>
    </row>
    <row r="567">
      <c r="A567" s="41"/>
      <c r="B567" s="280" t="s">
        <v>2869</v>
      </c>
      <c r="C567" s="281"/>
      <c r="D567" s="281"/>
      <c r="E567" s="282"/>
      <c r="F567" s="281"/>
      <c r="G567" s="281"/>
      <c r="H567" s="281"/>
      <c r="I567" s="281"/>
      <c r="J567" s="281"/>
      <c r="K567" s="281"/>
      <c r="L567" s="281"/>
      <c r="M567" s="281"/>
      <c r="N567" s="281"/>
      <c r="O567" s="281"/>
      <c r="P567" s="283"/>
      <c r="Q567" s="284"/>
      <c r="R567" s="284"/>
      <c r="S567" s="282"/>
      <c r="T567" s="284"/>
      <c r="U567" s="282"/>
      <c r="V567" s="282"/>
      <c r="W567" s="130"/>
      <c r="X567" s="282"/>
      <c r="Y567" s="282"/>
      <c r="Z567" s="282"/>
      <c r="AA567" s="282"/>
      <c r="AB567" s="282"/>
      <c r="AC567" s="282"/>
      <c r="AD567" s="282"/>
      <c r="AE567" s="282"/>
      <c r="AF567" s="281"/>
      <c r="AG567" s="285"/>
      <c r="AH567" s="285"/>
      <c r="AI567" s="285"/>
      <c r="AJ567" s="285"/>
      <c r="AK567" s="285"/>
      <c r="AL567" s="285"/>
      <c r="AM567" s="286"/>
      <c r="AN567" s="100" t="s">
        <v>2869</v>
      </c>
      <c r="AO567" s="35" t="s">
        <v>2869</v>
      </c>
      <c r="AP567" s="36"/>
      <c r="AQ567" s="37"/>
      <c r="AR567" s="37"/>
      <c r="AS567" s="50"/>
      <c r="AT567" s="39" t="b">
        <v>0</v>
      </c>
      <c r="AU567" s="51" t="b">
        <v>0</v>
      </c>
      <c r="AV567" s="51" t="b">
        <v>0</v>
      </c>
      <c r="AW567" s="40"/>
    </row>
    <row r="568">
      <c r="A568" s="25" t="s">
        <v>2871</v>
      </c>
      <c r="B568" s="280" t="s">
        <v>2869</v>
      </c>
      <c r="C568" s="281"/>
      <c r="D568" s="281"/>
      <c r="E568" s="282"/>
      <c r="F568" s="281"/>
      <c r="G568" s="281"/>
      <c r="H568" s="281"/>
      <c r="I568" s="281"/>
      <c r="J568" s="281"/>
      <c r="K568" s="281"/>
      <c r="L568" s="281"/>
      <c r="M568" s="281"/>
      <c r="N568" s="281"/>
      <c r="O568" s="281"/>
      <c r="P568" s="283"/>
      <c r="Q568" s="284"/>
      <c r="R568" s="284"/>
      <c r="S568" s="282"/>
      <c r="T568" s="284"/>
      <c r="U568" s="282"/>
      <c r="V568" s="282"/>
      <c r="W568" s="130"/>
      <c r="X568" s="282"/>
      <c r="Y568" s="282"/>
      <c r="Z568" s="282"/>
      <c r="AA568" s="282"/>
      <c r="AB568" s="282"/>
      <c r="AC568" s="282"/>
      <c r="AD568" s="282"/>
      <c r="AE568" s="282"/>
      <c r="AF568" s="281"/>
      <c r="AG568" s="285"/>
      <c r="AH568" s="285"/>
      <c r="AI568" s="285"/>
      <c r="AJ568" s="285"/>
      <c r="AK568" s="285"/>
      <c r="AL568" s="285"/>
      <c r="AM568" s="99"/>
      <c r="AN568" s="100" t="s">
        <v>2869</v>
      </c>
      <c r="AO568" s="35" t="s">
        <v>2869</v>
      </c>
      <c r="AP568" s="36"/>
      <c r="AQ568" s="37"/>
      <c r="AR568" s="37"/>
      <c r="AS568" s="35"/>
      <c r="AT568" s="39" t="b">
        <v>0</v>
      </c>
      <c r="AU568" s="51" t="b">
        <v>0</v>
      </c>
      <c r="AV568" s="51" t="b">
        <v>0</v>
      </c>
      <c r="AW568" s="40"/>
    </row>
    <row r="569">
      <c r="A569" s="41"/>
      <c r="B569" s="280" t="s">
        <v>2869</v>
      </c>
      <c r="C569" s="281"/>
      <c r="D569" s="281"/>
      <c r="E569" s="282"/>
      <c r="F569" s="281"/>
      <c r="G569" s="281"/>
      <c r="H569" s="281"/>
      <c r="I569" s="281"/>
      <c r="J569" s="281"/>
      <c r="K569" s="281"/>
      <c r="L569" s="281"/>
      <c r="M569" s="281"/>
      <c r="N569" s="281"/>
      <c r="O569" s="281"/>
      <c r="P569" s="283"/>
      <c r="Q569" s="284"/>
      <c r="R569" s="284"/>
      <c r="S569" s="282"/>
      <c r="T569" s="284"/>
      <c r="U569" s="282"/>
      <c r="V569" s="282"/>
      <c r="W569" s="130"/>
      <c r="X569" s="282"/>
      <c r="Y569" s="282"/>
      <c r="Z569" s="282"/>
      <c r="AA569" s="282"/>
      <c r="AB569" s="282"/>
      <c r="AC569" s="282"/>
      <c r="AD569" s="282"/>
      <c r="AE569" s="282"/>
      <c r="AF569" s="281"/>
      <c r="AG569" s="285"/>
      <c r="AH569" s="285"/>
      <c r="AI569" s="285"/>
      <c r="AJ569" s="285"/>
      <c r="AK569" s="285"/>
      <c r="AL569" s="285"/>
      <c r="AM569" s="286"/>
      <c r="AN569" s="100" t="s">
        <v>2869</v>
      </c>
      <c r="AO569" s="35" t="s">
        <v>2869</v>
      </c>
      <c r="AP569" s="36"/>
      <c r="AQ569" s="37"/>
      <c r="AR569" s="37"/>
      <c r="AS569" s="50"/>
      <c r="AT569" s="39" t="b">
        <v>0</v>
      </c>
      <c r="AU569" s="51" t="b">
        <v>0</v>
      </c>
      <c r="AV569" s="51" t="b">
        <v>0</v>
      </c>
      <c r="AW569" s="40"/>
    </row>
    <row r="570">
      <c r="A570" s="41"/>
      <c r="B570" s="280" t="s">
        <v>2869</v>
      </c>
      <c r="C570" s="281"/>
      <c r="D570" s="281"/>
      <c r="E570" s="282"/>
      <c r="F570" s="281"/>
      <c r="G570" s="281"/>
      <c r="H570" s="281"/>
      <c r="I570" s="281"/>
      <c r="J570" s="281"/>
      <c r="K570" s="281"/>
      <c r="L570" s="281"/>
      <c r="M570" s="281"/>
      <c r="N570" s="281"/>
      <c r="O570" s="281"/>
      <c r="P570" s="283"/>
      <c r="Q570" s="284"/>
      <c r="R570" s="284"/>
      <c r="S570" s="282"/>
      <c r="T570" s="284"/>
      <c r="U570" s="282"/>
      <c r="V570" s="282"/>
      <c r="W570" s="130"/>
      <c r="X570" s="282"/>
      <c r="Y570" s="282"/>
      <c r="Z570" s="282"/>
      <c r="AA570" s="282"/>
      <c r="AB570" s="282"/>
      <c r="AC570" s="282"/>
      <c r="AD570" s="282"/>
      <c r="AE570" s="282"/>
      <c r="AF570" s="281"/>
      <c r="AG570" s="285"/>
      <c r="AH570" s="285"/>
      <c r="AI570" s="285"/>
      <c r="AJ570" s="285"/>
      <c r="AK570" s="285"/>
      <c r="AL570" s="285"/>
      <c r="AM570" s="286"/>
      <c r="AN570" s="100" t="s">
        <v>2869</v>
      </c>
      <c r="AO570" s="35" t="s">
        <v>2869</v>
      </c>
      <c r="AP570" s="36"/>
      <c r="AQ570" s="37"/>
      <c r="AR570" s="37"/>
      <c r="AS570" s="50"/>
      <c r="AT570" s="39" t="b">
        <v>0</v>
      </c>
      <c r="AU570" s="51" t="b">
        <v>0</v>
      </c>
      <c r="AV570" s="51" t="b">
        <v>0</v>
      </c>
      <c r="AW570" s="40"/>
    </row>
    <row r="571">
      <c r="A571" s="41"/>
      <c r="B571" s="280" t="s">
        <v>2869</v>
      </c>
      <c r="C571" s="281"/>
      <c r="D571" s="281"/>
      <c r="E571" s="282"/>
      <c r="F571" s="281"/>
      <c r="G571" s="281"/>
      <c r="H571" s="281"/>
      <c r="I571" s="281"/>
      <c r="J571" s="281"/>
      <c r="K571" s="281"/>
      <c r="L571" s="281"/>
      <c r="M571" s="281"/>
      <c r="N571" s="281"/>
      <c r="O571" s="281"/>
      <c r="P571" s="283"/>
      <c r="Q571" s="284"/>
      <c r="R571" s="284"/>
      <c r="S571" s="282"/>
      <c r="T571" s="284"/>
      <c r="U571" s="282"/>
      <c r="V571" s="282"/>
      <c r="W571" s="130"/>
      <c r="X571" s="282"/>
      <c r="Y571" s="282"/>
      <c r="Z571" s="282"/>
      <c r="AA571" s="282"/>
      <c r="AB571" s="282"/>
      <c r="AC571" s="282"/>
      <c r="AD571" s="282"/>
      <c r="AE571" s="282"/>
      <c r="AF571" s="281"/>
      <c r="AG571" s="285"/>
      <c r="AH571" s="285"/>
      <c r="AI571" s="285"/>
      <c r="AJ571" s="285"/>
      <c r="AK571" s="285"/>
      <c r="AL571" s="285"/>
      <c r="AM571" s="286"/>
      <c r="AN571" s="100" t="s">
        <v>2869</v>
      </c>
      <c r="AO571" s="35" t="s">
        <v>2869</v>
      </c>
      <c r="AP571" s="36"/>
      <c r="AQ571" s="37"/>
      <c r="AR571" s="37"/>
      <c r="AS571" s="50"/>
      <c r="AT571" s="39" t="b">
        <v>0</v>
      </c>
      <c r="AU571" s="51" t="b">
        <v>0</v>
      </c>
      <c r="AV571" s="51" t="b">
        <v>0</v>
      </c>
      <c r="AW571" s="40"/>
    </row>
    <row r="572">
      <c r="A572" s="41"/>
      <c r="B572" s="280" t="s">
        <v>2869</v>
      </c>
      <c r="C572" s="281"/>
      <c r="D572" s="281"/>
      <c r="E572" s="282"/>
      <c r="F572" s="281"/>
      <c r="G572" s="281"/>
      <c r="H572" s="281"/>
      <c r="I572" s="281"/>
      <c r="J572" s="281"/>
      <c r="K572" s="281"/>
      <c r="L572" s="281"/>
      <c r="M572" s="281"/>
      <c r="N572" s="281"/>
      <c r="O572" s="281"/>
      <c r="P572" s="283"/>
      <c r="Q572" s="284"/>
      <c r="R572" s="284"/>
      <c r="S572" s="282"/>
      <c r="T572" s="284"/>
      <c r="U572" s="282"/>
      <c r="V572" s="282"/>
      <c r="W572" s="130"/>
      <c r="X572" s="282"/>
      <c r="Y572" s="282"/>
      <c r="Z572" s="282"/>
      <c r="AA572" s="282"/>
      <c r="AB572" s="282"/>
      <c r="AC572" s="282"/>
      <c r="AD572" s="282"/>
      <c r="AE572" s="282"/>
      <c r="AF572" s="281"/>
      <c r="AG572" s="285"/>
      <c r="AH572" s="285"/>
      <c r="AI572" s="285"/>
      <c r="AJ572" s="285"/>
      <c r="AK572" s="285"/>
      <c r="AL572" s="285"/>
      <c r="AM572" s="99"/>
      <c r="AN572" s="100" t="s">
        <v>2869</v>
      </c>
      <c r="AO572" s="35" t="s">
        <v>2869</v>
      </c>
      <c r="AP572" s="36"/>
      <c r="AQ572" s="37"/>
      <c r="AR572" s="224"/>
      <c r="AS572" s="35"/>
      <c r="AT572" s="39" t="b">
        <v>0</v>
      </c>
      <c r="AU572" s="51" t="b">
        <v>0</v>
      </c>
      <c r="AV572" s="51" t="b">
        <v>0</v>
      </c>
      <c r="AW572" s="40"/>
    </row>
    <row r="573">
      <c r="A573" s="41"/>
      <c r="B573" s="280" t="s">
        <v>2869</v>
      </c>
      <c r="C573" s="281"/>
      <c r="D573" s="281"/>
      <c r="E573" s="282"/>
      <c r="F573" s="281"/>
      <c r="G573" s="281"/>
      <c r="H573" s="281"/>
      <c r="I573" s="281"/>
      <c r="J573" s="281"/>
      <c r="K573" s="281"/>
      <c r="L573" s="281"/>
      <c r="M573" s="281"/>
      <c r="N573" s="281"/>
      <c r="O573" s="281"/>
      <c r="P573" s="283"/>
      <c r="Q573" s="284"/>
      <c r="R573" s="284"/>
      <c r="S573" s="282"/>
      <c r="T573" s="284"/>
      <c r="U573" s="282"/>
      <c r="V573" s="282"/>
      <c r="W573" s="130"/>
      <c r="X573" s="282"/>
      <c r="Y573" s="282"/>
      <c r="Z573" s="282"/>
      <c r="AA573" s="282"/>
      <c r="AB573" s="282"/>
      <c r="AC573" s="282"/>
      <c r="AD573" s="282"/>
      <c r="AE573" s="282"/>
      <c r="AF573" s="281"/>
      <c r="AG573" s="285"/>
      <c r="AH573" s="285"/>
      <c r="AI573" s="285"/>
      <c r="AJ573" s="285"/>
      <c r="AK573" s="285"/>
      <c r="AL573" s="285"/>
      <c r="AM573" s="286"/>
      <c r="AN573" s="100" t="s">
        <v>2869</v>
      </c>
      <c r="AO573" s="35" t="s">
        <v>2869</v>
      </c>
      <c r="AP573" s="36"/>
      <c r="AQ573" s="37"/>
      <c r="AR573" s="37"/>
      <c r="AS573" s="50"/>
      <c r="AT573" s="39" t="b">
        <v>0</v>
      </c>
      <c r="AU573" s="51" t="b">
        <v>0</v>
      </c>
      <c r="AV573" s="51" t="b">
        <v>0</v>
      </c>
      <c r="AW573" s="40"/>
    </row>
    <row r="574">
      <c r="A574" s="41"/>
      <c r="B574" s="280" t="s">
        <v>2869</v>
      </c>
      <c r="C574" s="281"/>
      <c r="D574" s="281"/>
      <c r="E574" s="282"/>
      <c r="F574" s="281"/>
      <c r="G574" s="281"/>
      <c r="H574" s="281"/>
      <c r="I574" s="281"/>
      <c r="J574" s="281"/>
      <c r="K574" s="281"/>
      <c r="L574" s="281"/>
      <c r="M574" s="281"/>
      <c r="N574" s="281"/>
      <c r="O574" s="281"/>
      <c r="P574" s="283"/>
      <c r="Q574" s="284"/>
      <c r="R574" s="284"/>
      <c r="S574" s="282"/>
      <c r="T574" s="284"/>
      <c r="U574" s="282"/>
      <c r="V574" s="282"/>
      <c r="W574" s="130"/>
      <c r="X574" s="282"/>
      <c r="Y574" s="282"/>
      <c r="Z574" s="282"/>
      <c r="AA574" s="282"/>
      <c r="AB574" s="282"/>
      <c r="AC574" s="282"/>
      <c r="AD574" s="282"/>
      <c r="AE574" s="282"/>
      <c r="AF574" s="281"/>
      <c r="AG574" s="285"/>
      <c r="AH574" s="285"/>
      <c r="AI574" s="285"/>
      <c r="AJ574" s="285"/>
      <c r="AK574" s="285"/>
      <c r="AL574" s="285"/>
      <c r="AM574" s="286"/>
      <c r="AN574" s="100" t="s">
        <v>2869</v>
      </c>
      <c r="AO574" s="35" t="s">
        <v>2869</v>
      </c>
      <c r="AP574" s="36"/>
      <c r="AQ574" s="37"/>
      <c r="AR574" s="37"/>
      <c r="AS574" s="50"/>
      <c r="AT574" s="39" t="b">
        <v>0</v>
      </c>
      <c r="AU574" s="51" t="b">
        <v>0</v>
      </c>
      <c r="AV574" s="51" t="b">
        <v>0</v>
      </c>
      <c r="AW574" s="40"/>
    </row>
    <row r="575">
      <c r="A575" s="278"/>
      <c r="B575" s="280" t="s">
        <v>2869</v>
      </c>
      <c r="C575" s="281"/>
      <c r="D575" s="281"/>
      <c r="E575" s="282"/>
      <c r="F575" s="281"/>
      <c r="G575" s="281"/>
      <c r="H575" s="281"/>
      <c r="I575" s="281"/>
      <c r="J575" s="281"/>
      <c r="K575" s="281"/>
      <c r="L575" s="281"/>
      <c r="M575" s="281"/>
      <c r="N575" s="281"/>
      <c r="O575" s="281"/>
      <c r="P575" s="283"/>
      <c r="Q575" s="284"/>
      <c r="R575" s="284"/>
      <c r="S575" s="282"/>
      <c r="T575" s="284"/>
      <c r="U575" s="282"/>
      <c r="V575" s="282"/>
      <c r="W575" s="130"/>
      <c r="X575" s="282"/>
      <c r="Y575" s="282"/>
      <c r="Z575" s="282"/>
      <c r="AA575" s="282"/>
      <c r="AB575" s="282"/>
      <c r="AC575" s="282"/>
      <c r="AD575" s="282"/>
      <c r="AE575" s="282"/>
      <c r="AF575" s="281"/>
      <c r="AG575" s="285"/>
      <c r="AH575" s="285"/>
      <c r="AI575" s="285"/>
      <c r="AJ575" s="285"/>
      <c r="AK575" s="285"/>
      <c r="AL575" s="285"/>
      <c r="AM575" s="286"/>
      <c r="AN575" s="100" t="s">
        <v>2869</v>
      </c>
      <c r="AO575" s="35" t="s">
        <v>2869</v>
      </c>
      <c r="AP575" s="36"/>
      <c r="AQ575" s="37"/>
      <c r="AR575" s="37"/>
      <c r="AS575" s="50"/>
      <c r="AT575" s="39" t="b">
        <v>0</v>
      </c>
      <c r="AU575" s="51" t="b">
        <v>0</v>
      </c>
      <c r="AV575" s="51" t="b">
        <v>0</v>
      </c>
      <c r="AW575" s="40"/>
    </row>
    <row r="576">
      <c r="A576" s="41"/>
      <c r="B576" s="280" t="s">
        <v>2869</v>
      </c>
      <c r="C576" s="281"/>
      <c r="D576" s="281"/>
      <c r="E576" s="282"/>
      <c r="F576" s="281"/>
      <c r="G576" s="281"/>
      <c r="H576" s="281"/>
      <c r="I576" s="281"/>
      <c r="J576" s="281"/>
      <c r="K576" s="281"/>
      <c r="L576" s="225"/>
      <c r="M576" s="281"/>
      <c r="N576" s="281"/>
      <c r="O576" s="281"/>
      <c r="P576" s="283"/>
      <c r="Q576" s="284"/>
      <c r="R576" s="284"/>
      <c r="S576" s="282"/>
      <c r="T576" s="284"/>
      <c r="U576" s="282"/>
      <c r="V576" s="282"/>
      <c r="W576" s="130"/>
      <c r="X576" s="282"/>
      <c r="Y576" s="282"/>
      <c r="Z576" s="282"/>
      <c r="AA576" s="282"/>
      <c r="AB576" s="282"/>
      <c r="AC576" s="282"/>
      <c r="AD576" s="282"/>
      <c r="AE576" s="282"/>
      <c r="AF576" s="281"/>
      <c r="AG576" s="285"/>
      <c r="AH576" s="285"/>
      <c r="AI576" s="285"/>
      <c r="AJ576" s="285"/>
      <c r="AK576" s="285"/>
      <c r="AL576" s="285"/>
      <c r="AM576" s="99"/>
      <c r="AN576" s="100" t="s">
        <v>2869</v>
      </c>
      <c r="AO576" s="35" t="s">
        <v>2869</v>
      </c>
      <c r="AP576" s="36"/>
      <c r="AQ576" s="37"/>
      <c r="AR576" s="37"/>
      <c r="AS576" s="35"/>
      <c r="AT576" s="39" t="b">
        <v>0</v>
      </c>
      <c r="AU576" s="51" t="b">
        <v>0</v>
      </c>
      <c r="AV576" s="51" t="b">
        <v>0</v>
      </c>
      <c r="AW576" s="40"/>
    </row>
    <row r="577">
      <c r="A577" s="41"/>
      <c r="B577" s="280" t="s">
        <v>2869</v>
      </c>
      <c r="C577" s="281"/>
      <c r="D577" s="281"/>
      <c r="E577" s="282"/>
      <c r="F577" s="281"/>
      <c r="G577" s="281"/>
      <c r="H577" s="281"/>
      <c r="I577" s="281"/>
      <c r="J577" s="281"/>
      <c r="K577" s="281"/>
      <c r="L577" s="281"/>
      <c r="M577" s="281"/>
      <c r="N577" s="281"/>
      <c r="O577" s="281"/>
      <c r="P577" s="283"/>
      <c r="Q577" s="284"/>
      <c r="R577" s="284"/>
      <c r="S577" s="282"/>
      <c r="T577" s="284"/>
      <c r="U577" s="282"/>
      <c r="V577" s="282"/>
      <c r="W577" s="130"/>
      <c r="X577" s="282"/>
      <c r="Y577" s="282"/>
      <c r="Z577" s="282"/>
      <c r="AA577" s="282"/>
      <c r="AB577" s="282"/>
      <c r="AC577" s="282"/>
      <c r="AD577" s="282"/>
      <c r="AE577" s="282"/>
      <c r="AF577" s="281"/>
      <c r="AG577" s="285"/>
      <c r="AH577" s="285"/>
      <c r="AI577" s="285"/>
      <c r="AJ577" s="285"/>
      <c r="AK577" s="285"/>
      <c r="AL577" s="285"/>
      <c r="AM577" s="99"/>
      <c r="AN577" s="100" t="s">
        <v>2869</v>
      </c>
      <c r="AO577" s="35" t="s">
        <v>2869</v>
      </c>
      <c r="AP577" s="36"/>
      <c r="AQ577" s="37"/>
      <c r="AR577" s="37"/>
      <c r="AS577" s="50"/>
      <c r="AT577" s="39" t="b">
        <v>0</v>
      </c>
      <c r="AU577" s="51" t="b">
        <v>0</v>
      </c>
      <c r="AV577" s="51" t="b">
        <v>0</v>
      </c>
      <c r="AW577" s="40"/>
    </row>
    <row r="578">
      <c r="A578" s="41"/>
      <c r="B578" s="280" t="s">
        <v>2869</v>
      </c>
      <c r="C578" s="281"/>
      <c r="D578" s="281"/>
      <c r="E578" s="282"/>
      <c r="F578" s="281"/>
      <c r="G578" s="281"/>
      <c r="H578" s="281"/>
      <c r="I578" s="281"/>
      <c r="J578" s="281"/>
      <c r="K578" s="281"/>
      <c r="L578" s="225"/>
      <c r="M578" s="281"/>
      <c r="N578" s="281"/>
      <c r="O578" s="281"/>
      <c r="P578" s="283"/>
      <c r="Q578" s="284"/>
      <c r="R578" s="284"/>
      <c r="S578" s="282"/>
      <c r="T578" s="284"/>
      <c r="U578" s="282"/>
      <c r="V578" s="282"/>
      <c r="W578" s="130"/>
      <c r="X578" s="282"/>
      <c r="Y578" s="282"/>
      <c r="Z578" s="282"/>
      <c r="AA578" s="282"/>
      <c r="AB578" s="282"/>
      <c r="AC578" s="282"/>
      <c r="AD578" s="282"/>
      <c r="AE578" s="282"/>
      <c r="AF578" s="281"/>
      <c r="AG578" s="285"/>
      <c r="AH578" s="285"/>
      <c r="AI578" s="285"/>
      <c r="AJ578" s="285"/>
      <c r="AK578" s="285"/>
      <c r="AL578" s="285"/>
      <c r="AM578" s="286"/>
      <c r="AN578" s="100" t="s">
        <v>2869</v>
      </c>
      <c r="AO578" s="35" t="s">
        <v>2869</v>
      </c>
      <c r="AP578" s="36"/>
      <c r="AQ578" s="37"/>
      <c r="AR578" s="37"/>
      <c r="AS578" s="50"/>
      <c r="AT578" s="39" t="b">
        <v>0</v>
      </c>
      <c r="AU578" s="51" t="b">
        <v>0</v>
      </c>
      <c r="AV578" s="51" t="b">
        <v>0</v>
      </c>
      <c r="AW578" s="40"/>
    </row>
    <row r="579">
      <c r="A579" s="41"/>
      <c r="B579" s="280" t="s">
        <v>2869</v>
      </c>
      <c r="C579" s="281"/>
      <c r="D579" s="281"/>
      <c r="E579" s="282"/>
      <c r="F579" s="281"/>
      <c r="G579" s="281"/>
      <c r="H579" s="281"/>
      <c r="I579" s="281"/>
      <c r="J579" s="281"/>
      <c r="K579" s="281"/>
      <c r="L579" s="281"/>
      <c r="M579" s="281"/>
      <c r="N579" s="281"/>
      <c r="O579" s="281"/>
      <c r="P579" s="283"/>
      <c r="Q579" s="284"/>
      <c r="R579" s="284"/>
      <c r="S579" s="282"/>
      <c r="T579" s="284"/>
      <c r="U579" s="282"/>
      <c r="V579" s="282"/>
      <c r="W579" s="130"/>
      <c r="X579" s="282"/>
      <c r="Y579" s="282"/>
      <c r="Z579" s="282"/>
      <c r="AA579" s="282"/>
      <c r="AB579" s="282"/>
      <c r="AC579" s="282"/>
      <c r="AD579" s="282"/>
      <c r="AE579" s="282"/>
      <c r="AF579" s="281"/>
      <c r="AG579" s="285"/>
      <c r="AH579" s="285"/>
      <c r="AI579" s="285"/>
      <c r="AJ579" s="285"/>
      <c r="AK579" s="285"/>
      <c r="AL579" s="285"/>
      <c r="AM579" s="99"/>
      <c r="AN579" s="100" t="s">
        <v>2869</v>
      </c>
      <c r="AO579" s="35" t="s">
        <v>2869</v>
      </c>
      <c r="AP579" s="36"/>
      <c r="AQ579" s="37"/>
      <c r="AR579" s="37"/>
      <c r="AS579" s="35"/>
      <c r="AT579" s="39" t="b">
        <v>0</v>
      </c>
      <c r="AU579" s="51" t="b">
        <v>0</v>
      </c>
      <c r="AV579" s="51" t="b">
        <v>0</v>
      </c>
      <c r="AW579" s="40"/>
    </row>
    <row r="580">
      <c r="A580" s="41"/>
      <c r="B580" s="280" t="s">
        <v>2869</v>
      </c>
      <c r="C580" s="281"/>
      <c r="D580" s="281"/>
      <c r="E580" s="282"/>
      <c r="F580" s="281"/>
      <c r="G580" s="281"/>
      <c r="H580" s="281"/>
      <c r="I580" s="281"/>
      <c r="J580" s="281"/>
      <c r="K580" s="281"/>
      <c r="L580" s="281"/>
      <c r="M580" s="281"/>
      <c r="N580" s="281"/>
      <c r="O580" s="281"/>
      <c r="P580" s="283"/>
      <c r="Q580" s="284"/>
      <c r="R580" s="284"/>
      <c r="S580" s="282"/>
      <c r="T580" s="284"/>
      <c r="U580" s="282"/>
      <c r="V580" s="282"/>
      <c r="W580" s="130"/>
      <c r="X580" s="282"/>
      <c r="Y580" s="282"/>
      <c r="Z580" s="282"/>
      <c r="AA580" s="282"/>
      <c r="AB580" s="282"/>
      <c r="AC580" s="282"/>
      <c r="AD580" s="282"/>
      <c r="AE580" s="282"/>
      <c r="AF580" s="281"/>
      <c r="AG580" s="285"/>
      <c r="AH580" s="285"/>
      <c r="AI580" s="285"/>
      <c r="AJ580" s="285"/>
      <c r="AK580" s="285"/>
      <c r="AL580" s="285"/>
      <c r="AM580" s="286"/>
      <c r="AN580" s="100" t="s">
        <v>2869</v>
      </c>
      <c r="AO580" s="35" t="s">
        <v>2869</v>
      </c>
      <c r="AP580" s="36"/>
      <c r="AQ580" s="37"/>
      <c r="AR580" s="37"/>
      <c r="AS580" s="50"/>
      <c r="AT580" s="39" t="b">
        <v>0</v>
      </c>
      <c r="AU580" s="51" t="b">
        <v>0</v>
      </c>
      <c r="AV580" s="51" t="b">
        <v>0</v>
      </c>
      <c r="AW580" s="40"/>
    </row>
    <row r="581">
      <c r="A581" s="41"/>
      <c r="B581" s="280" t="s">
        <v>2869</v>
      </c>
      <c r="C581" s="281"/>
      <c r="D581" s="281"/>
      <c r="E581" s="282"/>
      <c r="F581" s="281"/>
      <c r="G581" s="281"/>
      <c r="H581" s="281"/>
      <c r="I581" s="281"/>
      <c r="J581" s="281"/>
      <c r="K581" s="281"/>
      <c r="L581" s="281"/>
      <c r="M581" s="281"/>
      <c r="N581" s="281"/>
      <c r="O581" s="281"/>
      <c r="P581" s="283"/>
      <c r="Q581" s="284"/>
      <c r="R581" s="284"/>
      <c r="S581" s="282"/>
      <c r="T581" s="284"/>
      <c r="U581" s="282"/>
      <c r="V581" s="282"/>
      <c r="W581" s="130"/>
      <c r="X581" s="282"/>
      <c r="Y581" s="282"/>
      <c r="Z581" s="282"/>
      <c r="AA581" s="282"/>
      <c r="AB581" s="282"/>
      <c r="AC581" s="282"/>
      <c r="AD581" s="282"/>
      <c r="AE581" s="282"/>
      <c r="AF581" s="281"/>
      <c r="AG581" s="285"/>
      <c r="AH581" s="285"/>
      <c r="AI581" s="285"/>
      <c r="AJ581" s="285"/>
      <c r="AK581" s="285"/>
      <c r="AL581" s="285"/>
      <c r="AM581" s="99"/>
      <c r="AN581" s="100" t="s">
        <v>2869</v>
      </c>
      <c r="AO581" s="35" t="s">
        <v>2869</v>
      </c>
      <c r="AP581" s="36"/>
      <c r="AQ581" s="37"/>
      <c r="AR581" s="224"/>
      <c r="AS581" s="35"/>
      <c r="AT581" s="39" t="b">
        <v>0</v>
      </c>
      <c r="AU581" s="51" t="b">
        <v>0</v>
      </c>
      <c r="AV581" s="51" t="b">
        <v>0</v>
      </c>
      <c r="AW581" s="40"/>
    </row>
    <row r="582">
      <c r="A582" s="41"/>
      <c r="B582" s="280" t="s">
        <v>2869</v>
      </c>
      <c r="C582" s="281"/>
      <c r="D582" s="281"/>
      <c r="E582" s="282"/>
      <c r="F582" s="281"/>
      <c r="G582" s="281"/>
      <c r="H582" s="281"/>
      <c r="I582" s="281"/>
      <c r="J582" s="281"/>
      <c r="K582" s="281"/>
      <c r="L582" s="281"/>
      <c r="M582" s="281"/>
      <c r="N582" s="281"/>
      <c r="O582" s="281"/>
      <c r="P582" s="283"/>
      <c r="Q582" s="284"/>
      <c r="R582" s="284"/>
      <c r="S582" s="282"/>
      <c r="T582" s="284"/>
      <c r="U582" s="282"/>
      <c r="V582" s="282"/>
      <c r="W582" s="130"/>
      <c r="X582" s="282"/>
      <c r="Y582" s="282"/>
      <c r="Z582" s="282"/>
      <c r="AA582" s="282"/>
      <c r="AB582" s="282"/>
      <c r="AC582" s="282"/>
      <c r="AD582" s="282"/>
      <c r="AE582" s="282"/>
      <c r="AF582" s="281"/>
      <c r="AG582" s="285"/>
      <c r="AH582" s="285"/>
      <c r="AI582" s="285"/>
      <c r="AJ582" s="285"/>
      <c r="AK582" s="285"/>
      <c r="AL582" s="285"/>
      <c r="AM582" s="286"/>
      <c r="AN582" s="100" t="s">
        <v>2869</v>
      </c>
      <c r="AO582" s="35" t="s">
        <v>2869</v>
      </c>
      <c r="AP582" s="36"/>
      <c r="AQ582" s="37"/>
      <c r="AR582" s="37"/>
      <c r="AS582" s="50"/>
      <c r="AT582" s="39" t="b">
        <v>0</v>
      </c>
      <c r="AU582" s="51" t="b">
        <v>0</v>
      </c>
      <c r="AV582" s="51" t="b">
        <v>0</v>
      </c>
      <c r="AW582" s="40"/>
    </row>
    <row r="583">
      <c r="A583" s="41"/>
      <c r="B583" s="280" t="s">
        <v>2869</v>
      </c>
      <c r="C583" s="281"/>
      <c r="D583" s="281"/>
      <c r="E583" s="282"/>
      <c r="F583" s="281"/>
      <c r="G583" s="281"/>
      <c r="H583" s="281"/>
      <c r="I583" s="281"/>
      <c r="J583" s="281"/>
      <c r="K583" s="281"/>
      <c r="L583" s="281"/>
      <c r="M583" s="281"/>
      <c r="N583" s="281"/>
      <c r="O583" s="281"/>
      <c r="P583" s="283"/>
      <c r="Q583" s="284"/>
      <c r="R583" s="284"/>
      <c r="S583" s="282"/>
      <c r="T583" s="284"/>
      <c r="U583" s="282"/>
      <c r="V583" s="282"/>
      <c r="W583" s="130"/>
      <c r="X583" s="282"/>
      <c r="Y583" s="282"/>
      <c r="Z583" s="282"/>
      <c r="AA583" s="282"/>
      <c r="AB583" s="282"/>
      <c r="AC583" s="282"/>
      <c r="AD583" s="282"/>
      <c r="AE583" s="282"/>
      <c r="AF583" s="281"/>
      <c r="AG583" s="285"/>
      <c r="AH583" s="285"/>
      <c r="AI583" s="285"/>
      <c r="AJ583" s="285"/>
      <c r="AK583" s="285"/>
      <c r="AL583" s="285"/>
      <c r="AM583" s="286"/>
      <c r="AN583" s="100" t="s">
        <v>2869</v>
      </c>
      <c r="AO583" s="35" t="s">
        <v>2869</v>
      </c>
      <c r="AP583" s="36"/>
      <c r="AQ583" s="37"/>
      <c r="AR583" s="37"/>
      <c r="AS583" s="50"/>
      <c r="AT583" s="39" t="b">
        <v>0</v>
      </c>
      <c r="AU583" s="51" t="b">
        <v>0</v>
      </c>
      <c r="AV583" s="51" t="b">
        <v>0</v>
      </c>
      <c r="AW583" s="40"/>
    </row>
    <row r="584">
      <c r="A584" s="41"/>
      <c r="B584" s="280" t="s">
        <v>2869</v>
      </c>
      <c r="C584" s="281"/>
      <c r="D584" s="281"/>
      <c r="E584" s="282"/>
      <c r="F584" s="281"/>
      <c r="G584" s="281"/>
      <c r="H584" s="281"/>
      <c r="I584" s="281"/>
      <c r="J584" s="281"/>
      <c r="K584" s="281"/>
      <c r="L584" s="281"/>
      <c r="M584" s="281"/>
      <c r="N584" s="281"/>
      <c r="O584" s="281"/>
      <c r="P584" s="283"/>
      <c r="Q584" s="284"/>
      <c r="R584" s="284"/>
      <c r="S584" s="282"/>
      <c r="T584" s="284"/>
      <c r="U584" s="282"/>
      <c r="V584" s="282"/>
      <c r="W584" s="130"/>
      <c r="X584" s="282"/>
      <c r="Y584" s="282"/>
      <c r="Z584" s="282"/>
      <c r="AA584" s="282"/>
      <c r="AB584" s="282"/>
      <c r="AC584" s="282"/>
      <c r="AD584" s="282"/>
      <c r="AE584" s="282"/>
      <c r="AF584" s="281"/>
      <c r="AG584" s="285"/>
      <c r="AH584" s="285"/>
      <c r="AI584" s="285"/>
      <c r="AJ584" s="285"/>
      <c r="AK584" s="285"/>
      <c r="AL584" s="285"/>
      <c r="AM584" s="286"/>
      <c r="AN584" s="100" t="s">
        <v>2869</v>
      </c>
      <c r="AO584" s="35" t="s">
        <v>2869</v>
      </c>
      <c r="AP584" s="36"/>
      <c r="AQ584" s="37"/>
      <c r="AR584" s="37"/>
      <c r="AS584" s="50"/>
      <c r="AT584" s="39" t="b">
        <v>0</v>
      </c>
      <c r="AU584" s="51" t="b">
        <v>0</v>
      </c>
      <c r="AV584" s="51" t="b">
        <v>0</v>
      </c>
      <c r="AW584" s="40"/>
    </row>
    <row r="585">
      <c r="A585" s="41"/>
      <c r="B585" s="280" t="s">
        <v>2869</v>
      </c>
      <c r="C585" s="281"/>
      <c r="D585" s="281"/>
      <c r="E585" s="282"/>
      <c r="F585" s="281"/>
      <c r="G585" s="281"/>
      <c r="H585" s="281"/>
      <c r="I585" s="281"/>
      <c r="J585" s="281"/>
      <c r="K585" s="281"/>
      <c r="L585" s="281"/>
      <c r="M585" s="281"/>
      <c r="N585" s="281"/>
      <c r="O585" s="281"/>
      <c r="P585" s="283"/>
      <c r="Q585" s="284"/>
      <c r="R585" s="284"/>
      <c r="S585" s="282"/>
      <c r="T585" s="284"/>
      <c r="U585" s="282"/>
      <c r="V585" s="282"/>
      <c r="W585" s="130"/>
      <c r="X585" s="282"/>
      <c r="Y585" s="282"/>
      <c r="Z585" s="282"/>
      <c r="AA585" s="282"/>
      <c r="AB585" s="282"/>
      <c r="AC585" s="282"/>
      <c r="AD585" s="282"/>
      <c r="AE585" s="282"/>
      <c r="AF585" s="281"/>
      <c r="AG585" s="285"/>
      <c r="AH585" s="285"/>
      <c r="AI585" s="285"/>
      <c r="AJ585" s="285"/>
      <c r="AK585" s="285"/>
      <c r="AL585" s="285"/>
      <c r="AM585" s="286"/>
      <c r="AN585" s="100" t="s">
        <v>2869</v>
      </c>
      <c r="AO585" s="35" t="s">
        <v>2869</v>
      </c>
      <c r="AP585" s="36"/>
      <c r="AQ585" s="37"/>
      <c r="AR585" s="37"/>
      <c r="AS585" s="50"/>
      <c r="AT585" s="39" t="b">
        <v>0</v>
      </c>
      <c r="AU585" s="51" t="b">
        <v>0</v>
      </c>
      <c r="AV585" s="51" t="b">
        <v>0</v>
      </c>
      <c r="AW585" s="40"/>
    </row>
    <row r="586">
      <c r="A586" s="41"/>
      <c r="B586" s="280" t="s">
        <v>2869</v>
      </c>
      <c r="C586" s="281"/>
      <c r="D586" s="281"/>
      <c r="E586" s="282"/>
      <c r="F586" s="281"/>
      <c r="G586" s="281"/>
      <c r="H586" s="281"/>
      <c r="I586" s="281"/>
      <c r="J586" s="281"/>
      <c r="K586" s="281"/>
      <c r="L586" s="281"/>
      <c r="M586" s="281"/>
      <c r="N586" s="281"/>
      <c r="O586" s="281"/>
      <c r="P586" s="283"/>
      <c r="Q586" s="284"/>
      <c r="R586" s="284"/>
      <c r="S586" s="282"/>
      <c r="T586" s="284"/>
      <c r="U586" s="282"/>
      <c r="V586" s="282"/>
      <c r="W586" s="130"/>
      <c r="X586" s="282"/>
      <c r="Y586" s="282"/>
      <c r="Z586" s="282"/>
      <c r="AA586" s="282"/>
      <c r="AB586" s="282"/>
      <c r="AC586" s="282"/>
      <c r="AD586" s="282"/>
      <c r="AE586" s="282"/>
      <c r="AF586" s="281"/>
      <c r="AG586" s="285"/>
      <c r="AH586" s="285"/>
      <c r="AI586" s="285"/>
      <c r="AJ586" s="285"/>
      <c r="AK586" s="285"/>
      <c r="AL586" s="285"/>
      <c r="AM586" s="286"/>
      <c r="AN586" s="100" t="s">
        <v>2869</v>
      </c>
      <c r="AO586" s="35" t="s">
        <v>2869</v>
      </c>
      <c r="AP586" s="36"/>
      <c r="AQ586" s="37"/>
      <c r="AR586" s="37"/>
      <c r="AS586" s="35"/>
      <c r="AT586" s="39" t="b">
        <v>0</v>
      </c>
      <c r="AU586" s="51" t="b">
        <v>0</v>
      </c>
      <c r="AV586" s="51" t="b">
        <v>0</v>
      </c>
      <c r="AW586" s="40"/>
    </row>
    <row r="587">
      <c r="A587" s="41"/>
      <c r="B587" s="280" t="s">
        <v>2869</v>
      </c>
      <c r="C587" s="287"/>
      <c r="D587" s="287"/>
      <c r="E587" s="288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9"/>
      <c r="Q587" s="290"/>
      <c r="R587" s="290"/>
      <c r="S587" s="288"/>
      <c r="T587" s="290"/>
      <c r="U587" s="288"/>
      <c r="V587" s="288"/>
      <c r="W587" s="291"/>
      <c r="X587" s="288"/>
      <c r="Y587" s="288"/>
      <c r="Z587" s="288"/>
      <c r="AA587" s="288"/>
      <c r="AB587" s="288"/>
      <c r="AC587" s="288"/>
      <c r="AD587" s="288"/>
      <c r="AE587" s="288"/>
      <c r="AF587" s="287"/>
      <c r="AG587" s="292"/>
      <c r="AH587" s="292"/>
      <c r="AI587" s="292"/>
      <c r="AJ587" s="292"/>
      <c r="AK587" s="292"/>
      <c r="AL587" s="292"/>
      <c r="AM587" s="293"/>
      <c r="AN587" s="34" t="s">
        <v>2869</v>
      </c>
      <c r="AO587" s="35" t="s">
        <v>2869</v>
      </c>
      <c r="AP587" s="36"/>
      <c r="AQ587" s="37"/>
      <c r="AR587" s="37"/>
      <c r="AS587" s="50"/>
      <c r="AT587" s="39" t="b">
        <v>0</v>
      </c>
      <c r="AU587" s="51" t="b">
        <v>0</v>
      </c>
      <c r="AV587" s="51" t="b">
        <v>0</v>
      </c>
      <c r="AW587" s="40"/>
    </row>
    <row r="588">
      <c r="A588" s="41"/>
      <c r="B588" s="280" t="s">
        <v>2869</v>
      </c>
      <c r="C588" s="287"/>
      <c r="D588" s="287"/>
      <c r="E588" s="288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9"/>
      <c r="Q588" s="290"/>
      <c r="R588" s="290"/>
      <c r="S588" s="288"/>
      <c r="T588" s="290"/>
      <c r="U588" s="288"/>
      <c r="V588" s="288"/>
      <c r="W588" s="291"/>
      <c r="X588" s="288"/>
      <c r="Y588" s="288"/>
      <c r="Z588" s="288"/>
      <c r="AA588" s="288"/>
      <c r="AB588" s="288"/>
      <c r="AC588" s="288"/>
      <c r="AD588" s="288"/>
      <c r="AE588" s="288"/>
      <c r="AF588" s="287"/>
      <c r="AG588" s="292"/>
      <c r="AH588" s="292"/>
      <c r="AI588" s="292"/>
      <c r="AJ588" s="292"/>
      <c r="AK588" s="292"/>
      <c r="AL588" s="292"/>
      <c r="AM588" s="294"/>
      <c r="AN588" s="34" t="s">
        <v>2869</v>
      </c>
      <c r="AO588" s="35" t="s">
        <v>2869</v>
      </c>
      <c r="AP588" s="36"/>
      <c r="AQ588" s="37"/>
      <c r="AR588" s="37"/>
      <c r="AS588" s="50"/>
      <c r="AT588" s="39" t="b">
        <v>0</v>
      </c>
      <c r="AU588" s="51" t="b">
        <v>0</v>
      </c>
      <c r="AV588" s="51" t="b">
        <v>0</v>
      </c>
      <c r="AW588" s="40"/>
    </row>
    <row r="589">
      <c r="A589" s="41"/>
      <c r="B589" s="280" t="s">
        <v>2869</v>
      </c>
      <c r="C589" s="287"/>
      <c r="D589" s="287"/>
      <c r="E589" s="288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9"/>
      <c r="Q589" s="290"/>
      <c r="R589" s="290"/>
      <c r="S589" s="288"/>
      <c r="T589" s="290"/>
      <c r="U589" s="288"/>
      <c r="V589" s="288"/>
      <c r="W589" s="291"/>
      <c r="X589" s="288"/>
      <c r="Y589" s="288"/>
      <c r="Z589" s="288"/>
      <c r="AA589" s="288"/>
      <c r="AB589" s="288"/>
      <c r="AC589" s="288"/>
      <c r="AD589" s="288"/>
      <c r="AE589" s="288"/>
      <c r="AF589" s="287"/>
      <c r="AG589" s="292"/>
      <c r="AH589" s="292"/>
      <c r="AI589" s="292"/>
      <c r="AJ589" s="292"/>
      <c r="AK589" s="292"/>
      <c r="AL589" s="292"/>
      <c r="AM589" s="293"/>
      <c r="AN589" s="34" t="s">
        <v>2869</v>
      </c>
      <c r="AO589" s="35" t="s">
        <v>2869</v>
      </c>
      <c r="AP589" s="36"/>
      <c r="AQ589" s="37"/>
      <c r="AR589" s="37"/>
      <c r="AS589" s="50"/>
      <c r="AT589" s="39" t="b">
        <v>0</v>
      </c>
      <c r="AU589" s="51" t="b">
        <v>0</v>
      </c>
      <c r="AV589" s="51" t="b">
        <v>0</v>
      </c>
      <c r="AW589" s="40"/>
    </row>
    <row r="590">
      <c r="A590" s="41"/>
      <c r="B590" s="280" t="s">
        <v>2869</v>
      </c>
      <c r="C590" s="287"/>
      <c r="D590" s="287"/>
      <c r="E590" s="288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9"/>
      <c r="Q590" s="290"/>
      <c r="R590" s="290"/>
      <c r="S590" s="288"/>
      <c r="T590" s="290"/>
      <c r="U590" s="288"/>
      <c r="V590" s="288"/>
      <c r="W590" s="291"/>
      <c r="X590" s="288"/>
      <c r="Y590" s="288"/>
      <c r="Z590" s="288"/>
      <c r="AA590" s="288"/>
      <c r="AB590" s="288"/>
      <c r="AC590" s="288"/>
      <c r="AD590" s="288"/>
      <c r="AE590" s="288"/>
      <c r="AF590" s="287"/>
      <c r="AG590" s="292"/>
      <c r="AH590" s="292"/>
      <c r="AI590" s="292"/>
      <c r="AJ590" s="292"/>
      <c r="AK590" s="292"/>
      <c r="AL590" s="292"/>
      <c r="AM590" s="294"/>
      <c r="AN590" s="34" t="s">
        <v>2869</v>
      </c>
      <c r="AO590" s="35" t="s">
        <v>2869</v>
      </c>
      <c r="AP590" s="36"/>
      <c r="AQ590" s="37"/>
      <c r="AR590" s="37"/>
      <c r="AS590" s="50"/>
      <c r="AT590" s="39" t="b">
        <v>0</v>
      </c>
      <c r="AU590" s="51" t="b">
        <v>0</v>
      </c>
      <c r="AV590" s="51" t="b">
        <v>0</v>
      </c>
      <c r="AW590" s="40"/>
    </row>
    <row r="591">
      <c r="A591" s="41"/>
      <c r="B591" s="280" t="s">
        <v>2869</v>
      </c>
      <c r="C591" s="287"/>
      <c r="D591" s="287"/>
      <c r="E591" s="288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9"/>
      <c r="Q591" s="290"/>
      <c r="R591" s="290"/>
      <c r="S591" s="288"/>
      <c r="T591" s="290"/>
      <c r="U591" s="288"/>
      <c r="V591" s="288"/>
      <c r="W591" s="291"/>
      <c r="X591" s="288"/>
      <c r="Y591" s="288"/>
      <c r="Z591" s="288"/>
      <c r="AA591" s="288"/>
      <c r="AB591" s="288"/>
      <c r="AC591" s="288"/>
      <c r="AD591" s="288"/>
      <c r="AE591" s="288"/>
      <c r="AF591" s="287"/>
      <c r="AG591" s="292"/>
      <c r="AH591" s="292"/>
      <c r="AI591" s="292"/>
      <c r="AJ591" s="292"/>
      <c r="AK591" s="292"/>
      <c r="AL591" s="292"/>
      <c r="AM591" s="293"/>
      <c r="AN591" s="34" t="s">
        <v>2869</v>
      </c>
      <c r="AO591" s="35" t="s">
        <v>2869</v>
      </c>
      <c r="AP591" s="36"/>
      <c r="AQ591" s="37"/>
      <c r="AR591" s="37"/>
      <c r="AS591" s="50"/>
      <c r="AT591" s="39" t="b">
        <v>0</v>
      </c>
      <c r="AU591" s="51" t="b">
        <v>0</v>
      </c>
      <c r="AV591" s="51" t="b">
        <v>0</v>
      </c>
      <c r="AW591" s="40"/>
    </row>
    <row r="592">
      <c r="A592" s="41"/>
      <c r="B592" s="280" t="s">
        <v>2869</v>
      </c>
      <c r="C592" s="287"/>
      <c r="D592" s="287"/>
      <c r="E592" s="288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9"/>
      <c r="Q592" s="290"/>
      <c r="R592" s="290"/>
      <c r="S592" s="288"/>
      <c r="T592" s="290"/>
      <c r="U592" s="288"/>
      <c r="V592" s="288"/>
      <c r="W592" s="291"/>
      <c r="X592" s="288"/>
      <c r="Y592" s="288"/>
      <c r="Z592" s="288"/>
      <c r="AA592" s="288"/>
      <c r="AB592" s="288"/>
      <c r="AC592" s="288"/>
      <c r="AD592" s="288"/>
      <c r="AE592" s="288"/>
      <c r="AF592" s="287"/>
      <c r="AG592" s="292"/>
      <c r="AH592" s="292"/>
      <c r="AI592" s="292"/>
      <c r="AJ592" s="292"/>
      <c r="AK592" s="292"/>
      <c r="AL592" s="292"/>
      <c r="AM592" s="294"/>
      <c r="AN592" s="34" t="s">
        <v>2869</v>
      </c>
      <c r="AO592" s="35" t="s">
        <v>2869</v>
      </c>
      <c r="AP592" s="36"/>
      <c r="AQ592" s="37"/>
      <c r="AR592" s="37"/>
      <c r="AS592" s="50"/>
      <c r="AT592" s="39" t="b">
        <v>0</v>
      </c>
      <c r="AU592" s="51" t="b">
        <v>0</v>
      </c>
      <c r="AV592" s="51" t="b">
        <v>0</v>
      </c>
      <c r="AW592" s="40"/>
    </row>
    <row r="593">
      <c r="A593" s="41"/>
      <c r="B593" s="280" t="s">
        <v>2869</v>
      </c>
      <c r="C593" s="287"/>
      <c r="D593" s="287"/>
      <c r="E593" s="288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9"/>
      <c r="Q593" s="290"/>
      <c r="R593" s="290"/>
      <c r="S593" s="288"/>
      <c r="T593" s="290"/>
      <c r="U593" s="288"/>
      <c r="V593" s="288"/>
      <c r="W593" s="291"/>
      <c r="X593" s="288"/>
      <c r="Y593" s="288"/>
      <c r="Z593" s="288"/>
      <c r="AA593" s="288"/>
      <c r="AB593" s="288"/>
      <c r="AC593" s="288"/>
      <c r="AD593" s="288"/>
      <c r="AE593" s="288"/>
      <c r="AF593" s="287"/>
      <c r="AG593" s="292"/>
      <c r="AH593" s="292"/>
      <c r="AI593" s="292"/>
      <c r="AJ593" s="292"/>
      <c r="AK593" s="292"/>
      <c r="AL593" s="292"/>
      <c r="AM593" s="293"/>
      <c r="AN593" s="34" t="s">
        <v>2869</v>
      </c>
      <c r="AO593" s="35" t="s">
        <v>2869</v>
      </c>
      <c r="AP593" s="36"/>
      <c r="AQ593" s="37"/>
      <c r="AR593" s="37"/>
      <c r="AS593" s="50"/>
      <c r="AT593" s="39" t="b">
        <v>0</v>
      </c>
      <c r="AU593" s="51" t="b">
        <v>0</v>
      </c>
      <c r="AV593" s="51" t="b">
        <v>0</v>
      </c>
      <c r="AW593" s="40"/>
    </row>
    <row r="594">
      <c r="A594" s="41"/>
      <c r="B594" s="280" t="s">
        <v>2869</v>
      </c>
      <c r="C594" s="287"/>
      <c r="D594" s="287"/>
      <c r="E594" s="288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9"/>
      <c r="Q594" s="290"/>
      <c r="R594" s="290"/>
      <c r="S594" s="288"/>
      <c r="T594" s="290"/>
      <c r="U594" s="288"/>
      <c r="V594" s="288"/>
      <c r="W594" s="291"/>
      <c r="X594" s="288"/>
      <c r="Y594" s="288"/>
      <c r="Z594" s="288"/>
      <c r="AA594" s="288"/>
      <c r="AB594" s="288"/>
      <c r="AC594" s="288"/>
      <c r="AD594" s="288"/>
      <c r="AE594" s="288"/>
      <c r="AF594" s="287"/>
      <c r="AG594" s="292"/>
      <c r="AH594" s="292"/>
      <c r="AI594" s="292"/>
      <c r="AJ594" s="292"/>
      <c r="AK594" s="292"/>
      <c r="AL594" s="292"/>
      <c r="AM594" s="294"/>
      <c r="AN594" s="34" t="s">
        <v>2869</v>
      </c>
      <c r="AO594" s="35" t="s">
        <v>2869</v>
      </c>
      <c r="AP594" s="36"/>
      <c r="AQ594" s="37"/>
      <c r="AR594" s="37"/>
      <c r="AS594" s="50"/>
      <c r="AT594" s="39" t="b">
        <v>0</v>
      </c>
      <c r="AU594" s="51" t="b">
        <v>0</v>
      </c>
      <c r="AV594" s="51" t="b">
        <v>0</v>
      </c>
      <c r="AW594" s="40"/>
    </row>
    <row r="595">
      <c r="A595" s="41"/>
      <c r="B595" s="280" t="s">
        <v>2869</v>
      </c>
      <c r="C595" s="287"/>
      <c r="D595" s="287"/>
      <c r="E595" s="288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9"/>
      <c r="Q595" s="290"/>
      <c r="R595" s="290"/>
      <c r="S595" s="288"/>
      <c r="T595" s="290"/>
      <c r="U595" s="288"/>
      <c r="V595" s="288"/>
      <c r="W595" s="291"/>
      <c r="X595" s="288"/>
      <c r="Y595" s="288"/>
      <c r="Z595" s="288"/>
      <c r="AA595" s="288"/>
      <c r="AB595" s="288"/>
      <c r="AC595" s="288"/>
      <c r="AD595" s="288"/>
      <c r="AE595" s="288"/>
      <c r="AF595" s="287"/>
      <c r="AG595" s="292"/>
      <c r="AH595" s="292"/>
      <c r="AI595" s="292"/>
      <c r="AJ595" s="292"/>
      <c r="AK595" s="292"/>
      <c r="AL595" s="292"/>
      <c r="AM595" s="293"/>
      <c r="AN595" s="34" t="s">
        <v>2869</v>
      </c>
      <c r="AO595" s="35" t="s">
        <v>2869</v>
      </c>
      <c r="AP595" s="36"/>
      <c r="AQ595" s="37"/>
      <c r="AR595" s="37"/>
      <c r="AS595" s="50"/>
      <c r="AT595" s="39" t="b">
        <v>0</v>
      </c>
      <c r="AU595" s="51" t="b">
        <v>0</v>
      </c>
      <c r="AV595" s="51" t="b">
        <v>0</v>
      </c>
      <c r="AW595" s="40"/>
    </row>
    <row r="596">
      <c r="A596" s="41"/>
      <c r="B596" s="280" t="s">
        <v>2869</v>
      </c>
      <c r="C596" s="287"/>
      <c r="D596" s="287"/>
      <c r="E596" s="288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9"/>
      <c r="Q596" s="290"/>
      <c r="R596" s="290"/>
      <c r="S596" s="288"/>
      <c r="T596" s="290"/>
      <c r="U596" s="288"/>
      <c r="V596" s="288"/>
      <c r="W596" s="291"/>
      <c r="X596" s="288"/>
      <c r="Y596" s="288"/>
      <c r="Z596" s="288"/>
      <c r="AA596" s="288"/>
      <c r="AB596" s="288"/>
      <c r="AC596" s="288"/>
      <c r="AD596" s="288"/>
      <c r="AE596" s="288"/>
      <c r="AF596" s="287"/>
      <c r="AG596" s="292"/>
      <c r="AH596" s="292"/>
      <c r="AI596" s="292"/>
      <c r="AJ596" s="292"/>
      <c r="AK596" s="292"/>
      <c r="AL596" s="292"/>
      <c r="AM596" s="294"/>
      <c r="AN596" s="34" t="s">
        <v>2869</v>
      </c>
      <c r="AO596" s="35" t="s">
        <v>2869</v>
      </c>
      <c r="AP596" s="36"/>
      <c r="AQ596" s="37"/>
      <c r="AR596" s="37"/>
      <c r="AS596" s="50"/>
      <c r="AT596" s="39" t="b">
        <v>0</v>
      </c>
      <c r="AU596" s="51" t="b">
        <v>0</v>
      </c>
      <c r="AV596" s="51" t="b">
        <v>0</v>
      </c>
      <c r="AW596" s="40"/>
    </row>
    <row r="597">
      <c r="A597" s="41"/>
      <c r="B597" s="280" t="s">
        <v>2869</v>
      </c>
      <c r="C597" s="287"/>
      <c r="D597" s="287"/>
      <c r="E597" s="288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9"/>
      <c r="Q597" s="290"/>
      <c r="R597" s="290"/>
      <c r="S597" s="288"/>
      <c r="T597" s="290"/>
      <c r="U597" s="288"/>
      <c r="V597" s="288"/>
      <c r="W597" s="291"/>
      <c r="X597" s="288"/>
      <c r="Y597" s="288"/>
      <c r="Z597" s="288"/>
      <c r="AA597" s="288"/>
      <c r="AB597" s="288"/>
      <c r="AC597" s="288"/>
      <c r="AD597" s="288"/>
      <c r="AE597" s="288"/>
      <c r="AF597" s="287"/>
      <c r="AG597" s="292"/>
      <c r="AH597" s="292"/>
      <c r="AI597" s="292"/>
      <c r="AJ597" s="292"/>
      <c r="AK597" s="292"/>
      <c r="AL597" s="292"/>
      <c r="AM597" s="293"/>
      <c r="AN597" s="34" t="s">
        <v>2869</v>
      </c>
      <c r="AO597" s="35" t="s">
        <v>2869</v>
      </c>
      <c r="AP597" s="36"/>
      <c r="AQ597" s="37"/>
      <c r="AR597" s="37"/>
      <c r="AS597" s="50"/>
      <c r="AT597" s="39" t="b">
        <v>0</v>
      </c>
      <c r="AU597" s="51" t="b">
        <v>0</v>
      </c>
      <c r="AV597" s="51" t="b">
        <v>0</v>
      </c>
      <c r="AW597" s="40"/>
    </row>
    <row r="598">
      <c r="A598" s="41"/>
      <c r="B598" s="280" t="s">
        <v>2869</v>
      </c>
      <c r="C598" s="287"/>
      <c r="D598" s="287"/>
      <c r="E598" s="288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9"/>
      <c r="Q598" s="290"/>
      <c r="R598" s="290"/>
      <c r="S598" s="288"/>
      <c r="T598" s="290"/>
      <c r="U598" s="288"/>
      <c r="V598" s="288"/>
      <c r="W598" s="291"/>
      <c r="X598" s="288"/>
      <c r="Y598" s="288"/>
      <c r="Z598" s="288"/>
      <c r="AA598" s="288"/>
      <c r="AB598" s="288"/>
      <c r="AC598" s="288"/>
      <c r="AD598" s="288"/>
      <c r="AE598" s="288"/>
      <c r="AF598" s="287"/>
      <c r="AG598" s="292"/>
      <c r="AH598" s="292"/>
      <c r="AI598" s="292"/>
      <c r="AJ598" s="292"/>
      <c r="AK598" s="292"/>
      <c r="AL598" s="292"/>
      <c r="AM598" s="294"/>
      <c r="AN598" s="34" t="s">
        <v>2869</v>
      </c>
      <c r="AO598" s="35" t="s">
        <v>2869</v>
      </c>
      <c r="AP598" s="36"/>
      <c r="AQ598" s="37"/>
      <c r="AR598" s="37"/>
      <c r="AS598" s="50"/>
      <c r="AT598" s="39" t="b">
        <v>0</v>
      </c>
      <c r="AU598" s="51" t="b">
        <v>0</v>
      </c>
      <c r="AV598" s="51" t="b">
        <v>0</v>
      </c>
      <c r="AW598" s="40"/>
    </row>
    <row r="599">
      <c r="A599" s="278"/>
      <c r="B599" s="280" t="s">
        <v>2869</v>
      </c>
      <c r="C599" s="287"/>
      <c r="D599" s="287"/>
      <c r="E599" s="288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9"/>
      <c r="Q599" s="290"/>
      <c r="R599" s="290"/>
      <c r="S599" s="288"/>
      <c r="T599" s="290"/>
      <c r="U599" s="288"/>
      <c r="V599" s="288"/>
      <c r="W599" s="291"/>
      <c r="X599" s="288"/>
      <c r="Y599" s="288"/>
      <c r="Z599" s="288"/>
      <c r="AA599" s="288"/>
      <c r="AB599" s="288"/>
      <c r="AC599" s="288"/>
      <c r="AD599" s="288"/>
      <c r="AE599" s="288"/>
      <c r="AF599" s="287"/>
      <c r="AG599" s="292"/>
      <c r="AH599" s="292"/>
      <c r="AI599" s="292"/>
      <c r="AJ599" s="292"/>
      <c r="AK599" s="292"/>
      <c r="AL599" s="292"/>
      <c r="AM599" s="293"/>
      <c r="AN599" s="34" t="s">
        <v>2869</v>
      </c>
      <c r="AO599" s="35" t="s">
        <v>2869</v>
      </c>
      <c r="AP599" s="36"/>
      <c r="AQ599" s="37"/>
      <c r="AR599" s="37"/>
      <c r="AS599" s="50"/>
      <c r="AT599" s="39" t="b">
        <v>0</v>
      </c>
      <c r="AU599" s="51" t="b">
        <v>0</v>
      </c>
      <c r="AV599" s="51" t="b">
        <v>0</v>
      </c>
      <c r="AW599" s="40"/>
    </row>
    <row r="600">
      <c r="A600" s="41"/>
      <c r="B600" s="280" t="s">
        <v>2869</v>
      </c>
      <c r="C600" s="287"/>
      <c r="D600" s="287"/>
      <c r="E600" s="288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9"/>
      <c r="Q600" s="290"/>
      <c r="R600" s="290"/>
      <c r="S600" s="288"/>
      <c r="T600" s="290"/>
      <c r="U600" s="288"/>
      <c r="V600" s="288"/>
      <c r="W600" s="291"/>
      <c r="X600" s="288"/>
      <c r="Y600" s="288"/>
      <c r="Z600" s="288"/>
      <c r="AA600" s="288"/>
      <c r="AB600" s="288"/>
      <c r="AC600" s="288"/>
      <c r="AD600" s="288"/>
      <c r="AE600" s="288"/>
      <c r="AF600" s="287"/>
      <c r="AG600" s="292"/>
      <c r="AH600" s="292"/>
      <c r="AI600" s="292"/>
      <c r="AJ600" s="292"/>
      <c r="AK600" s="292"/>
      <c r="AL600" s="292"/>
      <c r="AM600" s="294"/>
      <c r="AN600" s="34" t="s">
        <v>2869</v>
      </c>
      <c r="AO600" s="35" t="s">
        <v>2869</v>
      </c>
      <c r="AP600" s="36"/>
      <c r="AQ600" s="37"/>
      <c r="AR600" s="37"/>
      <c r="AS600" s="50"/>
      <c r="AT600" s="39" t="b">
        <v>0</v>
      </c>
      <c r="AU600" s="51" t="b">
        <v>0</v>
      </c>
      <c r="AV600" s="51" t="b">
        <v>0</v>
      </c>
      <c r="AW600" s="40"/>
    </row>
    <row r="601">
      <c r="A601" s="41"/>
      <c r="B601" s="280" t="s">
        <v>2869</v>
      </c>
      <c r="C601" s="287"/>
      <c r="D601" s="287"/>
      <c r="E601" s="288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9"/>
      <c r="Q601" s="290"/>
      <c r="R601" s="290"/>
      <c r="S601" s="288"/>
      <c r="T601" s="290"/>
      <c r="U601" s="288"/>
      <c r="V601" s="288"/>
      <c r="W601" s="291"/>
      <c r="X601" s="288"/>
      <c r="Y601" s="288"/>
      <c r="Z601" s="288"/>
      <c r="AA601" s="288"/>
      <c r="AB601" s="288"/>
      <c r="AC601" s="288"/>
      <c r="AD601" s="288"/>
      <c r="AE601" s="288"/>
      <c r="AF601" s="287"/>
      <c r="AG601" s="292"/>
      <c r="AH601" s="292"/>
      <c r="AI601" s="292"/>
      <c r="AJ601" s="292"/>
      <c r="AK601" s="292"/>
      <c r="AL601" s="292"/>
      <c r="AM601" s="294"/>
      <c r="AN601" s="34" t="s">
        <v>2869</v>
      </c>
      <c r="AO601" s="35" t="s">
        <v>2869</v>
      </c>
      <c r="AP601" s="36"/>
      <c r="AQ601" s="37"/>
      <c r="AR601" s="37"/>
      <c r="AS601" s="50"/>
      <c r="AT601" s="39" t="b">
        <v>0</v>
      </c>
      <c r="AU601" s="51" t="b">
        <v>0</v>
      </c>
      <c r="AV601" s="51" t="b">
        <v>0</v>
      </c>
      <c r="AW601" s="40"/>
    </row>
    <row r="602">
      <c r="A602" s="41"/>
      <c r="B602" s="280" t="s">
        <v>2869</v>
      </c>
      <c r="C602" s="287"/>
      <c r="D602" s="287"/>
      <c r="E602" s="288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9"/>
      <c r="Q602" s="290"/>
      <c r="R602" s="290"/>
      <c r="S602" s="288"/>
      <c r="T602" s="290"/>
      <c r="U602" s="288"/>
      <c r="V602" s="288"/>
      <c r="W602" s="291"/>
      <c r="X602" s="288"/>
      <c r="Y602" s="288"/>
      <c r="Z602" s="288"/>
      <c r="AA602" s="288"/>
      <c r="AB602" s="288"/>
      <c r="AC602" s="288"/>
      <c r="AD602" s="288"/>
      <c r="AE602" s="288"/>
      <c r="AF602" s="287"/>
      <c r="AG602" s="292"/>
      <c r="AH602" s="292"/>
      <c r="AI602" s="292"/>
      <c r="AJ602" s="292"/>
      <c r="AK602" s="292"/>
      <c r="AL602" s="292"/>
      <c r="AM602" s="293"/>
      <c r="AN602" s="34" t="s">
        <v>2869</v>
      </c>
      <c r="AO602" s="35" t="s">
        <v>2869</v>
      </c>
      <c r="AP602" s="36"/>
      <c r="AQ602" s="37"/>
      <c r="AR602" s="37"/>
      <c r="AS602" s="50"/>
      <c r="AT602" s="39" t="b">
        <v>0</v>
      </c>
      <c r="AU602" s="51" t="b">
        <v>0</v>
      </c>
      <c r="AV602" s="51" t="b">
        <v>0</v>
      </c>
      <c r="AW602" s="40"/>
    </row>
    <row r="603">
      <c r="A603" s="41"/>
      <c r="B603" s="280" t="s">
        <v>2869</v>
      </c>
      <c r="C603" s="287"/>
      <c r="D603" s="287"/>
      <c r="E603" s="288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9"/>
      <c r="Q603" s="290"/>
      <c r="R603" s="290"/>
      <c r="S603" s="288"/>
      <c r="T603" s="290"/>
      <c r="U603" s="288"/>
      <c r="V603" s="288"/>
      <c r="W603" s="291"/>
      <c r="X603" s="288"/>
      <c r="Y603" s="288"/>
      <c r="Z603" s="288"/>
      <c r="AA603" s="288"/>
      <c r="AB603" s="288"/>
      <c r="AC603" s="288"/>
      <c r="AD603" s="288"/>
      <c r="AE603" s="288"/>
      <c r="AF603" s="287"/>
      <c r="AG603" s="292"/>
      <c r="AH603" s="292"/>
      <c r="AI603" s="292"/>
      <c r="AJ603" s="292"/>
      <c r="AK603" s="292"/>
      <c r="AL603" s="292"/>
      <c r="AM603" s="294"/>
      <c r="AN603" s="34" t="s">
        <v>2869</v>
      </c>
      <c r="AO603" s="35" t="s">
        <v>2869</v>
      </c>
      <c r="AP603" s="36"/>
      <c r="AQ603" s="37"/>
      <c r="AR603" s="37"/>
      <c r="AS603" s="50"/>
      <c r="AT603" s="39" t="b">
        <v>0</v>
      </c>
      <c r="AU603" s="51" t="b">
        <v>0</v>
      </c>
      <c r="AV603" s="51" t="b">
        <v>0</v>
      </c>
      <c r="AW603" s="40"/>
    </row>
    <row r="604">
      <c r="A604" s="41"/>
      <c r="B604" s="280" t="s">
        <v>2869</v>
      </c>
      <c r="C604" s="287"/>
      <c r="D604" s="287"/>
      <c r="E604" s="288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9"/>
      <c r="Q604" s="290"/>
      <c r="R604" s="290"/>
      <c r="S604" s="288"/>
      <c r="T604" s="290"/>
      <c r="U604" s="288"/>
      <c r="V604" s="288"/>
      <c r="W604" s="291"/>
      <c r="X604" s="288"/>
      <c r="Y604" s="288"/>
      <c r="Z604" s="288"/>
      <c r="AA604" s="288"/>
      <c r="AB604" s="288"/>
      <c r="AC604" s="288"/>
      <c r="AD604" s="288"/>
      <c r="AE604" s="288"/>
      <c r="AF604" s="287"/>
      <c r="AG604" s="292"/>
      <c r="AH604" s="292"/>
      <c r="AI604" s="292"/>
      <c r="AJ604" s="292"/>
      <c r="AK604" s="292"/>
      <c r="AL604" s="292"/>
      <c r="AM604" s="293"/>
      <c r="AN604" s="34" t="s">
        <v>2869</v>
      </c>
      <c r="AO604" s="35" t="s">
        <v>2869</v>
      </c>
      <c r="AP604" s="36"/>
      <c r="AQ604" s="37"/>
      <c r="AR604" s="37"/>
      <c r="AS604" s="50"/>
      <c r="AT604" s="39" t="b">
        <v>0</v>
      </c>
      <c r="AU604" s="51" t="b">
        <v>0</v>
      </c>
      <c r="AV604" s="51" t="b">
        <v>0</v>
      </c>
      <c r="AW604" s="40"/>
    </row>
    <row r="605">
      <c r="A605" s="41"/>
      <c r="B605" s="280" t="s">
        <v>2869</v>
      </c>
      <c r="C605" s="287"/>
      <c r="D605" s="287"/>
      <c r="E605" s="288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9"/>
      <c r="Q605" s="290"/>
      <c r="R605" s="290"/>
      <c r="S605" s="288"/>
      <c r="T605" s="290"/>
      <c r="U605" s="288"/>
      <c r="V605" s="288"/>
      <c r="W605" s="291"/>
      <c r="X605" s="288"/>
      <c r="Y605" s="288"/>
      <c r="Z605" s="288"/>
      <c r="AA605" s="288"/>
      <c r="AB605" s="288"/>
      <c r="AC605" s="288"/>
      <c r="AD605" s="288"/>
      <c r="AE605" s="288"/>
      <c r="AF605" s="287"/>
      <c r="AG605" s="292"/>
      <c r="AH605" s="292"/>
      <c r="AI605" s="292"/>
      <c r="AJ605" s="292"/>
      <c r="AK605" s="292"/>
      <c r="AL605" s="292"/>
      <c r="AM605" s="294"/>
      <c r="AN605" s="34" t="s">
        <v>2869</v>
      </c>
      <c r="AO605" s="35" t="s">
        <v>2869</v>
      </c>
      <c r="AP605" s="36"/>
      <c r="AQ605" s="37"/>
      <c r="AR605" s="37"/>
      <c r="AS605" s="50"/>
      <c r="AT605" s="39" t="b">
        <v>0</v>
      </c>
      <c r="AU605" s="51" t="b">
        <v>0</v>
      </c>
      <c r="AV605" s="51" t="b">
        <v>0</v>
      </c>
      <c r="AW605" s="40"/>
    </row>
    <row r="606">
      <c r="A606" s="41"/>
      <c r="B606" s="280" t="s">
        <v>2869</v>
      </c>
      <c r="C606" s="287"/>
      <c r="D606" s="287"/>
      <c r="E606" s="288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9"/>
      <c r="Q606" s="290"/>
      <c r="R606" s="290"/>
      <c r="S606" s="288"/>
      <c r="T606" s="290"/>
      <c r="U606" s="288"/>
      <c r="V606" s="288"/>
      <c r="W606" s="291"/>
      <c r="X606" s="288"/>
      <c r="Y606" s="288"/>
      <c r="Z606" s="288"/>
      <c r="AA606" s="288"/>
      <c r="AB606" s="288"/>
      <c r="AC606" s="288"/>
      <c r="AD606" s="288"/>
      <c r="AE606" s="288"/>
      <c r="AF606" s="287"/>
      <c r="AG606" s="292"/>
      <c r="AH606" s="292"/>
      <c r="AI606" s="292"/>
      <c r="AJ606" s="292"/>
      <c r="AK606" s="292"/>
      <c r="AL606" s="292"/>
      <c r="AM606" s="293"/>
      <c r="AN606" s="34" t="s">
        <v>2869</v>
      </c>
      <c r="AO606" s="35" t="s">
        <v>2869</v>
      </c>
      <c r="AP606" s="36"/>
      <c r="AQ606" s="37"/>
      <c r="AR606" s="37"/>
      <c r="AS606" s="50"/>
      <c r="AT606" s="39" t="b">
        <v>0</v>
      </c>
      <c r="AU606" s="51" t="b">
        <v>0</v>
      </c>
      <c r="AV606" s="51" t="b">
        <v>0</v>
      </c>
      <c r="AW606" s="40"/>
    </row>
    <row r="607">
      <c r="A607" s="41"/>
      <c r="B607" s="280" t="s">
        <v>2869</v>
      </c>
      <c r="C607" s="287"/>
      <c r="D607" s="287"/>
      <c r="E607" s="288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9"/>
      <c r="Q607" s="290"/>
      <c r="R607" s="290"/>
      <c r="S607" s="288"/>
      <c r="T607" s="290"/>
      <c r="U607" s="288"/>
      <c r="V607" s="288"/>
      <c r="W607" s="291"/>
      <c r="X607" s="288"/>
      <c r="Y607" s="288"/>
      <c r="Z607" s="288"/>
      <c r="AA607" s="288"/>
      <c r="AB607" s="288"/>
      <c r="AC607" s="288"/>
      <c r="AD607" s="288"/>
      <c r="AE607" s="288"/>
      <c r="AF607" s="287"/>
      <c r="AG607" s="292"/>
      <c r="AH607" s="292"/>
      <c r="AI607" s="292"/>
      <c r="AJ607" s="292"/>
      <c r="AK607" s="292"/>
      <c r="AL607" s="292"/>
      <c r="AM607" s="294"/>
      <c r="AN607" s="34" t="s">
        <v>2869</v>
      </c>
      <c r="AO607" s="35" t="s">
        <v>2869</v>
      </c>
      <c r="AP607" s="36"/>
      <c r="AQ607" s="37"/>
      <c r="AR607" s="37"/>
      <c r="AS607" s="50"/>
      <c r="AT607" s="39" t="b">
        <v>0</v>
      </c>
      <c r="AU607" s="51" t="b">
        <v>0</v>
      </c>
      <c r="AV607" s="51" t="b">
        <v>0</v>
      </c>
      <c r="AW607" s="40"/>
    </row>
    <row r="608">
      <c r="A608" s="41"/>
      <c r="B608" s="280" t="s">
        <v>2869</v>
      </c>
      <c r="C608" s="287"/>
      <c r="D608" s="287"/>
      <c r="E608" s="288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9"/>
      <c r="Q608" s="290"/>
      <c r="R608" s="290"/>
      <c r="S608" s="288"/>
      <c r="T608" s="290"/>
      <c r="U608" s="288"/>
      <c r="V608" s="288"/>
      <c r="W608" s="291"/>
      <c r="X608" s="288"/>
      <c r="Y608" s="288"/>
      <c r="Z608" s="288"/>
      <c r="AA608" s="288"/>
      <c r="AB608" s="288"/>
      <c r="AC608" s="288"/>
      <c r="AD608" s="288"/>
      <c r="AE608" s="288"/>
      <c r="AF608" s="287"/>
      <c r="AG608" s="292"/>
      <c r="AH608" s="292"/>
      <c r="AI608" s="292"/>
      <c r="AJ608" s="292"/>
      <c r="AK608" s="292"/>
      <c r="AL608" s="292"/>
      <c r="AM608" s="294"/>
      <c r="AN608" s="34" t="s">
        <v>2869</v>
      </c>
      <c r="AO608" s="35" t="s">
        <v>2869</v>
      </c>
      <c r="AP608" s="36"/>
      <c r="AQ608" s="37"/>
      <c r="AR608" s="37"/>
      <c r="AS608" s="50"/>
      <c r="AT608" s="39" t="b">
        <v>0</v>
      </c>
      <c r="AU608" s="51" t="b">
        <v>0</v>
      </c>
      <c r="AV608" s="51" t="b">
        <v>0</v>
      </c>
      <c r="AW608" s="40"/>
    </row>
    <row r="609">
      <c r="A609" s="41"/>
      <c r="B609" s="280" t="s">
        <v>2869</v>
      </c>
      <c r="C609" s="287"/>
      <c r="D609" s="287"/>
      <c r="E609" s="288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9"/>
      <c r="Q609" s="290"/>
      <c r="R609" s="290"/>
      <c r="S609" s="288"/>
      <c r="T609" s="290"/>
      <c r="U609" s="288"/>
      <c r="V609" s="288"/>
      <c r="W609" s="291"/>
      <c r="X609" s="288"/>
      <c r="Y609" s="288"/>
      <c r="Z609" s="288"/>
      <c r="AA609" s="288"/>
      <c r="AB609" s="288"/>
      <c r="AC609" s="288"/>
      <c r="AD609" s="288"/>
      <c r="AE609" s="288"/>
      <c r="AF609" s="287"/>
      <c r="AG609" s="292"/>
      <c r="AH609" s="292"/>
      <c r="AI609" s="292"/>
      <c r="AJ609" s="292"/>
      <c r="AK609" s="292"/>
      <c r="AL609" s="292"/>
      <c r="AM609" s="294"/>
      <c r="AN609" s="34" t="s">
        <v>2869</v>
      </c>
      <c r="AO609" s="35" t="s">
        <v>2869</v>
      </c>
      <c r="AP609" s="36"/>
      <c r="AQ609" s="37"/>
      <c r="AR609" s="37"/>
      <c r="AS609" s="50"/>
      <c r="AT609" s="39" t="b">
        <v>0</v>
      </c>
      <c r="AU609" s="51" t="b">
        <v>0</v>
      </c>
      <c r="AV609" s="51" t="b">
        <v>0</v>
      </c>
      <c r="AW609" s="40"/>
    </row>
    <row r="610">
      <c r="A610" s="41"/>
      <c r="B610" s="280" t="s">
        <v>2869</v>
      </c>
      <c r="C610" s="287"/>
      <c r="D610" s="287"/>
      <c r="E610" s="288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9"/>
      <c r="Q610" s="290"/>
      <c r="R610" s="290"/>
      <c r="S610" s="288"/>
      <c r="T610" s="290"/>
      <c r="U610" s="288"/>
      <c r="V610" s="288"/>
      <c r="W610" s="291"/>
      <c r="X610" s="288"/>
      <c r="Y610" s="288"/>
      <c r="Z610" s="288"/>
      <c r="AA610" s="288"/>
      <c r="AB610" s="288"/>
      <c r="AC610" s="288"/>
      <c r="AD610" s="288"/>
      <c r="AE610" s="288"/>
      <c r="AF610" s="287"/>
      <c r="AG610" s="292"/>
      <c r="AH610" s="292"/>
      <c r="AI610" s="292"/>
      <c r="AJ610" s="292"/>
      <c r="AK610" s="292"/>
      <c r="AL610" s="292"/>
      <c r="AM610" s="293"/>
      <c r="AN610" s="34" t="s">
        <v>2869</v>
      </c>
      <c r="AO610" s="35" t="s">
        <v>2869</v>
      </c>
      <c r="AP610" s="36"/>
      <c r="AQ610" s="37"/>
      <c r="AR610" s="37"/>
      <c r="AS610" s="50"/>
      <c r="AT610" s="39" t="b">
        <v>0</v>
      </c>
      <c r="AU610" s="51" t="b">
        <v>0</v>
      </c>
      <c r="AV610" s="51" t="b">
        <v>0</v>
      </c>
      <c r="AW610" s="40"/>
    </row>
    <row r="611">
      <c r="A611" s="41"/>
      <c r="B611" s="280" t="s">
        <v>2869</v>
      </c>
      <c r="C611" s="287"/>
      <c r="D611" s="287"/>
      <c r="E611" s="288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9"/>
      <c r="Q611" s="290"/>
      <c r="R611" s="290"/>
      <c r="S611" s="288"/>
      <c r="T611" s="290"/>
      <c r="U611" s="288"/>
      <c r="V611" s="288"/>
      <c r="W611" s="291"/>
      <c r="X611" s="288"/>
      <c r="Y611" s="288"/>
      <c r="Z611" s="288"/>
      <c r="AA611" s="288"/>
      <c r="AB611" s="288"/>
      <c r="AC611" s="288"/>
      <c r="AD611" s="288"/>
      <c r="AE611" s="288"/>
      <c r="AF611" s="287"/>
      <c r="AG611" s="292"/>
      <c r="AH611" s="292"/>
      <c r="AI611" s="292"/>
      <c r="AJ611" s="292"/>
      <c r="AK611" s="292"/>
      <c r="AL611" s="292"/>
      <c r="AM611" s="294"/>
      <c r="AN611" s="34" t="s">
        <v>2869</v>
      </c>
      <c r="AO611" s="35" t="s">
        <v>2869</v>
      </c>
      <c r="AP611" s="36"/>
      <c r="AQ611" s="37"/>
      <c r="AR611" s="37"/>
      <c r="AS611" s="50"/>
      <c r="AT611" s="39" t="b">
        <v>0</v>
      </c>
      <c r="AU611" s="51" t="b">
        <v>0</v>
      </c>
      <c r="AV611" s="51" t="b">
        <v>0</v>
      </c>
      <c r="AW611" s="40"/>
    </row>
    <row r="612">
      <c r="A612" s="41"/>
      <c r="B612" s="280" t="s">
        <v>2869</v>
      </c>
      <c r="C612" s="287"/>
      <c r="D612" s="287"/>
      <c r="E612" s="288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9"/>
      <c r="Q612" s="290"/>
      <c r="R612" s="290"/>
      <c r="S612" s="288"/>
      <c r="T612" s="290"/>
      <c r="U612" s="288"/>
      <c r="V612" s="288"/>
      <c r="W612" s="291"/>
      <c r="X612" s="288"/>
      <c r="Y612" s="288"/>
      <c r="Z612" s="288"/>
      <c r="AA612" s="288"/>
      <c r="AB612" s="288"/>
      <c r="AC612" s="288"/>
      <c r="AD612" s="288"/>
      <c r="AE612" s="288"/>
      <c r="AF612" s="287"/>
      <c r="AG612" s="292"/>
      <c r="AH612" s="292"/>
      <c r="AI612" s="292"/>
      <c r="AJ612" s="292"/>
      <c r="AK612" s="292"/>
      <c r="AL612" s="292"/>
      <c r="AM612" s="294"/>
      <c r="AN612" s="34" t="s">
        <v>2869</v>
      </c>
      <c r="AO612" s="35" t="s">
        <v>2869</v>
      </c>
      <c r="AP612" s="36"/>
      <c r="AQ612" s="37"/>
      <c r="AR612" s="37"/>
      <c r="AS612" s="50"/>
      <c r="AT612" s="39" t="b">
        <v>0</v>
      </c>
      <c r="AU612" s="51" t="b">
        <v>0</v>
      </c>
      <c r="AV612" s="51" t="b">
        <v>0</v>
      </c>
      <c r="AW612" s="40"/>
    </row>
    <row r="613">
      <c r="A613" s="41"/>
      <c r="B613" s="280" t="s">
        <v>2869</v>
      </c>
      <c r="C613" s="287"/>
      <c r="D613" s="287"/>
      <c r="E613" s="288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9"/>
      <c r="Q613" s="290"/>
      <c r="R613" s="290"/>
      <c r="S613" s="288"/>
      <c r="T613" s="290"/>
      <c r="U613" s="288"/>
      <c r="V613" s="288"/>
      <c r="W613" s="291"/>
      <c r="X613" s="288"/>
      <c r="Y613" s="288"/>
      <c r="Z613" s="288"/>
      <c r="AA613" s="288"/>
      <c r="AB613" s="288"/>
      <c r="AC613" s="288"/>
      <c r="AD613" s="288"/>
      <c r="AE613" s="288"/>
      <c r="AF613" s="287"/>
      <c r="AG613" s="292"/>
      <c r="AH613" s="292"/>
      <c r="AI613" s="292"/>
      <c r="AJ613" s="292"/>
      <c r="AK613" s="292"/>
      <c r="AL613" s="292"/>
      <c r="AM613" s="294"/>
      <c r="AN613" s="34" t="s">
        <v>2869</v>
      </c>
      <c r="AO613" s="35" t="s">
        <v>2869</v>
      </c>
      <c r="AP613" s="36"/>
      <c r="AQ613" s="37"/>
      <c r="AR613" s="37"/>
      <c r="AS613" s="50"/>
      <c r="AT613" s="39" t="b">
        <v>0</v>
      </c>
      <c r="AU613" s="51" t="b">
        <v>0</v>
      </c>
      <c r="AV613" s="51" t="b">
        <v>0</v>
      </c>
      <c r="AW613" s="40"/>
    </row>
    <row r="614">
      <c r="A614" s="41"/>
      <c r="B614" s="280" t="s">
        <v>2869</v>
      </c>
      <c r="C614" s="287"/>
      <c r="D614" s="287"/>
      <c r="E614" s="288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9"/>
      <c r="Q614" s="290"/>
      <c r="R614" s="290"/>
      <c r="S614" s="288"/>
      <c r="T614" s="290"/>
      <c r="U614" s="288"/>
      <c r="V614" s="288"/>
      <c r="W614" s="291"/>
      <c r="X614" s="288"/>
      <c r="Y614" s="288"/>
      <c r="Z614" s="288"/>
      <c r="AA614" s="288"/>
      <c r="AB614" s="288"/>
      <c r="AC614" s="288"/>
      <c r="AD614" s="288"/>
      <c r="AE614" s="288"/>
      <c r="AF614" s="287"/>
      <c r="AG614" s="292"/>
      <c r="AH614" s="292"/>
      <c r="AI614" s="292"/>
      <c r="AJ614" s="292"/>
      <c r="AK614" s="292"/>
      <c r="AL614" s="292"/>
      <c r="AM614" s="293"/>
      <c r="AN614" s="34" t="s">
        <v>2869</v>
      </c>
      <c r="AO614" s="35" t="s">
        <v>2869</v>
      </c>
      <c r="AP614" s="36"/>
      <c r="AQ614" s="37"/>
      <c r="AR614" s="37"/>
      <c r="AS614" s="50"/>
      <c r="AT614" s="39" t="b">
        <v>0</v>
      </c>
      <c r="AU614" s="51" t="b">
        <v>0</v>
      </c>
      <c r="AV614" s="51" t="b">
        <v>0</v>
      </c>
      <c r="AW614" s="40"/>
    </row>
    <row r="615">
      <c r="A615" s="41"/>
      <c r="B615" s="280" t="s">
        <v>2869</v>
      </c>
      <c r="C615" s="287"/>
      <c r="D615" s="287"/>
      <c r="E615" s="288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9"/>
      <c r="Q615" s="290"/>
      <c r="R615" s="290"/>
      <c r="S615" s="288"/>
      <c r="T615" s="290"/>
      <c r="U615" s="288"/>
      <c r="V615" s="288"/>
      <c r="W615" s="291"/>
      <c r="X615" s="288"/>
      <c r="Y615" s="288"/>
      <c r="Z615" s="288"/>
      <c r="AA615" s="288"/>
      <c r="AB615" s="288"/>
      <c r="AC615" s="288"/>
      <c r="AD615" s="288"/>
      <c r="AE615" s="288"/>
      <c r="AF615" s="287"/>
      <c r="AG615" s="292"/>
      <c r="AH615" s="292"/>
      <c r="AI615" s="292"/>
      <c r="AJ615" s="292"/>
      <c r="AK615" s="292"/>
      <c r="AL615" s="292"/>
      <c r="AM615" s="294"/>
      <c r="AN615" s="34" t="s">
        <v>2869</v>
      </c>
      <c r="AO615" s="35" t="s">
        <v>2869</v>
      </c>
      <c r="AP615" s="36"/>
      <c r="AQ615" s="37"/>
      <c r="AR615" s="37"/>
      <c r="AS615" s="50"/>
      <c r="AT615" s="39" t="b">
        <v>0</v>
      </c>
      <c r="AU615" s="51" t="b">
        <v>0</v>
      </c>
      <c r="AV615" s="51" t="b">
        <v>0</v>
      </c>
      <c r="AW615" s="40"/>
    </row>
    <row r="616">
      <c r="A616" s="41"/>
      <c r="B616" s="280" t="s">
        <v>2869</v>
      </c>
      <c r="C616" s="287"/>
      <c r="D616" s="287"/>
      <c r="E616" s="288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9"/>
      <c r="Q616" s="290"/>
      <c r="R616" s="290"/>
      <c r="S616" s="288"/>
      <c r="T616" s="290"/>
      <c r="U616" s="288"/>
      <c r="V616" s="288"/>
      <c r="W616" s="291"/>
      <c r="X616" s="288"/>
      <c r="Y616" s="288"/>
      <c r="Z616" s="288"/>
      <c r="AA616" s="288"/>
      <c r="AB616" s="288"/>
      <c r="AC616" s="288"/>
      <c r="AD616" s="288"/>
      <c r="AE616" s="288"/>
      <c r="AF616" s="287"/>
      <c r="AG616" s="292"/>
      <c r="AH616" s="292"/>
      <c r="AI616" s="292"/>
      <c r="AJ616" s="292"/>
      <c r="AK616" s="292"/>
      <c r="AL616" s="292"/>
      <c r="AM616" s="294"/>
      <c r="AN616" s="34" t="s">
        <v>2869</v>
      </c>
      <c r="AO616" s="35" t="s">
        <v>2869</v>
      </c>
      <c r="AP616" s="36"/>
      <c r="AQ616" s="37"/>
      <c r="AR616" s="37"/>
      <c r="AS616" s="50"/>
      <c r="AT616" s="39" t="b">
        <v>0</v>
      </c>
      <c r="AU616" s="51" t="b">
        <v>0</v>
      </c>
      <c r="AV616" s="51" t="b">
        <v>0</v>
      </c>
      <c r="AW616" s="40"/>
    </row>
    <row r="617">
      <c r="A617" s="41"/>
      <c r="B617" s="280" t="s">
        <v>2869</v>
      </c>
      <c r="C617" s="287"/>
      <c r="D617" s="287"/>
      <c r="E617" s="288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9"/>
      <c r="Q617" s="290"/>
      <c r="R617" s="290"/>
      <c r="S617" s="288"/>
      <c r="T617" s="290"/>
      <c r="U617" s="288"/>
      <c r="V617" s="288"/>
      <c r="W617" s="291"/>
      <c r="X617" s="288"/>
      <c r="Y617" s="288"/>
      <c r="Z617" s="288"/>
      <c r="AA617" s="288"/>
      <c r="AB617" s="288"/>
      <c r="AC617" s="288"/>
      <c r="AD617" s="288"/>
      <c r="AE617" s="288"/>
      <c r="AF617" s="287"/>
      <c r="AG617" s="292"/>
      <c r="AH617" s="292"/>
      <c r="AI617" s="292"/>
      <c r="AJ617" s="292"/>
      <c r="AK617" s="292"/>
      <c r="AL617" s="292"/>
      <c r="AM617" s="294"/>
      <c r="AN617" s="34" t="s">
        <v>2869</v>
      </c>
      <c r="AO617" s="35" t="s">
        <v>2869</v>
      </c>
      <c r="AP617" s="36"/>
      <c r="AQ617" s="37"/>
      <c r="AR617" s="37"/>
      <c r="AS617" s="50"/>
      <c r="AT617" s="39" t="b">
        <v>0</v>
      </c>
      <c r="AU617" s="51" t="b">
        <v>0</v>
      </c>
      <c r="AV617" s="51" t="b">
        <v>0</v>
      </c>
      <c r="AW617" s="40"/>
    </row>
    <row r="618">
      <c r="A618" s="41"/>
      <c r="B618" s="280" t="s">
        <v>2869</v>
      </c>
      <c r="C618" s="287"/>
      <c r="D618" s="287"/>
      <c r="E618" s="288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9"/>
      <c r="Q618" s="290"/>
      <c r="R618" s="290"/>
      <c r="S618" s="288"/>
      <c r="T618" s="290"/>
      <c r="U618" s="288"/>
      <c r="V618" s="288"/>
      <c r="W618" s="291"/>
      <c r="X618" s="288"/>
      <c r="Y618" s="288"/>
      <c r="Z618" s="288"/>
      <c r="AA618" s="288"/>
      <c r="AB618" s="288"/>
      <c r="AC618" s="288"/>
      <c r="AD618" s="288"/>
      <c r="AE618" s="288"/>
      <c r="AF618" s="287"/>
      <c r="AG618" s="292"/>
      <c r="AH618" s="292"/>
      <c r="AI618" s="292"/>
      <c r="AJ618" s="292"/>
      <c r="AK618" s="292"/>
      <c r="AL618" s="292"/>
      <c r="AM618" s="293"/>
      <c r="AN618" s="34" t="s">
        <v>2869</v>
      </c>
      <c r="AO618" s="35" t="s">
        <v>2869</v>
      </c>
      <c r="AP618" s="36"/>
      <c r="AQ618" s="37"/>
      <c r="AR618" s="37"/>
      <c r="AS618" s="50"/>
      <c r="AT618" s="39" t="b">
        <v>0</v>
      </c>
      <c r="AU618" s="51" t="b">
        <v>0</v>
      </c>
      <c r="AV618" s="51" t="b">
        <v>0</v>
      </c>
      <c r="AW618" s="40"/>
    </row>
    <row r="619">
      <c r="A619" s="41"/>
      <c r="B619" s="280" t="s">
        <v>2869</v>
      </c>
      <c r="C619" s="287"/>
      <c r="D619" s="287"/>
      <c r="E619" s="288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9"/>
      <c r="Q619" s="290"/>
      <c r="R619" s="290"/>
      <c r="S619" s="288"/>
      <c r="T619" s="290"/>
      <c r="U619" s="288"/>
      <c r="V619" s="288"/>
      <c r="W619" s="291"/>
      <c r="X619" s="288"/>
      <c r="Y619" s="288"/>
      <c r="Z619" s="288"/>
      <c r="AA619" s="288"/>
      <c r="AB619" s="288"/>
      <c r="AC619" s="288"/>
      <c r="AD619" s="288"/>
      <c r="AE619" s="288"/>
      <c r="AF619" s="287"/>
      <c r="AG619" s="292"/>
      <c r="AH619" s="292"/>
      <c r="AI619" s="292"/>
      <c r="AJ619" s="292"/>
      <c r="AK619" s="292"/>
      <c r="AL619" s="292"/>
      <c r="AM619" s="294"/>
      <c r="AN619" s="34" t="s">
        <v>2869</v>
      </c>
      <c r="AO619" s="35" t="s">
        <v>2869</v>
      </c>
      <c r="AP619" s="36"/>
      <c r="AQ619" s="37"/>
      <c r="AR619" s="37"/>
      <c r="AS619" s="50"/>
      <c r="AT619" s="39" t="b">
        <v>0</v>
      </c>
      <c r="AU619" s="51" t="b">
        <v>0</v>
      </c>
      <c r="AV619" s="51" t="b">
        <v>0</v>
      </c>
      <c r="AW619" s="40"/>
    </row>
    <row r="620">
      <c r="A620" s="278"/>
      <c r="B620" s="280" t="s">
        <v>2869</v>
      </c>
      <c r="C620" s="287"/>
      <c r="D620" s="287"/>
      <c r="E620" s="288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9"/>
      <c r="Q620" s="290"/>
      <c r="R620" s="290"/>
      <c r="S620" s="288"/>
      <c r="T620" s="290"/>
      <c r="U620" s="288"/>
      <c r="V620" s="288"/>
      <c r="W620" s="291"/>
      <c r="X620" s="288"/>
      <c r="Y620" s="288"/>
      <c r="Z620" s="288"/>
      <c r="AA620" s="288"/>
      <c r="AB620" s="288"/>
      <c r="AC620" s="288"/>
      <c r="AD620" s="288"/>
      <c r="AE620" s="288"/>
      <c r="AF620" s="287"/>
      <c r="AG620" s="292"/>
      <c r="AH620" s="292"/>
      <c r="AI620" s="292"/>
      <c r="AJ620" s="292"/>
      <c r="AK620" s="292"/>
      <c r="AL620" s="292"/>
      <c r="AM620" s="293"/>
      <c r="AN620" s="34" t="s">
        <v>2869</v>
      </c>
      <c r="AO620" s="35" t="s">
        <v>2869</v>
      </c>
      <c r="AP620" s="36"/>
      <c r="AQ620" s="37"/>
      <c r="AR620" s="37"/>
      <c r="AS620" s="50"/>
      <c r="AT620" s="39" t="b">
        <v>0</v>
      </c>
      <c r="AU620" s="51" t="b">
        <v>0</v>
      </c>
      <c r="AV620" s="51" t="b">
        <v>0</v>
      </c>
      <c r="AW620" s="40"/>
    </row>
    <row r="621">
      <c r="A621" s="41"/>
      <c r="B621" s="280" t="s">
        <v>2869</v>
      </c>
      <c r="C621" s="287"/>
      <c r="D621" s="287"/>
      <c r="E621" s="288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9"/>
      <c r="Q621" s="290"/>
      <c r="R621" s="290"/>
      <c r="S621" s="288"/>
      <c r="T621" s="290"/>
      <c r="U621" s="288"/>
      <c r="V621" s="288"/>
      <c r="W621" s="291"/>
      <c r="X621" s="288"/>
      <c r="Y621" s="288"/>
      <c r="Z621" s="288"/>
      <c r="AA621" s="288"/>
      <c r="AB621" s="288"/>
      <c r="AC621" s="288"/>
      <c r="AD621" s="288"/>
      <c r="AE621" s="288"/>
      <c r="AF621" s="287"/>
      <c r="AG621" s="292"/>
      <c r="AH621" s="292"/>
      <c r="AI621" s="292"/>
      <c r="AJ621" s="292"/>
      <c r="AK621" s="292"/>
      <c r="AL621" s="292"/>
      <c r="AM621" s="294"/>
      <c r="AN621" s="34" t="s">
        <v>2869</v>
      </c>
      <c r="AO621" s="35" t="s">
        <v>2869</v>
      </c>
      <c r="AP621" s="36"/>
      <c r="AQ621" s="37"/>
      <c r="AR621" s="37"/>
      <c r="AS621" s="50"/>
      <c r="AT621" s="39" t="b">
        <v>0</v>
      </c>
      <c r="AU621" s="51" t="b">
        <v>0</v>
      </c>
      <c r="AV621" s="51" t="b">
        <v>0</v>
      </c>
      <c r="AW621" s="40"/>
    </row>
    <row r="622">
      <c r="A622" s="278"/>
      <c r="B622" s="280" t="s">
        <v>2869</v>
      </c>
      <c r="C622" s="287"/>
      <c r="D622" s="287"/>
      <c r="E622" s="288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9"/>
      <c r="Q622" s="290"/>
      <c r="R622" s="290"/>
      <c r="S622" s="288"/>
      <c r="T622" s="290"/>
      <c r="U622" s="288"/>
      <c r="V622" s="288"/>
      <c r="W622" s="291"/>
      <c r="X622" s="288"/>
      <c r="Y622" s="288"/>
      <c r="Z622" s="288"/>
      <c r="AA622" s="288"/>
      <c r="AB622" s="288"/>
      <c r="AC622" s="288"/>
      <c r="AD622" s="288"/>
      <c r="AE622" s="288"/>
      <c r="AF622" s="287"/>
      <c r="AG622" s="292"/>
      <c r="AH622" s="292"/>
      <c r="AI622" s="292"/>
      <c r="AJ622" s="292"/>
      <c r="AK622" s="292"/>
      <c r="AL622" s="292"/>
      <c r="AM622" s="294"/>
      <c r="AN622" s="34" t="s">
        <v>2869</v>
      </c>
      <c r="AO622" s="35" t="s">
        <v>2869</v>
      </c>
      <c r="AP622" s="36"/>
      <c r="AQ622" s="37"/>
      <c r="AR622" s="37"/>
      <c r="AS622" s="50"/>
      <c r="AT622" s="39" t="b">
        <v>0</v>
      </c>
      <c r="AU622" s="51" t="b">
        <v>0</v>
      </c>
      <c r="AV622" s="51" t="b">
        <v>0</v>
      </c>
      <c r="AW622" s="40"/>
    </row>
    <row r="623">
      <c r="A623" s="41"/>
      <c r="B623" s="280" t="s">
        <v>2869</v>
      </c>
      <c r="C623" s="287"/>
      <c r="D623" s="287"/>
      <c r="E623" s="288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9"/>
      <c r="Q623" s="290"/>
      <c r="R623" s="290"/>
      <c r="S623" s="288"/>
      <c r="T623" s="290"/>
      <c r="U623" s="288"/>
      <c r="V623" s="288"/>
      <c r="W623" s="291"/>
      <c r="X623" s="288"/>
      <c r="Y623" s="288"/>
      <c r="Z623" s="288"/>
      <c r="AA623" s="288"/>
      <c r="AB623" s="288"/>
      <c r="AC623" s="288"/>
      <c r="AD623" s="288"/>
      <c r="AE623" s="288"/>
      <c r="AF623" s="287"/>
      <c r="AG623" s="292"/>
      <c r="AH623" s="292"/>
      <c r="AI623" s="292"/>
      <c r="AJ623" s="292"/>
      <c r="AK623" s="292"/>
      <c r="AL623" s="292"/>
      <c r="AM623" s="294"/>
      <c r="AN623" s="34" t="s">
        <v>2869</v>
      </c>
      <c r="AO623" s="35" t="s">
        <v>2869</v>
      </c>
      <c r="AP623" s="36"/>
      <c r="AQ623" s="37"/>
      <c r="AR623" s="37"/>
      <c r="AS623" s="50"/>
      <c r="AT623" s="39" t="b">
        <v>0</v>
      </c>
      <c r="AU623" s="51" t="b">
        <v>0</v>
      </c>
      <c r="AV623" s="51" t="b">
        <v>0</v>
      </c>
      <c r="AW623" s="40"/>
    </row>
    <row r="624">
      <c r="A624" s="41"/>
      <c r="B624" s="280" t="s">
        <v>2869</v>
      </c>
      <c r="C624" s="287"/>
      <c r="D624" s="287"/>
      <c r="E624" s="288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9"/>
      <c r="Q624" s="290"/>
      <c r="R624" s="290"/>
      <c r="S624" s="288"/>
      <c r="T624" s="290"/>
      <c r="U624" s="288"/>
      <c r="V624" s="288"/>
      <c r="W624" s="291"/>
      <c r="X624" s="288"/>
      <c r="Y624" s="288"/>
      <c r="Z624" s="288"/>
      <c r="AA624" s="288"/>
      <c r="AB624" s="288"/>
      <c r="AC624" s="288"/>
      <c r="AD624" s="288"/>
      <c r="AE624" s="288"/>
      <c r="AF624" s="287"/>
      <c r="AG624" s="292"/>
      <c r="AH624" s="292"/>
      <c r="AI624" s="292"/>
      <c r="AJ624" s="292"/>
      <c r="AK624" s="292"/>
      <c r="AL624" s="292"/>
      <c r="AM624" s="293"/>
      <c r="AN624" s="34" t="s">
        <v>2869</v>
      </c>
      <c r="AO624" s="35" t="s">
        <v>2869</v>
      </c>
      <c r="AP624" s="36"/>
      <c r="AQ624" s="37"/>
      <c r="AR624" s="37"/>
      <c r="AS624" s="50"/>
      <c r="AT624" s="39" t="b">
        <v>0</v>
      </c>
      <c r="AU624" s="51" t="b">
        <v>0</v>
      </c>
      <c r="AV624" s="51" t="b">
        <v>0</v>
      </c>
      <c r="AW624" s="40"/>
    </row>
    <row r="625">
      <c r="A625" s="41"/>
      <c r="B625" s="280" t="s">
        <v>2869</v>
      </c>
      <c r="C625" s="287"/>
      <c r="D625" s="287"/>
      <c r="E625" s="288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9"/>
      <c r="Q625" s="290"/>
      <c r="R625" s="290"/>
      <c r="S625" s="288"/>
      <c r="T625" s="290"/>
      <c r="U625" s="288"/>
      <c r="V625" s="288"/>
      <c r="W625" s="291"/>
      <c r="X625" s="288"/>
      <c r="Y625" s="288"/>
      <c r="Z625" s="288"/>
      <c r="AA625" s="288"/>
      <c r="AB625" s="288"/>
      <c r="AC625" s="288"/>
      <c r="AD625" s="288"/>
      <c r="AE625" s="288"/>
      <c r="AF625" s="287"/>
      <c r="AG625" s="292"/>
      <c r="AH625" s="292"/>
      <c r="AI625" s="292"/>
      <c r="AJ625" s="292"/>
      <c r="AK625" s="292"/>
      <c r="AL625" s="292"/>
      <c r="AM625" s="294"/>
      <c r="AN625" s="34" t="s">
        <v>2869</v>
      </c>
      <c r="AO625" s="35" t="s">
        <v>2869</v>
      </c>
      <c r="AP625" s="36"/>
      <c r="AQ625" s="37"/>
      <c r="AR625" s="37"/>
      <c r="AS625" s="50"/>
      <c r="AT625" s="39" t="b">
        <v>0</v>
      </c>
      <c r="AU625" s="51" t="b">
        <v>0</v>
      </c>
      <c r="AV625" s="51" t="b">
        <v>0</v>
      </c>
      <c r="AW625" s="40"/>
    </row>
    <row r="626">
      <c r="A626" s="41"/>
      <c r="B626" s="280" t="s">
        <v>2869</v>
      </c>
      <c r="C626" s="287"/>
      <c r="D626" s="287"/>
      <c r="E626" s="288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9"/>
      <c r="Q626" s="290"/>
      <c r="R626" s="290"/>
      <c r="S626" s="288"/>
      <c r="T626" s="290"/>
      <c r="U626" s="288"/>
      <c r="V626" s="288"/>
      <c r="W626" s="291"/>
      <c r="X626" s="288"/>
      <c r="Y626" s="288"/>
      <c r="Z626" s="288"/>
      <c r="AA626" s="288"/>
      <c r="AB626" s="288"/>
      <c r="AC626" s="288"/>
      <c r="AD626" s="288"/>
      <c r="AE626" s="288"/>
      <c r="AF626" s="287"/>
      <c r="AG626" s="292"/>
      <c r="AH626" s="292"/>
      <c r="AI626" s="292"/>
      <c r="AJ626" s="292"/>
      <c r="AK626" s="292"/>
      <c r="AL626" s="292"/>
      <c r="AM626" s="294"/>
      <c r="AN626" s="34" t="s">
        <v>2869</v>
      </c>
      <c r="AO626" s="35" t="s">
        <v>2869</v>
      </c>
      <c r="AP626" s="36"/>
      <c r="AQ626" s="37"/>
      <c r="AR626" s="37"/>
      <c r="AS626" s="50"/>
      <c r="AT626" s="39" t="b">
        <v>0</v>
      </c>
      <c r="AU626" s="51" t="b">
        <v>0</v>
      </c>
      <c r="AV626" s="51" t="b">
        <v>0</v>
      </c>
      <c r="AW626" s="40"/>
    </row>
    <row r="627">
      <c r="A627" s="41"/>
      <c r="B627" s="280" t="s">
        <v>2869</v>
      </c>
      <c r="C627" s="287"/>
      <c r="D627" s="287"/>
      <c r="E627" s="288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9"/>
      <c r="Q627" s="290"/>
      <c r="R627" s="290"/>
      <c r="S627" s="288"/>
      <c r="T627" s="290"/>
      <c r="U627" s="288"/>
      <c r="V627" s="288"/>
      <c r="W627" s="291"/>
      <c r="X627" s="288"/>
      <c r="Y627" s="288"/>
      <c r="Z627" s="288"/>
      <c r="AA627" s="288"/>
      <c r="AB627" s="288"/>
      <c r="AC627" s="288"/>
      <c r="AD627" s="288"/>
      <c r="AE627" s="288"/>
      <c r="AF627" s="287"/>
      <c r="AG627" s="292"/>
      <c r="AH627" s="292"/>
      <c r="AI627" s="292"/>
      <c r="AJ627" s="292"/>
      <c r="AK627" s="292"/>
      <c r="AL627" s="292"/>
      <c r="AM627" s="294"/>
      <c r="AN627" s="34" t="s">
        <v>2869</v>
      </c>
      <c r="AO627" s="35" t="s">
        <v>2869</v>
      </c>
      <c r="AP627" s="36"/>
      <c r="AQ627" s="37"/>
      <c r="AR627" s="37"/>
      <c r="AS627" s="50"/>
      <c r="AT627" s="39" t="b">
        <v>0</v>
      </c>
      <c r="AU627" s="51" t="b">
        <v>0</v>
      </c>
      <c r="AV627" s="51" t="b">
        <v>0</v>
      </c>
      <c r="AW627" s="40"/>
    </row>
    <row r="628">
      <c r="A628" s="278"/>
      <c r="B628" s="280" t="s">
        <v>2869</v>
      </c>
      <c r="C628" s="287"/>
      <c r="D628" s="287"/>
      <c r="E628" s="288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9"/>
      <c r="Q628" s="290"/>
      <c r="R628" s="290"/>
      <c r="S628" s="288"/>
      <c r="T628" s="290"/>
      <c r="U628" s="288"/>
      <c r="V628" s="288"/>
      <c r="W628" s="291"/>
      <c r="X628" s="288"/>
      <c r="Y628" s="288"/>
      <c r="Z628" s="288"/>
      <c r="AA628" s="288"/>
      <c r="AB628" s="288"/>
      <c r="AC628" s="288"/>
      <c r="AD628" s="288"/>
      <c r="AE628" s="288"/>
      <c r="AF628" s="287"/>
      <c r="AG628" s="292"/>
      <c r="AH628" s="292"/>
      <c r="AI628" s="292"/>
      <c r="AJ628" s="292"/>
      <c r="AK628" s="292"/>
      <c r="AL628" s="292"/>
      <c r="AM628" s="294"/>
      <c r="AN628" s="34" t="s">
        <v>2869</v>
      </c>
      <c r="AO628" s="35" t="s">
        <v>2869</v>
      </c>
      <c r="AP628" s="36"/>
      <c r="AQ628" s="37"/>
      <c r="AR628" s="37"/>
      <c r="AS628" s="50"/>
      <c r="AT628" s="39" t="b">
        <v>0</v>
      </c>
      <c r="AU628" s="51" t="b">
        <v>0</v>
      </c>
      <c r="AV628" s="51" t="b">
        <v>0</v>
      </c>
      <c r="AW628" s="40"/>
    </row>
    <row r="629">
      <c r="A629" s="41"/>
      <c r="B629" s="280" t="s">
        <v>2869</v>
      </c>
      <c r="C629" s="287"/>
      <c r="D629" s="287"/>
      <c r="E629" s="288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9"/>
      <c r="Q629" s="290"/>
      <c r="R629" s="290"/>
      <c r="S629" s="288"/>
      <c r="T629" s="290"/>
      <c r="U629" s="288"/>
      <c r="V629" s="288"/>
      <c r="W629" s="291"/>
      <c r="X629" s="288"/>
      <c r="Y629" s="288"/>
      <c r="Z629" s="288"/>
      <c r="AA629" s="288"/>
      <c r="AB629" s="288"/>
      <c r="AC629" s="288"/>
      <c r="AD629" s="288"/>
      <c r="AE629" s="288"/>
      <c r="AF629" s="287"/>
      <c r="AG629" s="292"/>
      <c r="AH629" s="292"/>
      <c r="AI629" s="292"/>
      <c r="AJ629" s="292"/>
      <c r="AK629" s="292"/>
      <c r="AL629" s="292"/>
      <c r="AM629" s="294"/>
      <c r="AN629" s="34" t="s">
        <v>2869</v>
      </c>
      <c r="AO629" s="35" t="s">
        <v>2869</v>
      </c>
      <c r="AP629" s="36"/>
      <c r="AQ629" s="37"/>
      <c r="AR629" s="37"/>
      <c r="AS629" s="50"/>
      <c r="AT629" s="39" t="b">
        <v>0</v>
      </c>
      <c r="AU629" s="51" t="b">
        <v>0</v>
      </c>
      <c r="AV629" s="51" t="b">
        <v>0</v>
      </c>
      <c r="AW629" s="40"/>
    </row>
    <row r="630">
      <c r="A630" s="41"/>
      <c r="B630" s="280" t="s">
        <v>2869</v>
      </c>
      <c r="C630" s="287"/>
      <c r="D630" s="287"/>
      <c r="E630" s="288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9"/>
      <c r="Q630" s="290"/>
      <c r="R630" s="290"/>
      <c r="S630" s="288"/>
      <c r="T630" s="290"/>
      <c r="U630" s="288"/>
      <c r="V630" s="288"/>
      <c r="W630" s="291"/>
      <c r="X630" s="288"/>
      <c r="Y630" s="288"/>
      <c r="Z630" s="288"/>
      <c r="AA630" s="288"/>
      <c r="AB630" s="288"/>
      <c r="AC630" s="288"/>
      <c r="AD630" s="288"/>
      <c r="AE630" s="288"/>
      <c r="AF630" s="287"/>
      <c r="AG630" s="292"/>
      <c r="AH630" s="292"/>
      <c r="AI630" s="292"/>
      <c r="AJ630" s="292"/>
      <c r="AK630" s="292"/>
      <c r="AL630" s="292"/>
      <c r="AM630" s="293"/>
      <c r="AN630" s="34" t="s">
        <v>2869</v>
      </c>
      <c r="AO630" s="35" t="s">
        <v>2869</v>
      </c>
      <c r="AP630" s="36"/>
      <c r="AQ630" s="37"/>
      <c r="AR630" s="37"/>
      <c r="AS630" s="50"/>
      <c r="AT630" s="39" t="b">
        <v>0</v>
      </c>
      <c r="AU630" s="51" t="b">
        <v>0</v>
      </c>
      <c r="AV630" s="51" t="b">
        <v>0</v>
      </c>
      <c r="AW630" s="40"/>
    </row>
    <row r="631">
      <c r="A631" s="41"/>
      <c r="B631" s="280" t="s">
        <v>2869</v>
      </c>
      <c r="C631" s="287"/>
      <c r="D631" s="287"/>
      <c r="E631" s="288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9"/>
      <c r="Q631" s="290"/>
      <c r="R631" s="290"/>
      <c r="S631" s="288"/>
      <c r="T631" s="290"/>
      <c r="U631" s="288"/>
      <c r="V631" s="288"/>
      <c r="W631" s="291"/>
      <c r="X631" s="288"/>
      <c r="Y631" s="288"/>
      <c r="Z631" s="288"/>
      <c r="AA631" s="288"/>
      <c r="AB631" s="288"/>
      <c r="AC631" s="288"/>
      <c r="AD631" s="288"/>
      <c r="AE631" s="288"/>
      <c r="AF631" s="287"/>
      <c r="AG631" s="292"/>
      <c r="AH631" s="292"/>
      <c r="AI631" s="292"/>
      <c r="AJ631" s="292"/>
      <c r="AK631" s="292"/>
      <c r="AL631" s="292"/>
      <c r="AM631" s="294"/>
      <c r="AN631" s="34" t="s">
        <v>2869</v>
      </c>
      <c r="AO631" s="35" t="s">
        <v>2869</v>
      </c>
      <c r="AP631" s="36"/>
      <c r="AQ631" s="37"/>
      <c r="AR631" s="37"/>
      <c r="AS631" s="50"/>
      <c r="AT631" s="39" t="b">
        <v>0</v>
      </c>
      <c r="AU631" s="51" t="b">
        <v>0</v>
      </c>
      <c r="AV631" s="51" t="b">
        <v>0</v>
      </c>
      <c r="AW631" s="40"/>
    </row>
    <row r="632">
      <c r="A632" s="41"/>
      <c r="B632" s="280" t="s">
        <v>2869</v>
      </c>
      <c r="C632" s="287"/>
      <c r="D632" s="287"/>
      <c r="E632" s="288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9"/>
      <c r="Q632" s="290"/>
      <c r="R632" s="290"/>
      <c r="S632" s="288"/>
      <c r="T632" s="290"/>
      <c r="U632" s="288"/>
      <c r="V632" s="288"/>
      <c r="W632" s="291"/>
      <c r="X632" s="288"/>
      <c r="Y632" s="288"/>
      <c r="Z632" s="288"/>
      <c r="AA632" s="288"/>
      <c r="AB632" s="288"/>
      <c r="AC632" s="288"/>
      <c r="AD632" s="288"/>
      <c r="AE632" s="288"/>
      <c r="AF632" s="287"/>
      <c r="AG632" s="292"/>
      <c r="AH632" s="292"/>
      <c r="AI632" s="292"/>
      <c r="AJ632" s="292"/>
      <c r="AK632" s="292"/>
      <c r="AL632" s="292"/>
      <c r="AM632" s="293"/>
      <c r="AN632" s="34" t="s">
        <v>2869</v>
      </c>
      <c r="AO632" s="35" t="s">
        <v>2869</v>
      </c>
      <c r="AP632" s="36"/>
      <c r="AQ632" s="37"/>
      <c r="AR632" s="37"/>
      <c r="AS632" s="50"/>
      <c r="AT632" s="39" t="b">
        <v>0</v>
      </c>
      <c r="AU632" s="51" t="b">
        <v>0</v>
      </c>
      <c r="AV632" s="51" t="b">
        <v>0</v>
      </c>
      <c r="AW632" s="40"/>
    </row>
    <row r="633">
      <c r="A633" s="41"/>
      <c r="B633" s="280" t="s">
        <v>2869</v>
      </c>
      <c r="C633" s="287"/>
      <c r="D633" s="287"/>
      <c r="E633" s="288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9"/>
      <c r="Q633" s="290"/>
      <c r="R633" s="290"/>
      <c r="S633" s="288"/>
      <c r="T633" s="290"/>
      <c r="U633" s="288"/>
      <c r="V633" s="288"/>
      <c r="W633" s="291"/>
      <c r="X633" s="288"/>
      <c r="Y633" s="288"/>
      <c r="Z633" s="288"/>
      <c r="AA633" s="288"/>
      <c r="AB633" s="288"/>
      <c r="AC633" s="288"/>
      <c r="AD633" s="288"/>
      <c r="AE633" s="288"/>
      <c r="AF633" s="287"/>
      <c r="AG633" s="292"/>
      <c r="AH633" s="292"/>
      <c r="AI633" s="292"/>
      <c r="AJ633" s="292"/>
      <c r="AK633" s="292"/>
      <c r="AL633" s="292"/>
      <c r="AM633" s="294"/>
      <c r="AN633" s="34" t="s">
        <v>2869</v>
      </c>
      <c r="AO633" s="35" t="s">
        <v>2869</v>
      </c>
      <c r="AP633" s="36"/>
      <c r="AQ633" s="37"/>
      <c r="AR633" s="37"/>
      <c r="AS633" s="50"/>
      <c r="AT633" s="39" t="b">
        <v>0</v>
      </c>
      <c r="AU633" s="51" t="b">
        <v>0</v>
      </c>
      <c r="AV633" s="51" t="b">
        <v>0</v>
      </c>
      <c r="AW633" s="40"/>
    </row>
    <row r="634">
      <c r="A634" s="41"/>
      <c r="B634" s="280" t="s">
        <v>2869</v>
      </c>
      <c r="C634" s="287"/>
      <c r="D634" s="287"/>
      <c r="E634" s="288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9"/>
      <c r="Q634" s="290"/>
      <c r="R634" s="290"/>
      <c r="S634" s="288"/>
      <c r="T634" s="290"/>
      <c r="U634" s="288"/>
      <c r="V634" s="288"/>
      <c r="W634" s="291"/>
      <c r="X634" s="288"/>
      <c r="Y634" s="288"/>
      <c r="Z634" s="288"/>
      <c r="AA634" s="288"/>
      <c r="AB634" s="288"/>
      <c r="AC634" s="288"/>
      <c r="AD634" s="288"/>
      <c r="AE634" s="288"/>
      <c r="AF634" s="287"/>
      <c r="AG634" s="292"/>
      <c r="AH634" s="292"/>
      <c r="AI634" s="292"/>
      <c r="AJ634" s="292"/>
      <c r="AK634" s="292"/>
      <c r="AL634" s="292"/>
      <c r="AM634" s="294"/>
      <c r="AN634" s="34" t="s">
        <v>2869</v>
      </c>
      <c r="AO634" s="35" t="s">
        <v>2869</v>
      </c>
      <c r="AP634" s="36"/>
      <c r="AQ634" s="37"/>
      <c r="AR634" s="37"/>
      <c r="AS634" s="50"/>
      <c r="AT634" s="39" t="b">
        <v>0</v>
      </c>
      <c r="AU634" s="51" t="b">
        <v>0</v>
      </c>
      <c r="AV634" s="51" t="b">
        <v>0</v>
      </c>
      <c r="AW634" s="40"/>
    </row>
    <row r="635">
      <c r="A635" s="41"/>
      <c r="B635" s="280" t="s">
        <v>2869</v>
      </c>
      <c r="C635" s="287"/>
      <c r="D635" s="287"/>
      <c r="E635" s="288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9"/>
      <c r="Q635" s="290"/>
      <c r="R635" s="290"/>
      <c r="S635" s="288"/>
      <c r="T635" s="290"/>
      <c r="U635" s="288"/>
      <c r="V635" s="288"/>
      <c r="W635" s="291"/>
      <c r="X635" s="288"/>
      <c r="Y635" s="288"/>
      <c r="Z635" s="288"/>
      <c r="AA635" s="288"/>
      <c r="AB635" s="288"/>
      <c r="AC635" s="288"/>
      <c r="AD635" s="288"/>
      <c r="AE635" s="288"/>
      <c r="AF635" s="287"/>
      <c r="AG635" s="292"/>
      <c r="AH635" s="292"/>
      <c r="AI635" s="292"/>
      <c r="AJ635" s="292"/>
      <c r="AK635" s="292"/>
      <c r="AL635" s="292"/>
      <c r="AM635" s="294"/>
      <c r="AN635" s="34" t="s">
        <v>2869</v>
      </c>
      <c r="AO635" s="35" t="s">
        <v>2869</v>
      </c>
      <c r="AP635" s="36"/>
      <c r="AQ635" s="37"/>
      <c r="AR635" s="37"/>
      <c r="AS635" s="50"/>
      <c r="AT635" s="39" t="b">
        <v>0</v>
      </c>
      <c r="AU635" s="51" t="b">
        <v>0</v>
      </c>
      <c r="AV635" s="51" t="b">
        <v>0</v>
      </c>
      <c r="AW635" s="40"/>
    </row>
    <row r="636">
      <c r="A636" s="278"/>
      <c r="B636" s="280" t="s">
        <v>2869</v>
      </c>
      <c r="C636" s="287"/>
      <c r="D636" s="287"/>
      <c r="E636" s="288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9"/>
      <c r="Q636" s="290"/>
      <c r="R636" s="290"/>
      <c r="S636" s="288"/>
      <c r="T636" s="290"/>
      <c r="U636" s="288"/>
      <c r="V636" s="288"/>
      <c r="W636" s="291"/>
      <c r="X636" s="288"/>
      <c r="Y636" s="288"/>
      <c r="Z636" s="288"/>
      <c r="AA636" s="288"/>
      <c r="AB636" s="288"/>
      <c r="AC636" s="288"/>
      <c r="AD636" s="288"/>
      <c r="AE636" s="288"/>
      <c r="AF636" s="287"/>
      <c r="AG636" s="292"/>
      <c r="AH636" s="292"/>
      <c r="AI636" s="292"/>
      <c r="AJ636" s="292"/>
      <c r="AK636" s="292"/>
      <c r="AL636" s="292"/>
      <c r="AM636" s="293"/>
      <c r="AN636" s="34" t="s">
        <v>2869</v>
      </c>
      <c r="AO636" s="35" t="s">
        <v>2869</v>
      </c>
      <c r="AP636" s="36"/>
      <c r="AQ636" s="37"/>
      <c r="AR636" s="37"/>
      <c r="AS636" s="50"/>
      <c r="AT636" s="39" t="b">
        <v>0</v>
      </c>
      <c r="AU636" s="51" t="b">
        <v>0</v>
      </c>
      <c r="AV636" s="51" t="b">
        <v>0</v>
      </c>
      <c r="AW636" s="40"/>
    </row>
    <row r="637">
      <c r="A637" s="41"/>
      <c r="B637" s="280" t="s">
        <v>2869</v>
      </c>
      <c r="C637" s="287"/>
      <c r="D637" s="287"/>
      <c r="E637" s="288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9"/>
      <c r="Q637" s="290"/>
      <c r="R637" s="290"/>
      <c r="S637" s="288"/>
      <c r="T637" s="290"/>
      <c r="U637" s="288"/>
      <c r="V637" s="288"/>
      <c r="W637" s="291"/>
      <c r="X637" s="288"/>
      <c r="Y637" s="288"/>
      <c r="Z637" s="288"/>
      <c r="AA637" s="288"/>
      <c r="AB637" s="288"/>
      <c r="AC637" s="288"/>
      <c r="AD637" s="288"/>
      <c r="AE637" s="288"/>
      <c r="AF637" s="287"/>
      <c r="AG637" s="292"/>
      <c r="AH637" s="292"/>
      <c r="AI637" s="292"/>
      <c r="AJ637" s="292"/>
      <c r="AK637" s="292"/>
      <c r="AL637" s="292"/>
      <c r="AM637" s="294"/>
      <c r="AN637" s="34" t="s">
        <v>2869</v>
      </c>
      <c r="AO637" s="35" t="s">
        <v>2869</v>
      </c>
      <c r="AP637" s="36"/>
      <c r="AQ637" s="37"/>
      <c r="AR637" s="37"/>
      <c r="AS637" s="50"/>
      <c r="AT637" s="39" t="b">
        <v>0</v>
      </c>
      <c r="AU637" s="51" t="b">
        <v>0</v>
      </c>
      <c r="AV637" s="51" t="b">
        <v>0</v>
      </c>
      <c r="AW637" s="40"/>
    </row>
    <row r="638">
      <c r="A638" s="41"/>
      <c r="B638" s="280" t="s">
        <v>2869</v>
      </c>
      <c r="C638" s="287"/>
      <c r="D638" s="287"/>
      <c r="E638" s="288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9"/>
      <c r="Q638" s="290"/>
      <c r="R638" s="290"/>
      <c r="S638" s="288"/>
      <c r="T638" s="290"/>
      <c r="U638" s="288"/>
      <c r="V638" s="288"/>
      <c r="W638" s="291"/>
      <c r="X638" s="288"/>
      <c r="Y638" s="288"/>
      <c r="Z638" s="288"/>
      <c r="AA638" s="288"/>
      <c r="AB638" s="288"/>
      <c r="AC638" s="288"/>
      <c r="AD638" s="288"/>
      <c r="AE638" s="288"/>
      <c r="AF638" s="287"/>
      <c r="AG638" s="292"/>
      <c r="AH638" s="292"/>
      <c r="AI638" s="292"/>
      <c r="AJ638" s="292"/>
      <c r="AK638" s="292"/>
      <c r="AL638" s="292"/>
      <c r="AM638" s="294"/>
      <c r="AN638" s="34" t="s">
        <v>2869</v>
      </c>
      <c r="AO638" s="35" t="s">
        <v>2869</v>
      </c>
      <c r="AP638" s="36"/>
      <c r="AQ638" s="37"/>
      <c r="AR638" s="37"/>
      <c r="AS638" s="50"/>
      <c r="AT638" s="39" t="b">
        <v>0</v>
      </c>
      <c r="AU638" s="51" t="b">
        <v>0</v>
      </c>
      <c r="AV638" s="51" t="b">
        <v>0</v>
      </c>
      <c r="AW638" s="40"/>
    </row>
    <row r="639">
      <c r="A639" s="41"/>
      <c r="B639" s="280" t="s">
        <v>2869</v>
      </c>
      <c r="C639" s="287"/>
      <c r="D639" s="287"/>
      <c r="E639" s="288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9"/>
      <c r="Q639" s="290"/>
      <c r="R639" s="290"/>
      <c r="S639" s="288"/>
      <c r="T639" s="290"/>
      <c r="U639" s="288"/>
      <c r="V639" s="288"/>
      <c r="W639" s="291"/>
      <c r="X639" s="288"/>
      <c r="Y639" s="288"/>
      <c r="Z639" s="288"/>
      <c r="AA639" s="288"/>
      <c r="AB639" s="288"/>
      <c r="AC639" s="288"/>
      <c r="AD639" s="288"/>
      <c r="AE639" s="288"/>
      <c r="AF639" s="287"/>
      <c r="AG639" s="292"/>
      <c r="AH639" s="292"/>
      <c r="AI639" s="292"/>
      <c r="AJ639" s="292"/>
      <c r="AK639" s="292"/>
      <c r="AL639" s="292"/>
      <c r="AM639" s="294"/>
      <c r="AN639" s="34" t="s">
        <v>2869</v>
      </c>
      <c r="AO639" s="35" t="s">
        <v>2869</v>
      </c>
      <c r="AP639" s="36"/>
      <c r="AQ639" s="37"/>
      <c r="AR639" s="37"/>
      <c r="AS639" s="50"/>
      <c r="AT639" s="39" t="b">
        <v>0</v>
      </c>
      <c r="AU639" s="51" t="b">
        <v>0</v>
      </c>
      <c r="AV639" s="51" t="b">
        <v>0</v>
      </c>
      <c r="AW639" s="40"/>
    </row>
    <row r="640">
      <c r="A640" s="41"/>
      <c r="B640" s="280" t="s">
        <v>2869</v>
      </c>
      <c r="C640" s="287"/>
      <c r="D640" s="287"/>
      <c r="E640" s="288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9"/>
      <c r="Q640" s="290"/>
      <c r="R640" s="290"/>
      <c r="S640" s="288"/>
      <c r="T640" s="290"/>
      <c r="U640" s="288"/>
      <c r="V640" s="288"/>
      <c r="W640" s="291"/>
      <c r="X640" s="288"/>
      <c r="Y640" s="288"/>
      <c r="Z640" s="288"/>
      <c r="AA640" s="288"/>
      <c r="AB640" s="288"/>
      <c r="AC640" s="288"/>
      <c r="AD640" s="288"/>
      <c r="AE640" s="288"/>
      <c r="AF640" s="287"/>
      <c r="AG640" s="292"/>
      <c r="AH640" s="292"/>
      <c r="AI640" s="292"/>
      <c r="AJ640" s="292"/>
      <c r="AK640" s="292"/>
      <c r="AL640" s="292"/>
      <c r="AM640" s="293"/>
      <c r="AN640" s="34" t="s">
        <v>2869</v>
      </c>
      <c r="AO640" s="35" t="s">
        <v>2869</v>
      </c>
      <c r="AP640" s="36"/>
      <c r="AQ640" s="37"/>
      <c r="AR640" s="37"/>
      <c r="AS640" s="50"/>
      <c r="AT640" s="39" t="b">
        <v>0</v>
      </c>
      <c r="AU640" s="51" t="b">
        <v>0</v>
      </c>
      <c r="AV640" s="51" t="b">
        <v>0</v>
      </c>
      <c r="AW640" s="40"/>
    </row>
    <row r="641">
      <c r="A641" s="41"/>
      <c r="B641" s="280" t="s">
        <v>2869</v>
      </c>
      <c r="C641" s="287"/>
      <c r="D641" s="287"/>
      <c r="E641" s="288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9"/>
      <c r="Q641" s="290"/>
      <c r="R641" s="290"/>
      <c r="S641" s="288"/>
      <c r="T641" s="290"/>
      <c r="U641" s="288"/>
      <c r="V641" s="288"/>
      <c r="W641" s="291"/>
      <c r="X641" s="288"/>
      <c r="Y641" s="288"/>
      <c r="Z641" s="288"/>
      <c r="AA641" s="288"/>
      <c r="AB641" s="288"/>
      <c r="AC641" s="288"/>
      <c r="AD641" s="288"/>
      <c r="AE641" s="288"/>
      <c r="AF641" s="287"/>
      <c r="AG641" s="292"/>
      <c r="AH641" s="292"/>
      <c r="AI641" s="292"/>
      <c r="AJ641" s="292"/>
      <c r="AK641" s="292"/>
      <c r="AL641" s="292"/>
      <c r="AM641" s="294"/>
      <c r="AN641" s="34" t="s">
        <v>2869</v>
      </c>
      <c r="AO641" s="35" t="s">
        <v>2869</v>
      </c>
      <c r="AP641" s="36"/>
      <c r="AQ641" s="37"/>
      <c r="AR641" s="37"/>
      <c r="AS641" s="50"/>
      <c r="AT641" s="39" t="b">
        <v>0</v>
      </c>
      <c r="AU641" s="51" t="b">
        <v>0</v>
      </c>
      <c r="AV641" s="51" t="b">
        <v>0</v>
      </c>
      <c r="AW641" s="40"/>
    </row>
    <row r="642">
      <c r="A642" s="41"/>
      <c r="B642" s="280" t="s">
        <v>2869</v>
      </c>
      <c r="C642" s="287"/>
      <c r="D642" s="287"/>
      <c r="E642" s="288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9"/>
      <c r="Q642" s="290"/>
      <c r="R642" s="290"/>
      <c r="S642" s="288"/>
      <c r="T642" s="290"/>
      <c r="U642" s="288"/>
      <c r="V642" s="288"/>
      <c r="W642" s="291"/>
      <c r="X642" s="288"/>
      <c r="Y642" s="288"/>
      <c r="Z642" s="288"/>
      <c r="AA642" s="288"/>
      <c r="AB642" s="288"/>
      <c r="AC642" s="288"/>
      <c r="AD642" s="288"/>
      <c r="AE642" s="288"/>
      <c r="AF642" s="287"/>
      <c r="AG642" s="292"/>
      <c r="AH642" s="292"/>
      <c r="AI642" s="292"/>
      <c r="AJ642" s="292"/>
      <c r="AK642" s="292"/>
      <c r="AL642" s="292"/>
      <c r="AM642" s="293"/>
      <c r="AN642" s="34" t="s">
        <v>2869</v>
      </c>
      <c r="AO642" s="35" t="s">
        <v>2869</v>
      </c>
      <c r="AP642" s="36"/>
      <c r="AQ642" s="37"/>
      <c r="AR642" s="37"/>
      <c r="AS642" s="50"/>
      <c r="AT642" s="39" t="b">
        <v>0</v>
      </c>
      <c r="AU642" s="51" t="b">
        <v>0</v>
      </c>
      <c r="AV642" s="51" t="b">
        <v>0</v>
      </c>
      <c r="AW642" s="40"/>
    </row>
    <row r="643">
      <c r="A643" s="41"/>
      <c r="B643" s="280" t="s">
        <v>2869</v>
      </c>
      <c r="C643" s="287"/>
      <c r="D643" s="287"/>
      <c r="E643" s="288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9"/>
      <c r="Q643" s="290"/>
      <c r="R643" s="290"/>
      <c r="S643" s="288"/>
      <c r="T643" s="290"/>
      <c r="U643" s="288"/>
      <c r="V643" s="288"/>
      <c r="W643" s="291"/>
      <c r="X643" s="288"/>
      <c r="Y643" s="288"/>
      <c r="Z643" s="288"/>
      <c r="AA643" s="288"/>
      <c r="AB643" s="288"/>
      <c r="AC643" s="288"/>
      <c r="AD643" s="288"/>
      <c r="AE643" s="288"/>
      <c r="AF643" s="287"/>
      <c r="AG643" s="292"/>
      <c r="AH643" s="292"/>
      <c r="AI643" s="292"/>
      <c r="AJ643" s="292"/>
      <c r="AK643" s="292"/>
      <c r="AL643" s="292"/>
      <c r="AM643" s="294"/>
      <c r="AN643" s="34" t="s">
        <v>2869</v>
      </c>
      <c r="AO643" s="35" t="s">
        <v>2869</v>
      </c>
      <c r="AP643" s="36"/>
      <c r="AQ643" s="37"/>
      <c r="AR643" s="37"/>
      <c r="AS643" s="50"/>
      <c r="AT643" s="39" t="b">
        <v>0</v>
      </c>
      <c r="AU643" s="51" t="b">
        <v>0</v>
      </c>
      <c r="AV643" s="51" t="b">
        <v>0</v>
      </c>
      <c r="AW643" s="40"/>
    </row>
    <row r="644">
      <c r="A644" s="41"/>
      <c r="B644" s="280" t="s">
        <v>2869</v>
      </c>
      <c r="C644" s="287"/>
      <c r="D644" s="287"/>
      <c r="E644" s="288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9"/>
      <c r="Q644" s="290"/>
      <c r="R644" s="290"/>
      <c r="S644" s="288"/>
      <c r="T644" s="290"/>
      <c r="U644" s="288"/>
      <c r="V644" s="288"/>
      <c r="W644" s="291"/>
      <c r="X644" s="288"/>
      <c r="Y644" s="288"/>
      <c r="Z644" s="288"/>
      <c r="AA644" s="288"/>
      <c r="AB644" s="288"/>
      <c r="AC644" s="288"/>
      <c r="AD644" s="288"/>
      <c r="AE644" s="288"/>
      <c r="AF644" s="287"/>
      <c r="AG644" s="292"/>
      <c r="AH644" s="292"/>
      <c r="AI644" s="292"/>
      <c r="AJ644" s="292"/>
      <c r="AK644" s="292"/>
      <c r="AL644" s="292"/>
      <c r="AM644" s="293"/>
      <c r="AN644" s="34" t="s">
        <v>2869</v>
      </c>
      <c r="AO644" s="35" t="s">
        <v>2869</v>
      </c>
      <c r="AP644" s="36"/>
      <c r="AQ644" s="37"/>
      <c r="AR644" s="37"/>
      <c r="AS644" s="50"/>
      <c r="AT644" s="39" t="b">
        <v>0</v>
      </c>
      <c r="AU644" s="51" t="b">
        <v>0</v>
      </c>
      <c r="AV644" s="51" t="b">
        <v>0</v>
      </c>
      <c r="AW644" s="40"/>
    </row>
    <row r="645">
      <c r="A645" s="41"/>
      <c r="B645" s="280" t="s">
        <v>2869</v>
      </c>
      <c r="C645" s="287"/>
      <c r="D645" s="287"/>
      <c r="E645" s="288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9"/>
      <c r="Q645" s="290"/>
      <c r="R645" s="290"/>
      <c r="S645" s="288"/>
      <c r="T645" s="290"/>
      <c r="U645" s="288"/>
      <c r="V645" s="288"/>
      <c r="W645" s="291"/>
      <c r="X645" s="288"/>
      <c r="Y645" s="288"/>
      <c r="Z645" s="288"/>
      <c r="AA645" s="288"/>
      <c r="AB645" s="288"/>
      <c r="AC645" s="288"/>
      <c r="AD645" s="288"/>
      <c r="AE645" s="288"/>
      <c r="AF645" s="287"/>
      <c r="AG645" s="292"/>
      <c r="AH645" s="292"/>
      <c r="AI645" s="292"/>
      <c r="AJ645" s="292"/>
      <c r="AK645" s="292"/>
      <c r="AL645" s="292"/>
      <c r="AM645" s="294"/>
      <c r="AN645" s="34" t="s">
        <v>2869</v>
      </c>
      <c r="AO645" s="35" t="s">
        <v>2869</v>
      </c>
      <c r="AP645" s="36"/>
      <c r="AQ645" s="37"/>
      <c r="AR645" s="37"/>
      <c r="AS645" s="50"/>
      <c r="AT645" s="39" t="b">
        <v>0</v>
      </c>
      <c r="AU645" s="51" t="b">
        <v>0</v>
      </c>
      <c r="AV645" s="51" t="b">
        <v>0</v>
      </c>
      <c r="AW645" s="40"/>
    </row>
    <row r="646">
      <c r="A646" s="41"/>
      <c r="B646" s="280" t="s">
        <v>2869</v>
      </c>
      <c r="C646" s="287"/>
      <c r="D646" s="287"/>
      <c r="E646" s="288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9"/>
      <c r="Q646" s="290"/>
      <c r="R646" s="290"/>
      <c r="S646" s="288"/>
      <c r="T646" s="290"/>
      <c r="U646" s="288"/>
      <c r="V646" s="288"/>
      <c r="W646" s="291"/>
      <c r="X646" s="288"/>
      <c r="Y646" s="288"/>
      <c r="Z646" s="288"/>
      <c r="AA646" s="288"/>
      <c r="AB646" s="288"/>
      <c r="AC646" s="288"/>
      <c r="AD646" s="288"/>
      <c r="AE646" s="288"/>
      <c r="AF646" s="287"/>
      <c r="AG646" s="292"/>
      <c r="AH646" s="292"/>
      <c r="AI646" s="292"/>
      <c r="AJ646" s="292"/>
      <c r="AK646" s="292"/>
      <c r="AL646" s="292"/>
      <c r="AM646" s="293"/>
      <c r="AN646" s="34" t="s">
        <v>2869</v>
      </c>
      <c r="AO646" s="35" t="s">
        <v>2869</v>
      </c>
      <c r="AP646" s="36"/>
      <c r="AQ646" s="37"/>
      <c r="AR646" s="37"/>
      <c r="AS646" s="50"/>
      <c r="AT646" s="39" t="b">
        <v>0</v>
      </c>
      <c r="AU646" s="51" t="b">
        <v>0</v>
      </c>
      <c r="AV646" s="51" t="b">
        <v>0</v>
      </c>
      <c r="AW646" s="40"/>
    </row>
    <row r="647">
      <c r="A647" s="41"/>
      <c r="B647" s="280" t="s">
        <v>2869</v>
      </c>
      <c r="C647" s="287"/>
      <c r="D647" s="287"/>
      <c r="E647" s="288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9"/>
      <c r="Q647" s="290"/>
      <c r="R647" s="290"/>
      <c r="S647" s="288"/>
      <c r="T647" s="290"/>
      <c r="U647" s="288"/>
      <c r="V647" s="288"/>
      <c r="W647" s="291"/>
      <c r="X647" s="288"/>
      <c r="Y647" s="288"/>
      <c r="Z647" s="288"/>
      <c r="AA647" s="288"/>
      <c r="AB647" s="288"/>
      <c r="AC647" s="288"/>
      <c r="AD647" s="288"/>
      <c r="AE647" s="288"/>
      <c r="AF647" s="287"/>
      <c r="AG647" s="292"/>
      <c r="AH647" s="292"/>
      <c r="AI647" s="292"/>
      <c r="AJ647" s="292"/>
      <c r="AK647" s="292"/>
      <c r="AL647" s="292"/>
      <c r="AM647" s="294"/>
      <c r="AN647" s="34" t="s">
        <v>2869</v>
      </c>
      <c r="AO647" s="35" t="s">
        <v>2869</v>
      </c>
      <c r="AP647" s="36"/>
      <c r="AQ647" s="37"/>
      <c r="AR647" s="37"/>
      <c r="AS647" s="50"/>
      <c r="AT647" s="39" t="b">
        <v>0</v>
      </c>
      <c r="AU647" s="51" t="b">
        <v>0</v>
      </c>
      <c r="AV647" s="51" t="b">
        <v>0</v>
      </c>
      <c r="AW647" s="40"/>
    </row>
    <row r="648">
      <c r="A648" s="41"/>
      <c r="B648" s="280" t="s">
        <v>2869</v>
      </c>
      <c r="C648" s="287"/>
      <c r="D648" s="287"/>
      <c r="E648" s="288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9"/>
      <c r="Q648" s="290"/>
      <c r="R648" s="290"/>
      <c r="S648" s="288"/>
      <c r="T648" s="290"/>
      <c r="U648" s="288"/>
      <c r="V648" s="288"/>
      <c r="W648" s="291"/>
      <c r="X648" s="288"/>
      <c r="Y648" s="288"/>
      <c r="Z648" s="288"/>
      <c r="AA648" s="288"/>
      <c r="AB648" s="288"/>
      <c r="AC648" s="288"/>
      <c r="AD648" s="288"/>
      <c r="AE648" s="288"/>
      <c r="AF648" s="287"/>
      <c r="AG648" s="292"/>
      <c r="AH648" s="292"/>
      <c r="AI648" s="292"/>
      <c r="AJ648" s="292"/>
      <c r="AK648" s="292"/>
      <c r="AL648" s="292"/>
      <c r="AM648" s="293"/>
      <c r="AN648" s="34" t="s">
        <v>2869</v>
      </c>
      <c r="AO648" s="35" t="s">
        <v>2869</v>
      </c>
      <c r="AP648" s="36"/>
      <c r="AQ648" s="37"/>
      <c r="AR648" s="37"/>
      <c r="AS648" s="50"/>
      <c r="AT648" s="39" t="b">
        <v>0</v>
      </c>
      <c r="AU648" s="51" t="b">
        <v>0</v>
      </c>
      <c r="AV648" s="51" t="b">
        <v>0</v>
      </c>
      <c r="AW648" s="40"/>
    </row>
    <row r="649">
      <c r="A649" s="41"/>
      <c r="B649" s="280" t="s">
        <v>2869</v>
      </c>
      <c r="C649" s="287"/>
      <c r="D649" s="287"/>
      <c r="E649" s="288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9"/>
      <c r="Q649" s="290"/>
      <c r="R649" s="290"/>
      <c r="S649" s="288"/>
      <c r="T649" s="290"/>
      <c r="U649" s="288"/>
      <c r="V649" s="288"/>
      <c r="W649" s="291"/>
      <c r="X649" s="288"/>
      <c r="Y649" s="288"/>
      <c r="Z649" s="288"/>
      <c r="AA649" s="288"/>
      <c r="AB649" s="288"/>
      <c r="AC649" s="288"/>
      <c r="AD649" s="288"/>
      <c r="AE649" s="288"/>
      <c r="AF649" s="287"/>
      <c r="AG649" s="292"/>
      <c r="AH649" s="292"/>
      <c r="AI649" s="292"/>
      <c r="AJ649" s="292"/>
      <c r="AK649" s="292"/>
      <c r="AL649" s="292"/>
      <c r="AM649" s="294"/>
      <c r="AN649" s="34" t="s">
        <v>2869</v>
      </c>
      <c r="AO649" s="35" t="s">
        <v>2869</v>
      </c>
      <c r="AP649" s="36"/>
      <c r="AQ649" s="37"/>
      <c r="AR649" s="37"/>
      <c r="AS649" s="50"/>
      <c r="AT649" s="39" t="b">
        <v>0</v>
      </c>
      <c r="AU649" s="51" t="b">
        <v>0</v>
      </c>
      <c r="AV649" s="51" t="b">
        <v>0</v>
      </c>
      <c r="AW649" s="40"/>
    </row>
    <row r="650">
      <c r="A650" s="41"/>
      <c r="B650" s="280" t="s">
        <v>2869</v>
      </c>
      <c r="C650" s="287"/>
      <c r="D650" s="287"/>
      <c r="E650" s="288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9"/>
      <c r="Q650" s="290"/>
      <c r="R650" s="290"/>
      <c r="S650" s="288"/>
      <c r="T650" s="290"/>
      <c r="U650" s="288"/>
      <c r="V650" s="288"/>
      <c r="W650" s="291"/>
      <c r="X650" s="288"/>
      <c r="Y650" s="288"/>
      <c r="Z650" s="288"/>
      <c r="AA650" s="288"/>
      <c r="AB650" s="288"/>
      <c r="AC650" s="288"/>
      <c r="AD650" s="288"/>
      <c r="AE650" s="288"/>
      <c r="AF650" s="287"/>
      <c r="AG650" s="292"/>
      <c r="AH650" s="292"/>
      <c r="AI650" s="292"/>
      <c r="AJ650" s="292"/>
      <c r="AK650" s="292"/>
      <c r="AL650" s="292"/>
      <c r="AM650" s="293"/>
      <c r="AN650" s="34" t="s">
        <v>2869</v>
      </c>
      <c r="AO650" s="35" t="s">
        <v>2869</v>
      </c>
      <c r="AP650" s="36"/>
      <c r="AQ650" s="37"/>
      <c r="AR650" s="37"/>
      <c r="AS650" s="50"/>
      <c r="AT650" s="39" t="b">
        <v>0</v>
      </c>
      <c r="AU650" s="51" t="b">
        <v>0</v>
      </c>
      <c r="AV650" s="51" t="b">
        <v>0</v>
      </c>
      <c r="AW650" s="40"/>
    </row>
    <row r="651">
      <c r="A651" s="41"/>
      <c r="B651" s="280" t="s">
        <v>2869</v>
      </c>
      <c r="C651" s="287"/>
      <c r="D651" s="287"/>
      <c r="E651" s="288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9"/>
      <c r="Q651" s="290"/>
      <c r="R651" s="290"/>
      <c r="S651" s="288"/>
      <c r="T651" s="290"/>
      <c r="U651" s="288"/>
      <c r="V651" s="288"/>
      <c r="W651" s="291"/>
      <c r="X651" s="288"/>
      <c r="Y651" s="288"/>
      <c r="Z651" s="288"/>
      <c r="AA651" s="288"/>
      <c r="AB651" s="288"/>
      <c r="AC651" s="288"/>
      <c r="AD651" s="288"/>
      <c r="AE651" s="288"/>
      <c r="AF651" s="287"/>
      <c r="AG651" s="292"/>
      <c r="AH651" s="292"/>
      <c r="AI651" s="292"/>
      <c r="AJ651" s="292"/>
      <c r="AK651" s="292"/>
      <c r="AL651" s="292"/>
      <c r="AM651" s="294"/>
      <c r="AN651" s="34" t="s">
        <v>2869</v>
      </c>
      <c r="AO651" s="35" t="s">
        <v>2869</v>
      </c>
      <c r="AP651" s="36"/>
      <c r="AQ651" s="37"/>
      <c r="AR651" s="37"/>
      <c r="AS651" s="50"/>
      <c r="AT651" s="39" t="b">
        <v>0</v>
      </c>
      <c r="AU651" s="51" t="b">
        <v>0</v>
      </c>
      <c r="AV651" s="51" t="b">
        <v>0</v>
      </c>
      <c r="AW651" s="40"/>
    </row>
    <row r="652">
      <c r="A652" s="41"/>
      <c r="B652" s="280" t="s">
        <v>2869</v>
      </c>
      <c r="C652" s="287"/>
      <c r="D652" s="287"/>
      <c r="E652" s="288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9"/>
      <c r="Q652" s="290"/>
      <c r="R652" s="290"/>
      <c r="S652" s="288"/>
      <c r="T652" s="290"/>
      <c r="U652" s="288"/>
      <c r="V652" s="288"/>
      <c r="W652" s="291"/>
      <c r="X652" s="288"/>
      <c r="Y652" s="288"/>
      <c r="Z652" s="288"/>
      <c r="AA652" s="288"/>
      <c r="AB652" s="288"/>
      <c r="AC652" s="288"/>
      <c r="AD652" s="288"/>
      <c r="AE652" s="288"/>
      <c r="AF652" s="287"/>
      <c r="AG652" s="292"/>
      <c r="AH652" s="292"/>
      <c r="AI652" s="292"/>
      <c r="AJ652" s="292"/>
      <c r="AK652" s="292"/>
      <c r="AL652" s="292"/>
      <c r="AM652" s="293"/>
      <c r="AN652" s="34" t="s">
        <v>2869</v>
      </c>
      <c r="AO652" s="35" t="s">
        <v>2869</v>
      </c>
      <c r="AP652" s="36"/>
      <c r="AQ652" s="37"/>
      <c r="AR652" s="37"/>
      <c r="AS652" s="50"/>
      <c r="AT652" s="39" t="b">
        <v>0</v>
      </c>
      <c r="AU652" s="51" t="b">
        <v>0</v>
      </c>
      <c r="AV652" s="51" t="b">
        <v>0</v>
      </c>
      <c r="AW652" s="40"/>
    </row>
    <row r="653">
      <c r="A653" s="41"/>
      <c r="B653" s="280" t="s">
        <v>2869</v>
      </c>
      <c r="C653" s="287"/>
      <c r="D653" s="287"/>
      <c r="E653" s="288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9"/>
      <c r="Q653" s="290"/>
      <c r="R653" s="290"/>
      <c r="S653" s="288"/>
      <c r="T653" s="290"/>
      <c r="U653" s="288"/>
      <c r="V653" s="288"/>
      <c r="W653" s="291"/>
      <c r="X653" s="288"/>
      <c r="Y653" s="288"/>
      <c r="Z653" s="288"/>
      <c r="AA653" s="288"/>
      <c r="AB653" s="288"/>
      <c r="AC653" s="288"/>
      <c r="AD653" s="288"/>
      <c r="AE653" s="288"/>
      <c r="AF653" s="287"/>
      <c r="AG653" s="292"/>
      <c r="AH653" s="292"/>
      <c r="AI653" s="292"/>
      <c r="AJ653" s="292"/>
      <c r="AK653" s="292"/>
      <c r="AL653" s="292"/>
      <c r="AM653" s="294"/>
      <c r="AN653" s="34" t="s">
        <v>2869</v>
      </c>
      <c r="AO653" s="35" t="s">
        <v>2869</v>
      </c>
      <c r="AP653" s="36"/>
      <c r="AQ653" s="37"/>
      <c r="AR653" s="37"/>
      <c r="AS653" s="50"/>
      <c r="AT653" s="39" t="b">
        <v>0</v>
      </c>
      <c r="AU653" s="51" t="b">
        <v>0</v>
      </c>
      <c r="AV653" s="51" t="b">
        <v>0</v>
      </c>
      <c r="AW653" s="40"/>
    </row>
    <row r="654">
      <c r="A654" s="41"/>
      <c r="B654" s="280" t="s">
        <v>2869</v>
      </c>
      <c r="C654" s="287"/>
      <c r="D654" s="287"/>
      <c r="E654" s="288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9"/>
      <c r="Q654" s="290"/>
      <c r="R654" s="290"/>
      <c r="S654" s="288"/>
      <c r="T654" s="290"/>
      <c r="U654" s="288"/>
      <c r="V654" s="288"/>
      <c r="W654" s="291"/>
      <c r="X654" s="288"/>
      <c r="Y654" s="288"/>
      <c r="Z654" s="288"/>
      <c r="AA654" s="288"/>
      <c r="AB654" s="288"/>
      <c r="AC654" s="288"/>
      <c r="AD654" s="288"/>
      <c r="AE654" s="288"/>
      <c r="AF654" s="287"/>
      <c r="AG654" s="292"/>
      <c r="AH654" s="292"/>
      <c r="AI654" s="292"/>
      <c r="AJ654" s="292"/>
      <c r="AK654" s="292"/>
      <c r="AL654" s="292"/>
      <c r="AM654" s="293"/>
      <c r="AN654" s="34" t="s">
        <v>2869</v>
      </c>
      <c r="AO654" s="35" t="s">
        <v>2869</v>
      </c>
      <c r="AP654" s="36"/>
      <c r="AQ654" s="37"/>
      <c r="AR654" s="37"/>
      <c r="AS654" s="50"/>
      <c r="AT654" s="39" t="b">
        <v>0</v>
      </c>
      <c r="AU654" s="51" t="b">
        <v>0</v>
      </c>
      <c r="AV654" s="51" t="b">
        <v>0</v>
      </c>
      <c r="AW654" s="40"/>
    </row>
    <row r="655">
      <c r="A655" s="41"/>
      <c r="B655" s="280" t="s">
        <v>2869</v>
      </c>
      <c r="C655" s="287"/>
      <c r="D655" s="287"/>
      <c r="E655" s="288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9"/>
      <c r="Q655" s="290"/>
      <c r="R655" s="290"/>
      <c r="S655" s="288"/>
      <c r="T655" s="290"/>
      <c r="U655" s="288"/>
      <c r="V655" s="288"/>
      <c r="W655" s="291"/>
      <c r="X655" s="288"/>
      <c r="Y655" s="288"/>
      <c r="Z655" s="288"/>
      <c r="AA655" s="288"/>
      <c r="AB655" s="288"/>
      <c r="AC655" s="288"/>
      <c r="AD655" s="288"/>
      <c r="AE655" s="288"/>
      <c r="AF655" s="287"/>
      <c r="AG655" s="292"/>
      <c r="AH655" s="292"/>
      <c r="AI655" s="292"/>
      <c r="AJ655" s="292"/>
      <c r="AK655" s="292"/>
      <c r="AL655" s="292"/>
      <c r="AM655" s="294"/>
      <c r="AN655" s="34" t="s">
        <v>2869</v>
      </c>
      <c r="AO655" s="35" t="s">
        <v>2869</v>
      </c>
      <c r="AP655" s="36"/>
      <c r="AQ655" s="37"/>
      <c r="AR655" s="37"/>
      <c r="AS655" s="50"/>
      <c r="AT655" s="39" t="b">
        <v>0</v>
      </c>
      <c r="AU655" s="51" t="b">
        <v>0</v>
      </c>
      <c r="AV655" s="51" t="b">
        <v>0</v>
      </c>
      <c r="AW655" s="40"/>
    </row>
    <row r="656">
      <c r="A656" s="41"/>
      <c r="B656" s="280" t="s">
        <v>2869</v>
      </c>
      <c r="C656" s="287"/>
      <c r="D656" s="287"/>
      <c r="E656" s="288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9"/>
      <c r="Q656" s="290"/>
      <c r="R656" s="290"/>
      <c r="S656" s="288"/>
      <c r="T656" s="290"/>
      <c r="U656" s="288"/>
      <c r="V656" s="288"/>
      <c r="W656" s="291"/>
      <c r="X656" s="288"/>
      <c r="Y656" s="288"/>
      <c r="Z656" s="288"/>
      <c r="AA656" s="288"/>
      <c r="AB656" s="288"/>
      <c r="AC656" s="288"/>
      <c r="AD656" s="288"/>
      <c r="AE656" s="288"/>
      <c r="AF656" s="287"/>
      <c r="AG656" s="292"/>
      <c r="AH656" s="292"/>
      <c r="AI656" s="292"/>
      <c r="AJ656" s="292"/>
      <c r="AK656" s="292"/>
      <c r="AL656" s="292"/>
      <c r="AM656" s="293"/>
      <c r="AN656" s="34" t="s">
        <v>2869</v>
      </c>
      <c r="AO656" s="35" t="s">
        <v>2869</v>
      </c>
      <c r="AP656" s="36"/>
      <c r="AQ656" s="37"/>
      <c r="AR656" s="37"/>
      <c r="AS656" s="50"/>
      <c r="AT656" s="39" t="b">
        <v>0</v>
      </c>
      <c r="AU656" s="51" t="b">
        <v>0</v>
      </c>
      <c r="AV656" s="51" t="b">
        <v>0</v>
      </c>
      <c r="AW656" s="40"/>
    </row>
    <row r="657">
      <c r="A657" s="41"/>
      <c r="B657" s="280" t="s">
        <v>2869</v>
      </c>
      <c r="C657" s="287"/>
      <c r="D657" s="287"/>
      <c r="E657" s="288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9"/>
      <c r="Q657" s="290"/>
      <c r="R657" s="290"/>
      <c r="S657" s="288"/>
      <c r="T657" s="290"/>
      <c r="U657" s="288"/>
      <c r="V657" s="288"/>
      <c r="W657" s="291"/>
      <c r="X657" s="288"/>
      <c r="Y657" s="288"/>
      <c r="Z657" s="288"/>
      <c r="AA657" s="288"/>
      <c r="AB657" s="288"/>
      <c r="AC657" s="288"/>
      <c r="AD657" s="288"/>
      <c r="AE657" s="288"/>
      <c r="AF657" s="287"/>
      <c r="AG657" s="292"/>
      <c r="AH657" s="292"/>
      <c r="AI657" s="292"/>
      <c r="AJ657" s="292"/>
      <c r="AK657" s="292"/>
      <c r="AL657" s="292"/>
      <c r="AM657" s="294"/>
      <c r="AN657" s="34" t="s">
        <v>2869</v>
      </c>
      <c r="AO657" s="35" t="s">
        <v>2869</v>
      </c>
      <c r="AP657" s="36"/>
      <c r="AQ657" s="37"/>
      <c r="AR657" s="37"/>
      <c r="AS657" s="50"/>
      <c r="AT657" s="39" t="b">
        <v>0</v>
      </c>
      <c r="AU657" s="51" t="b">
        <v>0</v>
      </c>
      <c r="AV657" s="51" t="b">
        <v>0</v>
      </c>
      <c r="AW657" s="40"/>
    </row>
    <row r="658">
      <c r="A658" s="41"/>
      <c r="B658" s="280" t="s">
        <v>2869</v>
      </c>
      <c r="C658" s="287"/>
      <c r="D658" s="287"/>
      <c r="E658" s="288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9"/>
      <c r="Q658" s="290"/>
      <c r="R658" s="290"/>
      <c r="S658" s="288"/>
      <c r="T658" s="290"/>
      <c r="U658" s="288"/>
      <c r="V658" s="288"/>
      <c r="W658" s="291"/>
      <c r="X658" s="288"/>
      <c r="Y658" s="288"/>
      <c r="Z658" s="288"/>
      <c r="AA658" s="288"/>
      <c r="AB658" s="288"/>
      <c r="AC658" s="288"/>
      <c r="AD658" s="288"/>
      <c r="AE658" s="288"/>
      <c r="AF658" s="287"/>
      <c r="AG658" s="292"/>
      <c r="AH658" s="292"/>
      <c r="AI658" s="292"/>
      <c r="AJ658" s="292"/>
      <c r="AK658" s="292"/>
      <c r="AL658" s="292"/>
      <c r="AM658" s="293"/>
      <c r="AN658" s="34" t="s">
        <v>2869</v>
      </c>
      <c r="AO658" s="35" t="s">
        <v>2869</v>
      </c>
      <c r="AP658" s="36"/>
      <c r="AQ658" s="37"/>
      <c r="AR658" s="37"/>
      <c r="AS658" s="50"/>
      <c r="AT658" s="39" t="b">
        <v>0</v>
      </c>
      <c r="AU658" s="51" t="b">
        <v>0</v>
      </c>
      <c r="AV658" s="51" t="b">
        <v>0</v>
      </c>
      <c r="AW658" s="40"/>
    </row>
    <row r="659">
      <c r="A659" s="41"/>
      <c r="B659" s="280" t="s">
        <v>2869</v>
      </c>
      <c r="C659" s="287"/>
      <c r="D659" s="287"/>
      <c r="E659" s="288"/>
      <c r="F659" s="287"/>
      <c r="G659" s="287"/>
      <c r="H659" s="287"/>
      <c r="I659" s="287"/>
      <c r="J659" s="287"/>
      <c r="K659" s="287"/>
      <c r="L659" s="293"/>
      <c r="M659" s="287"/>
      <c r="N659" s="287"/>
      <c r="O659" s="287"/>
      <c r="P659" s="289"/>
      <c r="Q659" s="290"/>
      <c r="R659" s="290"/>
      <c r="S659" s="288"/>
      <c r="T659" s="290"/>
      <c r="U659" s="288"/>
      <c r="V659" s="288"/>
      <c r="W659" s="291"/>
      <c r="X659" s="288"/>
      <c r="Y659" s="288"/>
      <c r="Z659" s="288"/>
      <c r="AA659" s="288"/>
      <c r="AB659" s="288"/>
      <c r="AC659" s="288"/>
      <c r="AD659" s="288"/>
      <c r="AE659" s="288"/>
      <c r="AF659" s="287"/>
      <c r="AG659" s="292"/>
      <c r="AH659" s="292"/>
      <c r="AI659" s="292"/>
      <c r="AJ659" s="292"/>
      <c r="AK659" s="292"/>
      <c r="AL659" s="292"/>
      <c r="AM659" s="294"/>
      <c r="AN659" s="34" t="s">
        <v>2869</v>
      </c>
      <c r="AO659" s="35" t="s">
        <v>2869</v>
      </c>
      <c r="AP659" s="36"/>
      <c r="AQ659" s="37"/>
      <c r="AR659" s="37"/>
      <c r="AS659" s="50"/>
      <c r="AT659" s="39" t="b">
        <v>0</v>
      </c>
      <c r="AU659" s="51" t="b">
        <v>0</v>
      </c>
      <c r="AV659" s="51" t="b">
        <v>0</v>
      </c>
      <c r="AW659" s="40"/>
    </row>
    <row r="660">
      <c r="A660" s="41"/>
      <c r="B660" s="280" t="s">
        <v>2869</v>
      </c>
      <c r="C660" s="287"/>
      <c r="D660" s="287"/>
      <c r="E660" s="288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9"/>
      <c r="Q660" s="290"/>
      <c r="R660" s="290"/>
      <c r="S660" s="288"/>
      <c r="T660" s="290"/>
      <c r="U660" s="288"/>
      <c r="V660" s="288"/>
      <c r="W660" s="291"/>
      <c r="X660" s="288"/>
      <c r="Y660" s="288"/>
      <c r="Z660" s="288"/>
      <c r="AA660" s="288"/>
      <c r="AB660" s="288"/>
      <c r="AC660" s="288"/>
      <c r="AD660" s="288"/>
      <c r="AE660" s="288"/>
      <c r="AF660" s="287"/>
      <c r="AG660" s="292"/>
      <c r="AH660" s="292"/>
      <c r="AI660" s="292"/>
      <c r="AJ660" s="292"/>
      <c r="AK660" s="292"/>
      <c r="AL660" s="292"/>
      <c r="AM660" s="293"/>
      <c r="AN660" s="34" t="s">
        <v>2869</v>
      </c>
      <c r="AO660" s="35" t="s">
        <v>2869</v>
      </c>
      <c r="AP660" s="36"/>
      <c r="AQ660" s="37"/>
      <c r="AR660" s="37"/>
      <c r="AS660" s="50"/>
      <c r="AT660" s="39" t="b">
        <v>0</v>
      </c>
      <c r="AU660" s="51" t="b">
        <v>0</v>
      </c>
      <c r="AV660" s="51" t="b">
        <v>0</v>
      </c>
      <c r="AW660" s="40"/>
    </row>
    <row r="661">
      <c r="A661" s="41"/>
      <c r="B661" s="280" t="s">
        <v>2869</v>
      </c>
      <c r="C661" s="287"/>
      <c r="D661" s="287"/>
      <c r="E661" s="288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9"/>
      <c r="Q661" s="290"/>
      <c r="R661" s="290"/>
      <c r="S661" s="288"/>
      <c r="T661" s="290"/>
      <c r="U661" s="288"/>
      <c r="V661" s="288"/>
      <c r="W661" s="291"/>
      <c r="X661" s="288"/>
      <c r="Y661" s="288"/>
      <c r="Z661" s="288"/>
      <c r="AA661" s="288"/>
      <c r="AB661" s="288"/>
      <c r="AC661" s="288"/>
      <c r="AD661" s="288"/>
      <c r="AE661" s="288"/>
      <c r="AF661" s="287"/>
      <c r="AG661" s="292"/>
      <c r="AH661" s="292"/>
      <c r="AI661" s="292"/>
      <c r="AJ661" s="292"/>
      <c r="AK661" s="292"/>
      <c r="AL661" s="292"/>
      <c r="AM661" s="294"/>
      <c r="AN661" s="34" t="s">
        <v>2869</v>
      </c>
      <c r="AO661" s="35" t="s">
        <v>2869</v>
      </c>
      <c r="AP661" s="36"/>
      <c r="AQ661" s="37"/>
      <c r="AR661" s="37"/>
      <c r="AS661" s="50"/>
      <c r="AT661" s="39" t="b">
        <v>0</v>
      </c>
      <c r="AU661" s="51" t="b">
        <v>0</v>
      </c>
      <c r="AV661" s="51" t="b">
        <v>0</v>
      </c>
      <c r="AW661" s="40"/>
    </row>
    <row r="662">
      <c r="A662" s="41"/>
      <c r="B662" s="280" t="s">
        <v>2869</v>
      </c>
      <c r="C662" s="287"/>
      <c r="D662" s="287"/>
      <c r="E662" s="288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9"/>
      <c r="Q662" s="290"/>
      <c r="R662" s="290"/>
      <c r="S662" s="288"/>
      <c r="T662" s="290"/>
      <c r="U662" s="288"/>
      <c r="V662" s="288"/>
      <c r="W662" s="291"/>
      <c r="X662" s="288"/>
      <c r="Y662" s="288"/>
      <c r="Z662" s="288"/>
      <c r="AA662" s="288"/>
      <c r="AB662" s="288"/>
      <c r="AC662" s="288"/>
      <c r="AD662" s="288"/>
      <c r="AE662" s="288"/>
      <c r="AF662" s="287"/>
      <c r="AG662" s="292"/>
      <c r="AH662" s="292"/>
      <c r="AI662" s="292"/>
      <c r="AJ662" s="292"/>
      <c r="AK662" s="292"/>
      <c r="AL662" s="292"/>
      <c r="AM662" s="293"/>
      <c r="AN662" s="34" t="s">
        <v>2869</v>
      </c>
      <c r="AO662" s="35" t="s">
        <v>2869</v>
      </c>
      <c r="AP662" s="36"/>
      <c r="AQ662" s="37"/>
      <c r="AR662" s="37"/>
      <c r="AS662" s="50"/>
      <c r="AT662" s="39" t="b">
        <v>0</v>
      </c>
      <c r="AU662" s="51" t="b">
        <v>0</v>
      </c>
      <c r="AV662" s="51" t="b">
        <v>0</v>
      </c>
      <c r="AW662" s="40"/>
    </row>
    <row r="663">
      <c r="A663" s="41"/>
      <c r="B663" s="280" t="s">
        <v>2869</v>
      </c>
      <c r="C663" s="287"/>
      <c r="D663" s="287"/>
      <c r="E663" s="288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9"/>
      <c r="Q663" s="290"/>
      <c r="R663" s="290"/>
      <c r="S663" s="288"/>
      <c r="T663" s="290"/>
      <c r="U663" s="288"/>
      <c r="V663" s="288"/>
      <c r="W663" s="291"/>
      <c r="X663" s="288"/>
      <c r="Y663" s="288"/>
      <c r="Z663" s="288"/>
      <c r="AA663" s="288"/>
      <c r="AB663" s="288"/>
      <c r="AC663" s="288"/>
      <c r="AD663" s="288"/>
      <c r="AE663" s="288"/>
      <c r="AF663" s="287"/>
      <c r="AG663" s="292"/>
      <c r="AH663" s="292"/>
      <c r="AI663" s="292"/>
      <c r="AJ663" s="292"/>
      <c r="AK663" s="292"/>
      <c r="AL663" s="292"/>
      <c r="AM663" s="294"/>
      <c r="AN663" s="34" t="s">
        <v>2869</v>
      </c>
      <c r="AO663" s="35" t="s">
        <v>2869</v>
      </c>
      <c r="AP663" s="36"/>
      <c r="AQ663" s="37"/>
      <c r="AR663" s="37"/>
      <c r="AS663" s="50"/>
      <c r="AT663" s="39" t="b">
        <v>0</v>
      </c>
      <c r="AU663" s="51" t="b">
        <v>0</v>
      </c>
      <c r="AV663" s="51" t="b">
        <v>0</v>
      </c>
      <c r="AW663" s="40"/>
    </row>
    <row r="664">
      <c r="A664" s="278"/>
      <c r="B664" s="280" t="s">
        <v>2869</v>
      </c>
      <c r="C664" s="287"/>
      <c r="D664" s="287"/>
      <c r="E664" s="288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9"/>
      <c r="Q664" s="290"/>
      <c r="R664" s="290"/>
      <c r="S664" s="288"/>
      <c r="T664" s="290"/>
      <c r="U664" s="288"/>
      <c r="V664" s="288"/>
      <c r="W664" s="291"/>
      <c r="X664" s="288"/>
      <c r="Y664" s="288"/>
      <c r="Z664" s="288"/>
      <c r="AA664" s="288"/>
      <c r="AB664" s="288"/>
      <c r="AC664" s="288"/>
      <c r="AD664" s="288"/>
      <c r="AE664" s="288"/>
      <c r="AF664" s="287"/>
      <c r="AG664" s="292"/>
      <c r="AH664" s="292"/>
      <c r="AI664" s="292"/>
      <c r="AJ664" s="292"/>
      <c r="AK664" s="292"/>
      <c r="AL664" s="292"/>
      <c r="AM664" s="293"/>
      <c r="AN664" s="34" t="s">
        <v>2869</v>
      </c>
      <c r="AO664" s="35" t="s">
        <v>2869</v>
      </c>
      <c r="AP664" s="36"/>
      <c r="AQ664" s="37"/>
      <c r="AR664" s="37"/>
      <c r="AS664" s="50"/>
      <c r="AT664" s="39" t="b">
        <v>0</v>
      </c>
      <c r="AU664" s="51" t="b">
        <v>0</v>
      </c>
      <c r="AV664" s="51" t="b">
        <v>0</v>
      </c>
      <c r="AW664" s="40"/>
    </row>
    <row r="665">
      <c r="A665" s="41"/>
      <c r="B665" s="280" t="s">
        <v>2869</v>
      </c>
      <c r="C665" s="287"/>
      <c r="D665" s="287"/>
      <c r="E665" s="288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9"/>
      <c r="Q665" s="290"/>
      <c r="R665" s="290"/>
      <c r="S665" s="288"/>
      <c r="T665" s="290"/>
      <c r="U665" s="288"/>
      <c r="V665" s="288"/>
      <c r="W665" s="291"/>
      <c r="X665" s="288"/>
      <c r="Y665" s="288"/>
      <c r="Z665" s="288"/>
      <c r="AA665" s="288"/>
      <c r="AB665" s="288"/>
      <c r="AC665" s="288"/>
      <c r="AD665" s="288"/>
      <c r="AE665" s="288"/>
      <c r="AF665" s="287"/>
      <c r="AG665" s="292"/>
      <c r="AH665" s="292"/>
      <c r="AI665" s="292"/>
      <c r="AJ665" s="292"/>
      <c r="AK665" s="292"/>
      <c r="AL665" s="292"/>
      <c r="AM665" s="294"/>
      <c r="AN665" s="34" t="s">
        <v>2869</v>
      </c>
      <c r="AO665" s="35" t="s">
        <v>2869</v>
      </c>
      <c r="AP665" s="36"/>
      <c r="AQ665" s="37"/>
      <c r="AR665" s="37"/>
      <c r="AS665" s="50"/>
      <c r="AT665" s="39" t="b">
        <v>0</v>
      </c>
      <c r="AU665" s="51" t="b">
        <v>0</v>
      </c>
      <c r="AV665" s="51" t="b">
        <v>0</v>
      </c>
      <c r="AW665" s="40"/>
    </row>
    <row r="666">
      <c r="A666" s="41"/>
      <c r="B666" s="280" t="s">
        <v>2869</v>
      </c>
      <c r="C666" s="287"/>
      <c r="D666" s="287"/>
      <c r="E666" s="288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9"/>
      <c r="Q666" s="290"/>
      <c r="R666" s="290"/>
      <c r="S666" s="288"/>
      <c r="T666" s="290"/>
      <c r="U666" s="288"/>
      <c r="V666" s="288"/>
      <c r="W666" s="291"/>
      <c r="X666" s="288"/>
      <c r="Y666" s="288"/>
      <c r="Z666" s="288"/>
      <c r="AA666" s="288"/>
      <c r="AB666" s="288"/>
      <c r="AC666" s="288"/>
      <c r="AD666" s="288"/>
      <c r="AE666" s="288"/>
      <c r="AF666" s="287"/>
      <c r="AG666" s="292"/>
      <c r="AH666" s="292"/>
      <c r="AI666" s="292"/>
      <c r="AJ666" s="292"/>
      <c r="AK666" s="292"/>
      <c r="AL666" s="292"/>
      <c r="AM666" s="294"/>
      <c r="AN666" s="34" t="s">
        <v>2869</v>
      </c>
      <c r="AO666" s="35" t="s">
        <v>2869</v>
      </c>
      <c r="AP666" s="36"/>
      <c r="AQ666" s="37"/>
      <c r="AR666" s="37"/>
      <c r="AS666" s="50"/>
      <c r="AT666" s="39" t="b">
        <v>0</v>
      </c>
      <c r="AU666" s="51" t="b">
        <v>0</v>
      </c>
      <c r="AV666" s="51" t="b">
        <v>0</v>
      </c>
      <c r="AW666" s="40"/>
    </row>
    <row r="667">
      <c r="A667" s="41"/>
      <c r="B667" s="280" t="s">
        <v>2869</v>
      </c>
      <c r="C667" s="287"/>
      <c r="D667" s="287"/>
      <c r="E667" s="288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9"/>
      <c r="Q667" s="290"/>
      <c r="R667" s="290"/>
      <c r="S667" s="288"/>
      <c r="T667" s="290"/>
      <c r="U667" s="288"/>
      <c r="V667" s="288"/>
      <c r="W667" s="291"/>
      <c r="X667" s="288"/>
      <c r="Y667" s="288"/>
      <c r="Z667" s="288"/>
      <c r="AA667" s="288"/>
      <c r="AB667" s="288"/>
      <c r="AC667" s="288"/>
      <c r="AD667" s="288"/>
      <c r="AE667" s="288"/>
      <c r="AF667" s="287"/>
      <c r="AG667" s="292"/>
      <c r="AH667" s="292"/>
      <c r="AI667" s="292"/>
      <c r="AJ667" s="292"/>
      <c r="AK667" s="292"/>
      <c r="AL667" s="292"/>
      <c r="AM667" s="294"/>
      <c r="AN667" s="34" t="s">
        <v>2869</v>
      </c>
      <c r="AO667" s="35" t="s">
        <v>2869</v>
      </c>
      <c r="AP667" s="36"/>
      <c r="AQ667" s="37"/>
      <c r="AR667" s="37"/>
      <c r="AS667" s="50"/>
      <c r="AT667" s="39" t="b">
        <v>0</v>
      </c>
      <c r="AU667" s="51" t="b">
        <v>0</v>
      </c>
      <c r="AV667" s="51" t="b">
        <v>0</v>
      </c>
      <c r="AW667" s="40"/>
    </row>
    <row r="668">
      <c r="A668" s="41"/>
      <c r="B668" s="280" t="s">
        <v>2869</v>
      </c>
      <c r="C668" s="287"/>
      <c r="D668" s="287"/>
      <c r="E668" s="288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9"/>
      <c r="Q668" s="290"/>
      <c r="R668" s="290"/>
      <c r="S668" s="288"/>
      <c r="T668" s="290"/>
      <c r="U668" s="288"/>
      <c r="V668" s="288"/>
      <c r="W668" s="291"/>
      <c r="X668" s="288"/>
      <c r="Y668" s="288"/>
      <c r="Z668" s="288"/>
      <c r="AA668" s="288"/>
      <c r="AB668" s="288"/>
      <c r="AC668" s="288"/>
      <c r="AD668" s="288"/>
      <c r="AE668" s="288"/>
      <c r="AF668" s="287"/>
      <c r="AG668" s="292"/>
      <c r="AH668" s="292"/>
      <c r="AI668" s="292"/>
      <c r="AJ668" s="292"/>
      <c r="AK668" s="292"/>
      <c r="AL668" s="292"/>
      <c r="AM668" s="294"/>
      <c r="AN668" s="34" t="s">
        <v>2869</v>
      </c>
      <c r="AO668" s="35" t="s">
        <v>2869</v>
      </c>
      <c r="AP668" s="36"/>
      <c r="AQ668" s="37"/>
      <c r="AR668" s="37"/>
      <c r="AS668" s="50"/>
      <c r="AT668" s="39" t="b">
        <v>0</v>
      </c>
      <c r="AU668" s="51" t="b">
        <v>0</v>
      </c>
      <c r="AV668" s="51" t="b">
        <v>0</v>
      </c>
      <c r="AW668" s="40"/>
    </row>
    <row r="669">
      <c r="A669" s="41"/>
      <c r="B669" s="280" t="s">
        <v>2869</v>
      </c>
      <c r="C669" s="287"/>
      <c r="D669" s="287"/>
      <c r="E669" s="288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9"/>
      <c r="Q669" s="290"/>
      <c r="R669" s="290"/>
      <c r="S669" s="288"/>
      <c r="T669" s="290"/>
      <c r="U669" s="288"/>
      <c r="V669" s="288"/>
      <c r="W669" s="291"/>
      <c r="X669" s="288"/>
      <c r="Y669" s="288"/>
      <c r="Z669" s="288"/>
      <c r="AA669" s="288"/>
      <c r="AB669" s="288"/>
      <c r="AC669" s="288"/>
      <c r="AD669" s="288"/>
      <c r="AE669" s="288"/>
      <c r="AF669" s="287"/>
      <c r="AG669" s="292"/>
      <c r="AH669" s="292"/>
      <c r="AI669" s="292"/>
      <c r="AJ669" s="292"/>
      <c r="AK669" s="292"/>
      <c r="AL669" s="292"/>
      <c r="AM669" s="293"/>
      <c r="AN669" s="34" t="s">
        <v>2869</v>
      </c>
      <c r="AO669" s="35" t="s">
        <v>2869</v>
      </c>
      <c r="AP669" s="36"/>
      <c r="AQ669" s="37"/>
      <c r="AR669" s="37"/>
      <c r="AS669" s="50"/>
      <c r="AT669" s="39" t="b">
        <v>0</v>
      </c>
      <c r="AU669" s="51" t="b">
        <v>0</v>
      </c>
      <c r="AV669" s="51" t="b">
        <v>0</v>
      </c>
      <c r="AW669" s="40"/>
    </row>
    <row r="670">
      <c r="A670" s="41"/>
      <c r="B670" s="280" t="s">
        <v>2869</v>
      </c>
      <c r="C670" s="287"/>
      <c r="D670" s="287"/>
      <c r="E670" s="288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9"/>
      <c r="Q670" s="290"/>
      <c r="R670" s="290"/>
      <c r="S670" s="288"/>
      <c r="T670" s="290"/>
      <c r="U670" s="288"/>
      <c r="V670" s="288"/>
      <c r="W670" s="291"/>
      <c r="X670" s="288"/>
      <c r="Y670" s="288"/>
      <c r="Z670" s="288"/>
      <c r="AA670" s="288"/>
      <c r="AB670" s="288"/>
      <c r="AC670" s="288"/>
      <c r="AD670" s="288"/>
      <c r="AE670" s="288"/>
      <c r="AF670" s="287"/>
      <c r="AG670" s="292"/>
      <c r="AH670" s="292"/>
      <c r="AI670" s="292"/>
      <c r="AJ670" s="292"/>
      <c r="AK670" s="292"/>
      <c r="AL670" s="292"/>
      <c r="AM670" s="293"/>
      <c r="AN670" s="34" t="s">
        <v>2869</v>
      </c>
      <c r="AO670" s="35" t="s">
        <v>2869</v>
      </c>
      <c r="AP670" s="36"/>
      <c r="AQ670" s="37"/>
      <c r="AR670" s="37"/>
      <c r="AS670" s="50"/>
      <c r="AT670" s="39" t="b">
        <v>0</v>
      </c>
      <c r="AU670" s="51" t="b">
        <v>0</v>
      </c>
      <c r="AV670" s="51" t="b">
        <v>0</v>
      </c>
      <c r="AW670" s="40"/>
    </row>
    <row r="671">
      <c r="A671" s="41"/>
      <c r="B671" s="280" t="s">
        <v>2869</v>
      </c>
      <c r="C671" s="287"/>
      <c r="D671" s="287"/>
      <c r="E671" s="288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9"/>
      <c r="Q671" s="290"/>
      <c r="R671" s="290"/>
      <c r="S671" s="288"/>
      <c r="T671" s="290"/>
      <c r="U671" s="288"/>
      <c r="V671" s="288"/>
      <c r="W671" s="291"/>
      <c r="X671" s="288"/>
      <c r="Y671" s="288"/>
      <c r="Z671" s="288"/>
      <c r="AA671" s="288"/>
      <c r="AB671" s="288"/>
      <c r="AC671" s="288"/>
      <c r="AD671" s="288"/>
      <c r="AE671" s="288"/>
      <c r="AF671" s="287"/>
      <c r="AG671" s="292"/>
      <c r="AH671" s="292"/>
      <c r="AI671" s="292"/>
      <c r="AJ671" s="292"/>
      <c r="AK671" s="292"/>
      <c r="AL671" s="292"/>
      <c r="AM671" s="294"/>
      <c r="AN671" s="34" t="s">
        <v>2869</v>
      </c>
      <c r="AO671" s="35" t="s">
        <v>2869</v>
      </c>
      <c r="AP671" s="36"/>
      <c r="AQ671" s="37"/>
      <c r="AR671" s="37"/>
      <c r="AS671" s="50"/>
      <c r="AT671" s="39" t="b">
        <v>0</v>
      </c>
      <c r="AU671" s="51" t="b">
        <v>0</v>
      </c>
      <c r="AV671" s="51" t="b">
        <v>0</v>
      </c>
      <c r="AW671" s="40"/>
    </row>
    <row r="672">
      <c r="A672" s="41"/>
      <c r="B672" s="280" t="s">
        <v>2869</v>
      </c>
      <c r="C672" s="287"/>
      <c r="D672" s="287"/>
      <c r="E672" s="288"/>
      <c r="F672" s="287"/>
      <c r="G672" s="287"/>
      <c r="H672" s="287"/>
      <c r="I672" s="287"/>
      <c r="J672" s="287"/>
      <c r="K672" s="287"/>
      <c r="L672" s="293"/>
      <c r="M672" s="287"/>
      <c r="N672" s="287"/>
      <c r="O672" s="287"/>
      <c r="P672" s="289"/>
      <c r="Q672" s="290"/>
      <c r="R672" s="290"/>
      <c r="S672" s="288"/>
      <c r="T672" s="290"/>
      <c r="U672" s="288"/>
      <c r="V672" s="288"/>
      <c r="W672" s="291"/>
      <c r="X672" s="288"/>
      <c r="Y672" s="288"/>
      <c r="Z672" s="288"/>
      <c r="AA672" s="288"/>
      <c r="AB672" s="288"/>
      <c r="AC672" s="288"/>
      <c r="AD672" s="288"/>
      <c r="AE672" s="288"/>
      <c r="AF672" s="287"/>
      <c r="AG672" s="292"/>
      <c r="AH672" s="292"/>
      <c r="AI672" s="292"/>
      <c r="AJ672" s="292"/>
      <c r="AK672" s="292"/>
      <c r="AL672" s="292"/>
      <c r="AM672" s="293"/>
      <c r="AN672" s="34" t="s">
        <v>2869</v>
      </c>
      <c r="AO672" s="35" t="s">
        <v>2869</v>
      </c>
      <c r="AP672" s="36"/>
      <c r="AQ672" s="37"/>
      <c r="AR672" s="37"/>
      <c r="AS672" s="50"/>
      <c r="AT672" s="39" t="b">
        <v>0</v>
      </c>
      <c r="AU672" s="51" t="b">
        <v>0</v>
      </c>
      <c r="AV672" s="51" t="b">
        <v>0</v>
      </c>
      <c r="AW672" s="40"/>
    </row>
    <row r="673">
      <c r="A673" s="41"/>
      <c r="B673" s="280" t="s">
        <v>2869</v>
      </c>
      <c r="C673" s="287"/>
      <c r="D673" s="287"/>
      <c r="E673" s="288"/>
      <c r="F673" s="287"/>
      <c r="G673" s="287"/>
      <c r="H673" s="287"/>
      <c r="I673" s="287"/>
      <c r="J673" s="287"/>
      <c r="K673" s="287"/>
      <c r="L673" s="293"/>
      <c r="M673" s="287"/>
      <c r="N673" s="287"/>
      <c r="O673" s="287"/>
      <c r="P673" s="289"/>
      <c r="Q673" s="290"/>
      <c r="R673" s="290"/>
      <c r="S673" s="288"/>
      <c r="T673" s="290"/>
      <c r="U673" s="288"/>
      <c r="V673" s="288"/>
      <c r="W673" s="291"/>
      <c r="X673" s="288"/>
      <c r="Y673" s="288"/>
      <c r="Z673" s="288"/>
      <c r="AA673" s="288"/>
      <c r="AB673" s="288"/>
      <c r="AC673" s="288"/>
      <c r="AD673" s="288"/>
      <c r="AE673" s="288"/>
      <c r="AF673" s="287"/>
      <c r="AG673" s="292"/>
      <c r="AH673" s="292"/>
      <c r="AI673" s="292"/>
      <c r="AJ673" s="292"/>
      <c r="AK673" s="292"/>
      <c r="AL673" s="292"/>
      <c r="AM673" s="293"/>
      <c r="AN673" s="34" t="s">
        <v>2869</v>
      </c>
      <c r="AO673" s="35" t="s">
        <v>2869</v>
      </c>
      <c r="AP673" s="36"/>
      <c r="AQ673" s="37"/>
      <c r="AR673" s="37"/>
      <c r="AS673" s="50"/>
      <c r="AT673" s="39" t="b">
        <v>0</v>
      </c>
      <c r="AU673" s="51" t="b">
        <v>0</v>
      </c>
      <c r="AV673" s="51" t="b">
        <v>0</v>
      </c>
      <c r="AW673" s="40"/>
    </row>
    <row r="674">
      <c r="A674" s="41"/>
      <c r="B674" s="280" t="s">
        <v>2869</v>
      </c>
      <c r="C674" s="287"/>
      <c r="D674" s="287"/>
      <c r="E674" s="288"/>
      <c r="F674" s="287"/>
      <c r="G674" s="287"/>
      <c r="H674" s="287"/>
      <c r="I674" s="287"/>
      <c r="J674" s="287"/>
      <c r="K674" s="287"/>
      <c r="L674" s="293"/>
      <c r="M674" s="287"/>
      <c r="N674" s="287"/>
      <c r="O674" s="287"/>
      <c r="P674" s="289"/>
      <c r="Q674" s="290"/>
      <c r="R674" s="290"/>
      <c r="S674" s="288"/>
      <c r="T674" s="290"/>
      <c r="U674" s="288"/>
      <c r="V674" s="288"/>
      <c r="W674" s="291"/>
      <c r="X674" s="288"/>
      <c r="Y674" s="288"/>
      <c r="Z674" s="288"/>
      <c r="AA674" s="288"/>
      <c r="AB674" s="288"/>
      <c r="AC674" s="288"/>
      <c r="AD674" s="288"/>
      <c r="AE674" s="288"/>
      <c r="AF674" s="287"/>
      <c r="AG674" s="292"/>
      <c r="AH674" s="292"/>
      <c r="AI674" s="292"/>
      <c r="AJ674" s="292"/>
      <c r="AK674" s="292"/>
      <c r="AL674" s="292"/>
      <c r="AM674" s="294"/>
      <c r="AN674" s="34" t="s">
        <v>2869</v>
      </c>
      <c r="AO674" s="35" t="s">
        <v>2869</v>
      </c>
      <c r="AP674" s="36"/>
      <c r="AQ674" s="37"/>
      <c r="AR674" s="37"/>
      <c r="AS674" s="50"/>
      <c r="AT674" s="39" t="b">
        <v>0</v>
      </c>
      <c r="AU674" s="51" t="b">
        <v>0</v>
      </c>
      <c r="AV674" s="51" t="b">
        <v>0</v>
      </c>
      <c r="AW674" s="40"/>
    </row>
    <row r="675">
      <c r="A675" s="41"/>
      <c r="B675" s="280" t="s">
        <v>2869</v>
      </c>
      <c r="C675" s="287"/>
      <c r="D675" s="287"/>
      <c r="E675" s="288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9"/>
      <c r="Q675" s="290"/>
      <c r="R675" s="290"/>
      <c r="S675" s="288"/>
      <c r="T675" s="290"/>
      <c r="U675" s="288"/>
      <c r="V675" s="288"/>
      <c r="W675" s="291"/>
      <c r="X675" s="288"/>
      <c r="Y675" s="288"/>
      <c r="Z675" s="288"/>
      <c r="AA675" s="288"/>
      <c r="AB675" s="288"/>
      <c r="AC675" s="288"/>
      <c r="AD675" s="288"/>
      <c r="AE675" s="288"/>
      <c r="AF675" s="287"/>
      <c r="AG675" s="292"/>
      <c r="AH675" s="292"/>
      <c r="AI675" s="292"/>
      <c r="AJ675" s="292"/>
      <c r="AK675" s="292"/>
      <c r="AL675" s="292"/>
      <c r="AM675" s="293"/>
      <c r="AN675" s="34" t="s">
        <v>2869</v>
      </c>
      <c r="AO675" s="35" t="s">
        <v>2869</v>
      </c>
      <c r="AP675" s="36"/>
      <c r="AQ675" s="37"/>
      <c r="AR675" s="37"/>
      <c r="AS675" s="50"/>
      <c r="AT675" s="39" t="b">
        <v>0</v>
      </c>
      <c r="AU675" s="51" t="b">
        <v>0</v>
      </c>
      <c r="AV675" s="51" t="b">
        <v>0</v>
      </c>
      <c r="AW675" s="40"/>
    </row>
    <row r="676">
      <c r="A676" s="41"/>
      <c r="B676" s="280" t="s">
        <v>2869</v>
      </c>
      <c r="C676" s="287"/>
      <c r="D676" s="287"/>
      <c r="E676" s="288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9"/>
      <c r="Q676" s="290"/>
      <c r="R676" s="290"/>
      <c r="S676" s="288"/>
      <c r="T676" s="290"/>
      <c r="U676" s="288"/>
      <c r="V676" s="288"/>
      <c r="W676" s="291"/>
      <c r="X676" s="288"/>
      <c r="Y676" s="288"/>
      <c r="Z676" s="288"/>
      <c r="AA676" s="288"/>
      <c r="AB676" s="288"/>
      <c r="AC676" s="288"/>
      <c r="AD676" s="288"/>
      <c r="AE676" s="288"/>
      <c r="AF676" s="287"/>
      <c r="AG676" s="292"/>
      <c r="AH676" s="292"/>
      <c r="AI676" s="292"/>
      <c r="AJ676" s="292"/>
      <c r="AK676" s="292"/>
      <c r="AL676" s="292"/>
      <c r="AM676" s="294"/>
      <c r="AN676" s="34" t="s">
        <v>2869</v>
      </c>
      <c r="AO676" s="35" t="s">
        <v>2869</v>
      </c>
      <c r="AP676" s="36"/>
      <c r="AQ676" s="37"/>
      <c r="AR676" s="37"/>
      <c r="AS676" s="50"/>
      <c r="AT676" s="39" t="b">
        <v>0</v>
      </c>
      <c r="AU676" s="51" t="b">
        <v>0</v>
      </c>
      <c r="AV676" s="51" t="b">
        <v>0</v>
      </c>
      <c r="AW676" s="40"/>
    </row>
    <row r="677">
      <c r="A677" s="41"/>
      <c r="B677" s="280" t="s">
        <v>2869</v>
      </c>
      <c r="C677" s="287"/>
      <c r="D677" s="287"/>
      <c r="E677" s="288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9"/>
      <c r="Q677" s="290"/>
      <c r="R677" s="290"/>
      <c r="S677" s="288"/>
      <c r="T677" s="290"/>
      <c r="U677" s="288"/>
      <c r="V677" s="288"/>
      <c r="W677" s="291"/>
      <c r="X677" s="288"/>
      <c r="Y677" s="288"/>
      <c r="Z677" s="288"/>
      <c r="AA677" s="288"/>
      <c r="AB677" s="288"/>
      <c r="AC677" s="288"/>
      <c r="AD677" s="288"/>
      <c r="AE677" s="288"/>
      <c r="AF677" s="287"/>
      <c r="AG677" s="292"/>
      <c r="AH677" s="292"/>
      <c r="AI677" s="292"/>
      <c r="AJ677" s="292"/>
      <c r="AK677" s="292"/>
      <c r="AL677" s="292"/>
      <c r="AM677" s="294"/>
      <c r="AN677" s="34" t="s">
        <v>2869</v>
      </c>
      <c r="AO677" s="35" t="s">
        <v>2869</v>
      </c>
      <c r="AP677" s="36"/>
      <c r="AQ677" s="37"/>
      <c r="AR677" s="37"/>
      <c r="AS677" s="50"/>
      <c r="AT677" s="39" t="b">
        <v>0</v>
      </c>
      <c r="AU677" s="51" t="b">
        <v>0</v>
      </c>
      <c r="AV677" s="51" t="b">
        <v>0</v>
      </c>
      <c r="AW677" s="40"/>
    </row>
    <row r="678">
      <c r="A678" s="41"/>
      <c r="B678" s="280" t="s">
        <v>2869</v>
      </c>
      <c r="C678" s="287"/>
      <c r="D678" s="287"/>
      <c r="E678" s="288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9"/>
      <c r="Q678" s="290"/>
      <c r="R678" s="290"/>
      <c r="S678" s="288"/>
      <c r="T678" s="290"/>
      <c r="U678" s="288"/>
      <c r="V678" s="288"/>
      <c r="W678" s="291"/>
      <c r="X678" s="288"/>
      <c r="Y678" s="288"/>
      <c r="Z678" s="288"/>
      <c r="AA678" s="288"/>
      <c r="AB678" s="288"/>
      <c r="AC678" s="288"/>
      <c r="AD678" s="288"/>
      <c r="AE678" s="288"/>
      <c r="AF678" s="287"/>
      <c r="AG678" s="292"/>
      <c r="AH678" s="292"/>
      <c r="AI678" s="292"/>
      <c r="AJ678" s="292"/>
      <c r="AK678" s="292"/>
      <c r="AL678" s="292"/>
      <c r="AM678" s="294"/>
      <c r="AN678" s="34" t="s">
        <v>2869</v>
      </c>
      <c r="AO678" s="35" t="s">
        <v>2869</v>
      </c>
      <c r="AP678" s="36"/>
      <c r="AQ678" s="37"/>
      <c r="AR678" s="37"/>
      <c r="AS678" s="50"/>
      <c r="AT678" s="39" t="b">
        <v>0</v>
      </c>
      <c r="AU678" s="51" t="b">
        <v>0</v>
      </c>
      <c r="AV678" s="51" t="b">
        <v>0</v>
      </c>
      <c r="AW678" s="40"/>
    </row>
    <row r="679">
      <c r="A679" s="41"/>
      <c r="B679" s="280" t="s">
        <v>2869</v>
      </c>
      <c r="C679" s="287"/>
      <c r="D679" s="287"/>
      <c r="E679" s="288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9"/>
      <c r="Q679" s="290"/>
      <c r="R679" s="290"/>
      <c r="S679" s="288"/>
      <c r="T679" s="290"/>
      <c r="U679" s="288"/>
      <c r="V679" s="288"/>
      <c r="W679" s="291"/>
      <c r="X679" s="288"/>
      <c r="Y679" s="288"/>
      <c r="Z679" s="288"/>
      <c r="AA679" s="288"/>
      <c r="AB679" s="288"/>
      <c r="AC679" s="288"/>
      <c r="AD679" s="288"/>
      <c r="AE679" s="288"/>
      <c r="AF679" s="287"/>
      <c r="AG679" s="292"/>
      <c r="AH679" s="292"/>
      <c r="AI679" s="292"/>
      <c r="AJ679" s="292"/>
      <c r="AK679" s="292"/>
      <c r="AL679" s="292"/>
      <c r="AM679" s="293"/>
      <c r="AN679" s="34" t="s">
        <v>2869</v>
      </c>
      <c r="AO679" s="35" t="s">
        <v>2869</v>
      </c>
      <c r="AP679" s="36"/>
      <c r="AQ679" s="37"/>
      <c r="AR679" s="37"/>
      <c r="AS679" s="50"/>
      <c r="AT679" s="39" t="b">
        <v>0</v>
      </c>
      <c r="AU679" s="51" t="b">
        <v>0</v>
      </c>
      <c r="AV679" s="51" t="b">
        <v>0</v>
      </c>
      <c r="AW679" s="40"/>
    </row>
    <row r="680">
      <c r="A680" s="41"/>
      <c r="B680" s="280" t="s">
        <v>2869</v>
      </c>
      <c r="C680" s="287"/>
      <c r="D680" s="287"/>
      <c r="E680" s="288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9"/>
      <c r="Q680" s="290"/>
      <c r="R680" s="290"/>
      <c r="S680" s="288"/>
      <c r="T680" s="290"/>
      <c r="U680" s="288"/>
      <c r="V680" s="288"/>
      <c r="W680" s="291"/>
      <c r="X680" s="288"/>
      <c r="Y680" s="288"/>
      <c r="Z680" s="288"/>
      <c r="AA680" s="288"/>
      <c r="AB680" s="288"/>
      <c r="AC680" s="288"/>
      <c r="AD680" s="288"/>
      <c r="AE680" s="288"/>
      <c r="AF680" s="287"/>
      <c r="AG680" s="292"/>
      <c r="AH680" s="292"/>
      <c r="AI680" s="292"/>
      <c r="AJ680" s="292"/>
      <c r="AK680" s="292"/>
      <c r="AL680" s="292"/>
      <c r="AM680" s="294"/>
      <c r="AN680" s="34" t="s">
        <v>2869</v>
      </c>
      <c r="AO680" s="35" t="s">
        <v>2869</v>
      </c>
      <c r="AP680" s="36"/>
      <c r="AQ680" s="37"/>
      <c r="AR680" s="37"/>
      <c r="AS680" s="50"/>
      <c r="AT680" s="39" t="b">
        <v>0</v>
      </c>
      <c r="AU680" s="51" t="b">
        <v>0</v>
      </c>
      <c r="AV680" s="51" t="b">
        <v>0</v>
      </c>
      <c r="AW680" s="40"/>
    </row>
    <row r="681">
      <c r="A681" s="41"/>
      <c r="B681" s="280" t="s">
        <v>2869</v>
      </c>
      <c r="C681" s="287"/>
      <c r="D681" s="287"/>
      <c r="E681" s="288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9"/>
      <c r="Q681" s="290"/>
      <c r="R681" s="290"/>
      <c r="S681" s="288"/>
      <c r="T681" s="290"/>
      <c r="U681" s="288"/>
      <c r="V681" s="288"/>
      <c r="W681" s="291"/>
      <c r="X681" s="288"/>
      <c r="Y681" s="288"/>
      <c r="Z681" s="288"/>
      <c r="AA681" s="288"/>
      <c r="AB681" s="288"/>
      <c r="AC681" s="288"/>
      <c r="AD681" s="288"/>
      <c r="AE681" s="288"/>
      <c r="AF681" s="287"/>
      <c r="AG681" s="292"/>
      <c r="AH681" s="292"/>
      <c r="AI681" s="292"/>
      <c r="AJ681" s="292"/>
      <c r="AK681" s="292"/>
      <c r="AL681" s="292"/>
      <c r="AM681" s="294"/>
      <c r="AN681" s="34" t="s">
        <v>2869</v>
      </c>
      <c r="AO681" s="35" t="s">
        <v>2869</v>
      </c>
      <c r="AP681" s="36"/>
      <c r="AQ681" s="37"/>
      <c r="AR681" s="37"/>
      <c r="AS681" s="50"/>
      <c r="AT681" s="39" t="b">
        <v>0</v>
      </c>
      <c r="AU681" s="51" t="b">
        <v>0</v>
      </c>
      <c r="AV681" s="51" t="b">
        <v>0</v>
      </c>
      <c r="AW681" s="40"/>
    </row>
    <row r="682">
      <c r="A682" s="41"/>
      <c r="B682" s="280" t="s">
        <v>2869</v>
      </c>
      <c r="C682" s="287"/>
      <c r="D682" s="287"/>
      <c r="E682" s="288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9"/>
      <c r="Q682" s="290"/>
      <c r="R682" s="290"/>
      <c r="S682" s="288"/>
      <c r="T682" s="290"/>
      <c r="U682" s="288"/>
      <c r="V682" s="288"/>
      <c r="W682" s="291"/>
      <c r="X682" s="288"/>
      <c r="Y682" s="288"/>
      <c r="Z682" s="288"/>
      <c r="AA682" s="288"/>
      <c r="AB682" s="288"/>
      <c r="AC682" s="288"/>
      <c r="AD682" s="288"/>
      <c r="AE682" s="288"/>
      <c r="AF682" s="287"/>
      <c r="AG682" s="292"/>
      <c r="AH682" s="292"/>
      <c r="AI682" s="292"/>
      <c r="AJ682" s="292"/>
      <c r="AK682" s="292"/>
      <c r="AL682" s="292"/>
      <c r="AM682" s="294"/>
      <c r="AN682" s="34" t="s">
        <v>2869</v>
      </c>
      <c r="AO682" s="35" t="s">
        <v>2869</v>
      </c>
      <c r="AP682" s="36"/>
      <c r="AQ682" s="37"/>
      <c r="AR682" s="37"/>
      <c r="AS682" s="50"/>
      <c r="AT682" s="39" t="b">
        <v>0</v>
      </c>
      <c r="AU682" s="51" t="b">
        <v>0</v>
      </c>
      <c r="AV682" s="51" t="b">
        <v>0</v>
      </c>
      <c r="AW682" s="40"/>
    </row>
    <row r="683">
      <c r="A683" s="41"/>
      <c r="B683" s="280" t="s">
        <v>2869</v>
      </c>
      <c r="C683" s="287"/>
      <c r="D683" s="287"/>
      <c r="E683" s="288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9"/>
      <c r="Q683" s="290"/>
      <c r="R683" s="290"/>
      <c r="S683" s="288"/>
      <c r="T683" s="290"/>
      <c r="U683" s="288"/>
      <c r="V683" s="288"/>
      <c r="W683" s="291"/>
      <c r="X683" s="288"/>
      <c r="Y683" s="288"/>
      <c r="Z683" s="288"/>
      <c r="AA683" s="288"/>
      <c r="AB683" s="288"/>
      <c r="AC683" s="288"/>
      <c r="AD683" s="288"/>
      <c r="AE683" s="288"/>
      <c r="AF683" s="287"/>
      <c r="AG683" s="292"/>
      <c r="AH683" s="292"/>
      <c r="AI683" s="292"/>
      <c r="AJ683" s="292"/>
      <c r="AK683" s="292"/>
      <c r="AL683" s="292"/>
      <c r="AM683" s="293"/>
      <c r="AN683" s="34" t="s">
        <v>2869</v>
      </c>
      <c r="AO683" s="35" t="s">
        <v>2869</v>
      </c>
      <c r="AP683" s="36"/>
      <c r="AQ683" s="37"/>
      <c r="AR683" s="37"/>
      <c r="AS683" s="50"/>
      <c r="AT683" s="39" t="b">
        <v>0</v>
      </c>
      <c r="AU683" s="51" t="b">
        <v>0</v>
      </c>
      <c r="AV683" s="51" t="b">
        <v>0</v>
      </c>
      <c r="AW683" s="40"/>
    </row>
    <row r="684">
      <c r="A684" s="41"/>
      <c r="B684" s="280" t="s">
        <v>2869</v>
      </c>
      <c r="C684" s="287"/>
      <c r="D684" s="287"/>
      <c r="E684" s="288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9"/>
      <c r="Q684" s="290"/>
      <c r="R684" s="290"/>
      <c r="S684" s="288"/>
      <c r="T684" s="290"/>
      <c r="U684" s="288"/>
      <c r="V684" s="288"/>
      <c r="W684" s="291"/>
      <c r="X684" s="288"/>
      <c r="Y684" s="288"/>
      <c r="Z684" s="288"/>
      <c r="AA684" s="288"/>
      <c r="AB684" s="288"/>
      <c r="AC684" s="288"/>
      <c r="AD684" s="288"/>
      <c r="AE684" s="288"/>
      <c r="AF684" s="287"/>
      <c r="AG684" s="292"/>
      <c r="AH684" s="292"/>
      <c r="AI684" s="292"/>
      <c r="AJ684" s="292"/>
      <c r="AK684" s="292"/>
      <c r="AL684" s="292"/>
      <c r="AM684" s="294"/>
      <c r="AN684" s="34" t="s">
        <v>2869</v>
      </c>
      <c r="AO684" s="35" t="s">
        <v>2869</v>
      </c>
      <c r="AP684" s="36"/>
      <c r="AQ684" s="37"/>
      <c r="AR684" s="37"/>
      <c r="AS684" s="50"/>
      <c r="AT684" s="39" t="b">
        <v>0</v>
      </c>
      <c r="AU684" s="51" t="b">
        <v>0</v>
      </c>
      <c r="AV684" s="51" t="b">
        <v>0</v>
      </c>
      <c r="AW684" s="40"/>
    </row>
    <row r="685">
      <c r="A685" s="41"/>
      <c r="B685" s="280" t="s">
        <v>2869</v>
      </c>
      <c r="C685" s="287"/>
      <c r="D685" s="287"/>
      <c r="E685" s="288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9"/>
      <c r="Q685" s="290"/>
      <c r="R685" s="290"/>
      <c r="S685" s="288"/>
      <c r="T685" s="290"/>
      <c r="U685" s="288"/>
      <c r="V685" s="288"/>
      <c r="W685" s="291"/>
      <c r="X685" s="288"/>
      <c r="Y685" s="288"/>
      <c r="Z685" s="288"/>
      <c r="AA685" s="288"/>
      <c r="AB685" s="288"/>
      <c r="AC685" s="288"/>
      <c r="AD685" s="288"/>
      <c r="AE685" s="288"/>
      <c r="AF685" s="287"/>
      <c r="AG685" s="292"/>
      <c r="AH685" s="292"/>
      <c r="AI685" s="292"/>
      <c r="AJ685" s="292"/>
      <c r="AK685" s="292"/>
      <c r="AL685" s="292"/>
      <c r="AM685" s="294"/>
      <c r="AN685" s="34" t="s">
        <v>2869</v>
      </c>
      <c r="AO685" s="35" t="s">
        <v>2869</v>
      </c>
      <c r="AP685" s="36"/>
      <c r="AQ685" s="37"/>
      <c r="AR685" s="37"/>
      <c r="AS685" s="50"/>
      <c r="AT685" s="39" t="b">
        <v>0</v>
      </c>
      <c r="AU685" s="51" t="b">
        <v>0</v>
      </c>
      <c r="AV685" s="51" t="b">
        <v>0</v>
      </c>
      <c r="AW685" s="40"/>
    </row>
    <row r="686">
      <c r="A686" s="41"/>
      <c r="B686" s="280" t="s">
        <v>2869</v>
      </c>
      <c r="C686" s="287"/>
      <c r="D686" s="287"/>
      <c r="E686" s="288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9"/>
      <c r="Q686" s="290"/>
      <c r="R686" s="290"/>
      <c r="S686" s="288"/>
      <c r="T686" s="290"/>
      <c r="U686" s="288"/>
      <c r="V686" s="288"/>
      <c r="W686" s="291"/>
      <c r="X686" s="288"/>
      <c r="Y686" s="288"/>
      <c r="Z686" s="288"/>
      <c r="AA686" s="288"/>
      <c r="AB686" s="288"/>
      <c r="AC686" s="288"/>
      <c r="AD686" s="288"/>
      <c r="AE686" s="288"/>
      <c r="AF686" s="287"/>
      <c r="AG686" s="292"/>
      <c r="AH686" s="292"/>
      <c r="AI686" s="292"/>
      <c r="AJ686" s="292"/>
      <c r="AK686" s="292"/>
      <c r="AL686" s="292"/>
      <c r="AM686" s="294"/>
      <c r="AN686" s="34" t="s">
        <v>2869</v>
      </c>
      <c r="AO686" s="35" t="s">
        <v>2869</v>
      </c>
      <c r="AP686" s="36"/>
      <c r="AQ686" s="37"/>
      <c r="AR686" s="37"/>
      <c r="AS686" s="50"/>
      <c r="AT686" s="39" t="b">
        <v>0</v>
      </c>
      <c r="AU686" s="51" t="b">
        <v>0</v>
      </c>
      <c r="AV686" s="51" t="b">
        <v>0</v>
      </c>
      <c r="AW686" s="40"/>
    </row>
    <row r="687">
      <c r="A687" s="41"/>
      <c r="B687" s="280" t="s">
        <v>2869</v>
      </c>
      <c r="C687" s="287"/>
      <c r="D687" s="287"/>
      <c r="E687" s="288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9"/>
      <c r="Q687" s="290"/>
      <c r="R687" s="290"/>
      <c r="S687" s="288"/>
      <c r="T687" s="290"/>
      <c r="U687" s="288"/>
      <c r="V687" s="288"/>
      <c r="W687" s="291"/>
      <c r="X687" s="288"/>
      <c r="Y687" s="288"/>
      <c r="Z687" s="288"/>
      <c r="AA687" s="288"/>
      <c r="AB687" s="288"/>
      <c r="AC687" s="288"/>
      <c r="AD687" s="288"/>
      <c r="AE687" s="288"/>
      <c r="AF687" s="287"/>
      <c r="AG687" s="292"/>
      <c r="AH687" s="292"/>
      <c r="AI687" s="292"/>
      <c r="AJ687" s="292"/>
      <c r="AK687" s="292"/>
      <c r="AL687" s="292"/>
      <c r="AM687" s="293"/>
      <c r="AN687" s="34" t="s">
        <v>2869</v>
      </c>
      <c r="AO687" s="35" t="s">
        <v>2869</v>
      </c>
      <c r="AP687" s="36"/>
      <c r="AQ687" s="37"/>
      <c r="AR687" s="37"/>
      <c r="AS687" s="50"/>
      <c r="AT687" s="39" t="b">
        <v>0</v>
      </c>
      <c r="AU687" s="51" t="b">
        <v>0</v>
      </c>
      <c r="AV687" s="51" t="b">
        <v>0</v>
      </c>
      <c r="AW687" s="40"/>
    </row>
    <row r="688">
      <c r="A688" s="41"/>
      <c r="B688" s="280" t="s">
        <v>2869</v>
      </c>
      <c r="C688" s="287"/>
      <c r="D688" s="287"/>
      <c r="E688" s="288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9"/>
      <c r="Q688" s="290"/>
      <c r="R688" s="290"/>
      <c r="S688" s="288"/>
      <c r="T688" s="290"/>
      <c r="U688" s="288"/>
      <c r="V688" s="288"/>
      <c r="W688" s="291"/>
      <c r="X688" s="288"/>
      <c r="Y688" s="288"/>
      <c r="Z688" s="288"/>
      <c r="AA688" s="288"/>
      <c r="AB688" s="288"/>
      <c r="AC688" s="288"/>
      <c r="AD688" s="288"/>
      <c r="AE688" s="288"/>
      <c r="AF688" s="287"/>
      <c r="AG688" s="292"/>
      <c r="AH688" s="292"/>
      <c r="AI688" s="292"/>
      <c r="AJ688" s="292"/>
      <c r="AK688" s="292"/>
      <c r="AL688" s="292"/>
      <c r="AM688" s="293"/>
      <c r="AN688" s="34" t="s">
        <v>2869</v>
      </c>
      <c r="AO688" s="35" t="s">
        <v>2869</v>
      </c>
      <c r="AP688" s="36"/>
      <c r="AQ688" s="37"/>
      <c r="AR688" s="37"/>
      <c r="AS688" s="50"/>
      <c r="AT688" s="39" t="b">
        <v>0</v>
      </c>
      <c r="AU688" s="51" t="b">
        <v>0</v>
      </c>
      <c r="AV688" s="51" t="b">
        <v>0</v>
      </c>
      <c r="AW688" s="40"/>
    </row>
    <row r="689">
      <c r="A689" s="41"/>
      <c r="B689" s="280" t="s">
        <v>2869</v>
      </c>
      <c r="C689" s="287"/>
      <c r="D689" s="287"/>
      <c r="E689" s="288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9"/>
      <c r="Q689" s="290"/>
      <c r="R689" s="290"/>
      <c r="S689" s="288"/>
      <c r="T689" s="290"/>
      <c r="U689" s="288"/>
      <c r="V689" s="288"/>
      <c r="W689" s="291"/>
      <c r="X689" s="288"/>
      <c r="Y689" s="288"/>
      <c r="Z689" s="288"/>
      <c r="AA689" s="288"/>
      <c r="AB689" s="288"/>
      <c r="AC689" s="288"/>
      <c r="AD689" s="288"/>
      <c r="AE689" s="288"/>
      <c r="AF689" s="287"/>
      <c r="AG689" s="292"/>
      <c r="AH689" s="292"/>
      <c r="AI689" s="292"/>
      <c r="AJ689" s="292"/>
      <c r="AK689" s="292"/>
      <c r="AL689" s="292"/>
      <c r="AM689" s="294"/>
      <c r="AN689" s="34" t="s">
        <v>2869</v>
      </c>
      <c r="AO689" s="35" t="s">
        <v>2869</v>
      </c>
      <c r="AP689" s="36"/>
      <c r="AQ689" s="37"/>
      <c r="AR689" s="37"/>
      <c r="AS689" s="50"/>
      <c r="AT689" s="39" t="b">
        <v>0</v>
      </c>
      <c r="AU689" s="51" t="b">
        <v>0</v>
      </c>
      <c r="AV689" s="51" t="b">
        <v>0</v>
      </c>
      <c r="AW689" s="40"/>
    </row>
    <row r="690">
      <c r="A690" s="41"/>
      <c r="B690" s="280" t="s">
        <v>2869</v>
      </c>
      <c r="C690" s="287"/>
      <c r="D690" s="287"/>
      <c r="E690" s="288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9"/>
      <c r="Q690" s="290"/>
      <c r="R690" s="290"/>
      <c r="S690" s="288"/>
      <c r="T690" s="290"/>
      <c r="U690" s="288"/>
      <c r="V690" s="288"/>
      <c r="W690" s="291"/>
      <c r="X690" s="288"/>
      <c r="Y690" s="288"/>
      <c r="Z690" s="288"/>
      <c r="AA690" s="288"/>
      <c r="AB690" s="288"/>
      <c r="AC690" s="288"/>
      <c r="AD690" s="288"/>
      <c r="AE690" s="288"/>
      <c r="AF690" s="287"/>
      <c r="AG690" s="292"/>
      <c r="AH690" s="292"/>
      <c r="AI690" s="292"/>
      <c r="AJ690" s="292"/>
      <c r="AK690" s="292"/>
      <c r="AL690" s="292"/>
      <c r="AM690" s="294"/>
      <c r="AN690" s="34" t="s">
        <v>2869</v>
      </c>
      <c r="AO690" s="35" t="s">
        <v>2869</v>
      </c>
      <c r="AP690" s="36"/>
      <c r="AQ690" s="37"/>
      <c r="AR690" s="37"/>
      <c r="AS690" s="50"/>
      <c r="AT690" s="39" t="b">
        <v>0</v>
      </c>
      <c r="AU690" s="51" t="b">
        <v>0</v>
      </c>
      <c r="AV690" s="51" t="b">
        <v>0</v>
      </c>
      <c r="AW690" s="40"/>
    </row>
    <row r="691">
      <c r="A691" s="41"/>
      <c r="B691" s="280" t="s">
        <v>2869</v>
      </c>
      <c r="C691" s="287"/>
      <c r="D691" s="287"/>
      <c r="E691" s="288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9"/>
      <c r="Q691" s="290"/>
      <c r="R691" s="290"/>
      <c r="S691" s="288"/>
      <c r="T691" s="290"/>
      <c r="U691" s="288"/>
      <c r="V691" s="288"/>
      <c r="W691" s="291"/>
      <c r="X691" s="288"/>
      <c r="Y691" s="288"/>
      <c r="Z691" s="288"/>
      <c r="AA691" s="288"/>
      <c r="AB691" s="288"/>
      <c r="AC691" s="288"/>
      <c r="AD691" s="288"/>
      <c r="AE691" s="288"/>
      <c r="AF691" s="287"/>
      <c r="AG691" s="292"/>
      <c r="AH691" s="292"/>
      <c r="AI691" s="292"/>
      <c r="AJ691" s="292"/>
      <c r="AK691" s="292"/>
      <c r="AL691" s="292"/>
      <c r="AM691" s="293"/>
      <c r="AN691" s="34" t="s">
        <v>2869</v>
      </c>
      <c r="AO691" s="35" t="s">
        <v>2869</v>
      </c>
      <c r="AP691" s="36"/>
      <c r="AQ691" s="37"/>
      <c r="AR691" s="37"/>
      <c r="AS691" s="50"/>
      <c r="AT691" s="39" t="b">
        <v>0</v>
      </c>
      <c r="AU691" s="51" t="b">
        <v>0</v>
      </c>
      <c r="AV691" s="51" t="b">
        <v>0</v>
      </c>
      <c r="AW691" s="40"/>
    </row>
    <row r="692">
      <c r="A692" s="41"/>
      <c r="B692" s="280" t="s">
        <v>2869</v>
      </c>
      <c r="C692" s="287"/>
      <c r="D692" s="287"/>
      <c r="E692" s="288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9"/>
      <c r="Q692" s="290"/>
      <c r="R692" s="290"/>
      <c r="S692" s="288"/>
      <c r="T692" s="290"/>
      <c r="U692" s="288"/>
      <c r="V692" s="288"/>
      <c r="W692" s="291"/>
      <c r="X692" s="288"/>
      <c r="Y692" s="288"/>
      <c r="Z692" s="288"/>
      <c r="AA692" s="288"/>
      <c r="AB692" s="288"/>
      <c r="AC692" s="288"/>
      <c r="AD692" s="288"/>
      <c r="AE692" s="288"/>
      <c r="AF692" s="287"/>
      <c r="AG692" s="292"/>
      <c r="AH692" s="292"/>
      <c r="AI692" s="292"/>
      <c r="AJ692" s="292"/>
      <c r="AK692" s="292"/>
      <c r="AL692" s="292"/>
      <c r="AM692" s="294"/>
      <c r="AN692" s="34" t="s">
        <v>2869</v>
      </c>
      <c r="AO692" s="35" t="s">
        <v>2869</v>
      </c>
      <c r="AP692" s="36"/>
      <c r="AQ692" s="37"/>
      <c r="AR692" s="37"/>
      <c r="AS692" s="50"/>
      <c r="AT692" s="39" t="b">
        <v>0</v>
      </c>
      <c r="AU692" s="51" t="b">
        <v>0</v>
      </c>
      <c r="AV692" s="51" t="b">
        <v>0</v>
      </c>
      <c r="AW692" s="40"/>
    </row>
    <row r="693">
      <c r="A693" s="278"/>
      <c r="B693" s="280" t="s">
        <v>2869</v>
      </c>
      <c r="C693" s="287"/>
      <c r="D693" s="287"/>
      <c r="E693" s="288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9"/>
      <c r="Q693" s="290"/>
      <c r="R693" s="290"/>
      <c r="S693" s="288"/>
      <c r="T693" s="290"/>
      <c r="U693" s="288"/>
      <c r="V693" s="288"/>
      <c r="W693" s="291"/>
      <c r="X693" s="288"/>
      <c r="Y693" s="288"/>
      <c r="Z693" s="288"/>
      <c r="AA693" s="288"/>
      <c r="AB693" s="288"/>
      <c r="AC693" s="288"/>
      <c r="AD693" s="288"/>
      <c r="AE693" s="288"/>
      <c r="AF693" s="287"/>
      <c r="AG693" s="292"/>
      <c r="AH693" s="292"/>
      <c r="AI693" s="292"/>
      <c r="AJ693" s="292"/>
      <c r="AK693" s="292"/>
      <c r="AL693" s="292"/>
      <c r="AM693" s="294"/>
      <c r="AN693" s="34" t="s">
        <v>2869</v>
      </c>
      <c r="AO693" s="35" t="s">
        <v>2869</v>
      </c>
      <c r="AP693" s="36"/>
      <c r="AQ693" s="37"/>
      <c r="AR693" s="37"/>
      <c r="AS693" s="50"/>
      <c r="AT693" s="39" t="b">
        <v>0</v>
      </c>
      <c r="AU693" s="51" t="b">
        <v>0</v>
      </c>
      <c r="AV693" s="51" t="b">
        <v>0</v>
      </c>
      <c r="AW693" s="40"/>
    </row>
    <row r="694">
      <c r="A694" s="41"/>
      <c r="B694" s="280" t="s">
        <v>2869</v>
      </c>
      <c r="C694" s="287"/>
      <c r="D694" s="287"/>
      <c r="E694" s="288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9"/>
      <c r="Q694" s="290"/>
      <c r="R694" s="290"/>
      <c r="S694" s="288"/>
      <c r="T694" s="290"/>
      <c r="U694" s="288"/>
      <c r="V694" s="288"/>
      <c r="W694" s="291"/>
      <c r="X694" s="288"/>
      <c r="Y694" s="288"/>
      <c r="Z694" s="288"/>
      <c r="AA694" s="288"/>
      <c r="AB694" s="288"/>
      <c r="AC694" s="288"/>
      <c r="AD694" s="288"/>
      <c r="AE694" s="288"/>
      <c r="AF694" s="287"/>
      <c r="AG694" s="292"/>
      <c r="AH694" s="292"/>
      <c r="AI694" s="292"/>
      <c r="AJ694" s="292"/>
      <c r="AK694" s="292"/>
      <c r="AL694" s="292"/>
      <c r="AM694" s="293"/>
      <c r="AN694" s="34" t="s">
        <v>2869</v>
      </c>
      <c r="AO694" s="35" t="s">
        <v>2869</v>
      </c>
      <c r="AP694" s="36"/>
      <c r="AQ694" s="37"/>
      <c r="AR694" s="37"/>
      <c r="AS694" s="50"/>
      <c r="AT694" s="39" t="b">
        <v>0</v>
      </c>
      <c r="AU694" s="51" t="b">
        <v>0</v>
      </c>
      <c r="AV694" s="51" t="b">
        <v>0</v>
      </c>
      <c r="AW694" s="40"/>
    </row>
    <row r="695">
      <c r="A695" s="41"/>
      <c r="B695" s="280" t="s">
        <v>2869</v>
      </c>
      <c r="C695" s="287"/>
      <c r="D695" s="287"/>
      <c r="E695" s="288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9"/>
      <c r="Q695" s="290"/>
      <c r="R695" s="290"/>
      <c r="S695" s="288"/>
      <c r="T695" s="290"/>
      <c r="U695" s="288"/>
      <c r="V695" s="288"/>
      <c r="W695" s="291"/>
      <c r="X695" s="288"/>
      <c r="Y695" s="288"/>
      <c r="Z695" s="288"/>
      <c r="AA695" s="288"/>
      <c r="AB695" s="288"/>
      <c r="AC695" s="288"/>
      <c r="AD695" s="288"/>
      <c r="AE695" s="288"/>
      <c r="AF695" s="287"/>
      <c r="AG695" s="292"/>
      <c r="AH695" s="292"/>
      <c r="AI695" s="292"/>
      <c r="AJ695" s="292"/>
      <c r="AK695" s="292"/>
      <c r="AL695" s="292"/>
      <c r="AM695" s="293"/>
      <c r="AN695" s="34" t="s">
        <v>2869</v>
      </c>
      <c r="AO695" s="35" t="s">
        <v>2869</v>
      </c>
      <c r="AP695" s="36"/>
      <c r="AQ695" s="37"/>
      <c r="AR695" s="37"/>
      <c r="AS695" s="50"/>
      <c r="AT695" s="39" t="b">
        <v>0</v>
      </c>
      <c r="AU695" s="51" t="b">
        <v>0</v>
      </c>
      <c r="AV695" s="51" t="b">
        <v>0</v>
      </c>
      <c r="AW695" s="40"/>
    </row>
    <row r="696">
      <c r="A696" s="41"/>
      <c r="B696" s="280" t="s">
        <v>2869</v>
      </c>
      <c r="C696" s="287"/>
      <c r="D696" s="287"/>
      <c r="E696" s="288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9"/>
      <c r="Q696" s="290"/>
      <c r="R696" s="290"/>
      <c r="S696" s="288"/>
      <c r="T696" s="290"/>
      <c r="U696" s="288"/>
      <c r="V696" s="288"/>
      <c r="W696" s="291"/>
      <c r="X696" s="288"/>
      <c r="Y696" s="288"/>
      <c r="Z696" s="288"/>
      <c r="AA696" s="288"/>
      <c r="AB696" s="288"/>
      <c r="AC696" s="288"/>
      <c r="AD696" s="288"/>
      <c r="AE696" s="288"/>
      <c r="AF696" s="287"/>
      <c r="AG696" s="292"/>
      <c r="AH696" s="292"/>
      <c r="AI696" s="292"/>
      <c r="AJ696" s="292"/>
      <c r="AK696" s="292"/>
      <c r="AL696" s="292"/>
      <c r="AM696" s="294"/>
      <c r="AN696" s="34" t="s">
        <v>2869</v>
      </c>
      <c r="AO696" s="35" t="s">
        <v>2869</v>
      </c>
      <c r="AP696" s="36"/>
      <c r="AQ696" s="37"/>
      <c r="AR696" s="37"/>
      <c r="AS696" s="50"/>
      <c r="AT696" s="39" t="b">
        <v>0</v>
      </c>
      <c r="AU696" s="51" t="b">
        <v>0</v>
      </c>
      <c r="AV696" s="51" t="b">
        <v>0</v>
      </c>
      <c r="AW696" s="40"/>
    </row>
    <row r="697">
      <c r="A697" s="41"/>
      <c r="B697" s="280" t="s">
        <v>2869</v>
      </c>
      <c r="C697" s="287"/>
      <c r="D697" s="287"/>
      <c r="E697" s="288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9"/>
      <c r="Q697" s="290"/>
      <c r="R697" s="290"/>
      <c r="S697" s="288"/>
      <c r="T697" s="290"/>
      <c r="U697" s="288"/>
      <c r="V697" s="288"/>
      <c r="W697" s="291"/>
      <c r="X697" s="288"/>
      <c r="Y697" s="288"/>
      <c r="Z697" s="288"/>
      <c r="AA697" s="288"/>
      <c r="AB697" s="288"/>
      <c r="AC697" s="288"/>
      <c r="AD697" s="288"/>
      <c r="AE697" s="288"/>
      <c r="AF697" s="287"/>
      <c r="AG697" s="292"/>
      <c r="AH697" s="292"/>
      <c r="AI697" s="292"/>
      <c r="AJ697" s="292"/>
      <c r="AK697" s="292"/>
      <c r="AL697" s="292"/>
      <c r="AM697" s="293"/>
      <c r="AN697" s="34" t="s">
        <v>2869</v>
      </c>
      <c r="AO697" s="35" t="s">
        <v>2869</v>
      </c>
      <c r="AP697" s="36"/>
      <c r="AQ697" s="37"/>
      <c r="AR697" s="37"/>
      <c r="AS697" s="50"/>
      <c r="AT697" s="39" t="b">
        <v>0</v>
      </c>
      <c r="AU697" s="51" t="b">
        <v>0</v>
      </c>
      <c r="AV697" s="51" t="b">
        <v>0</v>
      </c>
      <c r="AW697" s="40"/>
    </row>
    <row r="698">
      <c r="A698" s="41"/>
      <c r="B698" s="280" t="s">
        <v>2869</v>
      </c>
      <c r="C698" s="287"/>
      <c r="D698" s="287"/>
      <c r="E698" s="288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9"/>
      <c r="Q698" s="290"/>
      <c r="R698" s="290"/>
      <c r="S698" s="288"/>
      <c r="T698" s="290"/>
      <c r="U698" s="288"/>
      <c r="V698" s="288"/>
      <c r="W698" s="291"/>
      <c r="X698" s="288"/>
      <c r="Y698" s="288"/>
      <c r="Z698" s="288"/>
      <c r="AA698" s="288"/>
      <c r="AB698" s="288"/>
      <c r="AC698" s="288"/>
      <c r="AD698" s="288"/>
      <c r="AE698" s="288"/>
      <c r="AF698" s="287"/>
      <c r="AG698" s="292"/>
      <c r="AH698" s="292"/>
      <c r="AI698" s="292"/>
      <c r="AJ698" s="292"/>
      <c r="AK698" s="292"/>
      <c r="AL698" s="292"/>
      <c r="AM698" s="294"/>
      <c r="AN698" s="34" t="s">
        <v>2869</v>
      </c>
      <c r="AO698" s="35" t="s">
        <v>2869</v>
      </c>
      <c r="AP698" s="36"/>
      <c r="AQ698" s="37"/>
      <c r="AR698" s="37"/>
      <c r="AS698" s="50"/>
      <c r="AT698" s="39" t="b">
        <v>0</v>
      </c>
      <c r="AU698" s="51" t="b">
        <v>0</v>
      </c>
      <c r="AV698" s="51" t="b">
        <v>0</v>
      </c>
      <c r="AW698" s="40"/>
    </row>
    <row r="699">
      <c r="A699" s="41"/>
      <c r="B699" s="280" t="s">
        <v>2869</v>
      </c>
      <c r="C699" s="287"/>
      <c r="D699" s="287"/>
      <c r="E699" s="288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9"/>
      <c r="Q699" s="290"/>
      <c r="R699" s="290"/>
      <c r="S699" s="288"/>
      <c r="T699" s="290"/>
      <c r="U699" s="288"/>
      <c r="V699" s="288"/>
      <c r="W699" s="291"/>
      <c r="X699" s="288"/>
      <c r="Y699" s="288"/>
      <c r="Z699" s="288"/>
      <c r="AA699" s="288"/>
      <c r="AB699" s="288"/>
      <c r="AC699" s="288"/>
      <c r="AD699" s="288"/>
      <c r="AE699" s="288"/>
      <c r="AF699" s="287"/>
      <c r="AG699" s="292"/>
      <c r="AH699" s="292"/>
      <c r="AI699" s="292"/>
      <c r="AJ699" s="292"/>
      <c r="AK699" s="292"/>
      <c r="AL699" s="292"/>
      <c r="AM699" s="293"/>
      <c r="AN699" s="34" t="s">
        <v>2869</v>
      </c>
      <c r="AO699" s="35" t="s">
        <v>2869</v>
      </c>
      <c r="AP699" s="36"/>
      <c r="AQ699" s="37"/>
      <c r="AR699" s="37"/>
      <c r="AS699" s="50"/>
      <c r="AT699" s="39" t="b">
        <v>0</v>
      </c>
      <c r="AU699" s="51" t="b">
        <v>0</v>
      </c>
      <c r="AV699" s="51" t="b">
        <v>0</v>
      </c>
      <c r="AW699" s="40"/>
    </row>
    <row r="700">
      <c r="A700" s="41"/>
      <c r="B700" s="280" t="s">
        <v>2869</v>
      </c>
      <c r="C700" s="287"/>
      <c r="D700" s="287"/>
      <c r="E700" s="288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9"/>
      <c r="Q700" s="290"/>
      <c r="R700" s="290"/>
      <c r="S700" s="288"/>
      <c r="T700" s="290"/>
      <c r="U700" s="288"/>
      <c r="V700" s="288"/>
      <c r="W700" s="291"/>
      <c r="X700" s="288"/>
      <c r="Y700" s="288"/>
      <c r="Z700" s="288"/>
      <c r="AA700" s="288"/>
      <c r="AB700" s="288"/>
      <c r="AC700" s="288"/>
      <c r="AD700" s="288"/>
      <c r="AE700" s="288"/>
      <c r="AF700" s="287"/>
      <c r="AG700" s="292"/>
      <c r="AH700" s="292"/>
      <c r="AI700" s="292"/>
      <c r="AJ700" s="292"/>
      <c r="AK700" s="292"/>
      <c r="AL700" s="292"/>
      <c r="AM700" s="293"/>
      <c r="AN700" s="34" t="s">
        <v>2869</v>
      </c>
      <c r="AO700" s="35" t="s">
        <v>2869</v>
      </c>
      <c r="AP700" s="36"/>
      <c r="AQ700" s="37"/>
      <c r="AR700" s="37"/>
      <c r="AS700" s="50"/>
      <c r="AT700" s="39" t="b">
        <v>0</v>
      </c>
      <c r="AU700" s="51" t="b">
        <v>0</v>
      </c>
      <c r="AV700" s="51" t="b">
        <v>0</v>
      </c>
      <c r="AW700" s="40"/>
    </row>
    <row r="701">
      <c r="A701" s="41"/>
      <c r="B701" s="280" t="s">
        <v>2869</v>
      </c>
      <c r="C701" s="287"/>
      <c r="D701" s="287"/>
      <c r="E701" s="288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9"/>
      <c r="Q701" s="290"/>
      <c r="R701" s="290"/>
      <c r="S701" s="288"/>
      <c r="T701" s="290"/>
      <c r="U701" s="288"/>
      <c r="V701" s="288"/>
      <c r="W701" s="291"/>
      <c r="X701" s="288"/>
      <c r="Y701" s="288"/>
      <c r="Z701" s="288"/>
      <c r="AA701" s="288"/>
      <c r="AB701" s="288"/>
      <c r="AC701" s="288"/>
      <c r="AD701" s="288"/>
      <c r="AE701" s="288"/>
      <c r="AF701" s="287"/>
      <c r="AG701" s="292"/>
      <c r="AH701" s="292"/>
      <c r="AI701" s="292"/>
      <c r="AJ701" s="292"/>
      <c r="AK701" s="292"/>
      <c r="AL701" s="292"/>
      <c r="AM701" s="293"/>
      <c r="AN701" s="34" t="s">
        <v>2869</v>
      </c>
      <c r="AO701" s="35" t="s">
        <v>2869</v>
      </c>
      <c r="AP701" s="36"/>
      <c r="AQ701" s="37"/>
      <c r="AR701" s="37"/>
      <c r="AS701" s="50"/>
      <c r="AT701" s="39" t="b">
        <v>0</v>
      </c>
      <c r="AU701" s="51" t="b">
        <v>0</v>
      </c>
      <c r="AV701" s="51" t="b">
        <v>0</v>
      </c>
      <c r="AW701" s="40"/>
    </row>
    <row r="702">
      <c r="A702" s="41"/>
      <c r="B702" s="280" t="s">
        <v>2869</v>
      </c>
      <c r="C702" s="287"/>
      <c r="D702" s="287"/>
      <c r="E702" s="288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9"/>
      <c r="Q702" s="290"/>
      <c r="R702" s="290"/>
      <c r="S702" s="288"/>
      <c r="T702" s="290"/>
      <c r="U702" s="288"/>
      <c r="V702" s="288"/>
      <c r="W702" s="291"/>
      <c r="X702" s="288"/>
      <c r="Y702" s="288"/>
      <c r="Z702" s="288"/>
      <c r="AA702" s="288"/>
      <c r="AB702" s="288"/>
      <c r="AC702" s="288"/>
      <c r="AD702" s="288"/>
      <c r="AE702" s="288"/>
      <c r="AF702" s="287"/>
      <c r="AG702" s="292"/>
      <c r="AH702" s="292"/>
      <c r="AI702" s="292"/>
      <c r="AJ702" s="292"/>
      <c r="AK702" s="292"/>
      <c r="AL702" s="292"/>
      <c r="AM702" s="294"/>
      <c r="AN702" s="34" t="s">
        <v>2869</v>
      </c>
      <c r="AO702" s="35" t="s">
        <v>2869</v>
      </c>
      <c r="AP702" s="36"/>
      <c r="AQ702" s="37"/>
      <c r="AR702" s="37"/>
      <c r="AS702" s="50"/>
      <c r="AT702" s="39" t="b">
        <v>0</v>
      </c>
      <c r="AU702" s="51" t="b">
        <v>0</v>
      </c>
      <c r="AV702" s="51" t="b">
        <v>0</v>
      </c>
      <c r="AW702" s="40"/>
    </row>
    <row r="703">
      <c r="A703" s="41"/>
      <c r="B703" s="280" t="s">
        <v>2869</v>
      </c>
      <c r="C703" s="287"/>
      <c r="D703" s="287"/>
      <c r="E703" s="288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9"/>
      <c r="Q703" s="290"/>
      <c r="R703" s="290"/>
      <c r="S703" s="288"/>
      <c r="T703" s="290"/>
      <c r="U703" s="288"/>
      <c r="V703" s="288"/>
      <c r="W703" s="291"/>
      <c r="X703" s="288"/>
      <c r="Y703" s="288"/>
      <c r="Z703" s="288"/>
      <c r="AA703" s="288"/>
      <c r="AB703" s="288"/>
      <c r="AC703" s="288"/>
      <c r="AD703" s="288"/>
      <c r="AE703" s="288"/>
      <c r="AF703" s="287"/>
      <c r="AG703" s="292"/>
      <c r="AH703" s="292"/>
      <c r="AI703" s="292"/>
      <c r="AJ703" s="292"/>
      <c r="AK703" s="292"/>
      <c r="AL703" s="292"/>
      <c r="AM703" s="294"/>
      <c r="AN703" s="34" t="s">
        <v>2869</v>
      </c>
      <c r="AO703" s="35" t="s">
        <v>2869</v>
      </c>
      <c r="AP703" s="36"/>
      <c r="AQ703" s="37"/>
      <c r="AR703" s="37"/>
      <c r="AS703" s="50"/>
      <c r="AT703" s="39" t="b">
        <v>0</v>
      </c>
      <c r="AU703" s="51" t="b">
        <v>0</v>
      </c>
      <c r="AV703" s="51" t="b">
        <v>0</v>
      </c>
      <c r="AW703" s="40"/>
    </row>
    <row r="704">
      <c r="A704" s="41"/>
      <c r="B704" s="280" t="s">
        <v>2869</v>
      </c>
      <c r="C704" s="287"/>
      <c r="D704" s="287"/>
      <c r="E704" s="288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9"/>
      <c r="Q704" s="290"/>
      <c r="R704" s="290"/>
      <c r="S704" s="288"/>
      <c r="T704" s="290"/>
      <c r="U704" s="288"/>
      <c r="V704" s="288"/>
      <c r="W704" s="291"/>
      <c r="X704" s="288"/>
      <c r="Y704" s="288"/>
      <c r="Z704" s="288"/>
      <c r="AA704" s="288"/>
      <c r="AB704" s="288"/>
      <c r="AC704" s="288"/>
      <c r="AD704" s="288"/>
      <c r="AE704" s="288"/>
      <c r="AF704" s="287"/>
      <c r="AG704" s="292"/>
      <c r="AH704" s="292"/>
      <c r="AI704" s="292"/>
      <c r="AJ704" s="292"/>
      <c r="AK704" s="292"/>
      <c r="AL704" s="292"/>
      <c r="AM704" s="293"/>
      <c r="AN704" s="34" t="s">
        <v>2869</v>
      </c>
      <c r="AO704" s="35" t="s">
        <v>2869</v>
      </c>
      <c r="AP704" s="36"/>
      <c r="AQ704" s="37"/>
      <c r="AR704" s="37"/>
      <c r="AS704" s="50"/>
      <c r="AT704" s="39" t="b">
        <v>0</v>
      </c>
      <c r="AU704" s="51" t="b">
        <v>0</v>
      </c>
      <c r="AV704" s="51" t="b">
        <v>0</v>
      </c>
      <c r="AW704" s="40"/>
    </row>
    <row r="705">
      <c r="A705" s="41"/>
      <c r="B705" s="280" t="s">
        <v>2869</v>
      </c>
      <c r="C705" s="287"/>
      <c r="D705" s="287"/>
      <c r="E705" s="288"/>
      <c r="F705" s="287"/>
      <c r="G705" s="287"/>
      <c r="H705" s="287"/>
      <c r="I705" s="287"/>
      <c r="J705" s="287"/>
      <c r="K705" s="287"/>
      <c r="L705" s="293"/>
      <c r="M705" s="287"/>
      <c r="N705" s="287"/>
      <c r="O705" s="287"/>
      <c r="P705" s="289"/>
      <c r="Q705" s="290"/>
      <c r="R705" s="290"/>
      <c r="S705" s="288"/>
      <c r="T705" s="290"/>
      <c r="U705" s="288"/>
      <c r="V705" s="288"/>
      <c r="W705" s="291"/>
      <c r="X705" s="288"/>
      <c r="Y705" s="288"/>
      <c r="Z705" s="288"/>
      <c r="AA705" s="288"/>
      <c r="AB705" s="288"/>
      <c r="AC705" s="288"/>
      <c r="AD705" s="288"/>
      <c r="AE705" s="288"/>
      <c r="AF705" s="287"/>
      <c r="AG705" s="292"/>
      <c r="AH705" s="292"/>
      <c r="AI705" s="292"/>
      <c r="AJ705" s="292"/>
      <c r="AK705" s="292"/>
      <c r="AL705" s="292"/>
      <c r="AM705" s="293"/>
      <c r="AN705" s="34" t="s">
        <v>2869</v>
      </c>
      <c r="AO705" s="35" t="s">
        <v>2869</v>
      </c>
      <c r="AP705" s="36"/>
      <c r="AQ705" s="37"/>
      <c r="AR705" s="37"/>
      <c r="AS705" s="50"/>
      <c r="AT705" s="39" t="b">
        <v>0</v>
      </c>
      <c r="AU705" s="51" t="b">
        <v>0</v>
      </c>
      <c r="AV705" s="51" t="b">
        <v>0</v>
      </c>
      <c r="AW705" s="40"/>
    </row>
    <row r="706">
      <c r="A706" s="41"/>
      <c r="B706" s="280" t="s">
        <v>2869</v>
      </c>
      <c r="C706" s="287"/>
      <c r="D706" s="287"/>
      <c r="E706" s="288"/>
      <c r="F706" s="287"/>
      <c r="G706" s="287"/>
      <c r="H706" s="287"/>
      <c r="I706" s="287"/>
      <c r="J706" s="287"/>
      <c r="K706" s="287"/>
      <c r="L706" s="293"/>
      <c r="M706" s="287"/>
      <c r="N706" s="287"/>
      <c r="O706" s="287"/>
      <c r="P706" s="289"/>
      <c r="Q706" s="290"/>
      <c r="R706" s="290"/>
      <c r="S706" s="288"/>
      <c r="T706" s="290"/>
      <c r="U706" s="288"/>
      <c r="V706" s="288"/>
      <c r="W706" s="291"/>
      <c r="X706" s="288"/>
      <c r="Y706" s="288"/>
      <c r="Z706" s="288"/>
      <c r="AA706" s="288"/>
      <c r="AB706" s="288"/>
      <c r="AC706" s="288"/>
      <c r="AD706" s="288"/>
      <c r="AE706" s="288"/>
      <c r="AF706" s="287"/>
      <c r="AG706" s="292"/>
      <c r="AH706" s="292"/>
      <c r="AI706" s="292"/>
      <c r="AJ706" s="292"/>
      <c r="AK706" s="292"/>
      <c r="AL706" s="292"/>
      <c r="AM706" s="294"/>
      <c r="AN706" s="34" t="s">
        <v>2869</v>
      </c>
      <c r="AO706" s="35" t="s">
        <v>2869</v>
      </c>
      <c r="AP706" s="36"/>
      <c r="AQ706" s="37"/>
      <c r="AR706" s="37"/>
      <c r="AS706" s="50"/>
      <c r="AT706" s="39" t="b">
        <v>0</v>
      </c>
      <c r="AU706" s="51" t="b">
        <v>0</v>
      </c>
      <c r="AV706" s="51" t="b">
        <v>0</v>
      </c>
      <c r="AW706" s="40"/>
    </row>
    <row r="707">
      <c r="A707" s="41"/>
      <c r="B707" s="280" t="s">
        <v>2869</v>
      </c>
      <c r="C707" s="287"/>
      <c r="D707" s="287"/>
      <c r="E707" s="288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9"/>
      <c r="Q707" s="290"/>
      <c r="R707" s="290"/>
      <c r="S707" s="288"/>
      <c r="T707" s="290"/>
      <c r="U707" s="288"/>
      <c r="V707" s="288"/>
      <c r="W707" s="291"/>
      <c r="X707" s="288"/>
      <c r="Y707" s="288"/>
      <c r="Z707" s="288"/>
      <c r="AA707" s="288"/>
      <c r="AB707" s="288"/>
      <c r="AC707" s="288"/>
      <c r="AD707" s="288"/>
      <c r="AE707" s="288"/>
      <c r="AF707" s="287"/>
      <c r="AG707" s="292"/>
      <c r="AH707" s="292"/>
      <c r="AI707" s="292"/>
      <c r="AJ707" s="292"/>
      <c r="AK707" s="292"/>
      <c r="AL707" s="292"/>
      <c r="AM707" s="294"/>
      <c r="AN707" s="34" t="s">
        <v>2869</v>
      </c>
      <c r="AO707" s="35" t="s">
        <v>2869</v>
      </c>
      <c r="AP707" s="36"/>
      <c r="AQ707" s="37"/>
      <c r="AR707" s="37"/>
      <c r="AS707" s="50"/>
      <c r="AT707" s="39" t="b">
        <v>0</v>
      </c>
      <c r="AU707" s="51" t="b">
        <v>0</v>
      </c>
      <c r="AV707" s="51" t="b">
        <v>0</v>
      </c>
      <c r="AW707" s="40"/>
    </row>
    <row r="708">
      <c r="A708" s="41"/>
      <c r="B708" s="280" t="s">
        <v>2869</v>
      </c>
      <c r="C708" s="287"/>
      <c r="D708" s="287"/>
      <c r="E708" s="288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9"/>
      <c r="Q708" s="290"/>
      <c r="R708" s="290"/>
      <c r="S708" s="288"/>
      <c r="T708" s="290"/>
      <c r="U708" s="288"/>
      <c r="V708" s="288"/>
      <c r="W708" s="291"/>
      <c r="X708" s="288"/>
      <c r="Y708" s="288"/>
      <c r="Z708" s="288"/>
      <c r="AA708" s="288"/>
      <c r="AB708" s="288"/>
      <c r="AC708" s="288"/>
      <c r="AD708" s="288"/>
      <c r="AE708" s="288"/>
      <c r="AF708" s="287"/>
      <c r="AG708" s="292"/>
      <c r="AH708" s="292"/>
      <c r="AI708" s="292"/>
      <c r="AJ708" s="292"/>
      <c r="AK708" s="292"/>
      <c r="AL708" s="292"/>
      <c r="AM708" s="293"/>
      <c r="AN708" s="34" t="s">
        <v>2869</v>
      </c>
      <c r="AO708" s="35" t="s">
        <v>2869</v>
      </c>
      <c r="AP708" s="36"/>
      <c r="AQ708" s="37"/>
      <c r="AR708" s="37"/>
      <c r="AS708" s="50"/>
      <c r="AT708" s="39" t="b">
        <v>0</v>
      </c>
      <c r="AU708" s="51" t="b">
        <v>0</v>
      </c>
      <c r="AV708" s="51" t="b">
        <v>0</v>
      </c>
      <c r="AW708" s="40"/>
    </row>
    <row r="709">
      <c r="A709" s="41"/>
      <c r="B709" s="280" t="s">
        <v>2869</v>
      </c>
      <c r="C709" s="287"/>
      <c r="D709" s="287"/>
      <c r="E709" s="288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9"/>
      <c r="Q709" s="290"/>
      <c r="R709" s="290"/>
      <c r="S709" s="288"/>
      <c r="T709" s="290"/>
      <c r="U709" s="288"/>
      <c r="V709" s="288"/>
      <c r="W709" s="291"/>
      <c r="X709" s="288"/>
      <c r="Y709" s="288"/>
      <c r="Z709" s="288"/>
      <c r="AA709" s="288"/>
      <c r="AB709" s="288"/>
      <c r="AC709" s="288"/>
      <c r="AD709" s="288"/>
      <c r="AE709" s="288"/>
      <c r="AF709" s="287"/>
      <c r="AG709" s="292"/>
      <c r="AH709" s="292"/>
      <c r="AI709" s="292"/>
      <c r="AJ709" s="292"/>
      <c r="AK709" s="292"/>
      <c r="AL709" s="292"/>
      <c r="AM709" s="294"/>
      <c r="AN709" s="34" t="s">
        <v>2869</v>
      </c>
      <c r="AO709" s="35" t="s">
        <v>2869</v>
      </c>
      <c r="AP709" s="36"/>
      <c r="AQ709" s="37"/>
      <c r="AR709" s="37"/>
      <c r="AS709" s="50"/>
      <c r="AT709" s="39" t="b">
        <v>0</v>
      </c>
      <c r="AU709" s="51" t="b">
        <v>0</v>
      </c>
      <c r="AV709" s="51" t="b">
        <v>0</v>
      </c>
      <c r="AW709" s="40"/>
    </row>
    <row r="710">
      <c r="A710" s="41"/>
      <c r="B710" s="280" t="s">
        <v>2869</v>
      </c>
      <c r="C710" s="287"/>
      <c r="D710" s="287"/>
      <c r="E710" s="288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9"/>
      <c r="Q710" s="290"/>
      <c r="R710" s="290"/>
      <c r="S710" s="288"/>
      <c r="T710" s="290"/>
      <c r="U710" s="288"/>
      <c r="V710" s="288"/>
      <c r="W710" s="291"/>
      <c r="X710" s="288"/>
      <c r="Y710" s="288"/>
      <c r="Z710" s="288"/>
      <c r="AA710" s="288"/>
      <c r="AB710" s="288"/>
      <c r="AC710" s="288"/>
      <c r="AD710" s="288"/>
      <c r="AE710" s="288"/>
      <c r="AF710" s="287"/>
      <c r="AG710" s="292"/>
      <c r="AH710" s="292"/>
      <c r="AI710" s="292"/>
      <c r="AJ710" s="292"/>
      <c r="AK710" s="292"/>
      <c r="AL710" s="292"/>
      <c r="AM710" s="293"/>
      <c r="AN710" s="34" t="s">
        <v>2869</v>
      </c>
      <c r="AO710" s="35" t="s">
        <v>2869</v>
      </c>
      <c r="AP710" s="36"/>
      <c r="AQ710" s="37"/>
      <c r="AR710" s="37"/>
      <c r="AS710" s="50"/>
      <c r="AT710" s="39" t="b">
        <v>0</v>
      </c>
      <c r="AU710" s="51" t="b">
        <v>0</v>
      </c>
      <c r="AV710" s="51" t="b">
        <v>0</v>
      </c>
      <c r="AW710" s="40"/>
    </row>
    <row r="711">
      <c r="A711" s="41"/>
      <c r="B711" s="280" t="s">
        <v>2869</v>
      </c>
      <c r="C711" s="287"/>
      <c r="D711" s="287"/>
      <c r="E711" s="288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9"/>
      <c r="Q711" s="290"/>
      <c r="R711" s="290"/>
      <c r="S711" s="288"/>
      <c r="T711" s="290"/>
      <c r="U711" s="288"/>
      <c r="V711" s="288"/>
      <c r="W711" s="291"/>
      <c r="X711" s="288"/>
      <c r="Y711" s="288"/>
      <c r="Z711" s="288"/>
      <c r="AA711" s="288"/>
      <c r="AB711" s="288"/>
      <c r="AC711" s="288"/>
      <c r="AD711" s="288"/>
      <c r="AE711" s="288"/>
      <c r="AF711" s="287"/>
      <c r="AG711" s="292"/>
      <c r="AH711" s="292"/>
      <c r="AI711" s="292"/>
      <c r="AJ711" s="292"/>
      <c r="AK711" s="292"/>
      <c r="AL711" s="292"/>
      <c r="AM711" s="293"/>
      <c r="AN711" s="34" t="s">
        <v>2869</v>
      </c>
      <c r="AO711" s="35" t="s">
        <v>2869</v>
      </c>
      <c r="AP711" s="36"/>
      <c r="AQ711" s="37"/>
      <c r="AR711" s="37"/>
      <c r="AS711" s="50"/>
      <c r="AT711" s="39" t="b">
        <v>0</v>
      </c>
      <c r="AU711" s="51" t="b">
        <v>0</v>
      </c>
      <c r="AV711" s="51" t="b">
        <v>0</v>
      </c>
      <c r="AW711" s="40"/>
    </row>
    <row r="712">
      <c r="A712" s="41"/>
      <c r="B712" s="280" t="s">
        <v>2869</v>
      </c>
      <c r="C712" s="287"/>
      <c r="D712" s="287"/>
      <c r="E712" s="288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9"/>
      <c r="Q712" s="290"/>
      <c r="R712" s="290"/>
      <c r="S712" s="288"/>
      <c r="T712" s="290"/>
      <c r="U712" s="288"/>
      <c r="V712" s="288"/>
      <c r="W712" s="291"/>
      <c r="X712" s="288"/>
      <c r="Y712" s="288"/>
      <c r="Z712" s="288"/>
      <c r="AA712" s="288"/>
      <c r="AB712" s="288"/>
      <c r="AC712" s="288"/>
      <c r="AD712" s="288"/>
      <c r="AE712" s="288"/>
      <c r="AF712" s="287"/>
      <c r="AG712" s="292"/>
      <c r="AH712" s="292"/>
      <c r="AI712" s="292"/>
      <c r="AJ712" s="292"/>
      <c r="AK712" s="292"/>
      <c r="AL712" s="292"/>
      <c r="AM712" s="294"/>
      <c r="AN712" s="34" t="s">
        <v>2869</v>
      </c>
      <c r="AO712" s="35" t="s">
        <v>2869</v>
      </c>
      <c r="AP712" s="36"/>
      <c r="AQ712" s="37"/>
      <c r="AR712" s="37"/>
      <c r="AS712" s="50"/>
      <c r="AT712" s="39" t="b">
        <v>0</v>
      </c>
      <c r="AU712" s="51" t="b">
        <v>0</v>
      </c>
      <c r="AV712" s="51" t="b">
        <v>0</v>
      </c>
      <c r="AW712" s="40"/>
    </row>
    <row r="713">
      <c r="A713" s="41"/>
      <c r="B713" s="280" t="s">
        <v>2869</v>
      </c>
      <c r="C713" s="287"/>
      <c r="D713" s="287"/>
      <c r="E713" s="288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9"/>
      <c r="Q713" s="290"/>
      <c r="R713" s="290"/>
      <c r="S713" s="288"/>
      <c r="T713" s="290"/>
      <c r="U713" s="288"/>
      <c r="V713" s="288"/>
      <c r="W713" s="291"/>
      <c r="X713" s="288"/>
      <c r="Y713" s="288"/>
      <c r="Z713" s="288"/>
      <c r="AA713" s="288"/>
      <c r="AB713" s="288"/>
      <c r="AC713" s="288"/>
      <c r="AD713" s="288"/>
      <c r="AE713" s="288"/>
      <c r="AF713" s="287"/>
      <c r="AG713" s="292"/>
      <c r="AH713" s="292"/>
      <c r="AI713" s="292"/>
      <c r="AJ713" s="292"/>
      <c r="AK713" s="292"/>
      <c r="AL713" s="292"/>
      <c r="AM713" s="293"/>
      <c r="AN713" s="34" t="s">
        <v>2869</v>
      </c>
      <c r="AO713" s="35" t="s">
        <v>2869</v>
      </c>
      <c r="AP713" s="36"/>
      <c r="AQ713" s="37"/>
      <c r="AR713" s="37"/>
      <c r="AS713" s="50"/>
      <c r="AT713" s="39" t="b">
        <v>0</v>
      </c>
      <c r="AU713" s="51" t="b">
        <v>0</v>
      </c>
      <c r="AV713" s="51" t="b">
        <v>0</v>
      </c>
      <c r="AW713" s="40"/>
    </row>
    <row r="714">
      <c r="A714" s="41"/>
      <c r="B714" s="280" t="s">
        <v>2869</v>
      </c>
      <c r="C714" s="287"/>
      <c r="D714" s="287"/>
      <c r="E714" s="288"/>
      <c r="F714" s="287"/>
      <c r="G714" s="287"/>
      <c r="H714" s="287"/>
      <c r="I714" s="287"/>
      <c r="J714" s="287"/>
      <c r="K714" s="287"/>
      <c r="L714" s="293"/>
      <c r="M714" s="287"/>
      <c r="N714" s="287"/>
      <c r="O714" s="287"/>
      <c r="P714" s="289"/>
      <c r="Q714" s="290"/>
      <c r="R714" s="290"/>
      <c r="S714" s="288"/>
      <c r="T714" s="290"/>
      <c r="U714" s="288"/>
      <c r="V714" s="288"/>
      <c r="W714" s="291"/>
      <c r="X714" s="288"/>
      <c r="Y714" s="288"/>
      <c r="Z714" s="288"/>
      <c r="AA714" s="288"/>
      <c r="AB714" s="288"/>
      <c r="AC714" s="288"/>
      <c r="AD714" s="288"/>
      <c r="AE714" s="288"/>
      <c r="AF714" s="287"/>
      <c r="AG714" s="292"/>
      <c r="AH714" s="292"/>
      <c r="AI714" s="292"/>
      <c r="AJ714" s="292"/>
      <c r="AK714" s="292"/>
      <c r="AL714" s="292"/>
      <c r="AM714" s="293"/>
      <c r="AN714" s="34" t="s">
        <v>2869</v>
      </c>
      <c r="AO714" s="35" t="s">
        <v>2869</v>
      </c>
      <c r="AP714" s="36"/>
      <c r="AQ714" s="37"/>
      <c r="AR714" s="37"/>
      <c r="AS714" s="50"/>
      <c r="AT714" s="39" t="b">
        <v>0</v>
      </c>
      <c r="AU714" s="51" t="b">
        <v>0</v>
      </c>
      <c r="AV714" s="51" t="b">
        <v>0</v>
      </c>
      <c r="AW714" s="40"/>
    </row>
    <row r="715">
      <c r="A715" s="41"/>
      <c r="B715" s="280" t="s">
        <v>2869</v>
      </c>
      <c r="C715" s="287"/>
      <c r="D715" s="287"/>
      <c r="E715" s="288"/>
      <c r="F715" s="287"/>
      <c r="G715" s="287"/>
      <c r="H715" s="287"/>
      <c r="I715" s="287"/>
      <c r="J715" s="287"/>
      <c r="K715" s="287"/>
      <c r="L715" s="293"/>
      <c r="M715" s="287"/>
      <c r="N715" s="287"/>
      <c r="O715" s="287"/>
      <c r="P715" s="289"/>
      <c r="Q715" s="290"/>
      <c r="R715" s="290"/>
      <c r="S715" s="288"/>
      <c r="T715" s="290"/>
      <c r="U715" s="288"/>
      <c r="V715" s="288"/>
      <c r="W715" s="291"/>
      <c r="X715" s="288"/>
      <c r="Y715" s="288"/>
      <c r="Z715" s="288"/>
      <c r="AA715" s="288"/>
      <c r="AB715" s="288"/>
      <c r="AC715" s="288"/>
      <c r="AD715" s="288"/>
      <c r="AE715" s="288"/>
      <c r="AF715" s="287"/>
      <c r="AG715" s="292"/>
      <c r="AH715" s="292"/>
      <c r="AI715" s="292"/>
      <c r="AJ715" s="292"/>
      <c r="AK715" s="292"/>
      <c r="AL715" s="292"/>
      <c r="AM715" s="294"/>
      <c r="AN715" s="34" t="s">
        <v>2869</v>
      </c>
      <c r="AO715" s="35" t="s">
        <v>2869</v>
      </c>
      <c r="AP715" s="36"/>
      <c r="AQ715" s="37"/>
      <c r="AR715" s="37"/>
      <c r="AS715" s="50"/>
      <c r="AT715" s="39" t="b">
        <v>0</v>
      </c>
      <c r="AU715" s="51" t="b">
        <v>0</v>
      </c>
      <c r="AV715" s="51" t="b">
        <v>0</v>
      </c>
      <c r="AW715" s="40"/>
    </row>
    <row r="716">
      <c r="A716" s="41"/>
      <c r="B716" s="280" t="s">
        <v>2869</v>
      </c>
      <c r="C716" s="287"/>
      <c r="D716" s="287"/>
      <c r="E716" s="288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9"/>
      <c r="Q716" s="290"/>
      <c r="R716" s="290"/>
      <c r="S716" s="288"/>
      <c r="T716" s="290"/>
      <c r="U716" s="288"/>
      <c r="V716" s="288"/>
      <c r="W716" s="291"/>
      <c r="X716" s="288"/>
      <c r="Y716" s="288"/>
      <c r="Z716" s="288"/>
      <c r="AA716" s="288"/>
      <c r="AB716" s="288"/>
      <c r="AC716" s="288"/>
      <c r="AD716" s="288"/>
      <c r="AE716" s="288"/>
      <c r="AF716" s="287"/>
      <c r="AG716" s="292"/>
      <c r="AH716" s="292"/>
      <c r="AI716" s="292"/>
      <c r="AJ716" s="292"/>
      <c r="AK716" s="292"/>
      <c r="AL716" s="292"/>
      <c r="AM716" s="294"/>
      <c r="AN716" s="34" t="s">
        <v>2869</v>
      </c>
      <c r="AO716" s="35" t="s">
        <v>2869</v>
      </c>
      <c r="AP716" s="36"/>
      <c r="AQ716" s="37"/>
      <c r="AR716" s="37"/>
      <c r="AS716" s="50"/>
      <c r="AT716" s="39" t="b">
        <v>0</v>
      </c>
      <c r="AU716" s="51" t="b">
        <v>0</v>
      </c>
      <c r="AV716" s="51" t="b">
        <v>0</v>
      </c>
      <c r="AW716" s="40"/>
    </row>
    <row r="717">
      <c r="A717" s="41"/>
      <c r="B717" s="280" t="s">
        <v>2869</v>
      </c>
      <c r="C717" s="287"/>
      <c r="D717" s="287"/>
      <c r="E717" s="288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9"/>
      <c r="Q717" s="290"/>
      <c r="R717" s="290"/>
      <c r="S717" s="288"/>
      <c r="T717" s="290"/>
      <c r="U717" s="288"/>
      <c r="V717" s="288"/>
      <c r="W717" s="291"/>
      <c r="X717" s="288"/>
      <c r="Y717" s="288"/>
      <c r="Z717" s="288"/>
      <c r="AA717" s="288"/>
      <c r="AB717" s="288"/>
      <c r="AC717" s="288"/>
      <c r="AD717" s="288"/>
      <c r="AE717" s="288"/>
      <c r="AF717" s="287"/>
      <c r="AG717" s="292"/>
      <c r="AH717" s="292"/>
      <c r="AI717" s="292"/>
      <c r="AJ717" s="292"/>
      <c r="AK717" s="292"/>
      <c r="AL717" s="292"/>
      <c r="AM717" s="293"/>
      <c r="AN717" s="34" t="s">
        <v>2869</v>
      </c>
      <c r="AO717" s="35" t="s">
        <v>2869</v>
      </c>
      <c r="AP717" s="36"/>
      <c r="AQ717" s="37"/>
      <c r="AR717" s="37"/>
      <c r="AS717" s="50"/>
      <c r="AT717" s="39" t="b">
        <v>0</v>
      </c>
      <c r="AU717" s="51" t="b">
        <v>0</v>
      </c>
      <c r="AV717" s="51" t="b">
        <v>0</v>
      </c>
      <c r="AW717" s="40"/>
    </row>
    <row r="718">
      <c r="A718" s="41"/>
      <c r="B718" s="280" t="s">
        <v>2869</v>
      </c>
      <c r="C718" s="287"/>
      <c r="D718" s="287"/>
      <c r="E718" s="288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9"/>
      <c r="Q718" s="290"/>
      <c r="R718" s="290"/>
      <c r="S718" s="288"/>
      <c r="T718" s="290"/>
      <c r="U718" s="288"/>
      <c r="V718" s="288"/>
      <c r="W718" s="291"/>
      <c r="X718" s="288"/>
      <c r="Y718" s="288"/>
      <c r="Z718" s="288"/>
      <c r="AA718" s="288"/>
      <c r="AB718" s="288"/>
      <c r="AC718" s="288"/>
      <c r="AD718" s="288"/>
      <c r="AE718" s="288"/>
      <c r="AF718" s="287"/>
      <c r="AG718" s="292"/>
      <c r="AH718" s="292"/>
      <c r="AI718" s="292"/>
      <c r="AJ718" s="292"/>
      <c r="AK718" s="292"/>
      <c r="AL718" s="292"/>
      <c r="AM718" s="293"/>
      <c r="AN718" s="34" t="s">
        <v>2869</v>
      </c>
      <c r="AO718" s="35" t="s">
        <v>2869</v>
      </c>
      <c r="AP718" s="36"/>
      <c r="AQ718" s="37"/>
      <c r="AR718" s="37"/>
      <c r="AS718" s="50"/>
      <c r="AT718" s="39" t="b">
        <v>0</v>
      </c>
      <c r="AU718" s="51" t="b">
        <v>0</v>
      </c>
      <c r="AV718" s="51" t="b">
        <v>0</v>
      </c>
      <c r="AW718" s="40"/>
    </row>
    <row r="719">
      <c r="A719" s="41"/>
      <c r="B719" s="280" t="s">
        <v>2869</v>
      </c>
      <c r="C719" s="287"/>
      <c r="D719" s="287"/>
      <c r="E719" s="288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9"/>
      <c r="Q719" s="290"/>
      <c r="R719" s="290"/>
      <c r="S719" s="288"/>
      <c r="T719" s="290"/>
      <c r="U719" s="288"/>
      <c r="V719" s="288"/>
      <c r="W719" s="291"/>
      <c r="X719" s="288"/>
      <c r="Y719" s="288"/>
      <c r="Z719" s="288"/>
      <c r="AA719" s="288"/>
      <c r="AB719" s="288"/>
      <c r="AC719" s="288"/>
      <c r="AD719" s="288"/>
      <c r="AE719" s="288"/>
      <c r="AF719" s="287"/>
      <c r="AG719" s="292"/>
      <c r="AH719" s="292"/>
      <c r="AI719" s="292"/>
      <c r="AJ719" s="292"/>
      <c r="AK719" s="292"/>
      <c r="AL719" s="292"/>
      <c r="AM719" s="294"/>
      <c r="AN719" s="34" t="s">
        <v>2869</v>
      </c>
      <c r="AO719" s="35" t="s">
        <v>2869</v>
      </c>
      <c r="AP719" s="36"/>
      <c r="AQ719" s="37"/>
      <c r="AR719" s="37"/>
      <c r="AS719" s="50"/>
      <c r="AT719" s="39" t="b">
        <v>0</v>
      </c>
      <c r="AU719" s="51" t="b">
        <v>0</v>
      </c>
      <c r="AV719" s="51" t="b">
        <v>0</v>
      </c>
      <c r="AW719" s="40"/>
    </row>
    <row r="720">
      <c r="A720" s="278"/>
      <c r="B720" s="280" t="s">
        <v>2869</v>
      </c>
      <c r="C720" s="287"/>
      <c r="D720" s="287"/>
      <c r="E720" s="288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9"/>
      <c r="Q720" s="290"/>
      <c r="R720" s="290"/>
      <c r="S720" s="288"/>
      <c r="T720" s="290"/>
      <c r="U720" s="288"/>
      <c r="V720" s="288"/>
      <c r="W720" s="291"/>
      <c r="X720" s="288"/>
      <c r="Y720" s="288"/>
      <c r="Z720" s="288"/>
      <c r="AA720" s="288"/>
      <c r="AB720" s="288"/>
      <c r="AC720" s="288"/>
      <c r="AD720" s="288"/>
      <c r="AE720" s="288"/>
      <c r="AF720" s="287"/>
      <c r="AG720" s="292"/>
      <c r="AH720" s="292"/>
      <c r="AI720" s="292"/>
      <c r="AJ720" s="292"/>
      <c r="AK720" s="292"/>
      <c r="AL720" s="292"/>
      <c r="AM720" s="293"/>
      <c r="AN720" s="34" t="s">
        <v>2869</v>
      </c>
      <c r="AO720" s="35" t="s">
        <v>2869</v>
      </c>
      <c r="AP720" s="36"/>
      <c r="AQ720" s="37"/>
      <c r="AR720" s="37"/>
      <c r="AS720" s="50"/>
      <c r="AT720" s="39" t="b">
        <v>0</v>
      </c>
      <c r="AU720" s="51" t="b">
        <v>0</v>
      </c>
      <c r="AV720" s="51" t="b">
        <v>0</v>
      </c>
      <c r="AW720" s="40"/>
    </row>
    <row r="721">
      <c r="A721" s="41"/>
      <c r="B721" s="280" t="s">
        <v>2869</v>
      </c>
      <c r="C721" s="287"/>
      <c r="D721" s="287"/>
      <c r="E721" s="288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9"/>
      <c r="Q721" s="290"/>
      <c r="R721" s="290"/>
      <c r="S721" s="288"/>
      <c r="T721" s="290"/>
      <c r="U721" s="288"/>
      <c r="V721" s="288"/>
      <c r="W721" s="291"/>
      <c r="X721" s="288"/>
      <c r="Y721" s="288"/>
      <c r="Z721" s="288"/>
      <c r="AA721" s="288"/>
      <c r="AB721" s="288"/>
      <c r="AC721" s="288"/>
      <c r="AD721" s="288"/>
      <c r="AE721" s="288"/>
      <c r="AF721" s="287"/>
      <c r="AG721" s="292"/>
      <c r="AH721" s="292"/>
      <c r="AI721" s="292"/>
      <c r="AJ721" s="292"/>
      <c r="AK721" s="292"/>
      <c r="AL721" s="292"/>
      <c r="AM721" s="295"/>
      <c r="AN721" s="34" t="s">
        <v>2869</v>
      </c>
      <c r="AO721" s="35" t="s">
        <v>2869</v>
      </c>
      <c r="AP721" s="36"/>
      <c r="AQ721" s="37"/>
      <c r="AR721" s="37"/>
      <c r="AS721" s="50"/>
      <c r="AT721" s="39" t="b">
        <v>0</v>
      </c>
      <c r="AU721" s="51" t="b">
        <v>0</v>
      </c>
      <c r="AV721" s="51" t="b">
        <v>0</v>
      </c>
      <c r="AW721" s="40"/>
    </row>
    <row r="722">
      <c r="A722" s="278"/>
      <c r="B722" s="280" t="s">
        <v>2869</v>
      </c>
      <c r="C722" s="287"/>
      <c r="D722" s="287"/>
      <c r="E722" s="288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9"/>
      <c r="Q722" s="290"/>
      <c r="R722" s="290"/>
      <c r="S722" s="288"/>
      <c r="T722" s="290"/>
      <c r="U722" s="288"/>
      <c r="V722" s="288"/>
      <c r="W722" s="291"/>
      <c r="X722" s="288"/>
      <c r="Y722" s="288"/>
      <c r="Z722" s="288"/>
      <c r="AA722" s="288"/>
      <c r="AB722" s="288"/>
      <c r="AC722" s="288"/>
      <c r="AD722" s="288"/>
      <c r="AE722" s="288"/>
      <c r="AF722" s="287"/>
      <c r="AG722" s="292"/>
      <c r="AH722" s="292"/>
      <c r="AI722" s="292"/>
      <c r="AJ722" s="292"/>
      <c r="AK722" s="292"/>
      <c r="AL722" s="292"/>
      <c r="AM722" s="293"/>
      <c r="AN722" s="34" t="s">
        <v>2869</v>
      </c>
      <c r="AO722" s="35" t="s">
        <v>2869</v>
      </c>
      <c r="AP722" s="36"/>
      <c r="AQ722" s="37"/>
      <c r="AR722" s="37"/>
      <c r="AS722" s="50"/>
      <c r="AT722" s="39" t="b">
        <v>0</v>
      </c>
      <c r="AU722" s="51" t="b">
        <v>0</v>
      </c>
      <c r="AV722" s="51" t="b">
        <v>0</v>
      </c>
      <c r="AW722" s="40"/>
    </row>
    <row r="723">
      <c r="A723" s="41"/>
      <c r="B723" s="280" t="s">
        <v>2869</v>
      </c>
      <c r="C723" s="287"/>
      <c r="D723" s="287"/>
      <c r="E723" s="288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9"/>
      <c r="Q723" s="290"/>
      <c r="R723" s="290"/>
      <c r="S723" s="288"/>
      <c r="T723" s="290"/>
      <c r="U723" s="288"/>
      <c r="V723" s="288"/>
      <c r="W723" s="291"/>
      <c r="X723" s="288"/>
      <c r="Y723" s="288"/>
      <c r="Z723" s="288"/>
      <c r="AA723" s="288"/>
      <c r="AB723" s="288"/>
      <c r="AC723" s="288"/>
      <c r="AD723" s="288"/>
      <c r="AE723" s="288"/>
      <c r="AF723" s="287"/>
      <c r="AG723" s="292"/>
      <c r="AH723" s="292"/>
      <c r="AI723" s="292"/>
      <c r="AJ723" s="292"/>
      <c r="AK723" s="292"/>
      <c r="AL723" s="292"/>
      <c r="AM723" s="294"/>
      <c r="AN723" s="34" t="s">
        <v>2869</v>
      </c>
      <c r="AO723" s="35" t="s">
        <v>2869</v>
      </c>
      <c r="AP723" s="36"/>
      <c r="AQ723" s="37"/>
      <c r="AR723" s="37"/>
      <c r="AS723" s="50"/>
      <c r="AT723" s="39" t="b">
        <v>0</v>
      </c>
      <c r="AU723" s="51" t="b">
        <v>0</v>
      </c>
      <c r="AV723" s="51" t="b">
        <v>0</v>
      </c>
      <c r="AW723" s="40"/>
    </row>
    <row r="724">
      <c r="A724" s="41"/>
      <c r="B724" s="280" t="s">
        <v>2869</v>
      </c>
      <c r="C724" s="287"/>
      <c r="D724" s="287"/>
      <c r="E724" s="288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9"/>
      <c r="Q724" s="290"/>
      <c r="R724" s="290"/>
      <c r="S724" s="288"/>
      <c r="T724" s="290"/>
      <c r="U724" s="288"/>
      <c r="V724" s="288"/>
      <c r="W724" s="291"/>
      <c r="X724" s="288"/>
      <c r="Y724" s="288"/>
      <c r="Z724" s="288"/>
      <c r="AA724" s="288"/>
      <c r="AB724" s="288"/>
      <c r="AC724" s="288"/>
      <c r="AD724" s="288"/>
      <c r="AE724" s="288"/>
      <c r="AF724" s="287"/>
      <c r="AG724" s="292"/>
      <c r="AH724" s="292"/>
      <c r="AI724" s="292"/>
      <c r="AJ724" s="292"/>
      <c r="AK724" s="292"/>
      <c r="AL724" s="292"/>
      <c r="AM724" s="294"/>
      <c r="AN724" s="34" t="s">
        <v>2869</v>
      </c>
      <c r="AO724" s="35" t="s">
        <v>2869</v>
      </c>
      <c r="AP724" s="36"/>
      <c r="AQ724" s="37"/>
      <c r="AR724" s="37"/>
      <c r="AS724" s="50"/>
      <c r="AT724" s="39" t="b">
        <v>0</v>
      </c>
      <c r="AU724" s="51" t="b">
        <v>0</v>
      </c>
      <c r="AV724" s="51" t="b">
        <v>0</v>
      </c>
      <c r="AW724" s="40"/>
    </row>
    <row r="725">
      <c r="A725" s="41"/>
      <c r="B725" s="280" t="s">
        <v>2869</v>
      </c>
      <c r="C725" s="287"/>
      <c r="D725" s="287"/>
      <c r="E725" s="288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9"/>
      <c r="Q725" s="290"/>
      <c r="R725" s="290"/>
      <c r="S725" s="288"/>
      <c r="T725" s="290"/>
      <c r="U725" s="288"/>
      <c r="V725" s="288"/>
      <c r="W725" s="291"/>
      <c r="X725" s="288"/>
      <c r="Y725" s="288"/>
      <c r="Z725" s="288"/>
      <c r="AA725" s="288"/>
      <c r="AB725" s="288"/>
      <c r="AC725" s="288"/>
      <c r="AD725" s="288"/>
      <c r="AE725" s="288"/>
      <c r="AF725" s="287"/>
      <c r="AG725" s="292"/>
      <c r="AH725" s="292"/>
      <c r="AI725" s="292"/>
      <c r="AJ725" s="292"/>
      <c r="AK725" s="292"/>
      <c r="AL725" s="292"/>
      <c r="AM725" s="293"/>
      <c r="AN725" s="34" t="s">
        <v>2869</v>
      </c>
      <c r="AO725" s="35" t="s">
        <v>2869</v>
      </c>
      <c r="AP725" s="36"/>
      <c r="AQ725" s="37"/>
      <c r="AR725" s="37"/>
      <c r="AS725" s="50"/>
      <c r="AT725" s="39" t="b">
        <v>0</v>
      </c>
      <c r="AU725" s="51" t="b">
        <v>0</v>
      </c>
      <c r="AV725" s="51" t="b">
        <v>0</v>
      </c>
      <c r="AW725" s="40"/>
    </row>
    <row r="726">
      <c r="A726" s="41"/>
      <c r="B726" s="280" t="s">
        <v>2869</v>
      </c>
      <c r="C726" s="287"/>
      <c r="D726" s="287"/>
      <c r="E726" s="288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9"/>
      <c r="Q726" s="290"/>
      <c r="R726" s="290"/>
      <c r="S726" s="288"/>
      <c r="T726" s="290"/>
      <c r="U726" s="288"/>
      <c r="V726" s="288"/>
      <c r="W726" s="291"/>
      <c r="X726" s="288"/>
      <c r="Y726" s="288"/>
      <c r="Z726" s="288"/>
      <c r="AA726" s="288"/>
      <c r="AB726" s="288"/>
      <c r="AC726" s="288"/>
      <c r="AD726" s="288"/>
      <c r="AE726" s="288"/>
      <c r="AF726" s="287"/>
      <c r="AG726" s="292"/>
      <c r="AH726" s="292"/>
      <c r="AI726" s="292"/>
      <c r="AJ726" s="292"/>
      <c r="AK726" s="292"/>
      <c r="AL726" s="292"/>
      <c r="AM726" s="293"/>
      <c r="AN726" s="34" t="s">
        <v>2869</v>
      </c>
      <c r="AO726" s="35" t="s">
        <v>2869</v>
      </c>
      <c r="AP726" s="36"/>
      <c r="AQ726" s="37"/>
      <c r="AR726" s="37"/>
      <c r="AS726" s="50"/>
      <c r="AT726" s="39" t="b">
        <v>0</v>
      </c>
      <c r="AU726" s="51" t="b">
        <v>0</v>
      </c>
      <c r="AV726" s="51" t="b">
        <v>0</v>
      </c>
      <c r="AW726" s="40"/>
    </row>
    <row r="727">
      <c r="A727" s="41"/>
      <c r="B727" s="280" t="s">
        <v>2869</v>
      </c>
      <c r="C727" s="287"/>
      <c r="D727" s="287"/>
      <c r="E727" s="288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9"/>
      <c r="Q727" s="290"/>
      <c r="R727" s="290"/>
      <c r="S727" s="288"/>
      <c r="T727" s="290"/>
      <c r="U727" s="288"/>
      <c r="V727" s="288"/>
      <c r="W727" s="291"/>
      <c r="X727" s="288"/>
      <c r="Y727" s="288"/>
      <c r="Z727" s="288"/>
      <c r="AA727" s="288"/>
      <c r="AB727" s="288"/>
      <c r="AC727" s="288"/>
      <c r="AD727" s="288"/>
      <c r="AE727" s="288"/>
      <c r="AF727" s="287"/>
      <c r="AG727" s="292"/>
      <c r="AH727" s="292"/>
      <c r="AI727" s="292"/>
      <c r="AJ727" s="292"/>
      <c r="AK727" s="292"/>
      <c r="AL727" s="292"/>
      <c r="AM727" s="294"/>
      <c r="AN727" s="34" t="s">
        <v>2869</v>
      </c>
      <c r="AO727" s="35" t="s">
        <v>2869</v>
      </c>
      <c r="AP727" s="36"/>
      <c r="AQ727" s="37"/>
      <c r="AR727" s="37"/>
      <c r="AS727" s="50"/>
      <c r="AT727" s="39" t="b">
        <v>0</v>
      </c>
      <c r="AU727" s="51" t="b">
        <v>0</v>
      </c>
      <c r="AV727" s="51" t="b">
        <v>0</v>
      </c>
      <c r="AW727" s="40"/>
    </row>
    <row r="728">
      <c r="A728" s="41"/>
      <c r="B728" s="280" t="s">
        <v>2869</v>
      </c>
      <c r="C728" s="287"/>
      <c r="D728" s="287"/>
      <c r="E728" s="288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9"/>
      <c r="Q728" s="290"/>
      <c r="R728" s="290"/>
      <c r="S728" s="288"/>
      <c r="T728" s="290"/>
      <c r="U728" s="288"/>
      <c r="V728" s="288"/>
      <c r="W728" s="291"/>
      <c r="X728" s="288"/>
      <c r="Y728" s="288"/>
      <c r="Z728" s="288"/>
      <c r="AA728" s="288"/>
      <c r="AB728" s="288"/>
      <c r="AC728" s="288"/>
      <c r="AD728" s="288"/>
      <c r="AE728" s="288"/>
      <c r="AF728" s="287"/>
      <c r="AG728" s="292"/>
      <c r="AH728" s="292"/>
      <c r="AI728" s="292"/>
      <c r="AJ728" s="292"/>
      <c r="AK728" s="292"/>
      <c r="AL728" s="292"/>
      <c r="AM728" s="293"/>
      <c r="AN728" s="34" t="s">
        <v>2869</v>
      </c>
      <c r="AO728" s="35" t="s">
        <v>2869</v>
      </c>
      <c r="AP728" s="36"/>
      <c r="AQ728" s="37"/>
      <c r="AR728" s="37"/>
      <c r="AS728" s="50"/>
      <c r="AT728" s="39" t="b">
        <v>0</v>
      </c>
      <c r="AU728" s="51" t="b">
        <v>0</v>
      </c>
      <c r="AV728" s="51" t="b">
        <v>0</v>
      </c>
      <c r="AW728" s="40"/>
    </row>
    <row r="729">
      <c r="A729" s="41"/>
      <c r="B729" s="280" t="s">
        <v>2869</v>
      </c>
      <c r="C729" s="287"/>
      <c r="D729" s="287"/>
      <c r="E729" s="288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9"/>
      <c r="Q729" s="290"/>
      <c r="R729" s="290"/>
      <c r="S729" s="288"/>
      <c r="T729" s="290"/>
      <c r="U729" s="288"/>
      <c r="V729" s="288"/>
      <c r="W729" s="291"/>
      <c r="X729" s="288"/>
      <c r="Y729" s="288"/>
      <c r="Z729" s="288"/>
      <c r="AA729" s="288"/>
      <c r="AB729" s="288"/>
      <c r="AC729" s="288"/>
      <c r="AD729" s="288"/>
      <c r="AE729" s="288"/>
      <c r="AF729" s="287"/>
      <c r="AG729" s="292"/>
      <c r="AH729" s="292"/>
      <c r="AI729" s="292"/>
      <c r="AJ729" s="292"/>
      <c r="AK729" s="292"/>
      <c r="AL729" s="292"/>
      <c r="AM729" s="293"/>
      <c r="AN729" s="34" t="s">
        <v>2869</v>
      </c>
      <c r="AO729" s="35" t="s">
        <v>2869</v>
      </c>
      <c r="AP729" s="36"/>
      <c r="AQ729" s="37"/>
      <c r="AR729" s="37"/>
      <c r="AS729" s="50"/>
      <c r="AT729" s="39" t="b">
        <v>0</v>
      </c>
      <c r="AU729" s="51" t="b">
        <v>0</v>
      </c>
      <c r="AV729" s="51" t="b">
        <v>0</v>
      </c>
      <c r="AW729" s="40"/>
    </row>
    <row r="730">
      <c r="A730" s="41"/>
      <c r="B730" s="280" t="s">
        <v>2869</v>
      </c>
      <c r="C730" s="287"/>
      <c r="D730" s="287"/>
      <c r="E730" s="288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9"/>
      <c r="Q730" s="290"/>
      <c r="R730" s="290"/>
      <c r="S730" s="288"/>
      <c r="T730" s="290"/>
      <c r="U730" s="288"/>
      <c r="V730" s="288"/>
      <c r="W730" s="291"/>
      <c r="X730" s="288"/>
      <c r="Y730" s="288"/>
      <c r="Z730" s="288"/>
      <c r="AA730" s="288"/>
      <c r="AB730" s="288"/>
      <c r="AC730" s="288"/>
      <c r="AD730" s="288"/>
      <c r="AE730" s="288"/>
      <c r="AF730" s="287"/>
      <c r="AG730" s="292"/>
      <c r="AH730" s="292"/>
      <c r="AI730" s="292"/>
      <c r="AJ730" s="292"/>
      <c r="AK730" s="292"/>
      <c r="AL730" s="292"/>
      <c r="AM730" s="294"/>
      <c r="AN730" s="34" t="s">
        <v>2869</v>
      </c>
      <c r="AO730" s="35" t="s">
        <v>2869</v>
      </c>
      <c r="AP730" s="36"/>
      <c r="AQ730" s="37"/>
      <c r="AR730" s="37"/>
      <c r="AS730" s="50"/>
      <c r="AT730" s="39" t="b">
        <v>0</v>
      </c>
      <c r="AU730" s="51" t="b">
        <v>0</v>
      </c>
      <c r="AV730" s="51" t="b">
        <v>0</v>
      </c>
      <c r="AW730" s="40"/>
    </row>
    <row r="731">
      <c r="A731" s="41"/>
      <c r="B731" s="280" t="s">
        <v>2869</v>
      </c>
      <c r="C731" s="287"/>
      <c r="D731" s="287"/>
      <c r="E731" s="288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9"/>
      <c r="Q731" s="290"/>
      <c r="R731" s="290"/>
      <c r="S731" s="288"/>
      <c r="T731" s="290"/>
      <c r="U731" s="288"/>
      <c r="V731" s="288"/>
      <c r="W731" s="291"/>
      <c r="X731" s="288"/>
      <c r="Y731" s="288"/>
      <c r="Z731" s="288"/>
      <c r="AA731" s="288"/>
      <c r="AB731" s="288"/>
      <c r="AC731" s="288"/>
      <c r="AD731" s="288"/>
      <c r="AE731" s="288"/>
      <c r="AF731" s="287"/>
      <c r="AG731" s="292"/>
      <c r="AH731" s="292"/>
      <c r="AI731" s="292"/>
      <c r="AJ731" s="292"/>
      <c r="AK731" s="292"/>
      <c r="AL731" s="292"/>
      <c r="AM731" s="293"/>
      <c r="AN731" s="34" t="s">
        <v>2869</v>
      </c>
      <c r="AO731" s="35" t="s">
        <v>2869</v>
      </c>
      <c r="AP731" s="36"/>
      <c r="AQ731" s="37"/>
      <c r="AR731" s="37"/>
      <c r="AS731" s="50"/>
      <c r="AT731" s="39" t="b">
        <v>0</v>
      </c>
      <c r="AU731" s="51" t="b">
        <v>0</v>
      </c>
      <c r="AV731" s="51" t="b">
        <v>0</v>
      </c>
      <c r="AW731" s="40"/>
    </row>
    <row r="732">
      <c r="A732" s="41"/>
      <c r="B732" s="280" t="s">
        <v>2869</v>
      </c>
      <c r="C732" s="287"/>
      <c r="D732" s="287"/>
      <c r="E732" s="288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9"/>
      <c r="Q732" s="290"/>
      <c r="R732" s="290"/>
      <c r="S732" s="288"/>
      <c r="T732" s="290"/>
      <c r="U732" s="288"/>
      <c r="V732" s="288"/>
      <c r="W732" s="291"/>
      <c r="X732" s="288"/>
      <c r="Y732" s="288"/>
      <c r="Z732" s="288"/>
      <c r="AA732" s="288"/>
      <c r="AB732" s="288"/>
      <c r="AC732" s="288"/>
      <c r="AD732" s="288"/>
      <c r="AE732" s="288"/>
      <c r="AF732" s="287"/>
      <c r="AG732" s="292"/>
      <c r="AH732" s="292"/>
      <c r="AI732" s="292"/>
      <c r="AJ732" s="292"/>
      <c r="AK732" s="292"/>
      <c r="AL732" s="292"/>
      <c r="AM732" s="294"/>
      <c r="AN732" s="34" t="s">
        <v>2869</v>
      </c>
      <c r="AO732" s="35" t="s">
        <v>2869</v>
      </c>
      <c r="AP732" s="36"/>
      <c r="AQ732" s="37"/>
      <c r="AR732" s="37"/>
      <c r="AS732" s="50"/>
      <c r="AT732" s="39" t="b">
        <v>0</v>
      </c>
      <c r="AU732" s="51" t="b">
        <v>0</v>
      </c>
      <c r="AV732" s="51" t="b">
        <v>0</v>
      </c>
      <c r="AW732" s="40"/>
    </row>
    <row r="733">
      <c r="A733" s="41"/>
      <c r="B733" s="280" t="s">
        <v>2869</v>
      </c>
      <c r="C733" s="287"/>
      <c r="D733" s="287"/>
      <c r="E733" s="288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9"/>
      <c r="Q733" s="290"/>
      <c r="R733" s="290"/>
      <c r="S733" s="288"/>
      <c r="T733" s="290"/>
      <c r="U733" s="288"/>
      <c r="V733" s="288"/>
      <c r="W733" s="291"/>
      <c r="X733" s="288"/>
      <c r="Y733" s="288"/>
      <c r="Z733" s="288"/>
      <c r="AA733" s="288"/>
      <c r="AB733" s="288"/>
      <c r="AC733" s="288"/>
      <c r="AD733" s="288"/>
      <c r="AE733" s="288"/>
      <c r="AF733" s="287"/>
      <c r="AG733" s="292"/>
      <c r="AH733" s="292"/>
      <c r="AI733" s="292"/>
      <c r="AJ733" s="292"/>
      <c r="AK733" s="292"/>
      <c r="AL733" s="292"/>
      <c r="AM733" s="293"/>
      <c r="AN733" s="34" t="s">
        <v>2869</v>
      </c>
      <c r="AO733" s="35" t="s">
        <v>2869</v>
      </c>
      <c r="AP733" s="36"/>
      <c r="AQ733" s="37"/>
      <c r="AR733" s="37"/>
      <c r="AS733" s="50"/>
      <c r="AT733" s="39" t="b">
        <v>0</v>
      </c>
      <c r="AU733" s="51" t="b">
        <v>0</v>
      </c>
      <c r="AV733" s="51" t="b">
        <v>0</v>
      </c>
      <c r="AW733" s="40"/>
    </row>
    <row r="734">
      <c r="A734" s="41"/>
      <c r="B734" s="280" t="s">
        <v>2869</v>
      </c>
      <c r="C734" s="287"/>
      <c r="D734" s="287"/>
      <c r="E734" s="288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9"/>
      <c r="Q734" s="290"/>
      <c r="R734" s="290"/>
      <c r="S734" s="288"/>
      <c r="T734" s="290"/>
      <c r="U734" s="288"/>
      <c r="V734" s="288"/>
      <c r="W734" s="291"/>
      <c r="X734" s="288"/>
      <c r="Y734" s="288"/>
      <c r="Z734" s="288"/>
      <c r="AA734" s="288"/>
      <c r="AB734" s="288"/>
      <c r="AC734" s="288"/>
      <c r="AD734" s="288"/>
      <c r="AE734" s="288"/>
      <c r="AF734" s="287"/>
      <c r="AG734" s="292"/>
      <c r="AH734" s="292"/>
      <c r="AI734" s="292"/>
      <c r="AJ734" s="292"/>
      <c r="AK734" s="292"/>
      <c r="AL734" s="292"/>
      <c r="AM734" s="294"/>
      <c r="AN734" s="34" t="s">
        <v>2869</v>
      </c>
      <c r="AO734" s="35" t="s">
        <v>2869</v>
      </c>
      <c r="AP734" s="36"/>
      <c r="AQ734" s="37"/>
      <c r="AR734" s="37"/>
      <c r="AS734" s="50"/>
      <c r="AT734" s="39" t="b">
        <v>0</v>
      </c>
      <c r="AU734" s="51" t="b">
        <v>0</v>
      </c>
      <c r="AV734" s="51" t="b">
        <v>0</v>
      </c>
      <c r="AW734" s="40"/>
    </row>
    <row r="735">
      <c r="A735" s="41"/>
      <c r="B735" s="280" t="s">
        <v>2869</v>
      </c>
      <c r="C735" s="287"/>
      <c r="D735" s="287"/>
      <c r="E735" s="288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9"/>
      <c r="Q735" s="290"/>
      <c r="R735" s="290"/>
      <c r="S735" s="288"/>
      <c r="T735" s="290"/>
      <c r="U735" s="288"/>
      <c r="V735" s="288"/>
      <c r="W735" s="291"/>
      <c r="X735" s="288"/>
      <c r="Y735" s="288"/>
      <c r="Z735" s="288"/>
      <c r="AA735" s="288"/>
      <c r="AB735" s="288"/>
      <c r="AC735" s="288"/>
      <c r="AD735" s="288"/>
      <c r="AE735" s="288"/>
      <c r="AF735" s="287"/>
      <c r="AG735" s="292"/>
      <c r="AH735" s="292"/>
      <c r="AI735" s="292"/>
      <c r="AJ735" s="292"/>
      <c r="AK735" s="292"/>
      <c r="AL735" s="292"/>
      <c r="AM735" s="293"/>
      <c r="AN735" s="34" t="s">
        <v>2869</v>
      </c>
      <c r="AO735" s="35" t="s">
        <v>2869</v>
      </c>
      <c r="AP735" s="36"/>
      <c r="AQ735" s="37"/>
      <c r="AR735" s="37"/>
      <c r="AS735" s="50"/>
      <c r="AT735" s="39" t="b">
        <v>0</v>
      </c>
      <c r="AU735" s="51" t="b">
        <v>0</v>
      </c>
      <c r="AV735" s="51" t="b">
        <v>0</v>
      </c>
      <c r="AW735" s="40"/>
    </row>
    <row r="736">
      <c r="A736" s="41"/>
      <c r="B736" s="280" t="s">
        <v>2869</v>
      </c>
      <c r="C736" s="287"/>
      <c r="D736" s="287"/>
      <c r="E736" s="288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9"/>
      <c r="Q736" s="290"/>
      <c r="R736" s="290"/>
      <c r="S736" s="288"/>
      <c r="T736" s="290"/>
      <c r="U736" s="288"/>
      <c r="V736" s="288"/>
      <c r="W736" s="291"/>
      <c r="X736" s="288"/>
      <c r="Y736" s="288"/>
      <c r="Z736" s="288"/>
      <c r="AA736" s="288"/>
      <c r="AB736" s="288"/>
      <c r="AC736" s="288"/>
      <c r="AD736" s="288"/>
      <c r="AE736" s="288"/>
      <c r="AF736" s="287"/>
      <c r="AG736" s="292"/>
      <c r="AH736" s="292"/>
      <c r="AI736" s="292"/>
      <c r="AJ736" s="292"/>
      <c r="AK736" s="292"/>
      <c r="AL736" s="292"/>
      <c r="AM736" s="294"/>
      <c r="AN736" s="34" t="s">
        <v>2869</v>
      </c>
      <c r="AO736" s="35" t="s">
        <v>2869</v>
      </c>
      <c r="AP736" s="36"/>
      <c r="AQ736" s="37"/>
      <c r="AR736" s="37"/>
      <c r="AS736" s="50"/>
      <c r="AT736" s="39" t="b">
        <v>0</v>
      </c>
      <c r="AU736" s="51" t="b">
        <v>0</v>
      </c>
      <c r="AV736" s="51" t="b">
        <v>0</v>
      </c>
      <c r="AW736" s="40"/>
    </row>
    <row r="737">
      <c r="A737" s="41"/>
      <c r="B737" s="280" t="s">
        <v>2869</v>
      </c>
      <c r="C737" s="287"/>
      <c r="D737" s="287"/>
      <c r="E737" s="288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9"/>
      <c r="Q737" s="290"/>
      <c r="R737" s="290"/>
      <c r="S737" s="288"/>
      <c r="T737" s="290"/>
      <c r="U737" s="288"/>
      <c r="V737" s="288"/>
      <c r="W737" s="291"/>
      <c r="X737" s="288"/>
      <c r="Y737" s="288"/>
      <c r="Z737" s="288"/>
      <c r="AA737" s="288"/>
      <c r="AB737" s="288"/>
      <c r="AC737" s="288"/>
      <c r="AD737" s="288"/>
      <c r="AE737" s="288"/>
      <c r="AF737" s="287"/>
      <c r="AG737" s="292"/>
      <c r="AH737" s="292"/>
      <c r="AI737" s="292"/>
      <c r="AJ737" s="292"/>
      <c r="AK737" s="292"/>
      <c r="AL737" s="292"/>
      <c r="AM737" s="293"/>
      <c r="AN737" s="34" t="s">
        <v>2869</v>
      </c>
      <c r="AO737" s="35" t="s">
        <v>2869</v>
      </c>
      <c r="AP737" s="36"/>
      <c r="AQ737" s="37"/>
      <c r="AR737" s="37"/>
      <c r="AS737" s="50"/>
      <c r="AT737" s="39" t="b">
        <v>0</v>
      </c>
      <c r="AU737" s="51" t="b">
        <v>0</v>
      </c>
      <c r="AV737" s="51" t="b">
        <v>0</v>
      </c>
      <c r="AW737" s="40"/>
    </row>
    <row r="738">
      <c r="A738" s="41"/>
      <c r="B738" s="280" t="s">
        <v>2869</v>
      </c>
      <c r="C738" s="287"/>
      <c r="D738" s="287"/>
      <c r="E738" s="288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9"/>
      <c r="Q738" s="290"/>
      <c r="R738" s="290"/>
      <c r="S738" s="288"/>
      <c r="T738" s="290"/>
      <c r="U738" s="288"/>
      <c r="V738" s="288"/>
      <c r="W738" s="291"/>
      <c r="X738" s="288"/>
      <c r="Y738" s="288"/>
      <c r="Z738" s="288"/>
      <c r="AA738" s="288"/>
      <c r="AB738" s="288"/>
      <c r="AC738" s="288"/>
      <c r="AD738" s="288"/>
      <c r="AE738" s="288"/>
      <c r="AF738" s="287"/>
      <c r="AG738" s="292"/>
      <c r="AH738" s="292"/>
      <c r="AI738" s="292"/>
      <c r="AJ738" s="292"/>
      <c r="AK738" s="292"/>
      <c r="AL738" s="292"/>
      <c r="AM738" s="294"/>
      <c r="AN738" s="34" t="s">
        <v>2869</v>
      </c>
      <c r="AO738" s="35" t="s">
        <v>2869</v>
      </c>
      <c r="AP738" s="36"/>
      <c r="AQ738" s="37"/>
      <c r="AR738" s="37"/>
      <c r="AS738" s="50"/>
      <c r="AT738" s="39" t="b">
        <v>0</v>
      </c>
      <c r="AU738" s="51" t="b">
        <v>0</v>
      </c>
      <c r="AV738" s="51" t="b">
        <v>0</v>
      </c>
      <c r="AW738" s="40"/>
    </row>
    <row r="739">
      <c r="A739" s="41"/>
      <c r="B739" s="280" t="s">
        <v>2869</v>
      </c>
      <c r="C739" s="287"/>
      <c r="D739" s="287"/>
      <c r="E739" s="288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9"/>
      <c r="Q739" s="290"/>
      <c r="R739" s="290"/>
      <c r="S739" s="288"/>
      <c r="T739" s="290"/>
      <c r="U739" s="288"/>
      <c r="V739" s="288"/>
      <c r="W739" s="291"/>
      <c r="X739" s="288"/>
      <c r="Y739" s="288"/>
      <c r="Z739" s="288"/>
      <c r="AA739" s="288"/>
      <c r="AB739" s="288"/>
      <c r="AC739" s="288"/>
      <c r="AD739" s="288"/>
      <c r="AE739" s="288"/>
      <c r="AF739" s="287"/>
      <c r="AG739" s="292"/>
      <c r="AH739" s="292"/>
      <c r="AI739" s="292"/>
      <c r="AJ739" s="292"/>
      <c r="AK739" s="292"/>
      <c r="AL739" s="292"/>
      <c r="AM739" s="294"/>
      <c r="AN739" s="34" t="s">
        <v>2869</v>
      </c>
      <c r="AO739" s="35" t="s">
        <v>2869</v>
      </c>
      <c r="AP739" s="36"/>
      <c r="AQ739" s="37"/>
      <c r="AR739" s="37"/>
      <c r="AS739" s="50"/>
      <c r="AT739" s="39" t="b">
        <v>0</v>
      </c>
      <c r="AU739" s="51" t="b">
        <v>0</v>
      </c>
      <c r="AV739" s="51" t="b">
        <v>0</v>
      </c>
      <c r="AW739" s="40"/>
    </row>
    <row r="740">
      <c r="A740" s="278"/>
      <c r="B740" s="280" t="s">
        <v>2869</v>
      </c>
      <c r="C740" s="287"/>
      <c r="D740" s="287"/>
      <c r="E740" s="288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9"/>
      <c r="Q740" s="290"/>
      <c r="R740" s="290"/>
      <c r="S740" s="288"/>
      <c r="T740" s="290"/>
      <c r="U740" s="288"/>
      <c r="V740" s="288"/>
      <c r="W740" s="291"/>
      <c r="X740" s="288"/>
      <c r="Y740" s="288"/>
      <c r="Z740" s="288"/>
      <c r="AA740" s="288"/>
      <c r="AB740" s="288"/>
      <c r="AC740" s="288"/>
      <c r="AD740" s="288"/>
      <c r="AE740" s="288"/>
      <c r="AF740" s="287"/>
      <c r="AG740" s="292"/>
      <c r="AH740" s="292"/>
      <c r="AI740" s="292"/>
      <c r="AJ740" s="292"/>
      <c r="AK740" s="292"/>
      <c r="AL740" s="292"/>
      <c r="AM740" s="294"/>
      <c r="AN740" s="34" t="s">
        <v>2869</v>
      </c>
      <c r="AO740" s="35" t="s">
        <v>2869</v>
      </c>
      <c r="AP740" s="36"/>
      <c r="AQ740" s="37"/>
      <c r="AR740" s="37"/>
      <c r="AS740" s="50"/>
      <c r="AT740" s="39" t="b">
        <v>0</v>
      </c>
      <c r="AU740" s="51" t="b">
        <v>0</v>
      </c>
      <c r="AV740" s="51" t="b">
        <v>0</v>
      </c>
      <c r="AW740" s="40"/>
    </row>
    <row r="741">
      <c r="A741" s="41"/>
      <c r="B741" s="280" t="s">
        <v>2869</v>
      </c>
      <c r="C741" s="287"/>
      <c r="D741" s="287"/>
      <c r="E741" s="288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9"/>
      <c r="Q741" s="290"/>
      <c r="R741" s="290"/>
      <c r="S741" s="288"/>
      <c r="T741" s="290"/>
      <c r="U741" s="288"/>
      <c r="V741" s="288"/>
      <c r="W741" s="291"/>
      <c r="X741" s="288"/>
      <c r="Y741" s="288"/>
      <c r="Z741" s="288"/>
      <c r="AA741" s="288"/>
      <c r="AB741" s="288"/>
      <c r="AC741" s="288"/>
      <c r="AD741" s="288"/>
      <c r="AE741" s="288"/>
      <c r="AF741" s="287"/>
      <c r="AG741" s="292"/>
      <c r="AH741" s="292"/>
      <c r="AI741" s="292"/>
      <c r="AJ741" s="292"/>
      <c r="AK741" s="292"/>
      <c r="AL741" s="292"/>
      <c r="AM741" s="293"/>
      <c r="AN741" s="34" t="s">
        <v>2869</v>
      </c>
      <c r="AO741" s="35" t="s">
        <v>2869</v>
      </c>
      <c r="AP741" s="36"/>
      <c r="AQ741" s="37"/>
      <c r="AR741" s="37"/>
      <c r="AS741" s="50"/>
      <c r="AT741" s="39" t="b">
        <v>0</v>
      </c>
      <c r="AU741" s="51" t="b">
        <v>0</v>
      </c>
      <c r="AV741" s="51" t="b">
        <v>0</v>
      </c>
      <c r="AW741" s="40"/>
    </row>
    <row r="742">
      <c r="A742" s="41"/>
      <c r="B742" s="280" t="s">
        <v>2869</v>
      </c>
      <c r="C742" s="287"/>
      <c r="D742" s="287"/>
      <c r="E742" s="288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9"/>
      <c r="Q742" s="290"/>
      <c r="R742" s="290"/>
      <c r="S742" s="288"/>
      <c r="T742" s="290"/>
      <c r="U742" s="288"/>
      <c r="V742" s="288"/>
      <c r="W742" s="291"/>
      <c r="X742" s="288"/>
      <c r="Y742" s="288"/>
      <c r="Z742" s="288"/>
      <c r="AA742" s="288"/>
      <c r="AB742" s="288"/>
      <c r="AC742" s="288"/>
      <c r="AD742" s="288"/>
      <c r="AE742" s="288"/>
      <c r="AF742" s="287"/>
      <c r="AG742" s="292"/>
      <c r="AH742" s="292"/>
      <c r="AI742" s="292"/>
      <c r="AJ742" s="292"/>
      <c r="AK742" s="292"/>
      <c r="AL742" s="292"/>
      <c r="AM742" s="293"/>
      <c r="AN742" s="34" t="s">
        <v>2869</v>
      </c>
      <c r="AO742" s="35" t="s">
        <v>2869</v>
      </c>
      <c r="AP742" s="36"/>
      <c r="AQ742" s="37"/>
      <c r="AR742" s="37"/>
      <c r="AS742" s="50"/>
      <c r="AT742" s="39" t="b">
        <v>0</v>
      </c>
      <c r="AU742" s="51" t="b">
        <v>0</v>
      </c>
      <c r="AV742" s="51" t="b">
        <v>0</v>
      </c>
      <c r="AW742" s="40"/>
    </row>
    <row r="743">
      <c r="A743" s="41"/>
      <c r="B743" s="280" t="s">
        <v>2869</v>
      </c>
      <c r="C743" s="287"/>
      <c r="D743" s="287"/>
      <c r="E743" s="288"/>
      <c r="F743" s="287"/>
      <c r="G743" s="287"/>
      <c r="H743" s="287"/>
      <c r="I743" s="287"/>
      <c r="J743" s="287"/>
      <c r="K743" s="287"/>
      <c r="L743" s="293"/>
      <c r="M743" s="287"/>
      <c r="N743" s="287"/>
      <c r="O743" s="287"/>
      <c r="P743" s="289"/>
      <c r="Q743" s="290"/>
      <c r="R743" s="290"/>
      <c r="S743" s="288"/>
      <c r="T743" s="290"/>
      <c r="U743" s="288"/>
      <c r="V743" s="288"/>
      <c r="W743" s="291"/>
      <c r="X743" s="288"/>
      <c r="Y743" s="288"/>
      <c r="Z743" s="288"/>
      <c r="AA743" s="288"/>
      <c r="AB743" s="288"/>
      <c r="AC743" s="288"/>
      <c r="AD743" s="288"/>
      <c r="AE743" s="288"/>
      <c r="AF743" s="287"/>
      <c r="AG743" s="292"/>
      <c r="AH743" s="292"/>
      <c r="AI743" s="292"/>
      <c r="AJ743" s="292"/>
      <c r="AK743" s="292"/>
      <c r="AL743" s="292"/>
      <c r="AM743" s="293"/>
      <c r="AN743" s="34" t="s">
        <v>2869</v>
      </c>
      <c r="AO743" s="35" t="s">
        <v>2869</v>
      </c>
      <c r="AP743" s="36"/>
      <c r="AQ743" s="37"/>
      <c r="AR743" s="37"/>
      <c r="AS743" s="50"/>
      <c r="AT743" s="39" t="b">
        <v>0</v>
      </c>
      <c r="AU743" s="51" t="b">
        <v>0</v>
      </c>
      <c r="AV743" s="51" t="b">
        <v>0</v>
      </c>
      <c r="AW743" s="40"/>
    </row>
    <row r="744">
      <c r="A744" s="41"/>
      <c r="B744" s="280" t="s">
        <v>2869</v>
      </c>
      <c r="C744" s="287"/>
      <c r="D744" s="287"/>
      <c r="E744" s="288"/>
      <c r="F744" s="287"/>
      <c r="G744" s="287"/>
      <c r="H744" s="287"/>
      <c r="I744" s="287"/>
      <c r="J744" s="287"/>
      <c r="K744" s="287"/>
      <c r="L744" s="293"/>
      <c r="M744" s="287"/>
      <c r="N744" s="287"/>
      <c r="O744" s="287"/>
      <c r="P744" s="289"/>
      <c r="Q744" s="290"/>
      <c r="R744" s="290"/>
      <c r="S744" s="288"/>
      <c r="T744" s="290"/>
      <c r="U744" s="288"/>
      <c r="V744" s="288"/>
      <c r="W744" s="291"/>
      <c r="X744" s="288"/>
      <c r="Y744" s="288"/>
      <c r="Z744" s="288"/>
      <c r="AA744" s="288"/>
      <c r="AB744" s="288"/>
      <c r="AC744" s="288"/>
      <c r="AD744" s="288"/>
      <c r="AE744" s="288"/>
      <c r="AF744" s="287"/>
      <c r="AG744" s="292"/>
      <c r="AH744" s="292"/>
      <c r="AI744" s="292"/>
      <c r="AJ744" s="292"/>
      <c r="AK744" s="292"/>
      <c r="AL744" s="292"/>
      <c r="AM744" s="294"/>
      <c r="AN744" s="34" t="s">
        <v>2869</v>
      </c>
      <c r="AO744" s="35" t="s">
        <v>2869</v>
      </c>
      <c r="AP744" s="36"/>
      <c r="AQ744" s="37"/>
      <c r="AR744" s="37"/>
      <c r="AS744" s="50"/>
      <c r="AT744" s="39" t="b">
        <v>0</v>
      </c>
      <c r="AU744" s="51" t="b">
        <v>0</v>
      </c>
      <c r="AV744" s="51" t="b">
        <v>0</v>
      </c>
      <c r="AW744" s="40"/>
    </row>
    <row r="745">
      <c r="A745" s="41"/>
      <c r="B745" s="280" t="s">
        <v>2869</v>
      </c>
      <c r="C745" s="287"/>
      <c r="D745" s="287"/>
      <c r="E745" s="288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9"/>
      <c r="Q745" s="290"/>
      <c r="R745" s="290"/>
      <c r="S745" s="288"/>
      <c r="T745" s="290"/>
      <c r="U745" s="288"/>
      <c r="V745" s="288"/>
      <c r="W745" s="291"/>
      <c r="X745" s="288"/>
      <c r="Y745" s="288"/>
      <c r="Z745" s="288"/>
      <c r="AA745" s="288"/>
      <c r="AB745" s="288"/>
      <c r="AC745" s="288"/>
      <c r="AD745" s="288"/>
      <c r="AE745" s="288"/>
      <c r="AF745" s="287"/>
      <c r="AG745" s="292"/>
      <c r="AH745" s="292"/>
      <c r="AI745" s="292"/>
      <c r="AJ745" s="292"/>
      <c r="AK745" s="292"/>
      <c r="AL745" s="292"/>
      <c r="AM745" s="293"/>
      <c r="AN745" s="34" t="s">
        <v>2869</v>
      </c>
      <c r="AO745" s="35" t="s">
        <v>2869</v>
      </c>
      <c r="AP745" s="36"/>
      <c r="AQ745" s="37"/>
      <c r="AR745" s="37"/>
      <c r="AS745" s="50"/>
      <c r="AT745" s="39" t="b">
        <v>0</v>
      </c>
      <c r="AU745" s="51" t="b">
        <v>0</v>
      </c>
      <c r="AV745" s="51" t="b">
        <v>0</v>
      </c>
      <c r="AW745" s="40"/>
    </row>
    <row r="746">
      <c r="A746" s="41"/>
      <c r="B746" s="280" t="s">
        <v>2869</v>
      </c>
      <c r="C746" s="287"/>
      <c r="D746" s="287"/>
      <c r="E746" s="288"/>
      <c r="F746" s="287"/>
      <c r="G746" s="287"/>
      <c r="H746" s="287"/>
      <c r="I746" s="287"/>
      <c r="J746" s="287"/>
      <c r="K746" s="287"/>
      <c r="L746" s="293"/>
      <c r="M746" s="287"/>
      <c r="N746" s="287"/>
      <c r="O746" s="287"/>
      <c r="P746" s="289"/>
      <c r="Q746" s="290"/>
      <c r="R746" s="290"/>
      <c r="S746" s="288"/>
      <c r="T746" s="290"/>
      <c r="U746" s="288"/>
      <c r="V746" s="288"/>
      <c r="W746" s="291"/>
      <c r="X746" s="288"/>
      <c r="Y746" s="288"/>
      <c r="Z746" s="288"/>
      <c r="AA746" s="288"/>
      <c r="AB746" s="288"/>
      <c r="AC746" s="288"/>
      <c r="AD746" s="288"/>
      <c r="AE746" s="288"/>
      <c r="AF746" s="287"/>
      <c r="AG746" s="292"/>
      <c r="AH746" s="292"/>
      <c r="AI746" s="292"/>
      <c r="AJ746" s="292"/>
      <c r="AK746" s="292"/>
      <c r="AL746" s="292"/>
      <c r="AM746" s="294"/>
      <c r="AN746" s="34" t="s">
        <v>2869</v>
      </c>
      <c r="AO746" s="35" t="s">
        <v>2869</v>
      </c>
      <c r="AP746" s="36"/>
      <c r="AQ746" s="37"/>
      <c r="AR746" s="37"/>
      <c r="AS746" s="50"/>
      <c r="AT746" s="39" t="b">
        <v>0</v>
      </c>
      <c r="AU746" s="51" t="b">
        <v>0</v>
      </c>
      <c r="AV746" s="51" t="b">
        <v>0</v>
      </c>
      <c r="AW746" s="40"/>
    </row>
    <row r="747">
      <c r="A747" s="41"/>
      <c r="B747" s="280" t="s">
        <v>2869</v>
      </c>
      <c r="C747" s="287"/>
      <c r="D747" s="287"/>
      <c r="E747" s="288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9"/>
      <c r="Q747" s="290"/>
      <c r="R747" s="290"/>
      <c r="S747" s="288"/>
      <c r="T747" s="290"/>
      <c r="U747" s="288"/>
      <c r="V747" s="288"/>
      <c r="W747" s="291"/>
      <c r="X747" s="288"/>
      <c r="Y747" s="288"/>
      <c r="Z747" s="288"/>
      <c r="AA747" s="288"/>
      <c r="AB747" s="288"/>
      <c r="AC747" s="288"/>
      <c r="AD747" s="288"/>
      <c r="AE747" s="288"/>
      <c r="AF747" s="287"/>
      <c r="AG747" s="292"/>
      <c r="AH747" s="292"/>
      <c r="AI747" s="292"/>
      <c r="AJ747" s="292"/>
      <c r="AK747" s="292"/>
      <c r="AL747" s="292"/>
      <c r="AM747" s="293"/>
      <c r="AN747" s="34" t="s">
        <v>2869</v>
      </c>
      <c r="AO747" s="35" t="s">
        <v>2869</v>
      </c>
      <c r="AP747" s="36"/>
      <c r="AQ747" s="37"/>
      <c r="AR747" s="37"/>
      <c r="AS747" s="50"/>
      <c r="AT747" s="39" t="b">
        <v>0</v>
      </c>
      <c r="AU747" s="51" t="b">
        <v>0</v>
      </c>
      <c r="AV747" s="51" t="b">
        <v>0</v>
      </c>
      <c r="AW747" s="40"/>
    </row>
    <row r="748">
      <c r="A748" s="41"/>
      <c r="B748" s="280" t="s">
        <v>2869</v>
      </c>
      <c r="C748" s="287"/>
      <c r="D748" s="287"/>
      <c r="E748" s="288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9"/>
      <c r="Q748" s="290"/>
      <c r="R748" s="290"/>
      <c r="S748" s="288"/>
      <c r="T748" s="290"/>
      <c r="U748" s="288"/>
      <c r="V748" s="288"/>
      <c r="W748" s="291"/>
      <c r="X748" s="288"/>
      <c r="Y748" s="288"/>
      <c r="Z748" s="288"/>
      <c r="AA748" s="288"/>
      <c r="AB748" s="288"/>
      <c r="AC748" s="288"/>
      <c r="AD748" s="288"/>
      <c r="AE748" s="288"/>
      <c r="AF748" s="287"/>
      <c r="AG748" s="292"/>
      <c r="AH748" s="292"/>
      <c r="AI748" s="292"/>
      <c r="AJ748" s="292"/>
      <c r="AK748" s="292"/>
      <c r="AL748" s="292"/>
      <c r="AM748" s="294"/>
      <c r="AN748" s="34" t="s">
        <v>2869</v>
      </c>
      <c r="AO748" s="35" t="s">
        <v>2869</v>
      </c>
      <c r="AP748" s="36"/>
      <c r="AQ748" s="37"/>
      <c r="AR748" s="37"/>
      <c r="AS748" s="50"/>
      <c r="AT748" s="39" t="b">
        <v>0</v>
      </c>
      <c r="AU748" s="51" t="b">
        <v>0</v>
      </c>
      <c r="AV748" s="51" t="b">
        <v>0</v>
      </c>
      <c r="AW748" s="40"/>
    </row>
    <row r="749">
      <c r="A749" s="41"/>
      <c r="B749" s="280" t="s">
        <v>2869</v>
      </c>
      <c r="C749" s="287"/>
      <c r="D749" s="287"/>
      <c r="E749" s="288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9"/>
      <c r="Q749" s="290"/>
      <c r="R749" s="290"/>
      <c r="S749" s="288"/>
      <c r="T749" s="290"/>
      <c r="U749" s="288"/>
      <c r="V749" s="288"/>
      <c r="W749" s="291"/>
      <c r="X749" s="288"/>
      <c r="Y749" s="288"/>
      <c r="Z749" s="288"/>
      <c r="AA749" s="288"/>
      <c r="AB749" s="288"/>
      <c r="AC749" s="288"/>
      <c r="AD749" s="288"/>
      <c r="AE749" s="288"/>
      <c r="AF749" s="287"/>
      <c r="AG749" s="292"/>
      <c r="AH749" s="292"/>
      <c r="AI749" s="292"/>
      <c r="AJ749" s="292"/>
      <c r="AK749" s="292"/>
      <c r="AL749" s="292"/>
      <c r="AM749" s="293"/>
      <c r="AN749" s="34" t="s">
        <v>2869</v>
      </c>
      <c r="AO749" s="35" t="s">
        <v>2869</v>
      </c>
      <c r="AP749" s="36"/>
      <c r="AQ749" s="37"/>
      <c r="AR749" s="37"/>
      <c r="AS749" s="50"/>
      <c r="AT749" s="39" t="b">
        <v>0</v>
      </c>
      <c r="AU749" s="51" t="b">
        <v>0</v>
      </c>
      <c r="AV749" s="51" t="b">
        <v>0</v>
      </c>
      <c r="AW749" s="40"/>
    </row>
    <row r="750">
      <c r="A750" s="41"/>
      <c r="B750" s="280" t="s">
        <v>2869</v>
      </c>
      <c r="C750" s="287"/>
      <c r="D750" s="287"/>
      <c r="E750" s="288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9"/>
      <c r="Q750" s="290"/>
      <c r="R750" s="290"/>
      <c r="S750" s="288"/>
      <c r="T750" s="290"/>
      <c r="U750" s="288"/>
      <c r="V750" s="288"/>
      <c r="W750" s="291"/>
      <c r="X750" s="288"/>
      <c r="Y750" s="288"/>
      <c r="Z750" s="288"/>
      <c r="AA750" s="288"/>
      <c r="AB750" s="288"/>
      <c r="AC750" s="288"/>
      <c r="AD750" s="288"/>
      <c r="AE750" s="288"/>
      <c r="AF750" s="287"/>
      <c r="AG750" s="292"/>
      <c r="AH750" s="292"/>
      <c r="AI750" s="292"/>
      <c r="AJ750" s="292"/>
      <c r="AK750" s="292"/>
      <c r="AL750" s="292"/>
      <c r="AM750" s="294"/>
      <c r="AN750" s="34" t="s">
        <v>2869</v>
      </c>
      <c r="AO750" s="35" t="s">
        <v>2869</v>
      </c>
      <c r="AP750" s="36"/>
      <c r="AQ750" s="37"/>
      <c r="AR750" s="37"/>
      <c r="AS750" s="50"/>
      <c r="AT750" s="39" t="b">
        <v>0</v>
      </c>
      <c r="AU750" s="51" t="b">
        <v>0</v>
      </c>
      <c r="AV750" s="51" t="b">
        <v>0</v>
      </c>
      <c r="AW750" s="40"/>
    </row>
    <row r="751">
      <c r="A751" s="41"/>
      <c r="B751" s="280" t="s">
        <v>2869</v>
      </c>
      <c r="C751" s="287"/>
      <c r="D751" s="287"/>
      <c r="E751" s="288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9"/>
      <c r="Q751" s="290"/>
      <c r="R751" s="290"/>
      <c r="S751" s="288"/>
      <c r="T751" s="290"/>
      <c r="U751" s="288"/>
      <c r="V751" s="288"/>
      <c r="W751" s="291"/>
      <c r="X751" s="288"/>
      <c r="Y751" s="288"/>
      <c r="Z751" s="288"/>
      <c r="AA751" s="288"/>
      <c r="AB751" s="288"/>
      <c r="AC751" s="288"/>
      <c r="AD751" s="288"/>
      <c r="AE751" s="288"/>
      <c r="AF751" s="287"/>
      <c r="AG751" s="292"/>
      <c r="AH751" s="292"/>
      <c r="AI751" s="292"/>
      <c r="AJ751" s="292"/>
      <c r="AK751" s="292"/>
      <c r="AL751" s="292"/>
      <c r="AM751" s="293"/>
      <c r="AN751" s="34" t="s">
        <v>2869</v>
      </c>
      <c r="AO751" s="35" t="s">
        <v>2869</v>
      </c>
      <c r="AP751" s="36"/>
      <c r="AQ751" s="37"/>
      <c r="AR751" s="37"/>
      <c r="AS751" s="50"/>
      <c r="AT751" s="39" t="b">
        <v>0</v>
      </c>
      <c r="AU751" s="51" t="b">
        <v>0</v>
      </c>
      <c r="AV751" s="51" t="b">
        <v>0</v>
      </c>
      <c r="AW751" s="40"/>
    </row>
    <row r="752">
      <c r="A752" s="41"/>
      <c r="B752" s="280" t="s">
        <v>2869</v>
      </c>
      <c r="C752" s="287"/>
      <c r="D752" s="287"/>
      <c r="E752" s="288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9"/>
      <c r="Q752" s="290"/>
      <c r="R752" s="290"/>
      <c r="S752" s="288"/>
      <c r="T752" s="290"/>
      <c r="U752" s="288"/>
      <c r="V752" s="288"/>
      <c r="W752" s="291"/>
      <c r="X752" s="288"/>
      <c r="Y752" s="288"/>
      <c r="Z752" s="288"/>
      <c r="AA752" s="288"/>
      <c r="AB752" s="288"/>
      <c r="AC752" s="288"/>
      <c r="AD752" s="288"/>
      <c r="AE752" s="288"/>
      <c r="AF752" s="287"/>
      <c r="AG752" s="292"/>
      <c r="AH752" s="292"/>
      <c r="AI752" s="292"/>
      <c r="AJ752" s="292"/>
      <c r="AK752" s="292"/>
      <c r="AL752" s="292"/>
      <c r="AM752" s="294"/>
      <c r="AN752" s="34" t="s">
        <v>2869</v>
      </c>
      <c r="AO752" s="35" t="s">
        <v>2869</v>
      </c>
      <c r="AP752" s="36"/>
      <c r="AQ752" s="37"/>
      <c r="AR752" s="37"/>
      <c r="AS752" s="50"/>
      <c r="AT752" s="39" t="b">
        <v>0</v>
      </c>
      <c r="AU752" s="51" t="b">
        <v>0</v>
      </c>
      <c r="AV752" s="51" t="b">
        <v>0</v>
      </c>
      <c r="AW752" s="40"/>
    </row>
    <row r="753">
      <c r="A753" s="278"/>
      <c r="B753" s="280" t="s">
        <v>2869</v>
      </c>
      <c r="C753" s="287"/>
      <c r="D753" s="287"/>
      <c r="E753" s="288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9"/>
      <c r="Q753" s="290"/>
      <c r="R753" s="290"/>
      <c r="S753" s="288"/>
      <c r="T753" s="290"/>
      <c r="U753" s="288"/>
      <c r="V753" s="288"/>
      <c r="W753" s="291"/>
      <c r="X753" s="288"/>
      <c r="Y753" s="288"/>
      <c r="Z753" s="288"/>
      <c r="AA753" s="288"/>
      <c r="AB753" s="288"/>
      <c r="AC753" s="288"/>
      <c r="AD753" s="288"/>
      <c r="AE753" s="288"/>
      <c r="AF753" s="287"/>
      <c r="AG753" s="292"/>
      <c r="AH753" s="292"/>
      <c r="AI753" s="292"/>
      <c r="AJ753" s="292"/>
      <c r="AK753" s="292"/>
      <c r="AL753" s="292"/>
      <c r="AM753" s="294"/>
      <c r="AN753" s="34" t="s">
        <v>2869</v>
      </c>
      <c r="AO753" s="35" t="s">
        <v>2869</v>
      </c>
      <c r="AP753" s="36"/>
      <c r="AQ753" s="37"/>
      <c r="AR753" s="37"/>
      <c r="AS753" s="50"/>
      <c r="AT753" s="39" t="b">
        <v>0</v>
      </c>
      <c r="AU753" s="51" t="b">
        <v>0</v>
      </c>
      <c r="AV753" s="51" t="b">
        <v>0</v>
      </c>
      <c r="AW753" s="40"/>
    </row>
    <row r="754">
      <c r="A754" s="41"/>
      <c r="B754" s="280" t="s">
        <v>2869</v>
      </c>
      <c r="C754" s="287"/>
      <c r="D754" s="287"/>
      <c r="E754" s="288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9"/>
      <c r="Q754" s="290"/>
      <c r="R754" s="290"/>
      <c r="S754" s="288"/>
      <c r="T754" s="290"/>
      <c r="U754" s="288"/>
      <c r="V754" s="288"/>
      <c r="W754" s="291"/>
      <c r="X754" s="288"/>
      <c r="Y754" s="288"/>
      <c r="Z754" s="288"/>
      <c r="AA754" s="288"/>
      <c r="AB754" s="288"/>
      <c r="AC754" s="288"/>
      <c r="AD754" s="288"/>
      <c r="AE754" s="288"/>
      <c r="AF754" s="287"/>
      <c r="AG754" s="292"/>
      <c r="AH754" s="292"/>
      <c r="AI754" s="292"/>
      <c r="AJ754" s="292"/>
      <c r="AK754" s="292"/>
      <c r="AL754" s="292"/>
      <c r="AM754" s="293"/>
      <c r="AN754" s="34" t="s">
        <v>2869</v>
      </c>
      <c r="AO754" s="35" t="s">
        <v>2869</v>
      </c>
      <c r="AP754" s="36"/>
      <c r="AQ754" s="37"/>
      <c r="AR754" s="37"/>
      <c r="AS754" s="50"/>
      <c r="AT754" s="39" t="b">
        <v>0</v>
      </c>
      <c r="AU754" s="51" t="b">
        <v>0</v>
      </c>
      <c r="AV754" s="51" t="b">
        <v>0</v>
      </c>
      <c r="AW754" s="40"/>
    </row>
    <row r="755">
      <c r="A755" s="41"/>
      <c r="B755" s="280" t="s">
        <v>2869</v>
      </c>
      <c r="C755" s="287"/>
      <c r="D755" s="287"/>
      <c r="E755" s="288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9"/>
      <c r="Q755" s="290"/>
      <c r="R755" s="290"/>
      <c r="S755" s="288"/>
      <c r="T755" s="290"/>
      <c r="U755" s="288"/>
      <c r="V755" s="288"/>
      <c r="W755" s="291"/>
      <c r="X755" s="288"/>
      <c r="Y755" s="288"/>
      <c r="Z755" s="288"/>
      <c r="AA755" s="288"/>
      <c r="AB755" s="288"/>
      <c r="AC755" s="288"/>
      <c r="AD755" s="288"/>
      <c r="AE755" s="288"/>
      <c r="AF755" s="287"/>
      <c r="AG755" s="292"/>
      <c r="AH755" s="292"/>
      <c r="AI755" s="292"/>
      <c r="AJ755" s="292"/>
      <c r="AK755" s="292"/>
      <c r="AL755" s="292"/>
      <c r="AM755" s="294"/>
      <c r="AN755" s="34" t="s">
        <v>2869</v>
      </c>
      <c r="AO755" s="35" t="s">
        <v>2869</v>
      </c>
      <c r="AP755" s="36"/>
      <c r="AQ755" s="37"/>
      <c r="AR755" s="37"/>
      <c r="AS755" s="50"/>
      <c r="AT755" s="39" t="b">
        <v>0</v>
      </c>
      <c r="AU755" s="51" t="b">
        <v>0</v>
      </c>
      <c r="AV755" s="51" t="b">
        <v>0</v>
      </c>
      <c r="AW755" s="40"/>
    </row>
    <row r="756">
      <c r="A756" s="41"/>
      <c r="B756" s="280" t="s">
        <v>2869</v>
      </c>
      <c r="C756" s="287"/>
      <c r="D756" s="287"/>
      <c r="E756" s="288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9"/>
      <c r="Q756" s="290"/>
      <c r="R756" s="290"/>
      <c r="S756" s="288"/>
      <c r="T756" s="290"/>
      <c r="U756" s="288"/>
      <c r="V756" s="288"/>
      <c r="W756" s="291"/>
      <c r="X756" s="288"/>
      <c r="Y756" s="288"/>
      <c r="Z756" s="288"/>
      <c r="AA756" s="288"/>
      <c r="AB756" s="288"/>
      <c r="AC756" s="288"/>
      <c r="AD756" s="288"/>
      <c r="AE756" s="288"/>
      <c r="AF756" s="287"/>
      <c r="AG756" s="292"/>
      <c r="AH756" s="292"/>
      <c r="AI756" s="292"/>
      <c r="AJ756" s="292"/>
      <c r="AK756" s="292"/>
      <c r="AL756" s="292"/>
      <c r="AM756" s="294"/>
      <c r="AN756" s="34" t="s">
        <v>2869</v>
      </c>
      <c r="AO756" s="35" t="s">
        <v>2869</v>
      </c>
      <c r="AP756" s="36"/>
      <c r="AQ756" s="37"/>
      <c r="AR756" s="37"/>
      <c r="AS756" s="50"/>
      <c r="AT756" s="39" t="b">
        <v>0</v>
      </c>
      <c r="AU756" s="51" t="b">
        <v>0</v>
      </c>
      <c r="AV756" s="51" t="b">
        <v>0</v>
      </c>
      <c r="AW756" s="40"/>
    </row>
    <row r="757">
      <c r="A757" s="41"/>
      <c r="B757" s="280" t="s">
        <v>2869</v>
      </c>
      <c r="C757" s="296"/>
      <c r="D757" s="296"/>
      <c r="E757" s="296"/>
      <c r="F757" s="296"/>
      <c r="G757" s="296"/>
      <c r="H757" s="296"/>
      <c r="I757" s="296"/>
      <c r="J757" s="296"/>
      <c r="K757" s="296"/>
      <c r="L757" s="296"/>
      <c r="M757" s="296"/>
      <c r="N757" s="296"/>
      <c r="O757" s="296"/>
      <c r="P757" s="296"/>
      <c r="Q757" s="296"/>
      <c r="R757" s="296"/>
      <c r="S757" s="296"/>
      <c r="T757" s="296"/>
      <c r="U757" s="296"/>
      <c r="V757" s="296"/>
      <c r="W757" s="297"/>
      <c r="X757" s="296"/>
      <c r="Y757" s="296"/>
      <c r="Z757" s="296"/>
      <c r="AA757" s="296"/>
      <c r="AB757" s="296"/>
      <c r="AC757" s="296"/>
      <c r="AD757" s="296"/>
      <c r="AE757" s="296"/>
      <c r="AF757" s="296"/>
      <c r="AG757" s="296"/>
      <c r="AH757" s="296"/>
      <c r="AI757" s="296"/>
      <c r="AJ757" s="296"/>
      <c r="AK757" s="296"/>
      <c r="AL757" s="296"/>
      <c r="AM757" s="296"/>
      <c r="AN757" s="34" t="s">
        <v>2869</v>
      </c>
      <c r="AO757" s="35" t="s">
        <v>2869</v>
      </c>
      <c r="AP757" s="36"/>
      <c r="AQ757" s="37"/>
      <c r="AR757" s="37"/>
      <c r="AS757" s="50"/>
      <c r="AT757" s="39" t="b">
        <v>0</v>
      </c>
      <c r="AU757" s="51" t="b">
        <v>0</v>
      </c>
      <c r="AV757" s="51" t="b">
        <v>0</v>
      </c>
      <c r="AW757" s="40"/>
    </row>
    <row r="758">
      <c r="A758" s="41"/>
      <c r="B758" s="280" t="s">
        <v>2869</v>
      </c>
      <c r="C758" s="296"/>
      <c r="D758" s="296"/>
      <c r="E758" s="296"/>
      <c r="F758" s="296"/>
      <c r="G758" s="296"/>
      <c r="H758" s="296"/>
      <c r="I758" s="296"/>
      <c r="J758" s="296"/>
      <c r="K758" s="296"/>
      <c r="L758" s="296"/>
      <c r="M758" s="296"/>
      <c r="N758" s="296"/>
      <c r="O758" s="296"/>
      <c r="P758" s="296"/>
      <c r="Q758" s="296"/>
      <c r="R758" s="296"/>
      <c r="S758" s="296"/>
      <c r="T758" s="296"/>
      <c r="U758" s="296"/>
      <c r="V758" s="296"/>
      <c r="W758" s="297"/>
      <c r="X758" s="296"/>
      <c r="Y758" s="296"/>
      <c r="Z758" s="296"/>
      <c r="AA758" s="296"/>
      <c r="AB758" s="296"/>
      <c r="AC758" s="296"/>
      <c r="AD758" s="296"/>
      <c r="AE758" s="296"/>
      <c r="AF758" s="296"/>
      <c r="AG758" s="296"/>
      <c r="AH758" s="296"/>
      <c r="AI758" s="296"/>
      <c r="AJ758" s="296"/>
      <c r="AK758" s="296"/>
      <c r="AL758" s="296"/>
      <c r="AM758" s="296"/>
      <c r="AN758" s="34" t="s">
        <v>2869</v>
      </c>
      <c r="AO758" s="35" t="s">
        <v>2869</v>
      </c>
      <c r="AP758" s="36"/>
      <c r="AQ758" s="37"/>
      <c r="AR758" s="37"/>
      <c r="AS758" s="50"/>
      <c r="AT758" s="39" t="b">
        <v>0</v>
      </c>
      <c r="AU758" s="51" t="b">
        <v>0</v>
      </c>
      <c r="AV758" s="51" t="b">
        <v>0</v>
      </c>
      <c r="AW758" s="40"/>
    </row>
    <row r="759">
      <c r="A759" s="41"/>
      <c r="B759" s="280" t="s">
        <v>2869</v>
      </c>
      <c r="C759" s="296"/>
      <c r="D759" s="296"/>
      <c r="E759" s="296"/>
      <c r="F759" s="296"/>
      <c r="G759" s="296"/>
      <c r="H759" s="296"/>
      <c r="I759" s="296"/>
      <c r="J759" s="296"/>
      <c r="K759" s="296"/>
      <c r="L759" s="296"/>
      <c r="M759" s="296"/>
      <c r="N759" s="296"/>
      <c r="O759" s="296"/>
      <c r="P759" s="296"/>
      <c r="Q759" s="296"/>
      <c r="R759" s="296"/>
      <c r="S759" s="296"/>
      <c r="T759" s="296"/>
      <c r="U759" s="296"/>
      <c r="V759" s="296"/>
      <c r="W759" s="297"/>
      <c r="X759" s="296"/>
      <c r="Y759" s="296"/>
      <c r="Z759" s="296"/>
      <c r="AA759" s="296"/>
      <c r="AB759" s="296"/>
      <c r="AC759" s="296"/>
      <c r="AD759" s="296"/>
      <c r="AE759" s="296"/>
      <c r="AF759" s="296"/>
      <c r="AG759" s="296"/>
      <c r="AH759" s="296"/>
      <c r="AI759" s="296"/>
      <c r="AJ759" s="296"/>
      <c r="AK759" s="296"/>
      <c r="AL759" s="296"/>
      <c r="AM759" s="296"/>
      <c r="AN759" s="34" t="s">
        <v>2869</v>
      </c>
      <c r="AO759" s="35" t="s">
        <v>2869</v>
      </c>
      <c r="AP759" s="36"/>
      <c r="AQ759" s="37"/>
      <c r="AR759" s="37"/>
      <c r="AS759" s="50"/>
      <c r="AT759" s="39" t="b">
        <v>0</v>
      </c>
      <c r="AU759" s="51" t="b">
        <v>0</v>
      </c>
      <c r="AV759" s="51" t="b">
        <v>0</v>
      </c>
      <c r="AW759" s="40"/>
    </row>
    <row r="760">
      <c r="A760" s="41"/>
      <c r="B760" s="280" t="s">
        <v>2869</v>
      </c>
      <c r="C760" s="296"/>
      <c r="D760" s="296"/>
      <c r="E760" s="296"/>
      <c r="F760" s="296"/>
      <c r="G760" s="296"/>
      <c r="H760" s="296"/>
      <c r="I760" s="296"/>
      <c r="J760" s="296"/>
      <c r="K760" s="296"/>
      <c r="L760" s="296"/>
      <c r="M760" s="296"/>
      <c r="N760" s="296"/>
      <c r="O760" s="296"/>
      <c r="P760" s="296"/>
      <c r="Q760" s="296"/>
      <c r="R760" s="296"/>
      <c r="S760" s="296"/>
      <c r="T760" s="296"/>
      <c r="U760" s="296"/>
      <c r="V760" s="296"/>
      <c r="W760" s="297"/>
      <c r="X760" s="296"/>
      <c r="Y760" s="296"/>
      <c r="Z760" s="296"/>
      <c r="AA760" s="296"/>
      <c r="AB760" s="296"/>
      <c r="AC760" s="296"/>
      <c r="AD760" s="296"/>
      <c r="AE760" s="296"/>
      <c r="AF760" s="296"/>
      <c r="AG760" s="296"/>
      <c r="AH760" s="296"/>
      <c r="AI760" s="296"/>
      <c r="AJ760" s="296"/>
      <c r="AK760" s="296"/>
      <c r="AL760" s="296"/>
      <c r="AM760" s="296"/>
      <c r="AN760" s="34" t="s">
        <v>2869</v>
      </c>
      <c r="AO760" s="35" t="s">
        <v>2869</v>
      </c>
      <c r="AP760" s="36"/>
      <c r="AQ760" s="37"/>
      <c r="AR760" s="37"/>
      <c r="AS760" s="50"/>
      <c r="AT760" s="39" t="b">
        <v>0</v>
      </c>
      <c r="AU760" s="51" t="b">
        <v>0</v>
      </c>
      <c r="AV760" s="51" t="b">
        <v>0</v>
      </c>
      <c r="AW760" s="40"/>
    </row>
    <row r="761">
      <c r="A761" s="41"/>
      <c r="B761" s="280" t="s">
        <v>2869</v>
      </c>
      <c r="C761" s="296"/>
      <c r="D761" s="296"/>
      <c r="E761" s="296"/>
      <c r="F761" s="296"/>
      <c r="G761" s="296"/>
      <c r="H761" s="296"/>
      <c r="I761" s="296"/>
      <c r="J761" s="296"/>
      <c r="K761" s="296"/>
      <c r="L761" s="296"/>
      <c r="M761" s="296"/>
      <c r="N761" s="296"/>
      <c r="O761" s="296"/>
      <c r="P761" s="296"/>
      <c r="Q761" s="296"/>
      <c r="R761" s="296"/>
      <c r="S761" s="296"/>
      <c r="T761" s="296"/>
      <c r="U761" s="296"/>
      <c r="V761" s="296"/>
      <c r="W761" s="297"/>
      <c r="X761" s="296"/>
      <c r="Y761" s="296"/>
      <c r="Z761" s="296"/>
      <c r="AA761" s="296"/>
      <c r="AB761" s="296"/>
      <c r="AC761" s="296"/>
      <c r="AD761" s="296"/>
      <c r="AE761" s="296"/>
      <c r="AF761" s="296"/>
      <c r="AG761" s="296"/>
      <c r="AH761" s="296"/>
      <c r="AI761" s="296"/>
      <c r="AJ761" s="296"/>
      <c r="AK761" s="296"/>
      <c r="AL761" s="296"/>
      <c r="AM761" s="296"/>
      <c r="AN761" s="34" t="s">
        <v>2869</v>
      </c>
      <c r="AO761" s="35" t="s">
        <v>2869</v>
      </c>
      <c r="AP761" s="36"/>
      <c r="AQ761" s="37"/>
      <c r="AR761" s="37"/>
      <c r="AS761" s="50"/>
      <c r="AT761" s="39" t="b">
        <v>0</v>
      </c>
      <c r="AU761" s="51" t="b">
        <v>0</v>
      </c>
      <c r="AV761" s="51" t="b">
        <v>0</v>
      </c>
      <c r="AW761" s="40"/>
    </row>
    <row r="762">
      <c r="A762" s="41"/>
      <c r="B762" s="280" t="s">
        <v>2869</v>
      </c>
      <c r="C762" s="296"/>
      <c r="D762" s="296"/>
      <c r="E762" s="296"/>
      <c r="F762" s="296"/>
      <c r="G762" s="296"/>
      <c r="H762" s="296"/>
      <c r="I762" s="296"/>
      <c r="J762" s="296"/>
      <c r="K762" s="296"/>
      <c r="L762" s="296"/>
      <c r="M762" s="296"/>
      <c r="N762" s="296"/>
      <c r="O762" s="296"/>
      <c r="P762" s="296"/>
      <c r="Q762" s="296"/>
      <c r="R762" s="296"/>
      <c r="S762" s="296"/>
      <c r="T762" s="296"/>
      <c r="U762" s="296"/>
      <c r="V762" s="296"/>
      <c r="W762" s="297"/>
      <c r="X762" s="296"/>
      <c r="Y762" s="296"/>
      <c r="Z762" s="296"/>
      <c r="AA762" s="296"/>
      <c r="AB762" s="296"/>
      <c r="AC762" s="296"/>
      <c r="AD762" s="296"/>
      <c r="AE762" s="296"/>
      <c r="AF762" s="296"/>
      <c r="AG762" s="296"/>
      <c r="AH762" s="296"/>
      <c r="AI762" s="296"/>
      <c r="AJ762" s="296"/>
      <c r="AK762" s="296"/>
      <c r="AL762" s="296"/>
      <c r="AM762" s="296"/>
      <c r="AN762" s="34" t="s">
        <v>2869</v>
      </c>
      <c r="AO762" s="35" t="s">
        <v>2869</v>
      </c>
      <c r="AP762" s="36"/>
      <c r="AQ762" s="37"/>
      <c r="AR762" s="37"/>
      <c r="AS762" s="50"/>
      <c r="AT762" s="39" t="b">
        <v>0</v>
      </c>
      <c r="AU762" s="51" t="b">
        <v>0</v>
      </c>
      <c r="AV762" s="51" t="b">
        <v>0</v>
      </c>
      <c r="AW762" s="40"/>
    </row>
    <row r="763">
      <c r="A763" s="41"/>
      <c r="B763" s="280" t="s">
        <v>2869</v>
      </c>
      <c r="C763" s="296"/>
      <c r="D763" s="296"/>
      <c r="E763" s="296"/>
      <c r="F763" s="296"/>
      <c r="G763" s="296"/>
      <c r="H763" s="296"/>
      <c r="I763" s="296"/>
      <c r="J763" s="296"/>
      <c r="K763" s="296"/>
      <c r="L763" s="296"/>
      <c r="M763" s="296"/>
      <c r="N763" s="296"/>
      <c r="O763" s="296"/>
      <c r="P763" s="296"/>
      <c r="Q763" s="296"/>
      <c r="R763" s="296"/>
      <c r="S763" s="296"/>
      <c r="T763" s="296"/>
      <c r="U763" s="296"/>
      <c r="V763" s="296"/>
      <c r="W763" s="297"/>
      <c r="X763" s="296"/>
      <c r="Y763" s="296"/>
      <c r="Z763" s="296"/>
      <c r="AA763" s="296"/>
      <c r="AB763" s="296"/>
      <c r="AC763" s="296"/>
      <c r="AD763" s="296"/>
      <c r="AE763" s="296"/>
      <c r="AF763" s="296"/>
      <c r="AG763" s="296"/>
      <c r="AH763" s="296"/>
      <c r="AI763" s="296"/>
      <c r="AJ763" s="296"/>
      <c r="AK763" s="296"/>
      <c r="AL763" s="296"/>
      <c r="AM763" s="296"/>
      <c r="AN763" s="34" t="s">
        <v>2869</v>
      </c>
      <c r="AO763" s="35" t="s">
        <v>2869</v>
      </c>
      <c r="AP763" s="36"/>
      <c r="AQ763" s="37"/>
      <c r="AR763" s="37"/>
      <c r="AS763" s="50"/>
      <c r="AT763" s="39" t="b">
        <v>0</v>
      </c>
      <c r="AU763" s="51" t="b">
        <v>0</v>
      </c>
      <c r="AV763" s="51" t="b">
        <v>0</v>
      </c>
      <c r="AW763" s="40"/>
    </row>
    <row r="764">
      <c r="A764" s="41"/>
      <c r="B764" s="280" t="s">
        <v>2869</v>
      </c>
      <c r="C764" s="296"/>
      <c r="D764" s="296"/>
      <c r="E764" s="296"/>
      <c r="F764" s="296"/>
      <c r="G764" s="296"/>
      <c r="H764" s="296"/>
      <c r="I764" s="296"/>
      <c r="J764" s="296"/>
      <c r="K764" s="296"/>
      <c r="L764" s="296"/>
      <c r="M764" s="296"/>
      <c r="N764" s="296"/>
      <c r="O764" s="296"/>
      <c r="P764" s="296"/>
      <c r="Q764" s="296"/>
      <c r="R764" s="296"/>
      <c r="S764" s="296"/>
      <c r="T764" s="296"/>
      <c r="U764" s="296"/>
      <c r="V764" s="296"/>
      <c r="W764" s="297"/>
      <c r="X764" s="296"/>
      <c r="Y764" s="296"/>
      <c r="Z764" s="296"/>
      <c r="AA764" s="296"/>
      <c r="AB764" s="296"/>
      <c r="AC764" s="296"/>
      <c r="AD764" s="296"/>
      <c r="AE764" s="296"/>
      <c r="AF764" s="296"/>
      <c r="AG764" s="296"/>
      <c r="AH764" s="296"/>
      <c r="AI764" s="296"/>
      <c r="AJ764" s="296"/>
      <c r="AK764" s="296"/>
      <c r="AL764" s="296"/>
      <c r="AM764" s="296"/>
      <c r="AN764" s="34" t="s">
        <v>2869</v>
      </c>
      <c r="AO764" s="35" t="s">
        <v>2869</v>
      </c>
      <c r="AP764" s="36"/>
      <c r="AQ764" s="37"/>
      <c r="AR764" s="37"/>
      <c r="AS764" s="50"/>
      <c r="AT764" s="39" t="b">
        <v>0</v>
      </c>
      <c r="AU764" s="51" t="b">
        <v>0</v>
      </c>
      <c r="AV764" s="51" t="b">
        <v>0</v>
      </c>
      <c r="AW764" s="40"/>
    </row>
    <row r="765">
      <c r="A765" s="41"/>
      <c r="B765" s="280" t="s">
        <v>2869</v>
      </c>
      <c r="C765" s="296"/>
      <c r="D765" s="296"/>
      <c r="E765" s="296"/>
      <c r="F765" s="296"/>
      <c r="G765" s="296"/>
      <c r="H765" s="296"/>
      <c r="I765" s="296"/>
      <c r="J765" s="296"/>
      <c r="K765" s="296"/>
      <c r="L765" s="296"/>
      <c r="M765" s="296"/>
      <c r="N765" s="296"/>
      <c r="O765" s="296"/>
      <c r="P765" s="296"/>
      <c r="Q765" s="296"/>
      <c r="R765" s="296"/>
      <c r="S765" s="296"/>
      <c r="T765" s="296"/>
      <c r="U765" s="296"/>
      <c r="V765" s="296"/>
      <c r="W765" s="297"/>
      <c r="X765" s="296"/>
      <c r="Y765" s="296"/>
      <c r="Z765" s="296"/>
      <c r="AA765" s="296"/>
      <c r="AB765" s="296"/>
      <c r="AC765" s="296"/>
      <c r="AD765" s="296"/>
      <c r="AE765" s="296"/>
      <c r="AF765" s="296"/>
      <c r="AG765" s="296"/>
      <c r="AH765" s="296"/>
      <c r="AI765" s="296"/>
      <c r="AJ765" s="296"/>
      <c r="AK765" s="296"/>
      <c r="AL765" s="296"/>
      <c r="AM765" s="296"/>
      <c r="AN765" s="34" t="s">
        <v>2869</v>
      </c>
      <c r="AO765" s="35" t="s">
        <v>2869</v>
      </c>
      <c r="AP765" s="36"/>
      <c r="AQ765" s="37"/>
      <c r="AR765" s="37"/>
      <c r="AS765" s="50"/>
      <c r="AT765" s="39" t="b">
        <v>0</v>
      </c>
      <c r="AU765" s="51" t="b">
        <v>0</v>
      </c>
      <c r="AV765" s="51" t="b">
        <v>0</v>
      </c>
      <c r="AW765" s="40"/>
    </row>
    <row r="766">
      <c r="A766" s="41"/>
      <c r="B766" s="280" t="s">
        <v>2869</v>
      </c>
      <c r="C766" s="296"/>
      <c r="D766" s="296"/>
      <c r="E766" s="296"/>
      <c r="F766" s="296"/>
      <c r="G766" s="296"/>
      <c r="H766" s="296"/>
      <c r="I766" s="296"/>
      <c r="J766" s="296"/>
      <c r="K766" s="296"/>
      <c r="L766" s="296"/>
      <c r="M766" s="296"/>
      <c r="N766" s="296"/>
      <c r="O766" s="296"/>
      <c r="P766" s="296"/>
      <c r="Q766" s="296"/>
      <c r="R766" s="296"/>
      <c r="S766" s="296"/>
      <c r="T766" s="296"/>
      <c r="U766" s="296"/>
      <c r="V766" s="296"/>
      <c r="W766" s="297"/>
      <c r="X766" s="296"/>
      <c r="Y766" s="296"/>
      <c r="Z766" s="296"/>
      <c r="AA766" s="296"/>
      <c r="AB766" s="296"/>
      <c r="AC766" s="296"/>
      <c r="AD766" s="296"/>
      <c r="AE766" s="296"/>
      <c r="AF766" s="296"/>
      <c r="AG766" s="296"/>
      <c r="AH766" s="296"/>
      <c r="AI766" s="296"/>
      <c r="AJ766" s="296"/>
      <c r="AK766" s="296"/>
      <c r="AL766" s="296"/>
      <c r="AM766" s="296"/>
      <c r="AN766" s="34" t="s">
        <v>2869</v>
      </c>
      <c r="AO766" s="35" t="s">
        <v>2869</v>
      </c>
      <c r="AP766" s="36"/>
      <c r="AQ766" s="37"/>
      <c r="AR766" s="37"/>
      <c r="AS766" s="50"/>
      <c r="AT766" s="39" t="b">
        <v>0</v>
      </c>
      <c r="AU766" s="51" t="b">
        <v>0</v>
      </c>
      <c r="AV766" s="51" t="b">
        <v>0</v>
      </c>
      <c r="AW766" s="40"/>
    </row>
    <row r="767">
      <c r="A767" s="41"/>
      <c r="B767" s="280" t="s">
        <v>2869</v>
      </c>
      <c r="C767" s="296"/>
      <c r="D767" s="296"/>
      <c r="E767" s="296"/>
      <c r="F767" s="296"/>
      <c r="G767" s="296"/>
      <c r="H767" s="296"/>
      <c r="I767" s="296"/>
      <c r="J767" s="296"/>
      <c r="K767" s="296"/>
      <c r="L767" s="296"/>
      <c r="M767" s="296"/>
      <c r="N767" s="296"/>
      <c r="O767" s="296"/>
      <c r="P767" s="296"/>
      <c r="Q767" s="296"/>
      <c r="R767" s="296"/>
      <c r="S767" s="296"/>
      <c r="T767" s="296"/>
      <c r="U767" s="296"/>
      <c r="V767" s="296"/>
      <c r="W767" s="297"/>
      <c r="X767" s="296"/>
      <c r="Y767" s="296"/>
      <c r="Z767" s="296"/>
      <c r="AA767" s="296"/>
      <c r="AB767" s="296"/>
      <c r="AC767" s="296"/>
      <c r="AD767" s="296"/>
      <c r="AE767" s="296"/>
      <c r="AF767" s="296"/>
      <c r="AG767" s="296"/>
      <c r="AH767" s="296"/>
      <c r="AI767" s="296"/>
      <c r="AJ767" s="296"/>
      <c r="AK767" s="296"/>
      <c r="AL767" s="296"/>
      <c r="AM767" s="296"/>
      <c r="AN767" s="34" t="s">
        <v>2869</v>
      </c>
      <c r="AO767" s="35" t="s">
        <v>2869</v>
      </c>
      <c r="AP767" s="36"/>
      <c r="AQ767" s="37"/>
      <c r="AR767" s="37"/>
      <c r="AS767" s="50"/>
      <c r="AT767" s="39" t="b">
        <v>0</v>
      </c>
      <c r="AU767" s="51" t="b">
        <v>0</v>
      </c>
      <c r="AV767" s="51" t="b">
        <v>0</v>
      </c>
      <c r="AW767" s="40"/>
    </row>
    <row r="768">
      <c r="A768" s="41"/>
      <c r="B768" s="280" t="s">
        <v>2869</v>
      </c>
      <c r="C768" s="296"/>
      <c r="D768" s="296"/>
      <c r="E768" s="296"/>
      <c r="F768" s="296"/>
      <c r="G768" s="296"/>
      <c r="H768" s="296"/>
      <c r="I768" s="296"/>
      <c r="J768" s="296"/>
      <c r="K768" s="296"/>
      <c r="L768" s="296"/>
      <c r="M768" s="296"/>
      <c r="N768" s="296"/>
      <c r="O768" s="296"/>
      <c r="P768" s="296"/>
      <c r="Q768" s="296"/>
      <c r="R768" s="296"/>
      <c r="S768" s="296"/>
      <c r="T768" s="296"/>
      <c r="U768" s="296"/>
      <c r="V768" s="296"/>
      <c r="W768" s="297"/>
      <c r="X768" s="296"/>
      <c r="Y768" s="296"/>
      <c r="Z768" s="296"/>
      <c r="AA768" s="296"/>
      <c r="AB768" s="296"/>
      <c r="AC768" s="296"/>
      <c r="AD768" s="296"/>
      <c r="AE768" s="296"/>
      <c r="AF768" s="296"/>
      <c r="AG768" s="296"/>
      <c r="AH768" s="296"/>
      <c r="AI768" s="296"/>
      <c r="AJ768" s="296"/>
      <c r="AK768" s="296"/>
      <c r="AL768" s="296"/>
      <c r="AM768" s="296"/>
      <c r="AN768" s="34" t="s">
        <v>2869</v>
      </c>
      <c r="AO768" s="35" t="s">
        <v>2869</v>
      </c>
      <c r="AP768" s="36"/>
      <c r="AQ768" s="37"/>
      <c r="AR768" s="37"/>
      <c r="AS768" s="50"/>
      <c r="AT768" s="39" t="b">
        <v>0</v>
      </c>
      <c r="AU768" s="51" t="b">
        <v>0</v>
      </c>
      <c r="AV768" s="51" t="b">
        <v>0</v>
      </c>
      <c r="AW768" s="40"/>
    </row>
    <row r="769">
      <c r="A769" s="41"/>
      <c r="B769" s="280" t="s">
        <v>2869</v>
      </c>
      <c r="C769" s="296"/>
      <c r="D769" s="296"/>
      <c r="E769" s="296"/>
      <c r="F769" s="296"/>
      <c r="G769" s="296"/>
      <c r="H769" s="296"/>
      <c r="I769" s="296"/>
      <c r="J769" s="296"/>
      <c r="K769" s="296"/>
      <c r="L769" s="296"/>
      <c r="M769" s="296"/>
      <c r="N769" s="296"/>
      <c r="O769" s="296"/>
      <c r="P769" s="296"/>
      <c r="Q769" s="296"/>
      <c r="R769" s="296"/>
      <c r="S769" s="296"/>
      <c r="T769" s="296"/>
      <c r="U769" s="296"/>
      <c r="V769" s="296"/>
      <c r="W769" s="297"/>
      <c r="X769" s="296"/>
      <c r="Y769" s="296"/>
      <c r="Z769" s="296"/>
      <c r="AA769" s="296"/>
      <c r="AB769" s="296"/>
      <c r="AC769" s="296"/>
      <c r="AD769" s="296"/>
      <c r="AE769" s="296"/>
      <c r="AF769" s="296"/>
      <c r="AG769" s="296"/>
      <c r="AH769" s="296"/>
      <c r="AI769" s="296"/>
      <c r="AJ769" s="296"/>
      <c r="AK769" s="296"/>
      <c r="AL769" s="296"/>
      <c r="AM769" s="296"/>
      <c r="AN769" s="34" t="s">
        <v>2869</v>
      </c>
      <c r="AO769" s="35" t="s">
        <v>2869</v>
      </c>
      <c r="AP769" s="36"/>
      <c r="AQ769" s="37"/>
      <c r="AR769" s="37"/>
      <c r="AS769" s="50"/>
      <c r="AT769" s="39" t="b">
        <v>0</v>
      </c>
      <c r="AU769" s="51" t="b">
        <v>0</v>
      </c>
      <c r="AV769" s="51" t="b">
        <v>0</v>
      </c>
      <c r="AW769" s="40"/>
    </row>
    <row r="770">
      <c r="A770" s="41"/>
      <c r="B770" s="280" t="s">
        <v>2869</v>
      </c>
      <c r="C770" s="296"/>
      <c r="D770" s="296"/>
      <c r="E770" s="296"/>
      <c r="F770" s="296"/>
      <c r="G770" s="296"/>
      <c r="H770" s="296"/>
      <c r="I770" s="296"/>
      <c r="J770" s="296"/>
      <c r="K770" s="296"/>
      <c r="L770" s="296"/>
      <c r="M770" s="296"/>
      <c r="N770" s="296"/>
      <c r="O770" s="296"/>
      <c r="P770" s="296"/>
      <c r="Q770" s="296"/>
      <c r="R770" s="296"/>
      <c r="S770" s="296"/>
      <c r="T770" s="296"/>
      <c r="U770" s="296"/>
      <c r="V770" s="296"/>
      <c r="W770" s="297"/>
      <c r="X770" s="296"/>
      <c r="Y770" s="296"/>
      <c r="Z770" s="296"/>
      <c r="AA770" s="296"/>
      <c r="AB770" s="296"/>
      <c r="AC770" s="296"/>
      <c r="AD770" s="296"/>
      <c r="AE770" s="296"/>
      <c r="AF770" s="296"/>
      <c r="AG770" s="296"/>
      <c r="AH770" s="296"/>
      <c r="AI770" s="296"/>
      <c r="AJ770" s="296"/>
      <c r="AK770" s="296"/>
      <c r="AL770" s="296"/>
      <c r="AM770" s="296"/>
      <c r="AN770" s="34" t="s">
        <v>2869</v>
      </c>
      <c r="AO770" s="35" t="s">
        <v>2869</v>
      </c>
      <c r="AP770" s="36"/>
      <c r="AQ770" s="37"/>
      <c r="AR770" s="37"/>
      <c r="AS770" s="50"/>
      <c r="AT770" s="39" t="b">
        <v>0</v>
      </c>
      <c r="AU770" s="51" t="b">
        <v>0</v>
      </c>
      <c r="AV770" s="51" t="b">
        <v>0</v>
      </c>
      <c r="AW770" s="40"/>
    </row>
    <row r="771">
      <c r="A771" s="41"/>
      <c r="B771" s="280" t="s">
        <v>2869</v>
      </c>
      <c r="C771" s="296"/>
      <c r="D771" s="296"/>
      <c r="E771" s="296"/>
      <c r="F771" s="296"/>
      <c r="G771" s="296"/>
      <c r="H771" s="296"/>
      <c r="I771" s="296"/>
      <c r="J771" s="296"/>
      <c r="K771" s="296"/>
      <c r="L771" s="296"/>
      <c r="M771" s="296"/>
      <c r="N771" s="296"/>
      <c r="O771" s="296"/>
      <c r="P771" s="296"/>
      <c r="Q771" s="296"/>
      <c r="R771" s="296"/>
      <c r="S771" s="296"/>
      <c r="T771" s="296"/>
      <c r="U771" s="296"/>
      <c r="V771" s="296"/>
      <c r="W771" s="297"/>
      <c r="X771" s="296"/>
      <c r="Y771" s="296"/>
      <c r="Z771" s="296"/>
      <c r="AA771" s="296"/>
      <c r="AB771" s="296"/>
      <c r="AC771" s="296"/>
      <c r="AD771" s="296"/>
      <c r="AE771" s="296"/>
      <c r="AF771" s="296"/>
      <c r="AG771" s="296"/>
      <c r="AH771" s="296"/>
      <c r="AI771" s="296"/>
      <c r="AJ771" s="296"/>
      <c r="AK771" s="296"/>
      <c r="AL771" s="296"/>
      <c r="AM771" s="296"/>
      <c r="AN771" s="34" t="s">
        <v>2869</v>
      </c>
      <c r="AO771" s="35" t="s">
        <v>2869</v>
      </c>
      <c r="AP771" s="36"/>
      <c r="AQ771" s="37"/>
      <c r="AR771" s="37"/>
      <c r="AS771" s="50"/>
      <c r="AT771" s="39" t="b">
        <v>0</v>
      </c>
      <c r="AU771" s="51" t="b">
        <v>0</v>
      </c>
      <c r="AV771" s="51" t="b">
        <v>0</v>
      </c>
      <c r="AW771" s="40"/>
    </row>
    <row r="772">
      <c r="A772" s="41"/>
      <c r="B772" s="280" t="s">
        <v>2869</v>
      </c>
      <c r="C772" s="296"/>
      <c r="D772" s="296"/>
      <c r="E772" s="296"/>
      <c r="F772" s="296"/>
      <c r="G772" s="296"/>
      <c r="H772" s="296"/>
      <c r="I772" s="296"/>
      <c r="J772" s="296"/>
      <c r="K772" s="296"/>
      <c r="L772" s="296"/>
      <c r="M772" s="296"/>
      <c r="N772" s="296"/>
      <c r="O772" s="296"/>
      <c r="P772" s="296"/>
      <c r="Q772" s="296"/>
      <c r="R772" s="296"/>
      <c r="S772" s="296"/>
      <c r="T772" s="296"/>
      <c r="U772" s="296"/>
      <c r="V772" s="296"/>
      <c r="W772" s="297"/>
      <c r="X772" s="296"/>
      <c r="Y772" s="296"/>
      <c r="Z772" s="296"/>
      <c r="AA772" s="296"/>
      <c r="AB772" s="296"/>
      <c r="AC772" s="296"/>
      <c r="AD772" s="296"/>
      <c r="AE772" s="296"/>
      <c r="AF772" s="296"/>
      <c r="AG772" s="296"/>
      <c r="AH772" s="296"/>
      <c r="AI772" s="296"/>
      <c r="AJ772" s="296"/>
      <c r="AK772" s="296"/>
      <c r="AL772" s="296"/>
      <c r="AM772" s="296"/>
      <c r="AN772" s="34" t="s">
        <v>2869</v>
      </c>
      <c r="AO772" s="35" t="s">
        <v>2869</v>
      </c>
      <c r="AP772" s="36"/>
      <c r="AQ772" s="37"/>
      <c r="AR772" s="37"/>
      <c r="AS772" s="50"/>
      <c r="AT772" s="39" t="b">
        <v>0</v>
      </c>
      <c r="AU772" s="51" t="b">
        <v>0</v>
      </c>
      <c r="AV772" s="51" t="b">
        <v>0</v>
      </c>
      <c r="AW772" s="40"/>
    </row>
    <row r="773">
      <c r="A773" s="41"/>
      <c r="B773" s="280" t="s">
        <v>2869</v>
      </c>
      <c r="C773" s="296"/>
      <c r="D773" s="296"/>
      <c r="E773" s="296"/>
      <c r="F773" s="296"/>
      <c r="G773" s="296"/>
      <c r="H773" s="296"/>
      <c r="I773" s="296"/>
      <c r="J773" s="296"/>
      <c r="K773" s="296"/>
      <c r="L773" s="296"/>
      <c r="M773" s="296"/>
      <c r="N773" s="296"/>
      <c r="O773" s="296"/>
      <c r="P773" s="296"/>
      <c r="Q773" s="296"/>
      <c r="R773" s="296"/>
      <c r="S773" s="296"/>
      <c r="T773" s="296"/>
      <c r="U773" s="296"/>
      <c r="V773" s="296"/>
      <c r="W773" s="297"/>
      <c r="X773" s="296"/>
      <c r="Y773" s="296"/>
      <c r="Z773" s="296"/>
      <c r="AA773" s="296"/>
      <c r="AB773" s="296"/>
      <c r="AC773" s="296"/>
      <c r="AD773" s="296"/>
      <c r="AE773" s="296"/>
      <c r="AF773" s="296"/>
      <c r="AG773" s="296"/>
      <c r="AH773" s="296"/>
      <c r="AI773" s="296"/>
      <c r="AJ773" s="296"/>
      <c r="AK773" s="296"/>
      <c r="AL773" s="296"/>
      <c r="AM773" s="296"/>
      <c r="AN773" s="34" t="s">
        <v>2869</v>
      </c>
      <c r="AO773" s="35" t="s">
        <v>2869</v>
      </c>
      <c r="AP773" s="36"/>
      <c r="AQ773" s="37"/>
      <c r="AR773" s="37"/>
      <c r="AS773" s="50"/>
      <c r="AT773" s="39" t="b">
        <v>0</v>
      </c>
      <c r="AU773" s="51" t="b">
        <v>0</v>
      </c>
      <c r="AV773" s="51" t="b">
        <v>0</v>
      </c>
      <c r="AW773" s="40"/>
    </row>
    <row r="774">
      <c r="A774" s="41"/>
      <c r="B774" s="280" t="s">
        <v>2869</v>
      </c>
      <c r="C774" s="296"/>
      <c r="D774" s="296"/>
      <c r="E774" s="296"/>
      <c r="F774" s="296"/>
      <c r="G774" s="296"/>
      <c r="H774" s="296"/>
      <c r="I774" s="296"/>
      <c r="J774" s="296"/>
      <c r="K774" s="296"/>
      <c r="L774" s="296"/>
      <c r="M774" s="296"/>
      <c r="N774" s="296"/>
      <c r="O774" s="296"/>
      <c r="P774" s="296"/>
      <c r="Q774" s="296"/>
      <c r="R774" s="296"/>
      <c r="S774" s="296"/>
      <c r="T774" s="296"/>
      <c r="U774" s="296"/>
      <c r="V774" s="296"/>
      <c r="W774" s="297"/>
      <c r="X774" s="296"/>
      <c r="Y774" s="296"/>
      <c r="Z774" s="296"/>
      <c r="AA774" s="296"/>
      <c r="AB774" s="296"/>
      <c r="AC774" s="296"/>
      <c r="AD774" s="296"/>
      <c r="AE774" s="296"/>
      <c r="AF774" s="296"/>
      <c r="AG774" s="296"/>
      <c r="AH774" s="296"/>
      <c r="AI774" s="296"/>
      <c r="AJ774" s="296"/>
      <c r="AK774" s="296"/>
      <c r="AL774" s="296"/>
      <c r="AM774" s="296"/>
      <c r="AN774" s="34" t="s">
        <v>2869</v>
      </c>
      <c r="AO774" s="35" t="s">
        <v>2869</v>
      </c>
      <c r="AP774" s="36"/>
      <c r="AQ774" s="37"/>
      <c r="AR774" s="37"/>
      <c r="AS774" s="50"/>
      <c r="AT774" s="39" t="b">
        <v>0</v>
      </c>
      <c r="AU774" s="51" t="b">
        <v>0</v>
      </c>
      <c r="AV774" s="51" t="b">
        <v>0</v>
      </c>
      <c r="AW774" s="40"/>
    </row>
    <row r="775">
      <c r="A775" s="41"/>
      <c r="B775" s="280" t="s">
        <v>2869</v>
      </c>
      <c r="C775" s="296"/>
      <c r="D775" s="296"/>
      <c r="E775" s="296"/>
      <c r="F775" s="296"/>
      <c r="G775" s="296"/>
      <c r="H775" s="296"/>
      <c r="I775" s="296"/>
      <c r="J775" s="296"/>
      <c r="K775" s="296"/>
      <c r="L775" s="296"/>
      <c r="M775" s="296"/>
      <c r="N775" s="296"/>
      <c r="O775" s="296"/>
      <c r="P775" s="296"/>
      <c r="Q775" s="296"/>
      <c r="R775" s="296"/>
      <c r="S775" s="296"/>
      <c r="T775" s="296"/>
      <c r="U775" s="296"/>
      <c r="V775" s="296"/>
      <c r="W775" s="297"/>
      <c r="X775" s="296"/>
      <c r="Y775" s="296"/>
      <c r="Z775" s="296"/>
      <c r="AA775" s="296"/>
      <c r="AB775" s="296"/>
      <c r="AC775" s="296"/>
      <c r="AD775" s="296"/>
      <c r="AE775" s="296"/>
      <c r="AF775" s="296"/>
      <c r="AG775" s="296"/>
      <c r="AH775" s="296"/>
      <c r="AI775" s="296"/>
      <c r="AJ775" s="296"/>
      <c r="AK775" s="296"/>
      <c r="AL775" s="296"/>
      <c r="AM775" s="296"/>
      <c r="AN775" s="34" t="s">
        <v>2869</v>
      </c>
      <c r="AO775" s="35" t="s">
        <v>2869</v>
      </c>
      <c r="AP775" s="36"/>
      <c r="AQ775" s="37"/>
      <c r="AR775" s="37"/>
      <c r="AS775" s="50"/>
      <c r="AT775" s="39" t="b">
        <v>0</v>
      </c>
      <c r="AU775" s="51" t="b">
        <v>0</v>
      </c>
      <c r="AV775" s="51" t="b">
        <v>0</v>
      </c>
      <c r="AW775" s="40"/>
    </row>
    <row r="776">
      <c r="A776" s="41"/>
      <c r="B776" s="280" t="s">
        <v>2869</v>
      </c>
      <c r="C776" s="296"/>
      <c r="D776" s="296"/>
      <c r="E776" s="296"/>
      <c r="F776" s="296"/>
      <c r="G776" s="296"/>
      <c r="H776" s="296"/>
      <c r="I776" s="296"/>
      <c r="J776" s="296"/>
      <c r="K776" s="296"/>
      <c r="L776" s="296"/>
      <c r="M776" s="296"/>
      <c r="N776" s="296"/>
      <c r="O776" s="296"/>
      <c r="P776" s="296"/>
      <c r="Q776" s="296"/>
      <c r="R776" s="296"/>
      <c r="S776" s="296"/>
      <c r="T776" s="296"/>
      <c r="U776" s="296"/>
      <c r="V776" s="296"/>
      <c r="W776" s="297"/>
      <c r="X776" s="296"/>
      <c r="Y776" s="296"/>
      <c r="Z776" s="296"/>
      <c r="AA776" s="296"/>
      <c r="AB776" s="296"/>
      <c r="AC776" s="296"/>
      <c r="AD776" s="296"/>
      <c r="AE776" s="296"/>
      <c r="AF776" s="296"/>
      <c r="AG776" s="296"/>
      <c r="AH776" s="296"/>
      <c r="AI776" s="296"/>
      <c r="AJ776" s="296"/>
      <c r="AK776" s="296"/>
      <c r="AL776" s="296"/>
      <c r="AM776" s="296"/>
      <c r="AN776" s="34" t="s">
        <v>2869</v>
      </c>
      <c r="AO776" s="35" t="s">
        <v>2869</v>
      </c>
      <c r="AP776" s="36"/>
      <c r="AQ776" s="37"/>
      <c r="AR776" s="37"/>
      <c r="AS776" s="50"/>
      <c r="AT776" s="39" t="b">
        <v>0</v>
      </c>
      <c r="AU776" s="51" t="b">
        <v>0</v>
      </c>
      <c r="AV776" s="51" t="b">
        <v>0</v>
      </c>
      <c r="AW776" s="40"/>
    </row>
    <row r="777">
      <c r="A777" s="41"/>
      <c r="B777" s="280" t="s">
        <v>2869</v>
      </c>
      <c r="C777" s="296"/>
      <c r="D777" s="296"/>
      <c r="E777" s="296"/>
      <c r="F777" s="296"/>
      <c r="G777" s="296"/>
      <c r="H777" s="296"/>
      <c r="I777" s="296"/>
      <c r="J777" s="296"/>
      <c r="K777" s="296"/>
      <c r="L777" s="296"/>
      <c r="M777" s="296"/>
      <c r="N777" s="296"/>
      <c r="O777" s="296"/>
      <c r="P777" s="296"/>
      <c r="Q777" s="296"/>
      <c r="R777" s="296"/>
      <c r="S777" s="296"/>
      <c r="T777" s="296"/>
      <c r="U777" s="296"/>
      <c r="V777" s="296"/>
      <c r="W777" s="297"/>
      <c r="X777" s="296"/>
      <c r="Y777" s="296"/>
      <c r="Z777" s="296"/>
      <c r="AA777" s="296"/>
      <c r="AB777" s="296"/>
      <c r="AC777" s="296"/>
      <c r="AD777" s="296"/>
      <c r="AE777" s="296"/>
      <c r="AF777" s="296"/>
      <c r="AG777" s="296"/>
      <c r="AH777" s="296"/>
      <c r="AI777" s="296"/>
      <c r="AJ777" s="296"/>
      <c r="AK777" s="296"/>
      <c r="AL777" s="296"/>
      <c r="AM777" s="296"/>
      <c r="AN777" s="34" t="s">
        <v>2869</v>
      </c>
      <c r="AO777" s="35" t="s">
        <v>2869</v>
      </c>
      <c r="AP777" s="36"/>
      <c r="AQ777" s="37"/>
      <c r="AR777" s="37"/>
      <c r="AS777" s="50"/>
      <c r="AT777" s="39" t="b">
        <v>0</v>
      </c>
      <c r="AU777" s="51" t="b">
        <v>0</v>
      </c>
      <c r="AV777" s="51" t="b">
        <v>0</v>
      </c>
      <c r="AW777" s="40"/>
    </row>
    <row r="778">
      <c r="A778" s="41"/>
      <c r="B778" s="280" t="s">
        <v>2869</v>
      </c>
      <c r="C778" s="296"/>
      <c r="D778" s="296"/>
      <c r="E778" s="296"/>
      <c r="F778" s="296"/>
      <c r="G778" s="296"/>
      <c r="H778" s="296"/>
      <c r="I778" s="296"/>
      <c r="J778" s="296"/>
      <c r="K778" s="296"/>
      <c r="L778" s="296"/>
      <c r="M778" s="296"/>
      <c r="N778" s="296"/>
      <c r="O778" s="296"/>
      <c r="P778" s="296"/>
      <c r="Q778" s="296"/>
      <c r="R778" s="296"/>
      <c r="S778" s="296"/>
      <c r="T778" s="296"/>
      <c r="U778" s="296"/>
      <c r="V778" s="296"/>
      <c r="W778" s="297"/>
      <c r="X778" s="296"/>
      <c r="Y778" s="296"/>
      <c r="Z778" s="296"/>
      <c r="AA778" s="296"/>
      <c r="AB778" s="296"/>
      <c r="AC778" s="296"/>
      <c r="AD778" s="296"/>
      <c r="AE778" s="296"/>
      <c r="AF778" s="296"/>
      <c r="AG778" s="296"/>
      <c r="AH778" s="296"/>
      <c r="AI778" s="296"/>
      <c r="AJ778" s="296"/>
      <c r="AK778" s="296"/>
      <c r="AL778" s="296"/>
      <c r="AM778" s="296"/>
      <c r="AN778" s="34" t="s">
        <v>2869</v>
      </c>
      <c r="AO778" s="35" t="s">
        <v>2869</v>
      </c>
      <c r="AP778" s="36"/>
      <c r="AQ778" s="37"/>
      <c r="AR778" s="37"/>
      <c r="AS778" s="50"/>
      <c r="AT778" s="39" t="b">
        <v>0</v>
      </c>
      <c r="AU778" s="51" t="b">
        <v>0</v>
      </c>
      <c r="AV778" s="51" t="b">
        <v>0</v>
      </c>
      <c r="AW778" s="40"/>
    </row>
    <row r="779">
      <c r="A779" s="41"/>
      <c r="B779" s="280" t="s">
        <v>2869</v>
      </c>
      <c r="C779" s="296"/>
      <c r="D779" s="296"/>
      <c r="E779" s="296"/>
      <c r="F779" s="296"/>
      <c r="G779" s="296"/>
      <c r="H779" s="296"/>
      <c r="I779" s="296"/>
      <c r="J779" s="296"/>
      <c r="K779" s="296"/>
      <c r="L779" s="296"/>
      <c r="M779" s="296"/>
      <c r="N779" s="296"/>
      <c r="O779" s="296"/>
      <c r="P779" s="296"/>
      <c r="Q779" s="296"/>
      <c r="R779" s="296"/>
      <c r="S779" s="296"/>
      <c r="T779" s="296"/>
      <c r="U779" s="296"/>
      <c r="V779" s="296"/>
      <c r="W779" s="297"/>
      <c r="X779" s="296"/>
      <c r="Y779" s="296"/>
      <c r="Z779" s="296"/>
      <c r="AA779" s="296"/>
      <c r="AB779" s="296"/>
      <c r="AC779" s="296"/>
      <c r="AD779" s="296"/>
      <c r="AE779" s="296"/>
      <c r="AF779" s="296"/>
      <c r="AG779" s="296"/>
      <c r="AH779" s="296"/>
      <c r="AI779" s="296"/>
      <c r="AJ779" s="296"/>
      <c r="AK779" s="296"/>
      <c r="AL779" s="296"/>
      <c r="AM779" s="296"/>
      <c r="AN779" s="34" t="s">
        <v>2869</v>
      </c>
      <c r="AO779" s="35" t="s">
        <v>2869</v>
      </c>
      <c r="AP779" s="36"/>
      <c r="AQ779" s="37"/>
      <c r="AR779" s="37"/>
      <c r="AS779" s="50"/>
      <c r="AT779" s="39" t="b">
        <v>0</v>
      </c>
      <c r="AU779" s="51" t="b">
        <v>0</v>
      </c>
      <c r="AV779" s="51" t="b">
        <v>0</v>
      </c>
      <c r="AW779" s="40"/>
    </row>
    <row r="780">
      <c r="A780" s="41"/>
      <c r="B780" s="280" t="s">
        <v>2869</v>
      </c>
      <c r="C780" s="296"/>
      <c r="D780" s="296"/>
      <c r="E780" s="296"/>
      <c r="F780" s="296"/>
      <c r="G780" s="296"/>
      <c r="H780" s="296"/>
      <c r="I780" s="296"/>
      <c r="J780" s="296"/>
      <c r="K780" s="296"/>
      <c r="L780" s="296"/>
      <c r="M780" s="296"/>
      <c r="N780" s="296"/>
      <c r="O780" s="296"/>
      <c r="P780" s="296"/>
      <c r="Q780" s="296"/>
      <c r="R780" s="296"/>
      <c r="S780" s="296"/>
      <c r="T780" s="296"/>
      <c r="U780" s="296"/>
      <c r="V780" s="296"/>
      <c r="W780" s="297"/>
      <c r="X780" s="296"/>
      <c r="Y780" s="296"/>
      <c r="Z780" s="296"/>
      <c r="AA780" s="296"/>
      <c r="AB780" s="296"/>
      <c r="AC780" s="296"/>
      <c r="AD780" s="296"/>
      <c r="AE780" s="296"/>
      <c r="AF780" s="296"/>
      <c r="AG780" s="296"/>
      <c r="AH780" s="296"/>
      <c r="AI780" s="296"/>
      <c r="AJ780" s="296"/>
      <c r="AK780" s="296"/>
      <c r="AL780" s="296"/>
      <c r="AM780" s="296"/>
      <c r="AN780" s="34" t="s">
        <v>2869</v>
      </c>
      <c r="AO780" s="35" t="s">
        <v>2869</v>
      </c>
      <c r="AP780" s="36"/>
      <c r="AQ780" s="37"/>
      <c r="AR780" s="37"/>
      <c r="AS780" s="50"/>
      <c r="AT780" s="39" t="b">
        <v>0</v>
      </c>
      <c r="AU780" s="51" t="b">
        <v>0</v>
      </c>
      <c r="AV780" s="51" t="b">
        <v>0</v>
      </c>
      <c r="AW780" s="40"/>
    </row>
    <row r="781">
      <c r="A781" s="41"/>
      <c r="B781" s="280" t="s">
        <v>2869</v>
      </c>
      <c r="C781" s="296"/>
      <c r="D781" s="296"/>
      <c r="E781" s="296"/>
      <c r="F781" s="296"/>
      <c r="G781" s="296"/>
      <c r="H781" s="296"/>
      <c r="I781" s="296"/>
      <c r="J781" s="296"/>
      <c r="K781" s="296"/>
      <c r="L781" s="296"/>
      <c r="M781" s="296"/>
      <c r="N781" s="296"/>
      <c r="O781" s="296"/>
      <c r="P781" s="296"/>
      <c r="Q781" s="296"/>
      <c r="R781" s="296"/>
      <c r="S781" s="296"/>
      <c r="T781" s="296"/>
      <c r="U781" s="296"/>
      <c r="V781" s="296"/>
      <c r="W781" s="297"/>
      <c r="X781" s="296"/>
      <c r="Y781" s="296"/>
      <c r="Z781" s="296"/>
      <c r="AA781" s="296"/>
      <c r="AB781" s="296"/>
      <c r="AC781" s="296"/>
      <c r="AD781" s="296"/>
      <c r="AE781" s="296"/>
      <c r="AF781" s="296"/>
      <c r="AG781" s="296"/>
      <c r="AH781" s="296"/>
      <c r="AI781" s="296"/>
      <c r="AJ781" s="296"/>
      <c r="AK781" s="296"/>
      <c r="AL781" s="296"/>
      <c r="AM781" s="296"/>
      <c r="AN781" s="34" t="s">
        <v>2869</v>
      </c>
      <c r="AO781" s="35" t="s">
        <v>2869</v>
      </c>
      <c r="AP781" s="36"/>
      <c r="AQ781" s="37"/>
      <c r="AR781" s="37"/>
      <c r="AS781" s="50"/>
      <c r="AT781" s="39" t="b">
        <v>0</v>
      </c>
      <c r="AU781" s="51" t="b">
        <v>0</v>
      </c>
      <c r="AV781" s="51" t="b">
        <v>0</v>
      </c>
      <c r="AW781" s="40"/>
    </row>
    <row r="782">
      <c r="A782" s="41"/>
      <c r="B782" s="280" t="s">
        <v>2869</v>
      </c>
      <c r="C782" s="296"/>
      <c r="D782" s="296"/>
      <c r="E782" s="296"/>
      <c r="F782" s="296"/>
      <c r="G782" s="296"/>
      <c r="H782" s="296"/>
      <c r="I782" s="296"/>
      <c r="J782" s="296"/>
      <c r="K782" s="296"/>
      <c r="L782" s="296"/>
      <c r="M782" s="296"/>
      <c r="N782" s="296"/>
      <c r="O782" s="296"/>
      <c r="P782" s="296"/>
      <c r="Q782" s="296"/>
      <c r="R782" s="296"/>
      <c r="S782" s="296"/>
      <c r="T782" s="296"/>
      <c r="U782" s="296"/>
      <c r="V782" s="296"/>
      <c r="W782" s="297"/>
      <c r="X782" s="296"/>
      <c r="Y782" s="296"/>
      <c r="Z782" s="296"/>
      <c r="AA782" s="296"/>
      <c r="AB782" s="296"/>
      <c r="AC782" s="296"/>
      <c r="AD782" s="296"/>
      <c r="AE782" s="296"/>
      <c r="AF782" s="296"/>
      <c r="AG782" s="296"/>
      <c r="AH782" s="296"/>
      <c r="AI782" s="296"/>
      <c r="AJ782" s="296"/>
      <c r="AK782" s="296"/>
      <c r="AL782" s="296"/>
      <c r="AM782" s="296"/>
      <c r="AN782" s="34" t="s">
        <v>2869</v>
      </c>
      <c r="AO782" s="35" t="s">
        <v>2869</v>
      </c>
      <c r="AP782" s="36"/>
      <c r="AQ782" s="37"/>
      <c r="AR782" s="37"/>
      <c r="AS782" s="50"/>
      <c r="AT782" s="39" t="b">
        <v>0</v>
      </c>
      <c r="AU782" s="51" t="b">
        <v>0</v>
      </c>
      <c r="AV782" s="51" t="b">
        <v>0</v>
      </c>
      <c r="AW782" s="40"/>
    </row>
    <row r="783">
      <c r="A783" s="41"/>
      <c r="B783" s="280" t="s">
        <v>2869</v>
      </c>
      <c r="C783" s="296"/>
      <c r="D783" s="296"/>
      <c r="E783" s="296"/>
      <c r="F783" s="296"/>
      <c r="G783" s="296"/>
      <c r="H783" s="296"/>
      <c r="I783" s="296"/>
      <c r="J783" s="296"/>
      <c r="K783" s="296"/>
      <c r="L783" s="296"/>
      <c r="M783" s="296"/>
      <c r="N783" s="296"/>
      <c r="O783" s="296"/>
      <c r="P783" s="296"/>
      <c r="Q783" s="296"/>
      <c r="R783" s="296"/>
      <c r="S783" s="296"/>
      <c r="T783" s="296"/>
      <c r="U783" s="296"/>
      <c r="V783" s="296"/>
      <c r="W783" s="297"/>
      <c r="X783" s="296"/>
      <c r="Y783" s="296"/>
      <c r="Z783" s="296"/>
      <c r="AA783" s="296"/>
      <c r="AB783" s="296"/>
      <c r="AC783" s="296"/>
      <c r="AD783" s="296"/>
      <c r="AE783" s="296"/>
      <c r="AF783" s="296"/>
      <c r="AG783" s="296"/>
      <c r="AH783" s="296"/>
      <c r="AI783" s="296"/>
      <c r="AJ783" s="296"/>
      <c r="AK783" s="296"/>
      <c r="AL783" s="296"/>
      <c r="AM783" s="296"/>
      <c r="AN783" s="34" t="s">
        <v>2869</v>
      </c>
      <c r="AO783" s="35" t="s">
        <v>2869</v>
      </c>
      <c r="AP783" s="36"/>
      <c r="AQ783" s="37"/>
      <c r="AR783" s="37"/>
      <c r="AS783" s="50"/>
      <c r="AT783" s="39" t="b">
        <v>0</v>
      </c>
      <c r="AU783" s="51" t="b">
        <v>0</v>
      </c>
      <c r="AV783" s="51" t="b">
        <v>0</v>
      </c>
      <c r="AW783" s="40"/>
    </row>
    <row r="784">
      <c r="A784" s="41"/>
      <c r="B784" s="280" t="s">
        <v>2869</v>
      </c>
      <c r="C784" s="296"/>
      <c r="D784" s="296"/>
      <c r="E784" s="296"/>
      <c r="F784" s="296"/>
      <c r="G784" s="296"/>
      <c r="H784" s="296"/>
      <c r="I784" s="296"/>
      <c r="J784" s="296"/>
      <c r="K784" s="296"/>
      <c r="L784" s="296"/>
      <c r="M784" s="296"/>
      <c r="N784" s="296"/>
      <c r="O784" s="296"/>
      <c r="P784" s="296"/>
      <c r="Q784" s="296"/>
      <c r="R784" s="296"/>
      <c r="S784" s="296"/>
      <c r="T784" s="296"/>
      <c r="U784" s="296"/>
      <c r="V784" s="296"/>
      <c r="W784" s="297"/>
      <c r="X784" s="296"/>
      <c r="Y784" s="296"/>
      <c r="Z784" s="296"/>
      <c r="AA784" s="296"/>
      <c r="AB784" s="296"/>
      <c r="AC784" s="296"/>
      <c r="AD784" s="296"/>
      <c r="AE784" s="296"/>
      <c r="AF784" s="296"/>
      <c r="AG784" s="296"/>
      <c r="AH784" s="296"/>
      <c r="AI784" s="296"/>
      <c r="AJ784" s="296"/>
      <c r="AK784" s="296"/>
      <c r="AL784" s="296"/>
      <c r="AM784" s="296"/>
      <c r="AN784" s="34" t="s">
        <v>2869</v>
      </c>
      <c r="AO784" s="35" t="s">
        <v>2869</v>
      </c>
      <c r="AP784" s="36"/>
      <c r="AQ784" s="37"/>
      <c r="AR784" s="37"/>
      <c r="AS784" s="50"/>
      <c r="AT784" s="39" t="b">
        <v>0</v>
      </c>
      <c r="AU784" s="51" t="b">
        <v>0</v>
      </c>
      <c r="AV784" s="51" t="b">
        <v>0</v>
      </c>
      <c r="AW784" s="40"/>
    </row>
    <row r="785">
      <c r="A785" s="41"/>
      <c r="B785" s="280" t="s">
        <v>2869</v>
      </c>
      <c r="C785" s="296"/>
      <c r="D785" s="296"/>
      <c r="E785" s="296"/>
      <c r="F785" s="296"/>
      <c r="G785" s="296"/>
      <c r="H785" s="296"/>
      <c r="I785" s="296"/>
      <c r="J785" s="296"/>
      <c r="K785" s="296"/>
      <c r="L785" s="296"/>
      <c r="M785" s="296"/>
      <c r="N785" s="296"/>
      <c r="O785" s="296"/>
      <c r="P785" s="296"/>
      <c r="Q785" s="296"/>
      <c r="R785" s="296"/>
      <c r="S785" s="296"/>
      <c r="T785" s="296"/>
      <c r="U785" s="296"/>
      <c r="V785" s="296"/>
      <c r="W785" s="297"/>
      <c r="X785" s="296"/>
      <c r="Y785" s="296"/>
      <c r="Z785" s="296"/>
      <c r="AA785" s="296"/>
      <c r="AB785" s="296"/>
      <c r="AC785" s="296"/>
      <c r="AD785" s="296"/>
      <c r="AE785" s="296"/>
      <c r="AF785" s="296"/>
      <c r="AG785" s="296"/>
      <c r="AH785" s="296"/>
      <c r="AI785" s="296"/>
      <c r="AJ785" s="296"/>
      <c r="AK785" s="296"/>
      <c r="AL785" s="296"/>
      <c r="AM785" s="296"/>
      <c r="AN785" s="34" t="s">
        <v>2869</v>
      </c>
      <c r="AO785" s="35" t="s">
        <v>2869</v>
      </c>
      <c r="AP785" s="36"/>
      <c r="AQ785" s="37"/>
      <c r="AR785" s="37"/>
      <c r="AS785" s="50"/>
      <c r="AT785" s="39" t="b">
        <v>0</v>
      </c>
      <c r="AU785" s="51" t="b">
        <v>0</v>
      </c>
      <c r="AV785" s="51" t="b">
        <v>0</v>
      </c>
      <c r="AW785" s="40"/>
    </row>
    <row r="786">
      <c r="A786" s="41"/>
      <c r="B786" s="280" t="s">
        <v>2869</v>
      </c>
      <c r="C786" s="296"/>
      <c r="D786" s="296"/>
      <c r="E786" s="296"/>
      <c r="F786" s="296"/>
      <c r="G786" s="296"/>
      <c r="H786" s="296"/>
      <c r="I786" s="296"/>
      <c r="J786" s="296"/>
      <c r="K786" s="296"/>
      <c r="L786" s="296"/>
      <c r="M786" s="296"/>
      <c r="N786" s="296"/>
      <c r="O786" s="296"/>
      <c r="P786" s="296"/>
      <c r="Q786" s="296"/>
      <c r="R786" s="296"/>
      <c r="S786" s="296"/>
      <c r="T786" s="296"/>
      <c r="U786" s="296"/>
      <c r="V786" s="296"/>
      <c r="W786" s="297"/>
      <c r="X786" s="296"/>
      <c r="Y786" s="296"/>
      <c r="Z786" s="296"/>
      <c r="AA786" s="296"/>
      <c r="AB786" s="296"/>
      <c r="AC786" s="296"/>
      <c r="AD786" s="296"/>
      <c r="AE786" s="296"/>
      <c r="AF786" s="296"/>
      <c r="AG786" s="296"/>
      <c r="AH786" s="296"/>
      <c r="AI786" s="296"/>
      <c r="AJ786" s="296"/>
      <c r="AK786" s="296"/>
      <c r="AL786" s="296"/>
      <c r="AM786" s="296"/>
      <c r="AN786" s="34" t="s">
        <v>2869</v>
      </c>
      <c r="AO786" s="35" t="s">
        <v>2869</v>
      </c>
      <c r="AP786" s="36"/>
      <c r="AQ786" s="37"/>
      <c r="AR786" s="37"/>
      <c r="AS786" s="50"/>
      <c r="AT786" s="39" t="b">
        <v>0</v>
      </c>
      <c r="AU786" s="51" t="b">
        <v>0</v>
      </c>
      <c r="AV786" s="51" t="b">
        <v>0</v>
      </c>
      <c r="AW786" s="40"/>
    </row>
    <row r="787">
      <c r="A787" s="41"/>
      <c r="B787" s="280" t="s">
        <v>2869</v>
      </c>
      <c r="C787" s="296"/>
      <c r="D787" s="296"/>
      <c r="E787" s="296"/>
      <c r="F787" s="296"/>
      <c r="G787" s="296"/>
      <c r="H787" s="296"/>
      <c r="I787" s="296"/>
      <c r="J787" s="296"/>
      <c r="K787" s="296"/>
      <c r="L787" s="296"/>
      <c r="M787" s="296"/>
      <c r="N787" s="296"/>
      <c r="O787" s="296"/>
      <c r="P787" s="296"/>
      <c r="Q787" s="296"/>
      <c r="R787" s="296"/>
      <c r="S787" s="296"/>
      <c r="T787" s="296"/>
      <c r="U787" s="296"/>
      <c r="V787" s="296"/>
      <c r="W787" s="297"/>
      <c r="X787" s="296"/>
      <c r="Y787" s="296"/>
      <c r="Z787" s="296"/>
      <c r="AA787" s="296"/>
      <c r="AB787" s="296"/>
      <c r="AC787" s="296"/>
      <c r="AD787" s="296"/>
      <c r="AE787" s="296"/>
      <c r="AF787" s="296"/>
      <c r="AG787" s="296"/>
      <c r="AH787" s="296"/>
      <c r="AI787" s="296"/>
      <c r="AJ787" s="296"/>
      <c r="AK787" s="296"/>
      <c r="AL787" s="296"/>
      <c r="AM787" s="296"/>
      <c r="AN787" s="34" t="s">
        <v>2869</v>
      </c>
      <c r="AO787" s="35" t="s">
        <v>2869</v>
      </c>
      <c r="AP787" s="36"/>
      <c r="AQ787" s="37"/>
      <c r="AR787" s="37"/>
      <c r="AS787" s="50"/>
      <c r="AT787" s="39" t="b">
        <v>0</v>
      </c>
      <c r="AU787" s="51" t="b">
        <v>0</v>
      </c>
      <c r="AV787" s="51" t="b">
        <v>0</v>
      </c>
      <c r="AW787" s="40"/>
    </row>
    <row r="788">
      <c r="A788" s="41"/>
      <c r="B788" s="280" t="s">
        <v>2869</v>
      </c>
      <c r="C788" s="296"/>
      <c r="D788" s="296"/>
      <c r="E788" s="296"/>
      <c r="F788" s="296"/>
      <c r="G788" s="296"/>
      <c r="H788" s="296"/>
      <c r="I788" s="296"/>
      <c r="J788" s="296"/>
      <c r="K788" s="296"/>
      <c r="L788" s="296"/>
      <c r="M788" s="296"/>
      <c r="N788" s="296"/>
      <c r="O788" s="296"/>
      <c r="P788" s="296"/>
      <c r="Q788" s="296"/>
      <c r="R788" s="296"/>
      <c r="S788" s="296"/>
      <c r="T788" s="296"/>
      <c r="U788" s="296"/>
      <c r="V788" s="296"/>
      <c r="W788" s="297"/>
      <c r="X788" s="296"/>
      <c r="Y788" s="296"/>
      <c r="Z788" s="296"/>
      <c r="AA788" s="296"/>
      <c r="AB788" s="296"/>
      <c r="AC788" s="296"/>
      <c r="AD788" s="296"/>
      <c r="AE788" s="296"/>
      <c r="AF788" s="296"/>
      <c r="AG788" s="296"/>
      <c r="AH788" s="296"/>
      <c r="AI788" s="296"/>
      <c r="AJ788" s="296"/>
      <c r="AK788" s="296"/>
      <c r="AL788" s="296"/>
      <c r="AM788" s="296"/>
      <c r="AN788" s="34" t="s">
        <v>2869</v>
      </c>
      <c r="AO788" s="35" t="s">
        <v>2869</v>
      </c>
      <c r="AP788" s="36"/>
      <c r="AQ788" s="37"/>
      <c r="AR788" s="37"/>
      <c r="AS788" s="50"/>
      <c r="AT788" s="39" t="b">
        <v>0</v>
      </c>
      <c r="AU788" s="51" t="b">
        <v>0</v>
      </c>
      <c r="AV788" s="51" t="b">
        <v>0</v>
      </c>
      <c r="AW788" s="40"/>
    </row>
    <row r="789">
      <c r="A789" s="41"/>
      <c r="B789" s="280" t="s">
        <v>2869</v>
      </c>
      <c r="C789" s="296"/>
      <c r="D789" s="296"/>
      <c r="E789" s="296"/>
      <c r="F789" s="296"/>
      <c r="G789" s="296"/>
      <c r="H789" s="296"/>
      <c r="I789" s="296"/>
      <c r="J789" s="296"/>
      <c r="K789" s="296"/>
      <c r="L789" s="296"/>
      <c r="M789" s="296"/>
      <c r="N789" s="296"/>
      <c r="O789" s="296"/>
      <c r="P789" s="296"/>
      <c r="Q789" s="296"/>
      <c r="R789" s="296"/>
      <c r="S789" s="296"/>
      <c r="T789" s="296"/>
      <c r="U789" s="296"/>
      <c r="V789" s="296"/>
      <c r="W789" s="297"/>
      <c r="X789" s="296"/>
      <c r="Y789" s="296"/>
      <c r="Z789" s="296"/>
      <c r="AA789" s="296"/>
      <c r="AB789" s="296"/>
      <c r="AC789" s="296"/>
      <c r="AD789" s="296"/>
      <c r="AE789" s="296"/>
      <c r="AF789" s="296"/>
      <c r="AG789" s="296"/>
      <c r="AH789" s="296"/>
      <c r="AI789" s="296"/>
      <c r="AJ789" s="296"/>
      <c r="AK789" s="296"/>
      <c r="AL789" s="296"/>
      <c r="AM789" s="296"/>
      <c r="AN789" s="34" t="s">
        <v>2869</v>
      </c>
      <c r="AO789" s="35" t="s">
        <v>2869</v>
      </c>
      <c r="AP789" s="36"/>
      <c r="AQ789" s="37"/>
      <c r="AR789" s="37"/>
      <c r="AS789" s="50"/>
      <c r="AT789" s="39" t="b">
        <v>0</v>
      </c>
      <c r="AU789" s="51" t="b">
        <v>0</v>
      </c>
      <c r="AV789" s="51" t="b">
        <v>0</v>
      </c>
      <c r="AW789" s="40"/>
    </row>
    <row r="790">
      <c r="A790" s="41"/>
      <c r="B790" s="280" t="s">
        <v>2869</v>
      </c>
      <c r="C790" s="296"/>
      <c r="D790" s="296"/>
      <c r="E790" s="296"/>
      <c r="F790" s="296"/>
      <c r="G790" s="296"/>
      <c r="H790" s="296"/>
      <c r="I790" s="296"/>
      <c r="J790" s="296"/>
      <c r="K790" s="296"/>
      <c r="L790" s="296"/>
      <c r="M790" s="296"/>
      <c r="N790" s="296"/>
      <c r="O790" s="296"/>
      <c r="P790" s="296"/>
      <c r="Q790" s="296"/>
      <c r="R790" s="296"/>
      <c r="S790" s="296"/>
      <c r="T790" s="296"/>
      <c r="U790" s="296"/>
      <c r="V790" s="296"/>
      <c r="W790" s="297"/>
      <c r="X790" s="296"/>
      <c r="Y790" s="296"/>
      <c r="Z790" s="296"/>
      <c r="AA790" s="296"/>
      <c r="AB790" s="296"/>
      <c r="AC790" s="296"/>
      <c r="AD790" s="296"/>
      <c r="AE790" s="296"/>
      <c r="AF790" s="296"/>
      <c r="AG790" s="296"/>
      <c r="AH790" s="296"/>
      <c r="AI790" s="296"/>
      <c r="AJ790" s="296"/>
      <c r="AK790" s="296"/>
      <c r="AL790" s="296"/>
      <c r="AM790" s="296"/>
      <c r="AN790" s="34" t="s">
        <v>2869</v>
      </c>
      <c r="AO790" s="35" t="s">
        <v>2869</v>
      </c>
      <c r="AP790" s="36"/>
      <c r="AQ790" s="37"/>
      <c r="AR790" s="37"/>
      <c r="AS790" s="50"/>
      <c r="AT790" s="39" t="b">
        <v>0</v>
      </c>
      <c r="AU790" s="51" t="b">
        <v>0</v>
      </c>
      <c r="AV790" s="51" t="b">
        <v>0</v>
      </c>
      <c r="AW790" s="40"/>
    </row>
    <row r="791">
      <c r="A791" s="41"/>
      <c r="B791" s="280" t="s">
        <v>2869</v>
      </c>
      <c r="C791" s="296"/>
      <c r="D791" s="296"/>
      <c r="E791" s="296"/>
      <c r="F791" s="296"/>
      <c r="G791" s="296"/>
      <c r="H791" s="296"/>
      <c r="I791" s="296"/>
      <c r="J791" s="296"/>
      <c r="K791" s="296"/>
      <c r="L791" s="296"/>
      <c r="M791" s="296"/>
      <c r="N791" s="296"/>
      <c r="O791" s="296"/>
      <c r="P791" s="296"/>
      <c r="Q791" s="296"/>
      <c r="R791" s="296"/>
      <c r="S791" s="296"/>
      <c r="T791" s="296"/>
      <c r="U791" s="296"/>
      <c r="V791" s="296"/>
      <c r="W791" s="297"/>
      <c r="X791" s="296"/>
      <c r="Y791" s="296"/>
      <c r="Z791" s="296"/>
      <c r="AA791" s="296"/>
      <c r="AB791" s="296"/>
      <c r="AC791" s="296"/>
      <c r="AD791" s="296"/>
      <c r="AE791" s="296"/>
      <c r="AF791" s="296"/>
      <c r="AG791" s="296"/>
      <c r="AH791" s="296"/>
      <c r="AI791" s="296"/>
      <c r="AJ791" s="296"/>
      <c r="AK791" s="296"/>
      <c r="AL791" s="296"/>
      <c r="AM791" s="296"/>
      <c r="AN791" s="34" t="s">
        <v>2869</v>
      </c>
      <c r="AO791" s="35" t="s">
        <v>2869</v>
      </c>
      <c r="AP791" s="36"/>
      <c r="AQ791" s="37"/>
      <c r="AR791" s="37"/>
      <c r="AS791" s="50"/>
      <c r="AT791" s="39" t="b">
        <v>0</v>
      </c>
      <c r="AU791" s="51" t="b">
        <v>0</v>
      </c>
      <c r="AV791" s="51" t="b">
        <v>0</v>
      </c>
      <c r="AW791" s="40"/>
    </row>
    <row r="792">
      <c r="A792" s="41"/>
      <c r="B792" s="280" t="s">
        <v>2869</v>
      </c>
      <c r="C792" s="296"/>
      <c r="D792" s="296"/>
      <c r="E792" s="296"/>
      <c r="F792" s="296"/>
      <c r="G792" s="296"/>
      <c r="H792" s="296"/>
      <c r="I792" s="296"/>
      <c r="J792" s="296"/>
      <c r="K792" s="296"/>
      <c r="L792" s="296"/>
      <c r="M792" s="296"/>
      <c r="N792" s="296"/>
      <c r="O792" s="296"/>
      <c r="P792" s="296"/>
      <c r="Q792" s="296"/>
      <c r="R792" s="296"/>
      <c r="S792" s="296"/>
      <c r="T792" s="296"/>
      <c r="U792" s="296"/>
      <c r="V792" s="296"/>
      <c r="W792" s="297"/>
      <c r="X792" s="296"/>
      <c r="Y792" s="296"/>
      <c r="Z792" s="296"/>
      <c r="AA792" s="296"/>
      <c r="AB792" s="296"/>
      <c r="AC792" s="296"/>
      <c r="AD792" s="296"/>
      <c r="AE792" s="296"/>
      <c r="AF792" s="296"/>
      <c r="AG792" s="296"/>
      <c r="AH792" s="296"/>
      <c r="AI792" s="296"/>
      <c r="AJ792" s="296"/>
      <c r="AK792" s="296"/>
      <c r="AL792" s="296"/>
      <c r="AM792" s="296"/>
      <c r="AN792" s="34" t="s">
        <v>2869</v>
      </c>
      <c r="AO792" s="35" t="s">
        <v>2869</v>
      </c>
      <c r="AP792" s="36"/>
      <c r="AQ792" s="37"/>
      <c r="AR792" s="37"/>
      <c r="AS792" s="50"/>
      <c r="AT792" s="39" t="b">
        <v>0</v>
      </c>
      <c r="AU792" s="51" t="b">
        <v>0</v>
      </c>
      <c r="AV792" s="51" t="b">
        <v>0</v>
      </c>
      <c r="AW792" s="40"/>
    </row>
    <row r="793">
      <c r="A793" s="41"/>
      <c r="B793" s="280" t="s">
        <v>2869</v>
      </c>
      <c r="C793" s="296"/>
      <c r="D793" s="296"/>
      <c r="E793" s="296"/>
      <c r="F793" s="296"/>
      <c r="G793" s="296"/>
      <c r="H793" s="296"/>
      <c r="I793" s="296"/>
      <c r="J793" s="296"/>
      <c r="K793" s="296"/>
      <c r="L793" s="296"/>
      <c r="M793" s="296"/>
      <c r="N793" s="296"/>
      <c r="O793" s="296"/>
      <c r="P793" s="296"/>
      <c r="Q793" s="296"/>
      <c r="R793" s="296"/>
      <c r="S793" s="296"/>
      <c r="T793" s="296"/>
      <c r="U793" s="296"/>
      <c r="V793" s="296"/>
      <c r="W793" s="297"/>
      <c r="X793" s="296"/>
      <c r="Y793" s="296"/>
      <c r="Z793" s="296"/>
      <c r="AA793" s="296"/>
      <c r="AB793" s="296"/>
      <c r="AC793" s="296"/>
      <c r="AD793" s="296"/>
      <c r="AE793" s="296"/>
      <c r="AF793" s="296"/>
      <c r="AG793" s="296"/>
      <c r="AH793" s="296"/>
      <c r="AI793" s="296"/>
      <c r="AJ793" s="296"/>
      <c r="AK793" s="296"/>
      <c r="AL793" s="296"/>
      <c r="AM793" s="296"/>
      <c r="AN793" s="34" t="s">
        <v>2869</v>
      </c>
      <c r="AO793" s="35" t="s">
        <v>2869</v>
      </c>
      <c r="AP793" s="36"/>
      <c r="AQ793" s="37"/>
      <c r="AR793" s="37"/>
      <c r="AS793" s="50"/>
      <c r="AT793" s="39" t="b">
        <v>0</v>
      </c>
      <c r="AU793" s="51" t="b">
        <v>0</v>
      </c>
      <c r="AV793" s="51" t="b">
        <v>0</v>
      </c>
      <c r="AW793" s="40"/>
    </row>
    <row r="794">
      <c r="A794" s="41"/>
      <c r="B794" s="280" t="s">
        <v>2869</v>
      </c>
      <c r="C794" s="296"/>
      <c r="D794" s="296"/>
      <c r="E794" s="296"/>
      <c r="F794" s="296"/>
      <c r="G794" s="296"/>
      <c r="H794" s="296"/>
      <c r="I794" s="296"/>
      <c r="J794" s="296"/>
      <c r="K794" s="296"/>
      <c r="L794" s="296"/>
      <c r="M794" s="296"/>
      <c r="N794" s="296"/>
      <c r="O794" s="296"/>
      <c r="P794" s="296"/>
      <c r="Q794" s="296"/>
      <c r="R794" s="296"/>
      <c r="S794" s="296"/>
      <c r="T794" s="296"/>
      <c r="U794" s="296"/>
      <c r="V794" s="296"/>
      <c r="W794" s="297"/>
      <c r="X794" s="296"/>
      <c r="Y794" s="296"/>
      <c r="Z794" s="296"/>
      <c r="AA794" s="296"/>
      <c r="AB794" s="296"/>
      <c r="AC794" s="296"/>
      <c r="AD794" s="296"/>
      <c r="AE794" s="296"/>
      <c r="AF794" s="296"/>
      <c r="AG794" s="296"/>
      <c r="AH794" s="296"/>
      <c r="AI794" s="296"/>
      <c r="AJ794" s="296"/>
      <c r="AK794" s="296"/>
      <c r="AL794" s="296"/>
      <c r="AM794" s="296"/>
      <c r="AN794" s="34" t="s">
        <v>2869</v>
      </c>
      <c r="AO794" s="35" t="s">
        <v>2869</v>
      </c>
      <c r="AP794" s="36"/>
      <c r="AQ794" s="37"/>
      <c r="AR794" s="37"/>
      <c r="AS794" s="50"/>
      <c r="AT794" s="39" t="b">
        <v>0</v>
      </c>
      <c r="AU794" s="51" t="b">
        <v>0</v>
      </c>
      <c r="AV794" s="51" t="b">
        <v>0</v>
      </c>
      <c r="AW794" s="40"/>
    </row>
    <row r="795">
      <c r="A795" s="41"/>
      <c r="B795" s="280" t="s">
        <v>2869</v>
      </c>
      <c r="C795" s="296"/>
      <c r="D795" s="296"/>
      <c r="E795" s="296"/>
      <c r="F795" s="296"/>
      <c r="G795" s="296"/>
      <c r="H795" s="296"/>
      <c r="I795" s="296"/>
      <c r="J795" s="296"/>
      <c r="K795" s="296"/>
      <c r="L795" s="296"/>
      <c r="M795" s="296"/>
      <c r="N795" s="296"/>
      <c r="O795" s="296"/>
      <c r="P795" s="296"/>
      <c r="Q795" s="296"/>
      <c r="R795" s="296"/>
      <c r="S795" s="296"/>
      <c r="T795" s="296"/>
      <c r="U795" s="296"/>
      <c r="V795" s="296"/>
      <c r="W795" s="297"/>
      <c r="X795" s="296"/>
      <c r="Y795" s="296"/>
      <c r="Z795" s="296"/>
      <c r="AA795" s="296"/>
      <c r="AB795" s="296"/>
      <c r="AC795" s="296"/>
      <c r="AD795" s="296"/>
      <c r="AE795" s="296"/>
      <c r="AF795" s="296"/>
      <c r="AG795" s="296"/>
      <c r="AH795" s="296"/>
      <c r="AI795" s="296"/>
      <c r="AJ795" s="296"/>
      <c r="AK795" s="296"/>
      <c r="AL795" s="296"/>
      <c r="AM795" s="296"/>
      <c r="AN795" s="34" t="s">
        <v>2869</v>
      </c>
      <c r="AO795" s="35" t="s">
        <v>2869</v>
      </c>
      <c r="AP795" s="36"/>
      <c r="AQ795" s="37"/>
      <c r="AR795" s="37"/>
      <c r="AS795" s="50"/>
      <c r="AT795" s="39" t="b">
        <v>0</v>
      </c>
      <c r="AU795" s="51" t="b">
        <v>0</v>
      </c>
      <c r="AV795" s="51" t="b">
        <v>0</v>
      </c>
      <c r="AW795" s="40"/>
    </row>
    <row r="796">
      <c r="A796" s="41"/>
      <c r="B796" s="280" t="s">
        <v>2869</v>
      </c>
      <c r="C796" s="296"/>
      <c r="D796" s="296"/>
      <c r="E796" s="296"/>
      <c r="F796" s="296"/>
      <c r="G796" s="296"/>
      <c r="H796" s="296"/>
      <c r="I796" s="296"/>
      <c r="J796" s="296"/>
      <c r="K796" s="296"/>
      <c r="L796" s="296"/>
      <c r="M796" s="296"/>
      <c r="N796" s="296"/>
      <c r="O796" s="296"/>
      <c r="P796" s="296"/>
      <c r="Q796" s="296"/>
      <c r="R796" s="296"/>
      <c r="S796" s="296"/>
      <c r="T796" s="296"/>
      <c r="U796" s="296"/>
      <c r="V796" s="296"/>
      <c r="W796" s="297"/>
      <c r="X796" s="296"/>
      <c r="Y796" s="296"/>
      <c r="Z796" s="296"/>
      <c r="AA796" s="296"/>
      <c r="AB796" s="296"/>
      <c r="AC796" s="296"/>
      <c r="AD796" s="296"/>
      <c r="AE796" s="296"/>
      <c r="AF796" s="296"/>
      <c r="AG796" s="296"/>
      <c r="AH796" s="296"/>
      <c r="AI796" s="296"/>
      <c r="AJ796" s="296"/>
      <c r="AK796" s="296"/>
      <c r="AL796" s="296"/>
      <c r="AM796" s="296"/>
      <c r="AN796" s="34" t="s">
        <v>2869</v>
      </c>
      <c r="AO796" s="35" t="s">
        <v>2869</v>
      </c>
      <c r="AP796" s="36"/>
      <c r="AQ796" s="37"/>
      <c r="AR796" s="37"/>
      <c r="AS796" s="50"/>
      <c r="AT796" s="39" t="b">
        <v>0</v>
      </c>
      <c r="AU796" s="51" t="b">
        <v>0</v>
      </c>
      <c r="AV796" s="51" t="b">
        <v>0</v>
      </c>
      <c r="AW796" s="40"/>
    </row>
    <row r="797">
      <c r="A797" s="41"/>
      <c r="B797" s="280" t="s">
        <v>2869</v>
      </c>
      <c r="C797" s="296"/>
      <c r="D797" s="296"/>
      <c r="E797" s="296"/>
      <c r="F797" s="296"/>
      <c r="G797" s="296"/>
      <c r="H797" s="296"/>
      <c r="I797" s="296"/>
      <c r="J797" s="296"/>
      <c r="K797" s="296"/>
      <c r="L797" s="296"/>
      <c r="M797" s="296"/>
      <c r="N797" s="296"/>
      <c r="O797" s="296"/>
      <c r="P797" s="296"/>
      <c r="Q797" s="296"/>
      <c r="R797" s="296"/>
      <c r="S797" s="296"/>
      <c r="T797" s="296"/>
      <c r="U797" s="296"/>
      <c r="V797" s="296"/>
      <c r="W797" s="297"/>
      <c r="X797" s="296"/>
      <c r="Y797" s="296"/>
      <c r="Z797" s="296"/>
      <c r="AA797" s="296"/>
      <c r="AB797" s="296"/>
      <c r="AC797" s="296"/>
      <c r="AD797" s="296"/>
      <c r="AE797" s="296"/>
      <c r="AF797" s="296"/>
      <c r="AG797" s="296"/>
      <c r="AH797" s="296"/>
      <c r="AI797" s="296"/>
      <c r="AJ797" s="296"/>
      <c r="AK797" s="296"/>
      <c r="AL797" s="296"/>
      <c r="AM797" s="296"/>
      <c r="AN797" s="34" t="s">
        <v>2869</v>
      </c>
      <c r="AO797" s="35" t="s">
        <v>2869</v>
      </c>
      <c r="AP797" s="36"/>
      <c r="AQ797" s="37"/>
      <c r="AR797" s="37"/>
      <c r="AS797" s="50"/>
      <c r="AT797" s="39" t="b">
        <v>0</v>
      </c>
      <c r="AU797" s="51" t="b">
        <v>0</v>
      </c>
      <c r="AV797" s="51" t="b">
        <v>0</v>
      </c>
      <c r="AW797" s="40"/>
    </row>
    <row r="798">
      <c r="A798" s="41"/>
      <c r="B798" s="280" t="s">
        <v>2869</v>
      </c>
      <c r="C798" s="296"/>
      <c r="D798" s="296"/>
      <c r="E798" s="296"/>
      <c r="F798" s="296"/>
      <c r="G798" s="296"/>
      <c r="H798" s="296"/>
      <c r="I798" s="296"/>
      <c r="J798" s="296"/>
      <c r="K798" s="296"/>
      <c r="L798" s="296"/>
      <c r="M798" s="296"/>
      <c r="N798" s="296"/>
      <c r="O798" s="296"/>
      <c r="P798" s="296"/>
      <c r="Q798" s="296"/>
      <c r="R798" s="296"/>
      <c r="S798" s="296"/>
      <c r="T798" s="296"/>
      <c r="U798" s="296"/>
      <c r="V798" s="296"/>
      <c r="W798" s="297"/>
      <c r="X798" s="296"/>
      <c r="Y798" s="296"/>
      <c r="Z798" s="296"/>
      <c r="AA798" s="296"/>
      <c r="AB798" s="296"/>
      <c r="AC798" s="296"/>
      <c r="AD798" s="296"/>
      <c r="AE798" s="296"/>
      <c r="AF798" s="296"/>
      <c r="AG798" s="296"/>
      <c r="AH798" s="296"/>
      <c r="AI798" s="296"/>
      <c r="AJ798" s="296"/>
      <c r="AK798" s="296"/>
      <c r="AL798" s="296"/>
      <c r="AM798" s="296"/>
      <c r="AN798" s="34" t="s">
        <v>2869</v>
      </c>
      <c r="AO798" s="35" t="s">
        <v>2869</v>
      </c>
      <c r="AP798" s="36"/>
      <c r="AQ798" s="37"/>
      <c r="AR798" s="37"/>
      <c r="AS798" s="50"/>
      <c r="AT798" s="39" t="b">
        <v>0</v>
      </c>
      <c r="AU798" s="51" t="b">
        <v>0</v>
      </c>
      <c r="AV798" s="51" t="b">
        <v>0</v>
      </c>
      <c r="AW798" s="40"/>
    </row>
    <row r="799">
      <c r="A799" s="41"/>
      <c r="B799" s="280" t="s">
        <v>2869</v>
      </c>
      <c r="C799" s="296"/>
      <c r="D799" s="296"/>
      <c r="E799" s="296"/>
      <c r="F799" s="296"/>
      <c r="G799" s="296"/>
      <c r="H799" s="296"/>
      <c r="I799" s="296"/>
      <c r="J799" s="296"/>
      <c r="K799" s="296"/>
      <c r="L799" s="296"/>
      <c r="M799" s="296"/>
      <c r="N799" s="296"/>
      <c r="O799" s="296"/>
      <c r="P799" s="296"/>
      <c r="Q799" s="296"/>
      <c r="R799" s="296"/>
      <c r="S799" s="296"/>
      <c r="T799" s="296"/>
      <c r="U799" s="296"/>
      <c r="V799" s="296"/>
      <c r="W799" s="297"/>
      <c r="X799" s="296"/>
      <c r="Y799" s="296"/>
      <c r="Z799" s="296"/>
      <c r="AA799" s="296"/>
      <c r="AB799" s="296"/>
      <c r="AC799" s="296"/>
      <c r="AD799" s="296"/>
      <c r="AE799" s="296"/>
      <c r="AF799" s="296"/>
      <c r="AG799" s="296"/>
      <c r="AH799" s="296"/>
      <c r="AI799" s="296"/>
      <c r="AJ799" s="296"/>
      <c r="AK799" s="296"/>
      <c r="AL799" s="296"/>
      <c r="AM799" s="296"/>
      <c r="AN799" s="34" t="s">
        <v>2869</v>
      </c>
      <c r="AO799" s="35" t="s">
        <v>2869</v>
      </c>
      <c r="AP799" s="36"/>
      <c r="AQ799" s="37"/>
      <c r="AR799" s="37"/>
      <c r="AS799" s="50"/>
      <c r="AT799" s="39" t="b">
        <v>0</v>
      </c>
      <c r="AU799" s="51" t="b">
        <v>0</v>
      </c>
      <c r="AV799" s="51" t="b">
        <v>0</v>
      </c>
      <c r="AW799" s="40"/>
    </row>
    <row r="800">
      <c r="A800" s="41"/>
      <c r="B800" s="280" t="s">
        <v>2869</v>
      </c>
      <c r="C800" s="296"/>
      <c r="D800" s="296"/>
      <c r="E800" s="296"/>
      <c r="F800" s="296"/>
      <c r="G800" s="296"/>
      <c r="H800" s="296"/>
      <c r="I800" s="296"/>
      <c r="J800" s="296"/>
      <c r="K800" s="296"/>
      <c r="L800" s="296"/>
      <c r="M800" s="296"/>
      <c r="N800" s="296"/>
      <c r="O800" s="296"/>
      <c r="P800" s="296"/>
      <c r="Q800" s="296"/>
      <c r="R800" s="296"/>
      <c r="S800" s="296"/>
      <c r="T800" s="296"/>
      <c r="U800" s="296"/>
      <c r="V800" s="296"/>
      <c r="W800" s="297"/>
      <c r="X800" s="296"/>
      <c r="Y800" s="296"/>
      <c r="Z800" s="296"/>
      <c r="AA800" s="296"/>
      <c r="AB800" s="296"/>
      <c r="AC800" s="296"/>
      <c r="AD800" s="296"/>
      <c r="AE800" s="296"/>
      <c r="AF800" s="296"/>
      <c r="AG800" s="296"/>
      <c r="AH800" s="296"/>
      <c r="AI800" s="296"/>
      <c r="AJ800" s="296"/>
      <c r="AK800" s="296"/>
      <c r="AL800" s="296"/>
      <c r="AM800" s="296"/>
      <c r="AN800" s="34" t="s">
        <v>2869</v>
      </c>
      <c r="AO800" s="35" t="s">
        <v>2869</v>
      </c>
      <c r="AP800" s="36"/>
      <c r="AQ800" s="37"/>
      <c r="AR800" s="37"/>
      <c r="AS800" s="50"/>
      <c r="AT800" s="39" t="b">
        <v>0</v>
      </c>
      <c r="AU800" s="51" t="b">
        <v>0</v>
      </c>
      <c r="AV800" s="51" t="b">
        <v>0</v>
      </c>
      <c r="AW800" s="40"/>
    </row>
    <row r="801">
      <c r="A801" s="41"/>
      <c r="B801" s="280" t="s">
        <v>2869</v>
      </c>
      <c r="C801" s="296"/>
      <c r="D801" s="296"/>
      <c r="E801" s="296"/>
      <c r="F801" s="296"/>
      <c r="G801" s="296"/>
      <c r="H801" s="296"/>
      <c r="I801" s="296"/>
      <c r="J801" s="296"/>
      <c r="K801" s="296"/>
      <c r="L801" s="296"/>
      <c r="M801" s="296"/>
      <c r="N801" s="296"/>
      <c r="O801" s="296"/>
      <c r="P801" s="296"/>
      <c r="Q801" s="296"/>
      <c r="R801" s="296"/>
      <c r="S801" s="296"/>
      <c r="T801" s="296"/>
      <c r="U801" s="296"/>
      <c r="V801" s="296"/>
      <c r="W801" s="297"/>
      <c r="X801" s="296"/>
      <c r="Y801" s="296"/>
      <c r="Z801" s="296"/>
      <c r="AA801" s="296"/>
      <c r="AB801" s="296"/>
      <c r="AC801" s="296"/>
      <c r="AD801" s="296"/>
      <c r="AE801" s="296"/>
      <c r="AF801" s="296"/>
      <c r="AG801" s="296"/>
      <c r="AH801" s="296"/>
      <c r="AI801" s="296"/>
      <c r="AJ801" s="296"/>
      <c r="AK801" s="296"/>
      <c r="AL801" s="296"/>
      <c r="AM801" s="296"/>
      <c r="AN801" s="34" t="s">
        <v>2869</v>
      </c>
      <c r="AO801" s="35" t="s">
        <v>2869</v>
      </c>
      <c r="AP801" s="36"/>
      <c r="AQ801" s="37"/>
      <c r="AR801" s="37"/>
      <c r="AS801" s="50"/>
      <c r="AT801" s="39" t="b">
        <v>0</v>
      </c>
      <c r="AU801" s="51" t="b">
        <v>0</v>
      </c>
      <c r="AV801" s="51" t="b">
        <v>0</v>
      </c>
      <c r="AW801" s="40"/>
    </row>
    <row r="802">
      <c r="A802" s="41"/>
      <c r="B802" s="280" t="s">
        <v>2869</v>
      </c>
      <c r="C802" s="296"/>
      <c r="D802" s="296"/>
      <c r="E802" s="296"/>
      <c r="F802" s="296"/>
      <c r="G802" s="296"/>
      <c r="H802" s="296"/>
      <c r="I802" s="296"/>
      <c r="J802" s="296"/>
      <c r="K802" s="296"/>
      <c r="L802" s="296"/>
      <c r="M802" s="296"/>
      <c r="N802" s="296"/>
      <c r="O802" s="296"/>
      <c r="P802" s="296"/>
      <c r="Q802" s="296"/>
      <c r="R802" s="296"/>
      <c r="S802" s="296"/>
      <c r="T802" s="296"/>
      <c r="U802" s="296"/>
      <c r="V802" s="296"/>
      <c r="W802" s="297"/>
      <c r="X802" s="296"/>
      <c r="Y802" s="296"/>
      <c r="Z802" s="296"/>
      <c r="AA802" s="296"/>
      <c r="AB802" s="296"/>
      <c r="AC802" s="296"/>
      <c r="AD802" s="296"/>
      <c r="AE802" s="296"/>
      <c r="AF802" s="296"/>
      <c r="AG802" s="296"/>
      <c r="AH802" s="296"/>
      <c r="AI802" s="296"/>
      <c r="AJ802" s="296"/>
      <c r="AK802" s="296"/>
      <c r="AL802" s="296"/>
      <c r="AM802" s="296"/>
      <c r="AN802" s="34" t="s">
        <v>2869</v>
      </c>
      <c r="AO802" s="35" t="s">
        <v>2869</v>
      </c>
      <c r="AP802" s="36"/>
      <c r="AQ802" s="37"/>
      <c r="AR802" s="37"/>
      <c r="AS802" s="50"/>
      <c r="AT802" s="39" t="b">
        <v>0</v>
      </c>
      <c r="AU802" s="51" t="b">
        <v>0</v>
      </c>
      <c r="AV802" s="51" t="b">
        <v>0</v>
      </c>
      <c r="AW802" s="40"/>
    </row>
    <row r="803">
      <c r="A803" s="41"/>
      <c r="B803" s="280" t="s">
        <v>2869</v>
      </c>
      <c r="C803" s="296"/>
      <c r="D803" s="296"/>
      <c r="E803" s="296"/>
      <c r="F803" s="296"/>
      <c r="G803" s="296"/>
      <c r="H803" s="296"/>
      <c r="I803" s="296"/>
      <c r="J803" s="296"/>
      <c r="K803" s="296"/>
      <c r="L803" s="296"/>
      <c r="M803" s="296"/>
      <c r="N803" s="296"/>
      <c r="O803" s="296"/>
      <c r="P803" s="296"/>
      <c r="Q803" s="296"/>
      <c r="R803" s="296"/>
      <c r="S803" s="296"/>
      <c r="T803" s="296"/>
      <c r="U803" s="296"/>
      <c r="V803" s="296"/>
      <c r="W803" s="297"/>
      <c r="X803" s="296"/>
      <c r="Y803" s="296"/>
      <c r="Z803" s="296"/>
      <c r="AA803" s="296"/>
      <c r="AB803" s="296"/>
      <c r="AC803" s="296"/>
      <c r="AD803" s="296"/>
      <c r="AE803" s="296"/>
      <c r="AF803" s="296"/>
      <c r="AG803" s="296"/>
      <c r="AH803" s="296"/>
      <c r="AI803" s="296"/>
      <c r="AJ803" s="296"/>
      <c r="AK803" s="296"/>
      <c r="AL803" s="296"/>
      <c r="AM803" s="296"/>
      <c r="AN803" s="34" t="s">
        <v>2869</v>
      </c>
      <c r="AO803" s="35" t="s">
        <v>2869</v>
      </c>
      <c r="AP803" s="36"/>
      <c r="AQ803" s="37"/>
      <c r="AR803" s="37"/>
      <c r="AS803" s="50"/>
      <c r="AT803" s="39" t="b">
        <v>0</v>
      </c>
      <c r="AU803" s="51" t="b">
        <v>0</v>
      </c>
      <c r="AV803" s="51" t="b">
        <v>0</v>
      </c>
      <c r="AW803" s="40"/>
    </row>
    <row r="804">
      <c r="A804" s="41"/>
      <c r="B804" s="280" t="s">
        <v>2869</v>
      </c>
      <c r="C804" s="296"/>
      <c r="D804" s="296"/>
      <c r="E804" s="296"/>
      <c r="F804" s="296"/>
      <c r="G804" s="296"/>
      <c r="H804" s="296"/>
      <c r="I804" s="296"/>
      <c r="J804" s="296"/>
      <c r="K804" s="296"/>
      <c r="L804" s="296"/>
      <c r="M804" s="296"/>
      <c r="N804" s="296"/>
      <c r="O804" s="296"/>
      <c r="P804" s="296"/>
      <c r="Q804" s="296"/>
      <c r="R804" s="296"/>
      <c r="S804" s="296"/>
      <c r="T804" s="296"/>
      <c r="U804" s="296"/>
      <c r="V804" s="296"/>
      <c r="W804" s="297"/>
      <c r="X804" s="296"/>
      <c r="Y804" s="296"/>
      <c r="Z804" s="296"/>
      <c r="AA804" s="296"/>
      <c r="AB804" s="296"/>
      <c r="AC804" s="296"/>
      <c r="AD804" s="296"/>
      <c r="AE804" s="296"/>
      <c r="AF804" s="296"/>
      <c r="AG804" s="296"/>
      <c r="AH804" s="296"/>
      <c r="AI804" s="296"/>
      <c r="AJ804" s="296"/>
      <c r="AK804" s="296"/>
      <c r="AL804" s="296"/>
      <c r="AM804" s="296"/>
      <c r="AN804" s="34" t="s">
        <v>2869</v>
      </c>
      <c r="AO804" s="35" t="s">
        <v>2869</v>
      </c>
      <c r="AP804" s="36"/>
      <c r="AQ804" s="37"/>
      <c r="AR804" s="37"/>
      <c r="AS804" s="50"/>
      <c r="AT804" s="39" t="b">
        <v>0</v>
      </c>
      <c r="AU804" s="51" t="b">
        <v>0</v>
      </c>
      <c r="AV804" s="51" t="b">
        <v>0</v>
      </c>
      <c r="AW804" s="40"/>
    </row>
    <row r="805">
      <c r="A805" s="41"/>
      <c r="B805" s="280" t="s">
        <v>2869</v>
      </c>
      <c r="C805" s="296"/>
      <c r="D805" s="296"/>
      <c r="E805" s="296"/>
      <c r="F805" s="296"/>
      <c r="G805" s="296"/>
      <c r="H805" s="296"/>
      <c r="I805" s="296"/>
      <c r="J805" s="296"/>
      <c r="K805" s="296"/>
      <c r="L805" s="296"/>
      <c r="M805" s="296"/>
      <c r="N805" s="296"/>
      <c r="O805" s="296"/>
      <c r="P805" s="296"/>
      <c r="Q805" s="296"/>
      <c r="R805" s="296"/>
      <c r="S805" s="296"/>
      <c r="T805" s="296"/>
      <c r="U805" s="296"/>
      <c r="V805" s="296"/>
      <c r="W805" s="297"/>
      <c r="X805" s="296"/>
      <c r="Y805" s="296"/>
      <c r="Z805" s="296"/>
      <c r="AA805" s="296"/>
      <c r="AB805" s="296"/>
      <c r="AC805" s="296"/>
      <c r="AD805" s="296"/>
      <c r="AE805" s="296"/>
      <c r="AF805" s="296"/>
      <c r="AG805" s="296"/>
      <c r="AH805" s="296"/>
      <c r="AI805" s="296"/>
      <c r="AJ805" s="296"/>
      <c r="AK805" s="296"/>
      <c r="AL805" s="296"/>
      <c r="AM805" s="296"/>
      <c r="AN805" s="34" t="s">
        <v>2869</v>
      </c>
      <c r="AO805" s="35" t="s">
        <v>2869</v>
      </c>
      <c r="AP805" s="36"/>
      <c r="AQ805" s="37"/>
      <c r="AR805" s="37"/>
      <c r="AS805" s="50"/>
      <c r="AT805" s="39" t="b">
        <v>0</v>
      </c>
      <c r="AU805" s="51" t="b">
        <v>0</v>
      </c>
      <c r="AV805" s="51" t="b">
        <v>0</v>
      </c>
      <c r="AW805" s="40"/>
    </row>
    <row r="806">
      <c r="A806" s="41"/>
      <c r="B806" s="280" t="s">
        <v>2869</v>
      </c>
      <c r="C806" s="296"/>
      <c r="D806" s="296"/>
      <c r="E806" s="296"/>
      <c r="F806" s="296"/>
      <c r="G806" s="296"/>
      <c r="H806" s="296"/>
      <c r="I806" s="296"/>
      <c r="J806" s="296"/>
      <c r="K806" s="296"/>
      <c r="L806" s="296"/>
      <c r="M806" s="296"/>
      <c r="N806" s="296"/>
      <c r="O806" s="296"/>
      <c r="P806" s="296"/>
      <c r="Q806" s="296"/>
      <c r="R806" s="296"/>
      <c r="S806" s="296"/>
      <c r="T806" s="296"/>
      <c r="U806" s="296"/>
      <c r="V806" s="296"/>
      <c r="W806" s="297"/>
      <c r="X806" s="296"/>
      <c r="Y806" s="296"/>
      <c r="Z806" s="296"/>
      <c r="AA806" s="296"/>
      <c r="AB806" s="296"/>
      <c r="AC806" s="296"/>
      <c r="AD806" s="296"/>
      <c r="AE806" s="296"/>
      <c r="AF806" s="296"/>
      <c r="AG806" s="296"/>
      <c r="AH806" s="296"/>
      <c r="AI806" s="296"/>
      <c r="AJ806" s="296"/>
      <c r="AK806" s="296"/>
      <c r="AL806" s="296"/>
      <c r="AM806" s="296"/>
      <c r="AN806" s="34" t="s">
        <v>2869</v>
      </c>
      <c r="AO806" s="35" t="s">
        <v>2869</v>
      </c>
      <c r="AP806" s="36"/>
      <c r="AQ806" s="37"/>
      <c r="AR806" s="37"/>
      <c r="AS806" s="50"/>
      <c r="AT806" s="39" t="b">
        <v>0</v>
      </c>
      <c r="AU806" s="51" t="b">
        <v>0</v>
      </c>
      <c r="AV806" s="51" t="b">
        <v>0</v>
      </c>
      <c r="AW806" s="40"/>
    </row>
    <row r="807">
      <c r="A807" s="41"/>
      <c r="B807" s="280" t="s">
        <v>2869</v>
      </c>
      <c r="C807" s="296"/>
      <c r="D807" s="296"/>
      <c r="E807" s="296"/>
      <c r="F807" s="296"/>
      <c r="G807" s="296"/>
      <c r="H807" s="296"/>
      <c r="I807" s="296"/>
      <c r="J807" s="296"/>
      <c r="K807" s="296"/>
      <c r="L807" s="296"/>
      <c r="M807" s="296"/>
      <c r="N807" s="296"/>
      <c r="O807" s="296"/>
      <c r="P807" s="296"/>
      <c r="Q807" s="296"/>
      <c r="R807" s="296"/>
      <c r="S807" s="296"/>
      <c r="T807" s="296"/>
      <c r="U807" s="296"/>
      <c r="V807" s="296"/>
      <c r="W807" s="297"/>
      <c r="X807" s="296"/>
      <c r="Y807" s="296"/>
      <c r="Z807" s="296"/>
      <c r="AA807" s="296"/>
      <c r="AB807" s="296"/>
      <c r="AC807" s="296"/>
      <c r="AD807" s="296"/>
      <c r="AE807" s="296"/>
      <c r="AF807" s="296"/>
      <c r="AG807" s="296"/>
      <c r="AH807" s="296"/>
      <c r="AI807" s="296"/>
      <c r="AJ807" s="296"/>
      <c r="AK807" s="296"/>
      <c r="AL807" s="296"/>
      <c r="AM807" s="296"/>
      <c r="AN807" s="34" t="s">
        <v>2869</v>
      </c>
      <c r="AO807" s="35" t="s">
        <v>2869</v>
      </c>
      <c r="AP807" s="36"/>
      <c r="AQ807" s="37"/>
      <c r="AR807" s="37"/>
      <c r="AS807" s="50"/>
      <c r="AT807" s="39" t="b">
        <v>0</v>
      </c>
      <c r="AU807" s="51" t="b">
        <v>0</v>
      </c>
      <c r="AV807" s="51" t="b">
        <v>0</v>
      </c>
      <c r="AW807" s="40"/>
    </row>
    <row r="808">
      <c r="A808" s="41"/>
      <c r="B808" s="280" t="s">
        <v>2869</v>
      </c>
      <c r="C808" s="296"/>
      <c r="D808" s="296"/>
      <c r="E808" s="296"/>
      <c r="F808" s="296"/>
      <c r="G808" s="296"/>
      <c r="H808" s="296"/>
      <c r="I808" s="296"/>
      <c r="J808" s="296"/>
      <c r="K808" s="296"/>
      <c r="L808" s="296"/>
      <c r="M808" s="296"/>
      <c r="N808" s="296"/>
      <c r="O808" s="296"/>
      <c r="P808" s="296"/>
      <c r="Q808" s="296"/>
      <c r="R808" s="296"/>
      <c r="S808" s="296"/>
      <c r="T808" s="296"/>
      <c r="U808" s="296"/>
      <c r="V808" s="296"/>
      <c r="W808" s="297"/>
      <c r="X808" s="296"/>
      <c r="Y808" s="296"/>
      <c r="Z808" s="296"/>
      <c r="AA808" s="296"/>
      <c r="AB808" s="296"/>
      <c r="AC808" s="296"/>
      <c r="AD808" s="296"/>
      <c r="AE808" s="296"/>
      <c r="AF808" s="296"/>
      <c r="AG808" s="296"/>
      <c r="AH808" s="296"/>
      <c r="AI808" s="296"/>
      <c r="AJ808" s="296"/>
      <c r="AK808" s="296"/>
      <c r="AL808" s="296"/>
      <c r="AM808" s="296"/>
      <c r="AN808" s="34" t="s">
        <v>2869</v>
      </c>
      <c r="AO808" s="35" t="s">
        <v>2869</v>
      </c>
      <c r="AP808" s="36"/>
      <c r="AQ808" s="37"/>
      <c r="AR808" s="37"/>
      <c r="AS808" s="50"/>
      <c r="AT808" s="39" t="b">
        <v>0</v>
      </c>
      <c r="AU808" s="51" t="b">
        <v>0</v>
      </c>
      <c r="AV808" s="51" t="b">
        <v>0</v>
      </c>
      <c r="AW808" s="40"/>
    </row>
    <row r="809">
      <c r="A809" s="41"/>
      <c r="B809" s="280" t="s">
        <v>2869</v>
      </c>
      <c r="C809" s="296"/>
      <c r="D809" s="296"/>
      <c r="E809" s="296"/>
      <c r="F809" s="296"/>
      <c r="G809" s="296"/>
      <c r="H809" s="296"/>
      <c r="I809" s="296"/>
      <c r="J809" s="296"/>
      <c r="K809" s="296"/>
      <c r="L809" s="296"/>
      <c r="M809" s="296"/>
      <c r="N809" s="296"/>
      <c r="O809" s="296"/>
      <c r="P809" s="296"/>
      <c r="Q809" s="296"/>
      <c r="R809" s="296"/>
      <c r="S809" s="296"/>
      <c r="T809" s="296"/>
      <c r="U809" s="296"/>
      <c r="V809" s="296"/>
      <c r="W809" s="297"/>
      <c r="X809" s="296"/>
      <c r="Y809" s="296"/>
      <c r="Z809" s="296"/>
      <c r="AA809" s="296"/>
      <c r="AB809" s="296"/>
      <c r="AC809" s="296"/>
      <c r="AD809" s="296"/>
      <c r="AE809" s="296"/>
      <c r="AF809" s="296"/>
      <c r="AG809" s="296"/>
      <c r="AH809" s="296"/>
      <c r="AI809" s="296"/>
      <c r="AJ809" s="296"/>
      <c r="AK809" s="296"/>
      <c r="AL809" s="296"/>
      <c r="AM809" s="296"/>
      <c r="AN809" s="34" t="s">
        <v>2869</v>
      </c>
      <c r="AO809" s="35" t="s">
        <v>2869</v>
      </c>
      <c r="AP809" s="36"/>
      <c r="AQ809" s="37"/>
      <c r="AR809" s="37"/>
      <c r="AS809" s="50"/>
      <c r="AT809" s="39" t="b">
        <v>0</v>
      </c>
      <c r="AU809" s="51" t="b">
        <v>0</v>
      </c>
      <c r="AV809" s="51" t="b">
        <v>0</v>
      </c>
      <c r="AW809" s="40"/>
    </row>
    <row r="810">
      <c r="A810" s="41"/>
      <c r="B810" s="280" t="s">
        <v>2869</v>
      </c>
      <c r="C810" s="296"/>
      <c r="D810" s="296"/>
      <c r="E810" s="296"/>
      <c r="F810" s="296"/>
      <c r="G810" s="296"/>
      <c r="H810" s="296"/>
      <c r="I810" s="296"/>
      <c r="J810" s="296"/>
      <c r="K810" s="296"/>
      <c r="L810" s="296"/>
      <c r="M810" s="296"/>
      <c r="N810" s="296"/>
      <c r="O810" s="296"/>
      <c r="P810" s="296"/>
      <c r="Q810" s="296"/>
      <c r="R810" s="296"/>
      <c r="S810" s="296"/>
      <c r="T810" s="296"/>
      <c r="U810" s="296"/>
      <c r="V810" s="296"/>
      <c r="W810" s="297"/>
      <c r="X810" s="296"/>
      <c r="Y810" s="296"/>
      <c r="Z810" s="296"/>
      <c r="AA810" s="296"/>
      <c r="AB810" s="296"/>
      <c r="AC810" s="296"/>
      <c r="AD810" s="296"/>
      <c r="AE810" s="296"/>
      <c r="AF810" s="296"/>
      <c r="AG810" s="296"/>
      <c r="AH810" s="296"/>
      <c r="AI810" s="296"/>
      <c r="AJ810" s="296"/>
      <c r="AK810" s="296"/>
      <c r="AL810" s="296"/>
      <c r="AM810" s="296"/>
      <c r="AN810" s="34" t="s">
        <v>2869</v>
      </c>
      <c r="AO810" s="35" t="s">
        <v>2869</v>
      </c>
      <c r="AP810" s="36"/>
      <c r="AQ810" s="37"/>
      <c r="AR810" s="37"/>
      <c r="AS810" s="50"/>
      <c r="AT810" s="39" t="b">
        <v>0</v>
      </c>
      <c r="AU810" s="51" t="b">
        <v>0</v>
      </c>
      <c r="AV810" s="51" t="b">
        <v>0</v>
      </c>
      <c r="AW810" s="40"/>
    </row>
    <row r="811">
      <c r="A811" s="41"/>
      <c r="B811" s="280" t="s">
        <v>2869</v>
      </c>
      <c r="C811" s="296"/>
      <c r="D811" s="296"/>
      <c r="E811" s="296"/>
      <c r="F811" s="296"/>
      <c r="G811" s="296"/>
      <c r="H811" s="296"/>
      <c r="I811" s="296"/>
      <c r="J811" s="296"/>
      <c r="K811" s="296"/>
      <c r="L811" s="296"/>
      <c r="M811" s="296"/>
      <c r="N811" s="296"/>
      <c r="O811" s="296"/>
      <c r="P811" s="296"/>
      <c r="Q811" s="296"/>
      <c r="R811" s="296"/>
      <c r="S811" s="296"/>
      <c r="T811" s="296"/>
      <c r="U811" s="296"/>
      <c r="V811" s="296"/>
      <c r="W811" s="297"/>
      <c r="X811" s="296"/>
      <c r="Y811" s="296"/>
      <c r="Z811" s="296"/>
      <c r="AA811" s="296"/>
      <c r="AB811" s="296"/>
      <c r="AC811" s="296"/>
      <c r="AD811" s="296"/>
      <c r="AE811" s="296"/>
      <c r="AF811" s="296"/>
      <c r="AG811" s="296"/>
      <c r="AH811" s="296"/>
      <c r="AI811" s="296"/>
      <c r="AJ811" s="296"/>
      <c r="AK811" s="296"/>
      <c r="AL811" s="296"/>
      <c r="AM811" s="296"/>
      <c r="AN811" s="34" t="s">
        <v>2869</v>
      </c>
      <c r="AO811" s="35" t="s">
        <v>2869</v>
      </c>
      <c r="AP811" s="36"/>
      <c r="AQ811" s="37"/>
      <c r="AR811" s="37"/>
      <c r="AS811" s="50"/>
      <c r="AT811" s="39" t="b">
        <v>0</v>
      </c>
      <c r="AU811" s="51" t="b">
        <v>0</v>
      </c>
      <c r="AV811" s="51" t="b">
        <v>0</v>
      </c>
      <c r="AW811" s="40"/>
    </row>
    <row r="812">
      <c r="A812" s="41"/>
      <c r="B812" s="280" t="s">
        <v>2869</v>
      </c>
      <c r="C812" s="296"/>
      <c r="D812" s="296"/>
      <c r="E812" s="296"/>
      <c r="F812" s="296"/>
      <c r="G812" s="296"/>
      <c r="H812" s="296"/>
      <c r="I812" s="296"/>
      <c r="J812" s="296"/>
      <c r="K812" s="296"/>
      <c r="L812" s="296"/>
      <c r="M812" s="296"/>
      <c r="N812" s="296"/>
      <c r="O812" s="296"/>
      <c r="P812" s="296"/>
      <c r="Q812" s="296"/>
      <c r="R812" s="296"/>
      <c r="S812" s="296"/>
      <c r="T812" s="296"/>
      <c r="U812" s="296"/>
      <c r="V812" s="296"/>
      <c r="W812" s="297"/>
      <c r="X812" s="296"/>
      <c r="Y812" s="296"/>
      <c r="Z812" s="296"/>
      <c r="AA812" s="296"/>
      <c r="AB812" s="296"/>
      <c r="AC812" s="296"/>
      <c r="AD812" s="296"/>
      <c r="AE812" s="296"/>
      <c r="AF812" s="296"/>
      <c r="AG812" s="296"/>
      <c r="AH812" s="296"/>
      <c r="AI812" s="296"/>
      <c r="AJ812" s="296"/>
      <c r="AK812" s="296"/>
      <c r="AL812" s="296"/>
      <c r="AM812" s="296"/>
      <c r="AN812" s="34" t="s">
        <v>2869</v>
      </c>
      <c r="AO812" s="35" t="s">
        <v>2869</v>
      </c>
      <c r="AP812" s="36"/>
      <c r="AQ812" s="37"/>
      <c r="AR812" s="37"/>
      <c r="AS812" s="50"/>
      <c r="AT812" s="39" t="b">
        <v>0</v>
      </c>
      <c r="AU812" s="51" t="b">
        <v>0</v>
      </c>
      <c r="AV812" s="51" t="b">
        <v>0</v>
      </c>
      <c r="AW812" s="40"/>
    </row>
    <row r="813">
      <c r="A813" s="41"/>
      <c r="B813" s="280" t="s">
        <v>2869</v>
      </c>
      <c r="C813" s="296"/>
      <c r="D813" s="296"/>
      <c r="E813" s="296"/>
      <c r="F813" s="296"/>
      <c r="G813" s="296"/>
      <c r="H813" s="296"/>
      <c r="I813" s="296"/>
      <c r="J813" s="296"/>
      <c r="K813" s="296"/>
      <c r="L813" s="296"/>
      <c r="M813" s="296"/>
      <c r="N813" s="296"/>
      <c r="O813" s="296"/>
      <c r="P813" s="296"/>
      <c r="Q813" s="296"/>
      <c r="R813" s="296"/>
      <c r="S813" s="296"/>
      <c r="T813" s="296"/>
      <c r="U813" s="296"/>
      <c r="V813" s="296"/>
      <c r="W813" s="297"/>
      <c r="X813" s="296"/>
      <c r="Y813" s="296"/>
      <c r="Z813" s="296"/>
      <c r="AA813" s="296"/>
      <c r="AB813" s="296"/>
      <c r="AC813" s="296"/>
      <c r="AD813" s="296"/>
      <c r="AE813" s="296"/>
      <c r="AF813" s="296"/>
      <c r="AG813" s="296"/>
      <c r="AH813" s="296"/>
      <c r="AI813" s="296"/>
      <c r="AJ813" s="296"/>
      <c r="AK813" s="296"/>
      <c r="AL813" s="296"/>
      <c r="AM813" s="296"/>
      <c r="AN813" s="34" t="s">
        <v>2869</v>
      </c>
      <c r="AO813" s="35" t="s">
        <v>2869</v>
      </c>
      <c r="AP813" s="36"/>
      <c r="AQ813" s="37"/>
      <c r="AR813" s="37"/>
      <c r="AS813" s="50"/>
      <c r="AT813" s="39" t="b">
        <v>0</v>
      </c>
      <c r="AU813" s="51" t="b">
        <v>0</v>
      </c>
      <c r="AV813" s="51" t="b">
        <v>0</v>
      </c>
      <c r="AW813" s="40"/>
    </row>
    <row r="814">
      <c r="A814" s="41"/>
      <c r="B814" s="280" t="s">
        <v>2869</v>
      </c>
      <c r="C814" s="296"/>
      <c r="D814" s="296"/>
      <c r="E814" s="296"/>
      <c r="F814" s="296"/>
      <c r="G814" s="296"/>
      <c r="H814" s="296"/>
      <c r="I814" s="296"/>
      <c r="J814" s="296"/>
      <c r="K814" s="296"/>
      <c r="L814" s="296"/>
      <c r="M814" s="296"/>
      <c r="N814" s="296"/>
      <c r="O814" s="296"/>
      <c r="P814" s="296"/>
      <c r="Q814" s="296"/>
      <c r="R814" s="296"/>
      <c r="S814" s="296"/>
      <c r="T814" s="296"/>
      <c r="U814" s="296"/>
      <c r="V814" s="296"/>
      <c r="W814" s="297"/>
      <c r="X814" s="296"/>
      <c r="Y814" s="296"/>
      <c r="Z814" s="296"/>
      <c r="AA814" s="296"/>
      <c r="AB814" s="296"/>
      <c r="AC814" s="296"/>
      <c r="AD814" s="296"/>
      <c r="AE814" s="296"/>
      <c r="AF814" s="296"/>
      <c r="AG814" s="296"/>
      <c r="AH814" s="296"/>
      <c r="AI814" s="296"/>
      <c r="AJ814" s="296"/>
      <c r="AK814" s="296"/>
      <c r="AL814" s="296"/>
      <c r="AM814" s="296"/>
      <c r="AN814" s="34" t="s">
        <v>2869</v>
      </c>
      <c r="AO814" s="35" t="s">
        <v>2869</v>
      </c>
      <c r="AP814" s="36"/>
      <c r="AQ814" s="37"/>
      <c r="AR814" s="37"/>
      <c r="AS814" s="50"/>
      <c r="AT814" s="39" t="b">
        <v>0</v>
      </c>
      <c r="AU814" s="51" t="b">
        <v>0</v>
      </c>
      <c r="AV814" s="51" t="b">
        <v>0</v>
      </c>
      <c r="AW814" s="40"/>
    </row>
    <row r="815">
      <c r="A815" s="41"/>
      <c r="B815" s="280" t="s">
        <v>2869</v>
      </c>
      <c r="C815" s="296"/>
      <c r="D815" s="296"/>
      <c r="E815" s="296"/>
      <c r="F815" s="296"/>
      <c r="G815" s="296"/>
      <c r="H815" s="296"/>
      <c r="I815" s="296"/>
      <c r="J815" s="296"/>
      <c r="K815" s="296"/>
      <c r="L815" s="296"/>
      <c r="M815" s="296"/>
      <c r="N815" s="296"/>
      <c r="O815" s="296"/>
      <c r="P815" s="296"/>
      <c r="Q815" s="296"/>
      <c r="R815" s="296"/>
      <c r="S815" s="296"/>
      <c r="T815" s="296"/>
      <c r="U815" s="296"/>
      <c r="V815" s="296"/>
      <c r="W815" s="297"/>
      <c r="X815" s="296"/>
      <c r="Y815" s="296"/>
      <c r="Z815" s="296"/>
      <c r="AA815" s="296"/>
      <c r="AB815" s="296"/>
      <c r="AC815" s="296"/>
      <c r="AD815" s="296"/>
      <c r="AE815" s="296"/>
      <c r="AF815" s="296"/>
      <c r="AG815" s="296"/>
      <c r="AH815" s="296"/>
      <c r="AI815" s="296"/>
      <c r="AJ815" s="296"/>
      <c r="AK815" s="296"/>
      <c r="AL815" s="296"/>
      <c r="AM815" s="296"/>
      <c r="AN815" s="34" t="s">
        <v>2869</v>
      </c>
      <c r="AO815" s="35" t="s">
        <v>2869</v>
      </c>
      <c r="AP815" s="36"/>
      <c r="AQ815" s="37"/>
      <c r="AR815" s="37"/>
      <c r="AS815" s="50"/>
      <c r="AT815" s="39" t="b">
        <v>0</v>
      </c>
      <c r="AU815" s="51" t="b">
        <v>0</v>
      </c>
      <c r="AV815" s="51" t="b">
        <v>0</v>
      </c>
      <c r="AW815" s="40"/>
    </row>
    <row r="816">
      <c r="A816" s="41"/>
      <c r="B816" s="280" t="s">
        <v>2869</v>
      </c>
      <c r="C816" s="296"/>
      <c r="D816" s="296"/>
      <c r="E816" s="296"/>
      <c r="F816" s="296"/>
      <c r="G816" s="296"/>
      <c r="H816" s="296"/>
      <c r="I816" s="296"/>
      <c r="J816" s="296"/>
      <c r="K816" s="296"/>
      <c r="L816" s="296"/>
      <c r="M816" s="296"/>
      <c r="N816" s="296"/>
      <c r="O816" s="296"/>
      <c r="P816" s="296"/>
      <c r="Q816" s="296"/>
      <c r="R816" s="296"/>
      <c r="S816" s="296"/>
      <c r="T816" s="296"/>
      <c r="U816" s="296"/>
      <c r="V816" s="296"/>
      <c r="W816" s="297"/>
      <c r="X816" s="296"/>
      <c r="Y816" s="296"/>
      <c r="Z816" s="296"/>
      <c r="AA816" s="296"/>
      <c r="AB816" s="296"/>
      <c r="AC816" s="296"/>
      <c r="AD816" s="296"/>
      <c r="AE816" s="296"/>
      <c r="AF816" s="296"/>
      <c r="AG816" s="296"/>
      <c r="AH816" s="296"/>
      <c r="AI816" s="296"/>
      <c r="AJ816" s="296"/>
      <c r="AK816" s="296"/>
      <c r="AL816" s="296"/>
      <c r="AM816" s="296"/>
      <c r="AN816" s="34" t="s">
        <v>2869</v>
      </c>
      <c r="AO816" s="35" t="s">
        <v>2869</v>
      </c>
      <c r="AP816" s="36"/>
      <c r="AQ816" s="37"/>
      <c r="AR816" s="37"/>
      <c r="AS816" s="50"/>
      <c r="AT816" s="39" t="b">
        <v>0</v>
      </c>
      <c r="AU816" s="51" t="b">
        <v>0</v>
      </c>
      <c r="AV816" s="51" t="b">
        <v>0</v>
      </c>
      <c r="AW816" s="40"/>
    </row>
    <row r="817">
      <c r="A817" s="41"/>
      <c r="B817" s="280" t="s">
        <v>2869</v>
      </c>
      <c r="C817" s="296"/>
      <c r="D817" s="296"/>
      <c r="E817" s="296"/>
      <c r="F817" s="296"/>
      <c r="G817" s="296"/>
      <c r="H817" s="296"/>
      <c r="I817" s="296"/>
      <c r="J817" s="296"/>
      <c r="K817" s="296"/>
      <c r="L817" s="296"/>
      <c r="M817" s="296"/>
      <c r="N817" s="296"/>
      <c r="O817" s="296"/>
      <c r="P817" s="296"/>
      <c r="Q817" s="296"/>
      <c r="R817" s="296"/>
      <c r="S817" s="296"/>
      <c r="T817" s="296"/>
      <c r="U817" s="296"/>
      <c r="V817" s="296"/>
      <c r="W817" s="297"/>
      <c r="X817" s="296"/>
      <c r="Y817" s="296"/>
      <c r="Z817" s="296"/>
      <c r="AA817" s="296"/>
      <c r="AB817" s="296"/>
      <c r="AC817" s="296"/>
      <c r="AD817" s="296"/>
      <c r="AE817" s="296"/>
      <c r="AF817" s="296"/>
      <c r="AG817" s="296"/>
      <c r="AH817" s="296"/>
      <c r="AI817" s="296"/>
      <c r="AJ817" s="296"/>
      <c r="AK817" s="296"/>
      <c r="AL817" s="296"/>
      <c r="AM817" s="296"/>
      <c r="AN817" s="34" t="s">
        <v>2869</v>
      </c>
      <c r="AO817" s="35" t="s">
        <v>2869</v>
      </c>
      <c r="AP817" s="36"/>
      <c r="AQ817" s="37"/>
      <c r="AR817" s="37"/>
      <c r="AS817" s="50"/>
      <c r="AT817" s="39" t="b">
        <v>0</v>
      </c>
      <c r="AU817" s="51" t="b">
        <v>0</v>
      </c>
      <c r="AV817" s="51" t="b">
        <v>0</v>
      </c>
      <c r="AW817" s="40"/>
    </row>
    <row r="818">
      <c r="A818" s="41"/>
      <c r="B818" s="280" t="s">
        <v>2869</v>
      </c>
      <c r="C818" s="296"/>
      <c r="D818" s="296"/>
      <c r="E818" s="296"/>
      <c r="F818" s="296"/>
      <c r="G818" s="296"/>
      <c r="H818" s="296"/>
      <c r="I818" s="296"/>
      <c r="J818" s="296"/>
      <c r="K818" s="296"/>
      <c r="L818" s="296"/>
      <c r="M818" s="296"/>
      <c r="N818" s="296"/>
      <c r="O818" s="296"/>
      <c r="P818" s="296"/>
      <c r="Q818" s="296"/>
      <c r="R818" s="296"/>
      <c r="S818" s="296"/>
      <c r="T818" s="296"/>
      <c r="U818" s="296"/>
      <c r="V818" s="296"/>
      <c r="W818" s="297"/>
      <c r="X818" s="296"/>
      <c r="Y818" s="296"/>
      <c r="Z818" s="296"/>
      <c r="AA818" s="296"/>
      <c r="AB818" s="296"/>
      <c r="AC818" s="296"/>
      <c r="AD818" s="296"/>
      <c r="AE818" s="296"/>
      <c r="AF818" s="296"/>
      <c r="AG818" s="296"/>
      <c r="AH818" s="296"/>
      <c r="AI818" s="296"/>
      <c r="AJ818" s="296"/>
      <c r="AK818" s="296"/>
      <c r="AL818" s="296"/>
      <c r="AM818" s="296"/>
      <c r="AN818" s="34" t="s">
        <v>2869</v>
      </c>
      <c r="AO818" s="35" t="s">
        <v>2869</v>
      </c>
      <c r="AP818" s="36"/>
      <c r="AQ818" s="37"/>
      <c r="AR818" s="37"/>
      <c r="AS818" s="50"/>
      <c r="AT818" s="39" t="b">
        <v>0</v>
      </c>
      <c r="AU818" s="51" t="b">
        <v>0</v>
      </c>
      <c r="AV818" s="51" t="b">
        <v>0</v>
      </c>
      <c r="AW818" s="40"/>
    </row>
    <row r="819">
      <c r="A819" s="41"/>
      <c r="B819" s="280" t="s">
        <v>2869</v>
      </c>
      <c r="C819" s="296"/>
      <c r="D819" s="296"/>
      <c r="E819" s="296"/>
      <c r="F819" s="296"/>
      <c r="G819" s="296"/>
      <c r="H819" s="296"/>
      <c r="I819" s="296"/>
      <c r="J819" s="296"/>
      <c r="K819" s="296"/>
      <c r="L819" s="296"/>
      <c r="M819" s="296"/>
      <c r="N819" s="296"/>
      <c r="O819" s="296"/>
      <c r="P819" s="296"/>
      <c r="Q819" s="296"/>
      <c r="R819" s="296"/>
      <c r="S819" s="296"/>
      <c r="T819" s="296"/>
      <c r="U819" s="296"/>
      <c r="V819" s="296"/>
      <c r="W819" s="297"/>
      <c r="X819" s="296"/>
      <c r="Y819" s="296"/>
      <c r="Z819" s="296"/>
      <c r="AA819" s="296"/>
      <c r="AB819" s="296"/>
      <c r="AC819" s="296"/>
      <c r="AD819" s="296"/>
      <c r="AE819" s="296"/>
      <c r="AF819" s="296"/>
      <c r="AG819" s="296"/>
      <c r="AH819" s="296"/>
      <c r="AI819" s="296"/>
      <c r="AJ819" s="296"/>
      <c r="AK819" s="296"/>
      <c r="AL819" s="296"/>
      <c r="AM819" s="296"/>
      <c r="AN819" s="34" t="s">
        <v>2869</v>
      </c>
      <c r="AO819" s="35" t="s">
        <v>2869</v>
      </c>
      <c r="AP819" s="36"/>
      <c r="AQ819" s="37"/>
      <c r="AR819" s="37"/>
      <c r="AS819" s="50"/>
      <c r="AT819" s="39" t="b">
        <v>0</v>
      </c>
      <c r="AU819" s="51" t="b">
        <v>0</v>
      </c>
      <c r="AV819" s="51" t="b">
        <v>0</v>
      </c>
      <c r="AW819" s="40"/>
    </row>
    <row r="820">
      <c r="A820" s="41"/>
      <c r="B820" s="280" t="s">
        <v>2869</v>
      </c>
      <c r="C820" s="296"/>
      <c r="D820" s="296"/>
      <c r="E820" s="296"/>
      <c r="F820" s="296"/>
      <c r="G820" s="296"/>
      <c r="H820" s="296"/>
      <c r="I820" s="296"/>
      <c r="J820" s="296"/>
      <c r="K820" s="296"/>
      <c r="L820" s="296"/>
      <c r="M820" s="296"/>
      <c r="N820" s="296"/>
      <c r="O820" s="296"/>
      <c r="P820" s="296"/>
      <c r="Q820" s="296"/>
      <c r="R820" s="296"/>
      <c r="S820" s="296"/>
      <c r="T820" s="296"/>
      <c r="U820" s="296"/>
      <c r="V820" s="296"/>
      <c r="W820" s="297"/>
      <c r="X820" s="296"/>
      <c r="Y820" s="296"/>
      <c r="Z820" s="296"/>
      <c r="AA820" s="296"/>
      <c r="AB820" s="296"/>
      <c r="AC820" s="296"/>
      <c r="AD820" s="296"/>
      <c r="AE820" s="296"/>
      <c r="AF820" s="296"/>
      <c r="AG820" s="296"/>
      <c r="AH820" s="296"/>
      <c r="AI820" s="296"/>
      <c r="AJ820" s="296"/>
      <c r="AK820" s="296"/>
      <c r="AL820" s="296"/>
      <c r="AM820" s="296"/>
      <c r="AN820" s="34" t="s">
        <v>2869</v>
      </c>
      <c r="AO820" s="35" t="s">
        <v>2869</v>
      </c>
      <c r="AP820" s="36"/>
      <c r="AQ820" s="37"/>
      <c r="AR820" s="37"/>
      <c r="AS820" s="50"/>
      <c r="AT820" s="39" t="b">
        <v>0</v>
      </c>
      <c r="AU820" s="51" t="b">
        <v>0</v>
      </c>
      <c r="AV820" s="51" t="b">
        <v>0</v>
      </c>
      <c r="AW820" s="40"/>
    </row>
    <row r="821">
      <c r="A821" s="41"/>
      <c r="B821" s="280" t="s">
        <v>2869</v>
      </c>
      <c r="C821" s="296"/>
      <c r="D821" s="296"/>
      <c r="E821" s="296"/>
      <c r="F821" s="296"/>
      <c r="G821" s="296"/>
      <c r="H821" s="296"/>
      <c r="I821" s="296"/>
      <c r="J821" s="296"/>
      <c r="K821" s="296"/>
      <c r="L821" s="296"/>
      <c r="M821" s="296"/>
      <c r="N821" s="296"/>
      <c r="O821" s="296"/>
      <c r="P821" s="296"/>
      <c r="Q821" s="296"/>
      <c r="R821" s="296"/>
      <c r="S821" s="296"/>
      <c r="T821" s="296"/>
      <c r="U821" s="296"/>
      <c r="V821" s="296"/>
      <c r="W821" s="297"/>
      <c r="X821" s="296"/>
      <c r="Y821" s="296"/>
      <c r="Z821" s="296"/>
      <c r="AA821" s="296"/>
      <c r="AB821" s="296"/>
      <c r="AC821" s="296"/>
      <c r="AD821" s="296"/>
      <c r="AE821" s="296"/>
      <c r="AF821" s="296"/>
      <c r="AG821" s="296"/>
      <c r="AH821" s="296"/>
      <c r="AI821" s="296"/>
      <c r="AJ821" s="296"/>
      <c r="AK821" s="296"/>
      <c r="AL821" s="296"/>
      <c r="AM821" s="296"/>
      <c r="AN821" s="34" t="s">
        <v>2869</v>
      </c>
      <c r="AO821" s="35" t="s">
        <v>2869</v>
      </c>
      <c r="AP821" s="36"/>
      <c r="AQ821" s="37"/>
      <c r="AR821" s="37"/>
      <c r="AS821" s="50"/>
      <c r="AT821" s="39" t="b">
        <v>0</v>
      </c>
      <c r="AU821" s="51" t="b">
        <v>0</v>
      </c>
      <c r="AV821" s="51" t="b">
        <v>0</v>
      </c>
      <c r="AW821" s="40"/>
    </row>
    <row r="822">
      <c r="A822" s="41"/>
      <c r="B822" s="280" t="s">
        <v>2869</v>
      </c>
      <c r="C822" s="296"/>
      <c r="D822" s="296"/>
      <c r="E822" s="296"/>
      <c r="F822" s="296"/>
      <c r="G822" s="296"/>
      <c r="H822" s="296"/>
      <c r="I822" s="296"/>
      <c r="J822" s="296"/>
      <c r="K822" s="296"/>
      <c r="L822" s="296"/>
      <c r="M822" s="296"/>
      <c r="N822" s="296"/>
      <c r="O822" s="296"/>
      <c r="P822" s="296"/>
      <c r="Q822" s="296"/>
      <c r="R822" s="296"/>
      <c r="S822" s="296"/>
      <c r="T822" s="296"/>
      <c r="U822" s="296"/>
      <c r="V822" s="296"/>
      <c r="W822" s="297"/>
      <c r="X822" s="296"/>
      <c r="Y822" s="296"/>
      <c r="Z822" s="296"/>
      <c r="AA822" s="296"/>
      <c r="AB822" s="296"/>
      <c r="AC822" s="296"/>
      <c r="AD822" s="296"/>
      <c r="AE822" s="296"/>
      <c r="AF822" s="296"/>
      <c r="AG822" s="296"/>
      <c r="AH822" s="296"/>
      <c r="AI822" s="296"/>
      <c r="AJ822" s="296"/>
      <c r="AK822" s="296"/>
      <c r="AL822" s="296"/>
      <c r="AM822" s="296"/>
      <c r="AN822" s="34" t="s">
        <v>2869</v>
      </c>
      <c r="AO822" s="35" t="s">
        <v>2869</v>
      </c>
      <c r="AP822" s="36"/>
      <c r="AQ822" s="37"/>
      <c r="AR822" s="37"/>
      <c r="AS822" s="50"/>
      <c r="AT822" s="39" t="b">
        <v>0</v>
      </c>
      <c r="AU822" s="51" t="b">
        <v>0</v>
      </c>
      <c r="AV822" s="51" t="b">
        <v>0</v>
      </c>
      <c r="AW822" s="40"/>
    </row>
    <row r="823">
      <c r="A823" s="41"/>
      <c r="B823" s="280" t="s">
        <v>2869</v>
      </c>
      <c r="C823" s="296"/>
      <c r="D823" s="296"/>
      <c r="E823" s="296"/>
      <c r="F823" s="296"/>
      <c r="G823" s="296"/>
      <c r="H823" s="296"/>
      <c r="I823" s="296"/>
      <c r="J823" s="296"/>
      <c r="K823" s="296"/>
      <c r="L823" s="296"/>
      <c r="M823" s="296"/>
      <c r="N823" s="296"/>
      <c r="O823" s="296"/>
      <c r="P823" s="296"/>
      <c r="Q823" s="296"/>
      <c r="R823" s="296"/>
      <c r="S823" s="296"/>
      <c r="T823" s="296"/>
      <c r="U823" s="296"/>
      <c r="V823" s="296"/>
      <c r="W823" s="297"/>
      <c r="X823" s="296"/>
      <c r="Y823" s="296"/>
      <c r="Z823" s="296"/>
      <c r="AA823" s="296"/>
      <c r="AB823" s="296"/>
      <c r="AC823" s="296"/>
      <c r="AD823" s="296"/>
      <c r="AE823" s="296"/>
      <c r="AF823" s="296"/>
      <c r="AG823" s="296"/>
      <c r="AH823" s="296"/>
      <c r="AI823" s="296"/>
      <c r="AJ823" s="296"/>
      <c r="AK823" s="296"/>
      <c r="AL823" s="296"/>
      <c r="AM823" s="296"/>
      <c r="AN823" s="34" t="s">
        <v>2869</v>
      </c>
      <c r="AO823" s="35" t="s">
        <v>2869</v>
      </c>
      <c r="AP823" s="36"/>
      <c r="AQ823" s="37"/>
      <c r="AR823" s="37"/>
      <c r="AS823" s="50"/>
      <c r="AT823" s="39" t="b">
        <v>0</v>
      </c>
      <c r="AU823" s="51" t="b">
        <v>0</v>
      </c>
      <c r="AV823" s="51" t="b">
        <v>0</v>
      </c>
      <c r="AW823" s="40"/>
    </row>
    <row r="824">
      <c r="A824" s="41"/>
      <c r="B824" s="280" t="s">
        <v>2869</v>
      </c>
      <c r="C824" s="296"/>
      <c r="D824" s="296"/>
      <c r="E824" s="296"/>
      <c r="F824" s="296"/>
      <c r="G824" s="296"/>
      <c r="H824" s="296"/>
      <c r="I824" s="296"/>
      <c r="J824" s="296"/>
      <c r="K824" s="296"/>
      <c r="L824" s="296"/>
      <c r="M824" s="296"/>
      <c r="N824" s="296"/>
      <c r="O824" s="296"/>
      <c r="P824" s="296"/>
      <c r="Q824" s="296"/>
      <c r="R824" s="296"/>
      <c r="S824" s="296"/>
      <c r="T824" s="296"/>
      <c r="U824" s="296"/>
      <c r="V824" s="296"/>
      <c r="W824" s="297"/>
      <c r="X824" s="296"/>
      <c r="Y824" s="296"/>
      <c r="Z824" s="296"/>
      <c r="AA824" s="296"/>
      <c r="AB824" s="296"/>
      <c r="AC824" s="296"/>
      <c r="AD824" s="296"/>
      <c r="AE824" s="296"/>
      <c r="AF824" s="296"/>
      <c r="AG824" s="296"/>
      <c r="AH824" s="296"/>
      <c r="AI824" s="296"/>
      <c r="AJ824" s="296"/>
      <c r="AK824" s="296"/>
      <c r="AL824" s="296"/>
      <c r="AM824" s="296"/>
      <c r="AN824" s="34" t="s">
        <v>2869</v>
      </c>
      <c r="AO824" s="35" t="s">
        <v>2869</v>
      </c>
      <c r="AP824" s="36"/>
      <c r="AQ824" s="37"/>
      <c r="AR824" s="37"/>
      <c r="AS824" s="50"/>
      <c r="AT824" s="39" t="b">
        <v>0</v>
      </c>
      <c r="AU824" s="51" t="b">
        <v>0</v>
      </c>
      <c r="AV824" s="51" t="b">
        <v>0</v>
      </c>
      <c r="AW824" s="40"/>
    </row>
    <row r="825">
      <c r="A825" s="41"/>
      <c r="B825" s="280" t="s">
        <v>2869</v>
      </c>
      <c r="C825" s="296"/>
      <c r="D825" s="296"/>
      <c r="E825" s="296"/>
      <c r="F825" s="296"/>
      <c r="G825" s="296"/>
      <c r="H825" s="296"/>
      <c r="I825" s="296"/>
      <c r="J825" s="296"/>
      <c r="K825" s="296"/>
      <c r="L825" s="296"/>
      <c r="M825" s="296"/>
      <c r="N825" s="296"/>
      <c r="O825" s="296"/>
      <c r="P825" s="296"/>
      <c r="Q825" s="296"/>
      <c r="R825" s="296"/>
      <c r="S825" s="296"/>
      <c r="T825" s="296"/>
      <c r="U825" s="296"/>
      <c r="V825" s="296"/>
      <c r="W825" s="297"/>
      <c r="X825" s="296"/>
      <c r="Y825" s="296"/>
      <c r="Z825" s="296"/>
      <c r="AA825" s="296"/>
      <c r="AB825" s="296"/>
      <c r="AC825" s="296"/>
      <c r="AD825" s="296"/>
      <c r="AE825" s="296"/>
      <c r="AF825" s="296"/>
      <c r="AG825" s="296"/>
      <c r="AH825" s="296"/>
      <c r="AI825" s="296"/>
      <c r="AJ825" s="296"/>
      <c r="AK825" s="296"/>
      <c r="AL825" s="296"/>
      <c r="AM825" s="296"/>
      <c r="AN825" s="34" t="s">
        <v>2869</v>
      </c>
      <c r="AO825" s="35" t="s">
        <v>2869</v>
      </c>
      <c r="AP825" s="36"/>
      <c r="AQ825" s="37"/>
      <c r="AR825" s="37"/>
      <c r="AS825" s="50"/>
      <c r="AT825" s="39" t="b">
        <v>0</v>
      </c>
      <c r="AU825" s="51" t="b">
        <v>0</v>
      </c>
      <c r="AV825" s="51" t="b">
        <v>0</v>
      </c>
      <c r="AW825" s="40"/>
    </row>
    <row r="826">
      <c r="A826" s="41"/>
      <c r="B826" s="280" t="s">
        <v>2869</v>
      </c>
      <c r="C826" s="296"/>
      <c r="D826" s="296"/>
      <c r="E826" s="296"/>
      <c r="F826" s="296"/>
      <c r="G826" s="296"/>
      <c r="H826" s="296"/>
      <c r="I826" s="296"/>
      <c r="J826" s="296"/>
      <c r="K826" s="296"/>
      <c r="L826" s="296"/>
      <c r="M826" s="296"/>
      <c r="N826" s="296"/>
      <c r="O826" s="296"/>
      <c r="P826" s="296"/>
      <c r="Q826" s="296"/>
      <c r="R826" s="296"/>
      <c r="S826" s="296"/>
      <c r="T826" s="296"/>
      <c r="U826" s="296"/>
      <c r="V826" s="296"/>
      <c r="W826" s="297"/>
      <c r="X826" s="296"/>
      <c r="Y826" s="296"/>
      <c r="Z826" s="296"/>
      <c r="AA826" s="296"/>
      <c r="AB826" s="296"/>
      <c r="AC826" s="296"/>
      <c r="AD826" s="296"/>
      <c r="AE826" s="296"/>
      <c r="AF826" s="296"/>
      <c r="AG826" s="296"/>
      <c r="AH826" s="296"/>
      <c r="AI826" s="296"/>
      <c r="AJ826" s="296"/>
      <c r="AK826" s="296"/>
      <c r="AL826" s="296"/>
      <c r="AM826" s="296"/>
      <c r="AN826" s="34" t="s">
        <v>2869</v>
      </c>
      <c r="AO826" s="35" t="s">
        <v>2869</v>
      </c>
      <c r="AP826" s="36"/>
      <c r="AQ826" s="37"/>
      <c r="AR826" s="37"/>
      <c r="AS826" s="50"/>
      <c r="AT826" s="39" t="b">
        <v>0</v>
      </c>
      <c r="AU826" s="51" t="b">
        <v>0</v>
      </c>
      <c r="AV826" s="51" t="b">
        <v>0</v>
      </c>
      <c r="AW826" s="40"/>
    </row>
    <row r="827">
      <c r="A827" s="41"/>
      <c r="B827" s="280" t="s">
        <v>2869</v>
      </c>
      <c r="C827" s="296"/>
      <c r="D827" s="296"/>
      <c r="E827" s="296"/>
      <c r="F827" s="296"/>
      <c r="G827" s="296"/>
      <c r="H827" s="296"/>
      <c r="I827" s="296"/>
      <c r="J827" s="296"/>
      <c r="K827" s="296"/>
      <c r="L827" s="296"/>
      <c r="M827" s="296"/>
      <c r="N827" s="296"/>
      <c r="O827" s="296"/>
      <c r="P827" s="296"/>
      <c r="Q827" s="296"/>
      <c r="R827" s="296"/>
      <c r="S827" s="296"/>
      <c r="T827" s="296"/>
      <c r="U827" s="296"/>
      <c r="V827" s="296"/>
      <c r="W827" s="297"/>
      <c r="X827" s="296"/>
      <c r="Y827" s="296"/>
      <c r="Z827" s="296"/>
      <c r="AA827" s="296"/>
      <c r="AB827" s="296"/>
      <c r="AC827" s="296"/>
      <c r="AD827" s="296"/>
      <c r="AE827" s="296"/>
      <c r="AF827" s="296"/>
      <c r="AG827" s="296"/>
      <c r="AH827" s="296"/>
      <c r="AI827" s="296"/>
      <c r="AJ827" s="296"/>
      <c r="AK827" s="296"/>
      <c r="AL827" s="296"/>
      <c r="AM827" s="296"/>
      <c r="AN827" s="34" t="s">
        <v>2869</v>
      </c>
      <c r="AO827" s="35" t="s">
        <v>2869</v>
      </c>
      <c r="AP827" s="36"/>
      <c r="AQ827" s="37"/>
      <c r="AR827" s="37"/>
      <c r="AS827" s="50"/>
      <c r="AT827" s="39" t="b">
        <v>0</v>
      </c>
      <c r="AU827" s="51" t="b">
        <v>0</v>
      </c>
      <c r="AV827" s="51" t="b">
        <v>0</v>
      </c>
      <c r="AW827" s="40"/>
    </row>
    <row r="828">
      <c r="A828" s="41"/>
      <c r="B828" s="280" t="s">
        <v>2869</v>
      </c>
      <c r="C828" s="296"/>
      <c r="D828" s="296"/>
      <c r="E828" s="296"/>
      <c r="F828" s="296"/>
      <c r="G828" s="296"/>
      <c r="H828" s="296"/>
      <c r="I828" s="296"/>
      <c r="J828" s="296"/>
      <c r="K828" s="296"/>
      <c r="L828" s="296"/>
      <c r="M828" s="296"/>
      <c r="N828" s="296"/>
      <c r="O828" s="296"/>
      <c r="P828" s="296"/>
      <c r="Q828" s="296"/>
      <c r="R828" s="296"/>
      <c r="S828" s="296"/>
      <c r="T828" s="296"/>
      <c r="U828" s="296"/>
      <c r="V828" s="296"/>
      <c r="W828" s="297"/>
      <c r="X828" s="296"/>
      <c r="Y828" s="296"/>
      <c r="Z828" s="296"/>
      <c r="AA828" s="296"/>
      <c r="AB828" s="296"/>
      <c r="AC828" s="296"/>
      <c r="AD828" s="296"/>
      <c r="AE828" s="296"/>
      <c r="AF828" s="296"/>
      <c r="AG828" s="296"/>
      <c r="AH828" s="296"/>
      <c r="AI828" s="296"/>
      <c r="AJ828" s="296"/>
      <c r="AK828" s="296"/>
      <c r="AL828" s="296"/>
      <c r="AM828" s="296"/>
      <c r="AN828" s="34" t="s">
        <v>2869</v>
      </c>
      <c r="AO828" s="35" t="s">
        <v>2869</v>
      </c>
      <c r="AP828" s="36"/>
      <c r="AQ828" s="37"/>
      <c r="AR828" s="37"/>
      <c r="AS828" s="50"/>
      <c r="AT828" s="39" t="b">
        <v>0</v>
      </c>
      <c r="AU828" s="51" t="b">
        <v>0</v>
      </c>
      <c r="AV828" s="51" t="b">
        <v>0</v>
      </c>
      <c r="AW828" s="40"/>
    </row>
    <row r="829">
      <c r="A829" s="41"/>
      <c r="B829" s="280" t="s">
        <v>2869</v>
      </c>
      <c r="C829" s="296"/>
      <c r="D829" s="296"/>
      <c r="E829" s="296"/>
      <c r="F829" s="296"/>
      <c r="G829" s="296"/>
      <c r="H829" s="296"/>
      <c r="I829" s="296"/>
      <c r="J829" s="296"/>
      <c r="K829" s="296"/>
      <c r="L829" s="296"/>
      <c r="M829" s="296"/>
      <c r="N829" s="296"/>
      <c r="O829" s="296"/>
      <c r="P829" s="296"/>
      <c r="Q829" s="296"/>
      <c r="R829" s="296"/>
      <c r="S829" s="296"/>
      <c r="T829" s="296"/>
      <c r="U829" s="296"/>
      <c r="V829" s="296"/>
      <c r="W829" s="297"/>
      <c r="X829" s="296"/>
      <c r="Y829" s="296"/>
      <c r="Z829" s="296"/>
      <c r="AA829" s="296"/>
      <c r="AB829" s="296"/>
      <c r="AC829" s="296"/>
      <c r="AD829" s="296"/>
      <c r="AE829" s="296"/>
      <c r="AF829" s="296"/>
      <c r="AG829" s="296"/>
      <c r="AH829" s="296"/>
      <c r="AI829" s="296"/>
      <c r="AJ829" s="296"/>
      <c r="AK829" s="296"/>
      <c r="AL829" s="296"/>
      <c r="AM829" s="296"/>
      <c r="AN829" s="34" t="s">
        <v>2869</v>
      </c>
      <c r="AO829" s="35" t="s">
        <v>2869</v>
      </c>
      <c r="AP829" s="36"/>
      <c r="AQ829" s="37"/>
      <c r="AR829" s="37"/>
      <c r="AS829" s="50"/>
      <c r="AT829" s="39" t="b">
        <v>0</v>
      </c>
      <c r="AU829" s="51" t="b">
        <v>0</v>
      </c>
      <c r="AV829" s="51" t="b">
        <v>0</v>
      </c>
      <c r="AW829" s="40"/>
    </row>
    <row r="830">
      <c r="A830" s="41"/>
      <c r="B830" s="280" t="s">
        <v>2869</v>
      </c>
      <c r="C830" s="296"/>
      <c r="D830" s="296"/>
      <c r="E830" s="296"/>
      <c r="F830" s="296"/>
      <c r="G830" s="296"/>
      <c r="H830" s="296"/>
      <c r="I830" s="296"/>
      <c r="J830" s="296"/>
      <c r="K830" s="296"/>
      <c r="L830" s="296"/>
      <c r="M830" s="296"/>
      <c r="N830" s="296"/>
      <c r="O830" s="296"/>
      <c r="P830" s="296"/>
      <c r="Q830" s="296"/>
      <c r="R830" s="296"/>
      <c r="S830" s="296"/>
      <c r="T830" s="296"/>
      <c r="U830" s="296"/>
      <c r="V830" s="296"/>
      <c r="W830" s="297"/>
      <c r="X830" s="296"/>
      <c r="Y830" s="296"/>
      <c r="Z830" s="296"/>
      <c r="AA830" s="296"/>
      <c r="AB830" s="296"/>
      <c r="AC830" s="296"/>
      <c r="AD830" s="296"/>
      <c r="AE830" s="296"/>
      <c r="AF830" s="296"/>
      <c r="AG830" s="296"/>
      <c r="AH830" s="296"/>
      <c r="AI830" s="296"/>
      <c r="AJ830" s="296"/>
      <c r="AK830" s="296"/>
      <c r="AL830" s="296"/>
      <c r="AM830" s="296"/>
      <c r="AN830" s="34" t="s">
        <v>2869</v>
      </c>
      <c r="AO830" s="35" t="s">
        <v>2869</v>
      </c>
      <c r="AP830" s="36"/>
      <c r="AQ830" s="37"/>
      <c r="AR830" s="37"/>
      <c r="AS830" s="50"/>
      <c r="AT830" s="39" t="b">
        <v>0</v>
      </c>
      <c r="AU830" s="51" t="b">
        <v>0</v>
      </c>
      <c r="AV830" s="51" t="b">
        <v>0</v>
      </c>
      <c r="AW830" s="40"/>
    </row>
    <row r="831">
      <c r="A831" s="41"/>
      <c r="B831" s="280" t="s">
        <v>2869</v>
      </c>
      <c r="C831" s="296"/>
      <c r="D831" s="296"/>
      <c r="E831" s="296"/>
      <c r="F831" s="296"/>
      <c r="G831" s="296"/>
      <c r="H831" s="296"/>
      <c r="I831" s="296"/>
      <c r="J831" s="296"/>
      <c r="K831" s="296"/>
      <c r="L831" s="296"/>
      <c r="M831" s="296"/>
      <c r="N831" s="296"/>
      <c r="O831" s="296"/>
      <c r="P831" s="296"/>
      <c r="Q831" s="296"/>
      <c r="R831" s="296"/>
      <c r="S831" s="296"/>
      <c r="T831" s="296"/>
      <c r="U831" s="296"/>
      <c r="V831" s="296"/>
      <c r="W831" s="297"/>
      <c r="X831" s="296"/>
      <c r="Y831" s="296"/>
      <c r="Z831" s="296"/>
      <c r="AA831" s="296"/>
      <c r="AB831" s="296"/>
      <c r="AC831" s="296"/>
      <c r="AD831" s="296"/>
      <c r="AE831" s="296"/>
      <c r="AF831" s="296"/>
      <c r="AG831" s="296"/>
      <c r="AH831" s="296"/>
      <c r="AI831" s="296"/>
      <c r="AJ831" s="296"/>
      <c r="AK831" s="296"/>
      <c r="AL831" s="296"/>
      <c r="AM831" s="296"/>
      <c r="AN831" s="34" t="s">
        <v>2869</v>
      </c>
      <c r="AO831" s="35" t="s">
        <v>2869</v>
      </c>
      <c r="AP831" s="36"/>
      <c r="AQ831" s="37"/>
      <c r="AR831" s="37"/>
      <c r="AS831" s="50"/>
      <c r="AT831" s="39" t="b">
        <v>0</v>
      </c>
      <c r="AU831" s="51" t="b">
        <v>0</v>
      </c>
      <c r="AV831" s="51" t="b">
        <v>0</v>
      </c>
      <c r="AW831" s="40"/>
    </row>
    <row r="832">
      <c r="A832" s="41"/>
      <c r="B832" s="280" t="s">
        <v>2869</v>
      </c>
      <c r="C832" s="296"/>
      <c r="D832" s="296"/>
      <c r="E832" s="296"/>
      <c r="F832" s="296"/>
      <c r="G832" s="296"/>
      <c r="H832" s="296"/>
      <c r="I832" s="296"/>
      <c r="J832" s="296"/>
      <c r="K832" s="296"/>
      <c r="L832" s="296"/>
      <c r="M832" s="296"/>
      <c r="N832" s="296"/>
      <c r="O832" s="296"/>
      <c r="P832" s="296"/>
      <c r="Q832" s="296"/>
      <c r="R832" s="296"/>
      <c r="S832" s="296"/>
      <c r="T832" s="296"/>
      <c r="U832" s="296"/>
      <c r="V832" s="296"/>
      <c r="W832" s="297"/>
      <c r="X832" s="296"/>
      <c r="Y832" s="296"/>
      <c r="Z832" s="296"/>
      <c r="AA832" s="296"/>
      <c r="AB832" s="296"/>
      <c r="AC832" s="296"/>
      <c r="AD832" s="296"/>
      <c r="AE832" s="296"/>
      <c r="AF832" s="296"/>
      <c r="AG832" s="296"/>
      <c r="AH832" s="296"/>
      <c r="AI832" s="296"/>
      <c r="AJ832" s="296"/>
      <c r="AK832" s="296"/>
      <c r="AL832" s="296"/>
      <c r="AM832" s="296"/>
      <c r="AN832" s="34" t="s">
        <v>2869</v>
      </c>
      <c r="AO832" s="35" t="s">
        <v>2869</v>
      </c>
      <c r="AP832" s="36"/>
      <c r="AQ832" s="37"/>
      <c r="AR832" s="37"/>
      <c r="AS832" s="50"/>
      <c r="AT832" s="39" t="b">
        <v>0</v>
      </c>
      <c r="AU832" s="51" t="b">
        <v>0</v>
      </c>
      <c r="AV832" s="51" t="b">
        <v>0</v>
      </c>
      <c r="AW832" s="40"/>
    </row>
    <row r="833">
      <c r="A833" s="41"/>
      <c r="B833" s="280" t="s">
        <v>2869</v>
      </c>
      <c r="C833" s="296"/>
      <c r="D833" s="296"/>
      <c r="E833" s="296"/>
      <c r="F833" s="296"/>
      <c r="G833" s="296"/>
      <c r="H833" s="296"/>
      <c r="I833" s="296"/>
      <c r="J833" s="296"/>
      <c r="K833" s="296"/>
      <c r="L833" s="296"/>
      <c r="M833" s="296"/>
      <c r="N833" s="296"/>
      <c r="O833" s="296"/>
      <c r="P833" s="296"/>
      <c r="Q833" s="296"/>
      <c r="R833" s="296"/>
      <c r="S833" s="296"/>
      <c r="T833" s="296"/>
      <c r="U833" s="296"/>
      <c r="V833" s="296"/>
      <c r="W833" s="297"/>
      <c r="X833" s="296"/>
      <c r="Y833" s="296"/>
      <c r="Z833" s="296"/>
      <c r="AA833" s="296"/>
      <c r="AB833" s="296"/>
      <c r="AC833" s="296"/>
      <c r="AD833" s="296"/>
      <c r="AE833" s="296"/>
      <c r="AF833" s="296"/>
      <c r="AG833" s="296"/>
      <c r="AH833" s="296"/>
      <c r="AI833" s="296"/>
      <c r="AJ833" s="296"/>
      <c r="AK833" s="296"/>
      <c r="AL833" s="296"/>
      <c r="AM833" s="296"/>
      <c r="AN833" s="34" t="s">
        <v>2869</v>
      </c>
      <c r="AO833" s="35" t="s">
        <v>2869</v>
      </c>
      <c r="AP833" s="36"/>
      <c r="AQ833" s="37"/>
      <c r="AR833" s="37"/>
      <c r="AS833" s="50"/>
      <c r="AT833" s="39" t="b">
        <v>0</v>
      </c>
      <c r="AU833" s="51" t="b">
        <v>0</v>
      </c>
      <c r="AV833" s="51" t="b">
        <v>0</v>
      </c>
      <c r="AW833" s="40"/>
    </row>
    <row r="834">
      <c r="A834" s="41"/>
      <c r="B834" s="280" t="s">
        <v>2869</v>
      </c>
      <c r="C834" s="296"/>
      <c r="D834" s="296"/>
      <c r="E834" s="296"/>
      <c r="F834" s="296"/>
      <c r="G834" s="296"/>
      <c r="H834" s="296"/>
      <c r="I834" s="296"/>
      <c r="J834" s="296"/>
      <c r="K834" s="296"/>
      <c r="L834" s="296"/>
      <c r="M834" s="296"/>
      <c r="N834" s="296"/>
      <c r="O834" s="296"/>
      <c r="P834" s="296"/>
      <c r="Q834" s="296"/>
      <c r="R834" s="296"/>
      <c r="S834" s="296"/>
      <c r="T834" s="296"/>
      <c r="U834" s="296"/>
      <c r="V834" s="296"/>
      <c r="W834" s="297"/>
      <c r="X834" s="296"/>
      <c r="Y834" s="296"/>
      <c r="Z834" s="296"/>
      <c r="AA834" s="296"/>
      <c r="AB834" s="296"/>
      <c r="AC834" s="296"/>
      <c r="AD834" s="296"/>
      <c r="AE834" s="296"/>
      <c r="AF834" s="296"/>
      <c r="AG834" s="296"/>
      <c r="AH834" s="296"/>
      <c r="AI834" s="296"/>
      <c r="AJ834" s="296"/>
      <c r="AK834" s="296"/>
      <c r="AL834" s="296"/>
      <c r="AM834" s="296"/>
      <c r="AN834" s="34" t="s">
        <v>2869</v>
      </c>
      <c r="AO834" s="35" t="s">
        <v>2869</v>
      </c>
      <c r="AP834" s="36"/>
      <c r="AQ834" s="37"/>
      <c r="AR834" s="37"/>
      <c r="AS834" s="50"/>
      <c r="AT834" s="39" t="b">
        <v>0</v>
      </c>
      <c r="AU834" s="51" t="b">
        <v>0</v>
      </c>
      <c r="AV834" s="51" t="b">
        <v>0</v>
      </c>
      <c r="AW834" s="40"/>
    </row>
    <row r="835">
      <c r="A835" s="41"/>
      <c r="B835" s="280" t="s">
        <v>2869</v>
      </c>
      <c r="C835" s="296"/>
      <c r="D835" s="296"/>
      <c r="E835" s="296"/>
      <c r="F835" s="296"/>
      <c r="G835" s="296"/>
      <c r="H835" s="296"/>
      <c r="I835" s="296"/>
      <c r="J835" s="296"/>
      <c r="K835" s="296"/>
      <c r="L835" s="296"/>
      <c r="M835" s="296"/>
      <c r="N835" s="296"/>
      <c r="O835" s="296"/>
      <c r="P835" s="296"/>
      <c r="Q835" s="296"/>
      <c r="R835" s="296"/>
      <c r="S835" s="296"/>
      <c r="T835" s="296"/>
      <c r="U835" s="296"/>
      <c r="V835" s="296"/>
      <c r="W835" s="297"/>
      <c r="X835" s="296"/>
      <c r="Y835" s="296"/>
      <c r="Z835" s="296"/>
      <c r="AA835" s="296"/>
      <c r="AB835" s="296"/>
      <c r="AC835" s="296"/>
      <c r="AD835" s="296"/>
      <c r="AE835" s="296"/>
      <c r="AF835" s="296"/>
      <c r="AG835" s="296"/>
      <c r="AH835" s="296"/>
      <c r="AI835" s="296"/>
      <c r="AJ835" s="296"/>
      <c r="AK835" s="296"/>
      <c r="AL835" s="296"/>
      <c r="AM835" s="296"/>
      <c r="AN835" s="34" t="s">
        <v>2869</v>
      </c>
      <c r="AO835" s="35" t="s">
        <v>2869</v>
      </c>
      <c r="AP835" s="36"/>
      <c r="AQ835" s="37"/>
      <c r="AR835" s="37"/>
      <c r="AS835" s="50"/>
      <c r="AT835" s="39" t="b">
        <v>0</v>
      </c>
      <c r="AU835" s="51" t="b">
        <v>0</v>
      </c>
      <c r="AV835" s="51" t="b">
        <v>0</v>
      </c>
      <c r="AW835" s="40"/>
    </row>
    <row r="836">
      <c r="A836" s="41"/>
      <c r="B836" s="280" t="s">
        <v>2869</v>
      </c>
      <c r="C836" s="296"/>
      <c r="D836" s="296"/>
      <c r="E836" s="296"/>
      <c r="F836" s="296"/>
      <c r="G836" s="296"/>
      <c r="H836" s="296"/>
      <c r="I836" s="296"/>
      <c r="J836" s="296"/>
      <c r="K836" s="296"/>
      <c r="L836" s="296"/>
      <c r="M836" s="296"/>
      <c r="N836" s="296"/>
      <c r="O836" s="296"/>
      <c r="P836" s="296"/>
      <c r="Q836" s="296"/>
      <c r="R836" s="296"/>
      <c r="S836" s="296"/>
      <c r="T836" s="296"/>
      <c r="U836" s="296"/>
      <c r="V836" s="296"/>
      <c r="W836" s="297"/>
      <c r="X836" s="296"/>
      <c r="Y836" s="296"/>
      <c r="Z836" s="296"/>
      <c r="AA836" s="296"/>
      <c r="AB836" s="296"/>
      <c r="AC836" s="296"/>
      <c r="AD836" s="296"/>
      <c r="AE836" s="296"/>
      <c r="AF836" s="296"/>
      <c r="AG836" s="296"/>
      <c r="AH836" s="296"/>
      <c r="AI836" s="296"/>
      <c r="AJ836" s="296"/>
      <c r="AK836" s="296"/>
      <c r="AL836" s="296"/>
      <c r="AM836" s="296"/>
      <c r="AN836" s="34" t="s">
        <v>2869</v>
      </c>
      <c r="AO836" s="35" t="s">
        <v>2869</v>
      </c>
      <c r="AP836" s="36"/>
      <c r="AQ836" s="37"/>
      <c r="AR836" s="37"/>
      <c r="AS836" s="50"/>
      <c r="AT836" s="39" t="b">
        <v>0</v>
      </c>
      <c r="AU836" s="51" t="b">
        <v>0</v>
      </c>
      <c r="AV836" s="51" t="b">
        <v>0</v>
      </c>
      <c r="AW836" s="40"/>
    </row>
    <row r="837">
      <c r="A837" s="41"/>
      <c r="B837" s="280" t="s">
        <v>2869</v>
      </c>
      <c r="C837" s="296"/>
      <c r="D837" s="296"/>
      <c r="E837" s="296"/>
      <c r="F837" s="296"/>
      <c r="G837" s="296"/>
      <c r="H837" s="296"/>
      <c r="I837" s="296"/>
      <c r="J837" s="296"/>
      <c r="K837" s="296"/>
      <c r="L837" s="296"/>
      <c r="M837" s="296"/>
      <c r="N837" s="296"/>
      <c r="O837" s="296"/>
      <c r="P837" s="296"/>
      <c r="Q837" s="296"/>
      <c r="R837" s="296"/>
      <c r="S837" s="296"/>
      <c r="T837" s="296"/>
      <c r="U837" s="296"/>
      <c r="V837" s="296"/>
      <c r="W837" s="297"/>
      <c r="X837" s="296"/>
      <c r="Y837" s="296"/>
      <c r="Z837" s="296"/>
      <c r="AA837" s="296"/>
      <c r="AB837" s="296"/>
      <c r="AC837" s="296"/>
      <c r="AD837" s="296"/>
      <c r="AE837" s="296"/>
      <c r="AF837" s="296"/>
      <c r="AG837" s="296"/>
      <c r="AH837" s="296"/>
      <c r="AI837" s="296"/>
      <c r="AJ837" s="296"/>
      <c r="AK837" s="296"/>
      <c r="AL837" s="296"/>
      <c r="AM837" s="296"/>
      <c r="AN837" s="34" t="s">
        <v>2869</v>
      </c>
      <c r="AO837" s="35" t="s">
        <v>2869</v>
      </c>
      <c r="AP837" s="36"/>
      <c r="AQ837" s="37"/>
      <c r="AR837" s="37"/>
      <c r="AS837" s="50"/>
      <c r="AT837" s="39" t="b">
        <v>0</v>
      </c>
      <c r="AU837" s="51" t="b">
        <v>0</v>
      </c>
      <c r="AV837" s="51" t="b">
        <v>0</v>
      </c>
      <c r="AW837" s="40"/>
    </row>
    <row r="838">
      <c r="A838" s="41"/>
      <c r="B838" s="280" t="s">
        <v>2869</v>
      </c>
      <c r="C838" s="296"/>
      <c r="D838" s="296"/>
      <c r="E838" s="296"/>
      <c r="F838" s="296"/>
      <c r="G838" s="296"/>
      <c r="H838" s="296"/>
      <c r="I838" s="296"/>
      <c r="J838" s="296"/>
      <c r="K838" s="296"/>
      <c r="L838" s="296"/>
      <c r="M838" s="296"/>
      <c r="N838" s="296"/>
      <c r="O838" s="296"/>
      <c r="P838" s="296"/>
      <c r="Q838" s="296"/>
      <c r="R838" s="296"/>
      <c r="S838" s="296"/>
      <c r="T838" s="296"/>
      <c r="U838" s="296"/>
      <c r="V838" s="296"/>
      <c r="W838" s="297"/>
      <c r="X838" s="296"/>
      <c r="Y838" s="296"/>
      <c r="Z838" s="296"/>
      <c r="AA838" s="296"/>
      <c r="AB838" s="296"/>
      <c r="AC838" s="296"/>
      <c r="AD838" s="296"/>
      <c r="AE838" s="296"/>
      <c r="AF838" s="296"/>
      <c r="AG838" s="296"/>
      <c r="AH838" s="296"/>
      <c r="AI838" s="296"/>
      <c r="AJ838" s="296"/>
      <c r="AK838" s="296"/>
      <c r="AL838" s="296"/>
      <c r="AM838" s="296"/>
      <c r="AN838" s="34" t="s">
        <v>2869</v>
      </c>
      <c r="AO838" s="35" t="s">
        <v>2869</v>
      </c>
      <c r="AP838" s="36"/>
      <c r="AQ838" s="37"/>
      <c r="AR838" s="37"/>
      <c r="AS838" s="50"/>
      <c r="AT838" s="39" t="b">
        <v>0</v>
      </c>
      <c r="AU838" s="51" t="b">
        <v>0</v>
      </c>
      <c r="AV838" s="51" t="b">
        <v>0</v>
      </c>
      <c r="AW838" s="40"/>
    </row>
    <row r="839">
      <c r="A839" s="41"/>
      <c r="B839" s="280" t="s">
        <v>2869</v>
      </c>
      <c r="C839" s="296"/>
      <c r="D839" s="296"/>
      <c r="E839" s="296"/>
      <c r="F839" s="296"/>
      <c r="G839" s="296"/>
      <c r="H839" s="296"/>
      <c r="I839" s="296"/>
      <c r="J839" s="296"/>
      <c r="K839" s="296"/>
      <c r="L839" s="296"/>
      <c r="M839" s="296"/>
      <c r="N839" s="296"/>
      <c r="O839" s="296"/>
      <c r="P839" s="296"/>
      <c r="Q839" s="296"/>
      <c r="R839" s="296"/>
      <c r="S839" s="296"/>
      <c r="T839" s="296"/>
      <c r="U839" s="296"/>
      <c r="V839" s="296"/>
      <c r="W839" s="297"/>
      <c r="X839" s="296"/>
      <c r="Y839" s="296"/>
      <c r="Z839" s="296"/>
      <c r="AA839" s="296"/>
      <c r="AB839" s="296"/>
      <c r="AC839" s="296"/>
      <c r="AD839" s="296"/>
      <c r="AE839" s="296"/>
      <c r="AF839" s="296"/>
      <c r="AG839" s="296"/>
      <c r="AH839" s="296"/>
      <c r="AI839" s="296"/>
      <c r="AJ839" s="296"/>
      <c r="AK839" s="296"/>
      <c r="AL839" s="296"/>
      <c r="AM839" s="296"/>
      <c r="AN839" s="34" t="s">
        <v>2869</v>
      </c>
      <c r="AO839" s="35" t="s">
        <v>2869</v>
      </c>
      <c r="AP839" s="36"/>
      <c r="AQ839" s="37"/>
      <c r="AR839" s="37"/>
      <c r="AS839" s="50"/>
      <c r="AT839" s="39" t="b">
        <v>0</v>
      </c>
      <c r="AU839" s="51" t="b">
        <v>0</v>
      </c>
      <c r="AV839" s="51" t="b">
        <v>0</v>
      </c>
      <c r="AW839" s="40"/>
    </row>
    <row r="840">
      <c r="A840" s="41"/>
      <c r="B840" s="280" t="s">
        <v>2869</v>
      </c>
      <c r="C840" s="296"/>
      <c r="D840" s="296"/>
      <c r="E840" s="296"/>
      <c r="F840" s="296"/>
      <c r="G840" s="296"/>
      <c r="H840" s="296"/>
      <c r="I840" s="296"/>
      <c r="J840" s="296"/>
      <c r="K840" s="296"/>
      <c r="L840" s="296"/>
      <c r="M840" s="296"/>
      <c r="N840" s="296"/>
      <c r="O840" s="296"/>
      <c r="P840" s="296"/>
      <c r="Q840" s="296"/>
      <c r="R840" s="296"/>
      <c r="S840" s="296"/>
      <c r="T840" s="296"/>
      <c r="U840" s="296"/>
      <c r="V840" s="296"/>
      <c r="W840" s="297"/>
      <c r="X840" s="296"/>
      <c r="Y840" s="296"/>
      <c r="Z840" s="296"/>
      <c r="AA840" s="296"/>
      <c r="AB840" s="296"/>
      <c r="AC840" s="296"/>
      <c r="AD840" s="296"/>
      <c r="AE840" s="296"/>
      <c r="AF840" s="296"/>
      <c r="AG840" s="296"/>
      <c r="AH840" s="296"/>
      <c r="AI840" s="296"/>
      <c r="AJ840" s="296"/>
      <c r="AK840" s="296"/>
      <c r="AL840" s="296"/>
      <c r="AM840" s="296"/>
      <c r="AN840" s="34" t="s">
        <v>2869</v>
      </c>
      <c r="AO840" s="35" t="s">
        <v>2869</v>
      </c>
      <c r="AP840" s="36"/>
      <c r="AQ840" s="37"/>
      <c r="AR840" s="37"/>
      <c r="AS840" s="50"/>
      <c r="AT840" s="39" t="b">
        <v>0</v>
      </c>
      <c r="AU840" s="51" t="b">
        <v>0</v>
      </c>
      <c r="AV840" s="51" t="b">
        <v>0</v>
      </c>
      <c r="AW840" s="40"/>
    </row>
    <row r="841">
      <c r="A841" s="41"/>
      <c r="B841" s="280" t="s">
        <v>2869</v>
      </c>
      <c r="C841" s="296"/>
      <c r="D841" s="296"/>
      <c r="E841" s="296"/>
      <c r="F841" s="296"/>
      <c r="G841" s="296"/>
      <c r="H841" s="296"/>
      <c r="I841" s="296"/>
      <c r="J841" s="296"/>
      <c r="K841" s="296"/>
      <c r="L841" s="296"/>
      <c r="M841" s="296"/>
      <c r="N841" s="296"/>
      <c r="O841" s="296"/>
      <c r="P841" s="296"/>
      <c r="Q841" s="296"/>
      <c r="R841" s="296"/>
      <c r="S841" s="296"/>
      <c r="T841" s="296"/>
      <c r="U841" s="296"/>
      <c r="V841" s="296"/>
      <c r="W841" s="297"/>
      <c r="X841" s="296"/>
      <c r="Y841" s="296"/>
      <c r="Z841" s="296"/>
      <c r="AA841" s="296"/>
      <c r="AB841" s="296"/>
      <c r="AC841" s="296"/>
      <c r="AD841" s="296"/>
      <c r="AE841" s="296"/>
      <c r="AF841" s="296"/>
      <c r="AG841" s="296"/>
      <c r="AH841" s="296"/>
      <c r="AI841" s="296"/>
      <c r="AJ841" s="296"/>
      <c r="AK841" s="296"/>
      <c r="AL841" s="296"/>
      <c r="AM841" s="296"/>
      <c r="AN841" s="34" t="s">
        <v>2869</v>
      </c>
      <c r="AO841" s="35" t="s">
        <v>2869</v>
      </c>
      <c r="AP841" s="36"/>
      <c r="AQ841" s="37"/>
      <c r="AR841" s="37"/>
      <c r="AS841" s="50"/>
      <c r="AT841" s="39" t="b">
        <v>0</v>
      </c>
      <c r="AU841" s="51" t="b">
        <v>0</v>
      </c>
      <c r="AV841" s="51" t="b">
        <v>0</v>
      </c>
      <c r="AW841" s="40"/>
    </row>
    <row r="842">
      <c r="A842" s="41"/>
      <c r="B842" s="280" t="s">
        <v>2869</v>
      </c>
      <c r="C842" s="296"/>
      <c r="D842" s="296"/>
      <c r="E842" s="296"/>
      <c r="F842" s="296"/>
      <c r="G842" s="296"/>
      <c r="H842" s="296"/>
      <c r="I842" s="296"/>
      <c r="J842" s="296"/>
      <c r="K842" s="296"/>
      <c r="L842" s="296"/>
      <c r="M842" s="296"/>
      <c r="N842" s="296"/>
      <c r="O842" s="296"/>
      <c r="P842" s="296"/>
      <c r="Q842" s="296"/>
      <c r="R842" s="296"/>
      <c r="S842" s="296"/>
      <c r="T842" s="296"/>
      <c r="U842" s="296"/>
      <c r="V842" s="296"/>
      <c r="W842" s="297"/>
      <c r="X842" s="296"/>
      <c r="Y842" s="296"/>
      <c r="Z842" s="296"/>
      <c r="AA842" s="296"/>
      <c r="AB842" s="296"/>
      <c r="AC842" s="296"/>
      <c r="AD842" s="296"/>
      <c r="AE842" s="296"/>
      <c r="AF842" s="296"/>
      <c r="AG842" s="296"/>
      <c r="AH842" s="296"/>
      <c r="AI842" s="296"/>
      <c r="AJ842" s="296"/>
      <c r="AK842" s="296"/>
      <c r="AL842" s="296"/>
      <c r="AM842" s="296"/>
      <c r="AN842" s="34" t="s">
        <v>2869</v>
      </c>
      <c r="AO842" s="35" t="s">
        <v>2869</v>
      </c>
      <c r="AP842" s="36"/>
      <c r="AQ842" s="37"/>
      <c r="AR842" s="37"/>
      <c r="AS842" s="50"/>
      <c r="AT842" s="39" t="b">
        <v>0</v>
      </c>
      <c r="AU842" s="51" t="b">
        <v>0</v>
      </c>
      <c r="AV842" s="51" t="b">
        <v>0</v>
      </c>
      <c r="AW842" s="40"/>
    </row>
    <row r="843">
      <c r="A843" s="41"/>
      <c r="B843" s="280" t="s">
        <v>2869</v>
      </c>
      <c r="C843" s="296"/>
      <c r="D843" s="296"/>
      <c r="E843" s="296"/>
      <c r="F843" s="296"/>
      <c r="G843" s="296"/>
      <c r="H843" s="296"/>
      <c r="I843" s="296"/>
      <c r="J843" s="296"/>
      <c r="K843" s="296"/>
      <c r="L843" s="296"/>
      <c r="M843" s="296"/>
      <c r="N843" s="296"/>
      <c r="O843" s="296"/>
      <c r="P843" s="296"/>
      <c r="Q843" s="296"/>
      <c r="R843" s="296"/>
      <c r="S843" s="296"/>
      <c r="T843" s="296"/>
      <c r="U843" s="296"/>
      <c r="V843" s="296"/>
      <c r="W843" s="297"/>
      <c r="X843" s="296"/>
      <c r="Y843" s="296"/>
      <c r="Z843" s="296"/>
      <c r="AA843" s="296"/>
      <c r="AB843" s="296"/>
      <c r="AC843" s="296"/>
      <c r="AD843" s="296"/>
      <c r="AE843" s="296"/>
      <c r="AF843" s="296"/>
      <c r="AG843" s="296"/>
      <c r="AH843" s="296"/>
      <c r="AI843" s="296"/>
      <c r="AJ843" s="296"/>
      <c r="AK843" s="296"/>
      <c r="AL843" s="296"/>
      <c r="AM843" s="296"/>
      <c r="AN843" s="34" t="s">
        <v>2869</v>
      </c>
      <c r="AO843" s="35" t="s">
        <v>2869</v>
      </c>
      <c r="AP843" s="36"/>
      <c r="AQ843" s="37"/>
      <c r="AR843" s="37"/>
      <c r="AS843" s="50"/>
      <c r="AT843" s="39" t="b">
        <v>0</v>
      </c>
      <c r="AU843" s="51" t="b">
        <v>0</v>
      </c>
      <c r="AV843" s="51" t="b">
        <v>0</v>
      </c>
      <c r="AW843" s="40"/>
    </row>
    <row r="844">
      <c r="A844" s="41"/>
      <c r="B844" s="280" t="s">
        <v>2869</v>
      </c>
      <c r="C844" s="296"/>
      <c r="D844" s="296"/>
      <c r="E844" s="296"/>
      <c r="F844" s="296"/>
      <c r="G844" s="296"/>
      <c r="H844" s="296"/>
      <c r="I844" s="296"/>
      <c r="J844" s="296"/>
      <c r="K844" s="296"/>
      <c r="L844" s="296"/>
      <c r="M844" s="296"/>
      <c r="N844" s="296"/>
      <c r="O844" s="296"/>
      <c r="P844" s="296"/>
      <c r="Q844" s="296"/>
      <c r="R844" s="296"/>
      <c r="S844" s="296"/>
      <c r="T844" s="296"/>
      <c r="U844" s="296"/>
      <c r="V844" s="296"/>
      <c r="W844" s="297"/>
      <c r="X844" s="296"/>
      <c r="Y844" s="296"/>
      <c r="Z844" s="296"/>
      <c r="AA844" s="296"/>
      <c r="AB844" s="296"/>
      <c r="AC844" s="296"/>
      <c r="AD844" s="296"/>
      <c r="AE844" s="296"/>
      <c r="AF844" s="296"/>
      <c r="AG844" s="296"/>
      <c r="AH844" s="296"/>
      <c r="AI844" s="296"/>
      <c r="AJ844" s="296"/>
      <c r="AK844" s="296"/>
      <c r="AL844" s="296"/>
      <c r="AM844" s="296"/>
      <c r="AN844" s="34" t="s">
        <v>2869</v>
      </c>
      <c r="AO844" s="35" t="s">
        <v>2869</v>
      </c>
      <c r="AP844" s="36"/>
      <c r="AQ844" s="37"/>
      <c r="AR844" s="37"/>
      <c r="AS844" s="50"/>
      <c r="AT844" s="39" t="b">
        <v>0</v>
      </c>
      <c r="AU844" s="51" t="b">
        <v>0</v>
      </c>
      <c r="AV844" s="51" t="b">
        <v>0</v>
      </c>
      <c r="AW844" s="40"/>
    </row>
    <row r="845">
      <c r="A845" s="41"/>
      <c r="B845" s="280" t="s">
        <v>2869</v>
      </c>
      <c r="C845" s="296"/>
      <c r="D845" s="296"/>
      <c r="E845" s="296"/>
      <c r="F845" s="296"/>
      <c r="G845" s="296"/>
      <c r="H845" s="296"/>
      <c r="I845" s="296"/>
      <c r="J845" s="296"/>
      <c r="K845" s="296"/>
      <c r="L845" s="296"/>
      <c r="M845" s="296"/>
      <c r="N845" s="296"/>
      <c r="O845" s="296"/>
      <c r="P845" s="296"/>
      <c r="Q845" s="296"/>
      <c r="R845" s="296"/>
      <c r="S845" s="296"/>
      <c r="T845" s="296"/>
      <c r="U845" s="296"/>
      <c r="V845" s="296"/>
      <c r="W845" s="297"/>
      <c r="X845" s="296"/>
      <c r="Y845" s="296"/>
      <c r="Z845" s="296"/>
      <c r="AA845" s="296"/>
      <c r="AB845" s="296"/>
      <c r="AC845" s="296"/>
      <c r="AD845" s="296"/>
      <c r="AE845" s="296"/>
      <c r="AF845" s="296"/>
      <c r="AG845" s="296"/>
      <c r="AH845" s="296"/>
      <c r="AI845" s="296"/>
      <c r="AJ845" s="296"/>
      <c r="AK845" s="296"/>
      <c r="AL845" s="296"/>
      <c r="AM845" s="296"/>
      <c r="AN845" s="34" t="s">
        <v>2869</v>
      </c>
      <c r="AO845" s="35" t="s">
        <v>2869</v>
      </c>
      <c r="AP845" s="36"/>
      <c r="AQ845" s="37"/>
      <c r="AR845" s="37"/>
      <c r="AS845" s="50"/>
      <c r="AT845" s="39" t="b">
        <v>0</v>
      </c>
      <c r="AU845" s="51" t="b">
        <v>0</v>
      </c>
      <c r="AV845" s="51" t="b">
        <v>0</v>
      </c>
      <c r="AW845" s="40"/>
    </row>
    <row r="846">
      <c r="A846" s="41"/>
      <c r="B846" s="280" t="s">
        <v>2869</v>
      </c>
      <c r="C846" s="296"/>
      <c r="D846" s="296"/>
      <c r="E846" s="296"/>
      <c r="F846" s="296"/>
      <c r="G846" s="296"/>
      <c r="H846" s="296"/>
      <c r="I846" s="296"/>
      <c r="J846" s="296"/>
      <c r="K846" s="296"/>
      <c r="L846" s="296"/>
      <c r="M846" s="296"/>
      <c r="N846" s="296"/>
      <c r="O846" s="296"/>
      <c r="P846" s="296"/>
      <c r="Q846" s="296"/>
      <c r="R846" s="296"/>
      <c r="S846" s="296"/>
      <c r="T846" s="296"/>
      <c r="U846" s="296"/>
      <c r="V846" s="296"/>
      <c r="W846" s="297"/>
      <c r="X846" s="296"/>
      <c r="Y846" s="296"/>
      <c r="Z846" s="296"/>
      <c r="AA846" s="296"/>
      <c r="AB846" s="296"/>
      <c r="AC846" s="296"/>
      <c r="AD846" s="296"/>
      <c r="AE846" s="296"/>
      <c r="AF846" s="296"/>
      <c r="AG846" s="296"/>
      <c r="AH846" s="296"/>
      <c r="AI846" s="296"/>
      <c r="AJ846" s="296"/>
      <c r="AK846" s="296"/>
      <c r="AL846" s="296"/>
      <c r="AM846" s="296"/>
      <c r="AN846" s="34" t="s">
        <v>2869</v>
      </c>
      <c r="AO846" s="35" t="s">
        <v>2869</v>
      </c>
      <c r="AP846" s="36"/>
      <c r="AQ846" s="37"/>
      <c r="AR846" s="37"/>
      <c r="AS846" s="50"/>
      <c r="AT846" s="39" t="b">
        <v>0</v>
      </c>
      <c r="AU846" s="51" t="b">
        <v>0</v>
      </c>
      <c r="AV846" s="51" t="b">
        <v>0</v>
      </c>
      <c r="AW846" s="40"/>
    </row>
    <row r="847">
      <c r="A847" s="41"/>
      <c r="B847" s="280" t="s">
        <v>2869</v>
      </c>
      <c r="C847" s="296"/>
      <c r="D847" s="296"/>
      <c r="E847" s="296"/>
      <c r="F847" s="296"/>
      <c r="G847" s="296"/>
      <c r="H847" s="296"/>
      <c r="I847" s="296"/>
      <c r="J847" s="296"/>
      <c r="K847" s="296"/>
      <c r="L847" s="296"/>
      <c r="M847" s="296"/>
      <c r="N847" s="296"/>
      <c r="O847" s="296"/>
      <c r="P847" s="296"/>
      <c r="Q847" s="296"/>
      <c r="R847" s="296"/>
      <c r="S847" s="296"/>
      <c r="T847" s="296"/>
      <c r="U847" s="296"/>
      <c r="V847" s="296"/>
      <c r="W847" s="297"/>
      <c r="X847" s="296"/>
      <c r="Y847" s="296"/>
      <c r="Z847" s="296"/>
      <c r="AA847" s="296"/>
      <c r="AB847" s="296"/>
      <c r="AC847" s="296"/>
      <c r="AD847" s="296"/>
      <c r="AE847" s="296"/>
      <c r="AF847" s="296"/>
      <c r="AG847" s="296"/>
      <c r="AH847" s="296"/>
      <c r="AI847" s="296"/>
      <c r="AJ847" s="296"/>
      <c r="AK847" s="296"/>
      <c r="AL847" s="296"/>
      <c r="AM847" s="296"/>
      <c r="AN847" s="34" t="s">
        <v>2869</v>
      </c>
      <c r="AO847" s="35" t="s">
        <v>2869</v>
      </c>
      <c r="AP847" s="36"/>
      <c r="AQ847" s="37"/>
      <c r="AR847" s="37"/>
      <c r="AS847" s="50"/>
      <c r="AT847" s="39" t="b">
        <v>0</v>
      </c>
      <c r="AU847" s="51" t="b">
        <v>0</v>
      </c>
      <c r="AV847" s="51" t="b">
        <v>0</v>
      </c>
      <c r="AW847" s="40"/>
    </row>
    <row r="848">
      <c r="A848" s="41"/>
      <c r="B848" s="280" t="s">
        <v>2869</v>
      </c>
      <c r="C848" s="296"/>
      <c r="D848" s="296"/>
      <c r="E848" s="296"/>
      <c r="F848" s="296"/>
      <c r="G848" s="296"/>
      <c r="H848" s="296"/>
      <c r="I848" s="296"/>
      <c r="J848" s="296"/>
      <c r="K848" s="296"/>
      <c r="L848" s="296"/>
      <c r="M848" s="296"/>
      <c r="N848" s="296"/>
      <c r="O848" s="296"/>
      <c r="P848" s="296"/>
      <c r="Q848" s="296"/>
      <c r="R848" s="296"/>
      <c r="S848" s="296"/>
      <c r="T848" s="296"/>
      <c r="U848" s="296"/>
      <c r="V848" s="296"/>
      <c r="W848" s="297"/>
      <c r="X848" s="296"/>
      <c r="Y848" s="296"/>
      <c r="Z848" s="296"/>
      <c r="AA848" s="296"/>
      <c r="AB848" s="296"/>
      <c r="AC848" s="296"/>
      <c r="AD848" s="296"/>
      <c r="AE848" s="296"/>
      <c r="AF848" s="296"/>
      <c r="AG848" s="296"/>
      <c r="AH848" s="296"/>
      <c r="AI848" s="296"/>
      <c r="AJ848" s="296"/>
      <c r="AK848" s="296"/>
      <c r="AL848" s="296"/>
      <c r="AM848" s="296"/>
      <c r="AN848" s="34" t="s">
        <v>2869</v>
      </c>
      <c r="AO848" s="35" t="s">
        <v>2869</v>
      </c>
      <c r="AP848" s="36"/>
      <c r="AQ848" s="37"/>
      <c r="AR848" s="37"/>
      <c r="AS848" s="50"/>
      <c r="AT848" s="39" t="b">
        <v>0</v>
      </c>
      <c r="AU848" s="51" t="b">
        <v>0</v>
      </c>
      <c r="AV848" s="51" t="b">
        <v>0</v>
      </c>
      <c r="AW848" s="40"/>
    </row>
    <row r="849">
      <c r="A849" s="41"/>
      <c r="B849" s="280" t="s">
        <v>2869</v>
      </c>
      <c r="C849" s="296"/>
      <c r="D849" s="296"/>
      <c r="E849" s="296"/>
      <c r="F849" s="296"/>
      <c r="G849" s="296"/>
      <c r="H849" s="296"/>
      <c r="I849" s="296"/>
      <c r="J849" s="296"/>
      <c r="K849" s="296"/>
      <c r="L849" s="296"/>
      <c r="M849" s="296"/>
      <c r="N849" s="296"/>
      <c r="O849" s="296"/>
      <c r="P849" s="296"/>
      <c r="Q849" s="296"/>
      <c r="R849" s="296"/>
      <c r="S849" s="296"/>
      <c r="T849" s="296"/>
      <c r="U849" s="296"/>
      <c r="V849" s="296"/>
      <c r="W849" s="297"/>
      <c r="X849" s="296"/>
      <c r="Y849" s="296"/>
      <c r="Z849" s="296"/>
      <c r="AA849" s="296"/>
      <c r="AB849" s="296"/>
      <c r="AC849" s="296"/>
      <c r="AD849" s="296"/>
      <c r="AE849" s="296"/>
      <c r="AF849" s="296"/>
      <c r="AG849" s="296"/>
      <c r="AH849" s="296"/>
      <c r="AI849" s="296"/>
      <c r="AJ849" s="296"/>
      <c r="AK849" s="296"/>
      <c r="AL849" s="296"/>
      <c r="AM849" s="296"/>
      <c r="AN849" s="34" t="s">
        <v>2869</v>
      </c>
      <c r="AO849" s="35" t="s">
        <v>2869</v>
      </c>
      <c r="AP849" s="36"/>
      <c r="AQ849" s="37"/>
      <c r="AR849" s="37"/>
      <c r="AS849" s="50"/>
      <c r="AT849" s="39" t="b">
        <v>0</v>
      </c>
      <c r="AU849" s="51" t="b">
        <v>0</v>
      </c>
      <c r="AV849" s="51" t="b">
        <v>0</v>
      </c>
      <c r="AW849" s="40"/>
    </row>
    <row r="850">
      <c r="A850" s="41"/>
      <c r="B850" s="280" t="s">
        <v>2869</v>
      </c>
      <c r="C850" s="296"/>
      <c r="D850" s="296"/>
      <c r="E850" s="296"/>
      <c r="F850" s="296"/>
      <c r="G850" s="296"/>
      <c r="H850" s="296"/>
      <c r="I850" s="296"/>
      <c r="J850" s="296"/>
      <c r="K850" s="296"/>
      <c r="L850" s="296"/>
      <c r="M850" s="296"/>
      <c r="N850" s="296"/>
      <c r="O850" s="296"/>
      <c r="P850" s="296"/>
      <c r="Q850" s="296"/>
      <c r="R850" s="296"/>
      <c r="S850" s="296"/>
      <c r="T850" s="296"/>
      <c r="U850" s="296"/>
      <c r="V850" s="296"/>
      <c r="W850" s="297"/>
      <c r="X850" s="296"/>
      <c r="Y850" s="296"/>
      <c r="Z850" s="296"/>
      <c r="AA850" s="296"/>
      <c r="AB850" s="296"/>
      <c r="AC850" s="296"/>
      <c r="AD850" s="296"/>
      <c r="AE850" s="296"/>
      <c r="AF850" s="296"/>
      <c r="AG850" s="296"/>
      <c r="AH850" s="296"/>
      <c r="AI850" s="296"/>
      <c r="AJ850" s="296"/>
      <c r="AK850" s="296"/>
      <c r="AL850" s="296"/>
      <c r="AM850" s="296"/>
      <c r="AN850" s="34" t="s">
        <v>2869</v>
      </c>
      <c r="AO850" s="35" t="s">
        <v>2869</v>
      </c>
      <c r="AP850" s="36"/>
      <c r="AQ850" s="37"/>
      <c r="AR850" s="37"/>
      <c r="AS850" s="50"/>
      <c r="AT850" s="39" t="b">
        <v>0</v>
      </c>
      <c r="AU850" s="51" t="b">
        <v>0</v>
      </c>
      <c r="AV850" s="51" t="b">
        <v>0</v>
      </c>
      <c r="AW850" s="40"/>
    </row>
    <row r="851">
      <c r="A851" s="41"/>
      <c r="B851" s="280" t="s">
        <v>2869</v>
      </c>
      <c r="C851" s="296"/>
      <c r="D851" s="296"/>
      <c r="E851" s="296"/>
      <c r="F851" s="296"/>
      <c r="G851" s="296"/>
      <c r="H851" s="296"/>
      <c r="I851" s="296"/>
      <c r="J851" s="296"/>
      <c r="K851" s="296"/>
      <c r="L851" s="296"/>
      <c r="M851" s="296"/>
      <c r="N851" s="296"/>
      <c r="O851" s="296"/>
      <c r="P851" s="296"/>
      <c r="Q851" s="296"/>
      <c r="R851" s="296"/>
      <c r="S851" s="296"/>
      <c r="T851" s="296"/>
      <c r="U851" s="296"/>
      <c r="V851" s="296"/>
      <c r="W851" s="297"/>
      <c r="X851" s="296"/>
      <c r="Y851" s="296"/>
      <c r="Z851" s="296"/>
      <c r="AA851" s="296"/>
      <c r="AB851" s="296"/>
      <c r="AC851" s="296"/>
      <c r="AD851" s="296"/>
      <c r="AE851" s="296"/>
      <c r="AF851" s="296"/>
      <c r="AG851" s="296"/>
      <c r="AH851" s="296"/>
      <c r="AI851" s="296"/>
      <c r="AJ851" s="296"/>
      <c r="AK851" s="296"/>
      <c r="AL851" s="296"/>
      <c r="AM851" s="296"/>
      <c r="AN851" s="34" t="s">
        <v>2869</v>
      </c>
      <c r="AO851" s="35" t="s">
        <v>2869</v>
      </c>
      <c r="AP851" s="36"/>
      <c r="AQ851" s="37"/>
      <c r="AR851" s="37"/>
      <c r="AS851" s="50"/>
      <c r="AT851" s="39" t="b">
        <v>0</v>
      </c>
      <c r="AU851" s="51" t="b">
        <v>0</v>
      </c>
      <c r="AV851" s="51" t="b">
        <v>0</v>
      </c>
      <c r="AW851" s="40"/>
    </row>
    <row r="852">
      <c r="A852" s="41"/>
      <c r="B852" s="280" t="s">
        <v>2869</v>
      </c>
      <c r="C852" s="296"/>
      <c r="D852" s="296"/>
      <c r="E852" s="296"/>
      <c r="F852" s="296"/>
      <c r="G852" s="296"/>
      <c r="H852" s="296"/>
      <c r="I852" s="296"/>
      <c r="J852" s="296"/>
      <c r="K852" s="296"/>
      <c r="L852" s="296"/>
      <c r="M852" s="296"/>
      <c r="N852" s="296"/>
      <c r="O852" s="296"/>
      <c r="P852" s="296"/>
      <c r="Q852" s="296"/>
      <c r="R852" s="296"/>
      <c r="S852" s="296"/>
      <c r="T852" s="296"/>
      <c r="U852" s="296"/>
      <c r="V852" s="296"/>
      <c r="W852" s="297"/>
      <c r="X852" s="296"/>
      <c r="Y852" s="296"/>
      <c r="Z852" s="296"/>
      <c r="AA852" s="296"/>
      <c r="AB852" s="296"/>
      <c r="AC852" s="296"/>
      <c r="AD852" s="296"/>
      <c r="AE852" s="296"/>
      <c r="AF852" s="296"/>
      <c r="AG852" s="296"/>
      <c r="AH852" s="296"/>
      <c r="AI852" s="296"/>
      <c r="AJ852" s="296"/>
      <c r="AK852" s="296"/>
      <c r="AL852" s="296"/>
      <c r="AM852" s="296"/>
      <c r="AN852" s="34" t="s">
        <v>2869</v>
      </c>
      <c r="AO852" s="35" t="s">
        <v>2869</v>
      </c>
      <c r="AP852" s="36"/>
      <c r="AQ852" s="37"/>
      <c r="AR852" s="37"/>
      <c r="AS852" s="50"/>
      <c r="AT852" s="39" t="b">
        <v>0</v>
      </c>
      <c r="AU852" s="51" t="b">
        <v>0</v>
      </c>
      <c r="AV852" s="51" t="b">
        <v>0</v>
      </c>
      <c r="AW852" s="40"/>
    </row>
    <row r="853">
      <c r="A853" s="41"/>
      <c r="B853" s="280" t="s">
        <v>2869</v>
      </c>
      <c r="C853" s="296"/>
      <c r="D853" s="296"/>
      <c r="E853" s="296"/>
      <c r="F853" s="296"/>
      <c r="G853" s="296"/>
      <c r="H853" s="296"/>
      <c r="I853" s="296"/>
      <c r="J853" s="296"/>
      <c r="K853" s="296"/>
      <c r="L853" s="296"/>
      <c r="M853" s="296"/>
      <c r="N853" s="296"/>
      <c r="O853" s="296"/>
      <c r="P853" s="296"/>
      <c r="Q853" s="296"/>
      <c r="R853" s="296"/>
      <c r="S853" s="296"/>
      <c r="T853" s="296"/>
      <c r="U853" s="296"/>
      <c r="V853" s="296"/>
      <c r="W853" s="297"/>
      <c r="X853" s="296"/>
      <c r="Y853" s="296"/>
      <c r="Z853" s="296"/>
      <c r="AA853" s="296"/>
      <c r="AB853" s="296"/>
      <c r="AC853" s="296"/>
      <c r="AD853" s="296"/>
      <c r="AE853" s="296"/>
      <c r="AF853" s="296"/>
      <c r="AG853" s="296"/>
      <c r="AH853" s="296"/>
      <c r="AI853" s="296"/>
      <c r="AJ853" s="296"/>
      <c r="AK853" s="296"/>
      <c r="AL853" s="296"/>
      <c r="AM853" s="296"/>
      <c r="AN853" s="34" t="s">
        <v>2869</v>
      </c>
      <c r="AO853" s="35" t="s">
        <v>2869</v>
      </c>
      <c r="AP853" s="36"/>
      <c r="AQ853" s="37"/>
      <c r="AR853" s="37"/>
      <c r="AS853" s="50"/>
      <c r="AT853" s="39" t="b">
        <v>0</v>
      </c>
      <c r="AU853" s="51" t="b">
        <v>0</v>
      </c>
      <c r="AV853" s="51" t="b">
        <v>0</v>
      </c>
      <c r="AW853" s="40"/>
    </row>
    <row r="854">
      <c r="A854" s="41"/>
      <c r="B854" s="280" t="s">
        <v>2869</v>
      </c>
      <c r="C854" s="296"/>
      <c r="D854" s="296"/>
      <c r="E854" s="296"/>
      <c r="F854" s="296"/>
      <c r="G854" s="296"/>
      <c r="H854" s="296"/>
      <c r="I854" s="296"/>
      <c r="J854" s="296"/>
      <c r="K854" s="296"/>
      <c r="L854" s="296"/>
      <c r="M854" s="296"/>
      <c r="N854" s="296"/>
      <c r="O854" s="296"/>
      <c r="P854" s="296"/>
      <c r="Q854" s="296"/>
      <c r="R854" s="296"/>
      <c r="S854" s="296"/>
      <c r="T854" s="296"/>
      <c r="U854" s="296"/>
      <c r="V854" s="296"/>
      <c r="W854" s="297"/>
      <c r="X854" s="296"/>
      <c r="Y854" s="296"/>
      <c r="Z854" s="296"/>
      <c r="AA854" s="296"/>
      <c r="AB854" s="296"/>
      <c r="AC854" s="296"/>
      <c r="AD854" s="296"/>
      <c r="AE854" s="296"/>
      <c r="AF854" s="296"/>
      <c r="AG854" s="296"/>
      <c r="AH854" s="296"/>
      <c r="AI854" s="296"/>
      <c r="AJ854" s="296"/>
      <c r="AK854" s="296"/>
      <c r="AL854" s="296"/>
      <c r="AM854" s="296"/>
      <c r="AN854" s="34" t="s">
        <v>2869</v>
      </c>
      <c r="AO854" s="35" t="s">
        <v>2869</v>
      </c>
      <c r="AP854" s="36"/>
      <c r="AQ854" s="37"/>
      <c r="AR854" s="37"/>
      <c r="AS854" s="50"/>
      <c r="AT854" s="39" t="b">
        <v>0</v>
      </c>
      <c r="AU854" s="51" t="b">
        <v>0</v>
      </c>
      <c r="AV854" s="51" t="b">
        <v>0</v>
      </c>
      <c r="AW854" s="40"/>
    </row>
    <row r="855">
      <c r="A855" s="41"/>
      <c r="B855" s="280" t="s">
        <v>2869</v>
      </c>
      <c r="C855" s="296"/>
      <c r="D855" s="296"/>
      <c r="E855" s="296"/>
      <c r="F855" s="296"/>
      <c r="G855" s="296"/>
      <c r="H855" s="296"/>
      <c r="I855" s="296"/>
      <c r="J855" s="296"/>
      <c r="K855" s="296"/>
      <c r="L855" s="296"/>
      <c r="M855" s="296"/>
      <c r="N855" s="296"/>
      <c r="O855" s="296"/>
      <c r="P855" s="296"/>
      <c r="Q855" s="296"/>
      <c r="R855" s="296"/>
      <c r="S855" s="296"/>
      <c r="T855" s="296"/>
      <c r="U855" s="296"/>
      <c r="V855" s="296"/>
      <c r="W855" s="297"/>
      <c r="X855" s="296"/>
      <c r="Y855" s="296"/>
      <c r="Z855" s="296"/>
      <c r="AA855" s="296"/>
      <c r="AB855" s="296"/>
      <c r="AC855" s="296"/>
      <c r="AD855" s="296"/>
      <c r="AE855" s="296"/>
      <c r="AF855" s="296"/>
      <c r="AG855" s="296"/>
      <c r="AH855" s="296"/>
      <c r="AI855" s="296"/>
      <c r="AJ855" s="296"/>
      <c r="AK855" s="296"/>
      <c r="AL855" s="296"/>
      <c r="AM855" s="296"/>
      <c r="AN855" s="34" t="s">
        <v>2869</v>
      </c>
      <c r="AO855" s="35" t="s">
        <v>2869</v>
      </c>
      <c r="AP855" s="36"/>
      <c r="AQ855" s="37"/>
      <c r="AR855" s="37"/>
      <c r="AS855" s="50"/>
      <c r="AT855" s="39" t="b">
        <v>0</v>
      </c>
      <c r="AU855" s="51" t="b">
        <v>0</v>
      </c>
      <c r="AV855" s="51" t="b">
        <v>0</v>
      </c>
      <c r="AW855" s="40"/>
    </row>
    <row r="856">
      <c r="A856" s="41"/>
      <c r="B856" s="280" t="s">
        <v>2869</v>
      </c>
      <c r="C856" s="296"/>
      <c r="D856" s="296"/>
      <c r="E856" s="296"/>
      <c r="F856" s="296"/>
      <c r="G856" s="296"/>
      <c r="H856" s="296"/>
      <c r="I856" s="296"/>
      <c r="J856" s="296"/>
      <c r="K856" s="296"/>
      <c r="L856" s="296"/>
      <c r="M856" s="296"/>
      <c r="N856" s="296"/>
      <c r="O856" s="296"/>
      <c r="P856" s="296"/>
      <c r="Q856" s="296"/>
      <c r="R856" s="296"/>
      <c r="S856" s="296"/>
      <c r="T856" s="296"/>
      <c r="U856" s="296"/>
      <c r="V856" s="296"/>
      <c r="W856" s="297"/>
      <c r="X856" s="296"/>
      <c r="Y856" s="296"/>
      <c r="Z856" s="296"/>
      <c r="AA856" s="296"/>
      <c r="AB856" s="296"/>
      <c r="AC856" s="296"/>
      <c r="AD856" s="296"/>
      <c r="AE856" s="296"/>
      <c r="AF856" s="296"/>
      <c r="AG856" s="296"/>
      <c r="AH856" s="296"/>
      <c r="AI856" s="296"/>
      <c r="AJ856" s="296"/>
      <c r="AK856" s="296"/>
      <c r="AL856" s="296"/>
      <c r="AM856" s="296"/>
      <c r="AN856" s="34" t="s">
        <v>2869</v>
      </c>
      <c r="AO856" s="35" t="s">
        <v>2869</v>
      </c>
      <c r="AP856" s="36"/>
      <c r="AQ856" s="37"/>
      <c r="AR856" s="37"/>
      <c r="AS856" s="50"/>
      <c r="AT856" s="39" t="b">
        <v>0</v>
      </c>
      <c r="AU856" s="51" t="b">
        <v>0</v>
      </c>
      <c r="AV856" s="51" t="b">
        <v>0</v>
      </c>
      <c r="AW856" s="40"/>
    </row>
    <row r="857">
      <c r="A857" s="41"/>
      <c r="B857" s="280" t="s">
        <v>2869</v>
      </c>
      <c r="C857" s="296"/>
      <c r="D857" s="296"/>
      <c r="E857" s="296"/>
      <c r="F857" s="296"/>
      <c r="G857" s="296"/>
      <c r="H857" s="296"/>
      <c r="I857" s="296"/>
      <c r="J857" s="296"/>
      <c r="K857" s="296"/>
      <c r="L857" s="296"/>
      <c r="M857" s="296"/>
      <c r="N857" s="296"/>
      <c r="O857" s="296"/>
      <c r="P857" s="296"/>
      <c r="Q857" s="296"/>
      <c r="R857" s="296"/>
      <c r="S857" s="296"/>
      <c r="T857" s="296"/>
      <c r="U857" s="296"/>
      <c r="V857" s="296"/>
      <c r="W857" s="297"/>
      <c r="X857" s="296"/>
      <c r="Y857" s="296"/>
      <c r="Z857" s="296"/>
      <c r="AA857" s="296"/>
      <c r="AB857" s="296"/>
      <c r="AC857" s="296"/>
      <c r="AD857" s="296"/>
      <c r="AE857" s="296"/>
      <c r="AF857" s="296"/>
      <c r="AG857" s="296"/>
      <c r="AH857" s="296"/>
      <c r="AI857" s="296"/>
      <c r="AJ857" s="296"/>
      <c r="AK857" s="296"/>
      <c r="AL857" s="296"/>
      <c r="AM857" s="296"/>
      <c r="AN857" s="34" t="s">
        <v>2869</v>
      </c>
      <c r="AO857" s="35" t="s">
        <v>2869</v>
      </c>
      <c r="AP857" s="36"/>
      <c r="AQ857" s="37"/>
      <c r="AR857" s="37"/>
      <c r="AS857" s="50"/>
      <c r="AT857" s="39" t="b">
        <v>0</v>
      </c>
      <c r="AU857" s="51" t="b">
        <v>0</v>
      </c>
      <c r="AV857" s="51" t="b">
        <v>0</v>
      </c>
      <c r="AW857" s="40"/>
    </row>
    <row r="858">
      <c r="A858" s="41"/>
      <c r="B858" s="280" t="s">
        <v>2869</v>
      </c>
      <c r="C858" s="296"/>
      <c r="D858" s="296"/>
      <c r="E858" s="296"/>
      <c r="F858" s="296"/>
      <c r="G858" s="296"/>
      <c r="H858" s="296"/>
      <c r="I858" s="296"/>
      <c r="J858" s="296"/>
      <c r="K858" s="296"/>
      <c r="L858" s="296"/>
      <c r="M858" s="296"/>
      <c r="N858" s="296"/>
      <c r="O858" s="296"/>
      <c r="P858" s="296"/>
      <c r="Q858" s="296"/>
      <c r="R858" s="296"/>
      <c r="S858" s="296"/>
      <c r="T858" s="296"/>
      <c r="U858" s="296"/>
      <c r="V858" s="296"/>
      <c r="W858" s="297"/>
      <c r="X858" s="296"/>
      <c r="Y858" s="296"/>
      <c r="Z858" s="296"/>
      <c r="AA858" s="296"/>
      <c r="AB858" s="296"/>
      <c r="AC858" s="296"/>
      <c r="AD858" s="296"/>
      <c r="AE858" s="296"/>
      <c r="AF858" s="296"/>
      <c r="AG858" s="296"/>
      <c r="AH858" s="296"/>
      <c r="AI858" s="296"/>
      <c r="AJ858" s="296"/>
      <c r="AK858" s="296"/>
      <c r="AL858" s="296"/>
      <c r="AM858" s="296"/>
      <c r="AN858" s="34" t="s">
        <v>2869</v>
      </c>
      <c r="AO858" s="35" t="s">
        <v>2869</v>
      </c>
      <c r="AP858" s="36"/>
      <c r="AQ858" s="37"/>
      <c r="AR858" s="37"/>
      <c r="AS858" s="50"/>
      <c r="AT858" s="39" t="b">
        <v>0</v>
      </c>
      <c r="AU858" s="51" t="b">
        <v>0</v>
      </c>
      <c r="AV858" s="51" t="b">
        <v>0</v>
      </c>
      <c r="AW858" s="40"/>
    </row>
    <row r="859">
      <c r="A859" s="41"/>
      <c r="B859" s="280" t="s">
        <v>2869</v>
      </c>
      <c r="C859" s="296"/>
      <c r="D859" s="296"/>
      <c r="E859" s="296"/>
      <c r="F859" s="296"/>
      <c r="G859" s="296"/>
      <c r="H859" s="296"/>
      <c r="I859" s="296"/>
      <c r="J859" s="296"/>
      <c r="K859" s="296"/>
      <c r="L859" s="296"/>
      <c r="M859" s="296"/>
      <c r="N859" s="296"/>
      <c r="O859" s="296"/>
      <c r="P859" s="296"/>
      <c r="Q859" s="296"/>
      <c r="R859" s="296"/>
      <c r="S859" s="296"/>
      <c r="T859" s="296"/>
      <c r="U859" s="296"/>
      <c r="V859" s="296"/>
      <c r="W859" s="297"/>
      <c r="X859" s="296"/>
      <c r="Y859" s="296"/>
      <c r="Z859" s="296"/>
      <c r="AA859" s="296"/>
      <c r="AB859" s="296"/>
      <c r="AC859" s="296"/>
      <c r="AD859" s="296"/>
      <c r="AE859" s="296"/>
      <c r="AF859" s="296"/>
      <c r="AG859" s="296"/>
      <c r="AH859" s="296"/>
      <c r="AI859" s="296"/>
      <c r="AJ859" s="296"/>
      <c r="AK859" s="296"/>
      <c r="AL859" s="296"/>
      <c r="AM859" s="296"/>
      <c r="AN859" s="34" t="s">
        <v>2869</v>
      </c>
      <c r="AO859" s="35" t="s">
        <v>2869</v>
      </c>
      <c r="AP859" s="36"/>
      <c r="AQ859" s="37"/>
      <c r="AR859" s="37"/>
      <c r="AS859" s="50"/>
      <c r="AT859" s="39" t="b">
        <v>0</v>
      </c>
      <c r="AU859" s="51" t="b">
        <v>0</v>
      </c>
      <c r="AV859" s="51" t="b">
        <v>0</v>
      </c>
      <c r="AW859" s="40"/>
    </row>
    <row r="860">
      <c r="A860" s="41"/>
      <c r="B860" s="280" t="s">
        <v>2869</v>
      </c>
      <c r="C860" s="296"/>
      <c r="D860" s="296"/>
      <c r="E860" s="296"/>
      <c r="F860" s="296"/>
      <c r="G860" s="296"/>
      <c r="H860" s="296"/>
      <c r="I860" s="296"/>
      <c r="J860" s="296"/>
      <c r="K860" s="296"/>
      <c r="L860" s="296"/>
      <c r="M860" s="296"/>
      <c r="N860" s="296"/>
      <c r="O860" s="296"/>
      <c r="P860" s="296"/>
      <c r="Q860" s="296"/>
      <c r="R860" s="296"/>
      <c r="S860" s="296"/>
      <c r="T860" s="296"/>
      <c r="U860" s="296"/>
      <c r="V860" s="296"/>
      <c r="W860" s="297"/>
      <c r="X860" s="296"/>
      <c r="Y860" s="296"/>
      <c r="Z860" s="296"/>
      <c r="AA860" s="296"/>
      <c r="AB860" s="296"/>
      <c r="AC860" s="296"/>
      <c r="AD860" s="296"/>
      <c r="AE860" s="296"/>
      <c r="AF860" s="296"/>
      <c r="AG860" s="296"/>
      <c r="AH860" s="296"/>
      <c r="AI860" s="296"/>
      <c r="AJ860" s="296"/>
      <c r="AK860" s="296"/>
      <c r="AL860" s="296"/>
      <c r="AM860" s="296"/>
      <c r="AN860" s="34" t="s">
        <v>2869</v>
      </c>
      <c r="AO860" s="35" t="s">
        <v>2869</v>
      </c>
      <c r="AP860" s="36"/>
      <c r="AQ860" s="37"/>
      <c r="AR860" s="37"/>
      <c r="AS860" s="50"/>
      <c r="AT860" s="39" t="b">
        <v>0</v>
      </c>
      <c r="AU860" s="51" t="b">
        <v>0</v>
      </c>
      <c r="AV860" s="51" t="b">
        <v>0</v>
      </c>
      <c r="AW860" s="40"/>
    </row>
    <row r="861">
      <c r="A861" s="41"/>
      <c r="B861" s="280" t="s">
        <v>2869</v>
      </c>
      <c r="C861" s="296"/>
      <c r="D861" s="296"/>
      <c r="E861" s="296"/>
      <c r="F861" s="296"/>
      <c r="G861" s="296"/>
      <c r="H861" s="296"/>
      <c r="I861" s="296"/>
      <c r="J861" s="296"/>
      <c r="K861" s="296"/>
      <c r="L861" s="296"/>
      <c r="M861" s="296"/>
      <c r="N861" s="296"/>
      <c r="O861" s="296"/>
      <c r="P861" s="296"/>
      <c r="Q861" s="296"/>
      <c r="R861" s="296"/>
      <c r="S861" s="296"/>
      <c r="T861" s="296"/>
      <c r="U861" s="296"/>
      <c r="V861" s="296"/>
      <c r="W861" s="297"/>
      <c r="X861" s="296"/>
      <c r="Y861" s="296"/>
      <c r="Z861" s="296"/>
      <c r="AA861" s="296"/>
      <c r="AB861" s="296"/>
      <c r="AC861" s="296"/>
      <c r="AD861" s="296"/>
      <c r="AE861" s="296"/>
      <c r="AF861" s="296"/>
      <c r="AG861" s="296"/>
      <c r="AH861" s="296"/>
      <c r="AI861" s="296"/>
      <c r="AJ861" s="296"/>
      <c r="AK861" s="296"/>
      <c r="AL861" s="296"/>
      <c r="AM861" s="296"/>
      <c r="AN861" s="34" t="s">
        <v>2869</v>
      </c>
      <c r="AO861" s="35" t="s">
        <v>2869</v>
      </c>
      <c r="AP861" s="36"/>
      <c r="AQ861" s="37"/>
      <c r="AR861" s="37"/>
      <c r="AS861" s="50"/>
      <c r="AT861" s="39" t="b">
        <v>0</v>
      </c>
      <c r="AU861" s="51" t="b">
        <v>0</v>
      </c>
      <c r="AV861" s="51" t="b">
        <v>0</v>
      </c>
      <c r="AW861" s="40"/>
    </row>
    <row r="862">
      <c r="A862" s="41"/>
      <c r="B862" s="280" t="s">
        <v>2869</v>
      </c>
      <c r="C862" s="296"/>
      <c r="D862" s="296"/>
      <c r="E862" s="296"/>
      <c r="F862" s="296"/>
      <c r="G862" s="296"/>
      <c r="H862" s="296"/>
      <c r="I862" s="296"/>
      <c r="J862" s="296"/>
      <c r="K862" s="296"/>
      <c r="L862" s="296"/>
      <c r="M862" s="296"/>
      <c r="N862" s="296"/>
      <c r="O862" s="296"/>
      <c r="P862" s="296"/>
      <c r="Q862" s="296"/>
      <c r="R862" s="296"/>
      <c r="S862" s="296"/>
      <c r="T862" s="296"/>
      <c r="U862" s="296"/>
      <c r="V862" s="296"/>
      <c r="W862" s="297"/>
      <c r="X862" s="296"/>
      <c r="Y862" s="296"/>
      <c r="Z862" s="296"/>
      <c r="AA862" s="296"/>
      <c r="AB862" s="296"/>
      <c r="AC862" s="296"/>
      <c r="AD862" s="296"/>
      <c r="AE862" s="296"/>
      <c r="AF862" s="296"/>
      <c r="AG862" s="296"/>
      <c r="AH862" s="296"/>
      <c r="AI862" s="296"/>
      <c r="AJ862" s="296"/>
      <c r="AK862" s="296"/>
      <c r="AL862" s="296"/>
      <c r="AM862" s="296"/>
      <c r="AN862" s="34" t="s">
        <v>2869</v>
      </c>
      <c r="AO862" s="35" t="s">
        <v>2869</v>
      </c>
      <c r="AP862" s="36"/>
      <c r="AQ862" s="37"/>
      <c r="AR862" s="37"/>
      <c r="AS862" s="50"/>
      <c r="AT862" s="39" t="b">
        <v>0</v>
      </c>
      <c r="AU862" s="51" t="b">
        <v>0</v>
      </c>
      <c r="AV862" s="51" t="b">
        <v>0</v>
      </c>
      <c r="AW862" s="40"/>
    </row>
    <row r="863">
      <c r="A863" s="41"/>
      <c r="B863" s="280" t="s">
        <v>2869</v>
      </c>
      <c r="C863" s="296"/>
      <c r="D863" s="296"/>
      <c r="E863" s="296"/>
      <c r="F863" s="296"/>
      <c r="G863" s="296"/>
      <c r="H863" s="296"/>
      <c r="I863" s="296"/>
      <c r="J863" s="296"/>
      <c r="K863" s="296"/>
      <c r="L863" s="296"/>
      <c r="M863" s="296"/>
      <c r="N863" s="296"/>
      <c r="O863" s="296"/>
      <c r="P863" s="296"/>
      <c r="Q863" s="296"/>
      <c r="R863" s="296"/>
      <c r="S863" s="296"/>
      <c r="T863" s="296"/>
      <c r="U863" s="296"/>
      <c r="V863" s="296"/>
      <c r="W863" s="297"/>
      <c r="X863" s="296"/>
      <c r="Y863" s="296"/>
      <c r="Z863" s="296"/>
      <c r="AA863" s="296"/>
      <c r="AB863" s="296"/>
      <c r="AC863" s="296"/>
      <c r="AD863" s="296"/>
      <c r="AE863" s="296"/>
      <c r="AF863" s="296"/>
      <c r="AG863" s="296"/>
      <c r="AH863" s="296"/>
      <c r="AI863" s="296"/>
      <c r="AJ863" s="296"/>
      <c r="AK863" s="296"/>
      <c r="AL863" s="296"/>
      <c r="AM863" s="296"/>
      <c r="AN863" s="34" t="s">
        <v>2869</v>
      </c>
      <c r="AO863" s="35" t="s">
        <v>2869</v>
      </c>
      <c r="AP863" s="36"/>
      <c r="AQ863" s="37"/>
      <c r="AR863" s="37"/>
      <c r="AS863" s="50"/>
      <c r="AT863" s="39" t="b">
        <v>0</v>
      </c>
      <c r="AU863" s="51" t="b">
        <v>0</v>
      </c>
      <c r="AV863" s="51" t="b">
        <v>0</v>
      </c>
      <c r="AW863" s="40"/>
    </row>
    <row r="864">
      <c r="A864" s="41"/>
      <c r="B864" s="280" t="s">
        <v>2869</v>
      </c>
      <c r="C864" s="296"/>
      <c r="D864" s="296"/>
      <c r="E864" s="296"/>
      <c r="F864" s="296"/>
      <c r="G864" s="296"/>
      <c r="H864" s="296"/>
      <c r="I864" s="296"/>
      <c r="J864" s="296"/>
      <c r="K864" s="296"/>
      <c r="L864" s="296"/>
      <c r="M864" s="296"/>
      <c r="N864" s="296"/>
      <c r="O864" s="296"/>
      <c r="P864" s="296"/>
      <c r="Q864" s="296"/>
      <c r="R864" s="296"/>
      <c r="S864" s="296"/>
      <c r="T864" s="296"/>
      <c r="U864" s="296"/>
      <c r="V864" s="296"/>
      <c r="W864" s="297"/>
      <c r="X864" s="296"/>
      <c r="Y864" s="296"/>
      <c r="Z864" s="296"/>
      <c r="AA864" s="296"/>
      <c r="AB864" s="296"/>
      <c r="AC864" s="296"/>
      <c r="AD864" s="296"/>
      <c r="AE864" s="296"/>
      <c r="AF864" s="296"/>
      <c r="AG864" s="296"/>
      <c r="AH864" s="296"/>
      <c r="AI864" s="296"/>
      <c r="AJ864" s="296"/>
      <c r="AK864" s="296"/>
      <c r="AL864" s="296"/>
      <c r="AM864" s="296"/>
      <c r="AN864" s="34" t="s">
        <v>2869</v>
      </c>
      <c r="AO864" s="35" t="s">
        <v>2869</v>
      </c>
      <c r="AP864" s="36"/>
      <c r="AQ864" s="37"/>
      <c r="AR864" s="37"/>
      <c r="AS864" s="50"/>
      <c r="AT864" s="39" t="b">
        <v>0</v>
      </c>
      <c r="AU864" s="51" t="b">
        <v>0</v>
      </c>
      <c r="AV864" s="51" t="b">
        <v>0</v>
      </c>
      <c r="AW864" s="40"/>
    </row>
    <row r="865">
      <c r="A865" s="41"/>
      <c r="B865" s="280" t="s">
        <v>2869</v>
      </c>
      <c r="C865" s="296"/>
      <c r="D865" s="296"/>
      <c r="E865" s="296"/>
      <c r="F865" s="296"/>
      <c r="G865" s="296"/>
      <c r="H865" s="296"/>
      <c r="I865" s="296"/>
      <c r="J865" s="296"/>
      <c r="K865" s="296"/>
      <c r="L865" s="296"/>
      <c r="M865" s="296"/>
      <c r="N865" s="296"/>
      <c r="O865" s="296"/>
      <c r="P865" s="296"/>
      <c r="Q865" s="296"/>
      <c r="R865" s="296"/>
      <c r="S865" s="296"/>
      <c r="T865" s="296"/>
      <c r="U865" s="296"/>
      <c r="V865" s="296"/>
      <c r="W865" s="297"/>
      <c r="X865" s="296"/>
      <c r="Y865" s="296"/>
      <c r="Z865" s="296"/>
      <c r="AA865" s="296"/>
      <c r="AB865" s="296"/>
      <c r="AC865" s="296"/>
      <c r="AD865" s="296"/>
      <c r="AE865" s="296"/>
      <c r="AF865" s="296"/>
      <c r="AG865" s="296"/>
      <c r="AH865" s="296"/>
      <c r="AI865" s="296"/>
      <c r="AJ865" s="296"/>
      <c r="AK865" s="296"/>
      <c r="AL865" s="296"/>
      <c r="AM865" s="296"/>
      <c r="AN865" s="34" t="s">
        <v>2869</v>
      </c>
      <c r="AO865" s="35" t="s">
        <v>2869</v>
      </c>
      <c r="AP865" s="36"/>
      <c r="AQ865" s="37"/>
      <c r="AR865" s="37"/>
      <c r="AS865" s="50"/>
      <c r="AT865" s="39" t="b">
        <v>0</v>
      </c>
      <c r="AU865" s="51" t="b">
        <v>0</v>
      </c>
      <c r="AV865" s="51" t="b">
        <v>0</v>
      </c>
      <c r="AW865" s="40"/>
    </row>
    <row r="866">
      <c r="A866" s="41"/>
      <c r="B866" s="280" t="s">
        <v>2869</v>
      </c>
      <c r="C866" s="296"/>
      <c r="D866" s="296"/>
      <c r="E866" s="296"/>
      <c r="F866" s="296"/>
      <c r="G866" s="296"/>
      <c r="H866" s="296"/>
      <c r="I866" s="296"/>
      <c r="J866" s="296"/>
      <c r="K866" s="296"/>
      <c r="L866" s="296"/>
      <c r="M866" s="296"/>
      <c r="N866" s="296"/>
      <c r="O866" s="296"/>
      <c r="P866" s="296"/>
      <c r="Q866" s="296"/>
      <c r="R866" s="296"/>
      <c r="S866" s="296"/>
      <c r="T866" s="296"/>
      <c r="U866" s="296"/>
      <c r="V866" s="296"/>
      <c r="W866" s="297"/>
      <c r="X866" s="296"/>
      <c r="Y866" s="296"/>
      <c r="Z866" s="296"/>
      <c r="AA866" s="296"/>
      <c r="AB866" s="296"/>
      <c r="AC866" s="296"/>
      <c r="AD866" s="296"/>
      <c r="AE866" s="296"/>
      <c r="AF866" s="296"/>
      <c r="AG866" s="296"/>
      <c r="AH866" s="296"/>
      <c r="AI866" s="296"/>
      <c r="AJ866" s="296"/>
      <c r="AK866" s="296"/>
      <c r="AL866" s="296"/>
      <c r="AM866" s="296"/>
      <c r="AN866" s="34" t="s">
        <v>2869</v>
      </c>
      <c r="AO866" s="35" t="s">
        <v>2869</v>
      </c>
      <c r="AP866" s="36"/>
      <c r="AQ866" s="37"/>
      <c r="AR866" s="37"/>
      <c r="AS866" s="50"/>
      <c r="AT866" s="39" t="b">
        <v>0</v>
      </c>
      <c r="AU866" s="51" t="b">
        <v>0</v>
      </c>
      <c r="AV866" s="51" t="b">
        <v>0</v>
      </c>
      <c r="AW866" s="40"/>
    </row>
    <row r="867">
      <c r="A867" s="41"/>
      <c r="B867" s="280" t="s">
        <v>2869</v>
      </c>
      <c r="C867" s="296"/>
      <c r="D867" s="296"/>
      <c r="E867" s="296"/>
      <c r="F867" s="296"/>
      <c r="G867" s="296"/>
      <c r="H867" s="296"/>
      <c r="I867" s="296"/>
      <c r="J867" s="296"/>
      <c r="K867" s="296"/>
      <c r="L867" s="296"/>
      <c r="M867" s="296"/>
      <c r="N867" s="296"/>
      <c r="O867" s="296"/>
      <c r="P867" s="296"/>
      <c r="Q867" s="296"/>
      <c r="R867" s="296"/>
      <c r="S867" s="296"/>
      <c r="T867" s="296"/>
      <c r="U867" s="296"/>
      <c r="V867" s="296"/>
      <c r="W867" s="297"/>
      <c r="X867" s="296"/>
      <c r="Y867" s="296"/>
      <c r="Z867" s="296"/>
      <c r="AA867" s="296"/>
      <c r="AB867" s="296"/>
      <c r="AC867" s="296"/>
      <c r="AD867" s="296"/>
      <c r="AE867" s="296"/>
      <c r="AF867" s="296"/>
      <c r="AG867" s="296"/>
      <c r="AH867" s="296"/>
      <c r="AI867" s="296"/>
      <c r="AJ867" s="296"/>
      <c r="AK867" s="296"/>
      <c r="AL867" s="296"/>
      <c r="AM867" s="296"/>
      <c r="AN867" s="34" t="s">
        <v>2869</v>
      </c>
      <c r="AO867" s="35" t="s">
        <v>2869</v>
      </c>
      <c r="AP867" s="36"/>
      <c r="AQ867" s="37"/>
      <c r="AR867" s="37"/>
      <c r="AS867" s="50"/>
      <c r="AT867" s="39" t="b">
        <v>0</v>
      </c>
      <c r="AU867" s="51" t="b">
        <v>0</v>
      </c>
      <c r="AV867" s="51" t="b">
        <v>0</v>
      </c>
      <c r="AW867" s="40"/>
    </row>
    <row r="868">
      <c r="A868" s="41"/>
      <c r="B868" s="280" t="s">
        <v>2869</v>
      </c>
      <c r="C868" s="296"/>
      <c r="D868" s="296"/>
      <c r="E868" s="296"/>
      <c r="F868" s="296"/>
      <c r="G868" s="296"/>
      <c r="H868" s="296"/>
      <c r="I868" s="296"/>
      <c r="J868" s="296"/>
      <c r="K868" s="296"/>
      <c r="L868" s="296"/>
      <c r="M868" s="296"/>
      <c r="N868" s="296"/>
      <c r="O868" s="296"/>
      <c r="P868" s="296"/>
      <c r="Q868" s="296"/>
      <c r="R868" s="296"/>
      <c r="S868" s="296"/>
      <c r="T868" s="296"/>
      <c r="U868" s="296"/>
      <c r="V868" s="296"/>
      <c r="W868" s="297"/>
      <c r="X868" s="296"/>
      <c r="Y868" s="296"/>
      <c r="Z868" s="296"/>
      <c r="AA868" s="296"/>
      <c r="AB868" s="296"/>
      <c r="AC868" s="296"/>
      <c r="AD868" s="296"/>
      <c r="AE868" s="296"/>
      <c r="AF868" s="296"/>
      <c r="AG868" s="296"/>
      <c r="AH868" s="296"/>
      <c r="AI868" s="296"/>
      <c r="AJ868" s="296"/>
      <c r="AK868" s="296"/>
      <c r="AL868" s="296"/>
      <c r="AM868" s="296"/>
      <c r="AN868" s="34" t="s">
        <v>2869</v>
      </c>
      <c r="AO868" s="35" t="s">
        <v>2869</v>
      </c>
      <c r="AP868" s="36"/>
      <c r="AQ868" s="37"/>
      <c r="AR868" s="37"/>
      <c r="AS868" s="50"/>
      <c r="AT868" s="39" t="b">
        <v>0</v>
      </c>
      <c r="AU868" s="51" t="b">
        <v>0</v>
      </c>
      <c r="AV868" s="51" t="b">
        <v>0</v>
      </c>
      <c r="AW868" s="40"/>
    </row>
    <row r="869">
      <c r="A869" s="41"/>
      <c r="B869" s="280" t="s">
        <v>2869</v>
      </c>
      <c r="C869" s="296"/>
      <c r="D869" s="296"/>
      <c r="E869" s="296"/>
      <c r="F869" s="296"/>
      <c r="G869" s="296"/>
      <c r="H869" s="296"/>
      <c r="I869" s="296"/>
      <c r="J869" s="296"/>
      <c r="K869" s="296"/>
      <c r="L869" s="296"/>
      <c r="M869" s="296"/>
      <c r="N869" s="296"/>
      <c r="O869" s="296"/>
      <c r="P869" s="296"/>
      <c r="Q869" s="296"/>
      <c r="R869" s="296"/>
      <c r="S869" s="296"/>
      <c r="T869" s="296"/>
      <c r="U869" s="296"/>
      <c r="V869" s="296"/>
      <c r="W869" s="297"/>
      <c r="X869" s="296"/>
      <c r="Y869" s="296"/>
      <c r="Z869" s="296"/>
      <c r="AA869" s="296"/>
      <c r="AB869" s="296"/>
      <c r="AC869" s="296"/>
      <c r="AD869" s="296"/>
      <c r="AE869" s="296"/>
      <c r="AF869" s="296"/>
      <c r="AG869" s="296"/>
      <c r="AH869" s="296"/>
      <c r="AI869" s="296"/>
      <c r="AJ869" s="296"/>
      <c r="AK869" s="296"/>
      <c r="AL869" s="296"/>
      <c r="AM869" s="296"/>
      <c r="AN869" s="34" t="s">
        <v>2869</v>
      </c>
      <c r="AO869" s="35" t="s">
        <v>2869</v>
      </c>
      <c r="AP869" s="36"/>
      <c r="AQ869" s="37"/>
      <c r="AR869" s="37"/>
      <c r="AS869" s="50"/>
      <c r="AT869" s="39" t="b">
        <v>0</v>
      </c>
      <c r="AU869" s="51" t="b">
        <v>0</v>
      </c>
      <c r="AV869" s="51" t="b">
        <v>0</v>
      </c>
      <c r="AW869" s="40"/>
    </row>
    <row r="870">
      <c r="A870" s="41"/>
      <c r="B870" s="280" t="s">
        <v>2869</v>
      </c>
      <c r="C870" s="296"/>
      <c r="D870" s="296"/>
      <c r="E870" s="296"/>
      <c r="F870" s="296"/>
      <c r="G870" s="296"/>
      <c r="H870" s="296"/>
      <c r="I870" s="296"/>
      <c r="J870" s="296"/>
      <c r="K870" s="296"/>
      <c r="L870" s="296"/>
      <c r="M870" s="296"/>
      <c r="N870" s="296"/>
      <c r="O870" s="296"/>
      <c r="P870" s="296"/>
      <c r="Q870" s="296"/>
      <c r="R870" s="296"/>
      <c r="S870" s="296"/>
      <c r="T870" s="296"/>
      <c r="U870" s="296"/>
      <c r="V870" s="296"/>
      <c r="W870" s="297"/>
      <c r="X870" s="296"/>
      <c r="Y870" s="296"/>
      <c r="Z870" s="296"/>
      <c r="AA870" s="296"/>
      <c r="AB870" s="296"/>
      <c r="AC870" s="296"/>
      <c r="AD870" s="296"/>
      <c r="AE870" s="296"/>
      <c r="AF870" s="296"/>
      <c r="AG870" s="296"/>
      <c r="AH870" s="296"/>
      <c r="AI870" s="296"/>
      <c r="AJ870" s="296"/>
      <c r="AK870" s="296"/>
      <c r="AL870" s="296"/>
      <c r="AM870" s="296"/>
      <c r="AN870" s="34" t="s">
        <v>2869</v>
      </c>
      <c r="AO870" s="35" t="s">
        <v>2869</v>
      </c>
      <c r="AP870" s="36"/>
      <c r="AQ870" s="37"/>
      <c r="AR870" s="37"/>
      <c r="AS870" s="50"/>
      <c r="AT870" s="39" t="b">
        <v>0</v>
      </c>
      <c r="AU870" s="51" t="b">
        <v>0</v>
      </c>
      <c r="AV870" s="51" t="b">
        <v>0</v>
      </c>
      <c r="AW870" s="40"/>
    </row>
    <row r="871">
      <c r="A871" s="41"/>
      <c r="B871" s="280" t="s">
        <v>2869</v>
      </c>
      <c r="C871" s="296"/>
      <c r="D871" s="296"/>
      <c r="E871" s="296"/>
      <c r="F871" s="296"/>
      <c r="G871" s="296"/>
      <c r="H871" s="296"/>
      <c r="I871" s="296"/>
      <c r="J871" s="296"/>
      <c r="K871" s="296"/>
      <c r="L871" s="296"/>
      <c r="M871" s="296"/>
      <c r="N871" s="296"/>
      <c r="O871" s="296"/>
      <c r="P871" s="296"/>
      <c r="Q871" s="296"/>
      <c r="R871" s="296"/>
      <c r="S871" s="296"/>
      <c r="T871" s="296"/>
      <c r="U871" s="296"/>
      <c r="V871" s="296"/>
      <c r="W871" s="297"/>
      <c r="X871" s="296"/>
      <c r="Y871" s="296"/>
      <c r="Z871" s="296"/>
      <c r="AA871" s="296"/>
      <c r="AB871" s="296"/>
      <c r="AC871" s="296"/>
      <c r="AD871" s="296"/>
      <c r="AE871" s="296"/>
      <c r="AF871" s="296"/>
      <c r="AG871" s="296"/>
      <c r="AH871" s="296"/>
      <c r="AI871" s="296"/>
      <c r="AJ871" s="296"/>
      <c r="AK871" s="296"/>
      <c r="AL871" s="296"/>
      <c r="AM871" s="296"/>
      <c r="AN871" s="34" t="s">
        <v>2869</v>
      </c>
      <c r="AO871" s="35" t="s">
        <v>2869</v>
      </c>
      <c r="AP871" s="36"/>
      <c r="AQ871" s="37"/>
      <c r="AR871" s="37"/>
      <c r="AS871" s="50"/>
      <c r="AT871" s="39" t="b">
        <v>0</v>
      </c>
      <c r="AU871" s="51" t="b">
        <v>0</v>
      </c>
      <c r="AV871" s="51" t="b">
        <v>0</v>
      </c>
      <c r="AW871" s="40"/>
    </row>
    <row r="872">
      <c r="A872" s="41"/>
      <c r="B872" s="280" t="s">
        <v>2869</v>
      </c>
      <c r="C872" s="296"/>
      <c r="D872" s="296"/>
      <c r="E872" s="296"/>
      <c r="F872" s="296"/>
      <c r="G872" s="296"/>
      <c r="H872" s="296"/>
      <c r="I872" s="296"/>
      <c r="J872" s="296"/>
      <c r="K872" s="296"/>
      <c r="L872" s="296"/>
      <c r="M872" s="296"/>
      <c r="N872" s="296"/>
      <c r="O872" s="296"/>
      <c r="P872" s="296"/>
      <c r="Q872" s="296"/>
      <c r="R872" s="296"/>
      <c r="S872" s="296"/>
      <c r="T872" s="296"/>
      <c r="U872" s="296"/>
      <c r="V872" s="296"/>
      <c r="W872" s="297"/>
      <c r="X872" s="296"/>
      <c r="Y872" s="296"/>
      <c r="Z872" s="296"/>
      <c r="AA872" s="296"/>
      <c r="AB872" s="296"/>
      <c r="AC872" s="296"/>
      <c r="AD872" s="296"/>
      <c r="AE872" s="296"/>
      <c r="AF872" s="296"/>
      <c r="AG872" s="296"/>
      <c r="AH872" s="296"/>
      <c r="AI872" s="296"/>
      <c r="AJ872" s="296"/>
      <c r="AK872" s="296"/>
      <c r="AL872" s="296"/>
      <c r="AM872" s="296"/>
      <c r="AN872" s="34" t="s">
        <v>2869</v>
      </c>
      <c r="AO872" s="35" t="s">
        <v>2869</v>
      </c>
      <c r="AP872" s="36"/>
      <c r="AQ872" s="37"/>
      <c r="AR872" s="37"/>
      <c r="AS872" s="50"/>
      <c r="AT872" s="39" t="b">
        <v>0</v>
      </c>
      <c r="AU872" s="51" t="b">
        <v>0</v>
      </c>
      <c r="AV872" s="51" t="b">
        <v>0</v>
      </c>
      <c r="AW872" s="40"/>
    </row>
    <row r="873">
      <c r="A873" s="41"/>
      <c r="B873" s="280" t="s">
        <v>2869</v>
      </c>
      <c r="C873" s="296"/>
      <c r="D873" s="296"/>
      <c r="E873" s="296"/>
      <c r="F873" s="296"/>
      <c r="G873" s="296"/>
      <c r="H873" s="296"/>
      <c r="I873" s="296"/>
      <c r="J873" s="296"/>
      <c r="K873" s="296"/>
      <c r="L873" s="296"/>
      <c r="M873" s="296"/>
      <c r="N873" s="296"/>
      <c r="O873" s="296"/>
      <c r="P873" s="296"/>
      <c r="Q873" s="296"/>
      <c r="R873" s="296"/>
      <c r="S873" s="296"/>
      <c r="T873" s="296"/>
      <c r="U873" s="296"/>
      <c r="V873" s="296"/>
      <c r="W873" s="297"/>
      <c r="X873" s="296"/>
      <c r="Y873" s="296"/>
      <c r="Z873" s="296"/>
      <c r="AA873" s="296"/>
      <c r="AB873" s="296"/>
      <c r="AC873" s="296"/>
      <c r="AD873" s="296"/>
      <c r="AE873" s="296"/>
      <c r="AF873" s="296"/>
      <c r="AG873" s="296"/>
      <c r="AH873" s="296"/>
      <c r="AI873" s="296"/>
      <c r="AJ873" s="296"/>
      <c r="AK873" s="296"/>
      <c r="AL873" s="296"/>
      <c r="AM873" s="296"/>
      <c r="AN873" s="34" t="s">
        <v>2869</v>
      </c>
      <c r="AO873" s="35" t="s">
        <v>2869</v>
      </c>
      <c r="AP873" s="36"/>
      <c r="AQ873" s="37"/>
      <c r="AR873" s="37"/>
      <c r="AS873" s="50"/>
      <c r="AT873" s="39" t="b">
        <v>0</v>
      </c>
      <c r="AU873" s="51" t="b">
        <v>0</v>
      </c>
      <c r="AV873" s="51" t="b">
        <v>0</v>
      </c>
      <c r="AW873" s="40"/>
    </row>
    <row r="874">
      <c r="A874" s="41"/>
      <c r="B874" s="280" t="s">
        <v>2869</v>
      </c>
      <c r="C874" s="296"/>
      <c r="D874" s="296"/>
      <c r="E874" s="296"/>
      <c r="F874" s="296"/>
      <c r="G874" s="296"/>
      <c r="H874" s="296"/>
      <c r="I874" s="296"/>
      <c r="J874" s="296"/>
      <c r="K874" s="296"/>
      <c r="L874" s="296"/>
      <c r="M874" s="296"/>
      <c r="N874" s="296"/>
      <c r="O874" s="296"/>
      <c r="P874" s="296"/>
      <c r="Q874" s="296"/>
      <c r="R874" s="296"/>
      <c r="S874" s="296"/>
      <c r="T874" s="296"/>
      <c r="U874" s="296"/>
      <c r="V874" s="296"/>
      <c r="W874" s="297"/>
      <c r="X874" s="296"/>
      <c r="Y874" s="296"/>
      <c r="Z874" s="296"/>
      <c r="AA874" s="296"/>
      <c r="AB874" s="296"/>
      <c r="AC874" s="296"/>
      <c r="AD874" s="296"/>
      <c r="AE874" s="296"/>
      <c r="AF874" s="296"/>
      <c r="AG874" s="296"/>
      <c r="AH874" s="296"/>
      <c r="AI874" s="296"/>
      <c r="AJ874" s="296"/>
      <c r="AK874" s="296"/>
      <c r="AL874" s="296"/>
      <c r="AM874" s="296"/>
      <c r="AN874" s="34" t="s">
        <v>2869</v>
      </c>
      <c r="AO874" s="35" t="s">
        <v>2869</v>
      </c>
      <c r="AP874" s="36"/>
      <c r="AQ874" s="37"/>
      <c r="AR874" s="37"/>
      <c r="AS874" s="50"/>
      <c r="AT874" s="39" t="b">
        <v>0</v>
      </c>
      <c r="AU874" s="51" t="b">
        <v>0</v>
      </c>
      <c r="AV874" s="51" t="b">
        <v>0</v>
      </c>
      <c r="AW874" s="40"/>
    </row>
    <row r="875">
      <c r="A875" s="41"/>
      <c r="B875" s="280" t="s">
        <v>2869</v>
      </c>
      <c r="C875" s="296"/>
      <c r="D875" s="296"/>
      <c r="E875" s="296"/>
      <c r="F875" s="296"/>
      <c r="G875" s="296"/>
      <c r="H875" s="296"/>
      <c r="I875" s="296"/>
      <c r="J875" s="296"/>
      <c r="K875" s="296"/>
      <c r="L875" s="296"/>
      <c r="M875" s="296"/>
      <c r="N875" s="296"/>
      <c r="O875" s="296"/>
      <c r="P875" s="296"/>
      <c r="Q875" s="296"/>
      <c r="R875" s="296"/>
      <c r="S875" s="296"/>
      <c r="T875" s="296"/>
      <c r="U875" s="296"/>
      <c r="V875" s="296"/>
      <c r="W875" s="297"/>
      <c r="X875" s="296"/>
      <c r="Y875" s="296"/>
      <c r="Z875" s="296"/>
      <c r="AA875" s="296"/>
      <c r="AB875" s="296"/>
      <c r="AC875" s="296"/>
      <c r="AD875" s="296"/>
      <c r="AE875" s="296"/>
      <c r="AF875" s="296"/>
      <c r="AG875" s="296"/>
      <c r="AH875" s="296"/>
      <c r="AI875" s="296"/>
      <c r="AJ875" s="296"/>
      <c r="AK875" s="296"/>
      <c r="AL875" s="296"/>
      <c r="AM875" s="296"/>
      <c r="AN875" s="34" t="s">
        <v>2869</v>
      </c>
      <c r="AO875" s="35" t="s">
        <v>2869</v>
      </c>
      <c r="AP875" s="36"/>
      <c r="AQ875" s="37"/>
      <c r="AR875" s="37"/>
      <c r="AS875" s="50"/>
      <c r="AT875" s="39" t="b">
        <v>0</v>
      </c>
      <c r="AU875" s="51" t="b">
        <v>0</v>
      </c>
      <c r="AV875" s="51" t="b">
        <v>0</v>
      </c>
      <c r="AW875" s="40"/>
    </row>
    <row r="876">
      <c r="A876" s="41"/>
      <c r="B876" s="280" t="s">
        <v>2869</v>
      </c>
      <c r="C876" s="296"/>
      <c r="D876" s="296"/>
      <c r="E876" s="296"/>
      <c r="F876" s="296"/>
      <c r="G876" s="296"/>
      <c r="H876" s="296"/>
      <c r="I876" s="296"/>
      <c r="J876" s="296"/>
      <c r="K876" s="296"/>
      <c r="L876" s="296"/>
      <c r="M876" s="296"/>
      <c r="N876" s="296"/>
      <c r="O876" s="296"/>
      <c r="P876" s="296"/>
      <c r="Q876" s="296"/>
      <c r="R876" s="296"/>
      <c r="S876" s="296"/>
      <c r="T876" s="296"/>
      <c r="U876" s="296"/>
      <c r="V876" s="296"/>
      <c r="W876" s="297"/>
      <c r="X876" s="296"/>
      <c r="Y876" s="296"/>
      <c r="Z876" s="296"/>
      <c r="AA876" s="296"/>
      <c r="AB876" s="296"/>
      <c r="AC876" s="296"/>
      <c r="AD876" s="296"/>
      <c r="AE876" s="296"/>
      <c r="AF876" s="296"/>
      <c r="AG876" s="296"/>
      <c r="AH876" s="296"/>
      <c r="AI876" s="296"/>
      <c r="AJ876" s="296"/>
      <c r="AK876" s="296"/>
      <c r="AL876" s="296"/>
      <c r="AM876" s="296"/>
      <c r="AN876" s="34" t="s">
        <v>2869</v>
      </c>
      <c r="AO876" s="35" t="s">
        <v>2869</v>
      </c>
      <c r="AP876" s="36"/>
      <c r="AQ876" s="37"/>
      <c r="AR876" s="37"/>
      <c r="AS876" s="50"/>
      <c r="AT876" s="39" t="b">
        <v>0</v>
      </c>
      <c r="AU876" s="51" t="b">
        <v>0</v>
      </c>
      <c r="AV876" s="51" t="b">
        <v>0</v>
      </c>
      <c r="AW876" s="40"/>
    </row>
    <row r="877">
      <c r="A877" s="41"/>
      <c r="B877" s="280" t="s">
        <v>2869</v>
      </c>
      <c r="C877" s="296"/>
      <c r="D877" s="296"/>
      <c r="E877" s="296"/>
      <c r="F877" s="296"/>
      <c r="G877" s="296"/>
      <c r="H877" s="296"/>
      <c r="I877" s="296"/>
      <c r="J877" s="296"/>
      <c r="K877" s="296"/>
      <c r="L877" s="296"/>
      <c r="M877" s="296"/>
      <c r="N877" s="296"/>
      <c r="O877" s="296"/>
      <c r="P877" s="296"/>
      <c r="Q877" s="296"/>
      <c r="R877" s="296"/>
      <c r="S877" s="296"/>
      <c r="T877" s="296"/>
      <c r="U877" s="296"/>
      <c r="V877" s="296"/>
      <c r="W877" s="297"/>
      <c r="X877" s="296"/>
      <c r="Y877" s="296"/>
      <c r="Z877" s="296"/>
      <c r="AA877" s="296"/>
      <c r="AB877" s="296"/>
      <c r="AC877" s="296"/>
      <c r="AD877" s="296"/>
      <c r="AE877" s="296"/>
      <c r="AF877" s="296"/>
      <c r="AG877" s="296"/>
      <c r="AH877" s="296"/>
      <c r="AI877" s="296"/>
      <c r="AJ877" s="296"/>
      <c r="AK877" s="296"/>
      <c r="AL877" s="296"/>
      <c r="AM877" s="296"/>
      <c r="AN877" s="34" t="s">
        <v>2869</v>
      </c>
      <c r="AO877" s="35" t="s">
        <v>2869</v>
      </c>
      <c r="AP877" s="36"/>
      <c r="AQ877" s="37"/>
      <c r="AR877" s="37"/>
      <c r="AS877" s="50"/>
      <c r="AT877" s="39" t="b">
        <v>0</v>
      </c>
      <c r="AU877" s="51" t="b">
        <v>0</v>
      </c>
      <c r="AV877" s="51" t="b">
        <v>0</v>
      </c>
      <c r="AW877" s="40"/>
    </row>
    <row r="878">
      <c r="A878" s="41"/>
      <c r="B878" s="280" t="s">
        <v>2869</v>
      </c>
      <c r="C878" s="296"/>
      <c r="D878" s="296"/>
      <c r="E878" s="296"/>
      <c r="F878" s="296"/>
      <c r="G878" s="296"/>
      <c r="H878" s="296"/>
      <c r="I878" s="296"/>
      <c r="J878" s="296"/>
      <c r="K878" s="296"/>
      <c r="L878" s="296"/>
      <c r="M878" s="296"/>
      <c r="N878" s="296"/>
      <c r="O878" s="296"/>
      <c r="P878" s="296"/>
      <c r="Q878" s="296"/>
      <c r="R878" s="296"/>
      <c r="S878" s="296"/>
      <c r="T878" s="296"/>
      <c r="U878" s="296"/>
      <c r="V878" s="296"/>
      <c r="W878" s="297"/>
      <c r="X878" s="296"/>
      <c r="Y878" s="296"/>
      <c r="Z878" s="296"/>
      <c r="AA878" s="296"/>
      <c r="AB878" s="296"/>
      <c r="AC878" s="296"/>
      <c r="AD878" s="296"/>
      <c r="AE878" s="296"/>
      <c r="AF878" s="296"/>
      <c r="AG878" s="296"/>
      <c r="AH878" s="296"/>
      <c r="AI878" s="296"/>
      <c r="AJ878" s="296"/>
      <c r="AK878" s="296"/>
      <c r="AL878" s="296"/>
      <c r="AM878" s="296"/>
      <c r="AN878" s="34" t="s">
        <v>2869</v>
      </c>
      <c r="AO878" s="35" t="s">
        <v>2869</v>
      </c>
      <c r="AP878" s="36"/>
      <c r="AQ878" s="37"/>
      <c r="AR878" s="37"/>
      <c r="AS878" s="50"/>
      <c r="AT878" s="39" t="b">
        <v>0</v>
      </c>
      <c r="AU878" s="51" t="b">
        <v>0</v>
      </c>
      <c r="AV878" s="51" t="b">
        <v>0</v>
      </c>
      <c r="AW878" s="40"/>
    </row>
    <row r="879">
      <c r="A879" s="41"/>
      <c r="B879" s="280" t="s">
        <v>2869</v>
      </c>
      <c r="C879" s="296"/>
      <c r="D879" s="296"/>
      <c r="E879" s="296"/>
      <c r="F879" s="296"/>
      <c r="G879" s="296"/>
      <c r="H879" s="296"/>
      <c r="I879" s="296"/>
      <c r="J879" s="296"/>
      <c r="K879" s="296"/>
      <c r="L879" s="296"/>
      <c r="M879" s="296"/>
      <c r="N879" s="296"/>
      <c r="O879" s="296"/>
      <c r="P879" s="296"/>
      <c r="Q879" s="296"/>
      <c r="R879" s="296"/>
      <c r="S879" s="296"/>
      <c r="T879" s="296"/>
      <c r="U879" s="296"/>
      <c r="V879" s="296"/>
      <c r="W879" s="297"/>
      <c r="X879" s="296"/>
      <c r="Y879" s="296"/>
      <c r="Z879" s="296"/>
      <c r="AA879" s="296"/>
      <c r="AB879" s="296"/>
      <c r="AC879" s="296"/>
      <c r="AD879" s="296"/>
      <c r="AE879" s="296"/>
      <c r="AF879" s="296"/>
      <c r="AG879" s="296"/>
      <c r="AH879" s="296"/>
      <c r="AI879" s="296"/>
      <c r="AJ879" s="296"/>
      <c r="AK879" s="296"/>
      <c r="AL879" s="296"/>
      <c r="AM879" s="296"/>
      <c r="AN879" s="34" t="s">
        <v>2869</v>
      </c>
      <c r="AO879" s="35" t="s">
        <v>2869</v>
      </c>
      <c r="AP879" s="36"/>
      <c r="AQ879" s="37"/>
      <c r="AR879" s="37"/>
      <c r="AS879" s="50"/>
      <c r="AT879" s="39" t="b">
        <v>0</v>
      </c>
      <c r="AU879" s="51" t="b">
        <v>0</v>
      </c>
      <c r="AV879" s="51" t="b">
        <v>0</v>
      </c>
      <c r="AW879" s="40"/>
    </row>
    <row r="880">
      <c r="A880" s="41"/>
      <c r="B880" s="280" t="s">
        <v>2869</v>
      </c>
      <c r="C880" s="296"/>
      <c r="D880" s="296"/>
      <c r="E880" s="296"/>
      <c r="F880" s="296"/>
      <c r="G880" s="296"/>
      <c r="H880" s="296"/>
      <c r="I880" s="296"/>
      <c r="J880" s="296"/>
      <c r="K880" s="296"/>
      <c r="L880" s="296"/>
      <c r="M880" s="296"/>
      <c r="N880" s="296"/>
      <c r="O880" s="296"/>
      <c r="P880" s="296"/>
      <c r="Q880" s="296"/>
      <c r="R880" s="296"/>
      <c r="S880" s="296"/>
      <c r="T880" s="296"/>
      <c r="U880" s="296"/>
      <c r="V880" s="296"/>
      <c r="W880" s="297"/>
      <c r="X880" s="296"/>
      <c r="Y880" s="296"/>
      <c r="Z880" s="296"/>
      <c r="AA880" s="296"/>
      <c r="AB880" s="296"/>
      <c r="AC880" s="296"/>
      <c r="AD880" s="296"/>
      <c r="AE880" s="296"/>
      <c r="AF880" s="296"/>
      <c r="AG880" s="296"/>
      <c r="AH880" s="296"/>
      <c r="AI880" s="296"/>
      <c r="AJ880" s="296"/>
      <c r="AK880" s="296"/>
      <c r="AL880" s="296"/>
      <c r="AM880" s="296"/>
      <c r="AN880" s="34" t="s">
        <v>2869</v>
      </c>
      <c r="AO880" s="35" t="s">
        <v>2869</v>
      </c>
      <c r="AP880" s="36"/>
      <c r="AQ880" s="37"/>
      <c r="AR880" s="37"/>
      <c r="AS880" s="50"/>
      <c r="AT880" s="39" t="b">
        <v>0</v>
      </c>
      <c r="AU880" s="51" t="b">
        <v>0</v>
      </c>
      <c r="AV880" s="51" t="b">
        <v>0</v>
      </c>
      <c r="AW880" s="40"/>
    </row>
    <row r="881">
      <c r="A881" s="41"/>
      <c r="B881" s="280" t="s">
        <v>2869</v>
      </c>
      <c r="C881" s="296"/>
      <c r="D881" s="296"/>
      <c r="E881" s="296"/>
      <c r="F881" s="296"/>
      <c r="G881" s="296"/>
      <c r="H881" s="296"/>
      <c r="I881" s="296"/>
      <c r="J881" s="296"/>
      <c r="K881" s="296"/>
      <c r="L881" s="296"/>
      <c r="M881" s="296"/>
      <c r="N881" s="296"/>
      <c r="O881" s="296"/>
      <c r="P881" s="296"/>
      <c r="Q881" s="296"/>
      <c r="R881" s="296"/>
      <c r="S881" s="296"/>
      <c r="T881" s="296"/>
      <c r="U881" s="296"/>
      <c r="V881" s="296"/>
      <c r="W881" s="297"/>
      <c r="X881" s="296"/>
      <c r="Y881" s="296"/>
      <c r="Z881" s="296"/>
      <c r="AA881" s="296"/>
      <c r="AB881" s="296"/>
      <c r="AC881" s="296"/>
      <c r="AD881" s="296"/>
      <c r="AE881" s="296"/>
      <c r="AF881" s="296"/>
      <c r="AG881" s="296"/>
      <c r="AH881" s="296"/>
      <c r="AI881" s="296"/>
      <c r="AJ881" s="296"/>
      <c r="AK881" s="296"/>
      <c r="AL881" s="296"/>
      <c r="AM881" s="296"/>
      <c r="AN881" s="34" t="s">
        <v>2869</v>
      </c>
      <c r="AO881" s="35" t="s">
        <v>2869</v>
      </c>
      <c r="AP881" s="36"/>
      <c r="AQ881" s="37"/>
      <c r="AR881" s="37"/>
      <c r="AS881" s="50"/>
      <c r="AT881" s="39" t="b">
        <v>0</v>
      </c>
      <c r="AU881" s="51" t="b">
        <v>0</v>
      </c>
      <c r="AV881" s="51" t="b">
        <v>0</v>
      </c>
      <c r="AW881" s="40"/>
    </row>
    <row r="882">
      <c r="A882" s="41"/>
      <c r="B882" s="280" t="s">
        <v>2869</v>
      </c>
      <c r="C882" s="296"/>
      <c r="D882" s="296"/>
      <c r="E882" s="296"/>
      <c r="F882" s="296"/>
      <c r="G882" s="296"/>
      <c r="H882" s="296"/>
      <c r="I882" s="296"/>
      <c r="J882" s="296"/>
      <c r="K882" s="296"/>
      <c r="L882" s="296"/>
      <c r="M882" s="296"/>
      <c r="N882" s="296"/>
      <c r="O882" s="296"/>
      <c r="P882" s="296"/>
      <c r="Q882" s="296"/>
      <c r="R882" s="296"/>
      <c r="S882" s="296"/>
      <c r="T882" s="296"/>
      <c r="U882" s="296"/>
      <c r="V882" s="296"/>
      <c r="W882" s="297"/>
      <c r="X882" s="296"/>
      <c r="Y882" s="296"/>
      <c r="Z882" s="296"/>
      <c r="AA882" s="296"/>
      <c r="AB882" s="296"/>
      <c r="AC882" s="296"/>
      <c r="AD882" s="296"/>
      <c r="AE882" s="296"/>
      <c r="AF882" s="296"/>
      <c r="AG882" s="296"/>
      <c r="AH882" s="296"/>
      <c r="AI882" s="296"/>
      <c r="AJ882" s="296"/>
      <c r="AK882" s="296"/>
      <c r="AL882" s="296"/>
      <c r="AM882" s="296"/>
      <c r="AN882" s="34" t="s">
        <v>2869</v>
      </c>
      <c r="AO882" s="35" t="s">
        <v>2869</v>
      </c>
      <c r="AP882" s="36"/>
      <c r="AQ882" s="37"/>
      <c r="AR882" s="37"/>
      <c r="AS882" s="50"/>
      <c r="AT882" s="39" t="b">
        <v>0</v>
      </c>
      <c r="AU882" s="51" t="b">
        <v>0</v>
      </c>
      <c r="AV882" s="51" t="b">
        <v>0</v>
      </c>
      <c r="AW882" s="40"/>
    </row>
    <row r="883">
      <c r="A883" s="41"/>
      <c r="B883" s="280" t="s">
        <v>2869</v>
      </c>
      <c r="C883" s="296"/>
      <c r="D883" s="296"/>
      <c r="E883" s="296"/>
      <c r="F883" s="296"/>
      <c r="G883" s="296"/>
      <c r="H883" s="296"/>
      <c r="I883" s="296"/>
      <c r="J883" s="296"/>
      <c r="K883" s="296"/>
      <c r="L883" s="296"/>
      <c r="M883" s="296"/>
      <c r="N883" s="296"/>
      <c r="O883" s="296"/>
      <c r="P883" s="296"/>
      <c r="Q883" s="296"/>
      <c r="R883" s="296"/>
      <c r="S883" s="296"/>
      <c r="T883" s="296"/>
      <c r="U883" s="296"/>
      <c r="V883" s="296"/>
      <c r="W883" s="297"/>
      <c r="X883" s="296"/>
      <c r="Y883" s="296"/>
      <c r="Z883" s="296"/>
      <c r="AA883" s="296"/>
      <c r="AB883" s="296"/>
      <c r="AC883" s="296"/>
      <c r="AD883" s="296"/>
      <c r="AE883" s="296"/>
      <c r="AF883" s="296"/>
      <c r="AG883" s="296"/>
      <c r="AH883" s="296"/>
      <c r="AI883" s="296"/>
      <c r="AJ883" s="296"/>
      <c r="AK883" s="296"/>
      <c r="AL883" s="296"/>
      <c r="AM883" s="296"/>
      <c r="AN883" s="34" t="s">
        <v>2869</v>
      </c>
      <c r="AO883" s="35" t="s">
        <v>2869</v>
      </c>
      <c r="AP883" s="36"/>
      <c r="AQ883" s="37"/>
      <c r="AR883" s="37"/>
      <c r="AS883" s="50"/>
      <c r="AT883" s="39" t="b">
        <v>0</v>
      </c>
      <c r="AU883" s="51" t="b">
        <v>0</v>
      </c>
      <c r="AV883" s="51" t="b">
        <v>0</v>
      </c>
      <c r="AW883" s="40"/>
    </row>
    <row r="884">
      <c r="A884" s="41"/>
      <c r="B884" s="280" t="s">
        <v>2869</v>
      </c>
      <c r="C884" s="296"/>
      <c r="D884" s="296"/>
      <c r="E884" s="296"/>
      <c r="F884" s="296"/>
      <c r="G884" s="296"/>
      <c r="H884" s="296"/>
      <c r="I884" s="296"/>
      <c r="J884" s="296"/>
      <c r="K884" s="296"/>
      <c r="L884" s="296"/>
      <c r="M884" s="296"/>
      <c r="N884" s="296"/>
      <c r="O884" s="296"/>
      <c r="P884" s="296"/>
      <c r="Q884" s="296"/>
      <c r="R884" s="296"/>
      <c r="S884" s="296"/>
      <c r="T884" s="296"/>
      <c r="U884" s="296"/>
      <c r="V884" s="296"/>
      <c r="W884" s="297"/>
      <c r="X884" s="296"/>
      <c r="Y884" s="296"/>
      <c r="Z884" s="296"/>
      <c r="AA884" s="296"/>
      <c r="AB884" s="296"/>
      <c r="AC884" s="296"/>
      <c r="AD884" s="296"/>
      <c r="AE884" s="296"/>
      <c r="AF884" s="296"/>
      <c r="AG884" s="296"/>
      <c r="AH884" s="296"/>
      <c r="AI884" s="296"/>
      <c r="AJ884" s="296"/>
      <c r="AK884" s="296"/>
      <c r="AL884" s="296"/>
      <c r="AM884" s="296"/>
      <c r="AN884" s="34" t="s">
        <v>2869</v>
      </c>
      <c r="AO884" s="35" t="s">
        <v>2869</v>
      </c>
      <c r="AP884" s="36"/>
      <c r="AQ884" s="37"/>
      <c r="AR884" s="37"/>
      <c r="AS884" s="50"/>
      <c r="AT884" s="39" t="b">
        <v>0</v>
      </c>
      <c r="AU884" s="51" t="b">
        <v>0</v>
      </c>
      <c r="AV884" s="51" t="b">
        <v>0</v>
      </c>
      <c r="AW884" s="40"/>
    </row>
    <row r="885">
      <c r="A885" s="41"/>
      <c r="B885" s="280" t="s">
        <v>2869</v>
      </c>
      <c r="C885" s="296"/>
      <c r="D885" s="296"/>
      <c r="E885" s="296"/>
      <c r="F885" s="296"/>
      <c r="G885" s="296"/>
      <c r="H885" s="296"/>
      <c r="I885" s="296"/>
      <c r="J885" s="296"/>
      <c r="K885" s="296"/>
      <c r="L885" s="296"/>
      <c r="M885" s="296"/>
      <c r="N885" s="296"/>
      <c r="O885" s="296"/>
      <c r="P885" s="296"/>
      <c r="Q885" s="296"/>
      <c r="R885" s="296"/>
      <c r="S885" s="296"/>
      <c r="T885" s="296"/>
      <c r="U885" s="296"/>
      <c r="V885" s="296"/>
      <c r="W885" s="297"/>
      <c r="X885" s="296"/>
      <c r="Y885" s="296"/>
      <c r="Z885" s="296"/>
      <c r="AA885" s="296"/>
      <c r="AB885" s="296"/>
      <c r="AC885" s="296"/>
      <c r="AD885" s="296"/>
      <c r="AE885" s="296"/>
      <c r="AF885" s="296"/>
      <c r="AG885" s="296"/>
      <c r="AH885" s="296"/>
      <c r="AI885" s="296"/>
      <c r="AJ885" s="296"/>
      <c r="AK885" s="296"/>
      <c r="AL885" s="296"/>
      <c r="AM885" s="296"/>
      <c r="AN885" s="34" t="s">
        <v>2869</v>
      </c>
      <c r="AO885" s="35" t="s">
        <v>2869</v>
      </c>
      <c r="AP885" s="36"/>
      <c r="AQ885" s="37"/>
      <c r="AR885" s="37"/>
      <c r="AS885" s="50"/>
      <c r="AT885" s="39" t="b">
        <v>0</v>
      </c>
      <c r="AU885" s="51" t="b">
        <v>0</v>
      </c>
      <c r="AV885" s="51" t="b">
        <v>0</v>
      </c>
      <c r="AW885" s="40"/>
    </row>
    <row r="886">
      <c r="A886" s="41"/>
      <c r="B886" s="280" t="s">
        <v>2869</v>
      </c>
      <c r="C886" s="296"/>
      <c r="D886" s="296"/>
      <c r="E886" s="296"/>
      <c r="F886" s="296"/>
      <c r="G886" s="296"/>
      <c r="H886" s="296"/>
      <c r="I886" s="296"/>
      <c r="J886" s="296"/>
      <c r="K886" s="296"/>
      <c r="L886" s="296"/>
      <c r="M886" s="296"/>
      <c r="N886" s="296"/>
      <c r="O886" s="296"/>
      <c r="P886" s="296"/>
      <c r="Q886" s="296"/>
      <c r="R886" s="296"/>
      <c r="S886" s="296"/>
      <c r="T886" s="296"/>
      <c r="U886" s="296"/>
      <c r="V886" s="296"/>
      <c r="W886" s="297"/>
      <c r="X886" s="296"/>
      <c r="Y886" s="296"/>
      <c r="Z886" s="296"/>
      <c r="AA886" s="296"/>
      <c r="AB886" s="296"/>
      <c r="AC886" s="296"/>
      <c r="AD886" s="296"/>
      <c r="AE886" s="296"/>
      <c r="AF886" s="296"/>
      <c r="AG886" s="296"/>
      <c r="AH886" s="296"/>
      <c r="AI886" s="296"/>
      <c r="AJ886" s="296"/>
      <c r="AK886" s="296"/>
      <c r="AL886" s="296"/>
      <c r="AM886" s="296"/>
      <c r="AN886" s="34" t="s">
        <v>2869</v>
      </c>
      <c r="AO886" s="35" t="s">
        <v>2869</v>
      </c>
      <c r="AP886" s="36"/>
      <c r="AQ886" s="37"/>
      <c r="AR886" s="37"/>
      <c r="AS886" s="50"/>
      <c r="AT886" s="39" t="b">
        <v>0</v>
      </c>
      <c r="AU886" s="51" t="b">
        <v>0</v>
      </c>
      <c r="AV886" s="51" t="b">
        <v>0</v>
      </c>
      <c r="AW886" s="40"/>
    </row>
    <row r="887">
      <c r="A887" s="41"/>
      <c r="B887" s="280" t="s">
        <v>2869</v>
      </c>
      <c r="C887" s="296"/>
      <c r="D887" s="296"/>
      <c r="E887" s="296"/>
      <c r="F887" s="296"/>
      <c r="G887" s="296"/>
      <c r="H887" s="296"/>
      <c r="I887" s="296"/>
      <c r="J887" s="296"/>
      <c r="K887" s="296"/>
      <c r="L887" s="296"/>
      <c r="M887" s="296"/>
      <c r="N887" s="296"/>
      <c r="O887" s="296"/>
      <c r="P887" s="296"/>
      <c r="Q887" s="296"/>
      <c r="R887" s="296"/>
      <c r="S887" s="296"/>
      <c r="T887" s="296"/>
      <c r="U887" s="296"/>
      <c r="V887" s="296"/>
      <c r="W887" s="297"/>
      <c r="X887" s="296"/>
      <c r="Y887" s="296"/>
      <c r="Z887" s="296"/>
      <c r="AA887" s="296"/>
      <c r="AB887" s="296"/>
      <c r="AC887" s="296"/>
      <c r="AD887" s="296"/>
      <c r="AE887" s="296"/>
      <c r="AF887" s="296"/>
      <c r="AG887" s="296"/>
      <c r="AH887" s="296"/>
      <c r="AI887" s="296"/>
      <c r="AJ887" s="296"/>
      <c r="AK887" s="296"/>
      <c r="AL887" s="296"/>
      <c r="AM887" s="296"/>
      <c r="AN887" s="34" t="s">
        <v>2869</v>
      </c>
      <c r="AO887" s="35" t="s">
        <v>2869</v>
      </c>
      <c r="AP887" s="36"/>
      <c r="AQ887" s="37"/>
      <c r="AR887" s="37"/>
      <c r="AS887" s="50"/>
      <c r="AT887" s="39" t="b">
        <v>0</v>
      </c>
      <c r="AU887" s="51" t="b">
        <v>0</v>
      </c>
      <c r="AV887" s="51" t="b">
        <v>0</v>
      </c>
      <c r="AW887" s="40"/>
    </row>
    <row r="888">
      <c r="A888" s="41"/>
      <c r="B888" s="280" t="s">
        <v>2869</v>
      </c>
      <c r="C888" s="296"/>
      <c r="D888" s="296"/>
      <c r="E888" s="296"/>
      <c r="F888" s="296"/>
      <c r="G888" s="296"/>
      <c r="H888" s="296"/>
      <c r="I888" s="296"/>
      <c r="J888" s="296"/>
      <c r="K888" s="296"/>
      <c r="L888" s="296"/>
      <c r="M888" s="296"/>
      <c r="N888" s="296"/>
      <c r="O888" s="296"/>
      <c r="P888" s="296"/>
      <c r="Q888" s="296"/>
      <c r="R888" s="296"/>
      <c r="S888" s="296"/>
      <c r="T888" s="296"/>
      <c r="U888" s="296"/>
      <c r="V888" s="296"/>
      <c r="W888" s="297"/>
      <c r="X888" s="296"/>
      <c r="Y888" s="296"/>
      <c r="Z888" s="296"/>
      <c r="AA888" s="296"/>
      <c r="AB888" s="296"/>
      <c r="AC888" s="296"/>
      <c r="AD888" s="296"/>
      <c r="AE888" s="296"/>
      <c r="AF888" s="296"/>
      <c r="AG888" s="296"/>
      <c r="AH888" s="296"/>
      <c r="AI888" s="296"/>
      <c r="AJ888" s="296"/>
      <c r="AK888" s="296"/>
      <c r="AL888" s="296"/>
      <c r="AM888" s="296"/>
      <c r="AN888" s="34" t="s">
        <v>2869</v>
      </c>
      <c r="AO888" s="35" t="s">
        <v>2869</v>
      </c>
      <c r="AP888" s="36"/>
      <c r="AQ888" s="37"/>
      <c r="AR888" s="37"/>
      <c r="AS888" s="50"/>
      <c r="AT888" s="39" t="b">
        <v>0</v>
      </c>
      <c r="AU888" s="51" t="b">
        <v>0</v>
      </c>
      <c r="AV888" s="51" t="b">
        <v>0</v>
      </c>
      <c r="AW888" s="40"/>
    </row>
    <row r="889">
      <c r="A889" s="41"/>
      <c r="B889" s="280" t="s">
        <v>2869</v>
      </c>
      <c r="C889" s="296"/>
      <c r="D889" s="296"/>
      <c r="E889" s="296"/>
      <c r="F889" s="296"/>
      <c r="G889" s="296"/>
      <c r="H889" s="296"/>
      <c r="I889" s="296"/>
      <c r="J889" s="296"/>
      <c r="K889" s="296"/>
      <c r="L889" s="296"/>
      <c r="M889" s="296"/>
      <c r="N889" s="296"/>
      <c r="O889" s="296"/>
      <c r="P889" s="296"/>
      <c r="Q889" s="296"/>
      <c r="R889" s="296"/>
      <c r="S889" s="296"/>
      <c r="T889" s="296"/>
      <c r="U889" s="296"/>
      <c r="V889" s="296"/>
      <c r="W889" s="297"/>
      <c r="X889" s="296"/>
      <c r="Y889" s="296"/>
      <c r="Z889" s="296"/>
      <c r="AA889" s="296"/>
      <c r="AB889" s="296"/>
      <c r="AC889" s="296"/>
      <c r="AD889" s="296"/>
      <c r="AE889" s="296"/>
      <c r="AF889" s="296"/>
      <c r="AG889" s="296"/>
      <c r="AH889" s="296"/>
      <c r="AI889" s="296"/>
      <c r="AJ889" s="296"/>
      <c r="AK889" s="296"/>
      <c r="AL889" s="296"/>
      <c r="AM889" s="296"/>
      <c r="AN889" s="34" t="s">
        <v>2869</v>
      </c>
      <c r="AO889" s="35" t="s">
        <v>2869</v>
      </c>
      <c r="AP889" s="36"/>
      <c r="AQ889" s="37"/>
      <c r="AR889" s="37"/>
      <c r="AS889" s="50"/>
      <c r="AT889" s="39" t="b">
        <v>0</v>
      </c>
      <c r="AU889" s="51" t="b">
        <v>0</v>
      </c>
      <c r="AV889" s="51" t="b">
        <v>0</v>
      </c>
      <c r="AW889" s="40"/>
    </row>
    <row r="890">
      <c r="A890" s="41"/>
      <c r="B890" s="280" t="s">
        <v>2869</v>
      </c>
      <c r="C890" s="296"/>
      <c r="D890" s="296"/>
      <c r="E890" s="296"/>
      <c r="F890" s="296"/>
      <c r="G890" s="296"/>
      <c r="H890" s="296"/>
      <c r="I890" s="296"/>
      <c r="J890" s="296"/>
      <c r="K890" s="296"/>
      <c r="L890" s="296"/>
      <c r="M890" s="296"/>
      <c r="N890" s="296"/>
      <c r="O890" s="296"/>
      <c r="P890" s="296"/>
      <c r="Q890" s="296"/>
      <c r="R890" s="296"/>
      <c r="S890" s="296"/>
      <c r="T890" s="296"/>
      <c r="U890" s="296"/>
      <c r="V890" s="296"/>
      <c r="W890" s="297"/>
      <c r="X890" s="296"/>
      <c r="Y890" s="296"/>
      <c r="Z890" s="296"/>
      <c r="AA890" s="296"/>
      <c r="AB890" s="296"/>
      <c r="AC890" s="296"/>
      <c r="AD890" s="296"/>
      <c r="AE890" s="296"/>
      <c r="AF890" s="296"/>
      <c r="AG890" s="296"/>
      <c r="AH890" s="296"/>
      <c r="AI890" s="296"/>
      <c r="AJ890" s="296"/>
      <c r="AK890" s="296"/>
      <c r="AL890" s="296"/>
      <c r="AM890" s="296"/>
      <c r="AN890" s="34" t="s">
        <v>2869</v>
      </c>
      <c r="AO890" s="35" t="s">
        <v>2869</v>
      </c>
      <c r="AP890" s="36"/>
      <c r="AQ890" s="37"/>
      <c r="AR890" s="37"/>
      <c r="AS890" s="50"/>
      <c r="AT890" s="39" t="b">
        <v>0</v>
      </c>
      <c r="AU890" s="51" t="b">
        <v>0</v>
      </c>
      <c r="AV890" s="51" t="b">
        <v>0</v>
      </c>
      <c r="AW890" s="40"/>
    </row>
    <row r="891">
      <c r="A891" s="41"/>
      <c r="B891" s="280" t="s">
        <v>2869</v>
      </c>
      <c r="C891" s="296"/>
      <c r="D891" s="296"/>
      <c r="E891" s="296"/>
      <c r="F891" s="296"/>
      <c r="G891" s="296"/>
      <c r="H891" s="296"/>
      <c r="I891" s="296"/>
      <c r="J891" s="296"/>
      <c r="K891" s="296"/>
      <c r="L891" s="296"/>
      <c r="M891" s="296"/>
      <c r="N891" s="296"/>
      <c r="O891" s="296"/>
      <c r="P891" s="296"/>
      <c r="Q891" s="296"/>
      <c r="R891" s="296"/>
      <c r="S891" s="296"/>
      <c r="T891" s="296"/>
      <c r="U891" s="296"/>
      <c r="V891" s="296"/>
      <c r="W891" s="297"/>
      <c r="X891" s="296"/>
      <c r="Y891" s="296"/>
      <c r="Z891" s="296"/>
      <c r="AA891" s="296"/>
      <c r="AB891" s="296"/>
      <c r="AC891" s="296"/>
      <c r="AD891" s="296"/>
      <c r="AE891" s="296"/>
      <c r="AF891" s="296"/>
      <c r="AG891" s="296"/>
      <c r="AH891" s="296"/>
      <c r="AI891" s="296"/>
      <c r="AJ891" s="296"/>
      <c r="AK891" s="296"/>
      <c r="AL891" s="296"/>
      <c r="AM891" s="296"/>
      <c r="AN891" s="34" t="s">
        <v>2869</v>
      </c>
      <c r="AO891" s="35" t="s">
        <v>2869</v>
      </c>
      <c r="AP891" s="36"/>
      <c r="AQ891" s="37"/>
      <c r="AR891" s="37"/>
      <c r="AS891" s="50"/>
      <c r="AT891" s="39" t="b">
        <v>0</v>
      </c>
      <c r="AU891" s="51" t="b">
        <v>0</v>
      </c>
      <c r="AV891" s="51" t="b">
        <v>0</v>
      </c>
      <c r="AW891" s="40"/>
    </row>
    <row r="892">
      <c r="A892" s="41"/>
      <c r="B892" s="280" t="s">
        <v>2869</v>
      </c>
      <c r="C892" s="296"/>
      <c r="D892" s="296"/>
      <c r="E892" s="296"/>
      <c r="F892" s="296"/>
      <c r="G892" s="296"/>
      <c r="H892" s="296"/>
      <c r="I892" s="296"/>
      <c r="J892" s="296"/>
      <c r="K892" s="296"/>
      <c r="L892" s="296"/>
      <c r="M892" s="296"/>
      <c r="N892" s="296"/>
      <c r="O892" s="296"/>
      <c r="P892" s="296"/>
      <c r="Q892" s="296"/>
      <c r="R892" s="296"/>
      <c r="S892" s="296"/>
      <c r="T892" s="296"/>
      <c r="U892" s="296"/>
      <c r="V892" s="296"/>
      <c r="W892" s="297"/>
      <c r="X892" s="296"/>
      <c r="Y892" s="296"/>
      <c r="Z892" s="296"/>
      <c r="AA892" s="296"/>
      <c r="AB892" s="296"/>
      <c r="AC892" s="296"/>
      <c r="AD892" s="296"/>
      <c r="AE892" s="296"/>
      <c r="AF892" s="296"/>
      <c r="AG892" s="296"/>
      <c r="AH892" s="296"/>
      <c r="AI892" s="296"/>
      <c r="AJ892" s="296"/>
      <c r="AK892" s="296"/>
      <c r="AL892" s="296"/>
      <c r="AM892" s="296"/>
      <c r="AN892" s="34" t="s">
        <v>2869</v>
      </c>
      <c r="AO892" s="35" t="s">
        <v>2869</v>
      </c>
      <c r="AP892" s="36"/>
      <c r="AQ892" s="37"/>
      <c r="AR892" s="37"/>
      <c r="AS892" s="50"/>
      <c r="AT892" s="39" t="b">
        <v>0</v>
      </c>
      <c r="AU892" s="51" t="b">
        <v>0</v>
      </c>
      <c r="AV892" s="51" t="b">
        <v>0</v>
      </c>
      <c r="AW892" s="40"/>
    </row>
    <row r="893">
      <c r="A893" s="41"/>
      <c r="B893" s="280" t="s">
        <v>2869</v>
      </c>
      <c r="C893" s="296"/>
      <c r="D893" s="296"/>
      <c r="E893" s="296"/>
      <c r="F893" s="296"/>
      <c r="G893" s="296"/>
      <c r="H893" s="296"/>
      <c r="I893" s="296"/>
      <c r="J893" s="296"/>
      <c r="K893" s="296"/>
      <c r="L893" s="296"/>
      <c r="M893" s="296"/>
      <c r="N893" s="296"/>
      <c r="O893" s="296"/>
      <c r="P893" s="296"/>
      <c r="Q893" s="296"/>
      <c r="R893" s="296"/>
      <c r="S893" s="296"/>
      <c r="T893" s="296"/>
      <c r="U893" s="296"/>
      <c r="V893" s="296"/>
      <c r="W893" s="297"/>
      <c r="X893" s="296"/>
      <c r="Y893" s="296"/>
      <c r="Z893" s="296"/>
      <c r="AA893" s="296"/>
      <c r="AB893" s="296"/>
      <c r="AC893" s="296"/>
      <c r="AD893" s="296"/>
      <c r="AE893" s="296"/>
      <c r="AF893" s="296"/>
      <c r="AG893" s="296"/>
      <c r="AH893" s="296"/>
      <c r="AI893" s="296"/>
      <c r="AJ893" s="296"/>
      <c r="AK893" s="296"/>
      <c r="AL893" s="296"/>
      <c r="AM893" s="296"/>
      <c r="AN893" s="34" t="s">
        <v>2869</v>
      </c>
      <c r="AO893" s="35" t="s">
        <v>2869</v>
      </c>
      <c r="AP893" s="36"/>
      <c r="AQ893" s="37"/>
      <c r="AR893" s="37"/>
      <c r="AS893" s="50"/>
      <c r="AT893" s="39" t="b">
        <v>0</v>
      </c>
      <c r="AU893" s="51" t="b">
        <v>0</v>
      </c>
      <c r="AV893" s="51" t="b">
        <v>0</v>
      </c>
      <c r="AW893" s="40"/>
    </row>
    <row r="894">
      <c r="A894" s="41"/>
      <c r="B894" s="280" t="s">
        <v>2869</v>
      </c>
      <c r="C894" s="296"/>
      <c r="D894" s="296"/>
      <c r="E894" s="296"/>
      <c r="F894" s="296"/>
      <c r="G894" s="296"/>
      <c r="H894" s="296"/>
      <c r="I894" s="296"/>
      <c r="J894" s="296"/>
      <c r="K894" s="296"/>
      <c r="L894" s="296"/>
      <c r="M894" s="296"/>
      <c r="N894" s="296"/>
      <c r="O894" s="296"/>
      <c r="P894" s="296"/>
      <c r="Q894" s="296"/>
      <c r="R894" s="296"/>
      <c r="S894" s="296"/>
      <c r="T894" s="296"/>
      <c r="U894" s="296"/>
      <c r="V894" s="296"/>
      <c r="W894" s="297"/>
      <c r="X894" s="296"/>
      <c r="Y894" s="296"/>
      <c r="Z894" s="296"/>
      <c r="AA894" s="296"/>
      <c r="AB894" s="296"/>
      <c r="AC894" s="296"/>
      <c r="AD894" s="296"/>
      <c r="AE894" s="296"/>
      <c r="AF894" s="296"/>
      <c r="AG894" s="296"/>
      <c r="AH894" s="296"/>
      <c r="AI894" s="296"/>
      <c r="AJ894" s="296"/>
      <c r="AK894" s="296"/>
      <c r="AL894" s="296"/>
      <c r="AM894" s="296"/>
      <c r="AN894" s="34" t="s">
        <v>2869</v>
      </c>
      <c r="AO894" s="35" t="s">
        <v>2869</v>
      </c>
      <c r="AP894" s="36"/>
      <c r="AQ894" s="37"/>
      <c r="AR894" s="37"/>
      <c r="AS894" s="50"/>
      <c r="AT894" s="39" t="b">
        <v>0</v>
      </c>
      <c r="AU894" s="51" t="b">
        <v>0</v>
      </c>
      <c r="AV894" s="51" t="b">
        <v>0</v>
      </c>
      <c r="AW894" s="40"/>
    </row>
    <row r="895">
      <c r="A895" s="41"/>
      <c r="B895" s="280" t="s">
        <v>2869</v>
      </c>
      <c r="C895" s="296"/>
      <c r="D895" s="296"/>
      <c r="E895" s="296"/>
      <c r="F895" s="296"/>
      <c r="G895" s="296"/>
      <c r="H895" s="296"/>
      <c r="I895" s="296"/>
      <c r="J895" s="296"/>
      <c r="K895" s="296"/>
      <c r="L895" s="296"/>
      <c r="M895" s="296"/>
      <c r="N895" s="296"/>
      <c r="O895" s="296"/>
      <c r="P895" s="296"/>
      <c r="Q895" s="296"/>
      <c r="R895" s="296"/>
      <c r="S895" s="296"/>
      <c r="T895" s="296"/>
      <c r="U895" s="296"/>
      <c r="V895" s="296"/>
      <c r="W895" s="297"/>
      <c r="X895" s="296"/>
      <c r="Y895" s="296"/>
      <c r="Z895" s="296"/>
      <c r="AA895" s="296"/>
      <c r="AB895" s="296"/>
      <c r="AC895" s="296"/>
      <c r="AD895" s="296"/>
      <c r="AE895" s="296"/>
      <c r="AF895" s="296"/>
      <c r="AG895" s="296"/>
      <c r="AH895" s="296"/>
      <c r="AI895" s="296"/>
      <c r="AJ895" s="296"/>
      <c r="AK895" s="296"/>
      <c r="AL895" s="296"/>
      <c r="AM895" s="296"/>
      <c r="AN895" s="34" t="s">
        <v>2869</v>
      </c>
      <c r="AO895" s="35" t="s">
        <v>2869</v>
      </c>
      <c r="AP895" s="36"/>
      <c r="AQ895" s="37"/>
      <c r="AR895" s="37"/>
      <c r="AS895" s="50"/>
      <c r="AT895" s="39" t="b">
        <v>0</v>
      </c>
      <c r="AU895" s="51" t="b">
        <v>0</v>
      </c>
      <c r="AV895" s="51" t="b">
        <v>0</v>
      </c>
      <c r="AW895" s="40"/>
    </row>
    <row r="896">
      <c r="A896" s="41"/>
      <c r="B896" s="280" t="s">
        <v>2869</v>
      </c>
      <c r="C896" s="296"/>
      <c r="D896" s="296"/>
      <c r="E896" s="296"/>
      <c r="F896" s="296"/>
      <c r="G896" s="296"/>
      <c r="H896" s="296"/>
      <c r="I896" s="296"/>
      <c r="J896" s="296"/>
      <c r="K896" s="296"/>
      <c r="L896" s="296"/>
      <c r="M896" s="296"/>
      <c r="N896" s="296"/>
      <c r="O896" s="296"/>
      <c r="P896" s="296"/>
      <c r="Q896" s="296"/>
      <c r="R896" s="296"/>
      <c r="S896" s="296"/>
      <c r="T896" s="296"/>
      <c r="U896" s="296"/>
      <c r="V896" s="296"/>
      <c r="W896" s="297"/>
      <c r="X896" s="296"/>
      <c r="Y896" s="296"/>
      <c r="Z896" s="296"/>
      <c r="AA896" s="296"/>
      <c r="AB896" s="296"/>
      <c r="AC896" s="296"/>
      <c r="AD896" s="296"/>
      <c r="AE896" s="296"/>
      <c r="AF896" s="296"/>
      <c r="AG896" s="296"/>
      <c r="AH896" s="296"/>
      <c r="AI896" s="296"/>
      <c r="AJ896" s="296"/>
      <c r="AK896" s="296"/>
      <c r="AL896" s="296"/>
      <c r="AM896" s="296"/>
      <c r="AN896" s="34" t="s">
        <v>2869</v>
      </c>
      <c r="AO896" s="35" t="s">
        <v>2869</v>
      </c>
      <c r="AP896" s="36"/>
      <c r="AQ896" s="37"/>
      <c r="AR896" s="37"/>
      <c r="AS896" s="50"/>
      <c r="AT896" s="39" t="b">
        <v>0</v>
      </c>
      <c r="AU896" s="51" t="b">
        <v>0</v>
      </c>
      <c r="AV896" s="51" t="b">
        <v>0</v>
      </c>
      <c r="AW896" s="40"/>
    </row>
    <row r="897">
      <c r="A897" s="41"/>
      <c r="B897" s="280" t="s">
        <v>2869</v>
      </c>
      <c r="C897" s="296"/>
      <c r="D897" s="296"/>
      <c r="E897" s="296"/>
      <c r="F897" s="296"/>
      <c r="G897" s="296"/>
      <c r="H897" s="296"/>
      <c r="I897" s="296"/>
      <c r="J897" s="296"/>
      <c r="K897" s="296"/>
      <c r="L897" s="296"/>
      <c r="M897" s="296"/>
      <c r="N897" s="296"/>
      <c r="O897" s="296"/>
      <c r="P897" s="296"/>
      <c r="Q897" s="296"/>
      <c r="R897" s="296"/>
      <c r="S897" s="296"/>
      <c r="T897" s="296"/>
      <c r="U897" s="296"/>
      <c r="V897" s="296"/>
      <c r="W897" s="297"/>
      <c r="X897" s="296"/>
      <c r="Y897" s="296"/>
      <c r="Z897" s="296"/>
      <c r="AA897" s="296"/>
      <c r="AB897" s="296"/>
      <c r="AC897" s="296"/>
      <c r="AD897" s="296"/>
      <c r="AE897" s="296"/>
      <c r="AF897" s="296"/>
      <c r="AG897" s="296"/>
      <c r="AH897" s="296"/>
      <c r="AI897" s="296"/>
      <c r="AJ897" s="296"/>
      <c r="AK897" s="296"/>
      <c r="AL897" s="296"/>
      <c r="AM897" s="296"/>
      <c r="AN897" s="34" t="s">
        <v>2869</v>
      </c>
      <c r="AO897" s="35" t="s">
        <v>2869</v>
      </c>
      <c r="AP897" s="36"/>
      <c r="AQ897" s="37"/>
      <c r="AR897" s="37"/>
      <c r="AS897" s="50"/>
      <c r="AT897" s="39" t="b">
        <v>0</v>
      </c>
      <c r="AU897" s="51" t="b">
        <v>0</v>
      </c>
      <c r="AV897" s="51" t="b">
        <v>0</v>
      </c>
      <c r="AW897" s="40"/>
    </row>
    <row r="898">
      <c r="A898" s="41"/>
      <c r="B898" s="280" t="s">
        <v>2869</v>
      </c>
      <c r="C898" s="296"/>
      <c r="D898" s="296"/>
      <c r="E898" s="296"/>
      <c r="F898" s="296"/>
      <c r="G898" s="296"/>
      <c r="H898" s="296"/>
      <c r="I898" s="296"/>
      <c r="J898" s="296"/>
      <c r="K898" s="296"/>
      <c r="L898" s="296"/>
      <c r="M898" s="296"/>
      <c r="N898" s="296"/>
      <c r="O898" s="296"/>
      <c r="P898" s="296"/>
      <c r="Q898" s="296"/>
      <c r="R898" s="296"/>
      <c r="S898" s="296"/>
      <c r="T898" s="296"/>
      <c r="U898" s="296"/>
      <c r="V898" s="296"/>
      <c r="W898" s="297"/>
      <c r="X898" s="296"/>
      <c r="Y898" s="296"/>
      <c r="Z898" s="296"/>
      <c r="AA898" s="296"/>
      <c r="AB898" s="296"/>
      <c r="AC898" s="296"/>
      <c r="AD898" s="296"/>
      <c r="AE898" s="296"/>
      <c r="AF898" s="296"/>
      <c r="AG898" s="296"/>
      <c r="AH898" s="296"/>
      <c r="AI898" s="296"/>
      <c r="AJ898" s="296"/>
      <c r="AK898" s="296"/>
      <c r="AL898" s="296"/>
      <c r="AM898" s="296"/>
      <c r="AN898" s="34" t="s">
        <v>2869</v>
      </c>
      <c r="AO898" s="35" t="s">
        <v>2869</v>
      </c>
      <c r="AP898" s="36"/>
      <c r="AQ898" s="37"/>
      <c r="AR898" s="37"/>
      <c r="AS898" s="50"/>
      <c r="AT898" s="39" t="b">
        <v>0</v>
      </c>
      <c r="AU898" s="51" t="b">
        <v>0</v>
      </c>
      <c r="AV898" s="51" t="b">
        <v>0</v>
      </c>
      <c r="AW898" s="40"/>
    </row>
    <row r="899">
      <c r="A899" s="41"/>
      <c r="B899" s="280" t="s">
        <v>2869</v>
      </c>
      <c r="C899" s="296"/>
      <c r="D899" s="296"/>
      <c r="E899" s="296"/>
      <c r="F899" s="296"/>
      <c r="G899" s="296"/>
      <c r="H899" s="296"/>
      <c r="I899" s="296"/>
      <c r="J899" s="296"/>
      <c r="K899" s="296"/>
      <c r="L899" s="296"/>
      <c r="M899" s="296"/>
      <c r="N899" s="296"/>
      <c r="O899" s="296"/>
      <c r="P899" s="296"/>
      <c r="Q899" s="296"/>
      <c r="R899" s="296"/>
      <c r="S899" s="296"/>
      <c r="T899" s="296"/>
      <c r="U899" s="296"/>
      <c r="V899" s="296"/>
      <c r="W899" s="297"/>
      <c r="X899" s="296"/>
      <c r="Y899" s="296"/>
      <c r="Z899" s="296"/>
      <c r="AA899" s="296"/>
      <c r="AB899" s="296"/>
      <c r="AC899" s="296"/>
      <c r="AD899" s="296"/>
      <c r="AE899" s="296"/>
      <c r="AF899" s="296"/>
      <c r="AG899" s="296"/>
      <c r="AH899" s="296"/>
      <c r="AI899" s="296"/>
      <c r="AJ899" s="296"/>
      <c r="AK899" s="296"/>
      <c r="AL899" s="296"/>
      <c r="AM899" s="296"/>
      <c r="AN899" s="34" t="s">
        <v>2869</v>
      </c>
      <c r="AO899" s="35" t="s">
        <v>2869</v>
      </c>
      <c r="AP899" s="36"/>
      <c r="AQ899" s="37"/>
      <c r="AR899" s="37"/>
      <c r="AS899" s="50"/>
      <c r="AT899" s="39" t="b">
        <v>0</v>
      </c>
      <c r="AU899" s="51" t="b">
        <v>0</v>
      </c>
      <c r="AV899" s="51" t="b">
        <v>0</v>
      </c>
      <c r="AW899" s="40"/>
    </row>
    <row r="900">
      <c r="A900" s="41"/>
      <c r="B900" s="280" t="s">
        <v>2869</v>
      </c>
      <c r="C900" s="296"/>
      <c r="D900" s="296"/>
      <c r="E900" s="296"/>
      <c r="F900" s="296"/>
      <c r="G900" s="296"/>
      <c r="H900" s="296"/>
      <c r="I900" s="296"/>
      <c r="J900" s="296"/>
      <c r="K900" s="296"/>
      <c r="L900" s="296"/>
      <c r="M900" s="296"/>
      <c r="N900" s="296"/>
      <c r="O900" s="296"/>
      <c r="P900" s="296"/>
      <c r="Q900" s="296"/>
      <c r="R900" s="296"/>
      <c r="S900" s="296"/>
      <c r="T900" s="296"/>
      <c r="U900" s="296"/>
      <c r="V900" s="296"/>
      <c r="W900" s="297"/>
      <c r="X900" s="296"/>
      <c r="Y900" s="296"/>
      <c r="Z900" s="296"/>
      <c r="AA900" s="296"/>
      <c r="AB900" s="296"/>
      <c r="AC900" s="296"/>
      <c r="AD900" s="296"/>
      <c r="AE900" s="296"/>
      <c r="AF900" s="296"/>
      <c r="AG900" s="296"/>
      <c r="AH900" s="296"/>
      <c r="AI900" s="296"/>
      <c r="AJ900" s="296"/>
      <c r="AK900" s="296"/>
      <c r="AL900" s="296"/>
      <c r="AM900" s="296"/>
      <c r="AN900" s="34" t="s">
        <v>2869</v>
      </c>
      <c r="AO900" s="35" t="s">
        <v>2869</v>
      </c>
      <c r="AP900" s="36"/>
      <c r="AQ900" s="37"/>
      <c r="AR900" s="37"/>
      <c r="AS900" s="50"/>
      <c r="AT900" s="39" t="b">
        <v>0</v>
      </c>
      <c r="AU900" s="51" t="b">
        <v>0</v>
      </c>
      <c r="AV900" s="51" t="b">
        <v>0</v>
      </c>
      <c r="AW900" s="40"/>
    </row>
    <row r="901">
      <c r="A901" s="41"/>
      <c r="B901" s="280" t="s">
        <v>2869</v>
      </c>
      <c r="C901" s="296"/>
      <c r="D901" s="296"/>
      <c r="E901" s="296"/>
      <c r="F901" s="296"/>
      <c r="G901" s="296"/>
      <c r="H901" s="296"/>
      <c r="I901" s="296"/>
      <c r="J901" s="296"/>
      <c r="K901" s="296"/>
      <c r="L901" s="296"/>
      <c r="M901" s="296"/>
      <c r="N901" s="296"/>
      <c r="O901" s="296"/>
      <c r="P901" s="296"/>
      <c r="Q901" s="296"/>
      <c r="R901" s="296"/>
      <c r="S901" s="296"/>
      <c r="T901" s="296"/>
      <c r="U901" s="296"/>
      <c r="V901" s="296"/>
      <c r="W901" s="297"/>
      <c r="X901" s="296"/>
      <c r="Y901" s="296"/>
      <c r="Z901" s="296"/>
      <c r="AA901" s="296"/>
      <c r="AB901" s="296"/>
      <c r="AC901" s="296"/>
      <c r="AD901" s="296"/>
      <c r="AE901" s="296"/>
      <c r="AF901" s="296"/>
      <c r="AG901" s="296"/>
      <c r="AH901" s="296"/>
      <c r="AI901" s="296"/>
      <c r="AJ901" s="296"/>
      <c r="AK901" s="296"/>
      <c r="AL901" s="296"/>
      <c r="AM901" s="296"/>
      <c r="AN901" s="34" t="s">
        <v>2869</v>
      </c>
      <c r="AO901" s="35" t="s">
        <v>2869</v>
      </c>
      <c r="AP901" s="36"/>
      <c r="AQ901" s="37"/>
      <c r="AR901" s="37"/>
      <c r="AS901" s="50"/>
      <c r="AT901" s="39" t="b">
        <v>0</v>
      </c>
      <c r="AU901" s="51" t="b">
        <v>0</v>
      </c>
      <c r="AV901" s="51" t="b">
        <v>0</v>
      </c>
      <c r="AW901" s="40"/>
    </row>
    <row r="902">
      <c r="A902" s="41"/>
      <c r="B902" s="280" t="s">
        <v>2869</v>
      </c>
      <c r="C902" s="296"/>
      <c r="D902" s="296"/>
      <c r="E902" s="296"/>
      <c r="F902" s="296"/>
      <c r="G902" s="296"/>
      <c r="H902" s="296"/>
      <c r="I902" s="296"/>
      <c r="J902" s="296"/>
      <c r="K902" s="296"/>
      <c r="L902" s="296"/>
      <c r="M902" s="296"/>
      <c r="N902" s="296"/>
      <c r="O902" s="296"/>
      <c r="P902" s="296"/>
      <c r="Q902" s="296"/>
      <c r="R902" s="296"/>
      <c r="S902" s="296"/>
      <c r="T902" s="296"/>
      <c r="U902" s="296"/>
      <c r="V902" s="296"/>
      <c r="W902" s="297"/>
      <c r="X902" s="296"/>
      <c r="Y902" s="296"/>
      <c r="Z902" s="296"/>
      <c r="AA902" s="296"/>
      <c r="AB902" s="296"/>
      <c r="AC902" s="296"/>
      <c r="AD902" s="296"/>
      <c r="AE902" s="296"/>
      <c r="AF902" s="296"/>
      <c r="AG902" s="296"/>
      <c r="AH902" s="296"/>
      <c r="AI902" s="296"/>
      <c r="AJ902" s="296"/>
      <c r="AK902" s="296"/>
      <c r="AL902" s="296"/>
      <c r="AM902" s="296"/>
      <c r="AN902" s="34" t="s">
        <v>2869</v>
      </c>
      <c r="AO902" s="35" t="s">
        <v>2869</v>
      </c>
      <c r="AP902" s="36"/>
      <c r="AQ902" s="37"/>
      <c r="AR902" s="37"/>
      <c r="AS902" s="50"/>
      <c r="AT902" s="39" t="b">
        <v>0</v>
      </c>
      <c r="AU902" s="51" t="b">
        <v>0</v>
      </c>
      <c r="AV902" s="51" t="b">
        <v>0</v>
      </c>
      <c r="AW902" s="40"/>
    </row>
    <row r="903">
      <c r="A903" s="41"/>
      <c r="B903" s="280" t="s">
        <v>2869</v>
      </c>
      <c r="C903" s="296"/>
      <c r="D903" s="296"/>
      <c r="E903" s="296"/>
      <c r="F903" s="296"/>
      <c r="G903" s="296"/>
      <c r="H903" s="296"/>
      <c r="I903" s="296"/>
      <c r="J903" s="296"/>
      <c r="K903" s="296"/>
      <c r="L903" s="296"/>
      <c r="M903" s="296"/>
      <c r="N903" s="296"/>
      <c r="O903" s="296"/>
      <c r="P903" s="296"/>
      <c r="Q903" s="296"/>
      <c r="R903" s="296"/>
      <c r="S903" s="296"/>
      <c r="T903" s="296"/>
      <c r="U903" s="296"/>
      <c r="V903" s="296"/>
      <c r="W903" s="297"/>
      <c r="X903" s="296"/>
      <c r="Y903" s="296"/>
      <c r="Z903" s="296"/>
      <c r="AA903" s="296"/>
      <c r="AB903" s="296"/>
      <c r="AC903" s="296"/>
      <c r="AD903" s="296"/>
      <c r="AE903" s="296"/>
      <c r="AF903" s="296"/>
      <c r="AG903" s="296"/>
      <c r="AH903" s="296"/>
      <c r="AI903" s="296"/>
      <c r="AJ903" s="296"/>
      <c r="AK903" s="296"/>
      <c r="AL903" s="296"/>
      <c r="AM903" s="296"/>
      <c r="AN903" s="34" t="s">
        <v>2869</v>
      </c>
      <c r="AO903" s="35" t="s">
        <v>2869</v>
      </c>
      <c r="AP903" s="36"/>
      <c r="AQ903" s="37"/>
      <c r="AR903" s="37"/>
      <c r="AS903" s="50"/>
      <c r="AT903" s="39" t="b">
        <v>0</v>
      </c>
      <c r="AU903" s="51" t="b">
        <v>0</v>
      </c>
      <c r="AV903" s="51" t="b">
        <v>0</v>
      </c>
      <c r="AW903" s="40"/>
    </row>
    <row r="904">
      <c r="A904" s="41"/>
      <c r="B904" s="280" t="s">
        <v>2869</v>
      </c>
      <c r="C904" s="296"/>
      <c r="D904" s="296"/>
      <c r="E904" s="296"/>
      <c r="F904" s="296"/>
      <c r="G904" s="296"/>
      <c r="H904" s="296"/>
      <c r="I904" s="296"/>
      <c r="J904" s="296"/>
      <c r="K904" s="296"/>
      <c r="L904" s="296"/>
      <c r="M904" s="296"/>
      <c r="N904" s="296"/>
      <c r="O904" s="296"/>
      <c r="P904" s="296"/>
      <c r="Q904" s="296"/>
      <c r="R904" s="296"/>
      <c r="S904" s="296"/>
      <c r="T904" s="296"/>
      <c r="U904" s="296"/>
      <c r="V904" s="296"/>
      <c r="W904" s="297"/>
      <c r="X904" s="296"/>
      <c r="Y904" s="296"/>
      <c r="Z904" s="296"/>
      <c r="AA904" s="296"/>
      <c r="AB904" s="296"/>
      <c r="AC904" s="296"/>
      <c r="AD904" s="296"/>
      <c r="AE904" s="296"/>
      <c r="AF904" s="296"/>
      <c r="AG904" s="296"/>
      <c r="AH904" s="296"/>
      <c r="AI904" s="296"/>
      <c r="AJ904" s="296"/>
      <c r="AK904" s="296"/>
      <c r="AL904" s="296"/>
      <c r="AM904" s="296"/>
      <c r="AN904" s="34" t="s">
        <v>2869</v>
      </c>
      <c r="AO904" s="35" t="s">
        <v>2869</v>
      </c>
      <c r="AP904" s="36"/>
      <c r="AQ904" s="37"/>
      <c r="AR904" s="37"/>
      <c r="AS904" s="50"/>
      <c r="AT904" s="39" t="b">
        <v>0</v>
      </c>
      <c r="AU904" s="51" t="b">
        <v>0</v>
      </c>
      <c r="AV904" s="51" t="b">
        <v>0</v>
      </c>
      <c r="AW904" s="40"/>
    </row>
    <row r="905">
      <c r="A905" s="41"/>
      <c r="B905" s="280" t="s">
        <v>2869</v>
      </c>
      <c r="C905" s="296"/>
      <c r="D905" s="296"/>
      <c r="E905" s="296"/>
      <c r="F905" s="296"/>
      <c r="G905" s="296"/>
      <c r="H905" s="296"/>
      <c r="I905" s="296"/>
      <c r="J905" s="296"/>
      <c r="K905" s="296"/>
      <c r="L905" s="296"/>
      <c r="M905" s="296"/>
      <c r="N905" s="296"/>
      <c r="O905" s="296"/>
      <c r="P905" s="296"/>
      <c r="Q905" s="296"/>
      <c r="R905" s="296"/>
      <c r="S905" s="296"/>
      <c r="T905" s="296"/>
      <c r="U905" s="296"/>
      <c r="V905" s="296"/>
      <c r="W905" s="297"/>
      <c r="X905" s="296"/>
      <c r="Y905" s="296"/>
      <c r="Z905" s="296"/>
      <c r="AA905" s="296"/>
      <c r="AB905" s="296"/>
      <c r="AC905" s="296"/>
      <c r="AD905" s="296"/>
      <c r="AE905" s="296"/>
      <c r="AF905" s="296"/>
      <c r="AG905" s="296"/>
      <c r="AH905" s="296"/>
      <c r="AI905" s="296"/>
      <c r="AJ905" s="296"/>
      <c r="AK905" s="296"/>
      <c r="AL905" s="296"/>
      <c r="AM905" s="296"/>
      <c r="AN905" s="34" t="s">
        <v>2869</v>
      </c>
      <c r="AO905" s="35" t="s">
        <v>2869</v>
      </c>
      <c r="AP905" s="36"/>
      <c r="AQ905" s="37"/>
      <c r="AR905" s="37"/>
      <c r="AS905" s="50"/>
      <c r="AT905" s="39" t="b">
        <v>0</v>
      </c>
      <c r="AU905" s="51" t="b">
        <v>0</v>
      </c>
      <c r="AV905" s="51" t="b">
        <v>0</v>
      </c>
      <c r="AW905" s="40"/>
    </row>
    <row r="906">
      <c r="A906" s="41"/>
      <c r="B906" s="280" t="s">
        <v>2869</v>
      </c>
      <c r="C906" s="296"/>
      <c r="D906" s="296"/>
      <c r="E906" s="296"/>
      <c r="F906" s="296"/>
      <c r="G906" s="296"/>
      <c r="H906" s="296"/>
      <c r="I906" s="296"/>
      <c r="J906" s="296"/>
      <c r="K906" s="296"/>
      <c r="L906" s="296"/>
      <c r="M906" s="296"/>
      <c r="N906" s="296"/>
      <c r="O906" s="296"/>
      <c r="P906" s="296"/>
      <c r="Q906" s="296"/>
      <c r="R906" s="296"/>
      <c r="S906" s="296"/>
      <c r="T906" s="296"/>
      <c r="U906" s="296"/>
      <c r="V906" s="296"/>
      <c r="W906" s="297"/>
      <c r="X906" s="296"/>
      <c r="Y906" s="296"/>
      <c r="Z906" s="296"/>
      <c r="AA906" s="296"/>
      <c r="AB906" s="296"/>
      <c r="AC906" s="296"/>
      <c r="AD906" s="296"/>
      <c r="AE906" s="296"/>
      <c r="AF906" s="296"/>
      <c r="AG906" s="296"/>
      <c r="AH906" s="296"/>
      <c r="AI906" s="296"/>
      <c r="AJ906" s="296"/>
      <c r="AK906" s="296"/>
      <c r="AL906" s="296"/>
      <c r="AM906" s="296"/>
      <c r="AN906" s="34" t="s">
        <v>2869</v>
      </c>
      <c r="AO906" s="35" t="s">
        <v>2869</v>
      </c>
      <c r="AP906" s="36"/>
      <c r="AQ906" s="37"/>
      <c r="AR906" s="37"/>
      <c r="AS906" s="50"/>
      <c r="AT906" s="39" t="b">
        <v>0</v>
      </c>
      <c r="AU906" s="51" t="b">
        <v>0</v>
      </c>
      <c r="AV906" s="51" t="b">
        <v>0</v>
      </c>
      <c r="AW906" s="40"/>
    </row>
    <row r="907">
      <c r="A907" s="41"/>
      <c r="B907" s="280" t="s">
        <v>2869</v>
      </c>
      <c r="C907" s="296"/>
      <c r="D907" s="296"/>
      <c r="E907" s="296"/>
      <c r="F907" s="296"/>
      <c r="G907" s="296"/>
      <c r="H907" s="296"/>
      <c r="I907" s="296"/>
      <c r="J907" s="296"/>
      <c r="K907" s="296"/>
      <c r="L907" s="296"/>
      <c r="M907" s="296"/>
      <c r="N907" s="296"/>
      <c r="O907" s="296"/>
      <c r="P907" s="296"/>
      <c r="Q907" s="296"/>
      <c r="R907" s="296"/>
      <c r="S907" s="296"/>
      <c r="T907" s="296"/>
      <c r="U907" s="296"/>
      <c r="V907" s="296"/>
      <c r="W907" s="297"/>
      <c r="X907" s="296"/>
      <c r="Y907" s="296"/>
      <c r="Z907" s="296"/>
      <c r="AA907" s="296"/>
      <c r="AB907" s="296"/>
      <c r="AC907" s="296"/>
      <c r="AD907" s="296"/>
      <c r="AE907" s="296"/>
      <c r="AF907" s="296"/>
      <c r="AG907" s="296"/>
      <c r="AH907" s="296"/>
      <c r="AI907" s="296"/>
      <c r="AJ907" s="296"/>
      <c r="AK907" s="296"/>
      <c r="AL907" s="296"/>
      <c r="AM907" s="296"/>
      <c r="AN907" s="34" t="s">
        <v>2869</v>
      </c>
      <c r="AO907" s="35" t="s">
        <v>2869</v>
      </c>
      <c r="AP907" s="36"/>
      <c r="AQ907" s="37"/>
      <c r="AR907" s="37"/>
      <c r="AS907" s="50"/>
      <c r="AT907" s="39" t="b">
        <v>0</v>
      </c>
      <c r="AU907" s="51" t="b">
        <v>0</v>
      </c>
      <c r="AV907" s="51" t="b">
        <v>0</v>
      </c>
      <c r="AW907" s="40"/>
    </row>
    <row r="908">
      <c r="A908" s="41"/>
      <c r="B908" s="280" t="s">
        <v>2869</v>
      </c>
      <c r="C908" s="296"/>
      <c r="D908" s="296"/>
      <c r="E908" s="296"/>
      <c r="F908" s="296"/>
      <c r="G908" s="296"/>
      <c r="H908" s="296"/>
      <c r="I908" s="296"/>
      <c r="J908" s="296"/>
      <c r="K908" s="296"/>
      <c r="L908" s="296"/>
      <c r="M908" s="296"/>
      <c r="N908" s="296"/>
      <c r="O908" s="296"/>
      <c r="P908" s="296"/>
      <c r="Q908" s="296"/>
      <c r="R908" s="296"/>
      <c r="S908" s="296"/>
      <c r="T908" s="296"/>
      <c r="U908" s="296"/>
      <c r="V908" s="296"/>
      <c r="W908" s="297"/>
      <c r="X908" s="296"/>
      <c r="Y908" s="296"/>
      <c r="Z908" s="296"/>
      <c r="AA908" s="296"/>
      <c r="AB908" s="296"/>
      <c r="AC908" s="296"/>
      <c r="AD908" s="296"/>
      <c r="AE908" s="296"/>
      <c r="AF908" s="296"/>
      <c r="AG908" s="296"/>
      <c r="AH908" s="296"/>
      <c r="AI908" s="296"/>
      <c r="AJ908" s="296"/>
      <c r="AK908" s="296"/>
      <c r="AL908" s="296"/>
      <c r="AM908" s="296"/>
      <c r="AN908" s="34" t="s">
        <v>2869</v>
      </c>
      <c r="AO908" s="35" t="s">
        <v>2869</v>
      </c>
      <c r="AP908" s="36"/>
      <c r="AQ908" s="37"/>
      <c r="AR908" s="37"/>
      <c r="AS908" s="50"/>
      <c r="AT908" s="39" t="b">
        <v>0</v>
      </c>
      <c r="AU908" s="51" t="b">
        <v>0</v>
      </c>
      <c r="AV908" s="51" t="b">
        <v>0</v>
      </c>
      <c r="AW908" s="40"/>
    </row>
    <row r="909">
      <c r="A909" s="41"/>
      <c r="B909" s="280" t="s">
        <v>2869</v>
      </c>
      <c r="C909" s="296"/>
      <c r="D909" s="296"/>
      <c r="E909" s="296"/>
      <c r="F909" s="296"/>
      <c r="G909" s="296"/>
      <c r="H909" s="296"/>
      <c r="I909" s="296"/>
      <c r="J909" s="296"/>
      <c r="K909" s="296"/>
      <c r="L909" s="296"/>
      <c r="M909" s="296"/>
      <c r="N909" s="296"/>
      <c r="O909" s="296"/>
      <c r="P909" s="296"/>
      <c r="Q909" s="296"/>
      <c r="R909" s="296"/>
      <c r="S909" s="296"/>
      <c r="T909" s="296"/>
      <c r="U909" s="296"/>
      <c r="V909" s="296"/>
      <c r="W909" s="297"/>
      <c r="X909" s="296"/>
      <c r="Y909" s="296"/>
      <c r="Z909" s="296"/>
      <c r="AA909" s="296"/>
      <c r="AB909" s="296"/>
      <c r="AC909" s="296"/>
      <c r="AD909" s="296"/>
      <c r="AE909" s="296"/>
      <c r="AF909" s="296"/>
      <c r="AG909" s="296"/>
      <c r="AH909" s="296"/>
      <c r="AI909" s="296"/>
      <c r="AJ909" s="296"/>
      <c r="AK909" s="296"/>
      <c r="AL909" s="296"/>
      <c r="AM909" s="296"/>
      <c r="AN909" s="34" t="s">
        <v>2869</v>
      </c>
      <c r="AO909" s="35" t="s">
        <v>2869</v>
      </c>
      <c r="AP909" s="36"/>
      <c r="AQ909" s="37"/>
      <c r="AR909" s="37"/>
      <c r="AS909" s="50"/>
      <c r="AT909" s="39" t="b">
        <v>0</v>
      </c>
      <c r="AU909" s="51" t="b">
        <v>0</v>
      </c>
      <c r="AV909" s="51" t="b">
        <v>0</v>
      </c>
      <c r="AW909" s="40"/>
    </row>
    <row r="910">
      <c r="A910" s="41"/>
      <c r="B910" s="280" t="s">
        <v>2869</v>
      </c>
      <c r="C910" s="296"/>
      <c r="D910" s="296"/>
      <c r="E910" s="296"/>
      <c r="F910" s="296"/>
      <c r="G910" s="296"/>
      <c r="H910" s="296"/>
      <c r="I910" s="296"/>
      <c r="J910" s="296"/>
      <c r="K910" s="296"/>
      <c r="L910" s="296"/>
      <c r="M910" s="296"/>
      <c r="N910" s="296"/>
      <c r="O910" s="296"/>
      <c r="P910" s="296"/>
      <c r="Q910" s="296"/>
      <c r="R910" s="296"/>
      <c r="S910" s="296"/>
      <c r="T910" s="296"/>
      <c r="U910" s="296"/>
      <c r="V910" s="296"/>
      <c r="W910" s="297"/>
      <c r="X910" s="296"/>
      <c r="Y910" s="296"/>
      <c r="Z910" s="296"/>
      <c r="AA910" s="296"/>
      <c r="AB910" s="296"/>
      <c r="AC910" s="296"/>
      <c r="AD910" s="296"/>
      <c r="AE910" s="296"/>
      <c r="AF910" s="296"/>
      <c r="AG910" s="296"/>
      <c r="AH910" s="296"/>
      <c r="AI910" s="296"/>
      <c r="AJ910" s="296"/>
      <c r="AK910" s="296"/>
      <c r="AL910" s="296"/>
      <c r="AM910" s="296"/>
      <c r="AN910" s="34" t="s">
        <v>2869</v>
      </c>
      <c r="AO910" s="35" t="s">
        <v>2869</v>
      </c>
      <c r="AP910" s="36"/>
      <c r="AQ910" s="37"/>
      <c r="AR910" s="37"/>
      <c r="AS910" s="50"/>
      <c r="AT910" s="39" t="b">
        <v>0</v>
      </c>
      <c r="AU910" s="51" t="b">
        <v>0</v>
      </c>
      <c r="AV910" s="51" t="b">
        <v>0</v>
      </c>
      <c r="AW910" s="40"/>
    </row>
    <row r="911">
      <c r="A911" s="41"/>
      <c r="B911" s="280" t="s">
        <v>2869</v>
      </c>
      <c r="C911" s="296"/>
      <c r="D911" s="296"/>
      <c r="E911" s="296"/>
      <c r="F911" s="296"/>
      <c r="G911" s="296"/>
      <c r="H911" s="296"/>
      <c r="I911" s="296"/>
      <c r="J911" s="296"/>
      <c r="K911" s="296"/>
      <c r="L911" s="296"/>
      <c r="M911" s="296"/>
      <c r="N911" s="296"/>
      <c r="O911" s="296"/>
      <c r="P911" s="296"/>
      <c r="Q911" s="296"/>
      <c r="R911" s="296"/>
      <c r="S911" s="296"/>
      <c r="T911" s="296"/>
      <c r="U911" s="296"/>
      <c r="V911" s="296"/>
      <c r="W911" s="297"/>
      <c r="X911" s="296"/>
      <c r="Y911" s="296"/>
      <c r="Z911" s="296"/>
      <c r="AA911" s="296"/>
      <c r="AB911" s="296"/>
      <c r="AC911" s="296"/>
      <c r="AD911" s="296"/>
      <c r="AE911" s="296"/>
      <c r="AF911" s="296"/>
      <c r="AG911" s="296"/>
      <c r="AH911" s="296"/>
      <c r="AI911" s="296"/>
      <c r="AJ911" s="296"/>
      <c r="AK911" s="296"/>
      <c r="AL911" s="296"/>
      <c r="AM911" s="296"/>
      <c r="AN911" s="34" t="s">
        <v>2869</v>
      </c>
      <c r="AO911" s="35" t="s">
        <v>2869</v>
      </c>
      <c r="AP911" s="36"/>
      <c r="AQ911" s="37"/>
      <c r="AR911" s="37"/>
      <c r="AS911" s="50"/>
      <c r="AT911" s="39" t="b">
        <v>0</v>
      </c>
      <c r="AU911" s="51" t="b">
        <v>0</v>
      </c>
      <c r="AV911" s="51" t="b">
        <v>0</v>
      </c>
      <c r="AW911" s="40"/>
    </row>
    <row r="912">
      <c r="A912" s="41"/>
      <c r="B912" s="280" t="s">
        <v>2869</v>
      </c>
      <c r="C912" s="296"/>
      <c r="D912" s="296"/>
      <c r="E912" s="296"/>
      <c r="F912" s="296"/>
      <c r="G912" s="296"/>
      <c r="H912" s="296"/>
      <c r="I912" s="296"/>
      <c r="J912" s="296"/>
      <c r="K912" s="296"/>
      <c r="L912" s="296"/>
      <c r="M912" s="296"/>
      <c r="N912" s="296"/>
      <c r="O912" s="296"/>
      <c r="P912" s="296"/>
      <c r="Q912" s="296"/>
      <c r="R912" s="296"/>
      <c r="S912" s="296"/>
      <c r="T912" s="296"/>
      <c r="U912" s="296"/>
      <c r="V912" s="296"/>
      <c r="W912" s="297"/>
      <c r="X912" s="296"/>
      <c r="Y912" s="296"/>
      <c r="Z912" s="296"/>
      <c r="AA912" s="296"/>
      <c r="AB912" s="296"/>
      <c r="AC912" s="296"/>
      <c r="AD912" s="296"/>
      <c r="AE912" s="296"/>
      <c r="AF912" s="296"/>
      <c r="AG912" s="296"/>
      <c r="AH912" s="296"/>
      <c r="AI912" s="296"/>
      <c r="AJ912" s="296"/>
      <c r="AK912" s="296"/>
      <c r="AL912" s="296"/>
      <c r="AM912" s="296"/>
      <c r="AN912" s="34" t="s">
        <v>2869</v>
      </c>
      <c r="AO912" s="35" t="s">
        <v>2869</v>
      </c>
      <c r="AP912" s="36"/>
      <c r="AQ912" s="37"/>
      <c r="AR912" s="37"/>
      <c r="AS912" s="50"/>
      <c r="AT912" s="39" t="b">
        <v>0</v>
      </c>
      <c r="AU912" s="51" t="b">
        <v>0</v>
      </c>
      <c r="AV912" s="51" t="b">
        <v>0</v>
      </c>
      <c r="AW912" s="40"/>
    </row>
    <row r="913">
      <c r="A913" s="41"/>
      <c r="B913" s="280" t="s">
        <v>2869</v>
      </c>
      <c r="C913" s="296"/>
      <c r="D913" s="296"/>
      <c r="E913" s="296"/>
      <c r="F913" s="296"/>
      <c r="G913" s="296"/>
      <c r="H913" s="296"/>
      <c r="I913" s="296"/>
      <c r="J913" s="296"/>
      <c r="K913" s="296"/>
      <c r="L913" s="296"/>
      <c r="M913" s="296"/>
      <c r="N913" s="296"/>
      <c r="O913" s="296"/>
      <c r="P913" s="296"/>
      <c r="Q913" s="296"/>
      <c r="R913" s="296"/>
      <c r="S913" s="296"/>
      <c r="T913" s="296"/>
      <c r="U913" s="296"/>
      <c r="V913" s="296"/>
      <c r="W913" s="297"/>
      <c r="X913" s="296"/>
      <c r="Y913" s="296"/>
      <c r="Z913" s="296"/>
      <c r="AA913" s="296"/>
      <c r="AB913" s="296"/>
      <c r="AC913" s="296"/>
      <c r="AD913" s="296"/>
      <c r="AE913" s="296"/>
      <c r="AF913" s="296"/>
      <c r="AG913" s="296"/>
      <c r="AH913" s="296"/>
      <c r="AI913" s="296"/>
      <c r="AJ913" s="296"/>
      <c r="AK913" s="296"/>
      <c r="AL913" s="296"/>
      <c r="AM913" s="296"/>
      <c r="AN913" s="34" t="s">
        <v>2869</v>
      </c>
      <c r="AO913" s="35" t="s">
        <v>2869</v>
      </c>
      <c r="AP913" s="36"/>
      <c r="AQ913" s="37"/>
      <c r="AR913" s="37"/>
      <c r="AS913" s="50"/>
      <c r="AT913" s="39" t="b">
        <v>0</v>
      </c>
      <c r="AU913" s="51" t="b">
        <v>0</v>
      </c>
      <c r="AV913" s="51" t="b">
        <v>0</v>
      </c>
      <c r="AW913" s="40"/>
    </row>
    <row r="914">
      <c r="A914" s="41"/>
      <c r="B914" s="280" t="s">
        <v>2869</v>
      </c>
      <c r="C914" s="296"/>
      <c r="D914" s="296"/>
      <c r="E914" s="296"/>
      <c r="F914" s="296"/>
      <c r="G914" s="296"/>
      <c r="H914" s="296"/>
      <c r="I914" s="296"/>
      <c r="J914" s="296"/>
      <c r="K914" s="296"/>
      <c r="L914" s="296"/>
      <c r="M914" s="296"/>
      <c r="N914" s="296"/>
      <c r="O914" s="296"/>
      <c r="P914" s="296"/>
      <c r="Q914" s="296"/>
      <c r="R914" s="296"/>
      <c r="S914" s="296"/>
      <c r="T914" s="296"/>
      <c r="U914" s="296"/>
      <c r="V914" s="296"/>
      <c r="W914" s="297"/>
      <c r="X914" s="296"/>
      <c r="Y914" s="296"/>
      <c r="Z914" s="296"/>
      <c r="AA914" s="296"/>
      <c r="AB914" s="296"/>
      <c r="AC914" s="296"/>
      <c r="AD914" s="296"/>
      <c r="AE914" s="296"/>
      <c r="AF914" s="296"/>
      <c r="AG914" s="296"/>
      <c r="AH914" s="296"/>
      <c r="AI914" s="296"/>
      <c r="AJ914" s="296"/>
      <c r="AK914" s="296"/>
      <c r="AL914" s="296"/>
      <c r="AM914" s="296"/>
      <c r="AN914" s="34" t="s">
        <v>2869</v>
      </c>
      <c r="AO914" s="35" t="s">
        <v>2869</v>
      </c>
      <c r="AP914" s="36"/>
      <c r="AQ914" s="37"/>
      <c r="AR914" s="37"/>
      <c r="AS914" s="50"/>
      <c r="AT914" s="39" t="b">
        <v>0</v>
      </c>
      <c r="AU914" s="51" t="b">
        <v>0</v>
      </c>
      <c r="AV914" s="51" t="b">
        <v>0</v>
      </c>
      <c r="AW914" s="40"/>
    </row>
    <row r="915">
      <c r="A915" s="41"/>
      <c r="B915" s="280" t="s">
        <v>2869</v>
      </c>
      <c r="C915" s="296"/>
      <c r="D915" s="296"/>
      <c r="E915" s="296"/>
      <c r="F915" s="296"/>
      <c r="G915" s="296"/>
      <c r="H915" s="296"/>
      <c r="I915" s="296"/>
      <c r="J915" s="296"/>
      <c r="K915" s="296"/>
      <c r="L915" s="296"/>
      <c r="M915" s="296"/>
      <c r="N915" s="296"/>
      <c r="O915" s="296"/>
      <c r="P915" s="296"/>
      <c r="Q915" s="296"/>
      <c r="R915" s="296"/>
      <c r="S915" s="296"/>
      <c r="T915" s="296"/>
      <c r="U915" s="296"/>
      <c r="V915" s="296"/>
      <c r="W915" s="297"/>
      <c r="X915" s="296"/>
      <c r="Y915" s="296"/>
      <c r="Z915" s="296"/>
      <c r="AA915" s="296"/>
      <c r="AB915" s="296"/>
      <c r="AC915" s="296"/>
      <c r="AD915" s="296"/>
      <c r="AE915" s="296"/>
      <c r="AF915" s="296"/>
      <c r="AG915" s="296"/>
      <c r="AH915" s="296"/>
      <c r="AI915" s="296"/>
      <c r="AJ915" s="296"/>
      <c r="AK915" s="296"/>
      <c r="AL915" s="296"/>
      <c r="AM915" s="296"/>
      <c r="AN915" s="34" t="s">
        <v>2869</v>
      </c>
      <c r="AO915" s="35" t="s">
        <v>2869</v>
      </c>
      <c r="AP915" s="36"/>
      <c r="AQ915" s="37"/>
      <c r="AR915" s="37"/>
      <c r="AS915" s="50"/>
      <c r="AT915" s="39" t="b">
        <v>0</v>
      </c>
      <c r="AU915" s="51" t="b">
        <v>0</v>
      </c>
      <c r="AV915" s="51" t="b">
        <v>0</v>
      </c>
      <c r="AW915" s="40"/>
    </row>
    <row r="916">
      <c r="A916" s="41"/>
      <c r="B916" s="280" t="s">
        <v>2869</v>
      </c>
      <c r="C916" s="296"/>
      <c r="D916" s="296"/>
      <c r="E916" s="296"/>
      <c r="F916" s="296"/>
      <c r="G916" s="296"/>
      <c r="H916" s="296"/>
      <c r="I916" s="296"/>
      <c r="J916" s="296"/>
      <c r="K916" s="296"/>
      <c r="L916" s="296"/>
      <c r="M916" s="296"/>
      <c r="N916" s="296"/>
      <c r="O916" s="296"/>
      <c r="P916" s="296"/>
      <c r="Q916" s="296"/>
      <c r="R916" s="296"/>
      <c r="S916" s="296"/>
      <c r="T916" s="296"/>
      <c r="U916" s="296"/>
      <c r="V916" s="296"/>
      <c r="W916" s="297"/>
      <c r="X916" s="296"/>
      <c r="Y916" s="296"/>
      <c r="Z916" s="296"/>
      <c r="AA916" s="296"/>
      <c r="AB916" s="296"/>
      <c r="AC916" s="296"/>
      <c r="AD916" s="296"/>
      <c r="AE916" s="296"/>
      <c r="AF916" s="296"/>
      <c r="AG916" s="296"/>
      <c r="AH916" s="296"/>
      <c r="AI916" s="296"/>
      <c r="AJ916" s="296"/>
      <c r="AK916" s="296"/>
      <c r="AL916" s="296"/>
      <c r="AM916" s="296"/>
      <c r="AN916" s="34" t="s">
        <v>2869</v>
      </c>
      <c r="AO916" s="35" t="s">
        <v>2869</v>
      </c>
      <c r="AP916" s="36"/>
      <c r="AQ916" s="37"/>
      <c r="AR916" s="37"/>
      <c r="AS916" s="50"/>
      <c r="AT916" s="39" t="b">
        <v>0</v>
      </c>
      <c r="AU916" s="51" t="b">
        <v>0</v>
      </c>
      <c r="AV916" s="51" t="b">
        <v>0</v>
      </c>
      <c r="AW916" s="40"/>
    </row>
    <row r="917">
      <c r="A917" s="41"/>
      <c r="B917" s="280" t="s">
        <v>2869</v>
      </c>
      <c r="C917" s="296"/>
      <c r="D917" s="296"/>
      <c r="E917" s="296"/>
      <c r="F917" s="296"/>
      <c r="G917" s="296"/>
      <c r="H917" s="296"/>
      <c r="I917" s="296"/>
      <c r="J917" s="296"/>
      <c r="K917" s="296"/>
      <c r="L917" s="296"/>
      <c r="M917" s="296"/>
      <c r="N917" s="296"/>
      <c r="O917" s="296"/>
      <c r="P917" s="296"/>
      <c r="Q917" s="296"/>
      <c r="R917" s="296"/>
      <c r="S917" s="296"/>
      <c r="T917" s="296"/>
      <c r="U917" s="296"/>
      <c r="V917" s="296"/>
      <c r="W917" s="297"/>
      <c r="X917" s="296"/>
      <c r="Y917" s="296"/>
      <c r="Z917" s="296"/>
      <c r="AA917" s="296"/>
      <c r="AB917" s="296"/>
      <c r="AC917" s="296"/>
      <c r="AD917" s="296"/>
      <c r="AE917" s="296"/>
      <c r="AF917" s="296"/>
      <c r="AG917" s="296"/>
      <c r="AH917" s="296"/>
      <c r="AI917" s="296"/>
      <c r="AJ917" s="296"/>
      <c r="AK917" s="296"/>
      <c r="AL917" s="296"/>
      <c r="AM917" s="296"/>
      <c r="AN917" s="34" t="s">
        <v>2869</v>
      </c>
      <c r="AO917" s="35" t="s">
        <v>2869</v>
      </c>
      <c r="AP917" s="36"/>
      <c r="AQ917" s="37"/>
      <c r="AR917" s="37"/>
      <c r="AS917" s="50"/>
      <c r="AT917" s="39" t="b">
        <v>0</v>
      </c>
      <c r="AU917" s="51" t="b">
        <v>0</v>
      </c>
      <c r="AV917" s="51" t="b">
        <v>0</v>
      </c>
      <c r="AW917" s="40"/>
    </row>
    <row r="918">
      <c r="A918" s="41"/>
      <c r="B918" s="280" t="s">
        <v>2869</v>
      </c>
      <c r="C918" s="296"/>
      <c r="D918" s="296"/>
      <c r="E918" s="296"/>
      <c r="F918" s="296"/>
      <c r="G918" s="296"/>
      <c r="H918" s="296"/>
      <c r="I918" s="296"/>
      <c r="J918" s="296"/>
      <c r="K918" s="296"/>
      <c r="L918" s="296"/>
      <c r="M918" s="296"/>
      <c r="N918" s="296"/>
      <c r="O918" s="296"/>
      <c r="P918" s="296"/>
      <c r="Q918" s="296"/>
      <c r="R918" s="296"/>
      <c r="S918" s="296"/>
      <c r="T918" s="296"/>
      <c r="U918" s="296"/>
      <c r="V918" s="296"/>
      <c r="W918" s="297"/>
      <c r="X918" s="296"/>
      <c r="Y918" s="296"/>
      <c r="Z918" s="296"/>
      <c r="AA918" s="296"/>
      <c r="AB918" s="296"/>
      <c r="AC918" s="296"/>
      <c r="AD918" s="296"/>
      <c r="AE918" s="296"/>
      <c r="AF918" s="296"/>
      <c r="AG918" s="296"/>
      <c r="AH918" s="296"/>
      <c r="AI918" s="296"/>
      <c r="AJ918" s="296"/>
      <c r="AK918" s="296"/>
      <c r="AL918" s="296"/>
      <c r="AM918" s="296"/>
      <c r="AN918" s="34" t="s">
        <v>2869</v>
      </c>
      <c r="AO918" s="35" t="s">
        <v>2869</v>
      </c>
      <c r="AP918" s="36"/>
      <c r="AQ918" s="37"/>
      <c r="AR918" s="37"/>
      <c r="AS918" s="50"/>
      <c r="AT918" s="39" t="b">
        <v>0</v>
      </c>
      <c r="AU918" s="51" t="b">
        <v>0</v>
      </c>
      <c r="AV918" s="51" t="b">
        <v>0</v>
      </c>
      <c r="AW918" s="40"/>
    </row>
    <row r="919">
      <c r="A919" s="41"/>
      <c r="B919" s="280" t="s">
        <v>2869</v>
      </c>
      <c r="C919" s="296"/>
      <c r="D919" s="296"/>
      <c r="E919" s="296"/>
      <c r="F919" s="296"/>
      <c r="G919" s="296"/>
      <c r="H919" s="296"/>
      <c r="I919" s="296"/>
      <c r="J919" s="296"/>
      <c r="K919" s="296"/>
      <c r="L919" s="296"/>
      <c r="M919" s="296"/>
      <c r="N919" s="296"/>
      <c r="O919" s="296"/>
      <c r="P919" s="296"/>
      <c r="Q919" s="296"/>
      <c r="R919" s="296"/>
      <c r="S919" s="296"/>
      <c r="T919" s="296"/>
      <c r="U919" s="296"/>
      <c r="V919" s="296"/>
      <c r="W919" s="297"/>
      <c r="X919" s="296"/>
      <c r="Y919" s="296"/>
      <c r="Z919" s="296"/>
      <c r="AA919" s="296"/>
      <c r="AB919" s="296"/>
      <c r="AC919" s="296"/>
      <c r="AD919" s="296"/>
      <c r="AE919" s="296"/>
      <c r="AF919" s="296"/>
      <c r="AG919" s="296"/>
      <c r="AH919" s="296"/>
      <c r="AI919" s="296"/>
      <c r="AJ919" s="296"/>
      <c r="AK919" s="296"/>
      <c r="AL919" s="296"/>
      <c r="AM919" s="296"/>
      <c r="AN919" s="34" t="s">
        <v>2869</v>
      </c>
      <c r="AO919" s="35" t="s">
        <v>2869</v>
      </c>
      <c r="AP919" s="36"/>
      <c r="AQ919" s="37"/>
      <c r="AR919" s="37"/>
      <c r="AS919" s="50"/>
      <c r="AT919" s="39" t="b">
        <v>0</v>
      </c>
      <c r="AU919" s="51" t="b">
        <v>0</v>
      </c>
      <c r="AV919" s="51" t="b">
        <v>0</v>
      </c>
      <c r="AW919" s="40"/>
    </row>
    <row r="920">
      <c r="A920" s="41"/>
      <c r="B920" s="280" t="s">
        <v>2869</v>
      </c>
      <c r="C920" s="296"/>
      <c r="D920" s="296"/>
      <c r="E920" s="296"/>
      <c r="F920" s="296"/>
      <c r="G920" s="296"/>
      <c r="H920" s="296"/>
      <c r="I920" s="296"/>
      <c r="J920" s="296"/>
      <c r="K920" s="296"/>
      <c r="L920" s="296"/>
      <c r="M920" s="296"/>
      <c r="N920" s="296"/>
      <c r="O920" s="296"/>
      <c r="P920" s="296"/>
      <c r="Q920" s="296"/>
      <c r="R920" s="296"/>
      <c r="S920" s="296"/>
      <c r="T920" s="296"/>
      <c r="U920" s="296"/>
      <c r="V920" s="296"/>
      <c r="W920" s="297"/>
      <c r="X920" s="296"/>
      <c r="Y920" s="296"/>
      <c r="Z920" s="296"/>
      <c r="AA920" s="296"/>
      <c r="AB920" s="296"/>
      <c r="AC920" s="296"/>
      <c r="AD920" s="296"/>
      <c r="AE920" s="296"/>
      <c r="AF920" s="296"/>
      <c r="AG920" s="296"/>
      <c r="AH920" s="296"/>
      <c r="AI920" s="296"/>
      <c r="AJ920" s="296"/>
      <c r="AK920" s="296"/>
      <c r="AL920" s="296"/>
      <c r="AM920" s="296"/>
      <c r="AN920" s="34" t="s">
        <v>2869</v>
      </c>
      <c r="AO920" s="35" t="s">
        <v>2869</v>
      </c>
      <c r="AP920" s="36"/>
      <c r="AQ920" s="37"/>
      <c r="AR920" s="37"/>
      <c r="AS920" s="50"/>
      <c r="AT920" s="39" t="b">
        <v>0</v>
      </c>
      <c r="AU920" s="51" t="b">
        <v>0</v>
      </c>
      <c r="AV920" s="51" t="b">
        <v>0</v>
      </c>
      <c r="AW920" s="40"/>
    </row>
    <row r="921">
      <c r="A921" s="41"/>
      <c r="B921" s="280" t="s">
        <v>2869</v>
      </c>
      <c r="C921" s="296"/>
      <c r="D921" s="296"/>
      <c r="E921" s="296"/>
      <c r="F921" s="296"/>
      <c r="G921" s="296"/>
      <c r="H921" s="296"/>
      <c r="I921" s="296"/>
      <c r="J921" s="296"/>
      <c r="K921" s="296"/>
      <c r="L921" s="296"/>
      <c r="M921" s="296"/>
      <c r="N921" s="296"/>
      <c r="O921" s="296"/>
      <c r="P921" s="296"/>
      <c r="Q921" s="296"/>
      <c r="R921" s="296"/>
      <c r="S921" s="296"/>
      <c r="T921" s="296"/>
      <c r="U921" s="296"/>
      <c r="V921" s="296"/>
      <c r="W921" s="297"/>
      <c r="X921" s="296"/>
      <c r="Y921" s="296"/>
      <c r="Z921" s="296"/>
      <c r="AA921" s="296"/>
      <c r="AB921" s="296"/>
      <c r="AC921" s="296"/>
      <c r="AD921" s="296"/>
      <c r="AE921" s="296"/>
      <c r="AF921" s="296"/>
      <c r="AG921" s="296"/>
      <c r="AH921" s="296"/>
      <c r="AI921" s="296"/>
      <c r="AJ921" s="296"/>
      <c r="AK921" s="296"/>
      <c r="AL921" s="296"/>
      <c r="AM921" s="296"/>
      <c r="AN921" s="34" t="s">
        <v>2869</v>
      </c>
      <c r="AO921" s="35" t="s">
        <v>2869</v>
      </c>
      <c r="AP921" s="36"/>
      <c r="AQ921" s="37"/>
      <c r="AR921" s="37"/>
      <c r="AS921" s="50"/>
      <c r="AT921" s="39" t="b">
        <v>0</v>
      </c>
      <c r="AU921" s="51" t="b">
        <v>0</v>
      </c>
      <c r="AV921" s="51" t="b">
        <v>0</v>
      </c>
      <c r="AW921" s="40"/>
    </row>
    <row r="922">
      <c r="A922" s="41"/>
      <c r="B922" s="280" t="s">
        <v>2869</v>
      </c>
      <c r="C922" s="296"/>
      <c r="D922" s="296"/>
      <c r="E922" s="296"/>
      <c r="F922" s="296"/>
      <c r="G922" s="296"/>
      <c r="H922" s="296"/>
      <c r="I922" s="296"/>
      <c r="J922" s="296"/>
      <c r="K922" s="296"/>
      <c r="L922" s="296"/>
      <c r="M922" s="296"/>
      <c r="N922" s="296"/>
      <c r="O922" s="296"/>
      <c r="P922" s="296"/>
      <c r="Q922" s="296"/>
      <c r="R922" s="296"/>
      <c r="S922" s="296"/>
      <c r="T922" s="296"/>
      <c r="U922" s="296"/>
      <c r="V922" s="296"/>
      <c r="W922" s="297"/>
      <c r="X922" s="296"/>
      <c r="Y922" s="296"/>
      <c r="Z922" s="296"/>
      <c r="AA922" s="296"/>
      <c r="AB922" s="296"/>
      <c r="AC922" s="296"/>
      <c r="AD922" s="296"/>
      <c r="AE922" s="296"/>
      <c r="AF922" s="296"/>
      <c r="AG922" s="296"/>
      <c r="AH922" s="296"/>
      <c r="AI922" s="296"/>
      <c r="AJ922" s="296"/>
      <c r="AK922" s="296"/>
      <c r="AL922" s="296"/>
      <c r="AM922" s="296"/>
      <c r="AN922" s="34" t="s">
        <v>2869</v>
      </c>
      <c r="AO922" s="35" t="s">
        <v>2869</v>
      </c>
      <c r="AP922" s="36"/>
      <c r="AQ922" s="37"/>
      <c r="AR922" s="37"/>
      <c r="AS922" s="50"/>
      <c r="AT922" s="39" t="b">
        <v>0</v>
      </c>
      <c r="AU922" s="51" t="b">
        <v>0</v>
      </c>
      <c r="AV922" s="51" t="b">
        <v>0</v>
      </c>
      <c r="AW922" s="40"/>
    </row>
    <row r="923">
      <c r="A923" s="41"/>
      <c r="B923" s="280" t="s">
        <v>2869</v>
      </c>
      <c r="C923" s="296"/>
      <c r="D923" s="296"/>
      <c r="E923" s="296"/>
      <c r="F923" s="296"/>
      <c r="G923" s="296"/>
      <c r="H923" s="296"/>
      <c r="I923" s="296"/>
      <c r="J923" s="296"/>
      <c r="K923" s="296"/>
      <c r="L923" s="296"/>
      <c r="M923" s="296"/>
      <c r="N923" s="296"/>
      <c r="O923" s="296"/>
      <c r="P923" s="296"/>
      <c r="Q923" s="296"/>
      <c r="R923" s="296"/>
      <c r="S923" s="296"/>
      <c r="T923" s="296"/>
      <c r="U923" s="296"/>
      <c r="V923" s="296"/>
      <c r="W923" s="297"/>
      <c r="X923" s="296"/>
      <c r="Y923" s="296"/>
      <c r="Z923" s="296"/>
      <c r="AA923" s="296"/>
      <c r="AB923" s="296"/>
      <c r="AC923" s="296"/>
      <c r="AD923" s="296"/>
      <c r="AE923" s="296"/>
      <c r="AF923" s="296"/>
      <c r="AG923" s="296"/>
      <c r="AH923" s="296"/>
      <c r="AI923" s="296"/>
      <c r="AJ923" s="296"/>
      <c r="AK923" s="296"/>
      <c r="AL923" s="296"/>
      <c r="AM923" s="296"/>
      <c r="AN923" s="34" t="s">
        <v>2869</v>
      </c>
      <c r="AO923" s="35" t="s">
        <v>2869</v>
      </c>
      <c r="AP923" s="36"/>
      <c r="AQ923" s="37"/>
      <c r="AR923" s="37"/>
      <c r="AS923" s="50"/>
      <c r="AT923" s="39" t="b">
        <v>0</v>
      </c>
      <c r="AU923" s="51" t="b">
        <v>0</v>
      </c>
      <c r="AV923" s="51" t="b">
        <v>0</v>
      </c>
      <c r="AW923" s="40"/>
    </row>
    <row r="924">
      <c r="A924" s="41"/>
      <c r="B924" s="280" t="s">
        <v>2869</v>
      </c>
      <c r="C924" s="296"/>
      <c r="D924" s="296"/>
      <c r="E924" s="296"/>
      <c r="F924" s="296"/>
      <c r="G924" s="296"/>
      <c r="H924" s="296"/>
      <c r="I924" s="296"/>
      <c r="J924" s="296"/>
      <c r="K924" s="296"/>
      <c r="L924" s="296"/>
      <c r="M924" s="296"/>
      <c r="N924" s="296"/>
      <c r="O924" s="296"/>
      <c r="P924" s="296"/>
      <c r="Q924" s="296"/>
      <c r="R924" s="296"/>
      <c r="S924" s="296"/>
      <c r="T924" s="296"/>
      <c r="U924" s="296"/>
      <c r="V924" s="296"/>
      <c r="W924" s="297"/>
      <c r="X924" s="296"/>
      <c r="Y924" s="296"/>
      <c r="Z924" s="296"/>
      <c r="AA924" s="296"/>
      <c r="AB924" s="296"/>
      <c r="AC924" s="296"/>
      <c r="AD924" s="296"/>
      <c r="AE924" s="296"/>
      <c r="AF924" s="296"/>
      <c r="AG924" s="296"/>
      <c r="AH924" s="296"/>
      <c r="AI924" s="296"/>
      <c r="AJ924" s="296"/>
      <c r="AK924" s="296"/>
      <c r="AL924" s="296"/>
      <c r="AM924" s="296"/>
      <c r="AN924" s="34" t="s">
        <v>2869</v>
      </c>
      <c r="AO924" s="35" t="s">
        <v>2869</v>
      </c>
      <c r="AP924" s="36"/>
      <c r="AQ924" s="37"/>
      <c r="AR924" s="37"/>
      <c r="AS924" s="50"/>
      <c r="AT924" s="39" t="b">
        <v>0</v>
      </c>
      <c r="AU924" s="51" t="b">
        <v>0</v>
      </c>
      <c r="AV924" s="51" t="b">
        <v>0</v>
      </c>
      <c r="AW924" s="40"/>
    </row>
    <row r="925">
      <c r="A925" s="41"/>
      <c r="B925" s="280" t="s">
        <v>2869</v>
      </c>
      <c r="C925" s="296"/>
      <c r="D925" s="296"/>
      <c r="E925" s="296"/>
      <c r="F925" s="296"/>
      <c r="G925" s="296"/>
      <c r="H925" s="296"/>
      <c r="I925" s="296"/>
      <c r="J925" s="296"/>
      <c r="K925" s="296"/>
      <c r="L925" s="296"/>
      <c r="M925" s="296"/>
      <c r="N925" s="296"/>
      <c r="O925" s="296"/>
      <c r="P925" s="296"/>
      <c r="Q925" s="296"/>
      <c r="R925" s="296"/>
      <c r="S925" s="296"/>
      <c r="T925" s="296"/>
      <c r="U925" s="296"/>
      <c r="V925" s="296"/>
      <c r="W925" s="297"/>
      <c r="X925" s="296"/>
      <c r="Y925" s="296"/>
      <c r="Z925" s="296"/>
      <c r="AA925" s="296"/>
      <c r="AB925" s="296"/>
      <c r="AC925" s="296"/>
      <c r="AD925" s="296"/>
      <c r="AE925" s="296"/>
      <c r="AF925" s="296"/>
      <c r="AG925" s="296"/>
      <c r="AH925" s="296"/>
      <c r="AI925" s="296"/>
      <c r="AJ925" s="296"/>
      <c r="AK925" s="296"/>
      <c r="AL925" s="296"/>
      <c r="AM925" s="296"/>
      <c r="AN925" s="34" t="s">
        <v>2869</v>
      </c>
      <c r="AO925" s="35" t="s">
        <v>2869</v>
      </c>
      <c r="AP925" s="36"/>
      <c r="AQ925" s="37"/>
      <c r="AR925" s="37"/>
      <c r="AS925" s="50"/>
      <c r="AT925" s="39" t="b">
        <v>0</v>
      </c>
      <c r="AU925" s="51" t="b">
        <v>0</v>
      </c>
      <c r="AV925" s="51" t="b">
        <v>0</v>
      </c>
      <c r="AW925" s="40"/>
    </row>
    <row r="926">
      <c r="A926" s="41"/>
      <c r="B926" s="280" t="s">
        <v>2869</v>
      </c>
      <c r="C926" s="296"/>
      <c r="D926" s="296"/>
      <c r="E926" s="296"/>
      <c r="F926" s="296"/>
      <c r="G926" s="296"/>
      <c r="H926" s="296"/>
      <c r="I926" s="296"/>
      <c r="J926" s="296"/>
      <c r="K926" s="296"/>
      <c r="L926" s="296"/>
      <c r="M926" s="296"/>
      <c r="N926" s="296"/>
      <c r="O926" s="296"/>
      <c r="P926" s="296"/>
      <c r="Q926" s="296"/>
      <c r="R926" s="296"/>
      <c r="S926" s="296"/>
      <c r="T926" s="296"/>
      <c r="U926" s="296"/>
      <c r="V926" s="296"/>
      <c r="W926" s="297"/>
      <c r="X926" s="296"/>
      <c r="Y926" s="296"/>
      <c r="Z926" s="296"/>
      <c r="AA926" s="296"/>
      <c r="AB926" s="296"/>
      <c r="AC926" s="296"/>
      <c r="AD926" s="296"/>
      <c r="AE926" s="296"/>
      <c r="AF926" s="296"/>
      <c r="AG926" s="296"/>
      <c r="AH926" s="296"/>
      <c r="AI926" s="296"/>
      <c r="AJ926" s="296"/>
      <c r="AK926" s="296"/>
      <c r="AL926" s="296"/>
      <c r="AM926" s="296"/>
      <c r="AN926" s="34" t="s">
        <v>2869</v>
      </c>
      <c r="AO926" s="35" t="s">
        <v>2869</v>
      </c>
      <c r="AP926" s="36"/>
      <c r="AQ926" s="37"/>
      <c r="AR926" s="37"/>
      <c r="AS926" s="50"/>
      <c r="AT926" s="39" t="b">
        <v>0</v>
      </c>
      <c r="AU926" s="51" t="b">
        <v>0</v>
      </c>
      <c r="AV926" s="51" t="b">
        <v>0</v>
      </c>
      <c r="AW926" s="40"/>
    </row>
    <row r="927">
      <c r="A927" s="41"/>
      <c r="B927" s="280" t="s">
        <v>2869</v>
      </c>
      <c r="C927" s="296"/>
      <c r="D927" s="296"/>
      <c r="E927" s="296"/>
      <c r="F927" s="296"/>
      <c r="G927" s="296"/>
      <c r="H927" s="296"/>
      <c r="I927" s="296"/>
      <c r="J927" s="296"/>
      <c r="K927" s="296"/>
      <c r="L927" s="296"/>
      <c r="M927" s="296"/>
      <c r="N927" s="296"/>
      <c r="O927" s="296"/>
      <c r="P927" s="296"/>
      <c r="Q927" s="296"/>
      <c r="R927" s="296"/>
      <c r="S927" s="296"/>
      <c r="T927" s="296"/>
      <c r="U927" s="296"/>
      <c r="V927" s="296"/>
      <c r="W927" s="297"/>
      <c r="X927" s="296"/>
      <c r="Y927" s="296"/>
      <c r="Z927" s="296"/>
      <c r="AA927" s="296"/>
      <c r="AB927" s="296"/>
      <c r="AC927" s="296"/>
      <c r="AD927" s="296"/>
      <c r="AE927" s="296"/>
      <c r="AF927" s="296"/>
      <c r="AG927" s="296"/>
      <c r="AH927" s="296"/>
      <c r="AI927" s="296"/>
      <c r="AJ927" s="296"/>
      <c r="AK927" s="296"/>
      <c r="AL927" s="296"/>
      <c r="AM927" s="296"/>
      <c r="AN927" s="34" t="s">
        <v>2869</v>
      </c>
      <c r="AO927" s="35" t="s">
        <v>2869</v>
      </c>
      <c r="AP927" s="36"/>
      <c r="AQ927" s="37"/>
      <c r="AR927" s="37"/>
      <c r="AS927" s="50"/>
      <c r="AT927" s="39" t="b">
        <v>0</v>
      </c>
      <c r="AU927" s="51" t="b">
        <v>0</v>
      </c>
      <c r="AV927" s="51" t="b">
        <v>0</v>
      </c>
      <c r="AW927" s="40"/>
    </row>
    <row r="928">
      <c r="A928" s="41"/>
      <c r="B928" s="280" t="s">
        <v>2869</v>
      </c>
      <c r="C928" s="296"/>
      <c r="D928" s="296"/>
      <c r="E928" s="296"/>
      <c r="F928" s="296"/>
      <c r="G928" s="296"/>
      <c r="H928" s="296"/>
      <c r="I928" s="296"/>
      <c r="J928" s="296"/>
      <c r="K928" s="296"/>
      <c r="L928" s="296"/>
      <c r="M928" s="296"/>
      <c r="N928" s="296"/>
      <c r="O928" s="296"/>
      <c r="P928" s="296"/>
      <c r="Q928" s="296"/>
      <c r="R928" s="296"/>
      <c r="S928" s="296"/>
      <c r="T928" s="296"/>
      <c r="U928" s="296"/>
      <c r="V928" s="296"/>
      <c r="W928" s="297"/>
      <c r="X928" s="296"/>
      <c r="Y928" s="296"/>
      <c r="Z928" s="296"/>
      <c r="AA928" s="296"/>
      <c r="AB928" s="296"/>
      <c r="AC928" s="296"/>
      <c r="AD928" s="296"/>
      <c r="AE928" s="296"/>
      <c r="AF928" s="296"/>
      <c r="AG928" s="296"/>
      <c r="AH928" s="296"/>
      <c r="AI928" s="296"/>
      <c r="AJ928" s="296"/>
      <c r="AK928" s="296"/>
      <c r="AL928" s="296"/>
      <c r="AM928" s="296"/>
      <c r="AN928" s="34" t="s">
        <v>2869</v>
      </c>
      <c r="AO928" s="35" t="s">
        <v>2869</v>
      </c>
      <c r="AP928" s="36"/>
      <c r="AQ928" s="37"/>
      <c r="AR928" s="37"/>
      <c r="AS928" s="50"/>
      <c r="AT928" s="39" t="b">
        <v>0</v>
      </c>
      <c r="AU928" s="51" t="b">
        <v>0</v>
      </c>
      <c r="AV928" s="51" t="b">
        <v>0</v>
      </c>
      <c r="AW928" s="40"/>
    </row>
    <row r="929">
      <c r="A929" s="41"/>
      <c r="B929" s="280" t="s">
        <v>2869</v>
      </c>
      <c r="C929" s="296"/>
      <c r="D929" s="296"/>
      <c r="E929" s="296"/>
      <c r="F929" s="296"/>
      <c r="G929" s="296"/>
      <c r="H929" s="296"/>
      <c r="I929" s="296"/>
      <c r="J929" s="296"/>
      <c r="K929" s="296"/>
      <c r="L929" s="296"/>
      <c r="M929" s="296"/>
      <c r="N929" s="296"/>
      <c r="O929" s="296"/>
      <c r="P929" s="296"/>
      <c r="Q929" s="296"/>
      <c r="R929" s="296"/>
      <c r="S929" s="296"/>
      <c r="T929" s="296"/>
      <c r="U929" s="296"/>
      <c r="V929" s="296"/>
      <c r="W929" s="297"/>
      <c r="X929" s="296"/>
      <c r="Y929" s="296"/>
      <c r="Z929" s="296"/>
      <c r="AA929" s="296"/>
      <c r="AB929" s="296"/>
      <c r="AC929" s="296"/>
      <c r="AD929" s="296"/>
      <c r="AE929" s="296"/>
      <c r="AF929" s="296"/>
      <c r="AG929" s="296"/>
      <c r="AH929" s="296"/>
      <c r="AI929" s="296"/>
      <c r="AJ929" s="296"/>
      <c r="AK929" s="296"/>
      <c r="AL929" s="296"/>
      <c r="AM929" s="296"/>
      <c r="AN929" s="34" t="s">
        <v>2869</v>
      </c>
      <c r="AO929" s="35" t="s">
        <v>2869</v>
      </c>
      <c r="AP929" s="36"/>
      <c r="AQ929" s="37"/>
      <c r="AR929" s="37"/>
      <c r="AS929" s="50"/>
      <c r="AT929" s="39" t="b">
        <v>0</v>
      </c>
      <c r="AU929" s="51" t="b">
        <v>0</v>
      </c>
      <c r="AV929" s="51" t="b">
        <v>0</v>
      </c>
      <c r="AW929" s="40"/>
    </row>
    <row r="930">
      <c r="A930" s="41"/>
      <c r="B930" s="280" t="s">
        <v>2869</v>
      </c>
      <c r="C930" s="296"/>
      <c r="D930" s="296"/>
      <c r="E930" s="296"/>
      <c r="F930" s="296"/>
      <c r="G930" s="296"/>
      <c r="H930" s="296"/>
      <c r="I930" s="296"/>
      <c r="J930" s="296"/>
      <c r="K930" s="296"/>
      <c r="L930" s="296"/>
      <c r="M930" s="296"/>
      <c r="N930" s="296"/>
      <c r="O930" s="296"/>
      <c r="P930" s="296"/>
      <c r="Q930" s="296"/>
      <c r="R930" s="296"/>
      <c r="S930" s="296"/>
      <c r="T930" s="296"/>
      <c r="U930" s="296"/>
      <c r="V930" s="296"/>
      <c r="W930" s="297"/>
      <c r="X930" s="296"/>
      <c r="Y930" s="296"/>
      <c r="Z930" s="296"/>
      <c r="AA930" s="296"/>
      <c r="AB930" s="296"/>
      <c r="AC930" s="296"/>
      <c r="AD930" s="296"/>
      <c r="AE930" s="296"/>
      <c r="AF930" s="296"/>
      <c r="AG930" s="296"/>
      <c r="AH930" s="296"/>
      <c r="AI930" s="296"/>
      <c r="AJ930" s="296"/>
      <c r="AK930" s="296"/>
      <c r="AL930" s="296"/>
      <c r="AM930" s="296"/>
      <c r="AN930" s="34" t="s">
        <v>2869</v>
      </c>
      <c r="AO930" s="35" t="s">
        <v>2869</v>
      </c>
      <c r="AP930" s="36"/>
      <c r="AQ930" s="37"/>
      <c r="AR930" s="37"/>
      <c r="AS930" s="50"/>
      <c r="AT930" s="39" t="b">
        <v>0</v>
      </c>
      <c r="AU930" s="51" t="b">
        <v>0</v>
      </c>
      <c r="AV930" s="51" t="b">
        <v>0</v>
      </c>
      <c r="AW930" s="40"/>
    </row>
    <row r="931">
      <c r="A931" s="41"/>
      <c r="B931" s="280" t="s">
        <v>2869</v>
      </c>
      <c r="C931" s="296"/>
      <c r="D931" s="296"/>
      <c r="E931" s="296"/>
      <c r="F931" s="296"/>
      <c r="G931" s="296"/>
      <c r="H931" s="296"/>
      <c r="I931" s="296"/>
      <c r="J931" s="296"/>
      <c r="K931" s="296"/>
      <c r="L931" s="296"/>
      <c r="M931" s="296"/>
      <c r="N931" s="296"/>
      <c r="O931" s="296"/>
      <c r="P931" s="296"/>
      <c r="Q931" s="296"/>
      <c r="R931" s="296"/>
      <c r="S931" s="296"/>
      <c r="T931" s="296"/>
      <c r="U931" s="296"/>
      <c r="V931" s="296"/>
      <c r="W931" s="297"/>
      <c r="X931" s="296"/>
      <c r="Y931" s="296"/>
      <c r="Z931" s="296"/>
      <c r="AA931" s="296"/>
      <c r="AB931" s="296"/>
      <c r="AC931" s="296"/>
      <c r="AD931" s="296"/>
      <c r="AE931" s="296"/>
      <c r="AF931" s="296"/>
      <c r="AG931" s="296"/>
      <c r="AH931" s="296"/>
      <c r="AI931" s="296"/>
      <c r="AJ931" s="296"/>
      <c r="AK931" s="296"/>
      <c r="AL931" s="296"/>
      <c r="AM931" s="296"/>
      <c r="AN931" s="34" t="s">
        <v>2869</v>
      </c>
      <c r="AO931" s="35" t="s">
        <v>2869</v>
      </c>
      <c r="AP931" s="36"/>
      <c r="AQ931" s="37"/>
      <c r="AR931" s="37"/>
      <c r="AS931" s="50"/>
      <c r="AT931" s="39" t="b">
        <v>0</v>
      </c>
      <c r="AU931" s="51" t="b">
        <v>0</v>
      </c>
      <c r="AV931" s="51" t="b">
        <v>0</v>
      </c>
      <c r="AW931" s="40"/>
    </row>
    <row r="932">
      <c r="A932" s="41"/>
      <c r="B932" s="280" t="s">
        <v>2869</v>
      </c>
      <c r="C932" s="296"/>
      <c r="D932" s="296"/>
      <c r="E932" s="296"/>
      <c r="F932" s="296"/>
      <c r="G932" s="296"/>
      <c r="H932" s="296"/>
      <c r="I932" s="296"/>
      <c r="J932" s="296"/>
      <c r="K932" s="296"/>
      <c r="L932" s="296"/>
      <c r="M932" s="296"/>
      <c r="N932" s="296"/>
      <c r="O932" s="296"/>
      <c r="P932" s="296"/>
      <c r="Q932" s="296"/>
      <c r="R932" s="296"/>
      <c r="S932" s="296"/>
      <c r="T932" s="296"/>
      <c r="U932" s="296"/>
      <c r="V932" s="296"/>
      <c r="W932" s="297"/>
      <c r="X932" s="296"/>
      <c r="Y932" s="296"/>
      <c r="Z932" s="296"/>
      <c r="AA932" s="296"/>
      <c r="AB932" s="296"/>
      <c r="AC932" s="296"/>
      <c r="AD932" s="296"/>
      <c r="AE932" s="296"/>
      <c r="AF932" s="296"/>
      <c r="AG932" s="296"/>
      <c r="AH932" s="296"/>
      <c r="AI932" s="296"/>
      <c r="AJ932" s="296"/>
      <c r="AK932" s="296"/>
      <c r="AL932" s="296"/>
      <c r="AM932" s="296"/>
      <c r="AN932" s="34" t="s">
        <v>2869</v>
      </c>
      <c r="AO932" s="35" t="s">
        <v>2869</v>
      </c>
      <c r="AP932" s="36"/>
      <c r="AQ932" s="37"/>
      <c r="AR932" s="37"/>
      <c r="AS932" s="50"/>
      <c r="AT932" s="39" t="b">
        <v>0</v>
      </c>
      <c r="AU932" s="51" t="b">
        <v>0</v>
      </c>
      <c r="AV932" s="51" t="b">
        <v>0</v>
      </c>
      <c r="AW932" s="40"/>
    </row>
    <row r="933">
      <c r="A933" s="41"/>
      <c r="B933" s="280" t="s">
        <v>2869</v>
      </c>
      <c r="C933" s="296"/>
      <c r="D933" s="296"/>
      <c r="E933" s="296"/>
      <c r="F933" s="296"/>
      <c r="G933" s="296"/>
      <c r="H933" s="296"/>
      <c r="I933" s="296"/>
      <c r="J933" s="296"/>
      <c r="K933" s="296"/>
      <c r="L933" s="296"/>
      <c r="M933" s="296"/>
      <c r="N933" s="296"/>
      <c r="O933" s="296"/>
      <c r="P933" s="296"/>
      <c r="Q933" s="296"/>
      <c r="R933" s="296"/>
      <c r="S933" s="296"/>
      <c r="T933" s="296"/>
      <c r="U933" s="296"/>
      <c r="V933" s="296"/>
      <c r="W933" s="297"/>
      <c r="X933" s="296"/>
      <c r="Y933" s="296"/>
      <c r="Z933" s="296"/>
      <c r="AA933" s="296"/>
      <c r="AB933" s="296"/>
      <c r="AC933" s="296"/>
      <c r="AD933" s="296"/>
      <c r="AE933" s="296"/>
      <c r="AF933" s="296"/>
      <c r="AG933" s="296"/>
      <c r="AH933" s="296"/>
      <c r="AI933" s="296"/>
      <c r="AJ933" s="296"/>
      <c r="AK933" s="296"/>
      <c r="AL933" s="296"/>
      <c r="AM933" s="296"/>
      <c r="AN933" s="34" t="s">
        <v>2869</v>
      </c>
      <c r="AO933" s="35" t="s">
        <v>2869</v>
      </c>
      <c r="AP933" s="36"/>
      <c r="AQ933" s="37"/>
      <c r="AR933" s="37"/>
      <c r="AS933" s="50"/>
      <c r="AT933" s="39" t="b">
        <v>0</v>
      </c>
      <c r="AU933" s="51" t="b">
        <v>0</v>
      </c>
      <c r="AV933" s="51" t="b">
        <v>0</v>
      </c>
      <c r="AW933" s="40"/>
    </row>
    <row r="934">
      <c r="A934" s="41"/>
      <c r="B934" s="280" t="s">
        <v>2869</v>
      </c>
      <c r="C934" s="296"/>
      <c r="D934" s="296"/>
      <c r="E934" s="296"/>
      <c r="F934" s="296"/>
      <c r="G934" s="296"/>
      <c r="H934" s="296"/>
      <c r="I934" s="296"/>
      <c r="J934" s="296"/>
      <c r="K934" s="296"/>
      <c r="L934" s="296"/>
      <c r="M934" s="296"/>
      <c r="N934" s="296"/>
      <c r="O934" s="296"/>
      <c r="P934" s="296"/>
      <c r="Q934" s="296"/>
      <c r="R934" s="296"/>
      <c r="S934" s="296"/>
      <c r="T934" s="296"/>
      <c r="U934" s="296"/>
      <c r="V934" s="296"/>
      <c r="W934" s="297"/>
      <c r="X934" s="296"/>
      <c r="Y934" s="296"/>
      <c r="Z934" s="296"/>
      <c r="AA934" s="296"/>
      <c r="AB934" s="296"/>
      <c r="AC934" s="296"/>
      <c r="AD934" s="296"/>
      <c r="AE934" s="296"/>
      <c r="AF934" s="296"/>
      <c r="AG934" s="296"/>
      <c r="AH934" s="296"/>
      <c r="AI934" s="296"/>
      <c r="AJ934" s="296"/>
      <c r="AK934" s="296"/>
      <c r="AL934" s="296"/>
      <c r="AM934" s="296"/>
      <c r="AN934" s="34" t="s">
        <v>2869</v>
      </c>
      <c r="AO934" s="35" t="s">
        <v>2869</v>
      </c>
      <c r="AP934" s="36"/>
      <c r="AQ934" s="37"/>
      <c r="AR934" s="37"/>
      <c r="AS934" s="50"/>
      <c r="AT934" s="39" t="b">
        <v>0</v>
      </c>
      <c r="AU934" s="51" t="b">
        <v>0</v>
      </c>
      <c r="AV934" s="51" t="b">
        <v>0</v>
      </c>
      <c r="AW934" s="40"/>
    </row>
    <row r="935">
      <c r="A935" s="41"/>
      <c r="B935" s="280" t="s">
        <v>2869</v>
      </c>
      <c r="C935" s="296"/>
      <c r="D935" s="296"/>
      <c r="E935" s="296"/>
      <c r="F935" s="296"/>
      <c r="G935" s="296"/>
      <c r="H935" s="296"/>
      <c r="I935" s="296"/>
      <c r="J935" s="296"/>
      <c r="K935" s="296"/>
      <c r="L935" s="296"/>
      <c r="M935" s="296"/>
      <c r="N935" s="296"/>
      <c r="O935" s="296"/>
      <c r="P935" s="296"/>
      <c r="Q935" s="296"/>
      <c r="R935" s="296"/>
      <c r="S935" s="296"/>
      <c r="T935" s="296"/>
      <c r="U935" s="296"/>
      <c r="V935" s="296"/>
      <c r="W935" s="297"/>
      <c r="X935" s="296"/>
      <c r="Y935" s="296"/>
      <c r="Z935" s="296"/>
      <c r="AA935" s="296"/>
      <c r="AB935" s="296"/>
      <c r="AC935" s="296"/>
      <c r="AD935" s="296"/>
      <c r="AE935" s="296"/>
      <c r="AF935" s="296"/>
      <c r="AG935" s="296"/>
      <c r="AH935" s="296"/>
      <c r="AI935" s="296"/>
      <c r="AJ935" s="296"/>
      <c r="AK935" s="296"/>
      <c r="AL935" s="296"/>
      <c r="AM935" s="296"/>
      <c r="AN935" s="34" t="s">
        <v>2869</v>
      </c>
      <c r="AO935" s="35" t="s">
        <v>2869</v>
      </c>
      <c r="AP935" s="36"/>
      <c r="AQ935" s="37"/>
      <c r="AR935" s="37"/>
      <c r="AS935" s="50"/>
      <c r="AT935" s="39" t="b">
        <v>0</v>
      </c>
      <c r="AU935" s="51" t="b">
        <v>0</v>
      </c>
      <c r="AV935" s="51" t="b">
        <v>0</v>
      </c>
      <c r="AW935" s="40"/>
    </row>
    <row r="936">
      <c r="A936" s="41"/>
      <c r="B936" s="280" t="s">
        <v>2869</v>
      </c>
      <c r="C936" s="296"/>
      <c r="D936" s="296"/>
      <c r="E936" s="296"/>
      <c r="F936" s="296"/>
      <c r="G936" s="296"/>
      <c r="H936" s="296"/>
      <c r="I936" s="296"/>
      <c r="J936" s="296"/>
      <c r="K936" s="296"/>
      <c r="L936" s="296"/>
      <c r="M936" s="296"/>
      <c r="N936" s="296"/>
      <c r="O936" s="296"/>
      <c r="P936" s="296"/>
      <c r="Q936" s="296"/>
      <c r="R936" s="296"/>
      <c r="S936" s="296"/>
      <c r="T936" s="296"/>
      <c r="U936" s="296"/>
      <c r="V936" s="296"/>
      <c r="W936" s="297"/>
      <c r="X936" s="296"/>
      <c r="Y936" s="296"/>
      <c r="Z936" s="296"/>
      <c r="AA936" s="296"/>
      <c r="AB936" s="296"/>
      <c r="AC936" s="296"/>
      <c r="AD936" s="296"/>
      <c r="AE936" s="296"/>
      <c r="AF936" s="296"/>
      <c r="AG936" s="296"/>
      <c r="AH936" s="296"/>
      <c r="AI936" s="296"/>
      <c r="AJ936" s="296"/>
      <c r="AK936" s="296"/>
      <c r="AL936" s="296"/>
      <c r="AM936" s="296"/>
      <c r="AN936" s="34" t="s">
        <v>2869</v>
      </c>
      <c r="AO936" s="35" t="s">
        <v>2869</v>
      </c>
      <c r="AP936" s="36"/>
      <c r="AQ936" s="37"/>
      <c r="AR936" s="37"/>
      <c r="AS936" s="50"/>
      <c r="AT936" s="39" t="b">
        <v>0</v>
      </c>
      <c r="AU936" s="51" t="b">
        <v>0</v>
      </c>
      <c r="AV936" s="51" t="b">
        <v>0</v>
      </c>
      <c r="AW936" s="40"/>
    </row>
    <row r="937">
      <c r="A937" s="41"/>
      <c r="B937" s="280" t="s">
        <v>2869</v>
      </c>
      <c r="C937" s="296"/>
      <c r="D937" s="296"/>
      <c r="E937" s="296"/>
      <c r="F937" s="296"/>
      <c r="G937" s="296"/>
      <c r="H937" s="296"/>
      <c r="I937" s="296"/>
      <c r="J937" s="296"/>
      <c r="K937" s="296"/>
      <c r="L937" s="296"/>
      <c r="M937" s="296"/>
      <c r="N937" s="296"/>
      <c r="O937" s="296"/>
      <c r="P937" s="296"/>
      <c r="Q937" s="296"/>
      <c r="R937" s="296"/>
      <c r="S937" s="296"/>
      <c r="T937" s="296"/>
      <c r="U937" s="296"/>
      <c r="V937" s="296"/>
      <c r="W937" s="297"/>
      <c r="X937" s="296"/>
      <c r="Y937" s="296"/>
      <c r="Z937" s="296"/>
      <c r="AA937" s="296"/>
      <c r="AB937" s="296"/>
      <c r="AC937" s="296"/>
      <c r="AD937" s="296"/>
      <c r="AE937" s="296"/>
      <c r="AF937" s="296"/>
      <c r="AG937" s="296"/>
      <c r="AH937" s="296"/>
      <c r="AI937" s="296"/>
      <c r="AJ937" s="296"/>
      <c r="AK937" s="296"/>
      <c r="AL937" s="296"/>
      <c r="AM937" s="296"/>
      <c r="AN937" s="34" t="s">
        <v>2869</v>
      </c>
      <c r="AO937" s="35" t="s">
        <v>2869</v>
      </c>
      <c r="AP937" s="36"/>
      <c r="AQ937" s="37"/>
      <c r="AR937" s="37"/>
      <c r="AS937" s="50"/>
      <c r="AT937" s="39" t="b">
        <v>0</v>
      </c>
      <c r="AU937" s="51" t="b">
        <v>0</v>
      </c>
      <c r="AV937" s="51" t="b">
        <v>0</v>
      </c>
      <c r="AW937" s="40"/>
    </row>
    <row r="938">
      <c r="A938" s="41"/>
      <c r="B938" s="280" t="s">
        <v>2869</v>
      </c>
      <c r="C938" s="296"/>
      <c r="D938" s="296"/>
      <c r="E938" s="296"/>
      <c r="F938" s="296"/>
      <c r="G938" s="296"/>
      <c r="H938" s="296"/>
      <c r="I938" s="296"/>
      <c r="J938" s="296"/>
      <c r="K938" s="296"/>
      <c r="L938" s="296"/>
      <c r="M938" s="296"/>
      <c r="N938" s="296"/>
      <c r="O938" s="296"/>
      <c r="P938" s="296"/>
      <c r="Q938" s="296"/>
      <c r="R938" s="296"/>
      <c r="S938" s="296"/>
      <c r="T938" s="296"/>
      <c r="U938" s="296"/>
      <c r="V938" s="296"/>
      <c r="W938" s="297"/>
      <c r="X938" s="296"/>
      <c r="Y938" s="296"/>
      <c r="Z938" s="296"/>
      <c r="AA938" s="296"/>
      <c r="AB938" s="296"/>
      <c r="AC938" s="296"/>
      <c r="AD938" s="296"/>
      <c r="AE938" s="296"/>
      <c r="AF938" s="296"/>
      <c r="AG938" s="296"/>
      <c r="AH938" s="296"/>
      <c r="AI938" s="296"/>
      <c r="AJ938" s="296"/>
      <c r="AK938" s="296"/>
      <c r="AL938" s="296"/>
      <c r="AM938" s="296"/>
      <c r="AN938" s="34" t="s">
        <v>2869</v>
      </c>
      <c r="AO938" s="35" t="s">
        <v>2869</v>
      </c>
      <c r="AP938" s="36"/>
      <c r="AQ938" s="37"/>
      <c r="AR938" s="37"/>
      <c r="AS938" s="50"/>
      <c r="AT938" s="39" t="b">
        <v>0</v>
      </c>
      <c r="AU938" s="51" t="b">
        <v>0</v>
      </c>
      <c r="AV938" s="51" t="b">
        <v>0</v>
      </c>
      <c r="AW938" s="40"/>
    </row>
    <row r="939">
      <c r="A939" s="41"/>
      <c r="B939" s="280" t="s">
        <v>2869</v>
      </c>
      <c r="C939" s="296"/>
      <c r="D939" s="296"/>
      <c r="E939" s="296"/>
      <c r="F939" s="296"/>
      <c r="G939" s="296"/>
      <c r="H939" s="296"/>
      <c r="I939" s="296"/>
      <c r="J939" s="296"/>
      <c r="K939" s="296"/>
      <c r="L939" s="296"/>
      <c r="M939" s="296"/>
      <c r="N939" s="296"/>
      <c r="O939" s="296"/>
      <c r="P939" s="296"/>
      <c r="Q939" s="296"/>
      <c r="R939" s="296"/>
      <c r="S939" s="296"/>
      <c r="T939" s="296"/>
      <c r="U939" s="296"/>
      <c r="V939" s="296"/>
      <c r="W939" s="297"/>
      <c r="X939" s="296"/>
      <c r="Y939" s="296"/>
      <c r="Z939" s="296"/>
      <c r="AA939" s="296"/>
      <c r="AB939" s="296"/>
      <c r="AC939" s="296"/>
      <c r="AD939" s="296"/>
      <c r="AE939" s="296"/>
      <c r="AF939" s="296"/>
      <c r="AG939" s="296"/>
      <c r="AH939" s="296"/>
      <c r="AI939" s="296"/>
      <c r="AJ939" s="296"/>
      <c r="AK939" s="296"/>
      <c r="AL939" s="296"/>
      <c r="AM939" s="296"/>
      <c r="AN939" s="34" t="s">
        <v>2869</v>
      </c>
      <c r="AO939" s="35" t="s">
        <v>2869</v>
      </c>
      <c r="AP939" s="36"/>
      <c r="AQ939" s="37"/>
      <c r="AR939" s="37"/>
      <c r="AS939" s="50"/>
      <c r="AT939" s="39" t="b">
        <v>0</v>
      </c>
      <c r="AU939" s="51" t="b">
        <v>0</v>
      </c>
      <c r="AV939" s="51" t="b">
        <v>0</v>
      </c>
      <c r="AW939" s="40"/>
    </row>
    <row r="940">
      <c r="A940" s="41"/>
      <c r="B940" s="280" t="s">
        <v>2869</v>
      </c>
      <c r="C940" s="296"/>
      <c r="D940" s="296"/>
      <c r="E940" s="296"/>
      <c r="F940" s="296"/>
      <c r="G940" s="296"/>
      <c r="H940" s="296"/>
      <c r="I940" s="296"/>
      <c r="J940" s="296"/>
      <c r="K940" s="296"/>
      <c r="L940" s="296"/>
      <c r="M940" s="296"/>
      <c r="N940" s="296"/>
      <c r="O940" s="296"/>
      <c r="P940" s="296"/>
      <c r="Q940" s="296"/>
      <c r="R940" s="296"/>
      <c r="S940" s="296"/>
      <c r="T940" s="296"/>
      <c r="U940" s="296"/>
      <c r="V940" s="296"/>
      <c r="W940" s="297"/>
      <c r="X940" s="296"/>
      <c r="Y940" s="296"/>
      <c r="Z940" s="296"/>
      <c r="AA940" s="296"/>
      <c r="AB940" s="296"/>
      <c r="AC940" s="296"/>
      <c r="AD940" s="296"/>
      <c r="AE940" s="296"/>
      <c r="AF940" s="296"/>
      <c r="AG940" s="296"/>
      <c r="AH940" s="296"/>
      <c r="AI940" s="296"/>
      <c r="AJ940" s="296"/>
      <c r="AK940" s="296"/>
      <c r="AL940" s="296"/>
      <c r="AM940" s="296"/>
      <c r="AN940" s="34" t="s">
        <v>2869</v>
      </c>
      <c r="AO940" s="35" t="s">
        <v>2869</v>
      </c>
      <c r="AP940" s="36"/>
      <c r="AQ940" s="37"/>
      <c r="AR940" s="37"/>
      <c r="AS940" s="50"/>
      <c r="AT940" s="39" t="b">
        <v>0</v>
      </c>
      <c r="AU940" s="51" t="b">
        <v>0</v>
      </c>
      <c r="AV940" s="51" t="b">
        <v>0</v>
      </c>
      <c r="AW940" s="40"/>
    </row>
    <row r="941">
      <c r="A941" s="41"/>
      <c r="B941" s="280" t="s">
        <v>2869</v>
      </c>
      <c r="C941" s="296"/>
      <c r="D941" s="296"/>
      <c r="E941" s="296"/>
      <c r="F941" s="296"/>
      <c r="G941" s="296"/>
      <c r="H941" s="296"/>
      <c r="I941" s="296"/>
      <c r="J941" s="296"/>
      <c r="K941" s="296"/>
      <c r="L941" s="296"/>
      <c r="M941" s="296"/>
      <c r="N941" s="296"/>
      <c r="O941" s="296"/>
      <c r="P941" s="296"/>
      <c r="Q941" s="296"/>
      <c r="R941" s="296"/>
      <c r="S941" s="296"/>
      <c r="T941" s="296"/>
      <c r="U941" s="296"/>
      <c r="V941" s="296"/>
      <c r="W941" s="297"/>
      <c r="X941" s="296"/>
      <c r="Y941" s="296"/>
      <c r="Z941" s="296"/>
      <c r="AA941" s="296"/>
      <c r="AB941" s="296"/>
      <c r="AC941" s="296"/>
      <c r="AD941" s="296"/>
      <c r="AE941" s="296"/>
      <c r="AF941" s="296"/>
      <c r="AG941" s="296"/>
      <c r="AH941" s="296"/>
      <c r="AI941" s="296"/>
      <c r="AJ941" s="296"/>
      <c r="AK941" s="296"/>
      <c r="AL941" s="296"/>
      <c r="AM941" s="296"/>
      <c r="AN941" s="34" t="s">
        <v>2869</v>
      </c>
      <c r="AO941" s="35" t="s">
        <v>2869</v>
      </c>
      <c r="AP941" s="36"/>
      <c r="AQ941" s="37"/>
      <c r="AR941" s="37"/>
      <c r="AS941" s="50"/>
      <c r="AT941" s="39" t="b">
        <v>0</v>
      </c>
      <c r="AU941" s="51" t="b">
        <v>0</v>
      </c>
      <c r="AV941" s="51" t="b">
        <v>0</v>
      </c>
      <c r="AW941" s="40"/>
    </row>
    <row r="942">
      <c r="A942" s="41"/>
      <c r="B942" s="280" t="s">
        <v>2869</v>
      </c>
      <c r="C942" s="296"/>
      <c r="D942" s="296"/>
      <c r="E942" s="296"/>
      <c r="F942" s="296"/>
      <c r="G942" s="296"/>
      <c r="H942" s="296"/>
      <c r="I942" s="296"/>
      <c r="J942" s="296"/>
      <c r="K942" s="296"/>
      <c r="L942" s="296"/>
      <c r="M942" s="296"/>
      <c r="N942" s="296"/>
      <c r="O942" s="296"/>
      <c r="P942" s="296"/>
      <c r="Q942" s="296"/>
      <c r="R942" s="296"/>
      <c r="S942" s="296"/>
      <c r="T942" s="296"/>
      <c r="U942" s="296"/>
      <c r="V942" s="296"/>
      <c r="W942" s="297"/>
      <c r="X942" s="296"/>
      <c r="Y942" s="296"/>
      <c r="Z942" s="296"/>
      <c r="AA942" s="296"/>
      <c r="AB942" s="296"/>
      <c r="AC942" s="296"/>
      <c r="AD942" s="296"/>
      <c r="AE942" s="296"/>
      <c r="AF942" s="296"/>
      <c r="AG942" s="296"/>
      <c r="AH942" s="296"/>
      <c r="AI942" s="296"/>
      <c r="AJ942" s="296"/>
      <c r="AK942" s="296"/>
      <c r="AL942" s="296"/>
      <c r="AM942" s="296"/>
      <c r="AN942" s="34" t="s">
        <v>2869</v>
      </c>
      <c r="AO942" s="35" t="s">
        <v>2869</v>
      </c>
      <c r="AP942" s="36"/>
      <c r="AQ942" s="37"/>
      <c r="AR942" s="37"/>
      <c r="AS942" s="50"/>
      <c r="AT942" s="39" t="b">
        <v>0</v>
      </c>
      <c r="AU942" s="51" t="b">
        <v>0</v>
      </c>
      <c r="AV942" s="51" t="b">
        <v>0</v>
      </c>
      <c r="AW942" s="40"/>
    </row>
    <row r="943">
      <c r="A943" s="41"/>
      <c r="B943" s="280" t="s">
        <v>2869</v>
      </c>
      <c r="C943" s="296"/>
      <c r="D943" s="296"/>
      <c r="E943" s="296"/>
      <c r="F943" s="296"/>
      <c r="G943" s="296"/>
      <c r="H943" s="296"/>
      <c r="I943" s="296"/>
      <c r="J943" s="296"/>
      <c r="K943" s="296"/>
      <c r="L943" s="296"/>
      <c r="M943" s="296"/>
      <c r="N943" s="296"/>
      <c r="O943" s="296"/>
      <c r="P943" s="296"/>
      <c r="Q943" s="296"/>
      <c r="R943" s="296"/>
      <c r="S943" s="296"/>
      <c r="T943" s="296"/>
      <c r="U943" s="296"/>
      <c r="V943" s="296"/>
      <c r="W943" s="297"/>
      <c r="X943" s="296"/>
      <c r="Y943" s="296"/>
      <c r="Z943" s="296"/>
      <c r="AA943" s="296"/>
      <c r="AB943" s="296"/>
      <c r="AC943" s="296"/>
      <c r="AD943" s="296"/>
      <c r="AE943" s="296"/>
      <c r="AF943" s="296"/>
      <c r="AG943" s="296"/>
      <c r="AH943" s="296"/>
      <c r="AI943" s="296"/>
      <c r="AJ943" s="296"/>
      <c r="AK943" s="296"/>
      <c r="AL943" s="296"/>
      <c r="AM943" s="296"/>
      <c r="AN943" s="34" t="s">
        <v>2869</v>
      </c>
      <c r="AO943" s="35" t="s">
        <v>2869</v>
      </c>
      <c r="AP943" s="36"/>
      <c r="AQ943" s="37"/>
      <c r="AR943" s="37"/>
      <c r="AS943" s="50"/>
      <c r="AT943" s="39" t="b">
        <v>0</v>
      </c>
      <c r="AU943" s="51" t="b">
        <v>0</v>
      </c>
      <c r="AV943" s="51" t="b">
        <v>0</v>
      </c>
      <c r="AW943" s="40"/>
    </row>
    <row r="944">
      <c r="A944" s="41"/>
      <c r="B944" s="280" t="s">
        <v>2869</v>
      </c>
      <c r="C944" s="296"/>
      <c r="D944" s="296"/>
      <c r="E944" s="296"/>
      <c r="F944" s="296"/>
      <c r="G944" s="296"/>
      <c r="H944" s="296"/>
      <c r="I944" s="296"/>
      <c r="J944" s="296"/>
      <c r="K944" s="296"/>
      <c r="L944" s="296"/>
      <c r="M944" s="296"/>
      <c r="N944" s="296"/>
      <c r="O944" s="296"/>
      <c r="P944" s="296"/>
      <c r="Q944" s="296"/>
      <c r="R944" s="296"/>
      <c r="S944" s="296"/>
      <c r="T944" s="296"/>
      <c r="U944" s="296"/>
      <c r="V944" s="296"/>
      <c r="W944" s="297"/>
      <c r="X944" s="296"/>
      <c r="Y944" s="296"/>
      <c r="Z944" s="296"/>
      <c r="AA944" s="296"/>
      <c r="AB944" s="296"/>
      <c r="AC944" s="296"/>
      <c r="AD944" s="296"/>
      <c r="AE944" s="296"/>
      <c r="AF944" s="296"/>
      <c r="AG944" s="296"/>
      <c r="AH944" s="296"/>
      <c r="AI944" s="296"/>
      <c r="AJ944" s="296"/>
      <c r="AK944" s="296"/>
      <c r="AL944" s="296"/>
      <c r="AM944" s="296"/>
      <c r="AN944" s="34" t="s">
        <v>2869</v>
      </c>
      <c r="AO944" s="35" t="s">
        <v>2869</v>
      </c>
      <c r="AP944" s="36"/>
      <c r="AQ944" s="37"/>
      <c r="AR944" s="37"/>
      <c r="AS944" s="50"/>
      <c r="AT944" s="39" t="b">
        <v>0</v>
      </c>
      <c r="AU944" s="51" t="b">
        <v>0</v>
      </c>
      <c r="AV944" s="51" t="b">
        <v>0</v>
      </c>
      <c r="AW944" s="40"/>
    </row>
    <row r="945">
      <c r="A945" s="41"/>
      <c r="B945" s="280" t="s">
        <v>2869</v>
      </c>
      <c r="C945" s="296"/>
      <c r="D945" s="296"/>
      <c r="E945" s="296"/>
      <c r="F945" s="296"/>
      <c r="G945" s="296"/>
      <c r="H945" s="296"/>
      <c r="I945" s="296"/>
      <c r="J945" s="296"/>
      <c r="K945" s="296"/>
      <c r="L945" s="296"/>
      <c r="M945" s="296"/>
      <c r="N945" s="296"/>
      <c r="O945" s="296"/>
      <c r="P945" s="296"/>
      <c r="Q945" s="296"/>
      <c r="R945" s="296"/>
      <c r="S945" s="296"/>
      <c r="T945" s="296"/>
      <c r="U945" s="296"/>
      <c r="V945" s="296"/>
      <c r="W945" s="297"/>
      <c r="X945" s="296"/>
      <c r="Y945" s="296"/>
      <c r="Z945" s="296"/>
      <c r="AA945" s="296"/>
      <c r="AB945" s="296"/>
      <c r="AC945" s="296"/>
      <c r="AD945" s="296"/>
      <c r="AE945" s="296"/>
      <c r="AF945" s="296"/>
      <c r="AG945" s="296"/>
      <c r="AH945" s="296"/>
      <c r="AI945" s="296"/>
      <c r="AJ945" s="296"/>
      <c r="AK945" s="296"/>
      <c r="AL945" s="296"/>
      <c r="AM945" s="296"/>
      <c r="AN945" s="34" t="s">
        <v>2869</v>
      </c>
      <c r="AO945" s="35" t="s">
        <v>2869</v>
      </c>
      <c r="AP945" s="36"/>
      <c r="AQ945" s="37"/>
      <c r="AR945" s="37"/>
      <c r="AS945" s="50"/>
      <c r="AT945" s="39" t="b">
        <v>0</v>
      </c>
      <c r="AU945" s="51" t="b">
        <v>0</v>
      </c>
      <c r="AV945" s="51" t="b">
        <v>0</v>
      </c>
      <c r="AW945" s="40"/>
    </row>
    <row r="946">
      <c r="A946" s="41"/>
      <c r="B946" s="280" t="s">
        <v>2869</v>
      </c>
      <c r="C946" s="296"/>
      <c r="D946" s="296"/>
      <c r="E946" s="296"/>
      <c r="F946" s="296"/>
      <c r="G946" s="296"/>
      <c r="H946" s="296"/>
      <c r="I946" s="296"/>
      <c r="J946" s="296"/>
      <c r="K946" s="296"/>
      <c r="L946" s="296"/>
      <c r="M946" s="296"/>
      <c r="N946" s="296"/>
      <c r="O946" s="296"/>
      <c r="P946" s="296"/>
      <c r="Q946" s="296"/>
      <c r="R946" s="296"/>
      <c r="S946" s="296"/>
      <c r="T946" s="296"/>
      <c r="U946" s="296"/>
      <c r="V946" s="296"/>
      <c r="W946" s="297"/>
      <c r="X946" s="296"/>
      <c r="Y946" s="296"/>
      <c r="Z946" s="296"/>
      <c r="AA946" s="296"/>
      <c r="AB946" s="296"/>
      <c r="AC946" s="296"/>
      <c r="AD946" s="296"/>
      <c r="AE946" s="296"/>
      <c r="AF946" s="296"/>
      <c r="AG946" s="296"/>
      <c r="AH946" s="296"/>
      <c r="AI946" s="296"/>
      <c r="AJ946" s="296"/>
      <c r="AK946" s="296"/>
      <c r="AL946" s="296"/>
      <c r="AM946" s="296"/>
      <c r="AN946" s="34" t="s">
        <v>2869</v>
      </c>
      <c r="AO946" s="35" t="s">
        <v>2869</v>
      </c>
      <c r="AP946" s="36"/>
      <c r="AQ946" s="37"/>
      <c r="AR946" s="37"/>
      <c r="AS946" s="50"/>
      <c r="AT946" s="39" t="b">
        <v>0</v>
      </c>
      <c r="AU946" s="51" t="b">
        <v>0</v>
      </c>
      <c r="AV946" s="51" t="b">
        <v>0</v>
      </c>
      <c r="AW946" s="40"/>
    </row>
    <row r="947">
      <c r="A947" s="41"/>
      <c r="B947" s="280" t="s">
        <v>2869</v>
      </c>
      <c r="C947" s="296"/>
      <c r="D947" s="296"/>
      <c r="E947" s="296"/>
      <c r="F947" s="296"/>
      <c r="G947" s="296"/>
      <c r="H947" s="296"/>
      <c r="I947" s="296"/>
      <c r="J947" s="296"/>
      <c r="K947" s="296"/>
      <c r="L947" s="296"/>
      <c r="M947" s="296"/>
      <c r="N947" s="296"/>
      <c r="O947" s="296"/>
      <c r="P947" s="296"/>
      <c r="Q947" s="296"/>
      <c r="R947" s="296"/>
      <c r="S947" s="296"/>
      <c r="T947" s="296"/>
      <c r="U947" s="296"/>
      <c r="V947" s="296"/>
      <c r="W947" s="297"/>
      <c r="X947" s="296"/>
      <c r="Y947" s="296"/>
      <c r="Z947" s="296"/>
      <c r="AA947" s="296"/>
      <c r="AB947" s="296"/>
      <c r="AC947" s="296"/>
      <c r="AD947" s="296"/>
      <c r="AE947" s="296"/>
      <c r="AF947" s="296"/>
      <c r="AG947" s="296"/>
      <c r="AH947" s="296"/>
      <c r="AI947" s="296"/>
      <c r="AJ947" s="296"/>
      <c r="AK947" s="296"/>
      <c r="AL947" s="296"/>
      <c r="AM947" s="296"/>
      <c r="AN947" s="34" t="s">
        <v>2869</v>
      </c>
      <c r="AO947" s="35" t="s">
        <v>2869</v>
      </c>
      <c r="AP947" s="36"/>
      <c r="AQ947" s="37"/>
      <c r="AR947" s="37"/>
      <c r="AS947" s="50"/>
      <c r="AT947" s="39" t="b">
        <v>0</v>
      </c>
      <c r="AU947" s="51" t="b">
        <v>0</v>
      </c>
      <c r="AV947" s="51" t="b">
        <v>0</v>
      </c>
      <c r="AW947" s="40"/>
    </row>
    <row r="948">
      <c r="A948" s="41"/>
      <c r="B948" s="280" t="s">
        <v>2869</v>
      </c>
      <c r="C948" s="296"/>
      <c r="D948" s="296"/>
      <c r="E948" s="296"/>
      <c r="F948" s="296"/>
      <c r="G948" s="296"/>
      <c r="H948" s="296"/>
      <c r="I948" s="296"/>
      <c r="J948" s="296"/>
      <c r="K948" s="296"/>
      <c r="L948" s="296"/>
      <c r="M948" s="296"/>
      <c r="N948" s="296"/>
      <c r="O948" s="296"/>
      <c r="P948" s="296"/>
      <c r="Q948" s="296"/>
      <c r="R948" s="296"/>
      <c r="S948" s="296"/>
      <c r="T948" s="296"/>
      <c r="U948" s="296"/>
      <c r="V948" s="296"/>
      <c r="W948" s="297"/>
      <c r="X948" s="296"/>
      <c r="Y948" s="296"/>
      <c r="Z948" s="296"/>
      <c r="AA948" s="296"/>
      <c r="AB948" s="296"/>
      <c r="AC948" s="296"/>
      <c r="AD948" s="296"/>
      <c r="AE948" s="296"/>
      <c r="AF948" s="296"/>
      <c r="AG948" s="296"/>
      <c r="AH948" s="296"/>
      <c r="AI948" s="296"/>
      <c r="AJ948" s="296"/>
      <c r="AK948" s="296"/>
      <c r="AL948" s="296"/>
      <c r="AM948" s="296"/>
      <c r="AN948" s="34" t="s">
        <v>2869</v>
      </c>
      <c r="AO948" s="35" t="s">
        <v>2869</v>
      </c>
      <c r="AP948" s="36"/>
      <c r="AQ948" s="37"/>
      <c r="AR948" s="37"/>
      <c r="AS948" s="50"/>
      <c r="AT948" s="39" t="b">
        <v>0</v>
      </c>
      <c r="AU948" s="51" t="b">
        <v>0</v>
      </c>
      <c r="AV948" s="51" t="b">
        <v>0</v>
      </c>
      <c r="AW948" s="40"/>
    </row>
    <row r="949">
      <c r="A949" s="41"/>
      <c r="B949" s="280" t="s">
        <v>2869</v>
      </c>
      <c r="C949" s="296"/>
      <c r="D949" s="296"/>
      <c r="E949" s="296"/>
      <c r="F949" s="296"/>
      <c r="G949" s="296"/>
      <c r="H949" s="296"/>
      <c r="I949" s="296"/>
      <c r="J949" s="296"/>
      <c r="K949" s="296"/>
      <c r="L949" s="296"/>
      <c r="M949" s="296"/>
      <c r="N949" s="296"/>
      <c r="O949" s="296"/>
      <c r="P949" s="296"/>
      <c r="Q949" s="296"/>
      <c r="R949" s="296"/>
      <c r="S949" s="296"/>
      <c r="T949" s="296"/>
      <c r="U949" s="296"/>
      <c r="V949" s="296"/>
      <c r="W949" s="297"/>
      <c r="X949" s="296"/>
      <c r="Y949" s="296"/>
      <c r="Z949" s="296"/>
      <c r="AA949" s="296"/>
      <c r="AB949" s="296"/>
      <c r="AC949" s="296"/>
      <c r="AD949" s="296"/>
      <c r="AE949" s="296"/>
      <c r="AF949" s="296"/>
      <c r="AG949" s="296"/>
      <c r="AH949" s="296"/>
      <c r="AI949" s="296"/>
      <c r="AJ949" s="296"/>
      <c r="AK949" s="296"/>
      <c r="AL949" s="296"/>
      <c r="AM949" s="296"/>
      <c r="AN949" s="34" t="s">
        <v>2869</v>
      </c>
      <c r="AO949" s="35" t="s">
        <v>2869</v>
      </c>
      <c r="AP949" s="36"/>
      <c r="AQ949" s="37"/>
      <c r="AR949" s="37"/>
      <c r="AS949" s="50"/>
      <c r="AT949" s="39" t="b">
        <v>0</v>
      </c>
      <c r="AU949" s="51" t="b">
        <v>0</v>
      </c>
      <c r="AV949" s="51" t="b">
        <v>0</v>
      </c>
      <c r="AW949" s="40"/>
    </row>
    <row r="950">
      <c r="A950" s="41"/>
      <c r="B950" s="280" t="s">
        <v>2869</v>
      </c>
      <c r="C950" s="296"/>
      <c r="D950" s="296"/>
      <c r="E950" s="296"/>
      <c r="F950" s="296"/>
      <c r="G950" s="296"/>
      <c r="H950" s="296"/>
      <c r="I950" s="296"/>
      <c r="J950" s="296"/>
      <c r="K950" s="296"/>
      <c r="L950" s="296"/>
      <c r="M950" s="296"/>
      <c r="N950" s="296"/>
      <c r="O950" s="296"/>
      <c r="P950" s="296"/>
      <c r="Q950" s="296"/>
      <c r="R950" s="296"/>
      <c r="S950" s="296"/>
      <c r="T950" s="296"/>
      <c r="U950" s="296"/>
      <c r="V950" s="296"/>
      <c r="W950" s="297"/>
      <c r="X950" s="296"/>
      <c r="Y950" s="296"/>
      <c r="Z950" s="296"/>
      <c r="AA950" s="296"/>
      <c r="AB950" s="296"/>
      <c r="AC950" s="296"/>
      <c r="AD950" s="296"/>
      <c r="AE950" s="296"/>
      <c r="AF950" s="296"/>
      <c r="AG950" s="296"/>
      <c r="AH950" s="296"/>
      <c r="AI950" s="296"/>
      <c r="AJ950" s="296"/>
      <c r="AK950" s="296"/>
      <c r="AL950" s="296"/>
      <c r="AM950" s="296"/>
      <c r="AN950" s="34" t="s">
        <v>2869</v>
      </c>
      <c r="AO950" s="35" t="s">
        <v>2869</v>
      </c>
      <c r="AP950" s="36"/>
      <c r="AQ950" s="37"/>
      <c r="AR950" s="37"/>
      <c r="AS950" s="50"/>
      <c r="AT950" s="39" t="b">
        <v>0</v>
      </c>
      <c r="AU950" s="51" t="b">
        <v>0</v>
      </c>
      <c r="AV950" s="51" t="b">
        <v>0</v>
      </c>
      <c r="AW950" s="40"/>
    </row>
    <row r="951">
      <c r="A951" s="41"/>
      <c r="B951" s="280" t="s">
        <v>2869</v>
      </c>
      <c r="C951" s="296"/>
      <c r="D951" s="296"/>
      <c r="E951" s="296"/>
      <c r="F951" s="296"/>
      <c r="G951" s="296"/>
      <c r="H951" s="296"/>
      <c r="I951" s="296"/>
      <c r="J951" s="296"/>
      <c r="K951" s="296"/>
      <c r="L951" s="296"/>
      <c r="M951" s="296"/>
      <c r="N951" s="296"/>
      <c r="O951" s="296"/>
      <c r="P951" s="296"/>
      <c r="Q951" s="296"/>
      <c r="R951" s="296"/>
      <c r="S951" s="296"/>
      <c r="T951" s="296"/>
      <c r="U951" s="296"/>
      <c r="V951" s="296"/>
      <c r="W951" s="297"/>
      <c r="X951" s="296"/>
      <c r="Y951" s="296"/>
      <c r="Z951" s="296"/>
      <c r="AA951" s="296"/>
      <c r="AB951" s="296"/>
      <c r="AC951" s="296"/>
      <c r="AD951" s="296"/>
      <c r="AE951" s="296"/>
      <c r="AF951" s="296"/>
      <c r="AG951" s="296"/>
      <c r="AH951" s="296"/>
      <c r="AI951" s="296"/>
      <c r="AJ951" s="296"/>
      <c r="AK951" s="296"/>
      <c r="AL951" s="296"/>
      <c r="AM951" s="296"/>
      <c r="AN951" s="34" t="s">
        <v>2869</v>
      </c>
      <c r="AO951" s="35" t="s">
        <v>2869</v>
      </c>
      <c r="AP951" s="36"/>
      <c r="AQ951" s="37"/>
      <c r="AR951" s="37"/>
      <c r="AS951" s="50"/>
      <c r="AT951" s="39" t="b">
        <v>0</v>
      </c>
      <c r="AU951" s="51" t="b">
        <v>0</v>
      </c>
      <c r="AV951" s="51" t="b">
        <v>0</v>
      </c>
      <c r="AW951" s="40"/>
    </row>
    <row r="952">
      <c r="A952" s="41"/>
      <c r="B952" s="280" t="s">
        <v>2869</v>
      </c>
      <c r="C952" s="296"/>
      <c r="D952" s="296"/>
      <c r="E952" s="296"/>
      <c r="F952" s="296"/>
      <c r="G952" s="296"/>
      <c r="H952" s="296"/>
      <c r="I952" s="296"/>
      <c r="J952" s="296"/>
      <c r="K952" s="296"/>
      <c r="L952" s="296"/>
      <c r="M952" s="296"/>
      <c r="N952" s="296"/>
      <c r="O952" s="296"/>
      <c r="P952" s="296"/>
      <c r="Q952" s="296"/>
      <c r="R952" s="296"/>
      <c r="S952" s="296"/>
      <c r="T952" s="296"/>
      <c r="U952" s="296"/>
      <c r="V952" s="296"/>
      <c r="W952" s="297"/>
      <c r="X952" s="296"/>
      <c r="Y952" s="296"/>
      <c r="Z952" s="296"/>
      <c r="AA952" s="296"/>
      <c r="AB952" s="296"/>
      <c r="AC952" s="296"/>
      <c r="AD952" s="296"/>
      <c r="AE952" s="296"/>
      <c r="AF952" s="296"/>
      <c r="AG952" s="296"/>
      <c r="AH952" s="296"/>
      <c r="AI952" s="296"/>
      <c r="AJ952" s="296"/>
      <c r="AK952" s="296"/>
      <c r="AL952" s="296"/>
      <c r="AM952" s="296"/>
      <c r="AN952" s="34" t="s">
        <v>2869</v>
      </c>
      <c r="AO952" s="35" t="s">
        <v>2869</v>
      </c>
      <c r="AP952" s="36"/>
      <c r="AQ952" s="37"/>
      <c r="AR952" s="37"/>
      <c r="AS952" s="50"/>
      <c r="AT952" s="39" t="b">
        <v>0</v>
      </c>
      <c r="AU952" s="51" t="b">
        <v>0</v>
      </c>
      <c r="AV952" s="51" t="b">
        <v>0</v>
      </c>
      <c r="AW952" s="40"/>
    </row>
    <row r="953">
      <c r="A953" s="41"/>
      <c r="B953" s="280" t="s">
        <v>2869</v>
      </c>
      <c r="C953" s="296"/>
      <c r="D953" s="296"/>
      <c r="E953" s="296"/>
      <c r="F953" s="296"/>
      <c r="G953" s="296"/>
      <c r="H953" s="296"/>
      <c r="I953" s="296"/>
      <c r="J953" s="296"/>
      <c r="K953" s="296"/>
      <c r="L953" s="296"/>
      <c r="M953" s="296"/>
      <c r="N953" s="296"/>
      <c r="O953" s="296"/>
      <c r="P953" s="296"/>
      <c r="Q953" s="296"/>
      <c r="R953" s="296"/>
      <c r="S953" s="296"/>
      <c r="T953" s="296"/>
      <c r="U953" s="296"/>
      <c r="V953" s="296"/>
      <c r="W953" s="297"/>
      <c r="X953" s="296"/>
      <c r="Y953" s="296"/>
      <c r="Z953" s="296"/>
      <c r="AA953" s="296"/>
      <c r="AB953" s="296"/>
      <c r="AC953" s="296"/>
      <c r="AD953" s="296"/>
      <c r="AE953" s="296"/>
      <c r="AF953" s="296"/>
      <c r="AG953" s="296"/>
      <c r="AH953" s="296"/>
      <c r="AI953" s="296"/>
      <c r="AJ953" s="296"/>
      <c r="AK953" s="296"/>
      <c r="AL953" s="296"/>
      <c r="AM953" s="296"/>
      <c r="AN953" s="34" t="s">
        <v>2869</v>
      </c>
      <c r="AO953" s="35" t="s">
        <v>2869</v>
      </c>
      <c r="AP953" s="36"/>
      <c r="AQ953" s="37"/>
      <c r="AR953" s="37"/>
      <c r="AS953" s="50"/>
      <c r="AT953" s="39" t="b">
        <v>0</v>
      </c>
      <c r="AU953" s="51" t="b">
        <v>0</v>
      </c>
      <c r="AV953" s="51" t="b">
        <v>0</v>
      </c>
      <c r="AW953" s="40"/>
    </row>
    <row r="954">
      <c r="A954" s="41"/>
      <c r="B954" s="280" t="s">
        <v>2869</v>
      </c>
      <c r="C954" s="296"/>
      <c r="D954" s="296"/>
      <c r="E954" s="296"/>
      <c r="F954" s="296"/>
      <c r="G954" s="296"/>
      <c r="H954" s="296"/>
      <c r="I954" s="296"/>
      <c r="J954" s="296"/>
      <c r="K954" s="296"/>
      <c r="L954" s="296"/>
      <c r="M954" s="296"/>
      <c r="N954" s="296"/>
      <c r="O954" s="296"/>
      <c r="P954" s="296"/>
      <c r="Q954" s="296"/>
      <c r="R954" s="296"/>
      <c r="S954" s="296"/>
      <c r="T954" s="296"/>
      <c r="U954" s="296"/>
      <c r="V954" s="296"/>
      <c r="W954" s="297"/>
      <c r="X954" s="296"/>
      <c r="Y954" s="296"/>
      <c r="Z954" s="296"/>
      <c r="AA954" s="296"/>
      <c r="AB954" s="296"/>
      <c r="AC954" s="296"/>
      <c r="AD954" s="296"/>
      <c r="AE954" s="296"/>
      <c r="AF954" s="296"/>
      <c r="AG954" s="296"/>
      <c r="AH954" s="296"/>
      <c r="AI954" s="296"/>
      <c r="AJ954" s="296"/>
      <c r="AK954" s="296"/>
      <c r="AL954" s="296"/>
      <c r="AM954" s="296"/>
      <c r="AN954" s="34" t="s">
        <v>2869</v>
      </c>
      <c r="AO954" s="35" t="s">
        <v>2869</v>
      </c>
      <c r="AP954" s="36"/>
      <c r="AQ954" s="37"/>
      <c r="AR954" s="37"/>
      <c r="AS954" s="50"/>
      <c r="AT954" s="39" t="b">
        <v>0</v>
      </c>
      <c r="AU954" s="51" t="b">
        <v>0</v>
      </c>
      <c r="AV954" s="51" t="b">
        <v>0</v>
      </c>
      <c r="AW954" s="40"/>
    </row>
    <row r="955">
      <c r="A955" s="41"/>
      <c r="B955" s="280" t="s">
        <v>2869</v>
      </c>
      <c r="C955" s="296"/>
      <c r="D955" s="296"/>
      <c r="E955" s="296"/>
      <c r="F955" s="296"/>
      <c r="G955" s="296"/>
      <c r="H955" s="296"/>
      <c r="I955" s="296"/>
      <c r="J955" s="296"/>
      <c r="K955" s="296"/>
      <c r="L955" s="296"/>
      <c r="M955" s="296"/>
      <c r="N955" s="296"/>
      <c r="O955" s="296"/>
      <c r="P955" s="296"/>
      <c r="Q955" s="296"/>
      <c r="R955" s="296"/>
      <c r="S955" s="296"/>
      <c r="T955" s="296"/>
      <c r="U955" s="296"/>
      <c r="V955" s="296"/>
      <c r="W955" s="297"/>
      <c r="X955" s="296"/>
      <c r="Y955" s="296"/>
      <c r="Z955" s="296"/>
      <c r="AA955" s="296"/>
      <c r="AB955" s="296"/>
      <c r="AC955" s="296"/>
      <c r="AD955" s="296"/>
      <c r="AE955" s="296"/>
      <c r="AF955" s="296"/>
      <c r="AG955" s="296"/>
      <c r="AH955" s="296"/>
      <c r="AI955" s="296"/>
      <c r="AJ955" s="296"/>
      <c r="AK955" s="296"/>
      <c r="AL955" s="296"/>
      <c r="AM955" s="296"/>
      <c r="AN955" s="34" t="s">
        <v>2869</v>
      </c>
      <c r="AO955" s="35" t="s">
        <v>2869</v>
      </c>
      <c r="AP955" s="36"/>
      <c r="AQ955" s="37"/>
      <c r="AR955" s="37"/>
      <c r="AS955" s="50"/>
      <c r="AT955" s="39" t="b">
        <v>0</v>
      </c>
      <c r="AU955" s="51" t="b">
        <v>0</v>
      </c>
      <c r="AV955" s="51" t="b">
        <v>0</v>
      </c>
      <c r="AW955" s="40"/>
    </row>
    <row r="956">
      <c r="A956" s="41"/>
      <c r="B956" s="280" t="s">
        <v>2869</v>
      </c>
      <c r="C956" s="296"/>
      <c r="D956" s="296"/>
      <c r="E956" s="296"/>
      <c r="F956" s="296"/>
      <c r="G956" s="296"/>
      <c r="H956" s="296"/>
      <c r="I956" s="296"/>
      <c r="J956" s="296"/>
      <c r="K956" s="296"/>
      <c r="L956" s="296"/>
      <c r="M956" s="296"/>
      <c r="N956" s="296"/>
      <c r="O956" s="296"/>
      <c r="P956" s="296"/>
      <c r="Q956" s="296"/>
      <c r="R956" s="296"/>
      <c r="S956" s="296"/>
      <c r="T956" s="296"/>
      <c r="U956" s="296"/>
      <c r="V956" s="296"/>
      <c r="W956" s="297"/>
      <c r="X956" s="296"/>
      <c r="Y956" s="296"/>
      <c r="Z956" s="296"/>
      <c r="AA956" s="296"/>
      <c r="AB956" s="296"/>
      <c r="AC956" s="296"/>
      <c r="AD956" s="296"/>
      <c r="AE956" s="296"/>
      <c r="AF956" s="296"/>
      <c r="AG956" s="296"/>
      <c r="AH956" s="296"/>
      <c r="AI956" s="296"/>
      <c r="AJ956" s="296"/>
      <c r="AK956" s="296"/>
      <c r="AL956" s="296"/>
      <c r="AM956" s="296"/>
      <c r="AN956" s="34" t="s">
        <v>2869</v>
      </c>
      <c r="AO956" s="35" t="s">
        <v>2869</v>
      </c>
      <c r="AP956" s="36"/>
      <c r="AQ956" s="37"/>
      <c r="AR956" s="37"/>
      <c r="AS956" s="50"/>
      <c r="AT956" s="39" t="b">
        <v>0</v>
      </c>
      <c r="AU956" s="51" t="b">
        <v>0</v>
      </c>
      <c r="AV956" s="51" t="b">
        <v>0</v>
      </c>
      <c r="AW956" s="40"/>
    </row>
    <row r="957">
      <c r="A957" s="41"/>
      <c r="B957" s="280" t="s">
        <v>2869</v>
      </c>
      <c r="C957" s="296"/>
      <c r="D957" s="296"/>
      <c r="E957" s="296"/>
      <c r="F957" s="296"/>
      <c r="G957" s="296"/>
      <c r="H957" s="296"/>
      <c r="I957" s="296"/>
      <c r="J957" s="296"/>
      <c r="K957" s="296"/>
      <c r="L957" s="296"/>
      <c r="M957" s="296"/>
      <c r="N957" s="296"/>
      <c r="O957" s="296"/>
      <c r="P957" s="296"/>
      <c r="Q957" s="296"/>
      <c r="R957" s="296"/>
      <c r="S957" s="296"/>
      <c r="T957" s="296"/>
      <c r="U957" s="296"/>
      <c r="V957" s="296"/>
      <c r="W957" s="297"/>
      <c r="X957" s="296"/>
      <c r="Y957" s="296"/>
      <c r="Z957" s="296"/>
      <c r="AA957" s="296"/>
      <c r="AB957" s="296"/>
      <c r="AC957" s="296"/>
      <c r="AD957" s="296"/>
      <c r="AE957" s="296"/>
      <c r="AF957" s="296"/>
      <c r="AG957" s="296"/>
      <c r="AH957" s="296"/>
      <c r="AI957" s="296"/>
      <c r="AJ957" s="296"/>
      <c r="AK957" s="296"/>
      <c r="AL957" s="296"/>
      <c r="AM957" s="296"/>
      <c r="AN957" s="34" t="s">
        <v>2869</v>
      </c>
      <c r="AO957" s="35" t="s">
        <v>2869</v>
      </c>
      <c r="AP957" s="36"/>
      <c r="AQ957" s="37"/>
      <c r="AR957" s="37"/>
      <c r="AS957" s="50"/>
      <c r="AT957" s="39" t="b">
        <v>0</v>
      </c>
      <c r="AU957" s="51" t="b">
        <v>0</v>
      </c>
      <c r="AV957" s="51" t="b">
        <v>0</v>
      </c>
      <c r="AW957" s="40"/>
    </row>
    <row r="958">
      <c r="A958" s="41"/>
      <c r="B958" s="280" t="s">
        <v>2869</v>
      </c>
      <c r="C958" s="296"/>
      <c r="D958" s="296"/>
      <c r="E958" s="296"/>
      <c r="F958" s="296"/>
      <c r="G958" s="296"/>
      <c r="H958" s="296"/>
      <c r="I958" s="296"/>
      <c r="J958" s="296"/>
      <c r="K958" s="296"/>
      <c r="L958" s="296"/>
      <c r="M958" s="296"/>
      <c r="N958" s="296"/>
      <c r="O958" s="296"/>
      <c r="P958" s="296"/>
      <c r="Q958" s="296"/>
      <c r="R958" s="296"/>
      <c r="S958" s="296"/>
      <c r="T958" s="296"/>
      <c r="U958" s="296"/>
      <c r="V958" s="296"/>
      <c r="W958" s="297"/>
      <c r="X958" s="296"/>
      <c r="Y958" s="296"/>
      <c r="Z958" s="296"/>
      <c r="AA958" s="296"/>
      <c r="AB958" s="296"/>
      <c r="AC958" s="296"/>
      <c r="AD958" s="296"/>
      <c r="AE958" s="296"/>
      <c r="AF958" s="296"/>
      <c r="AG958" s="296"/>
      <c r="AH958" s="296"/>
      <c r="AI958" s="296"/>
      <c r="AJ958" s="296"/>
      <c r="AK958" s="296"/>
      <c r="AL958" s="296"/>
      <c r="AM958" s="296"/>
      <c r="AN958" s="34" t="s">
        <v>2869</v>
      </c>
      <c r="AO958" s="35" t="s">
        <v>2869</v>
      </c>
      <c r="AP958" s="36"/>
      <c r="AQ958" s="37"/>
      <c r="AR958" s="37"/>
      <c r="AS958" s="50"/>
      <c r="AT958" s="39" t="b">
        <v>0</v>
      </c>
      <c r="AU958" s="51" t="b">
        <v>0</v>
      </c>
      <c r="AV958" s="51" t="b">
        <v>0</v>
      </c>
      <c r="AW958" s="40"/>
    </row>
    <row r="959">
      <c r="A959" s="41"/>
      <c r="B959" s="280" t="s">
        <v>2869</v>
      </c>
      <c r="C959" s="296"/>
      <c r="D959" s="296"/>
      <c r="E959" s="296"/>
      <c r="F959" s="296"/>
      <c r="G959" s="296"/>
      <c r="H959" s="296"/>
      <c r="I959" s="296"/>
      <c r="J959" s="296"/>
      <c r="K959" s="296"/>
      <c r="L959" s="296"/>
      <c r="M959" s="296"/>
      <c r="N959" s="296"/>
      <c r="O959" s="296"/>
      <c r="P959" s="296"/>
      <c r="Q959" s="296"/>
      <c r="R959" s="296"/>
      <c r="S959" s="296"/>
      <c r="T959" s="296"/>
      <c r="U959" s="296"/>
      <c r="V959" s="296"/>
      <c r="W959" s="297"/>
      <c r="X959" s="296"/>
      <c r="Y959" s="296"/>
      <c r="Z959" s="296"/>
      <c r="AA959" s="296"/>
      <c r="AB959" s="296"/>
      <c r="AC959" s="296"/>
      <c r="AD959" s="296"/>
      <c r="AE959" s="296"/>
      <c r="AF959" s="296"/>
      <c r="AG959" s="296"/>
      <c r="AH959" s="296"/>
      <c r="AI959" s="296"/>
      <c r="AJ959" s="296"/>
      <c r="AK959" s="296"/>
      <c r="AL959" s="296"/>
      <c r="AM959" s="296"/>
      <c r="AN959" s="34" t="s">
        <v>2869</v>
      </c>
      <c r="AO959" s="35" t="s">
        <v>2869</v>
      </c>
      <c r="AP959" s="36"/>
      <c r="AQ959" s="37"/>
      <c r="AR959" s="37"/>
      <c r="AS959" s="50"/>
      <c r="AT959" s="39" t="b">
        <v>0</v>
      </c>
      <c r="AU959" s="51" t="b">
        <v>0</v>
      </c>
      <c r="AV959" s="51" t="b">
        <v>0</v>
      </c>
      <c r="AW959" s="40"/>
    </row>
    <row r="960">
      <c r="A960" s="41"/>
      <c r="B960" s="280" t="s">
        <v>2869</v>
      </c>
      <c r="C960" s="296"/>
      <c r="D960" s="296"/>
      <c r="E960" s="296"/>
      <c r="F960" s="296"/>
      <c r="G960" s="296"/>
      <c r="H960" s="296"/>
      <c r="I960" s="296"/>
      <c r="J960" s="296"/>
      <c r="K960" s="296"/>
      <c r="L960" s="296"/>
      <c r="M960" s="296"/>
      <c r="N960" s="296"/>
      <c r="O960" s="296"/>
      <c r="P960" s="296"/>
      <c r="Q960" s="296"/>
      <c r="R960" s="296"/>
      <c r="S960" s="296"/>
      <c r="T960" s="296"/>
      <c r="U960" s="296"/>
      <c r="V960" s="296"/>
      <c r="W960" s="297"/>
      <c r="X960" s="296"/>
      <c r="Y960" s="296"/>
      <c r="Z960" s="296"/>
      <c r="AA960" s="296"/>
      <c r="AB960" s="296"/>
      <c r="AC960" s="296"/>
      <c r="AD960" s="296"/>
      <c r="AE960" s="296"/>
      <c r="AF960" s="296"/>
      <c r="AG960" s="296"/>
      <c r="AH960" s="296"/>
      <c r="AI960" s="296"/>
      <c r="AJ960" s="296"/>
      <c r="AK960" s="296"/>
      <c r="AL960" s="296"/>
      <c r="AM960" s="296"/>
      <c r="AN960" s="34" t="s">
        <v>2869</v>
      </c>
      <c r="AO960" s="35" t="s">
        <v>2869</v>
      </c>
      <c r="AP960" s="36"/>
      <c r="AQ960" s="37"/>
      <c r="AR960" s="37"/>
      <c r="AS960" s="50"/>
      <c r="AT960" s="39" t="b">
        <v>0</v>
      </c>
      <c r="AU960" s="51" t="b">
        <v>0</v>
      </c>
      <c r="AV960" s="51" t="b">
        <v>0</v>
      </c>
      <c r="AW960" s="40"/>
    </row>
    <row r="961">
      <c r="A961" s="41"/>
      <c r="B961" s="280" t="s">
        <v>2869</v>
      </c>
      <c r="C961" s="296"/>
      <c r="D961" s="296"/>
      <c r="E961" s="296"/>
      <c r="F961" s="296"/>
      <c r="G961" s="296"/>
      <c r="H961" s="296"/>
      <c r="I961" s="296"/>
      <c r="J961" s="296"/>
      <c r="K961" s="296"/>
      <c r="L961" s="296"/>
      <c r="M961" s="296"/>
      <c r="N961" s="296"/>
      <c r="O961" s="296"/>
      <c r="P961" s="296"/>
      <c r="Q961" s="296"/>
      <c r="R961" s="296"/>
      <c r="S961" s="296"/>
      <c r="T961" s="296"/>
      <c r="U961" s="296"/>
      <c r="V961" s="296"/>
      <c r="W961" s="297"/>
      <c r="X961" s="296"/>
      <c r="Y961" s="296"/>
      <c r="Z961" s="296"/>
      <c r="AA961" s="296"/>
      <c r="AB961" s="296"/>
      <c r="AC961" s="296"/>
      <c r="AD961" s="296"/>
      <c r="AE961" s="296"/>
      <c r="AF961" s="296"/>
      <c r="AG961" s="296"/>
      <c r="AH961" s="296"/>
      <c r="AI961" s="296"/>
      <c r="AJ961" s="296"/>
      <c r="AK961" s="296"/>
      <c r="AL961" s="296"/>
      <c r="AM961" s="296"/>
      <c r="AN961" s="34" t="s">
        <v>2869</v>
      </c>
      <c r="AO961" s="35" t="s">
        <v>2869</v>
      </c>
      <c r="AP961" s="36"/>
      <c r="AQ961" s="37"/>
      <c r="AR961" s="37"/>
      <c r="AS961" s="50"/>
      <c r="AT961" s="39" t="b">
        <v>0</v>
      </c>
      <c r="AU961" s="51" t="b">
        <v>0</v>
      </c>
      <c r="AV961" s="51" t="b">
        <v>0</v>
      </c>
      <c r="AW961" s="40"/>
    </row>
    <row r="962">
      <c r="A962" s="41"/>
      <c r="B962" s="280" t="s">
        <v>2869</v>
      </c>
      <c r="C962" s="296"/>
      <c r="D962" s="296"/>
      <c r="E962" s="296"/>
      <c r="F962" s="296"/>
      <c r="G962" s="296"/>
      <c r="H962" s="296"/>
      <c r="I962" s="296"/>
      <c r="J962" s="296"/>
      <c r="K962" s="296"/>
      <c r="L962" s="296"/>
      <c r="M962" s="296"/>
      <c r="N962" s="296"/>
      <c r="O962" s="296"/>
      <c r="P962" s="296"/>
      <c r="Q962" s="296"/>
      <c r="R962" s="296"/>
      <c r="S962" s="296"/>
      <c r="T962" s="296"/>
      <c r="U962" s="296"/>
      <c r="V962" s="296"/>
      <c r="W962" s="297"/>
      <c r="X962" s="296"/>
      <c r="Y962" s="296"/>
      <c r="Z962" s="296"/>
      <c r="AA962" s="296"/>
      <c r="AB962" s="296"/>
      <c r="AC962" s="296"/>
      <c r="AD962" s="296"/>
      <c r="AE962" s="296"/>
      <c r="AF962" s="296"/>
      <c r="AG962" s="296"/>
      <c r="AH962" s="296"/>
      <c r="AI962" s="296"/>
      <c r="AJ962" s="296"/>
      <c r="AK962" s="296"/>
      <c r="AL962" s="296"/>
      <c r="AM962" s="296"/>
      <c r="AN962" s="34" t="s">
        <v>2869</v>
      </c>
      <c r="AO962" s="35" t="s">
        <v>2869</v>
      </c>
      <c r="AP962" s="36"/>
      <c r="AQ962" s="37"/>
      <c r="AR962" s="37"/>
      <c r="AS962" s="50"/>
      <c r="AT962" s="39" t="b">
        <v>0</v>
      </c>
      <c r="AU962" s="51" t="b">
        <v>0</v>
      </c>
      <c r="AV962" s="51" t="b">
        <v>0</v>
      </c>
      <c r="AW962" s="40"/>
    </row>
    <row r="963">
      <c r="A963" s="41"/>
      <c r="B963" s="280" t="s">
        <v>2869</v>
      </c>
      <c r="C963" s="296"/>
      <c r="D963" s="296"/>
      <c r="E963" s="296"/>
      <c r="F963" s="296"/>
      <c r="G963" s="296"/>
      <c r="H963" s="296"/>
      <c r="I963" s="296"/>
      <c r="J963" s="296"/>
      <c r="K963" s="296"/>
      <c r="L963" s="296"/>
      <c r="M963" s="296"/>
      <c r="N963" s="296"/>
      <c r="O963" s="296"/>
      <c r="P963" s="296"/>
      <c r="Q963" s="296"/>
      <c r="R963" s="296"/>
      <c r="S963" s="296"/>
      <c r="T963" s="296"/>
      <c r="U963" s="296"/>
      <c r="V963" s="296"/>
      <c r="W963" s="297"/>
      <c r="X963" s="296"/>
      <c r="Y963" s="296"/>
      <c r="Z963" s="296"/>
      <c r="AA963" s="296"/>
      <c r="AB963" s="296"/>
      <c r="AC963" s="296"/>
      <c r="AD963" s="296"/>
      <c r="AE963" s="296"/>
      <c r="AF963" s="296"/>
      <c r="AG963" s="296"/>
      <c r="AH963" s="296"/>
      <c r="AI963" s="296"/>
      <c r="AJ963" s="296"/>
      <c r="AK963" s="296"/>
      <c r="AL963" s="296"/>
      <c r="AM963" s="296"/>
      <c r="AN963" s="34" t="s">
        <v>2869</v>
      </c>
      <c r="AO963" s="35" t="s">
        <v>2869</v>
      </c>
      <c r="AP963" s="36"/>
      <c r="AQ963" s="37"/>
      <c r="AR963" s="37"/>
      <c r="AS963" s="50"/>
      <c r="AT963" s="39" t="b">
        <v>0</v>
      </c>
      <c r="AU963" s="51" t="b">
        <v>0</v>
      </c>
      <c r="AV963" s="51" t="b">
        <v>0</v>
      </c>
      <c r="AW963" s="40"/>
    </row>
    <row r="964">
      <c r="A964" s="41"/>
      <c r="B964" s="280" t="s">
        <v>2869</v>
      </c>
      <c r="C964" s="296"/>
      <c r="D964" s="296"/>
      <c r="E964" s="296"/>
      <c r="F964" s="296"/>
      <c r="G964" s="296"/>
      <c r="H964" s="296"/>
      <c r="I964" s="296"/>
      <c r="J964" s="296"/>
      <c r="K964" s="296"/>
      <c r="L964" s="296"/>
      <c r="M964" s="296"/>
      <c r="N964" s="296"/>
      <c r="O964" s="296"/>
      <c r="P964" s="296"/>
      <c r="Q964" s="296"/>
      <c r="R964" s="296"/>
      <c r="S964" s="296"/>
      <c r="T964" s="296"/>
      <c r="U964" s="296"/>
      <c r="V964" s="296"/>
      <c r="W964" s="297"/>
      <c r="X964" s="296"/>
      <c r="Y964" s="296"/>
      <c r="Z964" s="296"/>
      <c r="AA964" s="296"/>
      <c r="AB964" s="296"/>
      <c r="AC964" s="296"/>
      <c r="AD964" s="296"/>
      <c r="AE964" s="296"/>
      <c r="AF964" s="296"/>
      <c r="AG964" s="296"/>
      <c r="AH964" s="296"/>
      <c r="AI964" s="296"/>
      <c r="AJ964" s="296"/>
      <c r="AK964" s="296"/>
      <c r="AL964" s="296"/>
      <c r="AM964" s="296"/>
      <c r="AN964" s="34" t="s">
        <v>2869</v>
      </c>
      <c r="AO964" s="35" t="s">
        <v>2869</v>
      </c>
      <c r="AP964" s="36"/>
      <c r="AQ964" s="37"/>
      <c r="AR964" s="37"/>
      <c r="AS964" s="50"/>
      <c r="AT964" s="39" t="b">
        <v>0</v>
      </c>
      <c r="AU964" s="51" t="b">
        <v>0</v>
      </c>
      <c r="AV964" s="51" t="b">
        <v>0</v>
      </c>
      <c r="AW964" s="40"/>
    </row>
    <row r="965">
      <c r="A965" s="41"/>
      <c r="B965" s="280" t="s">
        <v>2869</v>
      </c>
      <c r="C965" s="296"/>
      <c r="D965" s="296"/>
      <c r="E965" s="296"/>
      <c r="F965" s="296"/>
      <c r="G965" s="296"/>
      <c r="H965" s="296"/>
      <c r="I965" s="296"/>
      <c r="J965" s="296"/>
      <c r="K965" s="296"/>
      <c r="L965" s="296"/>
      <c r="M965" s="296"/>
      <c r="N965" s="296"/>
      <c r="O965" s="296"/>
      <c r="P965" s="296"/>
      <c r="Q965" s="296"/>
      <c r="R965" s="296"/>
      <c r="S965" s="296"/>
      <c r="T965" s="296"/>
      <c r="U965" s="296"/>
      <c r="V965" s="296"/>
      <c r="W965" s="297"/>
      <c r="X965" s="296"/>
      <c r="Y965" s="296"/>
      <c r="Z965" s="296"/>
      <c r="AA965" s="296"/>
      <c r="AB965" s="296"/>
      <c r="AC965" s="296"/>
      <c r="AD965" s="296"/>
      <c r="AE965" s="296"/>
      <c r="AF965" s="296"/>
      <c r="AG965" s="296"/>
      <c r="AH965" s="296"/>
      <c r="AI965" s="296"/>
      <c r="AJ965" s="296"/>
      <c r="AK965" s="296"/>
      <c r="AL965" s="296"/>
      <c r="AM965" s="296"/>
      <c r="AN965" s="34" t="s">
        <v>2869</v>
      </c>
      <c r="AO965" s="35" t="s">
        <v>2869</v>
      </c>
      <c r="AP965" s="36"/>
      <c r="AQ965" s="37"/>
      <c r="AR965" s="37"/>
      <c r="AS965" s="50"/>
      <c r="AT965" s="39" t="b">
        <v>0</v>
      </c>
      <c r="AU965" s="51" t="b">
        <v>0</v>
      </c>
      <c r="AV965" s="51" t="b">
        <v>0</v>
      </c>
      <c r="AW965" s="40"/>
    </row>
    <row r="966">
      <c r="A966" s="41"/>
      <c r="B966" s="280" t="s">
        <v>2869</v>
      </c>
      <c r="C966" s="296"/>
      <c r="D966" s="296"/>
      <c r="E966" s="296"/>
      <c r="F966" s="296"/>
      <c r="G966" s="296"/>
      <c r="H966" s="296"/>
      <c r="I966" s="296"/>
      <c r="J966" s="296"/>
      <c r="K966" s="296"/>
      <c r="L966" s="296"/>
      <c r="M966" s="296"/>
      <c r="N966" s="296"/>
      <c r="O966" s="296"/>
      <c r="P966" s="296"/>
      <c r="Q966" s="296"/>
      <c r="R966" s="296"/>
      <c r="S966" s="296"/>
      <c r="T966" s="296"/>
      <c r="U966" s="296"/>
      <c r="V966" s="296"/>
      <c r="W966" s="297"/>
      <c r="X966" s="296"/>
      <c r="Y966" s="296"/>
      <c r="Z966" s="296"/>
      <c r="AA966" s="296"/>
      <c r="AB966" s="296"/>
      <c r="AC966" s="296"/>
      <c r="AD966" s="296"/>
      <c r="AE966" s="296"/>
      <c r="AF966" s="296"/>
      <c r="AG966" s="296"/>
      <c r="AH966" s="296"/>
      <c r="AI966" s="296"/>
      <c r="AJ966" s="296"/>
      <c r="AK966" s="296"/>
      <c r="AL966" s="296"/>
      <c r="AM966" s="296"/>
      <c r="AN966" s="34" t="s">
        <v>2869</v>
      </c>
      <c r="AO966" s="35" t="s">
        <v>2869</v>
      </c>
      <c r="AP966" s="36"/>
      <c r="AQ966" s="37"/>
      <c r="AR966" s="37"/>
      <c r="AS966" s="50"/>
      <c r="AT966" s="39" t="b">
        <v>0</v>
      </c>
      <c r="AU966" s="51" t="b">
        <v>0</v>
      </c>
      <c r="AV966" s="51" t="b">
        <v>0</v>
      </c>
      <c r="AW966" s="40"/>
    </row>
    <row r="967">
      <c r="A967" s="41"/>
      <c r="B967" s="280" t="s">
        <v>2869</v>
      </c>
      <c r="C967" s="296"/>
      <c r="D967" s="296"/>
      <c r="E967" s="296"/>
      <c r="F967" s="296"/>
      <c r="G967" s="296"/>
      <c r="H967" s="296"/>
      <c r="I967" s="296"/>
      <c r="J967" s="296"/>
      <c r="K967" s="296"/>
      <c r="L967" s="296"/>
      <c r="M967" s="296"/>
      <c r="N967" s="296"/>
      <c r="O967" s="296"/>
      <c r="P967" s="296"/>
      <c r="Q967" s="296"/>
      <c r="R967" s="296"/>
      <c r="S967" s="296"/>
      <c r="T967" s="296"/>
      <c r="U967" s="296"/>
      <c r="V967" s="296"/>
      <c r="W967" s="297"/>
      <c r="X967" s="296"/>
      <c r="Y967" s="296"/>
      <c r="Z967" s="296"/>
      <c r="AA967" s="296"/>
      <c r="AB967" s="296"/>
      <c r="AC967" s="296"/>
      <c r="AD967" s="296"/>
      <c r="AE967" s="296"/>
      <c r="AF967" s="296"/>
      <c r="AG967" s="296"/>
      <c r="AH967" s="296"/>
      <c r="AI967" s="296"/>
      <c r="AJ967" s="296"/>
      <c r="AK967" s="296"/>
      <c r="AL967" s="296"/>
      <c r="AM967" s="296"/>
      <c r="AN967" s="34" t="s">
        <v>2869</v>
      </c>
      <c r="AO967" s="35" t="s">
        <v>2869</v>
      </c>
      <c r="AP967" s="36"/>
      <c r="AQ967" s="37"/>
      <c r="AR967" s="37"/>
      <c r="AS967" s="50"/>
      <c r="AT967" s="39" t="b">
        <v>0</v>
      </c>
      <c r="AU967" s="51" t="b">
        <v>0</v>
      </c>
      <c r="AV967" s="51" t="b">
        <v>0</v>
      </c>
      <c r="AW967" s="40"/>
    </row>
    <row r="968">
      <c r="A968" s="41"/>
      <c r="B968" s="280" t="s">
        <v>2869</v>
      </c>
      <c r="C968" s="296"/>
      <c r="D968" s="296"/>
      <c r="E968" s="296"/>
      <c r="F968" s="296"/>
      <c r="G968" s="296"/>
      <c r="H968" s="296"/>
      <c r="I968" s="296"/>
      <c r="J968" s="296"/>
      <c r="K968" s="296"/>
      <c r="L968" s="296"/>
      <c r="M968" s="296"/>
      <c r="N968" s="296"/>
      <c r="O968" s="296"/>
      <c r="P968" s="296"/>
      <c r="Q968" s="296"/>
      <c r="R968" s="296"/>
      <c r="S968" s="296"/>
      <c r="T968" s="296"/>
      <c r="U968" s="296"/>
      <c r="V968" s="296"/>
      <c r="W968" s="297"/>
      <c r="X968" s="296"/>
      <c r="Y968" s="296"/>
      <c r="Z968" s="296"/>
      <c r="AA968" s="296"/>
      <c r="AB968" s="296"/>
      <c r="AC968" s="296"/>
      <c r="AD968" s="296"/>
      <c r="AE968" s="296"/>
      <c r="AF968" s="296"/>
      <c r="AG968" s="296"/>
      <c r="AH968" s="296"/>
      <c r="AI968" s="296"/>
      <c r="AJ968" s="296"/>
      <c r="AK968" s="296"/>
      <c r="AL968" s="296"/>
      <c r="AM968" s="296"/>
      <c r="AN968" s="34" t="s">
        <v>2869</v>
      </c>
      <c r="AO968" s="35" t="s">
        <v>2869</v>
      </c>
      <c r="AP968" s="36"/>
      <c r="AQ968" s="37"/>
      <c r="AR968" s="37"/>
      <c r="AS968" s="50"/>
      <c r="AT968" s="39" t="b">
        <v>0</v>
      </c>
      <c r="AU968" s="51" t="b">
        <v>0</v>
      </c>
      <c r="AV968" s="51" t="b">
        <v>0</v>
      </c>
      <c r="AW968" s="40"/>
    </row>
    <row r="969">
      <c r="A969" s="41"/>
      <c r="B969" s="280" t="s">
        <v>2869</v>
      </c>
      <c r="C969" s="296"/>
      <c r="D969" s="296"/>
      <c r="E969" s="296"/>
      <c r="F969" s="296"/>
      <c r="G969" s="296"/>
      <c r="H969" s="296"/>
      <c r="I969" s="296"/>
      <c r="J969" s="296"/>
      <c r="K969" s="296"/>
      <c r="L969" s="296"/>
      <c r="M969" s="296"/>
      <c r="N969" s="296"/>
      <c r="O969" s="296"/>
      <c r="P969" s="296"/>
      <c r="Q969" s="296"/>
      <c r="R969" s="296"/>
      <c r="S969" s="296"/>
      <c r="T969" s="296"/>
      <c r="U969" s="296"/>
      <c r="V969" s="296"/>
      <c r="W969" s="297"/>
      <c r="X969" s="296"/>
      <c r="Y969" s="296"/>
      <c r="Z969" s="296"/>
      <c r="AA969" s="296"/>
      <c r="AB969" s="296"/>
      <c r="AC969" s="296"/>
      <c r="AD969" s="296"/>
      <c r="AE969" s="296"/>
      <c r="AF969" s="296"/>
      <c r="AG969" s="296"/>
      <c r="AH969" s="296"/>
      <c r="AI969" s="296"/>
      <c r="AJ969" s="296"/>
      <c r="AK969" s="296"/>
      <c r="AL969" s="296"/>
      <c r="AM969" s="296"/>
      <c r="AN969" s="34" t="s">
        <v>2869</v>
      </c>
      <c r="AO969" s="35" t="s">
        <v>2869</v>
      </c>
      <c r="AP969" s="36"/>
      <c r="AQ969" s="37"/>
      <c r="AR969" s="37"/>
      <c r="AS969" s="50"/>
      <c r="AT969" s="39" t="b">
        <v>0</v>
      </c>
      <c r="AU969" s="51" t="b">
        <v>0</v>
      </c>
      <c r="AV969" s="51" t="b">
        <v>0</v>
      </c>
      <c r="AW969" s="40"/>
    </row>
    <row r="970">
      <c r="A970" s="41"/>
      <c r="B970" s="280" t="s">
        <v>2869</v>
      </c>
      <c r="C970" s="296"/>
      <c r="D970" s="296"/>
      <c r="E970" s="296"/>
      <c r="F970" s="296"/>
      <c r="G970" s="296"/>
      <c r="H970" s="296"/>
      <c r="I970" s="296"/>
      <c r="J970" s="296"/>
      <c r="K970" s="296"/>
      <c r="L970" s="296"/>
      <c r="M970" s="296"/>
      <c r="N970" s="296"/>
      <c r="O970" s="296"/>
      <c r="P970" s="296"/>
      <c r="Q970" s="296"/>
      <c r="R970" s="296"/>
      <c r="S970" s="296"/>
      <c r="T970" s="296"/>
      <c r="U970" s="296"/>
      <c r="V970" s="296"/>
      <c r="W970" s="297"/>
      <c r="X970" s="296"/>
      <c r="Y970" s="296"/>
      <c r="Z970" s="296"/>
      <c r="AA970" s="296"/>
      <c r="AB970" s="296"/>
      <c r="AC970" s="296"/>
      <c r="AD970" s="296"/>
      <c r="AE970" s="296"/>
      <c r="AF970" s="296"/>
      <c r="AG970" s="296"/>
      <c r="AH970" s="296"/>
      <c r="AI970" s="296"/>
      <c r="AJ970" s="296"/>
      <c r="AK970" s="296"/>
      <c r="AL970" s="296"/>
      <c r="AM970" s="296"/>
      <c r="AN970" s="34" t="s">
        <v>2869</v>
      </c>
      <c r="AO970" s="35" t="s">
        <v>2869</v>
      </c>
      <c r="AP970" s="36"/>
      <c r="AQ970" s="37"/>
      <c r="AR970" s="37"/>
      <c r="AS970" s="50"/>
      <c r="AT970" s="39" t="b">
        <v>0</v>
      </c>
      <c r="AU970" s="51" t="b">
        <v>0</v>
      </c>
      <c r="AV970" s="51" t="b">
        <v>0</v>
      </c>
      <c r="AW970" s="40"/>
    </row>
    <row r="971">
      <c r="A971" s="41"/>
      <c r="B971" s="280" t="s">
        <v>2869</v>
      </c>
      <c r="C971" s="296"/>
      <c r="D971" s="296"/>
      <c r="E971" s="296"/>
      <c r="F971" s="296"/>
      <c r="G971" s="296"/>
      <c r="H971" s="296"/>
      <c r="I971" s="296"/>
      <c r="J971" s="296"/>
      <c r="K971" s="296"/>
      <c r="L971" s="296"/>
      <c r="M971" s="296"/>
      <c r="N971" s="296"/>
      <c r="O971" s="296"/>
      <c r="P971" s="296"/>
      <c r="Q971" s="296"/>
      <c r="R971" s="296"/>
      <c r="S971" s="296"/>
      <c r="T971" s="296"/>
      <c r="U971" s="296"/>
      <c r="V971" s="296"/>
      <c r="W971" s="297"/>
      <c r="X971" s="296"/>
      <c r="Y971" s="296"/>
      <c r="Z971" s="296"/>
      <c r="AA971" s="296"/>
      <c r="AB971" s="296"/>
      <c r="AC971" s="296"/>
      <c r="AD971" s="296"/>
      <c r="AE971" s="296"/>
      <c r="AF971" s="296"/>
      <c r="AG971" s="296"/>
      <c r="AH971" s="296"/>
      <c r="AI971" s="296"/>
      <c r="AJ971" s="296"/>
      <c r="AK971" s="296"/>
      <c r="AL971" s="296"/>
      <c r="AM971" s="296"/>
      <c r="AN971" s="34" t="s">
        <v>2869</v>
      </c>
      <c r="AO971" s="35" t="s">
        <v>2869</v>
      </c>
      <c r="AP971" s="36"/>
      <c r="AQ971" s="37"/>
      <c r="AR971" s="37"/>
      <c r="AS971" s="50"/>
      <c r="AT971" s="39" t="b">
        <v>0</v>
      </c>
      <c r="AU971" s="51" t="b">
        <v>0</v>
      </c>
      <c r="AV971" s="51" t="b">
        <v>0</v>
      </c>
      <c r="AW971" s="40"/>
    </row>
    <row r="972">
      <c r="A972" s="41"/>
      <c r="B972" s="280" t="s">
        <v>2869</v>
      </c>
      <c r="C972" s="296"/>
      <c r="D972" s="296"/>
      <c r="E972" s="296"/>
      <c r="F972" s="296"/>
      <c r="G972" s="296"/>
      <c r="H972" s="296"/>
      <c r="I972" s="296"/>
      <c r="J972" s="296"/>
      <c r="K972" s="296"/>
      <c r="L972" s="296"/>
      <c r="M972" s="296"/>
      <c r="N972" s="296"/>
      <c r="O972" s="296"/>
      <c r="P972" s="296"/>
      <c r="Q972" s="296"/>
      <c r="R972" s="296"/>
      <c r="S972" s="296"/>
      <c r="T972" s="296"/>
      <c r="U972" s="296"/>
      <c r="V972" s="296"/>
      <c r="W972" s="297"/>
      <c r="X972" s="296"/>
      <c r="Y972" s="296"/>
      <c r="Z972" s="296"/>
      <c r="AA972" s="296"/>
      <c r="AB972" s="296"/>
      <c r="AC972" s="296"/>
      <c r="AD972" s="296"/>
      <c r="AE972" s="296"/>
      <c r="AF972" s="296"/>
      <c r="AG972" s="296"/>
      <c r="AH972" s="296"/>
      <c r="AI972" s="296"/>
      <c r="AJ972" s="296"/>
      <c r="AK972" s="296"/>
      <c r="AL972" s="296"/>
      <c r="AM972" s="296"/>
      <c r="AN972" s="34" t="s">
        <v>2869</v>
      </c>
      <c r="AO972" s="35" t="s">
        <v>2869</v>
      </c>
      <c r="AP972" s="36"/>
      <c r="AQ972" s="37"/>
      <c r="AR972" s="37"/>
      <c r="AS972" s="50"/>
      <c r="AT972" s="39" t="b">
        <v>0</v>
      </c>
      <c r="AU972" s="51" t="b">
        <v>0</v>
      </c>
      <c r="AV972" s="51" t="b">
        <v>0</v>
      </c>
      <c r="AW972" s="40"/>
    </row>
    <row r="973">
      <c r="A973" s="41"/>
      <c r="B973" s="280" t="s">
        <v>2869</v>
      </c>
      <c r="C973" s="296"/>
      <c r="D973" s="296"/>
      <c r="E973" s="296"/>
      <c r="F973" s="296"/>
      <c r="G973" s="296"/>
      <c r="H973" s="296"/>
      <c r="I973" s="296"/>
      <c r="J973" s="296"/>
      <c r="K973" s="296"/>
      <c r="L973" s="296"/>
      <c r="M973" s="296"/>
      <c r="N973" s="296"/>
      <c r="O973" s="296"/>
      <c r="P973" s="296"/>
      <c r="Q973" s="296"/>
      <c r="R973" s="296"/>
      <c r="S973" s="296"/>
      <c r="T973" s="296"/>
      <c r="U973" s="296"/>
      <c r="V973" s="296"/>
      <c r="W973" s="297"/>
      <c r="X973" s="296"/>
      <c r="Y973" s="296"/>
      <c r="Z973" s="296"/>
      <c r="AA973" s="296"/>
      <c r="AB973" s="296"/>
      <c r="AC973" s="296"/>
      <c r="AD973" s="296"/>
      <c r="AE973" s="296"/>
      <c r="AF973" s="296"/>
      <c r="AG973" s="296"/>
      <c r="AH973" s="296"/>
      <c r="AI973" s="296"/>
      <c r="AJ973" s="296"/>
      <c r="AK973" s="296"/>
      <c r="AL973" s="296"/>
      <c r="AM973" s="296"/>
      <c r="AN973" s="34" t="s">
        <v>2869</v>
      </c>
      <c r="AO973" s="35" t="s">
        <v>2869</v>
      </c>
      <c r="AP973" s="36"/>
      <c r="AQ973" s="37"/>
      <c r="AR973" s="37"/>
      <c r="AS973" s="50"/>
      <c r="AT973" s="39" t="b">
        <v>0</v>
      </c>
      <c r="AU973" s="51" t="b">
        <v>0</v>
      </c>
      <c r="AV973" s="51" t="b">
        <v>0</v>
      </c>
      <c r="AW973" s="40"/>
    </row>
    <row r="974">
      <c r="A974" s="41"/>
      <c r="B974" s="280" t="s">
        <v>2869</v>
      </c>
      <c r="C974" s="296"/>
      <c r="D974" s="296"/>
      <c r="E974" s="296"/>
      <c r="F974" s="296"/>
      <c r="G974" s="296"/>
      <c r="H974" s="296"/>
      <c r="I974" s="296"/>
      <c r="J974" s="296"/>
      <c r="K974" s="296"/>
      <c r="L974" s="296"/>
      <c r="M974" s="296"/>
      <c r="N974" s="296"/>
      <c r="O974" s="296"/>
      <c r="P974" s="296"/>
      <c r="Q974" s="296"/>
      <c r="R974" s="296"/>
      <c r="S974" s="296"/>
      <c r="T974" s="296"/>
      <c r="U974" s="296"/>
      <c r="V974" s="296"/>
      <c r="W974" s="297"/>
      <c r="X974" s="296"/>
      <c r="Y974" s="296"/>
      <c r="Z974" s="296"/>
      <c r="AA974" s="296"/>
      <c r="AB974" s="296"/>
      <c r="AC974" s="296"/>
      <c r="AD974" s="296"/>
      <c r="AE974" s="296"/>
      <c r="AF974" s="296"/>
      <c r="AG974" s="296"/>
      <c r="AH974" s="296"/>
      <c r="AI974" s="296"/>
      <c r="AJ974" s="296"/>
      <c r="AK974" s="296"/>
      <c r="AL974" s="296"/>
      <c r="AM974" s="296"/>
      <c r="AN974" s="34" t="s">
        <v>2869</v>
      </c>
      <c r="AO974" s="35" t="s">
        <v>2869</v>
      </c>
      <c r="AP974" s="36"/>
      <c r="AQ974" s="37"/>
      <c r="AR974" s="37"/>
      <c r="AS974" s="50"/>
      <c r="AT974" s="39" t="b">
        <v>0</v>
      </c>
      <c r="AU974" s="51" t="b">
        <v>0</v>
      </c>
      <c r="AV974" s="51" t="b">
        <v>0</v>
      </c>
      <c r="AW974" s="40"/>
    </row>
    <row r="975">
      <c r="A975" s="41"/>
      <c r="B975" s="280" t="s">
        <v>2869</v>
      </c>
      <c r="C975" s="296"/>
      <c r="D975" s="296"/>
      <c r="E975" s="296"/>
      <c r="F975" s="296"/>
      <c r="G975" s="296"/>
      <c r="H975" s="296"/>
      <c r="I975" s="296"/>
      <c r="J975" s="296"/>
      <c r="K975" s="296"/>
      <c r="L975" s="296"/>
      <c r="M975" s="296"/>
      <c r="N975" s="296"/>
      <c r="O975" s="296"/>
      <c r="P975" s="296"/>
      <c r="Q975" s="296"/>
      <c r="R975" s="296"/>
      <c r="S975" s="296"/>
      <c r="T975" s="296"/>
      <c r="U975" s="296"/>
      <c r="V975" s="296"/>
      <c r="W975" s="297"/>
      <c r="X975" s="296"/>
      <c r="Y975" s="296"/>
      <c r="Z975" s="296"/>
      <c r="AA975" s="296"/>
      <c r="AB975" s="296"/>
      <c r="AC975" s="296"/>
      <c r="AD975" s="296"/>
      <c r="AE975" s="296"/>
      <c r="AF975" s="296"/>
      <c r="AG975" s="296"/>
      <c r="AH975" s="296"/>
      <c r="AI975" s="296"/>
      <c r="AJ975" s="296"/>
      <c r="AK975" s="296"/>
      <c r="AL975" s="296"/>
      <c r="AM975" s="296"/>
      <c r="AN975" s="34" t="s">
        <v>2869</v>
      </c>
      <c r="AO975" s="35" t="s">
        <v>2869</v>
      </c>
      <c r="AP975" s="36"/>
      <c r="AQ975" s="37"/>
      <c r="AR975" s="37"/>
      <c r="AS975" s="50"/>
      <c r="AT975" s="39" t="b">
        <v>0</v>
      </c>
      <c r="AU975" s="51" t="b">
        <v>0</v>
      </c>
      <c r="AV975" s="51" t="b">
        <v>0</v>
      </c>
      <c r="AW975" s="40"/>
    </row>
    <row r="976">
      <c r="A976" s="41"/>
      <c r="B976" s="280" t="s">
        <v>2869</v>
      </c>
      <c r="C976" s="296"/>
      <c r="D976" s="296"/>
      <c r="E976" s="296"/>
      <c r="F976" s="296"/>
      <c r="G976" s="296"/>
      <c r="H976" s="296"/>
      <c r="I976" s="296"/>
      <c r="J976" s="296"/>
      <c r="K976" s="296"/>
      <c r="L976" s="296"/>
      <c r="M976" s="296"/>
      <c r="N976" s="296"/>
      <c r="O976" s="296"/>
      <c r="P976" s="296"/>
      <c r="Q976" s="296"/>
      <c r="R976" s="296"/>
      <c r="S976" s="296"/>
      <c r="T976" s="296"/>
      <c r="U976" s="296"/>
      <c r="V976" s="296"/>
      <c r="W976" s="297"/>
      <c r="X976" s="296"/>
      <c r="Y976" s="296"/>
      <c r="Z976" s="296"/>
      <c r="AA976" s="296"/>
      <c r="AB976" s="296"/>
      <c r="AC976" s="296"/>
      <c r="AD976" s="296"/>
      <c r="AE976" s="296"/>
      <c r="AF976" s="296"/>
      <c r="AG976" s="296"/>
      <c r="AH976" s="296"/>
      <c r="AI976" s="296"/>
      <c r="AJ976" s="296"/>
      <c r="AK976" s="296"/>
      <c r="AL976" s="296"/>
      <c r="AM976" s="296"/>
      <c r="AN976" s="34" t="s">
        <v>2869</v>
      </c>
      <c r="AO976" s="35" t="s">
        <v>2869</v>
      </c>
      <c r="AP976" s="36"/>
      <c r="AQ976" s="37"/>
      <c r="AR976" s="37"/>
      <c r="AS976" s="50"/>
      <c r="AT976" s="39" t="b">
        <v>0</v>
      </c>
      <c r="AU976" s="51" t="b">
        <v>0</v>
      </c>
      <c r="AV976" s="51" t="b">
        <v>0</v>
      </c>
      <c r="AW976" s="40"/>
    </row>
    <row r="977">
      <c r="A977" s="41"/>
      <c r="B977" s="280" t="s">
        <v>2869</v>
      </c>
      <c r="C977" s="296"/>
      <c r="D977" s="296"/>
      <c r="E977" s="296"/>
      <c r="F977" s="296"/>
      <c r="G977" s="296"/>
      <c r="H977" s="296"/>
      <c r="I977" s="296"/>
      <c r="J977" s="296"/>
      <c r="K977" s="296"/>
      <c r="L977" s="296"/>
      <c r="M977" s="296"/>
      <c r="N977" s="296"/>
      <c r="O977" s="296"/>
      <c r="P977" s="296"/>
      <c r="Q977" s="296"/>
      <c r="R977" s="296"/>
      <c r="S977" s="296"/>
      <c r="T977" s="296"/>
      <c r="U977" s="296"/>
      <c r="V977" s="296"/>
      <c r="W977" s="297"/>
      <c r="X977" s="296"/>
      <c r="Y977" s="296"/>
      <c r="Z977" s="296"/>
      <c r="AA977" s="296"/>
      <c r="AB977" s="296"/>
      <c r="AC977" s="296"/>
      <c r="AD977" s="296"/>
      <c r="AE977" s="296"/>
      <c r="AF977" s="296"/>
      <c r="AG977" s="296"/>
      <c r="AH977" s="296"/>
      <c r="AI977" s="296"/>
      <c r="AJ977" s="296"/>
      <c r="AK977" s="296"/>
      <c r="AL977" s="296"/>
      <c r="AM977" s="296"/>
      <c r="AN977" s="34" t="s">
        <v>2869</v>
      </c>
      <c r="AO977" s="35" t="s">
        <v>2869</v>
      </c>
      <c r="AP977" s="36"/>
      <c r="AQ977" s="37"/>
      <c r="AR977" s="37"/>
      <c r="AS977" s="50"/>
      <c r="AT977" s="39" t="b">
        <v>0</v>
      </c>
      <c r="AU977" s="51" t="b">
        <v>0</v>
      </c>
      <c r="AV977" s="51" t="b">
        <v>0</v>
      </c>
      <c r="AW977" s="40"/>
    </row>
    <row r="978">
      <c r="A978" s="41"/>
      <c r="B978" s="280" t="s">
        <v>2869</v>
      </c>
      <c r="C978" s="296"/>
      <c r="D978" s="296"/>
      <c r="E978" s="296"/>
      <c r="F978" s="296"/>
      <c r="G978" s="296"/>
      <c r="H978" s="296"/>
      <c r="I978" s="296"/>
      <c r="J978" s="296"/>
      <c r="K978" s="296"/>
      <c r="L978" s="296"/>
      <c r="M978" s="296"/>
      <c r="N978" s="296"/>
      <c r="O978" s="296"/>
      <c r="P978" s="296"/>
      <c r="Q978" s="296"/>
      <c r="R978" s="296"/>
      <c r="S978" s="296"/>
      <c r="T978" s="296"/>
      <c r="U978" s="296"/>
      <c r="V978" s="296"/>
      <c r="W978" s="297"/>
      <c r="X978" s="296"/>
      <c r="Y978" s="296"/>
      <c r="Z978" s="296"/>
      <c r="AA978" s="296"/>
      <c r="AB978" s="296"/>
      <c r="AC978" s="296"/>
      <c r="AD978" s="296"/>
      <c r="AE978" s="296"/>
      <c r="AF978" s="296"/>
      <c r="AG978" s="296"/>
      <c r="AH978" s="296"/>
      <c r="AI978" s="296"/>
      <c r="AJ978" s="296"/>
      <c r="AK978" s="296"/>
      <c r="AL978" s="296"/>
      <c r="AM978" s="296"/>
      <c r="AN978" s="34" t="s">
        <v>2869</v>
      </c>
      <c r="AO978" s="35" t="s">
        <v>2869</v>
      </c>
      <c r="AP978" s="36"/>
      <c r="AQ978" s="37"/>
      <c r="AR978" s="37"/>
      <c r="AS978" s="50"/>
      <c r="AT978" s="39" t="b">
        <v>0</v>
      </c>
      <c r="AU978" s="51" t="b">
        <v>0</v>
      </c>
      <c r="AV978" s="51" t="b">
        <v>0</v>
      </c>
      <c r="AW978" s="40"/>
    </row>
    <row r="979">
      <c r="A979" s="41"/>
      <c r="B979" s="280" t="s">
        <v>2869</v>
      </c>
      <c r="C979" s="296"/>
      <c r="D979" s="296"/>
      <c r="E979" s="296"/>
      <c r="F979" s="296"/>
      <c r="G979" s="296"/>
      <c r="H979" s="296"/>
      <c r="I979" s="296"/>
      <c r="J979" s="296"/>
      <c r="K979" s="296"/>
      <c r="L979" s="296"/>
      <c r="M979" s="296"/>
      <c r="N979" s="296"/>
      <c r="O979" s="296"/>
      <c r="P979" s="296"/>
      <c r="Q979" s="296"/>
      <c r="R979" s="296"/>
      <c r="S979" s="296"/>
      <c r="T979" s="296"/>
      <c r="U979" s="296"/>
      <c r="V979" s="296"/>
      <c r="W979" s="297"/>
      <c r="X979" s="296"/>
      <c r="Y979" s="296"/>
      <c r="Z979" s="296"/>
      <c r="AA979" s="296"/>
      <c r="AB979" s="296"/>
      <c r="AC979" s="296"/>
      <c r="AD979" s="296"/>
      <c r="AE979" s="296"/>
      <c r="AF979" s="296"/>
      <c r="AG979" s="296"/>
      <c r="AH979" s="296"/>
      <c r="AI979" s="296"/>
      <c r="AJ979" s="296"/>
      <c r="AK979" s="296"/>
      <c r="AL979" s="296"/>
      <c r="AM979" s="296"/>
      <c r="AN979" s="34" t="s">
        <v>2869</v>
      </c>
      <c r="AO979" s="35" t="s">
        <v>2869</v>
      </c>
      <c r="AP979" s="36"/>
      <c r="AQ979" s="37"/>
      <c r="AR979" s="37"/>
      <c r="AS979" s="50"/>
      <c r="AT979" s="39" t="b">
        <v>0</v>
      </c>
      <c r="AU979" s="51" t="b">
        <v>0</v>
      </c>
      <c r="AV979" s="51" t="b">
        <v>0</v>
      </c>
      <c r="AW979" s="40"/>
    </row>
    <row r="980">
      <c r="A980" s="41"/>
      <c r="B980" s="280" t="s">
        <v>2869</v>
      </c>
      <c r="C980" s="296"/>
      <c r="D980" s="296"/>
      <c r="E980" s="296"/>
      <c r="F980" s="296"/>
      <c r="G980" s="296"/>
      <c r="H980" s="296"/>
      <c r="I980" s="296"/>
      <c r="J980" s="296"/>
      <c r="K980" s="296"/>
      <c r="L980" s="296"/>
      <c r="M980" s="296"/>
      <c r="N980" s="296"/>
      <c r="O980" s="296"/>
      <c r="P980" s="296"/>
      <c r="Q980" s="296"/>
      <c r="R980" s="296"/>
      <c r="S980" s="296"/>
      <c r="T980" s="296"/>
      <c r="U980" s="296"/>
      <c r="V980" s="296"/>
      <c r="W980" s="297"/>
      <c r="X980" s="296"/>
      <c r="Y980" s="296"/>
      <c r="Z980" s="296"/>
      <c r="AA980" s="296"/>
      <c r="AB980" s="296"/>
      <c r="AC980" s="296"/>
      <c r="AD980" s="296"/>
      <c r="AE980" s="296"/>
      <c r="AF980" s="296"/>
      <c r="AG980" s="296"/>
      <c r="AH980" s="296"/>
      <c r="AI980" s="296"/>
      <c r="AJ980" s="296"/>
      <c r="AK980" s="296"/>
      <c r="AL980" s="296"/>
      <c r="AM980" s="296"/>
      <c r="AN980" s="34" t="s">
        <v>2869</v>
      </c>
      <c r="AO980" s="35" t="s">
        <v>2869</v>
      </c>
      <c r="AP980" s="36"/>
      <c r="AQ980" s="37"/>
      <c r="AR980" s="37"/>
      <c r="AS980" s="50"/>
      <c r="AT980" s="39" t="b">
        <v>0</v>
      </c>
      <c r="AU980" s="51" t="b">
        <v>0</v>
      </c>
      <c r="AV980" s="51" t="b">
        <v>0</v>
      </c>
      <c r="AW980" s="40"/>
    </row>
    <row r="981">
      <c r="A981" s="41"/>
      <c r="B981" s="280" t="s">
        <v>2869</v>
      </c>
      <c r="C981" s="296"/>
      <c r="D981" s="296"/>
      <c r="E981" s="296"/>
      <c r="F981" s="296"/>
      <c r="G981" s="296"/>
      <c r="H981" s="296"/>
      <c r="I981" s="296"/>
      <c r="J981" s="296"/>
      <c r="K981" s="296"/>
      <c r="L981" s="296"/>
      <c r="M981" s="296"/>
      <c r="N981" s="296"/>
      <c r="O981" s="296"/>
      <c r="P981" s="296"/>
      <c r="Q981" s="296"/>
      <c r="R981" s="296"/>
      <c r="S981" s="296"/>
      <c r="T981" s="296"/>
      <c r="U981" s="296"/>
      <c r="V981" s="296"/>
      <c r="W981" s="297"/>
      <c r="X981" s="296"/>
      <c r="Y981" s="296"/>
      <c r="Z981" s="296"/>
      <c r="AA981" s="296"/>
      <c r="AB981" s="296"/>
      <c r="AC981" s="296"/>
      <c r="AD981" s="296"/>
      <c r="AE981" s="296"/>
      <c r="AF981" s="296"/>
      <c r="AG981" s="296"/>
      <c r="AH981" s="296"/>
      <c r="AI981" s="296"/>
      <c r="AJ981" s="296"/>
      <c r="AK981" s="296"/>
      <c r="AL981" s="296"/>
      <c r="AM981" s="296"/>
      <c r="AN981" s="34" t="s">
        <v>2869</v>
      </c>
      <c r="AO981" s="35" t="s">
        <v>2869</v>
      </c>
      <c r="AP981" s="36"/>
      <c r="AQ981" s="37"/>
      <c r="AR981" s="37"/>
      <c r="AS981" s="50"/>
      <c r="AT981" s="39" t="b">
        <v>0</v>
      </c>
      <c r="AU981" s="51" t="b">
        <v>0</v>
      </c>
      <c r="AV981" s="51" t="b">
        <v>0</v>
      </c>
      <c r="AW981" s="40"/>
    </row>
    <row r="982">
      <c r="A982" s="41"/>
      <c r="B982" s="280" t="s">
        <v>2869</v>
      </c>
      <c r="C982" s="296"/>
      <c r="D982" s="296"/>
      <c r="E982" s="296"/>
      <c r="F982" s="296"/>
      <c r="G982" s="296"/>
      <c r="H982" s="296"/>
      <c r="I982" s="296"/>
      <c r="J982" s="296"/>
      <c r="K982" s="296"/>
      <c r="L982" s="296"/>
      <c r="M982" s="296"/>
      <c r="N982" s="296"/>
      <c r="O982" s="296"/>
      <c r="P982" s="296"/>
      <c r="Q982" s="296"/>
      <c r="R982" s="296"/>
      <c r="S982" s="296"/>
      <c r="T982" s="296"/>
      <c r="U982" s="296"/>
      <c r="V982" s="296"/>
      <c r="W982" s="297"/>
      <c r="X982" s="296"/>
      <c r="Y982" s="296"/>
      <c r="Z982" s="296"/>
      <c r="AA982" s="296"/>
      <c r="AB982" s="296"/>
      <c r="AC982" s="296"/>
      <c r="AD982" s="296"/>
      <c r="AE982" s="296"/>
      <c r="AF982" s="296"/>
      <c r="AG982" s="296"/>
      <c r="AH982" s="296"/>
      <c r="AI982" s="296"/>
      <c r="AJ982" s="296"/>
      <c r="AK982" s="296"/>
      <c r="AL982" s="296"/>
      <c r="AM982" s="296"/>
      <c r="AN982" s="34" t="s">
        <v>2869</v>
      </c>
      <c r="AO982" s="35" t="s">
        <v>2869</v>
      </c>
      <c r="AP982" s="36"/>
      <c r="AQ982" s="37"/>
      <c r="AR982" s="37"/>
      <c r="AS982" s="50"/>
      <c r="AT982" s="39" t="b">
        <v>0</v>
      </c>
      <c r="AU982" s="51" t="b">
        <v>0</v>
      </c>
      <c r="AV982" s="51" t="b">
        <v>0</v>
      </c>
      <c r="AW982" s="40"/>
    </row>
    <row r="983">
      <c r="A983" s="41"/>
      <c r="B983" s="280" t="s">
        <v>2869</v>
      </c>
      <c r="C983" s="296"/>
      <c r="D983" s="296"/>
      <c r="E983" s="296"/>
      <c r="F983" s="296"/>
      <c r="G983" s="296"/>
      <c r="H983" s="296"/>
      <c r="I983" s="296"/>
      <c r="J983" s="296"/>
      <c r="K983" s="296"/>
      <c r="L983" s="296"/>
      <c r="M983" s="296"/>
      <c r="N983" s="296"/>
      <c r="O983" s="296"/>
      <c r="P983" s="296"/>
      <c r="Q983" s="296"/>
      <c r="R983" s="296"/>
      <c r="S983" s="296"/>
      <c r="T983" s="296"/>
      <c r="U983" s="296"/>
      <c r="V983" s="296"/>
      <c r="W983" s="297"/>
      <c r="X983" s="296"/>
      <c r="Y983" s="296"/>
      <c r="Z983" s="296"/>
      <c r="AA983" s="296"/>
      <c r="AB983" s="296"/>
      <c r="AC983" s="296"/>
      <c r="AD983" s="296"/>
      <c r="AE983" s="296"/>
      <c r="AF983" s="296"/>
      <c r="AG983" s="296"/>
      <c r="AH983" s="296"/>
      <c r="AI983" s="296"/>
      <c r="AJ983" s="296"/>
      <c r="AK983" s="296"/>
      <c r="AL983" s="296"/>
      <c r="AM983" s="296"/>
      <c r="AN983" s="34" t="s">
        <v>2869</v>
      </c>
      <c r="AO983" s="35" t="s">
        <v>2869</v>
      </c>
      <c r="AP983" s="36"/>
      <c r="AQ983" s="37"/>
      <c r="AR983" s="37"/>
      <c r="AS983" s="50"/>
      <c r="AT983" s="39" t="b">
        <v>0</v>
      </c>
      <c r="AU983" s="51" t="b">
        <v>0</v>
      </c>
      <c r="AV983" s="51" t="b">
        <v>0</v>
      </c>
      <c r="AW983" s="40"/>
    </row>
    <row r="984">
      <c r="A984" s="41"/>
      <c r="B984" s="280" t="s">
        <v>2869</v>
      </c>
      <c r="C984" s="296"/>
      <c r="D984" s="296"/>
      <c r="E984" s="296"/>
      <c r="F984" s="296"/>
      <c r="G984" s="296"/>
      <c r="H984" s="296"/>
      <c r="I984" s="296"/>
      <c r="J984" s="296"/>
      <c r="K984" s="296"/>
      <c r="L984" s="296"/>
      <c r="M984" s="296"/>
      <c r="N984" s="296"/>
      <c r="O984" s="296"/>
      <c r="P984" s="296"/>
      <c r="Q984" s="296"/>
      <c r="R984" s="296"/>
      <c r="S984" s="296"/>
      <c r="T984" s="296"/>
      <c r="U984" s="296"/>
      <c r="V984" s="296"/>
      <c r="W984" s="297"/>
      <c r="X984" s="296"/>
      <c r="Y984" s="296"/>
      <c r="Z984" s="296"/>
      <c r="AA984" s="296"/>
      <c r="AB984" s="296"/>
      <c r="AC984" s="296"/>
      <c r="AD984" s="296"/>
      <c r="AE984" s="296"/>
      <c r="AF984" s="296"/>
      <c r="AG984" s="296"/>
      <c r="AH984" s="296"/>
      <c r="AI984" s="296"/>
      <c r="AJ984" s="296"/>
      <c r="AK984" s="296"/>
      <c r="AL984" s="296"/>
      <c r="AM984" s="296"/>
      <c r="AN984" s="34" t="s">
        <v>2869</v>
      </c>
      <c r="AO984" s="35" t="s">
        <v>2869</v>
      </c>
      <c r="AP984" s="36"/>
      <c r="AQ984" s="37"/>
      <c r="AR984" s="37"/>
      <c r="AS984" s="50"/>
      <c r="AT984" s="39" t="b">
        <v>0</v>
      </c>
      <c r="AU984" s="51" t="b">
        <v>0</v>
      </c>
      <c r="AV984" s="51" t="b">
        <v>0</v>
      </c>
      <c r="AW984" s="40"/>
    </row>
    <row r="985">
      <c r="A985" s="41"/>
      <c r="B985" s="280" t="s">
        <v>2869</v>
      </c>
      <c r="C985" s="296"/>
      <c r="D985" s="296"/>
      <c r="E985" s="296"/>
      <c r="F985" s="296"/>
      <c r="G985" s="296"/>
      <c r="H985" s="296"/>
      <c r="I985" s="296"/>
      <c r="J985" s="296"/>
      <c r="K985" s="296"/>
      <c r="L985" s="296"/>
      <c r="M985" s="296"/>
      <c r="N985" s="296"/>
      <c r="O985" s="296"/>
      <c r="P985" s="296"/>
      <c r="Q985" s="296"/>
      <c r="R985" s="296"/>
      <c r="S985" s="296"/>
      <c r="T985" s="296"/>
      <c r="U985" s="296"/>
      <c r="V985" s="296"/>
      <c r="W985" s="297"/>
      <c r="X985" s="296"/>
      <c r="Y985" s="296"/>
      <c r="Z985" s="296"/>
      <c r="AA985" s="296"/>
      <c r="AB985" s="296"/>
      <c r="AC985" s="296"/>
      <c r="AD985" s="296"/>
      <c r="AE985" s="296"/>
      <c r="AF985" s="296"/>
      <c r="AG985" s="296"/>
      <c r="AH985" s="296"/>
      <c r="AI985" s="296"/>
      <c r="AJ985" s="296"/>
      <c r="AK985" s="296"/>
      <c r="AL985" s="296"/>
      <c r="AM985" s="296"/>
      <c r="AN985" s="34" t="s">
        <v>2869</v>
      </c>
      <c r="AO985" s="35" t="s">
        <v>2869</v>
      </c>
      <c r="AP985" s="36"/>
      <c r="AQ985" s="37"/>
      <c r="AR985" s="37"/>
      <c r="AS985" s="50"/>
      <c r="AT985" s="39" t="b">
        <v>0</v>
      </c>
      <c r="AU985" s="51" t="b">
        <v>0</v>
      </c>
      <c r="AV985" s="51" t="b">
        <v>0</v>
      </c>
      <c r="AW985" s="40"/>
    </row>
    <row r="986">
      <c r="A986" s="41"/>
      <c r="B986" s="280" t="s">
        <v>2869</v>
      </c>
      <c r="C986" s="296"/>
      <c r="D986" s="296"/>
      <c r="E986" s="296"/>
      <c r="F986" s="296"/>
      <c r="G986" s="296"/>
      <c r="H986" s="296"/>
      <c r="I986" s="296"/>
      <c r="J986" s="296"/>
      <c r="K986" s="296"/>
      <c r="L986" s="296"/>
      <c r="M986" s="296"/>
      <c r="N986" s="296"/>
      <c r="O986" s="296"/>
      <c r="P986" s="296"/>
      <c r="Q986" s="296"/>
      <c r="R986" s="296"/>
      <c r="S986" s="296"/>
      <c r="T986" s="296"/>
      <c r="U986" s="296"/>
      <c r="V986" s="296"/>
      <c r="W986" s="297"/>
      <c r="X986" s="296"/>
      <c r="Y986" s="296"/>
      <c r="Z986" s="296"/>
      <c r="AA986" s="296"/>
      <c r="AB986" s="296"/>
      <c r="AC986" s="296"/>
      <c r="AD986" s="296"/>
      <c r="AE986" s="296"/>
      <c r="AF986" s="296"/>
      <c r="AG986" s="296"/>
      <c r="AH986" s="296"/>
      <c r="AI986" s="296"/>
      <c r="AJ986" s="296"/>
      <c r="AK986" s="296"/>
      <c r="AL986" s="296"/>
      <c r="AM986" s="296"/>
      <c r="AN986" s="34" t="s">
        <v>2869</v>
      </c>
      <c r="AO986" s="35" t="s">
        <v>2869</v>
      </c>
      <c r="AP986" s="36"/>
      <c r="AQ986" s="37"/>
      <c r="AR986" s="37"/>
      <c r="AS986" s="50"/>
      <c r="AT986" s="39" t="b">
        <v>0</v>
      </c>
      <c r="AU986" s="51" t="b">
        <v>0</v>
      </c>
      <c r="AV986" s="51" t="b">
        <v>0</v>
      </c>
      <c r="AW986" s="40"/>
    </row>
    <row r="987">
      <c r="A987" s="41"/>
      <c r="B987" s="280" t="s">
        <v>2869</v>
      </c>
      <c r="C987" s="296"/>
      <c r="D987" s="296"/>
      <c r="E987" s="296"/>
      <c r="F987" s="296"/>
      <c r="G987" s="296"/>
      <c r="H987" s="296"/>
      <c r="I987" s="296"/>
      <c r="J987" s="296"/>
      <c r="K987" s="296"/>
      <c r="L987" s="296"/>
      <c r="M987" s="296"/>
      <c r="N987" s="296"/>
      <c r="O987" s="296"/>
      <c r="P987" s="296"/>
      <c r="Q987" s="296"/>
      <c r="R987" s="296"/>
      <c r="S987" s="296"/>
      <c r="T987" s="296"/>
      <c r="U987" s="296"/>
      <c r="V987" s="296"/>
      <c r="W987" s="297"/>
      <c r="X987" s="296"/>
      <c r="Y987" s="296"/>
      <c r="Z987" s="296"/>
      <c r="AA987" s="296"/>
      <c r="AB987" s="296"/>
      <c r="AC987" s="296"/>
      <c r="AD987" s="296"/>
      <c r="AE987" s="296"/>
      <c r="AF987" s="296"/>
      <c r="AG987" s="296"/>
      <c r="AH987" s="296"/>
      <c r="AI987" s="296"/>
      <c r="AJ987" s="296"/>
      <c r="AK987" s="296"/>
      <c r="AL987" s="296"/>
      <c r="AM987" s="296"/>
      <c r="AN987" s="34" t="s">
        <v>2869</v>
      </c>
      <c r="AO987" s="35" t="s">
        <v>2869</v>
      </c>
      <c r="AP987" s="36"/>
      <c r="AQ987" s="37"/>
      <c r="AR987" s="37"/>
      <c r="AS987" s="50"/>
      <c r="AT987" s="39" t="b">
        <v>0</v>
      </c>
      <c r="AU987" s="51" t="b">
        <v>0</v>
      </c>
      <c r="AV987" s="51" t="b">
        <v>0</v>
      </c>
      <c r="AW987" s="40"/>
    </row>
    <row r="988">
      <c r="A988" s="41"/>
      <c r="B988" s="280" t="s">
        <v>2869</v>
      </c>
      <c r="C988" s="296"/>
      <c r="D988" s="296"/>
      <c r="E988" s="296"/>
      <c r="F988" s="296"/>
      <c r="G988" s="296"/>
      <c r="H988" s="296"/>
      <c r="I988" s="296"/>
      <c r="J988" s="296"/>
      <c r="K988" s="296"/>
      <c r="L988" s="296"/>
      <c r="M988" s="296"/>
      <c r="N988" s="296"/>
      <c r="O988" s="296"/>
      <c r="P988" s="296"/>
      <c r="Q988" s="296"/>
      <c r="R988" s="296"/>
      <c r="S988" s="296"/>
      <c r="T988" s="296"/>
      <c r="U988" s="296"/>
      <c r="V988" s="296"/>
      <c r="W988" s="297"/>
      <c r="X988" s="296"/>
      <c r="Y988" s="296"/>
      <c r="Z988" s="296"/>
      <c r="AA988" s="296"/>
      <c r="AB988" s="296"/>
      <c r="AC988" s="296"/>
      <c r="AD988" s="296"/>
      <c r="AE988" s="296"/>
      <c r="AF988" s="296"/>
      <c r="AG988" s="296"/>
      <c r="AH988" s="296"/>
      <c r="AI988" s="296"/>
      <c r="AJ988" s="296"/>
      <c r="AK988" s="296"/>
      <c r="AL988" s="296"/>
      <c r="AM988" s="296"/>
      <c r="AN988" s="34" t="s">
        <v>2869</v>
      </c>
      <c r="AO988" s="35" t="s">
        <v>2869</v>
      </c>
      <c r="AP988" s="36"/>
      <c r="AQ988" s="37"/>
      <c r="AR988" s="37"/>
      <c r="AS988" s="50"/>
      <c r="AT988" s="39" t="b">
        <v>0</v>
      </c>
      <c r="AU988" s="51" t="b">
        <v>0</v>
      </c>
      <c r="AV988" s="51" t="b">
        <v>0</v>
      </c>
      <c r="AW988" s="40"/>
    </row>
    <row r="989">
      <c r="A989" s="41"/>
      <c r="B989" s="280" t="s">
        <v>2869</v>
      </c>
      <c r="C989" s="296"/>
      <c r="D989" s="296"/>
      <c r="E989" s="296"/>
      <c r="F989" s="296"/>
      <c r="G989" s="296"/>
      <c r="H989" s="296"/>
      <c r="I989" s="296"/>
      <c r="J989" s="296"/>
      <c r="K989" s="296"/>
      <c r="L989" s="296"/>
      <c r="M989" s="296"/>
      <c r="N989" s="296"/>
      <c r="O989" s="296"/>
      <c r="P989" s="296"/>
      <c r="Q989" s="296"/>
      <c r="R989" s="296"/>
      <c r="S989" s="296"/>
      <c r="T989" s="296"/>
      <c r="U989" s="296"/>
      <c r="V989" s="296"/>
      <c r="W989" s="297"/>
      <c r="X989" s="296"/>
      <c r="Y989" s="296"/>
      <c r="Z989" s="296"/>
      <c r="AA989" s="296"/>
      <c r="AB989" s="296"/>
      <c r="AC989" s="296"/>
      <c r="AD989" s="296"/>
      <c r="AE989" s="296"/>
      <c r="AF989" s="296"/>
      <c r="AG989" s="296"/>
      <c r="AH989" s="296"/>
      <c r="AI989" s="296"/>
      <c r="AJ989" s="296"/>
      <c r="AK989" s="296"/>
      <c r="AL989" s="296"/>
      <c r="AM989" s="296"/>
      <c r="AN989" s="34" t="s">
        <v>2869</v>
      </c>
      <c r="AO989" s="35" t="s">
        <v>2869</v>
      </c>
      <c r="AP989" s="36"/>
      <c r="AQ989" s="37"/>
      <c r="AR989" s="37"/>
      <c r="AS989" s="50"/>
      <c r="AT989" s="39" t="b">
        <v>0</v>
      </c>
      <c r="AU989" s="51" t="b">
        <v>0</v>
      </c>
      <c r="AV989" s="51" t="b">
        <v>0</v>
      </c>
      <c r="AW989" s="40"/>
    </row>
    <row r="990">
      <c r="A990" s="41"/>
      <c r="B990" s="280" t="s">
        <v>2869</v>
      </c>
      <c r="C990" s="296"/>
      <c r="D990" s="296"/>
      <c r="E990" s="296"/>
      <c r="F990" s="296"/>
      <c r="G990" s="296"/>
      <c r="H990" s="296"/>
      <c r="I990" s="296"/>
      <c r="J990" s="296"/>
      <c r="K990" s="296"/>
      <c r="L990" s="296"/>
      <c r="M990" s="296"/>
      <c r="N990" s="296"/>
      <c r="O990" s="296"/>
      <c r="P990" s="296"/>
      <c r="Q990" s="296"/>
      <c r="R990" s="296"/>
      <c r="S990" s="296"/>
      <c r="T990" s="296"/>
      <c r="U990" s="296"/>
      <c r="V990" s="296"/>
      <c r="W990" s="297"/>
      <c r="X990" s="296"/>
      <c r="Y990" s="296"/>
      <c r="Z990" s="296"/>
      <c r="AA990" s="296"/>
      <c r="AB990" s="296"/>
      <c r="AC990" s="296"/>
      <c r="AD990" s="296"/>
      <c r="AE990" s="296"/>
      <c r="AF990" s="296"/>
      <c r="AG990" s="296"/>
      <c r="AH990" s="296"/>
      <c r="AI990" s="296"/>
      <c r="AJ990" s="296"/>
      <c r="AK990" s="296"/>
      <c r="AL990" s="296"/>
      <c r="AM990" s="296"/>
      <c r="AN990" s="34" t="s">
        <v>2869</v>
      </c>
      <c r="AO990" s="35" t="s">
        <v>2869</v>
      </c>
      <c r="AP990" s="36"/>
      <c r="AQ990" s="37"/>
      <c r="AR990" s="37"/>
      <c r="AS990" s="50"/>
      <c r="AT990" s="39" t="b">
        <v>0</v>
      </c>
      <c r="AU990" s="51" t="b">
        <v>0</v>
      </c>
      <c r="AV990" s="51" t="b">
        <v>0</v>
      </c>
      <c r="AW990" s="40"/>
    </row>
    <row r="991">
      <c r="A991" s="41"/>
      <c r="B991" s="280" t="s">
        <v>2869</v>
      </c>
      <c r="C991" s="296"/>
      <c r="D991" s="296"/>
      <c r="E991" s="296"/>
      <c r="F991" s="296"/>
      <c r="G991" s="296"/>
      <c r="H991" s="296"/>
      <c r="I991" s="296"/>
      <c r="J991" s="296"/>
      <c r="K991" s="296"/>
      <c r="L991" s="296"/>
      <c r="M991" s="296"/>
      <c r="N991" s="296"/>
      <c r="O991" s="296"/>
      <c r="P991" s="296"/>
      <c r="Q991" s="296"/>
      <c r="R991" s="296"/>
      <c r="S991" s="296"/>
      <c r="T991" s="296"/>
      <c r="U991" s="296"/>
      <c r="V991" s="296"/>
      <c r="W991" s="297"/>
      <c r="X991" s="296"/>
      <c r="Y991" s="296"/>
      <c r="Z991" s="296"/>
      <c r="AA991" s="296"/>
      <c r="AB991" s="296"/>
      <c r="AC991" s="296"/>
      <c r="AD991" s="296"/>
      <c r="AE991" s="296"/>
      <c r="AF991" s="296"/>
      <c r="AG991" s="296"/>
      <c r="AH991" s="296"/>
      <c r="AI991" s="296"/>
      <c r="AJ991" s="296"/>
      <c r="AK991" s="296"/>
      <c r="AL991" s="296"/>
      <c r="AM991" s="296"/>
      <c r="AN991" s="34" t="s">
        <v>2869</v>
      </c>
      <c r="AO991" s="35" t="s">
        <v>2869</v>
      </c>
      <c r="AP991" s="36"/>
      <c r="AQ991" s="37"/>
      <c r="AR991" s="37"/>
      <c r="AS991" s="50"/>
      <c r="AT991" s="39" t="b">
        <v>0</v>
      </c>
      <c r="AU991" s="51" t="b">
        <v>0</v>
      </c>
      <c r="AV991" s="51" t="b">
        <v>0</v>
      </c>
      <c r="AW991" s="40"/>
    </row>
    <row r="992">
      <c r="A992" s="41"/>
      <c r="B992" s="280" t="s">
        <v>2869</v>
      </c>
      <c r="C992" s="296"/>
      <c r="D992" s="296"/>
      <c r="E992" s="296"/>
      <c r="F992" s="296"/>
      <c r="G992" s="296"/>
      <c r="H992" s="296"/>
      <c r="I992" s="296"/>
      <c r="J992" s="296"/>
      <c r="K992" s="296"/>
      <c r="L992" s="296"/>
      <c r="M992" s="296"/>
      <c r="N992" s="296"/>
      <c r="O992" s="296"/>
      <c r="P992" s="296"/>
      <c r="Q992" s="296"/>
      <c r="R992" s="296"/>
      <c r="S992" s="296"/>
      <c r="T992" s="296"/>
      <c r="U992" s="296"/>
      <c r="V992" s="296"/>
      <c r="W992" s="297"/>
      <c r="X992" s="296"/>
      <c r="Y992" s="296"/>
      <c r="Z992" s="296"/>
      <c r="AA992" s="296"/>
      <c r="AB992" s="296"/>
      <c r="AC992" s="296"/>
      <c r="AD992" s="296"/>
      <c r="AE992" s="296"/>
      <c r="AF992" s="296"/>
      <c r="AG992" s="296"/>
      <c r="AH992" s="296"/>
      <c r="AI992" s="296"/>
      <c r="AJ992" s="296"/>
      <c r="AK992" s="296"/>
      <c r="AL992" s="296"/>
      <c r="AM992" s="296"/>
      <c r="AN992" s="34" t="s">
        <v>2869</v>
      </c>
      <c r="AO992" s="35" t="s">
        <v>2869</v>
      </c>
      <c r="AP992" s="36"/>
      <c r="AQ992" s="37"/>
      <c r="AR992" s="37"/>
      <c r="AS992" s="50"/>
      <c r="AT992" s="39" t="b">
        <v>0</v>
      </c>
      <c r="AU992" s="51" t="b">
        <v>0</v>
      </c>
      <c r="AV992" s="51" t="b">
        <v>0</v>
      </c>
      <c r="AW992" s="40"/>
    </row>
    <row r="993">
      <c r="A993" s="41"/>
      <c r="B993" s="280" t="s">
        <v>2869</v>
      </c>
      <c r="C993" s="296"/>
      <c r="D993" s="296"/>
      <c r="E993" s="296"/>
      <c r="F993" s="296"/>
      <c r="G993" s="296"/>
      <c r="H993" s="296"/>
      <c r="I993" s="296"/>
      <c r="J993" s="296"/>
      <c r="K993" s="296"/>
      <c r="L993" s="296"/>
      <c r="M993" s="296"/>
      <c r="N993" s="296"/>
      <c r="O993" s="296"/>
      <c r="P993" s="296"/>
      <c r="Q993" s="296"/>
      <c r="R993" s="296"/>
      <c r="S993" s="296"/>
      <c r="T993" s="296"/>
      <c r="U993" s="296"/>
      <c r="V993" s="296"/>
      <c r="W993" s="297"/>
      <c r="X993" s="296"/>
      <c r="Y993" s="296"/>
      <c r="Z993" s="296"/>
      <c r="AA993" s="296"/>
      <c r="AB993" s="296"/>
      <c r="AC993" s="296"/>
      <c r="AD993" s="296"/>
      <c r="AE993" s="296"/>
      <c r="AF993" s="296"/>
      <c r="AG993" s="296"/>
      <c r="AH993" s="296"/>
      <c r="AI993" s="296"/>
      <c r="AJ993" s="296"/>
      <c r="AK993" s="296"/>
      <c r="AL993" s="296"/>
      <c r="AM993" s="296"/>
      <c r="AN993" s="34" t="s">
        <v>2869</v>
      </c>
      <c r="AO993" s="35" t="s">
        <v>2869</v>
      </c>
      <c r="AP993" s="36"/>
      <c r="AQ993" s="37"/>
      <c r="AR993" s="37"/>
      <c r="AS993" s="50"/>
      <c r="AT993" s="39" t="b">
        <v>0</v>
      </c>
      <c r="AU993" s="51" t="b">
        <v>0</v>
      </c>
      <c r="AV993" s="51" t="b">
        <v>0</v>
      </c>
      <c r="AW993" s="40"/>
    </row>
    <row r="994">
      <c r="A994" s="41"/>
      <c r="B994" s="280" t="s">
        <v>2869</v>
      </c>
      <c r="C994" s="296"/>
      <c r="D994" s="296"/>
      <c r="E994" s="296"/>
      <c r="F994" s="296"/>
      <c r="G994" s="296"/>
      <c r="H994" s="296"/>
      <c r="I994" s="296"/>
      <c r="J994" s="296"/>
      <c r="K994" s="296"/>
      <c r="L994" s="296"/>
      <c r="M994" s="296"/>
      <c r="N994" s="296"/>
      <c r="O994" s="296"/>
      <c r="P994" s="296"/>
      <c r="Q994" s="296"/>
      <c r="R994" s="296"/>
      <c r="S994" s="296"/>
      <c r="T994" s="296"/>
      <c r="U994" s="296"/>
      <c r="V994" s="296"/>
      <c r="W994" s="297"/>
      <c r="X994" s="296"/>
      <c r="Y994" s="296"/>
      <c r="Z994" s="296"/>
      <c r="AA994" s="296"/>
      <c r="AB994" s="296"/>
      <c r="AC994" s="296"/>
      <c r="AD994" s="296"/>
      <c r="AE994" s="296"/>
      <c r="AF994" s="296"/>
      <c r="AG994" s="296"/>
      <c r="AH994" s="296"/>
      <c r="AI994" s="296"/>
      <c r="AJ994" s="296"/>
      <c r="AK994" s="296"/>
      <c r="AL994" s="296"/>
      <c r="AM994" s="296"/>
      <c r="AN994" s="34" t="s">
        <v>2869</v>
      </c>
      <c r="AO994" s="35" t="s">
        <v>2869</v>
      </c>
      <c r="AP994" s="36"/>
      <c r="AQ994" s="37"/>
      <c r="AR994" s="37"/>
      <c r="AS994" s="50"/>
      <c r="AT994" s="39" t="b">
        <v>0</v>
      </c>
      <c r="AU994" s="51" t="b">
        <v>0</v>
      </c>
      <c r="AV994" s="51" t="b">
        <v>0</v>
      </c>
      <c r="AW994" s="40"/>
    </row>
    <row r="995">
      <c r="A995" s="41"/>
      <c r="B995" s="280" t="s">
        <v>2869</v>
      </c>
      <c r="C995" s="296"/>
      <c r="D995" s="296"/>
      <c r="E995" s="296"/>
      <c r="F995" s="296"/>
      <c r="G995" s="296"/>
      <c r="H995" s="296"/>
      <c r="I995" s="296"/>
      <c r="J995" s="296"/>
      <c r="K995" s="296"/>
      <c r="L995" s="296"/>
      <c r="M995" s="296"/>
      <c r="N995" s="296"/>
      <c r="O995" s="296"/>
      <c r="P995" s="296"/>
      <c r="Q995" s="296"/>
      <c r="R995" s="296"/>
      <c r="S995" s="296"/>
      <c r="T995" s="296"/>
      <c r="U995" s="296"/>
      <c r="V995" s="296"/>
      <c r="W995" s="297"/>
      <c r="X995" s="296"/>
      <c r="Y995" s="296"/>
      <c r="Z995" s="296"/>
      <c r="AA995" s="296"/>
      <c r="AB995" s="296"/>
      <c r="AC995" s="296"/>
      <c r="AD995" s="296"/>
      <c r="AE995" s="296"/>
      <c r="AF995" s="296"/>
      <c r="AG995" s="296"/>
      <c r="AH995" s="296"/>
      <c r="AI995" s="296"/>
      <c r="AJ995" s="296"/>
      <c r="AK995" s="296"/>
      <c r="AL995" s="296"/>
      <c r="AM995" s="296"/>
      <c r="AN995" s="34" t="s">
        <v>2869</v>
      </c>
      <c r="AO995" s="35" t="s">
        <v>2869</v>
      </c>
      <c r="AP995" s="36"/>
      <c r="AQ995" s="37"/>
      <c r="AR995" s="37"/>
      <c r="AS995" s="50"/>
      <c r="AT995" s="39" t="b">
        <v>0</v>
      </c>
      <c r="AU995" s="51" t="b">
        <v>0</v>
      </c>
      <c r="AV995" s="51" t="b">
        <v>0</v>
      </c>
      <c r="AW995" s="40"/>
    </row>
    <row r="996">
      <c r="A996" s="41"/>
      <c r="B996" s="280" t="s">
        <v>2869</v>
      </c>
      <c r="C996" s="296"/>
      <c r="D996" s="296"/>
      <c r="E996" s="296"/>
      <c r="F996" s="296"/>
      <c r="G996" s="296"/>
      <c r="H996" s="296"/>
      <c r="I996" s="296"/>
      <c r="J996" s="296"/>
      <c r="K996" s="296"/>
      <c r="L996" s="296"/>
      <c r="M996" s="296"/>
      <c r="N996" s="296"/>
      <c r="O996" s="296"/>
      <c r="P996" s="296"/>
      <c r="Q996" s="296"/>
      <c r="R996" s="296"/>
      <c r="S996" s="296"/>
      <c r="T996" s="296"/>
      <c r="U996" s="296"/>
      <c r="V996" s="296"/>
      <c r="W996" s="297"/>
      <c r="X996" s="296"/>
      <c r="Y996" s="296"/>
      <c r="Z996" s="296"/>
      <c r="AA996" s="296"/>
      <c r="AB996" s="296"/>
      <c r="AC996" s="296"/>
      <c r="AD996" s="296"/>
      <c r="AE996" s="296"/>
      <c r="AF996" s="296"/>
      <c r="AG996" s="296"/>
      <c r="AH996" s="296"/>
      <c r="AI996" s="296"/>
      <c r="AJ996" s="296"/>
      <c r="AK996" s="296"/>
      <c r="AL996" s="296"/>
      <c r="AM996" s="296"/>
      <c r="AN996" s="34" t="s">
        <v>2869</v>
      </c>
      <c r="AO996" s="35" t="s">
        <v>2869</v>
      </c>
      <c r="AP996" s="36"/>
      <c r="AQ996" s="37"/>
      <c r="AR996" s="37"/>
      <c r="AS996" s="50"/>
      <c r="AT996" s="39" t="b">
        <v>0</v>
      </c>
      <c r="AU996" s="51" t="b">
        <v>0</v>
      </c>
      <c r="AV996" s="51" t="b">
        <v>0</v>
      </c>
      <c r="AW996" s="40"/>
    </row>
    <row r="997">
      <c r="A997" s="41"/>
      <c r="B997" s="280" t="s">
        <v>2869</v>
      </c>
      <c r="C997" s="296"/>
      <c r="D997" s="296"/>
      <c r="E997" s="296"/>
      <c r="F997" s="296"/>
      <c r="G997" s="296"/>
      <c r="H997" s="296"/>
      <c r="I997" s="296"/>
      <c r="J997" s="296"/>
      <c r="K997" s="296"/>
      <c r="L997" s="296"/>
      <c r="M997" s="296"/>
      <c r="N997" s="296"/>
      <c r="O997" s="296"/>
      <c r="P997" s="296"/>
      <c r="Q997" s="296"/>
      <c r="R997" s="296"/>
      <c r="S997" s="296"/>
      <c r="T997" s="296"/>
      <c r="U997" s="296"/>
      <c r="V997" s="296"/>
      <c r="W997" s="297"/>
      <c r="X997" s="296"/>
      <c r="Y997" s="296"/>
      <c r="Z997" s="296"/>
      <c r="AA997" s="296"/>
      <c r="AB997" s="296"/>
      <c r="AC997" s="296"/>
      <c r="AD997" s="296"/>
      <c r="AE997" s="296"/>
      <c r="AF997" s="296"/>
      <c r="AG997" s="296"/>
      <c r="AH997" s="296"/>
      <c r="AI997" s="296"/>
      <c r="AJ997" s="296"/>
      <c r="AK997" s="296"/>
      <c r="AL997" s="296"/>
      <c r="AM997" s="296"/>
      <c r="AN997" s="34" t="s">
        <v>2869</v>
      </c>
      <c r="AO997" s="35" t="s">
        <v>2869</v>
      </c>
      <c r="AP997" s="36"/>
      <c r="AQ997" s="37"/>
      <c r="AR997" s="37"/>
      <c r="AS997" s="50"/>
      <c r="AT997" s="39" t="b">
        <v>0</v>
      </c>
      <c r="AU997" s="51" t="b">
        <v>0</v>
      </c>
      <c r="AV997" s="51" t="b">
        <v>0</v>
      </c>
      <c r="AW997" s="40"/>
    </row>
    <row r="998">
      <c r="A998" s="41"/>
      <c r="B998" s="280" t="s">
        <v>2869</v>
      </c>
      <c r="C998" s="296"/>
      <c r="D998" s="296"/>
      <c r="E998" s="296"/>
      <c r="F998" s="296"/>
      <c r="G998" s="296"/>
      <c r="H998" s="296"/>
      <c r="I998" s="296"/>
      <c r="J998" s="296"/>
      <c r="K998" s="296"/>
      <c r="L998" s="296"/>
      <c r="M998" s="296"/>
      <c r="N998" s="296"/>
      <c r="O998" s="296"/>
      <c r="P998" s="296"/>
      <c r="Q998" s="296"/>
      <c r="R998" s="296"/>
      <c r="S998" s="296"/>
      <c r="T998" s="296"/>
      <c r="U998" s="296"/>
      <c r="V998" s="296"/>
      <c r="W998" s="297"/>
      <c r="X998" s="296"/>
      <c r="Y998" s="296"/>
      <c r="Z998" s="296"/>
      <c r="AA998" s="296"/>
      <c r="AB998" s="296"/>
      <c r="AC998" s="296"/>
      <c r="AD998" s="296"/>
      <c r="AE998" s="296"/>
      <c r="AF998" s="296"/>
      <c r="AG998" s="296"/>
      <c r="AH998" s="296"/>
      <c r="AI998" s="296"/>
      <c r="AJ998" s="296"/>
      <c r="AK998" s="296"/>
      <c r="AL998" s="296"/>
      <c r="AM998" s="296"/>
      <c r="AN998" s="34" t="s">
        <v>2869</v>
      </c>
      <c r="AO998" s="35" t="s">
        <v>2869</v>
      </c>
      <c r="AP998" s="36"/>
      <c r="AQ998" s="37"/>
      <c r="AR998" s="37"/>
      <c r="AS998" s="50"/>
      <c r="AT998" s="39" t="b">
        <v>0</v>
      </c>
      <c r="AU998" s="51" t="b">
        <v>0</v>
      </c>
      <c r="AV998" s="51" t="b">
        <v>0</v>
      </c>
      <c r="AW998" s="40"/>
    </row>
    <row r="999">
      <c r="A999" s="41"/>
      <c r="B999" s="280" t="s">
        <v>2869</v>
      </c>
      <c r="C999" s="296"/>
      <c r="D999" s="296"/>
      <c r="E999" s="296"/>
      <c r="F999" s="296"/>
      <c r="G999" s="296"/>
      <c r="H999" s="296"/>
      <c r="I999" s="296"/>
      <c r="J999" s="296"/>
      <c r="K999" s="296"/>
      <c r="L999" s="296"/>
      <c r="M999" s="296"/>
      <c r="N999" s="296"/>
      <c r="O999" s="296"/>
      <c r="P999" s="296"/>
      <c r="Q999" s="296"/>
      <c r="R999" s="296"/>
      <c r="S999" s="296"/>
      <c r="T999" s="296"/>
      <c r="U999" s="296"/>
      <c r="V999" s="296"/>
      <c r="W999" s="297"/>
      <c r="X999" s="296"/>
      <c r="Y999" s="296"/>
      <c r="Z999" s="296"/>
      <c r="AA999" s="296"/>
      <c r="AB999" s="296"/>
      <c r="AC999" s="296"/>
      <c r="AD999" s="296"/>
      <c r="AE999" s="296"/>
      <c r="AF999" s="296"/>
      <c r="AG999" s="296"/>
      <c r="AH999" s="296"/>
      <c r="AI999" s="296"/>
      <c r="AJ999" s="296"/>
      <c r="AK999" s="296"/>
      <c r="AL999" s="296"/>
      <c r="AM999" s="296"/>
      <c r="AN999" s="34" t="s">
        <v>2869</v>
      </c>
      <c r="AO999" s="35" t="s">
        <v>2869</v>
      </c>
      <c r="AP999" s="36"/>
      <c r="AQ999" s="37"/>
      <c r="AR999" s="37"/>
      <c r="AS999" s="50"/>
      <c r="AT999" s="39" t="b">
        <v>0</v>
      </c>
      <c r="AU999" s="51" t="b">
        <v>0</v>
      </c>
      <c r="AV999" s="51" t="b">
        <v>0</v>
      </c>
      <c r="AW999" s="40"/>
    </row>
    <row r="1000">
      <c r="A1000" s="41"/>
      <c r="B1000" s="280" t="s">
        <v>2869</v>
      </c>
      <c r="C1000" s="296"/>
      <c r="D1000" s="296"/>
      <c r="E1000" s="296"/>
      <c r="F1000" s="296"/>
      <c r="G1000" s="296"/>
      <c r="H1000" s="296"/>
      <c r="I1000" s="296"/>
      <c r="J1000" s="296"/>
      <c r="K1000" s="296"/>
      <c r="L1000" s="296"/>
      <c r="M1000" s="296"/>
      <c r="N1000" s="296"/>
      <c r="O1000" s="296"/>
      <c r="P1000" s="296"/>
      <c r="Q1000" s="296"/>
      <c r="R1000" s="296"/>
      <c r="S1000" s="296"/>
      <c r="T1000" s="296"/>
      <c r="U1000" s="296"/>
      <c r="V1000" s="296"/>
      <c r="W1000" s="297"/>
      <c r="X1000" s="296"/>
      <c r="Y1000" s="296"/>
      <c r="Z1000" s="296"/>
      <c r="AA1000" s="296"/>
      <c r="AB1000" s="296"/>
      <c r="AC1000" s="296"/>
      <c r="AD1000" s="296"/>
      <c r="AE1000" s="296"/>
      <c r="AF1000" s="296"/>
      <c r="AG1000" s="296"/>
      <c r="AH1000" s="296"/>
      <c r="AI1000" s="296"/>
      <c r="AJ1000" s="296"/>
      <c r="AK1000" s="296"/>
      <c r="AL1000" s="296"/>
      <c r="AM1000" s="296"/>
      <c r="AN1000" s="34" t="s">
        <v>2869</v>
      </c>
      <c r="AO1000" s="35" t="s">
        <v>2869</v>
      </c>
      <c r="AP1000" s="36"/>
      <c r="AQ1000" s="37"/>
      <c r="AR1000" s="37"/>
      <c r="AS1000" s="50"/>
      <c r="AT1000" s="39" t="b">
        <v>0</v>
      </c>
      <c r="AU1000" s="51" t="b">
        <v>0</v>
      </c>
      <c r="AV1000" s="51" t="b">
        <v>0</v>
      </c>
      <c r="AW1000" s="40"/>
    </row>
    <row r="1001">
      <c r="A1001" s="41"/>
      <c r="B1001" s="280" t="s">
        <v>2869</v>
      </c>
      <c r="C1001" s="296"/>
      <c r="D1001" s="296"/>
      <c r="E1001" s="296"/>
      <c r="F1001" s="296"/>
      <c r="G1001" s="296"/>
      <c r="H1001" s="296"/>
      <c r="I1001" s="296"/>
      <c r="J1001" s="296"/>
      <c r="K1001" s="296"/>
      <c r="L1001" s="296"/>
      <c r="M1001" s="296"/>
      <c r="N1001" s="296"/>
      <c r="O1001" s="296"/>
      <c r="P1001" s="296"/>
      <c r="Q1001" s="296"/>
      <c r="R1001" s="296"/>
      <c r="S1001" s="296"/>
      <c r="T1001" s="296"/>
      <c r="U1001" s="296"/>
      <c r="V1001" s="296"/>
      <c r="W1001" s="297"/>
      <c r="X1001" s="296"/>
      <c r="Y1001" s="296"/>
      <c r="Z1001" s="296"/>
      <c r="AA1001" s="296"/>
      <c r="AB1001" s="296"/>
      <c r="AC1001" s="296"/>
      <c r="AD1001" s="296"/>
      <c r="AE1001" s="296"/>
      <c r="AF1001" s="296"/>
      <c r="AG1001" s="296"/>
      <c r="AH1001" s="296"/>
      <c r="AI1001" s="296"/>
      <c r="AJ1001" s="296"/>
      <c r="AK1001" s="296"/>
      <c r="AL1001" s="296"/>
      <c r="AM1001" s="296"/>
      <c r="AN1001" s="34" t="s">
        <v>2869</v>
      </c>
      <c r="AO1001" s="35" t="s">
        <v>2869</v>
      </c>
      <c r="AP1001" s="36"/>
      <c r="AQ1001" s="37"/>
      <c r="AR1001" s="37"/>
      <c r="AS1001" s="50"/>
      <c r="AT1001" s="39" t="b">
        <v>0</v>
      </c>
      <c r="AU1001" s="51" t="b">
        <v>0</v>
      </c>
      <c r="AV1001" s="51" t="b">
        <v>0</v>
      </c>
      <c r="AW1001" s="40"/>
    </row>
    <row r="1002">
      <c r="A1002" s="41"/>
      <c r="B1002" s="280" t="s">
        <v>2869</v>
      </c>
      <c r="C1002" s="296"/>
      <c r="D1002" s="296"/>
      <c r="E1002" s="296"/>
      <c r="F1002" s="296"/>
      <c r="G1002" s="296"/>
      <c r="H1002" s="296"/>
      <c r="I1002" s="296"/>
      <c r="J1002" s="296"/>
      <c r="K1002" s="296"/>
      <c r="L1002" s="296"/>
      <c r="M1002" s="296"/>
      <c r="N1002" s="296"/>
      <c r="O1002" s="296"/>
      <c r="P1002" s="296"/>
      <c r="Q1002" s="296"/>
      <c r="R1002" s="296"/>
      <c r="S1002" s="296"/>
      <c r="T1002" s="296"/>
      <c r="U1002" s="296"/>
      <c r="V1002" s="296"/>
      <c r="W1002" s="297"/>
      <c r="X1002" s="296"/>
      <c r="Y1002" s="296"/>
      <c r="Z1002" s="296"/>
      <c r="AA1002" s="296"/>
      <c r="AB1002" s="296"/>
      <c r="AC1002" s="296"/>
      <c r="AD1002" s="296"/>
      <c r="AE1002" s="296"/>
      <c r="AF1002" s="296"/>
      <c r="AG1002" s="296"/>
      <c r="AH1002" s="296"/>
      <c r="AI1002" s="296"/>
      <c r="AJ1002" s="296"/>
      <c r="AK1002" s="296"/>
      <c r="AL1002" s="296"/>
      <c r="AM1002" s="296"/>
      <c r="AN1002" s="34" t="s">
        <v>2869</v>
      </c>
      <c r="AO1002" s="35" t="s">
        <v>2869</v>
      </c>
      <c r="AP1002" s="36"/>
      <c r="AQ1002" s="37"/>
      <c r="AR1002" s="37"/>
      <c r="AS1002" s="50"/>
      <c r="AT1002" s="39" t="b">
        <v>0</v>
      </c>
      <c r="AU1002" s="51" t="b">
        <v>0</v>
      </c>
      <c r="AV1002" s="51" t="b">
        <v>0</v>
      </c>
      <c r="AW1002" s="40"/>
    </row>
    <row r="1003">
      <c r="A1003" s="41"/>
      <c r="B1003" s="280" t="s">
        <v>2869</v>
      </c>
      <c r="C1003" s="296"/>
      <c r="D1003" s="296"/>
      <c r="E1003" s="296"/>
      <c r="F1003" s="296"/>
      <c r="G1003" s="296"/>
      <c r="H1003" s="296"/>
      <c r="I1003" s="296"/>
      <c r="J1003" s="296"/>
      <c r="K1003" s="296"/>
      <c r="L1003" s="296"/>
      <c r="M1003" s="296"/>
      <c r="N1003" s="296"/>
      <c r="O1003" s="296"/>
      <c r="P1003" s="296"/>
      <c r="Q1003" s="296"/>
      <c r="R1003" s="296"/>
      <c r="S1003" s="296"/>
      <c r="T1003" s="296"/>
      <c r="U1003" s="296"/>
      <c r="V1003" s="296"/>
      <c r="W1003" s="297"/>
      <c r="X1003" s="296"/>
      <c r="Y1003" s="296"/>
      <c r="Z1003" s="296"/>
      <c r="AA1003" s="296"/>
      <c r="AB1003" s="296"/>
      <c r="AC1003" s="296"/>
      <c r="AD1003" s="296"/>
      <c r="AE1003" s="296"/>
      <c r="AF1003" s="296"/>
      <c r="AG1003" s="296"/>
      <c r="AH1003" s="296"/>
      <c r="AI1003" s="296"/>
      <c r="AJ1003" s="296"/>
      <c r="AK1003" s="296"/>
      <c r="AL1003" s="296"/>
      <c r="AM1003" s="296"/>
      <c r="AN1003" s="34" t="s">
        <v>2869</v>
      </c>
      <c r="AO1003" s="35" t="s">
        <v>2869</v>
      </c>
      <c r="AP1003" s="36"/>
      <c r="AQ1003" s="37"/>
      <c r="AR1003" s="37"/>
      <c r="AS1003" s="50"/>
      <c r="AT1003" s="39" t="b">
        <v>0</v>
      </c>
      <c r="AU1003" s="51" t="b">
        <v>0</v>
      </c>
      <c r="AV1003" s="51" t="b">
        <v>0</v>
      </c>
      <c r="AW1003" s="40"/>
    </row>
    <row r="1004">
      <c r="A1004" s="41"/>
      <c r="B1004" s="280" t="s">
        <v>2869</v>
      </c>
      <c r="C1004" s="296"/>
      <c r="D1004" s="296"/>
      <c r="E1004" s="296"/>
      <c r="F1004" s="296"/>
      <c r="G1004" s="296"/>
      <c r="H1004" s="296"/>
      <c r="I1004" s="296"/>
      <c r="J1004" s="296"/>
      <c r="K1004" s="296"/>
      <c r="L1004" s="296"/>
      <c r="M1004" s="296"/>
      <c r="N1004" s="296"/>
      <c r="O1004" s="296"/>
      <c r="P1004" s="296"/>
      <c r="Q1004" s="296"/>
      <c r="R1004" s="296"/>
      <c r="S1004" s="296"/>
      <c r="T1004" s="296"/>
      <c r="U1004" s="296"/>
      <c r="V1004" s="296"/>
      <c r="W1004" s="297"/>
      <c r="X1004" s="296"/>
      <c r="Y1004" s="296"/>
      <c r="Z1004" s="296"/>
      <c r="AA1004" s="296"/>
      <c r="AB1004" s="296"/>
      <c r="AC1004" s="296"/>
      <c r="AD1004" s="296"/>
      <c r="AE1004" s="296"/>
      <c r="AF1004" s="296"/>
      <c r="AG1004" s="296"/>
      <c r="AH1004" s="296"/>
      <c r="AI1004" s="296"/>
      <c r="AJ1004" s="296"/>
      <c r="AK1004" s="296"/>
      <c r="AL1004" s="296"/>
      <c r="AM1004" s="296"/>
      <c r="AN1004" s="34" t="s">
        <v>2869</v>
      </c>
      <c r="AO1004" s="35" t="s">
        <v>2869</v>
      </c>
      <c r="AP1004" s="36"/>
      <c r="AQ1004" s="37"/>
      <c r="AR1004" s="37"/>
      <c r="AS1004" s="50"/>
      <c r="AT1004" s="39" t="b">
        <v>0</v>
      </c>
      <c r="AU1004" s="51" t="b">
        <v>0</v>
      </c>
      <c r="AV1004" s="51" t="b">
        <v>0</v>
      </c>
      <c r="AW1004" s="40"/>
    </row>
    <row r="1005">
      <c r="A1005" s="41"/>
      <c r="B1005" s="280" t="s">
        <v>2869</v>
      </c>
      <c r="C1005" s="296"/>
      <c r="D1005" s="296"/>
      <c r="E1005" s="296"/>
      <c r="F1005" s="296"/>
      <c r="G1005" s="296"/>
      <c r="H1005" s="296"/>
      <c r="I1005" s="296"/>
      <c r="J1005" s="296"/>
      <c r="K1005" s="296"/>
      <c r="L1005" s="296"/>
      <c r="M1005" s="296"/>
      <c r="N1005" s="296"/>
      <c r="O1005" s="296"/>
      <c r="P1005" s="296"/>
      <c r="Q1005" s="296"/>
      <c r="R1005" s="296"/>
      <c r="S1005" s="296"/>
      <c r="T1005" s="296"/>
      <c r="U1005" s="296"/>
      <c r="V1005" s="296"/>
      <c r="W1005" s="297"/>
      <c r="X1005" s="296"/>
      <c r="Y1005" s="296"/>
      <c r="Z1005" s="296"/>
      <c r="AA1005" s="296"/>
      <c r="AB1005" s="296"/>
      <c r="AC1005" s="296"/>
      <c r="AD1005" s="296"/>
      <c r="AE1005" s="296"/>
      <c r="AF1005" s="296"/>
      <c r="AG1005" s="296"/>
      <c r="AH1005" s="296"/>
      <c r="AI1005" s="296"/>
      <c r="AJ1005" s="296"/>
      <c r="AK1005" s="296"/>
      <c r="AL1005" s="296"/>
      <c r="AM1005" s="296"/>
      <c r="AN1005" s="34" t="s">
        <v>2869</v>
      </c>
      <c r="AO1005" s="35" t="s">
        <v>2869</v>
      </c>
      <c r="AP1005" s="36"/>
      <c r="AQ1005" s="37"/>
      <c r="AR1005" s="37"/>
      <c r="AS1005" s="50"/>
      <c r="AT1005" s="39" t="b">
        <v>0</v>
      </c>
      <c r="AU1005" s="51" t="b">
        <v>0</v>
      </c>
      <c r="AV1005" s="51" t="b">
        <v>0</v>
      </c>
      <c r="AW1005" s="40"/>
    </row>
    <row r="1006">
      <c r="A1006" s="41"/>
      <c r="B1006" s="280" t="s">
        <v>2869</v>
      </c>
      <c r="C1006" s="296"/>
      <c r="D1006" s="296"/>
      <c r="E1006" s="296"/>
      <c r="F1006" s="296"/>
      <c r="G1006" s="296"/>
      <c r="H1006" s="296"/>
      <c r="I1006" s="296"/>
      <c r="J1006" s="296"/>
      <c r="K1006" s="296"/>
      <c r="L1006" s="296"/>
      <c r="M1006" s="296"/>
      <c r="N1006" s="296"/>
      <c r="O1006" s="296"/>
      <c r="P1006" s="296"/>
      <c r="Q1006" s="296"/>
      <c r="R1006" s="296"/>
      <c r="S1006" s="296"/>
      <c r="T1006" s="296"/>
      <c r="U1006" s="296"/>
      <c r="V1006" s="296"/>
      <c r="W1006" s="297"/>
      <c r="X1006" s="296"/>
      <c r="Y1006" s="296"/>
      <c r="Z1006" s="296"/>
      <c r="AA1006" s="296"/>
      <c r="AB1006" s="296"/>
      <c r="AC1006" s="296"/>
      <c r="AD1006" s="296"/>
      <c r="AE1006" s="296"/>
      <c r="AF1006" s="296"/>
      <c r="AG1006" s="296"/>
      <c r="AH1006" s="296"/>
      <c r="AI1006" s="296"/>
      <c r="AJ1006" s="296"/>
      <c r="AK1006" s="296"/>
      <c r="AL1006" s="296"/>
      <c r="AM1006" s="296"/>
      <c r="AN1006" s="34" t="s">
        <v>2869</v>
      </c>
      <c r="AO1006" s="35" t="s">
        <v>2869</v>
      </c>
      <c r="AP1006" s="36"/>
      <c r="AQ1006" s="37"/>
      <c r="AR1006" s="37"/>
      <c r="AS1006" s="50"/>
      <c r="AT1006" s="39" t="b">
        <v>0</v>
      </c>
      <c r="AU1006" s="51" t="b">
        <v>0</v>
      </c>
      <c r="AV1006" s="51" t="b">
        <v>0</v>
      </c>
      <c r="AW1006" s="40"/>
    </row>
    <row r="1007">
      <c r="A1007" s="41"/>
      <c r="B1007" s="280" t="s">
        <v>2869</v>
      </c>
      <c r="C1007" s="296"/>
      <c r="D1007" s="296"/>
      <c r="E1007" s="296"/>
      <c r="F1007" s="296"/>
      <c r="G1007" s="296"/>
      <c r="H1007" s="296"/>
      <c r="I1007" s="296"/>
      <c r="J1007" s="296"/>
      <c r="K1007" s="296"/>
      <c r="L1007" s="296"/>
      <c r="M1007" s="296"/>
      <c r="N1007" s="296"/>
      <c r="O1007" s="296"/>
      <c r="P1007" s="296"/>
      <c r="Q1007" s="296"/>
      <c r="R1007" s="296"/>
      <c r="S1007" s="296"/>
      <c r="T1007" s="296"/>
      <c r="U1007" s="296"/>
      <c r="V1007" s="296"/>
      <c r="W1007" s="297"/>
      <c r="X1007" s="296"/>
      <c r="Y1007" s="296"/>
      <c r="Z1007" s="296"/>
      <c r="AA1007" s="296"/>
      <c r="AB1007" s="296"/>
      <c r="AC1007" s="296"/>
      <c r="AD1007" s="296"/>
      <c r="AE1007" s="296"/>
      <c r="AF1007" s="296"/>
      <c r="AG1007" s="296"/>
      <c r="AH1007" s="296"/>
      <c r="AI1007" s="296"/>
      <c r="AJ1007" s="296"/>
      <c r="AK1007" s="296"/>
      <c r="AL1007" s="296"/>
      <c r="AM1007" s="296"/>
      <c r="AN1007" s="34" t="s">
        <v>2869</v>
      </c>
      <c r="AO1007" s="35" t="s">
        <v>2869</v>
      </c>
      <c r="AP1007" s="36"/>
      <c r="AQ1007" s="37"/>
      <c r="AR1007" s="37"/>
      <c r="AS1007" s="50"/>
      <c r="AT1007" s="39" t="b">
        <v>0</v>
      </c>
      <c r="AU1007" s="51" t="b">
        <v>0</v>
      </c>
      <c r="AV1007" s="51" t="b">
        <v>0</v>
      </c>
      <c r="AW1007" s="40"/>
    </row>
    <row r="1008">
      <c r="A1008" s="41"/>
      <c r="B1008" s="280" t="s">
        <v>2869</v>
      </c>
      <c r="C1008" s="296"/>
      <c r="D1008" s="296"/>
      <c r="E1008" s="296"/>
      <c r="F1008" s="296"/>
      <c r="G1008" s="296"/>
      <c r="H1008" s="296"/>
      <c r="I1008" s="296"/>
      <c r="J1008" s="296"/>
      <c r="K1008" s="296"/>
      <c r="L1008" s="296"/>
      <c r="M1008" s="296"/>
      <c r="N1008" s="296"/>
      <c r="O1008" s="296"/>
      <c r="P1008" s="296"/>
      <c r="Q1008" s="296"/>
      <c r="R1008" s="296"/>
      <c r="S1008" s="296"/>
      <c r="T1008" s="296"/>
      <c r="U1008" s="296"/>
      <c r="V1008" s="296"/>
      <c r="W1008" s="297"/>
      <c r="X1008" s="296"/>
      <c r="Y1008" s="296"/>
      <c r="Z1008" s="296"/>
      <c r="AA1008" s="296"/>
      <c r="AB1008" s="296"/>
      <c r="AC1008" s="296"/>
      <c r="AD1008" s="296"/>
      <c r="AE1008" s="296"/>
      <c r="AF1008" s="296"/>
      <c r="AG1008" s="296"/>
      <c r="AH1008" s="296"/>
      <c r="AI1008" s="296"/>
      <c r="AJ1008" s="296"/>
      <c r="AK1008" s="296"/>
      <c r="AL1008" s="296"/>
      <c r="AM1008" s="296"/>
      <c r="AN1008" s="34" t="s">
        <v>2869</v>
      </c>
      <c r="AO1008" s="35" t="s">
        <v>2869</v>
      </c>
      <c r="AP1008" s="36"/>
      <c r="AQ1008" s="37"/>
      <c r="AR1008" s="37"/>
      <c r="AS1008" s="50"/>
      <c r="AT1008" s="39" t="b">
        <v>0</v>
      </c>
      <c r="AU1008" s="51" t="b">
        <v>0</v>
      </c>
      <c r="AV1008" s="51" t="b">
        <v>0</v>
      </c>
      <c r="AW1008" s="298"/>
    </row>
  </sheetData>
  <mergeCells count="65">
    <mergeCell ref="AM184:AM185"/>
    <mergeCell ref="AM195:AM196"/>
    <mergeCell ref="AM209:AM210"/>
    <mergeCell ref="AM239:AM240"/>
    <mergeCell ref="AM269:AM270"/>
    <mergeCell ref="AM289:AM292"/>
    <mergeCell ref="AM293:AM294"/>
    <mergeCell ref="AM352:AM354"/>
    <mergeCell ref="AM356:AM357"/>
    <mergeCell ref="AM358:AM359"/>
    <mergeCell ref="AM413:AM414"/>
    <mergeCell ref="AM415:AM416"/>
    <mergeCell ref="AM418:AM419"/>
    <mergeCell ref="AM295:AM297"/>
    <mergeCell ref="AM299:AM301"/>
    <mergeCell ref="AM313:AM314"/>
    <mergeCell ref="AM317:AM318"/>
    <mergeCell ref="AM331:AM332"/>
    <mergeCell ref="AM340:AM341"/>
    <mergeCell ref="AM342:AM343"/>
    <mergeCell ref="A2:A3"/>
    <mergeCell ref="B2:B3"/>
    <mergeCell ref="C2:C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S2:AS3"/>
    <mergeCell ref="AT2:AU2"/>
    <mergeCell ref="AV2:AV3"/>
    <mergeCell ref="AL2:AL3"/>
    <mergeCell ref="AM2:AM3"/>
    <mergeCell ref="AN2:AN3"/>
    <mergeCell ref="AO2:AO3"/>
    <mergeCell ref="AP2:AP3"/>
    <mergeCell ref="AQ2:AQ3"/>
    <mergeCell ref="AR2:AR3"/>
    <mergeCell ref="AM15:AM16"/>
    <mergeCell ref="AM17:AM18"/>
    <mergeCell ref="AM24:AM25"/>
    <mergeCell ref="AM118:AM119"/>
    <mergeCell ref="AM122:AM123"/>
    <mergeCell ref="AM127:AM128"/>
    <mergeCell ref="AM172:AM173"/>
  </mergeCells>
  <conditionalFormatting sqref="AN4:AV1008">
    <cfRule type="expression" dxfId="3" priority="1">
      <formula>$AV4=TRUE</formula>
    </cfRule>
  </conditionalFormatting>
  <conditionalFormatting sqref="A4:A1008">
    <cfRule type="expression" dxfId="4" priority="2">
      <formula>OR($AT4=TRUE,$AU4=TRUE)</formula>
    </cfRule>
  </conditionalFormatting>
  <dataValidations>
    <dataValidation type="list" allowBlank="1" showErrorMessage="1" sqref="AP4:AP1008">
      <formula1>"Agent Miss Damage,QA Miss Damage,Agent + QA Miss Damage,Other,Agent Wrong damage,QA Wrong damage,Agent + QA Wrong damage"</formula1>
    </dataValidation>
    <dataValidation type="list" allowBlank="1" showErrorMessage="1" sqref="AQ4:AR1008">
      <formula1>TEMPLATE_ACCOUNT!$C$2:$C$127</formula1>
    </dataValidation>
  </dataValidations>
  <hyperlinks>
    <hyperlink r:id="rId2" ref="AR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P37"/>
    <hyperlink r:id="rId37" ref="B38"/>
    <hyperlink r:id="rId38" ref="P38"/>
    <hyperlink r:id="rId39" ref="B39"/>
    <hyperlink r:id="rId40" ref="P39"/>
    <hyperlink r:id="rId41" ref="B40"/>
    <hyperlink r:id="rId42" ref="P40"/>
    <hyperlink r:id="rId43" ref="B41"/>
    <hyperlink r:id="rId44" ref="P41"/>
    <hyperlink r:id="rId45" ref="B42"/>
    <hyperlink r:id="rId46" ref="P42"/>
    <hyperlink r:id="rId47" ref="B43"/>
    <hyperlink r:id="rId48" ref="P43"/>
    <hyperlink r:id="rId49" ref="B44"/>
    <hyperlink r:id="rId50" ref="P44"/>
    <hyperlink r:id="rId51" ref="B45"/>
    <hyperlink r:id="rId52" ref="P45"/>
    <hyperlink r:id="rId53" ref="B46"/>
    <hyperlink r:id="rId54" ref="P46"/>
    <hyperlink r:id="rId55" ref="B47"/>
    <hyperlink r:id="rId56" ref="P47"/>
    <hyperlink r:id="rId57" ref="B48"/>
    <hyperlink r:id="rId58" ref="P48"/>
    <hyperlink r:id="rId59" ref="B49"/>
    <hyperlink r:id="rId60" ref="P49"/>
    <hyperlink r:id="rId61" ref="B50"/>
    <hyperlink r:id="rId62" ref="P50"/>
    <hyperlink r:id="rId63" ref="B51"/>
    <hyperlink r:id="rId64" ref="P51"/>
    <hyperlink r:id="rId65" ref="B52"/>
    <hyperlink r:id="rId66" ref="P52"/>
    <hyperlink r:id="rId67" ref="B53"/>
    <hyperlink r:id="rId68" ref="P53"/>
    <hyperlink r:id="rId69" ref="B54"/>
    <hyperlink r:id="rId70" ref="P54"/>
    <hyperlink r:id="rId71" ref="B55"/>
    <hyperlink r:id="rId72" ref="B56"/>
    <hyperlink r:id="rId73" ref="B57"/>
    <hyperlink r:id="rId74" ref="B58"/>
    <hyperlink r:id="rId75" ref="B59"/>
    <hyperlink r:id="rId76" ref="B60"/>
    <hyperlink r:id="rId77" ref="B61"/>
    <hyperlink r:id="rId78" ref="B62"/>
    <hyperlink r:id="rId79" ref="B63"/>
    <hyperlink r:id="rId80" ref="B64"/>
    <hyperlink r:id="rId81" ref="B65"/>
    <hyperlink r:id="rId82" ref="B66"/>
    <hyperlink r:id="rId83" ref="B67"/>
    <hyperlink r:id="rId84" ref="B68"/>
    <hyperlink r:id="rId85" ref="B69"/>
    <hyperlink r:id="rId86" ref="B70"/>
    <hyperlink r:id="rId87" ref="B71"/>
    <hyperlink r:id="rId88" ref="B72"/>
    <hyperlink r:id="rId89" ref="B73"/>
    <hyperlink r:id="rId90" ref="B74"/>
    <hyperlink r:id="rId91" ref="B75"/>
    <hyperlink r:id="rId92" ref="B76"/>
    <hyperlink r:id="rId93" ref="B77"/>
    <hyperlink r:id="rId94" ref="B78"/>
    <hyperlink r:id="rId95" ref="B79"/>
    <hyperlink r:id="rId96" ref="B80"/>
    <hyperlink r:id="rId97" ref="B81"/>
    <hyperlink r:id="rId98" ref="B82"/>
    <hyperlink r:id="rId99" ref="B83"/>
    <hyperlink r:id="rId100" ref="B84"/>
    <hyperlink r:id="rId101" ref="B85"/>
    <hyperlink r:id="rId102" ref="B86"/>
    <hyperlink r:id="rId103" ref="B87"/>
    <hyperlink r:id="rId104" ref="B88"/>
    <hyperlink r:id="rId105" ref="B89"/>
    <hyperlink r:id="rId106" ref="B90"/>
    <hyperlink r:id="rId107" ref="B91"/>
    <hyperlink r:id="rId108" ref="B92"/>
    <hyperlink r:id="rId109" ref="B93"/>
    <hyperlink r:id="rId110" ref="B94"/>
    <hyperlink r:id="rId111" ref="B95"/>
    <hyperlink r:id="rId112" ref="B96"/>
    <hyperlink r:id="rId113" ref="B97"/>
    <hyperlink r:id="rId114" ref="B98"/>
    <hyperlink r:id="rId115" ref="B99"/>
    <hyperlink r:id="rId116" ref="B100"/>
    <hyperlink r:id="rId117" ref="B101"/>
    <hyperlink r:id="rId118" ref="B102"/>
    <hyperlink r:id="rId119" ref="B103"/>
    <hyperlink r:id="rId120" ref="B104"/>
    <hyperlink r:id="rId121" ref="B105"/>
    <hyperlink r:id="rId122" ref="B106"/>
    <hyperlink r:id="rId123" ref="B107"/>
    <hyperlink r:id="rId124" ref="B108"/>
    <hyperlink r:id="rId125" ref="B109"/>
    <hyperlink r:id="rId126" ref="B110"/>
    <hyperlink r:id="rId127" ref="B111"/>
    <hyperlink r:id="rId128" ref="B112"/>
    <hyperlink r:id="rId129" ref="B113"/>
    <hyperlink r:id="rId130" ref="B114"/>
    <hyperlink r:id="rId131" ref="B115"/>
    <hyperlink r:id="rId132" ref="B116"/>
    <hyperlink r:id="rId133" ref="B117"/>
    <hyperlink r:id="rId134" ref="B118"/>
    <hyperlink r:id="rId135" ref="B119"/>
    <hyperlink r:id="rId136" ref="B120"/>
    <hyperlink r:id="rId137" ref="B121"/>
    <hyperlink r:id="rId138" ref="B122"/>
    <hyperlink r:id="rId139" ref="B123"/>
    <hyperlink r:id="rId140" ref="B124"/>
    <hyperlink r:id="rId141" ref="B125"/>
    <hyperlink r:id="rId142" ref="B126"/>
    <hyperlink r:id="rId143" ref="B127"/>
    <hyperlink r:id="rId144" ref="B128"/>
    <hyperlink r:id="rId145" ref="B129"/>
    <hyperlink r:id="rId146" ref="B130"/>
    <hyperlink r:id="rId147" ref="B131"/>
    <hyperlink r:id="rId148" ref="B132"/>
    <hyperlink r:id="rId149" ref="B133"/>
    <hyperlink r:id="rId150" ref="B134"/>
    <hyperlink r:id="rId151" ref="B135"/>
    <hyperlink r:id="rId152" ref="B136"/>
    <hyperlink r:id="rId153" ref="B137"/>
    <hyperlink r:id="rId154" ref="B138"/>
    <hyperlink r:id="rId155" ref="B139"/>
    <hyperlink r:id="rId156" ref="B140"/>
    <hyperlink r:id="rId157" ref="B141"/>
    <hyperlink r:id="rId158" ref="B142"/>
    <hyperlink r:id="rId159" ref="B143"/>
    <hyperlink r:id="rId160" ref="B144"/>
    <hyperlink r:id="rId161" ref="B145"/>
    <hyperlink r:id="rId162" ref="B146"/>
    <hyperlink r:id="rId163" ref="B147"/>
    <hyperlink r:id="rId164" ref="B148"/>
    <hyperlink r:id="rId165" ref="B149"/>
    <hyperlink r:id="rId166" ref="B150"/>
    <hyperlink r:id="rId167" ref="B151"/>
    <hyperlink r:id="rId168" ref="B152"/>
    <hyperlink r:id="rId169" ref="B153"/>
    <hyperlink r:id="rId170" ref="B154"/>
    <hyperlink r:id="rId171" ref="B155"/>
    <hyperlink r:id="rId172" ref="B156"/>
    <hyperlink r:id="rId173" ref="B157"/>
    <hyperlink r:id="rId174" ref="B158"/>
    <hyperlink r:id="rId175" ref="B159"/>
    <hyperlink r:id="rId176" ref="B160"/>
    <hyperlink r:id="rId177" ref="B161"/>
    <hyperlink r:id="rId178" ref="B162"/>
    <hyperlink r:id="rId179" ref="B163"/>
    <hyperlink r:id="rId180" ref="B164"/>
    <hyperlink r:id="rId181" ref="B165"/>
    <hyperlink r:id="rId182" ref="B166"/>
    <hyperlink r:id="rId183" ref="B167"/>
    <hyperlink r:id="rId184" ref="B168"/>
    <hyperlink r:id="rId185" ref="B169"/>
    <hyperlink r:id="rId186" ref="B170"/>
    <hyperlink r:id="rId187" ref="B171"/>
    <hyperlink r:id="rId188" ref="B172"/>
    <hyperlink r:id="rId189" ref="B173"/>
    <hyperlink r:id="rId190" ref="B174"/>
    <hyperlink r:id="rId191" ref="B175"/>
    <hyperlink r:id="rId192" ref="B176"/>
    <hyperlink r:id="rId193" ref="B177"/>
    <hyperlink r:id="rId194" ref="B178"/>
    <hyperlink r:id="rId195" ref="B179"/>
    <hyperlink r:id="rId196" ref="B180"/>
    <hyperlink r:id="rId197" ref="B181"/>
    <hyperlink r:id="rId198" ref="B182"/>
    <hyperlink r:id="rId199" ref="B183"/>
    <hyperlink r:id="rId200" ref="B184"/>
    <hyperlink r:id="rId201" ref="B185"/>
    <hyperlink r:id="rId202" ref="B186"/>
    <hyperlink r:id="rId203" ref="B187"/>
    <hyperlink r:id="rId204" ref="B188"/>
    <hyperlink r:id="rId205" ref="B189"/>
    <hyperlink r:id="rId206" ref="B190"/>
    <hyperlink r:id="rId207" ref="B191"/>
    <hyperlink r:id="rId208" ref="B192"/>
    <hyperlink r:id="rId209" ref="B193"/>
    <hyperlink r:id="rId210" ref="B194"/>
    <hyperlink r:id="rId211" ref="B195"/>
    <hyperlink r:id="rId212" ref="B196"/>
    <hyperlink r:id="rId213" ref="B197"/>
    <hyperlink r:id="rId214" ref="AR197"/>
    <hyperlink r:id="rId215" ref="B198"/>
    <hyperlink r:id="rId216" ref="B199"/>
    <hyperlink r:id="rId217" ref="B200"/>
    <hyperlink r:id="rId218" ref="B201"/>
    <hyperlink r:id="rId219" ref="B202"/>
    <hyperlink r:id="rId220" ref="B203"/>
    <hyperlink r:id="rId221" ref="B204"/>
    <hyperlink r:id="rId222" ref="B205"/>
    <hyperlink r:id="rId223" ref="B206"/>
    <hyperlink r:id="rId224" ref="B207"/>
    <hyperlink r:id="rId225" ref="B208"/>
    <hyperlink r:id="rId226" ref="B209"/>
    <hyperlink r:id="rId227" ref="B210"/>
    <hyperlink r:id="rId228" ref="B211"/>
    <hyperlink r:id="rId229" ref="B212"/>
    <hyperlink r:id="rId230" ref="B213"/>
    <hyperlink r:id="rId231" ref="B214"/>
    <hyperlink r:id="rId232" ref="B215"/>
    <hyperlink r:id="rId233" ref="B216"/>
    <hyperlink r:id="rId234" ref="B217"/>
    <hyperlink r:id="rId235" ref="B218"/>
    <hyperlink r:id="rId236" ref="P218"/>
    <hyperlink r:id="rId237" ref="B219"/>
    <hyperlink r:id="rId238" ref="P219"/>
    <hyperlink r:id="rId239" ref="B220"/>
    <hyperlink r:id="rId240" ref="P220"/>
    <hyperlink r:id="rId241" ref="B221"/>
    <hyperlink r:id="rId242" ref="P221"/>
    <hyperlink r:id="rId243" ref="B222"/>
    <hyperlink r:id="rId244" ref="P222"/>
    <hyperlink r:id="rId245" ref="B223"/>
    <hyperlink r:id="rId246" ref="P223"/>
    <hyperlink r:id="rId247" ref="B224"/>
    <hyperlink r:id="rId248" ref="P224"/>
    <hyperlink r:id="rId249" ref="B225"/>
    <hyperlink r:id="rId250" ref="P225"/>
    <hyperlink r:id="rId251" ref="B226"/>
    <hyperlink r:id="rId252" ref="P226"/>
    <hyperlink r:id="rId253" ref="B227"/>
    <hyperlink r:id="rId254" ref="P227"/>
    <hyperlink r:id="rId255" ref="B228"/>
    <hyperlink r:id="rId256" ref="P228"/>
    <hyperlink r:id="rId257" ref="B229"/>
    <hyperlink r:id="rId258" ref="P229"/>
    <hyperlink r:id="rId259" ref="B230"/>
    <hyperlink r:id="rId260" ref="P230"/>
    <hyperlink r:id="rId261" ref="B231"/>
    <hyperlink r:id="rId262" ref="P231"/>
    <hyperlink r:id="rId263" ref="B232"/>
    <hyperlink r:id="rId264" ref="B233"/>
    <hyperlink r:id="rId265" ref="B234"/>
    <hyperlink r:id="rId266" ref="B235"/>
    <hyperlink r:id="rId267" ref="B236"/>
    <hyperlink r:id="rId268" ref="B237"/>
    <hyperlink r:id="rId269" ref="B238"/>
    <hyperlink r:id="rId270" ref="B239"/>
    <hyperlink r:id="rId271" ref="B240"/>
    <hyperlink r:id="rId272" ref="B241"/>
    <hyperlink r:id="rId273" ref="B242"/>
    <hyperlink r:id="rId274" ref="B243"/>
    <hyperlink r:id="rId275" ref="B244"/>
    <hyperlink r:id="rId276" ref="B245"/>
    <hyperlink r:id="rId277" ref="B246"/>
    <hyperlink r:id="rId278" ref="B247"/>
    <hyperlink r:id="rId279" ref="B248"/>
    <hyperlink r:id="rId280" ref="B249"/>
    <hyperlink r:id="rId281" ref="B250"/>
    <hyperlink r:id="rId282" ref="B251"/>
    <hyperlink r:id="rId283" ref="B252"/>
    <hyperlink r:id="rId284" ref="B253"/>
    <hyperlink r:id="rId285" ref="B254"/>
    <hyperlink r:id="rId286" ref="B255"/>
    <hyperlink r:id="rId287" ref="B256"/>
    <hyperlink r:id="rId288" ref="B257"/>
    <hyperlink r:id="rId289" ref="B258"/>
    <hyperlink r:id="rId290" ref="B259"/>
    <hyperlink r:id="rId291" ref="B260"/>
    <hyperlink r:id="rId292" ref="B261"/>
    <hyperlink r:id="rId293" ref="B262"/>
    <hyperlink r:id="rId294" ref="B263"/>
    <hyperlink r:id="rId295" ref="B264"/>
    <hyperlink r:id="rId296" ref="B265"/>
    <hyperlink r:id="rId297" ref="B266"/>
    <hyperlink r:id="rId298" ref="B267"/>
    <hyperlink r:id="rId299" ref="B268"/>
    <hyperlink r:id="rId300" ref="B269"/>
    <hyperlink r:id="rId301" ref="B270"/>
    <hyperlink r:id="rId302" ref="B271"/>
    <hyperlink r:id="rId303" ref="B272"/>
    <hyperlink r:id="rId304" ref="B273"/>
    <hyperlink r:id="rId305" ref="B274"/>
    <hyperlink r:id="rId306" ref="B275"/>
    <hyperlink r:id="rId307" ref="B276"/>
    <hyperlink r:id="rId308" ref="B277"/>
    <hyperlink r:id="rId309" ref="B278"/>
    <hyperlink r:id="rId310" ref="B279"/>
    <hyperlink r:id="rId311" ref="B280"/>
    <hyperlink r:id="rId312" ref="B281"/>
    <hyperlink r:id="rId313" ref="B282"/>
    <hyperlink r:id="rId314" ref="B283"/>
    <hyperlink r:id="rId315" ref="B284"/>
    <hyperlink r:id="rId316" ref="B285"/>
    <hyperlink r:id="rId317" ref="B286"/>
    <hyperlink r:id="rId318" ref="B287"/>
    <hyperlink r:id="rId319" ref="B288"/>
    <hyperlink r:id="rId320" ref="B289"/>
    <hyperlink r:id="rId321" ref="B290"/>
    <hyperlink r:id="rId322" ref="B291"/>
    <hyperlink r:id="rId323" ref="B292"/>
    <hyperlink r:id="rId324" ref="B293"/>
    <hyperlink r:id="rId325" ref="B294"/>
    <hyperlink r:id="rId326" ref="B295"/>
    <hyperlink r:id="rId327" ref="B296"/>
    <hyperlink r:id="rId328" ref="B297"/>
    <hyperlink r:id="rId329" ref="B298"/>
    <hyperlink r:id="rId330" ref="B299"/>
    <hyperlink r:id="rId331" ref="B300"/>
    <hyperlink r:id="rId332" ref="B301"/>
    <hyperlink r:id="rId333" ref="B302"/>
    <hyperlink r:id="rId334" ref="B303"/>
    <hyperlink r:id="rId335" ref="B304"/>
    <hyperlink r:id="rId336" ref="B305"/>
    <hyperlink r:id="rId337" ref="B306"/>
    <hyperlink r:id="rId338" ref="B307"/>
    <hyperlink r:id="rId339" ref="B308"/>
    <hyperlink r:id="rId340" ref="B309"/>
    <hyperlink r:id="rId341" ref="B310"/>
    <hyperlink r:id="rId342" ref="B311"/>
    <hyperlink r:id="rId343" ref="B312"/>
    <hyperlink r:id="rId344" ref="B313"/>
    <hyperlink r:id="rId345" ref="B314"/>
    <hyperlink r:id="rId346" ref="B315"/>
    <hyperlink r:id="rId347" ref="B316"/>
    <hyperlink r:id="rId348" ref="B317"/>
    <hyperlink r:id="rId349" ref="B318"/>
    <hyperlink r:id="rId350" ref="B319"/>
    <hyperlink r:id="rId351" ref="B320"/>
    <hyperlink r:id="rId352" ref="B321"/>
    <hyperlink r:id="rId353" ref="B322"/>
    <hyperlink r:id="rId354" ref="B323"/>
    <hyperlink r:id="rId355" ref="B324"/>
    <hyperlink r:id="rId356" ref="B325"/>
    <hyperlink r:id="rId357" ref="B326"/>
    <hyperlink r:id="rId358" ref="B327"/>
    <hyperlink r:id="rId359" ref="B328"/>
    <hyperlink r:id="rId360" ref="B329"/>
    <hyperlink r:id="rId361" ref="B330"/>
    <hyperlink r:id="rId362" ref="B331"/>
    <hyperlink r:id="rId363" ref="B332"/>
    <hyperlink r:id="rId364" ref="B333"/>
    <hyperlink r:id="rId365" ref="B334"/>
    <hyperlink r:id="rId366" ref="B335"/>
    <hyperlink r:id="rId367" ref="B336"/>
    <hyperlink r:id="rId368" ref="B337"/>
    <hyperlink r:id="rId369" ref="B338"/>
    <hyperlink r:id="rId370" ref="B339"/>
    <hyperlink r:id="rId371" ref="B340"/>
    <hyperlink r:id="rId372" ref="B341"/>
    <hyperlink r:id="rId373" ref="B342"/>
    <hyperlink r:id="rId374" ref="B343"/>
    <hyperlink r:id="rId375" ref="B344"/>
    <hyperlink r:id="rId376" ref="B345"/>
    <hyperlink r:id="rId377" ref="B346"/>
    <hyperlink r:id="rId378" ref="B347"/>
    <hyperlink r:id="rId379" ref="B348"/>
    <hyperlink r:id="rId380" ref="B349"/>
    <hyperlink r:id="rId381" ref="B350"/>
    <hyperlink r:id="rId382" ref="B351"/>
    <hyperlink r:id="rId383" ref="B352"/>
    <hyperlink r:id="rId384" ref="B353"/>
    <hyperlink r:id="rId385" ref="B354"/>
    <hyperlink r:id="rId386" ref="B355"/>
    <hyperlink r:id="rId387" ref="B356"/>
    <hyperlink r:id="rId388" ref="B357"/>
    <hyperlink r:id="rId389" ref="B358"/>
    <hyperlink r:id="rId390" ref="B359"/>
    <hyperlink r:id="rId391" ref="B360"/>
    <hyperlink r:id="rId392" ref="B361"/>
    <hyperlink r:id="rId393" ref="B362"/>
    <hyperlink r:id="rId394" ref="B363"/>
    <hyperlink r:id="rId395" ref="B364"/>
    <hyperlink r:id="rId396" ref="B365"/>
    <hyperlink r:id="rId397" ref="B366"/>
    <hyperlink r:id="rId398" ref="B367"/>
    <hyperlink r:id="rId399" ref="B368"/>
    <hyperlink r:id="rId400" ref="B369"/>
    <hyperlink r:id="rId401" ref="B370"/>
    <hyperlink r:id="rId402" ref="B371"/>
    <hyperlink r:id="rId403" ref="B372"/>
    <hyperlink r:id="rId404" ref="B373"/>
    <hyperlink r:id="rId405" ref="B374"/>
    <hyperlink r:id="rId406" ref="B375"/>
    <hyperlink r:id="rId407" ref="B376"/>
    <hyperlink r:id="rId408" ref="P376"/>
    <hyperlink r:id="rId409" ref="B377"/>
    <hyperlink r:id="rId410" ref="P377"/>
    <hyperlink r:id="rId411" ref="B378"/>
    <hyperlink r:id="rId412" ref="P378"/>
    <hyperlink r:id="rId413" ref="B379"/>
    <hyperlink r:id="rId414" ref="P379"/>
    <hyperlink r:id="rId415" ref="B380"/>
    <hyperlink r:id="rId416" ref="P380"/>
    <hyperlink r:id="rId417" ref="B381"/>
    <hyperlink r:id="rId418" ref="P381"/>
    <hyperlink r:id="rId419" ref="B382"/>
    <hyperlink r:id="rId420" ref="P382"/>
    <hyperlink r:id="rId421" ref="B383"/>
    <hyperlink r:id="rId422" ref="P383"/>
    <hyperlink r:id="rId423" ref="B384"/>
    <hyperlink r:id="rId424" ref="P384"/>
    <hyperlink r:id="rId425" ref="B385"/>
    <hyperlink r:id="rId426" ref="P385"/>
    <hyperlink r:id="rId427" ref="B386"/>
    <hyperlink r:id="rId428" ref="P386"/>
    <hyperlink r:id="rId429" ref="B387"/>
    <hyperlink r:id="rId430" ref="P387"/>
    <hyperlink r:id="rId431" ref="B388"/>
    <hyperlink r:id="rId432" ref="P388"/>
    <hyperlink r:id="rId433" ref="B389"/>
    <hyperlink r:id="rId434" ref="P389"/>
    <hyperlink r:id="rId435" ref="B390"/>
    <hyperlink r:id="rId436" ref="P390"/>
    <hyperlink r:id="rId437" ref="B391"/>
    <hyperlink r:id="rId438" ref="P391"/>
    <hyperlink r:id="rId439" ref="B392"/>
    <hyperlink r:id="rId440" ref="P392"/>
    <hyperlink r:id="rId441" ref="B393"/>
    <hyperlink r:id="rId442" ref="P393"/>
    <hyperlink r:id="rId443" ref="B394"/>
    <hyperlink r:id="rId444" ref="P394"/>
    <hyperlink r:id="rId445" ref="B395"/>
    <hyperlink r:id="rId446" ref="P395"/>
    <hyperlink r:id="rId447" ref="AR395"/>
    <hyperlink r:id="rId448" ref="B396"/>
    <hyperlink r:id="rId449" ref="P396"/>
    <hyperlink r:id="rId450" ref="B397"/>
    <hyperlink r:id="rId451" ref="P397"/>
    <hyperlink r:id="rId452" ref="B398"/>
    <hyperlink r:id="rId453" ref="P398"/>
    <hyperlink r:id="rId454" ref="B399"/>
    <hyperlink r:id="rId455" ref="P399"/>
    <hyperlink r:id="rId456" ref="B400"/>
    <hyperlink r:id="rId457" ref="P400"/>
    <hyperlink r:id="rId458" ref="B401"/>
    <hyperlink r:id="rId459" ref="P401"/>
    <hyperlink r:id="rId460" ref="B402"/>
    <hyperlink r:id="rId461" ref="P402"/>
    <hyperlink r:id="rId462" ref="B403"/>
    <hyperlink r:id="rId463" ref="P403"/>
    <hyperlink r:id="rId464" ref="B404"/>
    <hyperlink r:id="rId465" ref="B405"/>
    <hyperlink r:id="rId466" ref="B406"/>
    <hyperlink r:id="rId467" ref="B407"/>
    <hyperlink r:id="rId468" ref="B408"/>
    <hyperlink r:id="rId469" ref="B409"/>
    <hyperlink r:id="rId470" ref="B410"/>
    <hyperlink r:id="rId471" ref="B411"/>
    <hyperlink r:id="rId472" ref="B412"/>
    <hyperlink r:id="rId473" ref="B413"/>
    <hyperlink r:id="rId474" ref="B414"/>
    <hyperlink r:id="rId475" ref="B415"/>
    <hyperlink r:id="rId476" ref="B416"/>
    <hyperlink r:id="rId477" ref="B417"/>
    <hyperlink r:id="rId478" ref="B418"/>
    <hyperlink r:id="rId479" ref="B419"/>
    <hyperlink r:id="rId480" ref="B420"/>
    <hyperlink r:id="rId481" ref="B421"/>
    <hyperlink r:id="rId482" ref="B422"/>
    <hyperlink r:id="rId483" ref="B423"/>
    <hyperlink r:id="rId484" ref="B424"/>
    <hyperlink r:id="rId485" ref="B425"/>
    <hyperlink r:id="rId486" ref="B426"/>
    <hyperlink r:id="rId487" ref="B427"/>
    <hyperlink r:id="rId488" ref="B428"/>
    <hyperlink r:id="rId489" ref="B429"/>
    <hyperlink r:id="rId490" ref="B430"/>
    <hyperlink r:id="rId491" ref="B431"/>
    <hyperlink r:id="rId492" ref="B432"/>
    <hyperlink r:id="rId493" ref="B433"/>
    <hyperlink r:id="rId494" ref="B434"/>
    <hyperlink r:id="rId495" ref="B435"/>
    <hyperlink r:id="rId496" ref="B436"/>
    <hyperlink r:id="rId497" ref="B437"/>
    <hyperlink r:id="rId498" ref="B438"/>
    <hyperlink r:id="rId499" ref="AQ438"/>
    <hyperlink r:id="rId500" ref="B439"/>
    <hyperlink r:id="rId501" ref="B440"/>
    <hyperlink r:id="rId502" ref="B441"/>
    <hyperlink r:id="rId503" ref="B442"/>
    <hyperlink r:id="rId504" ref="B443"/>
    <hyperlink r:id="rId505" ref="B444"/>
    <hyperlink r:id="rId506" ref="B445"/>
    <hyperlink r:id="rId507" ref="B446"/>
    <hyperlink r:id="rId508" ref="B447"/>
    <hyperlink r:id="rId509" ref="B448"/>
    <hyperlink r:id="rId510" ref="P448"/>
    <hyperlink r:id="rId511" ref="B449"/>
    <hyperlink r:id="rId512" ref="P449"/>
    <hyperlink r:id="rId513" ref="B450"/>
    <hyperlink r:id="rId514" ref="P450"/>
    <hyperlink r:id="rId515" ref="B451"/>
    <hyperlink r:id="rId516" ref="P451"/>
    <hyperlink r:id="rId517" ref="B452"/>
    <hyperlink r:id="rId518" ref="P452"/>
    <hyperlink r:id="rId519" ref="B453"/>
    <hyperlink r:id="rId520" ref="P453"/>
    <hyperlink r:id="rId521" ref="B454"/>
    <hyperlink r:id="rId522" ref="P454"/>
    <hyperlink r:id="rId523" ref="B455"/>
    <hyperlink r:id="rId524" ref="P455"/>
    <hyperlink r:id="rId525" ref="B456"/>
    <hyperlink r:id="rId526" ref="P456"/>
    <hyperlink r:id="rId527" ref="B457"/>
    <hyperlink r:id="rId528" ref="P457"/>
    <hyperlink r:id="rId529" ref="B458"/>
    <hyperlink r:id="rId530" ref="P458"/>
    <hyperlink r:id="rId531" ref="B459"/>
    <hyperlink r:id="rId532" ref="P459"/>
    <hyperlink r:id="rId533" ref="B460"/>
    <hyperlink r:id="rId534" ref="P460"/>
    <hyperlink r:id="rId535" ref="B461"/>
    <hyperlink r:id="rId536" ref="P461"/>
    <hyperlink r:id="rId537" ref="B462"/>
    <hyperlink r:id="rId538" ref="P462"/>
    <hyperlink r:id="rId539" ref="B463"/>
    <hyperlink r:id="rId540" ref="P463"/>
    <hyperlink r:id="rId541" ref="B464"/>
    <hyperlink r:id="rId542" ref="P464"/>
    <hyperlink r:id="rId543" ref="B465"/>
    <hyperlink r:id="rId544" ref="P465"/>
    <hyperlink r:id="rId545" ref="B466"/>
    <hyperlink r:id="rId546" ref="P466"/>
    <hyperlink r:id="rId547" ref="B467"/>
    <hyperlink r:id="rId548" ref="P467"/>
    <hyperlink r:id="rId549" ref="B468"/>
    <hyperlink r:id="rId550" ref="P468"/>
    <hyperlink r:id="rId551" ref="B469"/>
    <hyperlink r:id="rId552" ref="P469"/>
    <hyperlink r:id="rId553" ref="B470"/>
    <hyperlink r:id="rId554" ref="P470"/>
    <hyperlink r:id="rId555" ref="B471"/>
    <hyperlink r:id="rId556" ref="P471"/>
    <hyperlink r:id="rId557" ref="B472"/>
    <hyperlink r:id="rId558" ref="P472"/>
    <hyperlink r:id="rId559" ref="B473"/>
    <hyperlink r:id="rId560" ref="P473"/>
    <hyperlink r:id="rId561" ref="B474"/>
    <hyperlink r:id="rId562" ref="P474"/>
    <hyperlink r:id="rId563" ref="B475"/>
    <hyperlink r:id="rId564" ref="P475"/>
    <hyperlink r:id="rId565" ref="B476"/>
    <hyperlink r:id="rId566" ref="P476"/>
    <hyperlink r:id="rId567" ref="B477"/>
    <hyperlink r:id="rId568" ref="P477"/>
    <hyperlink r:id="rId569" ref="B478"/>
    <hyperlink r:id="rId570" ref="P478"/>
    <hyperlink r:id="rId571" ref="B479"/>
    <hyperlink r:id="rId572" ref="P479"/>
    <hyperlink r:id="rId573" ref="B480"/>
    <hyperlink r:id="rId574" ref="P480"/>
    <hyperlink r:id="rId575" ref="B481"/>
    <hyperlink r:id="rId576" ref="P481"/>
    <hyperlink r:id="rId577" ref="B482"/>
    <hyperlink r:id="rId578" ref="P482"/>
    <hyperlink r:id="rId579" ref="B483"/>
    <hyperlink r:id="rId580" ref="P483"/>
    <hyperlink r:id="rId581" ref="B484"/>
    <hyperlink r:id="rId582" ref="P484"/>
    <hyperlink r:id="rId583" ref="B485"/>
    <hyperlink r:id="rId584" ref="P485"/>
    <hyperlink r:id="rId585" ref="B486"/>
    <hyperlink r:id="rId586" ref="P486"/>
    <hyperlink r:id="rId587" ref="B487"/>
    <hyperlink r:id="rId588" ref="P487"/>
    <hyperlink r:id="rId589" ref="B488"/>
    <hyperlink r:id="rId590" ref="P488"/>
    <hyperlink r:id="rId591" ref="B489"/>
    <hyperlink r:id="rId592" ref="P489"/>
    <hyperlink r:id="rId593" ref="B490"/>
    <hyperlink r:id="rId594" ref="P490"/>
    <hyperlink r:id="rId595" ref="B491"/>
    <hyperlink r:id="rId596" ref="P491"/>
    <hyperlink r:id="rId597" ref="B492"/>
    <hyperlink r:id="rId598" ref="P492"/>
    <hyperlink r:id="rId599" ref="B493"/>
    <hyperlink r:id="rId600" ref="P493"/>
    <hyperlink r:id="rId601" ref="B494"/>
    <hyperlink r:id="rId602" ref="P494"/>
    <hyperlink r:id="rId603" ref="B495"/>
    <hyperlink r:id="rId604" ref="P495"/>
    <hyperlink r:id="rId605" ref="B496"/>
    <hyperlink r:id="rId606" ref="P496"/>
    <hyperlink r:id="rId607" ref="B497"/>
    <hyperlink r:id="rId608" ref="P497"/>
    <hyperlink r:id="rId609" ref="B498"/>
    <hyperlink r:id="rId610" ref="P498"/>
    <hyperlink r:id="rId611" ref="B499"/>
    <hyperlink r:id="rId612" ref="P499"/>
    <hyperlink r:id="rId613" ref="B500"/>
    <hyperlink r:id="rId614" ref="P500"/>
    <hyperlink r:id="rId615" ref="B501"/>
    <hyperlink r:id="rId616" ref="P501"/>
    <hyperlink r:id="rId617" ref="B502"/>
    <hyperlink r:id="rId618" ref="P502"/>
    <hyperlink r:id="rId619" ref="B503"/>
    <hyperlink r:id="rId620" ref="P503"/>
    <hyperlink r:id="rId621" ref="B504"/>
    <hyperlink r:id="rId622" ref="P504"/>
    <hyperlink r:id="rId623" ref="B505"/>
    <hyperlink r:id="rId624" ref="P505"/>
    <hyperlink r:id="rId625" ref="B506"/>
    <hyperlink r:id="rId626" ref="P506"/>
    <hyperlink r:id="rId627" ref="B507"/>
    <hyperlink r:id="rId628" ref="P507"/>
    <hyperlink r:id="rId629" ref="B508"/>
    <hyperlink r:id="rId630" ref="P508"/>
    <hyperlink r:id="rId631" ref="B509"/>
    <hyperlink r:id="rId632" ref="P509"/>
    <hyperlink r:id="rId633" ref="B510"/>
    <hyperlink r:id="rId634" ref="P510"/>
    <hyperlink r:id="rId635" ref="B511"/>
    <hyperlink r:id="rId636" ref="P511"/>
    <hyperlink r:id="rId637" ref="B512"/>
    <hyperlink r:id="rId638" ref="P512"/>
    <hyperlink r:id="rId639" ref="B513"/>
    <hyperlink r:id="rId640" ref="P513"/>
    <hyperlink r:id="rId641" ref="B514"/>
    <hyperlink r:id="rId642" ref="P514"/>
    <hyperlink r:id="rId643" ref="B515"/>
    <hyperlink r:id="rId644" ref="P515"/>
    <hyperlink r:id="rId645" ref="B516"/>
    <hyperlink r:id="rId646" ref="P516"/>
    <hyperlink r:id="rId647" ref="AR516"/>
    <hyperlink r:id="rId648" ref="B517"/>
    <hyperlink r:id="rId649" ref="P517"/>
    <hyperlink r:id="rId650" ref="B518"/>
    <hyperlink r:id="rId651" ref="P518"/>
    <hyperlink r:id="rId652" ref="B519"/>
    <hyperlink r:id="rId653" ref="P519"/>
    <hyperlink r:id="rId654" ref="B520"/>
    <hyperlink r:id="rId655" ref="P520"/>
    <hyperlink r:id="rId656" ref="B521"/>
    <hyperlink r:id="rId657" ref="P521"/>
    <hyperlink r:id="rId658" ref="B522"/>
    <hyperlink r:id="rId659" ref="P522"/>
    <hyperlink r:id="rId660" ref="B523"/>
    <hyperlink r:id="rId661" ref="P523"/>
    <hyperlink r:id="rId662" ref="B524"/>
    <hyperlink r:id="rId663" ref="P524"/>
    <hyperlink r:id="rId664" ref="B525"/>
    <hyperlink r:id="rId665" ref="P525"/>
    <hyperlink r:id="rId666" ref="B526"/>
    <hyperlink r:id="rId667" ref="P526"/>
    <hyperlink r:id="rId668" ref="B527"/>
    <hyperlink r:id="rId669" ref="P527"/>
    <hyperlink r:id="rId670" ref="B528"/>
    <hyperlink r:id="rId671" ref="P528"/>
    <hyperlink r:id="rId672" ref="B529"/>
    <hyperlink r:id="rId673" ref="P529"/>
    <hyperlink r:id="rId674" ref="B530"/>
    <hyperlink r:id="rId675" ref="P530"/>
    <hyperlink r:id="rId676" ref="B531"/>
    <hyperlink r:id="rId677" ref="P531"/>
    <hyperlink r:id="rId678" ref="B532"/>
    <hyperlink r:id="rId679" ref="P532"/>
    <hyperlink r:id="rId680" ref="B533"/>
    <hyperlink r:id="rId681" ref="P533"/>
    <hyperlink r:id="rId682" ref="B534"/>
    <hyperlink r:id="rId683" ref="P534"/>
    <hyperlink r:id="rId684" ref="B535"/>
    <hyperlink r:id="rId685" ref="B536"/>
    <hyperlink r:id="rId686" ref="P536"/>
    <hyperlink r:id="rId687" ref="B537"/>
    <hyperlink r:id="rId688" ref="P537"/>
    <hyperlink r:id="rId689" ref="B538"/>
    <hyperlink r:id="rId690" ref="P538"/>
    <hyperlink r:id="rId691" ref="B539"/>
    <hyperlink r:id="rId692" ref="P539"/>
    <hyperlink r:id="rId693" ref="B540"/>
    <hyperlink r:id="rId694" ref="P540"/>
    <hyperlink r:id="rId695" ref="B541"/>
    <hyperlink r:id="rId696" ref="P541"/>
    <hyperlink r:id="rId697" ref="B542"/>
    <hyperlink r:id="rId698" ref="P542"/>
    <hyperlink r:id="rId699" ref="B543"/>
    <hyperlink r:id="rId700" ref="P543"/>
    <hyperlink r:id="rId701" ref="B544"/>
    <hyperlink r:id="rId702" ref="P544"/>
    <hyperlink r:id="rId703" ref="B545"/>
    <hyperlink r:id="rId704" ref="P545"/>
    <hyperlink r:id="rId705" ref="B546"/>
    <hyperlink r:id="rId706" ref="P546"/>
    <hyperlink r:id="rId707" ref="B547"/>
    <hyperlink r:id="rId708" ref="P547"/>
    <hyperlink r:id="rId709" ref="B548"/>
    <hyperlink r:id="rId710" ref="P548"/>
    <hyperlink r:id="rId711" ref="B549"/>
    <hyperlink r:id="rId712" ref="B550"/>
    <hyperlink r:id="rId713" ref="B551"/>
    <hyperlink r:id="rId714" ref="B552"/>
    <hyperlink r:id="rId715" ref="B553"/>
    <hyperlink r:id="rId716" ref="B554"/>
  </hyperlinks>
  <drawing r:id="rId717"/>
  <legacyDrawing r:id="rId718"/>
  <tableParts count="1">
    <tablePart r:id="rId7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4.75"/>
    <col customWidth="1" min="3" max="4" width="18.0"/>
    <col customWidth="1" min="5" max="5" width="4.13"/>
    <col customWidth="1" min="6" max="6" width="28.75"/>
    <col customWidth="1" min="7" max="10" width="16.63"/>
  </cols>
  <sheetData>
    <row r="1">
      <c r="B1" s="299" t="s">
        <v>2872</v>
      </c>
      <c r="C1" s="299" t="s">
        <v>2873</v>
      </c>
      <c r="D1" s="299" t="s">
        <v>2874</v>
      </c>
    </row>
    <row r="2">
      <c r="B2" s="300" t="s">
        <v>2875</v>
      </c>
      <c r="C2" s="301" t="s">
        <v>1626</v>
      </c>
      <c r="D2" s="301" t="s">
        <v>42</v>
      </c>
      <c r="E2" s="302"/>
      <c r="F2" s="302"/>
      <c r="G2" s="302"/>
      <c r="H2" s="302"/>
      <c r="I2" s="302"/>
      <c r="J2" s="302"/>
    </row>
    <row r="3">
      <c r="B3" s="300" t="s">
        <v>2876</v>
      </c>
      <c r="C3" s="301" t="s">
        <v>2877</v>
      </c>
      <c r="D3" s="301" t="s">
        <v>42</v>
      </c>
      <c r="E3" s="302"/>
      <c r="F3" s="302" t="s">
        <v>2878</v>
      </c>
      <c r="G3" s="302"/>
      <c r="H3" s="302"/>
      <c r="I3" s="302"/>
      <c r="J3" s="302"/>
    </row>
    <row r="4">
      <c r="B4" s="300" t="s">
        <v>2879</v>
      </c>
      <c r="C4" s="301" t="s">
        <v>1062</v>
      </c>
      <c r="D4" s="301" t="s">
        <v>42</v>
      </c>
      <c r="E4" s="302"/>
      <c r="F4" s="302" t="s">
        <v>2880</v>
      </c>
      <c r="G4" s="302"/>
      <c r="H4" s="302"/>
      <c r="I4" s="302"/>
      <c r="J4" s="302"/>
    </row>
    <row r="5">
      <c r="B5" s="300" t="s">
        <v>2881</v>
      </c>
      <c r="C5" s="301" t="s">
        <v>2882</v>
      </c>
      <c r="D5" s="301" t="s">
        <v>42</v>
      </c>
      <c r="E5" s="302"/>
      <c r="F5" s="302" t="s">
        <v>2883</v>
      </c>
      <c r="G5" s="302"/>
      <c r="H5" s="302"/>
      <c r="I5" s="302"/>
      <c r="J5" s="302"/>
    </row>
    <row r="6">
      <c r="B6" s="300" t="s">
        <v>2884</v>
      </c>
      <c r="C6" s="301" t="s">
        <v>241</v>
      </c>
      <c r="D6" s="301" t="s">
        <v>42</v>
      </c>
      <c r="E6" s="302"/>
      <c r="F6" s="302" t="s">
        <v>2885</v>
      </c>
      <c r="G6" s="302"/>
      <c r="H6" s="302"/>
      <c r="I6" s="302"/>
      <c r="J6" s="302"/>
    </row>
    <row r="7">
      <c r="B7" s="300" t="s">
        <v>2886</v>
      </c>
      <c r="C7" s="301" t="s">
        <v>279</v>
      </c>
      <c r="D7" s="301" t="s">
        <v>42</v>
      </c>
      <c r="E7" s="302"/>
      <c r="F7" s="302" t="s">
        <v>2887</v>
      </c>
      <c r="G7" s="302"/>
      <c r="H7" s="302"/>
      <c r="I7" s="302"/>
      <c r="J7" s="302"/>
    </row>
    <row r="8">
      <c r="B8" s="300" t="s">
        <v>2888</v>
      </c>
      <c r="C8" s="301" t="s">
        <v>2889</v>
      </c>
      <c r="D8" s="301" t="s">
        <v>42</v>
      </c>
      <c r="E8" s="302"/>
      <c r="F8" s="302" t="s">
        <v>2890</v>
      </c>
      <c r="G8" s="302"/>
      <c r="H8" s="302"/>
      <c r="I8" s="302"/>
      <c r="J8" s="302"/>
    </row>
    <row r="9">
      <c r="B9" s="300" t="s">
        <v>2891</v>
      </c>
      <c r="C9" s="301" t="s">
        <v>2892</v>
      </c>
      <c r="D9" s="301" t="s">
        <v>42</v>
      </c>
      <c r="E9" s="302"/>
      <c r="F9" s="302" t="s">
        <v>2893</v>
      </c>
      <c r="G9" s="302"/>
      <c r="H9" s="302"/>
      <c r="I9" s="302"/>
      <c r="J9" s="302"/>
    </row>
    <row r="10">
      <c r="B10" s="300" t="s">
        <v>2894</v>
      </c>
      <c r="C10" s="301" t="s">
        <v>2895</v>
      </c>
      <c r="D10" s="301" t="s">
        <v>42</v>
      </c>
      <c r="E10" s="302"/>
      <c r="F10" s="302" t="s">
        <v>2896</v>
      </c>
      <c r="G10" s="302"/>
      <c r="H10" s="302"/>
      <c r="I10" s="302"/>
      <c r="J10" s="302"/>
    </row>
    <row r="11">
      <c r="B11" s="300" t="s">
        <v>2897</v>
      </c>
      <c r="C11" s="301" t="s">
        <v>674</v>
      </c>
      <c r="D11" s="301" t="s">
        <v>42</v>
      </c>
      <c r="E11" s="302"/>
      <c r="F11" s="302" t="s">
        <v>2898</v>
      </c>
      <c r="G11" s="302"/>
      <c r="H11" s="302"/>
      <c r="I11" s="302"/>
      <c r="J11" s="302"/>
    </row>
    <row r="12">
      <c r="B12" s="300" t="s">
        <v>2899</v>
      </c>
      <c r="C12" s="301" t="s">
        <v>2308</v>
      </c>
      <c r="D12" s="301" t="s">
        <v>42</v>
      </c>
      <c r="E12" s="302"/>
      <c r="F12" s="302" t="s">
        <v>2900</v>
      </c>
      <c r="G12" s="302"/>
      <c r="H12" s="302"/>
      <c r="I12" s="302"/>
      <c r="J12" s="302"/>
    </row>
    <row r="13">
      <c r="B13" s="300" t="s">
        <v>2901</v>
      </c>
      <c r="C13" s="301" t="s">
        <v>2902</v>
      </c>
      <c r="D13" s="301" t="s">
        <v>42</v>
      </c>
      <c r="E13" s="302"/>
      <c r="F13" s="302" t="s">
        <v>2903</v>
      </c>
      <c r="G13" s="302"/>
      <c r="H13" s="302"/>
      <c r="I13" s="302"/>
      <c r="J13" s="302"/>
    </row>
    <row r="14">
      <c r="B14" s="300" t="s">
        <v>2904</v>
      </c>
      <c r="C14" s="301" t="s">
        <v>634</v>
      </c>
      <c r="D14" s="301" t="s">
        <v>42</v>
      </c>
      <c r="E14" s="302"/>
      <c r="F14" s="302" t="s">
        <v>2905</v>
      </c>
      <c r="G14" s="302"/>
      <c r="H14" s="302"/>
      <c r="I14" s="302"/>
      <c r="J14" s="302"/>
    </row>
    <row r="15">
      <c r="B15" s="300" t="s">
        <v>2906</v>
      </c>
      <c r="C15" s="301" t="s">
        <v>2907</v>
      </c>
      <c r="D15" s="301" t="s">
        <v>42</v>
      </c>
      <c r="E15" s="302"/>
      <c r="F15" s="302" t="s">
        <v>2908</v>
      </c>
      <c r="G15" s="302"/>
      <c r="H15" s="302"/>
      <c r="I15" s="302"/>
      <c r="J15" s="302"/>
    </row>
    <row r="16">
      <c r="B16" s="300" t="s">
        <v>2909</v>
      </c>
      <c r="C16" s="301" t="s">
        <v>2910</v>
      </c>
      <c r="D16" s="301" t="s">
        <v>42</v>
      </c>
      <c r="E16" s="302"/>
      <c r="F16" s="302" t="s">
        <v>2911</v>
      </c>
      <c r="G16" s="302"/>
      <c r="H16" s="302"/>
      <c r="I16" s="302"/>
      <c r="J16" s="302"/>
    </row>
    <row r="17">
      <c r="B17" s="300" t="s">
        <v>2912</v>
      </c>
      <c r="C17" s="301" t="s">
        <v>2913</v>
      </c>
      <c r="D17" s="301" t="s">
        <v>42</v>
      </c>
      <c r="E17" s="302"/>
      <c r="F17" s="302" t="s">
        <v>2914</v>
      </c>
      <c r="G17" s="302"/>
      <c r="H17" s="302"/>
      <c r="I17" s="302"/>
      <c r="J17" s="302"/>
    </row>
    <row r="18">
      <c r="B18" s="300" t="s">
        <v>2915</v>
      </c>
      <c r="C18" s="301" t="s">
        <v>2255</v>
      </c>
      <c r="D18" s="301" t="s">
        <v>42</v>
      </c>
      <c r="E18" s="302"/>
      <c r="F18" s="302" t="s">
        <v>2916</v>
      </c>
      <c r="G18" s="302"/>
      <c r="H18" s="302"/>
      <c r="I18" s="302"/>
      <c r="J18" s="302"/>
    </row>
    <row r="19">
      <c r="B19" s="300" t="s">
        <v>2917</v>
      </c>
      <c r="C19" s="301" t="s">
        <v>2918</v>
      </c>
      <c r="D19" s="301" t="s">
        <v>42</v>
      </c>
      <c r="E19" s="302"/>
      <c r="G19" s="302"/>
      <c r="H19" s="302"/>
      <c r="I19" s="302"/>
      <c r="J19" s="302"/>
    </row>
    <row r="20">
      <c r="B20" s="300" t="s">
        <v>2919</v>
      </c>
      <c r="C20" s="301" t="s">
        <v>2920</v>
      </c>
      <c r="D20" s="301" t="s">
        <v>42</v>
      </c>
      <c r="E20" s="302"/>
      <c r="G20" s="302"/>
      <c r="H20" s="302"/>
      <c r="I20" s="302"/>
      <c r="J20" s="302"/>
    </row>
    <row r="21">
      <c r="B21" s="300" t="s">
        <v>2921</v>
      </c>
      <c r="C21" s="301" t="s">
        <v>529</v>
      </c>
      <c r="D21" s="301" t="s">
        <v>42</v>
      </c>
      <c r="E21" s="302"/>
      <c r="G21" s="302"/>
      <c r="H21" s="302"/>
      <c r="I21" s="302"/>
      <c r="J21" s="302"/>
    </row>
    <row r="22">
      <c r="B22" s="300" t="s">
        <v>2922</v>
      </c>
      <c r="C22" s="301" t="s">
        <v>2244</v>
      </c>
      <c r="D22" s="301" t="s">
        <v>42</v>
      </c>
      <c r="E22" s="302"/>
      <c r="G22" s="302"/>
      <c r="H22" s="302"/>
      <c r="I22" s="302"/>
      <c r="J22" s="302"/>
    </row>
    <row r="23">
      <c r="B23" s="300" t="s">
        <v>2923</v>
      </c>
      <c r="C23" s="301" t="s">
        <v>1235</v>
      </c>
      <c r="D23" s="301" t="s">
        <v>42</v>
      </c>
      <c r="E23" s="302"/>
      <c r="G23" s="302"/>
      <c r="H23" s="302"/>
      <c r="I23" s="302"/>
      <c r="J23" s="302"/>
    </row>
    <row r="24">
      <c r="B24" s="300" t="s">
        <v>2924</v>
      </c>
      <c r="C24" s="301" t="s">
        <v>2020</v>
      </c>
      <c r="D24" s="301" t="s">
        <v>42</v>
      </c>
      <c r="E24" s="302"/>
      <c r="F24" s="302"/>
      <c r="G24" s="302"/>
      <c r="H24" s="302"/>
      <c r="I24" s="302"/>
      <c r="J24" s="302"/>
    </row>
    <row r="25">
      <c r="B25" s="300" t="s">
        <v>2925</v>
      </c>
      <c r="C25" s="301" t="s">
        <v>2059</v>
      </c>
      <c r="D25" s="301" t="s">
        <v>42</v>
      </c>
      <c r="E25" s="302"/>
      <c r="F25" s="302"/>
      <c r="G25" s="302"/>
      <c r="H25" s="302"/>
      <c r="I25" s="302"/>
      <c r="J25" s="302"/>
    </row>
    <row r="26">
      <c r="B26" s="300" t="s">
        <v>2926</v>
      </c>
      <c r="C26" s="301" t="s">
        <v>2611</v>
      </c>
      <c r="D26" s="301" t="s">
        <v>42</v>
      </c>
      <c r="E26" s="302"/>
      <c r="F26" s="302"/>
      <c r="G26" s="302"/>
      <c r="H26" s="302"/>
      <c r="I26" s="302"/>
      <c r="J26" s="302"/>
    </row>
    <row r="27">
      <c r="B27" s="300" t="s">
        <v>2927</v>
      </c>
      <c r="C27" s="301" t="s">
        <v>1292</v>
      </c>
      <c r="D27" s="301" t="s">
        <v>42</v>
      </c>
      <c r="E27" s="302"/>
      <c r="F27" s="302"/>
      <c r="G27" s="302"/>
      <c r="H27" s="302"/>
      <c r="I27" s="302"/>
      <c r="J27" s="302"/>
    </row>
    <row r="28">
      <c r="B28" s="300" t="s">
        <v>2928</v>
      </c>
      <c r="C28" s="301" t="s">
        <v>2929</v>
      </c>
      <c r="D28" s="301" t="s">
        <v>42</v>
      </c>
      <c r="E28" s="302"/>
      <c r="F28" s="302"/>
      <c r="G28" s="302"/>
      <c r="H28" s="302"/>
      <c r="I28" s="302"/>
      <c r="J28" s="302"/>
    </row>
    <row r="29">
      <c r="B29" s="300" t="s">
        <v>2930</v>
      </c>
      <c r="C29" s="301" t="s">
        <v>754</v>
      </c>
      <c r="D29" s="301" t="s">
        <v>42</v>
      </c>
      <c r="E29" s="302"/>
      <c r="F29" s="302"/>
      <c r="G29" s="302"/>
      <c r="H29" s="302"/>
      <c r="I29" s="302"/>
      <c r="J29" s="302"/>
    </row>
    <row r="30">
      <c r="B30" s="300" t="s">
        <v>2931</v>
      </c>
      <c r="C30" s="301" t="s">
        <v>661</v>
      </c>
      <c r="D30" s="301" t="s">
        <v>42</v>
      </c>
      <c r="E30" s="302"/>
      <c r="F30" s="302"/>
      <c r="G30" s="302"/>
      <c r="H30" s="302"/>
      <c r="I30" s="302"/>
      <c r="J30" s="302"/>
    </row>
    <row r="31">
      <c r="B31" s="300" t="s">
        <v>2932</v>
      </c>
      <c r="C31" s="301" t="s">
        <v>555</v>
      </c>
      <c r="D31" s="301" t="s">
        <v>42</v>
      </c>
      <c r="E31" s="302"/>
      <c r="F31" s="302"/>
      <c r="G31" s="302"/>
      <c r="H31" s="302"/>
      <c r="I31" s="302"/>
      <c r="J31" s="302"/>
    </row>
    <row r="32">
      <c r="B32" s="300" t="s">
        <v>2933</v>
      </c>
      <c r="C32" s="301" t="s">
        <v>1575</v>
      </c>
      <c r="D32" s="301" t="s">
        <v>42</v>
      </c>
      <c r="E32" s="302"/>
      <c r="F32" s="302"/>
      <c r="G32" s="302"/>
      <c r="H32" s="302"/>
      <c r="I32" s="302"/>
      <c r="J32" s="302"/>
    </row>
    <row r="33">
      <c r="B33" s="300" t="s">
        <v>2934</v>
      </c>
      <c r="C33" s="301" t="s">
        <v>2150</v>
      </c>
      <c r="D33" s="301" t="s">
        <v>42</v>
      </c>
      <c r="E33" s="302"/>
      <c r="F33" s="302"/>
      <c r="G33" s="302"/>
      <c r="H33" s="302"/>
      <c r="I33" s="302"/>
      <c r="J33" s="302"/>
    </row>
    <row r="34">
      <c r="B34" s="300" t="s">
        <v>2935</v>
      </c>
      <c r="C34" s="301" t="s">
        <v>1929</v>
      </c>
      <c r="D34" s="301" t="s">
        <v>42</v>
      </c>
      <c r="E34" s="302"/>
      <c r="F34" s="302"/>
      <c r="G34" s="302"/>
      <c r="H34" s="302"/>
      <c r="I34" s="302"/>
      <c r="J34" s="302"/>
    </row>
    <row r="35">
      <c r="B35" s="300" t="s">
        <v>2936</v>
      </c>
      <c r="C35" s="301" t="s">
        <v>2937</v>
      </c>
      <c r="D35" s="301" t="s">
        <v>42</v>
      </c>
      <c r="E35" s="302"/>
      <c r="F35" s="302"/>
      <c r="G35" s="302"/>
      <c r="H35" s="302"/>
      <c r="I35" s="302"/>
      <c r="J35" s="302"/>
    </row>
    <row r="36">
      <c r="B36" s="300" t="s">
        <v>2938</v>
      </c>
      <c r="C36" s="301" t="s">
        <v>2939</v>
      </c>
      <c r="D36" s="301" t="s">
        <v>42</v>
      </c>
      <c r="E36" s="302"/>
      <c r="F36" s="302"/>
      <c r="G36" s="302"/>
      <c r="H36" s="302"/>
      <c r="I36" s="302"/>
      <c r="J36" s="302"/>
    </row>
    <row r="37">
      <c r="B37" s="300" t="s">
        <v>2940</v>
      </c>
      <c r="C37" s="301" t="s">
        <v>2941</v>
      </c>
      <c r="D37" s="301" t="s">
        <v>42</v>
      </c>
      <c r="E37" s="302"/>
      <c r="F37" s="302"/>
      <c r="G37" s="302"/>
      <c r="H37" s="302"/>
      <c r="I37" s="302"/>
      <c r="J37" s="302"/>
    </row>
    <row r="38">
      <c r="B38" s="300" t="s">
        <v>2942</v>
      </c>
      <c r="C38" s="301" t="s">
        <v>1349</v>
      </c>
      <c r="D38" s="301" t="s">
        <v>42</v>
      </c>
      <c r="E38" s="302"/>
      <c r="F38" s="302"/>
      <c r="G38" s="302"/>
      <c r="H38" s="302"/>
      <c r="I38" s="302"/>
      <c r="J38" s="302"/>
    </row>
    <row r="39">
      <c r="B39" s="300" t="s">
        <v>2943</v>
      </c>
      <c r="C39" s="301" t="s">
        <v>2944</v>
      </c>
      <c r="D39" s="301" t="s">
        <v>41</v>
      </c>
      <c r="E39" s="302"/>
      <c r="F39" s="302"/>
      <c r="G39" s="302"/>
      <c r="H39" s="302"/>
      <c r="I39" s="302"/>
      <c r="J39" s="302"/>
    </row>
    <row r="40">
      <c r="B40" s="300" t="s">
        <v>2945</v>
      </c>
      <c r="C40" s="301" t="s">
        <v>207</v>
      </c>
      <c r="D40" s="301" t="s">
        <v>41</v>
      </c>
      <c r="E40" s="302"/>
      <c r="F40" s="302"/>
      <c r="G40" s="302"/>
      <c r="H40" s="302"/>
      <c r="I40" s="302"/>
      <c r="J40" s="302"/>
    </row>
    <row r="41">
      <c r="B41" s="300" t="s">
        <v>2946</v>
      </c>
      <c r="C41" s="301" t="s">
        <v>2427</v>
      </c>
      <c r="D41" s="301" t="s">
        <v>41</v>
      </c>
      <c r="E41" s="302"/>
      <c r="F41" s="302"/>
      <c r="G41" s="302"/>
      <c r="H41" s="302"/>
      <c r="I41" s="302"/>
      <c r="J41" s="302"/>
    </row>
    <row r="42">
      <c r="B42" s="300" t="s">
        <v>2947</v>
      </c>
      <c r="C42" s="301" t="s">
        <v>2948</v>
      </c>
      <c r="D42" s="301" t="s">
        <v>41</v>
      </c>
      <c r="E42" s="302"/>
      <c r="F42" s="302"/>
      <c r="G42" s="302"/>
      <c r="H42" s="302"/>
      <c r="I42" s="302"/>
      <c r="J42" s="302"/>
    </row>
    <row r="43">
      <c r="B43" s="300" t="s">
        <v>2949</v>
      </c>
      <c r="C43" s="301" t="s">
        <v>2380</v>
      </c>
      <c r="D43" s="301" t="s">
        <v>41</v>
      </c>
      <c r="E43" s="302"/>
      <c r="F43" s="302"/>
      <c r="G43" s="302"/>
      <c r="H43" s="302"/>
      <c r="I43" s="302"/>
      <c r="J43" s="302"/>
    </row>
    <row r="44">
      <c r="B44" s="300" t="s">
        <v>2950</v>
      </c>
      <c r="C44" s="301" t="s">
        <v>2525</v>
      </c>
      <c r="D44" s="301" t="s">
        <v>41</v>
      </c>
      <c r="E44" s="302"/>
      <c r="F44" s="302"/>
      <c r="G44" s="302"/>
      <c r="H44" s="302"/>
      <c r="I44" s="302"/>
      <c r="J44" s="302"/>
    </row>
    <row r="45">
      <c r="B45" s="300" t="s">
        <v>2951</v>
      </c>
      <c r="C45" s="301" t="s">
        <v>1658</v>
      </c>
      <c r="D45" s="301" t="s">
        <v>41</v>
      </c>
      <c r="E45" s="302"/>
      <c r="F45" s="302"/>
      <c r="G45" s="302"/>
      <c r="H45" s="302"/>
      <c r="I45" s="302"/>
      <c r="J45" s="302"/>
    </row>
    <row r="46">
      <c r="B46" s="300" t="s">
        <v>2952</v>
      </c>
      <c r="C46" s="301" t="s">
        <v>1017</v>
      </c>
      <c r="D46" s="301" t="s">
        <v>41</v>
      </c>
      <c r="E46" s="302"/>
      <c r="F46" s="302"/>
      <c r="G46" s="302"/>
      <c r="H46" s="302"/>
      <c r="I46" s="302"/>
      <c r="J46" s="302"/>
    </row>
    <row r="47">
      <c r="B47" s="300" t="s">
        <v>2953</v>
      </c>
      <c r="C47" s="301" t="s">
        <v>506</v>
      </c>
      <c r="D47" s="301" t="s">
        <v>41</v>
      </c>
      <c r="E47" s="302"/>
      <c r="F47" s="302"/>
      <c r="G47" s="302"/>
      <c r="H47" s="302"/>
      <c r="I47" s="302"/>
      <c r="J47" s="302"/>
    </row>
    <row r="48">
      <c r="B48" s="300" t="s">
        <v>2954</v>
      </c>
      <c r="C48" s="301" t="s">
        <v>713</v>
      </c>
      <c r="D48" s="301" t="s">
        <v>41</v>
      </c>
      <c r="E48" s="302"/>
      <c r="F48" s="302"/>
      <c r="G48" s="302"/>
      <c r="H48" s="302"/>
      <c r="I48" s="302"/>
      <c r="J48" s="302"/>
    </row>
    <row r="49">
      <c r="B49" s="300" t="s">
        <v>2955</v>
      </c>
      <c r="C49" s="301" t="s">
        <v>1443</v>
      </c>
      <c r="D49" s="301" t="s">
        <v>41</v>
      </c>
      <c r="E49" s="302"/>
      <c r="F49" s="302"/>
      <c r="G49" s="302"/>
      <c r="H49" s="302"/>
      <c r="I49" s="302"/>
      <c r="J49" s="302"/>
    </row>
    <row r="50">
      <c r="B50" s="300" t="s">
        <v>2956</v>
      </c>
      <c r="C50" s="301" t="s">
        <v>2957</v>
      </c>
      <c r="D50" s="301" t="s">
        <v>41</v>
      </c>
      <c r="E50" s="302"/>
      <c r="F50" s="302"/>
      <c r="G50" s="302"/>
      <c r="H50" s="302"/>
      <c r="I50" s="302"/>
      <c r="J50" s="302"/>
    </row>
    <row r="51">
      <c r="B51" s="300" t="s">
        <v>2958</v>
      </c>
      <c r="C51" s="301" t="s">
        <v>1891</v>
      </c>
      <c r="D51" s="301" t="s">
        <v>41</v>
      </c>
      <c r="E51" s="302"/>
      <c r="F51" s="302"/>
      <c r="G51" s="302"/>
      <c r="H51" s="302"/>
      <c r="I51" s="302"/>
      <c r="J51" s="302"/>
    </row>
    <row r="52">
      <c r="B52" s="300" t="s">
        <v>2959</v>
      </c>
      <c r="C52" s="301" t="s">
        <v>544</v>
      </c>
      <c r="D52" s="301" t="s">
        <v>41</v>
      </c>
      <c r="E52" s="302"/>
      <c r="F52" s="302"/>
      <c r="G52" s="302"/>
      <c r="H52" s="302"/>
      <c r="I52" s="302"/>
      <c r="J52" s="302"/>
    </row>
    <row r="53">
      <c r="B53" s="300" t="s">
        <v>2960</v>
      </c>
      <c r="C53" s="301" t="s">
        <v>2961</v>
      </c>
      <c r="D53" s="301" t="s">
        <v>41</v>
      </c>
      <c r="E53" s="302"/>
      <c r="F53" s="302"/>
      <c r="G53" s="302"/>
      <c r="H53" s="302"/>
      <c r="I53" s="302"/>
      <c r="J53" s="302"/>
    </row>
    <row r="54">
      <c r="B54" s="300" t="s">
        <v>2962</v>
      </c>
      <c r="C54" s="301" t="s">
        <v>2963</v>
      </c>
      <c r="D54" s="301" t="s">
        <v>41</v>
      </c>
      <c r="E54" s="302"/>
      <c r="F54" s="302"/>
      <c r="G54" s="302"/>
      <c r="H54" s="302"/>
      <c r="I54" s="302"/>
      <c r="J54" s="302"/>
    </row>
    <row r="55">
      <c r="B55" s="300" t="s">
        <v>2964</v>
      </c>
      <c r="C55" s="301" t="s">
        <v>263</v>
      </c>
      <c r="D55" s="301" t="s">
        <v>41</v>
      </c>
      <c r="E55" s="302"/>
      <c r="F55" s="302"/>
      <c r="G55" s="302"/>
      <c r="H55" s="302"/>
      <c r="I55" s="302"/>
      <c r="J55" s="302"/>
    </row>
    <row r="56">
      <c r="B56" s="300" t="s">
        <v>2965</v>
      </c>
      <c r="C56" s="301" t="s">
        <v>951</v>
      </c>
      <c r="D56" s="301" t="s">
        <v>41</v>
      </c>
      <c r="E56" s="302"/>
      <c r="F56" s="302"/>
      <c r="G56" s="302"/>
      <c r="H56" s="302"/>
      <c r="I56" s="302"/>
      <c r="J56" s="302"/>
    </row>
    <row r="57">
      <c r="B57" s="300" t="s">
        <v>2966</v>
      </c>
      <c r="C57" s="301" t="s">
        <v>2967</v>
      </c>
      <c r="D57" s="301" t="s">
        <v>41</v>
      </c>
      <c r="E57" s="302"/>
      <c r="F57" s="302"/>
      <c r="G57" s="302"/>
      <c r="H57" s="302"/>
      <c r="I57" s="302"/>
      <c r="J57" s="302"/>
    </row>
    <row r="58">
      <c r="B58" s="300" t="s">
        <v>2968</v>
      </c>
      <c r="C58" s="301" t="s">
        <v>153</v>
      </c>
      <c r="D58" s="301" t="s">
        <v>41</v>
      </c>
      <c r="E58" s="302"/>
      <c r="F58" s="302"/>
      <c r="G58" s="302"/>
      <c r="H58" s="302"/>
      <c r="I58" s="302"/>
      <c r="J58" s="302"/>
    </row>
    <row r="59">
      <c r="B59" s="300" t="s">
        <v>2969</v>
      </c>
      <c r="C59" s="301" t="s">
        <v>568</v>
      </c>
      <c r="D59" s="301" t="s">
        <v>41</v>
      </c>
      <c r="E59" s="302"/>
      <c r="F59" s="302"/>
      <c r="G59" s="302"/>
      <c r="H59" s="302"/>
      <c r="I59" s="302"/>
      <c r="J59" s="302"/>
    </row>
    <row r="60">
      <c r="B60" s="300" t="s">
        <v>2970</v>
      </c>
      <c r="C60" s="301" t="s">
        <v>264</v>
      </c>
      <c r="D60" s="301" t="s">
        <v>41</v>
      </c>
      <c r="E60" s="302"/>
      <c r="F60" s="302"/>
      <c r="G60" s="302"/>
      <c r="H60" s="302"/>
      <c r="I60" s="302"/>
      <c r="J60" s="302"/>
    </row>
    <row r="61">
      <c r="B61" s="300" t="s">
        <v>2971</v>
      </c>
      <c r="C61" s="301" t="s">
        <v>464</v>
      </c>
      <c r="D61" s="301" t="s">
        <v>41</v>
      </c>
      <c r="E61" s="302"/>
      <c r="F61" s="302"/>
      <c r="G61" s="302"/>
      <c r="H61" s="302"/>
      <c r="I61" s="302"/>
      <c r="J61" s="302"/>
    </row>
    <row r="62">
      <c r="B62" s="300" t="s">
        <v>2972</v>
      </c>
      <c r="C62" s="301" t="s">
        <v>876</v>
      </c>
      <c r="D62" s="301" t="s">
        <v>41</v>
      </c>
      <c r="E62" s="302"/>
      <c r="F62" s="302"/>
      <c r="G62" s="302"/>
      <c r="H62" s="302"/>
      <c r="I62" s="302"/>
      <c r="J62" s="302"/>
    </row>
    <row r="63">
      <c r="B63" s="300" t="s">
        <v>2973</v>
      </c>
      <c r="C63" s="301" t="s">
        <v>801</v>
      </c>
      <c r="D63" s="301" t="s">
        <v>41</v>
      </c>
      <c r="E63" s="302"/>
      <c r="F63" s="302"/>
      <c r="G63" s="302"/>
      <c r="H63" s="302"/>
      <c r="I63" s="302"/>
      <c r="J63" s="302"/>
    </row>
    <row r="64">
      <c r="B64" s="300" t="s">
        <v>2974</v>
      </c>
      <c r="C64" s="301" t="s">
        <v>1453</v>
      </c>
      <c r="D64" s="301" t="s">
        <v>41</v>
      </c>
      <c r="E64" s="302"/>
      <c r="F64" s="302"/>
      <c r="G64" s="302"/>
      <c r="H64" s="302"/>
      <c r="I64" s="302"/>
      <c r="J64" s="302"/>
    </row>
    <row r="65">
      <c r="B65" s="300" t="s">
        <v>2975</v>
      </c>
      <c r="C65" s="301" t="s">
        <v>497</v>
      </c>
      <c r="D65" s="301" t="s">
        <v>41</v>
      </c>
      <c r="E65" s="302"/>
      <c r="F65" s="302"/>
      <c r="G65" s="302"/>
      <c r="H65" s="302"/>
      <c r="I65" s="302"/>
      <c r="J65" s="302"/>
    </row>
    <row r="66">
      <c r="B66" s="300" t="s">
        <v>2976</v>
      </c>
      <c r="C66" s="301" t="s">
        <v>1376</v>
      </c>
      <c r="D66" s="301" t="s">
        <v>41</v>
      </c>
      <c r="E66" s="302"/>
      <c r="F66" s="302"/>
      <c r="G66" s="302"/>
      <c r="H66" s="302"/>
      <c r="I66" s="302"/>
      <c r="J66" s="302"/>
    </row>
    <row r="67">
      <c r="B67" s="300" t="s">
        <v>2977</v>
      </c>
      <c r="C67" s="301" t="s">
        <v>1479</v>
      </c>
      <c r="D67" s="301" t="s">
        <v>41</v>
      </c>
      <c r="E67" s="302"/>
      <c r="F67" s="302"/>
      <c r="G67" s="302"/>
      <c r="H67" s="302"/>
      <c r="I67" s="302"/>
      <c r="J67" s="302"/>
    </row>
    <row r="68">
      <c r="B68" s="300" t="s">
        <v>2978</v>
      </c>
      <c r="C68" s="301" t="s">
        <v>765</v>
      </c>
      <c r="D68" s="301" t="s">
        <v>41</v>
      </c>
      <c r="E68" s="302"/>
      <c r="F68" s="302"/>
      <c r="G68" s="302"/>
      <c r="H68" s="302"/>
      <c r="I68" s="302"/>
      <c r="J68" s="302"/>
    </row>
    <row r="69">
      <c r="B69" s="300" t="s">
        <v>2979</v>
      </c>
      <c r="C69" s="301" t="s">
        <v>2720</v>
      </c>
      <c r="D69" s="301" t="s">
        <v>41</v>
      </c>
      <c r="E69" s="302"/>
      <c r="F69" s="302"/>
      <c r="G69" s="302"/>
      <c r="H69" s="302"/>
      <c r="I69" s="302"/>
      <c r="J69" s="302"/>
    </row>
    <row r="70">
      <c r="B70" s="300" t="s">
        <v>2980</v>
      </c>
      <c r="C70" s="301" t="s">
        <v>2208</v>
      </c>
      <c r="D70" s="301" t="s">
        <v>41</v>
      </c>
      <c r="E70" s="302"/>
      <c r="F70" s="302"/>
      <c r="G70" s="302"/>
      <c r="H70" s="302"/>
      <c r="I70" s="302"/>
      <c r="J70" s="302"/>
    </row>
    <row r="71">
      <c r="B71" s="300" t="s">
        <v>2981</v>
      </c>
      <c r="C71" s="301" t="s">
        <v>1702</v>
      </c>
      <c r="D71" s="301" t="s">
        <v>41</v>
      </c>
      <c r="E71" s="302"/>
      <c r="F71" s="302"/>
      <c r="G71" s="302"/>
      <c r="H71" s="302"/>
      <c r="I71" s="302"/>
      <c r="J71" s="302"/>
    </row>
    <row r="72">
      <c r="B72" s="300" t="s">
        <v>2982</v>
      </c>
      <c r="C72" s="301" t="s">
        <v>323</v>
      </c>
      <c r="D72" s="301" t="s">
        <v>41</v>
      </c>
      <c r="E72" s="302"/>
      <c r="F72" s="302"/>
      <c r="G72" s="302"/>
      <c r="H72" s="302"/>
      <c r="I72" s="302"/>
      <c r="J72" s="302"/>
    </row>
    <row r="73">
      <c r="B73" s="300" t="s">
        <v>2983</v>
      </c>
      <c r="C73" s="301" t="s">
        <v>122</v>
      </c>
      <c r="D73" s="301" t="s">
        <v>41</v>
      </c>
      <c r="E73" s="302"/>
      <c r="F73" s="302"/>
      <c r="G73" s="302"/>
      <c r="H73" s="302"/>
      <c r="I73" s="302"/>
      <c r="J73" s="302"/>
    </row>
    <row r="74">
      <c r="B74" s="300" t="s">
        <v>2984</v>
      </c>
      <c r="C74" s="301" t="s">
        <v>233</v>
      </c>
      <c r="D74" s="301" t="s">
        <v>41</v>
      </c>
      <c r="E74" s="302"/>
      <c r="F74" s="302"/>
      <c r="G74" s="302"/>
      <c r="H74" s="302"/>
      <c r="I74" s="302"/>
      <c r="J74" s="302"/>
    </row>
    <row r="75">
      <c r="B75" s="300" t="s">
        <v>2985</v>
      </c>
      <c r="C75" s="301" t="s">
        <v>1830</v>
      </c>
      <c r="D75" s="301" t="s">
        <v>41</v>
      </c>
      <c r="E75" s="302"/>
      <c r="F75" s="302"/>
      <c r="G75" s="302"/>
      <c r="H75" s="302"/>
      <c r="I75" s="302"/>
      <c r="J75" s="302"/>
    </row>
    <row r="76">
      <c r="B76" s="300" t="s">
        <v>2986</v>
      </c>
      <c r="C76" s="301" t="s">
        <v>2590</v>
      </c>
      <c r="D76" s="301" t="s">
        <v>41</v>
      </c>
      <c r="E76" s="302"/>
      <c r="F76" s="302"/>
      <c r="G76" s="302"/>
      <c r="H76" s="302"/>
      <c r="I76" s="302"/>
      <c r="J76" s="302"/>
    </row>
    <row r="77">
      <c r="B77" s="300" t="s">
        <v>2987</v>
      </c>
      <c r="C77" s="301" t="s">
        <v>764</v>
      </c>
      <c r="D77" s="301" t="s">
        <v>41</v>
      </c>
      <c r="E77" s="302"/>
      <c r="F77" s="302"/>
      <c r="G77" s="302"/>
      <c r="H77" s="302"/>
      <c r="I77" s="302"/>
      <c r="J77" s="302"/>
    </row>
    <row r="78">
      <c r="B78" s="300" t="s">
        <v>2988</v>
      </c>
      <c r="C78" s="301" t="s">
        <v>63</v>
      </c>
      <c r="D78" s="301" t="s">
        <v>41</v>
      </c>
      <c r="E78" s="302"/>
      <c r="F78" s="302"/>
      <c r="G78" s="302"/>
      <c r="H78" s="302"/>
      <c r="I78" s="302"/>
      <c r="J78" s="302"/>
    </row>
    <row r="79">
      <c r="B79" s="300" t="s">
        <v>2989</v>
      </c>
      <c r="C79" s="301" t="s">
        <v>2990</v>
      </c>
      <c r="D79" s="301" t="s">
        <v>41</v>
      </c>
      <c r="E79" s="302"/>
      <c r="F79" s="302"/>
      <c r="G79" s="302"/>
      <c r="H79" s="302"/>
      <c r="I79" s="302"/>
      <c r="J79" s="302"/>
    </row>
    <row r="80">
      <c r="B80" s="300" t="s">
        <v>2991</v>
      </c>
      <c r="C80" s="301" t="s">
        <v>712</v>
      </c>
      <c r="D80" s="301" t="s">
        <v>41</v>
      </c>
      <c r="E80" s="302"/>
      <c r="F80" s="302"/>
      <c r="G80" s="302"/>
      <c r="H80" s="302"/>
      <c r="I80" s="302"/>
      <c r="J80" s="302"/>
    </row>
    <row r="81">
      <c r="B81" s="300" t="s">
        <v>2992</v>
      </c>
      <c r="C81" s="301" t="s">
        <v>2104</v>
      </c>
      <c r="D81" s="301" t="s">
        <v>41</v>
      </c>
      <c r="E81" s="302"/>
      <c r="F81" s="302"/>
      <c r="G81" s="302"/>
      <c r="H81" s="302"/>
      <c r="I81" s="302"/>
      <c r="J81" s="302"/>
    </row>
    <row r="82">
      <c r="B82" s="300" t="s">
        <v>2993</v>
      </c>
      <c r="C82" s="301" t="s">
        <v>475</v>
      </c>
      <c r="D82" s="301" t="s">
        <v>41</v>
      </c>
      <c r="E82" s="302"/>
      <c r="F82" s="302"/>
      <c r="G82" s="302"/>
      <c r="H82" s="302"/>
      <c r="I82" s="302"/>
      <c r="J82" s="302"/>
    </row>
    <row r="83">
      <c r="B83" s="300" t="s">
        <v>2994</v>
      </c>
      <c r="C83" s="301" t="s">
        <v>470</v>
      </c>
      <c r="D83" s="301" t="s">
        <v>41</v>
      </c>
      <c r="E83" s="302"/>
      <c r="F83" s="302"/>
      <c r="G83" s="302"/>
      <c r="H83" s="302"/>
      <c r="I83" s="302"/>
      <c r="J83" s="302"/>
    </row>
    <row r="84">
      <c r="B84" s="303" t="s">
        <v>2995</v>
      </c>
      <c r="C84" s="304" t="s">
        <v>2995</v>
      </c>
      <c r="D84" s="304" t="s">
        <v>2995</v>
      </c>
      <c r="E84" s="302"/>
      <c r="F84" s="302"/>
      <c r="G84" s="302"/>
      <c r="H84" s="302"/>
      <c r="I84" s="302"/>
      <c r="J84" s="302"/>
    </row>
    <row r="85">
      <c r="B85" s="300" t="s">
        <v>2996</v>
      </c>
      <c r="C85" s="301" t="s">
        <v>2021</v>
      </c>
      <c r="D85" s="301" t="s">
        <v>2997</v>
      </c>
      <c r="E85" s="302"/>
      <c r="F85" s="302"/>
      <c r="G85" s="302"/>
      <c r="H85" s="302"/>
      <c r="I85" s="302"/>
      <c r="J85" s="302"/>
    </row>
    <row r="86">
      <c r="B86" s="300" t="s">
        <v>2998</v>
      </c>
      <c r="C86" s="301" t="s">
        <v>2472</v>
      </c>
      <c r="D86" s="301" t="s">
        <v>2997</v>
      </c>
      <c r="E86" s="302"/>
      <c r="F86" s="302"/>
      <c r="G86" s="302"/>
      <c r="H86" s="302"/>
      <c r="I86" s="302"/>
      <c r="J86" s="302"/>
    </row>
    <row r="87">
      <c r="B87" s="300" t="s">
        <v>2999</v>
      </c>
      <c r="C87" s="301" t="s">
        <v>270</v>
      </c>
      <c r="D87" s="301" t="s">
        <v>2997</v>
      </c>
      <c r="E87" s="302"/>
      <c r="F87" s="302"/>
      <c r="G87" s="302"/>
      <c r="H87" s="302"/>
      <c r="I87" s="302"/>
      <c r="J87" s="302"/>
    </row>
    <row r="88">
      <c r="B88" s="300" t="s">
        <v>3000</v>
      </c>
      <c r="C88" s="301" t="s">
        <v>1174</v>
      </c>
      <c r="D88" s="301" t="s">
        <v>2997</v>
      </c>
      <c r="E88" s="302"/>
      <c r="F88" s="302"/>
      <c r="G88" s="302"/>
      <c r="H88" s="302"/>
      <c r="I88" s="302"/>
      <c r="J88" s="302"/>
    </row>
    <row r="89">
      <c r="B89" s="300" t="s">
        <v>3001</v>
      </c>
      <c r="C89" s="301" t="s">
        <v>1152</v>
      </c>
      <c r="D89" s="301" t="s">
        <v>2997</v>
      </c>
      <c r="E89" s="302"/>
      <c r="F89" s="302"/>
      <c r="G89" s="302"/>
      <c r="H89" s="302"/>
      <c r="I89" s="302"/>
      <c r="J89" s="302"/>
    </row>
    <row r="90">
      <c r="B90" s="300" t="s">
        <v>3002</v>
      </c>
      <c r="C90" s="301" t="s">
        <v>3003</v>
      </c>
      <c r="D90" s="301" t="s">
        <v>2997</v>
      </c>
      <c r="E90" s="302"/>
      <c r="F90" s="302"/>
      <c r="G90" s="302"/>
      <c r="H90" s="302"/>
      <c r="I90" s="302"/>
      <c r="J90" s="302"/>
    </row>
    <row r="91">
      <c r="B91" s="300" t="s">
        <v>3004</v>
      </c>
      <c r="C91" s="301" t="s">
        <v>1591</v>
      </c>
      <c r="D91" s="301" t="s">
        <v>2997</v>
      </c>
      <c r="E91" s="302"/>
      <c r="F91" s="302"/>
      <c r="G91" s="302"/>
      <c r="H91" s="302"/>
      <c r="I91" s="302"/>
      <c r="J91" s="302"/>
    </row>
    <row r="92">
      <c r="B92" s="300" t="s">
        <v>3005</v>
      </c>
      <c r="C92" s="301" t="s">
        <v>3006</v>
      </c>
      <c r="D92" s="301" t="s">
        <v>2997</v>
      </c>
      <c r="E92" s="302"/>
      <c r="F92" s="302"/>
      <c r="G92" s="302"/>
      <c r="H92" s="302"/>
      <c r="I92" s="302"/>
      <c r="J92" s="302"/>
    </row>
    <row r="93">
      <c r="B93" s="300" t="s">
        <v>3007</v>
      </c>
      <c r="C93" s="301" t="s">
        <v>3008</v>
      </c>
      <c r="D93" s="301" t="s">
        <v>2997</v>
      </c>
      <c r="E93" s="302"/>
      <c r="F93" s="302"/>
      <c r="G93" s="302"/>
      <c r="H93" s="302"/>
      <c r="I93" s="302"/>
      <c r="J93" s="302"/>
    </row>
    <row r="94">
      <c r="B94" s="300" t="s">
        <v>3009</v>
      </c>
      <c r="C94" s="301" t="s">
        <v>3010</v>
      </c>
      <c r="D94" s="301" t="s">
        <v>2997</v>
      </c>
      <c r="E94" s="302"/>
      <c r="F94" s="302"/>
      <c r="G94" s="302"/>
      <c r="H94" s="302"/>
      <c r="I94" s="302"/>
      <c r="J94" s="302"/>
    </row>
    <row r="95">
      <c r="B95" s="300" t="s">
        <v>3011</v>
      </c>
      <c r="C95" s="301" t="s">
        <v>2568</v>
      </c>
      <c r="D95" s="301" t="s">
        <v>2997</v>
      </c>
      <c r="E95" s="302"/>
      <c r="F95" s="302"/>
      <c r="G95" s="302"/>
      <c r="H95" s="302"/>
      <c r="I95" s="302"/>
      <c r="J95" s="302"/>
    </row>
    <row r="96">
      <c r="B96" s="300" t="s">
        <v>3012</v>
      </c>
      <c r="C96" s="301" t="s">
        <v>3013</v>
      </c>
      <c r="D96" s="301" t="s">
        <v>2997</v>
      </c>
      <c r="E96" s="302"/>
      <c r="F96" s="302"/>
      <c r="G96" s="302"/>
      <c r="H96" s="302"/>
      <c r="I96" s="302"/>
      <c r="J96" s="302"/>
    </row>
    <row r="97">
      <c r="B97" s="300" t="s">
        <v>3014</v>
      </c>
      <c r="C97" s="301" t="s">
        <v>3015</v>
      </c>
      <c r="D97" s="301" t="s">
        <v>2997</v>
      </c>
      <c r="E97" s="302"/>
      <c r="F97" s="302"/>
      <c r="G97" s="302"/>
      <c r="H97" s="302"/>
      <c r="I97" s="302"/>
      <c r="J97" s="302"/>
    </row>
    <row r="98">
      <c r="B98" s="300" t="s">
        <v>3016</v>
      </c>
      <c r="C98" s="301" t="s">
        <v>3017</v>
      </c>
      <c r="D98" s="301" t="s">
        <v>2997</v>
      </c>
      <c r="E98" s="302"/>
      <c r="F98" s="302"/>
      <c r="G98" s="302"/>
      <c r="H98" s="302"/>
      <c r="I98" s="302"/>
      <c r="J98" s="302"/>
    </row>
    <row r="99">
      <c r="B99" s="300" t="s">
        <v>3018</v>
      </c>
      <c r="C99" s="301" t="s">
        <v>843</v>
      </c>
      <c r="D99" s="301" t="s">
        <v>2997</v>
      </c>
      <c r="E99" s="302"/>
      <c r="F99" s="302"/>
      <c r="G99" s="302"/>
      <c r="H99" s="302"/>
      <c r="I99" s="302"/>
      <c r="J99" s="302"/>
    </row>
    <row r="100">
      <c r="B100" s="300" t="s">
        <v>3019</v>
      </c>
      <c r="C100" s="301" t="s">
        <v>3020</v>
      </c>
      <c r="D100" s="301" t="s">
        <v>2997</v>
      </c>
      <c r="E100" s="302"/>
      <c r="F100" s="302"/>
      <c r="G100" s="302"/>
      <c r="H100" s="302"/>
      <c r="I100" s="302"/>
      <c r="J100" s="302"/>
    </row>
    <row r="101">
      <c r="B101" s="300" t="s">
        <v>3021</v>
      </c>
      <c r="C101" s="301" t="s">
        <v>3022</v>
      </c>
      <c r="D101" s="301" t="s">
        <v>3023</v>
      </c>
      <c r="E101" s="302"/>
      <c r="F101" s="302"/>
      <c r="G101" s="302"/>
      <c r="H101" s="302"/>
      <c r="I101" s="302"/>
      <c r="J101" s="302"/>
    </row>
    <row r="102">
      <c r="B102" s="300" t="s">
        <v>3024</v>
      </c>
      <c r="C102" s="300" t="s">
        <v>3025</v>
      </c>
      <c r="D102" s="301" t="s">
        <v>3023</v>
      </c>
      <c r="E102" s="302"/>
      <c r="F102" s="302"/>
      <c r="G102" s="302"/>
      <c r="H102" s="302"/>
      <c r="I102" s="302"/>
      <c r="J102" s="302"/>
    </row>
    <row r="103">
      <c r="B103" s="300" t="s">
        <v>3026</v>
      </c>
      <c r="C103" s="301" t="s">
        <v>3027</v>
      </c>
      <c r="D103" s="301" t="s">
        <v>3023</v>
      </c>
      <c r="E103" s="302"/>
      <c r="F103" s="302"/>
      <c r="G103" s="302"/>
      <c r="H103" s="302"/>
      <c r="I103" s="302"/>
      <c r="J103" s="302"/>
    </row>
    <row r="104">
      <c r="B104" s="300" t="s">
        <v>3028</v>
      </c>
      <c r="C104" s="301" t="s">
        <v>3029</v>
      </c>
      <c r="D104" s="301" t="s">
        <v>3023</v>
      </c>
      <c r="E104" s="302"/>
      <c r="F104" s="302"/>
      <c r="G104" s="302"/>
      <c r="H104" s="302"/>
      <c r="I104" s="302"/>
      <c r="J104" s="302"/>
    </row>
    <row r="105">
      <c r="B105" s="300" t="s">
        <v>3030</v>
      </c>
      <c r="C105" s="301" t="s">
        <v>3031</v>
      </c>
      <c r="D105" s="301" t="s">
        <v>3023</v>
      </c>
      <c r="E105" s="302"/>
      <c r="F105" s="302"/>
      <c r="G105" s="302"/>
      <c r="H105" s="302"/>
      <c r="I105" s="302"/>
      <c r="J105" s="302"/>
    </row>
    <row r="106">
      <c r="B106" s="300" t="s">
        <v>3032</v>
      </c>
      <c r="C106" s="301" t="s">
        <v>3033</v>
      </c>
      <c r="D106" s="301" t="s">
        <v>3023</v>
      </c>
      <c r="E106" s="302"/>
      <c r="F106" s="302"/>
      <c r="G106" s="302"/>
      <c r="H106" s="302"/>
      <c r="I106" s="302"/>
      <c r="J106" s="302"/>
    </row>
    <row r="107">
      <c r="B107" s="300" t="s">
        <v>3034</v>
      </c>
      <c r="C107" s="301" t="s">
        <v>3035</v>
      </c>
      <c r="D107" s="301" t="s">
        <v>3023</v>
      </c>
      <c r="E107" s="302"/>
      <c r="F107" s="302"/>
      <c r="G107" s="302"/>
      <c r="H107" s="302"/>
      <c r="I107" s="302"/>
      <c r="J107" s="302"/>
    </row>
    <row r="108">
      <c r="B108" s="300" t="s">
        <v>3036</v>
      </c>
      <c r="C108" s="301" t="s">
        <v>3037</v>
      </c>
      <c r="D108" s="301" t="s">
        <v>3023</v>
      </c>
      <c r="E108" s="302"/>
      <c r="F108" s="302"/>
      <c r="G108" s="302"/>
      <c r="H108" s="302"/>
      <c r="I108" s="302"/>
      <c r="J108" s="302"/>
    </row>
    <row r="109">
      <c r="B109" s="300" t="s">
        <v>3038</v>
      </c>
      <c r="C109" s="301" t="s">
        <v>3039</v>
      </c>
      <c r="D109" s="301" t="s">
        <v>3023</v>
      </c>
      <c r="E109" s="302"/>
      <c r="F109" s="302"/>
      <c r="G109" s="302"/>
      <c r="H109" s="302"/>
      <c r="I109" s="302"/>
      <c r="J109" s="302"/>
    </row>
    <row r="110">
      <c r="B110" s="303" t="s">
        <v>3040</v>
      </c>
      <c r="C110" s="304" t="s">
        <v>1913</v>
      </c>
      <c r="D110" s="304" t="s">
        <v>3023</v>
      </c>
      <c r="E110" s="302"/>
      <c r="F110" s="302"/>
      <c r="G110" s="302"/>
      <c r="H110" s="302"/>
      <c r="I110" s="302"/>
      <c r="J110" s="302"/>
    </row>
    <row r="111">
      <c r="B111" s="300" t="s">
        <v>3041</v>
      </c>
      <c r="C111" s="300" t="s">
        <v>3042</v>
      </c>
      <c r="D111" s="300" t="s">
        <v>3043</v>
      </c>
      <c r="E111" s="302"/>
      <c r="F111" s="302"/>
      <c r="G111" s="302"/>
      <c r="H111" s="302"/>
      <c r="I111" s="302"/>
      <c r="J111" s="302"/>
    </row>
    <row r="112">
      <c r="B112" s="300" t="s">
        <v>3044</v>
      </c>
      <c r="C112" s="300" t="s">
        <v>3045</v>
      </c>
      <c r="D112" s="300" t="s">
        <v>3043</v>
      </c>
      <c r="E112" s="302"/>
      <c r="F112" s="302"/>
      <c r="G112" s="302"/>
      <c r="H112" s="302"/>
      <c r="I112" s="302"/>
      <c r="J112" s="302"/>
    </row>
    <row r="113">
      <c r="B113" s="300" t="s">
        <v>3046</v>
      </c>
      <c r="C113" s="300" t="s">
        <v>3047</v>
      </c>
      <c r="D113" s="300" t="s">
        <v>3043</v>
      </c>
      <c r="E113" s="302"/>
      <c r="F113" s="302"/>
      <c r="G113" s="302"/>
      <c r="H113" s="302"/>
      <c r="I113" s="302"/>
      <c r="J113" s="302"/>
    </row>
    <row r="114">
      <c r="B114" s="300" t="s">
        <v>3048</v>
      </c>
      <c r="C114" s="300" t="s">
        <v>3049</v>
      </c>
      <c r="D114" s="300" t="s">
        <v>3043</v>
      </c>
      <c r="E114" s="302"/>
      <c r="F114" s="302"/>
      <c r="G114" s="302"/>
      <c r="H114" s="302"/>
      <c r="I114" s="302"/>
      <c r="J114" s="302"/>
    </row>
    <row r="115">
      <c r="B115" s="300" t="s">
        <v>3050</v>
      </c>
      <c r="C115" s="300" t="s">
        <v>3051</v>
      </c>
      <c r="D115" s="300" t="s">
        <v>3043</v>
      </c>
      <c r="E115" s="302"/>
      <c r="F115" s="302"/>
      <c r="G115" s="302"/>
      <c r="H115" s="302"/>
      <c r="I115" s="302"/>
      <c r="J115" s="302"/>
    </row>
    <row r="116">
      <c r="B116" s="303" t="s">
        <v>3052</v>
      </c>
      <c r="C116" s="303" t="s">
        <v>3053</v>
      </c>
      <c r="D116" s="303" t="s">
        <v>3043</v>
      </c>
      <c r="E116" s="302"/>
      <c r="F116" s="302"/>
      <c r="G116" s="302"/>
      <c r="H116" s="302"/>
      <c r="I116" s="302"/>
      <c r="J116" s="302"/>
    </row>
    <row r="117">
      <c r="E117" s="302"/>
      <c r="F117" s="302"/>
      <c r="G117" s="302"/>
      <c r="H117" s="302"/>
      <c r="I117" s="302"/>
      <c r="J117" s="30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hidden="1" min="1" max="1" width="14.75"/>
    <col customWidth="1" min="2" max="2" width="10.13"/>
    <col customWidth="1" min="3" max="3" width="21.25"/>
    <col customWidth="1" min="4" max="4" width="15.13"/>
    <col customWidth="1" min="5" max="19" width="12.88"/>
    <col customWidth="1" min="20" max="22" width="22.75"/>
    <col customWidth="1" min="23" max="23" width="56.38"/>
    <col customWidth="1" min="24" max="24" width="30.75"/>
    <col customWidth="1" min="25" max="25" width="11.63"/>
    <col customWidth="1" min="26" max="33" width="10.63"/>
    <col customWidth="1" min="34" max="34" width="20.0"/>
  </cols>
  <sheetData>
    <row r="1">
      <c r="A1" s="1"/>
      <c r="B1" s="5"/>
      <c r="C1" s="1"/>
      <c r="D1" s="1"/>
      <c r="E1" s="305" t="s">
        <v>3054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7"/>
      <c r="T1" s="308" t="s">
        <v>3055</v>
      </c>
      <c r="U1" s="306"/>
      <c r="V1" s="19"/>
      <c r="W1" s="8"/>
      <c r="X1" s="7"/>
      <c r="Y1" s="8"/>
      <c r="Z1" s="305" t="s">
        <v>3056</v>
      </c>
      <c r="AA1" s="306"/>
      <c r="AB1" s="306"/>
      <c r="AC1" s="306"/>
      <c r="AD1" s="306"/>
      <c r="AE1" s="306"/>
      <c r="AF1" s="306"/>
      <c r="AG1" s="306"/>
      <c r="AH1" s="309"/>
    </row>
    <row r="2">
      <c r="A2" s="310" t="s">
        <v>0</v>
      </c>
      <c r="B2" s="311"/>
      <c r="C2" s="312" t="s">
        <v>39</v>
      </c>
      <c r="D2" s="10" t="str">
        <f t="array" ref="D2:D1210">{"LINK SESSION"; IF(C3:C1210 = "", "", "https://agent-admin.paveapi.com/inspectionView/" &amp; C3:C1210 &amp; "?activeTab=past-sessions")}</f>
        <v>LINK SESSION</v>
      </c>
      <c r="E2" s="305" t="s">
        <v>3057</v>
      </c>
      <c r="F2" s="306"/>
      <c r="G2" s="313"/>
      <c r="H2" s="308" t="s">
        <v>3058</v>
      </c>
      <c r="I2" s="306"/>
      <c r="J2" s="19"/>
      <c r="K2" s="305" t="s">
        <v>3059</v>
      </c>
      <c r="L2" s="306"/>
      <c r="M2" s="313"/>
      <c r="N2" s="308" t="s">
        <v>3060</v>
      </c>
      <c r="O2" s="306"/>
      <c r="P2" s="19"/>
      <c r="Q2" s="305" t="s">
        <v>3061</v>
      </c>
      <c r="R2" s="306"/>
      <c r="S2" s="313"/>
      <c r="T2" s="314" t="s">
        <v>3062</v>
      </c>
      <c r="U2" s="315" t="s">
        <v>3063</v>
      </c>
      <c r="V2" s="316" t="s">
        <v>3064</v>
      </c>
      <c r="W2" s="17" t="s">
        <v>43</v>
      </c>
      <c r="X2" s="317" t="s">
        <v>40</v>
      </c>
      <c r="Y2" s="318" t="s">
        <v>3065</v>
      </c>
      <c r="Z2" s="319" t="s">
        <v>3062</v>
      </c>
      <c r="AA2" s="313"/>
      <c r="AB2" s="320" t="s">
        <v>3063</v>
      </c>
      <c r="AC2" s="307"/>
      <c r="AD2" s="319" t="s">
        <v>3064</v>
      </c>
      <c r="AE2" s="313"/>
      <c r="AF2" s="321" t="s">
        <v>3066</v>
      </c>
      <c r="AG2" s="313"/>
      <c r="AH2" s="322" t="s">
        <v>3067</v>
      </c>
    </row>
    <row r="3">
      <c r="A3" s="323"/>
      <c r="B3" s="22"/>
      <c r="C3" s="324"/>
      <c r="D3" s="22"/>
      <c r="E3" s="325" t="s">
        <v>3062</v>
      </c>
      <c r="F3" s="326" t="s">
        <v>3063</v>
      </c>
      <c r="G3" s="327" t="s">
        <v>3064</v>
      </c>
      <c r="H3" s="328" t="s">
        <v>3062</v>
      </c>
      <c r="I3" s="329" t="s">
        <v>3063</v>
      </c>
      <c r="J3" s="330" t="s">
        <v>3064</v>
      </c>
      <c r="K3" s="325" t="s">
        <v>3062</v>
      </c>
      <c r="L3" s="326" t="s">
        <v>3063</v>
      </c>
      <c r="M3" s="327" t="s">
        <v>3064</v>
      </c>
      <c r="N3" s="328" t="s">
        <v>3062</v>
      </c>
      <c r="O3" s="329" t="s">
        <v>3063</v>
      </c>
      <c r="P3" s="330" t="s">
        <v>3064</v>
      </c>
      <c r="Q3" s="325" t="s">
        <v>3062</v>
      </c>
      <c r="R3" s="326" t="s">
        <v>3063</v>
      </c>
      <c r="S3" s="327" t="s">
        <v>3064</v>
      </c>
      <c r="T3" s="331"/>
      <c r="U3" s="332"/>
      <c r="V3" s="333"/>
      <c r="W3" s="23"/>
      <c r="X3" s="324"/>
      <c r="Y3" s="324"/>
      <c r="Z3" s="334" t="str">
        <f>IFERROR(__xludf.DUMMYFUNCTION("{""Mistakes"";ARRAYFORMULA(IF((T4:T1210 &lt;&gt; """") * (T4:T1210 &lt;&gt; ""developer"") * (X4:X1210 &lt;&gt; """"), IF(REGEXMATCH(X4:X1210, ""Inspector|ALL|Other""), N(E4:E1210) + N(H4:H1210) + N(K4:K1210) + N(N4:N1210) + N(Q4:Q1210), 0), """"))}"),"Mistakes")</f>
        <v>Mistakes</v>
      </c>
      <c r="AA3" s="335" t="str">
        <f>IFERROR(__xludf.DUMMYFUNCTION("{""%"";ARRAYFORMULA(IF((T4:T1210 = """") + (X4:X1210 = """"), """", IF(T4:T1210 = ""developer"", """", IFERROR(IF(REGEXMATCH($X$4:$X1210, ""(ALL|Inspector).*Miss Damage""), 1 - Z4:Z1210 / ((($AF$4:$AF1210 + $AG$4:$AG1210 + ABS($AF$4:$AF1210 - $AG$4:$AG121"&amp;"0)) / 2) + $Y$4:$Y1210), 1 - Z4:Z1210 / (($AF$4:$AF1210 + $AG$4:$AG1210 + ABS($AF$4:$AF1210 - $AG$4:$AG1210)) / 2)), 1))))}"),"%")</f>
        <v>%</v>
      </c>
      <c r="AB3" s="336" t="str">
        <f>IFERROR(__xludf.DUMMYFUNCTION("{""Mistakes""; ARRAYFORMULA(IF((U4:U1210 = """") + ($X$4:$X1210 = """"), """", IF(REGEXMATCH($X$4:$X1210, ""Checker|ALL|Other""), N(F4:F1210) + N(I4:I1210) + N(L4:L1210) + N(O4:O1210) + N(R4:R1210), 0)))}"),"Mistakes")</f>
        <v>Mistakes</v>
      </c>
      <c r="AC3" s="335" t="str">
        <f>IFERROR(__xludf.DUMMYFUNCTION("{""%""; ARRAYFORMULA(IF((U4:U1210 = """") + ($X$4:$X1210 = """"), """", IFERROR(IF(REGEXMATCH($X$4:$X1210, ""(ALL|Checker).*Miss Damage""), 1 - AB4:AB1210 / ((($AF$4:$AF1210 + $AG$4:$AG1210 + ABS($AF$4:$AF1210 - $AG$4:$AG1210)) / 2) + $Y$4:$Y1210), 1 - AB"&amp;"4:AB1210 / ((($AF$4:$AF1210 + $AG$4:$AG1210 + ABS($AF$4:$AF1210 - $AG$4:$AG1210)) / 2))), 1)))}"),"%")</f>
        <v>%</v>
      </c>
      <c r="AD3" s="334" t="str">
        <f>IFERROR(__xludf.DUMMYFUNCTION("{""Mistakes""; ARRAYFORMULA(IF((V4:V1210 = """") + (X4:X1210 = """"), """", IF(REGEXMATCH(X4:X1210, ""CC/AD|ALL|Other""), N(G4:G1210) + N(J4:J1210) + N(M4:M1210) + N(P4:P1210) + N(S4:S1210), 0)))}"),"Mistakes")</f>
        <v>Mistakes</v>
      </c>
      <c r="AE3" s="335" t="str">
        <f>IFERROR(__xludf.DUMMYFUNCTION("{""%"";ARRAYFORMULA(IF((V4:V1210 = """") + ($X$4:$X1210 = """"), """", IFERROR(IF(REGEXMATCH($X$4:$X1210, ""ALL Miss Damage|.*CC/AD Miss Damage""), 1 - AD4:AD1210 / ((($AF$4:$AF1210 + $AG$4:$AG1210 + ABS($AF$4:$AF1210 - $AG$4:$AG1210)) / 2) + $Y$4:$Y1210)"&amp;", 1 - AD4:AD1210 / (($AF$4:$AF1210 + $AG$4:$AG1210 + ABS($AF$4:$AF1210 - $AG$4:$AG1210)) / 2)), 1)))}"),"%")</f>
        <v>%</v>
      </c>
      <c r="AF3" s="337" t="s">
        <v>3068</v>
      </c>
      <c r="AG3" s="338" t="s">
        <v>3069</v>
      </c>
      <c r="AH3" s="339"/>
    </row>
    <row r="4">
      <c r="A4" s="340" t="s">
        <v>48</v>
      </c>
      <c r="B4" s="341">
        <v>46143.0</v>
      </c>
      <c r="C4" s="342" t="s">
        <v>57</v>
      </c>
      <c r="D4" s="343" t="s">
        <v>3070</v>
      </c>
      <c r="E4" s="344"/>
      <c r="F4" s="345">
        <v>1.0</v>
      </c>
      <c r="G4" s="346"/>
      <c r="H4" s="347"/>
      <c r="I4" s="345"/>
      <c r="J4" s="348"/>
      <c r="K4" s="344"/>
      <c r="L4" s="345">
        <v>1.0</v>
      </c>
      <c r="M4" s="346"/>
      <c r="N4" s="347"/>
      <c r="O4" s="345"/>
      <c r="P4" s="348"/>
      <c r="Q4" s="344"/>
      <c r="R4" s="345"/>
      <c r="S4" s="346"/>
      <c r="T4" s="349" t="s">
        <v>2995</v>
      </c>
      <c r="U4" s="350" t="s">
        <v>63</v>
      </c>
      <c r="V4" s="351"/>
      <c r="W4" s="352" t="s">
        <v>3071</v>
      </c>
      <c r="X4" s="353" t="s">
        <v>3072</v>
      </c>
      <c r="Y4" s="354">
        <v>1.0</v>
      </c>
      <c r="Z4" s="355" t="str">
        <f>IFERROR(__xludf.DUMMYFUNCTION("""COMPUTED_VALUE"""),"")</f>
        <v/>
      </c>
      <c r="AA4" s="356" t="str">
        <f>IFERROR(__xludf.DUMMYFUNCTION("""COMPUTED_VALUE"""),"")</f>
        <v/>
      </c>
      <c r="AB4" s="357">
        <f>IFERROR(__xludf.DUMMYFUNCTION("""COMPUTED_VALUE"""),2.0)</f>
        <v>2</v>
      </c>
      <c r="AC4" s="356">
        <f>IFERROR(__xludf.DUMMYFUNCTION("""COMPUTED_VALUE"""),0.9130434782608696)</f>
        <v>0.9130434783</v>
      </c>
      <c r="AD4" s="355" t="str">
        <f>IFERROR(__xludf.DUMMYFUNCTION("""COMPUTED_VALUE"""),"")</f>
        <v/>
      </c>
      <c r="AE4" s="356" t="str">
        <f>IFERROR(__xludf.DUMMYFUNCTION("""COMPUTED_VALUE"""),"")</f>
        <v/>
      </c>
      <c r="AF4" s="355">
        <v>22.0</v>
      </c>
      <c r="AG4" s="358">
        <v>4.0</v>
      </c>
      <c r="AH4" s="359"/>
    </row>
    <row r="5">
      <c r="A5" s="360"/>
      <c r="B5" s="361">
        <v>46143.0</v>
      </c>
      <c r="C5" s="362" t="s">
        <v>66</v>
      </c>
      <c r="D5" s="363" t="s">
        <v>65</v>
      </c>
      <c r="E5" s="364"/>
      <c r="F5" s="365"/>
      <c r="G5" s="366"/>
      <c r="H5" s="367"/>
      <c r="I5" s="365"/>
      <c r="J5" s="368"/>
      <c r="K5" s="364"/>
      <c r="L5" s="365"/>
      <c r="M5" s="366"/>
      <c r="N5" s="367"/>
      <c r="O5" s="365"/>
      <c r="P5" s="368"/>
      <c r="Q5" s="364"/>
      <c r="R5" s="365"/>
      <c r="S5" s="366"/>
      <c r="T5" s="369" t="s">
        <v>2995</v>
      </c>
      <c r="U5" s="370" t="s">
        <v>2611</v>
      </c>
      <c r="V5" s="371" t="s">
        <v>3008</v>
      </c>
      <c r="W5" s="372"/>
      <c r="X5" s="353"/>
      <c r="Y5" s="373"/>
      <c r="Z5" s="374" t="str">
        <f>IFERROR(__xludf.DUMMYFUNCTION("""COMPUTED_VALUE"""),"")</f>
        <v/>
      </c>
      <c r="AA5" s="375" t="str">
        <f>IFERROR(__xludf.DUMMYFUNCTION("""COMPUTED_VALUE"""),"")</f>
        <v/>
      </c>
      <c r="AB5" s="376" t="str">
        <f>IFERROR(__xludf.DUMMYFUNCTION("""COMPUTED_VALUE"""),"")</f>
        <v/>
      </c>
      <c r="AC5" s="375" t="str">
        <f>IFERROR(__xludf.DUMMYFUNCTION("""COMPUTED_VALUE"""),"")</f>
        <v/>
      </c>
      <c r="AD5" s="374" t="str">
        <f>IFERROR(__xludf.DUMMYFUNCTION("""COMPUTED_VALUE"""),"")</f>
        <v/>
      </c>
      <c r="AE5" s="375" t="str">
        <f>IFERROR(__xludf.DUMMYFUNCTION("""COMPUTED_VALUE"""),"")</f>
        <v/>
      </c>
      <c r="AF5" s="377">
        <v>4.0</v>
      </c>
      <c r="AG5" s="378">
        <v>3.0</v>
      </c>
      <c r="AH5" s="359"/>
    </row>
    <row r="6">
      <c r="A6" s="379" t="s">
        <v>835</v>
      </c>
      <c r="B6" s="361">
        <v>46149.0</v>
      </c>
      <c r="C6" s="362" t="s">
        <v>841</v>
      </c>
      <c r="D6" s="363" t="s">
        <v>836</v>
      </c>
      <c r="E6" s="364"/>
      <c r="F6" s="365"/>
      <c r="G6" s="366"/>
      <c r="H6" s="367"/>
      <c r="I6" s="365"/>
      <c r="J6" s="368"/>
      <c r="K6" s="364"/>
      <c r="L6" s="365"/>
      <c r="M6" s="366"/>
      <c r="N6" s="367"/>
      <c r="O6" s="365"/>
      <c r="P6" s="368">
        <v>1.0</v>
      </c>
      <c r="Q6" s="364"/>
      <c r="R6" s="365"/>
      <c r="S6" s="366"/>
      <c r="T6" s="369" t="s">
        <v>2995</v>
      </c>
      <c r="U6" s="370"/>
      <c r="V6" s="371" t="s">
        <v>843</v>
      </c>
      <c r="W6" s="380" t="s">
        <v>844</v>
      </c>
      <c r="X6" s="353" t="s">
        <v>2885</v>
      </c>
      <c r="Y6" s="381"/>
      <c r="Z6" s="382" t="str">
        <f>IFERROR(__xludf.DUMMYFUNCTION("""COMPUTED_VALUE"""),"")</f>
        <v/>
      </c>
      <c r="AA6" s="375" t="str">
        <f>IFERROR(__xludf.DUMMYFUNCTION("""COMPUTED_VALUE"""),"")</f>
        <v/>
      </c>
      <c r="AB6" s="383" t="str">
        <f>IFERROR(__xludf.DUMMYFUNCTION("""COMPUTED_VALUE"""),"")</f>
        <v/>
      </c>
      <c r="AC6" s="375" t="str">
        <f>IFERROR(__xludf.DUMMYFUNCTION("""COMPUTED_VALUE"""),"")</f>
        <v/>
      </c>
      <c r="AD6" s="374">
        <f>IFERROR(__xludf.DUMMYFUNCTION("""COMPUTED_VALUE"""),1.0)</f>
        <v>1</v>
      </c>
      <c r="AE6" s="375">
        <f>IFERROR(__xludf.DUMMYFUNCTION("""COMPUTED_VALUE"""),0.9285714285714286)</f>
        <v>0.9285714286</v>
      </c>
      <c r="AF6" s="377">
        <v>14.0</v>
      </c>
      <c r="AG6" s="378">
        <v>6.0</v>
      </c>
      <c r="AH6" s="359"/>
    </row>
    <row r="7">
      <c r="A7" s="360"/>
      <c r="B7" s="361"/>
      <c r="C7" s="362"/>
      <c r="D7" s="384" t="s">
        <v>2869</v>
      </c>
      <c r="E7" s="364"/>
      <c r="F7" s="365"/>
      <c r="G7" s="366"/>
      <c r="H7" s="367"/>
      <c r="I7" s="365"/>
      <c r="J7" s="368"/>
      <c r="K7" s="364"/>
      <c r="L7" s="365"/>
      <c r="M7" s="366"/>
      <c r="N7" s="367"/>
      <c r="O7" s="365"/>
      <c r="P7" s="368"/>
      <c r="Q7" s="364"/>
      <c r="R7" s="365"/>
      <c r="S7" s="366"/>
      <c r="T7" s="385"/>
      <c r="U7" s="386"/>
      <c r="V7" s="387"/>
      <c r="W7" s="380"/>
      <c r="X7" s="353"/>
      <c r="Y7" s="373"/>
      <c r="Z7" s="382" t="str">
        <f>IFERROR(__xludf.DUMMYFUNCTION("""COMPUTED_VALUE"""),"")</f>
        <v/>
      </c>
      <c r="AA7" s="375" t="str">
        <f>IFERROR(__xludf.DUMMYFUNCTION("""COMPUTED_VALUE"""),"")</f>
        <v/>
      </c>
      <c r="AB7" s="383" t="str">
        <f>IFERROR(__xludf.DUMMYFUNCTION("""COMPUTED_VALUE"""),"")</f>
        <v/>
      </c>
      <c r="AC7" s="388" t="str">
        <f>IFERROR(__xludf.DUMMYFUNCTION("""COMPUTED_VALUE"""),"")</f>
        <v/>
      </c>
      <c r="AD7" s="382" t="str">
        <f>IFERROR(__xludf.DUMMYFUNCTION("""COMPUTED_VALUE"""),"")</f>
        <v/>
      </c>
      <c r="AE7" s="389" t="str">
        <f>IFERROR(__xludf.DUMMYFUNCTION("""COMPUTED_VALUE"""),"")</f>
        <v/>
      </c>
      <c r="AF7" s="390"/>
      <c r="AG7" s="391"/>
      <c r="AH7" s="359"/>
    </row>
    <row r="8">
      <c r="A8" s="360"/>
      <c r="B8" s="361"/>
      <c r="C8" s="362"/>
      <c r="D8" s="384" t="s">
        <v>2869</v>
      </c>
      <c r="E8" s="364"/>
      <c r="F8" s="365"/>
      <c r="G8" s="366"/>
      <c r="H8" s="367"/>
      <c r="I8" s="365"/>
      <c r="J8" s="368"/>
      <c r="K8" s="364"/>
      <c r="L8" s="365"/>
      <c r="M8" s="366"/>
      <c r="N8" s="367"/>
      <c r="O8" s="365"/>
      <c r="P8" s="368"/>
      <c r="Q8" s="364"/>
      <c r="R8" s="365"/>
      <c r="S8" s="366"/>
      <c r="T8" s="369"/>
      <c r="U8" s="370"/>
      <c r="V8" s="371"/>
      <c r="W8" s="372"/>
      <c r="X8" s="353"/>
      <c r="Y8" s="373"/>
      <c r="Z8" s="382" t="str">
        <f>IFERROR(__xludf.DUMMYFUNCTION("""COMPUTED_VALUE"""),"")</f>
        <v/>
      </c>
      <c r="AA8" s="375" t="str">
        <f>IFERROR(__xludf.DUMMYFUNCTION("""COMPUTED_VALUE"""),"")</f>
        <v/>
      </c>
      <c r="AB8" s="383" t="str">
        <f>IFERROR(__xludf.DUMMYFUNCTION("""COMPUTED_VALUE"""),"")</f>
        <v/>
      </c>
      <c r="AC8" s="388" t="str">
        <f>IFERROR(__xludf.DUMMYFUNCTION("""COMPUTED_VALUE"""),"")</f>
        <v/>
      </c>
      <c r="AD8" s="382" t="str">
        <f>IFERROR(__xludf.DUMMYFUNCTION("""COMPUTED_VALUE"""),"")</f>
        <v/>
      </c>
      <c r="AE8" s="389" t="str">
        <f>IFERROR(__xludf.DUMMYFUNCTION("""COMPUTED_VALUE"""),"")</f>
        <v/>
      </c>
      <c r="AF8" s="390"/>
      <c r="AG8" s="391"/>
      <c r="AH8" s="359"/>
    </row>
    <row r="9">
      <c r="A9" s="360"/>
      <c r="B9" s="361"/>
      <c r="C9" s="362"/>
      <c r="D9" s="384" t="s">
        <v>2869</v>
      </c>
      <c r="E9" s="364"/>
      <c r="F9" s="365"/>
      <c r="G9" s="366"/>
      <c r="H9" s="367"/>
      <c r="I9" s="365"/>
      <c r="J9" s="368"/>
      <c r="K9" s="364"/>
      <c r="L9" s="365"/>
      <c r="M9" s="366"/>
      <c r="N9" s="367"/>
      <c r="O9" s="365"/>
      <c r="P9" s="368"/>
      <c r="Q9" s="364"/>
      <c r="R9" s="365"/>
      <c r="S9" s="366"/>
      <c r="T9" s="369"/>
      <c r="U9" s="370"/>
      <c r="V9" s="371"/>
      <c r="W9" s="380"/>
      <c r="X9" s="353"/>
      <c r="Y9" s="373"/>
      <c r="Z9" s="382" t="str">
        <f>IFERROR(__xludf.DUMMYFUNCTION("""COMPUTED_VALUE"""),"")</f>
        <v/>
      </c>
      <c r="AA9" s="375" t="str">
        <f>IFERROR(__xludf.DUMMYFUNCTION("""COMPUTED_VALUE"""),"")</f>
        <v/>
      </c>
      <c r="AB9" s="383" t="str">
        <f>IFERROR(__xludf.DUMMYFUNCTION("""COMPUTED_VALUE"""),"")</f>
        <v/>
      </c>
      <c r="AC9" s="388" t="str">
        <f>IFERROR(__xludf.DUMMYFUNCTION("""COMPUTED_VALUE"""),"")</f>
        <v/>
      </c>
      <c r="AD9" s="382" t="str">
        <f>IFERROR(__xludf.DUMMYFUNCTION("""COMPUTED_VALUE"""),"")</f>
        <v/>
      </c>
      <c r="AE9" s="389" t="str">
        <f>IFERROR(__xludf.DUMMYFUNCTION("""COMPUTED_VALUE"""),"")</f>
        <v/>
      </c>
      <c r="AF9" s="390"/>
      <c r="AG9" s="391"/>
      <c r="AH9" s="359"/>
    </row>
    <row r="10">
      <c r="A10" s="360"/>
      <c r="B10" s="361"/>
      <c r="C10" s="362"/>
      <c r="D10" s="384" t="s">
        <v>2869</v>
      </c>
      <c r="E10" s="364"/>
      <c r="F10" s="365"/>
      <c r="G10" s="366"/>
      <c r="H10" s="367"/>
      <c r="I10" s="365"/>
      <c r="J10" s="368"/>
      <c r="K10" s="364"/>
      <c r="L10" s="365"/>
      <c r="M10" s="366"/>
      <c r="N10" s="367"/>
      <c r="O10" s="365"/>
      <c r="P10" s="368"/>
      <c r="Q10" s="364"/>
      <c r="R10" s="365"/>
      <c r="S10" s="366"/>
      <c r="T10" s="369"/>
      <c r="U10" s="370"/>
      <c r="V10" s="371"/>
      <c r="W10" s="372"/>
      <c r="X10" s="353"/>
      <c r="Y10" s="381"/>
      <c r="Z10" s="382" t="str">
        <f>IFERROR(__xludf.DUMMYFUNCTION("""COMPUTED_VALUE"""),"")</f>
        <v/>
      </c>
      <c r="AA10" s="375" t="str">
        <f>IFERROR(__xludf.DUMMYFUNCTION("""COMPUTED_VALUE"""),"")</f>
        <v/>
      </c>
      <c r="AB10" s="383" t="str">
        <f>IFERROR(__xludf.DUMMYFUNCTION("""COMPUTED_VALUE"""),"")</f>
        <v/>
      </c>
      <c r="AC10" s="388" t="str">
        <f>IFERROR(__xludf.DUMMYFUNCTION("""COMPUTED_VALUE"""),"")</f>
        <v/>
      </c>
      <c r="AD10" s="382" t="str">
        <f>IFERROR(__xludf.DUMMYFUNCTION("""COMPUTED_VALUE"""),"")</f>
        <v/>
      </c>
      <c r="AE10" s="389" t="str">
        <f>IFERROR(__xludf.DUMMYFUNCTION("""COMPUTED_VALUE"""),"")</f>
        <v/>
      </c>
      <c r="AF10" s="390"/>
      <c r="AG10" s="391"/>
      <c r="AH10" s="359"/>
    </row>
    <row r="11">
      <c r="A11" s="360"/>
      <c r="B11" s="361"/>
      <c r="C11" s="362"/>
      <c r="D11" s="384" t="s">
        <v>2869</v>
      </c>
      <c r="E11" s="364"/>
      <c r="F11" s="365"/>
      <c r="G11" s="366"/>
      <c r="H11" s="367"/>
      <c r="I11" s="365"/>
      <c r="J11" s="368"/>
      <c r="K11" s="364"/>
      <c r="L11" s="365"/>
      <c r="M11" s="366"/>
      <c r="N11" s="367"/>
      <c r="O11" s="365"/>
      <c r="P11" s="368"/>
      <c r="Q11" s="364"/>
      <c r="R11" s="365"/>
      <c r="S11" s="366"/>
      <c r="T11" s="369"/>
      <c r="U11" s="370"/>
      <c r="V11" s="371"/>
      <c r="W11" s="372"/>
      <c r="X11" s="353"/>
      <c r="Y11" s="373"/>
      <c r="Z11" s="382" t="str">
        <f>IFERROR(__xludf.DUMMYFUNCTION("""COMPUTED_VALUE"""),"")</f>
        <v/>
      </c>
      <c r="AA11" s="375" t="str">
        <f>IFERROR(__xludf.DUMMYFUNCTION("""COMPUTED_VALUE"""),"")</f>
        <v/>
      </c>
      <c r="AB11" s="383" t="str">
        <f>IFERROR(__xludf.DUMMYFUNCTION("""COMPUTED_VALUE"""),"")</f>
        <v/>
      </c>
      <c r="AC11" s="388" t="str">
        <f>IFERROR(__xludf.DUMMYFUNCTION("""COMPUTED_VALUE"""),"")</f>
        <v/>
      </c>
      <c r="AD11" s="382" t="str">
        <f>IFERROR(__xludf.DUMMYFUNCTION("""COMPUTED_VALUE"""),"")</f>
        <v/>
      </c>
      <c r="AE11" s="389" t="str">
        <f>IFERROR(__xludf.DUMMYFUNCTION("""COMPUTED_VALUE"""),"")</f>
        <v/>
      </c>
      <c r="AF11" s="390"/>
      <c r="AG11" s="391"/>
      <c r="AH11" s="359"/>
    </row>
    <row r="12">
      <c r="A12" s="360"/>
      <c r="B12" s="361"/>
      <c r="C12" s="362"/>
      <c r="D12" s="384" t="s">
        <v>2869</v>
      </c>
      <c r="E12" s="364"/>
      <c r="F12" s="365"/>
      <c r="G12" s="366"/>
      <c r="H12" s="367"/>
      <c r="I12" s="365"/>
      <c r="J12" s="368"/>
      <c r="K12" s="364"/>
      <c r="L12" s="365"/>
      <c r="M12" s="366"/>
      <c r="N12" s="367"/>
      <c r="O12" s="365"/>
      <c r="P12" s="368"/>
      <c r="Q12" s="364"/>
      <c r="R12" s="365"/>
      <c r="S12" s="366"/>
      <c r="T12" s="369"/>
      <c r="U12" s="370"/>
      <c r="V12" s="371"/>
      <c r="W12" s="372"/>
      <c r="X12" s="353"/>
      <c r="Y12" s="373"/>
      <c r="Z12" s="382" t="str">
        <f>IFERROR(__xludf.DUMMYFUNCTION("""COMPUTED_VALUE"""),"")</f>
        <v/>
      </c>
      <c r="AA12" s="375" t="str">
        <f>IFERROR(__xludf.DUMMYFUNCTION("""COMPUTED_VALUE"""),"")</f>
        <v/>
      </c>
      <c r="AB12" s="383" t="str">
        <f>IFERROR(__xludf.DUMMYFUNCTION("""COMPUTED_VALUE"""),"")</f>
        <v/>
      </c>
      <c r="AC12" s="388" t="str">
        <f>IFERROR(__xludf.DUMMYFUNCTION("""COMPUTED_VALUE"""),"")</f>
        <v/>
      </c>
      <c r="AD12" s="382" t="str">
        <f>IFERROR(__xludf.DUMMYFUNCTION("""COMPUTED_VALUE"""),"")</f>
        <v/>
      </c>
      <c r="AE12" s="389" t="str">
        <f>IFERROR(__xludf.DUMMYFUNCTION("""COMPUTED_VALUE"""),"")</f>
        <v/>
      </c>
      <c r="AF12" s="390"/>
      <c r="AG12" s="391"/>
      <c r="AH12" s="359"/>
    </row>
    <row r="13">
      <c r="A13" s="360"/>
      <c r="B13" s="361"/>
      <c r="C13" s="362"/>
      <c r="D13" s="384" t="s">
        <v>2869</v>
      </c>
      <c r="E13" s="364"/>
      <c r="F13" s="365"/>
      <c r="G13" s="366"/>
      <c r="H13" s="367"/>
      <c r="I13" s="365"/>
      <c r="J13" s="368"/>
      <c r="K13" s="364"/>
      <c r="L13" s="365"/>
      <c r="M13" s="366"/>
      <c r="N13" s="367"/>
      <c r="O13" s="365"/>
      <c r="P13" s="368"/>
      <c r="Q13" s="364"/>
      <c r="R13" s="365"/>
      <c r="S13" s="366"/>
      <c r="T13" s="369"/>
      <c r="U13" s="370"/>
      <c r="V13" s="371"/>
      <c r="W13" s="372"/>
      <c r="X13" s="353"/>
      <c r="Y13" s="373"/>
      <c r="Z13" s="382" t="str">
        <f>IFERROR(__xludf.DUMMYFUNCTION("""COMPUTED_VALUE"""),"")</f>
        <v/>
      </c>
      <c r="AA13" s="375" t="str">
        <f>IFERROR(__xludf.DUMMYFUNCTION("""COMPUTED_VALUE"""),"")</f>
        <v/>
      </c>
      <c r="AB13" s="383" t="str">
        <f>IFERROR(__xludf.DUMMYFUNCTION("""COMPUTED_VALUE"""),"")</f>
        <v/>
      </c>
      <c r="AC13" s="388" t="str">
        <f>IFERROR(__xludf.DUMMYFUNCTION("""COMPUTED_VALUE"""),"")</f>
        <v/>
      </c>
      <c r="AD13" s="382" t="str">
        <f>IFERROR(__xludf.DUMMYFUNCTION("""COMPUTED_VALUE"""),"")</f>
        <v/>
      </c>
      <c r="AE13" s="389" t="str">
        <f>IFERROR(__xludf.DUMMYFUNCTION("""COMPUTED_VALUE"""),"")</f>
        <v/>
      </c>
      <c r="AF13" s="390"/>
      <c r="AG13" s="391"/>
      <c r="AH13" s="359"/>
    </row>
    <row r="14">
      <c r="A14" s="360"/>
      <c r="B14" s="361"/>
      <c r="C14" s="362"/>
      <c r="D14" s="384" t="s">
        <v>2869</v>
      </c>
      <c r="E14" s="364"/>
      <c r="F14" s="365"/>
      <c r="G14" s="366"/>
      <c r="H14" s="367"/>
      <c r="I14" s="365"/>
      <c r="J14" s="368"/>
      <c r="K14" s="364"/>
      <c r="L14" s="365"/>
      <c r="M14" s="366"/>
      <c r="N14" s="367"/>
      <c r="O14" s="365"/>
      <c r="P14" s="368"/>
      <c r="Q14" s="364"/>
      <c r="R14" s="365"/>
      <c r="S14" s="366"/>
      <c r="T14" s="369"/>
      <c r="U14" s="370"/>
      <c r="V14" s="371"/>
      <c r="W14" s="372"/>
      <c r="X14" s="353"/>
      <c r="Y14" s="373"/>
      <c r="Z14" s="382" t="str">
        <f>IFERROR(__xludf.DUMMYFUNCTION("""COMPUTED_VALUE"""),"")</f>
        <v/>
      </c>
      <c r="AA14" s="375" t="str">
        <f>IFERROR(__xludf.DUMMYFUNCTION("""COMPUTED_VALUE"""),"")</f>
        <v/>
      </c>
      <c r="AB14" s="383" t="str">
        <f>IFERROR(__xludf.DUMMYFUNCTION("""COMPUTED_VALUE"""),"")</f>
        <v/>
      </c>
      <c r="AC14" s="388" t="str">
        <f>IFERROR(__xludf.DUMMYFUNCTION("""COMPUTED_VALUE"""),"")</f>
        <v/>
      </c>
      <c r="AD14" s="382" t="str">
        <f>IFERROR(__xludf.DUMMYFUNCTION("""COMPUTED_VALUE"""),"")</f>
        <v/>
      </c>
      <c r="AE14" s="389" t="str">
        <f>IFERROR(__xludf.DUMMYFUNCTION("""COMPUTED_VALUE"""),"")</f>
        <v/>
      </c>
      <c r="AF14" s="390"/>
      <c r="AG14" s="391"/>
      <c r="AH14" s="359"/>
    </row>
    <row r="15">
      <c r="A15" s="360"/>
      <c r="B15" s="361"/>
      <c r="C15" s="362"/>
      <c r="D15" s="384" t="s">
        <v>2869</v>
      </c>
      <c r="E15" s="364"/>
      <c r="F15" s="365"/>
      <c r="G15" s="366"/>
      <c r="H15" s="367"/>
      <c r="I15" s="365"/>
      <c r="J15" s="368"/>
      <c r="K15" s="364"/>
      <c r="L15" s="365"/>
      <c r="M15" s="366"/>
      <c r="N15" s="367"/>
      <c r="O15" s="365"/>
      <c r="P15" s="368"/>
      <c r="Q15" s="364"/>
      <c r="R15" s="365"/>
      <c r="S15" s="366"/>
      <c r="T15" s="369"/>
      <c r="U15" s="370"/>
      <c r="V15" s="371"/>
      <c r="W15" s="380"/>
      <c r="X15" s="353"/>
      <c r="Y15" s="381"/>
      <c r="Z15" s="382" t="str">
        <f>IFERROR(__xludf.DUMMYFUNCTION("""COMPUTED_VALUE"""),"")</f>
        <v/>
      </c>
      <c r="AA15" s="375" t="str">
        <f>IFERROR(__xludf.DUMMYFUNCTION("""COMPUTED_VALUE"""),"")</f>
        <v/>
      </c>
      <c r="AB15" s="383" t="str">
        <f>IFERROR(__xludf.DUMMYFUNCTION("""COMPUTED_VALUE"""),"")</f>
        <v/>
      </c>
      <c r="AC15" s="388" t="str">
        <f>IFERROR(__xludf.DUMMYFUNCTION("""COMPUTED_VALUE"""),"")</f>
        <v/>
      </c>
      <c r="AD15" s="382" t="str">
        <f>IFERROR(__xludf.DUMMYFUNCTION("""COMPUTED_VALUE"""),"")</f>
        <v/>
      </c>
      <c r="AE15" s="389" t="str">
        <f>IFERROR(__xludf.DUMMYFUNCTION("""COMPUTED_VALUE"""),"")</f>
        <v/>
      </c>
      <c r="AF15" s="390"/>
      <c r="AG15" s="391"/>
      <c r="AH15" s="359"/>
    </row>
    <row r="16">
      <c r="A16" s="360"/>
      <c r="B16" s="361"/>
      <c r="C16" s="362"/>
      <c r="D16" s="384" t="s">
        <v>2869</v>
      </c>
      <c r="E16" s="364"/>
      <c r="F16" s="365"/>
      <c r="G16" s="366"/>
      <c r="H16" s="367"/>
      <c r="I16" s="365"/>
      <c r="J16" s="368"/>
      <c r="K16" s="364"/>
      <c r="L16" s="365"/>
      <c r="M16" s="366"/>
      <c r="N16" s="367"/>
      <c r="O16" s="365"/>
      <c r="P16" s="368"/>
      <c r="Q16" s="364"/>
      <c r="R16" s="365"/>
      <c r="S16" s="366"/>
      <c r="T16" s="369"/>
      <c r="U16" s="370"/>
      <c r="V16" s="371"/>
      <c r="W16" s="372"/>
      <c r="X16" s="353"/>
      <c r="Y16" s="381"/>
      <c r="Z16" s="382" t="str">
        <f>IFERROR(__xludf.DUMMYFUNCTION("""COMPUTED_VALUE"""),"")</f>
        <v/>
      </c>
      <c r="AA16" s="375" t="str">
        <f>IFERROR(__xludf.DUMMYFUNCTION("""COMPUTED_VALUE"""),"")</f>
        <v/>
      </c>
      <c r="AB16" s="383" t="str">
        <f>IFERROR(__xludf.DUMMYFUNCTION("""COMPUTED_VALUE"""),"")</f>
        <v/>
      </c>
      <c r="AC16" s="388" t="str">
        <f>IFERROR(__xludf.DUMMYFUNCTION("""COMPUTED_VALUE"""),"")</f>
        <v/>
      </c>
      <c r="AD16" s="382" t="str">
        <f>IFERROR(__xludf.DUMMYFUNCTION("""COMPUTED_VALUE"""),"")</f>
        <v/>
      </c>
      <c r="AE16" s="389" t="str">
        <f>IFERROR(__xludf.DUMMYFUNCTION("""COMPUTED_VALUE"""),"")</f>
        <v/>
      </c>
      <c r="AF16" s="390"/>
      <c r="AG16" s="391"/>
      <c r="AH16" s="359"/>
    </row>
    <row r="17">
      <c r="A17" s="360"/>
      <c r="B17" s="361"/>
      <c r="C17" s="362"/>
      <c r="D17" s="384" t="s">
        <v>2869</v>
      </c>
      <c r="E17" s="364"/>
      <c r="F17" s="365"/>
      <c r="G17" s="366"/>
      <c r="H17" s="367"/>
      <c r="I17" s="365"/>
      <c r="J17" s="368"/>
      <c r="K17" s="364"/>
      <c r="L17" s="365"/>
      <c r="M17" s="366"/>
      <c r="N17" s="367"/>
      <c r="O17" s="365"/>
      <c r="P17" s="368"/>
      <c r="Q17" s="364"/>
      <c r="R17" s="365"/>
      <c r="S17" s="366"/>
      <c r="T17" s="369"/>
      <c r="U17" s="370"/>
      <c r="V17" s="371"/>
      <c r="W17" s="372"/>
      <c r="X17" s="353"/>
      <c r="Y17" s="381"/>
      <c r="Z17" s="382" t="str">
        <f>IFERROR(__xludf.DUMMYFUNCTION("""COMPUTED_VALUE"""),"")</f>
        <v/>
      </c>
      <c r="AA17" s="375" t="str">
        <f>IFERROR(__xludf.DUMMYFUNCTION("""COMPUTED_VALUE"""),"")</f>
        <v/>
      </c>
      <c r="AB17" s="383" t="str">
        <f>IFERROR(__xludf.DUMMYFUNCTION("""COMPUTED_VALUE"""),"")</f>
        <v/>
      </c>
      <c r="AC17" s="388" t="str">
        <f>IFERROR(__xludf.DUMMYFUNCTION("""COMPUTED_VALUE"""),"")</f>
        <v/>
      </c>
      <c r="AD17" s="382" t="str">
        <f>IFERROR(__xludf.DUMMYFUNCTION("""COMPUTED_VALUE"""),"")</f>
        <v/>
      </c>
      <c r="AE17" s="389" t="str">
        <f>IFERROR(__xludf.DUMMYFUNCTION("""COMPUTED_VALUE"""),"")</f>
        <v/>
      </c>
      <c r="AF17" s="390"/>
      <c r="AG17" s="391"/>
      <c r="AH17" s="359"/>
    </row>
    <row r="18">
      <c r="A18" s="360"/>
      <c r="B18" s="361"/>
      <c r="C18" s="362"/>
      <c r="D18" s="384" t="s">
        <v>2869</v>
      </c>
      <c r="E18" s="364"/>
      <c r="F18" s="365"/>
      <c r="G18" s="366"/>
      <c r="H18" s="367"/>
      <c r="I18" s="365"/>
      <c r="J18" s="368"/>
      <c r="K18" s="364"/>
      <c r="L18" s="365"/>
      <c r="M18" s="366"/>
      <c r="N18" s="367"/>
      <c r="O18" s="365"/>
      <c r="P18" s="368"/>
      <c r="Q18" s="364"/>
      <c r="R18" s="365"/>
      <c r="S18" s="366"/>
      <c r="T18" s="369"/>
      <c r="U18" s="370"/>
      <c r="V18" s="371"/>
      <c r="W18" s="372"/>
      <c r="X18" s="353"/>
      <c r="Y18" s="381"/>
      <c r="Z18" s="382" t="str">
        <f>IFERROR(__xludf.DUMMYFUNCTION("""COMPUTED_VALUE"""),"")</f>
        <v/>
      </c>
      <c r="AA18" s="375" t="str">
        <f>IFERROR(__xludf.DUMMYFUNCTION("""COMPUTED_VALUE"""),"")</f>
        <v/>
      </c>
      <c r="AB18" s="383" t="str">
        <f>IFERROR(__xludf.DUMMYFUNCTION("""COMPUTED_VALUE"""),"")</f>
        <v/>
      </c>
      <c r="AC18" s="388" t="str">
        <f>IFERROR(__xludf.DUMMYFUNCTION("""COMPUTED_VALUE"""),"")</f>
        <v/>
      </c>
      <c r="AD18" s="382" t="str">
        <f>IFERROR(__xludf.DUMMYFUNCTION("""COMPUTED_VALUE"""),"")</f>
        <v/>
      </c>
      <c r="AE18" s="389" t="str">
        <f>IFERROR(__xludf.DUMMYFUNCTION("""COMPUTED_VALUE"""),"")</f>
        <v/>
      </c>
      <c r="AF18" s="390"/>
      <c r="AG18" s="391"/>
      <c r="AH18" s="359"/>
    </row>
    <row r="19">
      <c r="A19" s="360"/>
      <c r="B19" s="361"/>
      <c r="C19" s="362"/>
      <c r="D19" s="384" t="s">
        <v>2869</v>
      </c>
      <c r="E19" s="364"/>
      <c r="F19" s="365"/>
      <c r="G19" s="366"/>
      <c r="H19" s="367"/>
      <c r="I19" s="365"/>
      <c r="J19" s="368"/>
      <c r="K19" s="364"/>
      <c r="L19" s="365"/>
      <c r="M19" s="366"/>
      <c r="N19" s="367"/>
      <c r="O19" s="365"/>
      <c r="P19" s="368"/>
      <c r="Q19" s="364"/>
      <c r="R19" s="365"/>
      <c r="S19" s="366"/>
      <c r="T19" s="369"/>
      <c r="U19" s="370"/>
      <c r="V19" s="371"/>
      <c r="W19" s="372"/>
      <c r="X19" s="353"/>
      <c r="Y19" s="381"/>
      <c r="Z19" s="382" t="str">
        <f>IFERROR(__xludf.DUMMYFUNCTION("""COMPUTED_VALUE"""),"")</f>
        <v/>
      </c>
      <c r="AA19" s="375" t="str">
        <f>IFERROR(__xludf.DUMMYFUNCTION("""COMPUTED_VALUE"""),"")</f>
        <v/>
      </c>
      <c r="AB19" s="383" t="str">
        <f>IFERROR(__xludf.DUMMYFUNCTION("""COMPUTED_VALUE"""),"")</f>
        <v/>
      </c>
      <c r="AC19" s="388" t="str">
        <f>IFERROR(__xludf.DUMMYFUNCTION("""COMPUTED_VALUE"""),"")</f>
        <v/>
      </c>
      <c r="AD19" s="382" t="str">
        <f>IFERROR(__xludf.DUMMYFUNCTION("""COMPUTED_VALUE"""),"")</f>
        <v/>
      </c>
      <c r="AE19" s="389" t="str">
        <f>IFERROR(__xludf.DUMMYFUNCTION("""COMPUTED_VALUE"""),"")</f>
        <v/>
      </c>
      <c r="AF19" s="390"/>
      <c r="AG19" s="391"/>
      <c r="AH19" s="359"/>
    </row>
    <row r="20">
      <c r="A20" s="360"/>
      <c r="B20" s="361"/>
      <c r="C20" s="362"/>
      <c r="D20" s="384" t="s">
        <v>2869</v>
      </c>
      <c r="E20" s="364"/>
      <c r="F20" s="365"/>
      <c r="G20" s="366"/>
      <c r="H20" s="367"/>
      <c r="I20" s="365"/>
      <c r="J20" s="368"/>
      <c r="K20" s="364"/>
      <c r="L20" s="365"/>
      <c r="M20" s="366"/>
      <c r="N20" s="367"/>
      <c r="O20" s="365"/>
      <c r="P20" s="368"/>
      <c r="Q20" s="364"/>
      <c r="R20" s="365"/>
      <c r="S20" s="366"/>
      <c r="T20" s="369"/>
      <c r="U20" s="370"/>
      <c r="V20" s="371"/>
      <c r="W20" s="372"/>
      <c r="X20" s="353"/>
      <c r="Y20" s="381"/>
      <c r="Z20" s="382" t="str">
        <f>IFERROR(__xludf.DUMMYFUNCTION("""COMPUTED_VALUE"""),"")</f>
        <v/>
      </c>
      <c r="AA20" s="375" t="str">
        <f>IFERROR(__xludf.DUMMYFUNCTION("""COMPUTED_VALUE"""),"")</f>
        <v/>
      </c>
      <c r="AB20" s="383" t="str">
        <f>IFERROR(__xludf.DUMMYFUNCTION("""COMPUTED_VALUE"""),"")</f>
        <v/>
      </c>
      <c r="AC20" s="388" t="str">
        <f>IFERROR(__xludf.DUMMYFUNCTION("""COMPUTED_VALUE"""),"")</f>
        <v/>
      </c>
      <c r="AD20" s="382" t="str">
        <f>IFERROR(__xludf.DUMMYFUNCTION("""COMPUTED_VALUE"""),"")</f>
        <v/>
      </c>
      <c r="AE20" s="389" t="str">
        <f>IFERROR(__xludf.DUMMYFUNCTION("""COMPUTED_VALUE"""),"")</f>
        <v/>
      </c>
      <c r="AF20" s="390"/>
      <c r="AG20" s="391"/>
      <c r="AH20" s="359"/>
    </row>
    <row r="21">
      <c r="A21" s="360"/>
      <c r="B21" s="361"/>
      <c r="C21" s="362"/>
      <c r="D21" s="384" t="s">
        <v>2869</v>
      </c>
      <c r="E21" s="364"/>
      <c r="F21" s="365"/>
      <c r="G21" s="366"/>
      <c r="H21" s="367"/>
      <c r="I21" s="365"/>
      <c r="J21" s="368"/>
      <c r="K21" s="364"/>
      <c r="L21" s="365"/>
      <c r="M21" s="366"/>
      <c r="N21" s="367"/>
      <c r="O21" s="365"/>
      <c r="P21" s="368"/>
      <c r="Q21" s="364"/>
      <c r="R21" s="365"/>
      <c r="S21" s="366"/>
      <c r="T21" s="369"/>
      <c r="U21" s="370"/>
      <c r="V21" s="371"/>
      <c r="W21" s="380"/>
      <c r="X21" s="353"/>
      <c r="Y21" s="381"/>
      <c r="Z21" s="382" t="str">
        <f>IFERROR(__xludf.DUMMYFUNCTION("""COMPUTED_VALUE"""),"")</f>
        <v/>
      </c>
      <c r="AA21" s="375" t="str">
        <f>IFERROR(__xludf.DUMMYFUNCTION("""COMPUTED_VALUE"""),"")</f>
        <v/>
      </c>
      <c r="AB21" s="383" t="str">
        <f>IFERROR(__xludf.DUMMYFUNCTION("""COMPUTED_VALUE"""),"")</f>
        <v/>
      </c>
      <c r="AC21" s="388" t="str">
        <f>IFERROR(__xludf.DUMMYFUNCTION("""COMPUTED_VALUE"""),"")</f>
        <v/>
      </c>
      <c r="AD21" s="382" t="str">
        <f>IFERROR(__xludf.DUMMYFUNCTION("""COMPUTED_VALUE"""),"")</f>
        <v/>
      </c>
      <c r="AE21" s="389" t="str">
        <f>IFERROR(__xludf.DUMMYFUNCTION("""COMPUTED_VALUE"""),"")</f>
        <v/>
      </c>
      <c r="AF21" s="390"/>
      <c r="AG21" s="391"/>
      <c r="AH21" s="359"/>
    </row>
    <row r="22">
      <c r="A22" s="360"/>
      <c r="B22" s="361"/>
      <c r="C22" s="362"/>
      <c r="D22" s="384" t="s">
        <v>2869</v>
      </c>
      <c r="E22" s="364"/>
      <c r="F22" s="365"/>
      <c r="G22" s="366"/>
      <c r="H22" s="367"/>
      <c r="I22" s="365"/>
      <c r="J22" s="368"/>
      <c r="K22" s="364"/>
      <c r="L22" s="365"/>
      <c r="M22" s="366"/>
      <c r="N22" s="367"/>
      <c r="O22" s="365"/>
      <c r="P22" s="368"/>
      <c r="Q22" s="364"/>
      <c r="R22" s="365"/>
      <c r="S22" s="366"/>
      <c r="T22" s="369"/>
      <c r="U22" s="370"/>
      <c r="V22" s="371"/>
      <c r="W22" s="372"/>
      <c r="X22" s="353"/>
      <c r="Y22" s="381"/>
      <c r="Z22" s="382" t="str">
        <f>IFERROR(__xludf.DUMMYFUNCTION("""COMPUTED_VALUE"""),"")</f>
        <v/>
      </c>
      <c r="AA22" s="375" t="str">
        <f>IFERROR(__xludf.DUMMYFUNCTION("""COMPUTED_VALUE"""),"")</f>
        <v/>
      </c>
      <c r="AB22" s="383" t="str">
        <f>IFERROR(__xludf.DUMMYFUNCTION("""COMPUTED_VALUE"""),"")</f>
        <v/>
      </c>
      <c r="AC22" s="388" t="str">
        <f>IFERROR(__xludf.DUMMYFUNCTION("""COMPUTED_VALUE"""),"")</f>
        <v/>
      </c>
      <c r="AD22" s="382" t="str">
        <f>IFERROR(__xludf.DUMMYFUNCTION("""COMPUTED_VALUE"""),"")</f>
        <v/>
      </c>
      <c r="AE22" s="389" t="str">
        <f>IFERROR(__xludf.DUMMYFUNCTION("""COMPUTED_VALUE"""),"")</f>
        <v/>
      </c>
      <c r="AF22" s="390"/>
      <c r="AG22" s="391"/>
      <c r="AH22" s="359"/>
    </row>
    <row r="23">
      <c r="A23" s="360"/>
      <c r="B23" s="361"/>
      <c r="C23" s="362"/>
      <c r="D23" s="384" t="s">
        <v>2869</v>
      </c>
      <c r="E23" s="364"/>
      <c r="F23" s="365"/>
      <c r="G23" s="366"/>
      <c r="H23" s="367"/>
      <c r="I23" s="365"/>
      <c r="J23" s="368"/>
      <c r="K23" s="364"/>
      <c r="L23" s="365"/>
      <c r="M23" s="366"/>
      <c r="N23" s="367"/>
      <c r="O23" s="365"/>
      <c r="P23" s="368"/>
      <c r="Q23" s="364"/>
      <c r="R23" s="365"/>
      <c r="S23" s="366"/>
      <c r="T23" s="369"/>
      <c r="U23" s="370"/>
      <c r="V23" s="371"/>
      <c r="W23" s="372"/>
      <c r="X23" s="353"/>
      <c r="Y23" s="381"/>
      <c r="Z23" s="382" t="str">
        <f>IFERROR(__xludf.DUMMYFUNCTION("""COMPUTED_VALUE"""),"")</f>
        <v/>
      </c>
      <c r="AA23" s="375" t="str">
        <f>IFERROR(__xludf.DUMMYFUNCTION("""COMPUTED_VALUE"""),"")</f>
        <v/>
      </c>
      <c r="AB23" s="383" t="str">
        <f>IFERROR(__xludf.DUMMYFUNCTION("""COMPUTED_VALUE"""),"")</f>
        <v/>
      </c>
      <c r="AC23" s="388" t="str">
        <f>IFERROR(__xludf.DUMMYFUNCTION("""COMPUTED_VALUE"""),"")</f>
        <v/>
      </c>
      <c r="AD23" s="382" t="str">
        <f>IFERROR(__xludf.DUMMYFUNCTION("""COMPUTED_VALUE"""),"")</f>
        <v/>
      </c>
      <c r="AE23" s="389" t="str">
        <f>IFERROR(__xludf.DUMMYFUNCTION("""COMPUTED_VALUE"""),"")</f>
        <v/>
      </c>
      <c r="AF23" s="390"/>
      <c r="AG23" s="391"/>
      <c r="AH23" s="359"/>
    </row>
    <row r="24">
      <c r="A24" s="360"/>
      <c r="B24" s="361"/>
      <c r="C24" s="362"/>
      <c r="D24" s="384" t="s">
        <v>2869</v>
      </c>
      <c r="E24" s="364"/>
      <c r="F24" s="365"/>
      <c r="G24" s="366"/>
      <c r="H24" s="367"/>
      <c r="I24" s="365"/>
      <c r="J24" s="368"/>
      <c r="K24" s="364"/>
      <c r="L24" s="365"/>
      <c r="M24" s="366"/>
      <c r="N24" s="367"/>
      <c r="O24" s="365"/>
      <c r="P24" s="368"/>
      <c r="Q24" s="364"/>
      <c r="R24" s="365"/>
      <c r="S24" s="366"/>
      <c r="T24" s="369"/>
      <c r="U24" s="370"/>
      <c r="V24" s="371"/>
      <c r="W24" s="372"/>
      <c r="X24" s="353"/>
      <c r="Y24" s="381"/>
      <c r="Z24" s="382" t="str">
        <f>IFERROR(__xludf.DUMMYFUNCTION("""COMPUTED_VALUE"""),"")</f>
        <v/>
      </c>
      <c r="AA24" s="375" t="str">
        <f>IFERROR(__xludf.DUMMYFUNCTION("""COMPUTED_VALUE"""),"")</f>
        <v/>
      </c>
      <c r="AB24" s="383" t="str">
        <f>IFERROR(__xludf.DUMMYFUNCTION("""COMPUTED_VALUE"""),"")</f>
        <v/>
      </c>
      <c r="AC24" s="388" t="str">
        <f>IFERROR(__xludf.DUMMYFUNCTION("""COMPUTED_VALUE"""),"")</f>
        <v/>
      </c>
      <c r="AD24" s="382" t="str">
        <f>IFERROR(__xludf.DUMMYFUNCTION("""COMPUTED_VALUE"""),"")</f>
        <v/>
      </c>
      <c r="AE24" s="389" t="str">
        <f>IFERROR(__xludf.DUMMYFUNCTION("""COMPUTED_VALUE"""),"")</f>
        <v/>
      </c>
      <c r="AF24" s="390"/>
      <c r="AG24" s="391"/>
      <c r="AH24" s="359"/>
    </row>
    <row r="25">
      <c r="A25" s="360"/>
      <c r="B25" s="361"/>
      <c r="C25" s="362"/>
      <c r="D25" s="384" t="s">
        <v>2869</v>
      </c>
      <c r="E25" s="364"/>
      <c r="F25" s="365"/>
      <c r="G25" s="366"/>
      <c r="H25" s="367"/>
      <c r="I25" s="365"/>
      <c r="J25" s="368"/>
      <c r="K25" s="364"/>
      <c r="L25" s="365"/>
      <c r="M25" s="366"/>
      <c r="N25" s="367"/>
      <c r="O25" s="365"/>
      <c r="P25" s="368"/>
      <c r="Q25" s="364"/>
      <c r="R25" s="365"/>
      <c r="S25" s="366"/>
      <c r="T25" s="369"/>
      <c r="U25" s="370"/>
      <c r="V25" s="371"/>
      <c r="W25" s="372"/>
      <c r="X25" s="353"/>
      <c r="Y25" s="381"/>
      <c r="Z25" s="382" t="str">
        <f>IFERROR(__xludf.DUMMYFUNCTION("""COMPUTED_VALUE"""),"")</f>
        <v/>
      </c>
      <c r="AA25" s="375" t="str">
        <f>IFERROR(__xludf.DUMMYFUNCTION("""COMPUTED_VALUE"""),"")</f>
        <v/>
      </c>
      <c r="AB25" s="383" t="str">
        <f>IFERROR(__xludf.DUMMYFUNCTION("""COMPUTED_VALUE"""),"")</f>
        <v/>
      </c>
      <c r="AC25" s="388" t="str">
        <f>IFERROR(__xludf.DUMMYFUNCTION("""COMPUTED_VALUE"""),"")</f>
        <v/>
      </c>
      <c r="AD25" s="382" t="str">
        <f>IFERROR(__xludf.DUMMYFUNCTION("""COMPUTED_VALUE"""),"")</f>
        <v/>
      </c>
      <c r="AE25" s="389" t="str">
        <f>IFERROR(__xludf.DUMMYFUNCTION("""COMPUTED_VALUE"""),"")</f>
        <v/>
      </c>
      <c r="AF25" s="390"/>
      <c r="AG25" s="391"/>
      <c r="AH25" s="359"/>
    </row>
    <row r="26">
      <c r="A26" s="360"/>
      <c r="B26" s="361"/>
      <c r="C26" s="362"/>
      <c r="D26" s="384" t="s">
        <v>2869</v>
      </c>
      <c r="E26" s="364"/>
      <c r="F26" s="365"/>
      <c r="G26" s="366"/>
      <c r="H26" s="367"/>
      <c r="I26" s="365"/>
      <c r="J26" s="368"/>
      <c r="K26" s="364"/>
      <c r="L26" s="365"/>
      <c r="M26" s="366"/>
      <c r="N26" s="367"/>
      <c r="O26" s="365"/>
      <c r="P26" s="368"/>
      <c r="Q26" s="364"/>
      <c r="R26" s="365"/>
      <c r="S26" s="366"/>
      <c r="T26" s="369"/>
      <c r="U26" s="370"/>
      <c r="V26" s="371"/>
      <c r="W26" s="372"/>
      <c r="X26" s="353"/>
      <c r="Y26" s="381"/>
      <c r="Z26" s="382" t="str">
        <f>IFERROR(__xludf.DUMMYFUNCTION("""COMPUTED_VALUE"""),"")</f>
        <v/>
      </c>
      <c r="AA26" s="375" t="str">
        <f>IFERROR(__xludf.DUMMYFUNCTION("""COMPUTED_VALUE"""),"")</f>
        <v/>
      </c>
      <c r="AB26" s="383" t="str">
        <f>IFERROR(__xludf.DUMMYFUNCTION("""COMPUTED_VALUE"""),"")</f>
        <v/>
      </c>
      <c r="AC26" s="388" t="str">
        <f>IFERROR(__xludf.DUMMYFUNCTION("""COMPUTED_VALUE"""),"")</f>
        <v/>
      </c>
      <c r="AD26" s="382" t="str">
        <f>IFERROR(__xludf.DUMMYFUNCTION("""COMPUTED_VALUE"""),"")</f>
        <v/>
      </c>
      <c r="AE26" s="389" t="str">
        <f>IFERROR(__xludf.DUMMYFUNCTION("""COMPUTED_VALUE"""),"")</f>
        <v/>
      </c>
      <c r="AF26" s="390"/>
      <c r="AG26" s="391"/>
      <c r="AH26" s="359"/>
    </row>
    <row r="27">
      <c r="A27" s="360"/>
      <c r="B27" s="361"/>
      <c r="C27" s="362"/>
      <c r="D27" s="384" t="s">
        <v>2869</v>
      </c>
      <c r="E27" s="364"/>
      <c r="F27" s="365"/>
      <c r="G27" s="366"/>
      <c r="H27" s="367"/>
      <c r="I27" s="365"/>
      <c r="J27" s="368"/>
      <c r="K27" s="364"/>
      <c r="L27" s="365"/>
      <c r="M27" s="366"/>
      <c r="N27" s="367"/>
      <c r="O27" s="365"/>
      <c r="P27" s="368"/>
      <c r="Q27" s="364"/>
      <c r="R27" s="365"/>
      <c r="S27" s="366"/>
      <c r="T27" s="369"/>
      <c r="U27" s="370"/>
      <c r="V27" s="371"/>
      <c r="W27" s="372"/>
      <c r="X27" s="353"/>
      <c r="Y27" s="373"/>
      <c r="Z27" s="382" t="str">
        <f>IFERROR(__xludf.DUMMYFUNCTION("""COMPUTED_VALUE"""),"")</f>
        <v/>
      </c>
      <c r="AA27" s="375" t="str">
        <f>IFERROR(__xludf.DUMMYFUNCTION("""COMPUTED_VALUE"""),"")</f>
        <v/>
      </c>
      <c r="AB27" s="383" t="str">
        <f>IFERROR(__xludf.DUMMYFUNCTION("""COMPUTED_VALUE"""),"")</f>
        <v/>
      </c>
      <c r="AC27" s="388" t="str">
        <f>IFERROR(__xludf.DUMMYFUNCTION("""COMPUTED_VALUE"""),"")</f>
        <v/>
      </c>
      <c r="AD27" s="382" t="str">
        <f>IFERROR(__xludf.DUMMYFUNCTION("""COMPUTED_VALUE"""),"")</f>
        <v/>
      </c>
      <c r="AE27" s="389" t="str">
        <f>IFERROR(__xludf.DUMMYFUNCTION("""COMPUTED_VALUE"""),"")</f>
        <v/>
      </c>
      <c r="AF27" s="390"/>
      <c r="AG27" s="391"/>
      <c r="AH27" s="359"/>
    </row>
    <row r="28">
      <c r="A28" s="360"/>
      <c r="B28" s="361"/>
      <c r="C28" s="362"/>
      <c r="D28" s="384" t="s">
        <v>2869</v>
      </c>
      <c r="E28" s="364"/>
      <c r="F28" s="365"/>
      <c r="G28" s="366"/>
      <c r="H28" s="367"/>
      <c r="I28" s="365"/>
      <c r="J28" s="368"/>
      <c r="K28" s="364"/>
      <c r="L28" s="365"/>
      <c r="M28" s="366"/>
      <c r="N28" s="367"/>
      <c r="O28" s="365"/>
      <c r="P28" s="368"/>
      <c r="Q28" s="364"/>
      <c r="R28" s="365"/>
      <c r="S28" s="366"/>
      <c r="T28" s="369"/>
      <c r="U28" s="370"/>
      <c r="V28" s="371"/>
      <c r="W28" s="372"/>
      <c r="X28" s="353"/>
      <c r="Y28" s="381"/>
      <c r="Z28" s="382" t="str">
        <f>IFERROR(__xludf.DUMMYFUNCTION("""COMPUTED_VALUE"""),"")</f>
        <v/>
      </c>
      <c r="AA28" s="375" t="str">
        <f>IFERROR(__xludf.DUMMYFUNCTION("""COMPUTED_VALUE"""),"")</f>
        <v/>
      </c>
      <c r="AB28" s="383" t="str">
        <f>IFERROR(__xludf.DUMMYFUNCTION("""COMPUTED_VALUE"""),"")</f>
        <v/>
      </c>
      <c r="AC28" s="388" t="str">
        <f>IFERROR(__xludf.DUMMYFUNCTION("""COMPUTED_VALUE"""),"")</f>
        <v/>
      </c>
      <c r="AD28" s="382" t="str">
        <f>IFERROR(__xludf.DUMMYFUNCTION("""COMPUTED_VALUE"""),"")</f>
        <v/>
      </c>
      <c r="AE28" s="389" t="str">
        <f>IFERROR(__xludf.DUMMYFUNCTION("""COMPUTED_VALUE"""),"")</f>
        <v/>
      </c>
      <c r="AF28" s="390"/>
      <c r="AG28" s="391"/>
      <c r="AH28" s="359"/>
    </row>
    <row r="29">
      <c r="A29" s="360"/>
      <c r="B29" s="361"/>
      <c r="C29" s="362"/>
      <c r="D29" s="384" t="s">
        <v>2869</v>
      </c>
      <c r="E29" s="364"/>
      <c r="F29" s="365"/>
      <c r="G29" s="366"/>
      <c r="H29" s="367"/>
      <c r="I29" s="365"/>
      <c r="J29" s="368"/>
      <c r="K29" s="364"/>
      <c r="L29" s="365"/>
      <c r="M29" s="366"/>
      <c r="N29" s="367"/>
      <c r="O29" s="365"/>
      <c r="P29" s="368"/>
      <c r="Q29" s="364"/>
      <c r="R29" s="365"/>
      <c r="S29" s="366"/>
      <c r="T29" s="369"/>
      <c r="U29" s="370"/>
      <c r="V29" s="371"/>
      <c r="W29" s="380"/>
      <c r="X29" s="353"/>
      <c r="Y29" s="381"/>
      <c r="Z29" s="382" t="str">
        <f>IFERROR(__xludf.DUMMYFUNCTION("""COMPUTED_VALUE"""),"")</f>
        <v/>
      </c>
      <c r="AA29" s="375" t="str">
        <f>IFERROR(__xludf.DUMMYFUNCTION("""COMPUTED_VALUE"""),"")</f>
        <v/>
      </c>
      <c r="AB29" s="383" t="str">
        <f>IFERROR(__xludf.DUMMYFUNCTION("""COMPUTED_VALUE"""),"")</f>
        <v/>
      </c>
      <c r="AC29" s="388" t="str">
        <f>IFERROR(__xludf.DUMMYFUNCTION("""COMPUTED_VALUE"""),"")</f>
        <v/>
      </c>
      <c r="AD29" s="382" t="str">
        <f>IFERROR(__xludf.DUMMYFUNCTION("""COMPUTED_VALUE"""),"")</f>
        <v/>
      </c>
      <c r="AE29" s="389" t="str">
        <f>IFERROR(__xludf.DUMMYFUNCTION("""COMPUTED_VALUE"""),"")</f>
        <v/>
      </c>
      <c r="AF29" s="390"/>
      <c r="AG29" s="391"/>
      <c r="AH29" s="359"/>
    </row>
    <row r="30">
      <c r="A30" s="360"/>
      <c r="B30" s="361"/>
      <c r="C30" s="362"/>
      <c r="D30" s="384" t="s">
        <v>2869</v>
      </c>
      <c r="E30" s="364"/>
      <c r="F30" s="365"/>
      <c r="G30" s="366"/>
      <c r="H30" s="367"/>
      <c r="I30" s="365"/>
      <c r="J30" s="368"/>
      <c r="K30" s="364"/>
      <c r="L30" s="365"/>
      <c r="M30" s="366"/>
      <c r="N30" s="367"/>
      <c r="O30" s="365"/>
      <c r="P30" s="368"/>
      <c r="Q30" s="364"/>
      <c r="R30" s="365"/>
      <c r="S30" s="366"/>
      <c r="T30" s="369"/>
      <c r="U30" s="370"/>
      <c r="V30" s="371"/>
      <c r="W30" s="380"/>
      <c r="X30" s="353"/>
      <c r="Y30" s="381"/>
      <c r="Z30" s="382" t="str">
        <f>IFERROR(__xludf.DUMMYFUNCTION("""COMPUTED_VALUE"""),"")</f>
        <v/>
      </c>
      <c r="AA30" s="375" t="str">
        <f>IFERROR(__xludf.DUMMYFUNCTION("""COMPUTED_VALUE"""),"")</f>
        <v/>
      </c>
      <c r="AB30" s="383" t="str">
        <f>IFERROR(__xludf.DUMMYFUNCTION("""COMPUTED_VALUE"""),"")</f>
        <v/>
      </c>
      <c r="AC30" s="388" t="str">
        <f>IFERROR(__xludf.DUMMYFUNCTION("""COMPUTED_VALUE"""),"")</f>
        <v/>
      </c>
      <c r="AD30" s="382" t="str">
        <f>IFERROR(__xludf.DUMMYFUNCTION("""COMPUTED_VALUE"""),"")</f>
        <v/>
      </c>
      <c r="AE30" s="389" t="str">
        <f>IFERROR(__xludf.DUMMYFUNCTION("""COMPUTED_VALUE"""),"")</f>
        <v/>
      </c>
      <c r="AF30" s="390"/>
      <c r="AG30" s="391"/>
      <c r="AH30" s="359"/>
    </row>
    <row r="31">
      <c r="A31" s="360"/>
      <c r="B31" s="361"/>
      <c r="C31" s="362"/>
      <c r="D31" s="384" t="s">
        <v>2869</v>
      </c>
      <c r="E31" s="364"/>
      <c r="F31" s="365"/>
      <c r="G31" s="366"/>
      <c r="H31" s="367"/>
      <c r="I31" s="365"/>
      <c r="J31" s="368"/>
      <c r="K31" s="364"/>
      <c r="L31" s="365"/>
      <c r="M31" s="366"/>
      <c r="N31" s="367"/>
      <c r="O31" s="365"/>
      <c r="P31" s="368"/>
      <c r="Q31" s="364"/>
      <c r="R31" s="365"/>
      <c r="S31" s="366"/>
      <c r="T31" s="369"/>
      <c r="U31" s="370"/>
      <c r="V31" s="371"/>
      <c r="W31" s="380"/>
      <c r="X31" s="353"/>
      <c r="Y31" s="373"/>
      <c r="Z31" s="382" t="str">
        <f>IFERROR(__xludf.DUMMYFUNCTION("""COMPUTED_VALUE"""),"")</f>
        <v/>
      </c>
      <c r="AA31" s="375" t="str">
        <f>IFERROR(__xludf.DUMMYFUNCTION("""COMPUTED_VALUE"""),"")</f>
        <v/>
      </c>
      <c r="AB31" s="383" t="str">
        <f>IFERROR(__xludf.DUMMYFUNCTION("""COMPUTED_VALUE"""),"")</f>
        <v/>
      </c>
      <c r="AC31" s="388" t="str">
        <f>IFERROR(__xludf.DUMMYFUNCTION("""COMPUTED_VALUE"""),"")</f>
        <v/>
      </c>
      <c r="AD31" s="382" t="str">
        <f>IFERROR(__xludf.DUMMYFUNCTION("""COMPUTED_VALUE"""),"")</f>
        <v/>
      </c>
      <c r="AE31" s="389" t="str">
        <f>IFERROR(__xludf.DUMMYFUNCTION("""COMPUTED_VALUE"""),"")</f>
        <v/>
      </c>
      <c r="AF31" s="390"/>
      <c r="AG31" s="391"/>
      <c r="AH31" s="359"/>
    </row>
    <row r="32">
      <c r="A32" s="360"/>
      <c r="B32" s="361"/>
      <c r="C32" s="362"/>
      <c r="D32" s="384" t="s">
        <v>2869</v>
      </c>
      <c r="E32" s="364"/>
      <c r="F32" s="365"/>
      <c r="G32" s="366"/>
      <c r="H32" s="367"/>
      <c r="I32" s="365"/>
      <c r="J32" s="368"/>
      <c r="K32" s="364"/>
      <c r="L32" s="365"/>
      <c r="M32" s="366"/>
      <c r="N32" s="367"/>
      <c r="O32" s="365"/>
      <c r="P32" s="368"/>
      <c r="Q32" s="364"/>
      <c r="R32" s="365"/>
      <c r="S32" s="366"/>
      <c r="T32" s="369"/>
      <c r="U32" s="370"/>
      <c r="V32" s="371"/>
      <c r="W32" s="372"/>
      <c r="X32" s="353"/>
      <c r="Y32" s="373"/>
      <c r="Z32" s="382" t="str">
        <f>IFERROR(__xludf.DUMMYFUNCTION("""COMPUTED_VALUE"""),"")</f>
        <v/>
      </c>
      <c r="AA32" s="375" t="str">
        <f>IFERROR(__xludf.DUMMYFUNCTION("""COMPUTED_VALUE"""),"")</f>
        <v/>
      </c>
      <c r="AB32" s="383" t="str">
        <f>IFERROR(__xludf.DUMMYFUNCTION("""COMPUTED_VALUE"""),"")</f>
        <v/>
      </c>
      <c r="AC32" s="388" t="str">
        <f>IFERROR(__xludf.DUMMYFUNCTION("""COMPUTED_VALUE"""),"")</f>
        <v/>
      </c>
      <c r="AD32" s="382" t="str">
        <f>IFERROR(__xludf.DUMMYFUNCTION("""COMPUTED_VALUE"""),"")</f>
        <v/>
      </c>
      <c r="AE32" s="389" t="str">
        <f>IFERROR(__xludf.DUMMYFUNCTION("""COMPUTED_VALUE"""),"")</f>
        <v/>
      </c>
      <c r="AF32" s="390"/>
      <c r="AG32" s="391"/>
      <c r="AH32" s="359"/>
    </row>
    <row r="33">
      <c r="A33" s="360"/>
      <c r="B33" s="361"/>
      <c r="C33" s="362"/>
      <c r="D33" s="384" t="s">
        <v>2869</v>
      </c>
      <c r="E33" s="364"/>
      <c r="F33" s="365"/>
      <c r="G33" s="366"/>
      <c r="H33" s="367"/>
      <c r="I33" s="365"/>
      <c r="J33" s="368"/>
      <c r="K33" s="364"/>
      <c r="L33" s="365"/>
      <c r="M33" s="366"/>
      <c r="N33" s="367"/>
      <c r="O33" s="365"/>
      <c r="P33" s="368"/>
      <c r="Q33" s="364"/>
      <c r="R33" s="365"/>
      <c r="S33" s="366"/>
      <c r="T33" s="369"/>
      <c r="U33" s="370"/>
      <c r="V33" s="371"/>
      <c r="W33" s="372"/>
      <c r="X33" s="353"/>
      <c r="Y33" s="373"/>
      <c r="Z33" s="382" t="str">
        <f>IFERROR(__xludf.DUMMYFUNCTION("""COMPUTED_VALUE"""),"")</f>
        <v/>
      </c>
      <c r="AA33" s="375" t="str">
        <f>IFERROR(__xludf.DUMMYFUNCTION("""COMPUTED_VALUE"""),"")</f>
        <v/>
      </c>
      <c r="AB33" s="383" t="str">
        <f>IFERROR(__xludf.DUMMYFUNCTION("""COMPUTED_VALUE"""),"")</f>
        <v/>
      </c>
      <c r="AC33" s="388" t="str">
        <f>IFERROR(__xludf.DUMMYFUNCTION("""COMPUTED_VALUE"""),"")</f>
        <v/>
      </c>
      <c r="AD33" s="382" t="str">
        <f>IFERROR(__xludf.DUMMYFUNCTION("""COMPUTED_VALUE"""),"")</f>
        <v/>
      </c>
      <c r="AE33" s="389" t="str">
        <f>IFERROR(__xludf.DUMMYFUNCTION("""COMPUTED_VALUE"""),"")</f>
        <v/>
      </c>
      <c r="AF33" s="390"/>
      <c r="AG33" s="391"/>
      <c r="AH33" s="359"/>
    </row>
    <row r="34">
      <c r="A34" s="360"/>
      <c r="B34" s="361"/>
      <c r="C34" s="362"/>
      <c r="D34" s="384" t="s">
        <v>2869</v>
      </c>
      <c r="E34" s="364"/>
      <c r="F34" s="365"/>
      <c r="G34" s="366"/>
      <c r="H34" s="367"/>
      <c r="I34" s="365"/>
      <c r="J34" s="368"/>
      <c r="K34" s="364"/>
      <c r="L34" s="365"/>
      <c r="M34" s="366"/>
      <c r="N34" s="367"/>
      <c r="O34" s="365"/>
      <c r="P34" s="368"/>
      <c r="Q34" s="364"/>
      <c r="R34" s="365"/>
      <c r="S34" s="366"/>
      <c r="T34" s="369"/>
      <c r="U34" s="370"/>
      <c r="V34" s="371"/>
      <c r="W34" s="372"/>
      <c r="X34" s="353"/>
      <c r="Y34" s="373"/>
      <c r="Z34" s="382" t="str">
        <f>IFERROR(__xludf.DUMMYFUNCTION("""COMPUTED_VALUE"""),"")</f>
        <v/>
      </c>
      <c r="AA34" s="375" t="str">
        <f>IFERROR(__xludf.DUMMYFUNCTION("""COMPUTED_VALUE"""),"")</f>
        <v/>
      </c>
      <c r="AB34" s="383" t="str">
        <f>IFERROR(__xludf.DUMMYFUNCTION("""COMPUTED_VALUE"""),"")</f>
        <v/>
      </c>
      <c r="AC34" s="388" t="str">
        <f>IFERROR(__xludf.DUMMYFUNCTION("""COMPUTED_VALUE"""),"")</f>
        <v/>
      </c>
      <c r="AD34" s="382" t="str">
        <f>IFERROR(__xludf.DUMMYFUNCTION("""COMPUTED_VALUE"""),"")</f>
        <v/>
      </c>
      <c r="AE34" s="389" t="str">
        <f>IFERROR(__xludf.DUMMYFUNCTION("""COMPUTED_VALUE"""),"")</f>
        <v/>
      </c>
      <c r="AF34" s="390"/>
      <c r="AG34" s="391"/>
      <c r="AH34" s="359"/>
    </row>
    <row r="35">
      <c r="A35" s="360"/>
      <c r="B35" s="361"/>
      <c r="C35" s="362"/>
      <c r="D35" s="384" t="s">
        <v>2869</v>
      </c>
      <c r="E35" s="364"/>
      <c r="F35" s="365"/>
      <c r="G35" s="366"/>
      <c r="H35" s="367"/>
      <c r="I35" s="365"/>
      <c r="J35" s="368"/>
      <c r="K35" s="364"/>
      <c r="L35" s="365"/>
      <c r="M35" s="366"/>
      <c r="N35" s="367"/>
      <c r="O35" s="365"/>
      <c r="P35" s="368"/>
      <c r="Q35" s="364"/>
      <c r="R35" s="365"/>
      <c r="S35" s="366"/>
      <c r="T35" s="369"/>
      <c r="U35" s="370"/>
      <c r="V35" s="371"/>
      <c r="W35" s="380"/>
      <c r="X35" s="353"/>
      <c r="Y35" s="373"/>
      <c r="Z35" s="382" t="str">
        <f>IFERROR(__xludf.DUMMYFUNCTION("""COMPUTED_VALUE"""),"")</f>
        <v/>
      </c>
      <c r="AA35" s="375" t="str">
        <f>IFERROR(__xludf.DUMMYFUNCTION("""COMPUTED_VALUE"""),"")</f>
        <v/>
      </c>
      <c r="AB35" s="383" t="str">
        <f>IFERROR(__xludf.DUMMYFUNCTION("""COMPUTED_VALUE"""),"")</f>
        <v/>
      </c>
      <c r="AC35" s="388" t="str">
        <f>IFERROR(__xludf.DUMMYFUNCTION("""COMPUTED_VALUE"""),"")</f>
        <v/>
      </c>
      <c r="AD35" s="382" t="str">
        <f>IFERROR(__xludf.DUMMYFUNCTION("""COMPUTED_VALUE"""),"")</f>
        <v/>
      </c>
      <c r="AE35" s="389" t="str">
        <f>IFERROR(__xludf.DUMMYFUNCTION("""COMPUTED_VALUE"""),"")</f>
        <v/>
      </c>
      <c r="AF35" s="390"/>
      <c r="AG35" s="391"/>
      <c r="AH35" s="359"/>
    </row>
    <row r="36">
      <c r="A36" s="360"/>
      <c r="B36" s="361"/>
      <c r="C36" s="362"/>
      <c r="D36" s="384" t="s">
        <v>2869</v>
      </c>
      <c r="E36" s="364"/>
      <c r="F36" s="365"/>
      <c r="G36" s="366"/>
      <c r="H36" s="367"/>
      <c r="I36" s="365"/>
      <c r="J36" s="368"/>
      <c r="K36" s="364"/>
      <c r="L36" s="365"/>
      <c r="M36" s="366"/>
      <c r="N36" s="367"/>
      <c r="O36" s="365"/>
      <c r="P36" s="368"/>
      <c r="Q36" s="364"/>
      <c r="R36" s="365"/>
      <c r="S36" s="366"/>
      <c r="T36" s="369"/>
      <c r="U36" s="370"/>
      <c r="V36" s="371"/>
      <c r="W36" s="372"/>
      <c r="X36" s="353"/>
      <c r="Y36" s="373"/>
      <c r="Z36" s="382" t="str">
        <f>IFERROR(__xludf.DUMMYFUNCTION("""COMPUTED_VALUE"""),"")</f>
        <v/>
      </c>
      <c r="AA36" s="375" t="str">
        <f>IFERROR(__xludf.DUMMYFUNCTION("""COMPUTED_VALUE"""),"")</f>
        <v/>
      </c>
      <c r="AB36" s="383" t="str">
        <f>IFERROR(__xludf.DUMMYFUNCTION("""COMPUTED_VALUE"""),"")</f>
        <v/>
      </c>
      <c r="AC36" s="388" t="str">
        <f>IFERROR(__xludf.DUMMYFUNCTION("""COMPUTED_VALUE"""),"")</f>
        <v/>
      </c>
      <c r="AD36" s="382" t="str">
        <f>IFERROR(__xludf.DUMMYFUNCTION("""COMPUTED_VALUE"""),"")</f>
        <v/>
      </c>
      <c r="AE36" s="389" t="str">
        <f>IFERROR(__xludf.DUMMYFUNCTION("""COMPUTED_VALUE"""),"")</f>
        <v/>
      </c>
      <c r="AF36" s="390"/>
      <c r="AG36" s="391"/>
      <c r="AH36" s="359"/>
    </row>
    <row r="37">
      <c r="A37" s="360"/>
      <c r="B37" s="361"/>
      <c r="C37" s="362"/>
      <c r="D37" s="384" t="s">
        <v>2869</v>
      </c>
      <c r="E37" s="364"/>
      <c r="F37" s="365"/>
      <c r="G37" s="366"/>
      <c r="H37" s="367"/>
      <c r="I37" s="365"/>
      <c r="J37" s="368"/>
      <c r="K37" s="364"/>
      <c r="L37" s="365"/>
      <c r="M37" s="366"/>
      <c r="N37" s="367"/>
      <c r="O37" s="365"/>
      <c r="P37" s="368"/>
      <c r="Q37" s="364"/>
      <c r="R37" s="365"/>
      <c r="S37" s="366"/>
      <c r="T37" s="369"/>
      <c r="U37" s="370"/>
      <c r="V37" s="371"/>
      <c r="W37" s="380"/>
      <c r="X37" s="353"/>
      <c r="Y37" s="373"/>
      <c r="Z37" s="382" t="str">
        <f>IFERROR(__xludf.DUMMYFUNCTION("""COMPUTED_VALUE"""),"")</f>
        <v/>
      </c>
      <c r="AA37" s="375" t="str">
        <f>IFERROR(__xludf.DUMMYFUNCTION("""COMPUTED_VALUE"""),"")</f>
        <v/>
      </c>
      <c r="AB37" s="383" t="str">
        <f>IFERROR(__xludf.DUMMYFUNCTION("""COMPUTED_VALUE"""),"")</f>
        <v/>
      </c>
      <c r="AC37" s="388" t="str">
        <f>IFERROR(__xludf.DUMMYFUNCTION("""COMPUTED_VALUE"""),"")</f>
        <v/>
      </c>
      <c r="AD37" s="382" t="str">
        <f>IFERROR(__xludf.DUMMYFUNCTION("""COMPUTED_VALUE"""),"")</f>
        <v/>
      </c>
      <c r="AE37" s="389" t="str">
        <f>IFERROR(__xludf.DUMMYFUNCTION("""COMPUTED_VALUE"""),"")</f>
        <v/>
      </c>
      <c r="AF37" s="390"/>
      <c r="AG37" s="391"/>
      <c r="AH37" s="359"/>
    </row>
    <row r="38">
      <c r="A38" s="379"/>
      <c r="B38" s="361"/>
      <c r="C38" s="362"/>
      <c r="D38" s="384" t="s">
        <v>2869</v>
      </c>
      <c r="E38" s="364"/>
      <c r="F38" s="365"/>
      <c r="G38" s="366"/>
      <c r="H38" s="367"/>
      <c r="I38" s="365"/>
      <c r="J38" s="368"/>
      <c r="K38" s="364"/>
      <c r="L38" s="365"/>
      <c r="M38" s="366"/>
      <c r="N38" s="367"/>
      <c r="O38" s="365"/>
      <c r="P38" s="368"/>
      <c r="Q38" s="364"/>
      <c r="R38" s="365"/>
      <c r="S38" s="366"/>
      <c r="T38" s="369"/>
      <c r="U38" s="370"/>
      <c r="V38" s="371"/>
      <c r="W38" s="372"/>
      <c r="X38" s="353"/>
      <c r="Y38" s="373"/>
      <c r="Z38" s="382" t="str">
        <f>IFERROR(__xludf.DUMMYFUNCTION("""COMPUTED_VALUE"""),"")</f>
        <v/>
      </c>
      <c r="AA38" s="375" t="str">
        <f>IFERROR(__xludf.DUMMYFUNCTION("""COMPUTED_VALUE"""),"")</f>
        <v/>
      </c>
      <c r="AB38" s="383" t="str">
        <f>IFERROR(__xludf.DUMMYFUNCTION("""COMPUTED_VALUE"""),"")</f>
        <v/>
      </c>
      <c r="AC38" s="388" t="str">
        <f>IFERROR(__xludf.DUMMYFUNCTION("""COMPUTED_VALUE"""),"")</f>
        <v/>
      </c>
      <c r="AD38" s="382" t="str">
        <f>IFERROR(__xludf.DUMMYFUNCTION("""COMPUTED_VALUE"""),"")</f>
        <v/>
      </c>
      <c r="AE38" s="389" t="str">
        <f>IFERROR(__xludf.DUMMYFUNCTION("""COMPUTED_VALUE"""),"")</f>
        <v/>
      </c>
      <c r="AF38" s="390"/>
      <c r="AG38" s="391"/>
      <c r="AH38" s="359"/>
    </row>
    <row r="39">
      <c r="A39" s="360"/>
      <c r="B39" s="361"/>
      <c r="C39" s="362"/>
      <c r="D39" s="384" t="s">
        <v>2869</v>
      </c>
      <c r="E39" s="364"/>
      <c r="F39" s="365"/>
      <c r="G39" s="366"/>
      <c r="H39" s="367"/>
      <c r="I39" s="365"/>
      <c r="J39" s="368"/>
      <c r="K39" s="364"/>
      <c r="L39" s="365"/>
      <c r="M39" s="366"/>
      <c r="N39" s="367"/>
      <c r="O39" s="365"/>
      <c r="P39" s="368"/>
      <c r="Q39" s="364"/>
      <c r="R39" s="365"/>
      <c r="S39" s="366"/>
      <c r="T39" s="369"/>
      <c r="U39" s="370"/>
      <c r="V39" s="371"/>
      <c r="W39" s="372"/>
      <c r="X39" s="353"/>
      <c r="Y39" s="373"/>
      <c r="Z39" s="382" t="str">
        <f>IFERROR(__xludf.DUMMYFUNCTION("""COMPUTED_VALUE"""),"")</f>
        <v/>
      </c>
      <c r="AA39" s="375" t="str">
        <f>IFERROR(__xludf.DUMMYFUNCTION("""COMPUTED_VALUE"""),"")</f>
        <v/>
      </c>
      <c r="AB39" s="383" t="str">
        <f>IFERROR(__xludf.DUMMYFUNCTION("""COMPUTED_VALUE"""),"")</f>
        <v/>
      </c>
      <c r="AC39" s="388" t="str">
        <f>IFERROR(__xludf.DUMMYFUNCTION("""COMPUTED_VALUE"""),"")</f>
        <v/>
      </c>
      <c r="AD39" s="382" t="str">
        <f>IFERROR(__xludf.DUMMYFUNCTION("""COMPUTED_VALUE"""),"")</f>
        <v/>
      </c>
      <c r="AE39" s="389" t="str">
        <f>IFERROR(__xludf.DUMMYFUNCTION("""COMPUTED_VALUE"""),"")</f>
        <v/>
      </c>
      <c r="AF39" s="390"/>
      <c r="AG39" s="391"/>
      <c r="AH39" s="359"/>
    </row>
    <row r="40">
      <c r="A40" s="360"/>
      <c r="B40" s="361"/>
      <c r="C40" s="362"/>
      <c r="D40" s="384" t="s">
        <v>2869</v>
      </c>
      <c r="E40" s="364"/>
      <c r="F40" s="365"/>
      <c r="G40" s="366"/>
      <c r="H40" s="367"/>
      <c r="I40" s="365"/>
      <c r="J40" s="368"/>
      <c r="K40" s="364"/>
      <c r="L40" s="365"/>
      <c r="M40" s="366"/>
      <c r="N40" s="367"/>
      <c r="O40" s="365"/>
      <c r="P40" s="368"/>
      <c r="Q40" s="364"/>
      <c r="R40" s="365"/>
      <c r="S40" s="366"/>
      <c r="T40" s="369"/>
      <c r="U40" s="370"/>
      <c r="V40" s="371"/>
      <c r="W40" s="380"/>
      <c r="X40" s="353"/>
      <c r="Y40" s="381"/>
      <c r="Z40" s="382" t="str">
        <f>IFERROR(__xludf.DUMMYFUNCTION("""COMPUTED_VALUE"""),"")</f>
        <v/>
      </c>
      <c r="AA40" s="375" t="str">
        <f>IFERROR(__xludf.DUMMYFUNCTION("""COMPUTED_VALUE"""),"")</f>
        <v/>
      </c>
      <c r="AB40" s="383" t="str">
        <f>IFERROR(__xludf.DUMMYFUNCTION("""COMPUTED_VALUE"""),"")</f>
        <v/>
      </c>
      <c r="AC40" s="388" t="str">
        <f>IFERROR(__xludf.DUMMYFUNCTION("""COMPUTED_VALUE"""),"")</f>
        <v/>
      </c>
      <c r="AD40" s="382" t="str">
        <f>IFERROR(__xludf.DUMMYFUNCTION("""COMPUTED_VALUE"""),"")</f>
        <v/>
      </c>
      <c r="AE40" s="389" t="str">
        <f>IFERROR(__xludf.DUMMYFUNCTION("""COMPUTED_VALUE"""),"")</f>
        <v/>
      </c>
      <c r="AF40" s="390"/>
      <c r="AG40" s="391"/>
      <c r="AH40" s="359"/>
    </row>
    <row r="41">
      <c r="A41" s="360"/>
      <c r="B41" s="361"/>
      <c r="C41" s="362"/>
      <c r="D41" s="384" t="s">
        <v>2869</v>
      </c>
      <c r="E41" s="364"/>
      <c r="F41" s="365"/>
      <c r="G41" s="366"/>
      <c r="H41" s="367"/>
      <c r="I41" s="365"/>
      <c r="J41" s="368"/>
      <c r="K41" s="364"/>
      <c r="L41" s="365"/>
      <c r="M41" s="366"/>
      <c r="N41" s="367"/>
      <c r="O41" s="365"/>
      <c r="P41" s="368"/>
      <c r="Q41" s="364"/>
      <c r="R41" s="365"/>
      <c r="S41" s="366"/>
      <c r="T41" s="369"/>
      <c r="U41" s="370"/>
      <c r="V41" s="371"/>
      <c r="W41" s="380"/>
      <c r="X41" s="353"/>
      <c r="Y41" s="381"/>
      <c r="Z41" s="382" t="str">
        <f>IFERROR(__xludf.DUMMYFUNCTION("""COMPUTED_VALUE"""),"")</f>
        <v/>
      </c>
      <c r="AA41" s="375" t="str">
        <f>IFERROR(__xludf.DUMMYFUNCTION("""COMPUTED_VALUE"""),"")</f>
        <v/>
      </c>
      <c r="AB41" s="383" t="str">
        <f>IFERROR(__xludf.DUMMYFUNCTION("""COMPUTED_VALUE"""),"")</f>
        <v/>
      </c>
      <c r="AC41" s="388" t="str">
        <f>IFERROR(__xludf.DUMMYFUNCTION("""COMPUTED_VALUE"""),"")</f>
        <v/>
      </c>
      <c r="AD41" s="382" t="str">
        <f>IFERROR(__xludf.DUMMYFUNCTION("""COMPUTED_VALUE"""),"")</f>
        <v/>
      </c>
      <c r="AE41" s="389" t="str">
        <f>IFERROR(__xludf.DUMMYFUNCTION("""COMPUTED_VALUE"""),"")</f>
        <v/>
      </c>
      <c r="AF41" s="390"/>
      <c r="AG41" s="391"/>
      <c r="AH41" s="359"/>
    </row>
    <row r="42">
      <c r="A42" s="360"/>
      <c r="B42" s="361"/>
      <c r="C42" s="362"/>
      <c r="D42" s="384" t="s">
        <v>2869</v>
      </c>
      <c r="E42" s="364"/>
      <c r="F42" s="365"/>
      <c r="G42" s="366"/>
      <c r="H42" s="367"/>
      <c r="I42" s="365"/>
      <c r="J42" s="368"/>
      <c r="K42" s="364"/>
      <c r="L42" s="365"/>
      <c r="M42" s="366"/>
      <c r="N42" s="367"/>
      <c r="O42" s="365"/>
      <c r="P42" s="368"/>
      <c r="Q42" s="364"/>
      <c r="R42" s="365"/>
      <c r="S42" s="366"/>
      <c r="T42" s="369"/>
      <c r="U42" s="370"/>
      <c r="V42" s="371"/>
      <c r="W42" s="380"/>
      <c r="X42" s="353"/>
      <c r="Y42" s="381"/>
      <c r="Z42" s="382" t="str">
        <f>IFERROR(__xludf.DUMMYFUNCTION("""COMPUTED_VALUE"""),"")</f>
        <v/>
      </c>
      <c r="AA42" s="375" t="str">
        <f>IFERROR(__xludf.DUMMYFUNCTION("""COMPUTED_VALUE"""),"")</f>
        <v/>
      </c>
      <c r="AB42" s="383" t="str">
        <f>IFERROR(__xludf.DUMMYFUNCTION("""COMPUTED_VALUE"""),"")</f>
        <v/>
      </c>
      <c r="AC42" s="388" t="str">
        <f>IFERROR(__xludf.DUMMYFUNCTION("""COMPUTED_VALUE"""),"")</f>
        <v/>
      </c>
      <c r="AD42" s="382" t="str">
        <f>IFERROR(__xludf.DUMMYFUNCTION("""COMPUTED_VALUE"""),"")</f>
        <v/>
      </c>
      <c r="AE42" s="389" t="str">
        <f>IFERROR(__xludf.DUMMYFUNCTION("""COMPUTED_VALUE"""),"")</f>
        <v/>
      </c>
      <c r="AF42" s="390"/>
      <c r="AG42" s="391"/>
      <c r="AH42" s="359"/>
    </row>
    <row r="43">
      <c r="A43" s="360"/>
      <c r="B43" s="361"/>
      <c r="C43" s="362"/>
      <c r="D43" s="384" t="s">
        <v>2869</v>
      </c>
      <c r="E43" s="364"/>
      <c r="F43" s="365"/>
      <c r="G43" s="366"/>
      <c r="H43" s="367"/>
      <c r="I43" s="365"/>
      <c r="J43" s="368"/>
      <c r="K43" s="364"/>
      <c r="L43" s="365"/>
      <c r="M43" s="366"/>
      <c r="N43" s="367"/>
      <c r="O43" s="365"/>
      <c r="P43" s="368"/>
      <c r="Q43" s="364"/>
      <c r="R43" s="365"/>
      <c r="S43" s="366"/>
      <c r="T43" s="369"/>
      <c r="U43" s="370"/>
      <c r="V43" s="371"/>
      <c r="W43" s="372"/>
      <c r="X43" s="353"/>
      <c r="Y43" s="381"/>
      <c r="Z43" s="382" t="str">
        <f>IFERROR(__xludf.DUMMYFUNCTION("""COMPUTED_VALUE"""),"")</f>
        <v/>
      </c>
      <c r="AA43" s="375" t="str">
        <f>IFERROR(__xludf.DUMMYFUNCTION("""COMPUTED_VALUE"""),"")</f>
        <v/>
      </c>
      <c r="AB43" s="383" t="str">
        <f>IFERROR(__xludf.DUMMYFUNCTION("""COMPUTED_VALUE"""),"")</f>
        <v/>
      </c>
      <c r="AC43" s="388" t="str">
        <f>IFERROR(__xludf.DUMMYFUNCTION("""COMPUTED_VALUE"""),"")</f>
        <v/>
      </c>
      <c r="AD43" s="382" t="str">
        <f>IFERROR(__xludf.DUMMYFUNCTION("""COMPUTED_VALUE"""),"")</f>
        <v/>
      </c>
      <c r="AE43" s="389" t="str">
        <f>IFERROR(__xludf.DUMMYFUNCTION("""COMPUTED_VALUE"""),"")</f>
        <v/>
      </c>
      <c r="AF43" s="390"/>
      <c r="AG43" s="391"/>
      <c r="AH43" s="359"/>
    </row>
    <row r="44">
      <c r="A44" s="360"/>
      <c r="B44" s="361"/>
      <c r="C44" s="362"/>
      <c r="D44" s="384" t="s">
        <v>2869</v>
      </c>
      <c r="E44" s="364"/>
      <c r="F44" s="365"/>
      <c r="G44" s="366"/>
      <c r="H44" s="367"/>
      <c r="I44" s="365"/>
      <c r="J44" s="368"/>
      <c r="K44" s="364"/>
      <c r="L44" s="365"/>
      <c r="M44" s="366"/>
      <c r="N44" s="367"/>
      <c r="O44" s="365"/>
      <c r="P44" s="368"/>
      <c r="Q44" s="364"/>
      <c r="R44" s="365"/>
      <c r="S44" s="366"/>
      <c r="T44" s="369"/>
      <c r="U44" s="370"/>
      <c r="V44" s="371"/>
      <c r="W44" s="372"/>
      <c r="X44" s="353"/>
      <c r="Y44" s="381"/>
      <c r="Z44" s="382" t="str">
        <f>IFERROR(__xludf.DUMMYFUNCTION("""COMPUTED_VALUE"""),"")</f>
        <v/>
      </c>
      <c r="AA44" s="375" t="str">
        <f>IFERROR(__xludf.DUMMYFUNCTION("""COMPUTED_VALUE"""),"")</f>
        <v/>
      </c>
      <c r="AB44" s="383" t="str">
        <f>IFERROR(__xludf.DUMMYFUNCTION("""COMPUTED_VALUE"""),"")</f>
        <v/>
      </c>
      <c r="AC44" s="388" t="str">
        <f>IFERROR(__xludf.DUMMYFUNCTION("""COMPUTED_VALUE"""),"")</f>
        <v/>
      </c>
      <c r="AD44" s="382" t="str">
        <f>IFERROR(__xludf.DUMMYFUNCTION("""COMPUTED_VALUE"""),"")</f>
        <v/>
      </c>
      <c r="AE44" s="389" t="str">
        <f>IFERROR(__xludf.DUMMYFUNCTION("""COMPUTED_VALUE"""),"")</f>
        <v/>
      </c>
      <c r="AF44" s="390"/>
      <c r="AG44" s="391"/>
      <c r="AH44" s="359"/>
    </row>
    <row r="45">
      <c r="A45" s="360"/>
      <c r="B45" s="361"/>
      <c r="C45" s="362"/>
      <c r="D45" s="384" t="s">
        <v>2869</v>
      </c>
      <c r="E45" s="364"/>
      <c r="F45" s="365"/>
      <c r="G45" s="366"/>
      <c r="H45" s="367"/>
      <c r="I45" s="365"/>
      <c r="J45" s="368"/>
      <c r="K45" s="364"/>
      <c r="L45" s="365"/>
      <c r="M45" s="366"/>
      <c r="N45" s="367"/>
      <c r="O45" s="365"/>
      <c r="P45" s="368"/>
      <c r="Q45" s="364"/>
      <c r="R45" s="365"/>
      <c r="S45" s="366"/>
      <c r="T45" s="369"/>
      <c r="U45" s="370"/>
      <c r="V45" s="371"/>
      <c r="W45" s="380"/>
      <c r="X45" s="353"/>
      <c r="Y45" s="381"/>
      <c r="Z45" s="382" t="str">
        <f>IFERROR(__xludf.DUMMYFUNCTION("""COMPUTED_VALUE"""),"")</f>
        <v/>
      </c>
      <c r="AA45" s="375" t="str">
        <f>IFERROR(__xludf.DUMMYFUNCTION("""COMPUTED_VALUE"""),"")</f>
        <v/>
      </c>
      <c r="AB45" s="383" t="str">
        <f>IFERROR(__xludf.DUMMYFUNCTION("""COMPUTED_VALUE"""),"")</f>
        <v/>
      </c>
      <c r="AC45" s="388" t="str">
        <f>IFERROR(__xludf.DUMMYFUNCTION("""COMPUTED_VALUE"""),"")</f>
        <v/>
      </c>
      <c r="AD45" s="382" t="str">
        <f>IFERROR(__xludf.DUMMYFUNCTION("""COMPUTED_VALUE"""),"")</f>
        <v/>
      </c>
      <c r="AE45" s="389" t="str">
        <f>IFERROR(__xludf.DUMMYFUNCTION("""COMPUTED_VALUE"""),"")</f>
        <v/>
      </c>
      <c r="AF45" s="390"/>
      <c r="AG45" s="391"/>
      <c r="AH45" s="359"/>
    </row>
    <row r="46">
      <c r="A46" s="360"/>
      <c r="B46" s="361"/>
      <c r="C46" s="362"/>
      <c r="D46" s="384" t="s">
        <v>2869</v>
      </c>
      <c r="E46" s="364"/>
      <c r="F46" s="365"/>
      <c r="G46" s="366"/>
      <c r="H46" s="367"/>
      <c r="I46" s="365"/>
      <c r="J46" s="368"/>
      <c r="K46" s="364"/>
      <c r="L46" s="365"/>
      <c r="M46" s="366"/>
      <c r="N46" s="367"/>
      <c r="O46" s="365"/>
      <c r="P46" s="368"/>
      <c r="Q46" s="364"/>
      <c r="R46" s="365"/>
      <c r="S46" s="366"/>
      <c r="T46" s="369"/>
      <c r="U46" s="370"/>
      <c r="V46" s="371"/>
      <c r="W46" s="380"/>
      <c r="X46" s="353"/>
      <c r="Y46" s="381"/>
      <c r="Z46" s="382" t="str">
        <f>IFERROR(__xludf.DUMMYFUNCTION("""COMPUTED_VALUE"""),"")</f>
        <v/>
      </c>
      <c r="AA46" s="375" t="str">
        <f>IFERROR(__xludf.DUMMYFUNCTION("""COMPUTED_VALUE"""),"")</f>
        <v/>
      </c>
      <c r="AB46" s="383" t="str">
        <f>IFERROR(__xludf.DUMMYFUNCTION("""COMPUTED_VALUE"""),"")</f>
        <v/>
      </c>
      <c r="AC46" s="388" t="str">
        <f>IFERROR(__xludf.DUMMYFUNCTION("""COMPUTED_VALUE"""),"")</f>
        <v/>
      </c>
      <c r="AD46" s="382" t="str">
        <f>IFERROR(__xludf.DUMMYFUNCTION("""COMPUTED_VALUE"""),"")</f>
        <v/>
      </c>
      <c r="AE46" s="389" t="str">
        <f>IFERROR(__xludf.DUMMYFUNCTION("""COMPUTED_VALUE"""),"")</f>
        <v/>
      </c>
      <c r="AF46" s="390"/>
      <c r="AG46" s="391"/>
      <c r="AH46" s="359"/>
    </row>
    <row r="47">
      <c r="A47" s="360"/>
      <c r="B47" s="361"/>
      <c r="C47" s="362"/>
      <c r="D47" s="384" t="s">
        <v>2869</v>
      </c>
      <c r="E47" s="364"/>
      <c r="F47" s="365"/>
      <c r="G47" s="366"/>
      <c r="H47" s="367"/>
      <c r="I47" s="365"/>
      <c r="J47" s="368"/>
      <c r="K47" s="364"/>
      <c r="L47" s="365"/>
      <c r="M47" s="366"/>
      <c r="N47" s="367"/>
      <c r="O47" s="365"/>
      <c r="P47" s="368"/>
      <c r="Q47" s="364"/>
      <c r="R47" s="365"/>
      <c r="S47" s="366"/>
      <c r="T47" s="369"/>
      <c r="U47" s="370"/>
      <c r="V47" s="371"/>
      <c r="W47" s="372"/>
      <c r="X47" s="353"/>
      <c r="Y47" s="381"/>
      <c r="Z47" s="382" t="str">
        <f>IFERROR(__xludf.DUMMYFUNCTION("""COMPUTED_VALUE"""),"")</f>
        <v/>
      </c>
      <c r="AA47" s="375" t="str">
        <f>IFERROR(__xludf.DUMMYFUNCTION("""COMPUTED_VALUE"""),"")</f>
        <v/>
      </c>
      <c r="AB47" s="383" t="str">
        <f>IFERROR(__xludf.DUMMYFUNCTION("""COMPUTED_VALUE"""),"")</f>
        <v/>
      </c>
      <c r="AC47" s="388" t="str">
        <f>IFERROR(__xludf.DUMMYFUNCTION("""COMPUTED_VALUE"""),"")</f>
        <v/>
      </c>
      <c r="AD47" s="382" t="str">
        <f>IFERROR(__xludf.DUMMYFUNCTION("""COMPUTED_VALUE"""),"")</f>
        <v/>
      </c>
      <c r="AE47" s="389" t="str">
        <f>IFERROR(__xludf.DUMMYFUNCTION("""COMPUTED_VALUE"""),"")</f>
        <v/>
      </c>
      <c r="AF47" s="390"/>
      <c r="AG47" s="391"/>
      <c r="AH47" s="359"/>
    </row>
    <row r="48">
      <c r="A48" s="360"/>
      <c r="B48" s="361"/>
      <c r="C48" s="362"/>
      <c r="D48" s="384" t="s">
        <v>2869</v>
      </c>
      <c r="E48" s="364"/>
      <c r="F48" s="365"/>
      <c r="G48" s="366"/>
      <c r="H48" s="367"/>
      <c r="I48" s="365"/>
      <c r="J48" s="368"/>
      <c r="K48" s="364"/>
      <c r="L48" s="365"/>
      <c r="M48" s="366"/>
      <c r="N48" s="367"/>
      <c r="O48" s="365"/>
      <c r="P48" s="368"/>
      <c r="Q48" s="364"/>
      <c r="R48" s="365"/>
      <c r="S48" s="366"/>
      <c r="T48" s="369"/>
      <c r="U48" s="370"/>
      <c r="V48" s="371"/>
      <c r="W48" s="380"/>
      <c r="X48" s="353"/>
      <c r="Y48" s="373"/>
      <c r="Z48" s="382" t="str">
        <f>IFERROR(__xludf.DUMMYFUNCTION("""COMPUTED_VALUE"""),"")</f>
        <v/>
      </c>
      <c r="AA48" s="375" t="str">
        <f>IFERROR(__xludf.DUMMYFUNCTION("""COMPUTED_VALUE"""),"")</f>
        <v/>
      </c>
      <c r="AB48" s="383" t="str">
        <f>IFERROR(__xludf.DUMMYFUNCTION("""COMPUTED_VALUE"""),"")</f>
        <v/>
      </c>
      <c r="AC48" s="388" t="str">
        <f>IFERROR(__xludf.DUMMYFUNCTION("""COMPUTED_VALUE"""),"")</f>
        <v/>
      </c>
      <c r="AD48" s="382" t="str">
        <f>IFERROR(__xludf.DUMMYFUNCTION("""COMPUTED_VALUE"""),"")</f>
        <v/>
      </c>
      <c r="AE48" s="389" t="str">
        <f>IFERROR(__xludf.DUMMYFUNCTION("""COMPUTED_VALUE"""),"")</f>
        <v/>
      </c>
      <c r="AF48" s="390"/>
      <c r="AG48" s="391"/>
      <c r="AH48" s="359"/>
    </row>
    <row r="49">
      <c r="A49" s="360"/>
      <c r="B49" s="361"/>
      <c r="C49" s="362"/>
      <c r="D49" s="384" t="s">
        <v>2869</v>
      </c>
      <c r="E49" s="364"/>
      <c r="F49" s="365"/>
      <c r="G49" s="366"/>
      <c r="H49" s="367"/>
      <c r="I49" s="365"/>
      <c r="J49" s="368"/>
      <c r="K49" s="364"/>
      <c r="L49" s="365"/>
      <c r="M49" s="366"/>
      <c r="N49" s="367"/>
      <c r="O49" s="365"/>
      <c r="P49" s="368"/>
      <c r="Q49" s="364"/>
      <c r="R49" s="365"/>
      <c r="S49" s="366"/>
      <c r="T49" s="369"/>
      <c r="U49" s="370"/>
      <c r="V49" s="371"/>
      <c r="W49" s="372"/>
      <c r="X49" s="353"/>
      <c r="Y49" s="381"/>
      <c r="Z49" s="382" t="str">
        <f>IFERROR(__xludf.DUMMYFUNCTION("""COMPUTED_VALUE"""),"")</f>
        <v/>
      </c>
      <c r="AA49" s="375" t="str">
        <f>IFERROR(__xludf.DUMMYFUNCTION("""COMPUTED_VALUE"""),"")</f>
        <v/>
      </c>
      <c r="AB49" s="383" t="str">
        <f>IFERROR(__xludf.DUMMYFUNCTION("""COMPUTED_VALUE"""),"")</f>
        <v/>
      </c>
      <c r="AC49" s="388" t="str">
        <f>IFERROR(__xludf.DUMMYFUNCTION("""COMPUTED_VALUE"""),"")</f>
        <v/>
      </c>
      <c r="AD49" s="382" t="str">
        <f>IFERROR(__xludf.DUMMYFUNCTION("""COMPUTED_VALUE"""),"")</f>
        <v/>
      </c>
      <c r="AE49" s="389" t="str">
        <f>IFERROR(__xludf.DUMMYFUNCTION("""COMPUTED_VALUE"""),"")</f>
        <v/>
      </c>
      <c r="AF49" s="390"/>
      <c r="AG49" s="391"/>
      <c r="AH49" s="359"/>
    </row>
    <row r="50">
      <c r="A50" s="360"/>
      <c r="B50" s="361"/>
      <c r="C50" s="362"/>
      <c r="D50" s="384" t="s">
        <v>2869</v>
      </c>
      <c r="E50" s="364"/>
      <c r="F50" s="365"/>
      <c r="G50" s="366"/>
      <c r="H50" s="367"/>
      <c r="I50" s="365"/>
      <c r="J50" s="368"/>
      <c r="K50" s="364"/>
      <c r="L50" s="365"/>
      <c r="M50" s="366"/>
      <c r="N50" s="367"/>
      <c r="O50" s="365"/>
      <c r="P50" s="368"/>
      <c r="Q50" s="364"/>
      <c r="R50" s="365"/>
      <c r="S50" s="366"/>
      <c r="T50" s="369"/>
      <c r="U50" s="370"/>
      <c r="V50" s="371"/>
      <c r="W50" s="380"/>
      <c r="X50" s="353"/>
      <c r="Y50" s="381"/>
      <c r="Z50" s="382" t="str">
        <f>IFERROR(__xludf.DUMMYFUNCTION("""COMPUTED_VALUE"""),"")</f>
        <v/>
      </c>
      <c r="AA50" s="375" t="str">
        <f>IFERROR(__xludf.DUMMYFUNCTION("""COMPUTED_VALUE"""),"")</f>
        <v/>
      </c>
      <c r="AB50" s="383" t="str">
        <f>IFERROR(__xludf.DUMMYFUNCTION("""COMPUTED_VALUE"""),"")</f>
        <v/>
      </c>
      <c r="AC50" s="388" t="str">
        <f>IFERROR(__xludf.DUMMYFUNCTION("""COMPUTED_VALUE"""),"")</f>
        <v/>
      </c>
      <c r="AD50" s="382" t="str">
        <f>IFERROR(__xludf.DUMMYFUNCTION("""COMPUTED_VALUE"""),"")</f>
        <v/>
      </c>
      <c r="AE50" s="389" t="str">
        <f>IFERROR(__xludf.DUMMYFUNCTION("""COMPUTED_VALUE"""),"")</f>
        <v/>
      </c>
      <c r="AF50" s="390"/>
      <c r="AG50" s="391"/>
      <c r="AH50" s="359"/>
    </row>
    <row r="51">
      <c r="A51" s="360"/>
      <c r="B51" s="361"/>
      <c r="C51" s="362"/>
      <c r="D51" s="384" t="s">
        <v>2869</v>
      </c>
      <c r="E51" s="364"/>
      <c r="F51" s="365"/>
      <c r="G51" s="366"/>
      <c r="H51" s="367"/>
      <c r="I51" s="365"/>
      <c r="J51" s="368"/>
      <c r="K51" s="364"/>
      <c r="L51" s="365"/>
      <c r="M51" s="366"/>
      <c r="N51" s="367"/>
      <c r="O51" s="365"/>
      <c r="P51" s="368"/>
      <c r="Q51" s="364"/>
      <c r="R51" s="365"/>
      <c r="S51" s="366"/>
      <c r="T51" s="369"/>
      <c r="U51" s="370"/>
      <c r="V51" s="371"/>
      <c r="W51" s="372"/>
      <c r="X51" s="353"/>
      <c r="Y51" s="373"/>
      <c r="Z51" s="382" t="str">
        <f>IFERROR(__xludf.DUMMYFUNCTION("""COMPUTED_VALUE"""),"")</f>
        <v/>
      </c>
      <c r="AA51" s="375" t="str">
        <f>IFERROR(__xludf.DUMMYFUNCTION("""COMPUTED_VALUE"""),"")</f>
        <v/>
      </c>
      <c r="AB51" s="383" t="str">
        <f>IFERROR(__xludf.DUMMYFUNCTION("""COMPUTED_VALUE"""),"")</f>
        <v/>
      </c>
      <c r="AC51" s="388" t="str">
        <f>IFERROR(__xludf.DUMMYFUNCTION("""COMPUTED_VALUE"""),"")</f>
        <v/>
      </c>
      <c r="AD51" s="382" t="str">
        <f>IFERROR(__xludf.DUMMYFUNCTION("""COMPUTED_VALUE"""),"")</f>
        <v/>
      </c>
      <c r="AE51" s="389" t="str">
        <f>IFERROR(__xludf.DUMMYFUNCTION("""COMPUTED_VALUE"""),"")</f>
        <v/>
      </c>
      <c r="AF51" s="390"/>
      <c r="AG51" s="391"/>
      <c r="AH51" s="359"/>
    </row>
    <row r="52">
      <c r="A52" s="360"/>
      <c r="B52" s="361"/>
      <c r="C52" s="362"/>
      <c r="D52" s="384" t="s">
        <v>2869</v>
      </c>
      <c r="E52" s="364"/>
      <c r="F52" s="365"/>
      <c r="G52" s="366"/>
      <c r="H52" s="367"/>
      <c r="I52" s="365"/>
      <c r="J52" s="368"/>
      <c r="K52" s="364"/>
      <c r="L52" s="365"/>
      <c r="M52" s="366"/>
      <c r="N52" s="367"/>
      <c r="O52" s="365"/>
      <c r="P52" s="368"/>
      <c r="Q52" s="364"/>
      <c r="R52" s="365"/>
      <c r="S52" s="366"/>
      <c r="T52" s="369"/>
      <c r="U52" s="370"/>
      <c r="V52" s="371"/>
      <c r="W52" s="372"/>
      <c r="X52" s="353"/>
      <c r="Y52" s="373"/>
      <c r="Z52" s="382" t="str">
        <f>IFERROR(__xludf.DUMMYFUNCTION("""COMPUTED_VALUE"""),"")</f>
        <v/>
      </c>
      <c r="AA52" s="375" t="str">
        <f>IFERROR(__xludf.DUMMYFUNCTION("""COMPUTED_VALUE"""),"")</f>
        <v/>
      </c>
      <c r="AB52" s="383" t="str">
        <f>IFERROR(__xludf.DUMMYFUNCTION("""COMPUTED_VALUE"""),"")</f>
        <v/>
      </c>
      <c r="AC52" s="388" t="str">
        <f>IFERROR(__xludf.DUMMYFUNCTION("""COMPUTED_VALUE"""),"")</f>
        <v/>
      </c>
      <c r="AD52" s="382" t="str">
        <f>IFERROR(__xludf.DUMMYFUNCTION("""COMPUTED_VALUE"""),"")</f>
        <v/>
      </c>
      <c r="AE52" s="389" t="str">
        <f>IFERROR(__xludf.DUMMYFUNCTION("""COMPUTED_VALUE"""),"")</f>
        <v/>
      </c>
      <c r="AF52" s="390"/>
      <c r="AG52" s="391"/>
      <c r="AH52" s="359"/>
    </row>
    <row r="53">
      <c r="A53" s="360"/>
      <c r="B53" s="361"/>
      <c r="C53" s="362"/>
      <c r="D53" s="384" t="s">
        <v>2869</v>
      </c>
      <c r="E53" s="364"/>
      <c r="F53" s="365"/>
      <c r="G53" s="366"/>
      <c r="H53" s="367"/>
      <c r="I53" s="365"/>
      <c r="J53" s="368"/>
      <c r="K53" s="364"/>
      <c r="L53" s="365"/>
      <c r="M53" s="366"/>
      <c r="N53" s="367"/>
      <c r="O53" s="365"/>
      <c r="P53" s="368"/>
      <c r="Q53" s="364"/>
      <c r="R53" s="365"/>
      <c r="S53" s="366"/>
      <c r="T53" s="369"/>
      <c r="U53" s="370"/>
      <c r="V53" s="371"/>
      <c r="W53" s="372"/>
      <c r="X53" s="353"/>
      <c r="Y53" s="373"/>
      <c r="Z53" s="382" t="str">
        <f>IFERROR(__xludf.DUMMYFUNCTION("""COMPUTED_VALUE"""),"")</f>
        <v/>
      </c>
      <c r="AA53" s="375" t="str">
        <f>IFERROR(__xludf.DUMMYFUNCTION("""COMPUTED_VALUE"""),"")</f>
        <v/>
      </c>
      <c r="AB53" s="383" t="str">
        <f>IFERROR(__xludf.DUMMYFUNCTION("""COMPUTED_VALUE"""),"")</f>
        <v/>
      </c>
      <c r="AC53" s="388" t="str">
        <f>IFERROR(__xludf.DUMMYFUNCTION("""COMPUTED_VALUE"""),"")</f>
        <v/>
      </c>
      <c r="AD53" s="382" t="str">
        <f>IFERROR(__xludf.DUMMYFUNCTION("""COMPUTED_VALUE"""),"")</f>
        <v/>
      </c>
      <c r="AE53" s="389" t="str">
        <f>IFERROR(__xludf.DUMMYFUNCTION("""COMPUTED_VALUE"""),"")</f>
        <v/>
      </c>
      <c r="AF53" s="390"/>
      <c r="AG53" s="391"/>
      <c r="AH53" s="359"/>
    </row>
    <row r="54">
      <c r="A54" s="360"/>
      <c r="B54" s="361"/>
      <c r="C54" s="362"/>
      <c r="D54" s="384" t="s">
        <v>2869</v>
      </c>
      <c r="E54" s="364"/>
      <c r="F54" s="365"/>
      <c r="G54" s="366"/>
      <c r="H54" s="367"/>
      <c r="I54" s="365"/>
      <c r="J54" s="368"/>
      <c r="K54" s="364"/>
      <c r="L54" s="365"/>
      <c r="M54" s="366"/>
      <c r="N54" s="367"/>
      <c r="O54" s="365"/>
      <c r="P54" s="368"/>
      <c r="Q54" s="364"/>
      <c r="R54" s="365"/>
      <c r="S54" s="366"/>
      <c r="T54" s="369"/>
      <c r="U54" s="370"/>
      <c r="V54" s="371"/>
      <c r="W54" s="380"/>
      <c r="X54" s="353"/>
      <c r="Y54" s="373"/>
      <c r="Z54" s="382" t="str">
        <f>IFERROR(__xludf.DUMMYFUNCTION("""COMPUTED_VALUE"""),"")</f>
        <v/>
      </c>
      <c r="AA54" s="375" t="str">
        <f>IFERROR(__xludf.DUMMYFUNCTION("""COMPUTED_VALUE"""),"")</f>
        <v/>
      </c>
      <c r="AB54" s="383" t="str">
        <f>IFERROR(__xludf.DUMMYFUNCTION("""COMPUTED_VALUE"""),"")</f>
        <v/>
      </c>
      <c r="AC54" s="388" t="str">
        <f>IFERROR(__xludf.DUMMYFUNCTION("""COMPUTED_VALUE"""),"")</f>
        <v/>
      </c>
      <c r="AD54" s="382" t="str">
        <f>IFERROR(__xludf.DUMMYFUNCTION("""COMPUTED_VALUE"""),"")</f>
        <v/>
      </c>
      <c r="AE54" s="389" t="str">
        <f>IFERROR(__xludf.DUMMYFUNCTION("""COMPUTED_VALUE"""),"")</f>
        <v/>
      </c>
      <c r="AF54" s="390"/>
      <c r="AG54" s="391"/>
      <c r="AH54" s="359"/>
    </row>
    <row r="55">
      <c r="A55" s="360"/>
      <c r="B55" s="361"/>
      <c r="C55" s="362"/>
      <c r="D55" s="384" t="s">
        <v>2869</v>
      </c>
      <c r="E55" s="364"/>
      <c r="F55" s="365"/>
      <c r="G55" s="366"/>
      <c r="H55" s="367"/>
      <c r="I55" s="365"/>
      <c r="J55" s="368"/>
      <c r="K55" s="364"/>
      <c r="L55" s="365"/>
      <c r="M55" s="366"/>
      <c r="N55" s="367"/>
      <c r="O55" s="365"/>
      <c r="P55" s="368"/>
      <c r="Q55" s="364"/>
      <c r="R55" s="365"/>
      <c r="S55" s="366"/>
      <c r="T55" s="369"/>
      <c r="U55" s="370"/>
      <c r="V55" s="371"/>
      <c r="W55" s="372"/>
      <c r="X55" s="353"/>
      <c r="Y55" s="373"/>
      <c r="Z55" s="382" t="str">
        <f>IFERROR(__xludf.DUMMYFUNCTION("""COMPUTED_VALUE"""),"")</f>
        <v/>
      </c>
      <c r="AA55" s="375" t="str">
        <f>IFERROR(__xludf.DUMMYFUNCTION("""COMPUTED_VALUE"""),"")</f>
        <v/>
      </c>
      <c r="AB55" s="383" t="str">
        <f>IFERROR(__xludf.DUMMYFUNCTION("""COMPUTED_VALUE"""),"")</f>
        <v/>
      </c>
      <c r="AC55" s="388" t="str">
        <f>IFERROR(__xludf.DUMMYFUNCTION("""COMPUTED_VALUE"""),"")</f>
        <v/>
      </c>
      <c r="AD55" s="382" t="str">
        <f>IFERROR(__xludf.DUMMYFUNCTION("""COMPUTED_VALUE"""),"")</f>
        <v/>
      </c>
      <c r="AE55" s="389" t="str">
        <f>IFERROR(__xludf.DUMMYFUNCTION("""COMPUTED_VALUE"""),"")</f>
        <v/>
      </c>
      <c r="AF55" s="390"/>
      <c r="AG55" s="391"/>
      <c r="AH55" s="359"/>
    </row>
    <row r="56">
      <c r="A56" s="379"/>
      <c r="B56" s="361"/>
      <c r="C56" s="362"/>
      <c r="D56" s="384" t="s">
        <v>2869</v>
      </c>
      <c r="E56" s="364"/>
      <c r="F56" s="365"/>
      <c r="G56" s="366"/>
      <c r="H56" s="367"/>
      <c r="I56" s="365"/>
      <c r="J56" s="368"/>
      <c r="K56" s="364"/>
      <c r="L56" s="365"/>
      <c r="M56" s="366"/>
      <c r="N56" s="367"/>
      <c r="O56" s="365"/>
      <c r="P56" s="368"/>
      <c r="Q56" s="364"/>
      <c r="R56" s="365"/>
      <c r="S56" s="366"/>
      <c r="T56" s="369"/>
      <c r="U56" s="370"/>
      <c r="V56" s="371"/>
      <c r="W56" s="372"/>
      <c r="X56" s="353"/>
      <c r="Y56" s="381"/>
      <c r="Z56" s="382" t="str">
        <f>IFERROR(__xludf.DUMMYFUNCTION("""COMPUTED_VALUE"""),"")</f>
        <v/>
      </c>
      <c r="AA56" s="375" t="str">
        <f>IFERROR(__xludf.DUMMYFUNCTION("""COMPUTED_VALUE"""),"")</f>
        <v/>
      </c>
      <c r="AB56" s="383" t="str">
        <f>IFERROR(__xludf.DUMMYFUNCTION("""COMPUTED_VALUE"""),"")</f>
        <v/>
      </c>
      <c r="AC56" s="388" t="str">
        <f>IFERROR(__xludf.DUMMYFUNCTION("""COMPUTED_VALUE"""),"")</f>
        <v/>
      </c>
      <c r="AD56" s="382" t="str">
        <f>IFERROR(__xludf.DUMMYFUNCTION("""COMPUTED_VALUE"""),"")</f>
        <v/>
      </c>
      <c r="AE56" s="389" t="str">
        <f>IFERROR(__xludf.DUMMYFUNCTION("""COMPUTED_VALUE"""),"")</f>
        <v/>
      </c>
      <c r="AF56" s="390"/>
      <c r="AG56" s="391"/>
      <c r="AH56" s="359"/>
    </row>
    <row r="57">
      <c r="A57" s="360"/>
      <c r="B57" s="361"/>
      <c r="C57" s="362"/>
      <c r="D57" s="384" t="s">
        <v>2869</v>
      </c>
      <c r="E57" s="364"/>
      <c r="F57" s="365"/>
      <c r="G57" s="366"/>
      <c r="H57" s="367"/>
      <c r="I57" s="365"/>
      <c r="J57" s="368"/>
      <c r="K57" s="364"/>
      <c r="L57" s="365"/>
      <c r="M57" s="366"/>
      <c r="N57" s="367"/>
      <c r="O57" s="365"/>
      <c r="P57" s="368"/>
      <c r="Q57" s="364"/>
      <c r="R57" s="365"/>
      <c r="S57" s="366"/>
      <c r="T57" s="369"/>
      <c r="U57" s="370"/>
      <c r="V57" s="371"/>
      <c r="W57" s="372"/>
      <c r="X57" s="353"/>
      <c r="Y57" s="381"/>
      <c r="Z57" s="382" t="str">
        <f>IFERROR(__xludf.DUMMYFUNCTION("""COMPUTED_VALUE"""),"")</f>
        <v/>
      </c>
      <c r="AA57" s="375" t="str">
        <f>IFERROR(__xludf.DUMMYFUNCTION("""COMPUTED_VALUE"""),"")</f>
        <v/>
      </c>
      <c r="AB57" s="383" t="str">
        <f>IFERROR(__xludf.DUMMYFUNCTION("""COMPUTED_VALUE"""),"")</f>
        <v/>
      </c>
      <c r="AC57" s="388" t="str">
        <f>IFERROR(__xludf.DUMMYFUNCTION("""COMPUTED_VALUE"""),"")</f>
        <v/>
      </c>
      <c r="AD57" s="382" t="str">
        <f>IFERROR(__xludf.DUMMYFUNCTION("""COMPUTED_VALUE"""),"")</f>
        <v/>
      </c>
      <c r="AE57" s="389" t="str">
        <f>IFERROR(__xludf.DUMMYFUNCTION("""COMPUTED_VALUE"""),"")</f>
        <v/>
      </c>
      <c r="AF57" s="390"/>
      <c r="AG57" s="391"/>
      <c r="AH57" s="359"/>
    </row>
    <row r="58">
      <c r="A58" s="360"/>
      <c r="B58" s="361"/>
      <c r="C58" s="362"/>
      <c r="D58" s="384" t="s">
        <v>2869</v>
      </c>
      <c r="E58" s="364"/>
      <c r="F58" s="365"/>
      <c r="G58" s="366"/>
      <c r="H58" s="367"/>
      <c r="I58" s="365"/>
      <c r="J58" s="368"/>
      <c r="K58" s="364"/>
      <c r="L58" s="365"/>
      <c r="M58" s="366"/>
      <c r="N58" s="367"/>
      <c r="O58" s="365"/>
      <c r="P58" s="368"/>
      <c r="Q58" s="364"/>
      <c r="R58" s="365"/>
      <c r="S58" s="366"/>
      <c r="T58" s="369"/>
      <c r="U58" s="370"/>
      <c r="V58" s="371"/>
      <c r="W58" s="372"/>
      <c r="X58" s="353"/>
      <c r="Y58" s="381"/>
      <c r="Z58" s="382" t="str">
        <f>IFERROR(__xludf.DUMMYFUNCTION("""COMPUTED_VALUE"""),"")</f>
        <v/>
      </c>
      <c r="AA58" s="375" t="str">
        <f>IFERROR(__xludf.DUMMYFUNCTION("""COMPUTED_VALUE"""),"")</f>
        <v/>
      </c>
      <c r="AB58" s="383" t="str">
        <f>IFERROR(__xludf.DUMMYFUNCTION("""COMPUTED_VALUE"""),"")</f>
        <v/>
      </c>
      <c r="AC58" s="388" t="str">
        <f>IFERROR(__xludf.DUMMYFUNCTION("""COMPUTED_VALUE"""),"")</f>
        <v/>
      </c>
      <c r="AD58" s="382" t="str">
        <f>IFERROR(__xludf.DUMMYFUNCTION("""COMPUTED_VALUE"""),"")</f>
        <v/>
      </c>
      <c r="AE58" s="389" t="str">
        <f>IFERROR(__xludf.DUMMYFUNCTION("""COMPUTED_VALUE"""),"")</f>
        <v/>
      </c>
      <c r="AF58" s="390"/>
      <c r="AG58" s="391"/>
      <c r="AH58" s="359"/>
    </row>
    <row r="59">
      <c r="A59" s="360"/>
      <c r="B59" s="361"/>
      <c r="C59" s="362"/>
      <c r="D59" s="384" t="s">
        <v>2869</v>
      </c>
      <c r="E59" s="364"/>
      <c r="F59" s="365"/>
      <c r="G59" s="366"/>
      <c r="H59" s="367"/>
      <c r="I59" s="365"/>
      <c r="J59" s="368"/>
      <c r="K59" s="364"/>
      <c r="L59" s="365"/>
      <c r="M59" s="366"/>
      <c r="N59" s="367"/>
      <c r="O59" s="365"/>
      <c r="P59" s="368"/>
      <c r="Q59" s="364"/>
      <c r="R59" s="365"/>
      <c r="S59" s="366"/>
      <c r="T59" s="369"/>
      <c r="U59" s="370"/>
      <c r="V59" s="371"/>
      <c r="W59" s="372"/>
      <c r="X59" s="353"/>
      <c r="Y59" s="373"/>
      <c r="Z59" s="382" t="str">
        <f>IFERROR(__xludf.DUMMYFUNCTION("""COMPUTED_VALUE"""),"")</f>
        <v/>
      </c>
      <c r="AA59" s="375" t="str">
        <f>IFERROR(__xludf.DUMMYFUNCTION("""COMPUTED_VALUE"""),"")</f>
        <v/>
      </c>
      <c r="AB59" s="383" t="str">
        <f>IFERROR(__xludf.DUMMYFUNCTION("""COMPUTED_VALUE"""),"")</f>
        <v/>
      </c>
      <c r="AC59" s="388" t="str">
        <f>IFERROR(__xludf.DUMMYFUNCTION("""COMPUTED_VALUE"""),"")</f>
        <v/>
      </c>
      <c r="AD59" s="382" t="str">
        <f>IFERROR(__xludf.DUMMYFUNCTION("""COMPUTED_VALUE"""),"")</f>
        <v/>
      </c>
      <c r="AE59" s="389" t="str">
        <f>IFERROR(__xludf.DUMMYFUNCTION("""COMPUTED_VALUE"""),"")</f>
        <v/>
      </c>
      <c r="AF59" s="390"/>
      <c r="AG59" s="391"/>
      <c r="AH59" s="359"/>
    </row>
    <row r="60">
      <c r="A60" s="360"/>
      <c r="B60" s="361"/>
      <c r="C60" s="362"/>
      <c r="D60" s="384" t="s">
        <v>2869</v>
      </c>
      <c r="E60" s="364"/>
      <c r="F60" s="365"/>
      <c r="G60" s="366"/>
      <c r="H60" s="367"/>
      <c r="I60" s="365"/>
      <c r="J60" s="368"/>
      <c r="K60" s="364"/>
      <c r="L60" s="365"/>
      <c r="M60" s="366"/>
      <c r="N60" s="367"/>
      <c r="O60" s="365"/>
      <c r="P60" s="368"/>
      <c r="Q60" s="364"/>
      <c r="R60" s="365"/>
      <c r="S60" s="366"/>
      <c r="T60" s="369"/>
      <c r="U60" s="370"/>
      <c r="V60" s="371"/>
      <c r="W60" s="372"/>
      <c r="X60" s="353"/>
      <c r="Y60" s="381"/>
      <c r="Z60" s="382" t="str">
        <f>IFERROR(__xludf.DUMMYFUNCTION("""COMPUTED_VALUE"""),"")</f>
        <v/>
      </c>
      <c r="AA60" s="375" t="str">
        <f>IFERROR(__xludf.DUMMYFUNCTION("""COMPUTED_VALUE"""),"")</f>
        <v/>
      </c>
      <c r="AB60" s="383" t="str">
        <f>IFERROR(__xludf.DUMMYFUNCTION("""COMPUTED_VALUE"""),"")</f>
        <v/>
      </c>
      <c r="AC60" s="388" t="str">
        <f>IFERROR(__xludf.DUMMYFUNCTION("""COMPUTED_VALUE"""),"")</f>
        <v/>
      </c>
      <c r="AD60" s="382" t="str">
        <f>IFERROR(__xludf.DUMMYFUNCTION("""COMPUTED_VALUE"""),"")</f>
        <v/>
      </c>
      <c r="AE60" s="389" t="str">
        <f>IFERROR(__xludf.DUMMYFUNCTION("""COMPUTED_VALUE"""),"")</f>
        <v/>
      </c>
      <c r="AF60" s="390"/>
      <c r="AG60" s="391"/>
      <c r="AH60" s="359"/>
    </row>
    <row r="61">
      <c r="A61" s="360"/>
      <c r="B61" s="361"/>
      <c r="C61" s="362"/>
      <c r="D61" s="384" t="s">
        <v>2869</v>
      </c>
      <c r="E61" s="364"/>
      <c r="F61" s="365"/>
      <c r="G61" s="366"/>
      <c r="H61" s="367"/>
      <c r="I61" s="365"/>
      <c r="J61" s="368"/>
      <c r="K61" s="364"/>
      <c r="L61" s="365"/>
      <c r="M61" s="366"/>
      <c r="N61" s="367"/>
      <c r="O61" s="365"/>
      <c r="P61" s="368"/>
      <c r="Q61" s="364"/>
      <c r="R61" s="365"/>
      <c r="S61" s="366"/>
      <c r="T61" s="369"/>
      <c r="U61" s="370"/>
      <c r="V61" s="371"/>
      <c r="W61" s="372"/>
      <c r="X61" s="353"/>
      <c r="Y61" s="373"/>
      <c r="Z61" s="382" t="str">
        <f>IFERROR(__xludf.DUMMYFUNCTION("""COMPUTED_VALUE"""),"")</f>
        <v/>
      </c>
      <c r="AA61" s="375" t="str">
        <f>IFERROR(__xludf.DUMMYFUNCTION("""COMPUTED_VALUE"""),"")</f>
        <v/>
      </c>
      <c r="AB61" s="383" t="str">
        <f>IFERROR(__xludf.DUMMYFUNCTION("""COMPUTED_VALUE"""),"")</f>
        <v/>
      </c>
      <c r="AC61" s="388" t="str">
        <f>IFERROR(__xludf.DUMMYFUNCTION("""COMPUTED_VALUE"""),"")</f>
        <v/>
      </c>
      <c r="AD61" s="382" t="str">
        <f>IFERROR(__xludf.DUMMYFUNCTION("""COMPUTED_VALUE"""),"")</f>
        <v/>
      </c>
      <c r="AE61" s="389" t="str">
        <f>IFERROR(__xludf.DUMMYFUNCTION("""COMPUTED_VALUE"""),"")</f>
        <v/>
      </c>
      <c r="AF61" s="390"/>
      <c r="AG61" s="391"/>
      <c r="AH61" s="359"/>
    </row>
    <row r="62">
      <c r="A62" s="379"/>
      <c r="B62" s="361"/>
      <c r="C62" s="362"/>
      <c r="D62" s="384" t="s">
        <v>2869</v>
      </c>
      <c r="E62" s="364"/>
      <c r="F62" s="365"/>
      <c r="G62" s="366"/>
      <c r="H62" s="367"/>
      <c r="I62" s="365"/>
      <c r="J62" s="368"/>
      <c r="K62" s="364"/>
      <c r="L62" s="365"/>
      <c r="M62" s="366"/>
      <c r="N62" s="367"/>
      <c r="O62" s="365"/>
      <c r="P62" s="368"/>
      <c r="Q62" s="364"/>
      <c r="R62" s="365"/>
      <c r="S62" s="366"/>
      <c r="T62" s="369"/>
      <c r="U62" s="370"/>
      <c r="V62" s="371"/>
      <c r="W62" s="380"/>
      <c r="X62" s="353"/>
      <c r="Y62" s="381"/>
      <c r="Z62" s="382" t="str">
        <f>IFERROR(__xludf.DUMMYFUNCTION("""COMPUTED_VALUE"""),"")</f>
        <v/>
      </c>
      <c r="AA62" s="375" t="str">
        <f>IFERROR(__xludf.DUMMYFUNCTION("""COMPUTED_VALUE"""),"")</f>
        <v/>
      </c>
      <c r="AB62" s="383" t="str">
        <f>IFERROR(__xludf.DUMMYFUNCTION("""COMPUTED_VALUE"""),"")</f>
        <v/>
      </c>
      <c r="AC62" s="388" t="str">
        <f>IFERROR(__xludf.DUMMYFUNCTION("""COMPUTED_VALUE"""),"")</f>
        <v/>
      </c>
      <c r="AD62" s="382" t="str">
        <f>IFERROR(__xludf.DUMMYFUNCTION("""COMPUTED_VALUE"""),"")</f>
        <v/>
      </c>
      <c r="AE62" s="389" t="str">
        <f>IFERROR(__xludf.DUMMYFUNCTION("""COMPUTED_VALUE"""),"")</f>
        <v/>
      </c>
      <c r="AF62" s="390"/>
      <c r="AG62" s="391"/>
      <c r="AH62" s="359"/>
    </row>
    <row r="63">
      <c r="A63" s="360"/>
      <c r="B63" s="361"/>
      <c r="C63" s="362"/>
      <c r="D63" s="384" t="s">
        <v>2869</v>
      </c>
      <c r="E63" s="364"/>
      <c r="F63" s="365"/>
      <c r="G63" s="366"/>
      <c r="H63" s="367"/>
      <c r="I63" s="365"/>
      <c r="J63" s="368"/>
      <c r="K63" s="364"/>
      <c r="L63" s="365"/>
      <c r="M63" s="366"/>
      <c r="N63" s="367"/>
      <c r="O63" s="365"/>
      <c r="P63" s="368"/>
      <c r="Q63" s="364"/>
      <c r="R63" s="365"/>
      <c r="S63" s="366"/>
      <c r="T63" s="369"/>
      <c r="U63" s="370"/>
      <c r="V63" s="371"/>
      <c r="W63" s="372"/>
      <c r="X63" s="353"/>
      <c r="Y63" s="381"/>
      <c r="Z63" s="382" t="str">
        <f>IFERROR(__xludf.DUMMYFUNCTION("""COMPUTED_VALUE"""),"")</f>
        <v/>
      </c>
      <c r="AA63" s="375" t="str">
        <f>IFERROR(__xludf.DUMMYFUNCTION("""COMPUTED_VALUE"""),"")</f>
        <v/>
      </c>
      <c r="AB63" s="383" t="str">
        <f>IFERROR(__xludf.DUMMYFUNCTION("""COMPUTED_VALUE"""),"")</f>
        <v/>
      </c>
      <c r="AC63" s="388" t="str">
        <f>IFERROR(__xludf.DUMMYFUNCTION("""COMPUTED_VALUE"""),"")</f>
        <v/>
      </c>
      <c r="AD63" s="382" t="str">
        <f>IFERROR(__xludf.DUMMYFUNCTION("""COMPUTED_VALUE"""),"")</f>
        <v/>
      </c>
      <c r="AE63" s="389" t="str">
        <f>IFERROR(__xludf.DUMMYFUNCTION("""COMPUTED_VALUE"""),"")</f>
        <v/>
      </c>
      <c r="AF63" s="390"/>
      <c r="AG63" s="391"/>
      <c r="AH63" s="359"/>
    </row>
    <row r="64">
      <c r="A64" s="360"/>
      <c r="B64" s="361"/>
      <c r="C64" s="362"/>
      <c r="D64" s="384" t="s">
        <v>2869</v>
      </c>
      <c r="E64" s="364"/>
      <c r="F64" s="365"/>
      <c r="G64" s="366"/>
      <c r="H64" s="367"/>
      <c r="I64" s="365"/>
      <c r="J64" s="368"/>
      <c r="K64" s="364"/>
      <c r="L64" s="365"/>
      <c r="M64" s="366"/>
      <c r="N64" s="367"/>
      <c r="O64" s="365"/>
      <c r="P64" s="368"/>
      <c r="Q64" s="364"/>
      <c r="R64" s="365"/>
      <c r="S64" s="366"/>
      <c r="T64" s="369"/>
      <c r="U64" s="370"/>
      <c r="V64" s="371"/>
      <c r="W64" s="372"/>
      <c r="X64" s="353"/>
      <c r="Y64" s="381"/>
      <c r="Z64" s="382" t="str">
        <f>IFERROR(__xludf.DUMMYFUNCTION("""COMPUTED_VALUE"""),"")</f>
        <v/>
      </c>
      <c r="AA64" s="375" t="str">
        <f>IFERROR(__xludf.DUMMYFUNCTION("""COMPUTED_VALUE"""),"")</f>
        <v/>
      </c>
      <c r="AB64" s="383" t="str">
        <f>IFERROR(__xludf.DUMMYFUNCTION("""COMPUTED_VALUE"""),"")</f>
        <v/>
      </c>
      <c r="AC64" s="388" t="str">
        <f>IFERROR(__xludf.DUMMYFUNCTION("""COMPUTED_VALUE"""),"")</f>
        <v/>
      </c>
      <c r="AD64" s="382" t="str">
        <f>IFERROR(__xludf.DUMMYFUNCTION("""COMPUTED_VALUE"""),"")</f>
        <v/>
      </c>
      <c r="AE64" s="389" t="str">
        <f>IFERROR(__xludf.DUMMYFUNCTION("""COMPUTED_VALUE"""),"")</f>
        <v/>
      </c>
      <c r="AF64" s="390"/>
      <c r="AG64" s="391"/>
      <c r="AH64" s="359"/>
    </row>
    <row r="65">
      <c r="A65" s="360"/>
      <c r="B65" s="361"/>
      <c r="C65" s="362"/>
      <c r="D65" s="384" t="s">
        <v>2869</v>
      </c>
      <c r="E65" s="364"/>
      <c r="F65" s="365"/>
      <c r="G65" s="366"/>
      <c r="H65" s="367"/>
      <c r="I65" s="365"/>
      <c r="J65" s="368"/>
      <c r="K65" s="364"/>
      <c r="L65" s="365"/>
      <c r="M65" s="366"/>
      <c r="N65" s="367"/>
      <c r="O65" s="365"/>
      <c r="P65" s="368"/>
      <c r="Q65" s="364"/>
      <c r="R65" s="365"/>
      <c r="S65" s="366"/>
      <c r="T65" s="369"/>
      <c r="U65" s="370"/>
      <c r="V65" s="371"/>
      <c r="W65" s="372"/>
      <c r="X65" s="353"/>
      <c r="Y65" s="381"/>
      <c r="Z65" s="382" t="str">
        <f>IFERROR(__xludf.DUMMYFUNCTION("""COMPUTED_VALUE"""),"")</f>
        <v/>
      </c>
      <c r="AA65" s="375" t="str">
        <f>IFERROR(__xludf.DUMMYFUNCTION("""COMPUTED_VALUE"""),"")</f>
        <v/>
      </c>
      <c r="AB65" s="383" t="str">
        <f>IFERROR(__xludf.DUMMYFUNCTION("""COMPUTED_VALUE"""),"")</f>
        <v/>
      </c>
      <c r="AC65" s="388" t="str">
        <f>IFERROR(__xludf.DUMMYFUNCTION("""COMPUTED_VALUE"""),"")</f>
        <v/>
      </c>
      <c r="AD65" s="382" t="str">
        <f>IFERROR(__xludf.DUMMYFUNCTION("""COMPUTED_VALUE"""),"")</f>
        <v/>
      </c>
      <c r="AE65" s="389" t="str">
        <f>IFERROR(__xludf.DUMMYFUNCTION("""COMPUTED_VALUE"""),"")</f>
        <v/>
      </c>
      <c r="AF65" s="390"/>
      <c r="AG65" s="391"/>
      <c r="AH65" s="359"/>
    </row>
    <row r="66">
      <c r="A66" s="360"/>
      <c r="B66" s="361"/>
      <c r="C66" s="362"/>
      <c r="D66" s="384" t="s">
        <v>2869</v>
      </c>
      <c r="E66" s="364"/>
      <c r="F66" s="365"/>
      <c r="G66" s="366"/>
      <c r="H66" s="367"/>
      <c r="I66" s="365"/>
      <c r="J66" s="368"/>
      <c r="K66" s="364"/>
      <c r="L66" s="365"/>
      <c r="M66" s="366"/>
      <c r="N66" s="367"/>
      <c r="O66" s="365"/>
      <c r="P66" s="368"/>
      <c r="Q66" s="364"/>
      <c r="R66" s="365"/>
      <c r="S66" s="366"/>
      <c r="T66" s="369"/>
      <c r="U66" s="370"/>
      <c r="V66" s="371"/>
      <c r="W66" s="380"/>
      <c r="X66" s="353"/>
      <c r="Y66" s="381"/>
      <c r="Z66" s="382" t="str">
        <f>IFERROR(__xludf.DUMMYFUNCTION("""COMPUTED_VALUE"""),"")</f>
        <v/>
      </c>
      <c r="AA66" s="375" t="str">
        <f>IFERROR(__xludf.DUMMYFUNCTION("""COMPUTED_VALUE"""),"")</f>
        <v/>
      </c>
      <c r="AB66" s="383" t="str">
        <f>IFERROR(__xludf.DUMMYFUNCTION("""COMPUTED_VALUE"""),"")</f>
        <v/>
      </c>
      <c r="AC66" s="388" t="str">
        <f>IFERROR(__xludf.DUMMYFUNCTION("""COMPUTED_VALUE"""),"")</f>
        <v/>
      </c>
      <c r="AD66" s="382" t="str">
        <f>IFERROR(__xludf.DUMMYFUNCTION("""COMPUTED_VALUE"""),"")</f>
        <v/>
      </c>
      <c r="AE66" s="389" t="str">
        <f>IFERROR(__xludf.DUMMYFUNCTION("""COMPUTED_VALUE"""),"")</f>
        <v/>
      </c>
      <c r="AF66" s="390"/>
      <c r="AG66" s="391"/>
      <c r="AH66" s="359"/>
    </row>
    <row r="67">
      <c r="A67" s="360"/>
      <c r="B67" s="361"/>
      <c r="C67" s="362"/>
      <c r="D67" s="384" t="s">
        <v>2869</v>
      </c>
      <c r="E67" s="364"/>
      <c r="F67" s="365"/>
      <c r="G67" s="366"/>
      <c r="H67" s="367"/>
      <c r="I67" s="365"/>
      <c r="J67" s="368"/>
      <c r="K67" s="364"/>
      <c r="L67" s="365"/>
      <c r="M67" s="366"/>
      <c r="N67" s="367"/>
      <c r="O67" s="365"/>
      <c r="P67" s="368"/>
      <c r="Q67" s="364"/>
      <c r="R67" s="365"/>
      <c r="S67" s="366"/>
      <c r="T67" s="369"/>
      <c r="U67" s="370"/>
      <c r="V67" s="371"/>
      <c r="W67" s="372"/>
      <c r="X67" s="353"/>
      <c r="Y67" s="381"/>
      <c r="Z67" s="382" t="str">
        <f>IFERROR(__xludf.DUMMYFUNCTION("""COMPUTED_VALUE"""),"")</f>
        <v/>
      </c>
      <c r="AA67" s="375" t="str">
        <f>IFERROR(__xludf.DUMMYFUNCTION("""COMPUTED_VALUE"""),"")</f>
        <v/>
      </c>
      <c r="AB67" s="383" t="str">
        <f>IFERROR(__xludf.DUMMYFUNCTION("""COMPUTED_VALUE"""),"")</f>
        <v/>
      </c>
      <c r="AC67" s="388" t="str">
        <f>IFERROR(__xludf.DUMMYFUNCTION("""COMPUTED_VALUE"""),"")</f>
        <v/>
      </c>
      <c r="AD67" s="382" t="str">
        <f>IFERROR(__xludf.DUMMYFUNCTION("""COMPUTED_VALUE"""),"")</f>
        <v/>
      </c>
      <c r="AE67" s="389" t="str">
        <f>IFERROR(__xludf.DUMMYFUNCTION("""COMPUTED_VALUE"""),"")</f>
        <v/>
      </c>
      <c r="AF67" s="390"/>
      <c r="AG67" s="391"/>
      <c r="AH67" s="359"/>
    </row>
    <row r="68">
      <c r="A68" s="360"/>
      <c r="B68" s="361"/>
      <c r="C68" s="362"/>
      <c r="D68" s="384" t="s">
        <v>2869</v>
      </c>
      <c r="E68" s="364"/>
      <c r="F68" s="365"/>
      <c r="G68" s="366"/>
      <c r="H68" s="367"/>
      <c r="I68" s="365"/>
      <c r="J68" s="368"/>
      <c r="K68" s="364"/>
      <c r="L68" s="365"/>
      <c r="M68" s="366"/>
      <c r="N68" s="367"/>
      <c r="O68" s="365"/>
      <c r="P68" s="368"/>
      <c r="Q68" s="364"/>
      <c r="R68" s="365"/>
      <c r="S68" s="366"/>
      <c r="T68" s="369"/>
      <c r="U68" s="370"/>
      <c r="V68" s="371"/>
      <c r="W68" s="372"/>
      <c r="X68" s="353"/>
      <c r="Y68" s="381"/>
      <c r="Z68" s="382" t="str">
        <f>IFERROR(__xludf.DUMMYFUNCTION("""COMPUTED_VALUE"""),"")</f>
        <v/>
      </c>
      <c r="AA68" s="375" t="str">
        <f>IFERROR(__xludf.DUMMYFUNCTION("""COMPUTED_VALUE"""),"")</f>
        <v/>
      </c>
      <c r="AB68" s="383" t="str">
        <f>IFERROR(__xludf.DUMMYFUNCTION("""COMPUTED_VALUE"""),"")</f>
        <v/>
      </c>
      <c r="AC68" s="388" t="str">
        <f>IFERROR(__xludf.DUMMYFUNCTION("""COMPUTED_VALUE"""),"")</f>
        <v/>
      </c>
      <c r="AD68" s="382" t="str">
        <f>IFERROR(__xludf.DUMMYFUNCTION("""COMPUTED_VALUE"""),"")</f>
        <v/>
      </c>
      <c r="AE68" s="389" t="str">
        <f>IFERROR(__xludf.DUMMYFUNCTION("""COMPUTED_VALUE"""),"")</f>
        <v/>
      </c>
      <c r="AF68" s="390"/>
      <c r="AG68" s="391"/>
      <c r="AH68" s="359"/>
    </row>
    <row r="69">
      <c r="A69" s="360"/>
      <c r="B69" s="361"/>
      <c r="C69" s="362"/>
      <c r="D69" s="384" t="s">
        <v>2869</v>
      </c>
      <c r="E69" s="364"/>
      <c r="F69" s="365"/>
      <c r="G69" s="366"/>
      <c r="H69" s="367"/>
      <c r="I69" s="365"/>
      <c r="J69" s="368"/>
      <c r="K69" s="364"/>
      <c r="L69" s="365"/>
      <c r="M69" s="366"/>
      <c r="N69" s="367"/>
      <c r="O69" s="365"/>
      <c r="P69" s="368"/>
      <c r="Q69" s="364"/>
      <c r="R69" s="365"/>
      <c r="S69" s="366"/>
      <c r="T69" s="369"/>
      <c r="U69" s="370"/>
      <c r="V69" s="371"/>
      <c r="W69" s="372"/>
      <c r="X69" s="353"/>
      <c r="Y69" s="381"/>
      <c r="Z69" s="382" t="str">
        <f>IFERROR(__xludf.DUMMYFUNCTION("""COMPUTED_VALUE"""),"")</f>
        <v/>
      </c>
      <c r="AA69" s="375" t="str">
        <f>IFERROR(__xludf.DUMMYFUNCTION("""COMPUTED_VALUE"""),"")</f>
        <v/>
      </c>
      <c r="AB69" s="383" t="str">
        <f>IFERROR(__xludf.DUMMYFUNCTION("""COMPUTED_VALUE"""),"")</f>
        <v/>
      </c>
      <c r="AC69" s="388" t="str">
        <f>IFERROR(__xludf.DUMMYFUNCTION("""COMPUTED_VALUE"""),"")</f>
        <v/>
      </c>
      <c r="AD69" s="382" t="str">
        <f>IFERROR(__xludf.DUMMYFUNCTION("""COMPUTED_VALUE"""),"")</f>
        <v/>
      </c>
      <c r="AE69" s="389" t="str">
        <f>IFERROR(__xludf.DUMMYFUNCTION("""COMPUTED_VALUE"""),"")</f>
        <v/>
      </c>
      <c r="AF69" s="390"/>
      <c r="AG69" s="391"/>
      <c r="AH69" s="359"/>
    </row>
    <row r="70">
      <c r="A70" s="360"/>
      <c r="B70" s="361"/>
      <c r="C70" s="362"/>
      <c r="D70" s="384" t="s">
        <v>2869</v>
      </c>
      <c r="E70" s="364"/>
      <c r="F70" s="365"/>
      <c r="G70" s="366"/>
      <c r="H70" s="367"/>
      <c r="I70" s="365"/>
      <c r="J70" s="368"/>
      <c r="K70" s="364"/>
      <c r="L70" s="365"/>
      <c r="M70" s="366"/>
      <c r="N70" s="367"/>
      <c r="O70" s="365"/>
      <c r="P70" s="368"/>
      <c r="Q70" s="364"/>
      <c r="R70" s="365"/>
      <c r="S70" s="366"/>
      <c r="T70" s="369"/>
      <c r="U70" s="370"/>
      <c r="V70" s="371"/>
      <c r="W70" s="372"/>
      <c r="X70" s="353"/>
      <c r="Y70" s="381"/>
      <c r="Z70" s="382" t="str">
        <f>IFERROR(__xludf.DUMMYFUNCTION("""COMPUTED_VALUE"""),"")</f>
        <v/>
      </c>
      <c r="AA70" s="375" t="str">
        <f>IFERROR(__xludf.DUMMYFUNCTION("""COMPUTED_VALUE"""),"")</f>
        <v/>
      </c>
      <c r="AB70" s="383" t="str">
        <f>IFERROR(__xludf.DUMMYFUNCTION("""COMPUTED_VALUE"""),"")</f>
        <v/>
      </c>
      <c r="AC70" s="388" t="str">
        <f>IFERROR(__xludf.DUMMYFUNCTION("""COMPUTED_VALUE"""),"")</f>
        <v/>
      </c>
      <c r="AD70" s="382" t="str">
        <f>IFERROR(__xludf.DUMMYFUNCTION("""COMPUTED_VALUE"""),"")</f>
        <v/>
      </c>
      <c r="AE70" s="389" t="str">
        <f>IFERROR(__xludf.DUMMYFUNCTION("""COMPUTED_VALUE"""),"")</f>
        <v/>
      </c>
      <c r="AF70" s="390"/>
      <c r="AG70" s="391"/>
      <c r="AH70" s="359"/>
    </row>
    <row r="71">
      <c r="A71" s="360"/>
      <c r="B71" s="361"/>
      <c r="C71" s="362"/>
      <c r="D71" s="384" t="s">
        <v>2869</v>
      </c>
      <c r="E71" s="364"/>
      <c r="F71" s="365"/>
      <c r="G71" s="366"/>
      <c r="H71" s="367"/>
      <c r="I71" s="365"/>
      <c r="J71" s="368"/>
      <c r="K71" s="364"/>
      <c r="L71" s="365"/>
      <c r="M71" s="366"/>
      <c r="N71" s="367"/>
      <c r="O71" s="365"/>
      <c r="P71" s="368"/>
      <c r="Q71" s="364"/>
      <c r="R71" s="365"/>
      <c r="S71" s="366"/>
      <c r="T71" s="369"/>
      <c r="U71" s="370"/>
      <c r="V71" s="371"/>
      <c r="W71" s="372"/>
      <c r="X71" s="353"/>
      <c r="Y71" s="381"/>
      <c r="Z71" s="382" t="str">
        <f>IFERROR(__xludf.DUMMYFUNCTION("""COMPUTED_VALUE"""),"")</f>
        <v/>
      </c>
      <c r="AA71" s="375" t="str">
        <f>IFERROR(__xludf.DUMMYFUNCTION("""COMPUTED_VALUE"""),"")</f>
        <v/>
      </c>
      <c r="AB71" s="383" t="str">
        <f>IFERROR(__xludf.DUMMYFUNCTION("""COMPUTED_VALUE"""),"")</f>
        <v/>
      </c>
      <c r="AC71" s="388" t="str">
        <f>IFERROR(__xludf.DUMMYFUNCTION("""COMPUTED_VALUE"""),"")</f>
        <v/>
      </c>
      <c r="AD71" s="382" t="str">
        <f>IFERROR(__xludf.DUMMYFUNCTION("""COMPUTED_VALUE"""),"")</f>
        <v/>
      </c>
      <c r="AE71" s="389" t="str">
        <f>IFERROR(__xludf.DUMMYFUNCTION("""COMPUTED_VALUE"""),"")</f>
        <v/>
      </c>
      <c r="AF71" s="390"/>
      <c r="AG71" s="391"/>
      <c r="AH71" s="359"/>
    </row>
    <row r="72">
      <c r="A72" s="360"/>
      <c r="B72" s="361"/>
      <c r="C72" s="362"/>
      <c r="D72" s="384" t="s">
        <v>2869</v>
      </c>
      <c r="E72" s="364"/>
      <c r="F72" s="365"/>
      <c r="G72" s="366"/>
      <c r="H72" s="367"/>
      <c r="I72" s="365"/>
      <c r="J72" s="368"/>
      <c r="K72" s="364"/>
      <c r="L72" s="365"/>
      <c r="M72" s="366"/>
      <c r="N72" s="367"/>
      <c r="O72" s="365"/>
      <c r="P72" s="368"/>
      <c r="Q72" s="364"/>
      <c r="R72" s="365"/>
      <c r="S72" s="366"/>
      <c r="T72" s="369"/>
      <c r="U72" s="370"/>
      <c r="V72" s="371"/>
      <c r="W72" s="372"/>
      <c r="X72" s="353"/>
      <c r="Y72" s="373"/>
      <c r="Z72" s="382" t="str">
        <f>IFERROR(__xludf.DUMMYFUNCTION("""COMPUTED_VALUE"""),"")</f>
        <v/>
      </c>
      <c r="AA72" s="375" t="str">
        <f>IFERROR(__xludf.DUMMYFUNCTION("""COMPUTED_VALUE"""),"")</f>
        <v/>
      </c>
      <c r="AB72" s="383" t="str">
        <f>IFERROR(__xludf.DUMMYFUNCTION("""COMPUTED_VALUE"""),"")</f>
        <v/>
      </c>
      <c r="AC72" s="388" t="str">
        <f>IFERROR(__xludf.DUMMYFUNCTION("""COMPUTED_VALUE"""),"")</f>
        <v/>
      </c>
      <c r="AD72" s="382" t="str">
        <f>IFERROR(__xludf.DUMMYFUNCTION("""COMPUTED_VALUE"""),"")</f>
        <v/>
      </c>
      <c r="AE72" s="389" t="str">
        <f>IFERROR(__xludf.DUMMYFUNCTION("""COMPUTED_VALUE"""),"")</f>
        <v/>
      </c>
      <c r="AF72" s="390"/>
      <c r="AG72" s="391"/>
      <c r="AH72" s="359"/>
    </row>
    <row r="73">
      <c r="A73" s="360"/>
      <c r="B73" s="361"/>
      <c r="C73" s="362"/>
      <c r="D73" s="384" t="s">
        <v>2869</v>
      </c>
      <c r="E73" s="364"/>
      <c r="F73" s="365"/>
      <c r="G73" s="366"/>
      <c r="H73" s="367"/>
      <c r="I73" s="365"/>
      <c r="J73" s="368"/>
      <c r="K73" s="364"/>
      <c r="L73" s="365"/>
      <c r="M73" s="366"/>
      <c r="N73" s="367"/>
      <c r="O73" s="365"/>
      <c r="P73" s="368"/>
      <c r="Q73" s="364"/>
      <c r="R73" s="365"/>
      <c r="S73" s="366"/>
      <c r="T73" s="369"/>
      <c r="U73" s="370"/>
      <c r="V73" s="371"/>
      <c r="W73" s="372"/>
      <c r="X73" s="353"/>
      <c r="Y73" s="381"/>
      <c r="Z73" s="382" t="str">
        <f>IFERROR(__xludf.DUMMYFUNCTION("""COMPUTED_VALUE"""),"")</f>
        <v/>
      </c>
      <c r="AA73" s="375" t="str">
        <f>IFERROR(__xludf.DUMMYFUNCTION("""COMPUTED_VALUE"""),"")</f>
        <v/>
      </c>
      <c r="AB73" s="383" t="str">
        <f>IFERROR(__xludf.DUMMYFUNCTION("""COMPUTED_VALUE"""),"")</f>
        <v/>
      </c>
      <c r="AC73" s="388" t="str">
        <f>IFERROR(__xludf.DUMMYFUNCTION("""COMPUTED_VALUE"""),"")</f>
        <v/>
      </c>
      <c r="AD73" s="382" t="str">
        <f>IFERROR(__xludf.DUMMYFUNCTION("""COMPUTED_VALUE"""),"")</f>
        <v/>
      </c>
      <c r="AE73" s="389" t="str">
        <f>IFERROR(__xludf.DUMMYFUNCTION("""COMPUTED_VALUE"""),"")</f>
        <v/>
      </c>
      <c r="AF73" s="390"/>
      <c r="AG73" s="391"/>
      <c r="AH73" s="359"/>
    </row>
    <row r="74">
      <c r="A74" s="360"/>
      <c r="B74" s="361"/>
      <c r="C74" s="362"/>
      <c r="D74" s="384" t="s">
        <v>2869</v>
      </c>
      <c r="E74" s="364"/>
      <c r="F74" s="365"/>
      <c r="G74" s="366"/>
      <c r="H74" s="367"/>
      <c r="I74" s="365"/>
      <c r="J74" s="368"/>
      <c r="K74" s="364"/>
      <c r="L74" s="365"/>
      <c r="M74" s="366"/>
      <c r="N74" s="367"/>
      <c r="O74" s="365"/>
      <c r="P74" s="368"/>
      <c r="Q74" s="364"/>
      <c r="R74" s="365"/>
      <c r="S74" s="366"/>
      <c r="T74" s="369"/>
      <c r="U74" s="370"/>
      <c r="V74" s="371"/>
      <c r="W74" s="372"/>
      <c r="X74" s="353"/>
      <c r="Y74" s="381"/>
      <c r="Z74" s="382" t="str">
        <f>IFERROR(__xludf.DUMMYFUNCTION("""COMPUTED_VALUE"""),"")</f>
        <v/>
      </c>
      <c r="AA74" s="375" t="str">
        <f>IFERROR(__xludf.DUMMYFUNCTION("""COMPUTED_VALUE"""),"")</f>
        <v/>
      </c>
      <c r="AB74" s="383" t="str">
        <f>IFERROR(__xludf.DUMMYFUNCTION("""COMPUTED_VALUE"""),"")</f>
        <v/>
      </c>
      <c r="AC74" s="388" t="str">
        <f>IFERROR(__xludf.DUMMYFUNCTION("""COMPUTED_VALUE"""),"")</f>
        <v/>
      </c>
      <c r="AD74" s="382" t="str">
        <f>IFERROR(__xludf.DUMMYFUNCTION("""COMPUTED_VALUE"""),"")</f>
        <v/>
      </c>
      <c r="AE74" s="389" t="str">
        <f>IFERROR(__xludf.DUMMYFUNCTION("""COMPUTED_VALUE"""),"")</f>
        <v/>
      </c>
      <c r="AF74" s="390"/>
      <c r="AG74" s="391"/>
      <c r="AH74" s="359"/>
    </row>
    <row r="75">
      <c r="A75" s="360"/>
      <c r="B75" s="361"/>
      <c r="C75" s="362"/>
      <c r="D75" s="384" t="s">
        <v>2869</v>
      </c>
      <c r="E75" s="364"/>
      <c r="F75" s="365"/>
      <c r="G75" s="366"/>
      <c r="H75" s="367"/>
      <c r="I75" s="365"/>
      <c r="J75" s="368"/>
      <c r="K75" s="364"/>
      <c r="L75" s="365"/>
      <c r="M75" s="366"/>
      <c r="N75" s="367"/>
      <c r="O75" s="365"/>
      <c r="P75" s="368"/>
      <c r="Q75" s="364"/>
      <c r="R75" s="365"/>
      <c r="S75" s="366"/>
      <c r="T75" s="369"/>
      <c r="U75" s="370"/>
      <c r="V75" s="371"/>
      <c r="W75" s="372"/>
      <c r="X75" s="353"/>
      <c r="Y75" s="381"/>
      <c r="Z75" s="382" t="str">
        <f>IFERROR(__xludf.DUMMYFUNCTION("""COMPUTED_VALUE"""),"")</f>
        <v/>
      </c>
      <c r="AA75" s="375" t="str">
        <f>IFERROR(__xludf.DUMMYFUNCTION("""COMPUTED_VALUE"""),"")</f>
        <v/>
      </c>
      <c r="AB75" s="383" t="str">
        <f>IFERROR(__xludf.DUMMYFUNCTION("""COMPUTED_VALUE"""),"")</f>
        <v/>
      </c>
      <c r="AC75" s="388" t="str">
        <f>IFERROR(__xludf.DUMMYFUNCTION("""COMPUTED_VALUE"""),"")</f>
        <v/>
      </c>
      <c r="AD75" s="382" t="str">
        <f>IFERROR(__xludf.DUMMYFUNCTION("""COMPUTED_VALUE"""),"")</f>
        <v/>
      </c>
      <c r="AE75" s="389" t="str">
        <f>IFERROR(__xludf.DUMMYFUNCTION("""COMPUTED_VALUE"""),"")</f>
        <v/>
      </c>
      <c r="AF75" s="390"/>
      <c r="AG75" s="391"/>
      <c r="AH75" s="359"/>
    </row>
    <row r="76">
      <c r="A76" s="360"/>
      <c r="B76" s="361"/>
      <c r="C76" s="362"/>
      <c r="D76" s="384" t="s">
        <v>2869</v>
      </c>
      <c r="E76" s="364"/>
      <c r="F76" s="365"/>
      <c r="G76" s="366"/>
      <c r="H76" s="367"/>
      <c r="I76" s="365"/>
      <c r="J76" s="368"/>
      <c r="K76" s="364"/>
      <c r="L76" s="365"/>
      <c r="M76" s="366"/>
      <c r="N76" s="367"/>
      <c r="O76" s="365"/>
      <c r="P76" s="368"/>
      <c r="Q76" s="364"/>
      <c r="R76" s="365"/>
      <c r="S76" s="366"/>
      <c r="T76" s="369"/>
      <c r="U76" s="370"/>
      <c r="V76" s="371"/>
      <c r="W76" s="372"/>
      <c r="X76" s="353"/>
      <c r="Y76" s="373"/>
      <c r="Z76" s="382" t="str">
        <f>IFERROR(__xludf.DUMMYFUNCTION("""COMPUTED_VALUE"""),"")</f>
        <v/>
      </c>
      <c r="AA76" s="375" t="str">
        <f>IFERROR(__xludf.DUMMYFUNCTION("""COMPUTED_VALUE"""),"")</f>
        <v/>
      </c>
      <c r="AB76" s="383" t="str">
        <f>IFERROR(__xludf.DUMMYFUNCTION("""COMPUTED_VALUE"""),"")</f>
        <v/>
      </c>
      <c r="AC76" s="388" t="str">
        <f>IFERROR(__xludf.DUMMYFUNCTION("""COMPUTED_VALUE"""),"")</f>
        <v/>
      </c>
      <c r="AD76" s="382" t="str">
        <f>IFERROR(__xludf.DUMMYFUNCTION("""COMPUTED_VALUE"""),"")</f>
        <v/>
      </c>
      <c r="AE76" s="389" t="str">
        <f>IFERROR(__xludf.DUMMYFUNCTION("""COMPUTED_VALUE"""),"")</f>
        <v/>
      </c>
      <c r="AF76" s="390"/>
      <c r="AG76" s="391"/>
      <c r="AH76" s="359"/>
    </row>
    <row r="77">
      <c r="A77" s="360"/>
      <c r="B77" s="361"/>
      <c r="C77" s="362"/>
      <c r="D77" s="384" t="s">
        <v>2869</v>
      </c>
      <c r="E77" s="364"/>
      <c r="F77" s="365"/>
      <c r="G77" s="366"/>
      <c r="H77" s="367"/>
      <c r="I77" s="365"/>
      <c r="J77" s="368"/>
      <c r="K77" s="364"/>
      <c r="L77" s="365"/>
      <c r="M77" s="366"/>
      <c r="N77" s="367"/>
      <c r="O77" s="365"/>
      <c r="P77" s="368"/>
      <c r="Q77" s="364"/>
      <c r="R77" s="365"/>
      <c r="S77" s="366"/>
      <c r="T77" s="369"/>
      <c r="U77" s="370"/>
      <c r="V77" s="371"/>
      <c r="W77" s="372"/>
      <c r="X77" s="353"/>
      <c r="Y77" s="381"/>
      <c r="Z77" s="382" t="str">
        <f>IFERROR(__xludf.DUMMYFUNCTION("""COMPUTED_VALUE"""),"")</f>
        <v/>
      </c>
      <c r="AA77" s="375" t="str">
        <f>IFERROR(__xludf.DUMMYFUNCTION("""COMPUTED_VALUE"""),"")</f>
        <v/>
      </c>
      <c r="AB77" s="383" t="str">
        <f>IFERROR(__xludf.DUMMYFUNCTION("""COMPUTED_VALUE"""),"")</f>
        <v/>
      </c>
      <c r="AC77" s="388" t="str">
        <f>IFERROR(__xludf.DUMMYFUNCTION("""COMPUTED_VALUE"""),"")</f>
        <v/>
      </c>
      <c r="AD77" s="382" t="str">
        <f>IFERROR(__xludf.DUMMYFUNCTION("""COMPUTED_VALUE"""),"")</f>
        <v/>
      </c>
      <c r="AE77" s="389" t="str">
        <f>IFERROR(__xludf.DUMMYFUNCTION("""COMPUTED_VALUE"""),"")</f>
        <v/>
      </c>
      <c r="AF77" s="390"/>
      <c r="AG77" s="391"/>
      <c r="AH77" s="359"/>
    </row>
    <row r="78">
      <c r="A78" s="360"/>
      <c r="B78" s="361"/>
      <c r="C78" s="362"/>
      <c r="D78" s="384" t="s">
        <v>2869</v>
      </c>
      <c r="E78" s="364"/>
      <c r="F78" s="365"/>
      <c r="G78" s="366"/>
      <c r="H78" s="367"/>
      <c r="I78" s="365"/>
      <c r="J78" s="368"/>
      <c r="K78" s="364"/>
      <c r="L78" s="365"/>
      <c r="M78" s="366"/>
      <c r="N78" s="367"/>
      <c r="O78" s="365"/>
      <c r="P78" s="368"/>
      <c r="Q78" s="364"/>
      <c r="R78" s="365"/>
      <c r="S78" s="366"/>
      <c r="T78" s="369"/>
      <c r="U78" s="370"/>
      <c r="V78" s="371"/>
      <c r="W78" s="380"/>
      <c r="X78" s="353"/>
      <c r="Y78" s="373"/>
      <c r="Z78" s="382" t="str">
        <f>IFERROR(__xludf.DUMMYFUNCTION("""COMPUTED_VALUE"""),"")</f>
        <v/>
      </c>
      <c r="AA78" s="375" t="str">
        <f>IFERROR(__xludf.DUMMYFUNCTION("""COMPUTED_VALUE"""),"")</f>
        <v/>
      </c>
      <c r="AB78" s="383" t="str">
        <f>IFERROR(__xludf.DUMMYFUNCTION("""COMPUTED_VALUE"""),"")</f>
        <v/>
      </c>
      <c r="AC78" s="388" t="str">
        <f>IFERROR(__xludf.DUMMYFUNCTION("""COMPUTED_VALUE"""),"")</f>
        <v/>
      </c>
      <c r="AD78" s="382" t="str">
        <f>IFERROR(__xludf.DUMMYFUNCTION("""COMPUTED_VALUE"""),"")</f>
        <v/>
      </c>
      <c r="AE78" s="389" t="str">
        <f>IFERROR(__xludf.DUMMYFUNCTION("""COMPUTED_VALUE"""),"")</f>
        <v/>
      </c>
      <c r="AF78" s="390"/>
      <c r="AG78" s="391"/>
      <c r="AH78" s="359"/>
    </row>
    <row r="79">
      <c r="A79" s="360"/>
      <c r="B79" s="361"/>
      <c r="C79" s="362"/>
      <c r="D79" s="384" t="s">
        <v>2869</v>
      </c>
      <c r="E79" s="364"/>
      <c r="F79" s="365"/>
      <c r="G79" s="366"/>
      <c r="H79" s="367"/>
      <c r="I79" s="365"/>
      <c r="J79" s="368"/>
      <c r="K79" s="364"/>
      <c r="L79" s="365"/>
      <c r="M79" s="366"/>
      <c r="N79" s="367"/>
      <c r="O79" s="365"/>
      <c r="P79" s="368"/>
      <c r="Q79" s="364"/>
      <c r="R79" s="365"/>
      <c r="S79" s="366"/>
      <c r="T79" s="369"/>
      <c r="U79" s="370"/>
      <c r="V79" s="371"/>
      <c r="W79" s="380"/>
      <c r="X79" s="353"/>
      <c r="Y79" s="381"/>
      <c r="Z79" s="382" t="str">
        <f>IFERROR(__xludf.DUMMYFUNCTION("""COMPUTED_VALUE"""),"")</f>
        <v/>
      </c>
      <c r="AA79" s="375" t="str">
        <f>IFERROR(__xludf.DUMMYFUNCTION("""COMPUTED_VALUE"""),"")</f>
        <v/>
      </c>
      <c r="AB79" s="383" t="str">
        <f>IFERROR(__xludf.DUMMYFUNCTION("""COMPUTED_VALUE"""),"")</f>
        <v/>
      </c>
      <c r="AC79" s="388" t="str">
        <f>IFERROR(__xludf.DUMMYFUNCTION("""COMPUTED_VALUE"""),"")</f>
        <v/>
      </c>
      <c r="AD79" s="382" t="str">
        <f>IFERROR(__xludf.DUMMYFUNCTION("""COMPUTED_VALUE"""),"")</f>
        <v/>
      </c>
      <c r="AE79" s="389" t="str">
        <f>IFERROR(__xludf.DUMMYFUNCTION("""COMPUTED_VALUE"""),"")</f>
        <v/>
      </c>
      <c r="AF79" s="390"/>
      <c r="AG79" s="391"/>
      <c r="AH79" s="359"/>
    </row>
    <row r="80">
      <c r="A80" s="360"/>
      <c r="B80" s="361"/>
      <c r="C80" s="362"/>
      <c r="D80" s="384" t="s">
        <v>2869</v>
      </c>
      <c r="E80" s="364"/>
      <c r="F80" s="365"/>
      <c r="G80" s="366"/>
      <c r="H80" s="367"/>
      <c r="I80" s="365"/>
      <c r="J80" s="368"/>
      <c r="K80" s="364"/>
      <c r="L80" s="365"/>
      <c r="M80" s="366"/>
      <c r="N80" s="367"/>
      <c r="O80" s="365"/>
      <c r="P80" s="368"/>
      <c r="Q80" s="364"/>
      <c r="R80" s="365"/>
      <c r="S80" s="366"/>
      <c r="T80" s="369"/>
      <c r="U80" s="370"/>
      <c r="V80" s="371"/>
      <c r="W80" s="380"/>
      <c r="X80" s="353"/>
      <c r="Y80" s="373"/>
      <c r="Z80" s="382" t="str">
        <f>IFERROR(__xludf.DUMMYFUNCTION("""COMPUTED_VALUE"""),"")</f>
        <v/>
      </c>
      <c r="AA80" s="375" t="str">
        <f>IFERROR(__xludf.DUMMYFUNCTION("""COMPUTED_VALUE"""),"")</f>
        <v/>
      </c>
      <c r="AB80" s="383" t="str">
        <f>IFERROR(__xludf.DUMMYFUNCTION("""COMPUTED_VALUE"""),"")</f>
        <v/>
      </c>
      <c r="AC80" s="388" t="str">
        <f>IFERROR(__xludf.DUMMYFUNCTION("""COMPUTED_VALUE"""),"")</f>
        <v/>
      </c>
      <c r="AD80" s="382" t="str">
        <f>IFERROR(__xludf.DUMMYFUNCTION("""COMPUTED_VALUE"""),"")</f>
        <v/>
      </c>
      <c r="AE80" s="389" t="str">
        <f>IFERROR(__xludf.DUMMYFUNCTION("""COMPUTED_VALUE"""),"")</f>
        <v/>
      </c>
      <c r="AF80" s="390"/>
      <c r="AG80" s="391"/>
      <c r="AH80" s="359"/>
    </row>
    <row r="81">
      <c r="A81" s="360"/>
      <c r="B81" s="361"/>
      <c r="C81" s="362"/>
      <c r="D81" s="384" t="s">
        <v>2869</v>
      </c>
      <c r="E81" s="364"/>
      <c r="F81" s="365"/>
      <c r="G81" s="366"/>
      <c r="H81" s="367"/>
      <c r="I81" s="365"/>
      <c r="J81" s="368"/>
      <c r="K81" s="364"/>
      <c r="L81" s="365"/>
      <c r="M81" s="366"/>
      <c r="N81" s="367"/>
      <c r="O81" s="365"/>
      <c r="P81" s="368"/>
      <c r="Q81" s="364"/>
      <c r="R81" s="365"/>
      <c r="S81" s="366"/>
      <c r="T81" s="369"/>
      <c r="U81" s="370"/>
      <c r="V81" s="371"/>
      <c r="W81" s="380"/>
      <c r="X81" s="353"/>
      <c r="Y81" s="373"/>
      <c r="Z81" s="382" t="str">
        <f>IFERROR(__xludf.DUMMYFUNCTION("""COMPUTED_VALUE"""),"")</f>
        <v/>
      </c>
      <c r="AA81" s="375" t="str">
        <f>IFERROR(__xludf.DUMMYFUNCTION("""COMPUTED_VALUE"""),"")</f>
        <v/>
      </c>
      <c r="AB81" s="383" t="str">
        <f>IFERROR(__xludf.DUMMYFUNCTION("""COMPUTED_VALUE"""),"")</f>
        <v/>
      </c>
      <c r="AC81" s="388" t="str">
        <f>IFERROR(__xludf.DUMMYFUNCTION("""COMPUTED_VALUE"""),"")</f>
        <v/>
      </c>
      <c r="AD81" s="382" t="str">
        <f>IFERROR(__xludf.DUMMYFUNCTION("""COMPUTED_VALUE"""),"")</f>
        <v/>
      </c>
      <c r="AE81" s="389" t="str">
        <f>IFERROR(__xludf.DUMMYFUNCTION("""COMPUTED_VALUE"""),"")</f>
        <v/>
      </c>
      <c r="AF81" s="390"/>
      <c r="AG81" s="391"/>
      <c r="AH81" s="359"/>
    </row>
    <row r="82">
      <c r="A82" s="360"/>
      <c r="B82" s="361"/>
      <c r="C82" s="362"/>
      <c r="D82" s="384" t="s">
        <v>2869</v>
      </c>
      <c r="E82" s="364"/>
      <c r="F82" s="365"/>
      <c r="G82" s="366"/>
      <c r="H82" s="367"/>
      <c r="I82" s="365"/>
      <c r="J82" s="368"/>
      <c r="K82" s="364"/>
      <c r="L82" s="365"/>
      <c r="M82" s="366"/>
      <c r="N82" s="367"/>
      <c r="O82" s="365"/>
      <c r="P82" s="368"/>
      <c r="Q82" s="364"/>
      <c r="R82" s="365"/>
      <c r="S82" s="366"/>
      <c r="T82" s="369"/>
      <c r="U82" s="370"/>
      <c r="V82" s="371"/>
      <c r="W82" s="372"/>
      <c r="X82" s="353"/>
      <c r="Y82" s="373"/>
      <c r="Z82" s="382" t="str">
        <f>IFERROR(__xludf.DUMMYFUNCTION("""COMPUTED_VALUE"""),"")</f>
        <v/>
      </c>
      <c r="AA82" s="375" t="str">
        <f>IFERROR(__xludf.DUMMYFUNCTION("""COMPUTED_VALUE"""),"")</f>
        <v/>
      </c>
      <c r="AB82" s="383" t="str">
        <f>IFERROR(__xludf.DUMMYFUNCTION("""COMPUTED_VALUE"""),"")</f>
        <v/>
      </c>
      <c r="AC82" s="388" t="str">
        <f>IFERROR(__xludf.DUMMYFUNCTION("""COMPUTED_VALUE"""),"")</f>
        <v/>
      </c>
      <c r="AD82" s="382" t="str">
        <f>IFERROR(__xludf.DUMMYFUNCTION("""COMPUTED_VALUE"""),"")</f>
        <v/>
      </c>
      <c r="AE82" s="389" t="str">
        <f>IFERROR(__xludf.DUMMYFUNCTION("""COMPUTED_VALUE"""),"")</f>
        <v/>
      </c>
      <c r="AF82" s="390"/>
      <c r="AG82" s="391"/>
      <c r="AH82" s="359"/>
    </row>
    <row r="83">
      <c r="A83" s="360"/>
      <c r="B83" s="361"/>
      <c r="C83" s="362"/>
      <c r="D83" s="384" t="s">
        <v>2869</v>
      </c>
      <c r="E83" s="364"/>
      <c r="F83" s="365"/>
      <c r="G83" s="366"/>
      <c r="H83" s="367"/>
      <c r="I83" s="365"/>
      <c r="J83" s="368"/>
      <c r="K83" s="364"/>
      <c r="L83" s="365"/>
      <c r="M83" s="366"/>
      <c r="N83" s="367"/>
      <c r="O83" s="365"/>
      <c r="P83" s="368"/>
      <c r="Q83" s="364"/>
      <c r="R83" s="365"/>
      <c r="S83" s="366"/>
      <c r="T83" s="369"/>
      <c r="U83" s="370"/>
      <c r="V83" s="371"/>
      <c r="W83" s="380"/>
      <c r="X83" s="353"/>
      <c r="Y83" s="373"/>
      <c r="Z83" s="382" t="str">
        <f>IFERROR(__xludf.DUMMYFUNCTION("""COMPUTED_VALUE"""),"")</f>
        <v/>
      </c>
      <c r="AA83" s="375" t="str">
        <f>IFERROR(__xludf.DUMMYFUNCTION("""COMPUTED_VALUE"""),"")</f>
        <v/>
      </c>
      <c r="AB83" s="383" t="str">
        <f>IFERROR(__xludf.DUMMYFUNCTION("""COMPUTED_VALUE"""),"")</f>
        <v/>
      </c>
      <c r="AC83" s="388" t="str">
        <f>IFERROR(__xludf.DUMMYFUNCTION("""COMPUTED_VALUE"""),"")</f>
        <v/>
      </c>
      <c r="AD83" s="382" t="str">
        <f>IFERROR(__xludf.DUMMYFUNCTION("""COMPUTED_VALUE"""),"")</f>
        <v/>
      </c>
      <c r="AE83" s="389" t="str">
        <f>IFERROR(__xludf.DUMMYFUNCTION("""COMPUTED_VALUE"""),"")</f>
        <v/>
      </c>
      <c r="AF83" s="390"/>
      <c r="AG83" s="391"/>
      <c r="AH83" s="359"/>
    </row>
    <row r="84">
      <c r="A84" s="360"/>
      <c r="B84" s="361"/>
      <c r="C84" s="362"/>
      <c r="D84" s="384" t="s">
        <v>2869</v>
      </c>
      <c r="E84" s="364"/>
      <c r="F84" s="365"/>
      <c r="G84" s="366"/>
      <c r="H84" s="367"/>
      <c r="I84" s="365"/>
      <c r="J84" s="368"/>
      <c r="K84" s="364"/>
      <c r="L84" s="365"/>
      <c r="M84" s="366"/>
      <c r="N84" s="367"/>
      <c r="O84" s="365"/>
      <c r="P84" s="368"/>
      <c r="Q84" s="364"/>
      <c r="R84" s="365"/>
      <c r="S84" s="366"/>
      <c r="T84" s="369"/>
      <c r="U84" s="370"/>
      <c r="V84" s="371"/>
      <c r="W84" s="372"/>
      <c r="X84" s="353"/>
      <c r="Y84" s="381"/>
      <c r="Z84" s="382" t="str">
        <f>IFERROR(__xludf.DUMMYFUNCTION("""COMPUTED_VALUE"""),"")</f>
        <v/>
      </c>
      <c r="AA84" s="375" t="str">
        <f>IFERROR(__xludf.DUMMYFUNCTION("""COMPUTED_VALUE"""),"")</f>
        <v/>
      </c>
      <c r="AB84" s="383" t="str">
        <f>IFERROR(__xludf.DUMMYFUNCTION("""COMPUTED_VALUE"""),"")</f>
        <v/>
      </c>
      <c r="AC84" s="388" t="str">
        <f>IFERROR(__xludf.DUMMYFUNCTION("""COMPUTED_VALUE"""),"")</f>
        <v/>
      </c>
      <c r="AD84" s="382" t="str">
        <f>IFERROR(__xludf.DUMMYFUNCTION("""COMPUTED_VALUE"""),"")</f>
        <v/>
      </c>
      <c r="AE84" s="389" t="str">
        <f>IFERROR(__xludf.DUMMYFUNCTION("""COMPUTED_VALUE"""),"")</f>
        <v/>
      </c>
      <c r="AF84" s="390"/>
      <c r="AG84" s="391"/>
      <c r="AH84" s="359"/>
    </row>
    <row r="85">
      <c r="A85" s="360"/>
      <c r="B85" s="361"/>
      <c r="C85" s="362"/>
      <c r="D85" s="384" t="s">
        <v>2869</v>
      </c>
      <c r="E85" s="364"/>
      <c r="F85" s="365"/>
      <c r="G85" s="366"/>
      <c r="H85" s="367"/>
      <c r="I85" s="365"/>
      <c r="J85" s="368"/>
      <c r="K85" s="364"/>
      <c r="L85" s="365"/>
      <c r="M85" s="366"/>
      <c r="N85" s="367"/>
      <c r="O85" s="365"/>
      <c r="P85" s="368"/>
      <c r="Q85" s="364"/>
      <c r="R85" s="365"/>
      <c r="S85" s="366"/>
      <c r="T85" s="369"/>
      <c r="U85" s="370"/>
      <c r="V85" s="371"/>
      <c r="W85" s="380"/>
      <c r="X85" s="353"/>
      <c r="Y85" s="373"/>
      <c r="Z85" s="382" t="str">
        <f>IFERROR(__xludf.DUMMYFUNCTION("""COMPUTED_VALUE"""),"")</f>
        <v/>
      </c>
      <c r="AA85" s="375" t="str">
        <f>IFERROR(__xludf.DUMMYFUNCTION("""COMPUTED_VALUE"""),"")</f>
        <v/>
      </c>
      <c r="AB85" s="383" t="str">
        <f>IFERROR(__xludf.DUMMYFUNCTION("""COMPUTED_VALUE"""),"")</f>
        <v/>
      </c>
      <c r="AC85" s="388" t="str">
        <f>IFERROR(__xludf.DUMMYFUNCTION("""COMPUTED_VALUE"""),"")</f>
        <v/>
      </c>
      <c r="AD85" s="382" t="str">
        <f>IFERROR(__xludf.DUMMYFUNCTION("""COMPUTED_VALUE"""),"")</f>
        <v/>
      </c>
      <c r="AE85" s="389" t="str">
        <f>IFERROR(__xludf.DUMMYFUNCTION("""COMPUTED_VALUE"""),"")</f>
        <v/>
      </c>
      <c r="AF85" s="390"/>
      <c r="AG85" s="391"/>
      <c r="AH85" s="359"/>
    </row>
    <row r="86">
      <c r="A86" s="360"/>
      <c r="B86" s="361"/>
      <c r="C86" s="362"/>
      <c r="D86" s="384" t="s">
        <v>2869</v>
      </c>
      <c r="E86" s="364"/>
      <c r="F86" s="365"/>
      <c r="G86" s="366"/>
      <c r="H86" s="367"/>
      <c r="I86" s="365"/>
      <c r="J86" s="368"/>
      <c r="K86" s="364"/>
      <c r="L86" s="365"/>
      <c r="M86" s="366"/>
      <c r="N86" s="367"/>
      <c r="O86" s="365"/>
      <c r="P86" s="368"/>
      <c r="Q86" s="364"/>
      <c r="R86" s="365"/>
      <c r="S86" s="366"/>
      <c r="T86" s="369"/>
      <c r="U86" s="370"/>
      <c r="V86" s="371"/>
      <c r="W86" s="372"/>
      <c r="X86" s="353"/>
      <c r="Y86" s="373"/>
      <c r="Z86" s="382" t="str">
        <f>IFERROR(__xludf.DUMMYFUNCTION("""COMPUTED_VALUE"""),"")</f>
        <v/>
      </c>
      <c r="AA86" s="375" t="str">
        <f>IFERROR(__xludf.DUMMYFUNCTION("""COMPUTED_VALUE"""),"")</f>
        <v/>
      </c>
      <c r="AB86" s="383" t="str">
        <f>IFERROR(__xludf.DUMMYFUNCTION("""COMPUTED_VALUE"""),"")</f>
        <v/>
      </c>
      <c r="AC86" s="388" t="str">
        <f>IFERROR(__xludf.DUMMYFUNCTION("""COMPUTED_VALUE"""),"")</f>
        <v/>
      </c>
      <c r="AD86" s="382" t="str">
        <f>IFERROR(__xludf.DUMMYFUNCTION("""COMPUTED_VALUE"""),"")</f>
        <v/>
      </c>
      <c r="AE86" s="389" t="str">
        <f>IFERROR(__xludf.DUMMYFUNCTION("""COMPUTED_VALUE"""),"")</f>
        <v/>
      </c>
      <c r="AF86" s="390"/>
      <c r="AG86" s="391"/>
      <c r="AH86" s="359"/>
    </row>
    <row r="87">
      <c r="A87" s="360"/>
      <c r="B87" s="361"/>
      <c r="C87" s="362"/>
      <c r="D87" s="384" t="s">
        <v>2869</v>
      </c>
      <c r="E87" s="364"/>
      <c r="F87" s="365"/>
      <c r="G87" s="366"/>
      <c r="H87" s="367"/>
      <c r="I87" s="365"/>
      <c r="J87" s="368"/>
      <c r="K87" s="364"/>
      <c r="L87" s="365"/>
      <c r="M87" s="366"/>
      <c r="N87" s="367"/>
      <c r="O87" s="365"/>
      <c r="P87" s="368"/>
      <c r="Q87" s="364"/>
      <c r="R87" s="365"/>
      <c r="S87" s="366"/>
      <c r="T87" s="369"/>
      <c r="U87" s="370"/>
      <c r="V87" s="371"/>
      <c r="W87" s="380"/>
      <c r="X87" s="353"/>
      <c r="Y87" s="381"/>
      <c r="Z87" s="382" t="str">
        <f>IFERROR(__xludf.DUMMYFUNCTION("""COMPUTED_VALUE"""),"")</f>
        <v/>
      </c>
      <c r="AA87" s="375" t="str">
        <f>IFERROR(__xludf.DUMMYFUNCTION("""COMPUTED_VALUE"""),"")</f>
        <v/>
      </c>
      <c r="AB87" s="383" t="str">
        <f>IFERROR(__xludf.DUMMYFUNCTION("""COMPUTED_VALUE"""),"")</f>
        <v/>
      </c>
      <c r="AC87" s="388" t="str">
        <f>IFERROR(__xludf.DUMMYFUNCTION("""COMPUTED_VALUE"""),"")</f>
        <v/>
      </c>
      <c r="AD87" s="382" t="str">
        <f>IFERROR(__xludf.DUMMYFUNCTION("""COMPUTED_VALUE"""),"")</f>
        <v/>
      </c>
      <c r="AE87" s="389" t="str">
        <f>IFERROR(__xludf.DUMMYFUNCTION("""COMPUTED_VALUE"""),"")</f>
        <v/>
      </c>
      <c r="AF87" s="390"/>
      <c r="AG87" s="391"/>
      <c r="AH87" s="359"/>
    </row>
    <row r="88">
      <c r="A88" s="360"/>
      <c r="B88" s="361"/>
      <c r="C88" s="362"/>
      <c r="D88" s="384" t="s">
        <v>2869</v>
      </c>
      <c r="E88" s="364"/>
      <c r="F88" s="365"/>
      <c r="G88" s="366"/>
      <c r="H88" s="367"/>
      <c r="I88" s="365"/>
      <c r="J88" s="368"/>
      <c r="K88" s="364"/>
      <c r="L88" s="365"/>
      <c r="M88" s="366"/>
      <c r="N88" s="367"/>
      <c r="O88" s="365"/>
      <c r="P88" s="368"/>
      <c r="Q88" s="364"/>
      <c r="R88" s="365"/>
      <c r="S88" s="366"/>
      <c r="T88" s="369"/>
      <c r="U88" s="370"/>
      <c r="V88" s="371"/>
      <c r="W88" s="372"/>
      <c r="X88" s="353"/>
      <c r="Y88" s="381"/>
      <c r="Z88" s="382" t="str">
        <f>IFERROR(__xludf.DUMMYFUNCTION("""COMPUTED_VALUE"""),"")</f>
        <v/>
      </c>
      <c r="AA88" s="375" t="str">
        <f>IFERROR(__xludf.DUMMYFUNCTION("""COMPUTED_VALUE"""),"")</f>
        <v/>
      </c>
      <c r="AB88" s="383" t="str">
        <f>IFERROR(__xludf.DUMMYFUNCTION("""COMPUTED_VALUE"""),"")</f>
        <v/>
      </c>
      <c r="AC88" s="388" t="str">
        <f>IFERROR(__xludf.DUMMYFUNCTION("""COMPUTED_VALUE"""),"")</f>
        <v/>
      </c>
      <c r="AD88" s="382" t="str">
        <f>IFERROR(__xludf.DUMMYFUNCTION("""COMPUTED_VALUE"""),"")</f>
        <v/>
      </c>
      <c r="AE88" s="389" t="str">
        <f>IFERROR(__xludf.DUMMYFUNCTION("""COMPUTED_VALUE"""),"")</f>
        <v/>
      </c>
      <c r="AF88" s="390"/>
      <c r="AG88" s="391"/>
      <c r="AH88" s="359"/>
    </row>
    <row r="89">
      <c r="A89" s="379"/>
      <c r="B89" s="361"/>
      <c r="C89" s="362"/>
      <c r="D89" s="384" t="s">
        <v>2869</v>
      </c>
      <c r="E89" s="364"/>
      <c r="F89" s="365"/>
      <c r="G89" s="366"/>
      <c r="H89" s="367"/>
      <c r="I89" s="365"/>
      <c r="J89" s="368"/>
      <c r="K89" s="364"/>
      <c r="L89" s="365"/>
      <c r="M89" s="366"/>
      <c r="N89" s="367"/>
      <c r="O89" s="365"/>
      <c r="P89" s="368"/>
      <c r="Q89" s="364"/>
      <c r="R89" s="365"/>
      <c r="S89" s="366"/>
      <c r="T89" s="369"/>
      <c r="U89" s="370"/>
      <c r="V89" s="371"/>
      <c r="W89" s="372"/>
      <c r="X89" s="353"/>
      <c r="Y89" s="373"/>
      <c r="Z89" s="382" t="str">
        <f>IFERROR(__xludf.DUMMYFUNCTION("""COMPUTED_VALUE"""),"")</f>
        <v/>
      </c>
      <c r="AA89" s="375" t="str">
        <f>IFERROR(__xludf.DUMMYFUNCTION("""COMPUTED_VALUE"""),"")</f>
        <v/>
      </c>
      <c r="AB89" s="383" t="str">
        <f>IFERROR(__xludf.DUMMYFUNCTION("""COMPUTED_VALUE"""),"")</f>
        <v/>
      </c>
      <c r="AC89" s="388" t="str">
        <f>IFERROR(__xludf.DUMMYFUNCTION("""COMPUTED_VALUE"""),"")</f>
        <v/>
      </c>
      <c r="AD89" s="382" t="str">
        <f>IFERROR(__xludf.DUMMYFUNCTION("""COMPUTED_VALUE"""),"")</f>
        <v/>
      </c>
      <c r="AE89" s="389" t="str">
        <f>IFERROR(__xludf.DUMMYFUNCTION("""COMPUTED_VALUE"""),"")</f>
        <v/>
      </c>
      <c r="AF89" s="390"/>
      <c r="AG89" s="391"/>
      <c r="AH89" s="359"/>
    </row>
    <row r="90">
      <c r="A90" s="360"/>
      <c r="B90" s="361"/>
      <c r="C90" s="362"/>
      <c r="D90" s="384" t="s">
        <v>2869</v>
      </c>
      <c r="E90" s="364"/>
      <c r="F90" s="365"/>
      <c r="G90" s="366"/>
      <c r="H90" s="367"/>
      <c r="I90" s="365"/>
      <c r="J90" s="368"/>
      <c r="K90" s="364"/>
      <c r="L90" s="365"/>
      <c r="M90" s="366"/>
      <c r="N90" s="367"/>
      <c r="O90" s="365"/>
      <c r="P90" s="368"/>
      <c r="Q90" s="364"/>
      <c r="R90" s="365"/>
      <c r="S90" s="366"/>
      <c r="T90" s="369"/>
      <c r="U90" s="370"/>
      <c r="V90" s="371"/>
      <c r="W90" s="372"/>
      <c r="X90" s="353"/>
      <c r="Y90" s="373"/>
      <c r="Z90" s="382" t="str">
        <f>IFERROR(__xludf.DUMMYFUNCTION("""COMPUTED_VALUE"""),"")</f>
        <v/>
      </c>
      <c r="AA90" s="375" t="str">
        <f>IFERROR(__xludf.DUMMYFUNCTION("""COMPUTED_VALUE"""),"")</f>
        <v/>
      </c>
      <c r="AB90" s="383" t="str">
        <f>IFERROR(__xludf.DUMMYFUNCTION("""COMPUTED_VALUE"""),"")</f>
        <v/>
      </c>
      <c r="AC90" s="388" t="str">
        <f>IFERROR(__xludf.DUMMYFUNCTION("""COMPUTED_VALUE"""),"")</f>
        <v/>
      </c>
      <c r="AD90" s="382" t="str">
        <f>IFERROR(__xludf.DUMMYFUNCTION("""COMPUTED_VALUE"""),"")</f>
        <v/>
      </c>
      <c r="AE90" s="389" t="str">
        <f>IFERROR(__xludf.DUMMYFUNCTION("""COMPUTED_VALUE"""),"")</f>
        <v/>
      </c>
      <c r="AF90" s="390"/>
      <c r="AG90" s="391"/>
      <c r="AH90" s="359"/>
    </row>
    <row r="91">
      <c r="A91" s="360"/>
      <c r="B91" s="361"/>
      <c r="C91" s="362"/>
      <c r="D91" s="384" t="s">
        <v>2869</v>
      </c>
      <c r="E91" s="364"/>
      <c r="F91" s="365"/>
      <c r="G91" s="366"/>
      <c r="H91" s="367"/>
      <c r="I91" s="365"/>
      <c r="J91" s="368"/>
      <c r="K91" s="364"/>
      <c r="L91" s="365"/>
      <c r="M91" s="366"/>
      <c r="N91" s="367"/>
      <c r="O91" s="365"/>
      <c r="P91" s="368"/>
      <c r="Q91" s="364"/>
      <c r="R91" s="365"/>
      <c r="S91" s="366"/>
      <c r="T91" s="369"/>
      <c r="U91" s="370"/>
      <c r="V91" s="371"/>
      <c r="W91" s="380"/>
      <c r="X91" s="353"/>
      <c r="Y91" s="373"/>
      <c r="Z91" s="382" t="str">
        <f>IFERROR(__xludf.DUMMYFUNCTION("""COMPUTED_VALUE"""),"")</f>
        <v/>
      </c>
      <c r="AA91" s="375" t="str">
        <f>IFERROR(__xludf.DUMMYFUNCTION("""COMPUTED_VALUE"""),"")</f>
        <v/>
      </c>
      <c r="AB91" s="383" t="str">
        <f>IFERROR(__xludf.DUMMYFUNCTION("""COMPUTED_VALUE"""),"")</f>
        <v/>
      </c>
      <c r="AC91" s="388" t="str">
        <f>IFERROR(__xludf.DUMMYFUNCTION("""COMPUTED_VALUE"""),"")</f>
        <v/>
      </c>
      <c r="AD91" s="382" t="str">
        <f>IFERROR(__xludf.DUMMYFUNCTION("""COMPUTED_VALUE"""),"")</f>
        <v/>
      </c>
      <c r="AE91" s="389" t="str">
        <f>IFERROR(__xludf.DUMMYFUNCTION("""COMPUTED_VALUE"""),"")</f>
        <v/>
      </c>
      <c r="AF91" s="390"/>
      <c r="AG91" s="391"/>
      <c r="AH91" s="359"/>
    </row>
    <row r="92">
      <c r="A92" s="360"/>
      <c r="B92" s="361"/>
      <c r="C92" s="362"/>
      <c r="D92" s="384" t="s">
        <v>2869</v>
      </c>
      <c r="E92" s="364"/>
      <c r="F92" s="365"/>
      <c r="G92" s="366"/>
      <c r="H92" s="367"/>
      <c r="I92" s="365"/>
      <c r="J92" s="368"/>
      <c r="K92" s="364"/>
      <c r="L92" s="365"/>
      <c r="M92" s="366"/>
      <c r="N92" s="367"/>
      <c r="O92" s="365"/>
      <c r="P92" s="368"/>
      <c r="Q92" s="364"/>
      <c r="R92" s="365"/>
      <c r="S92" s="366"/>
      <c r="T92" s="369"/>
      <c r="U92" s="370"/>
      <c r="V92" s="371"/>
      <c r="W92" s="372"/>
      <c r="X92" s="353"/>
      <c r="Y92" s="381"/>
      <c r="Z92" s="382" t="str">
        <f>IFERROR(__xludf.DUMMYFUNCTION("""COMPUTED_VALUE"""),"")</f>
        <v/>
      </c>
      <c r="AA92" s="375" t="str">
        <f>IFERROR(__xludf.DUMMYFUNCTION("""COMPUTED_VALUE"""),"")</f>
        <v/>
      </c>
      <c r="AB92" s="383" t="str">
        <f>IFERROR(__xludf.DUMMYFUNCTION("""COMPUTED_VALUE"""),"")</f>
        <v/>
      </c>
      <c r="AC92" s="388" t="str">
        <f>IFERROR(__xludf.DUMMYFUNCTION("""COMPUTED_VALUE"""),"")</f>
        <v/>
      </c>
      <c r="AD92" s="382" t="str">
        <f>IFERROR(__xludf.DUMMYFUNCTION("""COMPUTED_VALUE"""),"")</f>
        <v/>
      </c>
      <c r="AE92" s="389" t="str">
        <f>IFERROR(__xludf.DUMMYFUNCTION("""COMPUTED_VALUE"""),"")</f>
        <v/>
      </c>
      <c r="AF92" s="390"/>
      <c r="AG92" s="391"/>
      <c r="AH92" s="359"/>
    </row>
    <row r="93">
      <c r="A93" s="360"/>
      <c r="B93" s="361"/>
      <c r="C93" s="362"/>
      <c r="D93" s="384" t="s">
        <v>2869</v>
      </c>
      <c r="E93" s="364"/>
      <c r="F93" s="365"/>
      <c r="G93" s="366"/>
      <c r="H93" s="367"/>
      <c r="I93" s="365"/>
      <c r="J93" s="368"/>
      <c r="K93" s="364"/>
      <c r="L93" s="365"/>
      <c r="M93" s="366"/>
      <c r="N93" s="367"/>
      <c r="O93" s="365"/>
      <c r="P93" s="368"/>
      <c r="Q93" s="364"/>
      <c r="R93" s="365"/>
      <c r="S93" s="366"/>
      <c r="T93" s="369"/>
      <c r="U93" s="370"/>
      <c r="V93" s="371"/>
      <c r="W93" s="380"/>
      <c r="X93" s="353"/>
      <c r="Y93" s="381"/>
      <c r="Z93" s="382" t="str">
        <f>IFERROR(__xludf.DUMMYFUNCTION("""COMPUTED_VALUE"""),"")</f>
        <v/>
      </c>
      <c r="AA93" s="375" t="str">
        <f>IFERROR(__xludf.DUMMYFUNCTION("""COMPUTED_VALUE"""),"")</f>
        <v/>
      </c>
      <c r="AB93" s="383" t="str">
        <f>IFERROR(__xludf.DUMMYFUNCTION("""COMPUTED_VALUE"""),"")</f>
        <v/>
      </c>
      <c r="AC93" s="388" t="str">
        <f>IFERROR(__xludf.DUMMYFUNCTION("""COMPUTED_VALUE"""),"")</f>
        <v/>
      </c>
      <c r="AD93" s="382" t="str">
        <f>IFERROR(__xludf.DUMMYFUNCTION("""COMPUTED_VALUE"""),"")</f>
        <v/>
      </c>
      <c r="AE93" s="389" t="str">
        <f>IFERROR(__xludf.DUMMYFUNCTION("""COMPUTED_VALUE"""),"")</f>
        <v/>
      </c>
      <c r="AF93" s="390"/>
      <c r="AG93" s="391"/>
      <c r="AH93" s="359"/>
    </row>
    <row r="94">
      <c r="A94" s="360"/>
      <c r="B94" s="361"/>
      <c r="C94" s="362"/>
      <c r="D94" s="384" t="s">
        <v>2869</v>
      </c>
      <c r="E94" s="364"/>
      <c r="F94" s="365"/>
      <c r="G94" s="366"/>
      <c r="H94" s="367"/>
      <c r="I94" s="365"/>
      <c r="J94" s="368"/>
      <c r="K94" s="364"/>
      <c r="L94" s="365"/>
      <c r="M94" s="366"/>
      <c r="N94" s="367"/>
      <c r="O94" s="365"/>
      <c r="P94" s="368"/>
      <c r="Q94" s="364"/>
      <c r="R94" s="365"/>
      <c r="S94" s="366"/>
      <c r="T94" s="369"/>
      <c r="U94" s="370"/>
      <c r="V94" s="371"/>
      <c r="W94" s="372"/>
      <c r="X94" s="353"/>
      <c r="Y94" s="373"/>
      <c r="Z94" s="382" t="str">
        <f>IFERROR(__xludf.DUMMYFUNCTION("""COMPUTED_VALUE"""),"")</f>
        <v/>
      </c>
      <c r="AA94" s="375" t="str">
        <f>IFERROR(__xludf.DUMMYFUNCTION("""COMPUTED_VALUE"""),"")</f>
        <v/>
      </c>
      <c r="AB94" s="383" t="str">
        <f>IFERROR(__xludf.DUMMYFUNCTION("""COMPUTED_VALUE"""),"")</f>
        <v/>
      </c>
      <c r="AC94" s="388" t="str">
        <f>IFERROR(__xludf.DUMMYFUNCTION("""COMPUTED_VALUE"""),"")</f>
        <v/>
      </c>
      <c r="AD94" s="382" t="str">
        <f>IFERROR(__xludf.DUMMYFUNCTION("""COMPUTED_VALUE"""),"")</f>
        <v/>
      </c>
      <c r="AE94" s="389" t="str">
        <f>IFERROR(__xludf.DUMMYFUNCTION("""COMPUTED_VALUE"""),"")</f>
        <v/>
      </c>
      <c r="AF94" s="390"/>
      <c r="AG94" s="391"/>
      <c r="AH94" s="359"/>
    </row>
    <row r="95">
      <c r="A95" s="360"/>
      <c r="B95" s="361"/>
      <c r="C95" s="362"/>
      <c r="D95" s="384" t="s">
        <v>2869</v>
      </c>
      <c r="E95" s="364"/>
      <c r="F95" s="365"/>
      <c r="G95" s="366"/>
      <c r="H95" s="367"/>
      <c r="I95" s="365"/>
      <c r="J95" s="368"/>
      <c r="K95" s="364"/>
      <c r="L95" s="365"/>
      <c r="M95" s="366"/>
      <c r="N95" s="367"/>
      <c r="O95" s="365"/>
      <c r="P95" s="368"/>
      <c r="Q95" s="364"/>
      <c r="R95" s="365"/>
      <c r="S95" s="366"/>
      <c r="T95" s="369"/>
      <c r="U95" s="370"/>
      <c r="V95" s="371"/>
      <c r="W95" s="380"/>
      <c r="X95" s="353"/>
      <c r="Y95" s="381"/>
      <c r="Z95" s="382" t="str">
        <f>IFERROR(__xludf.DUMMYFUNCTION("""COMPUTED_VALUE"""),"")</f>
        <v/>
      </c>
      <c r="AA95" s="375" t="str">
        <f>IFERROR(__xludf.DUMMYFUNCTION("""COMPUTED_VALUE"""),"")</f>
        <v/>
      </c>
      <c r="AB95" s="383" t="str">
        <f>IFERROR(__xludf.DUMMYFUNCTION("""COMPUTED_VALUE"""),"")</f>
        <v/>
      </c>
      <c r="AC95" s="388" t="str">
        <f>IFERROR(__xludf.DUMMYFUNCTION("""COMPUTED_VALUE"""),"")</f>
        <v/>
      </c>
      <c r="AD95" s="382" t="str">
        <f>IFERROR(__xludf.DUMMYFUNCTION("""COMPUTED_VALUE"""),"")</f>
        <v/>
      </c>
      <c r="AE95" s="389" t="str">
        <f>IFERROR(__xludf.DUMMYFUNCTION("""COMPUTED_VALUE"""),"")</f>
        <v/>
      </c>
      <c r="AF95" s="390"/>
      <c r="AG95" s="391"/>
      <c r="AH95" s="359"/>
    </row>
    <row r="96">
      <c r="A96" s="360"/>
      <c r="B96" s="361"/>
      <c r="C96" s="362"/>
      <c r="D96" s="384" t="s">
        <v>2869</v>
      </c>
      <c r="E96" s="364"/>
      <c r="F96" s="365"/>
      <c r="G96" s="366"/>
      <c r="H96" s="367"/>
      <c r="I96" s="365"/>
      <c r="J96" s="368"/>
      <c r="K96" s="364"/>
      <c r="L96" s="365"/>
      <c r="M96" s="366"/>
      <c r="N96" s="367"/>
      <c r="O96" s="365"/>
      <c r="P96" s="368"/>
      <c r="Q96" s="364"/>
      <c r="R96" s="365"/>
      <c r="S96" s="366"/>
      <c r="T96" s="369"/>
      <c r="U96" s="370"/>
      <c r="V96" s="371"/>
      <c r="W96" s="372"/>
      <c r="X96" s="353"/>
      <c r="Y96" s="373"/>
      <c r="Z96" s="382" t="str">
        <f>IFERROR(__xludf.DUMMYFUNCTION("""COMPUTED_VALUE"""),"")</f>
        <v/>
      </c>
      <c r="AA96" s="375" t="str">
        <f>IFERROR(__xludf.DUMMYFUNCTION("""COMPUTED_VALUE"""),"")</f>
        <v/>
      </c>
      <c r="AB96" s="383" t="str">
        <f>IFERROR(__xludf.DUMMYFUNCTION("""COMPUTED_VALUE"""),"")</f>
        <v/>
      </c>
      <c r="AC96" s="388" t="str">
        <f>IFERROR(__xludf.DUMMYFUNCTION("""COMPUTED_VALUE"""),"")</f>
        <v/>
      </c>
      <c r="AD96" s="382" t="str">
        <f>IFERROR(__xludf.DUMMYFUNCTION("""COMPUTED_VALUE"""),"")</f>
        <v/>
      </c>
      <c r="AE96" s="389" t="str">
        <f>IFERROR(__xludf.DUMMYFUNCTION("""COMPUTED_VALUE"""),"")</f>
        <v/>
      </c>
      <c r="AF96" s="390"/>
      <c r="AG96" s="391"/>
      <c r="AH96" s="359"/>
    </row>
    <row r="97">
      <c r="A97" s="360"/>
      <c r="B97" s="361"/>
      <c r="C97" s="362"/>
      <c r="D97" s="384" t="s">
        <v>2869</v>
      </c>
      <c r="E97" s="364"/>
      <c r="F97" s="365"/>
      <c r="G97" s="366"/>
      <c r="H97" s="367"/>
      <c r="I97" s="365"/>
      <c r="J97" s="368"/>
      <c r="K97" s="364"/>
      <c r="L97" s="365"/>
      <c r="M97" s="366"/>
      <c r="N97" s="367"/>
      <c r="O97" s="365"/>
      <c r="P97" s="368"/>
      <c r="Q97" s="364"/>
      <c r="R97" s="365"/>
      <c r="S97" s="366"/>
      <c r="T97" s="369"/>
      <c r="U97" s="370"/>
      <c r="V97" s="371"/>
      <c r="W97" s="380"/>
      <c r="X97" s="353"/>
      <c r="Y97" s="373"/>
      <c r="Z97" s="382" t="str">
        <f>IFERROR(__xludf.DUMMYFUNCTION("""COMPUTED_VALUE"""),"")</f>
        <v/>
      </c>
      <c r="AA97" s="375" t="str">
        <f>IFERROR(__xludf.DUMMYFUNCTION("""COMPUTED_VALUE"""),"")</f>
        <v/>
      </c>
      <c r="AB97" s="383" t="str">
        <f>IFERROR(__xludf.DUMMYFUNCTION("""COMPUTED_VALUE"""),"")</f>
        <v/>
      </c>
      <c r="AC97" s="388" t="str">
        <f>IFERROR(__xludf.DUMMYFUNCTION("""COMPUTED_VALUE"""),"")</f>
        <v/>
      </c>
      <c r="AD97" s="382" t="str">
        <f>IFERROR(__xludf.DUMMYFUNCTION("""COMPUTED_VALUE"""),"")</f>
        <v/>
      </c>
      <c r="AE97" s="389" t="str">
        <f>IFERROR(__xludf.DUMMYFUNCTION("""COMPUTED_VALUE"""),"")</f>
        <v/>
      </c>
      <c r="AF97" s="390"/>
      <c r="AG97" s="391"/>
      <c r="AH97" s="359"/>
    </row>
    <row r="98">
      <c r="A98" s="360"/>
      <c r="B98" s="361"/>
      <c r="C98" s="362"/>
      <c r="D98" s="384" t="s">
        <v>2869</v>
      </c>
      <c r="E98" s="364"/>
      <c r="F98" s="365"/>
      <c r="G98" s="366"/>
      <c r="H98" s="367"/>
      <c r="I98" s="365"/>
      <c r="J98" s="368"/>
      <c r="K98" s="364"/>
      <c r="L98" s="365"/>
      <c r="M98" s="366"/>
      <c r="N98" s="367"/>
      <c r="O98" s="365"/>
      <c r="P98" s="368"/>
      <c r="Q98" s="364"/>
      <c r="R98" s="365"/>
      <c r="S98" s="366"/>
      <c r="T98" s="369"/>
      <c r="U98" s="370"/>
      <c r="V98" s="371"/>
      <c r="W98" s="372"/>
      <c r="X98" s="353"/>
      <c r="Y98" s="381"/>
      <c r="Z98" s="382" t="str">
        <f>IFERROR(__xludf.DUMMYFUNCTION("""COMPUTED_VALUE"""),"")</f>
        <v/>
      </c>
      <c r="AA98" s="375" t="str">
        <f>IFERROR(__xludf.DUMMYFUNCTION("""COMPUTED_VALUE"""),"")</f>
        <v/>
      </c>
      <c r="AB98" s="383" t="str">
        <f>IFERROR(__xludf.DUMMYFUNCTION("""COMPUTED_VALUE"""),"")</f>
        <v/>
      </c>
      <c r="AC98" s="388" t="str">
        <f>IFERROR(__xludf.DUMMYFUNCTION("""COMPUTED_VALUE"""),"")</f>
        <v/>
      </c>
      <c r="AD98" s="382" t="str">
        <f>IFERROR(__xludf.DUMMYFUNCTION("""COMPUTED_VALUE"""),"")</f>
        <v/>
      </c>
      <c r="AE98" s="389" t="str">
        <f>IFERROR(__xludf.DUMMYFUNCTION("""COMPUTED_VALUE"""),"")</f>
        <v/>
      </c>
      <c r="AF98" s="390"/>
      <c r="AG98" s="391"/>
      <c r="AH98" s="359"/>
    </row>
    <row r="99">
      <c r="A99" s="360"/>
      <c r="B99" s="361"/>
      <c r="C99" s="362"/>
      <c r="D99" s="384" t="s">
        <v>2869</v>
      </c>
      <c r="E99" s="364"/>
      <c r="F99" s="365"/>
      <c r="G99" s="366"/>
      <c r="H99" s="367"/>
      <c r="I99" s="365"/>
      <c r="J99" s="368"/>
      <c r="K99" s="364"/>
      <c r="L99" s="365"/>
      <c r="M99" s="366"/>
      <c r="N99" s="367"/>
      <c r="O99" s="365"/>
      <c r="P99" s="368"/>
      <c r="Q99" s="364"/>
      <c r="R99" s="365"/>
      <c r="S99" s="366"/>
      <c r="T99" s="369"/>
      <c r="U99" s="370"/>
      <c r="V99" s="371"/>
      <c r="W99" s="372"/>
      <c r="X99" s="353"/>
      <c r="Y99" s="373"/>
      <c r="Z99" s="382" t="str">
        <f>IFERROR(__xludf.DUMMYFUNCTION("""COMPUTED_VALUE"""),"")</f>
        <v/>
      </c>
      <c r="AA99" s="375" t="str">
        <f>IFERROR(__xludf.DUMMYFUNCTION("""COMPUTED_VALUE"""),"")</f>
        <v/>
      </c>
      <c r="AB99" s="383" t="str">
        <f>IFERROR(__xludf.DUMMYFUNCTION("""COMPUTED_VALUE"""),"")</f>
        <v/>
      </c>
      <c r="AC99" s="388" t="str">
        <f>IFERROR(__xludf.DUMMYFUNCTION("""COMPUTED_VALUE"""),"")</f>
        <v/>
      </c>
      <c r="AD99" s="382" t="str">
        <f>IFERROR(__xludf.DUMMYFUNCTION("""COMPUTED_VALUE"""),"")</f>
        <v/>
      </c>
      <c r="AE99" s="389" t="str">
        <f>IFERROR(__xludf.DUMMYFUNCTION("""COMPUTED_VALUE"""),"")</f>
        <v/>
      </c>
      <c r="AF99" s="390"/>
      <c r="AG99" s="391"/>
      <c r="AH99" s="359"/>
    </row>
    <row r="100">
      <c r="A100" s="360"/>
      <c r="B100" s="361"/>
      <c r="C100" s="362"/>
      <c r="D100" s="384" t="s">
        <v>2869</v>
      </c>
      <c r="E100" s="364"/>
      <c r="F100" s="365"/>
      <c r="G100" s="366"/>
      <c r="H100" s="367"/>
      <c r="I100" s="365"/>
      <c r="J100" s="368"/>
      <c r="K100" s="364"/>
      <c r="L100" s="365"/>
      <c r="M100" s="366"/>
      <c r="N100" s="367"/>
      <c r="O100" s="365"/>
      <c r="P100" s="368"/>
      <c r="Q100" s="364"/>
      <c r="R100" s="365"/>
      <c r="S100" s="366"/>
      <c r="T100" s="369"/>
      <c r="U100" s="370"/>
      <c r="V100" s="371"/>
      <c r="W100" s="372"/>
      <c r="X100" s="353"/>
      <c r="Y100" s="373"/>
      <c r="Z100" s="382" t="str">
        <f>IFERROR(__xludf.DUMMYFUNCTION("""COMPUTED_VALUE"""),"")</f>
        <v/>
      </c>
      <c r="AA100" s="375" t="str">
        <f>IFERROR(__xludf.DUMMYFUNCTION("""COMPUTED_VALUE"""),"")</f>
        <v/>
      </c>
      <c r="AB100" s="383" t="str">
        <f>IFERROR(__xludf.DUMMYFUNCTION("""COMPUTED_VALUE"""),"")</f>
        <v/>
      </c>
      <c r="AC100" s="388" t="str">
        <f>IFERROR(__xludf.DUMMYFUNCTION("""COMPUTED_VALUE"""),"")</f>
        <v/>
      </c>
      <c r="AD100" s="382" t="str">
        <f>IFERROR(__xludf.DUMMYFUNCTION("""COMPUTED_VALUE"""),"")</f>
        <v/>
      </c>
      <c r="AE100" s="389" t="str">
        <f>IFERROR(__xludf.DUMMYFUNCTION("""COMPUTED_VALUE"""),"")</f>
        <v/>
      </c>
      <c r="AF100" s="390"/>
      <c r="AG100" s="391"/>
      <c r="AH100" s="359"/>
    </row>
    <row r="101">
      <c r="A101" s="360"/>
      <c r="B101" s="361"/>
      <c r="C101" s="362"/>
      <c r="D101" s="384" t="s">
        <v>2869</v>
      </c>
      <c r="E101" s="364"/>
      <c r="F101" s="365"/>
      <c r="G101" s="366"/>
      <c r="H101" s="367"/>
      <c r="I101" s="365"/>
      <c r="J101" s="368"/>
      <c r="K101" s="364"/>
      <c r="L101" s="365"/>
      <c r="M101" s="366"/>
      <c r="N101" s="367"/>
      <c r="O101" s="365"/>
      <c r="P101" s="368"/>
      <c r="Q101" s="364"/>
      <c r="R101" s="365"/>
      <c r="S101" s="366"/>
      <c r="T101" s="369"/>
      <c r="U101" s="370"/>
      <c r="V101" s="371"/>
      <c r="W101" s="372"/>
      <c r="X101" s="353"/>
      <c r="Y101" s="381"/>
      <c r="Z101" s="382" t="str">
        <f>IFERROR(__xludf.DUMMYFUNCTION("""COMPUTED_VALUE"""),"")</f>
        <v/>
      </c>
      <c r="AA101" s="375" t="str">
        <f>IFERROR(__xludf.DUMMYFUNCTION("""COMPUTED_VALUE"""),"")</f>
        <v/>
      </c>
      <c r="AB101" s="383" t="str">
        <f>IFERROR(__xludf.DUMMYFUNCTION("""COMPUTED_VALUE"""),"")</f>
        <v/>
      </c>
      <c r="AC101" s="388" t="str">
        <f>IFERROR(__xludf.DUMMYFUNCTION("""COMPUTED_VALUE"""),"")</f>
        <v/>
      </c>
      <c r="AD101" s="382" t="str">
        <f>IFERROR(__xludf.DUMMYFUNCTION("""COMPUTED_VALUE"""),"")</f>
        <v/>
      </c>
      <c r="AE101" s="389" t="str">
        <f>IFERROR(__xludf.DUMMYFUNCTION("""COMPUTED_VALUE"""),"")</f>
        <v/>
      </c>
      <c r="AF101" s="390"/>
      <c r="AG101" s="391"/>
      <c r="AH101" s="359"/>
    </row>
    <row r="102">
      <c r="A102" s="360"/>
      <c r="B102" s="361"/>
      <c r="C102" s="362"/>
      <c r="D102" s="384" t="s">
        <v>2869</v>
      </c>
      <c r="E102" s="364"/>
      <c r="F102" s="365"/>
      <c r="G102" s="366"/>
      <c r="H102" s="367"/>
      <c r="I102" s="365"/>
      <c r="J102" s="368"/>
      <c r="K102" s="364"/>
      <c r="L102" s="365"/>
      <c r="M102" s="366"/>
      <c r="N102" s="367"/>
      <c r="O102" s="365"/>
      <c r="P102" s="368"/>
      <c r="Q102" s="364"/>
      <c r="R102" s="365"/>
      <c r="S102" s="366"/>
      <c r="T102" s="369"/>
      <c r="U102" s="370"/>
      <c r="V102" s="371"/>
      <c r="W102" s="372"/>
      <c r="X102" s="353"/>
      <c r="Y102" s="373"/>
      <c r="Z102" s="382" t="str">
        <f>IFERROR(__xludf.DUMMYFUNCTION("""COMPUTED_VALUE"""),"")</f>
        <v/>
      </c>
      <c r="AA102" s="375" t="str">
        <f>IFERROR(__xludf.DUMMYFUNCTION("""COMPUTED_VALUE"""),"")</f>
        <v/>
      </c>
      <c r="AB102" s="383" t="str">
        <f>IFERROR(__xludf.DUMMYFUNCTION("""COMPUTED_VALUE"""),"")</f>
        <v/>
      </c>
      <c r="AC102" s="388" t="str">
        <f>IFERROR(__xludf.DUMMYFUNCTION("""COMPUTED_VALUE"""),"")</f>
        <v/>
      </c>
      <c r="AD102" s="382" t="str">
        <f>IFERROR(__xludf.DUMMYFUNCTION("""COMPUTED_VALUE"""),"")</f>
        <v/>
      </c>
      <c r="AE102" s="389" t="str">
        <f>IFERROR(__xludf.DUMMYFUNCTION("""COMPUTED_VALUE"""),"")</f>
        <v/>
      </c>
      <c r="AF102" s="390"/>
      <c r="AG102" s="391"/>
      <c r="AH102" s="359"/>
    </row>
    <row r="103">
      <c r="A103" s="360"/>
      <c r="B103" s="361"/>
      <c r="C103" s="362"/>
      <c r="D103" s="384" t="s">
        <v>2869</v>
      </c>
      <c r="E103" s="364"/>
      <c r="F103" s="365"/>
      <c r="G103" s="366"/>
      <c r="H103" s="367"/>
      <c r="I103" s="365"/>
      <c r="J103" s="368"/>
      <c r="K103" s="364"/>
      <c r="L103" s="365"/>
      <c r="M103" s="366"/>
      <c r="N103" s="367"/>
      <c r="O103" s="365"/>
      <c r="P103" s="368"/>
      <c r="Q103" s="364"/>
      <c r="R103" s="365"/>
      <c r="S103" s="366"/>
      <c r="T103" s="369"/>
      <c r="U103" s="370"/>
      <c r="V103" s="371"/>
      <c r="W103" s="372"/>
      <c r="X103" s="353"/>
      <c r="Y103" s="373"/>
      <c r="Z103" s="382" t="str">
        <f>IFERROR(__xludf.DUMMYFUNCTION("""COMPUTED_VALUE"""),"")</f>
        <v/>
      </c>
      <c r="AA103" s="375" t="str">
        <f>IFERROR(__xludf.DUMMYFUNCTION("""COMPUTED_VALUE"""),"")</f>
        <v/>
      </c>
      <c r="AB103" s="383" t="str">
        <f>IFERROR(__xludf.DUMMYFUNCTION("""COMPUTED_VALUE"""),"")</f>
        <v/>
      </c>
      <c r="AC103" s="388" t="str">
        <f>IFERROR(__xludf.DUMMYFUNCTION("""COMPUTED_VALUE"""),"")</f>
        <v/>
      </c>
      <c r="AD103" s="382" t="str">
        <f>IFERROR(__xludf.DUMMYFUNCTION("""COMPUTED_VALUE"""),"")</f>
        <v/>
      </c>
      <c r="AE103" s="389" t="str">
        <f>IFERROR(__xludf.DUMMYFUNCTION("""COMPUTED_VALUE"""),"")</f>
        <v/>
      </c>
      <c r="AF103" s="390"/>
      <c r="AG103" s="391"/>
      <c r="AH103" s="359"/>
    </row>
    <row r="104">
      <c r="A104" s="360"/>
      <c r="B104" s="361"/>
      <c r="C104" s="362"/>
      <c r="D104" s="384" t="s">
        <v>2869</v>
      </c>
      <c r="E104" s="364"/>
      <c r="F104" s="365"/>
      <c r="G104" s="366"/>
      <c r="H104" s="367"/>
      <c r="I104" s="365"/>
      <c r="J104" s="368"/>
      <c r="K104" s="364"/>
      <c r="L104" s="365"/>
      <c r="M104" s="366"/>
      <c r="N104" s="367"/>
      <c r="O104" s="365"/>
      <c r="P104" s="368"/>
      <c r="Q104" s="364"/>
      <c r="R104" s="365"/>
      <c r="S104" s="366"/>
      <c r="T104" s="369"/>
      <c r="U104" s="370"/>
      <c r="V104" s="371"/>
      <c r="W104" s="372"/>
      <c r="X104" s="353"/>
      <c r="Y104" s="373"/>
      <c r="Z104" s="382" t="str">
        <f>IFERROR(__xludf.DUMMYFUNCTION("""COMPUTED_VALUE"""),"")</f>
        <v/>
      </c>
      <c r="AA104" s="375" t="str">
        <f>IFERROR(__xludf.DUMMYFUNCTION("""COMPUTED_VALUE"""),"")</f>
        <v/>
      </c>
      <c r="AB104" s="383" t="str">
        <f>IFERROR(__xludf.DUMMYFUNCTION("""COMPUTED_VALUE"""),"")</f>
        <v/>
      </c>
      <c r="AC104" s="388" t="str">
        <f>IFERROR(__xludf.DUMMYFUNCTION("""COMPUTED_VALUE"""),"")</f>
        <v/>
      </c>
      <c r="AD104" s="382" t="str">
        <f>IFERROR(__xludf.DUMMYFUNCTION("""COMPUTED_VALUE"""),"")</f>
        <v/>
      </c>
      <c r="AE104" s="389" t="str">
        <f>IFERROR(__xludf.DUMMYFUNCTION("""COMPUTED_VALUE"""),"")</f>
        <v/>
      </c>
      <c r="AF104" s="390"/>
      <c r="AG104" s="391"/>
      <c r="AH104" s="359"/>
    </row>
    <row r="105">
      <c r="A105" s="360"/>
      <c r="B105" s="361"/>
      <c r="C105" s="362"/>
      <c r="D105" s="384" t="s">
        <v>2869</v>
      </c>
      <c r="E105" s="364"/>
      <c r="F105" s="365"/>
      <c r="G105" s="366"/>
      <c r="H105" s="367"/>
      <c r="I105" s="365"/>
      <c r="J105" s="368"/>
      <c r="K105" s="364"/>
      <c r="L105" s="365"/>
      <c r="M105" s="366"/>
      <c r="N105" s="367"/>
      <c r="O105" s="365"/>
      <c r="P105" s="368"/>
      <c r="Q105" s="364"/>
      <c r="R105" s="365"/>
      <c r="S105" s="366"/>
      <c r="T105" s="369"/>
      <c r="U105" s="370"/>
      <c r="V105" s="371"/>
      <c r="W105" s="372"/>
      <c r="X105" s="353"/>
      <c r="Y105" s="373"/>
      <c r="Z105" s="382" t="str">
        <f>IFERROR(__xludf.DUMMYFUNCTION("""COMPUTED_VALUE"""),"")</f>
        <v/>
      </c>
      <c r="AA105" s="375" t="str">
        <f>IFERROR(__xludf.DUMMYFUNCTION("""COMPUTED_VALUE"""),"")</f>
        <v/>
      </c>
      <c r="AB105" s="383" t="str">
        <f>IFERROR(__xludf.DUMMYFUNCTION("""COMPUTED_VALUE"""),"")</f>
        <v/>
      </c>
      <c r="AC105" s="388" t="str">
        <f>IFERROR(__xludf.DUMMYFUNCTION("""COMPUTED_VALUE"""),"")</f>
        <v/>
      </c>
      <c r="AD105" s="382" t="str">
        <f>IFERROR(__xludf.DUMMYFUNCTION("""COMPUTED_VALUE"""),"")</f>
        <v/>
      </c>
      <c r="AE105" s="389" t="str">
        <f>IFERROR(__xludf.DUMMYFUNCTION("""COMPUTED_VALUE"""),"")</f>
        <v/>
      </c>
      <c r="AF105" s="390"/>
      <c r="AG105" s="391"/>
      <c r="AH105" s="359"/>
    </row>
    <row r="106">
      <c r="A106" s="360"/>
      <c r="B106" s="361"/>
      <c r="C106" s="362"/>
      <c r="D106" s="384" t="s">
        <v>2869</v>
      </c>
      <c r="E106" s="364"/>
      <c r="F106" s="365"/>
      <c r="G106" s="366"/>
      <c r="H106" s="367"/>
      <c r="I106" s="365"/>
      <c r="J106" s="368"/>
      <c r="K106" s="364"/>
      <c r="L106" s="365"/>
      <c r="M106" s="366"/>
      <c r="N106" s="367"/>
      <c r="O106" s="365"/>
      <c r="P106" s="368"/>
      <c r="Q106" s="364"/>
      <c r="R106" s="365"/>
      <c r="S106" s="366"/>
      <c r="T106" s="369"/>
      <c r="U106" s="370"/>
      <c r="V106" s="371"/>
      <c r="W106" s="380"/>
      <c r="X106" s="353"/>
      <c r="Y106" s="373"/>
      <c r="Z106" s="382" t="str">
        <f>IFERROR(__xludf.DUMMYFUNCTION("""COMPUTED_VALUE"""),"")</f>
        <v/>
      </c>
      <c r="AA106" s="375" t="str">
        <f>IFERROR(__xludf.DUMMYFUNCTION("""COMPUTED_VALUE"""),"")</f>
        <v/>
      </c>
      <c r="AB106" s="383" t="str">
        <f>IFERROR(__xludf.DUMMYFUNCTION("""COMPUTED_VALUE"""),"")</f>
        <v/>
      </c>
      <c r="AC106" s="388" t="str">
        <f>IFERROR(__xludf.DUMMYFUNCTION("""COMPUTED_VALUE"""),"")</f>
        <v/>
      </c>
      <c r="AD106" s="382" t="str">
        <f>IFERROR(__xludf.DUMMYFUNCTION("""COMPUTED_VALUE"""),"")</f>
        <v/>
      </c>
      <c r="AE106" s="389" t="str">
        <f>IFERROR(__xludf.DUMMYFUNCTION("""COMPUTED_VALUE"""),"")</f>
        <v/>
      </c>
      <c r="AF106" s="390"/>
      <c r="AG106" s="391"/>
      <c r="AH106" s="359"/>
    </row>
    <row r="107">
      <c r="A107" s="360"/>
      <c r="B107" s="361"/>
      <c r="C107" s="362"/>
      <c r="D107" s="384" t="s">
        <v>2869</v>
      </c>
      <c r="E107" s="364"/>
      <c r="F107" s="365"/>
      <c r="G107" s="366"/>
      <c r="H107" s="367"/>
      <c r="I107" s="365"/>
      <c r="J107" s="368"/>
      <c r="K107" s="364"/>
      <c r="L107" s="365"/>
      <c r="M107" s="366"/>
      <c r="N107" s="367"/>
      <c r="O107" s="365"/>
      <c r="P107" s="368"/>
      <c r="Q107" s="364"/>
      <c r="R107" s="365"/>
      <c r="S107" s="366"/>
      <c r="T107" s="369"/>
      <c r="U107" s="370"/>
      <c r="V107" s="371"/>
      <c r="W107" s="372"/>
      <c r="X107" s="353"/>
      <c r="Y107" s="381"/>
      <c r="Z107" s="382" t="str">
        <f>IFERROR(__xludf.DUMMYFUNCTION("""COMPUTED_VALUE"""),"")</f>
        <v/>
      </c>
      <c r="AA107" s="375" t="str">
        <f>IFERROR(__xludf.DUMMYFUNCTION("""COMPUTED_VALUE"""),"")</f>
        <v/>
      </c>
      <c r="AB107" s="383" t="str">
        <f>IFERROR(__xludf.DUMMYFUNCTION("""COMPUTED_VALUE"""),"")</f>
        <v/>
      </c>
      <c r="AC107" s="388" t="str">
        <f>IFERROR(__xludf.DUMMYFUNCTION("""COMPUTED_VALUE"""),"")</f>
        <v/>
      </c>
      <c r="AD107" s="382" t="str">
        <f>IFERROR(__xludf.DUMMYFUNCTION("""COMPUTED_VALUE"""),"")</f>
        <v/>
      </c>
      <c r="AE107" s="389" t="str">
        <f>IFERROR(__xludf.DUMMYFUNCTION("""COMPUTED_VALUE"""),"")</f>
        <v/>
      </c>
      <c r="AF107" s="390"/>
      <c r="AG107" s="391"/>
      <c r="AH107" s="359"/>
    </row>
    <row r="108">
      <c r="A108" s="379"/>
      <c r="B108" s="361"/>
      <c r="C108" s="362"/>
      <c r="D108" s="384" t="s">
        <v>2869</v>
      </c>
      <c r="E108" s="364"/>
      <c r="F108" s="365"/>
      <c r="G108" s="366"/>
      <c r="H108" s="367"/>
      <c r="I108" s="365"/>
      <c r="J108" s="368"/>
      <c r="K108" s="364"/>
      <c r="L108" s="365"/>
      <c r="M108" s="366"/>
      <c r="N108" s="367"/>
      <c r="O108" s="365"/>
      <c r="P108" s="368"/>
      <c r="Q108" s="364"/>
      <c r="R108" s="365"/>
      <c r="S108" s="366"/>
      <c r="T108" s="369"/>
      <c r="U108" s="370"/>
      <c r="V108" s="371"/>
      <c r="W108" s="380"/>
      <c r="X108" s="353"/>
      <c r="Y108" s="373"/>
      <c r="Z108" s="382" t="str">
        <f>IFERROR(__xludf.DUMMYFUNCTION("""COMPUTED_VALUE"""),"")</f>
        <v/>
      </c>
      <c r="AA108" s="375" t="str">
        <f>IFERROR(__xludf.DUMMYFUNCTION("""COMPUTED_VALUE"""),"")</f>
        <v/>
      </c>
      <c r="AB108" s="383" t="str">
        <f>IFERROR(__xludf.DUMMYFUNCTION("""COMPUTED_VALUE"""),"")</f>
        <v/>
      </c>
      <c r="AC108" s="388" t="str">
        <f>IFERROR(__xludf.DUMMYFUNCTION("""COMPUTED_VALUE"""),"")</f>
        <v/>
      </c>
      <c r="AD108" s="382" t="str">
        <f>IFERROR(__xludf.DUMMYFUNCTION("""COMPUTED_VALUE"""),"")</f>
        <v/>
      </c>
      <c r="AE108" s="389" t="str">
        <f>IFERROR(__xludf.DUMMYFUNCTION("""COMPUTED_VALUE"""),"")</f>
        <v/>
      </c>
      <c r="AF108" s="390"/>
      <c r="AG108" s="391"/>
      <c r="AH108" s="359"/>
    </row>
    <row r="109">
      <c r="A109" s="360"/>
      <c r="B109" s="361"/>
      <c r="C109" s="362"/>
      <c r="D109" s="384" t="s">
        <v>2869</v>
      </c>
      <c r="E109" s="364"/>
      <c r="F109" s="365"/>
      <c r="G109" s="366"/>
      <c r="H109" s="367"/>
      <c r="I109" s="365"/>
      <c r="J109" s="368"/>
      <c r="K109" s="364"/>
      <c r="L109" s="365"/>
      <c r="M109" s="366"/>
      <c r="N109" s="367"/>
      <c r="O109" s="365"/>
      <c r="P109" s="368"/>
      <c r="Q109" s="364"/>
      <c r="R109" s="365"/>
      <c r="S109" s="366"/>
      <c r="T109" s="369"/>
      <c r="U109" s="370"/>
      <c r="V109" s="371"/>
      <c r="W109" s="380"/>
      <c r="X109" s="353"/>
      <c r="Y109" s="373"/>
      <c r="Z109" s="382" t="str">
        <f>IFERROR(__xludf.DUMMYFUNCTION("""COMPUTED_VALUE"""),"")</f>
        <v/>
      </c>
      <c r="AA109" s="375" t="str">
        <f>IFERROR(__xludf.DUMMYFUNCTION("""COMPUTED_VALUE"""),"")</f>
        <v/>
      </c>
      <c r="AB109" s="383" t="str">
        <f>IFERROR(__xludf.DUMMYFUNCTION("""COMPUTED_VALUE"""),"")</f>
        <v/>
      </c>
      <c r="AC109" s="388" t="str">
        <f>IFERROR(__xludf.DUMMYFUNCTION("""COMPUTED_VALUE"""),"")</f>
        <v/>
      </c>
      <c r="AD109" s="382" t="str">
        <f>IFERROR(__xludf.DUMMYFUNCTION("""COMPUTED_VALUE"""),"")</f>
        <v/>
      </c>
      <c r="AE109" s="389" t="str">
        <f>IFERROR(__xludf.DUMMYFUNCTION("""COMPUTED_VALUE"""),"")</f>
        <v/>
      </c>
      <c r="AF109" s="390"/>
      <c r="AG109" s="391"/>
      <c r="AH109" s="359"/>
    </row>
    <row r="110">
      <c r="A110" s="379"/>
      <c r="B110" s="361"/>
      <c r="C110" s="362"/>
      <c r="D110" s="384" t="s">
        <v>2869</v>
      </c>
      <c r="E110" s="364"/>
      <c r="F110" s="365"/>
      <c r="G110" s="366"/>
      <c r="H110" s="367"/>
      <c r="I110" s="365"/>
      <c r="J110" s="368"/>
      <c r="K110" s="364"/>
      <c r="L110" s="365"/>
      <c r="M110" s="366"/>
      <c r="N110" s="367"/>
      <c r="O110" s="365"/>
      <c r="P110" s="368"/>
      <c r="Q110" s="364"/>
      <c r="R110" s="365"/>
      <c r="S110" s="366"/>
      <c r="T110" s="369"/>
      <c r="U110" s="370"/>
      <c r="V110" s="371"/>
      <c r="W110" s="380"/>
      <c r="X110" s="353"/>
      <c r="Y110" s="373"/>
      <c r="Z110" s="382" t="str">
        <f>IFERROR(__xludf.DUMMYFUNCTION("""COMPUTED_VALUE"""),"")</f>
        <v/>
      </c>
      <c r="AA110" s="375" t="str">
        <f>IFERROR(__xludf.DUMMYFUNCTION("""COMPUTED_VALUE"""),"")</f>
        <v/>
      </c>
      <c r="AB110" s="383" t="str">
        <f>IFERROR(__xludf.DUMMYFUNCTION("""COMPUTED_VALUE"""),"")</f>
        <v/>
      </c>
      <c r="AC110" s="388" t="str">
        <f>IFERROR(__xludf.DUMMYFUNCTION("""COMPUTED_VALUE"""),"")</f>
        <v/>
      </c>
      <c r="AD110" s="382" t="str">
        <f>IFERROR(__xludf.DUMMYFUNCTION("""COMPUTED_VALUE"""),"")</f>
        <v/>
      </c>
      <c r="AE110" s="389" t="str">
        <f>IFERROR(__xludf.DUMMYFUNCTION("""COMPUTED_VALUE"""),"")</f>
        <v/>
      </c>
      <c r="AF110" s="390"/>
      <c r="AG110" s="391"/>
      <c r="AH110" s="359"/>
    </row>
    <row r="111">
      <c r="A111" s="360"/>
      <c r="B111" s="361"/>
      <c r="C111" s="362"/>
      <c r="D111" s="384" t="s">
        <v>2869</v>
      </c>
      <c r="E111" s="364"/>
      <c r="F111" s="365"/>
      <c r="G111" s="366"/>
      <c r="H111" s="367"/>
      <c r="I111" s="365"/>
      <c r="J111" s="368"/>
      <c r="K111" s="364"/>
      <c r="L111" s="365"/>
      <c r="M111" s="366"/>
      <c r="N111" s="367"/>
      <c r="O111" s="365"/>
      <c r="P111" s="368"/>
      <c r="Q111" s="364"/>
      <c r="R111" s="365"/>
      <c r="S111" s="366"/>
      <c r="T111" s="369"/>
      <c r="U111" s="370"/>
      <c r="V111" s="371"/>
      <c r="W111" s="372"/>
      <c r="X111" s="353"/>
      <c r="Y111" s="381"/>
      <c r="Z111" s="382" t="str">
        <f>IFERROR(__xludf.DUMMYFUNCTION("""COMPUTED_VALUE"""),"")</f>
        <v/>
      </c>
      <c r="AA111" s="375" t="str">
        <f>IFERROR(__xludf.DUMMYFUNCTION("""COMPUTED_VALUE"""),"")</f>
        <v/>
      </c>
      <c r="AB111" s="383" t="str">
        <f>IFERROR(__xludf.DUMMYFUNCTION("""COMPUTED_VALUE"""),"")</f>
        <v/>
      </c>
      <c r="AC111" s="388" t="str">
        <f>IFERROR(__xludf.DUMMYFUNCTION("""COMPUTED_VALUE"""),"")</f>
        <v/>
      </c>
      <c r="AD111" s="382" t="str">
        <f>IFERROR(__xludf.DUMMYFUNCTION("""COMPUTED_VALUE"""),"")</f>
        <v/>
      </c>
      <c r="AE111" s="389" t="str">
        <f>IFERROR(__xludf.DUMMYFUNCTION("""COMPUTED_VALUE"""),"")</f>
        <v/>
      </c>
      <c r="AF111" s="390"/>
      <c r="AG111" s="391"/>
      <c r="AH111" s="359"/>
    </row>
    <row r="112">
      <c r="A112" s="360"/>
      <c r="B112" s="361"/>
      <c r="C112" s="362"/>
      <c r="D112" s="384" t="s">
        <v>2869</v>
      </c>
      <c r="E112" s="364"/>
      <c r="F112" s="365"/>
      <c r="G112" s="366"/>
      <c r="H112" s="367"/>
      <c r="I112" s="365"/>
      <c r="J112" s="368"/>
      <c r="K112" s="364"/>
      <c r="L112" s="365"/>
      <c r="M112" s="366"/>
      <c r="N112" s="367"/>
      <c r="O112" s="365"/>
      <c r="P112" s="368"/>
      <c r="Q112" s="364"/>
      <c r="R112" s="365"/>
      <c r="S112" s="366"/>
      <c r="T112" s="369"/>
      <c r="U112" s="370"/>
      <c r="V112" s="371"/>
      <c r="W112" s="380"/>
      <c r="X112" s="353"/>
      <c r="Y112" s="373"/>
      <c r="Z112" s="382" t="str">
        <f>IFERROR(__xludf.DUMMYFUNCTION("""COMPUTED_VALUE"""),"")</f>
        <v/>
      </c>
      <c r="AA112" s="375" t="str">
        <f>IFERROR(__xludf.DUMMYFUNCTION("""COMPUTED_VALUE"""),"")</f>
        <v/>
      </c>
      <c r="AB112" s="383" t="str">
        <f>IFERROR(__xludf.DUMMYFUNCTION("""COMPUTED_VALUE"""),"")</f>
        <v/>
      </c>
      <c r="AC112" s="388" t="str">
        <f>IFERROR(__xludf.DUMMYFUNCTION("""COMPUTED_VALUE"""),"")</f>
        <v/>
      </c>
      <c r="AD112" s="382" t="str">
        <f>IFERROR(__xludf.DUMMYFUNCTION("""COMPUTED_VALUE"""),"")</f>
        <v/>
      </c>
      <c r="AE112" s="389" t="str">
        <f>IFERROR(__xludf.DUMMYFUNCTION("""COMPUTED_VALUE"""),"")</f>
        <v/>
      </c>
      <c r="AF112" s="390"/>
      <c r="AG112" s="391"/>
      <c r="AH112" s="359"/>
    </row>
    <row r="113">
      <c r="A113" s="360"/>
      <c r="B113" s="361"/>
      <c r="C113" s="362"/>
      <c r="D113" s="384" t="s">
        <v>2869</v>
      </c>
      <c r="E113" s="364"/>
      <c r="F113" s="365"/>
      <c r="G113" s="366"/>
      <c r="H113" s="367"/>
      <c r="I113" s="365"/>
      <c r="J113" s="368"/>
      <c r="K113" s="364"/>
      <c r="L113" s="365"/>
      <c r="M113" s="366"/>
      <c r="N113" s="367"/>
      <c r="O113" s="365"/>
      <c r="P113" s="368"/>
      <c r="Q113" s="364"/>
      <c r="R113" s="365"/>
      <c r="S113" s="366"/>
      <c r="T113" s="369"/>
      <c r="U113" s="370"/>
      <c r="V113" s="371"/>
      <c r="W113" s="372"/>
      <c r="X113" s="353"/>
      <c r="Y113" s="381"/>
      <c r="Z113" s="382" t="str">
        <f>IFERROR(__xludf.DUMMYFUNCTION("""COMPUTED_VALUE"""),"")</f>
        <v/>
      </c>
      <c r="AA113" s="375" t="str">
        <f>IFERROR(__xludf.DUMMYFUNCTION("""COMPUTED_VALUE"""),"")</f>
        <v/>
      </c>
      <c r="AB113" s="383" t="str">
        <f>IFERROR(__xludf.DUMMYFUNCTION("""COMPUTED_VALUE"""),"")</f>
        <v/>
      </c>
      <c r="AC113" s="388" t="str">
        <f>IFERROR(__xludf.DUMMYFUNCTION("""COMPUTED_VALUE"""),"")</f>
        <v/>
      </c>
      <c r="AD113" s="382" t="str">
        <f>IFERROR(__xludf.DUMMYFUNCTION("""COMPUTED_VALUE"""),"")</f>
        <v/>
      </c>
      <c r="AE113" s="389" t="str">
        <f>IFERROR(__xludf.DUMMYFUNCTION("""COMPUTED_VALUE"""),"")</f>
        <v/>
      </c>
      <c r="AF113" s="390"/>
      <c r="AG113" s="391"/>
      <c r="AH113" s="359"/>
    </row>
    <row r="114">
      <c r="A114" s="360"/>
      <c r="B114" s="361"/>
      <c r="C114" s="362"/>
      <c r="D114" s="384" t="s">
        <v>2869</v>
      </c>
      <c r="E114" s="364"/>
      <c r="F114" s="365"/>
      <c r="G114" s="366"/>
      <c r="H114" s="367"/>
      <c r="I114" s="365"/>
      <c r="J114" s="368"/>
      <c r="K114" s="364"/>
      <c r="L114" s="365"/>
      <c r="M114" s="366"/>
      <c r="N114" s="367"/>
      <c r="O114" s="365"/>
      <c r="P114" s="368"/>
      <c r="Q114" s="364"/>
      <c r="R114" s="365"/>
      <c r="S114" s="366"/>
      <c r="T114" s="369"/>
      <c r="U114" s="370"/>
      <c r="V114" s="371"/>
      <c r="W114" s="380"/>
      <c r="X114" s="353"/>
      <c r="Y114" s="373"/>
      <c r="Z114" s="382" t="str">
        <f>IFERROR(__xludf.DUMMYFUNCTION("""COMPUTED_VALUE"""),"")</f>
        <v/>
      </c>
      <c r="AA114" s="375" t="str">
        <f>IFERROR(__xludf.DUMMYFUNCTION("""COMPUTED_VALUE"""),"")</f>
        <v/>
      </c>
      <c r="AB114" s="383" t="str">
        <f>IFERROR(__xludf.DUMMYFUNCTION("""COMPUTED_VALUE"""),"")</f>
        <v/>
      </c>
      <c r="AC114" s="388" t="str">
        <f>IFERROR(__xludf.DUMMYFUNCTION("""COMPUTED_VALUE"""),"")</f>
        <v/>
      </c>
      <c r="AD114" s="382" t="str">
        <f>IFERROR(__xludf.DUMMYFUNCTION("""COMPUTED_VALUE"""),"")</f>
        <v/>
      </c>
      <c r="AE114" s="389" t="str">
        <f>IFERROR(__xludf.DUMMYFUNCTION("""COMPUTED_VALUE"""),"")</f>
        <v/>
      </c>
      <c r="AF114" s="390"/>
      <c r="AG114" s="391"/>
      <c r="AH114" s="359"/>
    </row>
    <row r="115">
      <c r="A115" s="360"/>
      <c r="B115" s="361"/>
      <c r="C115" s="362"/>
      <c r="D115" s="384" t="s">
        <v>2869</v>
      </c>
      <c r="E115" s="364"/>
      <c r="F115" s="365"/>
      <c r="G115" s="366"/>
      <c r="H115" s="367"/>
      <c r="I115" s="365"/>
      <c r="J115" s="368"/>
      <c r="K115" s="364"/>
      <c r="L115" s="365"/>
      <c r="M115" s="366"/>
      <c r="N115" s="367"/>
      <c r="O115" s="365"/>
      <c r="P115" s="368"/>
      <c r="Q115" s="364"/>
      <c r="R115" s="365"/>
      <c r="S115" s="366"/>
      <c r="T115" s="369"/>
      <c r="U115" s="370"/>
      <c r="V115" s="371"/>
      <c r="W115" s="372"/>
      <c r="X115" s="353"/>
      <c r="Y115" s="381"/>
      <c r="Z115" s="382" t="str">
        <f>IFERROR(__xludf.DUMMYFUNCTION("""COMPUTED_VALUE"""),"")</f>
        <v/>
      </c>
      <c r="AA115" s="375" t="str">
        <f>IFERROR(__xludf.DUMMYFUNCTION("""COMPUTED_VALUE"""),"")</f>
        <v/>
      </c>
      <c r="AB115" s="383" t="str">
        <f>IFERROR(__xludf.DUMMYFUNCTION("""COMPUTED_VALUE"""),"")</f>
        <v/>
      </c>
      <c r="AC115" s="388" t="str">
        <f>IFERROR(__xludf.DUMMYFUNCTION("""COMPUTED_VALUE"""),"")</f>
        <v/>
      </c>
      <c r="AD115" s="382" t="str">
        <f>IFERROR(__xludf.DUMMYFUNCTION("""COMPUTED_VALUE"""),"")</f>
        <v/>
      </c>
      <c r="AE115" s="389" t="str">
        <f>IFERROR(__xludf.DUMMYFUNCTION("""COMPUTED_VALUE"""),"")</f>
        <v/>
      </c>
      <c r="AF115" s="390"/>
      <c r="AG115" s="391"/>
      <c r="AH115" s="359"/>
    </row>
    <row r="116">
      <c r="A116" s="360"/>
      <c r="B116" s="361"/>
      <c r="C116" s="362"/>
      <c r="D116" s="384" t="s">
        <v>2869</v>
      </c>
      <c r="E116" s="364"/>
      <c r="F116" s="365"/>
      <c r="G116" s="366"/>
      <c r="H116" s="367"/>
      <c r="I116" s="365"/>
      <c r="J116" s="368"/>
      <c r="K116" s="364"/>
      <c r="L116" s="365"/>
      <c r="M116" s="366"/>
      <c r="N116" s="367"/>
      <c r="O116" s="365"/>
      <c r="P116" s="368"/>
      <c r="Q116" s="364"/>
      <c r="R116" s="365"/>
      <c r="S116" s="366"/>
      <c r="T116" s="369"/>
      <c r="U116" s="370"/>
      <c r="V116" s="371"/>
      <c r="W116" s="380"/>
      <c r="X116" s="353"/>
      <c r="Y116" s="381"/>
      <c r="Z116" s="382" t="str">
        <f>IFERROR(__xludf.DUMMYFUNCTION("""COMPUTED_VALUE"""),"")</f>
        <v/>
      </c>
      <c r="AA116" s="375" t="str">
        <f>IFERROR(__xludf.DUMMYFUNCTION("""COMPUTED_VALUE"""),"")</f>
        <v/>
      </c>
      <c r="AB116" s="383" t="str">
        <f>IFERROR(__xludf.DUMMYFUNCTION("""COMPUTED_VALUE"""),"")</f>
        <v/>
      </c>
      <c r="AC116" s="388" t="str">
        <f>IFERROR(__xludf.DUMMYFUNCTION("""COMPUTED_VALUE"""),"")</f>
        <v/>
      </c>
      <c r="AD116" s="382" t="str">
        <f>IFERROR(__xludf.DUMMYFUNCTION("""COMPUTED_VALUE"""),"")</f>
        <v/>
      </c>
      <c r="AE116" s="389" t="str">
        <f>IFERROR(__xludf.DUMMYFUNCTION("""COMPUTED_VALUE"""),"")</f>
        <v/>
      </c>
      <c r="AF116" s="390"/>
      <c r="AG116" s="391"/>
      <c r="AH116" s="359"/>
    </row>
    <row r="117">
      <c r="A117" s="360"/>
      <c r="B117" s="361"/>
      <c r="C117" s="362"/>
      <c r="D117" s="384" t="s">
        <v>2869</v>
      </c>
      <c r="E117" s="364"/>
      <c r="F117" s="365"/>
      <c r="G117" s="366"/>
      <c r="H117" s="367"/>
      <c r="I117" s="365"/>
      <c r="J117" s="368"/>
      <c r="K117" s="364"/>
      <c r="L117" s="365"/>
      <c r="M117" s="366"/>
      <c r="N117" s="367"/>
      <c r="O117" s="365"/>
      <c r="P117" s="368"/>
      <c r="Q117" s="364"/>
      <c r="R117" s="365"/>
      <c r="S117" s="366"/>
      <c r="T117" s="369"/>
      <c r="U117" s="370"/>
      <c r="V117" s="371"/>
      <c r="W117" s="380"/>
      <c r="X117" s="353"/>
      <c r="Y117" s="373"/>
      <c r="Z117" s="382" t="str">
        <f>IFERROR(__xludf.DUMMYFUNCTION("""COMPUTED_VALUE"""),"")</f>
        <v/>
      </c>
      <c r="AA117" s="375" t="str">
        <f>IFERROR(__xludf.DUMMYFUNCTION("""COMPUTED_VALUE"""),"")</f>
        <v/>
      </c>
      <c r="AB117" s="383" t="str">
        <f>IFERROR(__xludf.DUMMYFUNCTION("""COMPUTED_VALUE"""),"")</f>
        <v/>
      </c>
      <c r="AC117" s="388" t="str">
        <f>IFERROR(__xludf.DUMMYFUNCTION("""COMPUTED_VALUE"""),"")</f>
        <v/>
      </c>
      <c r="AD117" s="382" t="str">
        <f>IFERROR(__xludf.DUMMYFUNCTION("""COMPUTED_VALUE"""),"")</f>
        <v/>
      </c>
      <c r="AE117" s="389" t="str">
        <f>IFERROR(__xludf.DUMMYFUNCTION("""COMPUTED_VALUE"""),"")</f>
        <v/>
      </c>
      <c r="AF117" s="390"/>
      <c r="AG117" s="391"/>
      <c r="AH117" s="359"/>
    </row>
    <row r="118">
      <c r="A118" s="360"/>
      <c r="B118" s="361"/>
      <c r="C118" s="362"/>
      <c r="D118" s="384" t="s">
        <v>2869</v>
      </c>
      <c r="E118" s="364"/>
      <c r="F118" s="365"/>
      <c r="G118" s="366"/>
      <c r="H118" s="367"/>
      <c r="I118" s="365"/>
      <c r="J118" s="368"/>
      <c r="K118" s="364"/>
      <c r="L118" s="365"/>
      <c r="M118" s="366"/>
      <c r="N118" s="367"/>
      <c r="O118" s="365"/>
      <c r="P118" s="368"/>
      <c r="Q118" s="364"/>
      <c r="R118" s="365"/>
      <c r="S118" s="366"/>
      <c r="T118" s="369"/>
      <c r="U118" s="370"/>
      <c r="V118" s="371"/>
      <c r="W118" s="380"/>
      <c r="X118" s="353"/>
      <c r="Y118" s="373"/>
      <c r="Z118" s="382" t="str">
        <f>IFERROR(__xludf.DUMMYFUNCTION("""COMPUTED_VALUE"""),"")</f>
        <v/>
      </c>
      <c r="AA118" s="375" t="str">
        <f>IFERROR(__xludf.DUMMYFUNCTION("""COMPUTED_VALUE"""),"")</f>
        <v/>
      </c>
      <c r="AB118" s="383" t="str">
        <f>IFERROR(__xludf.DUMMYFUNCTION("""COMPUTED_VALUE"""),"")</f>
        <v/>
      </c>
      <c r="AC118" s="388" t="str">
        <f>IFERROR(__xludf.DUMMYFUNCTION("""COMPUTED_VALUE"""),"")</f>
        <v/>
      </c>
      <c r="AD118" s="382" t="str">
        <f>IFERROR(__xludf.DUMMYFUNCTION("""COMPUTED_VALUE"""),"")</f>
        <v/>
      </c>
      <c r="AE118" s="389" t="str">
        <f>IFERROR(__xludf.DUMMYFUNCTION("""COMPUTED_VALUE"""),"")</f>
        <v/>
      </c>
      <c r="AF118" s="390"/>
      <c r="AG118" s="391"/>
      <c r="AH118" s="359"/>
    </row>
    <row r="119">
      <c r="A119" s="360"/>
      <c r="B119" s="361"/>
      <c r="C119" s="362"/>
      <c r="D119" s="384" t="s">
        <v>2869</v>
      </c>
      <c r="E119" s="364"/>
      <c r="F119" s="365"/>
      <c r="G119" s="366"/>
      <c r="H119" s="367"/>
      <c r="I119" s="365"/>
      <c r="J119" s="368"/>
      <c r="K119" s="364"/>
      <c r="L119" s="365"/>
      <c r="M119" s="366"/>
      <c r="N119" s="367"/>
      <c r="O119" s="365"/>
      <c r="P119" s="368"/>
      <c r="Q119" s="364"/>
      <c r="R119" s="365"/>
      <c r="S119" s="366"/>
      <c r="T119" s="369"/>
      <c r="U119" s="370"/>
      <c r="V119" s="371"/>
      <c r="W119" s="372"/>
      <c r="X119" s="353"/>
      <c r="Y119" s="373"/>
      <c r="Z119" s="382" t="str">
        <f>IFERROR(__xludf.DUMMYFUNCTION("""COMPUTED_VALUE"""),"")</f>
        <v/>
      </c>
      <c r="AA119" s="375" t="str">
        <f>IFERROR(__xludf.DUMMYFUNCTION("""COMPUTED_VALUE"""),"")</f>
        <v/>
      </c>
      <c r="AB119" s="383" t="str">
        <f>IFERROR(__xludf.DUMMYFUNCTION("""COMPUTED_VALUE"""),"")</f>
        <v/>
      </c>
      <c r="AC119" s="388" t="str">
        <f>IFERROR(__xludf.DUMMYFUNCTION("""COMPUTED_VALUE"""),"")</f>
        <v/>
      </c>
      <c r="AD119" s="382" t="str">
        <f>IFERROR(__xludf.DUMMYFUNCTION("""COMPUTED_VALUE"""),"")</f>
        <v/>
      </c>
      <c r="AE119" s="389" t="str">
        <f>IFERROR(__xludf.DUMMYFUNCTION("""COMPUTED_VALUE"""),"")</f>
        <v/>
      </c>
      <c r="AF119" s="390"/>
      <c r="AG119" s="391"/>
      <c r="AH119" s="359"/>
    </row>
    <row r="120">
      <c r="A120" s="360"/>
      <c r="B120" s="361"/>
      <c r="C120" s="362"/>
      <c r="D120" s="384" t="s">
        <v>2869</v>
      </c>
      <c r="E120" s="364"/>
      <c r="F120" s="365"/>
      <c r="G120" s="366"/>
      <c r="H120" s="367"/>
      <c r="I120" s="365"/>
      <c r="J120" s="368"/>
      <c r="K120" s="364"/>
      <c r="L120" s="365"/>
      <c r="M120" s="366"/>
      <c r="N120" s="367"/>
      <c r="O120" s="365"/>
      <c r="P120" s="368"/>
      <c r="Q120" s="364"/>
      <c r="R120" s="365"/>
      <c r="S120" s="366"/>
      <c r="T120" s="369"/>
      <c r="U120" s="370"/>
      <c r="V120" s="371"/>
      <c r="W120" s="372"/>
      <c r="X120" s="353"/>
      <c r="Y120" s="381"/>
      <c r="Z120" s="382" t="str">
        <f>IFERROR(__xludf.DUMMYFUNCTION("""COMPUTED_VALUE"""),"")</f>
        <v/>
      </c>
      <c r="AA120" s="375" t="str">
        <f>IFERROR(__xludf.DUMMYFUNCTION("""COMPUTED_VALUE"""),"")</f>
        <v/>
      </c>
      <c r="AB120" s="383" t="str">
        <f>IFERROR(__xludf.DUMMYFUNCTION("""COMPUTED_VALUE"""),"")</f>
        <v/>
      </c>
      <c r="AC120" s="388" t="str">
        <f>IFERROR(__xludf.DUMMYFUNCTION("""COMPUTED_VALUE"""),"")</f>
        <v/>
      </c>
      <c r="AD120" s="382" t="str">
        <f>IFERROR(__xludf.DUMMYFUNCTION("""COMPUTED_VALUE"""),"")</f>
        <v/>
      </c>
      <c r="AE120" s="389" t="str">
        <f>IFERROR(__xludf.DUMMYFUNCTION("""COMPUTED_VALUE"""),"")</f>
        <v/>
      </c>
      <c r="AF120" s="390"/>
      <c r="AG120" s="391"/>
      <c r="AH120" s="359"/>
    </row>
    <row r="121">
      <c r="A121" s="360"/>
      <c r="B121" s="361"/>
      <c r="C121" s="362"/>
      <c r="D121" s="384" t="s">
        <v>2869</v>
      </c>
      <c r="E121" s="364"/>
      <c r="F121" s="365"/>
      <c r="G121" s="366"/>
      <c r="H121" s="367"/>
      <c r="I121" s="365"/>
      <c r="J121" s="368"/>
      <c r="K121" s="364"/>
      <c r="L121" s="365"/>
      <c r="M121" s="366"/>
      <c r="N121" s="367"/>
      <c r="O121" s="365"/>
      <c r="P121" s="368"/>
      <c r="Q121" s="364"/>
      <c r="R121" s="365"/>
      <c r="S121" s="366"/>
      <c r="T121" s="369"/>
      <c r="U121" s="370"/>
      <c r="V121" s="371"/>
      <c r="W121" s="380"/>
      <c r="X121" s="353"/>
      <c r="Y121" s="373"/>
      <c r="Z121" s="382" t="str">
        <f>IFERROR(__xludf.DUMMYFUNCTION("""COMPUTED_VALUE"""),"")</f>
        <v/>
      </c>
      <c r="AA121" s="375" t="str">
        <f>IFERROR(__xludf.DUMMYFUNCTION("""COMPUTED_VALUE"""),"")</f>
        <v/>
      </c>
      <c r="AB121" s="383" t="str">
        <f>IFERROR(__xludf.DUMMYFUNCTION("""COMPUTED_VALUE"""),"")</f>
        <v/>
      </c>
      <c r="AC121" s="388" t="str">
        <f>IFERROR(__xludf.DUMMYFUNCTION("""COMPUTED_VALUE"""),"")</f>
        <v/>
      </c>
      <c r="AD121" s="382" t="str">
        <f>IFERROR(__xludf.DUMMYFUNCTION("""COMPUTED_VALUE"""),"")</f>
        <v/>
      </c>
      <c r="AE121" s="389" t="str">
        <f>IFERROR(__xludf.DUMMYFUNCTION("""COMPUTED_VALUE"""),"")</f>
        <v/>
      </c>
      <c r="AF121" s="390"/>
      <c r="AG121" s="391"/>
      <c r="AH121" s="359"/>
    </row>
    <row r="122">
      <c r="A122" s="360"/>
      <c r="B122" s="361"/>
      <c r="C122" s="362"/>
      <c r="D122" s="384" t="s">
        <v>2869</v>
      </c>
      <c r="E122" s="364"/>
      <c r="F122" s="365"/>
      <c r="G122" s="366"/>
      <c r="H122" s="367"/>
      <c r="I122" s="365"/>
      <c r="J122" s="368"/>
      <c r="K122" s="364"/>
      <c r="L122" s="365"/>
      <c r="M122" s="366"/>
      <c r="N122" s="367"/>
      <c r="O122" s="365"/>
      <c r="P122" s="368"/>
      <c r="Q122" s="364"/>
      <c r="R122" s="365"/>
      <c r="S122" s="366"/>
      <c r="T122" s="369"/>
      <c r="U122" s="370"/>
      <c r="V122" s="371"/>
      <c r="W122" s="380"/>
      <c r="X122" s="353"/>
      <c r="Y122" s="373"/>
      <c r="Z122" s="382" t="str">
        <f>IFERROR(__xludf.DUMMYFUNCTION("""COMPUTED_VALUE"""),"")</f>
        <v/>
      </c>
      <c r="AA122" s="375" t="str">
        <f>IFERROR(__xludf.DUMMYFUNCTION("""COMPUTED_VALUE"""),"")</f>
        <v/>
      </c>
      <c r="AB122" s="383" t="str">
        <f>IFERROR(__xludf.DUMMYFUNCTION("""COMPUTED_VALUE"""),"")</f>
        <v/>
      </c>
      <c r="AC122" s="388" t="str">
        <f>IFERROR(__xludf.DUMMYFUNCTION("""COMPUTED_VALUE"""),"")</f>
        <v/>
      </c>
      <c r="AD122" s="382" t="str">
        <f>IFERROR(__xludf.DUMMYFUNCTION("""COMPUTED_VALUE"""),"")</f>
        <v/>
      </c>
      <c r="AE122" s="389" t="str">
        <f>IFERROR(__xludf.DUMMYFUNCTION("""COMPUTED_VALUE"""),"")</f>
        <v/>
      </c>
      <c r="AF122" s="390"/>
      <c r="AG122" s="391"/>
      <c r="AH122" s="359"/>
    </row>
    <row r="123">
      <c r="A123" s="360"/>
      <c r="B123" s="361"/>
      <c r="C123" s="362"/>
      <c r="D123" s="384" t="s">
        <v>2869</v>
      </c>
      <c r="E123" s="364"/>
      <c r="F123" s="365"/>
      <c r="G123" s="366"/>
      <c r="H123" s="367"/>
      <c r="I123" s="365"/>
      <c r="J123" s="368"/>
      <c r="K123" s="364"/>
      <c r="L123" s="365"/>
      <c r="M123" s="366"/>
      <c r="N123" s="367"/>
      <c r="O123" s="365"/>
      <c r="P123" s="368"/>
      <c r="Q123" s="364"/>
      <c r="R123" s="365"/>
      <c r="S123" s="366"/>
      <c r="T123" s="369"/>
      <c r="U123" s="370"/>
      <c r="V123" s="371"/>
      <c r="W123" s="372"/>
      <c r="X123" s="353"/>
      <c r="Y123" s="381"/>
      <c r="Z123" s="382" t="str">
        <f>IFERROR(__xludf.DUMMYFUNCTION("""COMPUTED_VALUE"""),"")</f>
        <v/>
      </c>
      <c r="AA123" s="375" t="str">
        <f>IFERROR(__xludf.DUMMYFUNCTION("""COMPUTED_VALUE"""),"")</f>
        <v/>
      </c>
      <c r="AB123" s="383" t="str">
        <f>IFERROR(__xludf.DUMMYFUNCTION("""COMPUTED_VALUE"""),"")</f>
        <v/>
      </c>
      <c r="AC123" s="388" t="str">
        <f>IFERROR(__xludf.DUMMYFUNCTION("""COMPUTED_VALUE"""),"")</f>
        <v/>
      </c>
      <c r="AD123" s="382" t="str">
        <f>IFERROR(__xludf.DUMMYFUNCTION("""COMPUTED_VALUE"""),"")</f>
        <v/>
      </c>
      <c r="AE123" s="389" t="str">
        <f>IFERROR(__xludf.DUMMYFUNCTION("""COMPUTED_VALUE"""),"")</f>
        <v/>
      </c>
      <c r="AF123" s="390"/>
      <c r="AG123" s="391"/>
      <c r="AH123" s="359"/>
    </row>
    <row r="124">
      <c r="A124" s="360"/>
      <c r="B124" s="361"/>
      <c r="C124" s="362"/>
      <c r="D124" s="384" t="s">
        <v>2869</v>
      </c>
      <c r="E124" s="364"/>
      <c r="F124" s="365"/>
      <c r="G124" s="366"/>
      <c r="H124" s="367"/>
      <c r="I124" s="365"/>
      <c r="J124" s="368"/>
      <c r="K124" s="364"/>
      <c r="L124" s="365"/>
      <c r="M124" s="366"/>
      <c r="N124" s="367"/>
      <c r="O124" s="365"/>
      <c r="P124" s="368"/>
      <c r="Q124" s="364"/>
      <c r="R124" s="365"/>
      <c r="S124" s="366"/>
      <c r="T124" s="369"/>
      <c r="U124" s="370"/>
      <c r="V124" s="371"/>
      <c r="W124" s="372"/>
      <c r="X124" s="353"/>
      <c r="Y124" s="381"/>
      <c r="Z124" s="382" t="str">
        <f>IFERROR(__xludf.DUMMYFUNCTION("""COMPUTED_VALUE"""),"")</f>
        <v/>
      </c>
      <c r="AA124" s="375" t="str">
        <f>IFERROR(__xludf.DUMMYFUNCTION("""COMPUTED_VALUE"""),"")</f>
        <v/>
      </c>
      <c r="AB124" s="383" t="str">
        <f>IFERROR(__xludf.DUMMYFUNCTION("""COMPUTED_VALUE"""),"")</f>
        <v/>
      </c>
      <c r="AC124" s="388" t="str">
        <f>IFERROR(__xludf.DUMMYFUNCTION("""COMPUTED_VALUE"""),"")</f>
        <v/>
      </c>
      <c r="AD124" s="382" t="str">
        <f>IFERROR(__xludf.DUMMYFUNCTION("""COMPUTED_VALUE"""),"")</f>
        <v/>
      </c>
      <c r="AE124" s="389" t="str">
        <f>IFERROR(__xludf.DUMMYFUNCTION("""COMPUTED_VALUE"""),"")</f>
        <v/>
      </c>
      <c r="AF124" s="390"/>
      <c r="AG124" s="391"/>
      <c r="AH124" s="359"/>
    </row>
    <row r="125">
      <c r="A125" s="360"/>
      <c r="B125" s="361"/>
      <c r="C125" s="362"/>
      <c r="D125" s="384" t="s">
        <v>2869</v>
      </c>
      <c r="E125" s="364"/>
      <c r="F125" s="365"/>
      <c r="G125" s="366"/>
      <c r="H125" s="367"/>
      <c r="I125" s="365"/>
      <c r="J125" s="368"/>
      <c r="K125" s="364"/>
      <c r="L125" s="365"/>
      <c r="M125" s="366"/>
      <c r="N125" s="367"/>
      <c r="O125" s="365"/>
      <c r="P125" s="368"/>
      <c r="Q125" s="364"/>
      <c r="R125" s="365"/>
      <c r="S125" s="366"/>
      <c r="T125" s="369"/>
      <c r="U125" s="370"/>
      <c r="V125" s="371"/>
      <c r="W125" s="380"/>
      <c r="X125" s="353"/>
      <c r="Y125" s="381"/>
      <c r="Z125" s="382" t="str">
        <f>IFERROR(__xludf.DUMMYFUNCTION("""COMPUTED_VALUE"""),"")</f>
        <v/>
      </c>
      <c r="AA125" s="375" t="str">
        <f>IFERROR(__xludf.DUMMYFUNCTION("""COMPUTED_VALUE"""),"")</f>
        <v/>
      </c>
      <c r="AB125" s="383" t="str">
        <f>IFERROR(__xludf.DUMMYFUNCTION("""COMPUTED_VALUE"""),"")</f>
        <v/>
      </c>
      <c r="AC125" s="388" t="str">
        <f>IFERROR(__xludf.DUMMYFUNCTION("""COMPUTED_VALUE"""),"")</f>
        <v/>
      </c>
      <c r="AD125" s="382" t="str">
        <f>IFERROR(__xludf.DUMMYFUNCTION("""COMPUTED_VALUE"""),"")</f>
        <v/>
      </c>
      <c r="AE125" s="389" t="str">
        <f>IFERROR(__xludf.DUMMYFUNCTION("""COMPUTED_VALUE"""),"")</f>
        <v/>
      </c>
      <c r="AF125" s="390"/>
      <c r="AG125" s="391"/>
      <c r="AH125" s="359"/>
    </row>
    <row r="126">
      <c r="A126" s="360"/>
      <c r="B126" s="361"/>
      <c r="C126" s="362"/>
      <c r="D126" s="384" t="s">
        <v>2869</v>
      </c>
      <c r="E126" s="364"/>
      <c r="F126" s="365"/>
      <c r="G126" s="366"/>
      <c r="H126" s="367"/>
      <c r="I126" s="365"/>
      <c r="J126" s="368"/>
      <c r="K126" s="364"/>
      <c r="L126" s="365"/>
      <c r="M126" s="366"/>
      <c r="N126" s="367"/>
      <c r="O126" s="365"/>
      <c r="P126" s="368"/>
      <c r="Q126" s="364"/>
      <c r="R126" s="365"/>
      <c r="S126" s="366"/>
      <c r="T126" s="369"/>
      <c r="U126" s="370"/>
      <c r="V126" s="371"/>
      <c r="W126" s="372"/>
      <c r="X126" s="353"/>
      <c r="Y126" s="381"/>
      <c r="Z126" s="382" t="str">
        <f>IFERROR(__xludf.DUMMYFUNCTION("""COMPUTED_VALUE"""),"")</f>
        <v/>
      </c>
      <c r="AA126" s="375" t="str">
        <f>IFERROR(__xludf.DUMMYFUNCTION("""COMPUTED_VALUE"""),"")</f>
        <v/>
      </c>
      <c r="AB126" s="383" t="str">
        <f>IFERROR(__xludf.DUMMYFUNCTION("""COMPUTED_VALUE"""),"")</f>
        <v/>
      </c>
      <c r="AC126" s="388" t="str">
        <f>IFERROR(__xludf.DUMMYFUNCTION("""COMPUTED_VALUE"""),"")</f>
        <v/>
      </c>
      <c r="AD126" s="382" t="str">
        <f>IFERROR(__xludf.DUMMYFUNCTION("""COMPUTED_VALUE"""),"")</f>
        <v/>
      </c>
      <c r="AE126" s="389" t="str">
        <f>IFERROR(__xludf.DUMMYFUNCTION("""COMPUTED_VALUE"""),"")</f>
        <v/>
      </c>
      <c r="AF126" s="390"/>
      <c r="AG126" s="391"/>
      <c r="AH126" s="359"/>
    </row>
    <row r="127">
      <c r="A127" s="360"/>
      <c r="B127" s="361"/>
      <c r="C127" s="362"/>
      <c r="D127" s="384" t="s">
        <v>2869</v>
      </c>
      <c r="E127" s="364"/>
      <c r="F127" s="365"/>
      <c r="G127" s="366"/>
      <c r="H127" s="367"/>
      <c r="I127" s="365"/>
      <c r="J127" s="368"/>
      <c r="K127" s="364"/>
      <c r="L127" s="365"/>
      <c r="M127" s="366"/>
      <c r="N127" s="367"/>
      <c r="O127" s="365"/>
      <c r="P127" s="368"/>
      <c r="Q127" s="364"/>
      <c r="R127" s="365"/>
      <c r="S127" s="366"/>
      <c r="T127" s="369"/>
      <c r="U127" s="370"/>
      <c r="V127" s="371"/>
      <c r="W127" s="372"/>
      <c r="X127" s="353"/>
      <c r="Y127" s="381"/>
      <c r="Z127" s="382" t="str">
        <f>IFERROR(__xludf.DUMMYFUNCTION("""COMPUTED_VALUE"""),"")</f>
        <v/>
      </c>
      <c r="AA127" s="375" t="str">
        <f>IFERROR(__xludf.DUMMYFUNCTION("""COMPUTED_VALUE"""),"")</f>
        <v/>
      </c>
      <c r="AB127" s="383" t="str">
        <f>IFERROR(__xludf.DUMMYFUNCTION("""COMPUTED_VALUE"""),"")</f>
        <v/>
      </c>
      <c r="AC127" s="388" t="str">
        <f>IFERROR(__xludf.DUMMYFUNCTION("""COMPUTED_VALUE"""),"")</f>
        <v/>
      </c>
      <c r="AD127" s="382" t="str">
        <f>IFERROR(__xludf.DUMMYFUNCTION("""COMPUTED_VALUE"""),"")</f>
        <v/>
      </c>
      <c r="AE127" s="389" t="str">
        <f>IFERROR(__xludf.DUMMYFUNCTION("""COMPUTED_VALUE"""),"")</f>
        <v/>
      </c>
      <c r="AF127" s="390"/>
      <c r="AG127" s="391"/>
      <c r="AH127" s="359"/>
    </row>
    <row r="128">
      <c r="A128" s="360"/>
      <c r="B128" s="361"/>
      <c r="C128" s="362"/>
      <c r="D128" s="384" t="s">
        <v>2869</v>
      </c>
      <c r="E128" s="364"/>
      <c r="F128" s="365"/>
      <c r="G128" s="366"/>
      <c r="H128" s="367"/>
      <c r="I128" s="365"/>
      <c r="J128" s="368"/>
      <c r="K128" s="364"/>
      <c r="L128" s="365"/>
      <c r="M128" s="366"/>
      <c r="N128" s="367"/>
      <c r="O128" s="365"/>
      <c r="P128" s="368"/>
      <c r="Q128" s="364"/>
      <c r="R128" s="365"/>
      <c r="S128" s="366"/>
      <c r="T128" s="369"/>
      <c r="U128" s="370"/>
      <c r="V128" s="371"/>
      <c r="W128" s="380"/>
      <c r="X128" s="353"/>
      <c r="Y128" s="381"/>
      <c r="Z128" s="382" t="str">
        <f>IFERROR(__xludf.DUMMYFUNCTION("""COMPUTED_VALUE"""),"")</f>
        <v/>
      </c>
      <c r="AA128" s="375" t="str">
        <f>IFERROR(__xludf.DUMMYFUNCTION("""COMPUTED_VALUE"""),"")</f>
        <v/>
      </c>
      <c r="AB128" s="383" t="str">
        <f>IFERROR(__xludf.DUMMYFUNCTION("""COMPUTED_VALUE"""),"")</f>
        <v/>
      </c>
      <c r="AC128" s="388" t="str">
        <f>IFERROR(__xludf.DUMMYFUNCTION("""COMPUTED_VALUE"""),"")</f>
        <v/>
      </c>
      <c r="AD128" s="382" t="str">
        <f>IFERROR(__xludf.DUMMYFUNCTION("""COMPUTED_VALUE"""),"")</f>
        <v/>
      </c>
      <c r="AE128" s="389" t="str">
        <f>IFERROR(__xludf.DUMMYFUNCTION("""COMPUTED_VALUE"""),"")</f>
        <v/>
      </c>
      <c r="AF128" s="390"/>
      <c r="AG128" s="391"/>
      <c r="AH128" s="359"/>
    </row>
    <row r="129">
      <c r="A129" s="360"/>
      <c r="B129" s="361"/>
      <c r="C129" s="362"/>
      <c r="D129" s="384" t="s">
        <v>2869</v>
      </c>
      <c r="E129" s="364"/>
      <c r="F129" s="365"/>
      <c r="G129" s="366"/>
      <c r="H129" s="367"/>
      <c r="I129" s="365"/>
      <c r="J129" s="368"/>
      <c r="K129" s="364"/>
      <c r="L129" s="365"/>
      <c r="M129" s="366"/>
      <c r="N129" s="367"/>
      <c r="O129" s="365"/>
      <c r="P129" s="368"/>
      <c r="Q129" s="364"/>
      <c r="R129" s="365"/>
      <c r="S129" s="366"/>
      <c r="T129" s="369"/>
      <c r="U129" s="370"/>
      <c r="V129" s="371"/>
      <c r="W129" s="380"/>
      <c r="X129" s="353"/>
      <c r="Y129" s="381"/>
      <c r="Z129" s="382" t="str">
        <f>IFERROR(__xludf.DUMMYFUNCTION("""COMPUTED_VALUE"""),"")</f>
        <v/>
      </c>
      <c r="AA129" s="375" t="str">
        <f>IFERROR(__xludf.DUMMYFUNCTION("""COMPUTED_VALUE"""),"")</f>
        <v/>
      </c>
      <c r="AB129" s="383" t="str">
        <f>IFERROR(__xludf.DUMMYFUNCTION("""COMPUTED_VALUE"""),"")</f>
        <v/>
      </c>
      <c r="AC129" s="388" t="str">
        <f>IFERROR(__xludf.DUMMYFUNCTION("""COMPUTED_VALUE"""),"")</f>
        <v/>
      </c>
      <c r="AD129" s="382" t="str">
        <f>IFERROR(__xludf.DUMMYFUNCTION("""COMPUTED_VALUE"""),"")</f>
        <v/>
      </c>
      <c r="AE129" s="389" t="str">
        <f>IFERROR(__xludf.DUMMYFUNCTION("""COMPUTED_VALUE"""),"")</f>
        <v/>
      </c>
      <c r="AF129" s="390"/>
      <c r="AG129" s="391"/>
      <c r="AH129" s="359"/>
    </row>
    <row r="130">
      <c r="A130" s="360"/>
      <c r="B130" s="361"/>
      <c r="C130" s="362"/>
      <c r="D130" s="384" t="s">
        <v>2869</v>
      </c>
      <c r="E130" s="364"/>
      <c r="F130" s="365"/>
      <c r="G130" s="366"/>
      <c r="H130" s="367"/>
      <c r="I130" s="365"/>
      <c r="J130" s="368"/>
      <c r="K130" s="364"/>
      <c r="L130" s="365"/>
      <c r="M130" s="366"/>
      <c r="N130" s="367"/>
      <c r="O130" s="365"/>
      <c r="P130" s="368"/>
      <c r="Q130" s="364"/>
      <c r="R130" s="365"/>
      <c r="S130" s="366"/>
      <c r="T130" s="369"/>
      <c r="U130" s="370"/>
      <c r="V130" s="371"/>
      <c r="W130" s="380"/>
      <c r="X130" s="353"/>
      <c r="Y130" s="381"/>
      <c r="Z130" s="382" t="str">
        <f>IFERROR(__xludf.DUMMYFUNCTION("""COMPUTED_VALUE"""),"")</f>
        <v/>
      </c>
      <c r="AA130" s="375" t="str">
        <f>IFERROR(__xludf.DUMMYFUNCTION("""COMPUTED_VALUE"""),"")</f>
        <v/>
      </c>
      <c r="AB130" s="383" t="str">
        <f>IFERROR(__xludf.DUMMYFUNCTION("""COMPUTED_VALUE"""),"")</f>
        <v/>
      </c>
      <c r="AC130" s="388" t="str">
        <f>IFERROR(__xludf.DUMMYFUNCTION("""COMPUTED_VALUE"""),"")</f>
        <v/>
      </c>
      <c r="AD130" s="382" t="str">
        <f>IFERROR(__xludf.DUMMYFUNCTION("""COMPUTED_VALUE"""),"")</f>
        <v/>
      </c>
      <c r="AE130" s="389" t="str">
        <f>IFERROR(__xludf.DUMMYFUNCTION("""COMPUTED_VALUE"""),"")</f>
        <v/>
      </c>
      <c r="AF130" s="390"/>
      <c r="AG130" s="391"/>
      <c r="AH130" s="359"/>
    </row>
    <row r="131">
      <c r="A131" s="360"/>
      <c r="B131" s="361"/>
      <c r="C131" s="362"/>
      <c r="D131" s="384" t="s">
        <v>2869</v>
      </c>
      <c r="E131" s="364"/>
      <c r="F131" s="365"/>
      <c r="G131" s="366"/>
      <c r="H131" s="367"/>
      <c r="I131" s="365"/>
      <c r="J131" s="368"/>
      <c r="K131" s="364"/>
      <c r="L131" s="365"/>
      <c r="M131" s="366"/>
      <c r="N131" s="367"/>
      <c r="O131" s="365"/>
      <c r="P131" s="368"/>
      <c r="Q131" s="364"/>
      <c r="R131" s="365"/>
      <c r="S131" s="366"/>
      <c r="T131" s="369"/>
      <c r="U131" s="370"/>
      <c r="V131" s="371"/>
      <c r="W131" s="372"/>
      <c r="X131" s="353"/>
      <c r="Y131" s="381"/>
      <c r="Z131" s="382" t="str">
        <f>IFERROR(__xludf.DUMMYFUNCTION("""COMPUTED_VALUE"""),"")</f>
        <v/>
      </c>
      <c r="AA131" s="375" t="str">
        <f>IFERROR(__xludf.DUMMYFUNCTION("""COMPUTED_VALUE"""),"")</f>
        <v/>
      </c>
      <c r="AB131" s="383" t="str">
        <f>IFERROR(__xludf.DUMMYFUNCTION("""COMPUTED_VALUE"""),"")</f>
        <v/>
      </c>
      <c r="AC131" s="388" t="str">
        <f>IFERROR(__xludf.DUMMYFUNCTION("""COMPUTED_VALUE"""),"")</f>
        <v/>
      </c>
      <c r="AD131" s="382" t="str">
        <f>IFERROR(__xludf.DUMMYFUNCTION("""COMPUTED_VALUE"""),"")</f>
        <v/>
      </c>
      <c r="AE131" s="389" t="str">
        <f>IFERROR(__xludf.DUMMYFUNCTION("""COMPUTED_VALUE"""),"")</f>
        <v/>
      </c>
      <c r="AF131" s="390"/>
      <c r="AG131" s="391"/>
      <c r="AH131" s="359"/>
    </row>
    <row r="132">
      <c r="A132" s="360"/>
      <c r="B132" s="361"/>
      <c r="C132" s="362"/>
      <c r="D132" s="384" t="s">
        <v>2869</v>
      </c>
      <c r="E132" s="364"/>
      <c r="F132" s="365"/>
      <c r="G132" s="366"/>
      <c r="H132" s="367"/>
      <c r="I132" s="365"/>
      <c r="J132" s="368"/>
      <c r="K132" s="364"/>
      <c r="L132" s="365"/>
      <c r="M132" s="366"/>
      <c r="N132" s="367"/>
      <c r="O132" s="365"/>
      <c r="P132" s="368"/>
      <c r="Q132" s="364"/>
      <c r="R132" s="365"/>
      <c r="S132" s="366"/>
      <c r="T132" s="369"/>
      <c r="U132" s="370"/>
      <c r="V132" s="371"/>
      <c r="W132" s="380"/>
      <c r="X132" s="353"/>
      <c r="Y132" s="373"/>
      <c r="Z132" s="382" t="str">
        <f>IFERROR(__xludf.DUMMYFUNCTION("""COMPUTED_VALUE"""),"")</f>
        <v/>
      </c>
      <c r="AA132" s="375" t="str">
        <f>IFERROR(__xludf.DUMMYFUNCTION("""COMPUTED_VALUE"""),"")</f>
        <v/>
      </c>
      <c r="AB132" s="383" t="str">
        <f>IFERROR(__xludf.DUMMYFUNCTION("""COMPUTED_VALUE"""),"")</f>
        <v/>
      </c>
      <c r="AC132" s="388" t="str">
        <f>IFERROR(__xludf.DUMMYFUNCTION("""COMPUTED_VALUE"""),"")</f>
        <v/>
      </c>
      <c r="AD132" s="382" t="str">
        <f>IFERROR(__xludf.DUMMYFUNCTION("""COMPUTED_VALUE"""),"")</f>
        <v/>
      </c>
      <c r="AE132" s="389" t="str">
        <f>IFERROR(__xludf.DUMMYFUNCTION("""COMPUTED_VALUE"""),"")</f>
        <v/>
      </c>
      <c r="AF132" s="390"/>
      <c r="AG132" s="391"/>
      <c r="AH132" s="359"/>
    </row>
    <row r="133">
      <c r="A133" s="360"/>
      <c r="B133" s="361"/>
      <c r="C133" s="362"/>
      <c r="D133" s="384" t="s">
        <v>2869</v>
      </c>
      <c r="E133" s="364"/>
      <c r="F133" s="365"/>
      <c r="G133" s="366"/>
      <c r="H133" s="367"/>
      <c r="I133" s="365"/>
      <c r="J133" s="368"/>
      <c r="K133" s="364"/>
      <c r="L133" s="365"/>
      <c r="M133" s="366"/>
      <c r="N133" s="367"/>
      <c r="O133" s="365"/>
      <c r="P133" s="368"/>
      <c r="Q133" s="364"/>
      <c r="R133" s="365"/>
      <c r="S133" s="366"/>
      <c r="T133" s="369"/>
      <c r="U133" s="370"/>
      <c r="V133" s="371"/>
      <c r="W133" s="372"/>
      <c r="X133" s="353"/>
      <c r="Y133" s="381"/>
      <c r="Z133" s="382" t="str">
        <f>IFERROR(__xludf.DUMMYFUNCTION("""COMPUTED_VALUE"""),"")</f>
        <v/>
      </c>
      <c r="AA133" s="375" t="str">
        <f>IFERROR(__xludf.DUMMYFUNCTION("""COMPUTED_VALUE"""),"")</f>
        <v/>
      </c>
      <c r="AB133" s="383" t="str">
        <f>IFERROR(__xludf.DUMMYFUNCTION("""COMPUTED_VALUE"""),"")</f>
        <v/>
      </c>
      <c r="AC133" s="388" t="str">
        <f>IFERROR(__xludf.DUMMYFUNCTION("""COMPUTED_VALUE"""),"")</f>
        <v/>
      </c>
      <c r="AD133" s="382" t="str">
        <f>IFERROR(__xludf.DUMMYFUNCTION("""COMPUTED_VALUE"""),"")</f>
        <v/>
      </c>
      <c r="AE133" s="389" t="str">
        <f>IFERROR(__xludf.DUMMYFUNCTION("""COMPUTED_VALUE"""),"")</f>
        <v/>
      </c>
      <c r="AF133" s="390"/>
      <c r="AG133" s="391"/>
      <c r="AH133" s="359"/>
    </row>
    <row r="134">
      <c r="A134" s="360"/>
      <c r="B134" s="361"/>
      <c r="C134" s="362"/>
      <c r="D134" s="384" t="s">
        <v>2869</v>
      </c>
      <c r="E134" s="364"/>
      <c r="F134" s="365"/>
      <c r="G134" s="366"/>
      <c r="H134" s="367"/>
      <c r="I134" s="365"/>
      <c r="J134" s="368"/>
      <c r="K134" s="364"/>
      <c r="L134" s="365"/>
      <c r="M134" s="366"/>
      <c r="N134" s="367"/>
      <c r="O134" s="365"/>
      <c r="P134" s="368"/>
      <c r="Q134" s="364"/>
      <c r="R134" s="365"/>
      <c r="S134" s="366"/>
      <c r="T134" s="369"/>
      <c r="U134" s="370"/>
      <c r="V134" s="371"/>
      <c r="W134" s="380"/>
      <c r="X134" s="353"/>
      <c r="Y134" s="381"/>
      <c r="Z134" s="382" t="str">
        <f>IFERROR(__xludf.DUMMYFUNCTION("""COMPUTED_VALUE"""),"")</f>
        <v/>
      </c>
      <c r="AA134" s="375" t="str">
        <f>IFERROR(__xludf.DUMMYFUNCTION("""COMPUTED_VALUE"""),"")</f>
        <v/>
      </c>
      <c r="AB134" s="383" t="str">
        <f>IFERROR(__xludf.DUMMYFUNCTION("""COMPUTED_VALUE"""),"")</f>
        <v/>
      </c>
      <c r="AC134" s="388" t="str">
        <f>IFERROR(__xludf.DUMMYFUNCTION("""COMPUTED_VALUE"""),"")</f>
        <v/>
      </c>
      <c r="AD134" s="382" t="str">
        <f>IFERROR(__xludf.DUMMYFUNCTION("""COMPUTED_VALUE"""),"")</f>
        <v/>
      </c>
      <c r="AE134" s="389" t="str">
        <f>IFERROR(__xludf.DUMMYFUNCTION("""COMPUTED_VALUE"""),"")</f>
        <v/>
      </c>
      <c r="AF134" s="390"/>
      <c r="AG134" s="391"/>
      <c r="AH134" s="359"/>
    </row>
    <row r="135">
      <c r="A135" s="360"/>
      <c r="B135" s="361"/>
      <c r="C135" s="362"/>
      <c r="D135" s="384" t="s">
        <v>2869</v>
      </c>
      <c r="E135" s="364"/>
      <c r="F135" s="365"/>
      <c r="G135" s="366"/>
      <c r="H135" s="367"/>
      <c r="I135" s="365"/>
      <c r="J135" s="368"/>
      <c r="K135" s="364"/>
      <c r="L135" s="365"/>
      <c r="M135" s="366"/>
      <c r="N135" s="367"/>
      <c r="O135" s="365"/>
      <c r="P135" s="368"/>
      <c r="Q135" s="364"/>
      <c r="R135" s="365"/>
      <c r="S135" s="366"/>
      <c r="T135" s="369"/>
      <c r="U135" s="370"/>
      <c r="V135" s="371"/>
      <c r="W135" s="372"/>
      <c r="X135" s="353"/>
      <c r="Y135" s="373"/>
      <c r="Z135" s="382" t="str">
        <f>IFERROR(__xludf.DUMMYFUNCTION("""COMPUTED_VALUE"""),"")</f>
        <v/>
      </c>
      <c r="AA135" s="375" t="str">
        <f>IFERROR(__xludf.DUMMYFUNCTION("""COMPUTED_VALUE"""),"")</f>
        <v/>
      </c>
      <c r="AB135" s="383" t="str">
        <f>IFERROR(__xludf.DUMMYFUNCTION("""COMPUTED_VALUE"""),"")</f>
        <v/>
      </c>
      <c r="AC135" s="388" t="str">
        <f>IFERROR(__xludf.DUMMYFUNCTION("""COMPUTED_VALUE"""),"")</f>
        <v/>
      </c>
      <c r="AD135" s="382" t="str">
        <f>IFERROR(__xludf.DUMMYFUNCTION("""COMPUTED_VALUE"""),"")</f>
        <v/>
      </c>
      <c r="AE135" s="389" t="str">
        <f>IFERROR(__xludf.DUMMYFUNCTION("""COMPUTED_VALUE"""),"")</f>
        <v/>
      </c>
      <c r="AF135" s="390"/>
      <c r="AG135" s="391"/>
      <c r="AH135" s="359"/>
    </row>
    <row r="136">
      <c r="A136" s="360"/>
      <c r="B136" s="361"/>
      <c r="C136" s="362"/>
      <c r="D136" s="384" t="s">
        <v>2869</v>
      </c>
      <c r="E136" s="364"/>
      <c r="F136" s="365"/>
      <c r="G136" s="366"/>
      <c r="H136" s="367"/>
      <c r="I136" s="365"/>
      <c r="J136" s="368"/>
      <c r="K136" s="364"/>
      <c r="L136" s="365"/>
      <c r="M136" s="366"/>
      <c r="N136" s="367"/>
      <c r="O136" s="365"/>
      <c r="P136" s="368"/>
      <c r="Q136" s="364"/>
      <c r="R136" s="365"/>
      <c r="S136" s="366"/>
      <c r="T136" s="369"/>
      <c r="U136" s="370"/>
      <c r="V136" s="371"/>
      <c r="W136" s="372"/>
      <c r="X136" s="353"/>
      <c r="Y136" s="373"/>
      <c r="Z136" s="382" t="str">
        <f>IFERROR(__xludf.DUMMYFUNCTION("""COMPUTED_VALUE"""),"")</f>
        <v/>
      </c>
      <c r="AA136" s="375" t="str">
        <f>IFERROR(__xludf.DUMMYFUNCTION("""COMPUTED_VALUE"""),"")</f>
        <v/>
      </c>
      <c r="AB136" s="383" t="str">
        <f>IFERROR(__xludf.DUMMYFUNCTION("""COMPUTED_VALUE"""),"")</f>
        <v/>
      </c>
      <c r="AC136" s="388" t="str">
        <f>IFERROR(__xludf.DUMMYFUNCTION("""COMPUTED_VALUE"""),"")</f>
        <v/>
      </c>
      <c r="AD136" s="382" t="str">
        <f>IFERROR(__xludf.DUMMYFUNCTION("""COMPUTED_VALUE"""),"")</f>
        <v/>
      </c>
      <c r="AE136" s="389" t="str">
        <f>IFERROR(__xludf.DUMMYFUNCTION("""COMPUTED_VALUE"""),"")</f>
        <v/>
      </c>
      <c r="AF136" s="390"/>
      <c r="AG136" s="391"/>
      <c r="AH136" s="359"/>
    </row>
    <row r="137">
      <c r="A137" s="360"/>
      <c r="B137" s="361"/>
      <c r="C137" s="362"/>
      <c r="D137" s="384" t="s">
        <v>2869</v>
      </c>
      <c r="E137" s="364"/>
      <c r="F137" s="365"/>
      <c r="G137" s="366"/>
      <c r="H137" s="367"/>
      <c r="I137" s="365"/>
      <c r="J137" s="368"/>
      <c r="K137" s="364"/>
      <c r="L137" s="365"/>
      <c r="M137" s="366"/>
      <c r="N137" s="367"/>
      <c r="O137" s="365"/>
      <c r="P137" s="368"/>
      <c r="Q137" s="364"/>
      <c r="R137" s="365"/>
      <c r="S137" s="366"/>
      <c r="T137" s="369"/>
      <c r="U137" s="370"/>
      <c r="V137" s="371"/>
      <c r="W137" s="372"/>
      <c r="X137" s="353"/>
      <c r="Y137" s="381"/>
      <c r="Z137" s="382" t="str">
        <f>IFERROR(__xludf.DUMMYFUNCTION("""COMPUTED_VALUE"""),"")</f>
        <v/>
      </c>
      <c r="AA137" s="375" t="str">
        <f>IFERROR(__xludf.DUMMYFUNCTION("""COMPUTED_VALUE"""),"")</f>
        <v/>
      </c>
      <c r="AB137" s="383" t="str">
        <f>IFERROR(__xludf.DUMMYFUNCTION("""COMPUTED_VALUE"""),"")</f>
        <v/>
      </c>
      <c r="AC137" s="388" t="str">
        <f>IFERROR(__xludf.DUMMYFUNCTION("""COMPUTED_VALUE"""),"")</f>
        <v/>
      </c>
      <c r="AD137" s="382" t="str">
        <f>IFERROR(__xludf.DUMMYFUNCTION("""COMPUTED_VALUE"""),"")</f>
        <v/>
      </c>
      <c r="AE137" s="389" t="str">
        <f>IFERROR(__xludf.DUMMYFUNCTION("""COMPUTED_VALUE"""),"")</f>
        <v/>
      </c>
      <c r="AF137" s="390"/>
      <c r="AG137" s="391"/>
      <c r="AH137" s="359"/>
    </row>
    <row r="138">
      <c r="A138" s="360"/>
      <c r="B138" s="361"/>
      <c r="C138" s="362"/>
      <c r="D138" s="384" t="s">
        <v>2869</v>
      </c>
      <c r="E138" s="364"/>
      <c r="F138" s="365"/>
      <c r="G138" s="366"/>
      <c r="H138" s="367"/>
      <c r="I138" s="365"/>
      <c r="J138" s="368"/>
      <c r="K138" s="364"/>
      <c r="L138" s="365"/>
      <c r="M138" s="366"/>
      <c r="N138" s="367"/>
      <c r="O138" s="365"/>
      <c r="P138" s="368"/>
      <c r="Q138" s="364"/>
      <c r="R138" s="365"/>
      <c r="S138" s="366"/>
      <c r="T138" s="369"/>
      <c r="U138" s="370"/>
      <c r="V138" s="371"/>
      <c r="W138" s="372"/>
      <c r="X138" s="353"/>
      <c r="Y138" s="381"/>
      <c r="Z138" s="382" t="str">
        <f>IFERROR(__xludf.DUMMYFUNCTION("""COMPUTED_VALUE"""),"")</f>
        <v/>
      </c>
      <c r="AA138" s="375" t="str">
        <f>IFERROR(__xludf.DUMMYFUNCTION("""COMPUTED_VALUE"""),"")</f>
        <v/>
      </c>
      <c r="AB138" s="383" t="str">
        <f>IFERROR(__xludf.DUMMYFUNCTION("""COMPUTED_VALUE"""),"")</f>
        <v/>
      </c>
      <c r="AC138" s="388" t="str">
        <f>IFERROR(__xludf.DUMMYFUNCTION("""COMPUTED_VALUE"""),"")</f>
        <v/>
      </c>
      <c r="AD138" s="382" t="str">
        <f>IFERROR(__xludf.DUMMYFUNCTION("""COMPUTED_VALUE"""),"")</f>
        <v/>
      </c>
      <c r="AE138" s="389" t="str">
        <f>IFERROR(__xludf.DUMMYFUNCTION("""COMPUTED_VALUE"""),"")</f>
        <v/>
      </c>
      <c r="AF138" s="390"/>
      <c r="AG138" s="391"/>
      <c r="AH138" s="359"/>
    </row>
    <row r="139">
      <c r="A139" s="360"/>
      <c r="B139" s="361"/>
      <c r="C139" s="362"/>
      <c r="D139" s="384" t="s">
        <v>2869</v>
      </c>
      <c r="E139" s="364"/>
      <c r="F139" s="365"/>
      <c r="G139" s="366"/>
      <c r="H139" s="367"/>
      <c r="I139" s="365"/>
      <c r="J139" s="368"/>
      <c r="K139" s="364"/>
      <c r="L139" s="365"/>
      <c r="M139" s="366"/>
      <c r="N139" s="367"/>
      <c r="O139" s="365"/>
      <c r="P139" s="368"/>
      <c r="Q139" s="364"/>
      <c r="R139" s="365"/>
      <c r="S139" s="366"/>
      <c r="T139" s="369"/>
      <c r="U139" s="370"/>
      <c r="V139" s="371"/>
      <c r="W139" s="372"/>
      <c r="X139" s="353"/>
      <c r="Y139" s="381"/>
      <c r="Z139" s="382" t="str">
        <f>IFERROR(__xludf.DUMMYFUNCTION("""COMPUTED_VALUE"""),"")</f>
        <v/>
      </c>
      <c r="AA139" s="375" t="str">
        <f>IFERROR(__xludf.DUMMYFUNCTION("""COMPUTED_VALUE"""),"")</f>
        <v/>
      </c>
      <c r="AB139" s="383" t="str">
        <f>IFERROR(__xludf.DUMMYFUNCTION("""COMPUTED_VALUE"""),"")</f>
        <v/>
      </c>
      <c r="AC139" s="388" t="str">
        <f>IFERROR(__xludf.DUMMYFUNCTION("""COMPUTED_VALUE"""),"")</f>
        <v/>
      </c>
      <c r="AD139" s="382" t="str">
        <f>IFERROR(__xludf.DUMMYFUNCTION("""COMPUTED_VALUE"""),"")</f>
        <v/>
      </c>
      <c r="AE139" s="389" t="str">
        <f>IFERROR(__xludf.DUMMYFUNCTION("""COMPUTED_VALUE"""),"")</f>
        <v/>
      </c>
      <c r="AF139" s="390"/>
      <c r="AG139" s="391"/>
      <c r="AH139" s="359"/>
    </row>
    <row r="140">
      <c r="A140" s="360"/>
      <c r="B140" s="361"/>
      <c r="C140" s="362"/>
      <c r="D140" s="384" t="s">
        <v>2869</v>
      </c>
      <c r="E140" s="364"/>
      <c r="F140" s="365"/>
      <c r="G140" s="366"/>
      <c r="H140" s="367"/>
      <c r="I140" s="365"/>
      <c r="J140" s="368"/>
      <c r="K140" s="364"/>
      <c r="L140" s="365"/>
      <c r="M140" s="366"/>
      <c r="N140" s="367"/>
      <c r="O140" s="365"/>
      <c r="P140" s="368"/>
      <c r="Q140" s="364"/>
      <c r="R140" s="365"/>
      <c r="S140" s="366"/>
      <c r="T140" s="369"/>
      <c r="U140" s="370"/>
      <c r="V140" s="371"/>
      <c r="W140" s="380"/>
      <c r="X140" s="353"/>
      <c r="Y140" s="381"/>
      <c r="Z140" s="382" t="str">
        <f>IFERROR(__xludf.DUMMYFUNCTION("""COMPUTED_VALUE"""),"")</f>
        <v/>
      </c>
      <c r="AA140" s="375" t="str">
        <f>IFERROR(__xludf.DUMMYFUNCTION("""COMPUTED_VALUE"""),"")</f>
        <v/>
      </c>
      <c r="AB140" s="383" t="str">
        <f>IFERROR(__xludf.DUMMYFUNCTION("""COMPUTED_VALUE"""),"")</f>
        <v/>
      </c>
      <c r="AC140" s="388" t="str">
        <f>IFERROR(__xludf.DUMMYFUNCTION("""COMPUTED_VALUE"""),"")</f>
        <v/>
      </c>
      <c r="AD140" s="382" t="str">
        <f>IFERROR(__xludf.DUMMYFUNCTION("""COMPUTED_VALUE"""),"")</f>
        <v/>
      </c>
      <c r="AE140" s="389" t="str">
        <f>IFERROR(__xludf.DUMMYFUNCTION("""COMPUTED_VALUE"""),"")</f>
        <v/>
      </c>
      <c r="AF140" s="390"/>
      <c r="AG140" s="391"/>
      <c r="AH140" s="359"/>
    </row>
    <row r="141">
      <c r="A141" s="360"/>
      <c r="B141" s="361"/>
      <c r="C141" s="362"/>
      <c r="D141" s="384" t="s">
        <v>2869</v>
      </c>
      <c r="E141" s="364"/>
      <c r="F141" s="365"/>
      <c r="G141" s="366"/>
      <c r="H141" s="367"/>
      <c r="I141" s="365"/>
      <c r="J141" s="368"/>
      <c r="K141" s="364"/>
      <c r="L141" s="365"/>
      <c r="M141" s="366"/>
      <c r="N141" s="367"/>
      <c r="O141" s="365"/>
      <c r="P141" s="368"/>
      <c r="Q141" s="364"/>
      <c r="R141" s="365"/>
      <c r="S141" s="366"/>
      <c r="T141" s="369"/>
      <c r="U141" s="370"/>
      <c r="V141" s="371"/>
      <c r="W141" s="372"/>
      <c r="X141" s="353"/>
      <c r="Y141" s="373"/>
      <c r="Z141" s="382" t="str">
        <f>IFERROR(__xludf.DUMMYFUNCTION("""COMPUTED_VALUE"""),"")</f>
        <v/>
      </c>
      <c r="AA141" s="375" t="str">
        <f>IFERROR(__xludf.DUMMYFUNCTION("""COMPUTED_VALUE"""),"")</f>
        <v/>
      </c>
      <c r="AB141" s="383" t="str">
        <f>IFERROR(__xludf.DUMMYFUNCTION("""COMPUTED_VALUE"""),"")</f>
        <v/>
      </c>
      <c r="AC141" s="388" t="str">
        <f>IFERROR(__xludf.DUMMYFUNCTION("""COMPUTED_VALUE"""),"")</f>
        <v/>
      </c>
      <c r="AD141" s="382" t="str">
        <f>IFERROR(__xludf.DUMMYFUNCTION("""COMPUTED_VALUE"""),"")</f>
        <v/>
      </c>
      <c r="AE141" s="389" t="str">
        <f>IFERROR(__xludf.DUMMYFUNCTION("""COMPUTED_VALUE"""),"")</f>
        <v/>
      </c>
      <c r="AF141" s="390"/>
      <c r="AG141" s="391"/>
      <c r="AH141" s="359"/>
    </row>
    <row r="142">
      <c r="A142" s="360"/>
      <c r="B142" s="361"/>
      <c r="C142" s="362"/>
      <c r="D142" s="384" t="s">
        <v>2869</v>
      </c>
      <c r="E142" s="364"/>
      <c r="F142" s="365"/>
      <c r="G142" s="366"/>
      <c r="H142" s="367"/>
      <c r="I142" s="365"/>
      <c r="J142" s="368"/>
      <c r="K142" s="364"/>
      <c r="L142" s="365"/>
      <c r="M142" s="366"/>
      <c r="N142" s="367"/>
      <c r="O142" s="365"/>
      <c r="P142" s="368"/>
      <c r="Q142" s="364"/>
      <c r="R142" s="365"/>
      <c r="S142" s="366"/>
      <c r="T142" s="369"/>
      <c r="U142" s="370"/>
      <c r="V142" s="371"/>
      <c r="W142" s="372"/>
      <c r="X142" s="353"/>
      <c r="Y142" s="381"/>
      <c r="Z142" s="382" t="str">
        <f>IFERROR(__xludf.DUMMYFUNCTION("""COMPUTED_VALUE"""),"")</f>
        <v/>
      </c>
      <c r="AA142" s="375" t="str">
        <f>IFERROR(__xludf.DUMMYFUNCTION("""COMPUTED_VALUE"""),"")</f>
        <v/>
      </c>
      <c r="AB142" s="383" t="str">
        <f>IFERROR(__xludf.DUMMYFUNCTION("""COMPUTED_VALUE"""),"")</f>
        <v/>
      </c>
      <c r="AC142" s="388" t="str">
        <f>IFERROR(__xludf.DUMMYFUNCTION("""COMPUTED_VALUE"""),"")</f>
        <v/>
      </c>
      <c r="AD142" s="382" t="str">
        <f>IFERROR(__xludf.DUMMYFUNCTION("""COMPUTED_VALUE"""),"")</f>
        <v/>
      </c>
      <c r="AE142" s="389" t="str">
        <f>IFERROR(__xludf.DUMMYFUNCTION("""COMPUTED_VALUE"""),"")</f>
        <v/>
      </c>
      <c r="AF142" s="390"/>
      <c r="AG142" s="391"/>
      <c r="AH142" s="359"/>
    </row>
    <row r="143">
      <c r="A143" s="360"/>
      <c r="B143" s="361"/>
      <c r="C143" s="362"/>
      <c r="D143" s="384" t="s">
        <v>2869</v>
      </c>
      <c r="E143" s="364"/>
      <c r="F143" s="365"/>
      <c r="G143" s="366"/>
      <c r="H143" s="367"/>
      <c r="I143" s="365"/>
      <c r="J143" s="368"/>
      <c r="K143" s="364"/>
      <c r="L143" s="365"/>
      <c r="M143" s="366"/>
      <c r="N143" s="367"/>
      <c r="O143" s="365"/>
      <c r="P143" s="368"/>
      <c r="Q143" s="364"/>
      <c r="R143" s="365"/>
      <c r="S143" s="366"/>
      <c r="T143" s="369"/>
      <c r="U143" s="370"/>
      <c r="V143" s="371"/>
      <c r="W143" s="380"/>
      <c r="X143" s="353"/>
      <c r="Y143" s="381"/>
      <c r="Z143" s="382" t="str">
        <f>IFERROR(__xludf.DUMMYFUNCTION("""COMPUTED_VALUE"""),"")</f>
        <v/>
      </c>
      <c r="AA143" s="375" t="str">
        <f>IFERROR(__xludf.DUMMYFUNCTION("""COMPUTED_VALUE"""),"")</f>
        <v/>
      </c>
      <c r="AB143" s="383" t="str">
        <f>IFERROR(__xludf.DUMMYFUNCTION("""COMPUTED_VALUE"""),"")</f>
        <v/>
      </c>
      <c r="AC143" s="388" t="str">
        <f>IFERROR(__xludf.DUMMYFUNCTION("""COMPUTED_VALUE"""),"")</f>
        <v/>
      </c>
      <c r="AD143" s="382" t="str">
        <f>IFERROR(__xludf.DUMMYFUNCTION("""COMPUTED_VALUE"""),"")</f>
        <v/>
      </c>
      <c r="AE143" s="389" t="str">
        <f>IFERROR(__xludf.DUMMYFUNCTION("""COMPUTED_VALUE"""),"")</f>
        <v/>
      </c>
      <c r="AF143" s="390"/>
      <c r="AG143" s="391"/>
      <c r="AH143" s="359"/>
    </row>
    <row r="144">
      <c r="A144" s="360"/>
      <c r="B144" s="361"/>
      <c r="C144" s="362"/>
      <c r="D144" s="384" t="s">
        <v>2869</v>
      </c>
      <c r="E144" s="364"/>
      <c r="F144" s="365"/>
      <c r="G144" s="366"/>
      <c r="H144" s="367"/>
      <c r="I144" s="365"/>
      <c r="J144" s="368"/>
      <c r="K144" s="364"/>
      <c r="L144" s="365"/>
      <c r="M144" s="366"/>
      <c r="N144" s="367"/>
      <c r="O144" s="365"/>
      <c r="P144" s="368"/>
      <c r="Q144" s="364"/>
      <c r="R144" s="365"/>
      <c r="S144" s="366"/>
      <c r="T144" s="369"/>
      <c r="U144" s="370"/>
      <c r="V144" s="371"/>
      <c r="W144" s="380"/>
      <c r="X144" s="353"/>
      <c r="Y144" s="381"/>
      <c r="Z144" s="382" t="str">
        <f>IFERROR(__xludf.DUMMYFUNCTION("""COMPUTED_VALUE"""),"")</f>
        <v/>
      </c>
      <c r="AA144" s="375" t="str">
        <f>IFERROR(__xludf.DUMMYFUNCTION("""COMPUTED_VALUE"""),"")</f>
        <v/>
      </c>
      <c r="AB144" s="383" t="str">
        <f>IFERROR(__xludf.DUMMYFUNCTION("""COMPUTED_VALUE"""),"")</f>
        <v/>
      </c>
      <c r="AC144" s="388" t="str">
        <f>IFERROR(__xludf.DUMMYFUNCTION("""COMPUTED_VALUE"""),"")</f>
        <v/>
      </c>
      <c r="AD144" s="382" t="str">
        <f>IFERROR(__xludf.DUMMYFUNCTION("""COMPUTED_VALUE"""),"")</f>
        <v/>
      </c>
      <c r="AE144" s="389" t="str">
        <f>IFERROR(__xludf.DUMMYFUNCTION("""COMPUTED_VALUE"""),"")</f>
        <v/>
      </c>
      <c r="AF144" s="390"/>
      <c r="AG144" s="391"/>
      <c r="AH144" s="359"/>
    </row>
    <row r="145">
      <c r="A145" s="379"/>
      <c r="B145" s="361"/>
      <c r="C145" s="362"/>
      <c r="D145" s="384" t="s">
        <v>2869</v>
      </c>
      <c r="E145" s="364"/>
      <c r="F145" s="365"/>
      <c r="G145" s="366"/>
      <c r="H145" s="367"/>
      <c r="I145" s="365"/>
      <c r="J145" s="368"/>
      <c r="K145" s="364"/>
      <c r="L145" s="365"/>
      <c r="M145" s="366"/>
      <c r="N145" s="367"/>
      <c r="O145" s="365"/>
      <c r="P145" s="368"/>
      <c r="Q145" s="364"/>
      <c r="R145" s="365"/>
      <c r="S145" s="366"/>
      <c r="T145" s="369"/>
      <c r="U145" s="370"/>
      <c r="V145" s="371"/>
      <c r="W145" s="380"/>
      <c r="X145" s="353"/>
      <c r="Y145" s="381"/>
      <c r="Z145" s="382" t="str">
        <f>IFERROR(__xludf.DUMMYFUNCTION("""COMPUTED_VALUE"""),"")</f>
        <v/>
      </c>
      <c r="AA145" s="375" t="str">
        <f>IFERROR(__xludf.DUMMYFUNCTION("""COMPUTED_VALUE"""),"")</f>
        <v/>
      </c>
      <c r="AB145" s="383" t="str">
        <f>IFERROR(__xludf.DUMMYFUNCTION("""COMPUTED_VALUE"""),"")</f>
        <v/>
      </c>
      <c r="AC145" s="388" t="str">
        <f>IFERROR(__xludf.DUMMYFUNCTION("""COMPUTED_VALUE"""),"")</f>
        <v/>
      </c>
      <c r="AD145" s="382" t="str">
        <f>IFERROR(__xludf.DUMMYFUNCTION("""COMPUTED_VALUE"""),"")</f>
        <v/>
      </c>
      <c r="AE145" s="389" t="str">
        <f>IFERROR(__xludf.DUMMYFUNCTION("""COMPUTED_VALUE"""),"")</f>
        <v/>
      </c>
      <c r="AF145" s="390"/>
      <c r="AG145" s="391"/>
      <c r="AH145" s="359"/>
    </row>
    <row r="146">
      <c r="A146" s="360"/>
      <c r="B146" s="361"/>
      <c r="C146" s="362"/>
      <c r="D146" s="384" t="s">
        <v>2869</v>
      </c>
      <c r="E146" s="364"/>
      <c r="F146" s="365"/>
      <c r="G146" s="366"/>
      <c r="H146" s="367"/>
      <c r="I146" s="365"/>
      <c r="J146" s="368"/>
      <c r="K146" s="364"/>
      <c r="L146" s="365"/>
      <c r="M146" s="366"/>
      <c r="N146" s="367"/>
      <c r="O146" s="365"/>
      <c r="P146" s="368"/>
      <c r="Q146" s="364"/>
      <c r="R146" s="365"/>
      <c r="S146" s="366"/>
      <c r="T146" s="369"/>
      <c r="U146" s="370"/>
      <c r="V146" s="371"/>
      <c r="W146" s="372"/>
      <c r="X146" s="353"/>
      <c r="Y146" s="373"/>
      <c r="Z146" s="382" t="str">
        <f>IFERROR(__xludf.DUMMYFUNCTION("""COMPUTED_VALUE"""),"")</f>
        <v/>
      </c>
      <c r="AA146" s="375" t="str">
        <f>IFERROR(__xludf.DUMMYFUNCTION("""COMPUTED_VALUE"""),"")</f>
        <v/>
      </c>
      <c r="AB146" s="383" t="str">
        <f>IFERROR(__xludf.DUMMYFUNCTION("""COMPUTED_VALUE"""),"")</f>
        <v/>
      </c>
      <c r="AC146" s="388" t="str">
        <f>IFERROR(__xludf.DUMMYFUNCTION("""COMPUTED_VALUE"""),"")</f>
        <v/>
      </c>
      <c r="AD146" s="382" t="str">
        <f>IFERROR(__xludf.DUMMYFUNCTION("""COMPUTED_VALUE"""),"")</f>
        <v/>
      </c>
      <c r="AE146" s="389" t="str">
        <f>IFERROR(__xludf.DUMMYFUNCTION("""COMPUTED_VALUE"""),"")</f>
        <v/>
      </c>
      <c r="AF146" s="390"/>
      <c r="AG146" s="391"/>
      <c r="AH146" s="359"/>
    </row>
    <row r="147">
      <c r="A147" s="360"/>
      <c r="B147" s="361"/>
      <c r="C147" s="362"/>
      <c r="D147" s="384" t="s">
        <v>2869</v>
      </c>
      <c r="E147" s="364"/>
      <c r="F147" s="365"/>
      <c r="G147" s="366"/>
      <c r="H147" s="367"/>
      <c r="I147" s="365"/>
      <c r="J147" s="368"/>
      <c r="K147" s="364"/>
      <c r="L147" s="365"/>
      <c r="M147" s="366"/>
      <c r="N147" s="367"/>
      <c r="O147" s="365"/>
      <c r="P147" s="368"/>
      <c r="Q147" s="364"/>
      <c r="R147" s="365"/>
      <c r="S147" s="366"/>
      <c r="T147" s="369"/>
      <c r="U147" s="370"/>
      <c r="V147" s="371"/>
      <c r="W147" s="372"/>
      <c r="X147" s="353"/>
      <c r="Y147" s="381"/>
      <c r="Z147" s="382" t="str">
        <f>IFERROR(__xludf.DUMMYFUNCTION("""COMPUTED_VALUE"""),"")</f>
        <v/>
      </c>
      <c r="AA147" s="375" t="str">
        <f>IFERROR(__xludf.DUMMYFUNCTION("""COMPUTED_VALUE"""),"")</f>
        <v/>
      </c>
      <c r="AB147" s="383" t="str">
        <f>IFERROR(__xludf.DUMMYFUNCTION("""COMPUTED_VALUE"""),"")</f>
        <v/>
      </c>
      <c r="AC147" s="388" t="str">
        <f>IFERROR(__xludf.DUMMYFUNCTION("""COMPUTED_VALUE"""),"")</f>
        <v/>
      </c>
      <c r="AD147" s="382" t="str">
        <f>IFERROR(__xludf.DUMMYFUNCTION("""COMPUTED_VALUE"""),"")</f>
        <v/>
      </c>
      <c r="AE147" s="389" t="str">
        <f>IFERROR(__xludf.DUMMYFUNCTION("""COMPUTED_VALUE"""),"")</f>
        <v/>
      </c>
      <c r="AF147" s="390"/>
      <c r="AG147" s="391"/>
      <c r="AH147" s="359"/>
    </row>
    <row r="148">
      <c r="A148" s="360"/>
      <c r="B148" s="361"/>
      <c r="C148" s="362"/>
      <c r="D148" s="384" t="s">
        <v>2869</v>
      </c>
      <c r="E148" s="364"/>
      <c r="F148" s="365"/>
      <c r="G148" s="366"/>
      <c r="H148" s="367"/>
      <c r="I148" s="365"/>
      <c r="J148" s="368"/>
      <c r="K148" s="364"/>
      <c r="L148" s="365"/>
      <c r="M148" s="366"/>
      <c r="N148" s="367"/>
      <c r="O148" s="365"/>
      <c r="P148" s="368"/>
      <c r="Q148" s="364"/>
      <c r="R148" s="365"/>
      <c r="S148" s="366"/>
      <c r="T148" s="369"/>
      <c r="U148" s="370"/>
      <c r="V148" s="371"/>
      <c r="W148" s="372"/>
      <c r="X148" s="353"/>
      <c r="Y148" s="381"/>
      <c r="Z148" s="382" t="str">
        <f>IFERROR(__xludf.DUMMYFUNCTION("""COMPUTED_VALUE"""),"")</f>
        <v/>
      </c>
      <c r="AA148" s="375" t="str">
        <f>IFERROR(__xludf.DUMMYFUNCTION("""COMPUTED_VALUE"""),"")</f>
        <v/>
      </c>
      <c r="AB148" s="383" t="str">
        <f>IFERROR(__xludf.DUMMYFUNCTION("""COMPUTED_VALUE"""),"")</f>
        <v/>
      </c>
      <c r="AC148" s="388" t="str">
        <f>IFERROR(__xludf.DUMMYFUNCTION("""COMPUTED_VALUE"""),"")</f>
        <v/>
      </c>
      <c r="AD148" s="382" t="str">
        <f>IFERROR(__xludf.DUMMYFUNCTION("""COMPUTED_VALUE"""),"")</f>
        <v/>
      </c>
      <c r="AE148" s="389" t="str">
        <f>IFERROR(__xludf.DUMMYFUNCTION("""COMPUTED_VALUE"""),"")</f>
        <v/>
      </c>
      <c r="AF148" s="390"/>
      <c r="AG148" s="391"/>
      <c r="AH148" s="359"/>
    </row>
    <row r="149">
      <c r="A149" s="360"/>
      <c r="B149" s="361"/>
      <c r="C149" s="362"/>
      <c r="D149" s="384" t="s">
        <v>2869</v>
      </c>
      <c r="E149" s="364"/>
      <c r="F149" s="365"/>
      <c r="G149" s="366"/>
      <c r="H149" s="367"/>
      <c r="I149" s="365"/>
      <c r="J149" s="368"/>
      <c r="K149" s="364"/>
      <c r="L149" s="365"/>
      <c r="M149" s="366"/>
      <c r="N149" s="367"/>
      <c r="O149" s="365"/>
      <c r="P149" s="368"/>
      <c r="Q149" s="364"/>
      <c r="R149" s="365"/>
      <c r="S149" s="366"/>
      <c r="T149" s="369"/>
      <c r="U149" s="370"/>
      <c r="V149" s="371"/>
      <c r="W149" s="380"/>
      <c r="X149" s="353"/>
      <c r="Y149" s="381"/>
      <c r="Z149" s="382" t="str">
        <f>IFERROR(__xludf.DUMMYFUNCTION("""COMPUTED_VALUE"""),"")</f>
        <v/>
      </c>
      <c r="AA149" s="375" t="str">
        <f>IFERROR(__xludf.DUMMYFUNCTION("""COMPUTED_VALUE"""),"")</f>
        <v/>
      </c>
      <c r="AB149" s="383" t="str">
        <f>IFERROR(__xludf.DUMMYFUNCTION("""COMPUTED_VALUE"""),"")</f>
        <v/>
      </c>
      <c r="AC149" s="388" t="str">
        <f>IFERROR(__xludf.DUMMYFUNCTION("""COMPUTED_VALUE"""),"")</f>
        <v/>
      </c>
      <c r="AD149" s="382" t="str">
        <f>IFERROR(__xludf.DUMMYFUNCTION("""COMPUTED_VALUE"""),"")</f>
        <v/>
      </c>
      <c r="AE149" s="389" t="str">
        <f>IFERROR(__xludf.DUMMYFUNCTION("""COMPUTED_VALUE"""),"")</f>
        <v/>
      </c>
      <c r="AF149" s="390"/>
      <c r="AG149" s="391"/>
      <c r="AH149" s="359"/>
    </row>
    <row r="150">
      <c r="A150" s="360"/>
      <c r="B150" s="361"/>
      <c r="C150" s="362"/>
      <c r="D150" s="384" t="s">
        <v>2869</v>
      </c>
      <c r="E150" s="364"/>
      <c r="F150" s="365"/>
      <c r="G150" s="366"/>
      <c r="H150" s="367"/>
      <c r="I150" s="365"/>
      <c r="J150" s="368"/>
      <c r="K150" s="364"/>
      <c r="L150" s="365"/>
      <c r="M150" s="366"/>
      <c r="N150" s="367"/>
      <c r="O150" s="365"/>
      <c r="P150" s="368"/>
      <c r="Q150" s="364"/>
      <c r="R150" s="365"/>
      <c r="S150" s="366"/>
      <c r="T150" s="369"/>
      <c r="U150" s="370"/>
      <c r="V150" s="371"/>
      <c r="W150" s="380"/>
      <c r="X150" s="353"/>
      <c r="Y150" s="381"/>
      <c r="Z150" s="382" t="str">
        <f>IFERROR(__xludf.DUMMYFUNCTION("""COMPUTED_VALUE"""),"")</f>
        <v/>
      </c>
      <c r="AA150" s="375" t="str">
        <f>IFERROR(__xludf.DUMMYFUNCTION("""COMPUTED_VALUE"""),"")</f>
        <v/>
      </c>
      <c r="AB150" s="383" t="str">
        <f>IFERROR(__xludf.DUMMYFUNCTION("""COMPUTED_VALUE"""),"")</f>
        <v/>
      </c>
      <c r="AC150" s="388" t="str">
        <f>IFERROR(__xludf.DUMMYFUNCTION("""COMPUTED_VALUE"""),"")</f>
        <v/>
      </c>
      <c r="AD150" s="382" t="str">
        <f>IFERROR(__xludf.DUMMYFUNCTION("""COMPUTED_VALUE"""),"")</f>
        <v/>
      </c>
      <c r="AE150" s="389" t="str">
        <f>IFERROR(__xludf.DUMMYFUNCTION("""COMPUTED_VALUE"""),"")</f>
        <v/>
      </c>
      <c r="AF150" s="390"/>
      <c r="AG150" s="391"/>
      <c r="AH150" s="359"/>
    </row>
    <row r="151">
      <c r="A151" s="360"/>
      <c r="B151" s="361"/>
      <c r="C151" s="362"/>
      <c r="D151" s="384" t="s">
        <v>2869</v>
      </c>
      <c r="E151" s="364"/>
      <c r="F151" s="365"/>
      <c r="G151" s="366"/>
      <c r="H151" s="367"/>
      <c r="I151" s="365"/>
      <c r="J151" s="368"/>
      <c r="K151" s="364"/>
      <c r="L151" s="365"/>
      <c r="M151" s="366"/>
      <c r="N151" s="367"/>
      <c r="O151" s="365"/>
      <c r="P151" s="368"/>
      <c r="Q151" s="364"/>
      <c r="R151" s="365"/>
      <c r="S151" s="366"/>
      <c r="T151" s="369"/>
      <c r="U151" s="370"/>
      <c r="V151" s="371"/>
      <c r="W151" s="372"/>
      <c r="X151" s="353"/>
      <c r="Y151" s="381"/>
      <c r="Z151" s="382" t="str">
        <f>IFERROR(__xludf.DUMMYFUNCTION("""COMPUTED_VALUE"""),"")</f>
        <v/>
      </c>
      <c r="AA151" s="375" t="str">
        <f>IFERROR(__xludf.DUMMYFUNCTION("""COMPUTED_VALUE"""),"")</f>
        <v/>
      </c>
      <c r="AB151" s="383" t="str">
        <f>IFERROR(__xludf.DUMMYFUNCTION("""COMPUTED_VALUE"""),"")</f>
        <v/>
      </c>
      <c r="AC151" s="388" t="str">
        <f>IFERROR(__xludf.DUMMYFUNCTION("""COMPUTED_VALUE"""),"")</f>
        <v/>
      </c>
      <c r="AD151" s="382" t="str">
        <f>IFERROR(__xludf.DUMMYFUNCTION("""COMPUTED_VALUE"""),"")</f>
        <v/>
      </c>
      <c r="AE151" s="389" t="str">
        <f>IFERROR(__xludf.DUMMYFUNCTION("""COMPUTED_VALUE"""),"")</f>
        <v/>
      </c>
      <c r="AF151" s="390"/>
      <c r="AG151" s="391"/>
      <c r="AH151" s="359"/>
    </row>
    <row r="152">
      <c r="A152" s="360"/>
      <c r="B152" s="361"/>
      <c r="C152" s="362"/>
      <c r="D152" s="384" t="s">
        <v>2869</v>
      </c>
      <c r="E152" s="364"/>
      <c r="F152" s="365"/>
      <c r="G152" s="366"/>
      <c r="H152" s="367"/>
      <c r="I152" s="365"/>
      <c r="J152" s="368"/>
      <c r="K152" s="364"/>
      <c r="L152" s="365"/>
      <c r="M152" s="366"/>
      <c r="N152" s="367"/>
      <c r="O152" s="365"/>
      <c r="P152" s="368"/>
      <c r="Q152" s="364"/>
      <c r="R152" s="365"/>
      <c r="S152" s="366"/>
      <c r="T152" s="369"/>
      <c r="U152" s="370"/>
      <c r="V152" s="371"/>
      <c r="W152" s="380"/>
      <c r="X152" s="353"/>
      <c r="Y152" s="373"/>
      <c r="Z152" s="382" t="str">
        <f>IFERROR(__xludf.DUMMYFUNCTION("""COMPUTED_VALUE"""),"")</f>
        <v/>
      </c>
      <c r="AA152" s="375" t="str">
        <f>IFERROR(__xludf.DUMMYFUNCTION("""COMPUTED_VALUE"""),"")</f>
        <v/>
      </c>
      <c r="AB152" s="383" t="str">
        <f>IFERROR(__xludf.DUMMYFUNCTION("""COMPUTED_VALUE"""),"")</f>
        <v/>
      </c>
      <c r="AC152" s="388" t="str">
        <f>IFERROR(__xludf.DUMMYFUNCTION("""COMPUTED_VALUE"""),"")</f>
        <v/>
      </c>
      <c r="AD152" s="382" t="str">
        <f>IFERROR(__xludf.DUMMYFUNCTION("""COMPUTED_VALUE"""),"")</f>
        <v/>
      </c>
      <c r="AE152" s="389" t="str">
        <f>IFERROR(__xludf.DUMMYFUNCTION("""COMPUTED_VALUE"""),"")</f>
        <v/>
      </c>
      <c r="AF152" s="390"/>
      <c r="AG152" s="391"/>
      <c r="AH152" s="359"/>
    </row>
    <row r="153">
      <c r="A153" s="360"/>
      <c r="B153" s="361"/>
      <c r="C153" s="362"/>
      <c r="D153" s="384" t="s">
        <v>2869</v>
      </c>
      <c r="E153" s="364"/>
      <c r="F153" s="365"/>
      <c r="G153" s="366"/>
      <c r="H153" s="367"/>
      <c r="I153" s="365"/>
      <c r="J153" s="368"/>
      <c r="K153" s="364"/>
      <c r="L153" s="365"/>
      <c r="M153" s="366"/>
      <c r="N153" s="367"/>
      <c r="O153" s="365"/>
      <c r="P153" s="368"/>
      <c r="Q153" s="364"/>
      <c r="R153" s="365"/>
      <c r="S153" s="366"/>
      <c r="T153" s="369"/>
      <c r="U153" s="370"/>
      <c r="V153" s="371"/>
      <c r="W153" s="372"/>
      <c r="X153" s="353"/>
      <c r="Y153" s="381"/>
      <c r="Z153" s="382" t="str">
        <f>IFERROR(__xludf.DUMMYFUNCTION("""COMPUTED_VALUE"""),"")</f>
        <v/>
      </c>
      <c r="AA153" s="375" t="str">
        <f>IFERROR(__xludf.DUMMYFUNCTION("""COMPUTED_VALUE"""),"")</f>
        <v/>
      </c>
      <c r="AB153" s="383" t="str">
        <f>IFERROR(__xludf.DUMMYFUNCTION("""COMPUTED_VALUE"""),"")</f>
        <v/>
      </c>
      <c r="AC153" s="388" t="str">
        <f>IFERROR(__xludf.DUMMYFUNCTION("""COMPUTED_VALUE"""),"")</f>
        <v/>
      </c>
      <c r="AD153" s="382" t="str">
        <f>IFERROR(__xludf.DUMMYFUNCTION("""COMPUTED_VALUE"""),"")</f>
        <v/>
      </c>
      <c r="AE153" s="389" t="str">
        <f>IFERROR(__xludf.DUMMYFUNCTION("""COMPUTED_VALUE"""),"")</f>
        <v/>
      </c>
      <c r="AF153" s="390"/>
      <c r="AG153" s="391"/>
      <c r="AH153" s="359"/>
    </row>
    <row r="154">
      <c r="A154" s="360"/>
      <c r="B154" s="361"/>
      <c r="C154" s="362"/>
      <c r="D154" s="384" t="s">
        <v>2869</v>
      </c>
      <c r="E154" s="364"/>
      <c r="F154" s="365"/>
      <c r="G154" s="366"/>
      <c r="H154" s="367"/>
      <c r="I154" s="365"/>
      <c r="J154" s="368"/>
      <c r="K154" s="364"/>
      <c r="L154" s="365"/>
      <c r="M154" s="366"/>
      <c r="N154" s="367"/>
      <c r="O154" s="365"/>
      <c r="P154" s="368"/>
      <c r="Q154" s="364"/>
      <c r="R154" s="365"/>
      <c r="S154" s="366"/>
      <c r="T154" s="369"/>
      <c r="U154" s="370"/>
      <c r="V154" s="371"/>
      <c r="W154" s="372"/>
      <c r="X154" s="353"/>
      <c r="Y154" s="373"/>
      <c r="Z154" s="382" t="str">
        <f>IFERROR(__xludf.DUMMYFUNCTION("""COMPUTED_VALUE"""),"")</f>
        <v/>
      </c>
      <c r="AA154" s="375" t="str">
        <f>IFERROR(__xludf.DUMMYFUNCTION("""COMPUTED_VALUE"""),"")</f>
        <v/>
      </c>
      <c r="AB154" s="383" t="str">
        <f>IFERROR(__xludf.DUMMYFUNCTION("""COMPUTED_VALUE"""),"")</f>
        <v/>
      </c>
      <c r="AC154" s="388" t="str">
        <f>IFERROR(__xludf.DUMMYFUNCTION("""COMPUTED_VALUE"""),"")</f>
        <v/>
      </c>
      <c r="AD154" s="382" t="str">
        <f>IFERROR(__xludf.DUMMYFUNCTION("""COMPUTED_VALUE"""),"")</f>
        <v/>
      </c>
      <c r="AE154" s="389" t="str">
        <f>IFERROR(__xludf.DUMMYFUNCTION("""COMPUTED_VALUE"""),"")</f>
        <v/>
      </c>
      <c r="AF154" s="390"/>
      <c r="AG154" s="391"/>
      <c r="AH154" s="359"/>
    </row>
    <row r="155">
      <c r="A155" s="360"/>
      <c r="B155" s="361"/>
      <c r="C155" s="362"/>
      <c r="D155" s="384" t="s">
        <v>2869</v>
      </c>
      <c r="E155" s="364"/>
      <c r="F155" s="365"/>
      <c r="G155" s="366"/>
      <c r="H155" s="367"/>
      <c r="I155" s="365"/>
      <c r="J155" s="368"/>
      <c r="K155" s="364"/>
      <c r="L155" s="365"/>
      <c r="M155" s="366"/>
      <c r="N155" s="367"/>
      <c r="O155" s="365"/>
      <c r="P155" s="368"/>
      <c r="Q155" s="364"/>
      <c r="R155" s="365"/>
      <c r="S155" s="366"/>
      <c r="T155" s="369"/>
      <c r="U155" s="370"/>
      <c r="V155" s="371"/>
      <c r="W155" s="380"/>
      <c r="X155" s="353"/>
      <c r="Y155" s="381"/>
      <c r="Z155" s="382" t="str">
        <f>IFERROR(__xludf.DUMMYFUNCTION("""COMPUTED_VALUE"""),"")</f>
        <v/>
      </c>
      <c r="AA155" s="375" t="str">
        <f>IFERROR(__xludf.DUMMYFUNCTION("""COMPUTED_VALUE"""),"")</f>
        <v/>
      </c>
      <c r="AB155" s="383" t="str">
        <f>IFERROR(__xludf.DUMMYFUNCTION("""COMPUTED_VALUE"""),"")</f>
        <v/>
      </c>
      <c r="AC155" s="388" t="str">
        <f>IFERROR(__xludf.DUMMYFUNCTION("""COMPUTED_VALUE"""),"")</f>
        <v/>
      </c>
      <c r="AD155" s="382" t="str">
        <f>IFERROR(__xludf.DUMMYFUNCTION("""COMPUTED_VALUE"""),"")</f>
        <v/>
      </c>
      <c r="AE155" s="389" t="str">
        <f>IFERROR(__xludf.DUMMYFUNCTION("""COMPUTED_VALUE"""),"")</f>
        <v/>
      </c>
      <c r="AF155" s="390"/>
      <c r="AG155" s="391"/>
      <c r="AH155" s="359"/>
    </row>
    <row r="156">
      <c r="A156" s="360"/>
      <c r="B156" s="361"/>
      <c r="C156" s="362"/>
      <c r="D156" s="384" t="s">
        <v>2869</v>
      </c>
      <c r="E156" s="364"/>
      <c r="F156" s="365"/>
      <c r="G156" s="366"/>
      <c r="H156" s="367"/>
      <c r="I156" s="365"/>
      <c r="J156" s="368"/>
      <c r="K156" s="364"/>
      <c r="L156" s="365"/>
      <c r="M156" s="366"/>
      <c r="N156" s="367"/>
      <c r="O156" s="365"/>
      <c r="P156" s="368"/>
      <c r="Q156" s="364"/>
      <c r="R156" s="365"/>
      <c r="S156" s="366"/>
      <c r="T156" s="369"/>
      <c r="U156" s="370"/>
      <c r="V156" s="371"/>
      <c r="W156" s="372"/>
      <c r="X156" s="353"/>
      <c r="Y156" s="373"/>
      <c r="Z156" s="382" t="str">
        <f>IFERROR(__xludf.DUMMYFUNCTION("""COMPUTED_VALUE"""),"")</f>
        <v/>
      </c>
      <c r="AA156" s="375" t="str">
        <f>IFERROR(__xludf.DUMMYFUNCTION("""COMPUTED_VALUE"""),"")</f>
        <v/>
      </c>
      <c r="AB156" s="383" t="str">
        <f>IFERROR(__xludf.DUMMYFUNCTION("""COMPUTED_VALUE"""),"")</f>
        <v/>
      </c>
      <c r="AC156" s="388" t="str">
        <f>IFERROR(__xludf.DUMMYFUNCTION("""COMPUTED_VALUE"""),"")</f>
        <v/>
      </c>
      <c r="AD156" s="382" t="str">
        <f>IFERROR(__xludf.DUMMYFUNCTION("""COMPUTED_VALUE"""),"")</f>
        <v/>
      </c>
      <c r="AE156" s="389" t="str">
        <f>IFERROR(__xludf.DUMMYFUNCTION("""COMPUTED_VALUE"""),"")</f>
        <v/>
      </c>
      <c r="AF156" s="390"/>
      <c r="AG156" s="391"/>
      <c r="AH156" s="359"/>
    </row>
    <row r="157">
      <c r="A157" s="360"/>
      <c r="B157" s="361"/>
      <c r="C157" s="362"/>
      <c r="D157" s="384" t="s">
        <v>2869</v>
      </c>
      <c r="E157" s="364"/>
      <c r="F157" s="365"/>
      <c r="G157" s="366"/>
      <c r="H157" s="367"/>
      <c r="I157" s="365"/>
      <c r="J157" s="368"/>
      <c r="K157" s="364"/>
      <c r="L157" s="365"/>
      <c r="M157" s="366"/>
      <c r="N157" s="367"/>
      <c r="O157" s="365"/>
      <c r="P157" s="368"/>
      <c r="Q157" s="364"/>
      <c r="R157" s="365"/>
      <c r="S157" s="366"/>
      <c r="T157" s="369"/>
      <c r="U157" s="370"/>
      <c r="V157" s="371"/>
      <c r="W157" s="372"/>
      <c r="X157" s="353"/>
      <c r="Y157" s="381"/>
      <c r="Z157" s="382" t="str">
        <f>IFERROR(__xludf.DUMMYFUNCTION("""COMPUTED_VALUE"""),"")</f>
        <v/>
      </c>
      <c r="AA157" s="375" t="str">
        <f>IFERROR(__xludf.DUMMYFUNCTION("""COMPUTED_VALUE"""),"")</f>
        <v/>
      </c>
      <c r="AB157" s="383" t="str">
        <f>IFERROR(__xludf.DUMMYFUNCTION("""COMPUTED_VALUE"""),"")</f>
        <v/>
      </c>
      <c r="AC157" s="388" t="str">
        <f>IFERROR(__xludf.DUMMYFUNCTION("""COMPUTED_VALUE"""),"")</f>
        <v/>
      </c>
      <c r="AD157" s="382" t="str">
        <f>IFERROR(__xludf.DUMMYFUNCTION("""COMPUTED_VALUE"""),"")</f>
        <v/>
      </c>
      <c r="AE157" s="389" t="str">
        <f>IFERROR(__xludf.DUMMYFUNCTION("""COMPUTED_VALUE"""),"")</f>
        <v/>
      </c>
      <c r="AF157" s="390"/>
      <c r="AG157" s="391"/>
      <c r="AH157" s="359"/>
    </row>
    <row r="158">
      <c r="A158" s="360"/>
      <c r="B158" s="361"/>
      <c r="C158" s="362"/>
      <c r="D158" s="384" t="s">
        <v>2869</v>
      </c>
      <c r="E158" s="364"/>
      <c r="F158" s="365"/>
      <c r="G158" s="366"/>
      <c r="H158" s="367"/>
      <c r="I158" s="365"/>
      <c r="J158" s="368"/>
      <c r="K158" s="364"/>
      <c r="L158" s="365"/>
      <c r="M158" s="366"/>
      <c r="N158" s="367"/>
      <c r="O158" s="365"/>
      <c r="P158" s="368"/>
      <c r="Q158" s="364"/>
      <c r="R158" s="365"/>
      <c r="S158" s="366"/>
      <c r="T158" s="369"/>
      <c r="U158" s="370"/>
      <c r="V158" s="371"/>
      <c r="W158" s="380"/>
      <c r="X158" s="353"/>
      <c r="Y158" s="381"/>
      <c r="Z158" s="382" t="str">
        <f>IFERROR(__xludf.DUMMYFUNCTION("""COMPUTED_VALUE"""),"")</f>
        <v/>
      </c>
      <c r="AA158" s="375" t="str">
        <f>IFERROR(__xludf.DUMMYFUNCTION("""COMPUTED_VALUE"""),"")</f>
        <v/>
      </c>
      <c r="AB158" s="383" t="str">
        <f>IFERROR(__xludf.DUMMYFUNCTION("""COMPUTED_VALUE"""),"")</f>
        <v/>
      </c>
      <c r="AC158" s="388" t="str">
        <f>IFERROR(__xludf.DUMMYFUNCTION("""COMPUTED_VALUE"""),"")</f>
        <v/>
      </c>
      <c r="AD158" s="382" t="str">
        <f>IFERROR(__xludf.DUMMYFUNCTION("""COMPUTED_VALUE"""),"")</f>
        <v/>
      </c>
      <c r="AE158" s="389" t="str">
        <f>IFERROR(__xludf.DUMMYFUNCTION("""COMPUTED_VALUE"""),"")</f>
        <v/>
      </c>
      <c r="AF158" s="390"/>
      <c r="AG158" s="391"/>
      <c r="AH158" s="359"/>
    </row>
    <row r="159">
      <c r="A159" s="360"/>
      <c r="B159" s="361"/>
      <c r="C159" s="362"/>
      <c r="D159" s="384" t="s">
        <v>2869</v>
      </c>
      <c r="E159" s="364"/>
      <c r="F159" s="365"/>
      <c r="G159" s="366"/>
      <c r="H159" s="367"/>
      <c r="I159" s="365"/>
      <c r="J159" s="368"/>
      <c r="K159" s="364"/>
      <c r="L159" s="365"/>
      <c r="M159" s="366"/>
      <c r="N159" s="367"/>
      <c r="O159" s="365"/>
      <c r="P159" s="368"/>
      <c r="Q159" s="364"/>
      <c r="R159" s="365"/>
      <c r="S159" s="366"/>
      <c r="T159" s="369"/>
      <c r="U159" s="370"/>
      <c r="V159" s="371"/>
      <c r="W159" s="372"/>
      <c r="X159" s="353"/>
      <c r="Y159" s="381"/>
      <c r="Z159" s="382" t="str">
        <f>IFERROR(__xludf.DUMMYFUNCTION("""COMPUTED_VALUE"""),"")</f>
        <v/>
      </c>
      <c r="AA159" s="375" t="str">
        <f>IFERROR(__xludf.DUMMYFUNCTION("""COMPUTED_VALUE"""),"")</f>
        <v/>
      </c>
      <c r="AB159" s="383" t="str">
        <f>IFERROR(__xludf.DUMMYFUNCTION("""COMPUTED_VALUE"""),"")</f>
        <v/>
      </c>
      <c r="AC159" s="388" t="str">
        <f>IFERROR(__xludf.DUMMYFUNCTION("""COMPUTED_VALUE"""),"")</f>
        <v/>
      </c>
      <c r="AD159" s="382" t="str">
        <f>IFERROR(__xludf.DUMMYFUNCTION("""COMPUTED_VALUE"""),"")</f>
        <v/>
      </c>
      <c r="AE159" s="389" t="str">
        <f>IFERROR(__xludf.DUMMYFUNCTION("""COMPUTED_VALUE"""),"")</f>
        <v/>
      </c>
      <c r="AF159" s="390"/>
      <c r="AG159" s="391"/>
      <c r="AH159" s="359"/>
    </row>
    <row r="160">
      <c r="A160" s="360"/>
      <c r="B160" s="361"/>
      <c r="C160" s="362"/>
      <c r="D160" s="384" t="s">
        <v>2869</v>
      </c>
      <c r="E160" s="364"/>
      <c r="F160" s="365"/>
      <c r="G160" s="366"/>
      <c r="H160" s="367"/>
      <c r="I160" s="365"/>
      <c r="J160" s="368"/>
      <c r="K160" s="364"/>
      <c r="L160" s="365"/>
      <c r="M160" s="366"/>
      <c r="N160" s="367"/>
      <c r="O160" s="365"/>
      <c r="P160" s="368"/>
      <c r="Q160" s="364"/>
      <c r="R160" s="365"/>
      <c r="S160" s="366"/>
      <c r="T160" s="369"/>
      <c r="U160" s="370"/>
      <c r="V160" s="371"/>
      <c r="W160" s="380"/>
      <c r="X160" s="353"/>
      <c r="Y160" s="373"/>
      <c r="Z160" s="382" t="str">
        <f>IFERROR(__xludf.DUMMYFUNCTION("""COMPUTED_VALUE"""),"")</f>
        <v/>
      </c>
      <c r="AA160" s="375" t="str">
        <f>IFERROR(__xludf.DUMMYFUNCTION("""COMPUTED_VALUE"""),"")</f>
        <v/>
      </c>
      <c r="AB160" s="383" t="str">
        <f>IFERROR(__xludf.DUMMYFUNCTION("""COMPUTED_VALUE"""),"")</f>
        <v/>
      </c>
      <c r="AC160" s="388" t="str">
        <f>IFERROR(__xludf.DUMMYFUNCTION("""COMPUTED_VALUE"""),"")</f>
        <v/>
      </c>
      <c r="AD160" s="382" t="str">
        <f>IFERROR(__xludf.DUMMYFUNCTION("""COMPUTED_VALUE"""),"")</f>
        <v/>
      </c>
      <c r="AE160" s="389" t="str">
        <f>IFERROR(__xludf.DUMMYFUNCTION("""COMPUTED_VALUE"""),"")</f>
        <v/>
      </c>
      <c r="AF160" s="390"/>
      <c r="AG160" s="391"/>
      <c r="AH160" s="359"/>
    </row>
    <row r="161">
      <c r="A161" s="360"/>
      <c r="B161" s="361"/>
      <c r="C161" s="362"/>
      <c r="D161" s="384" t="s">
        <v>2869</v>
      </c>
      <c r="E161" s="364"/>
      <c r="F161" s="365"/>
      <c r="G161" s="366"/>
      <c r="H161" s="367"/>
      <c r="I161" s="365"/>
      <c r="J161" s="368"/>
      <c r="K161" s="364"/>
      <c r="L161" s="365"/>
      <c r="M161" s="366"/>
      <c r="N161" s="367"/>
      <c r="O161" s="365"/>
      <c r="P161" s="368"/>
      <c r="Q161" s="364"/>
      <c r="R161" s="365"/>
      <c r="S161" s="366"/>
      <c r="T161" s="369"/>
      <c r="U161" s="370"/>
      <c r="V161" s="371"/>
      <c r="W161" s="372"/>
      <c r="X161" s="353"/>
      <c r="Y161" s="381"/>
      <c r="Z161" s="382" t="str">
        <f>IFERROR(__xludf.DUMMYFUNCTION("""COMPUTED_VALUE"""),"")</f>
        <v/>
      </c>
      <c r="AA161" s="375" t="str">
        <f>IFERROR(__xludf.DUMMYFUNCTION("""COMPUTED_VALUE"""),"")</f>
        <v/>
      </c>
      <c r="AB161" s="383" t="str">
        <f>IFERROR(__xludf.DUMMYFUNCTION("""COMPUTED_VALUE"""),"")</f>
        <v/>
      </c>
      <c r="AC161" s="388" t="str">
        <f>IFERROR(__xludf.DUMMYFUNCTION("""COMPUTED_VALUE"""),"")</f>
        <v/>
      </c>
      <c r="AD161" s="382" t="str">
        <f>IFERROR(__xludf.DUMMYFUNCTION("""COMPUTED_VALUE"""),"")</f>
        <v/>
      </c>
      <c r="AE161" s="389" t="str">
        <f>IFERROR(__xludf.DUMMYFUNCTION("""COMPUTED_VALUE"""),"")</f>
        <v/>
      </c>
      <c r="AF161" s="390"/>
      <c r="AG161" s="391"/>
      <c r="AH161" s="359"/>
    </row>
    <row r="162">
      <c r="A162" s="360"/>
      <c r="B162" s="361"/>
      <c r="C162" s="362"/>
      <c r="D162" s="384" t="s">
        <v>2869</v>
      </c>
      <c r="E162" s="364"/>
      <c r="F162" s="365"/>
      <c r="G162" s="366"/>
      <c r="H162" s="367"/>
      <c r="I162" s="365"/>
      <c r="J162" s="368"/>
      <c r="K162" s="364"/>
      <c r="L162" s="365"/>
      <c r="M162" s="366"/>
      <c r="N162" s="367"/>
      <c r="O162" s="365"/>
      <c r="P162" s="368"/>
      <c r="Q162" s="364"/>
      <c r="R162" s="365"/>
      <c r="S162" s="366"/>
      <c r="T162" s="369"/>
      <c r="U162" s="370"/>
      <c r="V162" s="371"/>
      <c r="W162" s="372"/>
      <c r="X162" s="353"/>
      <c r="Y162" s="373"/>
      <c r="Z162" s="382" t="str">
        <f>IFERROR(__xludf.DUMMYFUNCTION("""COMPUTED_VALUE"""),"")</f>
        <v/>
      </c>
      <c r="AA162" s="375" t="str">
        <f>IFERROR(__xludf.DUMMYFUNCTION("""COMPUTED_VALUE"""),"")</f>
        <v/>
      </c>
      <c r="AB162" s="383" t="str">
        <f>IFERROR(__xludf.DUMMYFUNCTION("""COMPUTED_VALUE"""),"")</f>
        <v/>
      </c>
      <c r="AC162" s="388" t="str">
        <f>IFERROR(__xludf.DUMMYFUNCTION("""COMPUTED_VALUE"""),"")</f>
        <v/>
      </c>
      <c r="AD162" s="382" t="str">
        <f>IFERROR(__xludf.DUMMYFUNCTION("""COMPUTED_VALUE"""),"")</f>
        <v/>
      </c>
      <c r="AE162" s="389" t="str">
        <f>IFERROR(__xludf.DUMMYFUNCTION("""COMPUTED_VALUE"""),"")</f>
        <v/>
      </c>
      <c r="AF162" s="390"/>
      <c r="AG162" s="391"/>
      <c r="AH162" s="359"/>
    </row>
    <row r="163">
      <c r="A163" s="360"/>
      <c r="B163" s="361"/>
      <c r="C163" s="362"/>
      <c r="D163" s="384" t="s">
        <v>2869</v>
      </c>
      <c r="E163" s="364"/>
      <c r="F163" s="365"/>
      <c r="G163" s="366"/>
      <c r="H163" s="367"/>
      <c r="I163" s="365"/>
      <c r="J163" s="368"/>
      <c r="K163" s="364"/>
      <c r="L163" s="365"/>
      <c r="M163" s="366"/>
      <c r="N163" s="367"/>
      <c r="O163" s="365"/>
      <c r="P163" s="368"/>
      <c r="Q163" s="364"/>
      <c r="R163" s="365"/>
      <c r="S163" s="366"/>
      <c r="T163" s="369"/>
      <c r="U163" s="370"/>
      <c r="V163" s="371"/>
      <c r="W163" s="372"/>
      <c r="X163" s="353"/>
      <c r="Y163" s="381"/>
      <c r="Z163" s="382" t="str">
        <f>IFERROR(__xludf.DUMMYFUNCTION("""COMPUTED_VALUE"""),"")</f>
        <v/>
      </c>
      <c r="AA163" s="375" t="str">
        <f>IFERROR(__xludf.DUMMYFUNCTION("""COMPUTED_VALUE"""),"")</f>
        <v/>
      </c>
      <c r="AB163" s="383" t="str">
        <f>IFERROR(__xludf.DUMMYFUNCTION("""COMPUTED_VALUE"""),"")</f>
        <v/>
      </c>
      <c r="AC163" s="388" t="str">
        <f>IFERROR(__xludf.DUMMYFUNCTION("""COMPUTED_VALUE"""),"")</f>
        <v/>
      </c>
      <c r="AD163" s="382" t="str">
        <f>IFERROR(__xludf.DUMMYFUNCTION("""COMPUTED_VALUE"""),"")</f>
        <v/>
      </c>
      <c r="AE163" s="389" t="str">
        <f>IFERROR(__xludf.DUMMYFUNCTION("""COMPUTED_VALUE"""),"")</f>
        <v/>
      </c>
      <c r="AF163" s="390"/>
      <c r="AG163" s="391"/>
      <c r="AH163" s="359"/>
    </row>
    <row r="164">
      <c r="A164" s="360"/>
      <c r="B164" s="361"/>
      <c r="C164" s="362"/>
      <c r="D164" s="384" t="s">
        <v>2869</v>
      </c>
      <c r="E164" s="364"/>
      <c r="F164" s="365"/>
      <c r="G164" s="366"/>
      <c r="H164" s="367"/>
      <c r="I164" s="365"/>
      <c r="J164" s="368"/>
      <c r="K164" s="364"/>
      <c r="L164" s="365"/>
      <c r="M164" s="366"/>
      <c r="N164" s="367"/>
      <c r="O164" s="365"/>
      <c r="P164" s="368"/>
      <c r="Q164" s="364"/>
      <c r="R164" s="365"/>
      <c r="S164" s="366"/>
      <c r="T164" s="369"/>
      <c r="U164" s="370"/>
      <c r="V164" s="371"/>
      <c r="W164" s="372"/>
      <c r="X164" s="353"/>
      <c r="Y164" s="373"/>
      <c r="Z164" s="382" t="str">
        <f>IFERROR(__xludf.DUMMYFUNCTION("""COMPUTED_VALUE"""),"")</f>
        <v/>
      </c>
      <c r="AA164" s="375" t="str">
        <f>IFERROR(__xludf.DUMMYFUNCTION("""COMPUTED_VALUE"""),"")</f>
        <v/>
      </c>
      <c r="AB164" s="383" t="str">
        <f>IFERROR(__xludf.DUMMYFUNCTION("""COMPUTED_VALUE"""),"")</f>
        <v/>
      </c>
      <c r="AC164" s="388" t="str">
        <f>IFERROR(__xludf.DUMMYFUNCTION("""COMPUTED_VALUE"""),"")</f>
        <v/>
      </c>
      <c r="AD164" s="382" t="str">
        <f>IFERROR(__xludf.DUMMYFUNCTION("""COMPUTED_VALUE"""),"")</f>
        <v/>
      </c>
      <c r="AE164" s="389" t="str">
        <f>IFERROR(__xludf.DUMMYFUNCTION("""COMPUTED_VALUE"""),"")</f>
        <v/>
      </c>
      <c r="AF164" s="390"/>
      <c r="AG164" s="391"/>
      <c r="AH164" s="359"/>
    </row>
    <row r="165">
      <c r="A165" s="360"/>
      <c r="B165" s="361"/>
      <c r="C165" s="362"/>
      <c r="D165" s="384" t="s">
        <v>2869</v>
      </c>
      <c r="E165" s="364"/>
      <c r="F165" s="365"/>
      <c r="G165" s="366"/>
      <c r="H165" s="367"/>
      <c r="I165" s="365"/>
      <c r="J165" s="368"/>
      <c r="K165" s="364"/>
      <c r="L165" s="365"/>
      <c r="M165" s="366"/>
      <c r="N165" s="367"/>
      <c r="O165" s="365"/>
      <c r="P165" s="368"/>
      <c r="Q165" s="364"/>
      <c r="R165" s="365"/>
      <c r="S165" s="366"/>
      <c r="T165" s="369"/>
      <c r="U165" s="370"/>
      <c r="V165" s="371"/>
      <c r="W165" s="372"/>
      <c r="X165" s="353"/>
      <c r="Y165" s="381"/>
      <c r="Z165" s="382" t="str">
        <f>IFERROR(__xludf.DUMMYFUNCTION("""COMPUTED_VALUE"""),"")</f>
        <v/>
      </c>
      <c r="AA165" s="375" t="str">
        <f>IFERROR(__xludf.DUMMYFUNCTION("""COMPUTED_VALUE"""),"")</f>
        <v/>
      </c>
      <c r="AB165" s="383" t="str">
        <f>IFERROR(__xludf.DUMMYFUNCTION("""COMPUTED_VALUE"""),"")</f>
        <v/>
      </c>
      <c r="AC165" s="388" t="str">
        <f>IFERROR(__xludf.DUMMYFUNCTION("""COMPUTED_VALUE"""),"")</f>
        <v/>
      </c>
      <c r="AD165" s="382" t="str">
        <f>IFERROR(__xludf.DUMMYFUNCTION("""COMPUTED_VALUE"""),"")</f>
        <v/>
      </c>
      <c r="AE165" s="389" t="str">
        <f>IFERROR(__xludf.DUMMYFUNCTION("""COMPUTED_VALUE"""),"")</f>
        <v/>
      </c>
      <c r="AF165" s="390"/>
      <c r="AG165" s="391"/>
      <c r="AH165" s="359"/>
    </row>
    <row r="166">
      <c r="A166" s="360"/>
      <c r="B166" s="361"/>
      <c r="C166" s="362"/>
      <c r="D166" s="384" t="s">
        <v>2869</v>
      </c>
      <c r="E166" s="364"/>
      <c r="F166" s="365"/>
      <c r="G166" s="366"/>
      <c r="H166" s="367"/>
      <c r="I166" s="365"/>
      <c r="J166" s="368"/>
      <c r="K166" s="364"/>
      <c r="L166" s="365"/>
      <c r="M166" s="366"/>
      <c r="N166" s="367"/>
      <c r="O166" s="365"/>
      <c r="P166" s="368"/>
      <c r="Q166" s="364"/>
      <c r="R166" s="365"/>
      <c r="S166" s="366"/>
      <c r="T166" s="369"/>
      <c r="U166" s="370"/>
      <c r="V166" s="371"/>
      <c r="W166" s="380"/>
      <c r="X166" s="353"/>
      <c r="Y166" s="381"/>
      <c r="Z166" s="382" t="str">
        <f>IFERROR(__xludf.DUMMYFUNCTION("""COMPUTED_VALUE"""),"")</f>
        <v/>
      </c>
      <c r="AA166" s="375" t="str">
        <f>IFERROR(__xludf.DUMMYFUNCTION("""COMPUTED_VALUE"""),"")</f>
        <v/>
      </c>
      <c r="AB166" s="383" t="str">
        <f>IFERROR(__xludf.DUMMYFUNCTION("""COMPUTED_VALUE"""),"")</f>
        <v/>
      </c>
      <c r="AC166" s="388" t="str">
        <f>IFERROR(__xludf.DUMMYFUNCTION("""COMPUTED_VALUE"""),"")</f>
        <v/>
      </c>
      <c r="AD166" s="382" t="str">
        <f>IFERROR(__xludf.DUMMYFUNCTION("""COMPUTED_VALUE"""),"")</f>
        <v/>
      </c>
      <c r="AE166" s="389" t="str">
        <f>IFERROR(__xludf.DUMMYFUNCTION("""COMPUTED_VALUE"""),"")</f>
        <v/>
      </c>
      <c r="AF166" s="390"/>
      <c r="AG166" s="391"/>
      <c r="AH166" s="359"/>
    </row>
    <row r="167">
      <c r="A167" s="360"/>
      <c r="B167" s="361"/>
      <c r="C167" s="362"/>
      <c r="D167" s="384" t="s">
        <v>2869</v>
      </c>
      <c r="E167" s="364"/>
      <c r="F167" s="365"/>
      <c r="G167" s="366"/>
      <c r="H167" s="367"/>
      <c r="I167" s="365"/>
      <c r="J167" s="368"/>
      <c r="K167" s="364"/>
      <c r="L167" s="365"/>
      <c r="M167" s="366"/>
      <c r="N167" s="367"/>
      <c r="O167" s="365"/>
      <c r="P167" s="368"/>
      <c r="Q167" s="364"/>
      <c r="R167" s="365"/>
      <c r="S167" s="366"/>
      <c r="T167" s="369"/>
      <c r="U167" s="370"/>
      <c r="V167" s="371"/>
      <c r="W167" s="372"/>
      <c r="X167" s="353"/>
      <c r="Y167" s="381"/>
      <c r="Z167" s="382" t="str">
        <f>IFERROR(__xludf.DUMMYFUNCTION("""COMPUTED_VALUE"""),"")</f>
        <v/>
      </c>
      <c r="AA167" s="375" t="str">
        <f>IFERROR(__xludf.DUMMYFUNCTION("""COMPUTED_VALUE"""),"")</f>
        <v/>
      </c>
      <c r="AB167" s="383" t="str">
        <f>IFERROR(__xludf.DUMMYFUNCTION("""COMPUTED_VALUE"""),"")</f>
        <v/>
      </c>
      <c r="AC167" s="388" t="str">
        <f>IFERROR(__xludf.DUMMYFUNCTION("""COMPUTED_VALUE"""),"")</f>
        <v/>
      </c>
      <c r="AD167" s="382" t="str">
        <f>IFERROR(__xludf.DUMMYFUNCTION("""COMPUTED_VALUE"""),"")</f>
        <v/>
      </c>
      <c r="AE167" s="389" t="str">
        <f>IFERROR(__xludf.DUMMYFUNCTION("""COMPUTED_VALUE"""),"")</f>
        <v/>
      </c>
      <c r="AF167" s="390"/>
      <c r="AG167" s="391"/>
      <c r="AH167" s="359"/>
    </row>
    <row r="168">
      <c r="A168" s="360"/>
      <c r="B168" s="361"/>
      <c r="C168" s="362"/>
      <c r="D168" s="384" t="s">
        <v>2869</v>
      </c>
      <c r="E168" s="364"/>
      <c r="F168" s="365"/>
      <c r="G168" s="366"/>
      <c r="H168" s="367"/>
      <c r="I168" s="365"/>
      <c r="J168" s="368"/>
      <c r="K168" s="364"/>
      <c r="L168" s="365"/>
      <c r="M168" s="366"/>
      <c r="N168" s="367"/>
      <c r="O168" s="365"/>
      <c r="P168" s="368"/>
      <c r="Q168" s="364"/>
      <c r="R168" s="365"/>
      <c r="S168" s="366"/>
      <c r="T168" s="369"/>
      <c r="U168" s="370"/>
      <c r="V168" s="371"/>
      <c r="W168" s="372"/>
      <c r="X168" s="353"/>
      <c r="Y168" s="373"/>
      <c r="Z168" s="382" t="str">
        <f>IFERROR(__xludf.DUMMYFUNCTION("""COMPUTED_VALUE"""),"")</f>
        <v/>
      </c>
      <c r="AA168" s="375" t="str">
        <f>IFERROR(__xludf.DUMMYFUNCTION("""COMPUTED_VALUE"""),"")</f>
        <v/>
      </c>
      <c r="AB168" s="383" t="str">
        <f>IFERROR(__xludf.DUMMYFUNCTION("""COMPUTED_VALUE"""),"")</f>
        <v/>
      </c>
      <c r="AC168" s="388" t="str">
        <f>IFERROR(__xludf.DUMMYFUNCTION("""COMPUTED_VALUE"""),"")</f>
        <v/>
      </c>
      <c r="AD168" s="382" t="str">
        <f>IFERROR(__xludf.DUMMYFUNCTION("""COMPUTED_VALUE"""),"")</f>
        <v/>
      </c>
      <c r="AE168" s="389" t="str">
        <f>IFERROR(__xludf.DUMMYFUNCTION("""COMPUTED_VALUE"""),"")</f>
        <v/>
      </c>
      <c r="AF168" s="390"/>
      <c r="AG168" s="391"/>
      <c r="AH168" s="359"/>
    </row>
    <row r="169">
      <c r="A169" s="360"/>
      <c r="B169" s="361"/>
      <c r="C169" s="362"/>
      <c r="D169" s="384" t="s">
        <v>2869</v>
      </c>
      <c r="E169" s="364"/>
      <c r="F169" s="365"/>
      <c r="G169" s="366"/>
      <c r="H169" s="367"/>
      <c r="I169" s="365"/>
      <c r="J169" s="368"/>
      <c r="K169" s="364"/>
      <c r="L169" s="365"/>
      <c r="M169" s="366"/>
      <c r="N169" s="367"/>
      <c r="O169" s="365"/>
      <c r="P169" s="368"/>
      <c r="Q169" s="364"/>
      <c r="R169" s="365"/>
      <c r="S169" s="366"/>
      <c r="T169" s="369"/>
      <c r="U169" s="370"/>
      <c r="V169" s="371"/>
      <c r="W169" s="372"/>
      <c r="X169" s="353"/>
      <c r="Y169" s="381"/>
      <c r="Z169" s="382" t="str">
        <f>IFERROR(__xludf.DUMMYFUNCTION("""COMPUTED_VALUE"""),"")</f>
        <v/>
      </c>
      <c r="AA169" s="375" t="str">
        <f>IFERROR(__xludf.DUMMYFUNCTION("""COMPUTED_VALUE"""),"")</f>
        <v/>
      </c>
      <c r="AB169" s="383" t="str">
        <f>IFERROR(__xludf.DUMMYFUNCTION("""COMPUTED_VALUE"""),"")</f>
        <v/>
      </c>
      <c r="AC169" s="388" t="str">
        <f>IFERROR(__xludf.DUMMYFUNCTION("""COMPUTED_VALUE"""),"")</f>
        <v/>
      </c>
      <c r="AD169" s="382" t="str">
        <f>IFERROR(__xludf.DUMMYFUNCTION("""COMPUTED_VALUE"""),"")</f>
        <v/>
      </c>
      <c r="AE169" s="389" t="str">
        <f>IFERROR(__xludf.DUMMYFUNCTION("""COMPUTED_VALUE"""),"")</f>
        <v/>
      </c>
      <c r="AF169" s="390"/>
      <c r="AG169" s="391"/>
      <c r="AH169" s="359"/>
    </row>
    <row r="170">
      <c r="A170" s="360"/>
      <c r="B170" s="361"/>
      <c r="C170" s="362"/>
      <c r="D170" s="384" t="s">
        <v>2869</v>
      </c>
      <c r="E170" s="364"/>
      <c r="F170" s="365"/>
      <c r="G170" s="366"/>
      <c r="H170" s="367"/>
      <c r="I170" s="365"/>
      <c r="J170" s="368"/>
      <c r="K170" s="364"/>
      <c r="L170" s="365"/>
      <c r="M170" s="366"/>
      <c r="N170" s="367"/>
      <c r="O170" s="365"/>
      <c r="P170" s="368"/>
      <c r="Q170" s="364"/>
      <c r="R170" s="365"/>
      <c r="S170" s="366"/>
      <c r="T170" s="369"/>
      <c r="U170" s="370"/>
      <c r="V170" s="371"/>
      <c r="W170" s="380"/>
      <c r="X170" s="353"/>
      <c r="Y170" s="381"/>
      <c r="Z170" s="382" t="str">
        <f>IFERROR(__xludf.DUMMYFUNCTION("""COMPUTED_VALUE"""),"")</f>
        <v/>
      </c>
      <c r="AA170" s="375" t="str">
        <f>IFERROR(__xludf.DUMMYFUNCTION("""COMPUTED_VALUE"""),"")</f>
        <v/>
      </c>
      <c r="AB170" s="383" t="str">
        <f>IFERROR(__xludf.DUMMYFUNCTION("""COMPUTED_VALUE"""),"")</f>
        <v/>
      </c>
      <c r="AC170" s="388" t="str">
        <f>IFERROR(__xludf.DUMMYFUNCTION("""COMPUTED_VALUE"""),"")</f>
        <v/>
      </c>
      <c r="AD170" s="382" t="str">
        <f>IFERROR(__xludf.DUMMYFUNCTION("""COMPUTED_VALUE"""),"")</f>
        <v/>
      </c>
      <c r="AE170" s="389" t="str">
        <f>IFERROR(__xludf.DUMMYFUNCTION("""COMPUTED_VALUE"""),"")</f>
        <v/>
      </c>
      <c r="AF170" s="390"/>
      <c r="AG170" s="391"/>
      <c r="AH170" s="359"/>
    </row>
    <row r="171">
      <c r="A171" s="379"/>
      <c r="B171" s="361"/>
      <c r="C171" s="362"/>
      <c r="D171" s="384" t="s">
        <v>2869</v>
      </c>
      <c r="E171" s="364"/>
      <c r="F171" s="365"/>
      <c r="G171" s="366"/>
      <c r="H171" s="367"/>
      <c r="I171" s="365"/>
      <c r="J171" s="368"/>
      <c r="K171" s="364"/>
      <c r="L171" s="365"/>
      <c r="M171" s="366"/>
      <c r="N171" s="367"/>
      <c r="O171" s="365"/>
      <c r="P171" s="368"/>
      <c r="Q171" s="364"/>
      <c r="R171" s="365"/>
      <c r="S171" s="366"/>
      <c r="T171" s="369"/>
      <c r="U171" s="370"/>
      <c r="V171" s="371"/>
      <c r="W171" s="372"/>
      <c r="X171" s="353"/>
      <c r="Y171" s="373"/>
      <c r="Z171" s="382" t="str">
        <f>IFERROR(__xludf.DUMMYFUNCTION("""COMPUTED_VALUE"""),"")</f>
        <v/>
      </c>
      <c r="AA171" s="375" t="str">
        <f>IFERROR(__xludf.DUMMYFUNCTION("""COMPUTED_VALUE"""),"")</f>
        <v/>
      </c>
      <c r="AB171" s="383" t="str">
        <f>IFERROR(__xludf.DUMMYFUNCTION("""COMPUTED_VALUE"""),"")</f>
        <v/>
      </c>
      <c r="AC171" s="388" t="str">
        <f>IFERROR(__xludf.DUMMYFUNCTION("""COMPUTED_VALUE"""),"")</f>
        <v/>
      </c>
      <c r="AD171" s="382" t="str">
        <f>IFERROR(__xludf.DUMMYFUNCTION("""COMPUTED_VALUE"""),"")</f>
        <v/>
      </c>
      <c r="AE171" s="389" t="str">
        <f>IFERROR(__xludf.DUMMYFUNCTION("""COMPUTED_VALUE"""),"")</f>
        <v/>
      </c>
      <c r="AF171" s="390"/>
      <c r="AG171" s="391"/>
      <c r="AH171" s="359"/>
    </row>
    <row r="172">
      <c r="A172" s="360"/>
      <c r="B172" s="361"/>
      <c r="C172" s="362"/>
      <c r="D172" s="384" t="s">
        <v>2869</v>
      </c>
      <c r="E172" s="364"/>
      <c r="F172" s="365"/>
      <c r="G172" s="366"/>
      <c r="H172" s="367"/>
      <c r="I172" s="365"/>
      <c r="J172" s="368"/>
      <c r="K172" s="364"/>
      <c r="L172" s="365"/>
      <c r="M172" s="366"/>
      <c r="N172" s="367"/>
      <c r="O172" s="365"/>
      <c r="P172" s="368"/>
      <c r="Q172" s="364"/>
      <c r="R172" s="365"/>
      <c r="S172" s="366"/>
      <c r="T172" s="369"/>
      <c r="U172" s="370"/>
      <c r="V172" s="371"/>
      <c r="W172" s="380"/>
      <c r="X172" s="353"/>
      <c r="Y172" s="381"/>
      <c r="Z172" s="382" t="str">
        <f>IFERROR(__xludf.DUMMYFUNCTION("""COMPUTED_VALUE"""),"")</f>
        <v/>
      </c>
      <c r="AA172" s="375" t="str">
        <f>IFERROR(__xludf.DUMMYFUNCTION("""COMPUTED_VALUE"""),"")</f>
        <v/>
      </c>
      <c r="AB172" s="383" t="str">
        <f>IFERROR(__xludf.DUMMYFUNCTION("""COMPUTED_VALUE"""),"")</f>
        <v/>
      </c>
      <c r="AC172" s="388" t="str">
        <f>IFERROR(__xludf.DUMMYFUNCTION("""COMPUTED_VALUE"""),"")</f>
        <v/>
      </c>
      <c r="AD172" s="382" t="str">
        <f>IFERROR(__xludf.DUMMYFUNCTION("""COMPUTED_VALUE"""),"")</f>
        <v/>
      </c>
      <c r="AE172" s="389" t="str">
        <f>IFERROR(__xludf.DUMMYFUNCTION("""COMPUTED_VALUE"""),"")</f>
        <v/>
      </c>
      <c r="AF172" s="390"/>
      <c r="AG172" s="391"/>
      <c r="AH172" s="359"/>
    </row>
    <row r="173">
      <c r="A173" s="360"/>
      <c r="B173" s="361"/>
      <c r="C173" s="362"/>
      <c r="D173" s="384" t="s">
        <v>2869</v>
      </c>
      <c r="E173" s="364"/>
      <c r="F173" s="365"/>
      <c r="G173" s="366"/>
      <c r="H173" s="367"/>
      <c r="I173" s="365"/>
      <c r="J173" s="368"/>
      <c r="K173" s="364"/>
      <c r="L173" s="365"/>
      <c r="M173" s="366"/>
      <c r="N173" s="367"/>
      <c r="O173" s="365"/>
      <c r="P173" s="368"/>
      <c r="Q173" s="364"/>
      <c r="R173" s="365"/>
      <c r="S173" s="366"/>
      <c r="T173" s="369"/>
      <c r="U173" s="370"/>
      <c r="V173" s="371"/>
      <c r="W173" s="372"/>
      <c r="X173" s="353"/>
      <c r="Y173" s="381"/>
      <c r="Z173" s="382" t="str">
        <f>IFERROR(__xludf.DUMMYFUNCTION("""COMPUTED_VALUE"""),"")</f>
        <v/>
      </c>
      <c r="AA173" s="375" t="str">
        <f>IFERROR(__xludf.DUMMYFUNCTION("""COMPUTED_VALUE"""),"")</f>
        <v/>
      </c>
      <c r="AB173" s="383" t="str">
        <f>IFERROR(__xludf.DUMMYFUNCTION("""COMPUTED_VALUE"""),"")</f>
        <v/>
      </c>
      <c r="AC173" s="388" t="str">
        <f>IFERROR(__xludf.DUMMYFUNCTION("""COMPUTED_VALUE"""),"")</f>
        <v/>
      </c>
      <c r="AD173" s="382" t="str">
        <f>IFERROR(__xludf.DUMMYFUNCTION("""COMPUTED_VALUE"""),"")</f>
        <v/>
      </c>
      <c r="AE173" s="389" t="str">
        <f>IFERROR(__xludf.DUMMYFUNCTION("""COMPUTED_VALUE"""),"")</f>
        <v/>
      </c>
      <c r="AF173" s="390"/>
      <c r="AG173" s="391"/>
      <c r="AH173" s="359"/>
    </row>
    <row r="174">
      <c r="A174" s="360"/>
      <c r="B174" s="361"/>
      <c r="C174" s="362"/>
      <c r="D174" s="384" t="s">
        <v>2869</v>
      </c>
      <c r="E174" s="364"/>
      <c r="F174" s="365"/>
      <c r="G174" s="366"/>
      <c r="H174" s="367"/>
      <c r="I174" s="365"/>
      <c r="J174" s="368"/>
      <c r="K174" s="364"/>
      <c r="L174" s="365"/>
      <c r="M174" s="366"/>
      <c r="N174" s="367"/>
      <c r="O174" s="365"/>
      <c r="P174" s="368"/>
      <c r="Q174" s="364"/>
      <c r="R174" s="365"/>
      <c r="S174" s="366"/>
      <c r="T174" s="369"/>
      <c r="U174" s="370"/>
      <c r="V174" s="371"/>
      <c r="W174" s="380"/>
      <c r="X174" s="353"/>
      <c r="Y174" s="381"/>
      <c r="Z174" s="382" t="str">
        <f>IFERROR(__xludf.DUMMYFUNCTION("""COMPUTED_VALUE"""),"")</f>
        <v/>
      </c>
      <c r="AA174" s="375" t="str">
        <f>IFERROR(__xludf.DUMMYFUNCTION("""COMPUTED_VALUE"""),"")</f>
        <v/>
      </c>
      <c r="AB174" s="383" t="str">
        <f>IFERROR(__xludf.DUMMYFUNCTION("""COMPUTED_VALUE"""),"")</f>
        <v/>
      </c>
      <c r="AC174" s="388" t="str">
        <f>IFERROR(__xludf.DUMMYFUNCTION("""COMPUTED_VALUE"""),"")</f>
        <v/>
      </c>
      <c r="AD174" s="382" t="str">
        <f>IFERROR(__xludf.DUMMYFUNCTION("""COMPUTED_VALUE"""),"")</f>
        <v/>
      </c>
      <c r="AE174" s="389" t="str">
        <f>IFERROR(__xludf.DUMMYFUNCTION("""COMPUTED_VALUE"""),"")</f>
        <v/>
      </c>
      <c r="AF174" s="390"/>
      <c r="AG174" s="391"/>
      <c r="AH174" s="359"/>
    </row>
    <row r="175">
      <c r="A175" s="360"/>
      <c r="B175" s="361"/>
      <c r="C175" s="362"/>
      <c r="D175" s="384" t="s">
        <v>2869</v>
      </c>
      <c r="E175" s="364"/>
      <c r="F175" s="365"/>
      <c r="G175" s="366"/>
      <c r="H175" s="367"/>
      <c r="I175" s="365"/>
      <c r="J175" s="368"/>
      <c r="K175" s="364"/>
      <c r="L175" s="365"/>
      <c r="M175" s="366"/>
      <c r="N175" s="367"/>
      <c r="O175" s="365"/>
      <c r="P175" s="368"/>
      <c r="Q175" s="364"/>
      <c r="R175" s="365"/>
      <c r="S175" s="366"/>
      <c r="T175" s="369"/>
      <c r="U175" s="370"/>
      <c r="V175" s="371"/>
      <c r="W175" s="392"/>
      <c r="X175" s="353"/>
      <c r="Y175" s="381"/>
      <c r="Z175" s="382" t="str">
        <f>IFERROR(__xludf.DUMMYFUNCTION("""COMPUTED_VALUE"""),"")</f>
        <v/>
      </c>
      <c r="AA175" s="375" t="str">
        <f>IFERROR(__xludf.DUMMYFUNCTION("""COMPUTED_VALUE"""),"")</f>
        <v/>
      </c>
      <c r="AB175" s="383" t="str">
        <f>IFERROR(__xludf.DUMMYFUNCTION("""COMPUTED_VALUE"""),"")</f>
        <v/>
      </c>
      <c r="AC175" s="388" t="str">
        <f>IFERROR(__xludf.DUMMYFUNCTION("""COMPUTED_VALUE"""),"")</f>
        <v/>
      </c>
      <c r="AD175" s="382" t="str">
        <f>IFERROR(__xludf.DUMMYFUNCTION("""COMPUTED_VALUE"""),"")</f>
        <v/>
      </c>
      <c r="AE175" s="389" t="str">
        <f>IFERROR(__xludf.DUMMYFUNCTION("""COMPUTED_VALUE"""),"")</f>
        <v/>
      </c>
      <c r="AF175" s="390"/>
      <c r="AG175" s="391"/>
      <c r="AH175" s="359"/>
    </row>
    <row r="176">
      <c r="A176" s="360"/>
      <c r="B176" s="361"/>
      <c r="C176" s="362"/>
      <c r="D176" s="384" t="s">
        <v>2869</v>
      </c>
      <c r="E176" s="364"/>
      <c r="F176" s="365"/>
      <c r="G176" s="366"/>
      <c r="H176" s="367"/>
      <c r="I176" s="365"/>
      <c r="J176" s="368"/>
      <c r="K176" s="364"/>
      <c r="L176" s="365"/>
      <c r="M176" s="366"/>
      <c r="N176" s="367"/>
      <c r="O176" s="365"/>
      <c r="P176" s="368"/>
      <c r="Q176" s="364"/>
      <c r="R176" s="365"/>
      <c r="S176" s="366"/>
      <c r="T176" s="369"/>
      <c r="U176" s="370"/>
      <c r="V176" s="371"/>
      <c r="W176" s="380"/>
      <c r="X176" s="353"/>
      <c r="Y176" s="381"/>
      <c r="Z176" s="382" t="str">
        <f>IFERROR(__xludf.DUMMYFUNCTION("""COMPUTED_VALUE"""),"")</f>
        <v/>
      </c>
      <c r="AA176" s="375" t="str">
        <f>IFERROR(__xludf.DUMMYFUNCTION("""COMPUTED_VALUE"""),"")</f>
        <v/>
      </c>
      <c r="AB176" s="383" t="str">
        <f>IFERROR(__xludf.DUMMYFUNCTION("""COMPUTED_VALUE"""),"")</f>
        <v/>
      </c>
      <c r="AC176" s="388" t="str">
        <f>IFERROR(__xludf.DUMMYFUNCTION("""COMPUTED_VALUE"""),"")</f>
        <v/>
      </c>
      <c r="AD176" s="382" t="str">
        <f>IFERROR(__xludf.DUMMYFUNCTION("""COMPUTED_VALUE"""),"")</f>
        <v/>
      </c>
      <c r="AE176" s="389" t="str">
        <f>IFERROR(__xludf.DUMMYFUNCTION("""COMPUTED_VALUE"""),"")</f>
        <v/>
      </c>
      <c r="AF176" s="390"/>
      <c r="AG176" s="391"/>
      <c r="AH176" s="359"/>
    </row>
    <row r="177">
      <c r="A177" s="360"/>
      <c r="B177" s="361"/>
      <c r="C177" s="362"/>
      <c r="D177" s="384" t="s">
        <v>2869</v>
      </c>
      <c r="E177" s="364"/>
      <c r="F177" s="365"/>
      <c r="G177" s="366"/>
      <c r="H177" s="367"/>
      <c r="I177" s="365"/>
      <c r="J177" s="368"/>
      <c r="K177" s="364"/>
      <c r="L177" s="365"/>
      <c r="M177" s="366"/>
      <c r="N177" s="367"/>
      <c r="O177" s="365"/>
      <c r="P177" s="368"/>
      <c r="Q177" s="364"/>
      <c r="R177" s="365"/>
      <c r="S177" s="366"/>
      <c r="T177" s="369"/>
      <c r="U177" s="370"/>
      <c r="V177" s="371"/>
      <c r="W177" s="372"/>
      <c r="X177" s="353"/>
      <c r="Y177" s="381"/>
      <c r="Z177" s="382" t="str">
        <f>IFERROR(__xludf.DUMMYFUNCTION("""COMPUTED_VALUE"""),"")</f>
        <v/>
      </c>
      <c r="AA177" s="375" t="str">
        <f>IFERROR(__xludf.DUMMYFUNCTION("""COMPUTED_VALUE"""),"")</f>
        <v/>
      </c>
      <c r="AB177" s="383" t="str">
        <f>IFERROR(__xludf.DUMMYFUNCTION("""COMPUTED_VALUE"""),"")</f>
        <v/>
      </c>
      <c r="AC177" s="388" t="str">
        <f>IFERROR(__xludf.DUMMYFUNCTION("""COMPUTED_VALUE"""),"")</f>
        <v/>
      </c>
      <c r="AD177" s="382" t="str">
        <f>IFERROR(__xludf.DUMMYFUNCTION("""COMPUTED_VALUE"""),"")</f>
        <v/>
      </c>
      <c r="AE177" s="389" t="str">
        <f>IFERROR(__xludf.DUMMYFUNCTION("""COMPUTED_VALUE"""),"")</f>
        <v/>
      </c>
      <c r="AF177" s="390"/>
      <c r="AG177" s="391"/>
      <c r="AH177" s="359"/>
    </row>
    <row r="178">
      <c r="A178" s="360"/>
      <c r="B178" s="361"/>
      <c r="C178" s="362"/>
      <c r="D178" s="384" t="s">
        <v>2869</v>
      </c>
      <c r="E178" s="364"/>
      <c r="F178" s="365"/>
      <c r="G178" s="366"/>
      <c r="H178" s="367"/>
      <c r="I178" s="365"/>
      <c r="J178" s="368"/>
      <c r="K178" s="364"/>
      <c r="L178" s="365"/>
      <c r="M178" s="366"/>
      <c r="N178" s="367"/>
      <c r="O178" s="365"/>
      <c r="P178" s="368"/>
      <c r="Q178" s="364"/>
      <c r="R178" s="365"/>
      <c r="S178" s="366"/>
      <c r="T178" s="369"/>
      <c r="U178" s="370"/>
      <c r="V178" s="371"/>
      <c r="W178" s="380"/>
      <c r="X178" s="353"/>
      <c r="Y178" s="381"/>
      <c r="Z178" s="382" t="str">
        <f>IFERROR(__xludf.DUMMYFUNCTION("""COMPUTED_VALUE"""),"")</f>
        <v/>
      </c>
      <c r="AA178" s="375" t="str">
        <f>IFERROR(__xludf.DUMMYFUNCTION("""COMPUTED_VALUE"""),"")</f>
        <v/>
      </c>
      <c r="AB178" s="383" t="str">
        <f>IFERROR(__xludf.DUMMYFUNCTION("""COMPUTED_VALUE"""),"")</f>
        <v/>
      </c>
      <c r="AC178" s="388" t="str">
        <f>IFERROR(__xludf.DUMMYFUNCTION("""COMPUTED_VALUE"""),"")</f>
        <v/>
      </c>
      <c r="AD178" s="382" t="str">
        <f>IFERROR(__xludf.DUMMYFUNCTION("""COMPUTED_VALUE"""),"")</f>
        <v/>
      </c>
      <c r="AE178" s="389" t="str">
        <f>IFERROR(__xludf.DUMMYFUNCTION("""COMPUTED_VALUE"""),"")</f>
        <v/>
      </c>
      <c r="AF178" s="390"/>
      <c r="AG178" s="391"/>
      <c r="AH178" s="359"/>
    </row>
    <row r="179">
      <c r="A179" s="360"/>
      <c r="B179" s="361"/>
      <c r="C179" s="362"/>
      <c r="D179" s="384" t="s">
        <v>2869</v>
      </c>
      <c r="E179" s="364"/>
      <c r="F179" s="365"/>
      <c r="G179" s="366"/>
      <c r="H179" s="367"/>
      <c r="I179" s="365"/>
      <c r="J179" s="368"/>
      <c r="K179" s="364"/>
      <c r="L179" s="365"/>
      <c r="M179" s="366"/>
      <c r="N179" s="367"/>
      <c r="O179" s="365"/>
      <c r="P179" s="368"/>
      <c r="Q179" s="364"/>
      <c r="R179" s="365"/>
      <c r="S179" s="366"/>
      <c r="T179" s="369"/>
      <c r="U179" s="370"/>
      <c r="V179" s="371"/>
      <c r="W179" s="372"/>
      <c r="X179" s="353"/>
      <c r="Y179" s="381"/>
      <c r="Z179" s="382" t="str">
        <f>IFERROR(__xludf.DUMMYFUNCTION("""COMPUTED_VALUE"""),"")</f>
        <v/>
      </c>
      <c r="AA179" s="375" t="str">
        <f>IFERROR(__xludf.DUMMYFUNCTION("""COMPUTED_VALUE"""),"")</f>
        <v/>
      </c>
      <c r="AB179" s="383" t="str">
        <f>IFERROR(__xludf.DUMMYFUNCTION("""COMPUTED_VALUE"""),"")</f>
        <v/>
      </c>
      <c r="AC179" s="388" t="str">
        <f>IFERROR(__xludf.DUMMYFUNCTION("""COMPUTED_VALUE"""),"")</f>
        <v/>
      </c>
      <c r="AD179" s="382" t="str">
        <f>IFERROR(__xludf.DUMMYFUNCTION("""COMPUTED_VALUE"""),"")</f>
        <v/>
      </c>
      <c r="AE179" s="389" t="str">
        <f>IFERROR(__xludf.DUMMYFUNCTION("""COMPUTED_VALUE"""),"")</f>
        <v/>
      </c>
      <c r="AF179" s="390"/>
      <c r="AG179" s="391"/>
      <c r="AH179" s="359"/>
    </row>
    <row r="180">
      <c r="A180" s="360"/>
      <c r="B180" s="361"/>
      <c r="C180" s="362"/>
      <c r="D180" s="384" t="s">
        <v>2869</v>
      </c>
      <c r="E180" s="364"/>
      <c r="F180" s="365"/>
      <c r="G180" s="366"/>
      <c r="H180" s="367"/>
      <c r="I180" s="365"/>
      <c r="J180" s="368"/>
      <c r="K180" s="364"/>
      <c r="L180" s="365"/>
      <c r="M180" s="366"/>
      <c r="N180" s="367"/>
      <c r="O180" s="365"/>
      <c r="P180" s="368"/>
      <c r="Q180" s="364"/>
      <c r="R180" s="365"/>
      <c r="S180" s="366"/>
      <c r="T180" s="369"/>
      <c r="U180" s="370"/>
      <c r="V180" s="371"/>
      <c r="W180" s="380"/>
      <c r="X180" s="353"/>
      <c r="Y180" s="381"/>
      <c r="Z180" s="382" t="str">
        <f>IFERROR(__xludf.DUMMYFUNCTION("""COMPUTED_VALUE"""),"")</f>
        <v/>
      </c>
      <c r="AA180" s="375" t="str">
        <f>IFERROR(__xludf.DUMMYFUNCTION("""COMPUTED_VALUE"""),"")</f>
        <v/>
      </c>
      <c r="AB180" s="383" t="str">
        <f>IFERROR(__xludf.DUMMYFUNCTION("""COMPUTED_VALUE"""),"")</f>
        <v/>
      </c>
      <c r="AC180" s="388" t="str">
        <f>IFERROR(__xludf.DUMMYFUNCTION("""COMPUTED_VALUE"""),"")</f>
        <v/>
      </c>
      <c r="AD180" s="382" t="str">
        <f>IFERROR(__xludf.DUMMYFUNCTION("""COMPUTED_VALUE"""),"")</f>
        <v/>
      </c>
      <c r="AE180" s="389" t="str">
        <f>IFERROR(__xludf.DUMMYFUNCTION("""COMPUTED_VALUE"""),"")</f>
        <v/>
      </c>
      <c r="AF180" s="390"/>
      <c r="AG180" s="391"/>
      <c r="AH180" s="359"/>
    </row>
    <row r="181">
      <c r="A181" s="360"/>
      <c r="B181" s="361"/>
      <c r="C181" s="362"/>
      <c r="D181" s="384" t="s">
        <v>2869</v>
      </c>
      <c r="E181" s="364"/>
      <c r="F181" s="365"/>
      <c r="G181" s="366"/>
      <c r="H181" s="367"/>
      <c r="I181" s="365"/>
      <c r="J181" s="368"/>
      <c r="K181" s="364"/>
      <c r="L181" s="365"/>
      <c r="M181" s="366"/>
      <c r="N181" s="367"/>
      <c r="O181" s="365"/>
      <c r="P181" s="368"/>
      <c r="Q181" s="364"/>
      <c r="R181" s="365"/>
      <c r="S181" s="366"/>
      <c r="T181" s="369"/>
      <c r="U181" s="370"/>
      <c r="V181" s="371"/>
      <c r="W181" s="380"/>
      <c r="X181" s="353"/>
      <c r="Y181" s="381"/>
      <c r="Z181" s="382" t="str">
        <f>IFERROR(__xludf.DUMMYFUNCTION("""COMPUTED_VALUE"""),"")</f>
        <v/>
      </c>
      <c r="AA181" s="375" t="str">
        <f>IFERROR(__xludf.DUMMYFUNCTION("""COMPUTED_VALUE"""),"")</f>
        <v/>
      </c>
      <c r="AB181" s="383" t="str">
        <f>IFERROR(__xludf.DUMMYFUNCTION("""COMPUTED_VALUE"""),"")</f>
        <v/>
      </c>
      <c r="AC181" s="388" t="str">
        <f>IFERROR(__xludf.DUMMYFUNCTION("""COMPUTED_VALUE"""),"")</f>
        <v/>
      </c>
      <c r="AD181" s="382" t="str">
        <f>IFERROR(__xludf.DUMMYFUNCTION("""COMPUTED_VALUE"""),"")</f>
        <v/>
      </c>
      <c r="AE181" s="389" t="str">
        <f>IFERROR(__xludf.DUMMYFUNCTION("""COMPUTED_VALUE"""),"")</f>
        <v/>
      </c>
      <c r="AF181" s="390"/>
      <c r="AG181" s="391"/>
      <c r="AH181" s="393"/>
    </row>
    <row r="182">
      <c r="A182" s="360"/>
      <c r="B182" s="361"/>
      <c r="C182" s="362"/>
      <c r="D182" s="384" t="s">
        <v>2869</v>
      </c>
      <c r="E182" s="364"/>
      <c r="F182" s="365"/>
      <c r="G182" s="366"/>
      <c r="H182" s="367"/>
      <c r="I182" s="365"/>
      <c r="J182" s="368"/>
      <c r="K182" s="364"/>
      <c r="L182" s="365"/>
      <c r="M182" s="366"/>
      <c r="N182" s="367"/>
      <c r="O182" s="365"/>
      <c r="P182" s="368"/>
      <c r="Q182" s="364"/>
      <c r="R182" s="365"/>
      <c r="S182" s="366"/>
      <c r="T182" s="369"/>
      <c r="U182" s="370"/>
      <c r="V182" s="371"/>
      <c r="W182" s="372"/>
      <c r="X182" s="353"/>
      <c r="Y182" s="381"/>
      <c r="Z182" s="382" t="str">
        <f>IFERROR(__xludf.DUMMYFUNCTION("""COMPUTED_VALUE"""),"")</f>
        <v/>
      </c>
      <c r="AA182" s="375" t="str">
        <f>IFERROR(__xludf.DUMMYFUNCTION("""COMPUTED_VALUE"""),"")</f>
        <v/>
      </c>
      <c r="AB182" s="383" t="str">
        <f>IFERROR(__xludf.DUMMYFUNCTION("""COMPUTED_VALUE"""),"")</f>
        <v/>
      </c>
      <c r="AC182" s="388" t="str">
        <f>IFERROR(__xludf.DUMMYFUNCTION("""COMPUTED_VALUE"""),"")</f>
        <v/>
      </c>
      <c r="AD182" s="382" t="str">
        <f>IFERROR(__xludf.DUMMYFUNCTION("""COMPUTED_VALUE"""),"")</f>
        <v/>
      </c>
      <c r="AE182" s="389" t="str">
        <f>IFERROR(__xludf.DUMMYFUNCTION("""COMPUTED_VALUE"""),"")</f>
        <v/>
      </c>
      <c r="AF182" s="390"/>
      <c r="AG182" s="391"/>
      <c r="AH182" s="393"/>
    </row>
    <row r="183">
      <c r="A183" s="360"/>
      <c r="B183" s="361"/>
      <c r="C183" s="362"/>
      <c r="D183" s="384" t="s">
        <v>2869</v>
      </c>
      <c r="E183" s="364"/>
      <c r="F183" s="365"/>
      <c r="G183" s="366"/>
      <c r="H183" s="367"/>
      <c r="I183" s="365"/>
      <c r="J183" s="368"/>
      <c r="K183" s="364"/>
      <c r="L183" s="365"/>
      <c r="M183" s="366"/>
      <c r="N183" s="367"/>
      <c r="O183" s="365"/>
      <c r="P183" s="368"/>
      <c r="Q183" s="364"/>
      <c r="R183" s="365"/>
      <c r="S183" s="366"/>
      <c r="T183" s="369"/>
      <c r="U183" s="370"/>
      <c r="V183" s="371"/>
      <c r="W183" s="380"/>
      <c r="X183" s="353"/>
      <c r="Y183" s="381"/>
      <c r="Z183" s="382" t="str">
        <f>IFERROR(__xludf.DUMMYFUNCTION("""COMPUTED_VALUE"""),"")</f>
        <v/>
      </c>
      <c r="AA183" s="375" t="str">
        <f>IFERROR(__xludf.DUMMYFUNCTION("""COMPUTED_VALUE"""),"")</f>
        <v/>
      </c>
      <c r="AB183" s="383" t="str">
        <f>IFERROR(__xludf.DUMMYFUNCTION("""COMPUTED_VALUE"""),"")</f>
        <v/>
      </c>
      <c r="AC183" s="388" t="str">
        <f>IFERROR(__xludf.DUMMYFUNCTION("""COMPUTED_VALUE"""),"")</f>
        <v/>
      </c>
      <c r="AD183" s="382" t="str">
        <f>IFERROR(__xludf.DUMMYFUNCTION("""COMPUTED_VALUE"""),"")</f>
        <v/>
      </c>
      <c r="AE183" s="389" t="str">
        <f>IFERROR(__xludf.DUMMYFUNCTION("""COMPUTED_VALUE"""),"")</f>
        <v/>
      </c>
      <c r="AF183" s="390"/>
      <c r="AG183" s="391"/>
      <c r="AH183" s="393"/>
    </row>
    <row r="184">
      <c r="A184" s="360"/>
      <c r="B184" s="361"/>
      <c r="C184" s="362"/>
      <c r="D184" s="384" t="s">
        <v>2869</v>
      </c>
      <c r="E184" s="364"/>
      <c r="F184" s="365"/>
      <c r="G184" s="366"/>
      <c r="H184" s="367"/>
      <c r="I184" s="365"/>
      <c r="J184" s="368"/>
      <c r="K184" s="364"/>
      <c r="L184" s="365"/>
      <c r="M184" s="366"/>
      <c r="N184" s="367"/>
      <c r="O184" s="365"/>
      <c r="P184" s="368"/>
      <c r="Q184" s="364"/>
      <c r="R184" s="365"/>
      <c r="S184" s="366"/>
      <c r="T184" s="369"/>
      <c r="U184" s="370"/>
      <c r="V184" s="371"/>
      <c r="W184" s="372"/>
      <c r="X184" s="353"/>
      <c r="Y184" s="381"/>
      <c r="Z184" s="382" t="str">
        <f>IFERROR(__xludf.DUMMYFUNCTION("""COMPUTED_VALUE"""),"")</f>
        <v/>
      </c>
      <c r="AA184" s="375" t="str">
        <f>IFERROR(__xludf.DUMMYFUNCTION("""COMPUTED_VALUE"""),"")</f>
        <v/>
      </c>
      <c r="AB184" s="383" t="str">
        <f>IFERROR(__xludf.DUMMYFUNCTION("""COMPUTED_VALUE"""),"")</f>
        <v/>
      </c>
      <c r="AC184" s="388" t="str">
        <f>IFERROR(__xludf.DUMMYFUNCTION("""COMPUTED_VALUE"""),"")</f>
        <v/>
      </c>
      <c r="AD184" s="382" t="str">
        <f>IFERROR(__xludf.DUMMYFUNCTION("""COMPUTED_VALUE"""),"")</f>
        <v/>
      </c>
      <c r="AE184" s="389" t="str">
        <f>IFERROR(__xludf.DUMMYFUNCTION("""COMPUTED_VALUE"""),"")</f>
        <v/>
      </c>
      <c r="AF184" s="390"/>
      <c r="AG184" s="391"/>
      <c r="AH184" s="393"/>
    </row>
    <row r="185">
      <c r="A185" s="360"/>
      <c r="B185" s="361"/>
      <c r="C185" s="362"/>
      <c r="D185" s="384" t="s">
        <v>2869</v>
      </c>
      <c r="E185" s="364"/>
      <c r="F185" s="365"/>
      <c r="G185" s="366"/>
      <c r="H185" s="367"/>
      <c r="I185" s="365"/>
      <c r="J185" s="368"/>
      <c r="K185" s="364"/>
      <c r="L185" s="365"/>
      <c r="M185" s="366"/>
      <c r="N185" s="367"/>
      <c r="O185" s="365"/>
      <c r="P185" s="368"/>
      <c r="Q185" s="364"/>
      <c r="R185" s="365"/>
      <c r="S185" s="366"/>
      <c r="T185" s="369"/>
      <c r="U185" s="370"/>
      <c r="V185" s="371"/>
      <c r="W185" s="380"/>
      <c r="X185" s="353"/>
      <c r="Y185" s="381"/>
      <c r="Z185" s="382" t="str">
        <f>IFERROR(__xludf.DUMMYFUNCTION("""COMPUTED_VALUE"""),"")</f>
        <v/>
      </c>
      <c r="AA185" s="375" t="str">
        <f>IFERROR(__xludf.DUMMYFUNCTION("""COMPUTED_VALUE"""),"")</f>
        <v/>
      </c>
      <c r="AB185" s="383" t="str">
        <f>IFERROR(__xludf.DUMMYFUNCTION("""COMPUTED_VALUE"""),"")</f>
        <v/>
      </c>
      <c r="AC185" s="388" t="str">
        <f>IFERROR(__xludf.DUMMYFUNCTION("""COMPUTED_VALUE"""),"")</f>
        <v/>
      </c>
      <c r="AD185" s="382" t="str">
        <f>IFERROR(__xludf.DUMMYFUNCTION("""COMPUTED_VALUE"""),"")</f>
        <v/>
      </c>
      <c r="AE185" s="389" t="str">
        <f>IFERROR(__xludf.DUMMYFUNCTION("""COMPUTED_VALUE"""),"")</f>
        <v/>
      </c>
      <c r="AF185" s="390"/>
      <c r="AG185" s="391"/>
      <c r="AH185" s="393"/>
    </row>
    <row r="186">
      <c r="A186" s="360"/>
      <c r="B186" s="361"/>
      <c r="C186" s="362"/>
      <c r="D186" s="384" t="s">
        <v>2869</v>
      </c>
      <c r="E186" s="364"/>
      <c r="F186" s="365"/>
      <c r="G186" s="366"/>
      <c r="H186" s="367"/>
      <c r="I186" s="365"/>
      <c r="J186" s="368"/>
      <c r="K186" s="364"/>
      <c r="L186" s="365"/>
      <c r="M186" s="366"/>
      <c r="N186" s="367"/>
      <c r="O186" s="365"/>
      <c r="P186" s="368"/>
      <c r="Q186" s="364"/>
      <c r="R186" s="365"/>
      <c r="S186" s="366"/>
      <c r="T186" s="369"/>
      <c r="U186" s="370"/>
      <c r="V186" s="371"/>
      <c r="W186" s="380"/>
      <c r="X186" s="353"/>
      <c r="Y186" s="373"/>
      <c r="Z186" s="382" t="str">
        <f>IFERROR(__xludf.DUMMYFUNCTION("""COMPUTED_VALUE"""),"")</f>
        <v/>
      </c>
      <c r="AA186" s="375" t="str">
        <f>IFERROR(__xludf.DUMMYFUNCTION("""COMPUTED_VALUE"""),"")</f>
        <v/>
      </c>
      <c r="AB186" s="383" t="str">
        <f>IFERROR(__xludf.DUMMYFUNCTION("""COMPUTED_VALUE"""),"")</f>
        <v/>
      </c>
      <c r="AC186" s="388" t="str">
        <f>IFERROR(__xludf.DUMMYFUNCTION("""COMPUTED_VALUE"""),"")</f>
        <v/>
      </c>
      <c r="AD186" s="382" t="str">
        <f>IFERROR(__xludf.DUMMYFUNCTION("""COMPUTED_VALUE"""),"")</f>
        <v/>
      </c>
      <c r="AE186" s="389" t="str">
        <f>IFERROR(__xludf.DUMMYFUNCTION("""COMPUTED_VALUE"""),"")</f>
        <v/>
      </c>
      <c r="AF186" s="390"/>
      <c r="AG186" s="391"/>
      <c r="AH186" s="359"/>
    </row>
    <row r="187">
      <c r="A187" s="360"/>
      <c r="B187" s="361"/>
      <c r="C187" s="362"/>
      <c r="D187" s="384" t="s">
        <v>2869</v>
      </c>
      <c r="E187" s="364"/>
      <c r="F187" s="365"/>
      <c r="G187" s="366"/>
      <c r="H187" s="367"/>
      <c r="I187" s="365"/>
      <c r="J187" s="368"/>
      <c r="K187" s="364"/>
      <c r="L187" s="365"/>
      <c r="M187" s="366"/>
      <c r="N187" s="367"/>
      <c r="O187" s="365"/>
      <c r="P187" s="368"/>
      <c r="Q187" s="364"/>
      <c r="R187" s="365"/>
      <c r="S187" s="366"/>
      <c r="T187" s="369"/>
      <c r="U187" s="370"/>
      <c r="V187" s="371"/>
      <c r="W187" s="380"/>
      <c r="X187" s="353"/>
      <c r="Y187" s="381"/>
      <c r="Z187" s="382" t="str">
        <f>IFERROR(__xludf.DUMMYFUNCTION("""COMPUTED_VALUE"""),"")</f>
        <v/>
      </c>
      <c r="AA187" s="375" t="str">
        <f>IFERROR(__xludf.DUMMYFUNCTION("""COMPUTED_VALUE"""),"")</f>
        <v/>
      </c>
      <c r="AB187" s="383" t="str">
        <f>IFERROR(__xludf.DUMMYFUNCTION("""COMPUTED_VALUE"""),"")</f>
        <v/>
      </c>
      <c r="AC187" s="388" t="str">
        <f>IFERROR(__xludf.DUMMYFUNCTION("""COMPUTED_VALUE"""),"")</f>
        <v/>
      </c>
      <c r="AD187" s="382" t="str">
        <f>IFERROR(__xludf.DUMMYFUNCTION("""COMPUTED_VALUE"""),"")</f>
        <v/>
      </c>
      <c r="AE187" s="389" t="str">
        <f>IFERROR(__xludf.DUMMYFUNCTION("""COMPUTED_VALUE"""),"")</f>
        <v/>
      </c>
      <c r="AF187" s="390"/>
      <c r="AG187" s="391"/>
      <c r="AH187" s="359"/>
    </row>
    <row r="188">
      <c r="A188" s="360"/>
      <c r="B188" s="361"/>
      <c r="C188" s="362"/>
      <c r="D188" s="384" t="s">
        <v>2869</v>
      </c>
      <c r="E188" s="364"/>
      <c r="F188" s="365"/>
      <c r="G188" s="366"/>
      <c r="H188" s="367"/>
      <c r="I188" s="365"/>
      <c r="J188" s="368"/>
      <c r="K188" s="364"/>
      <c r="L188" s="365"/>
      <c r="M188" s="366"/>
      <c r="N188" s="367"/>
      <c r="O188" s="365"/>
      <c r="P188" s="368"/>
      <c r="Q188" s="364"/>
      <c r="R188" s="365"/>
      <c r="S188" s="366"/>
      <c r="T188" s="369"/>
      <c r="U188" s="370"/>
      <c r="V188" s="371"/>
      <c r="W188" s="380"/>
      <c r="X188" s="353"/>
      <c r="Y188" s="381"/>
      <c r="Z188" s="382" t="str">
        <f>IFERROR(__xludf.DUMMYFUNCTION("""COMPUTED_VALUE"""),"")</f>
        <v/>
      </c>
      <c r="AA188" s="375" t="str">
        <f>IFERROR(__xludf.DUMMYFUNCTION("""COMPUTED_VALUE"""),"")</f>
        <v/>
      </c>
      <c r="AB188" s="383" t="str">
        <f>IFERROR(__xludf.DUMMYFUNCTION("""COMPUTED_VALUE"""),"")</f>
        <v/>
      </c>
      <c r="AC188" s="388" t="str">
        <f>IFERROR(__xludf.DUMMYFUNCTION("""COMPUTED_VALUE"""),"")</f>
        <v/>
      </c>
      <c r="AD188" s="382" t="str">
        <f>IFERROR(__xludf.DUMMYFUNCTION("""COMPUTED_VALUE"""),"")</f>
        <v/>
      </c>
      <c r="AE188" s="389" t="str">
        <f>IFERROR(__xludf.DUMMYFUNCTION("""COMPUTED_VALUE"""),"")</f>
        <v/>
      </c>
      <c r="AF188" s="390"/>
      <c r="AG188" s="391"/>
      <c r="AH188" s="393"/>
    </row>
    <row r="189">
      <c r="A189" s="360"/>
      <c r="B189" s="361"/>
      <c r="C189" s="362"/>
      <c r="D189" s="384" t="s">
        <v>2869</v>
      </c>
      <c r="E189" s="364"/>
      <c r="F189" s="365"/>
      <c r="G189" s="366"/>
      <c r="H189" s="367"/>
      <c r="I189" s="365"/>
      <c r="J189" s="368"/>
      <c r="K189" s="364"/>
      <c r="L189" s="365"/>
      <c r="M189" s="366"/>
      <c r="N189" s="367"/>
      <c r="O189" s="365"/>
      <c r="P189" s="368"/>
      <c r="Q189" s="364"/>
      <c r="R189" s="365"/>
      <c r="S189" s="366"/>
      <c r="T189" s="369"/>
      <c r="U189" s="370"/>
      <c r="V189" s="371"/>
      <c r="W189" s="380"/>
      <c r="X189" s="353"/>
      <c r="Y189" s="381"/>
      <c r="Z189" s="382" t="str">
        <f>IFERROR(__xludf.DUMMYFUNCTION("""COMPUTED_VALUE"""),"")</f>
        <v/>
      </c>
      <c r="AA189" s="375" t="str">
        <f>IFERROR(__xludf.DUMMYFUNCTION("""COMPUTED_VALUE"""),"")</f>
        <v/>
      </c>
      <c r="AB189" s="383" t="str">
        <f>IFERROR(__xludf.DUMMYFUNCTION("""COMPUTED_VALUE"""),"")</f>
        <v/>
      </c>
      <c r="AC189" s="388" t="str">
        <f>IFERROR(__xludf.DUMMYFUNCTION("""COMPUTED_VALUE"""),"")</f>
        <v/>
      </c>
      <c r="AD189" s="382" t="str">
        <f>IFERROR(__xludf.DUMMYFUNCTION("""COMPUTED_VALUE"""),"")</f>
        <v/>
      </c>
      <c r="AE189" s="389" t="str">
        <f>IFERROR(__xludf.DUMMYFUNCTION("""COMPUTED_VALUE"""),"")</f>
        <v/>
      </c>
      <c r="AF189" s="390"/>
      <c r="AG189" s="391"/>
      <c r="AH189" s="393"/>
    </row>
    <row r="190">
      <c r="A190" s="360"/>
      <c r="B190" s="361"/>
      <c r="C190" s="362"/>
      <c r="D190" s="384" t="s">
        <v>2869</v>
      </c>
      <c r="E190" s="364"/>
      <c r="F190" s="365"/>
      <c r="G190" s="366"/>
      <c r="H190" s="367"/>
      <c r="I190" s="365"/>
      <c r="J190" s="368"/>
      <c r="K190" s="364"/>
      <c r="L190" s="365"/>
      <c r="M190" s="366"/>
      <c r="N190" s="367"/>
      <c r="O190" s="365"/>
      <c r="P190" s="368"/>
      <c r="Q190" s="364"/>
      <c r="R190" s="365"/>
      <c r="S190" s="366"/>
      <c r="T190" s="369"/>
      <c r="U190" s="370"/>
      <c r="V190" s="371"/>
      <c r="W190" s="380"/>
      <c r="X190" s="353"/>
      <c r="Y190" s="373"/>
      <c r="Z190" s="382" t="str">
        <f>IFERROR(__xludf.DUMMYFUNCTION("""COMPUTED_VALUE"""),"")</f>
        <v/>
      </c>
      <c r="AA190" s="375" t="str">
        <f>IFERROR(__xludf.DUMMYFUNCTION("""COMPUTED_VALUE"""),"")</f>
        <v/>
      </c>
      <c r="AB190" s="383" t="str">
        <f>IFERROR(__xludf.DUMMYFUNCTION("""COMPUTED_VALUE"""),"")</f>
        <v/>
      </c>
      <c r="AC190" s="388" t="str">
        <f>IFERROR(__xludf.DUMMYFUNCTION("""COMPUTED_VALUE"""),"")</f>
        <v/>
      </c>
      <c r="AD190" s="382" t="str">
        <f>IFERROR(__xludf.DUMMYFUNCTION("""COMPUTED_VALUE"""),"")</f>
        <v/>
      </c>
      <c r="AE190" s="389" t="str">
        <f>IFERROR(__xludf.DUMMYFUNCTION("""COMPUTED_VALUE"""),"")</f>
        <v/>
      </c>
      <c r="AF190" s="390"/>
      <c r="AG190" s="391"/>
      <c r="AH190" s="393"/>
    </row>
    <row r="191">
      <c r="A191" s="360"/>
      <c r="B191" s="361"/>
      <c r="C191" s="362"/>
      <c r="D191" s="384" t="s">
        <v>2869</v>
      </c>
      <c r="E191" s="364"/>
      <c r="F191" s="365"/>
      <c r="G191" s="366"/>
      <c r="H191" s="367"/>
      <c r="I191" s="365"/>
      <c r="J191" s="368"/>
      <c r="K191" s="364"/>
      <c r="L191" s="365"/>
      <c r="M191" s="366"/>
      <c r="N191" s="367"/>
      <c r="O191" s="365"/>
      <c r="P191" s="368"/>
      <c r="Q191" s="364"/>
      <c r="R191" s="365"/>
      <c r="S191" s="366"/>
      <c r="T191" s="369"/>
      <c r="U191" s="370"/>
      <c r="V191" s="371"/>
      <c r="W191" s="372"/>
      <c r="X191" s="353"/>
      <c r="Y191" s="373"/>
      <c r="Z191" s="382" t="str">
        <f>IFERROR(__xludf.DUMMYFUNCTION("""COMPUTED_VALUE"""),"")</f>
        <v/>
      </c>
      <c r="AA191" s="375" t="str">
        <f>IFERROR(__xludf.DUMMYFUNCTION("""COMPUTED_VALUE"""),"")</f>
        <v/>
      </c>
      <c r="AB191" s="383" t="str">
        <f>IFERROR(__xludf.DUMMYFUNCTION("""COMPUTED_VALUE"""),"")</f>
        <v/>
      </c>
      <c r="AC191" s="388" t="str">
        <f>IFERROR(__xludf.DUMMYFUNCTION("""COMPUTED_VALUE"""),"")</f>
        <v/>
      </c>
      <c r="AD191" s="382" t="str">
        <f>IFERROR(__xludf.DUMMYFUNCTION("""COMPUTED_VALUE"""),"")</f>
        <v/>
      </c>
      <c r="AE191" s="389" t="str">
        <f>IFERROR(__xludf.DUMMYFUNCTION("""COMPUTED_VALUE"""),"")</f>
        <v/>
      </c>
      <c r="AF191" s="390"/>
      <c r="AG191" s="391"/>
      <c r="AH191" s="393"/>
    </row>
    <row r="192">
      <c r="A192" s="360"/>
      <c r="B192" s="361"/>
      <c r="C192" s="362"/>
      <c r="D192" s="384" t="s">
        <v>2869</v>
      </c>
      <c r="E192" s="364"/>
      <c r="F192" s="365"/>
      <c r="G192" s="366"/>
      <c r="H192" s="367"/>
      <c r="I192" s="365"/>
      <c r="J192" s="368"/>
      <c r="K192" s="364"/>
      <c r="L192" s="365"/>
      <c r="M192" s="366"/>
      <c r="N192" s="367"/>
      <c r="O192" s="365"/>
      <c r="P192" s="368"/>
      <c r="Q192" s="364"/>
      <c r="R192" s="365"/>
      <c r="S192" s="366"/>
      <c r="T192" s="369"/>
      <c r="U192" s="370"/>
      <c r="V192" s="371"/>
      <c r="W192" s="372"/>
      <c r="X192" s="353"/>
      <c r="Y192" s="373"/>
      <c r="Z192" s="382" t="str">
        <f>IFERROR(__xludf.DUMMYFUNCTION("""COMPUTED_VALUE"""),"")</f>
        <v/>
      </c>
      <c r="AA192" s="375" t="str">
        <f>IFERROR(__xludf.DUMMYFUNCTION("""COMPUTED_VALUE"""),"")</f>
        <v/>
      </c>
      <c r="AB192" s="383" t="str">
        <f>IFERROR(__xludf.DUMMYFUNCTION("""COMPUTED_VALUE"""),"")</f>
        <v/>
      </c>
      <c r="AC192" s="388" t="str">
        <f>IFERROR(__xludf.DUMMYFUNCTION("""COMPUTED_VALUE"""),"")</f>
        <v/>
      </c>
      <c r="AD192" s="382" t="str">
        <f>IFERROR(__xludf.DUMMYFUNCTION("""COMPUTED_VALUE"""),"")</f>
        <v/>
      </c>
      <c r="AE192" s="389" t="str">
        <f>IFERROR(__xludf.DUMMYFUNCTION("""COMPUTED_VALUE"""),"")</f>
        <v/>
      </c>
      <c r="AF192" s="390"/>
      <c r="AG192" s="391"/>
      <c r="AH192" s="393"/>
    </row>
    <row r="193">
      <c r="A193" s="360"/>
      <c r="B193" s="361"/>
      <c r="C193" s="362"/>
      <c r="D193" s="384" t="s">
        <v>2869</v>
      </c>
      <c r="E193" s="364"/>
      <c r="F193" s="365"/>
      <c r="G193" s="366"/>
      <c r="H193" s="367"/>
      <c r="I193" s="365"/>
      <c r="J193" s="368"/>
      <c r="K193" s="364"/>
      <c r="L193" s="365"/>
      <c r="M193" s="366"/>
      <c r="N193" s="367"/>
      <c r="O193" s="365"/>
      <c r="P193" s="368"/>
      <c r="Q193" s="364"/>
      <c r="R193" s="365"/>
      <c r="S193" s="366"/>
      <c r="T193" s="369"/>
      <c r="U193" s="370"/>
      <c r="V193" s="371"/>
      <c r="W193" s="372"/>
      <c r="X193" s="353"/>
      <c r="Y193" s="381"/>
      <c r="Z193" s="382" t="str">
        <f>IFERROR(__xludf.DUMMYFUNCTION("""COMPUTED_VALUE"""),"")</f>
        <v/>
      </c>
      <c r="AA193" s="375" t="str">
        <f>IFERROR(__xludf.DUMMYFUNCTION("""COMPUTED_VALUE"""),"")</f>
        <v/>
      </c>
      <c r="AB193" s="383" t="str">
        <f>IFERROR(__xludf.DUMMYFUNCTION("""COMPUTED_VALUE"""),"")</f>
        <v/>
      </c>
      <c r="AC193" s="388" t="str">
        <f>IFERROR(__xludf.DUMMYFUNCTION("""COMPUTED_VALUE"""),"")</f>
        <v/>
      </c>
      <c r="AD193" s="382" t="str">
        <f>IFERROR(__xludf.DUMMYFUNCTION("""COMPUTED_VALUE"""),"")</f>
        <v/>
      </c>
      <c r="AE193" s="389" t="str">
        <f>IFERROR(__xludf.DUMMYFUNCTION("""COMPUTED_VALUE"""),"")</f>
        <v/>
      </c>
      <c r="AF193" s="390"/>
      <c r="AG193" s="391"/>
      <c r="AH193" s="393"/>
    </row>
    <row r="194">
      <c r="A194" s="360"/>
      <c r="B194" s="361"/>
      <c r="C194" s="362"/>
      <c r="D194" s="384" t="s">
        <v>2869</v>
      </c>
      <c r="E194" s="364"/>
      <c r="F194" s="365"/>
      <c r="G194" s="366"/>
      <c r="H194" s="367"/>
      <c r="I194" s="365"/>
      <c r="J194" s="368"/>
      <c r="K194" s="364"/>
      <c r="L194" s="365"/>
      <c r="M194" s="366"/>
      <c r="N194" s="367"/>
      <c r="O194" s="365"/>
      <c r="P194" s="368"/>
      <c r="Q194" s="364"/>
      <c r="R194" s="365"/>
      <c r="S194" s="366"/>
      <c r="T194" s="369"/>
      <c r="U194" s="370"/>
      <c r="V194" s="371"/>
      <c r="W194" s="380"/>
      <c r="X194" s="353"/>
      <c r="Y194" s="381"/>
      <c r="Z194" s="382" t="str">
        <f>IFERROR(__xludf.DUMMYFUNCTION("""COMPUTED_VALUE"""),"")</f>
        <v/>
      </c>
      <c r="AA194" s="375" t="str">
        <f>IFERROR(__xludf.DUMMYFUNCTION("""COMPUTED_VALUE"""),"")</f>
        <v/>
      </c>
      <c r="AB194" s="383" t="str">
        <f>IFERROR(__xludf.DUMMYFUNCTION("""COMPUTED_VALUE"""),"")</f>
        <v/>
      </c>
      <c r="AC194" s="388" t="str">
        <f>IFERROR(__xludf.DUMMYFUNCTION("""COMPUTED_VALUE"""),"")</f>
        <v/>
      </c>
      <c r="AD194" s="382" t="str">
        <f>IFERROR(__xludf.DUMMYFUNCTION("""COMPUTED_VALUE"""),"")</f>
        <v/>
      </c>
      <c r="AE194" s="389" t="str">
        <f>IFERROR(__xludf.DUMMYFUNCTION("""COMPUTED_VALUE"""),"")</f>
        <v/>
      </c>
      <c r="AF194" s="390"/>
      <c r="AG194" s="391"/>
      <c r="AH194" s="393"/>
    </row>
    <row r="195">
      <c r="A195" s="360"/>
      <c r="B195" s="361"/>
      <c r="C195" s="362"/>
      <c r="D195" s="384" t="s">
        <v>2869</v>
      </c>
      <c r="E195" s="364"/>
      <c r="F195" s="365"/>
      <c r="G195" s="366"/>
      <c r="H195" s="367"/>
      <c r="I195" s="365"/>
      <c r="J195" s="368"/>
      <c r="K195" s="364"/>
      <c r="L195" s="365"/>
      <c r="M195" s="366"/>
      <c r="N195" s="367"/>
      <c r="O195" s="365"/>
      <c r="P195" s="368"/>
      <c r="Q195" s="364"/>
      <c r="R195" s="365"/>
      <c r="S195" s="366"/>
      <c r="T195" s="369"/>
      <c r="U195" s="370"/>
      <c r="V195" s="371"/>
      <c r="W195" s="372"/>
      <c r="X195" s="353"/>
      <c r="Y195" s="381"/>
      <c r="Z195" s="382" t="str">
        <f>IFERROR(__xludf.DUMMYFUNCTION("""COMPUTED_VALUE"""),"")</f>
        <v/>
      </c>
      <c r="AA195" s="375" t="str">
        <f>IFERROR(__xludf.DUMMYFUNCTION("""COMPUTED_VALUE"""),"")</f>
        <v/>
      </c>
      <c r="AB195" s="383" t="str">
        <f>IFERROR(__xludf.DUMMYFUNCTION("""COMPUTED_VALUE"""),"")</f>
        <v/>
      </c>
      <c r="AC195" s="388" t="str">
        <f>IFERROR(__xludf.DUMMYFUNCTION("""COMPUTED_VALUE"""),"")</f>
        <v/>
      </c>
      <c r="AD195" s="382" t="str">
        <f>IFERROR(__xludf.DUMMYFUNCTION("""COMPUTED_VALUE"""),"")</f>
        <v/>
      </c>
      <c r="AE195" s="389" t="str">
        <f>IFERROR(__xludf.DUMMYFUNCTION("""COMPUTED_VALUE"""),"")</f>
        <v/>
      </c>
      <c r="AF195" s="390"/>
      <c r="AG195" s="391"/>
      <c r="AH195" s="359"/>
    </row>
    <row r="196">
      <c r="A196" s="360"/>
      <c r="B196" s="361"/>
      <c r="C196" s="362"/>
      <c r="D196" s="384" t="s">
        <v>2869</v>
      </c>
      <c r="E196" s="364"/>
      <c r="F196" s="365"/>
      <c r="G196" s="366"/>
      <c r="H196" s="367"/>
      <c r="I196" s="365"/>
      <c r="J196" s="368"/>
      <c r="K196" s="364"/>
      <c r="L196" s="365"/>
      <c r="M196" s="366"/>
      <c r="N196" s="367"/>
      <c r="O196" s="365"/>
      <c r="P196" s="368"/>
      <c r="Q196" s="364"/>
      <c r="R196" s="365"/>
      <c r="S196" s="366"/>
      <c r="T196" s="369"/>
      <c r="U196" s="370"/>
      <c r="V196" s="371"/>
      <c r="W196" s="372"/>
      <c r="X196" s="353"/>
      <c r="Y196" s="381"/>
      <c r="Z196" s="382" t="str">
        <f>IFERROR(__xludf.DUMMYFUNCTION("""COMPUTED_VALUE"""),"")</f>
        <v/>
      </c>
      <c r="AA196" s="375" t="str">
        <f>IFERROR(__xludf.DUMMYFUNCTION("""COMPUTED_VALUE"""),"")</f>
        <v/>
      </c>
      <c r="AB196" s="383" t="str">
        <f>IFERROR(__xludf.DUMMYFUNCTION("""COMPUTED_VALUE"""),"")</f>
        <v/>
      </c>
      <c r="AC196" s="388" t="str">
        <f>IFERROR(__xludf.DUMMYFUNCTION("""COMPUTED_VALUE"""),"")</f>
        <v/>
      </c>
      <c r="AD196" s="382" t="str">
        <f>IFERROR(__xludf.DUMMYFUNCTION("""COMPUTED_VALUE"""),"")</f>
        <v/>
      </c>
      <c r="AE196" s="389" t="str">
        <f>IFERROR(__xludf.DUMMYFUNCTION("""COMPUTED_VALUE"""),"")</f>
        <v/>
      </c>
      <c r="AF196" s="390"/>
      <c r="AG196" s="391"/>
      <c r="AH196" s="359"/>
    </row>
    <row r="197">
      <c r="A197" s="360"/>
      <c r="B197" s="361"/>
      <c r="C197" s="362"/>
      <c r="D197" s="384" t="s">
        <v>2869</v>
      </c>
      <c r="E197" s="364"/>
      <c r="F197" s="365"/>
      <c r="G197" s="366"/>
      <c r="H197" s="367"/>
      <c r="I197" s="365"/>
      <c r="J197" s="368"/>
      <c r="K197" s="364"/>
      <c r="L197" s="365"/>
      <c r="M197" s="366"/>
      <c r="N197" s="367"/>
      <c r="O197" s="365"/>
      <c r="P197" s="368"/>
      <c r="Q197" s="364"/>
      <c r="R197" s="365"/>
      <c r="S197" s="366"/>
      <c r="T197" s="369"/>
      <c r="U197" s="394"/>
      <c r="V197" s="395"/>
      <c r="W197" s="380"/>
      <c r="X197" s="353"/>
      <c r="Y197" s="373"/>
      <c r="Z197" s="382" t="str">
        <f>IFERROR(__xludf.DUMMYFUNCTION("""COMPUTED_VALUE"""),"")</f>
        <v/>
      </c>
      <c r="AA197" s="375" t="str">
        <f>IFERROR(__xludf.DUMMYFUNCTION("""COMPUTED_VALUE"""),"")</f>
        <v/>
      </c>
      <c r="AB197" s="383" t="str">
        <f>IFERROR(__xludf.DUMMYFUNCTION("""COMPUTED_VALUE"""),"")</f>
        <v/>
      </c>
      <c r="AC197" s="388" t="str">
        <f>IFERROR(__xludf.DUMMYFUNCTION("""COMPUTED_VALUE"""),"")</f>
        <v/>
      </c>
      <c r="AD197" s="382" t="str">
        <f>IFERROR(__xludf.DUMMYFUNCTION("""COMPUTED_VALUE"""),"")</f>
        <v/>
      </c>
      <c r="AE197" s="389" t="str">
        <f>IFERROR(__xludf.DUMMYFUNCTION("""COMPUTED_VALUE"""),"")</f>
        <v/>
      </c>
      <c r="AF197" s="390"/>
      <c r="AG197" s="391"/>
      <c r="AH197" s="359"/>
    </row>
    <row r="198">
      <c r="A198" s="360"/>
      <c r="B198" s="361"/>
      <c r="C198" s="362"/>
      <c r="D198" s="384" t="s">
        <v>2869</v>
      </c>
      <c r="E198" s="364"/>
      <c r="F198" s="365"/>
      <c r="G198" s="366"/>
      <c r="H198" s="367"/>
      <c r="I198" s="365"/>
      <c r="J198" s="368"/>
      <c r="K198" s="364"/>
      <c r="L198" s="365"/>
      <c r="M198" s="366"/>
      <c r="N198" s="367"/>
      <c r="O198" s="365"/>
      <c r="P198" s="368"/>
      <c r="Q198" s="364"/>
      <c r="R198" s="365"/>
      <c r="S198" s="366"/>
      <c r="T198" s="369"/>
      <c r="U198" s="370"/>
      <c r="V198" s="371"/>
      <c r="W198" s="380"/>
      <c r="X198" s="353"/>
      <c r="Y198" s="373"/>
      <c r="Z198" s="382" t="str">
        <f>IFERROR(__xludf.DUMMYFUNCTION("""COMPUTED_VALUE"""),"")</f>
        <v/>
      </c>
      <c r="AA198" s="375" t="str">
        <f>IFERROR(__xludf.DUMMYFUNCTION("""COMPUTED_VALUE"""),"")</f>
        <v/>
      </c>
      <c r="AB198" s="383" t="str">
        <f>IFERROR(__xludf.DUMMYFUNCTION("""COMPUTED_VALUE"""),"")</f>
        <v/>
      </c>
      <c r="AC198" s="388" t="str">
        <f>IFERROR(__xludf.DUMMYFUNCTION("""COMPUTED_VALUE"""),"")</f>
        <v/>
      </c>
      <c r="AD198" s="382" t="str">
        <f>IFERROR(__xludf.DUMMYFUNCTION("""COMPUTED_VALUE"""),"")</f>
        <v/>
      </c>
      <c r="AE198" s="389" t="str">
        <f>IFERROR(__xludf.DUMMYFUNCTION("""COMPUTED_VALUE"""),"")</f>
        <v/>
      </c>
      <c r="AF198" s="390"/>
      <c r="AG198" s="391"/>
      <c r="AH198" s="359"/>
    </row>
    <row r="199">
      <c r="A199" s="360"/>
      <c r="B199" s="361"/>
      <c r="C199" s="362"/>
      <c r="D199" s="384" t="s">
        <v>2869</v>
      </c>
      <c r="E199" s="364"/>
      <c r="F199" s="365"/>
      <c r="G199" s="366"/>
      <c r="H199" s="367"/>
      <c r="I199" s="365"/>
      <c r="J199" s="368"/>
      <c r="K199" s="364"/>
      <c r="L199" s="365"/>
      <c r="M199" s="366"/>
      <c r="N199" s="367"/>
      <c r="O199" s="365"/>
      <c r="P199" s="368"/>
      <c r="Q199" s="364"/>
      <c r="R199" s="365"/>
      <c r="S199" s="366"/>
      <c r="T199" s="369"/>
      <c r="U199" s="370"/>
      <c r="V199" s="371"/>
      <c r="W199" s="380"/>
      <c r="X199" s="353"/>
      <c r="Y199" s="381"/>
      <c r="Z199" s="382" t="str">
        <f>IFERROR(__xludf.DUMMYFUNCTION("""COMPUTED_VALUE"""),"")</f>
        <v/>
      </c>
      <c r="AA199" s="375" t="str">
        <f>IFERROR(__xludf.DUMMYFUNCTION("""COMPUTED_VALUE"""),"")</f>
        <v/>
      </c>
      <c r="AB199" s="383" t="str">
        <f>IFERROR(__xludf.DUMMYFUNCTION("""COMPUTED_VALUE"""),"")</f>
        <v/>
      </c>
      <c r="AC199" s="388" t="str">
        <f>IFERROR(__xludf.DUMMYFUNCTION("""COMPUTED_VALUE"""),"")</f>
        <v/>
      </c>
      <c r="AD199" s="382" t="str">
        <f>IFERROR(__xludf.DUMMYFUNCTION("""COMPUTED_VALUE"""),"")</f>
        <v/>
      </c>
      <c r="AE199" s="389" t="str">
        <f>IFERROR(__xludf.DUMMYFUNCTION("""COMPUTED_VALUE"""),"")</f>
        <v/>
      </c>
      <c r="AF199" s="390"/>
      <c r="AG199" s="391"/>
      <c r="AH199" s="359"/>
    </row>
    <row r="200">
      <c r="A200" s="360"/>
      <c r="B200" s="361"/>
      <c r="C200" s="362"/>
      <c r="D200" s="384" t="s">
        <v>2869</v>
      </c>
      <c r="E200" s="364"/>
      <c r="F200" s="365"/>
      <c r="G200" s="366"/>
      <c r="H200" s="367"/>
      <c r="I200" s="365"/>
      <c r="J200" s="368"/>
      <c r="K200" s="364"/>
      <c r="L200" s="365"/>
      <c r="M200" s="366"/>
      <c r="N200" s="367"/>
      <c r="O200" s="365"/>
      <c r="P200" s="368"/>
      <c r="Q200" s="364"/>
      <c r="R200" s="365"/>
      <c r="S200" s="366"/>
      <c r="T200" s="369"/>
      <c r="U200" s="370"/>
      <c r="V200" s="371"/>
      <c r="W200" s="372"/>
      <c r="X200" s="353"/>
      <c r="Y200" s="373"/>
      <c r="Z200" s="382" t="str">
        <f>IFERROR(__xludf.DUMMYFUNCTION("""COMPUTED_VALUE"""),"")</f>
        <v/>
      </c>
      <c r="AA200" s="375" t="str">
        <f>IFERROR(__xludf.DUMMYFUNCTION("""COMPUTED_VALUE"""),"")</f>
        <v/>
      </c>
      <c r="AB200" s="383" t="str">
        <f>IFERROR(__xludf.DUMMYFUNCTION("""COMPUTED_VALUE"""),"")</f>
        <v/>
      </c>
      <c r="AC200" s="388" t="str">
        <f>IFERROR(__xludf.DUMMYFUNCTION("""COMPUTED_VALUE"""),"")</f>
        <v/>
      </c>
      <c r="AD200" s="382" t="str">
        <f>IFERROR(__xludf.DUMMYFUNCTION("""COMPUTED_VALUE"""),"")</f>
        <v/>
      </c>
      <c r="AE200" s="389" t="str">
        <f>IFERROR(__xludf.DUMMYFUNCTION("""COMPUTED_VALUE"""),"")</f>
        <v/>
      </c>
      <c r="AF200" s="390"/>
      <c r="AG200" s="391"/>
      <c r="AH200" s="393"/>
    </row>
    <row r="201">
      <c r="A201" s="360"/>
      <c r="B201" s="361"/>
      <c r="C201" s="362"/>
      <c r="D201" s="384" t="s">
        <v>2869</v>
      </c>
      <c r="E201" s="364"/>
      <c r="F201" s="365"/>
      <c r="G201" s="366"/>
      <c r="H201" s="367"/>
      <c r="I201" s="365"/>
      <c r="J201" s="368"/>
      <c r="K201" s="364"/>
      <c r="L201" s="365"/>
      <c r="M201" s="366"/>
      <c r="N201" s="367"/>
      <c r="O201" s="365"/>
      <c r="P201" s="368"/>
      <c r="Q201" s="364"/>
      <c r="R201" s="365"/>
      <c r="S201" s="366"/>
      <c r="T201" s="369"/>
      <c r="U201" s="370"/>
      <c r="V201" s="371"/>
      <c r="W201" s="380"/>
      <c r="X201" s="353"/>
      <c r="Y201" s="373"/>
      <c r="Z201" s="382" t="str">
        <f>IFERROR(__xludf.DUMMYFUNCTION("""COMPUTED_VALUE"""),"")</f>
        <v/>
      </c>
      <c r="AA201" s="375" t="str">
        <f>IFERROR(__xludf.DUMMYFUNCTION("""COMPUTED_VALUE"""),"")</f>
        <v/>
      </c>
      <c r="AB201" s="383" t="str">
        <f>IFERROR(__xludf.DUMMYFUNCTION("""COMPUTED_VALUE"""),"")</f>
        <v/>
      </c>
      <c r="AC201" s="388" t="str">
        <f>IFERROR(__xludf.DUMMYFUNCTION("""COMPUTED_VALUE"""),"")</f>
        <v/>
      </c>
      <c r="AD201" s="382" t="str">
        <f>IFERROR(__xludf.DUMMYFUNCTION("""COMPUTED_VALUE"""),"")</f>
        <v/>
      </c>
      <c r="AE201" s="389" t="str">
        <f>IFERROR(__xludf.DUMMYFUNCTION("""COMPUTED_VALUE"""),"")</f>
        <v/>
      </c>
      <c r="AF201" s="390"/>
      <c r="AG201" s="391"/>
      <c r="AH201" s="393"/>
    </row>
    <row r="202">
      <c r="A202" s="360"/>
      <c r="B202" s="361"/>
      <c r="C202" s="362"/>
      <c r="D202" s="384" t="s">
        <v>2869</v>
      </c>
      <c r="E202" s="364"/>
      <c r="F202" s="365"/>
      <c r="G202" s="366"/>
      <c r="H202" s="367"/>
      <c r="I202" s="365"/>
      <c r="J202" s="368"/>
      <c r="K202" s="364"/>
      <c r="L202" s="365"/>
      <c r="M202" s="366"/>
      <c r="N202" s="367"/>
      <c r="O202" s="365"/>
      <c r="P202" s="368"/>
      <c r="Q202" s="364"/>
      <c r="R202" s="365"/>
      <c r="S202" s="366"/>
      <c r="T202" s="369"/>
      <c r="U202" s="370"/>
      <c r="V202" s="371"/>
      <c r="W202" s="380"/>
      <c r="X202" s="353"/>
      <c r="Y202" s="381"/>
      <c r="Z202" s="382" t="str">
        <f>IFERROR(__xludf.DUMMYFUNCTION("""COMPUTED_VALUE"""),"")</f>
        <v/>
      </c>
      <c r="AA202" s="375" t="str">
        <f>IFERROR(__xludf.DUMMYFUNCTION("""COMPUTED_VALUE"""),"")</f>
        <v/>
      </c>
      <c r="AB202" s="383" t="str">
        <f>IFERROR(__xludf.DUMMYFUNCTION("""COMPUTED_VALUE"""),"")</f>
        <v/>
      </c>
      <c r="AC202" s="388" t="str">
        <f>IFERROR(__xludf.DUMMYFUNCTION("""COMPUTED_VALUE"""),"")</f>
        <v/>
      </c>
      <c r="AD202" s="382" t="str">
        <f>IFERROR(__xludf.DUMMYFUNCTION("""COMPUTED_VALUE"""),"")</f>
        <v/>
      </c>
      <c r="AE202" s="389" t="str">
        <f>IFERROR(__xludf.DUMMYFUNCTION("""COMPUTED_VALUE"""),"")</f>
        <v/>
      </c>
      <c r="AF202" s="390"/>
      <c r="AG202" s="391"/>
      <c r="AH202" s="393"/>
    </row>
    <row r="203">
      <c r="A203" s="360"/>
      <c r="B203" s="361"/>
      <c r="C203" s="362"/>
      <c r="D203" s="384" t="s">
        <v>2869</v>
      </c>
      <c r="E203" s="364"/>
      <c r="F203" s="365"/>
      <c r="G203" s="366"/>
      <c r="H203" s="367"/>
      <c r="I203" s="365"/>
      <c r="J203" s="368"/>
      <c r="K203" s="364"/>
      <c r="L203" s="365"/>
      <c r="M203" s="366"/>
      <c r="N203" s="367"/>
      <c r="O203" s="365"/>
      <c r="P203" s="368"/>
      <c r="Q203" s="364"/>
      <c r="R203" s="365"/>
      <c r="S203" s="366"/>
      <c r="T203" s="369"/>
      <c r="U203" s="370"/>
      <c r="V203" s="371"/>
      <c r="W203" s="380"/>
      <c r="X203" s="353"/>
      <c r="Y203" s="381"/>
      <c r="Z203" s="382" t="str">
        <f>IFERROR(__xludf.DUMMYFUNCTION("""COMPUTED_VALUE"""),"")</f>
        <v/>
      </c>
      <c r="AA203" s="375" t="str">
        <f>IFERROR(__xludf.DUMMYFUNCTION("""COMPUTED_VALUE"""),"")</f>
        <v/>
      </c>
      <c r="AB203" s="383" t="str">
        <f>IFERROR(__xludf.DUMMYFUNCTION("""COMPUTED_VALUE"""),"")</f>
        <v/>
      </c>
      <c r="AC203" s="388" t="str">
        <f>IFERROR(__xludf.DUMMYFUNCTION("""COMPUTED_VALUE"""),"")</f>
        <v/>
      </c>
      <c r="AD203" s="382" t="str">
        <f>IFERROR(__xludf.DUMMYFUNCTION("""COMPUTED_VALUE"""),"")</f>
        <v/>
      </c>
      <c r="AE203" s="389" t="str">
        <f>IFERROR(__xludf.DUMMYFUNCTION("""COMPUTED_VALUE"""),"")</f>
        <v/>
      </c>
      <c r="AF203" s="390"/>
      <c r="AG203" s="391"/>
      <c r="AH203" s="393"/>
    </row>
    <row r="204">
      <c r="A204" s="360"/>
      <c r="B204" s="361"/>
      <c r="C204" s="362"/>
      <c r="D204" s="384" t="s">
        <v>2869</v>
      </c>
      <c r="E204" s="364"/>
      <c r="F204" s="365"/>
      <c r="G204" s="366"/>
      <c r="H204" s="367"/>
      <c r="I204" s="365"/>
      <c r="J204" s="368"/>
      <c r="K204" s="364"/>
      <c r="L204" s="365"/>
      <c r="M204" s="366"/>
      <c r="N204" s="367"/>
      <c r="O204" s="365"/>
      <c r="P204" s="368"/>
      <c r="Q204" s="364"/>
      <c r="R204" s="365"/>
      <c r="S204" s="366"/>
      <c r="T204" s="369"/>
      <c r="U204" s="370"/>
      <c r="V204" s="371"/>
      <c r="W204" s="380"/>
      <c r="X204" s="353"/>
      <c r="Y204" s="381"/>
      <c r="Z204" s="382" t="str">
        <f>IFERROR(__xludf.DUMMYFUNCTION("""COMPUTED_VALUE"""),"")</f>
        <v/>
      </c>
      <c r="AA204" s="375" t="str">
        <f>IFERROR(__xludf.DUMMYFUNCTION("""COMPUTED_VALUE"""),"")</f>
        <v/>
      </c>
      <c r="AB204" s="383" t="str">
        <f>IFERROR(__xludf.DUMMYFUNCTION("""COMPUTED_VALUE"""),"")</f>
        <v/>
      </c>
      <c r="AC204" s="388" t="str">
        <f>IFERROR(__xludf.DUMMYFUNCTION("""COMPUTED_VALUE"""),"")</f>
        <v/>
      </c>
      <c r="AD204" s="382" t="str">
        <f>IFERROR(__xludf.DUMMYFUNCTION("""COMPUTED_VALUE"""),"")</f>
        <v/>
      </c>
      <c r="AE204" s="389" t="str">
        <f>IFERROR(__xludf.DUMMYFUNCTION("""COMPUTED_VALUE"""),"")</f>
        <v/>
      </c>
      <c r="AF204" s="390"/>
      <c r="AG204" s="391"/>
      <c r="AH204" s="393"/>
    </row>
    <row r="205">
      <c r="A205" s="360"/>
      <c r="B205" s="361"/>
      <c r="C205" s="362"/>
      <c r="D205" s="384" t="s">
        <v>2869</v>
      </c>
      <c r="E205" s="364"/>
      <c r="F205" s="365"/>
      <c r="G205" s="366"/>
      <c r="H205" s="367"/>
      <c r="I205" s="365"/>
      <c r="J205" s="368"/>
      <c r="K205" s="364"/>
      <c r="L205" s="365"/>
      <c r="M205" s="366"/>
      <c r="N205" s="367"/>
      <c r="O205" s="365"/>
      <c r="P205" s="368"/>
      <c r="Q205" s="364"/>
      <c r="R205" s="365"/>
      <c r="S205" s="366"/>
      <c r="T205" s="369"/>
      <c r="U205" s="370"/>
      <c r="V205" s="371"/>
      <c r="W205" s="380"/>
      <c r="X205" s="353"/>
      <c r="Y205" s="373"/>
      <c r="Z205" s="382" t="str">
        <f>IFERROR(__xludf.DUMMYFUNCTION("""COMPUTED_VALUE"""),"")</f>
        <v/>
      </c>
      <c r="AA205" s="375" t="str">
        <f>IFERROR(__xludf.DUMMYFUNCTION("""COMPUTED_VALUE"""),"")</f>
        <v/>
      </c>
      <c r="AB205" s="383" t="str">
        <f>IFERROR(__xludf.DUMMYFUNCTION("""COMPUTED_VALUE"""),"")</f>
        <v/>
      </c>
      <c r="AC205" s="388" t="str">
        <f>IFERROR(__xludf.DUMMYFUNCTION("""COMPUTED_VALUE"""),"")</f>
        <v/>
      </c>
      <c r="AD205" s="382" t="str">
        <f>IFERROR(__xludf.DUMMYFUNCTION("""COMPUTED_VALUE"""),"")</f>
        <v/>
      </c>
      <c r="AE205" s="389" t="str">
        <f>IFERROR(__xludf.DUMMYFUNCTION("""COMPUTED_VALUE"""),"")</f>
        <v/>
      </c>
      <c r="AF205" s="390"/>
      <c r="AG205" s="391"/>
      <c r="AH205" s="359"/>
    </row>
    <row r="206">
      <c r="A206" s="360"/>
      <c r="B206" s="361"/>
      <c r="C206" s="362"/>
      <c r="D206" s="384" t="s">
        <v>2869</v>
      </c>
      <c r="E206" s="364"/>
      <c r="F206" s="365"/>
      <c r="G206" s="366"/>
      <c r="H206" s="367"/>
      <c r="I206" s="365"/>
      <c r="J206" s="368"/>
      <c r="K206" s="364"/>
      <c r="L206" s="365"/>
      <c r="M206" s="366"/>
      <c r="N206" s="367"/>
      <c r="O206" s="365"/>
      <c r="P206" s="368"/>
      <c r="Q206" s="364"/>
      <c r="R206" s="365"/>
      <c r="S206" s="366"/>
      <c r="T206" s="369"/>
      <c r="U206" s="370"/>
      <c r="V206" s="371"/>
      <c r="W206" s="380"/>
      <c r="X206" s="353"/>
      <c r="Y206" s="381"/>
      <c r="Z206" s="382" t="str">
        <f>IFERROR(__xludf.DUMMYFUNCTION("""COMPUTED_VALUE"""),"")</f>
        <v/>
      </c>
      <c r="AA206" s="375" t="str">
        <f>IFERROR(__xludf.DUMMYFUNCTION("""COMPUTED_VALUE"""),"")</f>
        <v/>
      </c>
      <c r="AB206" s="383" t="str">
        <f>IFERROR(__xludf.DUMMYFUNCTION("""COMPUTED_VALUE"""),"")</f>
        <v/>
      </c>
      <c r="AC206" s="388" t="str">
        <f>IFERROR(__xludf.DUMMYFUNCTION("""COMPUTED_VALUE"""),"")</f>
        <v/>
      </c>
      <c r="AD206" s="382" t="str">
        <f>IFERROR(__xludf.DUMMYFUNCTION("""COMPUTED_VALUE"""),"")</f>
        <v/>
      </c>
      <c r="AE206" s="389" t="str">
        <f>IFERROR(__xludf.DUMMYFUNCTION("""COMPUTED_VALUE"""),"")</f>
        <v/>
      </c>
      <c r="AF206" s="390"/>
      <c r="AG206" s="391"/>
      <c r="AH206" s="359"/>
    </row>
    <row r="207">
      <c r="A207" s="360"/>
      <c r="B207" s="361"/>
      <c r="C207" s="362"/>
      <c r="D207" s="384" t="s">
        <v>2869</v>
      </c>
      <c r="E207" s="364"/>
      <c r="F207" s="365"/>
      <c r="G207" s="366"/>
      <c r="H207" s="367"/>
      <c r="I207" s="365"/>
      <c r="J207" s="368"/>
      <c r="K207" s="364"/>
      <c r="L207" s="365"/>
      <c r="M207" s="366"/>
      <c r="N207" s="367"/>
      <c r="O207" s="365"/>
      <c r="P207" s="368"/>
      <c r="Q207" s="364"/>
      <c r="R207" s="365"/>
      <c r="S207" s="366"/>
      <c r="T207" s="369"/>
      <c r="U207" s="370"/>
      <c r="V207" s="371"/>
      <c r="W207" s="372"/>
      <c r="X207" s="353"/>
      <c r="Y207" s="381"/>
      <c r="Z207" s="382" t="str">
        <f>IFERROR(__xludf.DUMMYFUNCTION("""COMPUTED_VALUE"""),"")</f>
        <v/>
      </c>
      <c r="AA207" s="375" t="str">
        <f>IFERROR(__xludf.DUMMYFUNCTION("""COMPUTED_VALUE"""),"")</f>
        <v/>
      </c>
      <c r="AB207" s="383" t="str">
        <f>IFERROR(__xludf.DUMMYFUNCTION("""COMPUTED_VALUE"""),"")</f>
        <v/>
      </c>
      <c r="AC207" s="388" t="str">
        <f>IFERROR(__xludf.DUMMYFUNCTION("""COMPUTED_VALUE"""),"")</f>
        <v/>
      </c>
      <c r="AD207" s="382" t="str">
        <f>IFERROR(__xludf.DUMMYFUNCTION("""COMPUTED_VALUE"""),"")</f>
        <v/>
      </c>
      <c r="AE207" s="389" t="str">
        <f>IFERROR(__xludf.DUMMYFUNCTION("""COMPUTED_VALUE"""),"")</f>
        <v/>
      </c>
      <c r="AF207" s="390"/>
      <c r="AG207" s="391"/>
      <c r="AH207" s="359"/>
    </row>
    <row r="208">
      <c r="A208" s="360"/>
      <c r="B208" s="361"/>
      <c r="C208" s="362"/>
      <c r="D208" s="384" t="s">
        <v>2869</v>
      </c>
      <c r="E208" s="364"/>
      <c r="F208" s="365"/>
      <c r="G208" s="366"/>
      <c r="H208" s="367"/>
      <c r="I208" s="365"/>
      <c r="J208" s="368"/>
      <c r="K208" s="364"/>
      <c r="L208" s="365"/>
      <c r="M208" s="366"/>
      <c r="N208" s="367"/>
      <c r="O208" s="365"/>
      <c r="P208" s="368"/>
      <c r="Q208" s="364"/>
      <c r="R208" s="365"/>
      <c r="S208" s="366"/>
      <c r="T208" s="369"/>
      <c r="U208" s="370"/>
      <c r="V208" s="371"/>
      <c r="W208" s="380"/>
      <c r="X208" s="353"/>
      <c r="Y208" s="373"/>
      <c r="Z208" s="382" t="str">
        <f>IFERROR(__xludf.DUMMYFUNCTION("""COMPUTED_VALUE"""),"")</f>
        <v/>
      </c>
      <c r="AA208" s="375" t="str">
        <f>IFERROR(__xludf.DUMMYFUNCTION("""COMPUTED_VALUE"""),"")</f>
        <v/>
      </c>
      <c r="AB208" s="383" t="str">
        <f>IFERROR(__xludf.DUMMYFUNCTION("""COMPUTED_VALUE"""),"")</f>
        <v/>
      </c>
      <c r="AC208" s="388" t="str">
        <f>IFERROR(__xludf.DUMMYFUNCTION("""COMPUTED_VALUE"""),"")</f>
        <v/>
      </c>
      <c r="AD208" s="382" t="str">
        <f>IFERROR(__xludf.DUMMYFUNCTION("""COMPUTED_VALUE"""),"")</f>
        <v/>
      </c>
      <c r="AE208" s="389" t="str">
        <f>IFERROR(__xludf.DUMMYFUNCTION("""COMPUTED_VALUE"""),"")</f>
        <v/>
      </c>
      <c r="AF208" s="390"/>
      <c r="AG208" s="391"/>
      <c r="AH208" s="359"/>
    </row>
    <row r="209">
      <c r="A209" s="360"/>
      <c r="B209" s="361"/>
      <c r="C209" s="362"/>
      <c r="D209" s="384" t="s">
        <v>2869</v>
      </c>
      <c r="E209" s="364"/>
      <c r="F209" s="365"/>
      <c r="G209" s="366"/>
      <c r="H209" s="367"/>
      <c r="I209" s="365"/>
      <c r="J209" s="368"/>
      <c r="K209" s="364"/>
      <c r="L209" s="365"/>
      <c r="M209" s="366"/>
      <c r="N209" s="367"/>
      <c r="O209" s="365"/>
      <c r="P209" s="368"/>
      <c r="Q209" s="364"/>
      <c r="R209" s="365"/>
      <c r="S209" s="366"/>
      <c r="T209" s="369"/>
      <c r="U209" s="370"/>
      <c r="V209" s="371"/>
      <c r="W209" s="380"/>
      <c r="X209" s="353"/>
      <c r="Y209" s="381"/>
      <c r="Z209" s="382" t="str">
        <f>IFERROR(__xludf.DUMMYFUNCTION("""COMPUTED_VALUE"""),"")</f>
        <v/>
      </c>
      <c r="AA209" s="375" t="str">
        <f>IFERROR(__xludf.DUMMYFUNCTION("""COMPUTED_VALUE"""),"")</f>
        <v/>
      </c>
      <c r="AB209" s="383" t="str">
        <f>IFERROR(__xludf.DUMMYFUNCTION("""COMPUTED_VALUE"""),"")</f>
        <v/>
      </c>
      <c r="AC209" s="388" t="str">
        <f>IFERROR(__xludf.DUMMYFUNCTION("""COMPUTED_VALUE"""),"")</f>
        <v/>
      </c>
      <c r="AD209" s="382" t="str">
        <f>IFERROR(__xludf.DUMMYFUNCTION("""COMPUTED_VALUE"""),"")</f>
        <v/>
      </c>
      <c r="AE209" s="389" t="str">
        <f>IFERROR(__xludf.DUMMYFUNCTION("""COMPUTED_VALUE"""),"")</f>
        <v/>
      </c>
      <c r="AF209" s="390"/>
      <c r="AG209" s="391"/>
      <c r="AH209" s="359"/>
    </row>
    <row r="210">
      <c r="A210" s="360"/>
      <c r="B210" s="361"/>
      <c r="C210" s="362"/>
      <c r="D210" s="384" t="s">
        <v>2869</v>
      </c>
      <c r="E210" s="364"/>
      <c r="F210" s="365"/>
      <c r="G210" s="366"/>
      <c r="H210" s="367"/>
      <c r="I210" s="365"/>
      <c r="J210" s="368"/>
      <c r="K210" s="364"/>
      <c r="L210" s="365"/>
      <c r="M210" s="366"/>
      <c r="N210" s="367"/>
      <c r="O210" s="365"/>
      <c r="P210" s="368"/>
      <c r="Q210" s="364"/>
      <c r="R210" s="365"/>
      <c r="S210" s="366"/>
      <c r="T210" s="369"/>
      <c r="U210" s="370"/>
      <c r="V210" s="371"/>
      <c r="W210" s="372"/>
      <c r="X210" s="353"/>
      <c r="Y210" s="381"/>
      <c r="Z210" s="382" t="str">
        <f>IFERROR(__xludf.DUMMYFUNCTION("""COMPUTED_VALUE"""),"")</f>
        <v/>
      </c>
      <c r="AA210" s="375" t="str">
        <f>IFERROR(__xludf.DUMMYFUNCTION("""COMPUTED_VALUE"""),"")</f>
        <v/>
      </c>
      <c r="AB210" s="383" t="str">
        <f>IFERROR(__xludf.DUMMYFUNCTION("""COMPUTED_VALUE"""),"")</f>
        <v/>
      </c>
      <c r="AC210" s="388" t="str">
        <f>IFERROR(__xludf.DUMMYFUNCTION("""COMPUTED_VALUE"""),"")</f>
        <v/>
      </c>
      <c r="AD210" s="382" t="str">
        <f>IFERROR(__xludf.DUMMYFUNCTION("""COMPUTED_VALUE"""),"")</f>
        <v/>
      </c>
      <c r="AE210" s="389" t="str">
        <f>IFERROR(__xludf.DUMMYFUNCTION("""COMPUTED_VALUE"""),"")</f>
        <v/>
      </c>
      <c r="AF210" s="390"/>
      <c r="AG210" s="391"/>
      <c r="AH210" s="359"/>
    </row>
    <row r="211">
      <c r="A211" s="360"/>
      <c r="B211" s="361"/>
      <c r="C211" s="362"/>
      <c r="D211" s="384" t="s">
        <v>2869</v>
      </c>
      <c r="E211" s="364"/>
      <c r="F211" s="365"/>
      <c r="G211" s="366"/>
      <c r="H211" s="367"/>
      <c r="I211" s="365"/>
      <c r="J211" s="368"/>
      <c r="K211" s="364"/>
      <c r="L211" s="365"/>
      <c r="M211" s="366"/>
      <c r="N211" s="367"/>
      <c r="O211" s="365"/>
      <c r="P211" s="368"/>
      <c r="Q211" s="364"/>
      <c r="R211" s="365"/>
      <c r="S211" s="366"/>
      <c r="T211" s="369"/>
      <c r="U211" s="370"/>
      <c r="V211" s="371"/>
      <c r="W211" s="372"/>
      <c r="X211" s="353"/>
      <c r="Y211" s="381"/>
      <c r="Z211" s="382" t="str">
        <f>IFERROR(__xludf.DUMMYFUNCTION("""COMPUTED_VALUE"""),"")</f>
        <v/>
      </c>
      <c r="AA211" s="375" t="str">
        <f>IFERROR(__xludf.DUMMYFUNCTION("""COMPUTED_VALUE"""),"")</f>
        <v/>
      </c>
      <c r="AB211" s="383" t="str">
        <f>IFERROR(__xludf.DUMMYFUNCTION("""COMPUTED_VALUE"""),"")</f>
        <v/>
      </c>
      <c r="AC211" s="388" t="str">
        <f>IFERROR(__xludf.DUMMYFUNCTION("""COMPUTED_VALUE"""),"")</f>
        <v/>
      </c>
      <c r="AD211" s="382" t="str">
        <f>IFERROR(__xludf.DUMMYFUNCTION("""COMPUTED_VALUE"""),"")</f>
        <v/>
      </c>
      <c r="AE211" s="389" t="str">
        <f>IFERROR(__xludf.DUMMYFUNCTION("""COMPUTED_VALUE"""),"")</f>
        <v/>
      </c>
      <c r="AF211" s="390"/>
      <c r="AG211" s="391"/>
      <c r="AH211" s="359"/>
    </row>
    <row r="212">
      <c r="A212" s="360"/>
      <c r="B212" s="361"/>
      <c r="C212" s="362"/>
      <c r="D212" s="384" t="s">
        <v>2869</v>
      </c>
      <c r="E212" s="364"/>
      <c r="F212" s="365"/>
      <c r="G212" s="366"/>
      <c r="H212" s="367"/>
      <c r="I212" s="365"/>
      <c r="J212" s="368"/>
      <c r="K212" s="364"/>
      <c r="L212" s="365"/>
      <c r="M212" s="366"/>
      <c r="N212" s="367"/>
      <c r="O212" s="365"/>
      <c r="P212" s="368"/>
      <c r="Q212" s="364"/>
      <c r="R212" s="365"/>
      <c r="S212" s="366"/>
      <c r="T212" s="369"/>
      <c r="U212" s="370"/>
      <c r="V212" s="371"/>
      <c r="W212" s="380"/>
      <c r="X212" s="353"/>
      <c r="Y212" s="381"/>
      <c r="Z212" s="382" t="str">
        <f>IFERROR(__xludf.DUMMYFUNCTION("""COMPUTED_VALUE"""),"")</f>
        <v/>
      </c>
      <c r="AA212" s="375" t="str">
        <f>IFERROR(__xludf.DUMMYFUNCTION("""COMPUTED_VALUE"""),"")</f>
        <v/>
      </c>
      <c r="AB212" s="383" t="str">
        <f>IFERROR(__xludf.DUMMYFUNCTION("""COMPUTED_VALUE"""),"")</f>
        <v/>
      </c>
      <c r="AC212" s="388" t="str">
        <f>IFERROR(__xludf.DUMMYFUNCTION("""COMPUTED_VALUE"""),"")</f>
        <v/>
      </c>
      <c r="AD212" s="382" t="str">
        <f>IFERROR(__xludf.DUMMYFUNCTION("""COMPUTED_VALUE"""),"")</f>
        <v/>
      </c>
      <c r="AE212" s="389" t="str">
        <f>IFERROR(__xludf.DUMMYFUNCTION("""COMPUTED_VALUE"""),"")</f>
        <v/>
      </c>
      <c r="AF212" s="390"/>
      <c r="AG212" s="391"/>
      <c r="AH212" s="359"/>
    </row>
    <row r="213">
      <c r="A213" s="360"/>
      <c r="B213" s="361"/>
      <c r="C213" s="362"/>
      <c r="D213" s="384" t="s">
        <v>2869</v>
      </c>
      <c r="E213" s="364"/>
      <c r="F213" s="365"/>
      <c r="G213" s="366"/>
      <c r="H213" s="367"/>
      <c r="I213" s="365"/>
      <c r="J213" s="368"/>
      <c r="K213" s="364"/>
      <c r="L213" s="365"/>
      <c r="M213" s="366"/>
      <c r="N213" s="367"/>
      <c r="O213" s="365"/>
      <c r="P213" s="368"/>
      <c r="Q213" s="364"/>
      <c r="R213" s="365"/>
      <c r="S213" s="366"/>
      <c r="T213" s="369"/>
      <c r="U213" s="370"/>
      <c r="V213" s="371"/>
      <c r="W213" s="380"/>
      <c r="X213" s="353"/>
      <c r="Y213" s="381"/>
      <c r="Z213" s="382" t="str">
        <f>IFERROR(__xludf.DUMMYFUNCTION("""COMPUTED_VALUE"""),"")</f>
        <v/>
      </c>
      <c r="AA213" s="375" t="str">
        <f>IFERROR(__xludf.DUMMYFUNCTION("""COMPUTED_VALUE"""),"")</f>
        <v/>
      </c>
      <c r="AB213" s="383" t="str">
        <f>IFERROR(__xludf.DUMMYFUNCTION("""COMPUTED_VALUE"""),"")</f>
        <v/>
      </c>
      <c r="AC213" s="388" t="str">
        <f>IFERROR(__xludf.DUMMYFUNCTION("""COMPUTED_VALUE"""),"")</f>
        <v/>
      </c>
      <c r="AD213" s="382" t="str">
        <f>IFERROR(__xludf.DUMMYFUNCTION("""COMPUTED_VALUE"""),"")</f>
        <v/>
      </c>
      <c r="AE213" s="389" t="str">
        <f>IFERROR(__xludf.DUMMYFUNCTION("""COMPUTED_VALUE"""),"")</f>
        <v/>
      </c>
      <c r="AF213" s="390"/>
      <c r="AG213" s="391"/>
      <c r="AH213" s="359"/>
    </row>
    <row r="214">
      <c r="A214" s="360"/>
      <c r="B214" s="361"/>
      <c r="C214" s="362"/>
      <c r="D214" s="384" t="s">
        <v>2869</v>
      </c>
      <c r="E214" s="364"/>
      <c r="F214" s="365"/>
      <c r="G214" s="366"/>
      <c r="H214" s="367"/>
      <c r="I214" s="365"/>
      <c r="J214" s="368"/>
      <c r="K214" s="364"/>
      <c r="L214" s="365"/>
      <c r="M214" s="366"/>
      <c r="N214" s="367"/>
      <c r="O214" s="365"/>
      <c r="P214" s="368"/>
      <c r="Q214" s="364"/>
      <c r="R214" s="365"/>
      <c r="S214" s="366"/>
      <c r="T214" s="369"/>
      <c r="U214" s="370"/>
      <c r="V214" s="371"/>
      <c r="W214" s="380"/>
      <c r="X214" s="353"/>
      <c r="Y214" s="373"/>
      <c r="Z214" s="382" t="str">
        <f>IFERROR(__xludf.DUMMYFUNCTION("""COMPUTED_VALUE"""),"")</f>
        <v/>
      </c>
      <c r="AA214" s="375" t="str">
        <f>IFERROR(__xludf.DUMMYFUNCTION("""COMPUTED_VALUE"""),"")</f>
        <v/>
      </c>
      <c r="AB214" s="383" t="str">
        <f>IFERROR(__xludf.DUMMYFUNCTION("""COMPUTED_VALUE"""),"")</f>
        <v/>
      </c>
      <c r="AC214" s="388" t="str">
        <f>IFERROR(__xludf.DUMMYFUNCTION("""COMPUTED_VALUE"""),"")</f>
        <v/>
      </c>
      <c r="AD214" s="382" t="str">
        <f>IFERROR(__xludf.DUMMYFUNCTION("""COMPUTED_VALUE"""),"")</f>
        <v/>
      </c>
      <c r="AE214" s="389" t="str">
        <f>IFERROR(__xludf.DUMMYFUNCTION("""COMPUTED_VALUE"""),"")</f>
        <v/>
      </c>
      <c r="AF214" s="390"/>
      <c r="AG214" s="391"/>
      <c r="AH214" s="359"/>
    </row>
    <row r="215">
      <c r="A215" s="360"/>
      <c r="B215" s="361"/>
      <c r="C215" s="362"/>
      <c r="D215" s="384" t="s">
        <v>2869</v>
      </c>
      <c r="E215" s="364"/>
      <c r="F215" s="365"/>
      <c r="G215" s="366"/>
      <c r="H215" s="367"/>
      <c r="I215" s="365"/>
      <c r="J215" s="368"/>
      <c r="K215" s="364"/>
      <c r="L215" s="365"/>
      <c r="M215" s="366"/>
      <c r="N215" s="367"/>
      <c r="O215" s="365"/>
      <c r="P215" s="368"/>
      <c r="Q215" s="364"/>
      <c r="R215" s="365"/>
      <c r="S215" s="366"/>
      <c r="T215" s="369"/>
      <c r="U215" s="370"/>
      <c r="V215" s="371"/>
      <c r="W215" s="380"/>
      <c r="X215" s="353"/>
      <c r="Y215" s="381"/>
      <c r="Z215" s="382" t="str">
        <f>IFERROR(__xludf.DUMMYFUNCTION("""COMPUTED_VALUE"""),"")</f>
        <v/>
      </c>
      <c r="AA215" s="375" t="str">
        <f>IFERROR(__xludf.DUMMYFUNCTION("""COMPUTED_VALUE"""),"")</f>
        <v/>
      </c>
      <c r="AB215" s="383" t="str">
        <f>IFERROR(__xludf.DUMMYFUNCTION("""COMPUTED_VALUE"""),"")</f>
        <v/>
      </c>
      <c r="AC215" s="388" t="str">
        <f>IFERROR(__xludf.DUMMYFUNCTION("""COMPUTED_VALUE"""),"")</f>
        <v/>
      </c>
      <c r="AD215" s="382" t="str">
        <f>IFERROR(__xludf.DUMMYFUNCTION("""COMPUTED_VALUE"""),"")</f>
        <v/>
      </c>
      <c r="AE215" s="389" t="str">
        <f>IFERROR(__xludf.DUMMYFUNCTION("""COMPUTED_VALUE"""),"")</f>
        <v/>
      </c>
      <c r="AF215" s="390"/>
      <c r="AG215" s="391"/>
      <c r="AH215" s="359"/>
    </row>
    <row r="216">
      <c r="A216" s="360"/>
      <c r="B216" s="361"/>
      <c r="C216" s="362"/>
      <c r="D216" s="384" t="s">
        <v>2869</v>
      </c>
      <c r="E216" s="364"/>
      <c r="F216" s="365"/>
      <c r="G216" s="366"/>
      <c r="H216" s="367"/>
      <c r="I216" s="365"/>
      <c r="J216" s="368"/>
      <c r="K216" s="364"/>
      <c r="L216" s="365"/>
      <c r="M216" s="366"/>
      <c r="N216" s="367"/>
      <c r="O216" s="365"/>
      <c r="P216" s="368"/>
      <c r="Q216" s="364"/>
      <c r="R216" s="365"/>
      <c r="S216" s="366"/>
      <c r="T216" s="369"/>
      <c r="U216" s="370"/>
      <c r="V216" s="371"/>
      <c r="W216" s="372"/>
      <c r="X216" s="353"/>
      <c r="Y216" s="381"/>
      <c r="Z216" s="382" t="str">
        <f>IFERROR(__xludf.DUMMYFUNCTION("""COMPUTED_VALUE"""),"")</f>
        <v/>
      </c>
      <c r="AA216" s="375" t="str">
        <f>IFERROR(__xludf.DUMMYFUNCTION("""COMPUTED_VALUE"""),"")</f>
        <v/>
      </c>
      <c r="AB216" s="383" t="str">
        <f>IFERROR(__xludf.DUMMYFUNCTION("""COMPUTED_VALUE"""),"")</f>
        <v/>
      </c>
      <c r="AC216" s="388" t="str">
        <f>IFERROR(__xludf.DUMMYFUNCTION("""COMPUTED_VALUE"""),"")</f>
        <v/>
      </c>
      <c r="AD216" s="382" t="str">
        <f>IFERROR(__xludf.DUMMYFUNCTION("""COMPUTED_VALUE"""),"")</f>
        <v/>
      </c>
      <c r="AE216" s="389" t="str">
        <f>IFERROR(__xludf.DUMMYFUNCTION("""COMPUTED_VALUE"""),"")</f>
        <v/>
      </c>
      <c r="AF216" s="390"/>
      <c r="AG216" s="391"/>
      <c r="AH216" s="359"/>
    </row>
    <row r="217">
      <c r="A217" s="360"/>
      <c r="B217" s="361"/>
      <c r="C217" s="362"/>
      <c r="D217" s="384" t="s">
        <v>2869</v>
      </c>
      <c r="E217" s="364"/>
      <c r="F217" s="365"/>
      <c r="G217" s="366"/>
      <c r="H217" s="367"/>
      <c r="I217" s="365"/>
      <c r="J217" s="368"/>
      <c r="K217" s="364"/>
      <c r="L217" s="365"/>
      <c r="M217" s="366"/>
      <c r="N217" s="367"/>
      <c r="O217" s="365"/>
      <c r="P217" s="368"/>
      <c r="Q217" s="364"/>
      <c r="R217" s="365"/>
      <c r="S217" s="366"/>
      <c r="T217" s="369"/>
      <c r="U217" s="370"/>
      <c r="V217" s="371"/>
      <c r="W217" s="380"/>
      <c r="X217" s="353"/>
      <c r="Y217" s="381"/>
      <c r="Z217" s="382" t="str">
        <f>IFERROR(__xludf.DUMMYFUNCTION("""COMPUTED_VALUE"""),"")</f>
        <v/>
      </c>
      <c r="AA217" s="375" t="str">
        <f>IFERROR(__xludf.DUMMYFUNCTION("""COMPUTED_VALUE"""),"")</f>
        <v/>
      </c>
      <c r="AB217" s="383" t="str">
        <f>IFERROR(__xludf.DUMMYFUNCTION("""COMPUTED_VALUE"""),"")</f>
        <v/>
      </c>
      <c r="AC217" s="388" t="str">
        <f>IFERROR(__xludf.DUMMYFUNCTION("""COMPUTED_VALUE"""),"")</f>
        <v/>
      </c>
      <c r="AD217" s="382" t="str">
        <f>IFERROR(__xludf.DUMMYFUNCTION("""COMPUTED_VALUE"""),"")</f>
        <v/>
      </c>
      <c r="AE217" s="389" t="str">
        <f>IFERROR(__xludf.DUMMYFUNCTION("""COMPUTED_VALUE"""),"")</f>
        <v/>
      </c>
      <c r="AF217" s="390"/>
      <c r="AG217" s="391"/>
      <c r="AH217" s="359"/>
    </row>
    <row r="218">
      <c r="A218" s="379"/>
      <c r="B218" s="361"/>
      <c r="C218" s="362"/>
      <c r="D218" s="384" t="s">
        <v>2869</v>
      </c>
      <c r="E218" s="364"/>
      <c r="F218" s="365"/>
      <c r="G218" s="366"/>
      <c r="H218" s="367"/>
      <c r="I218" s="365"/>
      <c r="J218" s="368"/>
      <c r="K218" s="364"/>
      <c r="L218" s="365"/>
      <c r="M218" s="366"/>
      <c r="N218" s="367"/>
      <c r="O218" s="365"/>
      <c r="P218" s="368"/>
      <c r="Q218" s="364"/>
      <c r="R218" s="365"/>
      <c r="S218" s="366"/>
      <c r="T218" s="369"/>
      <c r="U218" s="370"/>
      <c r="V218" s="371"/>
      <c r="W218" s="380"/>
      <c r="X218" s="353"/>
      <c r="Y218" s="381"/>
      <c r="Z218" s="382" t="str">
        <f>IFERROR(__xludf.DUMMYFUNCTION("""COMPUTED_VALUE"""),"")</f>
        <v/>
      </c>
      <c r="AA218" s="375" t="str">
        <f>IFERROR(__xludf.DUMMYFUNCTION("""COMPUTED_VALUE"""),"")</f>
        <v/>
      </c>
      <c r="AB218" s="383" t="str">
        <f>IFERROR(__xludf.DUMMYFUNCTION("""COMPUTED_VALUE"""),"")</f>
        <v/>
      </c>
      <c r="AC218" s="388" t="str">
        <f>IFERROR(__xludf.DUMMYFUNCTION("""COMPUTED_VALUE"""),"")</f>
        <v/>
      </c>
      <c r="AD218" s="382" t="str">
        <f>IFERROR(__xludf.DUMMYFUNCTION("""COMPUTED_VALUE"""),"")</f>
        <v/>
      </c>
      <c r="AE218" s="389" t="str">
        <f>IFERROR(__xludf.DUMMYFUNCTION("""COMPUTED_VALUE"""),"")</f>
        <v/>
      </c>
      <c r="AF218" s="390"/>
      <c r="AG218" s="391"/>
      <c r="AH218" s="359"/>
    </row>
    <row r="219">
      <c r="A219" s="360"/>
      <c r="B219" s="361"/>
      <c r="C219" s="362"/>
      <c r="D219" s="384" t="s">
        <v>2869</v>
      </c>
      <c r="E219" s="364"/>
      <c r="F219" s="365"/>
      <c r="G219" s="366"/>
      <c r="H219" s="367"/>
      <c r="I219" s="365"/>
      <c r="J219" s="368"/>
      <c r="K219" s="364"/>
      <c r="L219" s="365"/>
      <c r="M219" s="366"/>
      <c r="N219" s="367"/>
      <c r="O219" s="365"/>
      <c r="P219" s="368"/>
      <c r="Q219" s="364"/>
      <c r="R219" s="365"/>
      <c r="S219" s="366"/>
      <c r="T219" s="369"/>
      <c r="U219" s="370"/>
      <c r="V219" s="371"/>
      <c r="W219" s="380"/>
      <c r="X219" s="353"/>
      <c r="Y219" s="381"/>
      <c r="Z219" s="382" t="str">
        <f>IFERROR(__xludf.DUMMYFUNCTION("""COMPUTED_VALUE"""),"")</f>
        <v/>
      </c>
      <c r="AA219" s="375" t="str">
        <f>IFERROR(__xludf.DUMMYFUNCTION("""COMPUTED_VALUE"""),"")</f>
        <v/>
      </c>
      <c r="AB219" s="383" t="str">
        <f>IFERROR(__xludf.DUMMYFUNCTION("""COMPUTED_VALUE"""),"")</f>
        <v/>
      </c>
      <c r="AC219" s="388" t="str">
        <f>IFERROR(__xludf.DUMMYFUNCTION("""COMPUTED_VALUE"""),"")</f>
        <v/>
      </c>
      <c r="AD219" s="382" t="str">
        <f>IFERROR(__xludf.DUMMYFUNCTION("""COMPUTED_VALUE"""),"")</f>
        <v/>
      </c>
      <c r="AE219" s="389" t="str">
        <f>IFERROR(__xludf.DUMMYFUNCTION("""COMPUTED_VALUE"""),"")</f>
        <v/>
      </c>
      <c r="AF219" s="390"/>
      <c r="AG219" s="391"/>
      <c r="AH219" s="359"/>
    </row>
    <row r="220">
      <c r="A220" s="360"/>
      <c r="B220" s="361"/>
      <c r="C220" s="362"/>
      <c r="D220" s="384" t="s">
        <v>2869</v>
      </c>
      <c r="E220" s="364"/>
      <c r="F220" s="365"/>
      <c r="G220" s="366"/>
      <c r="H220" s="367"/>
      <c r="I220" s="365"/>
      <c r="J220" s="368"/>
      <c r="K220" s="364"/>
      <c r="L220" s="365"/>
      <c r="M220" s="366"/>
      <c r="N220" s="367"/>
      <c r="O220" s="365"/>
      <c r="P220" s="368"/>
      <c r="Q220" s="364"/>
      <c r="R220" s="365"/>
      <c r="S220" s="366"/>
      <c r="T220" s="369"/>
      <c r="U220" s="370"/>
      <c r="V220" s="371"/>
      <c r="W220" s="380"/>
      <c r="X220" s="353"/>
      <c r="Y220" s="381"/>
      <c r="Z220" s="382" t="str">
        <f>IFERROR(__xludf.DUMMYFUNCTION("""COMPUTED_VALUE"""),"")</f>
        <v/>
      </c>
      <c r="AA220" s="375" t="str">
        <f>IFERROR(__xludf.DUMMYFUNCTION("""COMPUTED_VALUE"""),"")</f>
        <v/>
      </c>
      <c r="AB220" s="383" t="str">
        <f>IFERROR(__xludf.DUMMYFUNCTION("""COMPUTED_VALUE"""),"")</f>
        <v/>
      </c>
      <c r="AC220" s="388" t="str">
        <f>IFERROR(__xludf.DUMMYFUNCTION("""COMPUTED_VALUE"""),"")</f>
        <v/>
      </c>
      <c r="AD220" s="382" t="str">
        <f>IFERROR(__xludf.DUMMYFUNCTION("""COMPUTED_VALUE"""),"")</f>
        <v/>
      </c>
      <c r="AE220" s="389" t="str">
        <f>IFERROR(__xludf.DUMMYFUNCTION("""COMPUTED_VALUE"""),"")</f>
        <v/>
      </c>
      <c r="AF220" s="390"/>
      <c r="AG220" s="391"/>
      <c r="AH220" s="359"/>
    </row>
    <row r="221">
      <c r="A221" s="360"/>
      <c r="B221" s="361"/>
      <c r="C221" s="362"/>
      <c r="D221" s="384" t="s">
        <v>2869</v>
      </c>
      <c r="E221" s="364"/>
      <c r="F221" s="365"/>
      <c r="G221" s="366"/>
      <c r="H221" s="367"/>
      <c r="I221" s="365"/>
      <c r="J221" s="368"/>
      <c r="K221" s="364"/>
      <c r="L221" s="365"/>
      <c r="M221" s="366"/>
      <c r="N221" s="367"/>
      <c r="O221" s="365"/>
      <c r="P221" s="368"/>
      <c r="Q221" s="364"/>
      <c r="R221" s="365"/>
      <c r="S221" s="366"/>
      <c r="T221" s="369"/>
      <c r="U221" s="370"/>
      <c r="V221" s="371"/>
      <c r="W221" s="372"/>
      <c r="X221" s="353"/>
      <c r="Y221" s="373"/>
      <c r="Z221" s="382" t="str">
        <f>IFERROR(__xludf.DUMMYFUNCTION("""COMPUTED_VALUE"""),"")</f>
        <v/>
      </c>
      <c r="AA221" s="375" t="str">
        <f>IFERROR(__xludf.DUMMYFUNCTION("""COMPUTED_VALUE"""),"")</f>
        <v/>
      </c>
      <c r="AB221" s="383" t="str">
        <f>IFERROR(__xludf.DUMMYFUNCTION("""COMPUTED_VALUE"""),"")</f>
        <v/>
      </c>
      <c r="AC221" s="388" t="str">
        <f>IFERROR(__xludf.DUMMYFUNCTION("""COMPUTED_VALUE"""),"")</f>
        <v/>
      </c>
      <c r="AD221" s="382" t="str">
        <f>IFERROR(__xludf.DUMMYFUNCTION("""COMPUTED_VALUE"""),"")</f>
        <v/>
      </c>
      <c r="AE221" s="389" t="str">
        <f>IFERROR(__xludf.DUMMYFUNCTION("""COMPUTED_VALUE"""),"")</f>
        <v/>
      </c>
      <c r="AF221" s="390"/>
      <c r="AG221" s="391"/>
      <c r="AH221" s="359"/>
    </row>
    <row r="222">
      <c r="A222" s="360"/>
      <c r="B222" s="361"/>
      <c r="C222" s="362"/>
      <c r="D222" s="384" t="s">
        <v>2869</v>
      </c>
      <c r="E222" s="364"/>
      <c r="F222" s="365"/>
      <c r="G222" s="366"/>
      <c r="H222" s="367"/>
      <c r="I222" s="365"/>
      <c r="J222" s="368"/>
      <c r="K222" s="364"/>
      <c r="L222" s="365"/>
      <c r="M222" s="366"/>
      <c r="N222" s="367"/>
      <c r="O222" s="365"/>
      <c r="P222" s="368"/>
      <c r="Q222" s="364"/>
      <c r="R222" s="365"/>
      <c r="S222" s="366"/>
      <c r="T222" s="369"/>
      <c r="U222" s="370"/>
      <c r="V222" s="371"/>
      <c r="W222" s="380"/>
      <c r="X222" s="353"/>
      <c r="Y222" s="381"/>
      <c r="Z222" s="382" t="str">
        <f>IFERROR(__xludf.DUMMYFUNCTION("""COMPUTED_VALUE"""),"")</f>
        <v/>
      </c>
      <c r="AA222" s="375" t="str">
        <f>IFERROR(__xludf.DUMMYFUNCTION("""COMPUTED_VALUE"""),"")</f>
        <v/>
      </c>
      <c r="AB222" s="383" t="str">
        <f>IFERROR(__xludf.DUMMYFUNCTION("""COMPUTED_VALUE"""),"")</f>
        <v/>
      </c>
      <c r="AC222" s="388" t="str">
        <f>IFERROR(__xludf.DUMMYFUNCTION("""COMPUTED_VALUE"""),"")</f>
        <v/>
      </c>
      <c r="AD222" s="382" t="str">
        <f>IFERROR(__xludf.DUMMYFUNCTION("""COMPUTED_VALUE"""),"")</f>
        <v/>
      </c>
      <c r="AE222" s="389" t="str">
        <f>IFERROR(__xludf.DUMMYFUNCTION("""COMPUTED_VALUE"""),"")</f>
        <v/>
      </c>
      <c r="AF222" s="390"/>
      <c r="AG222" s="391"/>
      <c r="AH222" s="359"/>
    </row>
    <row r="223">
      <c r="A223" s="360"/>
      <c r="B223" s="361"/>
      <c r="C223" s="362"/>
      <c r="D223" s="384" t="s">
        <v>2869</v>
      </c>
      <c r="E223" s="364"/>
      <c r="F223" s="365"/>
      <c r="G223" s="366"/>
      <c r="H223" s="367"/>
      <c r="I223" s="365"/>
      <c r="J223" s="368"/>
      <c r="K223" s="364"/>
      <c r="L223" s="365"/>
      <c r="M223" s="366"/>
      <c r="N223" s="367"/>
      <c r="O223" s="365"/>
      <c r="P223" s="368"/>
      <c r="Q223" s="364"/>
      <c r="R223" s="365"/>
      <c r="S223" s="366"/>
      <c r="T223" s="369"/>
      <c r="U223" s="370"/>
      <c r="V223" s="371"/>
      <c r="W223" s="380"/>
      <c r="X223" s="353"/>
      <c r="Y223" s="381"/>
      <c r="Z223" s="382" t="str">
        <f>IFERROR(__xludf.DUMMYFUNCTION("""COMPUTED_VALUE"""),"")</f>
        <v/>
      </c>
      <c r="AA223" s="375" t="str">
        <f>IFERROR(__xludf.DUMMYFUNCTION("""COMPUTED_VALUE"""),"")</f>
        <v/>
      </c>
      <c r="AB223" s="383" t="str">
        <f>IFERROR(__xludf.DUMMYFUNCTION("""COMPUTED_VALUE"""),"")</f>
        <v/>
      </c>
      <c r="AC223" s="388" t="str">
        <f>IFERROR(__xludf.DUMMYFUNCTION("""COMPUTED_VALUE"""),"")</f>
        <v/>
      </c>
      <c r="AD223" s="382" t="str">
        <f>IFERROR(__xludf.DUMMYFUNCTION("""COMPUTED_VALUE"""),"")</f>
        <v/>
      </c>
      <c r="AE223" s="389" t="str">
        <f>IFERROR(__xludf.DUMMYFUNCTION("""COMPUTED_VALUE"""),"")</f>
        <v/>
      </c>
      <c r="AF223" s="390"/>
      <c r="AG223" s="391"/>
      <c r="AH223" s="359"/>
    </row>
    <row r="224">
      <c r="A224" s="360"/>
      <c r="B224" s="361"/>
      <c r="C224" s="362"/>
      <c r="D224" s="384" t="s">
        <v>2869</v>
      </c>
      <c r="E224" s="364"/>
      <c r="F224" s="365"/>
      <c r="G224" s="366"/>
      <c r="H224" s="367"/>
      <c r="I224" s="365"/>
      <c r="J224" s="368"/>
      <c r="K224" s="364"/>
      <c r="L224" s="365"/>
      <c r="M224" s="366"/>
      <c r="N224" s="367"/>
      <c r="O224" s="365"/>
      <c r="P224" s="368"/>
      <c r="Q224" s="364"/>
      <c r="R224" s="365"/>
      <c r="S224" s="366"/>
      <c r="T224" s="369"/>
      <c r="U224" s="370"/>
      <c r="V224" s="371"/>
      <c r="W224" s="380"/>
      <c r="X224" s="353"/>
      <c r="Y224" s="381"/>
      <c r="Z224" s="382" t="str">
        <f>IFERROR(__xludf.DUMMYFUNCTION("""COMPUTED_VALUE"""),"")</f>
        <v/>
      </c>
      <c r="AA224" s="375" t="str">
        <f>IFERROR(__xludf.DUMMYFUNCTION("""COMPUTED_VALUE"""),"")</f>
        <v/>
      </c>
      <c r="AB224" s="383" t="str">
        <f>IFERROR(__xludf.DUMMYFUNCTION("""COMPUTED_VALUE"""),"")</f>
        <v/>
      </c>
      <c r="AC224" s="388" t="str">
        <f>IFERROR(__xludf.DUMMYFUNCTION("""COMPUTED_VALUE"""),"")</f>
        <v/>
      </c>
      <c r="AD224" s="382" t="str">
        <f>IFERROR(__xludf.DUMMYFUNCTION("""COMPUTED_VALUE"""),"")</f>
        <v/>
      </c>
      <c r="AE224" s="389" t="str">
        <f>IFERROR(__xludf.DUMMYFUNCTION("""COMPUTED_VALUE"""),"")</f>
        <v/>
      </c>
      <c r="AF224" s="390"/>
      <c r="AG224" s="391"/>
      <c r="AH224" s="359"/>
    </row>
    <row r="225">
      <c r="A225" s="360"/>
      <c r="B225" s="361"/>
      <c r="C225" s="362"/>
      <c r="D225" s="384" t="s">
        <v>2869</v>
      </c>
      <c r="E225" s="364"/>
      <c r="F225" s="365"/>
      <c r="G225" s="366"/>
      <c r="H225" s="367"/>
      <c r="I225" s="365"/>
      <c r="J225" s="368"/>
      <c r="K225" s="364"/>
      <c r="L225" s="365"/>
      <c r="M225" s="366"/>
      <c r="N225" s="367"/>
      <c r="O225" s="365"/>
      <c r="P225" s="368"/>
      <c r="Q225" s="364"/>
      <c r="R225" s="365"/>
      <c r="S225" s="366"/>
      <c r="T225" s="369"/>
      <c r="U225" s="370"/>
      <c r="V225" s="371"/>
      <c r="W225" s="380"/>
      <c r="X225" s="353"/>
      <c r="Y225" s="373"/>
      <c r="Z225" s="382" t="str">
        <f>IFERROR(__xludf.DUMMYFUNCTION("""COMPUTED_VALUE"""),"")</f>
        <v/>
      </c>
      <c r="AA225" s="375" t="str">
        <f>IFERROR(__xludf.DUMMYFUNCTION("""COMPUTED_VALUE"""),"")</f>
        <v/>
      </c>
      <c r="AB225" s="383" t="str">
        <f>IFERROR(__xludf.DUMMYFUNCTION("""COMPUTED_VALUE"""),"")</f>
        <v/>
      </c>
      <c r="AC225" s="388" t="str">
        <f>IFERROR(__xludf.DUMMYFUNCTION("""COMPUTED_VALUE"""),"")</f>
        <v/>
      </c>
      <c r="AD225" s="382" t="str">
        <f>IFERROR(__xludf.DUMMYFUNCTION("""COMPUTED_VALUE"""),"")</f>
        <v/>
      </c>
      <c r="AE225" s="389" t="str">
        <f>IFERROR(__xludf.DUMMYFUNCTION("""COMPUTED_VALUE"""),"")</f>
        <v/>
      </c>
      <c r="AF225" s="390"/>
      <c r="AG225" s="391"/>
      <c r="AH225" s="359"/>
    </row>
    <row r="226">
      <c r="A226" s="360"/>
      <c r="B226" s="361"/>
      <c r="C226" s="362"/>
      <c r="D226" s="384" t="s">
        <v>2869</v>
      </c>
      <c r="E226" s="364"/>
      <c r="F226" s="365"/>
      <c r="G226" s="366"/>
      <c r="H226" s="367"/>
      <c r="I226" s="365"/>
      <c r="J226" s="368"/>
      <c r="K226" s="364"/>
      <c r="L226" s="365"/>
      <c r="M226" s="366"/>
      <c r="N226" s="367"/>
      <c r="O226" s="365"/>
      <c r="P226" s="368"/>
      <c r="Q226" s="364"/>
      <c r="R226" s="365"/>
      <c r="S226" s="366"/>
      <c r="T226" s="369"/>
      <c r="U226" s="370"/>
      <c r="V226" s="371"/>
      <c r="W226" s="380"/>
      <c r="X226" s="353"/>
      <c r="Y226" s="373"/>
      <c r="Z226" s="382" t="str">
        <f>IFERROR(__xludf.DUMMYFUNCTION("""COMPUTED_VALUE"""),"")</f>
        <v/>
      </c>
      <c r="AA226" s="375" t="str">
        <f>IFERROR(__xludf.DUMMYFUNCTION("""COMPUTED_VALUE"""),"")</f>
        <v/>
      </c>
      <c r="AB226" s="383" t="str">
        <f>IFERROR(__xludf.DUMMYFUNCTION("""COMPUTED_VALUE"""),"")</f>
        <v/>
      </c>
      <c r="AC226" s="388" t="str">
        <f>IFERROR(__xludf.DUMMYFUNCTION("""COMPUTED_VALUE"""),"")</f>
        <v/>
      </c>
      <c r="AD226" s="382" t="str">
        <f>IFERROR(__xludf.DUMMYFUNCTION("""COMPUTED_VALUE"""),"")</f>
        <v/>
      </c>
      <c r="AE226" s="389" t="str">
        <f>IFERROR(__xludf.DUMMYFUNCTION("""COMPUTED_VALUE"""),"")</f>
        <v/>
      </c>
      <c r="AF226" s="390"/>
      <c r="AG226" s="391"/>
      <c r="AH226" s="359"/>
    </row>
    <row r="227">
      <c r="A227" s="360"/>
      <c r="B227" s="361"/>
      <c r="C227" s="362"/>
      <c r="D227" s="384" t="s">
        <v>2869</v>
      </c>
      <c r="E227" s="364"/>
      <c r="F227" s="365"/>
      <c r="G227" s="366"/>
      <c r="H227" s="367"/>
      <c r="I227" s="365"/>
      <c r="J227" s="368"/>
      <c r="K227" s="364"/>
      <c r="L227" s="365"/>
      <c r="M227" s="366"/>
      <c r="N227" s="367"/>
      <c r="O227" s="365"/>
      <c r="P227" s="368"/>
      <c r="Q227" s="364"/>
      <c r="R227" s="365"/>
      <c r="S227" s="366"/>
      <c r="T227" s="369"/>
      <c r="U227" s="370"/>
      <c r="V227" s="371"/>
      <c r="W227" s="372"/>
      <c r="X227" s="353"/>
      <c r="Y227" s="373"/>
      <c r="Z227" s="382" t="str">
        <f>IFERROR(__xludf.DUMMYFUNCTION("""COMPUTED_VALUE"""),"")</f>
        <v/>
      </c>
      <c r="AA227" s="375" t="str">
        <f>IFERROR(__xludf.DUMMYFUNCTION("""COMPUTED_VALUE"""),"")</f>
        <v/>
      </c>
      <c r="AB227" s="383" t="str">
        <f>IFERROR(__xludf.DUMMYFUNCTION("""COMPUTED_VALUE"""),"")</f>
        <v/>
      </c>
      <c r="AC227" s="388" t="str">
        <f>IFERROR(__xludf.DUMMYFUNCTION("""COMPUTED_VALUE"""),"")</f>
        <v/>
      </c>
      <c r="AD227" s="382" t="str">
        <f>IFERROR(__xludf.DUMMYFUNCTION("""COMPUTED_VALUE"""),"")</f>
        <v/>
      </c>
      <c r="AE227" s="389" t="str">
        <f>IFERROR(__xludf.DUMMYFUNCTION("""COMPUTED_VALUE"""),"")</f>
        <v/>
      </c>
      <c r="AF227" s="390"/>
      <c r="AG227" s="391"/>
      <c r="AH227" s="359"/>
    </row>
    <row r="228">
      <c r="A228" s="360"/>
      <c r="B228" s="361"/>
      <c r="C228" s="362"/>
      <c r="D228" s="384" t="s">
        <v>2869</v>
      </c>
      <c r="E228" s="364"/>
      <c r="F228" s="365"/>
      <c r="G228" s="366"/>
      <c r="H228" s="367"/>
      <c r="I228" s="365"/>
      <c r="J228" s="368"/>
      <c r="K228" s="364"/>
      <c r="L228" s="365"/>
      <c r="M228" s="366"/>
      <c r="N228" s="367"/>
      <c r="O228" s="365"/>
      <c r="P228" s="368"/>
      <c r="Q228" s="364"/>
      <c r="R228" s="365"/>
      <c r="S228" s="366"/>
      <c r="T228" s="369"/>
      <c r="U228" s="370"/>
      <c r="V228" s="371"/>
      <c r="W228" s="380"/>
      <c r="X228" s="353"/>
      <c r="Y228" s="373"/>
      <c r="Z228" s="382" t="str">
        <f>IFERROR(__xludf.DUMMYFUNCTION("""COMPUTED_VALUE"""),"")</f>
        <v/>
      </c>
      <c r="AA228" s="375" t="str">
        <f>IFERROR(__xludf.DUMMYFUNCTION("""COMPUTED_VALUE"""),"")</f>
        <v/>
      </c>
      <c r="AB228" s="383" t="str">
        <f>IFERROR(__xludf.DUMMYFUNCTION("""COMPUTED_VALUE"""),"")</f>
        <v/>
      </c>
      <c r="AC228" s="388" t="str">
        <f>IFERROR(__xludf.DUMMYFUNCTION("""COMPUTED_VALUE"""),"")</f>
        <v/>
      </c>
      <c r="AD228" s="382" t="str">
        <f>IFERROR(__xludf.DUMMYFUNCTION("""COMPUTED_VALUE"""),"")</f>
        <v/>
      </c>
      <c r="AE228" s="389" t="str">
        <f>IFERROR(__xludf.DUMMYFUNCTION("""COMPUTED_VALUE"""),"")</f>
        <v/>
      </c>
      <c r="AF228" s="390"/>
      <c r="AG228" s="391"/>
      <c r="AH228" s="359"/>
    </row>
    <row r="229">
      <c r="A229" s="360"/>
      <c r="B229" s="361"/>
      <c r="C229" s="362"/>
      <c r="D229" s="384" t="s">
        <v>2869</v>
      </c>
      <c r="E229" s="364"/>
      <c r="F229" s="365"/>
      <c r="G229" s="366"/>
      <c r="H229" s="367"/>
      <c r="I229" s="365"/>
      <c r="J229" s="368"/>
      <c r="K229" s="364"/>
      <c r="L229" s="365"/>
      <c r="M229" s="366"/>
      <c r="N229" s="367"/>
      <c r="O229" s="365"/>
      <c r="P229" s="368"/>
      <c r="Q229" s="364"/>
      <c r="R229" s="365"/>
      <c r="S229" s="366"/>
      <c r="T229" s="369"/>
      <c r="U229" s="370"/>
      <c r="V229" s="371"/>
      <c r="W229" s="372"/>
      <c r="X229" s="353"/>
      <c r="Y229" s="373"/>
      <c r="Z229" s="382" t="str">
        <f>IFERROR(__xludf.DUMMYFUNCTION("""COMPUTED_VALUE"""),"")</f>
        <v/>
      </c>
      <c r="AA229" s="375" t="str">
        <f>IFERROR(__xludf.DUMMYFUNCTION("""COMPUTED_VALUE"""),"")</f>
        <v/>
      </c>
      <c r="AB229" s="383" t="str">
        <f>IFERROR(__xludf.DUMMYFUNCTION("""COMPUTED_VALUE"""),"")</f>
        <v/>
      </c>
      <c r="AC229" s="388" t="str">
        <f>IFERROR(__xludf.DUMMYFUNCTION("""COMPUTED_VALUE"""),"")</f>
        <v/>
      </c>
      <c r="AD229" s="382" t="str">
        <f>IFERROR(__xludf.DUMMYFUNCTION("""COMPUTED_VALUE"""),"")</f>
        <v/>
      </c>
      <c r="AE229" s="389" t="str">
        <f>IFERROR(__xludf.DUMMYFUNCTION("""COMPUTED_VALUE"""),"")</f>
        <v/>
      </c>
      <c r="AF229" s="390"/>
      <c r="AG229" s="391"/>
      <c r="AH229" s="359"/>
    </row>
    <row r="230">
      <c r="A230" s="379"/>
      <c r="B230" s="361"/>
      <c r="C230" s="362"/>
      <c r="D230" s="384" t="s">
        <v>2869</v>
      </c>
      <c r="E230" s="364"/>
      <c r="F230" s="365"/>
      <c r="G230" s="366"/>
      <c r="H230" s="367"/>
      <c r="I230" s="365"/>
      <c r="J230" s="368"/>
      <c r="K230" s="364"/>
      <c r="L230" s="365"/>
      <c r="M230" s="366"/>
      <c r="N230" s="367"/>
      <c r="O230" s="365"/>
      <c r="P230" s="368"/>
      <c r="Q230" s="364"/>
      <c r="R230" s="365"/>
      <c r="S230" s="366"/>
      <c r="T230" s="369"/>
      <c r="U230" s="370"/>
      <c r="V230" s="371"/>
      <c r="W230" s="380"/>
      <c r="X230" s="353"/>
      <c r="Y230" s="381"/>
      <c r="Z230" s="382" t="str">
        <f>IFERROR(__xludf.DUMMYFUNCTION("""COMPUTED_VALUE"""),"")</f>
        <v/>
      </c>
      <c r="AA230" s="375" t="str">
        <f>IFERROR(__xludf.DUMMYFUNCTION("""COMPUTED_VALUE"""),"")</f>
        <v/>
      </c>
      <c r="AB230" s="383" t="str">
        <f>IFERROR(__xludf.DUMMYFUNCTION("""COMPUTED_VALUE"""),"")</f>
        <v/>
      </c>
      <c r="AC230" s="388" t="str">
        <f>IFERROR(__xludf.DUMMYFUNCTION("""COMPUTED_VALUE"""),"")</f>
        <v/>
      </c>
      <c r="AD230" s="382" t="str">
        <f>IFERROR(__xludf.DUMMYFUNCTION("""COMPUTED_VALUE"""),"")</f>
        <v/>
      </c>
      <c r="AE230" s="389" t="str">
        <f>IFERROR(__xludf.DUMMYFUNCTION("""COMPUTED_VALUE"""),"")</f>
        <v/>
      </c>
      <c r="AF230" s="390"/>
      <c r="AG230" s="391"/>
      <c r="AH230" s="359"/>
    </row>
    <row r="231">
      <c r="A231" s="360"/>
      <c r="B231" s="361"/>
      <c r="C231" s="362"/>
      <c r="D231" s="384" t="s">
        <v>2869</v>
      </c>
      <c r="E231" s="364"/>
      <c r="F231" s="365"/>
      <c r="G231" s="366"/>
      <c r="H231" s="367"/>
      <c r="I231" s="365"/>
      <c r="J231" s="368"/>
      <c r="K231" s="364"/>
      <c r="L231" s="365"/>
      <c r="M231" s="366"/>
      <c r="N231" s="367"/>
      <c r="O231" s="365"/>
      <c r="P231" s="368"/>
      <c r="Q231" s="364"/>
      <c r="R231" s="365"/>
      <c r="S231" s="366"/>
      <c r="T231" s="369"/>
      <c r="U231" s="370"/>
      <c r="V231" s="371"/>
      <c r="W231" s="372"/>
      <c r="X231" s="353"/>
      <c r="Y231" s="373"/>
      <c r="Z231" s="382" t="str">
        <f>IFERROR(__xludf.DUMMYFUNCTION("""COMPUTED_VALUE"""),"")</f>
        <v/>
      </c>
      <c r="AA231" s="375" t="str">
        <f>IFERROR(__xludf.DUMMYFUNCTION("""COMPUTED_VALUE"""),"")</f>
        <v/>
      </c>
      <c r="AB231" s="383" t="str">
        <f>IFERROR(__xludf.DUMMYFUNCTION("""COMPUTED_VALUE"""),"")</f>
        <v/>
      </c>
      <c r="AC231" s="388" t="str">
        <f>IFERROR(__xludf.DUMMYFUNCTION("""COMPUTED_VALUE"""),"")</f>
        <v/>
      </c>
      <c r="AD231" s="382" t="str">
        <f>IFERROR(__xludf.DUMMYFUNCTION("""COMPUTED_VALUE"""),"")</f>
        <v/>
      </c>
      <c r="AE231" s="389" t="str">
        <f>IFERROR(__xludf.DUMMYFUNCTION("""COMPUTED_VALUE"""),"")</f>
        <v/>
      </c>
      <c r="AF231" s="390"/>
      <c r="AG231" s="391"/>
      <c r="AH231" s="359"/>
    </row>
    <row r="232">
      <c r="A232" s="379"/>
      <c r="B232" s="361"/>
      <c r="C232" s="362"/>
      <c r="D232" s="384" t="s">
        <v>2869</v>
      </c>
      <c r="E232" s="364"/>
      <c r="F232" s="365"/>
      <c r="G232" s="366"/>
      <c r="H232" s="367"/>
      <c r="I232" s="365"/>
      <c r="J232" s="368"/>
      <c r="K232" s="364"/>
      <c r="L232" s="365"/>
      <c r="M232" s="366"/>
      <c r="N232" s="367"/>
      <c r="O232" s="365"/>
      <c r="P232" s="368"/>
      <c r="Q232" s="364"/>
      <c r="R232" s="365"/>
      <c r="S232" s="366"/>
      <c r="T232" s="369"/>
      <c r="U232" s="370"/>
      <c r="V232" s="371"/>
      <c r="W232" s="380"/>
      <c r="X232" s="353"/>
      <c r="Y232" s="373"/>
      <c r="Z232" s="382" t="str">
        <f>IFERROR(__xludf.DUMMYFUNCTION("""COMPUTED_VALUE"""),"")</f>
        <v/>
      </c>
      <c r="AA232" s="375" t="str">
        <f>IFERROR(__xludf.DUMMYFUNCTION("""COMPUTED_VALUE"""),"")</f>
        <v/>
      </c>
      <c r="AB232" s="383" t="str">
        <f>IFERROR(__xludf.DUMMYFUNCTION("""COMPUTED_VALUE"""),"")</f>
        <v/>
      </c>
      <c r="AC232" s="388" t="str">
        <f>IFERROR(__xludf.DUMMYFUNCTION("""COMPUTED_VALUE"""),"")</f>
        <v/>
      </c>
      <c r="AD232" s="382" t="str">
        <f>IFERROR(__xludf.DUMMYFUNCTION("""COMPUTED_VALUE"""),"")</f>
        <v/>
      </c>
      <c r="AE232" s="389" t="str">
        <f>IFERROR(__xludf.DUMMYFUNCTION("""COMPUTED_VALUE"""),"")</f>
        <v/>
      </c>
      <c r="AF232" s="390"/>
      <c r="AG232" s="391"/>
      <c r="AH232" s="359"/>
    </row>
    <row r="233">
      <c r="A233" s="360"/>
      <c r="B233" s="361"/>
      <c r="C233" s="362"/>
      <c r="D233" s="384" t="s">
        <v>2869</v>
      </c>
      <c r="E233" s="364"/>
      <c r="F233" s="365"/>
      <c r="G233" s="366"/>
      <c r="H233" s="367"/>
      <c r="I233" s="365"/>
      <c r="J233" s="368"/>
      <c r="K233" s="364"/>
      <c r="L233" s="365"/>
      <c r="M233" s="366"/>
      <c r="N233" s="367"/>
      <c r="O233" s="365"/>
      <c r="P233" s="368"/>
      <c r="Q233" s="364"/>
      <c r="R233" s="365"/>
      <c r="S233" s="366"/>
      <c r="T233" s="369"/>
      <c r="U233" s="370"/>
      <c r="V233" s="371"/>
      <c r="W233" s="380"/>
      <c r="X233" s="353"/>
      <c r="Y233" s="381"/>
      <c r="Z233" s="382" t="str">
        <f>IFERROR(__xludf.DUMMYFUNCTION("""COMPUTED_VALUE"""),"")</f>
        <v/>
      </c>
      <c r="AA233" s="375" t="str">
        <f>IFERROR(__xludf.DUMMYFUNCTION("""COMPUTED_VALUE"""),"")</f>
        <v/>
      </c>
      <c r="AB233" s="383" t="str">
        <f>IFERROR(__xludf.DUMMYFUNCTION("""COMPUTED_VALUE"""),"")</f>
        <v/>
      </c>
      <c r="AC233" s="388" t="str">
        <f>IFERROR(__xludf.DUMMYFUNCTION("""COMPUTED_VALUE"""),"")</f>
        <v/>
      </c>
      <c r="AD233" s="382" t="str">
        <f>IFERROR(__xludf.DUMMYFUNCTION("""COMPUTED_VALUE"""),"")</f>
        <v/>
      </c>
      <c r="AE233" s="389" t="str">
        <f>IFERROR(__xludf.DUMMYFUNCTION("""COMPUTED_VALUE"""),"")</f>
        <v/>
      </c>
      <c r="AF233" s="390"/>
      <c r="AG233" s="391"/>
      <c r="AH233" s="359"/>
    </row>
    <row r="234">
      <c r="A234" s="360"/>
      <c r="B234" s="361"/>
      <c r="C234" s="362"/>
      <c r="D234" s="384" t="s">
        <v>2869</v>
      </c>
      <c r="E234" s="364"/>
      <c r="F234" s="365"/>
      <c r="G234" s="366"/>
      <c r="H234" s="367"/>
      <c r="I234" s="365"/>
      <c r="J234" s="368"/>
      <c r="K234" s="364"/>
      <c r="L234" s="365"/>
      <c r="M234" s="366"/>
      <c r="N234" s="367"/>
      <c r="O234" s="365"/>
      <c r="P234" s="368"/>
      <c r="Q234" s="364"/>
      <c r="R234" s="365"/>
      <c r="S234" s="366"/>
      <c r="T234" s="369"/>
      <c r="U234" s="370"/>
      <c r="V234" s="371"/>
      <c r="W234" s="380"/>
      <c r="X234" s="353"/>
      <c r="Y234" s="381"/>
      <c r="Z234" s="382" t="str">
        <f>IFERROR(__xludf.DUMMYFUNCTION("""COMPUTED_VALUE"""),"")</f>
        <v/>
      </c>
      <c r="AA234" s="375" t="str">
        <f>IFERROR(__xludf.DUMMYFUNCTION("""COMPUTED_VALUE"""),"")</f>
        <v/>
      </c>
      <c r="AB234" s="383" t="str">
        <f>IFERROR(__xludf.DUMMYFUNCTION("""COMPUTED_VALUE"""),"")</f>
        <v/>
      </c>
      <c r="AC234" s="388" t="str">
        <f>IFERROR(__xludf.DUMMYFUNCTION("""COMPUTED_VALUE"""),"")</f>
        <v/>
      </c>
      <c r="AD234" s="382" t="str">
        <f>IFERROR(__xludf.DUMMYFUNCTION("""COMPUTED_VALUE"""),"")</f>
        <v/>
      </c>
      <c r="AE234" s="389" t="str">
        <f>IFERROR(__xludf.DUMMYFUNCTION("""COMPUTED_VALUE"""),"")</f>
        <v/>
      </c>
      <c r="AF234" s="390"/>
      <c r="AG234" s="391"/>
      <c r="AH234" s="359"/>
    </row>
    <row r="235">
      <c r="A235" s="360"/>
      <c r="B235" s="361"/>
      <c r="C235" s="362"/>
      <c r="D235" s="384" t="s">
        <v>2869</v>
      </c>
      <c r="E235" s="364"/>
      <c r="F235" s="365"/>
      <c r="G235" s="366"/>
      <c r="H235" s="367"/>
      <c r="I235" s="365"/>
      <c r="J235" s="368"/>
      <c r="K235" s="364"/>
      <c r="L235" s="365"/>
      <c r="M235" s="366"/>
      <c r="N235" s="367"/>
      <c r="O235" s="365"/>
      <c r="P235" s="368"/>
      <c r="Q235" s="364"/>
      <c r="R235" s="365"/>
      <c r="S235" s="366"/>
      <c r="T235" s="369"/>
      <c r="U235" s="370"/>
      <c r="V235" s="371"/>
      <c r="W235" s="372"/>
      <c r="X235" s="353"/>
      <c r="Y235" s="381"/>
      <c r="Z235" s="382" t="str">
        <f>IFERROR(__xludf.DUMMYFUNCTION("""COMPUTED_VALUE"""),"")</f>
        <v/>
      </c>
      <c r="AA235" s="375" t="str">
        <f>IFERROR(__xludf.DUMMYFUNCTION("""COMPUTED_VALUE"""),"")</f>
        <v/>
      </c>
      <c r="AB235" s="383" t="str">
        <f>IFERROR(__xludf.DUMMYFUNCTION("""COMPUTED_VALUE"""),"")</f>
        <v/>
      </c>
      <c r="AC235" s="388" t="str">
        <f>IFERROR(__xludf.DUMMYFUNCTION("""COMPUTED_VALUE"""),"")</f>
        <v/>
      </c>
      <c r="AD235" s="382" t="str">
        <f>IFERROR(__xludf.DUMMYFUNCTION("""COMPUTED_VALUE"""),"")</f>
        <v/>
      </c>
      <c r="AE235" s="389" t="str">
        <f>IFERROR(__xludf.DUMMYFUNCTION("""COMPUTED_VALUE"""),"")</f>
        <v/>
      </c>
      <c r="AF235" s="390"/>
      <c r="AG235" s="391"/>
      <c r="AH235" s="359"/>
    </row>
    <row r="236">
      <c r="A236" s="360"/>
      <c r="B236" s="361"/>
      <c r="C236" s="362"/>
      <c r="D236" s="384" t="s">
        <v>2869</v>
      </c>
      <c r="E236" s="364"/>
      <c r="F236" s="365"/>
      <c r="G236" s="366"/>
      <c r="H236" s="367"/>
      <c r="I236" s="365"/>
      <c r="J236" s="368"/>
      <c r="K236" s="364"/>
      <c r="L236" s="365"/>
      <c r="M236" s="366"/>
      <c r="N236" s="367"/>
      <c r="O236" s="365"/>
      <c r="P236" s="368"/>
      <c r="Q236" s="364"/>
      <c r="R236" s="365"/>
      <c r="S236" s="366"/>
      <c r="T236" s="369"/>
      <c r="U236" s="370"/>
      <c r="V236" s="371"/>
      <c r="W236" s="380"/>
      <c r="X236" s="353"/>
      <c r="Y236" s="381"/>
      <c r="Z236" s="382" t="str">
        <f>IFERROR(__xludf.DUMMYFUNCTION("""COMPUTED_VALUE"""),"")</f>
        <v/>
      </c>
      <c r="AA236" s="375" t="str">
        <f>IFERROR(__xludf.DUMMYFUNCTION("""COMPUTED_VALUE"""),"")</f>
        <v/>
      </c>
      <c r="AB236" s="383" t="str">
        <f>IFERROR(__xludf.DUMMYFUNCTION("""COMPUTED_VALUE"""),"")</f>
        <v/>
      </c>
      <c r="AC236" s="388" t="str">
        <f>IFERROR(__xludf.DUMMYFUNCTION("""COMPUTED_VALUE"""),"")</f>
        <v/>
      </c>
      <c r="AD236" s="382" t="str">
        <f>IFERROR(__xludf.DUMMYFUNCTION("""COMPUTED_VALUE"""),"")</f>
        <v/>
      </c>
      <c r="AE236" s="389" t="str">
        <f>IFERROR(__xludf.DUMMYFUNCTION("""COMPUTED_VALUE"""),"")</f>
        <v/>
      </c>
      <c r="AF236" s="390"/>
      <c r="AG236" s="391"/>
      <c r="AH236" s="359"/>
    </row>
    <row r="237">
      <c r="A237" s="360"/>
      <c r="B237" s="361"/>
      <c r="C237" s="362"/>
      <c r="D237" s="384" t="s">
        <v>2869</v>
      </c>
      <c r="E237" s="364"/>
      <c r="F237" s="365"/>
      <c r="G237" s="366"/>
      <c r="H237" s="367"/>
      <c r="I237" s="365"/>
      <c r="J237" s="368"/>
      <c r="K237" s="364"/>
      <c r="L237" s="365"/>
      <c r="M237" s="366"/>
      <c r="N237" s="367"/>
      <c r="O237" s="365"/>
      <c r="P237" s="368"/>
      <c r="Q237" s="364"/>
      <c r="R237" s="365"/>
      <c r="S237" s="366"/>
      <c r="T237" s="369"/>
      <c r="U237" s="370"/>
      <c r="V237" s="371"/>
      <c r="W237" s="372"/>
      <c r="X237" s="353"/>
      <c r="Y237" s="381"/>
      <c r="Z237" s="382" t="str">
        <f>IFERROR(__xludf.DUMMYFUNCTION("""COMPUTED_VALUE"""),"")</f>
        <v/>
      </c>
      <c r="AA237" s="375" t="str">
        <f>IFERROR(__xludf.DUMMYFUNCTION("""COMPUTED_VALUE"""),"")</f>
        <v/>
      </c>
      <c r="AB237" s="383" t="str">
        <f>IFERROR(__xludf.DUMMYFUNCTION("""COMPUTED_VALUE"""),"")</f>
        <v/>
      </c>
      <c r="AC237" s="388" t="str">
        <f>IFERROR(__xludf.DUMMYFUNCTION("""COMPUTED_VALUE"""),"")</f>
        <v/>
      </c>
      <c r="AD237" s="382" t="str">
        <f>IFERROR(__xludf.DUMMYFUNCTION("""COMPUTED_VALUE"""),"")</f>
        <v/>
      </c>
      <c r="AE237" s="389" t="str">
        <f>IFERROR(__xludf.DUMMYFUNCTION("""COMPUTED_VALUE"""),"")</f>
        <v/>
      </c>
      <c r="AF237" s="390"/>
      <c r="AG237" s="391"/>
      <c r="AH237" s="359"/>
    </row>
    <row r="238">
      <c r="A238" s="379"/>
      <c r="B238" s="361"/>
      <c r="C238" s="362"/>
      <c r="D238" s="384" t="s">
        <v>2869</v>
      </c>
      <c r="E238" s="364"/>
      <c r="F238" s="365"/>
      <c r="G238" s="366"/>
      <c r="H238" s="367"/>
      <c r="I238" s="365"/>
      <c r="J238" s="368"/>
      <c r="K238" s="364"/>
      <c r="L238" s="365"/>
      <c r="M238" s="366"/>
      <c r="N238" s="367"/>
      <c r="O238" s="365"/>
      <c r="P238" s="368"/>
      <c r="Q238" s="364"/>
      <c r="R238" s="365"/>
      <c r="S238" s="366"/>
      <c r="T238" s="369"/>
      <c r="U238" s="370"/>
      <c r="V238" s="371"/>
      <c r="W238" s="380"/>
      <c r="X238" s="353"/>
      <c r="Y238" s="381"/>
      <c r="Z238" s="382" t="str">
        <f>IFERROR(__xludf.DUMMYFUNCTION("""COMPUTED_VALUE"""),"")</f>
        <v/>
      </c>
      <c r="AA238" s="375" t="str">
        <f>IFERROR(__xludf.DUMMYFUNCTION("""COMPUTED_VALUE"""),"")</f>
        <v/>
      </c>
      <c r="AB238" s="383" t="str">
        <f>IFERROR(__xludf.DUMMYFUNCTION("""COMPUTED_VALUE"""),"")</f>
        <v/>
      </c>
      <c r="AC238" s="388" t="str">
        <f>IFERROR(__xludf.DUMMYFUNCTION("""COMPUTED_VALUE"""),"")</f>
        <v/>
      </c>
      <c r="AD238" s="382" t="str">
        <f>IFERROR(__xludf.DUMMYFUNCTION("""COMPUTED_VALUE"""),"")</f>
        <v/>
      </c>
      <c r="AE238" s="389" t="str">
        <f>IFERROR(__xludf.DUMMYFUNCTION("""COMPUTED_VALUE"""),"")</f>
        <v/>
      </c>
      <c r="AF238" s="390"/>
      <c r="AG238" s="391"/>
      <c r="AH238" s="359"/>
    </row>
    <row r="239">
      <c r="A239" s="360"/>
      <c r="B239" s="361"/>
      <c r="C239" s="362"/>
      <c r="D239" s="384" t="s">
        <v>2869</v>
      </c>
      <c r="E239" s="364"/>
      <c r="F239" s="365"/>
      <c r="G239" s="366"/>
      <c r="H239" s="367"/>
      <c r="I239" s="365"/>
      <c r="J239" s="368"/>
      <c r="K239" s="364"/>
      <c r="L239" s="365"/>
      <c r="M239" s="366"/>
      <c r="N239" s="367"/>
      <c r="O239" s="365"/>
      <c r="P239" s="368"/>
      <c r="Q239" s="364"/>
      <c r="R239" s="365"/>
      <c r="S239" s="366"/>
      <c r="T239" s="369"/>
      <c r="U239" s="370"/>
      <c r="V239" s="371"/>
      <c r="W239" s="372"/>
      <c r="X239" s="353"/>
      <c r="Y239" s="373"/>
      <c r="Z239" s="382" t="str">
        <f>IFERROR(__xludf.DUMMYFUNCTION("""COMPUTED_VALUE"""),"")</f>
        <v/>
      </c>
      <c r="AA239" s="375" t="str">
        <f>IFERROR(__xludf.DUMMYFUNCTION("""COMPUTED_VALUE"""),"")</f>
        <v/>
      </c>
      <c r="AB239" s="383" t="str">
        <f>IFERROR(__xludf.DUMMYFUNCTION("""COMPUTED_VALUE"""),"")</f>
        <v/>
      </c>
      <c r="AC239" s="388" t="str">
        <f>IFERROR(__xludf.DUMMYFUNCTION("""COMPUTED_VALUE"""),"")</f>
        <v/>
      </c>
      <c r="AD239" s="382" t="str">
        <f>IFERROR(__xludf.DUMMYFUNCTION("""COMPUTED_VALUE"""),"")</f>
        <v/>
      </c>
      <c r="AE239" s="389" t="str">
        <f>IFERROR(__xludf.DUMMYFUNCTION("""COMPUTED_VALUE"""),"")</f>
        <v/>
      </c>
      <c r="AF239" s="390"/>
      <c r="AG239" s="391"/>
      <c r="AH239" s="359"/>
    </row>
    <row r="240">
      <c r="A240" s="360"/>
      <c r="B240" s="361"/>
      <c r="C240" s="362"/>
      <c r="D240" s="384" t="s">
        <v>2869</v>
      </c>
      <c r="E240" s="364"/>
      <c r="F240" s="365"/>
      <c r="G240" s="366"/>
      <c r="H240" s="367"/>
      <c r="I240" s="365"/>
      <c r="J240" s="368"/>
      <c r="K240" s="364"/>
      <c r="L240" s="365"/>
      <c r="M240" s="366"/>
      <c r="N240" s="367"/>
      <c r="O240" s="365"/>
      <c r="P240" s="368"/>
      <c r="Q240" s="364"/>
      <c r="R240" s="365"/>
      <c r="S240" s="366"/>
      <c r="T240" s="369"/>
      <c r="U240" s="370"/>
      <c r="V240" s="371"/>
      <c r="W240" s="380"/>
      <c r="X240" s="353"/>
      <c r="Y240" s="373"/>
      <c r="Z240" s="382" t="str">
        <f>IFERROR(__xludf.DUMMYFUNCTION("""COMPUTED_VALUE"""),"")</f>
        <v/>
      </c>
      <c r="AA240" s="375" t="str">
        <f>IFERROR(__xludf.DUMMYFUNCTION("""COMPUTED_VALUE"""),"")</f>
        <v/>
      </c>
      <c r="AB240" s="383" t="str">
        <f>IFERROR(__xludf.DUMMYFUNCTION("""COMPUTED_VALUE"""),"")</f>
        <v/>
      </c>
      <c r="AC240" s="388" t="str">
        <f>IFERROR(__xludf.DUMMYFUNCTION("""COMPUTED_VALUE"""),"")</f>
        <v/>
      </c>
      <c r="AD240" s="382" t="str">
        <f>IFERROR(__xludf.DUMMYFUNCTION("""COMPUTED_VALUE"""),"")</f>
        <v/>
      </c>
      <c r="AE240" s="389" t="str">
        <f>IFERROR(__xludf.DUMMYFUNCTION("""COMPUTED_VALUE"""),"")</f>
        <v/>
      </c>
      <c r="AF240" s="390"/>
      <c r="AG240" s="391"/>
      <c r="AH240" s="359"/>
    </row>
    <row r="241">
      <c r="A241" s="360"/>
      <c r="B241" s="361"/>
      <c r="C241" s="362"/>
      <c r="D241" s="384" t="s">
        <v>2869</v>
      </c>
      <c r="E241" s="364"/>
      <c r="F241" s="365"/>
      <c r="G241" s="366"/>
      <c r="H241" s="367"/>
      <c r="I241" s="365"/>
      <c r="J241" s="368"/>
      <c r="K241" s="364"/>
      <c r="L241" s="365"/>
      <c r="M241" s="366"/>
      <c r="N241" s="367"/>
      <c r="O241" s="365"/>
      <c r="P241" s="368"/>
      <c r="Q241" s="364"/>
      <c r="R241" s="365"/>
      <c r="S241" s="366"/>
      <c r="T241" s="369"/>
      <c r="U241" s="370"/>
      <c r="V241" s="371"/>
      <c r="W241" s="380"/>
      <c r="X241" s="353"/>
      <c r="Y241" s="373"/>
      <c r="Z241" s="382" t="str">
        <f>IFERROR(__xludf.DUMMYFUNCTION("""COMPUTED_VALUE"""),"")</f>
        <v/>
      </c>
      <c r="AA241" s="375" t="str">
        <f>IFERROR(__xludf.DUMMYFUNCTION("""COMPUTED_VALUE"""),"")</f>
        <v/>
      </c>
      <c r="AB241" s="383" t="str">
        <f>IFERROR(__xludf.DUMMYFUNCTION("""COMPUTED_VALUE"""),"")</f>
        <v/>
      </c>
      <c r="AC241" s="388" t="str">
        <f>IFERROR(__xludf.DUMMYFUNCTION("""COMPUTED_VALUE"""),"")</f>
        <v/>
      </c>
      <c r="AD241" s="382" t="str">
        <f>IFERROR(__xludf.DUMMYFUNCTION("""COMPUTED_VALUE"""),"")</f>
        <v/>
      </c>
      <c r="AE241" s="389" t="str">
        <f>IFERROR(__xludf.DUMMYFUNCTION("""COMPUTED_VALUE"""),"")</f>
        <v/>
      </c>
      <c r="AF241" s="390"/>
      <c r="AG241" s="391"/>
      <c r="AH241" s="359"/>
    </row>
    <row r="242">
      <c r="A242" s="360"/>
      <c r="B242" s="361"/>
      <c r="C242" s="362"/>
      <c r="D242" s="384" t="s">
        <v>2869</v>
      </c>
      <c r="E242" s="364"/>
      <c r="F242" s="365"/>
      <c r="G242" s="366"/>
      <c r="H242" s="367"/>
      <c r="I242" s="365"/>
      <c r="J242" s="368"/>
      <c r="K242" s="364"/>
      <c r="L242" s="365"/>
      <c r="M242" s="366"/>
      <c r="N242" s="367"/>
      <c r="O242" s="365"/>
      <c r="P242" s="368"/>
      <c r="Q242" s="364"/>
      <c r="R242" s="365"/>
      <c r="S242" s="366"/>
      <c r="T242" s="369"/>
      <c r="U242" s="370"/>
      <c r="V242" s="371"/>
      <c r="W242" s="380"/>
      <c r="X242" s="353"/>
      <c r="Y242" s="373"/>
      <c r="Z242" s="382" t="str">
        <f>IFERROR(__xludf.DUMMYFUNCTION("""COMPUTED_VALUE"""),"")</f>
        <v/>
      </c>
      <c r="AA242" s="375" t="str">
        <f>IFERROR(__xludf.DUMMYFUNCTION("""COMPUTED_VALUE"""),"")</f>
        <v/>
      </c>
      <c r="AB242" s="383" t="str">
        <f>IFERROR(__xludf.DUMMYFUNCTION("""COMPUTED_VALUE"""),"")</f>
        <v/>
      </c>
      <c r="AC242" s="388" t="str">
        <f>IFERROR(__xludf.DUMMYFUNCTION("""COMPUTED_VALUE"""),"")</f>
        <v/>
      </c>
      <c r="AD242" s="382" t="str">
        <f>IFERROR(__xludf.DUMMYFUNCTION("""COMPUTED_VALUE"""),"")</f>
        <v/>
      </c>
      <c r="AE242" s="389" t="str">
        <f>IFERROR(__xludf.DUMMYFUNCTION("""COMPUTED_VALUE"""),"")</f>
        <v/>
      </c>
      <c r="AF242" s="390"/>
      <c r="AG242" s="391"/>
      <c r="AH242" s="359"/>
    </row>
    <row r="243">
      <c r="A243" s="360"/>
      <c r="B243" s="361"/>
      <c r="C243" s="362"/>
      <c r="D243" s="384" t="s">
        <v>2869</v>
      </c>
      <c r="E243" s="364"/>
      <c r="F243" s="365"/>
      <c r="G243" s="366"/>
      <c r="H243" s="367"/>
      <c r="I243" s="365"/>
      <c r="J243" s="368"/>
      <c r="K243" s="364"/>
      <c r="L243" s="365"/>
      <c r="M243" s="366"/>
      <c r="N243" s="367"/>
      <c r="O243" s="365"/>
      <c r="P243" s="368"/>
      <c r="Q243" s="364"/>
      <c r="R243" s="365"/>
      <c r="S243" s="366"/>
      <c r="T243" s="369"/>
      <c r="U243" s="370"/>
      <c r="V243" s="371"/>
      <c r="W243" s="372"/>
      <c r="X243" s="353"/>
      <c r="Y243" s="381"/>
      <c r="Z243" s="382" t="str">
        <f>IFERROR(__xludf.DUMMYFUNCTION("""COMPUTED_VALUE"""),"")</f>
        <v/>
      </c>
      <c r="AA243" s="375" t="str">
        <f>IFERROR(__xludf.DUMMYFUNCTION("""COMPUTED_VALUE"""),"")</f>
        <v/>
      </c>
      <c r="AB243" s="383" t="str">
        <f>IFERROR(__xludf.DUMMYFUNCTION("""COMPUTED_VALUE"""),"")</f>
        <v/>
      </c>
      <c r="AC243" s="388" t="str">
        <f>IFERROR(__xludf.DUMMYFUNCTION("""COMPUTED_VALUE"""),"")</f>
        <v/>
      </c>
      <c r="AD243" s="382" t="str">
        <f>IFERROR(__xludf.DUMMYFUNCTION("""COMPUTED_VALUE"""),"")</f>
        <v/>
      </c>
      <c r="AE243" s="389" t="str">
        <f>IFERROR(__xludf.DUMMYFUNCTION("""COMPUTED_VALUE"""),"")</f>
        <v/>
      </c>
      <c r="AF243" s="390"/>
      <c r="AG243" s="391"/>
      <c r="AH243" s="359"/>
    </row>
    <row r="244">
      <c r="A244" s="360"/>
      <c r="B244" s="361"/>
      <c r="C244" s="362"/>
      <c r="D244" s="384" t="s">
        <v>2869</v>
      </c>
      <c r="E244" s="364"/>
      <c r="F244" s="365"/>
      <c r="G244" s="366"/>
      <c r="H244" s="367"/>
      <c r="I244" s="365"/>
      <c r="J244" s="368"/>
      <c r="K244" s="364"/>
      <c r="L244" s="365"/>
      <c r="M244" s="366"/>
      <c r="N244" s="367"/>
      <c r="O244" s="365"/>
      <c r="P244" s="368"/>
      <c r="Q244" s="364"/>
      <c r="R244" s="365"/>
      <c r="S244" s="366"/>
      <c r="T244" s="369"/>
      <c r="U244" s="370"/>
      <c r="V244" s="371"/>
      <c r="W244" s="380"/>
      <c r="X244" s="353"/>
      <c r="Y244" s="381"/>
      <c r="Z244" s="382" t="str">
        <f>IFERROR(__xludf.DUMMYFUNCTION("""COMPUTED_VALUE"""),"")</f>
        <v/>
      </c>
      <c r="AA244" s="375" t="str">
        <f>IFERROR(__xludf.DUMMYFUNCTION("""COMPUTED_VALUE"""),"")</f>
        <v/>
      </c>
      <c r="AB244" s="383" t="str">
        <f>IFERROR(__xludf.DUMMYFUNCTION("""COMPUTED_VALUE"""),"")</f>
        <v/>
      </c>
      <c r="AC244" s="388" t="str">
        <f>IFERROR(__xludf.DUMMYFUNCTION("""COMPUTED_VALUE"""),"")</f>
        <v/>
      </c>
      <c r="AD244" s="382" t="str">
        <f>IFERROR(__xludf.DUMMYFUNCTION("""COMPUTED_VALUE"""),"")</f>
        <v/>
      </c>
      <c r="AE244" s="389" t="str">
        <f>IFERROR(__xludf.DUMMYFUNCTION("""COMPUTED_VALUE"""),"")</f>
        <v/>
      </c>
      <c r="AF244" s="390"/>
      <c r="AG244" s="391"/>
      <c r="AH244" s="359"/>
    </row>
    <row r="245">
      <c r="A245" s="360"/>
      <c r="B245" s="361"/>
      <c r="C245" s="362"/>
      <c r="D245" s="384" t="s">
        <v>2869</v>
      </c>
      <c r="E245" s="364"/>
      <c r="F245" s="365"/>
      <c r="G245" s="366"/>
      <c r="H245" s="367"/>
      <c r="I245" s="365"/>
      <c r="J245" s="368"/>
      <c r="K245" s="364"/>
      <c r="L245" s="365"/>
      <c r="M245" s="366"/>
      <c r="N245" s="367"/>
      <c r="O245" s="365"/>
      <c r="P245" s="368"/>
      <c r="Q245" s="364"/>
      <c r="R245" s="365"/>
      <c r="S245" s="366"/>
      <c r="T245" s="369"/>
      <c r="U245" s="370"/>
      <c r="V245" s="371"/>
      <c r="W245" s="380"/>
      <c r="X245" s="353"/>
      <c r="Y245" s="381"/>
      <c r="Z245" s="382" t="str">
        <f>IFERROR(__xludf.DUMMYFUNCTION("""COMPUTED_VALUE"""),"")</f>
        <v/>
      </c>
      <c r="AA245" s="375" t="str">
        <f>IFERROR(__xludf.DUMMYFUNCTION("""COMPUTED_VALUE"""),"")</f>
        <v/>
      </c>
      <c r="AB245" s="383" t="str">
        <f>IFERROR(__xludf.DUMMYFUNCTION("""COMPUTED_VALUE"""),"")</f>
        <v/>
      </c>
      <c r="AC245" s="388" t="str">
        <f>IFERROR(__xludf.DUMMYFUNCTION("""COMPUTED_VALUE"""),"")</f>
        <v/>
      </c>
      <c r="AD245" s="382" t="str">
        <f>IFERROR(__xludf.DUMMYFUNCTION("""COMPUTED_VALUE"""),"")</f>
        <v/>
      </c>
      <c r="AE245" s="389" t="str">
        <f>IFERROR(__xludf.DUMMYFUNCTION("""COMPUTED_VALUE"""),"")</f>
        <v/>
      </c>
      <c r="AF245" s="390"/>
      <c r="AG245" s="391"/>
      <c r="AH245" s="359"/>
    </row>
    <row r="246">
      <c r="A246" s="360"/>
      <c r="B246" s="361"/>
      <c r="C246" s="362"/>
      <c r="D246" s="384" t="s">
        <v>2869</v>
      </c>
      <c r="E246" s="364"/>
      <c r="F246" s="365"/>
      <c r="G246" s="366"/>
      <c r="H246" s="367"/>
      <c r="I246" s="365"/>
      <c r="J246" s="368"/>
      <c r="K246" s="364"/>
      <c r="L246" s="365"/>
      <c r="M246" s="366"/>
      <c r="N246" s="367"/>
      <c r="O246" s="365"/>
      <c r="P246" s="368"/>
      <c r="Q246" s="364"/>
      <c r="R246" s="365"/>
      <c r="S246" s="366"/>
      <c r="T246" s="369"/>
      <c r="U246" s="370"/>
      <c r="V246" s="371"/>
      <c r="W246" s="380"/>
      <c r="X246" s="353"/>
      <c r="Y246" s="373"/>
      <c r="Z246" s="382" t="str">
        <f>IFERROR(__xludf.DUMMYFUNCTION("""COMPUTED_VALUE"""),"")</f>
        <v/>
      </c>
      <c r="AA246" s="375" t="str">
        <f>IFERROR(__xludf.DUMMYFUNCTION("""COMPUTED_VALUE"""),"")</f>
        <v/>
      </c>
      <c r="AB246" s="383" t="str">
        <f>IFERROR(__xludf.DUMMYFUNCTION("""COMPUTED_VALUE"""),"")</f>
        <v/>
      </c>
      <c r="AC246" s="388" t="str">
        <f>IFERROR(__xludf.DUMMYFUNCTION("""COMPUTED_VALUE"""),"")</f>
        <v/>
      </c>
      <c r="AD246" s="382" t="str">
        <f>IFERROR(__xludf.DUMMYFUNCTION("""COMPUTED_VALUE"""),"")</f>
        <v/>
      </c>
      <c r="AE246" s="389" t="str">
        <f>IFERROR(__xludf.DUMMYFUNCTION("""COMPUTED_VALUE"""),"")</f>
        <v/>
      </c>
      <c r="AF246" s="390"/>
      <c r="AG246" s="391"/>
      <c r="AH246" s="359"/>
    </row>
    <row r="247">
      <c r="A247" s="379"/>
      <c r="B247" s="361"/>
      <c r="C247" s="362"/>
      <c r="D247" s="384" t="s">
        <v>2869</v>
      </c>
      <c r="E247" s="364"/>
      <c r="F247" s="365"/>
      <c r="G247" s="366"/>
      <c r="H247" s="367"/>
      <c r="I247" s="365"/>
      <c r="J247" s="368"/>
      <c r="K247" s="364"/>
      <c r="L247" s="365"/>
      <c r="M247" s="366"/>
      <c r="N247" s="367"/>
      <c r="O247" s="365"/>
      <c r="P247" s="368"/>
      <c r="Q247" s="364"/>
      <c r="R247" s="365"/>
      <c r="S247" s="366"/>
      <c r="T247" s="369"/>
      <c r="U247" s="370"/>
      <c r="V247" s="371"/>
      <c r="W247" s="372"/>
      <c r="X247" s="353"/>
      <c r="Y247" s="373"/>
      <c r="Z247" s="382" t="str">
        <f>IFERROR(__xludf.DUMMYFUNCTION("""COMPUTED_VALUE"""),"")</f>
        <v/>
      </c>
      <c r="AA247" s="375" t="str">
        <f>IFERROR(__xludf.DUMMYFUNCTION("""COMPUTED_VALUE"""),"")</f>
        <v/>
      </c>
      <c r="AB247" s="383" t="str">
        <f>IFERROR(__xludf.DUMMYFUNCTION("""COMPUTED_VALUE"""),"")</f>
        <v/>
      </c>
      <c r="AC247" s="388" t="str">
        <f>IFERROR(__xludf.DUMMYFUNCTION("""COMPUTED_VALUE"""),"")</f>
        <v/>
      </c>
      <c r="AD247" s="382" t="str">
        <f>IFERROR(__xludf.DUMMYFUNCTION("""COMPUTED_VALUE"""),"")</f>
        <v/>
      </c>
      <c r="AE247" s="389" t="str">
        <f>IFERROR(__xludf.DUMMYFUNCTION("""COMPUTED_VALUE"""),"")</f>
        <v/>
      </c>
      <c r="AF247" s="390"/>
      <c r="AG247" s="391"/>
      <c r="AH247" s="359"/>
    </row>
    <row r="248">
      <c r="A248" s="360"/>
      <c r="B248" s="361"/>
      <c r="C248" s="362"/>
      <c r="D248" s="384" t="s">
        <v>2869</v>
      </c>
      <c r="E248" s="364"/>
      <c r="F248" s="365"/>
      <c r="G248" s="366"/>
      <c r="H248" s="367"/>
      <c r="I248" s="365"/>
      <c r="J248" s="368"/>
      <c r="K248" s="364"/>
      <c r="L248" s="365"/>
      <c r="M248" s="366"/>
      <c r="N248" s="367"/>
      <c r="O248" s="365"/>
      <c r="P248" s="368"/>
      <c r="Q248" s="364"/>
      <c r="R248" s="365"/>
      <c r="S248" s="366"/>
      <c r="T248" s="369"/>
      <c r="U248" s="370"/>
      <c r="V248" s="371"/>
      <c r="W248" s="380"/>
      <c r="X248" s="353"/>
      <c r="Y248" s="381"/>
      <c r="Z248" s="382" t="str">
        <f>IFERROR(__xludf.DUMMYFUNCTION("""COMPUTED_VALUE"""),"")</f>
        <v/>
      </c>
      <c r="AA248" s="375" t="str">
        <f>IFERROR(__xludf.DUMMYFUNCTION("""COMPUTED_VALUE"""),"")</f>
        <v/>
      </c>
      <c r="AB248" s="383" t="str">
        <f>IFERROR(__xludf.DUMMYFUNCTION("""COMPUTED_VALUE"""),"")</f>
        <v/>
      </c>
      <c r="AC248" s="388" t="str">
        <f>IFERROR(__xludf.DUMMYFUNCTION("""COMPUTED_VALUE"""),"")</f>
        <v/>
      </c>
      <c r="AD248" s="382" t="str">
        <f>IFERROR(__xludf.DUMMYFUNCTION("""COMPUTED_VALUE"""),"")</f>
        <v/>
      </c>
      <c r="AE248" s="389" t="str">
        <f>IFERROR(__xludf.DUMMYFUNCTION("""COMPUTED_VALUE"""),"")</f>
        <v/>
      </c>
      <c r="AF248" s="390"/>
      <c r="AG248" s="391"/>
      <c r="AH248" s="359"/>
    </row>
    <row r="249">
      <c r="A249" s="360"/>
      <c r="B249" s="361"/>
      <c r="C249" s="362"/>
      <c r="D249" s="384" t="s">
        <v>2869</v>
      </c>
      <c r="E249" s="364"/>
      <c r="F249" s="365"/>
      <c r="G249" s="366"/>
      <c r="H249" s="367"/>
      <c r="I249" s="365"/>
      <c r="J249" s="368"/>
      <c r="K249" s="364"/>
      <c r="L249" s="365"/>
      <c r="M249" s="366"/>
      <c r="N249" s="367"/>
      <c r="O249" s="365"/>
      <c r="P249" s="368"/>
      <c r="Q249" s="364"/>
      <c r="R249" s="365"/>
      <c r="S249" s="366"/>
      <c r="T249" s="369"/>
      <c r="U249" s="370"/>
      <c r="V249" s="371"/>
      <c r="W249" s="380"/>
      <c r="X249" s="353"/>
      <c r="Y249" s="381"/>
      <c r="Z249" s="382" t="str">
        <f>IFERROR(__xludf.DUMMYFUNCTION("""COMPUTED_VALUE"""),"")</f>
        <v/>
      </c>
      <c r="AA249" s="375" t="str">
        <f>IFERROR(__xludf.DUMMYFUNCTION("""COMPUTED_VALUE"""),"")</f>
        <v/>
      </c>
      <c r="AB249" s="383" t="str">
        <f>IFERROR(__xludf.DUMMYFUNCTION("""COMPUTED_VALUE"""),"")</f>
        <v/>
      </c>
      <c r="AC249" s="388" t="str">
        <f>IFERROR(__xludf.DUMMYFUNCTION("""COMPUTED_VALUE"""),"")</f>
        <v/>
      </c>
      <c r="AD249" s="382" t="str">
        <f>IFERROR(__xludf.DUMMYFUNCTION("""COMPUTED_VALUE"""),"")</f>
        <v/>
      </c>
      <c r="AE249" s="389" t="str">
        <f>IFERROR(__xludf.DUMMYFUNCTION("""COMPUTED_VALUE"""),"")</f>
        <v/>
      </c>
      <c r="AF249" s="390"/>
      <c r="AG249" s="391"/>
      <c r="AH249" s="359"/>
    </row>
    <row r="250">
      <c r="A250" s="360"/>
      <c r="B250" s="361"/>
      <c r="C250" s="362"/>
      <c r="D250" s="384" t="s">
        <v>2869</v>
      </c>
      <c r="E250" s="364"/>
      <c r="F250" s="365"/>
      <c r="G250" s="366"/>
      <c r="H250" s="367"/>
      <c r="I250" s="365"/>
      <c r="J250" s="368"/>
      <c r="K250" s="364"/>
      <c r="L250" s="365"/>
      <c r="M250" s="366"/>
      <c r="N250" s="367"/>
      <c r="O250" s="365"/>
      <c r="P250" s="368"/>
      <c r="Q250" s="364"/>
      <c r="R250" s="365"/>
      <c r="S250" s="366"/>
      <c r="T250" s="369"/>
      <c r="U250" s="370"/>
      <c r="V250" s="371"/>
      <c r="W250" s="380"/>
      <c r="X250" s="353"/>
      <c r="Y250" s="373"/>
      <c r="Z250" s="382" t="str">
        <f>IFERROR(__xludf.DUMMYFUNCTION("""COMPUTED_VALUE"""),"")</f>
        <v/>
      </c>
      <c r="AA250" s="375" t="str">
        <f>IFERROR(__xludf.DUMMYFUNCTION("""COMPUTED_VALUE"""),"")</f>
        <v/>
      </c>
      <c r="AB250" s="383" t="str">
        <f>IFERROR(__xludf.DUMMYFUNCTION("""COMPUTED_VALUE"""),"")</f>
        <v/>
      </c>
      <c r="AC250" s="388" t="str">
        <f>IFERROR(__xludf.DUMMYFUNCTION("""COMPUTED_VALUE"""),"")</f>
        <v/>
      </c>
      <c r="AD250" s="382" t="str">
        <f>IFERROR(__xludf.DUMMYFUNCTION("""COMPUTED_VALUE"""),"")</f>
        <v/>
      </c>
      <c r="AE250" s="389" t="str">
        <f>IFERROR(__xludf.DUMMYFUNCTION("""COMPUTED_VALUE"""),"")</f>
        <v/>
      </c>
      <c r="AF250" s="390"/>
      <c r="AG250" s="391"/>
      <c r="AH250" s="359"/>
    </row>
    <row r="251">
      <c r="A251" s="360"/>
      <c r="B251" s="361"/>
      <c r="C251" s="362"/>
      <c r="D251" s="384" t="s">
        <v>2869</v>
      </c>
      <c r="E251" s="364"/>
      <c r="F251" s="365"/>
      <c r="G251" s="366"/>
      <c r="H251" s="367"/>
      <c r="I251" s="365"/>
      <c r="J251" s="368"/>
      <c r="K251" s="364"/>
      <c r="L251" s="365"/>
      <c r="M251" s="366"/>
      <c r="N251" s="367"/>
      <c r="O251" s="365"/>
      <c r="P251" s="368"/>
      <c r="Q251" s="364"/>
      <c r="R251" s="365"/>
      <c r="S251" s="366"/>
      <c r="T251" s="369"/>
      <c r="U251" s="370"/>
      <c r="V251" s="371"/>
      <c r="W251" s="380"/>
      <c r="X251" s="353"/>
      <c r="Y251" s="373"/>
      <c r="Z251" s="382" t="str">
        <f>IFERROR(__xludf.DUMMYFUNCTION("""COMPUTED_VALUE"""),"")</f>
        <v/>
      </c>
      <c r="AA251" s="375" t="str">
        <f>IFERROR(__xludf.DUMMYFUNCTION("""COMPUTED_VALUE"""),"")</f>
        <v/>
      </c>
      <c r="AB251" s="383" t="str">
        <f>IFERROR(__xludf.DUMMYFUNCTION("""COMPUTED_VALUE"""),"")</f>
        <v/>
      </c>
      <c r="AC251" s="388" t="str">
        <f>IFERROR(__xludf.DUMMYFUNCTION("""COMPUTED_VALUE"""),"")</f>
        <v/>
      </c>
      <c r="AD251" s="382" t="str">
        <f>IFERROR(__xludf.DUMMYFUNCTION("""COMPUTED_VALUE"""),"")</f>
        <v/>
      </c>
      <c r="AE251" s="389" t="str">
        <f>IFERROR(__xludf.DUMMYFUNCTION("""COMPUTED_VALUE"""),"")</f>
        <v/>
      </c>
      <c r="AF251" s="390"/>
      <c r="AG251" s="391"/>
      <c r="AH251" s="359"/>
    </row>
    <row r="252">
      <c r="A252" s="360"/>
      <c r="B252" s="361"/>
      <c r="C252" s="362"/>
      <c r="D252" s="384" t="s">
        <v>2869</v>
      </c>
      <c r="E252" s="364"/>
      <c r="F252" s="365"/>
      <c r="G252" s="366"/>
      <c r="H252" s="367"/>
      <c r="I252" s="365"/>
      <c r="J252" s="368"/>
      <c r="K252" s="364"/>
      <c r="L252" s="365"/>
      <c r="M252" s="366"/>
      <c r="N252" s="367"/>
      <c r="O252" s="365"/>
      <c r="P252" s="368"/>
      <c r="Q252" s="364"/>
      <c r="R252" s="365"/>
      <c r="S252" s="366"/>
      <c r="T252" s="369"/>
      <c r="U252" s="370"/>
      <c r="V252" s="371"/>
      <c r="W252" s="380"/>
      <c r="X252" s="353"/>
      <c r="Y252" s="373"/>
      <c r="Z252" s="382" t="str">
        <f>IFERROR(__xludf.DUMMYFUNCTION("""COMPUTED_VALUE"""),"")</f>
        <v/>
      </c>
      <c r="AA252" s="375" t="str">
        <f>IFERROR(__xludf.DUMMYFUNCTION("""COMPUTED_VALUE"""),"")</f>
        <v/>
      </c>
      <c r="AB252" s="383" t="str">
        <f>IFERROR(__xludf.DUMMYFUNCTION("""COMPUTED_VALUE"""),"")</f>
        <v/>
      </c>
      <c r="AC252" s="388" t="str">
        <f>IFERROR(__xludf.DUMMYFUNCTION("""COMPUTED_VALUE"""),"")</f>
        <v/>
      </c>
      <c r="AD252" s="382" t="str">
        <f>IFERROR(__xludf.DUMMYFUNCTION("""COMPUTED_VALUE"""),"")</f>
        <v/>
      </c>
      <c r="AE252" s="389" t="str">
        <f>IFERROR(__xludf.DUMMYFUNCTION("""COMPUTED_VALUE"""),"")</f>
        <v/>
      </c>
      <c r="AF252" s="390"/>
      <c r="AG252" s="391"/>
      <c r="AH252" s="359"/>
    </row>
    <row r="253">
      <c r="A253" s="360"/>
      <c r="B253" s="361"/>
      <c r="C253" s="362"/>
      <c r="D253" s="384" t="s">
        <v>2869</v>
      </c>
      <c r="E253" s="364"/>
      <c r="F253" s="365"/>
      <c r="G253" s="366"/>
      <c r="H253" s="367"/>
      <c r="I253" s="365"/>
      <c r="J253" s="368"/>
      <c r="K253" s="364"/>
      <c r="L253" s="365"/>
      <c r="M253" s="366"/>
      <c r="N253" s="367"/>
      <c r="O253" s="365"/>
      <c r="P253" s="368"/>
      <c r="Q253" s="364"/>
      <c r="R253" s="365"/>
      <c r="S253" s="366"/>
      <c r="T253" s="369"/>
      <c r="U253" s="370"/>
      <c r="V253" s="371"/>
      <c r="W253" s="380"/>
      <c r="X253" s="353"/>
      <c r="Y253" s="373"/>
      <c r="Z253" s="382" t="str">
        <f>IFERROR(__xludf.DUMMYFUNCTION("""COMPUTED_VALUE"""),"")</f>
        <v/>
      </c>
      <c r="AA253" s="375" t="str">
        <f>IFERROR(__xludf.DUMMYFUNCTION("""COMPUTED_VALUE"""),"")</f>
        <v/>
      </c>
      <c r="AB253" s="383" t="str">
        <f>IFERROR(__xludf.DUMMYFUNCTION("""COMPUTED_VALUE"""),"")</f>
        <v/>
      </c>
      <c r="AC253" s="388" t="str">
        <f>IFERROR(__xludf.DUMMYFUNCTION("""COMPUTED_VALUE"""),"")</f>
        <v/>
      </c>
      <c r="AD253" s="382" t="str">
        <f>IFERROR(__xludf.DUMMYFUNCTION("""COMPUTED_VALUE"""),"")</f>
        <v/>
      </c>
      <c r="AE253" s="389" t="str">
        <f>IFERROR(__xludf.DUMMYFUNCTION("""COMPUTED_VALUE"""),"")</f>
        <v/>
      </c>
      <c r="AF253" s="390"/>
      <c r="AG253" s="391"/>
      <c r="AH253" s="359"/>
    </row>
    <row r="254">
      <c r="A254" s="360"/>
      <c r="B254" s="361"/>
      <c r="C254" s="362"/>
      <c r="D254" s="384" t="s">
        <v>2869</v>
      </c>
      <c r="E254" s="364"/>
      <c r="F254" s="365"/>
      <c r="G254" s="366"/>
      <c r="H254" s="367"/>
      <c r="I254" s="365"/>
      <c r="J254" s="368"/>
      <c r="K254" s="364"/>
      <c r="L254" s="365"/>
      <c r="M254" s="366"/>
      <c r="N254" s="367"/>
      <c r="O254" s="365"/>
      <c r="P254" s="368"/>
      <c r="Q254" s="364"/>
      <c r="R254" s="365"/>
      <c r="S254" s="366"/>
      <c r="T254" s="369"/>
      <c r="U254" s="370"/>
      <c r="V254" s="371"/>
      <c r="W254" s="380"/>
      <c r="X254" s="353"/>
      <c r="Y254" s="373"/>
      <c r="Z254" s="382" t="str">
        <f>IFERROR(__xludf.DUMMYFUNCTION("""COMPUTED_VALUE"""),"")</f>
        <v/>
      </c>
      <c r="AA254" s="375" t="str">
        <f>IFERROR(__xludf.DUMMYFUNCTION("""COMPUTED_VALUE"""),"")</f>
        <v/>
      </c>
      <c r="AB254" s="383" t="str">
        <f>IFERROR(__xludf.DUMMYFUNCTION("""COMPUTED_VALUE"""),"")</f>
        <v/>
      </c>
      <c r="AC254" s="388" t="str">
        <f>IFERROR(__xludf.DUMMYFUNCTION("""COMPUTED_VALUE"""),"")</f>
        <v/>
      </c>
      <c r="AD254" s="382" t="str">
        <f>IFERROR(__xludf.DUMMYFUNCTION("""COMPUTED_VALUE"""),"")</f>
        <v/>
      </c>
      <c r="AE254" s="389" t="str">
        <f>IFERROR(__xludf.DUMMYFUNCTION("""COMPUTED_VALUE"""),"")</f>
        <v/>
      </c>
      <c r="AF254" s="390"/>
      <c r="AG254" s="391"/>
      <c r="AH254" s="359"/>
    </row>
    <row r="255">
      <c r="A255" s="360"/>
      <c r="B255" s="361"/>
      <c r="C255" s="362"/>
      <c r="D255" s="384" t="s">
        <v>2869</v>
      </c>
      <c r="E255" s="364"/>
      <c r="F255" s="365"/>
      <c r="G255" s="366"/>
      <c r="H255" s="367"/>
      <c r="I255" s="365"/>
      <c r="J255" s="368"/>
      <c r="K255" s="364"/>
      <c r="L255" s="365"/>
      <c r="M255" s="366"/>
      <c r="N255" s="367"/>
      <c r="O255" s="365"/>
      <c r="P255" s="368"/>
      <c r="Q255" s="364"/>
      <c r="R255" s="365"/>
      <c r="S255" s="366"/>
      <c r="T255" s="369"/>
      <c r="U255" s="370"/>
      <c r="V255" s="371"/>
      <c r="W255" s="380"/>
      <c r="X255" s="353"/>
      <c r="Y255" s="381"/>
      <c r="Z255" s="382" t="str">
        <f>IFERROR(__xludf.DUMMYFUNCTION("""COMPUTED_VALUE"""),"")</f>
        <v/>
      </c>
      <c r="AA255" s="375" t="str">
        <f>IFERROR(__xludf.DUMMYFUNCTION("""COMPUTED_VALUE"""),"")</f>
        <v/>
      </c>
      <c r="AB255" s="383" t="str">
        <f>IFERROR(__xludf.DUMMYFUNCTION("""COMPUTED_VALUE"""),"")</f>
        <v/>
      </c>
      <c r="AC255" s="388" t="str">
        <f>IFERROR(__xludf.DUMMYFUNCTION("""COMPUTED_VALUE"""),"")</f>
        <v/>
      </c>
      <c r="AD255" s="382" t="str">
        <f>IFERROR(__xludf.DUMMYFUNCTION("""COMPUTED_VALUE"""),"")</f>
        <v/>
      </c>
      <c r="AE255" s="389" t="str">
        <f>IFERROR(__xludf.DUMMYFUNCTION("""COMPUTED_VALUE"""),"")</f>
        <v/>
      </c>
      <c r="AF255" s="390"/>
      <c r="AG255" s="391"/>
      <c r="AH255" s="359"/>
    </row>
    <row r="256">
      <c r="A256" s="360"/>
      <c r="B256" s="361"/>
      <c r="C256" s="362"/>
      <c r="D256" s="384" t="s">
        <v>2869</v>
      </c>
      <c r="E256" s="364"/>
      <c r="F256" s="365"/>
      <c r="G256" s="366"/>
      <c r="H256" s="367"/>
      <c r="I256" s="365"/>
      <c r="J256" s="368"/>
      <c r="K256" s="364"/>
      <c r="L256" s="365"/>
      <c r="M256" s="366"/>
      <c r="N256" s="367"/>
      <c r="O256" s="365"/>
      <c r="P256" s="368"/>
      <c r="Q256" s="364"/>
      <c r="R256" s="365"/>
      <c r="S256" s="366"/>
      <c r="T256" s="369"/>
      <c r="U256" s="370"/>
      <c r="V256" s="371"/>
      <c r="W256" s="380"/>
      <c r="X256" s="353"/>
      <c r="Y256" s="381"/>
      <c r="Z256" s="382" t="str">
        <f>IFERROR(__xludf.DUMMYFUNCTION("""COMPUTED_VALUE"""),"")</f>
        <v/>
      </c>
      <c r="AA256" s="375" t="str">
        <f>IFERROR(__xludf.DUMMYFUNCTION("""COMPUTED_VALUE"""),"")</f>
        <v/>
      </c>
      <c r="AB256" s="383" t="str">
        <f>IFERROR(__xludf.DUMMYFUNCTION("""COMPUTED_VALUE"""),"")</f>
        <v/>
      </c>
      <c r="AC256" s="388" t="str">
        <f>IFERROR(__xludf.DUMMYFUNCTION("""COMPUTED_VALUE"""),"")</f>
        <v/>
      </c>
      <c r="AD256" s="382" t="str">
        <f>IFERROR(__xludf.DUMMYFUNCTION("""COMPUTED_VALUE"""),"")</f>
        <v/>
      </c>
      <c r="AE256" s="389" t="str">
        <f>IFERROR(__xludf.DUMMYFUNCTION("""COMPUTED_VALUE"""),"")</f>
        <v/>
      </c>
      <c r="AF256" s="390"/>
      <c r="AG256" s="391"/>
      <c r="AH256" s="359"/>
    </row>
    <row r="257">
      <c r="A257" s="360"/>
      <c r="B257" s="361"/>
      <c r="C257" s="362"/>
      <c r="D257" s="384" t="s">
        <v>2869</v>
      </c>
      <c r="E257" s="364"/>
      <c r="F257" s="365"/>
      <c r="G257" s="366"/>
      <c r="H257" s="367"/>
      <c r="I257" s="365"/>
      <c r="J257" s="368"/>
      <c r="K257" s="364"/>
      <c r="L257" s="365"/>
      <c r="M257" s="366"/>
      <c r="N257" s="367"/>
      <c r="O257" s="365"/>
      <c r="P257" s="368"/>
      <c r="Q257" s="364"/>
      <c r="R257" s="365"/>
      <c r="S257" s="366"/>
      <c r="T257" s="369"/>
      <c r="U257" s="370"/>
      <c r="V257" s="371"/>
      <c r="W257" s="380"/>
      <c r="X257" s="353"/>
      <c r="Y257" s="381"/>
      <c r="Z257" s="382" t="str">
        <f>IFERROR(__xludf.DUMMYFUNCTION("""COMPUTED_VALUE"""),"")</f>
        <v/>
      </c>
      <c r="AA257" s="375" t="str">
        <f>IFERROR(__xludf.DUMMYFUNCTION("""COMPUTED_VALUE"""),"")</f>
        <v/>
      </c>
      <c r="AB257" s="383" t="str">
        <f>IFERROR(__xludf.DUMMYFUNCTION("""COMPUTED_VALUE"""),"")</f>
        <v/>
      </c>
      <c r="AC257" s="388" t="str">
        <f>IFERROR(__xludf.DUMMYFUNCTION("""COMPUTED_VALUE"""),"")</f>
        <v/>
      </c>
      <c r="AD257" s="382" t="str">
        <f>IFERROR(__xludf.DUMMYFUNCTION("""COMPUTED_VALUE"""),"")</f>
        <v/>
      </c>
      <c r="AE257" s="389" t="str">
        <f>IFERROR(__xludf.DUMMYFUNCTION("""COMPUTED_VALUE"""),"")</f>
        <v/>
      </c>
      <c r="AF257" s="390"/>
      <c r="AG257" s="391"/>
      <c r="AH257" s="359"/>
    </row>
    <row r="258">
      <c r="A258" s="360"/>
      <c r="B258" s="361"/>
      <c r="C258" s="362"/>
      <c r="D258" s="384" t="s">
        <v>2869</v>
      </c>
      <c r="E258" s="364"/>
      <c r="F258" s="365"/>
      <c r="G258" s="366"/>
      <c r="H258" s="367"/>
      <c r="I258" s="365"/>
      <c r="J258" s="368"/>
      <c r="K258" s="364"/>
      <c r="L258" s="365"/>
      <c r="M258" s="366"/>
      <c r="N258" s="367"/>
      <c r="O258" s="365"/>
      <c r="P258" s="368"/>
      <c r="Q258" s="364"/>
      <c r="R258" s="365"/>
      <c r="S258" s="366"/>
      <c r="T258" s="369"/>
      <c r="U258" s="370"/>
      <c r="V258" s="371"/>
      <c r="W258" s="380"/>
      <c r="X258" s="353"/>
      <c r="Y258" s="381"/>
      <c r="Z258" s="382" t="str">
        <f>IFERROR(__xludf.DUMMYFUNCTION("""COMPUTED_VALUE"""),"")</f>
        <v/>
      </c>
      <c r="AA258" s="375" t="str">
        <f>IFERROR(__xludf.DUMMYFUNCTION("""COMPUTED_VALUE"""),"")</f>
        <v/>
      </c>
      <c r="AB258" s="383" t="str">
        <f>IFERROR(__xludf.DUMMYFUNCTION("""COMPUTED_VALUE"""),"")</f>
        <v/>
      </c>
      <c r="AC258" s="388" t="str">
        <f>IFERROR(__xludf.DUMMYFUNCTION("""COMPUTED_VALUE"""),"")</f>
        <v/>
      </c>
      <c r="AD258" s="382" t="str">
        <f>IFERROR(__xludf.DUMMYFUNCTION("""COMPUTED_VALUE"""),"")</f>
        <v/>
      </c>
      <c r="AE258" s="389" t="str">
        <f>IFERROR(__xludf.DUMMYFUNCTION("""COMPUTED_VALUE"""),"")</f>
        <v/>
      </c>
      <c r="AF258" s="390"/>
      <c r="AG258" s="391"/>
      <c r="AH258" s="359"/>
    </row>
    <row r="259">
      <c r="A259" s="360"/>
      <c r="B259" s="361"/>
      <c r="C259" s="362"/>
      <c r="D259" s="384" t="s">
        <v>2869</v>
      </c>
      <c r="E259" s="364"/>
      <c r="F259" s="365"/>
      <c r="G259" s="366"/>
      <c r="H259" s="367"/>
      <c r="I259" s="365"/>
      <c r="J259" s="368"/>
      <c r="K259" s="364"/>
      <c r="L259" s="365"/>
      <c r="M259" s="366"/>
      <c r="N259" s="367"/>
      <c r="O259" s="365"/>
      <c r="P259" s="368"/>
      <c r="Q259" s="364"/>
      <c r="R259" s="365"/>
      <c r="S259" s="366"/>
      <c r="T259" s="369"/>
      <c r="U259" s="370"/>
      <c r="V259" s="371"/>
      <c r="W259" s="380"/>
      <c r="X259" s="353"/>
      <c r="Y259" s="381"/>
      <c r="Z259" s="382" t="str">
        <f>IFERROR(__xludf.DUMMYFUNCTION("""COMPUTED_VALUE"""),"")</f>
        <v/>
      </c>
      <c r="AA259" s="375" t="str">
        <f>IFERROR(__xludf.DUMMYFUNCTION("""COMPUTED_VALUE"""),"")</f>
        <v/>
      </c>
      <c r="AB259" s="383" t="str">
        <f>IFERROR(__xludf.DUMMYFUNCTION("""COMPUTED_VALUE"""),"")</f>
        <v/>
      </c>
      <c r="AC259" s="388" t="str">
        <f>IFERROR(__xludf.DUMMYFUNCTION("""COMPUTED_VALUE"""),"")</f>
        <v/>
      </c>
      <c r="AD259" s="382" t="str">
        <f>IFERROR(__xludf.DUMMYFUNCTION("""COMPUTED_VALUE"""),"")</f>
        <v/>
      </c>
      <c r="AE259" s="389" t="str">
        <f>IFERROR(__xludf.DUMMYFUNCTION("""COMPUTED_VALUE"""),"")</f>
        <v/>
      </c>
      <c r="AF259" s="390"/>
      <c r="AG259" s="391"/>
      <c r="AH259" s="359"/>
    </row>
    <row r="260">
      <c r="A260" s="360"/>
      <c r="B260" s="361"/>
      <c r="C260" s="362"/>
      <c r="D260" s="384" t="s">
        <v>2869</v>
      </c>
      <c r="E260" s="364"/>
      <c r="F260" s="365"/>
      <c r="G260" s="366"/>
      <c r="H260" s="367"/>
      <c r="I260" s="365"/>
      <c r="J260" s="368"/>
      <c r="K260" s="364"/>
      <c r="L260" s="365"/>
      <c r="M260" s="366"/>
      <c r="N260" s="367"/>
      <c r="O260" s="365"/>
      <c r="P260" s="368"/>
      <c r="Q260" s="364"/>
      <c r="R260" s="365"/>
      <c r="S260" s="366"/>
      <c r="T260" s="369"/>
      <c r="U260" s="370"/>
      <c r="V260" s="371"/>
      <c r="W260" s="380"/>
      <c r="X260" s="353"/>
      <c r="Y260" s="381"/>
      <c r="Z260" s="382" t="str">
        <f>IFERROR(__xludf.DUMMYFUNCTION("""COMPUTED_VALUE"""),"")</f>
        <v/>
      </c>
      <c r="AA260" s="375" t="str">
        <f>IFERROR(__xludf.DUMMYFUNCTION("""COMPUTED_VALUE"""),"")</f>
        <v/>
      </c>
      <c r="AB260" s="383" t="str">
        <f>IFERROR(__xludf.DUMMYFUNCTION("""COMPUTED_VALUE"""),"")</f>
        <v/>
      </c>
      <c r="AC260" s="388" t="str">
        <f>IFERROR(__xludf.DUMMYFUNCTION("""COMPUTED_VALUE"""),"")</f>
        <v/>
      </c>
      <c r="AD260" s="382" t="str">
        <f>IFERROR(__xludf.DUMMYFUNCTION("""COMPUTED_VALUE"""),"")</f>
        <v/>
      </c>
      <c r="AE260" s="389" t="str">
        <f>IFERROR(__xludf.DUMMYFUNCTION("""COMPUTED_VALUE"""),"")</f>
        <v/>
      </c>
      <c r="AF260" s="390"/>
      <c r="AG260" s="391"/>
      <c r="AH260" s="359"/>
    </row>
    <row r="261">
      <c r="A261" s="360"/>
      <c r="B261" s="361"/>
      <c r="C261" s="362"/>
      <c r="D261" s="384" t="s">
        <v>2869</v>
      </c>
      <c r="E261" s="364"/>
      <c r="F261" s="365"/>
      <c r="G261" s="366"/>
      <c r="H261" s="367"/>
      <c r="I261" s="365"/>
      <c r="J261" s="368"/>
      <c r="K261" s="364"/>
      <c r="L261" s="365"/>
      <c r="M261" s="366"/>
      <c r="N261" s="367"/>
      <c r="O261" s="365"/>
      <c r="P261" s="368"/>
      <c r="Q261" s="364"/>
      <c r="R261" s="365"/>
      <c r="S261" s="366"/>
      <c r="T261" s="369"/>
      <c r="U261" s="370"/>
      <c r="V261" s="371"/>
      <c r="W261" s="380"/>
      <c r="X261" s="353"/>
      <c r="Y261" s="381"/>
      <c r="Z261" s="382" t="str">
        <f>IFERROR(__xludf.DUMMYFUNCTION("""COMPUTED_VALUE"""),"")</f>
        <v/>
      </c>
      <c r="AA261" s="375" t="str">
        <f>IFERROR(__xludf.DUMMYFUNCTION("""COMPUTED_VALUE"""),"")</f>
        <v/>
      </c>
      <c r="AB261" s="383" t="str">
        <f>IFERROR(__xludf.DUMMYFUNCTION("""COMPUTED_VALUE"""),"")</f>
        <v/>
      </c>
      <c r="AC261" s="388" t="str">
        <f>IFERROR(__xludf.DUMMYFUNCTION("""COMPUTED_VALUE"""),"")</f>
        <v/>
      </c>
      <c r="AD261" s="382" t="str">
        <f>IFERROR(__xludf.DUMMYFUNCTION("""COMPUTED_VALUE"""),"")</f>
        <v/>
      </c>
      <c r="AE261" s="389" t="str">
        <f>IFERROR(__xludf.DUMMYFUNCTION("""COMPUTED_VALUE"""),"")</f>
        <v/>
      </c>
      <c r="AF261" s="390"/>
      <c r="AG261" s="391"/>
      <c r="AH261" s="359"/>
    </row>
    <row r="262">
      <c r="A262" s="360"/>
      <c r="B262" s="361"/>
      <c r="C262" s="362"/>
      <c r="D262" s="384" t="s">
        <v>2869</v>
      </c>
      <c r="E262" s="364"/>
      <c r="F262" s="365"/>
      <c r="G262" s="366"/>
      <c r="H262" s="367"/>
      <c r="I262" s="365"/>
      <c r="J262" s="368"/>
      <c r="K262" s="364"/>
      <c r="L262" s="365"/>
      <c r="M262" s="366"/>
      <c r="N262" s="367"/>
      <c r="O262" s="365"/>
      <c r="P262" s="368"/>
      <c r="Q262" s="364"/>
      <c r="R262" s="365"/>
      <c r="S262" s="366"/>
      <c r="T262" s="369"/>
      <c r="U262" s="370"/>
      <c r="V262" s="371"/>
      <c r="W262" s="372"/>
      <c r="X262" s="353"/>
      <c r="Y262" s="381"/>
      <c r="Z262" s="382" t="str">
        <f>IFERROR(__xludf.DUMMYFUNCTION("""COMPUTED_VALUE"""),"")</f>
        <v/>
      </c>
      <c r="AA262" s="375" t="str">
        <f>IFERROR(__xludf.DUMMYFUNCTION("""COMPUTED_VALUE"""),"")</f>
        <v/>
      </c>
      <c r="AB262" s="383" t="str">
        <f>IFERROR(__xludf.DUMMYFUNCTION("""COMPUTED_VALUE"""),"")</f>
        <v/>
      </c>
      <c r="AC262" s="388" t="str">
        <f>IFERROR(__xludf.DUMMYFUNCTION("""COMPUTED_VALUE"""),"")</f>
        <v/>
      </c>
      <c r="AD262" s="382" t="str">
        <f>IFERROR(__xludf.DUMMYFUNCTION("""COMPUTED_VALUE"""),"")</f>
        <v/>
      </c>
      <c r="AE262" s="389" t="str">
        <f>IFERROR(__xludf.DUMMYFUNCTION("""COMPUTED_VALUE"""),"")</f>
        <v/>
      </c>
      <c r="AF262" s="390"/>
      <c r="AG262" s="391"/>
      <c r="AH262" s="359"/>
    </row>
    <row r="263">
      <c r="A263" s="360"/>
      <c r="B263" s="361"/>
      <c r="C263" s="362"/>
      <c r="D263" s="384" t="s">
        <v>2869</v>
      </c>
      <c r="E263" s="364"/>
      <c r="F263" s="365"/>
      <c r="G263" s="366"/>
      <c r="H263" s="367"/>
      <c r="I263" s="365"/>
      <c r="J263" s="368"/>
      <c r="K263" s="364"/>
      <c r="L263" s="365"/>
      <c r="M263" s="366"/>
      <c r="N263" s="367"/>
      <c r="O263" s="365"/>
      <c r="P263" s="368"/>
      <c r="Q263" s="364"/>
      <c r="R263" s="365"/>
      <c r="S263" s="366"/>
      <c r="T263" s="369"/>
      <c r="U263" s="370"/>
      <c r="V263" s="371"/>
      <c r="W263" s="380"/>
      <c r="X263" s="353"/>
      <c r="Y263" s="381"/>
      <c r="Z263" s="382" t="str">
        <f>IFERROR(__xludf.DUMMYFUNCTION("""COMPUTED_VALUE"""),"")</f>
        <v/>
      </c>
      <c r="AA263" s="375" t="str">
        <f>IFERROR(__xludf.DUMMYFUNCTION("""COMPUTED_VALUE"""),"")</f>
        <v/>
      </c>
      <c r="AB263" s="383" t="str">
        <f>IFERROR(__xludf.DUMMYFUNCTION("""COMPUTED_VALUE"""),"")</f>
        <v/>
      </c>
      <c r="AC263" s="388" t="str">
        <f>IFERROR(__xludf.DUMMYFUNCTION("""COMPUTED_VALUE"""),"")</f>
        <v/>
      </c>
      <c r="AD263" s="382" t="str">
        <f>IFERROR(__xludf.DUMMYFUNCTION("""COMPUTED_VALUE"""),"")</f>
        <v/>
      </c>
      <c r="AE263" s="389" t="str">
        <f>IFERROR(__xludf.DUMMYFUNCTION("""COMPUTED_VALUE"""),"")</f>
        <v/>
      </c>
      <c r="AF263" s="390"/>
      <c r="AG263" s="391"/>
      <c r="AH263" s="359"/>
    </row>
    <row r="264">
      <c r="A264" s="360"/>
      <c r="B264" s="361"/>
      <c r="C264" s="362"/>
      <c r="D264" s="384" t="s">
        <v>2869</v>
      </c>
      <c r="E264" s="364"/>
      <c r="F264" s="365"/>
      <c r="G264" s="366"/>
      <c r="H264" s="367"/>
      <c r="I264" s="365"/>
      <c r="J264" s="368"/>
      <c r="K264" s="364"/>
      <c r="L264" s="365"/>
      <c r="M264" s="366"/>
      <c r="N264" s="367"/>
      <c r="O264" s="365"/>
      <c r="P264" s="368"/>
      <c r="Q264" s="364"/>
      <c r="R264" s="365"/>
      <c r="S264" s="366"/>
      <c r="T264" s="369"/>
      <c r="U264" s="370"/>
      <c r="V264" s="371"/>
      <c r="W264" s="380"/>
      <c r="X264" s="353"/>
      <c r="Y264" s="381"/>
      <c r="Z264" s="382" t="str">
        <f>IFERROR(__xludf.DUMMYFUNCTION("""COMPUTED_VALUE"""),"")</f>
        <v/>
      </c>
      <c r="AA264" s="375" t="str">
        <f>IFERROR(__xludf.DUMMYFUNCTION("""COMPUTED_VALUE"""),"")</f>
        <v/>
      </c>
      <c r="AB264" s="383" t="str">
        <f>IFERROR(__xludf.DUMMYFUNCTION("""COMPUTED_VALUE"""),"")</f>
        <v/>
      </c>
      <c r="AC264" s="388" t="str">
        <f>IFERROR(__xludf.DUMMYFUNCTION("""COMPUTED_VALUE"""),"")</f>
        <v/>
      </c>
      <c r="AD264" s="382" t="str">
        <f>IFERROR(__xludf.DUMMYFUNCTION("""COMPUTED_VALUE"""),"")</f>
        <v/>
      </c>
      <c r="AE264" s="389" t="str">
        <f>IFERROR(__xludf.DUMMYFUNCTION("""COMPUTED_VALUE"""),"")</f>
        <v/>
      </c>
      <c r="AF264" s="390"/>
      <c r="AG264" s="391"/>
      <c r="AH264" s="359"/>
    </row>
    <row r="265">
      <c r="A265" s="360"/>
      <c r="B265" s="361"/>
      <c r="C265" s="362"/>
      <c r="D265" s="384" t="s">
        <v>2869</v>
      </c>
      <c r="E265" s="364"/>
      <c r="F265" s="365"/>
      <c r="G265" s="366"/>
      <c r="H265" s="367"/>
      <c r="I265" s="365"/>
      <c r="J265" s="368"/>
      <c r="K265" s="364"/>
      <c r="L265" s="365"/>
      <c r="M265" s="366"/>
      <c r="N265" s="367"/>
      <c r="O265" s="365"/>
      <c r="P265" s="368"/>
      <c r="Q265" s="364"/>
      <c r="R265" s="365"/>
      <c r="S265" s="366"/>
      <c r="T265" s="369"/>
      <c r="U265" s="370"/>
      <c r="V265" s="371"/>
      <c r="W265" s="380"/>
      <c r="X265" s="353"/>
      <c r="Y265" s="381"/>
      <c r="Z265" s="382" t="str">
        <f>IFERROR(__xludf.DUMMYFUNCTION("""COMPUTED_VALUE"""),"")</f>
        <v/>
      </c>
      <c r="AA265" s="375" t="str">
        <f>IFERROR(__xludf.DUMMYFUNCTION("""COMPUTED_VALUE"""),"")</f>
        <v/>
      </c>
      <c r="AB265" s="383" t="str">
        <f>IFERROR(__xludf.DUMMYFUNCTION("""COMPUTED_VALUE"""),"")</f>
        <v/>
      </c>
      <c r="AC265" s="388" t="str">
        <f>IFERROR(__xludf.DUMMYFUNCTION("""COMPUTED_VALUE"""),"")</f>
        <v/>
      </c>
      <c r="AD265" s="382" t="str">
        <f>IFERROR(__xludf.DUMMYFUNCTION("""COMPUTED_VALUE"""),"")</f>
        <v/>
      </c>
      <c r="AE265" s="389" t="str">
        <f>IFERROR(__xludf.DUMMYFUNCTION("""COMPUTED_VALUE"""),"")</f>
        <v/>
      </c>
      <c r="AF265" s="390"/>
      <c r="AG265" s="391"/>
      <c r="AH265" s="359"/>
    </row>
    <row r="266">
      <c r="A266" s="360"/>
      <c r="B266" s="361"/>
      <c r="C266" s="362"/>
      <c r="D266" s="384" t="s">
        <v>2869</v>
      </c>
      <c r="E266" s="364"/>
      <c r="F266" s="365"/>
      <c r="G266" s="366"/>
      <c r="H266" s="367"/>
      <c r="I266" s="365"/>
      <c r="J266" s="368"/>
      <c r="K266" s="364"/>
      <c r="L266" s="365"/>
      <c r="M266" s="366"/>
      <c r="N266" s="367"/>
      <c r="O266" s="365"/>
      <c r="P266" s="368"/>
      <c r="Q266" s="364"/>
      <c r="R266" s="365"/>
      <c r="S266" s="366"/>
      <c r="T266" s="369"/>
      <c r="U266" s="370"/>
      <c r="V266" s="371"/>
      <c r="W266" s="372"/>
      <c r="X266" s="353"/>
      <c r="Y266" s="381"/>
      <c r="Z266" s="382" t="str">
        <f>IFERROR(__xludf.DUMMYFUNCTION("""COMPUTED_VALUE"""),"")</f>
        <v/>
      </c>
      <c r="AA266" s="375" t="str">
        <f>IFERROR(__xludf.DUMMYFUNCTION("""COMPUTED_VALUE"""),"")</f>
        <v/>
      </c>
      <c r="AB266" s="383" t="str">
        <f>IFERROR(__xludf.DUMMYFUNCTION("""COMPUTED_VALUE"""),"")</f>
        <v/>
      </c>
      <c r="AC266" s="388" t="str">
        <f>IFERROR(__xludf.DUMMYFUNCTION("""COMPUTED_VALUE"""),"")</f>
        <v/>
      </c>
      <c r="AD266" s="382" t="str">
        <f>IFERROR(__xludf.DUMMYFUNCTION("""COMPUTED_VALUE"""),"")</f>
        <v/>
      </c>
      <c r="AE266" s="389" t="str">
        <f>IFERROR(__xludf.DUMMYFUNCTION("""COMPUTED_VALUE"""),"")</f>
        <v/>
      </c>
      <c r="AF266" s="390"/>
      <c r="AG266" s="391"/>
      <c r="AH266" s="359"/>
    </row>
    <row r="267">
      <c r="A267" s="379"/>
      <c r="B267" s="361"/>
      <c r="C267" s="362"/>
      <c r="D267" s="384" t="s">
        <v>2869</v>
      </c>
      <c r="E267" s="364"/>
      <c r="F267" s="365"/>
      <c r="G267" s="366"/>
      <c r="H267" s="367"/>
      <c r="I267" s="365"/>
      <c r="J267" s="368"/>
      <c r="K267" s="364"/>
      <c r="L267" s="365"/>
      <c r="M267" s="366"/>
      <c r="N267" s="367"/>
      <c r="O267" s="365"/>
      <c r="P267" s="368"/>
      <c r="Q267" s="364"/>
      <c r="R267" s="365"/>
      <c r="S267" s="366"/>
      <c r="T267" s="369"/>
      <c r="U267" s="370"/>
      <c r="V267" s="371"/>
      <c r="W267" s="380"/>
      <c r="X267" s="353"/>
      <c r="Y267" s="381"/>
      <c r="Z267" s="382" t="str">
        <f>IFERROR(__xludf.DUMMYFUNCTION("""COMPUTED_VALUE"""),"")</f>
        <v/>
      </c>
      <c r="AA267" s="375" t="str">
        <f>IFERROR(__xludf.DUMMYFUNCTION("""COMPUTED_VALUE"""),"")</f>
        <v/>
      </c>
      <c r="AB267" s="383" t="str">
        <f>IFERROR(__xludf.DUMMYFUNCTION("""COMPUTED_VALUE"""),"")</f>
        <v/>
      </c>
      <c r="AC267" s="388" t="str">
        <f>IFERROR(__xludf.DUMMYFUNCTION("""COMPUTED_VALUE"""),"")</f>
        <v/>
      </c>
      <c r="AD267" s="382" t="str">
        <f>IFERROR(__xludf.DUMMYFUNCTION("""COMPUTED_VALUE"""),"")</f>
        <v/>
      </c>
      <c r="AE267" s="389" t="str">
        <f>IFERROR(__xludf.DUMMYFUNCTION("""COMPUTED_VALUE"""),"")</f>
        <v/>
      </c>
      <c r="AF267" s="390"/>
      <c r="AG267" s="391"/>
      <c r="AH267" s="359"/>
    </row>
    <row r="268">
      <c r="A268" s="360"/>
      <c r="B268" s="361"/>
      <c r="C268" s="362"/>
      <c r="D268" s="384" t="s">
        <v>2869</v>
      </c>
      <c r="E268" s="364"/>
      <c r="F268" s="365"/>
      <c r="G268" s="366"/>
      <c r="H268" s="367"/>
      <c r="I268" s="365"/>
      <c r="J268" s="368"/>
      <c r="K268" s="364"/>
      <c r="L268" s="365"/>
      <c r="M268" s="366"/>
      <c r="N268" s="367"/>
      <c r="O268" s="365"/>
      <c r="P268" s="368"/>
      <c r="Q268" s="364"/>
      <c r="R268" s="365"/>
      <c r="S268" s="366"/>
      <c r="T268" s="369"/>
      <c r="U268" s="370"/>
      <c r="V268" s="371"/>
      <c r="W268" s="372"/>
      <c r="X268" s="353"/>
      <c r="Y268" s="381"/>
      <c r="Z268" s="382" t="str">
        <f>IFERROR(__xludf.DUMMYFUNCTION("""COMPUTED_VALUE"""),"")</f>
        <v/>
      </c>
      <c r="AA268" s="375" t="str">
        <f>IFERROR(__xludf.DUMMYFUNCTION("""COMPUTED_VALUE"""),"")</f>
        <v/>
      </c>
      <c r="AB268" s="383" t="str">
        <f>IFERROR(__xludf.DUMMYFUNCTION("""COMPUTED_VALUE"""),"")</f>
        <v/>
      </c>
      <c r="AC268" s="388" t="str">
        <f>IFERROR(__xludf.DUMMYFUNCTION("""COMPUTED_VALUE"""),"")</f>
        <v/>
      </c>
      <c r="AD268" s="382" t="str">
        <f>IFERROR(__xludf.DUMMYFUNCTION("""COMPUTED_VALUE"""),"")</f>
        <v/>
      </c>
      <c r="AE268" s="389" t="str">
        <f>IFERROR(__xludf.DUMMYFUNCTION("""COMPUTED_VALUE"""),"")</f>
        <v/>
      </c>
      <c r="AF268" s="390"/>
      <c r="AG268" s="391"/>
      <c r="AH268" s="359"/>
    </row>
    <row r="269">
      <c r="A269" s="379"/>
      <c r="B269" s="361"/>
      <c r="C269" s="362"/>
      <c r="D269" s="384" t="s">
        <v>2869</v>
      </c>
      <c r="E269" s="364"/>
      <c r="F269" s="365"/>
      <c r="G269" s="366"/>
      <c r="H269" s="367"/>
      <c r="I269" s="365"/>
      <c r="J269" s="368"/>
      <c r="K269" s="364"/>
      <c r="L269" s="365"/>
      <c r="M269" s="366"/>
      <c r="N269" s="367"/>
      <c r="O269" s="365"/>
      <c r="P269" s="368"/>
      <c r="Q269" s="364"/>
      <c r="R269" s="365"/>
      <c r="S269" s="366"/>
      <c r="T269" s="369"/>
      <c r="U269" s="370"/>
      <c r="V269" s="371"/>
      <c r="W269" s="372"/>
      <c r="X269" s="353"/>
      <c r="Y269" s="381"/>
      <c r="Z269" s="382" t="str">
        <f>IFERROR(__xludf.DUMMYFUNCTION("""COMPUTED_VALUE"""),"")</f>
        <v/>
      </c>
      <c r="AA269" s="375" t="str">
        <f>IFERROR(__xludf.DUMMYFUNCTION("""COMPUTED_VALUE"""),"")</f>
        <v/>
      </c>
      <c r="AB269" s="383" t="str">
        <f>IFERROR(__xludf.DUMMYFUNCTION("""COMPUTED_VALUE"""),"")</f>
        <v/>
      </c>
      <c r="AC269" s="388" t="str">
        <f>IFERROR(__xludf.DUMMYFUNCTION("""COMPUTED_VALUE"""),"")</f>
        <v/>
      </c>
      <c r="AD269" s="382" t="str">
        <f>IFERROR(__xludf.DUMMYFUNCTION("""COMPUTED_VALUE"""),"")</f>
        <v/>
      </c>
      <c r="AE269" s="389" t="str">
        <f>IFERROR(__xludf.DUMMYFUNCTION("""COMPUTED_VALUE"""),"")</f>
        <v/>
      </c>
      <c r="AF269" s="390"/>
      <c r="AG269" s="391"/>
      <c r="AH269" s="359"/>
    </row>
    <row r="270">
      <c r="A270" s="360"/>
      <c r="B270" s="361"/>
      <c r="C270" s="362"/>
      <c r="D270" s="384" t="s">
        <v>2869</v>
      </c>
      <c r="E270" s="364"/>
      <c r="F270" s="365"/>
      <c r="G270" s="366"/>
      <c r="H270" s="367"/>
      <c r="I270" s="365"/>
      <c r="J270" s="368"/>
      <c r="K270" s="364"/>
      <c r="L270" s="365"/>
      <c r="M270" s="366"/>
      <c r="N270" s="367"/>
      <c r="O270" s="365"/>
      <c r="P270" s="368"/>
      <c r="Q270" s="364"/>
      <c r="R270" s="365"/>
      <c r="S270" s="366"/>
      <c r="T270" s="369"/>
      <c r="U270" s="370"/>
      <c r="V270" s="371"/>
      <c r="W270" s="380"/>
      <c r="X270" s="353"/>
      <c r="Y270" s="381"/>
      <c r="Z270" s="382" t="str">
        <f>IFERROR(__xludf.DUMMYFUNCTION("""COMPUTED_VALUE"""),"")</f>
        <v/>
      </c>
      <c r="AA270" s="375" t="str">
        <f>IFERROR(__xludf.DUMMYFUNCTION("""COMPUTED_VALUE"""),"")</f>
        <v/>
      </c>
      <c r="AB270" s="383" t="str">
        <f>IFERROR(__xludf.DUMMYFUNCTION("""COMPUTED_VALUE"""),"")</f>
        <v/>
      </c>
      <c r="AC270" s="388" t="str">
        <f>IFERROR(__xludf.DUMMYFUNCTION("""COMPUTED_VALUE"""),"")</f>
        <v/>
      </c>
      <c r="AD270" s="382" t="str">
        <f>IFERROR(__xludf.DUMMYFUNCTION("""COMPUTED_VALUE"""),"")</f>
        <v/>
      </c>
      <c r="AE270" s="389" t="str">
        <f>IFERROR(__xludf.DUMMYFUNCTION("""COMPUTED_VALUE"""),"")</f>
        <v/>
      </c>
      <c r="AF270" s="390"/>
      <c r="AG270" s="391"/>
      <c r="AH270" s="359"/>
    </row>
    <row r="271">
      <c r="A271" s="360"/>
      <c r="B271" s="361"/>
      <c r="C271" s="362"/>
      <c r="D271" s="384" t="s">
        <v>2869</v>
      </c>
      <c r="E271" s="364"/>
      <c r="F271" s="365"/>
      <c r="G271" s="366"/>
      <c r="H271" s="367"/>
      <c r="I271" s="365"/>
      <c r="J271" s="368"/>
      <c r="K271" s="364"/>
      <c r="L271" s="365"/>
      <c r="M271" s="366"/>
      <c r="N271" s="367"/>
      <c r="O271" s="365"/>
      <c r="P271" s="368"/>
      <c r="Q271" s="364"/>
      <c r="R271" s="365"/>
      <c r="S271" s="366"/>
      <c r="T271" s="369"/>
      <c r="U271" s="370"/>
      <c r="V271" s="371"/>
      <c r="W271" s="380"/>
      <c r="X271" s="353"/>
      <c r="Y271" s="381"/>
      <c r="Z271" s="382" t="str">
        <f>IFERROR(__xludf.DUMMYFUNCTION("""COMPUTED_VALUE"""),"")</f>
        <v/>
      </c>
      <c r="AA271" s="375" t="str">
        <f>IFERROR(__xludf.DUMMYFUNCTION("""COMPUTED_VALUE"""),"")</f>
        <v/>
      </c>
      <c r="AB271" s="383" t="str">
        <f>IFERROR(__xludf.DUMMYFUNCTION("""COMPUTED_VALUE"""),"")</f>
        <v/>
      </c>
      <c r="AC271" s="388" t="str">
        <f>IFERROR(__xludf.DUMMYFUNCTION("""COMPUTED_VALUE"""),"")</f>
        <v/>
      </c>
      <c r="AD271" s="382" t="str">
        <f>IFERROR(__xludf.DUMMYFUNCTION("""COMPUTED_VALUE"""),"")</f>
        <v/>
      </c>
      <c r="AE271" s="389" t="str">
        <f>IFERROR(__xludf.DUMMYFUNCTION("""COMPUTED_VALUE"""),"")</f>
        <v/>
      </c>
      <c r="AF271" s="390"/>
      <c r="AG271" s="391"/>
      <c r="AH271" s="359"/>
    </row>
    <row r="272">
      <c r="A272" s="360"/>
      <c r="B272" s="361"/>
      <c r="C272" s="362"/>
      <c r="D272" s="384" t="s">
        <v>2869</v>
      </c>
      <c r="E272" s="364"/>
      <c r="F272" s="365"/>
      <c r="G272" s="366"/>
      <c r="H272" s="367"/>
      <c r="I272" s="365"/>
      <c r="J272" s="368"/>
      <c r="K272" s="364"/>
      <c r="L272" s="365"/>
      <c r="M272" s="366"/>
      <c r="N272" s="367"/>
      <c r="O272" s="365"/>
      <c r="P272" s="368"/>
      <c r="Q272" s="364"/>
      <c r="R272" s="365"/>
      <c r="S272" s="366"/>
      <c r="T272" s="369"/>
      <c r="U272" s="370"/>
      <c r="V272" s="371"/>
      <c r="W272" s="380"/>
      <c r="X272" s="353"/>
      <c r="Y272" s="381"/>
      <c r="Z272" s="382" t="str">
        <f>IFERROR(__xludf.DUMMYFUNCTION("""COMPUTED_VALUE"""),"")</f>
        <v/>
      </c>
      <c r="AA272" s="375" t="str">
        <f>IFERROR(__xludf.DUMMYFUNCTION("""COMPUTED_VALUE"""),"")</f>
        <v/>
      </c>
      <c r="AB272" s="383" t="str">
        <f>IFERROR(__xludf.DUMMYFUNCTION("""COMPUTED_VALUE"""),"")</f>
        <v/>
      </c>
      <c r="AC272" s="388" t="str">
        <f>IFERROR(__xludf.DUMMYFUNCTION("""COMPUTED_VALUE"""),"")</f>
        <v/>
      </c>
      <c r="AD272" s="382" t="str">
        <f>IFERROR(__xludf.DUMMYFUNCTION("""COMPUTED_VALUE"""),"")</f>
        <v/>
      </c>
      <c r="AE272" s="389" t="str">
        <f>IFERROR(__xludf.DUMMYFUNCTION("""COMPUTED_VALUE"""),"")</f>
        <v/>
      </c>
      <c r="AF272" s="390"/>
      <c r="AG272" s="391"/>
      <c r="AH272" s="359"/>
    </row>
    <row r="273">
      <c r="A273" s="360"/>
      <c r="B273" s="361"/>
      <c r="C273" s="362"/>
      <c r="D273" s="384" t="s">
        <v>2869</v>
      </c>
      <c r="E273" s="364"/>
      <c r="F273" s="365"/>
      <c r="G273" s="366"/>
      <c r="H273" s="367"/>
      <c r="I273" s="365"/>
      <c r="J273" s="368"/>
      <c r="K273" s="364"/>
      <c r="L273" s="365"/>
      <c r="M273" s="366"/>
      <c r="N273" s="367"/>
      <c r="O273" s="365"/>
      <c r="P273" s="368"/>
      <c r="Q273" s="364"/>
      <c r="R273" s="365"/>
      <c r="S273" s="366"/>
      <c r="T273" s="369"/>
      <c r="U273" s="370"/>
      <c r="V273" s="371"/>
      <c r="W273" s="380"/>
      <c r="X273" s="353"/>
      <c r="Y273" s="373"/>
      <c r="Z273" s="382" t="str">
        <f>IFERROR(__xludf.DUMMYFUNCTION("""COMPUTED_VALUE"""),"")</f>
        <v/>
      </c>
      <c r="AA273" s="375" t="str">
        <f>IFERROR(__xludf.DUMMYFUNCTION("""COMPUTED_VALUE"""),"")</f>
        <v/>
      </c>
      <c r="AB273" s="383" t="str">
        <f>IFERROR(__xludf.DUMMYFUNCTION("""COMPUTED_VALUE"""),"")</f>
        <v/>
      </c>
      <c r="AC273" s="388" t="str">
        <f>IFERROR(__xludf.DUMMYFUNCTION("""COMPUTED_VALUE"""),"")</f>
        <v/>
      </c>
      <c r="AD273" s="382" t="str">
        <f>IFERROR(__xludf.DUMMYFUNCTION("""COMPUTED_VALUE"""),"")</f>
        <v/>
      </c>
      <c r="AE273" s="389" t="str">
        <f>IFERROR(__xludf.DUMMYFUNCTION("""COMPUTED_VALUE"""),"")</f>
        <v/>
      </c>
      <c r="AF273" s="390"/>
      <c r="AG273" s="391"/>
      <c r="AH273" s="359"/>
    </row>
    <row r="274">
      <c r="A274" s="360"/>
      <c r="B274" s="361"/>
      <c r="C274" s="362"/>
      <c r="D274" s="384" t="s">
        <v>2869</v>
      </c>
      <c r="E274" s="364"/>
      <c r="F274" s="365"/>
      <c r="G274" s="366"/>
      <c r="H274" s="367"/>
      <c r="I274" s="365"/>
      <c r="J274" s="368"/>
      <c r="K274" s="364"/>
      <c r="L274" s="365"/>
      <c r="M274" s="366"/>
      <c r="N274" s="367"/>
      <c r="O274" s="365"/>
      <c r="P274" s="368"/>
      <c r="Q274" s="364"/>
      <c r="R274" s="365"/>
      <c r="S274" s="366"/>
      <c r="T274" s="369"/>
      <c r="U274" s="370"/>
      <c r="V274" s="371"/>
      <c r="W274" s="372"/>
      <c r="X274" s="353"/>
      <c r="Y274" s="381"/>
      <c r="Z274" s="382" t="str">
        <f>IFERROR(__xludf.DUMMYFUNCTION("""COMPUTED_VALUE"""),"")</f>
        <v/>
      </c>
      <c r="AA274" s="375" t="str">
        <f>IFERROR(__xludf.DUMMYFUNCTION("""COMPUTED_VALUE"""),"")</f>
        <v/>
      </c>
      <c r="AB274" s="383" t="str">
        <f>IFERROR(__xludf.DUMMYFUNCTION("""COMPUTED_VALUE"""),"")</f>
        <v/>
      </c>
      <c r="AC274" s="388" t="str">
        <f>IFERROR(__xludf.DUMMYFUNCTION("""COMPUTED_VALUE"""),"")</f>
        <v/>
      </c>
      <c r="AD274" s="382" t="str">
        <f>IFERROR(__xludf.DUMMYFUNCTION("""COMPUTED_VALUE"""),"")</f>
        <v/>
      </c>
      <c r="AE274" s="389" t="str">
        <f>IFERROR(__xludf.DUMMYFUNCTION("""COMPUTED_VALUE"""),"")</f>
        <v/>
      </c>
      <c r="AF274" s="390"/>
      <c r="AG274" s="391"/>
      <c r="AH274" s="359"/>
    </row>
    <row r="275">
      <c r="A275" s="360"/>
      <c r="B275" s="361"/>
      <c r="C275" s="362"/>
      <c r="D275" s="384" t="s">
        <v>2869</v>
      </c>
      <c r="E275" s="364"/>
      <c r="F275" s="365"/>
      <c r="G275" s="366"/>
      <c r="H275" s="367"/>
      <c r="I275" s="365"/>
      <c r="J275" s="368"/>
      <c r="K275" s="364"/>
      <c r="L275" s="365"/>
      <c r="M275" s="366"/>
      <c r="N275" s="367"/>
      <c r="O275" s="365"/>
      <c r="P275" s="368"/>
      <c r="Q275" s="364"/>
      <c r="R275" s="365"/>
      <c r="S275" s="366"/>
      <c r="T275" s="369"/>
      <c r="U275" s="370"/>
      <c r="V275" s="371"/>
      <c r="W275" s="372"/>
      <c r="X275" s="353"/>
      <c r="Y275" s="373"/>
      <c r="Z275" s="382" t="str">
        <f>IFERROR(__xludf.DUMMYFUNCTION("""COMPUTED_VALUE"""),"")</f>
        <v/>
      </c>
      <c r="AA275" s="375" t="str">
        <f>IFERROR(__xludf.DUMMYFUNCTION("""COMPUTED_VALUE"""),"")</f>
        <v/>
      </c>
      <c r="AB275" s="383" t="str">
        <f>IFERROR(__xludf.DUMMYFUNCTION("""COMPUTED_VALUE"""),"")</f>
        <v/>
      </c>
      <c r="AC275" s="388" t="str">
        <f>IFERROR(__xludf.DUMMYFUNCTION("""COMPUTED_VALUE"""),"")</f>
        <v/>
      </c>
      <c r="AD275" s="382" t="str">
        <f>IFERROR(__xludf.DUMMYFUNCTION("""COMPUTED_VALUE"""),"")</f>
        <v/>
      </c>
      <c r="AE275" s="389" t="str">
        <f>IFERROR(__xludf.DUMMYFUNCTION("""COMPUTED_VALUE"""),"")</f>
        <v/>
      </c>
      <c r="AF275" s="390"/>
      <c r="AG275" s="391"/>
      <c r="AH275" s="359"/>
    </row>
    <row r="276">
      <c r="A276" s="360"/>
      <c r="B276" s="361"/>
      <c r="C276" s="362"/>
      <c r="D276" s="384" t="s">
        <v>2869</v>
      </c>
      <c r="E276" s="364"/>
      <c r="F276" s="365"/>
      <c r="G276" s="366"/>
      <c r="H276" s="367"/>
      <c r="I276" s="365"/>
      <c r="J276" s="368"/>
      <c r="K276" s="364"/>
      <c r="L276" s="365"/>
      <c r="M276" s="366"/>
      <c r="N276" s="367"/>
      <c r="O276" s="365"/>
      <c r="P276" s="368"/>
      <c r="Q276" s="364"/>
      <c r="R276" s="365"/>
      <c r="S276" s="366"/>
      <c r="T276" s="369"/>
      <c r="U276" s="370"/>
      <c r="V276" s="371"/>
      <c r="W276" s="380"/>
      <c r="X276" s="353"/>
      <c r="Y276" s="373"/>
      <c r="Z276" s="382" t="str">
        <f>IFERROR(__xludf.DUMMYFUNCTION("""COMPUTED_VALUE"""),"")</f>
        <v/>
      </c>
      <c r="AA276" s="375" t="str">
        <f>IFERROR(__xludf.DUMMYFUNCTION("""COMPUTED_VALUE"""),"")</f>
        <v/>
      </c>
      <c r="AB276" s="383" t="str">
        <f>IFERROR(__xludf.DUMMYFUNCTION("""COMPUTED_VALUE"""),"")</f>
        <v/>
      </c>
      <c r="AC276" s="388" t="str">
        <f>IFERROR(__xludf.DUMMYFUNCTION("""COMPUTED_VALUE"""),"")</f>
        <v/>
      </c>
      <c r="AD276" s="382" t="str">
        <f>IFERROR(__xludf.DUMMYFUNCTION("""COMPUTED_VALUE"""),"")</f>
        <v/>
      </c>
      <c r="AE276" s="389" t="str">
        <f>IFERROR(__xludf.DUMMYFUNCTION("""COMPUTED_VALUE"""),"")</f>
        <v/>
      </c>
      <c r="AF276" s="390"/>
      <c r="AG276" s="391"/>
      <c r="AH276" s="359"/>
    </row>
    <row r="277">
      <c r="A277" s="360"/>
      <c r="B277" s="361"/>
      <c r="C277" s="362"/>
      <c r="D277" s="384" t="s">
        <v>2869</v>
      </c>
      <c r="E277" s="364"/>
      <c r="F277" s="365"/>
      <c r="G277" s="366"/>
      <c r="H277" s="367"/>
      <c r="I277" s="365"/>
      <c r="J277" s="368"/>
      <c r="K277" s="364"/>
      <c r="L277" s="365"/>
      <c r="M277" s="366"/>
      <c r="N277" s="367"/>
      <c r="O277" s="365"/>
      <c r="P277" s="368"/>
      <c r="Q277" s="364"/>
      <c r="R277" s="365"/>
      <c r="S277" s="366"/>
      <c r="T277" s="369"/>
      <c r="U277" s="370"/>
      <c r="V277" s="371"/>
      <c r="W277" s="380"/>
      <c r="X277" s="353"/>
      <c r="Y277" s="373"/>
      <c r="Z277" s="382" t="str">
        <f>IFERROR(__xludf.DUMMYFUNCTION("""COMPUTED_VALUE"""),"")</f>
        <v/>
      </c>
      <c r="AA277" s="375" t="str">
        <f>IFERROR(__xludf.DUMMYFUNCTION("""COMPUTED_VALUE"""),"")</f>
        <v/>
      </c>
      <c r="AB277" s="383" t="str">
        <f>IFERROR(__xludf.DUMMYFUNCTION("""COMPUTED_VALUE"""),"")</f>
        <v/>
      </c>
      <c r="AC277" s="388" t="str">
        <f>IFERROR(__xludf.DUMMYFUNCTION("""COMPUTED_VALUE"""),"")</f>
        <v/>
      </c>
      <c r="AD277" s="382" t="str">
        <f>IFERROR(__xludf.DUMMYFUNCTION("""COMPUTED_VALUE"""),"")</f>
        <v/>
      </c>
      <c r="AE277" s="389" t="str">
        <f>IFERROR(__xludf.DUMMYFUNCTION("""COMPUTED_VALUE"""),"")</f>
        <v/>
      </c>
      <c r="AF277" s="390"/>
      <c r="AG277" s="391"/>
      <c r="AH277" s="359"/>
    </row>
    <row r="278">
      <c r="A278" s="360"/>
      <c r="B278" s="361"/>
      <c r="C278" s="362"/>
      <c r="D278" s="384" t="s">
        <v>2869</v>
      </c>
      <c r="E278" s="364"/>
      <c r="F278" s="365"/>
      <c r="G278" s="366"/>
      <c r="H278" s="367"/>
      <c r="I278" s="365"/>
      <c r="J278" s="368"/>
      <c r="K278" s="364"/>
      <c r="L278" s="365"/>
      <c r="M278" s="366"/>
      <c r="N278" s="367"/>
      <c r="O278" s="365"/>
      <c r="P278" s="368"/>
      <c r="Q278" s="364"/>
      <c r="R278" s="365"/>
      <c r="S278" s="366"/>
      <c r="T278" s="369"/>
      <c r="U278" s="370"/>
      <c r="V278" s="371"/>
      <c r="W278" s="372"/>
      <c r="X278" s="353"/>
      <c r="Y278" s="381"/>
      <c r="Z278" s="382" t="str">
        <f>IFERROR(__xludf.DUMMYFUNCTION("""COMPUTED_VALUE"""),"")</f>
        <v/>
      </c>
      <c r="AA278" s="375" t="str">
        <f>IFERROR(__xludf.DUMMYFUNCTION("""COMPUTED_VALUE"""),"")</f>
        <v/>
      </c>
      <c r="AB278" s="383" t="str">
        <f>IFERROR(__xludf.DUMMYFUNCTION("""COMPUTED_VALUE"""),"")</f>
        <v/>
      </c>
      <c r="AC278" s="388" t="str">
        <f>IFERROR(__xludf.DUMMYFUNCTION("""COMPUTED_VALUE"""),"")</f>
        <v/>
      </c>
      <c r="AD278" s="382" t="str">
        <f>IFERROR(__xludf.DUMMYFUNCTION("""COMPUTED_VALUE"""),"")</f>
        <v/>
      </c>
      <c r="AE278" s="389" t="str">
        <f>IFERROR(__xludf.DUMMYFUNCTION("""COMPUTED_VALUE"""),"")</f>
        <v/>
      </c>
      <c r="AF278" s="390"/>
      <c r="AG278" s="391"/>
      <c r="AH278" s="359"/>
    </row>
    <row r="279">
      <c r="A279" s="360"/>
      <c r="B279" s="361"/>
      <c r="C279" s="362"/>
      <c r="D279" s="384" t="s">
        <v>2869</v>
      </c>
      <c r="E279" s="364"/>
      <c r="F279" s="365"/>
      <c r="G279" s="366"/>
      <c r="H279" s="367"/>
      <c r="I279" s="365"/>
      <c r="J279" s="368"/>
      <c r="K279" s="364"/>
      <c r="L279" s="365"/>
      <c r="M279" s="366"/>
      <c r="N279" s="367"/>
      <c r="O279" s="365"/>
      <c r="P279" s="368"/>
      <c r="Q279" s="364"/>
      <c r="R279" s="365"/>
      <c r="S279" s="366"/>
      <c r="T279" s="369"/>
      <c r="U279" s="370"/>
      <c r="V279" s="371"/>
      <c r="W279" s="372"/>
      <c r="X279" s="353"/>
      <c r="Y279" s="381"/>
      <c r="Z279" s="382" t="str">
        <f>IFERROR(__xludf.DUMMYFUNCTION("""COMPUTED_VALUE"""),"")</f>
        <v/>
      </c>
      <c r="AA279" s="375" t="str">
        <f>IFERROR(__xludf.DUMMYFUNCTION("""COMPUTED_VALUE"""),"")</f>
        <v/>
      </c>
      <c r="AB279" s="383" t="str">
        <f>IFERROR(__xludf.DUMMYFUNCTION("""COMPUTED_VALUE"""),"")</f>
        <v/>
      </c>
      <c r="AC279" s="388" t="str">
        <f>IFERROR(__xludf.DUMMYFUNCTION("""COMPUTED_VALUE"""),"")</f>
        <v/>
      </c>
      <c r="AD279" s="382" t="str">
        <f>IFERROR(__xludf.DUMMYFUNCTION("""COMPUTED_VALUE"""),"")</f>
        <v/>
      </c>
      <c r="AE279" s="389" t="str">
        <f>IFERROR(__xludf.DUMMYFUNCTION("""COMPUTED_VALUE"""),"")</f>
        <v/>
      </c>
      <c r="AF279" s="390"/>
      <c r="AG279" s="391"/>
      <c r="AH279" s="359"/>
    </row>
    <row r="280">
      <c r="A280" s="360"/>
      <c r="B280" s="361"/>
      <c r="C280" s="362"/>
      <c r="D280" s="384" t="s">
        <v>2869</v>
      </c>
      <c r="E280" s="364"/>
      <c r="F280" s="365"/>
      <c r="G280" s="366"/>
      <c r="H280" s="367"/>
      <c r="I280" s="365"/>
      <c r="J280" s="368"/>
      <c r="K280" s="364"/>
      <c r="L280" s="365"/>
      <c r="M280" s="366"/>
      <c r="N280" s="367"/>
      <c r="O280" s="365"/>
      <c r="P280" s="368"/>
      <c r="Q280" s="364"/>
      <c r="R280" s="365"/>
      <c r="S280" s="366"/>
      <c r="T280" s="369"/>
      <c r="U280" s="370"/>
      <c r="V280" s="371"/>
      <c r="W280" s="380"/>
      <c r="X280" s="353"/>
      <c r="Y280" s="373"/>
      <c r="Z280" s="382" t="str">
        <f>IFERROR(__xludf.DUMMYFUNCTION("""COMPUTED_VALUE"""),"")</f>
        <v/>
      </c>
      <c r="AA280" s="375" t="str">
        <f>IFERROR(__xludf.DUMMYFUNCTION("""COMPUTED_VALUE"""),"")</f>
        <v/>
      </c>
      <c r="AB280" s="383" t="str">
        <f>IFERROR(__xludf.DUMMYFUNCTION("""COMPUTED_VALUE"""),"")</f>
        <v/>
      </c>
      <c r="AC280" s="388" t="str">
        <f>IFERROR(__xludf.DUMMYFUNCTION("""COMPUTED_VALUE"""),"")</f>
        <v/>
      </c>
      <c r="AD280" s="382" t="str">
        <f>IFERROR(__xludf.DUMMYFUNCTION("""COMPUTED_VALUE"""),"")</f>
        <v/>
      </c>
      <c r="AE280" s="389" t="str">
        <f>IFERROR(__xludf.DUMMYFUNCTION("""COMPUTED_VALUE"""),"")</f>
        <v/>
      </c>
      <c r="AF280" s="390"/>
      <c r="AG280" s="391"/>
      <c r="AH280" s="359"/>
    </row>
    <row r="281">
      <c r="A281" s="360"/>
      <c r="B281" s="361"/>
      <c r="C281" s="362"/>
      <c r="D281" s="384" t="s">
        <v>2869</v>
      </c>
      <c r="E281" s="364"/>
      <c r="F281" s="365"/>
      <c r="G281" s="366"/>
      <c r="H281" s="367"/>
      <c r="I281" s="365"/>
      <c r="J281" s="368"/>
      <c r="K281" s="364"/>
      <c r="L281" s="365"/>
      <c r="M281" s="366"/>
      <c r="N281" s="367"/>
      <c r="O281" s="365"/>
      <c r="P281" s="368"/>
      <c r="Q281" s="364"/>
      <c r="R281" s="365"/>
      <c r="S281" s="366"/>
      <c r="T281" s="369"/>
      <c r="U281" s="370"/>
      <c r="V281" s="371"/>
      <c r="W281" s="380"/>
      <c r="X281" s="353"/>
      <c r="Y281" s="373"/>
      <c r="Z281" s="382" t="str">
        <f>IFERROR(__xludf.DUMMYFUNCTION("""COMPUTED_VALUE"""),"")</f>
        <v/>
      </c>
      <c r="AA281" s="375" t="str">
        <f>IFERROR(__xludf.DUMMYFUNCTION("""COMPUTED_VALUE"""),"")</f>
        <v/>
      </c>
      <c r="AB281" s="383" t="str">
        <f>IFERROR(__xludf.DUMMYFUNCTION("""COMPUTED_VALUE"""),"")</f>
        <v/>
      </c>
      <c r="AC281" s="388" t="str">
        <f>IFERROR(__xludf.DUMMYFUNCTION("""COMPUTED_VALUE"""),"")</f>
        <v/>
      </c>
      <c r="AD281" s="382" t="str">
        <f>IFERROR(__xludf.DUMMYFUNCTION("""COMPUTED_VALUE"""),"")</f>
        <v/>
      </c>
      <c r="AE281" s="389" t="str">
        <f>IFERROR(__xludf.DUMMYFUNCTION("""COMPUTED_VALUE"""),"")</f>
        <v/>
      </c>
      <c r="AF281" s="390"/>
      <c r="AG281" s="391"/>
      <c r="AH281" s="359"/>
    </row>
    <row r="282">
      <c r="A282" s="360"/>
      <c r="B282" s="361"/>
      <c r="C282" s="362"/>
      <c r="D282" s="384" t="s">
        <v>2869</v>
      </c>
      <c r="E282" s="364"/>
      <c r="F282" s="365"/>
      <c r="G282" s="366"/>
      <c r="H282" s="367"/>
      <c r="I282" s="365"/>
      <c r="J282" s="368"/>
      <c r="K282" s="364"/>
      <c r="L282" s="365"/>
      <c r="M282" s="366"/>
      <c r="N282" s="367"/>
      <c r="O282" s="365"/>
      <c r="P282" s="368"/>
      <c r="Q282" s="364"/>
      <c r="R282" s="365"/>
      <c r="S282" s="366"/>
      <c r="T282" s="369"/>
      <c r="U282" s="370"/>
      <c r="V282" s="371"/>
      <c r="W282" s="380"/>
      <c r="X282" s="353"/>
      <c r="Y282" s="381"/>
      <c r="Z282" s="382" t="str">
        <f>IFERROR(__xludf.DUMMYFUNCTION("""COMPUTED_VALUE"""),"")</f>
        <v/>
      </c>
      <c r="AA282" s="375" t="str">
        <f>IFERROR(__xludf.DUMMYFUNCTION("""COMPUTED_VALUE"""),"")</f>
        <v/>
      </c>
      <c r="AB282" s="383" t="str">
        <f>IFERROR(__xludf.DUMMYFUNCTION("""COMPUTED_VALUE"""),"")</f>
        <v/>
      </c>
      <c r="AC282" s="388" t="str">
        <f>IFERROR(__xludf.DUMMYFUNCTION("""COMPUTED_VALUE"""),"")</f>
        <v/>
      </c>
      <c r="AD282" s="382" t="str">
        <f>IFERROR(__xludf.DUMMYFUNCTION("""COMPUTED_VALUE"""),"")</f>
        <v/>
      </c>
      <c r="AE282" s="389" t="str">
        <f>IFERROR(__xludf.DUMMYFUNCTION("""COMPUTED_VALUE"""),"")</f>
        <v/>
      </c>
      <c r="AF282" s="390"/>
      <c r="AG282" s="391"/>
      <c r="AH282" s="359"/>
    </row>
    <row r="283">
      <c r="A283" s="360"/>
      <c r="B283" s="361"/>
      <c r="C283" s="362"/>
      <c r="D283" s="384" t="s">
        <v>2869</v>
      </c>
      <c r="E283" s="364"/>
      <c r="F283" s="365"/>
      <c r="G283" s="366"/>
      <c r="H283" s="367"/>
      <c r="I283" s="365"/>
      <c r="J283" s="368"/>
      <c r="K283" s="364"/>
      <c r="L283" s="365"/>
      <c r="M283" s="366"/>
      <c r="N283" s="367"/>
      <c r="O283" s="365"/>
      <c r="P283" s="368"/>
      <c r="Q283" s="364"/>
      <c r="R283" s="365"/>
      <c r="S283" s="366"/>
      <c r="T283" s="369"/>
      <c r="U283" s="370"/>
      <c r="V283" s="371"/>
      <c r="W283" s="372"/>
      <c r="X283" s="353"/>
      <c r="Y283" s="381"/>
      <c r="Z283" s="382" t="str">
        <f>IFERROR(__xludf.DUMMYFUNCTION("""COMPUTED_VALUE"""),"")</f>
        <v/>
      </c>
      <c r="AA283" s="375" t="str">
        <f>IFERROR(__xludf.DUMMYFUNCTION("""COMPUTED_VALUE"""),"")</f>
        <v/>
      </c>
      <c r="AB283" s="383" t="str">
        <f>IFERROR(__xludf.DUMMYFUNCTION("""COMPUTED_VALUE"""),"")</f>
        <v/>
      </c>
      <c r="AC283" s="388" t="str">
        <f>IFERROR(__xludf.DUMMYFUNCTION("""COMPUTED_VALUE"""),"")</f>
        <v/>
      </c>
      <c r="AD283" s="382" t="str">
        <f>IFERROR(__xludf.DUMMYFUNCTION("""COMPUTED_VALUE"""),"")</f>
        <v/>
      </c>
      <c r="AE283" s="389" t="str">
        <f>IFERROR(__xludf.DUMMYFUNCTION("""COMPUTED_VALUE"""),"")</f>
        <v/>
      </c>
      <c r="AF283" s="390"/>
      <c r="AG283" s="391"/>
      <c r="AH283" s="359"/>
    </row>
    <row r="284">
      <c r="A284" s="360"/>
      <c r="B284" s="361"/>
      <c r="C284" s="362"/>
      <c r="D284" s="384" t="s">
        <v>2869</v>
      </c>
      <c r="E284" s="364"/>
      <c r="F284" s="365"/>
      <c r="G284" s="366"/>
      <c r="H284" s="367"/>
      <c r="I284" s="365"/>
      <c r="J284" s="368"/>
      <c r="K284" s="364"/>
      <c r="L284" s="365"/>
      <c r="M284" s="366"/>
      <c r="N284" s="367"/>
      <c r="O284" s="365"/>
      <c r="P284" s="368"/>
      <c r="Q284" s="364"/>
      <c r="R284" s="365"/>
      <c r="S284" s="366"/>
      <c r="T284" s="369"/>
      <c r="U284" s="370"/>
      <c r="V284" s="371"/>
      <c r="W284" s="380"/>
      <c r="X284" s="353"/>
      <c r="Y284" s="381"/>
      <c r="Z284" s="382" t="str">
        <f>IFERROR(__xludf.DUMMYFUNCTION("""COMPUTED_VALUE"""),"")</f>
        <v/>
      </c>
      <c r="AA284" s="375" t="str">
        <f>IFERROR(__xludf.DUMMYFUNCTION("""COMPUTED_VALUE"""),"")</f>
        <v/>
      </c>
      <c r="AB284" s="383" t="str">
        <f>IFERROR(__xludf.DUMMYFUNCTION("""COMPUTED_VALUE"""),"")</f>
        <v/>
      </c>
      <c r="AC284" s="388" t="str">
        <f>IFERROR(__xludf.DUMMYFUNCTION("""COMPUTED_VALUE"""),"")</f>
        <v/>
      </c>
      <c r="AD284" s="382" t="str">
        <f>IFERROR(__xludf.DUMMYFUNCTION("""COMPUTED_VALUE"""),"")</f>
        <v/>
      </c>
      <c r="AE284" s="389" t="str">
        <f>IFERROR(__xludf.DUMMYFUNCTION("""COMPUTED_VALUE"""),"")</f>
        <v/>
      </c>
      <c r="AF284" s="390"/>
      <c r="AG284" s="391"/>
      <c r="AH284" s="359"/>
    </row>
    <row r="285">
      <c r="A285" s="360"/>
      <c r="B285" s="361"/>
      <c r="C285" s="362"/>
      <c r="D285" s="384" t="s">
        <v>2869</v>
      </c>
      <c r="E285" s="364"/>
      <c r="F285" s="365"/>
      <c r="G285" s="366"/>
      <c r="H285" s="367"/>
      <c r="I285" s="365"/>
      <c r="J285" s="368"/>
      <c r="K285" s="364"/>
      <c r="L285" s="365"/>
      <c r="M285" s="366"/>
      <c r="N285" s="367"/>
      <c r="O285" s="365"/>
      <c r="P285" s="368"/>
      <c r="Q285" s="364"/>
      <c r="R285" s="365"/>
      <c r="S285" s="366"/>
      <c r="T285" s="369"/>
      <c r="U285" s="370"/>
      <c r="V285" s="371"/>
      <c r="W285" s="380"/>
      <c r="X285" s="353"/>
      <c r="Y285" s="373"/>
      <c r="Z285" s="382" t="str">
        <f>IFERROR(__xludf.DUMMYFUNCTION("""COMPUTED_VALUE"""),"")</f>
        <v/>
      </c>
      <c r="AA285" s="375" t="str">
        <f>IFERROR(__xludf.DUMMYFUNCTION("""COMPUTED_VALUE"""),"")</f>
        <v/>
      </c>
      <c r="AB285" s="383" t="str">
        <f>IFERROR(__xludf.DUMMYFUNCTION("""COMPUTED_VALUE"""),"")</f>
        <v/>
      </c>
      <c r="AC285" s="388" t="str">
        <f>IFERROR(__xludf.DUMMYFUNCTION("""COMPUTED_VALUE"""),"")</f>
        <v/>
      </c>
      <c r="AD285" s="382" t="str">
        <f>IFERROR(__xludf.DUMMYFUNCTION("""COMPUTED_VALUE"""),"")</f>
        <v/>
      </c>
      <c r="AE285" s="389" t="str">
        <f>IFERROR(__xludf.DUMMYFUNCTION("""COMPUTED_VALUE"""),"")</f>
        <v/>
      </c>
      <c r="AF285" s="390"/>
      <c r="AG285" s="391"/>
      <c r="AH285" s="359"/>
    </row>
    <row r="286">
      <c r="A286" s="360"/>
      <c r="B286" s="361"/>
      <c r="C286" s="362"/>
      <c r="D286" s="384" t="s">
        <v>2869</v>
      </c>
      <c r="E286" s="364"/>
      <c r="F286" s="365"/>
      <c r="G286" s="366"/>
      <c r="H286" s="367"/>
      <c r="I286" s="365"/>
      <c r="J286" s="368"/>
      <c r="K286" s="364"/>
      <c r="L286" s="365"/>
      <c r="M286" s="366"/>
      <c r="N286" s="367"/>
      <c r="O286" s="365"/>
      <c r="P286" s="368"/>
      <c r="Q286" s="364"/>
      <c r="R286" s="365"/>
      <c r="S286" s="366"/>
      <c r="T286" s="369"/>
      <c r="U286" s="370"/>
      <c r="V286" s="371"/>
      <c r="W286" s="380"/>
      <c r="X286" s="353"/>
      <c r="Y286" s="373"/>
      <c r="Z286" s="382" t="str">
        <f>IFERROR(__xludf.DUMMYFUNCTION("""COMPUTED_VALUE"""),"")</f>
        <v/>
      </c>
      <c r="AA286" s="375" t="str">
        <f>IFERROR(__xludf.DUMMYFUNCTION("""COMPUTED_VALUE"""),"")</f>
        <v/>
      </c>
      <c r="AB286" s="383" t="str">
        <f>IFERROR(__xludf.DUMMYFUNCTION("""COMPUTED_VALUE"""),"")</f>
        <v/>
      </c>
      <c r="AC286" s="388" t="str">
        <f>IFERROR(__xludf.DUMMYFUNCTION("""COMPUTED_VALUE"""),"")</f>
        <v/>
      </c>
      <c r="AD286" s="382" t="str">
        <f>IFERROR(__xludf.DUMMYFUNCTION("""COMPUTED_VALUE"""),"")</f>
        <v/>
      </c>
      <c r="AE286" s="389" t="str">
        <f>IFERROR(__xludf.DUMMYFUNCTION("""COMPUTED_VALUE"""),"")</f>
        <v/>
      </c>
      <c r="AF286" s="390"/>
      <c r="AG286" s="391"/>
      <c r="AH286" s="359"/>
    </row>
    <row r="287">
      <c r="A287" s="360"/>
      <c r="B287" s="361"/>
      <c r="C287" s="362"/>
      <c r="D287" s="384" t="s">
        <v>2869</v>
      </c>
      <c r="E287" s="364"/>
      <c r="F287" s="365"/>
      <c r="G287" s="366"/>
      <c r="H287" s="367"/>
      <c r="I287" s="365"/>
      <c r="J287" s="368"/>
      <c r="K287" s="364"/>
      <c r="L287" s="365"/>
      <c r="M287" s="366"/>
      <c r="N287" s="367"/>
      <c r="O287" s="365"/>
      <c r="P287" s="368"/>
      <c r="Q287" s="364"/>
      <c r="R287" s="365"/>
      <c r="S287" s="366"/>
      <c r="T287" s="369"/>
      <c r="U287" s="370"/>
      <c r="V287" s="371"/>
      <c r="W287" s="380"/>
      <c r="X287" s="353"/>
      <c r="Y287" s="381"/>
      <c r="Z287" s="382" t="str">
        <f>IFERROR(__xludf.DUMMYFUNCTION("""COMPUTED_VALUE"""),"")</f>
        <v/>
      </c>
      <c r="AA287" s="375" t="str">
        <f>IFERROR(__xludf.DUMMYFUNCTION("""COMPUTED_VALUE"""),"")</f>
        <v/>
      </c>
      <c r="AB287" s="383" t="str">
        <f>IFERROR(__xludf.DUMMYFUNCTION("""COMPUTED_VALUE"""),"")</f>
        <v/>
      </c>
      <c r="AC287" s="388" t="str">
        <f>IFERROR(__xludf.DUMMYFUNCTION("""COMPUTED_VALUE"""),"")</f>
        <v/>
      </c>
      <c r="AD287" s="382" t="str">
        <f>IFERROR(__xludf.DUMMYFUNCTION("""COMPUTED_VALUE"""),"")</f>
        <v/>
      </c>
      <c r="AE287" s="389" t="str">
        <f>IFERROR(__xludf.DUMMYFUNCTION("""COMPUTED_VALUE"""),"")</f>
        <v/>
      </c>
      <c r="AF287" s="390"/>
      <c r="AG287" s="391"/>
      <c r="AH287" s="359"/>
    </row>
    <row r="288">
      <c r="A288" s="360"/>
      <c r="B288" s="361"/>
      <c r="C288" s="362"/>
      <c r="D288" s="384" t="s">
        <v>2869</v>
      </c>
      <c r="E288" s="364"/>
      <c r="F288" s="365"/>
      <c r="G288" s="366"/>
      <c r="H288" s="367"/>
      <c r="I288" s="365"/>
      <c r="J288" s="368"/>
      <c r="K288" s="364"/>
      <c r="L288" s="365"/>
      <c r="M288" s="366"/>
      <c r="N288" s="367"/>
      <c r="O288" s="365"/>
      <c r="P288" s="368"/>
      <c r="Q288" s="364"/>
      <c r="R288" s="365"/>
      <c r="S288" s="366"/>
      <c r="T288" s="369"/>
      <c r="U288" s="370"/>
      <c r="V288" s="371"/>
      <c r="W288" s="372"/>
      <c r="X288" s="353"/>
      <c r="Y288" s="373"/>
      <c r="Z288" s="382" t="str">
        <f>IFERROR(__xludf.DUMMYFUNCTION("""COMPUTED_VALUE"""),"")</f>
        <v/>
      </c>
      <c r="AA288" s="375" t="str">
        <f>IFERROR(__xludf.DUMMYFUNCTION("""COMPUTED_VALUE"""),"")</f>
        <v/>
      </c>
      <c r="AB288" s="383" t="str">
        <f>IFERROR(__xludf.DUMMYFUNCTION("""COMPUTED_VALUE"""),"")</f>
        <v/>
      </c>
      <c r="AC288" s="388" t="str">
        <f>IFERROR(__xludf.DUMMYFUNCTION("""COMPUTED_VALUE"""),"")</f>
        <v/>
      </c>
      <c r="AD288" s="382" t="str">
        <f>IFERROR(__xludf.DUMMYFUNCTION("""COMPUTED_VALUE"""),"")</f>
        <v/>
      </c>
      <c r="AE288" s="389" t="str">
        <f>IFERROR(__xludf.DUMMYFUNCTION("""COMPUTED_VALUE"""),"")</f>
        <v/>
      </c>
      <c r="AF288" s="390"/>
      <c r="AG288" s="391"/>
      <c r="AH288" s="359"/>
    </row>
    <row r="289">
      <c r="A289" s="360"/>
      <c r="B289" s="361"/>
      <c r="C289" s="362"/>
      <c r="D289" s="384" t="s">
        <v>2869</v>
      </c>
      <c r="E289" s="364"/>
      <c r="F289" s="365"/>
      <c r="G289" s="366"/>
      <c r="H289" s="367"/>
      <c r="I289" s="365"/>
      <c r="J289" s="368"/>
      <c r="K289" s="364"/>
      <c r="L289" s="365"/>
      <c r="M289" s="366"/>
      <c r="N289" s="367"/>
      <c r="O289" s="365"/>
      <c r="P289" s="368"/>
      <c r="Q289" s="364"/>
      <c r="R289" s="365"/>
      <c r="S289" s="366"/>
      <c r="T289" s="369"/>
      <c r="U289" s="370"/>
      <c r="V289" s="371"/>
      <c r="W289" s="380"/>
      <c r="X289" s="353"/>
      <c r="Y289" s="381"/>
      <c r="Z289" s="382" t="str">
        <f>IFERROR(__xludf.DUMMYFUNCTION("""COMPUTED_VALUE"""),"")</f>
        <v/>
      </c>
      <c r="AA289" s="375" t="str">
        <f>IFERROR(__xludf.DUMMYFUNCTION("""COMPUTED_VALUE"""),"")</f>
        <v/>
      </c>
      <c r="AB289" s="383" t="str">
        <f>IFERROR(__xludf.DUMMYFUNCTION("""COMPUTED_VALUE"""),"")</f>
        <v/>
      </c>
      <c r="AC289" s="388" t="str">
        <f>IFERROR(__xludf.DUMMYFUNCTION("""COMPUTED_VALUE"""),"")</f>
        <v/>
      </c>
      <c r="AD289" s="382" t="str">
        <f>IFERROR(__xludf.DUMMYFUNCTION("""COMPUTED_VALUE"""),"")</f>
        <v/>
      </c>
      <c r="AE289" s="389" t="str">
        <f>IFERROR(__xludf.DUMMYFUNCTION("""COMPUTED_VALUE"""),"")</f>
        <v/>
      </c>
      <c r="AF289" s="390"/>
      <c r="AG289" s="391"/>
      <c r="AH289" s="359"/>
    </row>
    <row r="290">
      <c r="A290" s="360"/>
      <c r="B290" s="361"/>
      <c r="C290" s="362"/>
      <c r="D290" s="384" t="s">
        <v>2869</v>
      </c>
      <c r="E290" s="364"/>
      <c r="F290" s="365"/>
      <c r="G290" s="366"/>
      <c r="H290" s="367"/>
      <c r="I290" s="365"/>
      <c r="J290" s="368"/>
      <c r="K290" s="364"/>
      <c r="L290" s="365"/>
      <c r="M290" s="366"/>
      <c r="N290" s="367"/>
      <c r="O290" s="365"/>
      <c r="P290" s="368"/>
      <c r="Q290" s="364"/>
      <c r="R290" s="365"/>
      <c r="S290" s="366"/>
      <c r="T290" s="369"/>
      <c r="U290" s="370"/>
      <c r="V290" s="371"/>
      <c r="W290" s="380"/>
      <c r="X290" s="353"/>
      <c r="Y290" s="381"/>
      <c r="Z290" s="382" t="str">
        <f>IFERROR(__xludf.DUMMYFUNCTION("""COMPUTED_VALUE"""),"")</f>
        <v/>
      </c>
      <c r="AA290" s="375" t="str">
        <f>IFERROR(__xludf.DUMMYFUNCTION("""COMPUTED_VALUE"""),"")</f>
        <v/>
      </c>
      <c r="AB290" s="383" t="str">
        <f>IFERROR(__xludf.DUMMYFUNCTION("""COMPUTED_VALUE"""),"")</f>
        <v/>
      </c>
      <c r="AC290" s="388" t="str">
        <f>IFERROR(__xludf.DUMMYFUNCTION("""COMPUTED_VALUE"""),"")</f>
        <v/>
      </c>
      <c r="AD290" s="382" t="str">
        <f>IFERROR(__xludf.DUMMYFUNCTION("""COMPUTED_VALUE"""),"")</f>
        <v/>
      </c>
      <c r="AE290" s="389" t="str">
        <f>IFERROR(__xludf.DUMMYFUNCTION("""COMPUTED_VALUE"""),"")</f>
        <v/>
      </c>
      <c r="AF290" s="390"/>
      <c r="AG290" s="391"/>
      <c r="AH290" s="359"/>
    </row>
    <row r="291">
      <c r="A291" s="360"/>
      <c r="B291" s="361"/>
      <c r="C291" s="362"/>
      <c r="D291" s="384" t="s">
        <v>2869</v>
      </c>
      <c r="E291" s="364"/>
      <c r="F291" s="365"/>
      <c r="G291" s="366"/>
      <c r="H291" s="367"/>
      <c r="I291" s="365"/>
      <c r="J291" s="368"/>
      <c r="K291" s="364"/>
      <c r="L291" s="365"/>
      <c r="M291" s="366"/>
      <c r="N291" s="367"/>
      <c r="O291" s="365"/>
      <c r="P291" s="368"/>
      <c r="Q291" s="364"/>
      <c r="R291" s="365"/>
      <c r="S291" s="366"/>
      <c r="T291" s="369"/>
      <c r="U291" s="370"/>
      <c r="V291" s="371"/>
      <c r="W291" s="380"/>
      <c r="X291" s="353"/>
      <c r="Y291" s="373"/>
      <c r="Z291" s="382" t="str">
        <f>IFERROR(__xludf.DUMMYFUNCTION("""COMPUTED_VALUE"""),"")</f>
        <v/>
      </c>
      <c r="AA291" s="375" t="str">
        <f>IFERROR(__xludf.DUMMYFUNCTION("""COMPUTED_VALUE"""),"")</f>
        <v/>
      </c>
      <c r="AB291" s="383" t="str">
        <f>IFERROR(__xludf.DUMMYFUNCTION("""COMPUTED_VALUE"""),"")</f>
        <v/>
      </c>
      <c r="AC291" s="388" t="str">
        <f>IFERROR(__xludf.DUMMYFUNCTION("""COMPUTED_VALUE"""),"")</f>
        <v/>
      </c>
      <c r="AD291" s="382" t="str">
        <f>IFERROR(__xludf.DUMMYFUNCTION("""COMPUTED_VALUE"""),"")</f>
        <v/>
      </c>
      <c r="AE291" s="389" t="str">
        <f>IFERROR(__xludf.DUMMYFUNCTION("""COMPUTED_VALUE"""),"")</f>
        <v/>
      </c>
      <c r="AF291" s="390"/>
      <c r="AG291" s="391"/>
      <c r="AH291" s="359"/>
    </row>
    <row r="292">
      <c r="A292" s="360"/>
      <c r="B292" s="361"/>
      <c r="C292" s="362"/>
      <c r="D292" s="384" t="s">
        <v>2869</v>
      </c>
      <c r="E292" s="364"/>
      <c r="F292" s="365"/>
      <c r="G292" s="366"/>
      <c r="H292" s="367"/>
      <c r="I292" s="365"/>
      <c r="J292" s="368"/>
      <c r="K292" s="364"/>
      <c r="L292" s="365"/>
      <c r="M292" s="366"/>
      <c r="N292" s="367"/>
      <c r="O292" s="365"/>
      <c r="P292" s="368"/>
      <c r="Q292" s="364"/>
      <c r="R292" s="365"/>
      <c r="S292" s="366"/>
      <c r="T292" s="369"/>
      <c r="U292" s="370"/>
      <c r="V292" s="371"/>
      <c r="W292" s="380"/>
      <c r="X292" s="353"/>
      <c r="Y292" s="373"/>
      <c r="Z292" s="382" t="str">
        <f>IFERROR(__xludf.DUMMYFUNCTION("""COMPUTED_VALUE"""),"")</f>
        <v/>
      </c>
      <c r="AA292" s="375" t="str">
        <f>IFERROR(__xludf.DUMMYFUNCTION("""COMPUTED_VALUE"""),"")</f>
        <v/>
      </c>
      <c r="AB292" s="383" t="str">
        <f>IFERROR(__xludf.DUMMYFUNCTION("""COMPUTED_VALUE"""),"")</f>
        <v/>
      </c>
      <c r="AC292" s="388" t="str">
        <f>IFERROR(__xludf.DUMMYFUNCTION("""COMPUTED_VALUE"""),"")</f>
        <v/>
      </c>
      <c r="AD292" s="382" t="str">
        <f>IFERROR(__xludf.DUMMYFUNCTION("""COMPUTED_VALUE"""),"")</f>
        <v/>
      </c>
      <c r="AE292" s="389" t="str">
        <f>IFERROR(__xludf.DUMMYFUNCTION("""COMPUTED_VALUE"""),"")</f>
        <v/>
      </c>
      <c r="AF292" s="390"/>
      <c r="AG292" s="391"/>
      <c r="AH292" s="359"/>
    </row>
    <row r="293">
      <c r="A293" s="360"/>
      <c r="B293" s="361"/>
      <c r="C293" s="362"/>
      <c r="D293" s="384" t="s">
        <v>2869</v>
      </c>
      <c r="E293" s="364"/>
      <c r="F293" s="365"/>
      <c r="G293" s="366"/>
      <c r="H293" s="367"/>
      <c r="I293" s="365"/>
      <c r="J293" s="368"/>
      <c r="K293" s="364"/>
      <c r="L293" s="365"/>
      <c r="M293" s="366"/>
      <c r="N293" s="367"/>
      <c r="O293" s="365"/>
      <c r="P293" s="368"/>
      <c r="Q293" s="364"/>
      <c r="R293" s="365"/>
      <c r="S293" s="366"/>
      <c r="T293" s="369"/>
      <c r="U293" s="370"/>
      <c r="V293" s="371"/>
      <c r="W293" s="380"/>
      <c r="X293" s="353"/>
      <c r="Y293" s="381"/>
      <c r="Z293" s="382" t="str">
        <f>IFERROR(__xludf.DUMMYFUNCTION("""COMPUTED_VALUE"""),"")</f>
        <v/>
      </c>
      <c r="AA293" s="375" t="str">
        <f>IFERROR(__xludf.DUMMYFUNCTION("""COMPUTED_VALUE"""),"")</f>
        <v/>
      </c>
      <c r="AB293" s="383" t="str">
        <f>IFERROR(__xludf.DUMMYFUNCTION("""COMPUTED_VALUE"""),"")</f>
        <v/>
      </c>
      <c r="AC293" s="388" t="str">
        <f>IFERROR(__xludf.DUMMYFUNCTION("""COMPUTED_VALUE"""),"")</f>
        <v/>
      </c>
      <c r="AD293" s="382" t="str">
        <f>IFERROR(__xludf.DUMMYFUNCTION("""COMPUTED_VALUE"""),"")</f>
        <v/>
      </c>
      <c r="AE293" s="389" t="str">
        <f>IFERROR(__xludf.DUMMYFUNCTION("""COMPUTED_VALUE"""),"")</f>
        <v/>
      </c>
      <c r="AF293" s="390"/>
      <c r="AG293" s="391"/>
      <c r="AH293" s="359"/>
    </row>
    <row r="294">
      <c r="A294" s="360"/>
      <c r="B294" s="361"/>
      <c r="C294" s="362"/>
      <c r="D294" s="384" t="s">
        <v>2869</v>
      </c>
      <c r="E294" s="364"/>
      <c r="F294" s="365"/>
      <c r="G294" s="366"/>
      <c r="H294" s="367"/>
      <c r="I294" s="365"/>
      <c r="J294" s="368"/>
      <c r="K294" s="364"/>
      <c r="L294" s="365"/>
      <c r="M294" s="366"/>
      <c r="N294" s="367"/>
      <c r="O294" s="365"/>
      <c r="P294" s="368"/>
      <c r="Q294" s="364"/>
      <c r="R294" s="365"/>
      <c r="S294" s="366"/>
      <c r="T294" s="369"/>
      <c r="U294" s="370"/>
      <c r="V294" s="371"/>
      <c r="W294" s="380"/>
      <c r="X294" s="353"/>
      <c r="Y294" s="373"/>
      <c r="Z294" s="382" t="str">
        <f>IFERROR(__xludf.DUMMYFUNCTION("""COMPUTED_VALUE"""),"")</f>
        <v/>
      </c>
      <c r="AA294" s="375" t="str">
        <f>IFERROR(__xludf.DUMMYFUNCTION("""COMPUTED_VALUE"""),"")</f>
        <v/>
      </c>
      <c r="AB294" s="383" t="str">
        <f>IFERROR(__xludf.DUMMYFUNCTION("""COMPUTED_VALUE"""),"")</f>
        <v/>
      </c>
      <c r="AC294" s="388" t="str">
        <f>IFERROR(__xludf.DUMMYFUNCTION("""COMPUTED_VALUE"""),"")</f>
        <v/>
      </c>
      <c r="AD294" s="382" t="str">
        <f>IFERROR(__xludf.DUMMYFUNCTION("""COMPUTED_VALUE"""),"")</f>
        <v/>
      </c>
      <c r="AE294" s="389" t="str">
        <f>IFERROR(__xludf.DUMMYFUNCTION("""COMPUTED_VALUE"""),"")</f>
        <v/>
      </c>
      <c r="AF294" s="390"/>
      <c r="AG294" s="391"/>
      <c r="AH294" s="359"/>
    </row>
    <row r="295">
      <c r="A295" s="360"/>
      <c r="B295" s="361"/>
      <c r="C295" s="362"/>
      <c r="D295" s="384" t="s">
        <v>2869</v>
      </c>
      <c r="E295" s="364"/>
      <c r="F295" s="365"/>
      <c r="G295" s="366"/>
      <c r="H295" s="367"/>
      <c r="I295" s="365"/>
      <c r="J295" s="368"/>
      <c r="K295" s="364"/>
      <c r="L295" s="365"/>
      <c r="M295" s="366"/>
      <c r="N295" s="367"/>
      <c r="O295" s="365"/>
      <c r="P295" s="368"/>
      <c r="Q295" s="364"/>
      <c r="R295" s="365"/>
      <c r="S295" s="366"/>
      <c r="T295" s="369"/>
      <c r="U295" s="370"/>
      <c r="V295" s="371"/>
      <c r="W295" s="380"/>
      <c r="X295" s="353"/>
      <c r="Y295" s="381"/>
      <c r="Z295" s="382" t="str">
        <f>IFERROR(__xludf.DUMMYFUNCTION("""COMPUTED_VALUE"""),"")</f>
        <v/>
      </c>
      <c r="AA295" s="375" t="str">
        <f>IFERROR(__xludf.DUMMYFUNCTION("""COMPUTED_VALUE"""),"")</f>
        <v/>
      </c>
      <c r="AB295" s="383" t="str">
        <f>IFERROR(__xludf.DUMMYFUNCTION("""COMPUTED_VALUE"""),"")</f>
        <v/>
      </c>
      <c r="AC295" s="388" t="str">
        <f>IFERROR(__xludf.DUMMYFUNCTION("""COMPUTED_VALUE"""),"")</f>
        <v/>
      </c>
      <c r="AD295" s="382" t="str">
        <f>IFERROR(__xludf.DUMMYFUNCTION("""COMPUTED_VALUE"""),"")</f>
        <v/>
      </c>
      <c r="AE295" s="389" t="str">
        <f>IFERROR(__xludf.DUMMYFUNCTION("""COMPUTED_VALUE"""),"")</f>
        <v/>
      </c>
      <c r="AF295" s="390"/>
      <c r="AG295" s="391"/>
      <c r="AH295" s="359"/>
    </row>
    <row r="296">
      <c r="A296" s="360"/>
      <c r="B296" s="361"/>
      <c r="C296" s="362"/>
      <c r="D296" s="384" t="s">
        <v>2869</v>
      </c>
      <c r="E296" s="364"/>
      <c r="F296" s="365"/>
      <c r="G296" s="366"/>
      <c r="H296" s="367"/>
      <c r="I296" s="365"/>
      <c r="J296" s="368"/>
      <c r="K296" s="364"/>
      <c r="L296" s="365"/>
      <c r="M296" s="366"/>
      <c r="N296" s="367"/>
      <c r="O296" s="365"/>
      <c r="P296" s="368"/>
      <c r="Q296" s="364"/>
      <c r="R296" s="365"/>
      <c r="S296" s="366"/>
      <c r="T296" s="369"/>
      <c r="U296" s="370"/>
      <c r="V296" s="371"/>
      <c r="W296" s="372"/>
      <c r="X296" s="353"/>
      <c r="Y296" s="381"/>
      <c r="Z296" s="382" t="str">
        <f>IFERROR(__xludf.DUMMYFUNCTION("""COMPUTED_VALUE"""),"")</f>
        <v/>
      </c>
      <c r="AA296" s="375" t="str">
        <f>IFERROR(__xludf.DUMMYFUNCTION("""COMPUTED_VALUE"""),"")</f>
        <v/>
      </c>
      <c r="AB296" s="383" t="str">
        <f>IFERROR(__xludf.DUMMYFUNCTION("""COMPUTED_VALUE"""),"")</f>
        <v/>
      </c>
      <c r="AC296" s="388" t="str">
        <f>IFERROR(__xludf.DUMMYFUNCTION("""COMPUTED_VALUE"""),"")</f>
        <v/>
      </c>
      <c r="AD296" s="382" t="str">
        <f>IFERROR(__xludf.DUMMYFUNCTION("""COMPUTED_VALUE"""),"")</f>
        <v/>
      </c>
      <c r="AE296" s="389" t="str">
        <f>IFERROR(__xludf.DUMMYFUNCTION("""COMPUTED_VALUE"""),"")</f>
        <v/>
      </c>
      <c r="AF296" s="390"/>
      <c r="AG296" s="391"/>
      <c r="AH296" s="359"/>
    </row>
    <row r="297">
      <c r="A297" s="360"/>
      <c r="B297" s="361"/>
      <c r="C297" s="362"/>
      <c r="D297" s="384" t="s">
        <v>2869</v>
      </c>
      <c r="E297" s="364"/>
      <c r="F297" s="365"/>
      <c r="G297" s="366"/>
      <c r="H297" s="367"/>
      <c r="I297" s="365"/>
      <c r="J297" s="368"/>
      <c r="K297" s="364"/>
      <c r="L297" s="365"/>
      <c r="M297" s="366"/>
      <c r="N297" s="367"/>
      <c r="O297" s="365"/>
      <c r="P297" s="368"/>
      <c r="Q297" s="364"/>
      <c r="R297" s="365"/>
      <c r="S297" s="366"/>
      <c r="T297" s="369"/>
      <c r="U297" s="370"/>
      <c r="V297" s="371"/>
      <c r="W297" s="372"/>
      <c r="X297" s="353"/>
      <c r="Y297" s="373"/>
      <c r="Z297" s="382" t="str">
        <f>IFERROR(__xludf.DUMMYFUNCTION("""COMPUTED_VALUE"""),"")</f>
        <v/>
      </c>
      <c r="AA297" s="375" t="str">
        <f>IFERROR(__xludf.DUMMYFUNCTION("""COMPUTED_VALUE"""),"")</f>
        <v/>
      </c>
      <c r="AB297" s="383" t="str">
        <f>IFERROR(__xludf.DUMMYFUNCTION("""COMPUTED_VALUE"""),"")</f>
        <v/>
      </c>
      <c r="AC297" s="388" t="str">
        <f>IFERROR(__xludf.DUMMYFUNCTION("""COMPUTED_VALUE"""),"")</f>
        <v/>
      </c>
      <c r="AD297" s="382" t="str">
        <f>IFERROR(__xludf.DUMMYFUNCTION("""COMPUTED_VALUE"""),"")</f>
        <v/>
      </c>
      <c r="AE297" s="389" t="str">
        <f>IFERROR(__xludf.DUMMYFUNCTION("""COMPUTED_VALUE"""),"")</f>
        <v/>
      </c>
      <c r="AF297" s="390"/>
      <c r="AG297" s="391"/>
      <c r="AH297" s="359"/>
    </row>
    <row r="298">
      <c r="A298" s="360"/>
      <c r="B298" s="361"/>
      <c r="C298" s="362"/>
      <c r="D298" s="384" t="s">
        <v>2869</v>
      </c>
      <c r="E298" s="364"/>
      <c r="F298" s="365"/>
      <c r="G298" s="366"/>
      <c r="H298" s="367"/>
      <c r="I298" s="365"/>
      <c r="J298" s="368"/>
      <c r="K298" s="364"/>
      <c r="L298" s="365"/>
      <c r="M298" s="366"/>
      <c r="N298" s="367"/>
      <c r="O298" s="365"/>
      <c r="P298" s="368"/>
      <c r="Q298" s="364"/>
      <c r="R298" s="365"/>
      <c r="S298" s="366"/>
      <c r="T298" s="369"/>
      <c r="U298" s="370"/>
      <c r="V298" s="371"/>
      <c r="W298" s="380"/>
      <c r="X298" s="353"/>
      <c r="Y298" s="381"/>
      <c r="Z298" s="382" t="str">
        <f>IFERROR(__xludf.DUMMYFUNCTION("""COMPUTED_VALUE"""),"")</f>
        <v/>
      </c>
      <c r="AA298" s="375" t="str">
        <f>IFERROR(__xludf.DUMMYFUNCTION("""COMPUTED_VALUE"""),"")</f>
        <v/>
      </c>
      <c r="AB298" s="383" t="str">
        <f>IFERROR(__xludf.DUMMYFUNCTION("""COMPUTED_VALUE"""),"")</f>
        <v/>
      </c>
      <c r="AC298" s="388" t="str">
        <f>IFERROR(__xludf.DUMMYFUNCTION("""COMPUTED_VALUE"""),"")</f>
        <v/>
      </c>
      <c r="AD298" s="382" t="str">
        <f>IFERROR(__xludf.DUMMYFUNCTION("""COMPUTED_VALUE"""),"")</f>
        <v/>
      </c>
      <c r="AE298" s="389" t="str">
        <f>IFERROR(__xludf.DUMMYFUNCTION("""COMPUTED_VALUE"""),"")</f>
        <v/>
      </c>
      <c r="AF298" s="390"/>
      <c r="AG298" s="391"/>
      <c r="AH298" s="359"/>
    </row>
    <row r="299">
      <c r="A299" s="360"/>
      <c r="B299" s="361"/>
      <c r="C299" s="362"/>
      <c r="D299" s="384" t="s">
        <v>2869</v>
      </c>
      <c r="E299" s="364"/>
      <c r="F299" s="365"/>
      <c r="G299" s="366"/>
      <c r="H299" s="367"/>
      <c r="I299" s="365"/>
      <c r="J299" s="368"/>
      <c r="K299" s="364"/>
      <c r="L299" s="365"/>
      <c r="M299" s="366"/>
      <c r="N299" s="367"/>
      <c r="O299" s="365"/>
      <c r="P299" s="368"/>
      <c r="Q299" s="364"/>
      <c r="R299" s="365"/>
      <c r="S299" s="366"/>
      <c r="T299" s="369"/>
      <c r="U299" s="370"/>
      <c r="V299" s="371"/>
      <c r="W299" s="380"/>
      <c r="X299" s="353"/>
      <c r="Y299" s="373"/>
      <c r="Z299" s="382" t="str">
        <f>IFERROR(__xludf.DUMMYFUNCTION("""COMPUTED_VALUE"""),"")</f>
        <v/>
      </c>
      <c r="AA299" s="375" t="str">
        <f>IFERROR(__xludf.DUMMYFUNCTION("""COMPUTED_VALUE"""),"")</f>
        <v/>
      </c>
      <c r="AB299" s="383" t="str">
        <f>IFERROR(__xludf.DUMMYFUNCTION("""COMPUTED_VALUE"""),"")</f>
        <v/>
      </c>
      <c r="AC299" s="388" t="str">
        <f>IFERROR(__xludf.DUMMYFUNCTION("""COMPUTED_VALUE"""),"")</f>
        <v/>
      </c>
      <c r="AD299" s="382" t="str">
        <f>IFERROR(__xludf.DUMMYFUNCTION("""COMPUTED_VALUE"""),"")</f>
        <v/>
      </c>
      <c r="AE299" s="389" t="str">
        <f>IFERROR(__xludf.DUMMYFUNCTION("""COMPUTED_VALUE"""),"")</f>
        <v/>
      </c>
      <c r="AF299" s="390"/>
      <c r="AG299" s="391"/>
      <c r="AH299" s="359"/>
    </row>
    <row r="300">
      <c r="A300" s="360"/>
      <c r="B300" s="361"/>
      <c r="C300" s="362"/>
      <c r="D300" s="384" t="s">
        <v>2869</v>
      </c>
      <c r="E300" s="364"/>
      <c r="F300" s="365"/>
      <c r="G300" s="366"/>
      <c r="H300" s="367"/>
      <c r="I300" s="365"/>
      <c r="J300" s="368"/>
      <c r="K300" s="364"/>
      <c r="L300" s="365"/>
      <c r="M300" s="366"/>
      <c r="N300" s="367"/>
      <c r="O300" s="365"/>
      <c r="P300" s="368"/>
      <c r="Q300" s="364"/>
      <c r="R300" s="365"/>
      <c r="S300" s="366"/>
      <c r="T300" s="369"/>
      <c r="U300" s="370"/>
      <c r="V300" s="371"/>
      <c r="W300" s="372"/>
      <c r="X300" s="353"/>
      <c r="Y300" s="373"/>
      <c r="Z300" s="382" t="str">
        <f>IFERROR(__xludf.DUMMYFUNCTION("""COMPUTED_VALUE"""),"")</f>
        <v/>
      </c>
      <c r="AA300" s="375" t="str">
        <f>IFERROR(__xludf.DUMMYFUNCTION("""COMPUTED_VALUE"""),"")</f>
        <v/>
      </c>
      <c r="AB300" s="383" t="str">
        <f>IFERROR(__xludf.DUMMYFUNCTION("""COMPUTED_VALUE"""),"")</f>
        <v/>
      </c>
      <c r="AC300" s="388" t="str">
        <f>IFERROR(__xludf.DUMMYFUNCTION("""COMPUTED_VALUE"""),"")</f>
        <v/>
      </c>
      <c r="AD300" s="382" t="str">
        <f>IFERROR(__xludf.DUMMYFUNCTION("""COMPUTED_VALUE"""),"")</f>
        <v/>
      </c>
      <c r="AE300" s="389" t="str">
        <f>IFERROR(__xludf.DUMMYFUNCTION("""COMPUTED_VALUE"""),"")</f>
        <v/>
      </c>
      <c r="AF300" s="390"/>
      <c r="AG300" s="391"/>
      <c r="AH300" s="359"/>
    </row>
    <row r="301">
      <c r="A301" s="360"/>
      <c r="B301" s="361"/>
      <c r="C301" s="362"/>
      <c r="D301" s="384" t="s">
        <v>2869</v>
      </c>
      <c r="E301" s="364"/>
      <c r="F301" s="365"/>
      <c r="G301" s="366"/>
      <c r="H301" s="367"/>
      <c r="I301" s="365"/>
      <c r="J301" s="368"/>
      <c r="K301" s="364"/>
      <c r="L301" s="365"/>
      <c r="M301" s="366"/>
      <c r="N301" s="367"/>
      <c r="O301" s="365"/>
      <c r="P301" s="368"/>
      <c r="Q301" s="364"/>
      <c r="R301" s="365"/>
      <c r="S301" s="366"/>
      <c r="T301" s="369"/>
      <c r="U301" s="370"/>
      <c r="V301" s="371"/>
      <c r="W301" s="372"/>
      <c r="X301" s="353"/>
      <c r="Y301" s="381"/>
      <c r="Z301" s="382" t="str">
        <f>IFERROR(__xludf.DUMMYFUNCTION("""COMPUTED_VALUE"""),"")</f>
        <v/>
      </c>
      <c r="AA301" s="375" t="str">
        <f>IFERROR(__xludf.DUMMYFUNCTION("""COMPUTED_VALUE"""),"")</f>
        <v/>
      </c>
      <c r="AB301" s="383" t="str">
        <f>IFERROR(__xludf.DUMMYFUNCTION("""COMPUTED_VALUE"""),"")</f>
        <v/>
      </c>
      <c r="AC301" s="388" t="str">
        <f>IFERROR(__xludf.DUMMYFUNCTION("""COMPUTED_VALUE"""),"")</f>
        <v/>
      </c>
      <c r="AD301" s="382" t="str">
        <f>IFERROR(__xludf.DUMMYFUNCTION("""COMPUTED_VALUE"""),"")</f>
        <v/>
      </c>
      <c r="AE301" s="389" t="str">
        <f>IFERROR(__xludf.DUMMYFUNCTION("""COMPUTED_VALUE"""),"")</f>
        <v/>
      </c>
      <c r="AF301" s="390"/>
      <c r="AG301" s="391"/>
      <c r="AH301" s="359"/>
    </row>
    <row r="302">
      <c r="A302" s="379"/>
      <c r="B302" s="361"/>
      <c r="C302" s="362"/>
      <c r="D302" s="384" t="s">
        <v>2869</v>
      </c>
      <c r="E302" s="364"/>
      <c r="F302" s="365"/>
      <c r="G302" s="366"/>
      <c r="H302" s="367"/>
      <c r="I302" s="365"/>
      <c r="J302" s="368"/>
      <c r="K302" s="364"/>
      <c r="L302" s="365"/>
      <c r="M302" s="366"/>
      <c r="N302" s="367"/>
      <c r="O302" s="365"/>
      <c r="P302" s="368"/>
      <c r="Q302" s="364"/>
      <c r="R302" s="365"/>
      <c r="S302" s="366"/>
      <c r="T302" s="369"/>
      <c r="U302" s="370"/>
      <c r="V302" s="371"/>
      <c r="W302" s="380"/>
      <c r="X302" s="353"/>
      <c r="Y302" s="373"/>
      <c r="Z302" s="382" t="str">
        <f>IFERROR(__xludf.DUMMYFUNCTION("""COMPUTED_VALUE"""),"")</f>
        <v/>
      </c>
      <c r="AA302" s="375" t="str">
        <f>IFERROR(__xludf.DUMMYFUNCTION("""COMPUTED_VALUE"""),"")</f>
        <v/>
      </c>
      <c r="AB302" s="383" t="str">
        <f>IFERROR(__xludf.DUMMYFUNCTION("""COMPUTED_VALUE"""),"")</f>
        <v/>
      </c>
      <c r="AC302" s="388" t="str">
        <f>IFERROR(__xludf.DUMMYFUNCTION("""COMPUTED_VALUE"""),"")</f>
        <v/>
      </c>
      <c r="AD302" s="382" t="str">
        <f>IFERROR(__xludf.DUMMYFUNCTION("""COMPUTED_VALUE"""),"")</f>
        <v/>
      </c>
      <c r="AE302" s="389" t="str">
        <f>IFERROR(__xludf.DUMMYFUNCTION("""COMPUTED_VALUE"""),"")</f>
        <v/>
      </c>
      <c r="AF302" s="390"/>
      <c r="AG302" s="391"/>
      <c r="AH302" s="359"/>
    </row>
    <row r="303">
      <c r="A303" s="360"/>
      <c r="B303" s="361"/>
      <c r="C303" s="362"/>
      <c r="D303" s="384" t="s">
        <v>2869</v>
      </c>
      <c r="E303" s="364"/>
      <c r="F303" s="365"/>
      <c r="G303" s="366"/>
      <c r="H303" s="367"/>
      <c r="I303" s="365"/>
      <c r="J303" s="368"/>
      <c r="K303" s="364"/>
      <c r="L303" s="365"/>
      <c r="M303" s="366"/>
      <c r="N303" s="367"/>
      <c r="O303" s="365"/>
      <c r="P303" s="368"/>
      <c r="Q303" s="364"/>
      <c r="R303" s="365"/>
      <c r="S303" s="366"/>
      <c r="T303" s="369"/>
      <c r="U303" s="370"/>
      <c r="V303" s="371"/>
      <c r="W303" s="380"/>
      <c r="X303" s="353"/>
      <c r="Y303" s="381"/>
      <c r="Z303" s="382" t="str">
        <f>IFERROR(__xludf.DUMMYFUNCTION("""COMPUTED_VALUE"""),"")</f>
        <v/>
      </c>
      <c r="AA303" s="375" t="str">
        <f>IFERROR(__xludf.DUMMYFUNCTION("""COMPUTED_VALUE"""),"")</f>
        <v/>
      </c>
      <c r="AB303" s="383" t="str">
        <f>IFERROR(__xludf.DUMMYFUNCTION("""COMPUTED_VALUE"""),"")</f>
        <v/>
      </c>
      <c r="AC303" s="388" t="str">
        <f>IFERROR(__xludf.DUMMYFUNCTION("""COMPUTED_VALUE"""),"")</f>
        <v/>
      </c>
      <c r="AD303" s="382" t="str">
        <f>IFERROR(__xludf.DUMMYFUNCTION("""COMPUTED_VALUE"""),"")</f>
        <v/>
      </c>
      <c r="AE303" s="389" t="str">
        <f>IFERROR(__xludf.DUMMYFUNCTION("""COMPUTED_VALUE"""),"")</f>
        <v/>
      </c>
      <c r="AF303" s="390"/>
      <c r="AG303" s="391"/>
      <c r="AH303" s="359"/>
    </row>
    <row r="304">
      <c r="A304" s="360"/>
      <c r="B304" s="361"/>
      <c r="C304" s="362"/>
      <c r="D304" s="384" t="s">
        <v>2869</v>
      </c>
      <c r="E304" s="364"/>
      <c r="F304" s="365"/>
      <c r="G304" s="366"/>
      <c r="H304" s="367"/>
      <c r="I304" s="365"/>
      <c r="J304" s="368"/>
      <c r="K304" s="364"/>
      <c r="L304" s="365"/>
      <c r="M304" s="366"/>
      <c r="N304" s="367"/>
      <c r="O304" s="365"/>
      <c r="P304" s="368"/>
      <c r="Q304" s="364"/>
      <c r="R304" s="365"/>
      <c r="S304" s="366"/>
      <c r="T304" s="369"/>
      <c r="U304" s="370"/>
      <c r="V304" s="371"/>
      <c r="W304" s="380"/>
      <c r="X304" s="353"/>
      <c r="Y304" s="373"/>
      <c r="Z304" s="382" t="str">
        <f>IFERROR(__xludf.DUMMYFUNCTION("""COMPUTED_VALUE"""),"")</f>
        <v/>
      </c>
      <c r="AA304" s="375" t="str">
        <f>IFERROR(__xludf.DUMMYFUNCTION("""COMPUTED_VALUE"""),"")</f>
        <v/>
      </c>
      <c r="AB304" s="383" t="str">
        <f>IFERROR(__xludf.DUMMYFUNCTION("""COMPUTED_VALUE"""),"")</f>
        <v/>
      </c>
      <c r="AC304" s="388" t="str">
        <f>IFERROR(__xludf.DUMMYFUNCTION("""COMPUTED_VALUE"""),"")</f>
        <v/>
      </c>
      <c r="AD304" s="382" t="str">
        <f>IFERROR(__xludf.DUMMYFUNCTION("""COMPUTED_VALUE"""),"")</f>
        <v/>
      </c>
      <c r="AE304" s="389" t="str">
        <f>IFERROR(__xludf.DUMMYFUNCTION("""COMPUTED_VALUE"""),"")</f>
        <v/>
      </c>
      <c r="AF304" s="390"/>
      <c r="AG304" s="391"/>
      <c r="AH304" s="359"/>
    </row>
    <row r="305">
      <c r="A305" s="360"/>
      <c r="B305" s="361"/>
      <c r="C305" s="362"/>
      <c r="D305" s="384" t="s">
        <v>2869</v>
      </c>
      <c r="E305" s="364"/>
      <c r="F305" s="365"/>
      <c r="G305" s="366"/>
      <c r="H305" s="367"/>
      <c r="I305" s="365"/>
      <c r="J305" s="368"/>
      <c r="K305" s="364"/>
      <c r="L305" s="365"/>
      <c r="M305" s="366"/>
      <c r="N305" s="367"/>
      <c r="O305" s="365"/>
      <c r="P305" s="368"/>
      <c r="Q305" s="364"/>
      <c r="R305" s="365"/>
      <c r="S305" s="366"/>
      <c r="T305" s="369"/>
      <c r="U305" s="370"/>
      <c r="V305" s="371"/>
      <c r="W305" s="380"/>
      <c r="X305" s="353"/>
      <c r="Y305" s="373"/>
      <c r="Z305" s="382" t="str">
        <f>IFERROR(__xludf.DUMMYFUNCTION("""COMPUTED_VALUE"""),"")</f>
        <v/>
      </c>
      <c r="AA305" s="375" t="str">
        <f>IFERROR(__xludf.DUMMYFUNCTION("""COMPUTED_VALUE"""),"")</f>
        <v/>
      </c>
      <c r="AB305" s="383" t="str">
        <f>IFERROR(__xludf.DUMMYFUNCTION("""COMPUTED_VALUE"""),"")</f>
        <v/>
      </c>
      <c r="AC305" s="388" t="str">
        <f>IFERROR(__xludf.DUMMYFUNCTION("""COMPUTED_VALUE"""),"")</f>
        <v/>
      </c>
      <c r="AD305" s="382" t="str">
        <f>IFERROR(__xludf.DUMMYFUNCTION("""COMPUTED_VALUE"""),"")</f>
        <v/>
      </c>
      <c r="AE305" s="389" t="str">
        <f>IFERROR(__xludf.DUMMYFUNCTION("""COMPUTED_VALUE"""),"")</f>
        <v/>
      </c>
      <c r="AF305" s="390"/>
      <c r="AG305" s="391"/>
      <c r="AH305" s="359"/>
    </row>
    <row r="306">
      <c r="A306" s="360"/>
      <c r="B306" s="361"/>
      <c r="C306" s="362"/>
      <c r="D306" s="384" t="s">
        <v>2869</v>
      </c>
      <c r="E306" s="364"/>
      <c r="F306" s="365"/>
      <c r="G306" s="366"/>
      <c r="H306" s="367"/>
      <c r="I306" s="365"/>
      <c r="J306" s="368"/>
      <c r="K306" s="364"/>
      <c r="L306" s="365"/>
      <c r="M306" s="366"/>
      <c r="N306" s="367"/>
      <c r="O306" s="365"/>
      <c r="P306" s="368"/>
      <c r="Q306" s="364"/>
      <c r="R306" s="365"/>
      <c r="S306" s="366"/>
      <c r="T306" s="369"/>
      <c r="U306" s="370"/>
      <c r="V306" s="371"/>
      <c r="W306" s="380"/>
      <c r="X306" s="353"/>
      <c r="Y306" s="381"/>
      <c r="Z306" s="382" t="str">
        <f>IFERROR(__xludf.DUMMYFUNCTION("""COMPUTED_VALUE"""),"")</f>
        <v/>
      </c>
      <c r="AA306" s="375" t="str">
        <f>IFERROR(__xludf.DUMMYFUNCTION("""COMPUTED_VALUE"""),"")</f>
        <v/>
      </c>
      <c r="AB306" s="383" t="str">
        <f>IFERROR(__xludf.DUMMYFUNCTION("""COMPUTED_VALUE"""),"")</f>
        <v/>
      </c>
      <c r="AC306" s="388" t="str">
        <f>IFERROR(__xludf.DUMMYFUNCTION("""COMPUTED_VALUE"""),"")</f>
        <v/>
      </c>
      <c r="AD306" s="382" t="str">
        <f>IFERROR(__xludf.DUMMYFUNCTION("""COMPUTED_VALUE"""),"")</f>
        <v/>
      </c>
      <c r="AE306" s="389" t="str">
        <f>IFERROR(__xludf.DUMMYFUNCTION("""COMPUTED_VALUE"""),"")</f>
        <v/>
      </c>
      <c r="AF306" s="390"/>
      <c r="AG306" s="391"/>
      <c r="AH306" s="359"/>
    </row>
    <row r="307">
      <c r="A307" s="360"/>
      <c r="B307" s="361"/>
      <c r="C307" s="362"/>
      <c r="D307" s="384" t="s">
        <v>2869</v>
      </c>
      <c r="E307" s="364"/>
      <c r="F307" s="365"/>
      <c r="G307" s="366"/>
      <c r="H307" s="367"/>
      <c r="I307" s="365"/>
      <c r="J307" s="368"/>
      <c r="K307" s="364"/>
      <c r="L307" s="365"/>
      <c r="M307" s="366"/>
      <c r="N307" s="367"/>
      <c r="O307" s="365"/>
      <c r="P307" s="368"/>
      <c r="Q307" s="364"/>
      <c r="R307" s="365"/>
      <c r="S307" s="366"/>
      <c r="T307" s="369"/>
      <c r="U307" s="370"/>
      <c r="V307" s="371"/>
      <c r="W307" s="380"/>
      <c r="X307" s="353"/>
      <c r="Y307" s="373"/>
      <c r="Z307" s="382" t="str">
        <f>IFERROR(__xludf.DUMMYFUNCTION("""COMPUTED_VALUE"""),"")</f>
        <v/>
      </c>
      <c r="AA307" s="375" t="str">
        <f>IFERROR(__xludf.DUMMYFUNCTION("""COMPUTED_VALUE"""),"")</f>
        <v/>
      </c>
      <c r="AB307" s="383" t="str">
        <f>IFERROR(__xludf.DUMMYFUNCTION("""COMPUTED_VALUE"""),"")</f>
        <v/>
      </c>
      <c r="AC307" s="388" t="str">
        <f>IFERROR(__xludf.DUMMYFUNCTION("""COMPUTED_VALUE"""),"")</f>
        <v/>
      </c>
      <c r="AD307" s="382" t="str">
        <f>IFERROR(__xludf.DUMMYFUNCTION("""COMPUTED_VALUE"""),"")</f>
        <v/>
      </c>
      <c r="AE307" s="389" t="str">
        <f>IFERROR(__xludf.DUMMYFUNCTION("""COMPUTED_VALUE"""),"")</f>
        <v/>
      </c>
      <c r="AF307" s="390"/>
      <c r="AG307" s="391"/>
      <c r="AH307" s="359"/>
    </row>
    <row r="308">
      <c r="A308" s="379"/>
      <c r="B308" s="361"/>
      <c r="C308" s="362"/>
      <c r="D308" s="384" t="s">
        <v>2869</v>
      </c>
      <c r="E308" s="364"/>
      <c r="F308" s="365"/>
      <c r="G308" s="366"/>
      <c r="H308" s="367"/>
      <c r="I308" s="365"/>
      <c r="J308" s="368"/>
      <c r="K308" s="364"/>
      <c r="L308" s="365"/>
      <c r="M308" s="366"/>
      <c r="N308" s="367"/>
      <c r="O308" s="365"/>
      <c r="P308" s="368"/>
      <c r="Q308" s="364"/>
      <c r="R308" s="365"/>
      <c r="S308" s="366"/>
      <c r="T308" s="369"/>
      <c r="U308" s="370"/>
      <c r="V308" s="371"/>
      <c r="W308" s="380"/>
      <c r="X308" s="353"/>
      <c r="Y308" s="381"/>
      <c r="Z308" s="382" t="str">
        <f>IFERROR(__xludf.DUMMYFUNCTION("""COMPUTED_VALUE"""),"")</f>
        <v/>
      </c>
      <c r="AA308" s="375" t="str">
        <f>IFERROR(__xludf.DUMMYFUNCTION("""COMPUTED_VALUE"""),"")</f>
        <v/>
      </c>
      <c r="AB308" s="383" t="str">
        <f>IFERROR(__xludf.DUMMYFUNCTION("""COMPUTED_VALUE"""),"")</f>
        <v/>
      </c>
      <c r="AC308" s="388" t="str">
        <f>IFERROR(__xludf.DUMMYFUNCTION("""COMPUTED_VALUE"""),"")</f>
        <v/>
      </c>
      <c r="AD308" s="382" t="str">
        <f>IFERROR(__xludf.DUMMYFUNCTION("""COMPUTED_VALUE"""),"")</f>
        <v/>
      </c>
      <c r="AE308" s="389" t="str">
        <f>IFERROR(__xludf.DUMMYFUNCTION("""COMPUTED_VALUE"""),"")</f>
        <v/>
      </c>
      <c r="AF308" s="390"/>
      <c r="AG308" s="391"/>
      <c r="AH308" s="359"/>
    </row>
    <row r="309">
      <c r="A309" s="360"/>
      <c r="B309" s="361"/>
      <c r="C309" s="362"/>
      <c r="D309" s="384" t="s">
        <v>2869</v>
      </c>
      <c r="E309" s="364"/>
      <c r="F309" s="365"/>
      <c r="G309" s="366"/>
      <c r="H309" s="367"/>
      <c r="I309" s="365"/>
      <c r="J309" s="368"/>
      <c r="K309" s="364"/>
      <c r="L309" s="365"/>
      <c r="M309" s="366"/>
      <c r="N309" s="367"/>
      <c r="O309" s="365"/>
      <c r="P309" s="368"/>
      <c r="Q309" s="364"/>
      <c r="R309" s="365"/>
      <c r="S309" s="366"/>
      <c r="T309" s="369"/>
      <c r="U309" s="370"/>
      <c r="V309" s="371"/>
      <c r="W309" s="380"/>
      <c r="X309" s="353"/>
      <c r="Y309" s="381"/>
      <c r="Z309" s="382" t="str">
        <f>IFERROR(__xludf.DUMMYFUNCTION("""COMPUTED_VALUE"""),"")</f>
        <v/>
      </c>
      <c r="AA309" s="375" t="str">
        <f>IFERROR(__xludf.DUMMYFUNCTION("""COMPUTED_VALUE"""),"")</f>
        <v/>
      </c>
      <c r="AB309" s="383" t="str">
        <f>IFERROR(__xludf.DUMMYFUNCTION("""COMPUTED_VALUE"""),"")</f>
        <v/>
      </c>
      <c r="AC309" s="388" t="str">
        <f>IFERROR(__xludf.DUMMYFUNCTION("""COMPUTED_VALUE"""),"")</f>
        <v/>
      </c>
      <c r="AD309" s="382" t="str">
        <f>IFERROR(__xludf.DUMMYFUNCTION("""COMPUTED_VALUE"""),"")</f>
        <v/>
      </c>
      <c r="AE309" s="389" t="str">
        <f>IFERROR(__xludf.DUMMYFUNCTION("""COMPUTED_VALUE"""),"")</f>
        <v/>
      </c>
      <c r="AF309" s="390"/>
      <c r="AG309" s="391"/>
      <c r="AH309" s="359"/>
    </row>
    <row r="310">
      <c r="A310" s="360"/>
      <c r="B310" s="361"/>
      <c r="C310" s="362"/>
      <c r="D310" s="384" t="s">
        <v>2869</v>
      </c>
      <c r="E310" s="364"/>
      <c r="F310" s="365"/>
      <c r="G310" s="366"/>
      <c r="H310" s="367"/>
      <c r="I310" s="365"/>
      <c r="J310" s="368"/>
      <c r="K310" s="364"/>
      <c r="L310" s="365"/>
      <c r="M310" s="366"/>
      <c r="N310" s="367"/>
      <c r="O310" s="365"/>
      <c r="P310" s="368"/>
      <c r="Q310" s="364"/>
      <c r="R310" s="365"/>
      <c r="S310" s="366"/>
      <c r="T310" s="369"/>
      <c r="U310" s="370"/>
      <c r="V310" s="371"/>
      <c r="W310" s="372"/>
      <c r="X310" s="353"/>
      <c r="Y310" s="373"/>
      <c r="Z310" s="382" t="str">
        <f>IFERROR(__xludf.DUMMYFUNCTION("""COMPUTED_VALUE"""),"")</f>
        <v/>
      </c>
      <c r="AA310" s="375" t="str">
        <f>IFERROR(__xludf.DUMMYFUNCTION("""COMPUTED_VALUE"""),"")</f>
        <v/>
      </c>
      <c r="AB310" s="383" t="str">
        <f>IFERROR(__xludf.DUMMYFUNCTION("""COMPUTED_VALUE"""),"")</f>
        <v/>
      </c>
      <c r="AC310" s="388" t="str">
        <f>IFERROR(__xludf.DUMMYFUNCTION("""COMPUTED_VALUE"""),"")</f>
        <v/>
      </c>
      <c r="AD310" s="382" t="str">
        <f>IFERROR(__xludf.DUMMYFUNCTION("""COMPUTED_VALUE"""),"")</f>
        <v/>
      </c>
      <c r="AE310" s="389" t="str">
        <f>IFERROR(__xludf.DUMMYFUNCTION("""COMPUTED_VALUE"""),"")</f>
        <v/>
      </c>
      <c r="AF310" s="390"/>
      <c r="AG310" s="391"/>
      <c r="AH310" s="359"/>
    </row>
    <row r="311">
      <c r="A311" s="360"/>
      <c r="B311" s="361"/>
      <c r="C311" s="362"/>
      <c r="D311" s="384" t="s">
        <v>2869</v>
      </c>
      <c r="E311" s="364"/>
      <c r="F311" s="365"/>
      <c r="G311" s="366"/>
      <c r="H311" s="367"/>
      <c r="I311" s="365"/>
      <c r="J311" s="368"/>
      <c r="K311" s="364"/>
      <c r="L311" s="365"/>
      <c r="M311" s="366"/>
      <c r="N311" s="367"/>
      <c r="O311" s="365"/>
      <c r="P311" s="368"/>
      <c r="Q311" s="364"/>
      <c r="R311" s="365"/>
      <c r="S311" s="366"/>
      <c r="T311" s="369"/>
      <c r="U311" s="370"/>
      <c r="V311" s="371"/>
      <c r="W311" s="380"/>
      <c r="X311" s="353"/>
      <c r="Y311" s="381"/>
      <c r="Z311" s="382" t="str">
        <f>IFERROR(__xludf.DUMMYFUNCTION("""COMPUTED_VALUE"""),"")</f>
        <v/>
      </c>
      <c r="AA311" s="375" t="str">
        <f>IFERROR(__xludf.DUMMYFUNCTION("""COMPUTED_VALUE"""),"")</f>
        <v/>
      </c>
      <c r="AB311" s="383" t="str">
        <f>IFERROR(__xludf.DUMMYFUNCTION("""COMPUTED_VALUE"""),"")</f>
        <v/>
      </c>
      <c r="AC311" s="388" t="str">
        <f>IFERROR(__xludf.DUMMYFUNCTION("""COMPUTED_VALUE"""),"")</f>
        <v/>
      </c>
      <c r="AD311" s="382" t="str">
        <f>IFERROR(__xludf.DUMMYFUNCTION("""COMPUTED_VALUE"""),"")</f>
        <v/>
      </c>
      <c r="AE311" s="389" t="str">
        <f>IFERROR(__xludf.DUMMYFUNCTION("""COMPUTED_VALUE"""),"")</f>
        <v/>
      </c>
      <c r="AF311" s="390"/>
      <c r="AG311" s="391"/>
      <c r="AH311" s="359"/>
    </row>
    <row r="312">
      <c r="A312" s="360"/>
      <c r="B312" s="361"/>
      <c r="C312" s="362"/>
      <c r="D312" s="384" t="s">
        <v>2869</v>
      </c>
      <c r="E312" s="364"/>
      <c r="F312" s="365"/>
      <c r="G312" s="366"/>
      <c r="H312" s="367"/>
      <c r="I312" s="365"/>
      <c r="J312" s="368"/>
      <c r="K312" s="364"/>
      <c r="L312" s="365"/>
      <c r="M312" s="366"/>
      <c r="N312" s="367"/>
      <c r="O312" s="365"/>
      <c r="P312" s="368"/>
      <c r="Q312" s="364"/>
      <c r="R312" s="365"/>
      <c r="S312" s="366"/>
      <c r="T312" s="369"/>
      <c r="U312" s="370"/>
      <c r="V312" s="371"/>
      <c r="W312" s="380"/>
      <c r="X312" s="353"/>
      <c r="Y312" s="381"/>
      <c r="Z312" s="382" t="str">
        <f>IFERROR(__xludf.DUMMYFUNCTION("""COMPUTED_VALUE"""),"")</f>
        <v/>
      </c>
      <c r="AA312" s="375" t="str">
        <f>IFERROR(__xludf.DUMMYFUNCTION("""COMPUTED_VALUE"""),"")</f>
        <v/>
      </c>
      <c r="AB312" s="383" t="str">
        <f>IFERROR(__xludf.DUMMYFUNCTION("""COMPUTED_VALUE"""),"")</f>
        <v/>
      </c>
      <c r="AC312" s="388" t="str">
        <f>IFERROR(__xludf.DUMMYFUNCTION("""COMPUTED_VALUE"""),"")</f>
        <v/>
      </c>
      <c r="AD312" s="382" t="str">
        <f>IFERROR(__xludf.DUMMYFUNCTION("""COMPUTED_VALUE"""),"")</f>
        <v/>
      </c>
      <c r="AE312" s="389" t="str">
        <f>IFERROR(__xludf.DUMMYFUNCTION("""COMPUTED_VALUE"""),"")</f>
        <v/>
      </c>
      <c r="AF312" s="390"/>
      <c r="AG312" s="391"/>
      <c r="AH312" s="359"/>
    </row>
    <row r="313">
      <c r="A313" s="360"/>
      <c r="B313" s="361"/>
      <c r="C313" s="362"/>
      <c r="D313" s="384" t="s">
        <v>2869</v>
      </c>
      <c r="E313" s="364"/>
      <c r="F313" s="365"/>
      <c r="G313" s="366"/>
      <c r="H313" s="367"/>
      <c r="I313" s="365"/>
      <c r="J313" s="368"/>
      <c r="K313" s="364"/>
      <c r="L313" s="365"/>
      <c r="M313" s="366"/>
      <c r="N313" s="367"/>
      <c r="O313" s="365"/>
      <c r="P313" s="368"/>
      <c r="Q313" s="364"/>
      <c r="R313" s="365"/>
      <c r="S313" s="366"/>
      <c r="T313" s="369"/>
      <c r="U313" s="370"/>
      <c r="V313" s="371"/>
      <c r="W313" s="380"/>
      <c r="X313" s="353"/>
      <c r="Y313" s="381"/>
      <c r="Z313" s="382" t="str">
        <f>IFERROR(__xludf.DUMMYFUNCTION("""COMPUTED_VALUE"""),"")</f>
        <v/>
      </c>
      <c r="AA313" s="375" t="str">
        <f>IFERROR(__xludf.DUMMYFUNCTION("""COMPUTED_VALUE"""),"")</f>
        <v/>
      </c>
      <c r="AB313" s="383" t="str">
        <f>IFERROR(__xludf.DUMMYFUNCTION("""COMPUTED_VALUE"""),"")</f>
        <v/>
      </c>
      <c r="AC313" s="388" t="str">
        <f>IFERROR(__xludf.DUMMYFUNCTION("""COMPUTED_VALUE"""),"")</f>
        <v/>
      </c>
      <c r="AD313" s="382" t="str">
        <f>IFERROR(__xludf.DUMMYFUNCTION("""COMPUTED_VALUE"""),"")</f>
        <v/>
      </c>
      <c r="AE313" s="389" t="str">
        <f>IFERROR(__xludf.DUMMYFUNCTION("""COMPUTED_VALUE"""),"")</f>
        <v/>
      </c>
      <c r="AF313" s="390"/>
      <c r="AG313" s="391"/>
      <c r="AH313" s="359"/>
    </row>
    <row r="314">
      <c r="A314" s="360"/>
      <c r="B314" s="361"/>
      <c r="C314" s="362"/>
      <c r="D314" s="384" t="s">
        <v>2869</v>
      </c>
      <c r="E314" s="364"/>
      <c r="F314" s="365"/>
      <c r="G314" s="366"/>
      <c r="H314" s="367"/>
      <c r="I314" s="365"/>
      <c r="J314" s="368"/>
      <c r="K314" s="364"/>
      <c r="L314" s="365"/>
      <c r="M314" s="366"/>
      <c r="N314" s="367"/>
      <c r="O314" s="365"/>
      <c r="P314" s="368"/>
      <c r="Q314" s="364"/>
      <c r="R314" s="365"/>
      <c r="S314" s="366"/>
      <c r="T314" s="369"/>
      <c r="U314" s="370"/>
      <c r="V314" s="371"/>
      <c r="W314" s="372"/>
      <c r="X314" s="353"/>
      <c r="Y314" s="381"/>
      <c r="Z314" s="382" t="str">
        <f>IFERROR(__xludf.DUMMYFUNCTION("""COMPUTED_VALUE"""),"")</f>
        <v/>
      </c>
      <c r="AA314" s="375" t="str">
        <f>IFERROR(__xludf.DUMMYFUNCTION("""COMPUTED_VALUE"""),"")</f>
        <v/>
      </c>
      <c r="AB314" s="383" t="str">
        <f>IFERROR(__xludf.DUMMYFUNCTION("""COMPUTED_VALUE"""),"")</f>
        <v/>
      </c>
      <c r="AC314" s="388" t="str">
        <f>IFERROR(__xludf.DUMMYFUNCTION("""COMPUTED_VALUE"""),"")</f>
        <v/>
      </c>
      <c r="AD314" s="382" t="str">
        <f>IFERROR(__xludf.DUMMYFUNCTION("""COMPUTED_VALUE"""),"")</f>
        <v/>
      </c>
      <c r="AE314" s="389" t="str">
        <f>IFERROR(__xludf.DUMMYFUNCTION("""COMPUTED_VALUE"""),"")</f>
        <v/>
      </c>
      <c r="AF314" s="390"/>
      <c r="AG314" s="391"/>
      <c r="AH314" s="359"/>
    </row>
    <row r="315">
      <c r="A315" s="360"/>
      <c r="B315" s="361"/>
      <c r="C315" s="362"/>
      <c r="D315" s="384" t="s">
        <v>2869</v>
      </c>
      <c r="E315" s="364"/>
      <c r="F315" s="365"/>
      <c r="G315" s="366"/>
      <c r="H315" s="367"/>
      <c r="I315" s="365"/>
      <c r="J315" s="368"/>
      <c r="K315" s="364"/>
      <c r="L315" s="365"/>
      <c r="M315" s="366"/>
      <c r="N315" s="367"/>
      <c r="O315" s="365"/>
      <c r="P315" s="368"/>
      <c r="Q315" s="364"/>
      <c r="R315" s="365"/>
      <c r="S315" s="366"/>
      <c r="T315" s="369"/>
      <c r="U315" s="370"/>
      <c r="V315" s="371"/>
      <c r="W315" s="380"/>
      <c r="X315" s="353"/>
      <c r="Y315" s="373"/>
      <c r="Z315" s="382" t="str">
        <f>IFERROR(__xludf.DUMMYFUNCTION("""COMPUTED_VALUE"""),"")</f>
        <v/>
      </c>
      <c r="AA315" s="375" t="str">
        <f>IFERROR(__xludf.DUMMYFUNCTION("""COMPUTED_VALUE"""),"")</f>
        <v/>
      </c>
      <c r="AB315" s="383" t="str">
        <f>IFERROR(__xludf.DUMMYFUNCTION("""COMPUTED_VALUE"""),"")</f>
        <v/>
      </c>
      <c r="AC315" s="388" t="str">
        <f>IFERROR(__xludf.DUMMYFUNCTION("""COMPUTED_VALUE"""),"")</f>
        <v/>
      </c>
      <c r="AD315" s="382" t="str">
        <f>IFERROR(__xludf.DUMMYFUNCTION("""COMPUTED_VALUE"""),"")</f>
        <v/>
      </c>
      <c r="AE315" s="389" t="str">
        <f>IFERROR(__xludf.DUMMYFUNCTION("""COMPUTED_VALUE"""),"")</f>
        <v/>
      </c>
      <c r="AF315" s="390"/>
      <c r="AG315" s="391"/>
      <c r="AH315" s="359"/>
    </row>
    <row r="316">
      <c r="A316" s="360"/>
      <c r="B316" s="361"/>
      <c r="C316" s="362"/>
      <c r="D316" s="384" t="s">
        <v>2869</v>
      </c>
      <c r="E316" s="364"/>
      <c r="F316" s="365"/>
      <c r="G316" s="366"/>
      <c r="H316" s="367"/>
      <c r="I316" s="365"/>
      <c r="J316" s="368"/>
      <c r="K316" s="364"/>
      <c r="L316" s="365"/>
      <c r="M316" s="366"/>
      <c r="N316" s="367"/>
      <c r="O316" s="365"/>
      <c r="P316" s="368"/>
      <c r="Q316" s="364"/>
      <c r="R316" s="365"/>
      <c r="S316" s="366"/>
      <c r="T316" s="369"/>
      <c r="U316" s="370"/>
      <c r="V316" s="371"/>
      <c r="W316" s="380"/>
      <c r="X316" s="353"/>
      <c r="Y316" s="373"/>
      <c r="Z316" s="382" t="str">
        <f>IFERROR(__xludf.DUMMYFUNCTION("""COMPUTED_VALUE"""),"")</f>
        <v/>
      </c>
      <c r="AA316" s="375" t="str">
        <f>IFERROR(__xludf.DUMMYFUNCTION("""COMPUTED_VALUE"""),"")</f>
        <v/>
      </c>
      <c r="AB316" s="383" t="str">
        <f>IFERROR(__xludf.DUMMYFUNCTION("""COMPUTED_VALUE"""),"")</f>
        <v/>
      </c>
      <c r="AC316" s="388" t="str">
        <f>IFERROR(__xludf.DUMMYFUNCTION("""COMPUTED_VALUE"""),"")</f>
        <v/>
      </c>
      <c r="AD316" s="382" t="str">
        <f>IFERROR(__xludf.DUMMYFUNCTION("""COMPUTED_VALUE"""),"")</f>
        <v/>
      </c>
      <c r="AE316" s="389" t="str">
        <f>IFERROR(__xludf.DUMMYFUNCTION("""COMPUTED_VALUE"""),"")</f>
        <v/>
      </c>
      <c r="AF316" s="390"/>
      <c r="AG316" s="391"/>
      <c r="AH316" s="359"/>
    </row>
    <row r="317">
      <c r="A317" s="360"/>
      <c r="B317" s="361"/>
      <c r="C317" s="362"/>
      <c r="D317" s="384" t="s">
        <v>2869</v>
      </c>
      <c r="E317" s="364"/>
      <c r="F317" s="365"/>
      <c r="G317" s="366"/>
      <c r="H317" s="367"/>
      <c r="I317" s="365"/>
      <c r="J317" s="368"/>
      <c r="K317" s="364"/>
      <c r="L317" s="365"/>
      <c r="M317" s="366"/>
      <c r="N317" s="367"/>
      <c r="O317" s="365"/>
      <c r="P317" s="368"/>
      <c r="Q317" s="364"/>
      <c r="R317" s="365"/>
      <c r="S317" s="366"/>
      <c r="T317" s="369"/>
      <c r="U317" s="370"/>
      <c r="V317" s="371"/>
      <c r="W317" s="380"/>
      <c r="X317" s="353"/>
      <c r="Y317" s="381"/>
      <c r="Z317" s="382" t="str">
        <f>IFERROR(__xludf.DUMMYFUNCTION("""COMPUTED_VALUE"""),"")</f>
        <v/>
      </c>
      <c r="AA317" s="375" t="str">
        <f>IFERROR(__xludf.DUMMYFUNCTION("""COMPUTED_VALUE"""),"")</f>
        <v/>
      </c>
      <c r="AB317" s="383" t="str">
        <f>IFERROR(__xludf.DUMMYFUNCTION("""COMPUTED_VALUE"""),"")</f>
        <v/>
      </c>
      <c r="AC317" s="388" t="str">
        <f>IFERROR(__xludf.DUMMYFUNCTION("""COMPUTED_VALUE"""),"")</f>
        <v/>
      </c>
      <c r="AD317" s="382" t="str">
        <f>IFERROR(__xludf.DUMMYFUNCTION("""COMPUTED_VALUE"""),"")</f>
        <v/>
      </c>
      <c r="AE317" s="389" t="str">
        <f>IFERROR(__xludf.DUMMYFUNCTION("""COMPUTED_VALUE"""),"")</f>
        <v/>
      </c>
      <c r="AF317" s="390"/>
      <c r="AG317" s="391"/>
      <c r="AH317" s="359"/>
    </row>
    <row r="318">
      <c r="A318" s="360"/>
      <c r="B318" s="361"/>
      <c r="C318" s="362"/>
      <c r="D318" s="384" t="s">
        <v>2869</v>
      </c>
      <c r="E318" s="364"/>
      <c r="F318" s="365"/>
      <c r="G318" s="366"/>
      <c r="H318" s="367"/>
      <c r="I318" s="365"/>
      <c r="J318" s="368"/>
      <c r="K318" s="364"/>
      <c r="L318" s="365"/>
      <c r="M318" s="366"/>
      <c r="N318" s="367"/>
      <c r="O318" s="365"/>
      <c r="P318" s="368"/>
      <c r="Q318" s="364"/>
      <c r="R318" s="365"/>
      <c r="S318" s="366"/>
      <c r="T318" s="369"/>
      <c r="U318" s="370"/>
      <c r="V318" s="371"/>
      <c r="W318" s="380"/>
      <c r="X318" s="353"/>
      <c r="Y318" s="381"/>
      <c r="Z318" s="382" t="str">
        <f>IFERROR(__xludf.DUMMYFUNCTION("""COMPUTED_VALUE"""),"")</f>
        <v/>
      </c>
      <c r="AA318" s="375" t="str">
        <f>IFERROR(__xludf.DUMMYFUNCTION("""COMPUTED_VALUE"""),"")</f>
        <v/>
      </c>
      <c r="AB318" s="383" t="str">
        <f>IFERROR(__xludf.DUMMYFUNCTION("""COMPUTED_VALUE"""),"")</f>
        <v/>
      </c>
      <c r="AC318" s="388" t="str">
        <f>IFERROR(__xludf.DUMMYFUNCTION("""COMPUTED_VALUE"""),"")</f>
        <v/>
      </c>
      <c r="AD318" s="382" t="str">
        <f>IFERROR(__xludf.DUMMYFUNCTION("""COMPUTED_VALUE"""),"")</f>
        <v/>
      </c>
      <c r="AE318" s="389" t="str">
        <f>IFERROR(__xludf.DUMMYFUNCTION("""COMPUTED_VALUE"""),"")</f>
        <v/>
      </c>
      <c r="AF318" s="390"/>
      <c r="AG318" s="391"/>
      <c r="AH318" s="359"/>
    </row>
    <row r="319">
      <c r="A319" s="360"/>
      <c r="B319" s="361"/>
      <c r="C319" s="362"/>
      <c r="D319" s="384" t="s">
        <v>2869</v>
      </c>
      <c r="E319" s="364"/>
      <c r="F319" s="365"/>
      <c r="G319" s="366"/>
      <c r="H319" s="367"/>
      <c r="I319" s="365"/>
      <c r="J319" s="368"/>
      <c r="K319" s="364"/>
      <c r="L319" s="365"/>
      <c r="M319" s="366"/>
      <c r="N319" s="367"/>
      <c r="O319" s="365"/>
      <c r="P319" s="368"/>
      <c r="Q319" s="364"/>
      <c r="R319" s="365"/>
      <c r="S319" s="366"/>
      <c r="T319" s="369"/>
      <c r="U319" s="370"/>
      <c r="V319" s="371"/>
      <c r="W319" s="380"/>
      <c r="X319" s="353"/>
      <c r="Y319" s="381"/>
      <c r="Z319" s="382" t="str">
        <f>IFERROR(__xludf.DUMMYFUNCTION("""COMPUTED_VALUE"""),"")</f>
        <v/>
      </c>
      <c r="AA319" s="375" t="str">
        <f>IFERROR(__xludf.DUMMYFUNCTION("""COMPUTED_VALUE"""),"")</f>
        <v/>
      </c>
      <c r="AB319" s="383" t="str">
        <f>IFERROR(__xludf.DUMMYFUNCTION("""COMPUTED_VALUE"""),"")</f>
        <v/>
      </c>
      <c r="AC319" s="388" t="str">
        <f>IFERROR(__xludf.DUMMYFUNCTION("""COMPUTED_VALUE"""),"")</f>
        <v/>
      </c>
      <c r="AD319" s="382" t="str">
        <f>IFERROR(__xludf.DUMMYFUNCTION("""COMPUTED_VALUE"""),"")</f>
        <v/>
      </c>
      <c r="AE319" s="389" t="str">
        <f>IFERROR(__xludf.DUMMYFUNCTION("""COMPUTED_VALUE"""),"")</f>
        <v/>
      </c>
      <c r="AF319" s="390"/>
      <c r="AG319" s="391"/>
      <c r="AH319" s="359"/>
    </row>
    <row r="320">
      <c r="A320" s="360"/>
      <c r="B320" s="361"/>
      <c r="C320" s="362"/>
      <c r="D320" s="384" t="s">
        <v>2869</v>
      </c>
      <c r="E320" s="364"/>
      <c r="F320" s="365"/>
      <c r="G320" s="366"/>
      <c r="H320" s="367"/>
      <c r="I320" s="365"/>
      <c r="J320" s="368"/>
      <c r="K320" s="364"/>
      <c r="L320" s="365"/>
      <c r="M320" s="366"/>
      <c r="N320" s="367"/>
      <c r="O320" s="365"/>
      <c r="P320" s="368"/>
      <c r="Q320" s="364"/>
      <c r="R320" s="365"/>
      <c r="S320" s="366"/>
      <c r="T320" s="369"/>
      <c r="U320" s="370"/>
      <c r="V320" s="371"/>
      <c r="W320" s="380"/>
      <c r="X320" s="353"/>
      <c r="Y320" s="381"/>
      <c r="Z320" s="382" t="str">
        <f>IFERROR(__xludf.DUMMYFUNCTION("""COMPUTED_VALUE"""),"")</f>
        <v/>
      </c>
      <c r="AA320" s="375" t="str">
        <f>IFERROR(__xludf.DUMMYFUNCTION("""COMPUTED_VALUE"""),"")</f>
        <v/>
      </c>
      <c r="AB320" s="383" t="str">
        <f>IFERROR(__xludf.DUMMYFUNCTION("""COMPUTED_VALUE"""),"")</f>
        <v/>
      </c>
      <c r="AC320" s="388" t="str">
        <f>IFERROR(__xludf.DUMMYFUNCTION("""COMPUTED_VALUE"""),"")</f>
        <v/>
      </c>
      <c r="AD320" s="382" t="str">
        <f>IFERROR(__xludf.DUMMYFUNCTION("""COMPUTED_VALUE"""),"")</f>
        <v/>
      </c>
      <c r="AE320" s="389" t="str">
        <f>IFERROR(__xludf.DUMMYFUNCTION("""COMPUTED_VALUE"""),"")</f>
        <v/>
      </c>
      <c r="AF320" s="390"/>
      <c r="AG320" s="391"/>
      <c r="AH320" s="359"/>
    </row>
    <row r="321">
      <c r="A321" s="360"/>
      <c r="B321" s="361"/>
      <c r="C321" s="362"/>
      <c r="D321" s="384" t="s">
        <v>2869</v>
      </c>
      <c r="E321" s="364"/>
      <c r="F321" s="365"/>
      <c r="G321" s="366"/>
      <c r="H321" s="367"/>
      <c r="I321" s="365"/>
      <c r="J321" s="368"/>
      <c r="K321" s="364"/>
      <c r="L321" s="365"/>
      <c r="M321" s="366"/>
      <c r="N321" s="367"/>
      <c r="O321" s="365"/>
      <c r="P321" s="368"/>
      <c r="Q321" s="364"/>
      <c r="R321" s="365"/>
      <c r="S321" s="366"/>
      <c r="T321" s="369"/>
      <c r="U321" s="370"/>
      <c r="V321" s="371"/>
      <c r="W321" s="372"/>
      <c r="X321" s="353"/>
      <c r="Y321" s="381"/>
      <c r="Z321" s="382" t="str">
        <f>IFERROR(__xludf.DUMMYFUNCTION("""COMPUTED_VALUE"""),"")</f>
        <v/>
      </c>
      <c r="AA321" s="375" t="str">
        <f>IFERROR(__xludf.DUMMYFUNCTION("""COMPUTED_VALUE"""),"")</f>
        <v/>
      </c>
      <c r="AB321" s="383" t="str">
        <f>IFERROR(__xludf.DUMMYFUNCTION("""COMPUTED_VALUE"""),"")</f>
        <v/>
      </c>
      <c r="AC321" s="388" t="str">
        <f>IFERROR(__xludf.DUMMYFUNCTION("""COMPUTED_VALUE"""),"")</f>
        <v/>
      </c>
      <c r="AD321" s="382" t="str">
        <f>IFERROR(__xludf.DUMMYFUNCTION("""COMPUTED_VALUE"""),"")</f>
        <v/>
      </c>
      <c r="AE321" s="389" t="str">
        <f>IFERROR(__xludf.DUMMYFUNCTION("""COMPUTED_VALUE"""),"")</f>
        <v/>
      </c>
      <c r="AF321" s="390"/>
      <c r="AG321" s="391"/>
      <c r="AH321" s="359"/>
    </row>
    <row r="322">
      <c r="A322" s="360"/>
      <c r="B322" s="361"/>
      <c r="C322" s="362"/>
      <c r="D322" s="384" t="s">
        <v>2869</v>
      </c>
      <c r="E322" s="364"/>
      <c r="F322" s="365"/>
      <c r="G322" s="366"/>
      <c r="H322" s="367"/>
      <c r="I322" s="365"/>
      <c r="J322" s="368"/>
      <c r="K322" s="364"/>
      <c r="L322" s="365"/>
      <c r="M322" s="366"/>
      <c r="N322" s="367"/>
      <c r="O322" s="365"/>
      <c r="P322" s="368"/>
      <c r="Q322" s="364"/>
      <c r="R322" s="365"/>
      <c r="S322" s="366"/>
      <c r="T322" s="369"/>
      <c r="U322" s="370"/>
      <c r="V322" s="371"/>
      <c r="W322" s="380"/>
      <c r="X322" s="353"/>
      <c r="Y322" s="381"/>
      <c r="Z322" s="382" t="str">
        <f>IFERROR(__xludf.DUMMYFUNCTION("""COMPUTED_VALUE"""),"")</f>
        <v/>
      </c>
      <c r="AA322" s="375" t="str">
        <f>IFERROR(__xludf.DUMMYFUNCTION("""COMPUTED_VALUE"""),"")</f>
        <v/>
      </c>
      <c r="AB322" s="383" t="str">
        <f>IFERROR(__xludf.DUMMYFUNCTION("""COMPUTED_VALUE"""),"")</f>
        <v/>
      </c>
      <c r="AC322" s="388" t="str">
        <f>IFERROR(__xludf.DUMMYFUNCTION("""COMPUTED_VALUE"""),"")</f>
        <v/>
      </c>
      <c r="AD322" s="382" t="str">
        <f>IFERROR(__xludf.DUMMYFUNCTION("""COMPUTED_VALUE"""),"")</f>
        <v/>
      </c>
      <c r="AE322" s="389" t="str">
        <f>IFERROR(__xludf.DUMMYFUNCTION("""COMPUTED_VALUE"""),"")</f>
        <v/>
      </c>
      <c r="AF322" s="390"/>
      <c r="AG322" s="391"/>
      <c r="AH322" s="359"/>
    </row>
    <row r="323">
      <c r="A323" s="360"/>
      <c r="B323" s="361"/>
      <c r="C323" s="362"/>
      <c r="D323" s="384" t="s">
        <v>2869</v>
      </c>
      <c r="E323" s="364"/>
      <c r="F323" s="365"/>
      <c r="G323" s="366"/>
      <c r="H323" s="367"/>
      <c r="I323" s="365"/>
      <c r="J323" s="368"/>
      <c r="K323" s="364"/>
      <c r="L323" s="365"/>
      <c r="M323" s="366"/>
      <c r="N323" s="367"/>
      <c r="O323" s="365"/>
      <c r="P323" s="368"/>
      <c r="Q323" s="364"/>
      <c r="R323" s="365"/>
      <c r="S323" s="366"/>
      <c r="T323" s="369"/>
      <c r="U323" s="370"/>
      <c r="V323" s="371"/>
      <c r="W323" s="372"/>
      <c r="X323" s="353"/>
      <c r="Y323" s="381"/>
      <c r="Z323" s="382" t="str">
        <f>IFERROR(__xludf.DUMMYFUNCTION("""COMPUTED_VALUE"""),"")</f>
        <v/>
      </c>
      <c r="AA323" s="375" t="str">
        <f>IFERROR(__xludf.DUMMYFUNCTION("""COMPUTED_VALUE"""),"")</f>
        <v/>
      </c>
      <c r="AB323" s="383" t="str">
        <f>IFERROR(__xludf.DUMMYFUNCTION("""COMPUTED_VALUE"""),"")</f>
        <v/>
      </c>
      <c r="AC323" s="388" t="str">
        <f>IFERROR(__xludf.DUMMYFUNCTION("""COMPUTED_VALUE"""),"")</f>
        <v/>
      </c>
      <c r="AD323" s="382" t="str">
        <f>IFERROR(__xludf.DUMMYFUNCTION("""COMPUTED_VALUE"""),"")</f>
        <v/>
      </c>
      <c r="AE323" s="389" t="str">
        <f>IFERROR(__xludf.DUMMYFUNCTION("""COMPUTED_VALUE"""),"")</f>
        <v/>
      </c>
      <c r="AF323" s="390"/>
      <c r="AG323" s="391"/>
      <c r="AH323" s="359"/>
    </row>
    <row r="324">
      <c r="A324" s="360"/>
      <c r="B324" s="361"/>
      <c r="C324" s="362"/>
      <c r="D324" s="384" t="s">
        <v>2869</v>
      </c>
      <c r="E324" s="364"/>
      <c r="F324" s="365"/>
      <c r="G324" s="366"/>
      <c r="H324" s="367"/>
      <c r="I324" s="365"/>
      <c r="J324" s="368"/>
      <c r="K324" s="364"/>
      <c r="L324" s="365"/>
      <c r="M324" s="366"/>
      <c r="N324" s="367"/>
      <c r="O324" s="365"/>
      <c r="P324" s="368"/>
      <c r="Q324" s="364"/>
      <c r="R324" s="365"/>
      <c r="S324" s="366"/>
      <c r="T324" s="369"/>
      <c r="U324" s="370"/>
      <c r="V324" s="371"/>
      <c r="W324" s="380"/>
      <c r="X324" s="353"/>
      <c r="Y324" s="373"/>
      <c r="Z324" s="382" t="str">
        <f>IFERROR(__xludf.DUMMYFUNCTION("""COMPUTED_VALUE"""),"")</f>
        <v/>
      </c>
      <c r="AA324" s="375" t="str">
        <f>IFERROR(__xludf.DUMMYFUNCTION("""COMPUTED_VALUE"""),"")</f>
        <v/>
      </c>
      <c r="AB324" s="383" t="str">
        <f>IFERROR(__xludf.DUMMYFUNCTION("""COMPUTED_VALUE"""),"")</f>
        <v/>
      </c>
      <c r="AC324" s="388" t="str">
        <f>IFERROR(__xludf.DUMMYFUNCTION("""COMPUTED_VALUE"""),"")</f>
        <v/>
      </c>
      <c r="AD324" s="382" t="str">
        <f>IFERROR(__xludf.DUMMYFUNCTION("""COMPUTED_VALUE"""),"")</f>
        <v/>
      </c>
      <c r="AE324" s="389" t="str">
        <f>IFERROR(__xludf.DUMMYFUNCTION("""COMPUTED_VALUE"""),"")</f>
        <v/>
      </c>
      <c r="AF324" s="390"/>
      <c r="AG324" s="391"/>
      <c r="AH324" s="359"/>
    </row>
    <row r="325">
      <c r="A325" s="360"/>
      <c r="B325" s="361"/>
      <c r="C325" s="362"/>
      <c r="D325" s="384" t="s">
        <v>2869</v>
      </c>
      <c r="E325" s="364"/>
      <c r="F325" s="365"/>
      <c r="G325" s="366"/>
      <c r="H325" s="367"/>
      <c r="I325" s="365"/>
      <c r="J325" s="368"/>
      <c r="K325" s="364"/>
      <c r="L325" s="365"/>
      <c r="M325" s="366"/>
      <c r="N325" s="367"/>
      <c r="O325" s="365"/>
      <c r="P325" s="368"/>
      <c r="Q325" s="364"/>
      <c r="R325" s="365"/>
      <c r="S325" s="366"/>
      <c r="T325" s="369"/>
      <c r="U325" s="370"/>
      <c r="V325" s="371"/>
      <c r="W325" s="380"/>
      <c r="X325" s="353"/>
      <c r="Y325" s="373"/>
      <c r="Z325" s="382" t="str">
        <f>IFERROR(__xludf.DUMMYFUNCTION("""COMPUTED_VALUE"""),"")</f>
        <v/>
      </c>
      <c r="AA325" s="375" t="str">
        <f>IFERROR(__xludf.DUMMYFUNCTION("""COMPUTED_VALUE"""),"")</f>
        <v/>
      </c>
      <c r="AB325" s="383" t="str">
        <f>IFERROR(__xludf.DUMMYFUNCTION("""COMPUTED_VALUE"""),"")</f>
        <v/>
      </c>
      <c r="AC325" s="388" t="str">
        <f>IFERROR(__xludf.DUMMYFUNCTION("""COMPUTED_VALUE"""),"")</f>
        <v/>
      </c>
      <c r="AD325" s="382" t="str">
        <f>IFERROR(__xludf.DUMMYFUNCTION("""COMPUTED_VALUE"""),"")</f>
        <v/>
      </c>
      <c r="AE325" s="389" t="str">
        <f>IFERROR(__xludf.DUMMYFUNCTION("""COMPUTED_VALUE"""),"")</f>
        <v/>
      </c>
      <c r="AF325" s="390"/>
      <c r="AG325" s="391"/>
      <c r="AH325" s="359"/>
    </row>
    <row r="326">
      <c r="A326" s="360"/>
      <c r="B326" s="361"/>
      <c r="C326" s="362"/>
      <c r="D326" s="384" t="s">
        <v>2869</v>
      </c>
      <c r="E326" s="364"/>
      <c r="F326" s="365"/>
      <c r="G326" s="366"/>
      <c r="H326" s="367"/>
      <c r="I326" s="365"/>
      <c r="J326" s="368"/>
      <c r="K326" s="364"/>
      <c r="L326" s="365"/>
      <c r="M326" s="366"/>
      <c r="N326" s="367"/>
      <c r="O326" s="365"/>
      <c r="P326" s="368"/>
      <c r="Q326" s="364"/>
      <c r="R326" s="365"/>
      <c r="S326" s="366"/>
      <c r="T326" s="369"/>
      <c r="U326" s="370"/>
      <c r="V326" s="371"/>
      <c r="W326" s="380"/>
      <c r="X326" s="353"/>
      <c r="Y326" s="373"/>
      <c r="Z326" s="382" t="str">
        <f>IFERROR(__xludf.DUMMYFUNCTION("""COMPUTED_VALUE"""),"")</f>
        <v/>
      </c>
      <c r="AA326" s="375" t="str">
        <f>IFERROR(__xludf.DUMMYFUNCTION("""COMPUTED_VALUE"""),"")</f>
        <v/>
      </c>
      <c r="AB326" s="383" t="str">
        <f>IFERROR(__xludf.DUMMYFUNCTION("""COMPUTED_VALUE"""),"")</f>
        <v/>
      </c>
      <c r="AC326" s="388" t="str">
        <f>IFERROR(__xludf.DUMMYFUNCTION("""COMPUTED_VALUE"""),"")</f>
        <v/>
      </c>
      <c r="AD326" s="382" t="str">
        <f>IFERROR(__xludf.DUMMYFUNCTION("""COMPUTED_VALUE"""),"")</f>
        <v/>
      </c>
      <c r="AE326" s="389" t="str">
        <f>IFERROR(__xludf.DUMMYFUNCTION("""COMPUTED_VALUE"""),"")</f>
        <v/>
      </c>
      <c r="AF326" s="390"/>
      <c r="AG326" s="391"/>
      <c r="AH326" s="359"/>
    </row>
    <row r="327">
      <c r="A327" s="360"/>
      <c r="B327" s="361"/>
      <c r="C327" s="362"/>
      <c r="D327" s="384" t="s">
        <v>2869</v>
      </c>
      <c r="E327" s="364"/>
      <c r="F327" s="365"/>
      <c r="G327" s="366"/>
      <c r="H327" s="367"/>
      <c r="I327" s="365"/>
      <c r="J327" s="368"/>
      <c r="K327" s="364"/>
      <c r="L327" s="365"/>
      <c r="M327" s="366"/>
      <c r="N327" s="367"/>
      <c r="O327" s="365"/>
      <c r="P327" s="368"/>
      <c r="Q327" s="364"/>
      <c r="R327" s="365"/>
      <c r="S327" s="366"/>
      <c r="T327" s="369"/>
      <c r="U327" s="370"/>
      <c r="V327" s="371"/>
      <c r="W327" s="372"/>
      <c r="X327" s="353"/>
      <c r="Y327" s="373"/>
      <c r="Z327" s="382" t="str">
        <f>IFERROR(__xludf.DUMMYFUNCTION("""COMPUTED_VALUE"""),"")</f>
        <v/>
      </c>
      <c r="AA327" s="375" t="str">
        <f>IFERROR(__xludf.DUMMYFUNCTION("""COMPUTED_VALUE"""),"")</f>
        <v/>
      </c>
      <c r="AB327" s="383" t="str">
        <f>IFERROR(__xludf.DUMMYFUNCTION("""COMPUTED_VALUE"""),"")</f>
        <v/>
      </c>
      <c r="AC327" s="388" t="str">
        <f>IFERROR(__xludf.DUMMYFUNCTION("""COMPUTED_VALUE"""),"")</f>
        <v/>
      </c>
      <c r="AD327" s="382" t="str">
        <f>IFERROR(__xludf.DUMMYFUNCTION("""COMPUTED_VALUE"""),"")</f>
        <v/>
      </c>
      <c r="AE327" s="389" t="str">
        <f>IFERROR(__xludf.DUMMYFUNCTION("""COMPUTED_VALUE"""),"")</f>
        <v/>
      </c>
      <c r="AF327" s="390"/>
      <c r="AG327" s="391"/>
      <c r="AH327" s="359"/>
    </row>
    <row r="328">
      <c r="A328" s="360"/>
      <c r="B328" s="361"/>
      <c r="C328" s="362"/>
      <c r="D328" s="384" t="s">
        <v>2869</v>
      </c>
      <c r="E328" s="364"/>
      <c r="F328" s="365"/>
      <c r="G328" s="366"/>
      <c r="H328" s="367"/>
      <c r="I328" s="365"/>
      <c r="J328" s="368"/>
      <c r="K328" s="364"/>
      <c r="L328" s="365"/>
      <c r="M328" s="366"/>
      <c r="N328" s="367"/>
      <c r="O328" s="365"/>
      <c r="P328" s="368"/>
      <c r="Q328" s="364"/>
      <c r="R328" s="365"/>
      <c r="S328" s="366"/>
      <c r="T328" s="369"/>
      <c r="U328" s="370"/>
      <c r="V328" s="371"/>
      <c r="W328" s="372"/>
      <c r="X328" s="353"/>
      <c r="Y328" s="373"/>
      <c r="Z328" s="382" t="str">
        <f>IFERROR(__xludf.DUMMYFUNCTION("""COMPUTED_VALUE"""),"")</f>
        <v/>
      </c>
      <c r="AA328" s="375" t="str">
        <f>IFERROR(__xludf.DUMMYFUNCTION("""COMPUTED_VALUE"""),"")</f>
        <v/>
      </c>
      <c r="AB328" s="383" t="str">
        <f>IFERROR(__xludf.DUMMYFUNCTION("""COMPUTED_VALUE"""),"")</f>
        <v/>
      </c>
      <c r="AC328" s="388" t="str">
        <f>IFERROR(__xludf.DUMMYFUNCTION("""COMPUTED_VALUE"""),"")</f>
        <v/>
      </c>
      <c r="AD328" s="382" t="str">
        <f>IFERROR(__xludf.DUMMYFUNCTION("""COMPUTED_VALUE"""),"")</f>
        <v/>
      </c>
      <c r="AE328" s="389" t="str">
        <f>IFERROR(__xludf.DUMMYFUNCTION("""COMPUTED_VALUE"""),"")</f>
        <v/>
      </c>
      <c r="AF328" s="390"/>
      <c r="AG328" s="391"/>
      <c r="AH328" s="359"/>
    </row>
    <row r="329">
      <c r="A329" s="360"/>
      <c r="B329" s="361"/>
      <c r="C329" s="362"/>
      <c r="D329" s="384" t="s">
        <v>2869</v>
      </c>
      <c r="E329" s="364"/>
      <c r="F329" s="365"/>
      <c r="G329" s="366"/>
      <c r="H329" s="367"/>
      <c r="I329" s="365"/>
      <c r="J329" s="368"/>
      <c r="K329" s="364"/>
      <c r="L329" s="365"/>
      <c r="M329" s="366"/>
      <c r="N329" s="367"/>
      <c r="O329" s="365"/>
      <c r="P329" s="368"/>
      <c r="Q329" s="364"/>
      <c r="R329" s="365"/>
      <c r="S329" s="366"/>
      <c r="T329" s="369"/>
      <c r="U329" s="370"/>
      <c r="V329" s="371"/>
      <c r="W329" s="372"/>
      <c r="X329" s="353"/>
      <c r="Y329" s="381"/>
      <c r="Z329" s="382" t="str">
        <f>IFERROR(__xludf.DUMMYFUNCTION("""COMPUTED_VALUE"""),"")</f>
        <v/>
      </c>
      <c r="AA329" s="375" t="str">
        <f>IFERROR(__xludf.DUMMYFUNCTION("""COMPUTED_VALUE"""),"")</f>
        <v/>
      </c>
      <c r="AB329" s="383" t="str">
        <f>IFERROR(__xludf.DUMMYFUNCTION("""COMPUTED_VALUE"""),"")</f>
        <v/>
      </c>
      <c r="AC329" s="388" t="str">
        <f>IFERROR(__xludf.DUMMYFUNCTION("""COMPUTED_VALUE"""),"")</f>
        <v/>
      </c>
      <c r="AD329" s="382" t="str">
        <f>IFERROR(__xludf.DUMMYFUNCTION("""COMPUTED_VALUE"""),"")</f>
        <v/>
      </c>
      <c r="AE329" s="389" t="str">
        <f>IFERROR(__xludf.DUMMYFUNCTION("""COMPUTED_VALUE"""),"")</f>
        <v/>
      </c>
      <c r="AF329" s="390"/>
      <c r="AG329" s="391"/>
      <c r="AH329" s="359"/>
    </row>
    <row r="330">
      <c r="A330" s="360"/>
      <c r="B330" s="361"/>
      <c r="C330" s="362"/>
      <c r="D330" s="384" t="s">
        <v>2869</v>
      </c>
      <c r="E330" s="364"/>
      <c r="F330" s="365"/>
      <c r="G330" s="366"/>
      <c r="H330" s="367"/>
      <c r="I330" s="365"/>
      <c r="J330" s="368"/>
      <c r="K330" s="364"/>
      <c r="L330" s="365"/>
      <c r="M330" s="366"/>
      <c r="N330" s="367"/>
      <c r="O330" s="365"/>
      <c r="P330" s="368"/>
      <c r="Q330" s="364"/>
      <c r="R330" s="365"/>
      <c r="S330" s="366"/>
      <c r="T330" s="369"/>
      <c r="U330" s="370"/>
      <c r="V330" s="371"/>
      <c r="W330" s="372"/>
      <c r="X330" s="353"/>
      <c r="Y330" s="373"/>
      <c r="Z330" s="382" t="str">
        <f>IFERROR(__xludf.DUMMYFUNCTION("""COMPUTED_VALUE"""),"")</f>
        <v/>
      </c>
      <c r="AA330" s="375" t="str">
        <f>IFERROR(__xludf.DUMMYFUNCTION("""COMPUTED_VALUE"""),"")</f>
        <v/>
      </c>
      <c r="AB330" s="383" t="str">
        <f>IFERROR(__xludf.DUMMYFUNCTION("""COMPUTED_VALUE"""),"")</f>
        <v/>
      </c>
      <c r="AC330" s="388" t="str">
        <f>IFERROR(__xludf.DUMMYFUNCTION("""COMPUTED_VALUE"""),"")</f>
        <v/>
      </c>
      <c r="AD330" s="382" t="str">
        <f>IFERROR(__xludf.DUMMYFUNCTION("""COMPUTED_VALUE"""),"")</f>
        <v/>
      </c>
      <c r="AE330" s="389" t="str">
        <f>IFERROR(__xludf.DUMMYFUNCTION("""COMPUTED_VALUE"""),"")</f>
        <v/>
      </c>
      <c r="AF330" s="390"/>
      <c r="AG330" s="391"/>
      <c r="AH330" s="359"/>
    </row>
    <row r="331">
      <c r="A331" s="379"/>
      <c r="B331" s="361"/>
      <c r="C331" s="362"/>
      <c r="D331" s="384" t="s">
        <v>2869</v>
      </c>
      <c r="E331" s="364"/>
      <c r="F331" s="365"/>
      <c r="G331" s="366"/>
      <c r="H331" s="367"/>
      <c r="I331" s="365"/>
      <c r="J331" s="368"/>
      <c r="K331" s="364"/>
      <c r="L331" s="365"/>
      <c r="M331" s="366"/>
      <c r="N331" s="367"/>
      <c r="O331" s="365"/>
      <c r="P331" s="368"/>
      <c r="Q331" s="364"/>
      <c r="R331" s="365"/>
      <c r="S331" s="366"/>
      <c r="T331" s="369"/>
      <c r="U331" s="370"/>
      <c r="V331" s="371"/>
      <c r="W331" s="380"/>
      <c r="X331" s="353"/>
      <c r="Y331" s="381"/>
      <c r="Z331" s="382" t="str">
        <f>IFERROR(__xludf.DUMMYFUNCTION("""COMPUTED_VALUE"""),"")</f>
        <v/>
      </c>
      <c r="AA331" s="375" t="str">
        <f>IFERROR(__xludf.DUMMYFUNCTION("""COMPUTED_VALUE"""),"")</f>
        <v/>
      </c>
      <c r="AB331" s="383" t="str">
        <f>IFERROR(__xludf.DUMMYFUNCTION("""COMPUTED_VALUE"""),"")</f>
        <v/>
      </c>
      <c r="AC331" s="388" t="str">
        <f>IFERROR(__xludf.DUMMYFUNCTION("""COMPUTED_VALUE"""),"")</f>
        <v/>
      </c>
      <c r="AD331" s="382" t="str">
        <f>IFERROR(__xludf.DUMMYFUNCTION("""COMPUTED_VALUE"""),"")</f>
        <v/>
      </c>
      <c r="AE331" s="389" t="str">
        <f>IFERROR(__xludf.DUMMYFUNCTION("""COMPUTED_VALUE"""),"")</f>
        <v/>
      </c>
      <c r="AF331" s="390"/>
      <c r="AG331" s="391"/>
      <c r="AH331" s="359"/>
    </row>
    <row r="332">
      <c r="A332" s="360"/>
      <c r="B332" s="361"/>
      <c r="C332" s="362"/>
      <c r="D332" s="384" t="s">
        <v>2869</v>
      </c>
      <c r="E332" s="364"/>
      <c r="F332" s="365"/>
      <c r="G332" s="366"/>
      <c r="H332" s="367"/>
      <c r="I332" s="365"/>
      <c r="J332" s="368"/>
      <c r="K332" s="364"/>
      <c r="L332" s="365"/>
      <c r="M332" s="366"/>
      <c r="N332" s="367"/>
      <c r="O332" s="365"/>
      <c r="P332" s="368"/>
      <c r="Q332" s="364"/>
      <c r="R332" s="365"/>
      <c r="S332" s="366"/>
      <c r="T332" s="369"/>
      <c r="U332" s="370"/>
      <c r="V332" s="371"/>
      <c r="W332" s="380"/>
      <c r="X332" s="353"/>
      <c r="Y332" s="373"/>
      <c r="Z332" s="382" t="str">
        <f>IFERROR(__xludf.DUMMYFUNCTION("""COMPUTED_VALUE"""),"")</f>
        <v/>
      </c>
      <c r="AA332" s="375" t="str">
        <f>IFERROR(__xludf.DUMMYFUNCTION("""COMPUTED_VALUE"""),"")</f>
        <v/>
      </c>
      <c r="AB332" s="383" t="str">
        <f>IFERROR(__xludf.DUMMYFUNCTION("""COMPUTED_VALUE"""),"")</f>
        <v/>
      </c>
      <c r="AC332" s="388" t="str">
        <f>IFERROR(__xludf.DUMMYFUNCTION("""COMPUTED_VALUE"""),"")</f>
        <v/>
      </c>
      <c r="AD332" s="382" t="str">
        <f>IFERROR(__xludf.DUMMYFUNCTION("""COMPUTED_VALUE"""),"")</f>
        <v/>
      </c>
      <c r="AE332" s="389" t="str">
        <f>IFERROR(__xludf.DUMMYFUNCTION("""COMPUTED_VALUE"""),"")</f>
        <v/>
      </c>
      <c r="AF332" s="390"/>
      <c r="AG332" s="391"/>
      <c r="AH332" s="359"/>
    </row>
    <row r="333">
      <c r="A333" s="360"/>
      <c r="B333" s="361"/>
      <c r="C333" s="362"/>
      <c r="D333" s="384" t="s">
        <v>2869</v>
      </c>
      <c r="E333" s="364"/>
      <c r="F333" s="365"/>
      <c r="G333" s="366"/>
      <c r="H333" s="367"/>
      <c r="I333" s="365"/>
      <c r="J333" s="368"/>
      <c r="K333" s="364"/>
      <c r="L333" s="365"/>
      <c r="M333" s="366"/>
      <c r="N333" s="367"/>
      <c r="O333" s="365"/>
      <c r="P333" s="368"/>
      <c r="Q333" s="364"/>
      <c r="R333" s="365"/>
      <c r="S333" s="366"/>
      <c r="T333" s="369"/>
      <c r="U333" s="370"/>
      <c r="V333" s="371"/>
      <c r="W333" s="372"/>
      <c r="X333" s="353"/>
      <c r="Y333" s="373"/>
      <c r="Z333" s="382" t="str">
        <f>IFERROR(__xludf.DUMMYFUNCTION("""COMPUTED_VALUE"""),"")</f>
        <v/>
      </c>
      <c r="AA333" s="375" t="str">
        <f>IFERROR(__xludf.DUMMYFUNCTION("""COMPUTED_VALUE"""),"")</f>
        <v/>
      </c>
      <c r="AB333" s="383" t="str">
        <f>IFERROR(__xludf.DUMMYFUNCTION("""COMPUTED_VALUE"""),"")</f>
        <v/>
      </c>
      <c r="AC333" s="388" t="str">
        <f>IFERROR(__xludf.DUMMYFUNCTION("""COMPUTED_VALUE"""),"")</f>
        <v/>
      </c>
      <c r="AD333" s="382" t="str">
        <f>IFERROR(__xludf.DUMMYFUNCTION("""COMPUTED_VALUE"""),"")</f>
        <v/>
      </c>
      <c r="AE333" s="389" t="str">
        <f>IFERROR(__xludf.DUMMYFUNCTION("""COMPUTED_VALUE"""),"")</f>
        <v/>
      </c>
      <c r="AF333" s="390"/>
      <c r="AG333" s="391"/>
      <c r="AH333" s="359"/>
    </row>
    <row r="334">
      <c r="A334" s="360"/>
      <c r="B334" s="361"/>
      <c r="C334" s="362"/>
      <c r="D334" s="384" t="s">
        <v>2869</v>
      </c>
      <c r="E334" s="364"/>
      <c r="F334" s="365"/>
      <c r="G334" s="366"/>
      <c r="H334" s="367"/>
      <c r="I334" s="365"/>
      <c r="J334" s="368"/>
      <c r="K334" s="364"/>
      <c r="L334" s="365"/>
      <c r="M334" s="366"/>
      <c r="N334" s="367"/>
      <c r="O334" s="365"/>
      <c r="P334" s="368"/>
      <c r="Q334" s="364"/>
      <c r="R334" s="365"/>
      <c r="S334" s="366"/>
      <c r="T334" s="369"/>
      <c r="U334" s="370"/>
      <c r="V334" s="371"/>
      <c r="W334" s="380"/>
      <c r="X334" s="353"/>
      <c r="Y334" s="381"/>
      <c r="Z334" s="382" t="str">
        <f>IFERROR(__xludf.DUMMYFUNCTION("""COMPUTED_VALUE"""),"")</f>
        <v/>
      </c>
      <c r="AA334" s="375" t="str">
        <f>IFERROR(__xludf.DUMMYFUNCTION("""COMPUTED_VALUE"""),"")</f>
        <v/>
      </c>
      <c r="AB334" s="383" t="str">
        <f>IFERROR(__xludf.DUMMYFUNCTION("""COMPUTED_VALUE"""),"")</f>
        <v/>
      </c>
      <c r="AC334" s="388" t="str">
        <f>IFERROR(__xludf.DUMMYFUNCTION("""COMPUTED_VALUE"""),"")</f>
        <v/>
      </c>
      <c r="AD334" s="382" t="str">
        <f>IFERROR(__xludf.DUMMYFUNCTION("""COMPUTED_VALUE"""),"")</f>
        <v/>
      </c>
      <c r="AE334" s="389" t="str">
        <f>IFERROR(__xludf.DUMMYFUNCTION("""COMPUTED_VALUE"""),"")</f>
        <v/>
      </c>
      <c r="AF334" s="390"/>
      <c r="AG334" s="391"/>
      <c r="AH334" s="359"/>
    </row>
    <row r="335">
      <c r="A335" s="360"/>
      <c r="B335" s="361"/>
      <c r="C335" s="362"/>
      <c r="D335" s="384" t="s">
        <v>2869</v>
      </c>
      <c r="E335" s="364"/>
      <c r="F335" s="365"/>
      <c r="G335" s="366"/>
      <c r="H335" s="367"/>
      <c r="I335" s="365"/>
      <c r="J335" s="368"/>
      <c r="K335" s="364"/>
      <c r="L335" s="365"/>
      <c r="M335" s="366"/>
      <c r="N335" s="367"/>
      <c r="O335" s="365"/>
      <c r="P335" s="368"/>
      <c r="Q335" s="364"/>
      <c r="R335" s="365"/>
      <c r="S335" s="366"/>
      <c r="T335" s="369"/>
      <c r="U335" s="370"/>
      <c r="V335" s="371"/>
      <c r="W335" s="372"/>
      <c r="X335" s="353"/>
      <c r="Y335" s="373"/>
      <c r="Z335" s="382" t="str">
        <f>IFERROR(__xludf.DUMMYFUNCTION("""COMPUTED_VALUE"""),"")</f>
        <v/>
      </c>
      <c r="AA335" s="375" t="str">
        <f>IFERROR(__xludf.DUMMYFUNCTION("""COMPUTED_VALUE"""),"")</f>
        <v/>
      </c>
      <c r="AB335" s="383" t="str">
        <f>IFERROR(__xludf.DUMMYFUNCTION("""COMPUTED_VALUE"""),"")</f>
        <v/>
      </c>
      <c r="AC335" s="388" t="str">
        <f>IFERROR(__xludf.DUMMYFUNCTION("""COMPUTED_VALUE"""),"")</f>
        <v/>
      </c>
      <c r="AD335" s="382" t="str">
        <f>IFERROR(__xludf.DUMMYFUNCTION("""COMPUTED_VALUE"""),"")</f>
        <v/>
      </c>
      <c r="AE335" s="389" t="str">
        <f>IFERROR(__xludf.DUMMYFUNCTION("""COMPUTED_VALUE"""),"")</f>
        <v/>
      </c>
      <c r="AF335" s="390"/>
      <c r="AG335" s="391"/>
      <c r="AH335" s="359"/>
    </row>
    <row r="336">
      <c r="A336" s="360"/>
      <c r="B336" s="361"/>
      <c r="C336" s="362"/>
      <c r="D336" s="384" t="s">
        <v>2869</v>
      </c>
      <c r="E336" s="364"/>
      <c r="F336" s="365"/>
      <c r="G336" s="366"/>
      <c r="H336" s="367"/>
      <c r="I336" s="365"/>
      <c r="J336" s="368"/>
      <c r="K336" s="364"/>
      <c r="L336" s="365"/>
      <c r="M336" s="366"/>
      <c r="N336" s="367"/>
      <c r="O336" s="365"/>
      <c r="P336" s="368"/>
      <c r="Q336" s="364"/>
      <c r="R336" s="365"/>
      <c r="S336" s="366"/>
      <c r="T336" s="369"/>
      <c r="U336" s="370"/>
      <c r="V336" s="371"/>
      <c r="W336" s="380"/>
      <c r="X336" s="353"/>
      <c r="Y336" s="373"/>
      <c r="Z336" s="382" t="str">
        <f>IFERROR(__xludf.DUMMYFUNCTION("""COMPUTED_VALUE"""),"")</f>
        <v/>
      </c>
      <c r="AA336" s="375" t="str">
        <f>IFERROR(__xludf.DUMMYFUNCTION("""COMPUTED_VALUE"""),"")</f>
        <v/>
      </c>
      <c r="AB336" s="383" t="str">
        <f>IFERROR(__xludf.DUMMYFUNCTION("""COMPUTED_VALUE"""),"")</f>
        <v/>
      </c>
      <c r="AC336" s="388" t="str">
        <f>IFERROR(__xludf.DUMMYFUNCTION("""COMPUTED_VALUE"""),"")</f>
        <v/>
      </c>
      <c r="AD336" s="382" t="str">
        <f>IFERROR(__xludf.DUMMYFUNCTION("""COMPUTED_VALUE"""),"")</f>
        <v/>
      </c>
      <c r="AE336" s="389" t="str">
        <f>IFERROR(__xludf.DUMMYFUNCTION("""COMPUTED_VALUE"""),"")</f>
        <v/>
      </c>
      <c r="AF336" s="390"/>
      <c r="AG336" s="391"/>
      <c r="AH336" s="359"/>
    </row>
    <row r="337">
      <c r="A337" s="360"/>
      <c r="B337" s="361"/>
      <c r="C337" s="362"/>
      <c r="D337" s="384" t="s">
        <v>2869</v>
      </c>
      <c r="E337" s="364"/>
      <c r="F337" s="365"/>
      <c r="G337" s="366"/>
      <c r="H337" s="367"/>
      <c r="I337" s="365"/>
      <c r="J337" s="368"/>
      <c r="K337" s="364"/>
      <c r="L337" s="365"/>
      <c r="M337" s="366"/>
      <c r="N337" s="367"/>
      <c r="O337" s="365"/>
      <c r="P337" s="368"/>
      <c r="Q337" s="364"/>
      <c r="R337" s="365"/>
      <c r="S337" s="366"/>
      <c r="T337" s="369"/>
      <c r="U337" s="370"/>
      <c r="V337" s="371"/>
      <c r="W337" s="372"/>
      <c r="X337" s="353"/>
      <c r="Y337" s="373"/>
      <c r="Z337" s="382" t="str">
        <f>IFERROR(__xludf.DUMMYFUNCTION("""COMPUTED_VALUE"""),"")</f>
        <v/>
      </c>
      <c r="AA337" s="375" t="str">
        <f>IFERROR(__xludf.DUMMYFUNCTION("""COMPUTED_VALUE"""),"")</f>
        <v/>
      </c>
      <c r="AB337" s="383" t="str">
        <f>IFERROR(__xludf.DUMMYFUNCTION("""COMPUTED_VALUE"""),"")</f>
        <v/>
      </c>
      <c r="AC337" s="388" t="str">
        <f>IFERROR(__xludf.DUMMYFUNCTION("""COMPUTED_VALUE"""),"")</f>
        <v/>
      </c>
      <c r="AD337" s="382" t="str">
        <f>IFERROR(__xludf.DUMMYFUNCTION("""COMPUTED_VALUE"""),"")</f>
        <v/>
      </c>
      <c r="AE337" s="389" t="str">
        <f>IFERROR(__xludf.DUMMYFUNCTION("""COMPUTED_VALUE"""),"")</f>
        <v/>
      </c>
      <c r="AF337" s="390"/>
      <c r="AG337" s="391"/>
      <c r="AH337" s="359"/>
    </row>
    <row r="338">
      <c r="A338" s="360"/>
      <c r="B338" s="361"/>
      <c r="C338" s="362"/>
      <c r="D338" s="384" t="s">
        <v>2869</v>
      </c>
      <c r="E338" s="364"/>
      <c r="F338" s="365"/>
      <c r="G338" s="366"/>
      <c r="H338" s="367"/>
      <c r="I338" s="365"/>
      <c r="J338" s="368"/>
      <c r="K338" s="364"/>
      <c r="L338" s="365"/>
      <c r="M338" s="366"/>
      <c r="N338" s="367"/>
      <c r="O338" s="365"/>
      <c r="P338" s="368"/>
      <c r="Q338" s="364"/>
      <c r="R338" s="365"/>
      <c r="S338" s="366"/>
      <c r="T338" s="369"/>
      <c r="U338" s="370"/>
      <c r="V338" s="371"/>
      <c r="W338" s="380"/>
      <c r="X338" s="353"/>
      <c r="Y338" s="373"/>
      <c r="Z338" s="382" t="str">
        <f>IFERROR(__xludf.DUMMYFUNCTION("""COMPUTED_VALUE"""),"")</f>
        <v/>
      </c>
      <c r="AA338" s="375" t="str">
        <f>IFERROR(__xludf.DUMMYFUNCTION("""COMPUTED_VALUE"""),"")</f>
        <v/>
      </c>
      <c r="AB338" s="383" t="str">
        <f>IFERROR(__xludf.DUMMYFUNCTION("""COMPUTED_VALUE"""),"")</f>
        <v/>
      </c>
      <c r="AC338" s="388" t="str">
        <f>IFERROR(__xludf.DUMMYFUNCTION("""COMPUTED_VALUE"""),"")</f>
        <v/>
      </c>
      <c r="AD338" s="382" t="str">
        <f>IFERROR(__xludf.DUMMYFUNCTION("""COMPUTED_VALUE"""),"")</f>
        <v/>
      </c>
      <c r="AE338" s="389" t="str">
        <f>IFERROR(__xludf.DUMMYFUNCTION("""COMPUTED_VALUE"""),"")</f>
        <v/>
      </c>
      <c r="AF338" s="390"/>
      <c r="AG338" s="391"/>
      <c r="AH338" s="359"/>
    </row>
    <row r="339">
      <c r="A339" s="360"/>
      <c r="B339" s="361"/>
      <c r="C339" s="362"/>
      <c r="D339" s="384" t="s">
        <v>2869</v>
      </c>
      <c r="E339" s="364"/>
      <c r="F339" s="365"/>
      <c r="G339" s="366"/>
      <c r="H339" s="367"/>
      <c r="I339" s="365"/>
      <c r="J339" s="368"/>
      <c r="K339" s="364"/>
      <c r="L339" s="365"/>
      <c r="M339" s="366"/>
      <c r="N339" s="367"/>
      <c r="O339" s="365"/>
      <c r="P339" s="368"/>
      <c r="Q339" s="364"/>
      <c r="R339" s="365"/>
      <c r="S339" s="366"/>
      <c r="T339" s="369"/>
      <c r="U339" s="370"/>
      <c r="V339" s="371"/>
      <c r="W339" s="372"/>
      <c r="X339" s="353"/>
      <c r="Y339" s="373"/>
      <c r="Z339" s="382" t="str">
        <f>IFERROR(__xludf.DUMMYFUNCTION("""COMPUTED_VALUE"""),"")</f>
        <v/>
      </c>
      <c r="AA339" s="375" t="str">
        <f>IFERROR(__xludf.DUMMYFUNCTION("""COMPUTED_VALUE"""),"")</f>
        <v/>
      </c>
      <c r="AB339" s="383" t="str">
        <f>IFERROR(__xludf.DUMMYFUNCTION("""COMPUTED_VALUE"""),"")</f>
        <v/>
      </c>
      <c r="AC339" s="388" t="str">
        <f>IFERROR(__xludf.DUMMYFUNCTION("""COMPUTED_VALUE"""),"")</f>
        <v/>
      </c>
      <c r="AD339" s="382" t="str">
        <f>IFERROR(__xludf.DUMMYFUNCTION("""COMPUTED_VALUE"""),"")</f>
        <v/>
      </c>
      <c r="AE339" s="389" t="str">
        <f>IFERROR(__xludf.DUMMYFUNCTION("""COMPUTED_VALUE"""),"")</f>
        <v/>
      </c>
      <c r="AF339" s="390"/>
      <c r="AG339" s="391"/>
      <c r="AH339" s="359"/>
    </row>
    <row r="340">
      <c r="A340" s="360"/>
      <c r="B340" s="361"/>
      <c r="C340" s="362"/>
      <c r="D340" s="384" t="s">
        <v>2869</v>
      </c>
      <c r="E340" s="364"/>
      <c r="F340" s="365"/>
      <c r="G340" s="366"/>
      <c r="H340" s="367"/>
      <c r="I340" s="365"/>
      <c r="J340" s="368"/>
      <c r="K340" s="364"/>
      <c r="L340" s="365"/>
      <c r="M340" s="366"/>
      <c r="N340" s="367"/>
      <c r="O340" s="365"/>
      <c r="P340" s="368"/>
      <c r="Q340" s="364"/>
      <c r="R340" s="365"/>
      <c r="S340" s="366"/>
      <c r="T340" s="369"/>
      <c r="U340" s="370"/>
      <c r="V340" s="371"/>
      <c r="W340" s="372"/>
      <c r="X340" s="353"/>
      <c r="Y340" s="373"/>
      <c r="Z340" s="382" t="str">
        <f>IFERROR(__xludf.DUMMYFUNCTION("""COMPUTED_VALUE"""),"")</f>
        <v/>
      </c>
      <c r="AA340" s="375" t="str">
        <f>IFERROR(__xludf.DUMMYFUNCTION("""COMPUTED_VALUE"""),"")</f>
        <v/>
      </c>
      <c r="AB340" s="383" t="str">
        <f>IFERROR(__xludf.DUMMYFUNCTION("""COMPUTED_VALUE"""),"")</f>
        <v/>
      </c>
      <c r="AC340" s="388" t="str">
        <f>IFERROR(__xludf.DUMMYFUNCTION("""COMPUTED_VALUE"""),"")</f>
        <v/>
      </c>
      <c r="AD340" s="382" t="str">
        <f>IFERROR(__xludf.DUMMYFUNCTION("""COMPUTED_VALUE"""),"")</f>
        <v/>
      </c>
      <c r="AE340" s="389" t="str">
        <f>IFERROR(__xludf.DUMMYFUNCTION("""COMPUTED_VALUE"""),"")</f>
        <v/>
      </c>
      <c r="AF340" s="390"/>
      <c r="AG340" s="391"/>
      <c r="AH340" s="359"/>
    </row>
    <row r="341">
      <c r="A341" s="360"/>
      <c r="B341" s="361"/>
      <c r="C341" s="362"/>
      <c r="D341" s="384" t="s">
        <v>2869</v>
      </c>
      <c r="E341" s="364"/>
      <c r="F341" s="365"/>
      <c r="G341" s="366"/>
      <c r="H341" s="367"/>
      <c r="I341" s="365"/>
      <c r="J341" s="368"/>
      <c r="K341" s="364"/>
      <c r="L341" s="365"/>
      <c r="M341" s="366"/>
      <c r="N341" s="367"/>
      <c r="O341" s="365"/>
      <c r="P341" s="368"/>
      <c r="Q341" s="364"/>
      <c r="R341" s="365"/>
      <c r="S341" s="366"/>
      <c r="T341" s="369"/>
      <c r="U341" s="370"/>
      <c r="V341" s="371"/>
      <c r="W341" s="372"/>
      <c r="X341" s="353"/>
      <c r="Y341" s="373"/>
      <c r="Z341" s="382" t="str">
        <f>IFERROR(__xludf.DUMMYFUNCTION("""COMPUTED_VALUE"""),"")</f>
        <v/>
      </c>
      <c r="AA341" s="375" t="str">
        <f>IFERROR(__xludf.DUMMYFUNCTION("""COMPUTED_VALUE"""),"")</f>
        <v/>
      </c>
      <c r="AB341" s="383" t="str">
        <f>IFERROR(__xludf.DUMMYFUNCTION("""COMPUTED_VALUE"""),"")</f>
        <v/>
      </c>
      <c r="AC341" s="388" t="str">
        <f>IFERROR(__xludf.DUMMYFUNCTION("""COMPUTED_VALUE"""),"")</f>
        <v/>
      </c>
      <c r="AD341" s="382" t="str">
        <f>IFERROR(__xludf.DUMMYFUNCTION("""COMPUTED_VALUE"""),"")</f>
        <v/>
      </c>
      <c r="AE341" s="389" t="str">
        <f>IFERROR(__xludf.DUMMYFUNCTION("""COMPUTED_VALUE"""),"")</f>
        <v/>
      </c>
      <c r="AF341" s="390"/>
      <c r="AG341" s="391"/>
      <c r="AH341" s="359"/>
    </row>
    <row r="342">
      <c r="A342" s="360"/>
      <c r="B342" s="361"/>
      <c r="C342" s="362"/>
      <c r="D342" s="384" t="s">
        <v>2869</v>
      </c>
      <c r="E342" s="364"/>
      <c r="F342" s="365"/>
      <c r="G342" s="366"/>
      <c r="H342" s="367"/>
      <c r="I342" s="365"/>
      <c r="J342" s="368"/>
      <c r="K342" s="364"/>
      <c r="L342" s="365"/>
      <c r="M342" s="366"/>
      <c r="N342" s="367"/>
      <c r="O342" s="365"/>
      <c r="P342" s="368"/>
      <c r="Q342" s="364"/>
      <c r="R342" s="365"/>
      <c r="S342" s="366"/>
      <c r="T342" s="369"/>
      <c r="U342" s="370"/>
      <c r="V342" s="371"/>
      <c r="W342" s="380"/>
      <c r="X342" s="353"/>
      <c r="Y342" s="373"/>
      <c r="Z342" s="382" t="str">
        <f>IFERROR(__xludf.DUMMYFUNCTION("""COMPUTED_VALUE"""),"")</f>
        <v/>
      </c>
      <c r="AA342" s="375" t="str">
        <f>IFERROR(__xludf.DUMMYFUNCTION("""COMPUTED_VALUE"""),"")</f>
        <v/>
      </c>
      <c r="AB342" s="383" t="str">
        <f>IFERROR(__xludf.DUMMYFUNCTION("""COMPUTED_VALUE"""),"")</f>
        <v/>
      </c>
      <c r="AC342" s="388" t="str">
        <f>IFERROR(__xludf.DUMMYFUNCTION("""COMPUTED_VALUE"""),"")</f>
        <v/>
      </c>
      <c r="AD342" s="382" t="str">
        <f>IFERROR(__xludf.DUMMYFUNCTION("""COMPUTED_VALUE"""),"")</f>
        <v/>
      </c>
      <c r="AE342" s="389" t="str">
        <f>IFERROR(__xludf.DUMMYFUNCTION("""COMPUTED_VALUE"""),"")</f>
        <v/>
      </c>
      <c r="AF342" s="390"/>
      <c r="AG342" s="391"/>
      <c r="AH342" s="359"/>
    </row>
    <row r="343">
      <c r="A343" s="360"/>
      <c r="B343" s="361"/>
      <c r="C343" s="362"/>
      <c r="D343" s="384" t="s">
        <v>2869</v>
      </c>
      <c r="E343" s="364"/>
      <c r="F343" s="365"/>
      <c r="G343" s="366"/>
      <c r="H343" s="367"/>
      <c r="I343" s="365"/>
      <c r="J343" s="368"/>
      <c r="K343" s="364"/>
      <c r="L343" s="365"/>
      <c r="M343" s="366"/>
      <c r="N343" s="367"/>
      <c r="O343" s="365"/>
      <c r="P343" s="368"/>
      <c r="Q343" s="364"/>
      <c r="R343" s="365"/>
      <c r="S343" s="366"/>
      <c r="T343" s="369"/>
      <c r="U343" s="370"/>
      <c r="V343" s="371"/>
      <c r="W343" s="372"/>
      <c r="X343" s="353"/>
      <c r="Y343" s="373"/>
      <c r="Z343" s="382" t="str">
        <f>IFERROR(__xludf.DUMMYFUNCTION("""COMPUTED_VALUE"""),"")</f>
        <v/>
      </c>
      <c r="AA343" s="375" t="str">
        <f>IFERROR(__xludf.DUMMYFUNCTION("""COMPUTED_VALUE"""),"")</f>
        <v/>
      </c>
      <c r="AB343" s="383" t="str">
        <f>IFERROR(__xludf.DUMMYFUNCTION("""COMPUTED_VALUE"""),"")</f>
        <v/>
      </c>
      <c r="AC343" s="388" t="str">
        <f>IFERROR(__xludf.DUMMYFUNCTION("""COMPUTED_VALUE"""),"")</f>
        <v/>
      </c>
      <c r="AD343" s="382" t="str">
        <f>IFERROR(__xludf.DUMMYFUNCTION("""COMPUTED_VALUE"""),"")</f>
        <v/>
      </c>
      <c r="AE343" s="389" t="str">
        <f>IFERROR(__xludf.DUMMYFUNCTION("""COMPUTED_VALUE"""),"")</f>
        <v/>
      </c>
      <c r="AF343" s="390"/>
      <c r="AG343" s="391"/>
      <c r="AH343" s="359"/>
    </row>
    <row r="344">
      <c r="A344" s="360"/>
      <c r="B344" s="361"/>
      <c r="C344" s="362"/>
      <c r="D344" s="384" t="s">
        <v>2869</v>
      </c>
      <c r="E344" s="364"/>
      <c r="F344" s="365"/>
      <c r="G344" s="366"/>
      <c r="H344" s="367"/>
      <c r="I344" s="365"/>
      <c r="J344" s="368"/>
      <c r="K344" s="364"/>
      <c r="L344" s="365"/>
      <c r="M344" s="366"/>
      <c r="N344" s="367"/>
      <c r="O344" s="365"/>
      <c r="P344" s="368"/>
      <c r="Q344" s="364"/>
      <c r="R344" s="365"/>
      <c r="S344" s="366"/>
      <c r="T344" s="369"/>
      <c r="U344" s="394"/>
      <c r="V344" s="395"/>
      <c r="W344" s="380"/>
      <c r="X344" s="353"/>
      <c r="Y344" s="373"/>
      <c r="Z344" s="382" t="str">
        <f>IFERROR(__xludf.DUMMYFUNCTION("""COMPUTED_VALUE"""),"")</f>
        <v/>
      </c>
      <c r="AA344" s="375" t="str">
        <f>IFERROR(__xludf.DUMMYFUNCTION("""COMPUTED_VALUE"""),"")</f>
        <v/>
      </c>
      <c r="AB344" s="383" t="str">
        <f>IFERROR(__xludf.DUMMYFUNCTION("""COMPUTED_VALUE"""),"")</f>
        <v/>
      </c>
      <c r="AC344" s="388" t="str">
        <f>IFERROR(__xludf.DUMMYFUNCTION("""COMPUTED_VALUE"""),"")</f>
        <v/>
      </c>
      <c r="AD344" s="382" t="str">
        <f>IFERROR(__xludf.DUMMYFUNCTION("""COMPUTED_VALUE"""),"")</f>
        <v/>
      </c>
      <c r="AE344" s="389" t="str">
        <f>IFERROR(__xludf.DUMMYFUNCTION("""COMPUTED_VALUE"""),"")</f>
        <v/>
      </c>
      <c r="AF344" s="390"/>
      <c r="AG344" s="391"/>
      <c r="AH344" s="359"/>
    </row>
    <row r="345">
      <c r="A345" s="360"/>
      <c r="B345" s="361"/>
      <c r="C345" s="362"/>
      <c r="D345" s="384" t="s">
        <v>2869</v>
      </c>
      <c r="E345" s="364"/>
      <c r="F345" s="365"/>
      <c r="G345" s="366"/>
      <c r="H345" s="367"/>
      <c r="I345" s="365"/>
      <c r="J345" s="368"/>
      <c r="K345" s="364"/>
      <c r="L345" s="365"/>
      <c r="M345" s="366"/>
      <c r="N345" s="367"/>
      <c r="O345" s="365"/>
      <c r="P345" s="368"/>
      <c r="Q345" s="364"/>
      <c r="R345" s="365"/>
      <c r="S345" s="366"/>
      <c r="T345" s="369"/>
      <c r="U345" s="370"/>
      <c r="V345" s="371"/>
      <c r="W345" s="372"/>
      <c r="X345" s="353"/>
      <c r="Y345" s="373"/>
      <c r="Z345" s="382" t="str">
        <f>IFERROR(__xludf.DUMMYFUNCTION("""COMPUTED_VALUE"""),"")</f>
        <v/>
      </c>
      <c r="AA345" s="375" t="str">
        <f>IFERROR(__xludf.DUMMYFUNCTION("""COMPUTED_VALUE"""),"")</f>
        <v/>
      </c>
      <c r="AB345" s="383" t="str">
        <f>IFERROR(__xludf.DUMMYFUNCTION("""COMPUTED_VALUE"""),"")</f>
        <v/>
      </c>
      <c r="AC345" s="388" t="str">
        <f>IFERROR(__xludf.DUMMYFUNCTION("""COMPUTED_VALUE"""),"")</f>
        <v/>
      </c>
      <c r="AD345" s="382" t="str">
        <f>IFERROR(__xludf.DUMMYFUNCTION("""COMPUTED_VALUE"""),"")</f>
        <v/>
      </c>
      <c r="AE345" s="389" t="str">
        <f>IFERROR(__xludf.DUMMYFUNCTION("""COMPUTED_VALUE"""),"")</f>
        <v/>
      </c>
      <c r="AF345" s="390"/>
      <c r="AG345" s="391"/>
      <c r="AH345" s="359"/>
    </row>
    <row r="346">
      <c r="A346" s="360"/>
      <c r="B346" s="361"/>
      <c r="C346" s="362"/>
      <c r="D346" s="384" t="s">
        <v>2869</v>
      </c>
      <c r="E346" s="364"/>
      <c r="F346" s="365"/>
      <c r="G346" s="366"/>
      <c r="H346" s="367"/>
      <c r="I346" s="365"/>
      <c r="J346" s="368"/>
      <c r="K346" s="364"/>
      <c r="L346" s="365"/>
      <c r="M346" s="366"/>
      <c r="N346" s="367"/>
      <c r="O346" s="365"/>
      <c r="P346" s="368"/>
      <c r="Q346" s="364"/>
      <c r="R346" s="365"/>
      <c r="S346" s="366"/>
      <c r="T346" s="369"/>
      <c r="U346" s="370"/>
      <c r="V346" s="371"/>
      <c r="W346" s="380"/>
      <c r="X346" s="353"/>
      <c r="Y346" s="373"/>
      <c r="Z346" s="382" t="str">
        <f>IFERROR(__xludf.DUMMYFUNCTION("""COMPUTED_VALUE"""),"")</f>
        <v/>
      </c>
      <c r="AA346" s="375" t="str">
        <f>IFERROR(__xludf.DUMMYFUNCTION("""COMPUTED_VALUE"""),"")</f>
        <v/>
      </c>
      <c r="AB346" s="383" t="str">
        <f>IFERROR(__xludf.DUMMYFUNCTION("""COMPUTED_VALUE"""),"")</f>
        <v/>
      </c>
      <c r="AC346" s="388" t="str">
        <f>IFERROR(__xludf.DUMMYFUNCTION("""COMPUTED_VALUE"""),"")</f>
        <v/>
      </c>
      <c r="AD346" s="382" t="str">
        <f>IFERROR(__xludf.DUMMYFUNCTION("""COMPUTED_VALUE"""),"")</f>
        <v/>
      </c>
      <c r="AE346" s="389" t="str">
        <f>IFERROR(__xludf.DUMMYFUNCTION("""COMPUTED_VALUE"""),"")</f>
        <v/>
      </c>
      <c r="AF346" s="390"/>
      <c r="AG346" s="391"/>
      <c r="AH346" s="359"/>
    </row>
    <row r="347">
      <c r="A347" s="360"/>
      <c r="B347" s="361"/>
      <c r="C347" s="362"/>
      <c r="D347" s="384" t="s">
        <v>2869</v>
      </c>
      <c r="E347" s="364"/>
      <c r="F347" s="365"/>
      <c r="G347" s="366"/>
      <c r="H347" s="367"/>
      <c r="I347" s="365"/>
      <c r="J347" s="368"/>
      <c r="K347" s="364"/>
      <c r="L347" s="365"/>
      <c r="M347" s="366"/>
      <c r="N347" s="367"/>
      <c r="O347" s="365"/>
      <c r="P347" s="368"/>
      <c r="Q347" s="364"/>
      <c r="R347" s="365"/>
      <c r="S347" s="366"/>
      <c r="T347" s="369"/>
      <c r="U347" s="370"/>
      <c r="V347" s="371"/>
      <c r="W347" s="380"/>
      <c r="X347" s="353"/>
      <c r="Y347" s="373"/>
      <c r="Z347" s="382" t="str">
        <f>IFERROR(__xludf.DUMMYFUNCTION("""COMPUTED_VALUE"""),"")</f>
        <v/>
      </c>
      <c r="AA347" s="375" t="str">
        <f>IFERROR(__xludf.DUMMYFUNCTION("""COMPUTED_VALUE"""),"")</f>
        <v/>
      </c>
      <c r="AB347" s="383" t="str">
        <f>IFERROR(__xludf.DUMMYFUNCTION("""COMPUTED_VALUE"""),"")</f>
        <v/>
      </c>
      <c r="AC347" s="388" t="str">
        <f>IFERROR(__xludf.DUMMYFUNCTION("""COMPUTED_VALUE"""),"")</f>
        <v/>
      </c>
      <c r="AD347" s="382" t="str">
        <f>IFERROR(__xludf.DUMMYFUNCTION("""COMPUTED_VALUE"""),"")</f>
        <v/>
      </c>
      <c r="AE347" s="389" t="str">
        <f>IFERROR(__xludf.DUMMYFUNCTION("""COMPUTED_VALUE"""),"")</f>
        <v/>
      </c>
      <c r="AF347" s="390"/>
      <c r="AG347" s="391"/>
      <c r="AH347" s="359"/>
    </row>
    <row r="348">
      <c r="A348" s="360"/>
      <c r="B348" s="361"/>
      <c r="C348" s="362"/>
      <c r="D348" s="384" t="s">
        <v>2869</v>
      </c>
      <c r="E348" s="364"/>
      <c r="F348" s="365"/>
      <c r="G348" s="366"/>
      <c r="H348" s="367"/>
      <c r="I348" s="365"/>
      <c r="J348" s="368"/>
      <c r="K348" s="364"/>
      <c r="L348" s="365"/>
      <c r="M348" s="366"/>
      <c r="N348" s="367"/>
      <c r="O348" s="365"/>
      <c r="P348" s="368"/>
      <c r="Q348" s="364"/>
      <c r="R348" s="365"/>
      <c r="S348" s="366"/>
      <c r="T348" s="369"/>
      <c r="U348" s="370"/>
      <c r="V348" s="371"/>
      <c r="W348" s="380"/>
      <c r="X348" s="353"/>
      <c r="Y348" s="373"/>
      <c r="Z348" s="382" t="str">
        <f>IFERROR(__xludf.DUMMYFUNCTION("""COMPUTED_VALUE"""),"")</f>
        <v/>
      </c>
      <c r="AA348" s="375" t="str">
        <f>IFERROR(__xludf.DUMMYFUNCTION("""COMPUTED_VALUE"""),"")</f>
        <v/>
      </c>
      <c r="AB348" s="383" t="str">
        <f>IFERROR(__xludf.DUMMYFUNCTION("""COMPUTED_VALUE"""),"")</f>
        <v/>
      </c>
      <c r="AC348" s="388" t="str">
        <f>IFERROR(__xludf.DUMMYFUNCTION("""COMPUTED_VALUE"""),"")</f>
        <v/>
      </c>
      <c r="AD348" s="382" t="str">
        <f>IFERROR(__xludf.DUMMYFUNCTION("""COMPUTED_VALUE"""),"")</f>
        <v/>
      </c>
      <c r="AE348" s="389" t="str">
        <f>IFERROR(__xludf.DUMMYFUNCTION("""COMPUTED_VALUE"""),"")</f>
        <v/>
      </c>
      <c r="AF348" s="390"/>
      <c r="AG348" s="391"/>
      <c r="AH348" s="359"/>
    </row>
    <row r="349">
      <c r="A349" s="360"/>
      <c r="B349" s="361"/>
      <c r="C349" s="362"/>
      <c r="D349" s="384" t="s">
        <v>2869</v>
      </c>
      <c r="E349" s="364"/>
      <c r="F349" s="365"/>
      <c r="G349" s="366"/>
      <c r="H349" s="367"/>
      <c r="I349" s="365"/>
      <c r="J349" s="368"/>
      <c r="K349" s="364"/>
      <c r="L349" s="365"/>
      <c r="M349" s="366"/>
      <c r="N349" s="367"/>
      <c r="O349" s="365"/>
      <c r="P349" s="368"/>
      <c r="Q349" s="364"/>
      <c r="R349" s="365"/>
      <c r="S349" s="366"/>
      <c r="T349" s="369"/>
      <c r="U349" s="370"/>
      <c r="V349" s="371"/>
      <c r="W349" s="372"/>
      <c r="X349" s="353"/>
      <c r="Y349" s="373"/>
      <c r="Z349" s="382" t="str">
        <f>IFERROR(__xludf.DUMMYFUNCTION("""COMPUTED_VALUE"""),"")</f>
        <v/>
      </c>
      <c r="AA349" s="375" t="str">
        <f>IFERROR(__xludf.DUMMYFUNCTION("""COMPUTED_VALUE"""),"")</f>
        <v/>
      </c>
      <c r="AB349" s="383" t="str">
        <f>IFERROR(__xludf.DUMMYFUNCTION("""COMPUTED_VALUE"""),"")</f>
        <v/>
      </c>
      <c r="AC349" s="388" t="str">
        <f>IFERROR(__xludf.DUMMYFUNCTION("""COMPUTED_VALUE"""),"")</f>
        <v/>
      </c>
      <c r="AD349" s="382" t="str">
        <f>IFERROR(__xludf.DUMMYFUNCTION("""COMPUTED_VALUE"""),"")</f>
        <v/>
      </c>
      <c r="AE349" s="389" t="str">
        <f>IFERROR(__xludf.DUMMYFUNCTION("""COMPUTED_VALUE"""),"")</f>
        <v/>
      </c>
      <c r="AF349" s="390"/>
      <c r="AG349" s="391"/>
      <c r="AH349" s="359"/>
    </row>
    <row r="350">
      <c r="A350" s="360"/>
      <c r="B350" s="361"/>
      <c r="C350" s="362"/>
      <c r="D350" s="384" t="s">
        <v>2869</v>
      </c>
      <c r="E350" s="364"/>
      <c r="F350" s="365"/>
      <c r="G350" s="366"/>
      <c r="H350" s="367"/>
      <c r="I350" s="365"/>
      <c r="J350" s="368"/>
      <c r="K350" s="364"/>
      <c r="L350" s="365"/>
      <c r="M350" s="366"/>
      <c r="N350" s="367"/>
      <c r="O350" s="365"/>
      <c r="P350" s="368"/>
      <c r="Q350" s="364"/>
      <c r="R350" s="365"/>
      <c r="S350" s="366"/>
      <c r="T350" s="369"/>
      <c r="U350" s="370"/>
      <c r="V350" s="371"/>
      <c r="W350" s="380"/>
      <c r="X350" s="353"/>
      <c r="Y350" s="373"/>
      <c r="Z350" s="382" t="str">
        <f>IFERROR(__xludf.DUMMYFUNCTION("""COMPUTED_VALUE"""),"")</f>
        <v/>
      </c>
      <c r="AA350" s="375" t="str">
        <f>IFERROR(__xludf.DUMMYFUNCTION("""COMPUTED_VALUE"""),"")</f>
        <v/>
      </c>
      <c r="AB350" s="383" t="str">
        <f>IFERROR(__xludf.DUMMYFUNCTION("""COMPUTED_VALUE"""),"")</f>
        <v/>
      </c>
      <c r="AC350" s="388" t="str">
        <f>IFERROR(__xludf.DUMMYFUNCTION("""COMPUTED_VALUE"""),"")</f>
        <v/>
      </c>
      <c r="AD350" s="382" t="str">
        <f>IFERROR(__xludf.DUMMYFUNCTION("""COMPUTED_VALUE"""),"")</f>
        <v/>
      </c>
      <c r="AE350" s="389" t="str">
        <f>IFERROR(__xludf.DUMMYFUNCTION("""COMPUTED_VALUE"""),"")</f>
        <v/>
      </c>
      <c r="AF350" s="390"/>
      <c r="AG350" s="391"/>
      <c r="AH350" s="359"/>
    </row>
    <row r="351">
      <c r="A351" s="360"/>
      <c r="B351" s="361"/>
      <c r="C351" s="362"/>
      <c r="D351" s="384" t="s">
        <v>2869</v>
      </c>
      <c r="E351" s="364"/>
      <c r="F351" s="365"/>
      <c r="G351" s="366"/>
      <c r="H351" s="367"/>
      <c r="I351" s="365"/>
      <c r="J351" s="368"/>
      <c r="K351" s="364"/>
      <c r="L351" s="365"/>
      <c r="M351" s="366"/>
      <c r="N351" s="367"/>
      <c r="O351" s="365"/>
      <c r="P351" s="368"/>
      <c r="Q351" s="364"/>
      <c r="R351" s="365"/>
      <c r="S351" s="366"/>
      <c r="T351" s="369"/>
      <c r="U351" s="370"/>
      <c r="V351" s="371"/>
      <c r="W351" s="380"/>
      <c r="X351" s="353"/>
      <c r="Y351" s="373"/>
      <c r="Z351" s="382" t="str">
        <f>IFERROR(__xludf.DUMMYFUNCTION("""COMPUTED_VALUE"""),"")</f>
        <v/>
      </c>
      <c r="AA351" s="375" t="str">
        <f>IFERROR(__xludf.DUMMYFUNCTION("""COMPUTED_VALUE"""),"")</f>
        <v/>
      </c>
      <c r="AB351" s="383" t="str">
        <f>IFERROR(__xludf.DUMMYFUNCTION("""COMPUTED_VALUE"""),"")</f>
        <v/>
      </c>
      <c r="AC351" s="388" t="str">
        <f>IFERROR(__xludf.DUMMYFUNCTION("""COMPUTED_VALUE"""),"")</f>
        <v/>
      </c>
      <c r="AD351" s="382" t="str">
        <f>IFERROR(__xludf.DUMMYFUNCTION("""COMPUTED_VALUE"""),"")</f>
        <v/>
      </c>
      <c r="AE351" s="389" t="str">
        <f>IFERROR(__xludf.DUMMYFUNCTION("""COMPUTED_VALUE"""),"")</f>
        <v/>
      </c>
      <c r="AF351" s="390"/>
      <c r="AG351" s="391"/>
      <c r="AH351" s="359"/>
    </row>
    <row r="352">
      <c r="A352" s="360"/>
      <c r="B352" s="361"/>
      <c r="C352" s="362"/>
      <c r="D352" s="384" t="s">
        <v>2869</v>
      </c>
      <c r="E352" s="364"/>
      <c r="F352" s="365"/>
      <c r="G352" s="366"/>
      <c r="H352" s="367"/>
      <c r="I352" s="365"/>
      <c r="J352" s="368"/>
      <c r="K352" s="364"/>
      <c r="L352" s="365"/>
      <c r="M352" s="366"/>
      <c r="N352" s="367"/>
      <c r="O352" s="365"/>
      <c r="P352" s="368"/>
      <c r="Q352" s="364"/>
      <c r="R352" s="365"/>
      <c r="S352" s="366"/>
      <c r="T352" s="369"/>
      <c r="U352" s="370"/>
      <c r="V352" s="371"/>
      <c r="W352" s="372"/>
      <c r="X352" s="353"/>
      <c r="Y352" s="373"/>
      <c r="Z352" s="382" t="str">
        <f>IFERROR(__xludf.DUMMYFUNCTION("""COMPUTED_VALUE"""),"")</f>
        <v/>
      </c>
      <c r="AA352" s="375" t="str">
        <f>IFERROR(__xludf.DUMMYFUNCTION("""COMPUTED_VALUE"""),"")</f>
        <v/>
      </c>
      <c r="AB352" s="383" t="str">
        <f>IFERROR(__xludf.DUMMYFUNCTION("""COMPUTED_VALUE"""),"")</f>
        <v/>
      </c>
      <c r="AC352" s="388" t="str">
        <f>IFERROR(__xludf.DUMMYFUNCTION("""COMPUTED_VALUE"""),"")</f>
        <v/>
      </c>
      <c r="AD352" s="382" t="str">
        <f>IFERROR(__xludf.DUMMYFUNCTION("""COMPUTED_VALUE"""),"")</f>
        <v/>
      </c>
      <c r="AE352" s="389" t="str">
        <f>IFERROR(__xludf.DUMMYFUNCTION("""COMPUTED_VALUE"""),"")</f>
        <v/>
      </c>
      <c r="AF352" s="390"/>
      <c r="AG352" s="391"/>
      <c r="AH352" s="359"/>
    </row>
    <row r="353">
      <c r="A353" s="360"/>
      <c r="B353" s="361"/>
      <c r="C353" s="362"/>
      <c r="D353" s="384" t="s">
        <v>2869</v>
      </c>
      <c r="E353" s="364"/>
      <c r="F353" s="365"/>
      <c r="G353" s="366"/>
      <c r="H353" s="367"/>
      <c r="I353" s="365"/>
      <c r="J353" s="368"/>
      <c r="K353" s="364"/>
      <c r="L353" s="365"/>
      <c r="M353" s="366"/>
      <c r="N353" s="367"/>
      <c r="O353" s="365"/>
      <c r="P353" s="368"/>
      <c r="Q353" s="364"/>
      <c r="R353" s="365"/>
      <c r="S353" s="366"/>
      <c r="T353" s="369"/>
      <c r="U353" s="394"/>
      <c r="V353" s="395"/>
      <c r="W353" s="380"/>
      <c r="X353" s="353"/>
      <c r="Y353" s="373"/>
      <c r="Z353" s="382" t="str">
        <f>IFERROR(__xludf.DUMMYFUNCTION("""COMPUTED_VALUE"""),"")</f>
        <v/>
      </c>
      <c r="AA353" s="375" t="str">
        <f>IFERROR(__xludf.DUMMYFUNCTION("""COMPUTED_VALUE"""),"")</f>
        <v/>
      </c>
      <c r="AB353" s="383" t="str">
        <f>IFERROR(__xludf.DUMMYFUNCTION("""COMPUTED_VALUE"""),"")</f>
        <v/>
      </c>
      <c r="AC353" s="388" t="str">
        <f>IFERROR(__xludf.DUMMYFUNCTION("""COMPUTED_VALUE"""),"")</f>
        <v/>
      </c>
      <c r="AD353" s="382" t="str">
        <f>IFERROR(__xludf.DUMMYFUNCTION("""COMPUTED_VALUE"""),"")</f>
        <v/>
      </c>
      <c r="AE353" s="389" t="str">
        <f>IFERROR(__xludf.DUMMYFUNCTION("""COMPUTED_VALUE"""),"")</f>
        <v/>
      </c>
      <c r="AF353" s="390"/>
      <c r="AG353" s="391"/>
      <c r="AH353" s="359"/>
    </row>
    <row r="354">
      <c r="A354" s="360"/>
      <c r="B354" s="361"/>
      <c r="C354" s="362"/>
      <c r="D354" s="384" t="s">
        <v>2869</v>
      </c>
      <c r="E354" s="364"/>
      <c r="F354" s="365"/>
      <c r="G354" s="366"/>
      <c r="H354" s="367"/>
      <c r="I354" s="365"/>
      <c r="J354" s="368"/>
      <c r="K354" s="364"/>
      <c r="L354" s="365"/>
      <c r="M354" s="366"/>
      <c r="N354" s="367"/>
      <c r="O354" s="365"/>
      <c r="P354" s="368"/>
      <c r="Q354" s="364"/>
      <c r="R354" s="365"/>
      <c r="S354" s="366"/>
      <c r="T354" s="369"/>
      <c r="U354" s="370"/>
      <c r="V354" s="371"/>
      <c r="W354" s="372"/>
      <c r="X354" s="353"/>
      <c r="Y354" s="373"/>
      <c r="Z354" s="382" t="str">
        <f>IFERROR(__xludf.DUMMYFUNCTION("""COMPUTED_VALUE"""),"")</f>
        <v/>
      </c>
      <c r="AA354" s="375" t="str">
        <f>IFERROR(__xludf.DUMMYFUNCTION("""COMPUTED_VALUE"""),"")</f>
        <v/>
      </c>
      <c r="AB354" s="383" t="str">
        <f>IFERROR(__xludf.DUMMYFUNCTION("""COMPUTED_VALUE"""),"")</f>
        <v/>
      </c>
      <c r="AC354" s="388" t="str">
        <f>IFERROR(__xludf.DUMMYFUNCTION("""COMPUTED_VALUE"""),"")</f>
        <v/>
      </c>
      <c r="AD354" s="382" t="str">
        <f>IFERROR(__xludf.DUMMYFUNCTION("""COMPUTED_VALUE"""),"")</f>
        <v/>
      </c>
      <c r="AE354" s="389" t="str">
        <f>IFERROR(__xludf.DUMMYFUNCTION("""COMPUTED_VALUE"""),"")</f>
        <v/>
      </c>
      <c r="AF354" s="390"/>
      <c r="AG354" s="391"/>
      <c r="AH354" s="359"/>
    </row>
    <row r="355">
      <c r="A355" s="360"/>
      <c r="B355" s="361"/>
      <c r="C355" s="362"/>
      <c r="D355" s="384" t="s">
        <v>2869</v>
      </c>
      <c r="E355" s="364"/>
      <c r="F355" s="365"/>
      <c r="G355" s="366"/>
      <c r="H355" s="367"/>
      <c r="I355" s="365"/>
      <c r="J355" s="368"/>
      <c r="K355" s="364"/>
      <c r="L355" s="365"/>
      <c r="M355" s="366"/>
      <c r="N355" s="367"/>
      <c r="O355" s="365"/>
      <c r="P355" s="368"/>
      <c r="Q355" s="364"/>
      <c r="R355" s="365"/>
      <c r="S355" s="366"/>
      <c r="T355" s="369"/>
      <c r="U355" s="370"/>
      <c r="V355" s="371"/>
      <c r="W355" s="372"/>
      <c r="X355" s="353"/>
      <c r="Y355" s="373"/>
      <c r="Z355" s="382" t="str">
        <f>IFERROR(__xludf.DUMMYFUNCTION("""COMPUTED_VALUE"""),"")</f>
        <v/>
      </c>
      <c r="AA355" s="375" t="str">
        <f>IFERROR(__xludf.DUMMYFUNCTION("""COMPUTED_VALUE"""),"")</f>
        <v/>
      </c>
      <c r="AB355" s="383" t="str">
        <f>IFERROR(__xludf.DUMMYFUNCTION("""COMPUTED_VALUE"""),"")</f>
        <v/>
      </c>
      <c r="AC355" s="388" t="str">
        <f>IFERROR(__xludf.DUMMYFUNCTION("""COMPUTED_VALUE"""),"")</f>
        <v/>
      </c>
      <c r="AD355" s="382" t="str">
        <f>IFERROR(__xludf.DUMMYFUNCTION("""COMPUTED_VALUE"""),"")</f>
        <v/>
      </c>
      <c r="AE355" s="389" t="str">
        <f>IFERROR(__xludf.DUMMYFUNCTION("""COMPUTED_VALUE"""),"")</f>
        <v/>
      </c>
      <c r="AF355" s="390"/>
      <c r="AG355" s="391"/>
      <c r="AH355" s="359"/>
    </row>
    <row r="356">
      <c r="A356" s="360"/>
      <c r="B356" s="361"/>
      <c r="C356" s="362"/>
      <c r="D356" s="384" t="s">
        <v>2869</v>
      </c>
      <c r="E356" s="364"/>
      <c r="F356" s="365"/>
      <c r="G356" s="366"/>
      <c r="H356" s="367"/>
      <c r="I356" s="365"/>
      <c r="J356" s="368"/>
      <c r="K356" s="364"/>
      <c r="L356" s="365"/>
      <c r="M356" s="366"/>
      <c r="N356" s="367"/>
      <c r="O356" s="365"/>
      <c r="P356" s="368"/>
      <c r="Q356" s="364"/>
      <c r="R356" s="365"/>
      <c r="S356" s="366"/>
      <c r="T356" s="369"/>
      <c r="U356" s="370"/>
      <c r="V356" s="371"/>
      <c r="W356" s="380"/>
      <c r="X356" s="353"/>
      <c r="Y356" s="373"/>
      <c r="Z356" s="382" t="str">
        <f>IFERROR(__xludf.DUMMYFUNCTION("""COMPUTED_VALUE"""),"")</f>
        <v/>
      </c>
      <c r="AA356" s="375" t="str">
        <f>IFERROR(__xludf.DUMMYFUNCTION("""COMPUTED_VALUE"""),"")</f>
        <v/>
      </c>
      <c r="AB356" s="383" t="str">
        <f>IFERROR(__xludf.DUMMYFUNCTION("""COMPUTED_VALUE"""),"")</f>
        <v/>
      </c>
      <c r="AC356" s="388" t="str">
        <f>IFERROR(__xludf.DUMMYFUNCTION("""COMPUTED_VALUE"""),"")</f>
        <v/>
      </c>
      <c r="AD356" s="382" t="str">
        <f>IFERROR(__xludf.DUMMYFUNCTION("""COMPUTED_VALUE"""),"")</f>
        <v/>
      </c>
      <c r="AE356" s="389" t="str">
        <f>IFERROR(__xludf.DUMMYFUNCTION("""COMPUTED_VALUE"""),"")</f>
        <v/>
      </c>
      <c r="AF356" s="390"/>
      <c r="AG356" s="391"/>
      <c r="AH356" s="359"/>
    </row>
    <row r="357">
      <c r="A357" s="360"/>
      <c r="B357" s="361"/>
      <c r="C357" s="362"/>
      <c r="D357" s="384" t="s">
        <v>2869</v>
      </c>
      <c r="E357" s="364"/>
      <c r="F357" s="365"/>
      <c r="G357" s="366"/>
      <c r="H357" s="367"/>
      <c r="I357" s="365"/>
      <c r="J357" s="368"/>
      <c r="K357" s="364"/>
      <c r="L357" s="365"/>
      <c r="M357" s="366"/>
      <c r="N357" s="367"/>
      <c r="O357" s="365"/>
      <c r="P357" s="368"/>
      <c r="Q357" s="364"/>
      <c r="R357" s="365"/>
      <c r="S357" s="366"/>
      <c r="T357" s="396"/>
      <c r="U357" s="370"/>
      <c r="V357" s="371"/>
      <c r="W357" s="380"/>
      <c r="X357" s="353"/>
      <c r="Y357" s="373"/>
      <c r="Z357" s="382" t="str">
        <f>IFERROR(__xludf.DUMMYFUNCTION("""COMPUTED_VALUE"""),"")</f>
        <v/>
      </c>
      <c r="AA357" s="375" t="str">
        <f>IFERROR(__xludf.DUMMYFUNCTION("""COMPUTED_VALUE"""),"")</f>
        <v/>
      </c>
      <c r="AB357" s="383" t="str">
        <f>IFERROR(__xludf.DUMMYFUNCTION("""COMPUTED_VALUE"""),"")</f>
        <v/>
      </c>
      <c r="AC357" s="388" t="str">
        <f>IFERROR(__xludf.DUMMYFUNCTION("""COMPUTED_VALUE"""),"")</f>
        <v/>
      </c>
      <c r="AD357" s="382" t="str">
        <f>IFERROR(__xludf.DUMMYFUNCTION("""COMPUTED_VALUE"""),"")</f>
        <v/>
      </c>
      <c r="AE357" s="389" t="str">
        <f>IFERROR(__xludf.DUMMYFUNCTION("""COMPUTED_VALUE"""),"")</f>
        <v/>
      </c>
      <c r="AF357" s="390"/>
      <c r="AG357" s="391"/>
      <c r="AH357" s="359"/>
    </row>
    <row r="358">
      <c r="A358" s="360"/>
      <c r="B358" s="361"/>
      <c r="C358" s="362"/>
      <c r="D358" s="384" t="s">
        <v>2869</v>
      </c>
      <c r="E358" s="364"/>
      <c r="F358" s="365"/>
      <c r="G358" s="366"/>
      <c r="H358" s="367"/>
      <c r="I358" s="365"/>
      <c r="J358" s="368"/>
      <c r="K358" s="364"/>
      <c r="L358" s="365"/>
      <c r="M358" s="366"/>
      <c r="N358" s="367"/>
      <c r="O358" s="365"/>
      <c r="P358" s="368"/>
      <c r="Q358" s="364"/>
      <c r="R358" s="365"/>
      <c r="S358" s="366"/>
      <c r="T358" s="369"/>
      <c r="U358" s="370"/>
      <c r="V358" s="371"/>
      <c r="W358" s="380"/>
      <c r="X358" s="353"/>
      <c r="Y358" s="373"/>
      <c r="Z358" s="382" t="str">
        <f>IFERROR(__xludf.DUMMYFUNCTION("""COMPUTED_VALUE"""),"")</f>
        <v/>
      </c>
      <c r="AA358" s="375" t="str">
        <f>IFERROR(__xludf.DUMMYFUNCTION("""COMPUTED_VALUE"""),"")</f>
        <v/>
      </c>
      <c r="AB358" s="383" t="str">
        <f>IFERROR(__xludf.DUMMYFUNCTION("""COMPUTED_VALUE"""),"")</f>
        <v/>
      </c>
      <c r="AC358" s="388" t="str">
        <f>IFERROR(__xludf.DUMMYFUNCTION("""COMPUTED_VALUE"""),"")</f>
        <v/>
      </c>
      <c r="AD358" s="382" t="str">
        <f>IFERROR(__xludf.DUMMYFUNCTION("""COMPUTED_VALUE"""),"")</f>
        <v/>
      </c>
      <c r="AE358" s="389" t="str">
        <f>IFERROR(__xludf.DUMMYFUNCTION("""COMPUTED_VALUE"""),"")</f>
        <v/>
      </c>
      <c r="AF358" s="390"/>
      <c r="AG358" s="391"/>
      <c r="AH358" s="359"/>
    </row>
    <row r="359">
      <c r="A359" s="360"/>
      <c r="B359" s="361"/>
      <c r="C359" s="362"/>
      <c r="D359" s="384" t="s">
        <v>2869</v>
      </c>
      <c r="E359" s="364"/>
      <c r="F359" s="365"/>
      <c r="G359" s="366"/>
      <c r="H359" s="367"/>
      <c r="I359" s="365"/>
      <c r="J359" s="368"/>
      <c r="K359" s="364"/>
      <c r="L359" s="365"/>
      <c r="M359" s="366"/>
      <c r="N359" s="367"/>
      <c r="O359" s="365"/>
      <c r="P359" s="368"/>
      <c r="Q359" s="364"/>
      <c r="R359" s="365"/>
      <c r="S359" s="366"/>
      <c r="T359" s="369"/>
      <c r="U359" s="370"/>
      <c r="V359" s="371"/>
      <c r="W359" s="372"/>
      <c r="X359" s="353"/>
      <c r="Y359" s="373"/>
      <c r="Z359" s="382" t="str">
        <f>IFERROR(__xludf.DUMMYFUNCTION("""COMPUTED_VALUE"""),"")</f>
        <v/>
      </c>
      <c r="AA359" s="375" t="str">
        <f>IFERROR(__xludf.DUMMYFUNCTION("""COMPUTED_VALUE"""),"")</f>
        <v/>
      </c>
      <c r="AB359" s="383" t="str">
        <f>IFERROR(__xludf.DUMMYFUNCTION("""COMPUTED_VALUE"""),"")</f>
        <v/>
      </c>
      <c r="AC359" s="388" t="str">
        <f>IFERROR(__xludf.DUMMYFUNCTION("""COMPUTED_VALUE"""),"")</f>
        <v/>
      </c>
      <c r="AD359" s="382" t="str">
        <f>IFERROR(__xludf.DUMMYFUNCTION("""COMPUTED_VALUE"""),"")</f>
        <v/>
      </c>
      <c r="AE359" s="389" t="str">
        <f>IFERROR(__xludf.DUMMYFUNCTION("""COMPUTED_VALUE"""),"")</f>
        <v/>
      </c>
      <c r="AF359" s="390"/>
      <c r="AG359" s="391"/>
      <c r="AH359" s="359"/>
    </row>
    <row r="360">
      <c r="A360" s="360"/>
      <c r="B360" s="361"/>
      <c r="C360" s="362"/>
      <c r="D360" s="384" t="s">
        <v>2869</v>
      </c>
      <c r="E360" s="364"/>
      <c r="F360" s="365"/>
      <c r="G360" s="366"/>
      <c r="H360" s="367"/>
      <c r="I360" s="365"/>
      <c r="J360" s="368"/>
      <c r="K360" s="364"/>
      <c r="L360" s="365"/>
      <c r="M360" s="366"/>
      <c r="N360" s="367"/>
      <c r="O360" s="365"/>
      <c r="P360" s="368"/>
      <c r="Q360" s="364"/>
      <c r="R360" s="365"/>
      <c r="S360" s="366"/>
      <c r="T360" s="369"/>
      <c r="U360" s="370"/>
      <c r="V360" s="371"/>
      <c r="W360" s="380"/>
      <c r="X360" s="353"/>
      <c r="Y360" s="373"/>
      <c r="Z360" s="382" t="str">
        <f>IFERROR(__xludf.DUMMYFUNCTION("""COMPUTED_VALUE"""),"")</f>
        <v/>
      </c>
      <c r="AA360" s="375" t="str">
        <f>IFERROR(__xludf.DUMMYFUNCTION("""COMPUTED_VALUE"""),"")</f>
        <v/>
      </c>
      <c r="AB360" s="383" t="str">
        <f>IFERROR(__xludf.DUMMYFUNCTION("""COMPUTED_VALUE"""),"")</f>
        <v/>
      </c>
      <c r="AC360" s="388" t="str">
        <f>IFERROR(__xludf.DUMMYFUNCTION("""COMPUTED_VALUE"""),"")</f>
        <v/>
      </c>
      <c r="AD360" s="382" t="str">
        <f>IFERROR(__xludf.DUMMYFUNCTION("""COMPUTED_VALUE"""),"")</f>
        <v/>
      </c>
      <c r="AE360" s="389" t="str">
        <f>IFERROR(__xludf.DUMMYFUNCTION("""COMPUTED_VALUE"""),"")</f>
        <v/>
      </c>
      <c r="AF360" s="390"/>
      <c r="AG360" s="391"/>
      <c r="AH360" s="359"/>
    </row>
    <row r="361">
      <c r="A361" s="360"/>
      <c r="B361" s="361"/>
      <c r="C361" s="362"/>
      <c r="D361" s="384" t="s">
        <v>2869</v>
      </c>
      <c r="E361" s="364"/>
      <c r="F361" s="365"/>
      <c r="G361" s="366"/>
      <c r="H361" s="367"/>
      <c r="I361" s="365"/>
      <c r="J361" s="368"/>
      <c r="K361" s="364"/>
      <c r="L361" s="365"/>
      <c r="M361" s="366"/>
      <c r="N361" s="367"/>
      <c r="O361" s="365"/>
      <c r="P361" s="368"/>
      <c r="Q361" s="364"/>
      <c r="R361" s="365"/>
      <c r="S361" s="366"/>
      <c r="T361" s="369"/>
      <c r="U361" s="370"/>
      <c r="V361" s="371"/>
      <c r="W361" s="372"/>
      <c r="X361" s="353"/>
      <c r="Y361" s="373"/>
      <c r="Z361" s="382" t="str">
        <f>IFERROR(__xludf.DUMMYFUNCTION("""COMPUTED_VALUE"""),"")</f>
        <v/>
      </c>
      <c r="AA361" s="375" t="str">
        <f>IFERROR(__xludf.DUMMYFUNCTION("""COMPUTED_VALUE"""),"")</f>
        <v/>
      </c>
      <c r="AB361" s="383" t="str">
        <f>IFERROR(__xludf.DUMMYFUNCTION("""COMPUTED_VALUE"""),"")</f>
        <v/>
      </c>
      <c r="AC361" s="388" t="str">
        <f>IFERROR(__xludf.DUMMYFUNCTION("""COMPUTED_VALUE"""),"")</f>
        <v/>
      </c>
      <c r="AD361" s="382" t="str">
        <f>IFERROR(__xludf.DUMMYFUNCTION("""COMPUTED_VALUE"""),"")</f>
        <v/>
      </c>
      <c r="AE361" s="389" t="str">
        <f>IFERROR(__xludf.DUMMYFUNCTION("""COMPUTED_VALUE"""),"")</f>
        <v/>
      </c>
      <c r="AF361" s="390"/>
      <c r="AG361" s="391"/>
      <c r="AH361" s="359"/>
    </row>
    <row r="362">
      <c r="A362" s="360"/>
      <c r="B362" s="361"/>
      <c r="C362" s="362"/>
      <c r="D362" s="384" t="s">
        <v>2869</v>
      </c>
      <c r="E362" s="364"/>
      <c r="F362" s="365"/>
      <c r="G362" s="366"/>
      <c r="H362" s="367"/>
      <c r="I362" s="365"/>
      <c r="J362" s="368"/>
      <c r="K362" s="364"/>
      <c r="L362" s="365"/>
      <c r="M362" s="366"/>
      <c r="N362" s="367"/>
      <c r="O362" s="365"/>
      <c r="P362" s="368"/>
      <c r="Q362" s="364"/>
      <c r="R362" s="365"/>
      <c r="S362" s="366"/>
      <c r="T362" s="369"/>
      <c r="U362" s="370"/>
      <c r="V362" s="371"/>
      <c r="W362" s="380"/>
      <c r="X362" s="353"/>
      <c r="Y362" s="373"/>
      <c r="Z362" s="382" t="str">
        <f>IFERROR(__xludf.DUMMYFUNCTION("""COMPUTED_VALUE"""),"")</f>
        <v/>
      </c>
      <c r="AA362" s="375" t="str">
        <f>IFERROR(__xludf.DUMMYFUNCTION("""COMPUTED_VALUE"""),"")</f>
        <v/>
      </c>
      <c r="AB362" s="383" t="str">
        <f>IFERROR(__xludf.DUMMYFUNCTION("""COMPUTED_VALUE"""),"")</f>
        <v/>
      </c>
      <c r="AC362" s="388" t="str">
        <f>IFERROR(__xludf.DUMMYFUNCTION("""COMPUTED_VALUE"""),"")</f>
        <v/>
      </c>
      <c r="AD362" s="382" t="str">
        <f>IFERROR(__xludf.DUMMYFUNCTION("""COMPUTED_VALUE"""),"")</f>
        <v/>
      </c>
      <c r="AE362" s="389" t="str">
        <f>IFERROR(__xludf.DUMMYFUNCTION("""COMPUTED_VALUE"""),"")</f>
        <v/>
      </c>
      <c r="AF362" s="390"/>
      <c r="AG362" s="391"/>
      <c r="AH362" s="359"/>
    </row>
    <row r="363">
      <c r="A363" s="360"/>
      <c r="B363" s="361"/>
      <c r="C363" s="362"/>
      <c r="D363" s="384" t="s">
        <v>2869</v>
      </c>
      <c r="E363" s="364"/>
      <c r="F363" s="365"/>
      <c r="G363" s="366"/>
      <c r="H363" s="367"/>
      <c r="I363" s="365"/>
      <c r="J363" s="368"/>
      <c r="K363" s="364"/>
      <c r="L363" s="365"/>
      <c r="M363" s="366"/>
      <c r="N363" s="367"/>
      <c r="O363" s="365"/>
      <c r="P363" s="368"/>
      <c r="Q363" s="364"/>
      <c r="R363" s="365"/>
      <c r="S363" s="366"/>
      <c r="T363" s="369"/>
      <c r="U363" s="370"/>
      <c r="V363" s="371"/>
      <c r="W363" s="380"/>
      <c r="X363" s="353"/>
      <c r="Y363" s="373"/>
      <c r="Z363" s="382" t="str">
        <f>IFERROR(__xludf.DUMMYFUNCTION("""COMPUTED_VALUE"""),"")</f>
        <v/>
      </c>
      <c r="AA363" s="375" t="str">
        <f>IFERROR(__xludf.DUMMYFUNCTION("""COMPUTED_VALUE"""),"")</f>
        <v/>
      </c>
      <c r="AB363" s="383" t="str">
        <f>IFERROR(__xludf.DUMMYFUNCTION("""COMPUTED_VALUE"""),"")</f>
        <v/>
      </c>
      <c r="AC363" s="388" t="str">
        <f>IFERROR(__xludf.DUMMYFUNCTION("""COMPUTED_VALUE"""),"")</f>
        <v/>
      </c>
      <c r="AD363" s="382" t="str">
        <f>IFERROR(__xludf.DUMMYFUNCTION("""COMPUTED_VALUE"""),"")</f>
        <v/>
      </c>
      <c r="AE363" s="389" t="str">
        <f>IFERROR(__xludf.DUMMYFUNCTION("""COMPUTED_VALUE"""),"")</f>
        <v/>
      </c>
      <c r="AF363" s="390"/>
      <c r="AG363" s="391"/>
      <c r="AH363" s="359"/>
    </row>
    <row r="364">
      <c r="A364" s="360"/>
      <c r="B364" s="361"/>
      <c r="C364" s="362"/>
      <c r="D364" s="384" t="s">
        <v>2869</v>
      </c>
      <c r="E364" s="364"/>
      <c r="F364" s="365"/>
      <c r="G364" s="366"/>
      <c r="H364" s="367"/>
      <c r="I364" s="365"/>
      <c r="J364" s="368"/>
      <c r="K364" s="364"/>
      <c r="L364" s="365"/>
      <c r="M364" s="366"/>
      <c r="N364" s="367"/>
      <c r="O364" s="365"/>
      <c r="P364" s="368"/>
      <c r="Q364" s="364"/>
      <c r="R364" s="365"/>
      <c r="S364" s="366"/>
      <c r="T364" s="369"/>
      <c r="U364" s="370"/>
      <c r="V364" s="371"/>
      <c r="W364" s="380"/>
      <c r="X364" s="353"/>
      <c r="Y364" s="373"/>
      <c r="Z364" s="382" t="str">
        <f>IFERROR(__xludf.DUMMYFUNCTION("""COMPUTED_VALUE"""),"")</f>
        <v/>
      </c>
      <c r="AA364" s="375" t="str">
        <f>IFERROR(__xludf.DUMMYFUNCTION("""COMPUTED_VALUE"""),"")</f>
        <v/>
      </c>
      <c r="AB364" s="383" t="str">
        <f>IFERROR(__xludf.DUMMYFUNCTION("""COMPUTED_VALUE"""),"")</f>
        <v/>
      </c>
      <c r="AC364" s="388" t="str">
        <f>IFERROR(__xludf.DUMMYFUNCTION("""COMPUTED_VALUE"""),"")</f>
        <v/>
      </c>
      <c r="AD364" s="382" t="str">
        <f>IFERROR(__xludf.DUMMYFUNCTION("""COMPUTED_VALUE"""),"")</f>
        <v/>
      </c>
      <c r="AE364" s="389" t="str">
        <f>IFERROR(__xludf.DUMMYFUNCTION("""COMPUTED_VALUE"""),"")</f>
        <v/>
      </c>
      <c r="AF364" s="390"/>
      <c r="AG364" s="391"/>
      <c r="AH364" s="359"/>
    </row>
    <row r="365">
      <c r="A365" s="360"/>
      <c r="B365" s="361"/>
      <c r="C365" s="362"/>
      <c r="D365" s="384" t="s">
        <v>2869</v>
      </c>
      <c r="E365" s="364"/>
      <c r="F365" s="365"/>
      <c r="G365" s="366"/>
      <c r="H365" s="367"/>
      <c r="I365" s="365"/>
      <c r="J365" s="368"/>
      <c r="K365" s="364"/>
      <c r="L365" s="365"/>
      <c r="M365" s="366"/>
      <c r="N365" s="367"/>
      <c r="O365" s="365"/>
      <c r="P365" s="368"/>
      <c r="Q365" s="364"/>
      <c r="R365" s="365"/>
      <c r="S365" s="366"/>
      <c r="T365" s="369"/>
      <c r="U365" s="370"/>
      <c r="V365" s="371"/>
      <c r="W365" s="380"/>
      <c r="X365" s="353"/>
      <c r="Y365" s="373"/>
      <c r="Z365" s="382" t="str">
        <f>IFERROR(__xludf.DUMMYFUNCTION("""COMPUTED_VALUE"""),"")</f>
        <v/>
      </c>
      <c r="AA365" s="375" t="str">
        <f>IFERROR(__xludf.DUMMYFUNCTION("""COMPUTED_VALUE"""),"")</f>
        <v/>
      </c>
      <c r="AB365" s="383" t="str">
        <f>IFERROR(__xludf.DUMMYFUNCTION("""COMPUTED_VALUE"""),"")</f>
        <v/>
      </c>
      <c r="AC365" s="388" t="str">
        <f>IFERROR(__xludf.DUMMYFUNCTION("""COMPUTED_VALUE"""),"")</f>
        <v/>
      </c>
      <c r="AD365" s="382" t="str">
        <f>IFERROR(__xludf.DUMMYFUNCTION("""COMPUTED_VALUE"""),"")</f>
        <v/>
      </c>
      <c r="AE365" s="389" t="str">
        <f>IFERROR(__xludf.DUMMYFUNCTION("""COMPUTED_VALUE"""),"")</f>
        <v/>
      </c>
      <c r="AF365" s="390"/>
      <c r="AG365" s="391"/>
      <c r="AH365" s="359"/>
    </row>
    <row r="366">
      <c r="A366" s="360"/>
      <c r="B366" s="361"/>
      <c r="C366" s="362"/>
      <c r="D366" s="384" t="s">
        <v>2869</v>
      </c>
      <c r="E366" s="364"/>
      <c r="F366" s="365"/>
      <c r="G366" s="366"/>
      <c r="H366" s="367"/>
      <c r="I366" s="365"/>
      <c r="J366" s="368"/>
      <c r="K366" s="364"/>
      <c r="L366" s="365"/>
      <c r="M366" s="366"/>
      <c r="N366" s="367"/>
      <c r="O366" s="365"/>
      <c r="P366" s="368"/>
      <c r="Q366" s="364"/>
      <c r="R366" s="365"/>
      <c r="S366" s="366"/>
      <c r="T366" s="369"/>
      <c r="U366" s="370"/>
      <c r="V366" s="371"/>
      <c r="W366" s="372"/>
      <c r="X366" s="353"/>
      <c r="Y366" s="373"/>
      <c r="Z366" s="382" t="str">
        <f>IFERROR(__xludf.DUMMYFUNCTION("""COMPUTED_VALUE"""),"")</f>
        <v/>
      </c>
      <c r="AA366" s="375" t="str">
        <f>IFERROR(__xludf.DUMMYFUNCTION("""COMPUTED_VALUE"""),"")</f>
        <v/>
      </c>
      <c r="AB366" s="383" t="str">
        <f>IFERROR(__xludf.DUMMYFUNCTION("""COMPUTED_VALUE"""),"")</f>
        <v/>
      </c>
      <c r="AC366" s="388" t="str">
        <f>IFERROR(__xludf.DUMMYFUNCTION("""COMPUTED_VALUE"""),"")</f>
        <v/>
      </c>
      <c r="AD366" s="382" t="str">
        <f>IFERROR(__xludf.DUMMYFUNCTION("""COMPUTED_VALUE"""),"")</f>
        <v/>
      </c>
      <c r="AE366" s="389" t="str">
        <f>IFERROR(__xludf.DUMMYFUNCTION("""COMPUTED_VALUE"""),"")</f>
        <v/>
      </c>
      <c r="AF366" s="390"/>
      <c r="AG366" s="391"/>
      <c r="AH366" s="359"/>
    </row>
    <row r="367">
      <c r="A367" s="360"/>
      <c r="B367" s="361"/>
      <c r="C367" s="362"/>
      <c r="D367" s="384" t="s">
        <v>2869</v>
      </c>
      <c r="E367" s="364"/>
      <c r="F367" s="365"/>
      <c r="G367" s="366"/>
      <c r="H367" s="367"/>
      <c r="I367" s="365"/>
      <c r="J367" s="368"/>
      <c r="K367" s="364"/>
      <c r="L367" s="365"/>
      <c r="M367" s="366"/>
      <c r="N367" s="367"/>
      <c r="O367" s="365"/>
      <c r="P367" s="368"/>
      <c r="Q367" s="364"/>
      <c r="R367" s="365"/>
      <c r="S367" s="366"/>
      <c r="T367" s="369"/>
      <c r="U367" s="370"/>
      <c r="V367" s="371"/>
      <c r="W367" s="372"/>
      <c r="X367" s="353"/>
      <c r="Y367" s="373"/>
      <c r="Z367" s="382" t="str">
        <f>IFERROR(__xludf.DUMMYFUNCTION("""COMPUTED_VALUE"""),"")</f>
        <v/>
      </c>
      <c r="AA367" s="375" t="str">
        <f>IFERROR(__xludf.DUMMYFUNCTION("""COMPUTED_VALUE"""),"")</f>
        <v/>
      </c>
      <c r="AB367" s="383" t="str">
        <f>IFERROR(__xludf.DUMMYFUNCTION("""COMPUTED_VALUE"""),"")</f>
        <v/>
      </c>
      <c r="AC367" s="388" t="str">
        <f>IFERROR(__xludf.DUMMYFUNCTION("""COMPUTED_VALUE"""),"")</f>
        <v/>
      </c>
      <c r="AD367" s="382" t="str">
        <f>IFERROR(__xludf.DUMMYFUNCTION("""COMPUTED_VALUE"""),"")</f>
        <v/>
      </c>
      <c r="AE367" s="389" t="str">
        <f>IFERROR(__xludf.DUMMYFUNCTION("""COMPUTED_VALUE"""),"")</f>
        <v/>
      </c>
      <c r="AF367" s="390"/>
      <c r="AG367" s="391"/>
      <c r="AH367" s="359"/>
    </row>
    <row r="368">
      <c r="A368" s="360"/>
      <c r="B368" s="361"/>
      <c r="C368" s="362"/>
      <c r="D368" s="384" t="s">
        <v>2869</v>
      </c>
      <c r="E368" s="364"/>
      <c r="F368" s="365"/>
      <c r="G368" s="366"/>
      <c r="H368" s="367"/>
      <c r="I368" s="365"/>
      <c r="J368" s="368"/>
      <c r="K368" s="364"/>
      <c r="L368" s="365"/>
      <c r="M368" s="366"/>
      <c r="N368" s="367"/>
      <c r="O368" s="365"/>
      <c r="P368" s="368"/>
      <c r="Q368" s="364"/>
      <c r="R368" s="365"/>
      <c r="S368" s="366"/>
      <c r="T368" s="369"/>
      <c r="U368" s="370"/>
      <c r="V368" s="371"/>
      <c r="W368" s="380"/>
      <c r="X368" s="353"/>
      <c r="Y368" s="373"/>
      <c r="Z368" s="382" t="str">
        <f>IFERROR(__xludf.DUMMYFUNCTION("""COMPUTED_VALUE"""),"")</f>
        <v/>
      </c>
      <c r="AA368" s="375" t="str">
        <f>IFERROR(__xludf.DUMMYFUNCTION("""COMPUTED_VALUE"""),"")</f>
        <v/>
      </c>
      <c r="AB368" s="383" t="str">
        <f>IFERROR(__xludf.DUMMYFUNCTION("""COMPUTED_VALUE"""),"")</f>
        <v/>
      </c>
      <c r="AC368" s="388" t="str">
        <f>IFERROR(__xludf.DUMMYFUNCTION("""COMPUTED_VALUE"""),"")</f>
        <v/>
      </c>
      <c r="AD368" s="382" t="str">
        <f>IFERROR(__xludf.DUMMYFUNCTION("""COMPUTED_VALUE"""),"")</f>
        <v/>
      </c>
      <c r="AE368" s="389" t="str">
        <f>IFERROR(__xludf.DUMMYFUNCTION("""COMPUTED_VALUE"""),"")</f>
        <v/>
      </c>
      <c r="AF368" s="390"/>
      <c r="AG368" s="391"/>
      <c r="AH368" s="359"/>
    </row>
    <row r="369">
      <c r="A369" s="360"/>
      <c r="B369" s="361"/>
      <c r="C369" s="362"/>
      <c r="D369" s="384" t="s">
        <v>2869</v>
      </c>
      <c r="E369" s="364"/>
      <c r="F369" s="365"/>
      <c r="G369" s="366"/>
      <c r="H369" s="367"/>
      <c r="I369" s="365"/>
      <c r="J369" s="368"/>
      <c r="K369" s="364"/>
      <c r="L369" s="365"/>
      <c r="M369" s="366"/>
      <c r="N369" s="367"/>
      <c r="O369" s="365"/>
      <c r="P369" s="368"/>
      <c r="Q369" s="364"/>
      <c r="R369" s="365"/>
      <c r="S369" s="366"/>
      <c r="T369" s="369"/>
      <c r="U369" s="370"/>
      <c r="V369" s="371"/>
      <c r="W369" s="372"/>
      <c r="X369" s="353"/>
      <c r="Y369" s="373"/>
      <c r="Z369" s="382" t="str">
        <f>IFERROR(__xludf.DUMMYFUNCTION("""COMPUTED_VALUE"""),"")</f>
        <v/>
      </c>
      <c r="AA369" s="375" t="str">
        <f>IFERROR(__xludf.DUMMYFUNCTION("""COMPUTED_VALUE"""),"")</f>
        <v/>
      </c>
      <c r="AB369" s="383" t="str">
        <f>IFERROR(__xludf.DUMMYFUNCTION("""COMPUTED_VALUE"""),"")</f>
        <v/>
      </c>
      <c r="AC369" s="388" t="str">
        <f>IFERROR(__xludf.DUMMYFUNCTION("""COMPUTED_VALUE"""),"")</f>
        <v/>
      </c>
      <c r="AD369" s="382" t="str">
        <f>IFERROR(__xludf.DUMMYFUNCTION("""COMPUTED_VALUE"""),"")</f>
        <v/>
      </c>
      <c r="AE369" s="389" t="str">
        <f>IFERROR(__xludf.DUMMYFUNCTION("""COMPUTED_VALUE"""),"")</f>
        <v/>
      </c>
      <c r="AF369" s="390"/>
      <c r="AG369" s="391"/>
      <c r="AH369" s="359"/>
    </row>
    <row r="370">
      <c r="A370" s="360"/>
      <c r="B370" s="361"/>
      <c r="C370" s="362"/>
      <c r="D370" s="384" t="s">
        <v>2869</v>
      </c>
      <c r="E370" s="364"/>
      <c r="F370" s="365"/>
      <c r="G370" s="366"/>
      <c r="H370" s="367"/>
      <c r="I370" s="365"/>
      <c r="J370" s="368"/>
      <c r="K370" s="364"/>
      <c r="L370" s="365"/>
      <c r="M370" s="366"/>
      <c r="N370" s="367"/>
      <c r="O370" s="365"/>
      <c r="P370" s="368"/>
      <c r="Q370" s="364"/>
      <c r="R370" s="365"/>
      <c r="S370" s="366"/>
      <c r="T370" s="369"/>
      <c r="U370" s="397"/>
      <c r="V370" s="398"/>
      <c r="W370" s="399"/>
      <c r="X370" s="353"/>
      <c r="Y370" s="373"/>
      <c r="Z370" s="382" t="str">
        <f>IFERROR(__xludf.DUMMYFUNCTION("""COMPUTED_VALUE"""),"")</f>
        <v/>
      </c>
      <c r="AA370" s="375" t="str">
        <f>IFERROR(__xludf.DUMMYFUNCTION("""COMPUTED_VALUE"""),"")</f>
        <v/>
      </c>
      <c r="AB370" s="383" t="str">
        <f>IFERROR(__xludf.DUMMYFUNCTION("""COMPUTED_VALUE"""),"")</f>
        <v/>
      </c>
      <c r="AC370" s="388" t="str">
        <f>IFERROR(__xludf.DUMMYFUNCTION("""COMPUTED_VALUE"""),"")</f>
        <v/>
      </c>
      <c r="AD370" s="382" t="str">
        <f>IFERROR(__xludf.DUMMYFUNCTION("""COMPUTED_VALUE"""),"")</f>
        <v/>
      </c>
      <c r="AE370" s="389" t="str">
        <f>IFERROR(__xludf.DUMMYFUNCTION("""COMPUTED_VALUE"""),"")</f>
        <v/>
      </c>
      <c r="AF370" s="390"/>
      <c r="AG370" s="391"/>
      <c r="AH370" s="359"/>
    </row>
    <row r="371">
      <c r="A371" s="360"/>
      <c r="B371" s="361"/>
      <c r="C371" s="362"/>
      <c r="D371" s="384" t="s">
        <v>2869</v>
      </c>
      <c r="E371" s="364"/>
      <c r="F371" s="365"/>
      <c r="G371" s="366"/>
      <c r="H371" s="367"/>
      <c r="I371" s="365"/>
      <c r="J371" s="368"/>
      <c r="K371" s="364"/>
      <c r="L371" s="365"/>
      <c r="M371" s="366"/>
      <c r="N371" s="367"/>
      <c r="O371" s="365"/>
      <c r="P371" s="368"/>
      <c r="Q371" s="364"/>
      <c r="R371" s="365"/>
      <c r="S371" s="366"/>
      <c r="T371" s="369"/>
      <c r="U371" s="386"/>
      <c r="V371" s="387"/>
      <c r="W371" s="400"/>
      <c r="X371" s="353"/>
      <c r="Y371" s="373"/>
      <c r="Z371" s="382" t="str">
        <f>IFERROR(__xludf.DUMMYFUNCTION("""COMPUTED_VALUE"""),"")</f>
        <v/>
      </c>
      <c r="AA371" s="375" t="str">
        <f>IFERROR(__xludf.DUMMYFUNCTION("""COMPUTED_VALUE"""),"")</f>
        <v/>
      </c>
      <c r="AB371" s="383" t="str">
        <f>IFERROR(__xludf.DUMMYFUNCTION("""COMPUTED_VALUE"""),"")</f>
        <v/>
      </c>
      <c r="AC371" s="388" t="str">
        <f>IFERROR(__xludf.DUMMYFUNCTION("""COMPUTED_VALUE"""),"")</f>
        <v/>
      </c>
      <c r="AD371" s="382" t="str">
        <f>IFERROR(__xludf.DUMMYFUNCTION("""COMPUTED_VALUE"""),"")</f>
        <v/>
      </c>
      <c r="AE371" s="389" t="str">
        <f>IFERROR(__xludf.DUMMYFUNCTION("""COMPUTED_VALUE"""),"")</f>
        <v/>
      </c>
      <c r="AF371" s="390"/>
      <c r="AG371" s="391"/>
      <c r="AH371" s="359"/>
    </row>
    <row r="372">
      <c r="A372" s="360"/>
      <c r="B372" s="361"/>
      <c r="C372" s="362"/>
      <c r="D372" s="384" t="s">
        <v>2869</v>
      </c>
      <c r="E372" s="364"/>
      <c r="F372" s="365"/>
      <c r="G372" s="366"/>
      <c r="H372" s="367"/>
      <c r="I372" s="365"/>
      <c r="J372" s="368"/>
      <c r="K372" s="364"/>
      <c r="L372" s="365"/>
      <c r="M372" s="366"/>
      <c r="N372" s="367"/>
      <c r="O372" s="365"/>
      <c r="P372" s="368"/>
      <c r="Q372" s="364"/>
      <c r="R372" s="365"/>
      <c r="S372" s="366"/>
      <c r="T372" s="369"/>
      <c r="U372" s="370"/>
      <c r="V372" s="371"/>
      <c r="W372" s="380"/>
      <c r="X372" s="353"/>
      <c r="Y372" s="373"/>
      <c r="Z372" s="382" t="str">
        <f>IFERROR(__xludf.DUMMYFUNCTION("""COMPUTED_VALUE"""),"")</f>
        <v/>
      </c>
      <c r="AA372" s="375" t="str">
        <f>IFERROR(__xludf.DUMMYFUNCTION("""COMPUTED_VALUE"""),"")</f>
        <v/>
      </c>
      <c r="AB372" s="383" t="str">
        <f>IFERROR(__xludf.DUMMYFUNCTION("""COMPUTED_VALUE"""),"")</f>
        <v/>
      </c>
      <c r="AC372" s="388" t="str">
        <f>IFERROR(__xludf.DUMMYFUNCTION("""COMPUTED_VALUE"""),"")</f>
        <v/>
      </c>
      <c r="AD372" s="382" t="str">
        <f>IFERROR(__xludf.DUMMYFUNCTION("""COMPUTED_VALUE"""),"")</f>
        <v/>
      </c>
      <c r="AE372" s="389" t="str">
        <f>IFERROR(__xludf.DUMMYFUNCTION("""COMPUTED_VALUE"""),"")</f>
        <v/>
      </c>
      <c r="AF372" s="390"/>
      <c r="AG372" s="391"/>
      <c r="AH372" s="359"/>
    </row>
    <row r="373">
      <c r="A373" s="360"/>
      <c r="B373" s="361"/>
      <c r="C373" s="362"/>
      <c r="D373" s="384" t="s">
        <v>2869</v>
      </c>
      <c r="E373" s="364"/>
      <c r="F373" s="365"/>
      <c r="G373" s="366"/>
      <c r="H373" s="367"/>
      <c r="I373" s="365"/>
      <c r="J373" s="368"/>
      <c r="K373" s="364"/>
      <c r="L373" s="365"/>
      <c r="M373" s="366"/>
      <c r="N373" s="367"/>
      <c r="O373" s="365"/>
      <c r="P373" s="368"/>
      <c r="Q373" s="364"/>
      <c r="R373" s="365"/>
      <c r="S373" s="366"/>
      <c r="T373" s="369"/>
      <c r="U373" s="370"/>
      <c r="V373" s="371"/>
      <c r="W373" s="372"/>
      <c r="X373" s="353"/>
      <c r="Y373" s="373"/>
      <c r="Z373" s="382" t="str">
        <f>IFERROR(__xludf.DUMMYFUNCTION("""COMPUTED_VALUE"""),"")</f>
        <v/>
      </c>
      <c r="AA373" s="375" t="str">
        <f>IFERROR(__xludf.DUMMYFUNCTION("""COMPUTED_VALUE"""),"")</f>
        <v/>
      </c>
      <c r="AB373" s="383" t="str">
        <f>IFERROR(__xludf.DUMMYFUNCTION("""COMPUTED_VALUE"""),"")</f>
        <v/>
      </c>
      <c r="AC373" s="388" t="str">
        <f>IFERROR(__xludf.DUMMYFUNCTION("""COMPUTED_VALUE"""),"")</f>
        <v/>
      </c>
      <c r="AD373" s="382" t="str">
        <f>IFERROR(__xludf.DUMMYFUNCTION("""COMPUTED_VALUE"""),"")</f>
        <v/>
      </c>
      <c r="AE373" s="389" t="str">
        <f>IFERROR(__xludf.DUMMYFUNCTION("""COMPUTED_VALUE"""),"")</f>
        <v/>
      </c>
      <c r="AF373" s="390"/>
      <c r="AG373" s="391"/>
      <c r="AH373" s="359"/>
    </row>
    <row r="374">
      <c r="A374" s="360"/>
      <c r="B374" s="361"/>
      <c r="C374" s="362"/>
      <c r="D374" s="384" t="s">
        <v>2869</v>
      </c>
      <c r="E374" s="364"/>
      <c r="F374" s="365"/>
      <c r="G374" s="366"/>
      <c r="H374" s="367"/>
      <c r="I374" s="365"/>
      <c r="J374" s="368"/>
      <c r="K374" s="364"/>
      <c r="L374" s="365"/>
      <c r="M374" s="366"/>
      <c r="N374" s="367"/>
      <c r="O374" s="365"/>
      <c r="P374" s="368"/>
      <c r="Q374" s="364"/>
      <c r="R374" s="365"/>
      <c r="S374" s="366"/>
      <c r="T374" s="369"/>
      <c r="U374" s="370"/>
      <c r="V374" s="371"/>
      <c r="W374" s="372"/>
      <c r="X374" s="353"/>
      <c r="Y374" s="373"/>
      <c r="Z374" s="382" t="str">
        <f>IFERROR(__xludf.DUMMYFUNCTION("""COMPUTED_VALUE"""),"")</f>
        <v/>
      </c>
      <c r="AA374" s="375" t="str">
        <f>IFERROR(__xludf.DUMMYFUNCTION("""COMPUTED_VALUE"""),"")</f>
        <v/>
      </c>
      <c r="AB374" s="383" t="str">
        <f>IFERROR(__xludf.DUMMYFUNCTION("""COMPUTED_VALUE"""),"")</f>
        <v/>
      </c>
      <c r="AC374" s="388" t="str">
        <f>IFERROR(__xludf.DUMMYFUNCTION("""COMPUTED_VALUE"""),"")</f>
        <v/>
      </c>
      <c r="AD374" s="382" t="str">
        <f>IFERROR(__xludf.DUMMYFUNCTION("""COMPUTED_VALUE"""),"")</f>
        <v/>
      </c>
      <c r="AE374" s="389" t="str">
        <f>IFERROR(__xludf.DUMMYFUNCTION("""COMPUTED_VALUE"""),"")</f>
        <v/>
      </c>
      <c r="AF374" s="390"/>
      <c r="AG374" s="391"/>
      <c r="AH374" s="359"/>
    </row>
    <row r="375">
      <c r="A375" s="360"/>
      <c r="B375" s="361"/>
      <c r="C375" s="362"/>
      <c r="D375" s="384" t="s">
        <v>2869</v>
      </c>
      <c r="E375" s="364"/>
      <c r="F375" s="365"/>
      <c r="G375" s="366"/>
      <c r="H375" s="367"/>
      <c r="I375" s="365"/>
      <c r="J375" s="368"/>
      <c r="K375" s="364"/>
      <c r="L375" s="365"/>
      <c r="M375" s="366"/>
      <c r="N375" s="367"/>
      <c r="O375" s="365"/>
      <c r="P375" s="368"/>
      <c r="Q375" s="364"/>
      <c r="R375" s="365"/>
      <c r="S375" s="366"/>
      <c r="T375" s="369"/>
      <c r="U375" s="370"/>
      <c r="V375" s="371"/>
      <c r="W375" s="380"/>
      <c r="X375" s="353"/>
      <c r="Y375" s="373"/>
      <c r="Z375" s="382" t="str">
        <f>IFERROR(__xludf.DUMMYFUNCTION("""COMPUTED_VALUE"""),"")</f>
        <v/>
      </c>
      <c r="AA375" s="375" t="str">
        <f>IFERROR(__xludf.DUMMYFUNCTION("""COMPUTED_VALUE"""),"")</f>
        <v/>
      </c>
      <c r="AB375" s="383" t="str">
        <f>IFERROR(__xludf.DUMMYFUNCTION("""COMPUTED_VALUE"""),"")</f>
        <v/>
      </c>
      <c r="AC375" s="388" t="str">
        <f>IFERROR(__xludf.DUMMYFUNCTION("""COMPUTED_VALUE"""),"")</f>
        <v/>
      </c>
      <c r="AD375" s="382" t="str">
        <f>IFERROR(__xludf.DUMMYFUNCTION("""COMPUTED_VALUE"""),"")</f>
        <v/>
      </c>
      <c r="AE375" s="389" t="str">
        <f>IFERROR(__xludf.DUMMYFUNCTION("""COMPUTED_VALUE"""),"")</f>
        <v/>
      </c>
      <c r="AF375" s="390"/>
      <c r="AG375" s="391"/>
      <c r="AH375" s="359"/>
    </row>
    <row r="376">
      <c r="A376" s="401"/>
      <c r="B376" s="361"/>
      <c r="C376" s="362"/>
      <c r="D376" s="384" t="s">
        <v>2869</v>
      </c>
      <c r="E376" s="364"/>
      <c r="F376" s="365"/>
      <c r="G376" s="366"/>
      <c r="H376" s="367"/>
      <c r="I376" s="365"/>
      <c r="J376" s="368"/>
      <c r="K376" s="364"/>
      <c r="L376" s="365"/>
      <c r="M376" s="366"/>
      <c r="N376" s="367"/>
      <c r="O376" s="365"/>
      <c r="P376" s="368"/>
      <c r="Q376" s="364"/>
      <c r="R376" s="365"/>
      <c r="S376" s="366"/>
      <c r="T376" s="369"/>
      <c r="U376" s="370"/>
      <c r="V376" s="371"/>
      <c r="W376" s="372"/>
      <c r="X376" s="353"/>
      <c r="Y376" s="373"/>
      <c r="Z376" s="382" t="str">
        <f>IFERROR(__xludf.DUMMYFUNCTION("""COMPUTED_VALUE"""),"")</f>
        <v/>
      </c>
      <c r="AA376" s="375" t="str">
        <f>IFERROR(__xludf.DUMMYFUNCTION("""COMPUTED_VALUE"""),"")</f>
        <v/>
      </c>
      <c r="AB376" s="383" t="str">
        <f>IFERROR(__xludf.DUMMYFUNCTION("""COMPUTED_VALUE"""),"")</f>
        <v/>
      </c>
      <c r="AC376" s="388" t="str">
        <f>IFERROR(__xludf.DUMMYFUNCTION("""COMPUTED_VALUE"""),"")</f>
        <v/>
      </c>
      <c r="AD376" s="382" t="str">
        <f>IFERROR(__xludf.DUMMYFUNCTION("""COMPUTED_VALUE"""),"")</f>
        <v/>
      </c>
      <c r="AE376" s="389" t="str">
        <f>IFERROR(__xludf.DUMMYFUNCTION("""COMPUTED_VALUE"""),"")</f>
        <v/>
      </c>
      <c r="AF376" s="390"/>
      <c r="AG376" s="391"/>
      <c r="AH376" s="359"/>
    </row>
    <row r="377">
      <c r="A377" s="360"/>
      <c r="B377" s="361"/>
      <c r="C377" s="362"/>
      <c r="D377" s="384" t="s">
        <v>2869</v>
      </c>
      <c r="E377" s="364"/>
      <c r="F377" s="365"/>
      <c r="G377" s="366"/>
      <c r="H377" s="367"/>
      <c r="I377" s="365"/>
      <c r="J377" s="368"/>
      <c r="K377" s="364"/>
      <c r="L377" s="365"/>
      <c r="M377" s="366"/>
      <c r="N377" s="367"/>
      <c r="O377" s="365"/>
      <c r="P377" s="368"/>
      <c r="Q377" s="364"/>
      <c r="R377" s="365"/>
      <c r="S377" s="366"/>
      <c r="T377" s="369"/>
      <c r="U377" s="370"/>
      <c r="V377" s="371"/>
      <c r="W377" s="380"/>
      <c r="X377" s="353"/>
      <c r="Y377" s="373"/>
      <c r="Z377" s="382" t="str">
        <f>IFERROR(__xludf.DUMMYFUNCTION("""COMPUTED_VALUE"""),"")</f>
        <v/>
      </c>
      <c r="AA377" s="375" t="str">
        <f>IFERROR(__xludf.DUMMYFUNCTION("""COMPUTED_VALUE"""),"")</f>
        <v/>
      </c>
      <c r="AB377" s="383" t="str">
        <f>IFERROR(__xludf.DUMMYFUNCTION("""COMPUTED_VALUE"""),"")</f>
        <v/>
      </c>
      <c r="AC377" s="388" t="str">
        <f>IFERROR(__xludf.DUMMYFUNCTION("""COMPUTED_VALUE"""),"")</f>
        <v/>
      </c>
      <c r="AD377" s="382" t="str">
        <f>IFERROR(__xludf.DUMMYFUNCTION("""COMPUTED_VALUE"""),"")</f>
        <v/>
      </c>
      <c r="AE377" s="389" t="str">
        <f>IFERROR(__xludf.DUMMYFUNCTION("""COMPUTED_VALUE"""),"")</f>
        <v/>
      </c>
      <c r="AF377" s="390"/>
      <c r="AG377" s="391"/>
      <c r="AH377" s="359"/>
    </row>
    <row r="378">
      <c r="A378" s="360"/>
      <c r="B378" s="361"/>
      <c r="C378" s="362"/>
      <c r="D378" s="384" t="s">
        <v>2869</v>
      </c>
      <c r="E378" s="364"/>
      <c r="F378" s="365"/>
      <c r="G378" s="366"/>
      <c r="H378" s="367"/>
      <c r="I378" s="365"/>
      <c r="J378" s="368"/>
      <c r="K378" s="364"/>
      <c r="L378" s="365"/>
      <c r="M378" s="366"/>
      <c r="N378" s="367"/>
      <c r="O378" s="365"/>
      <c r="P378" s="368"/>
      <c r="Q378" s="364"/>
      <c r="R378" s="365"/>
      <c r="S378" s="366"/>
      <c r="T378" s="369"/>
      <c r="U378" s="370"/>
      <c r="V378" s="371"/>
      <c r="W378" s="372"/>
      <c r="X378" s="353"/>
      <c r="Y378" s="373"/>
      <c r="Z378" s="382" t="str">
        <f>IFERROR(__xludf.DUMMYFUNCTION("""COMPUTED_VALUE"""),"")</f>
        <v/>
      </c>
      <c r="AA378" s="375" t="str">
        <f>IFERROR(__xludf.DUMMYFUNCTION("""COMPUTED_VALUE"""),"")</f>
        <v/>
      </c>
      <c r="AB378" s="383" t="str">
        <f>IFERROR(__xludf.DUMMYFUNCTION("""COMPUTED_VALUE"""),"")</f>
        <v/>
      </c>
      <c r="AC378" s="388" t="str">
        <f>IFERROR(__xludf.DUMMYFUNCTION("""COMPUTED_VALUE"""),"")</f>
        <v/>
      </c>
      <c r="AD378" s="382" t="str">
        <f>IFERROR(__xludf.DUMMYFUNCTION("""COMPUTED_VALUE"""),"")</f>
        <v/>
      </c>
      <c r="AE378" s="389" t="str">
        <f>IFERROR(__xludf.DUMMYFUNCTION("""COMPUTED_VALUE"""),"")</f>
        <v/>
      </c>
      <c r="AF378" s="390"/>
      <c r="AG378" s="391"/>
      <c r="AH378" s="359"/>
    </row>
    <row r="379">
      <c r="A379" s="360"/>
      <c r="B379" s="361"/>
      <c r="C379" s="362"/>
      <c r="D379" s="384" t="s">
        <v>2869</v>
      </c>
      <c r="E379" s="364"/>
      <c r="F379" s="365"/>
      <c r="G379" s="366"/>
      <c r="H379" s="367"/>
      <c r="I379" s="365"/>
      <c r="J379" s="368"/>
      <c r="K379" s="364"/>
      <c r="L379" s="365"/>
      <c r="M379" s="366"/>
      <c r="N379" s="367"/>
      <c r="O379" s="365"/>
      <c r="P379" s="368"/>
      <c r="Q379" s="364"/>
      <c r="R379" s="365"/>
      <c r="S379" s="366"/>
      <c r="T379" s="369"/>
      <c r="U379" s="370"/>
      <c r="V379" s="371"/>
      <c r="W379" s="372"/>
      <c r="X379" s="353"/>
      <c r="Y379" s="373"/>
      <c r="Z379" s="382" t="str">
        <f>IFERROR(__xludf.DUMMYFUNCTION("""COMPUTED_VALUE"""),"")</f>
        <v/>
      </c>
      <c r="AA379" s="375" t="str">
        <f>IFERROR(__xludf.DUMMYFUNCTION("""COMPUTED_VALUE"""),"")</f>
        <v/>
      </c>
      <c r="AB379" s="383" t="str">
        <f>IFERROR(__xludf.DUMMYFUNCTION("""COMPUTED_VALUE"""),"")</f>
        <v/>
      </c>
      <c r="AC379" s="388" t="str">
        <f>IFERROR(__xludf.DUMMYFUNCTION("""COMPUTED_VALUE"""),"")</f>
        <v/>
      </c>
      <c r="AD379" s="382" t="str">
        <f>IFERROR(__xludf.DUMMYFUNCTION("""COMPUTED_VALUE"""),"")</f>
        <v/>
      </c>
      <c r="AE379" s="389" t="str">
        <f>IFERROR(__xludf.DUMMYFUNCTION("""COMPUTED_VALUE"""),"")</f>
        <v/>
      </c>
      <c r="AF379" s="390"/>
      <c r="AG379" s="391"/>
      <c r="AH379" s="359"/>
    </row>
    <row r="380">
      <c r="A380" s="360"/>
      <c r="B380" s="361"/>
      <c r="C380" s="362"/>
      <c r="D380" s="384" t="s">
        <v>2869</v>
      </c>
      <c r="E380" s="364"/>
      <c r="F380" s="365"/>
      <c r="G380" s="366"/>
      <c r="H380" s="367"/>
      <c r="I380" s="365"/>
      <c r="J380" s="368"/>
      <c r="K380" s="364"/>
      <c r="L380" s="365"/>
      <c r="M380" s="366"/>
      <c r="N380" s="367"/>
      <c r="O380" s="365"/>
      <c r="P380" s="368"/>
      <c r="Q380" s="364"/>
      <c r="R380" s="365"/>
      <c r="S380" s="366"/>
      <c r="T380" s="369"/>
      <c r="U380" s="370"/>
      <c r="V380" s="371"/>
      <c r="W380" s="372"/>
      <c r="X380" s="353"/>
      <c r="Y380" s="373"/>
      <c r="Z380" s="382" t="str">
        <f>IFERROR(__xludf.DUMMYFUNCTION("""COMPUTED_VALUE"""),"")</f>
        <v/>
      </c>
      <c r="AA380" s="375" t="str">
        <f>IFERROR(__xludf.DUMMYFUNCTION("""COMPUTED_VALUE"""),"")</f>
        <v/>
      </c>
      <c r="AB380" s="383" t="str">
        <f>IFERROR(__xludf.DUMMYFUNCTION("""COMPUTED_VALUE"""),"")</f>
        <v/>
      </c>
      <c r="AC380" s="388" t="str">
        <f>IFERROR(__xludf.DUMMYFUNCTION("""COMPUTED_VALUE"""),"")</f>
        <v/>
      </c>
      <c r="AD380" s="382" t="str">
        <f>IFERROR(__xludf.DUMMYFUNCTION("""COMPUTED_VALUE"""),"")</f>
        <v/>
      </c>
      <c r="AE380" s="389" t="str">
        <f>IFERROR(__xludf.DUMMYFUNCTION("""COMPUTED_VALUE"""),"")</f>
        <v/>
      </c>
      <c r="AF380" s="390"/>
      <c r="AG380" s="391"/>
      <c r="AH380" s="359"/>
    </row>
    <row r="381">
      <c r="A381" s="360"/>
      <c r="B381" s="361"/>
      <c r="C381" s="362"/>
      <c r="D381" s="384" t="s">
        <v>2869</v>
      </c>
      <c r="E381" s="364"/>
      <c r="F381" s="365"/>
      <c r="G381" s="366"/>
      <c r="H381" s="367"/>
      <c r="I381" s="365"/>
      <c r="J381" s="368"/>
      <c r="K381" s="364"/>
      <c r="L381" s="365"/>
      <c r="M381" s="366"/>
      <c r="N381" s="367"/>
      <c r="O381" s="365"/>
      <c r="P381" s="368"/>
      <c r="Q381" s="364"/>
      <c r="R381" s="365"/>
      <c r="S381" s="366"/>
      <c r="T381" s="369"/>
      <c r="U381" s="370"/>
      <c r="V381" s="371"/>
      <c r="W381" s="372"/>
      <c r="X381" s="353"/>
      <c r="Y381" s="373"/>
      <c r="Z381" s="382" t="str">
        <f>IFERROR(__xludf.DUMMYFUNCTION("""COMPUTED_VALUE"""),"")</f>
        <v/>
      </c>
      <c r="AA381" s="375" t="str">
        <f>IFERROR(__xludf.DUMMYFUNCTION("""COMPUTED_VALUE"""),"")</f>
        <v/>
      </c>
      <c r="AB381" s="383" t="str">
        <f>IFERROR(__xludf.DUMMYFUNCTION("""COMPUTED_VALUE"""),"")</f>
        <v/>
      </c>
      <c r="AC381" s="388" t="str">
        <f>IFERROR(__xludf.DUMMYFUNCTION("""COMPUTED_VALUE"""),"")</f>
        <v/>
      </c>
      <c r="AD381" s="382" t="str">
        <f>IFERROR(__xludf.DUMMYFUNCTION("""COMPUTED_VALUE"""),"")</f>
        <v/>
      </c>
      <c r="AE381" s="389" t="str">
        <f>IFERROR(__xludf.DUMMYFUNCTION("""COMPUTED_VALUE"""),"")</f>
        <v/>
      </c>
      <c r="AF381" s="390"/>
      <c r="AG381" s="391"/>
      <c r="AH381" s="359"/>
    </row>
    <row r="382">
      <c r="A382" s="360"/>
      <c r="B382" s="361"/>
      <c r="C382" s="362"/>
      <c r="D382" s="384" t="s">
        <v>2869</v>
      </c>
      <c r="E382" s="364"/>
      <c r="F382" s="365"/>
      <c r="G382" s="366"/>
      <c r="H382" s="367"/>
      <c r="I382" s="365"/>
      <c r="J382" s="368"/>
      <c r="K382" s="364"/>
      <c r="L382" s="365"/>
      <c r="M382" s="366"/>
      <c r="N382" s="367"/>
      <c r="O382" s="365"/>
      <c r="P382" s="368"/>
      <c r="Q382" s="364"/>
      <c r="R382" s="365"/>
      <c r="S382" s="366"/>
      <c r="T382" s="369"/>
      <c r="U382" s="370"/>
      <c r="V382" s="371"/>
      <c r="W382" s="372"/>
      <c r="X382" s="353"/>
      <c r="Y382" s="373"/>
      <c r="Z382" s="382" t="str">
        <f>IFERROR(__xludf.DUMMYFUNCTION("""COMPUTED_VALUE"""),"")</f>
        <v/>
      </c>
      <c r="AA382" s="375" t="str">
        <f>IFERROR(__xludf.DUMMYFUNCTION("""COMPUTED_VALUE"""),"")</f>
        <v/>
      </c>
      <c r="AB382" s="383" t="str">
        <f>IFERROR(__xludf.DUMMYFUNCTION("""COMPUTED_VALUE"""),"")</f>
        <v/>
      </c>
      <c r="AC382" s="388" t="str">
        <f>IFERROR(__xludf.DUMMYFUNCTION("""COMPUTED_VALUE"""),"")</f>
        <v/>
      </c>
      <c r="AD382" s="382" t="str">
        <f>IFERROR(__xludf.DUMMYFUNCTION("""COMPUTED_VALUE"""),"")</f>
        <v/>
      </c>
      <c r="AE382" s="389" t="str">
        <f>IFERROR(__xludf.DUMMYFUNCTION("""COMPUTED_VALUE"""),"")</f>
        <v/>
      </c>
      <c r="AF382" s="390"/>
      <c r="AG382" s="391"/>
      <c r="AH382" s="359"/>
    </row>
    <row r="383">
      <c r="A383" s="360"/>
      <c r="B383" s="361"/>
      <c r="C383" s="362"/>
      <c r="D383" s="384" t="s">
        <v>2869</v>
      </c>
      <c r="E383" s="364"/>
      <c r="F383" s="365"/>
      <c r="G383" s="366"/>
      <c r="H383" s="367"/>
      <c r="I383" s="365"/>
      <c r="J383" s="368"/>
      <c r="K383" s="364"/>
      <c r="L383" s="365"/>
      <c r="M383" s="366"/>
      <c r="N383" s="367"/>
      <c r="O383" s="365"/>
      <c r="P383" s="368"/>
      <c r="Q383" s="364"/>
      <c r="R383" s="365"/>
      <c r="S383" s="366"/>
      <c r="T383" s="369"/>
      <c r="U383" s="370"/>
      <c r="V383" s="371"/>
      <c r="W383" s="372"/>
      <c r="X383" s="353"/>
      <c r="Y383" s="373"/>
      <c r="Z383" s="382" t="str">
        <f>IFERROR(__xludf.DUMMYFUNCTION("""COMPUTED_VALUE"""),"")</f>
        <v/>
      </c>
      <c r="AA383" s="375" t="str">
        <f>IFERROR(__xludf.DUMMYFUNCTION("""COMPUTED_VALUE"""),"")</f>
        <v/>
      </c>
      <c r="AB383" s="383" t="str">
        <f>IFERROR(__xludf.DUMMYFUNCTION("""COMPUTED_VALUE"""),"")</f>
        <v/>
      </c>
      <c r="AC383" s="388" t="str">
        <f>IFERROR(__xludf.DUMMYFUNCTION("""COMPUTED_VALUE"""),"")</f>
        <v/>
      </c>
      <c r="AD383" s="382" t="str">
        <f>IFERROR(__xludf.DUMMYFUNCTION("""COMPUTED_VALUE"""),"")</f>
        <v/>
      </c>
      <c r="AE383" s="389" t="str">
        <f>IFERROR(__xludf.DUMMYFUNCTION("""COMPUTED_VALUE"""),"")</f>
        <v/>
      </c>
      <c r="AF383" s="390"/>
      <c r="AG383" s="391"/>
      <c r="AH383" s="359"/>
    </row>
    <row r="384">
      <c r="A384" s="360"/>
      <c r="B384" s="361"/>
      <c r="C384" s="362"/>
      <c r="D384" s="384" t="s">
        <v>2869</v>
      </c>
      <c r="E384" s="364"/>
      <c r="F384" s="365"/>
      <c r="G384" s="366"/>
      <c r="H384" s="367"/>
      <c r="I384" s="365"/>
      <c r="J384" s="368"/>
      <c r="K384" s="364"/>
      <c r="L384" s="365"/>
      <c r="M384" s="366"/>
      <c r="N384" s="367"/>
      <c r="O384" s="365"/>
      <c r="P384" s="368"/>
      <c r="Q384" s="364"/>
      <c r="R384" s="365"/>
      <c r="S384" s="366"/>
      <c r="T384" s="369"/>
      <c r="U384" s="370"/>
      <c r="V384" s="371"/>
      <c r="W384" s="372"/>
      <c r="X384" s="353"/>
      <c r="Y384" s="373"/>
      <c r="Z384" s="382" t="str">
        <f>IFERROR(__xludf.DUMMYFUNCTION("""COMPUTED_VALUE"""),"")</f>
        <v/>
      </c>
      <c r="AA384" s="375" t="str">
        <f>IFERROR(__xludf.DUMMYFUNCTION("""COMPUTED_VALUE"""),"")</f>
        <v/>
      </c>
      <c r="AB384" s="383" t="str">
        <f>IFERROR(__xludf.DUMMYFUNCTION("""COMPUTED_VALUE"""),"")</f>
        <v/>
      </c>
      <c r="AC384" s="388" t="str">
        <f>IFERROR(__xludf.DUMMYFUNCTION("""COMPUTED_VALUE"""),"")</f>
        <v/>
      </c>
      <c r="AD384" s="382" t="str">
        <f>IFERROR(__xludf.DUMMYFUNCTION("""COMPUTED_VALUE"""),"")</f>
        <v/>
      </c>
      <c r="AE384" s="389" t="str">
        <f>IFERROR(__xludf.DUMMYFUNCTION("""COMPUTED_VALUE"""),"")</f>
        <v/>
      </c>
      <c r="AF384" s="390"/>
      <c r="AG384" s="391"/>
      <c r="AH384" s="359"/>
    </row>
    <row r="385">
      <c r="A385" s="360"/>
      <c r="B385" s="361"/>
      <c r="C385" s="362"/>
      <c r="D385" s="384" t="s">
        <v>2869</v>
      </c>
      <c r="E385" s="364"/>
      <c r="F385" s="365"/>
      <c r="G385" s="366"/>
      <c r="H385" s="367"/>
      <c r="I385" s="365"/>
      <c r="J385" s="368"/>
      <c r="K385" s="364"/>
      <c r="L385" s="365"/>
      <c r="M385" s="366"/>
      <c r="N385" s="367"/>
      <c r="O385" s="365"/>
      <c r="P385" s="368"/>
      <c r="Q385" s="364"/>
      <c r="R385" s="365"/>
      <c r="S385" s="366"/>
      <c r="T385" s="369"/>
      <c r="U385" s="370"/>
      <c r="V385" s="371"/>
      <c r="W385" s="380"/>
      <c r="X385" s="353"/>
      <c r="Y385" s="373"/>
      <c r="Z385" s="382" t="str">
        <f>IFERROR(__xludf.DUMMYFUNCTION("""COMPUTED_VALUE"""),"")</f>
        <v/>
      </c>
      <c r="AA385" s="375" t="str">
        <f>IFERROR(__xludf.DUMMYFUNCTION("""COMPUTED_VALUE"""),"")</f>
        <v/>
      </c>
      <c r="AB385" s="383" t="str">
        <f>IFERROR(__xludf.DUMMYFUNCTION("""COMPUTED_VALUE"""),"")</f>
        <v/>
      </c>
      <c r="AC385" s="388" t="str">
        <f>IFERROR(__xludf.DUMMYFUNCTION("""COMPUTED_VALUE"""),"")</f>
        <v/>
      </c>
      <c r="AD385" s="382" t="str">
        <f>IFERROR(__xludf.DUMMYFUNCTION("""COMPUTED_VALUE"""),"")</f>
        <v/>
      </c>
      <c r="AE385" s="389" t="str">
        <f>IFERROR(__xludf.DUMMYFUNCTION("""COMPUTED_VALUE"""),"")</f>
        <v/>
      </c>
      <c r="AF385" s="390"/>
      <c r="AG385" s="391"/>
      <c r="AH385" s="359"/>
    </row>
    <row r="386">
      <c r="A386" s="360"/>
      <c r="B386" s="361"/>
      <c r="C386" s="362"/>
      <c r="D386" s="384" t="s">
        <v>2869</v>
      </c>
      <c r="E386" s="364"/>
      <c r="F386" s="365"/>
      <c r="G386" s="366"/>
      <c r="H386" s="367"/>
      <c r="I386" s="365"/>
      <c r="J386" s="368"/>
      <c r="K386" s="364"/>
      <c r="L386" s="365"/>
      <c r="M386" s="366"/>
      <c r="N386" s="367"/>
      <c r="O386" s="365"/>
      <c r="P386" s="368"/>
      <c r="Q386" s="364"/>
      <c r="R386" s="365"/>
      <c r="S386" s="366"/>
      <c r="T386" s="369"/>
      <c r="U386" s="370"/>
      <c r="V386" s="371"/>
      <c r="W386" s="380"/>
      <c r="X386" s="353"/>
      <c r="Y386" s="373"/>
      <c r="Z386" s="382" t="str">
        <f>IFERROR(__xludf.DUMMYFUNCTION("""COMPUTED_VALUE"""),"")</f>
        <v/>
      </c>
      <c r="AA386" s="375" t="str">
        <f>IFERROR(__xludf.DUMMYFUNCTION("""COMPUTED_VALUE"""),"")</f>
        <v/>
      </c>
      <c r="AB386" s="383" t="str">
        <f>IFERROR(__xludf.DUMMYFUNCTION("""COMPUTED_VALUE"""),"")</f>
        <v/>
      </c>
      <c r="AC386" s="388" t="str">
        <f>IFERROR(__xludf.DUMMYFUNCTION("""COMPUTED_VALUE"""),"")</f>
        <v/>
      </c>
      <c r="AD386" s="382" t="str">
        <f>IFERROR(__xludf.DUMMYFUNCTION("""COMPUTED_VALUE"""),"")</f>
        <v/>
      </c>
      <c r="AE386" s="389" t="str">
        <f>IFERROR(__xludf.DUMMYFUNCTION("""COMPUTED_VALUE"""),"")</f>
        <v/>
      </c>
      <c r="AF386" s="390"/>
      <c r="AG386" s="391"/>
      <c r="AH386" s="359"/>
    </row>
    <row r="387">
      <c r="A387" s="401"/>
      <c r="B387" s="361"/>
      <c r="C387" s="362"/>
      <c r="D387" s="384" t="s">
        <v>2869</v>
      </c>
      <c r="E387" s="364"/>
      <c r="F387" s="365"/>
      <c r="G387" s="366"/>
      <c r="H387" s="367"/>
      <c r="I387" s="365"/>
      <c r="J387" s="368"/>
      <c r="K387" s="364"/>
      <c r="L387" s="365"/>
      <c r="M387" s="366"/>
      <c r="N387" s="367"/>
      <c r="O387" s="365"/>
      <c r="P387" s="368"/>
      <c r="Q387" s="364"/>
      <c r="R387" s="365"/>
      <c r="S387" s="366"/>
      <c r="T387" s="402"/>
      <c r="U387" s="403"/>
      <c r="V387" s="404"/>
      <c r="W387" s="372"/>
      <c r="X387" s="353"/>
      <c r="Y387" s="373"/>
      <c r="Z387" s="382" t="str">
        <f>IFERROR(__xludf.DUMMYFUNCTION("""COMPUTED_VALUE"""),"")</f>
        <v/>
      </c>
      <c r="AA387" s="375" t="str">
        <f>IFERROR(__xludf.DUMMYFUNCTION("""COMPUTED_VALUE"""),"")</f>
        <v/>
      </c>
      <c r="AB387" s="383" t="str">
        <f>IFERROR(__xludf.DUMMYFUNCTION("""COMPUTED_VALUE"""),"")</f>
        <v/>
      </c>
      <c r="AC387" s="388" t="str">
        <f>IFERROR(__xludf.DUMMYFUNCTION("""COMPUTED_VALUE"""),"")</f>
        <v/>
      </c>
      <c r="AD387" s="382" t="str">
        <f>IFERROR(__xludf.DUMMYFUNCTION("""COMPUTED_VALUE"""),"")</f>
        <v/>
      </c>
      <c r="AE387" s="389" t="str">
        <f>IFERROR(__xludf.DUMMYFUNCTION("""COMPUTED_VALUE"""),"")</f>
        <v/>
      </c>
      <c r="AF387" s="390"/>
      <c r="AG387" s="391"/>
      <c r="AH387" s="359"/>
    </row>
    <row r="388">
      <c r="A388" s="360"/>
      <c r="B388" s="361"/>
      <c r="C388" s="362"/>
      <c r="D388" s="384" t="s">
        <v>2869</v>
      </c>
      <c r="E388" s="364"/>
      <c r="F388" s="365"/>
      <c r="G388" s="366"/>
      <c r="H388" s="367"/>
      <c r="I388" s="365"/>
      <c r="J388" s="368"/>
      <c r="K388" s="364"/>
      <c r="L388" s="365"/>
      <c r="M388" s="366"/>
      <c r="N388" s="367"/>
      <c r="O388" s="365"/>
      <c r="P388" s="368"/>
      <c r="Q388" s="364"/>
      <c r="R388" s="365"/>
      <c r="S388" s="366"/>
      <c r="T388" s="369"/>
      <c r="U388" s="370"/>
      <c r="V388" s="371"/>
      <c r="W388" s="380"/>
      <c r="X388" s="353"/>
      <c r="Y388" s="373"/>
      <c r="Z388" s="382" t="str">
        <f>IFERROR(__xludf.DUMMYFUNCTION("""COMPUTED_VALUE"""),"")</f>
        <v/>
      </c>
      <c r="AA388" s="375" t="str">
        <f>IFERROR(__xludf.DUMMYFUNCTION("""COMPUTED_VALUE"""),"")</f>
        <v/>
      </c>
      <c r="AB388" s="383" t="str">
        <f>IFERROR(__xludf.DUMMYFUNCTION("""COMPUTED_VALUE"""),"")</f>
        <v/>
      </c>
      <c r="AC388" s="388" t="str">
        <f>IFERROR(__xludf.DUMMYFUNCTION("""COMPUTED_VALUE"""),"")</f>
        <v/>
      </c>
      <c r="AD388" s="382" t="str">
        <f>IFERROR(__xludf.DUMMYFUNCTION("""COMPUTED_VALUE"""),"")</f>
        <v/>
      </c>
      <c r="AE388" s="389" t="str">
        <f>IFERROR(__xludf.DUMMYFUNCTION("""COMPUTED_VALUE"""),"")</f>
        <v/>
      </c>
      <c r="AF388" s="390"/>
      <c r="AG388" s="391"/>
      <c r="AH388" s="359"/>
    </row>
    <row r="389">
      <c r="A389" s="360"/>
      <c r="B389" s="361"/>
      <c r="C389" s="362"/>
      <c r="D389" s="384" t="s">
        <v>2869</v>
      </c>
      <c r="E389" s="364"/>
      <c r="F389" s="365"/>
      <c r="G389" s="366"/>
      <c r="H389" s="367"/>
      <c r="I389" s="365"/>
      <c r="J389" s="368"/>
      <c r="K389" s="364"/>
      <c r="L389" s="365"/>
      <c r="M389" s="366"/>
      <c r="N389" s="367"/>
      <c r="O389" s="365"/>
      <c r="P389" s="368"/>
      <c r="Q389" s="364"/>
      <c r="R389" s="365"/>
      <c r="S389" s="366"/>
      <c r="T389" s="369"/>
      <c r="U389" s="370"/>
      <c r="V389" s="371"/>
      <c r="W389" s="380"/>
      <c r="X389" s="353"/>
      <c r="Y389" s="373"/>
      <c r="Z389" s="382" t="str">
        <f>IFERROR(__xludf.DUMMYFUNCTION("""COMPUTED_VALUE"""),"")</f>
        <v/>
      </c>
      <c r="AA389" s="375" t="str">
        <f>IFERROR(__xludf.DUMMYFUNCTION("""COMPUTED_VALUE"""),"")</f>
        <v/>
      </c>
      <c r="AB389" s="383" t="str">
        <f>IFERROR(__xludf.DUMMYFUNCTION("""COMPUTED_VALUE"""),"")</f>
        <v/>
      </c>
      <c r="AC389" s="388" t="str">
        <f>IFERROR(__xludf.DUMMYFUNCTION("""COMPUTED_VALUE"""),"")</f>
        <v/>
      </c>
      <c r="AD389" s="382" t="str">
        <f>IFERROR(__xludf.DUMMYFUNCTION("""COMPUTED_VALUE"""),"")</f>
        <v/>
      </c>
      <c r="AE389" s="389" t="str">
        <f>IFERROR(__xludf.DUMMYFUNCTION("""COMPUTED_VALUE"""),"")</f>
        <v/>
      </c>
      <c r="AF389" s="390"/>
      <c r="AG389" s="391"/>
      <c r="AH389" s="359"/>
    </row>
    <row r="390">
      <c r="A390" s="360"/>
      <c r="B390" s="361"/>
      <c r="C390" s="362"/>
      <c r="D390" s="384" t="s">
        <v>2869</v>
      </c>
      <c r="E390" s="364"/>
      <c r="F390" s="365"/>
      <c r="G390" s="366"/>
      <c r="H390" s="367"/>
      <c r="I390" s="365"/>
      <c r="J390" s="368"/>
      <c r="K390" s="364"/>
      <c r="L390" s="365"/>
      <c r="M390" s="366"/>
      <c r="N390" s="367"/>
      <c r="O390" s="365"/>
      <c r="P390" s="368"/>
      <c r="Q390" s="364"/>
      <c r="R390" s="365"/>
      <c r="S390" s="366"/>
      <c r="T390" s="369"/>
      <c r="U390" s="370"/>
      <c r="V390" s="371"/>
      <c r="W390" s="372"/>
      <c r="X390" s="353"/>
      <c r="Y390" s="373"/>
      <c r="Z390" s="382" t="str">
        <f>IFERROR(__xludf.DUMMYFUNCTION("""COMPUTED_VALUE"""),"")</f>
        <v/>
      </c>
      <c r="AA390" s="375" t="str">
        <f>IFERROR(__xludf.DUMMYFUNCTION("""COMPUTED_VALUE"""),"")</f>
        <v/>
      </c>
      <c r="AB390" s="383" t="str">
        <f>IFERROR(__xludf.DUMMYFUNCTION("""COMPUTED_VALUE"""),"")</f>
        <v/>
      </c>
      <c r="AC390" s="388" t="str">
        <f>IFERROR(__xludf.DUMMYFUNCTION("""COMPUTED_VALUE"""),"")</f>
        <v/>
      </c>
      <c r="AD390" s="382" t="str">
        <f>IFERROR(__xludf.DUMMYFUNCTION("""COMPUTED_VALUE"""),"")</f>
        <v/>
      </c>
      <c r="AE390" s="389" t="str">
        <f>IFERROR(__xludf.DUMMYFUNCTION("""COMPUTED_VALUE"""),"")</f>
        <v/>
      </c>
      <c r="AF390" s="390"/>
      <c r="AG390" s="391"/>
      <c r="AH390" s="359"/>
    </row>
    <row r="391">
      <c r="A391" s="360"/>
      <c r="B391" s="361"/>
      <c r="C391" s="362"/>
      <c r="D391" s="384" t="s">
        <v>2869</v>
      </c>
      <c r="E391" s="364"/>
      <c r="F391" s="365"/>
      <c r="G391" s="366"/>
      <c r="H391" s="367"/>
      <c r="I391" s="365"/>
      <c r="J391" s="368"/>
      <c r="K391" s="364"/>
      <c r="L391" s="365"/>
      <c r="M391" s="366"/>
      <c r="N391" s="367"/>
      <c r="O391" s="365"/>
      <c r="P391" s="368"/>
      <c r="Q391" s="364"/>
      <c r="R391" s="365"/>
      <c r="S391" s="366"/>
      <c r="T391" s="369"/>
      <c r="U391" s="370"/>
      <c r="V391" s="371"/>
      <c r="W391" s="372"/>
      <c r="X391" s="353"/>
      <c r="Y391" s="373"/>
      <c r="Z391" s="382" t="str">
        <f>IFERROR(__xludf.DUMMYFUNCTION("""COMPUTED_VALUE"""),"")</f>
        <v/>
      </c>
      <c r="AA391" s="375" t="str">
        <f>IFERROR(__xludf.DUMMYFUNCTION("""COMPUTED_VALUE"""),"")</f>
        <v/>
      </c>
      <c r="AB391" s="383" t="str">
        <f>IFERROR(__xludf.DUMMYFUNCTION("""COMPUTED_VALUE"""),"")</f>
        <v/>
      </c>
      <c r="AC391" s="388" t="str">
        <f>IFERROR(__xludf.DUMMYFUNCTION("""COMPUTED_VALUE"""),"")</f>
        <v/>
      </c>
      <c r="AD391" s="382" t="str">
        <f>IFERROR(__xludf.DUMMYFUNCTION("""COMPUTED_VALUE"""),"")</f>
        <v/>
      </c>
      <c r="AE391" s="389" t="str">
        <f>IFERROR(__xludf.DUMMYFUNCTION("""COMPUTED_VALUE"""),"")</f>
        <v/>
      </c>
      <c r="AF391" s="390"/>
      <c r="AG391" s="391"/>
      <c r="AH391" s="359"/>
    </row>
    <row r="392">
      <c r="A392" s="360"/>
      <c r="B392" s="361"/>
      <c r="C392" s="362"/>
      <c r="D392" s="384" t="s">
        <v>2869</v>
      </c>
      <c r="E392" s="364"/>
      <c r="F392" s="365"/>
      <c r="G392" s="366"/>
      <c r="H392" s="367"/>
      <c r="I392" s="365"/>
      <c r="J392" s="368"/>
      <c r="K392" s="364"/>
      <c r="L392" s="365"/>
      <c r="M392" s="366"/>
      <c r="N392" s="367"/>
      <c r="O392" s="365"/>
      <c r="P392" s="368"/>
      <c r="Q392" s="364"/>
      <c r="R392" s="365"/>
      <c r="S392" s="366"/>
      <c r="T392" s="369"/>
      <c r="U392" s="370"/>
      <c r="V392" s="371"/>
      <c r="W392" s="380"/>
      <c r="X392" s="353"/>
      <c r="Y392" s="373"/>
      <c r="Z392" s="382" t="str">
        <f>IFERROR(__xludf.DUMMYFUNCTION("""COMPUTED_VALUE"""),"")</f>
        <v/>
      </c>
      <c r="AA392" s="375" t="str">
        <f>IFERROR(__xludf.DUMMYFUNCTION("""COMPUTED_VALUE"""),"")</f>
        <v/>
      </c>
      <c r="AB392" s="383" t="str">
        <f>IFERROR(__xludf.DUMMYFUNCTION("""COMPUTED_VALUE"""),"")</f>
        <v/>
      </c>
      <c r="AC392" s="388" t="str">
        <f>IFERROR(__xludf.DUMMYFUNCTION("""COMPUTED_VALUE"""),"")</f>
        <v/>
      </c>
      <c r="AD392" s="382" t="str">
        <f>IFERROR(__xludf.DUMMYFUNCTION("""COMPUTED_VALUE"""),"")</f>
        <v/>
      </c>
      <c r="AE392" s="389" t="str">
        <f>IFERROR(__xludf.DUMMYFUNCTION("""COMPUTED_VALUE"""),"")</f>
        <v/>
      </c>
      <c r="AF392" s="390"/>
      <c r="AG392" s="391"/>
      <c r="AH392" s="359"/>
    </row>
    <row r="393">
      <c r="A393" s="360"/>
      <c r="B393" s="361"/>
      <c r="C393" s="362"/>
      <c r="D393" s="384" t="s">
        <v>2869</v>
      </c>
      <c r="E393" s="364"/>
      <c r="F393" s="365"/>
      <c r="G393" s="366"/>
      <c r="H393" s="367"/>
      <c r="I393" s="365"/>
      <c r="J393" s="368"/>
      <c r="K393" s="364"/>
      <c r="L393" s="365"/>
      <c r="M393" s="366"/>
      <c r="N393" s="367"/>
      <c r="O393" s="365"/>
      <c r="P393" s="368"/>
      <c r="Q393" s="364"/>
      <c r="R393" s="365"/>
      <c r="S393" s="366"/>
      <c r="T393" s="369"/>
      <c r="U393" s="370"/>
      <c r="V393" s="371"/>
      <c r="W393" s="380"/>
      <c r="X393" s="353"/>
      <c r="Y393" s="373"/>
      <c r="Z393" s="382" t="str">
        <f>IFERROR(__xludf.DUMMYFUNCTION("""COMPUTED_VALUE"""),"")</f>
        <v/>
      </c>
      <c r="AA393" s="375" t="str">
        <f>IFERROR(__xludf.DUMMYFUNCTION("""COMPUTED_VALUE"""),"")</f>
        <v/>
      </c>
      <c r="AB393" s="383" t="str">
        <f>IFERROR(__xludf.DUMMYFUNCTION("""COMPUTED_VALUE"""),"")</f>
        <v/>
      </c>
      <c r="AC393" s="388" t="str">
        <f>IFERROR(__xludf.DUMMYFUNCTION("""COMPUTED_VALUE"""),"")</f>
        <v/>
      </c>
      <c r="AD393" s="382" t="str">
        <f>IFERROR(__xludf.DUMMYFUNCTION("""COMPUTED_VALUE"""),"")</f>
        <v/>
      </c>
      <c r="AE393" s="389" t="str">
        <f>IFERROR(__xludf.DUMMYFUNCTION("""COMPUTED_VALUE"""),"")</f>
        <v/>
      </c>
      <c r="AF393" s="390"/>
      <c r="AG393" s="391"/>
      <c r="AH393" s="359"/>
    </row>
    <row r="394">
      <c r="A394" s="360"/>
      <c r="B394" s="361"/>
      <c r="C394" s="362"/>
      <c r="D394" s="384" t="s">
        <v>2869</v>
      </c>
      <c r="E394" s="364"/>
      <c r="F394" s="365"/>
      <c r="G394" s="366"/>
      <c r="H394" s="367"/>
      <c r="I394" s="365"/>
      <c r="J394" s="368"/>
      <c r="K394" s="364"/>
      <c r="L394" s="365"/>
      <c r="M394" s="366"/>
      <c r="N394" s="367"/>
      <c r="O394" s="365"/>
      <c r="P394" s="368"/>
      <c r="Q394" s="364"/>
      <c r="R394" s="365"/>
      <c r="S394" s="366"/>
      <c r="T394" s="369"/>
      <c r="U394" s="370"/>
      <c r="V394" s="371"/>
      <c r="W394" s="380"/>
      <c r="X394" s="353"/>
      <c r="Y394" s="373"/>
      <c r="Z394" s="382" t="str">
        <f>IFERROR(__xludf.DUMMYFUNCTION("""COMPUTED_VALUE"""),"")</f>
        <v/>
      </c>
      <c r="AA394" s="375" t="str">
        <f>IFERROR(__xludf.DUMMYFUNCTION("""COMPUTED_VALUE"""),"")</f>
        <v/>
      </c>
      <c r="AB394" s="383" t="str">
        <f>IFERROR(__xludf.DUMMYFUNCTION("""COMPUTED_VALUE"""),"")</f>
        <v/>
      </c>
      <c r="AC394" s="388" t="str">
        <f>IFERROR(__xludf.DUMMYFUNCTION("""COMPUTED_VALUE"""),"")</f>
        <v/>
      </c>
      <c r="AD394" s="382" t="str">
        <f>IFERROR(__xludf.DUMMYFUNCTION("""COMPUTED_VALUE"""),"")</f>
        <v/>
      </c>
      <c r="AE394" s="389" t="str">
        <f>IFERROR(__xludf.DUMMYFUNCTION("""COMPUTED_VALUE"""),"")</f>
        <v/>
      </c>
      <c r="AF394" s="390"/>
      <c r="AG394" s="391"/>
      <c r="AH394" s="359"/>
    </row>
    <row r="395">
      <c r="A395" s="360"/>
      <c r="B395" s="361"/>
      <c r="C395" s="362"/>
      <c r="D395" s="384" t="s">
        <v>2869</v>
      </c>
      <c r="E395" s="364"/>
      <c r="F395" s="365"/>
      <c r="G395" s="366"/>
      <c r="H395" s="367"/>
      <c r="I395" s="365"/>
      <c r="J395" s="368"/>
      <c r="K395" s="364"/>
      <c r="L395" s="365"/>
      <c r="M395" s="366"/>
      <c r="N395" s="367"/>
      <c r="O395" s="365"/>
      <c r="P395" s="368"/>
      <c r="Q395" s="364"/>
      <c r="R395" s="365"/>
      <c r="S395" s="366"/>
      <c r="T395" s="369"/>
      <c r="U395" s="394"/>
      <c r="V395" s="395"/>
      <c r="W395" s="380"/>
      <c r="X395" s="353"/>
      <c r="Y395" s="373"/>
      <c r="Z395" s="382" t="str">
        <f>IFERROR(__xludf.DUMMYFUNCTION("""COMPUTED_VALUE"""),"")</f>
        <v/>
      </c>
      <c r="AA395" s="375" t="str">
        <f>IFERROR(__xludf.DUMMYFUNCTION("""COMPUTED_VALUE"""),"")</f>
        <v/>
      </c>
      <c r="AB395" s="383" t="str">
        <f>IFERROR(__xludf.DUMMYFUNCTION("""COMPUTED_VALUE"""),"")</f>
        <v/>
      </c>
      <c r="AC395" s="388" t="str">
        <f>IFERROR(__xludf.DUMMYFUNCTION("""COMPUTED_VALUE"""),"")</f>
        <v/>
      </c>
      <c r="AD395" s="382" t="str">
        <f>IFERROR(__xludf.DUMMYFUNCTION("""COMPUTED_VALUE"""),"")</f>
        <v/>
      </c>
      <c r="AE395" s="389" t="str">
        <f>IFERROR(__xludf.DUMMYFUNCTION("""COMPUTED_VALUE"""),"")</f>
        <v/>
      </c>
      <c r="AF395" s="390"/>
      <c r="AG395" s="391"/>
      <c r="AH395" s="359"/>
    </row>
    <row r="396">
      <c r="A396" s="360"/>
      <c r="B396" s="361"/>
      <c r="C396" s="362"/>
      <c r="D396" s="384" t="s">
        <v>2869</v>
      </c>
      <c r="E396" s="364"/>
      <c r="F396" s="365"/>
      <c r="G396" s="366"/>
      <c r="H396" s="367"/>
      <c r="I396" s="365"/>
      <c r="J396" s="368"/>
      <c r="K396" s="364"/>
      <c r="L396" s="365"/>
      <c r="M396" s="366"/>
      <c r="N396" s="367"/>
      <c r="O396" s="365"/>
      <c r="P396" s="368"/>
      <c r="Q396" s="364"/>
      <c r="R396" s="365"/>
      <c r="S396" s="366"/>
      <c r="T396" s="369"/>
      <c r="U396" s="370"/>
      <c r="V396" s="371"/>
      <c r="W396" s="380"/>
      <c r="X396" s="353"/>
      <c r="Y396" s="373"/>
      <c r="Z396" s="382" t="str">
        <f>IFERROR(__xludf.DUMMYFUNCTION("""COMPUTED_VALUE"""),"")</f>
        <v/>
      </c>
      <c r="AA396" s="375" t="str">
        <f>IFERROR(__xludf.DUMMYFUNCTION("""COMPUTED_VALUE"""),"")</f>
        <v/>
      </c>
      <c r="AB396" s="383" t="str">
        <f>IFERROR(__xludf.DUMMYFUNCTION("""COMPUTED_VALUE"""),"")</f>
        <v/>
      </c>
      <c r="AC396" s="388" t="str">
        <f>IFERROR(__xludf.DUMMYFUNCTION("""COMPUTED_VALUE"""),"")</f>
        <v/>
      </c>
      <c r="AD396" s="382" t="str">
        <f>IFERROR(__xludf.DUMMYFUNCTION("""COMPUTED_VALUE"""),"")</f>
        <v/>
      </c>
      <c r="AE396" s="389" t="str">
        <f>IFERROR(__xludf.DUMMYFUNCTION("""COMPUTED_VALUE"""),"")</f>
        <v/>
      </c>
      <c r="AF396" s="390"/>
      <c r="AG396" s="391"/>
      <c r="AH396" s="359"/>
    </row>
    <row r="397">
      <c r="A397" s="360"/>
      <c r="B397" s="361"/>
      <c r="C397" s="362"/>
      <c r="D397" s="384" t="s">
        <v>2869</v>
      </c>
      <c r="E397" s="364"/>
      <c r="F397" s="365"/>
      <c r="G397" s="366"/>
      <c r="H397" s="367"/>
      <c r="I397" s="365"/>
      <c r="J397" s="368"/>
      <c r="K397" s="364"/>
      <c r="L397" s="365"/>
      <c r="M397" s="366"/>
      <c r="N397" s="367"/>
      <c r="O397" s="365"/>
      <c r="P397" s="368"/>
      <c r="Q397" s="364"/>
      <c r="R397" s="365"/>
      <c r="S397" s="366"/>
      <c r="T397" s="369"/>
      <c r="U397" s="370"/>
      <c r="V397" s="371"/>
      <c r="W397" s="372"/>
      <c r="X397" s="353"/>
      <c r="Y397" s="373"/>
      <c r="Z397" s="382" t="str">
        <f>IFERROR(__xludf.DUMMYFUNCTION("""COMPUTED_VALUE"""),"")</f>
        <v/>
      </c>
      <c r="AA397" s="375" t="str">
        <f>IFERROR(__xludf.DUMMYFUNCTION("""COMPUTED_VALUE"""),"")</f>
        <v/>
      </c>
      <c r="AB397" s="383" t="str">
        <f>IFERROR(__xludf.DUMMYFUNCTION("""COMPUTED_VALUE"""),"")</f>
        <v/>
      </c>
      <c r="AC397" s="388" t="str">
        <f>IFERROR(__xludf.DUMMYFUNCTION("""COMPUTED_VALUE"""),"")</f>
        <v/>
      </c>
      <c r="AD397" s="382" t="str">
        <f>IFERROR(__xludf.DUMMYFUNCTION("""COMPUTED_VALUE"""),"")</f>
        <v/>
      </c>
      <c r="AE397" s="389" t="str">
        <f>IFERROR(__xludf.DUMMYFUNCTION("""COMPUTED_VALUE"""),"")</f>
        <v/>
      </c>
      <c r="AF397" s="390"/>
      <c r="AG397" s="391"/>
      <c r="AH397" s="359"/>
    </row>
    <row r="398">
      <c r="A398" s="360"/>
      <c r="B398" s="361"/>
      <c r="C398" s="362"/>
      <c r="D398" s="384" t="s">
        <v>2869</v>
      </c>
      <c r="E398" s="364"/>
      <c r="F398" s="365"/>
      <c r="G398" s="366"/>
      <c r="H398" s="367"/>
      <c r="I398" s="365"/>
      <c r="J398" s="368"/>
      <c r="K398" s="364"/>
      <c r="L398" s="365"/>
      <c r="M398" s="366"/>
      <c r="N398" s="367"/>
      <c r="O398" s="365"/>
      <c r="P398" s="368"/>
      <c r="Q398" s="364"/>
      <c r="R398" s="365"/>
      <c r="S398" s="366"/>
      <c r="T398" s="369"/>
      <c r="U398" s="370"/>
      <c r="V398" s="371"/>
      <c r="W398" s="372"/>
      <c r="X398" s="353"/>
      <c r="Y398" s="373"/>
      <c r="Z398" s="382" t="str">
        <f>IFERROR(__xludf.DUMMYFUNCTION("""COMPUTED_VALUE"""),"")</f>
        <v/>
      </c>
      <c r="AA398" s="375" t="str">
        <f>IFERROR(__xludf.DUMMYFUNCTION("""COMPUTED_VALUE"""),"")</f>
        <v/>
      </c>
      <c r="AB398" s="383" t="str">
        <f>IFERROR(__xludf.DUMMYFUNCTION("""COMPUTED_VALUE"""),"")</f>
        <v/>
      </c>
      <c r="AC398" s="388" t="str">
        <f>IFERROR(__xludf.DUMMYFUNCTION("""COMPUTED_VALUE"""),"")</f>
        <v/>
      </c>
      <c r="AD398" s="382" t="str">
        <f>IFERROR(__xludf.DUMMYFUNCTION("""COMPUTED_VALUE"""),"")</f>
        <v/>
      </c>
      <c r="AE398" s="389" t="str">
        <f>IFERROR(__xludf.DUMMYFUNCTION("""COMPUTED_VALUE"""),"")</f>
        <v/>
      </c>
      <c r="AF398" s="390"/>
      <c r="AG398" s="391"/>
      <c r="AH398" s="359"/>
    </row>
    <row r="399">
      <c r="A399" s="360"/>
      <c r="B399" s="361"/>
      <c r="C399" s="362"/>
      <c r="D399" s="384" t="s">
        <v>2869</v>
      </c>
      <c r="E399" s="364"/>
      <c r="F399" s="365"/>
      <c r="G399" s="366"/>
      <c r="H399" s="367"/>
      <c r="I399" s="365"/>
      <c r="J399" s="368"/>
      <c r="K399" s="364"/>
      <c r="L399" s="365"/>
      <c r="M399" s="366"/>
      <c r="N399" s="367"/>
      <c r="O399" s="365"/>
      <c r="P399" s="368"/>
      <c r="Q399" s="364"/>
      <c r="R399" s="365"/>
      <c r="S399" s="366"/>
      <c r="T399" s="369"/>
      <c r="U399" s="370"/>
      <c r="V399" s="371"/>
      <c r="W399" s="372"/>
      <c r="X399" s="353"/>
      <c r="Y399" s="373"/>
      <c r="Z399" s="382" t="str">
        <f>IFERROR(__xludf.DUMMYFUNCTION("""COMPUTED_VALUE"""),"")</f>
        <v/>
      </c>
      <c r="AA399" s="375" t="str">
        <f>IFERROR(__xludf.DUMMYFUNCTION("""COMPUTED_VALUE"""),"")</f>
        <v/>
      </c>
      <c r="AB399" s="383" t="str">
        <f>IFERROR(__xludf.DUMMYFUNCTION("""COMPUTED_VALUE"""),"")</f>
        <v/>
      </c>
      <c r="AC399" s="388" t="str">
        <f>IFERROR(__xludf.DUMMYFUNCTION("""COMPUTED_VALUE"""),"")</f>
        <v/>
      </c>
      <c r="AD399" s="382" t="str">
        <f>IFERROR(__xludf.DUMMYFUNCTION("""COMPUTED_VALUE"""),"")</f>
        <v/>
      </c>
      <c r="AE399" s="389" t="str">
        <f>IFERROR(__xludf.DUMMYFUNCTION("""COMPUTED_VALUE"""),"")</f>
        <v/>
      </c>
      <c r="AF399" s="390"/>
      <c r="AG399" s="391"/>
      <c r="AH399" s="359"/>
    </row>
    <row r="400">
      <c r="A400" s="360"/>
      <c r="B400" s="361"/>
      <c r="C400" s="362"/>
      <c r="D400" s="384" t="s">
        <v>2869</v>
      </c>
      <c r="E400" s="364"/>
      <c r="F400" s="365"/>
      <c r="G400" s="366"/>
      <c r="H400" s="367"/>
      <c r="I400" s="365"/>
      <c r="J400" s="368"/>
      <c r="K400" s="364"/>
      <c r="L400" s="365"/>
      <c r="M400" s="366"/>
      <c r="N400" s="367"/>
      <c r="O400" s="365"/>
      <c r="P400" s="368"/>
      <c r="Q400" s="364"/>
      <c r="R400" s="365"/>
      <c r="S400" s="366"/>
      <c r="T400" s="369"/>
      <c r="U400" s="370"/>
      <c r="V400" s="371"/>
      <c r="W400" s="380"/>
      <c r="X400" s="353"/>
      <c r="Y400" s="373"/>
      <c r="Z400" s="382" t="str">
        <f>IFERROR(__xludf.DUMMYFUNCTION("""COMPUTED_VALUE"""),"")</f>
        <v/>
      </c>
      <c r="AA400" s="375" t="str">
        <f>IFERROR(__xludf.DUMMYFUNCTION("""COMPUTED_VALUE"""),"")</f>
        <v/>
      </c>
      <c r="AB400" s="383" t="str">
        <f>IFERROR(__xludf.DUMMYFUNCTION("""COMPUTED_VALUE"""),"")</f>
        <v/>
      </c>
      <c r="AC400" s="388" t="str">
        <f>IFERROR(__xludf.DUMMYFUNCTION("""COMPUTED_VALUE"""),"")</f>
        <v/>
      </c>
      <c r="AD400" s="382" t="str">
        <f>IFERROR(__xludf.DUMMYFUNCTION("""COMPUTED_VALUE"""),"")</f>
        <v/>
      </c>
      <c r="AE400" s="389" t="str">
        <f>IFERROR(__xludf.DUMMYFUNCTION("""COMPUTED_VALUE"""),"")</f>
        <v/>
      </c>
      <c r="AF400" s="390"/>
      <c r="AG400" s="391"/>
      <c r="AH400" s="359"/>
    </row>
    <row r="401">
      <c r="A401" s="360"/>
      <c r="B401" s="361"/>
      <c r="C401" s="362"/>
      <c r="D401" s="384" t="s">
        <v>2869</v>
      </c>
      <c r="E401" s="364"/>
      <c r="F401" s="365"/>
      <c r="G401" s="366"/>
      <c r="H401" s="367"/>
      <c r="I401" s="365"/>
      <c r="J401" s="368"/>
      <c r="K401" s="364"/>
      <c r="L401" s="365"/>
      <c r="M401" s="366"/>
      <c r="N401" s="367"/>
      <c r="O401" s="365"/>
      <c r="P401" s="368"/>
      <c r="Q401" s="364"/>
      <c r="R401" s="365"/>
      <c r="S401" s="366"/>
      <c r="T401" s="369"/>
      <c r="U401" s="370"/>
      <c r="V401" s="371"/>
      <c r="W401" s="372"/>
      <c r="X401" s="353"/>
      <c r="Y401" s="373"/>
      <c r="Z401" s="382" t="str">
        <f>IFERROR(__xludf.DUMMYFUNCTION("""COMPUTED_VALUE"""),"")</f>
        <v/>
      </c>
      <c r="AA401" s="375" t="str">
        <f>IFERROR(__xludf.DUMMYFUNCTION("""COMPUTED_VALUE"""),"")</f>
        <v/>
      </c>
      <c r="AB401" s="383" t="str">
        <f>IFERROR(__xludf.DUMMYFUNCTION("""COMPUTED_VALUE"""),"")</f>
        <v/>
      </c>
      <c r="AC401" s="388" t="str">
        <f>IFERROR(__xludf.DUMMYFUNCTION("""COMPUTED_VALUE"""),"")</f>
        <v/>
      </c>
      <c r="AD401" s="382" t="str">
        <f>IFERROR(__xludf.DUMMYFUNCTION("""COMPUTED_VALUE"""),"")</f>
        <v/>
      </c>
      <c r="AE401" s="389" t="str">
        <f>IFERROR(__xludf.DUMMYFUNCTION("""COMPUTED_VALUE"""),"")</f>
        <v/>
      </c>
      <c r="AF401" s="390"/>
      <c r="AG401" s="391"/>
      <c r="AH401" s="359"/>
    </row>
    <row r="402">
      <c r="A402" s="360"/>
      <c r="B402" s="361"/>
      <c r="C402" s="362"/>
      <c r="D402" s="384" t="s">
        <v>2869</v>
      </c>
      <c r="E402" s="364"/>
      <c r="F402" s="365"/>
      <c r="G402" s="366"/>
      <c r="H402" s="367"/>
      <c r="I402" s="365"/>
      <c r="J402" s="368"/>
      <c r="K402" s="364"/>
      <c r="L402" s="365"/>
      <c r="M402" s="366"/>
      <c r="N402" s="367"/>
      <c r="O402" s="365"/>
      <c r="P402" s="368"/>
      <c r="Q402" s="364"/>
      <c r="R402" s="365"/>
      <c r="S402" s="366"/>
      <c r="T402" s="369"/>
      <c r="U402" s="370"/>
      <c r="V402" s="371"/>
      <c r="W402" s="372"/>
      <c r="X402" s="353"/>
      <c r="Y402" s="373"/>
      <c r="Z402" s="382" t="str">
        <f>IFERROR(__xludf.DUMMYFUNCTION("""COMPUTED_VALUE"""),"")</f>
        <v/>
      </c>
      <c r="AA402" s="375" t="str">
        <f>IFERROR(__xludf.DUMMYFUNCTION("""COMPUTED_VALUE"""),"")</f>
        <v/>
      </c>
      <c r="AB402" s="383" t="str">
        <f>IFERROR(__xludf.DUMMYFUNCTION("""COMPUTED_VALUE"""),"")</f>
        <v/>
      </c>
      <c r="AC402" s="388" t="str">
        <f>IFERROR(__xludf.DUMMYFUNCTION("""COMPUTED_VALUE"""),"")</f>
        <v/>
      </c>
      <c r="AD402" s="382" t="str">
        <f>IFERROR(__xludf.DUMMYFUNCTION("""COMPUTED_VALUE"""),"")</f>
        <v/>
      </c>
      <c r="AE402" s="389" t="str">
        <f>IFERROR(__xludf.DUMMYFUNCTION("""COMPUTED_VALUE"""),"")</f>
        <v/>
      </c>
      <c r="AF402" s="390"/>
      <c r="AG402" s="391"/>
      <c r="AH402" s="359"/>
    </row>
    <row r="403">
      <c r="A403" s="360"/>
      <c r="B403" s="361"/>
      <c r="C403" s="362"/>
      <c r="D403" s="384" t="s">
        <v>2869</v>
      </c>
      <c r="E403" s="364"/>
      <c r="F403" s="365"/>
      <c r="G403" s="366"/>
      <c r="H403" s="367"/>
      <c r="I403" s="365"/>
      <c r="J403" s="368"/>
      <c r="K403" s="364"/>
      <c r="L403" s="365"/>
      <c r="M403" s="366"/>
      <c r="N403" s="367"/>
      <c r="O403" s="365"/>
      <c r="P403" s="368"/>
      <c r="Q403" s="364"/>
      <c r="R403" s="365"/>
      <c r="S403" s="366"/>
      <c r="T403" s="369"/>
      <c r="U403" s="370"/>
      <c r="V403" s="371"/>
      <c r="W403" s="372"/>
      <c r="X403" s="353"/>
      <c r="Y403" s="373"/>
      <c r="Z403" s="382" t="str">
        <f>IFERROR(__xludf.DUMMYFUNCTION("""COMPUTED_VALUE"""),"")</f>
        <v/>
      </c>
      <c r="AA403" s="375" t="str">
        <f>IFERROR(__xludf.DUMMYFUNCTION("""COMPUTED_VALUE"""),"")</f>
        <v/>
      </c>
      <c r="AB403" s="383" t="str">
        <f>IFERROR(__xludf.DUMMYFUNCTION("""COMPUTED_VALUE"""),"")</f>
        <v/>
      </c>
      <c r="AC403" s="388" t="str">
        <f>IFERROR(__xludf.DUMMYFUNCTION("""COMPUTED_VALUE"""),"")</f>
        <v/>
      </c>
      <c r="AD403" s="382" t="str">
        <f>IFERROR(__xludf.DUMMYFUNCTION("""COMPUTED_VALUE"""),"")</f>
        <v/>
      </c>
      <c r="AE403" s="389" t="str">
        <f>IFERROR(__xludf.DUMMYFUNCTION("""COMPUTED_VALUE"""),"")</f>
        <v/>
      </c>
      <c r="AF403" s="390"/>
      <c r="AG403" s="391"/>
      <c r="AH403" s="359"/>
    </row>
    <row r="404">
      <c r="A404" s="379"/>
      <c r="B404" s="361"/>
      <c r="C404" s="362"/>
      <c r="D404" s="384" t="s">
        <v>2869</v>
      </c>
      <c r="E404" s="364"/>
      <c r="F404" s="365"/>
      <c r="G404" s="366"/>
      <c r="H404" s="367"/>
      <c r="I404" s="365"/>
      <c r="J404" s="368"/>
      <c r="K404" s="364"/>
      <c r="L404" s="365"/>
      <c r="M404" s="366"/>
      <c r="N404" s="367"/>
      <c r="O404" s="365"/>
      <c r="P404" s="368"/>
      <c r="Q404" s="364"/>
      <c r="R404" s="365"/>
      <c r="S404" s="366"/>
      <c r="T404" s="369"/>
      <c r="U404" s="394"/>
      <c r="V404" s="395"/>
      <c r="W404" s="380"/>
      <c r="X404" s="353"/>
      <c r="Y404" s="373"/>
      <c r="Z404" s="382" t="str">
        <f>IFERROR(__xludf.DUMMYFUNCTION("""COMPUTED_VALUE"""),"")</f>
        <v/>
      </c>
      <c r="AA404" s="375" t="str">
        <f>IFERROR(__xludf.DUMMYFUNCTION("""COMPUTED_VALUE"""),"")</f>
        <v/>
      </c>
      <c r="AB404" s="383" t="str">
        <f>IFERROR(__xludf.DUMMYFUNCTION("""COMPUTED_VALUE"""),"")</f>
        <v/>
      </c>
      <c r="AC404" s="388" t="str">
        <f>IFERROR(__xludf.DUMMYFUNCTION("""COMPUTED_VALUE"""),"")</f>
        <v/>
      </c>
      <c r="AD404" s="382" t="str">
        <f>IFERROR(__xludf.DUMMYFUNCTION("""COMPUTED_VALUE"""),"")</f>
        <v/>
      </c>
      <c r="AE404" s="389" t="str">
        <f>IFERROR(__xludf.DUMMYFUNCTION("""COMPUTED_VALUE"""),"")</f>
        <v/>
      </c>
      <c r="AF404" s="390"/>
      <c r="AG404" s="391"/>
      <c r="AH404" s="359"/>
    </row>
    <row r="405">
      <c r="A405" s="360"/>
      <c r="B405" s="361"/>
      <c r="C405" s="362"/>
      <c r="D405" s="384" t="s">
        <v>2869</v>
      </c>
      <c r="E405" s="364"/>
      <c r="F405" s="365"/>
      <c r="G405" s="366"/>
      <c r="H405" s="367"/>
      <c r="I405" s="365"/>
      <c r="J405" s="368"/>
      <c r="K405" s="364"/>
      <c r="L405" s="365"/>
      <c r="M405" s="366"/>
      <c r="N405" s="367"/>
      <c r="O405" s="365"/>
      <c r="P405" s="368"/>
      <c r="Q405" s="364"/>
      <c r="R405" s="365"/>
      <c r="S405" s="366"/>
      <c r="T405" s="369"/>
      <c r="U405" s="370"/>
      <c r="V405" s="371"/>
      <c r="W405" s="380"/>
      <c r="X405" s="353"/>
      <c r="Y405" s="381"/>
      <c r="Z405" s="382" t="str">
        <f>IFERROR(__xludf.DUMMYFUNCTION("""COMPUTED_VALUE"""),"")</f>
        <v/>
      </c>
      <c r="AA405" s="375" t="str">
        <f>IFERROR(__xludf.DUMMYFUNCTION("""COMPUTED_VALUE"""),"")</f>
        <v/>
      </c>
      <c r="AB405" s="383" t="str">
        <f>IFERROR(__xludf.DUMMYFUNCTION("""COMPUTED_VALUE"""),"")</f>
        <v/>
      </c>
      <c r="AC405" s="388" t="str">
        <f>IFERROR(__xludf.DUMMYFUNCTION("""COMPUTED_VALUE"""),"")</f>
        <v/>
      </c>
      <c r="AD405" s="382" t="str">
        <f>IFERROR(__xludf.DUMMYFUNCTION("""COMPUTED_VALUE"""),"")</f>
        <v/>
      </c>
      <c r="AE405" s="389" t="str">
        <f>IFERROR(__xludf.DUMMYFUNCTION("""COMPUTED_VALUE"""),"")</f>
        <v/>
      </c>
      <c r="AF405" s="390"/>
      <c r="AG405" s="391"/>
      <c r="AH405" s="359"/>
    </row>
    <row r="406">
      <c r="A406" s="360"/>
      <c r="B406" s="361"/>
      <c r="C406" s="362"/>
      <c r="D406" s="384" t="s">
        <v>2869</v>
      </c>
      <c r="E406" s="364"/>
      <c r="F406" s="365"/>
      <c r="G406" s="366"/>
      <c r="H406" s="367"/>
      <c r="I406" s="365"/>
      <c r="J406" s="368"/>
      <c r="K406" s="364"/>
      <c r="L406" s="365"/>
      <c r="M406" s="366"/>
      <c r="N406" s="367"/>
      <c r="O406" s="365"/>
      <c r="P406" s="368"/>
      <c r="Q406" s="364"/>
      <c r="R406" s="365"/>
      <c r="S406" s="366"/>
      <c r="T406" s="369"/>
      <c r="U406" s="370"/>
      <c r="V406" s="371"/>
      <c r="W406" s="380"/>
      <c r="X406" s="353"/>
      <c r="Y406" s="373"/>
      <c r="Z406" s="382" t="str">
        <f>IFERROR(__xludf.DUMMYFUNCTION("""COMPUTED_VALUE"""),"")</f>
        <v/>
      </c>
      <c r="AA406" s="375" t="str">
        <f>IFERROR(__xludf.DUMMYFUNCTION("""COMPUTED_VALUE"""),"")</f>
        <v/>
      </c>
      <c r="AB406" s="383" t="str">
        <f>IFERROR(__xludf.DUMMYFUNCTION("""COMPUTED_VALUE"""),"")</f>
        <v/>
      </c>
      <c r="AC406" s="388" t="str">
        <f>IFERROR(__xludf.DUMMYFUNCTION("""COMPUTED_VALUE"""),"")</f>
        <v/>
      </c>
      <c r="AD406" s="382" t="str">
        <f>IFERROR(__xludf.DUMMYFUNCTION("""COMPUTED_VALUE"""),"")</f>
        <v/>
      </c>
      <c r="AE406" s="389" t="str">
        <f>IFERROR(__xludf.DUMMYFUNCTION("""COMPUTED_VALUE"""),"")</f>
        <v/>
      </c>
      <c r="AF406" s="390"/>
      <c r="AG406" s="391"/>
      <c r="AH406" s="359"/>
    </row>
    <row r="407">
      <c r="A407" s="360"/>
      <c r="B407" s="361"/>
      <c r="C407" s="362"/>
      <c r="D407" s="384" t="s">
        <v>2869</v>
      </c>
      <c r="E407" s="364"/>
      <c r="F407" s="365"/>
      <c r="G407" s="366"/>
      <c r="H407" s="367"/>
      <c r="I407" s="365"/>
      <c r="J407" s="368"/>
      <c r="K407" s="364"/>
      <c r="L407" s="365"/>
      <c r="M407" s="366"/>
      <c r="N407" s="367"/>
      <c r="O407" s="365"/>
      <c r="P407" s="368"/>
      <c r="Q407" s="364"/>
      <c r="R407" s="365"/>
      <c r="S407" s="366"/>
      <c r="T407" s="369"/>
      <c r="U407" s="370"/>
      <c r="V407" s="371"/>
      <c r="W407" s="380"/>
      <c r="X407" s="353"/>
      <c r="Y407" s="373"/>
      <c r="Z407" s="382" t="str">
        <f>IFERROR(__xludf.DUMMYFUNCTION("""COMPUTED_VALUE"""),"")</f>
        <v/>
      </c>
      <c r="AA407" s="375" t="str">
        <f>IFERROR(__xludf.DUMMYFUNCTION("""COMPUTED_VALUE"""),"")</f>
        <v/>
      </c>
      <c r="AB407" s="383" t="str">
        <f>IFERROR(__xludf.DUMMYFUNCTION("""COMPUTED_VALUE"""),"")</f>
        <v/>
      </c>
      <c r="AC407" s="388" t="str">
        <f>IFERROR(__xludf.DUMMYFUNCTION("""COMPUTED_VALUE"""),"")</f>
        <v/>
      </c>
      <c r="AD407" s="382" t="str">
        <f>IFERROR(__xludf.DUMMYFUNCTION("""COMPUTED_VALUE"""),"")</f>
        <v/>
      </c>
      <c r="AE407" s="389" t="str">
        <f>IFERROR(__xludf.DUMMYFUNCTION("""COMPUTED_VALUE"""),"")</f>
        <v/>
      </c>
      <c r="AF407" s="390"/>
      <c r="AG407" s="391"/>
      <c r="AH407" s="359"/>
    </row>
    <row r="408">
      <c r="A408" s="360"/>
      <c r="B408" s="361"/>
      <c r="C408" s="362"/>
      <c r="D408" s="384" t="s">
        <v>2869</v>
      </c>
      <c r="E408" s="364"/>
      <c r="F408" s="365"/>
      <c r="G408" s="366"/>
      <c r="H408" s="367"/>
      <c r="I408" s="365"/>
      <c r="J408" s="368"/>
      <c r="K408" s="364"/>
      <c r="L408" s="365"/>
      <c r="M408" s="366"/>
      <c r="N408" s="367"/>
      <c r="O408" s="365"/>
      <c r="P408" s="368"/>
      <c r="Q408" s="364"/>
      <c r="R408" s="365"/>
      <c r="S408" s="366"/>
      <c r="T408" s="369"/>
      <c r="U408" s="370"/>
      <c r="V408" s="371"/>
      <c r="W408" s="380"/>
      <c r="X408" s="353"/>
      <c r="Y408" s="373"/>
      <c r="Z408" s="382" t="str">
        <f>IFERROR(__xludf.DUMMYFUNCTION("""COMPUTED_VALUE"""),"")</f>
        <v/>
      </c>
      <c r="AA408" s="375" t="str">
        <f>IFERROR(__xludf.DUMMYFUNCTION("""COMPUTED_VALUE"""),"")</f>
        <v/>
      </c>
      <c r="AB408" s="383" t="str">
        <f>IFERROR(__xludf.DUMMYFUNCTION("""COMPUTED_VALUE"""),"")</f>
        <v/>
      </c>
      <c r="AC408" s="388" t="str">
        <f>IFERROR(__xludf.DUMMYFUNCTION("""COMPUTED_VALUE"""),"")</f>
        <v/>
      </c>
      <c r="AD408" s="382" t="str">
        <f>IFERROR(__xludf.DUMMYFUNCTION("""COMPUTED_VALUE"""),"")</f>
        <v/>
      </c>
      <c r="AE408" s="389" t="str">
        <f>IFERROR(__xludf.DUMMYFUNCTION("""COMPUTED_VALUE"""),"")</f>
        <v/>
      </c>
      <c r="AF408" s="390"/>
      <c r="AG408" s="391"/>
      <c r="AH408" s="359"/>
    </row>
    <row r="409">
      <c r="A409" s="360"/>
      <c r="B409" s="361"/>
      <c r="C409" s="362"/>
      <c r="D409" s="384" t="s">
        <v>2869</v>
      </c>
      <c r="E409" s="364"/>
      <c r="F409" s="365"/>
      <c r="G409" s="366"/>
      <c r="H409" s="367"/>
      <c r="I409" s="365"/>
      <c r="J409" s="368"/>
      <c r="K409" s="364"/>
      <c r="L409" s="365"/>
      <c r="M409" s="366"/>
      <c r="N409" s="367"/>
      <c r="O409" s="365"/>
      <c r="P409" s="368"/>
      <c r="Q409" s="364"/>
      <c r="R409" s="365"/>
      <c r="S409" s="366"/>
      <c r="T409" s="369"/>
      <c r="U409" s="370"/>
      <c r="V409" s="371"/>
      <c r="W409" s="380"/>
      <c r="X409" s="353"/>
      <c r="Y409" s="373"/>
      <c r="Z409" s="382" t="str">
        <f>IFERROR(__xludf.DUMMYFUNCTION("""COMPUTED_VALUE"""),"")</f>
        <v/>
      </c>
      <c r="AA409" s="375" t="str">
        <f>IFERROR(__xludf.DUMMYFUNCTION("""COMPUTED_VALUE"""),"")</f>
        <v/>
      </c>
      <c r="AB409" s="383" t="str">
        <f>IFERROR(__xludf.DUMMYFUNCTION("""COMPUTED_VALUE"""),"")</f>
        <v/>
      </c>
      <c r="AC409" s="388" t="str">
        <f>IFERROR(__xludf.DUMMYFUNCTION("""COMPUTED_VALUE"""),"")</f>
        <v/>
      </c>
      <c r="AD409" s="382" t="str">
        <f>IFERROR(__xludf.DUMMYFUNCTION("""COMPUTED_VALUE"""),"")</f>
        <v/>
      </c>
      <c r="AE409" s="389" t="str">
        <f>IFERROR(__xludf.DUMMYFUNCTION("""COMPUTED_VALUE"""),"")</f>
        <v/>
      </c>
      <c r="AF409" s="390"/>
      <c r="AG409" s="391"/>
      <c r="AH409" s="359"/>
    </row>
    <row r="410">
      <c r="A410" s="360"/>
      <c r="B410" s="361"/>
      <c r="C410" s="362"/>
      <c r="D410" s="384" t="s">
        <v>2869</v>
      </c>
      <c r="E410" s="364"/>
      <c r="F410" s="365"/>
      <c r="G410" s="366"/>
      <c r="H410" s="367"/>
      <c r="I410" s="365"/>
      <c r="J410" s="368"/>
      <c r="K410" s="364"/>
      <c r="L410" s="365"/>
      <c r="M410" s="366"/>
      <c r="N410" s="367"/>
      <c r="O410" s="365"/>
      <c r="P410" s="368"/>
      <c r="Q410" s="364"/>
      <c r="R410" s="365"/>
      <c r="S410" s="366"/>
      <c r="T410" s="369"/>
      <c r="U410" s="370"/>
      <c r="V410" s="371"/>
      <c r="W410" s="380"/>
      <c r="X410" s="353"/>
      <c r="Y410" s="373"/>
      <c r="Z410" s="382" t="str">
        <f>IFERROR(__xludf.DUMMYFUNCTION("""COMPUTED_VALUE"""),"")</f>
        <v/>
      </c>
      <c r="AA410" s="375" t="str">
        <f>IFERROR(__xludf.DUMMYFUNCTION("""COMPUTED_VALUE"""),"")</f>
        <v/>
      </c>
      <c r="AB410" s="383" t="str">
        <f>IFERROR(__xludf.DUMMYFUNCTION("""COMPUTED_VALUE"""),"")</f>
        <v/>
      </c>
      <c r="AC410" s="388" t="str">
        <f>IFERROR(__xludf.DUMMYFUNCTION("""COMPUTED_VALUE"""),"")</f>
        <v/>
      </c>
      <c r="AD410" s="382" t="str">
        <f>IFERROR(__xludf.DUMMYFUNCTION("""COMPUTED_VALUE"""),"")</f>
        <v/>
      </c>
      <c r="AE410" s="389" t="str">
        <f>IFERROR(__xludf.DUMMYFUNCTION("""COMPUTED_VALUE"""),"")</f>
        <v/>
      </c>
      <c r="AF410" s="390"/>
      <c r="AG410" s="391"/>
      <c r="AH410" s="359"/>
    </row>
    <row r="411">
      <c r="A411" s="360"/>
      <c r="B411" s="361"/>
      <c r="C411" s="362"/>
      <c r="D411" s="384" t="s">
        <v>2869</v>
      </c>
      <c r="E411" s="364"/>
      <c r="F411" s="365"/>
      <c r="G411" s="366"/>
      <c r="H411" s="367"/>
      <c r="I411" s="365"/>
      <c r="J411" s="368"/>
      <c r="K411" s="364"/>
      <c r="L411" s="365"/>
      <c r="M411" s="366"/>
      <c r="N411" s="367"/>
      <c r="O411" s="365"/>
      <c r="P411" s="368"/>
      <c r="Q411" s="364"/>
      <c r="R411" s="365"/>
      <c r="S411" s="366"/>
      <c r="T411" s="369"/>
      <c r="U411" s="370"/>
      <c r="V411" s="371"/>
      <c r="W411" s="380"/>
      <c r="X411" s="353"/>
      <c r="Y411" s="373"/>
      <c r="Z411" s="382" t="str">
        <f>IFERROR(__xludf.DUMMYFUNCTION("""COMPUTED_VALUE"""),"")</f>
        <v/>
      </c>
      <c r="AA411" s="375" t="str">
        <f>IFERROR(__xludf.DUMMYFUNCTION("""COMPUTED_VALUE"""),"")</f>
        <v/>
      </c>
      <c r="AB411" s="383" t="str">
        <f>IFERROR(__xludf.DUMMYFUNCTION("""COMPUTED_VALUE"""),"")</f>
        <v/>
      </c>
      <c r="AC411" s="388" t="str">
        <f>IFERROR(__xludf.DUMMYFUNCTION("""COMPUTED_VALUE"""),"")</f>
        <v/>
      </c>
      <c r="AD411" s="382" t="str">
        <f>IFERROR(__xludf.DUMMYFUNCTION("""COMPUTED_VALUE"""),"")</f>
        <v/>
      </c>
      <c r="AE411" s="389" t="str">
        <f>IFERROR(__xludf.DUMMYFUNCTION("""COMPUTED_VALUE"""),"")</f>
        <v/>
      </c>
      <c r="AF411" s="390"/>
      <c r="AG411" s="391"/>
      <c r="AH411" s="359"/>
    </row>
    <row r="412">
      <c r="A412" s="360"/>
      <c r="B412" s="361"/>
      <c r="C412" s="362"/>
      <c r="D412" s="384" t="s">
        <v>2869</v>
      </c>
      <c r="E412" s="364"/>
      <c r="F412" s="365"/>
      <c r="G412" s="366"/>
      <c r="H412" s="367"/>
      <c r="I412" s="365"/>
      <c r="J412" s="368"/>
      <c r="K412" s="364"/>
      <c r="L412" s="365"/>
      <c r="M412" s="366"/>
      <c r="N412" s="367"/>
      <c r="O412" s="365"/>
      <c r="P412" s="368"/>
      <c r="Q412" s="364"/>
      <c r="R412" s="365"/>
      <c r="S412" s="366"/>
      <c r="T412" s="369"/>
      <c r="U412" s="370"/>
      <c r="V412" s="371"/>
      <c r="W412" s="380"/>
      <c r="X412" s="353"/>
      <c r="Y412" s="373"/>
      <c r="Z412" s="382" t="str">
        <f>IFERROR(__xludf.DUMMYFUNCTION("""COMPUTED_VALUE"""),"")</f>
        <v/>
      </c>
      <c r="AA412" s="375" t="str">
        <f>IFERROR(__xludf.DUMMYFUNCTION("""COMPUTED_VALUE"""),"")</f>
        <v/>
      </c>
      <c r="AB412" s="383" t="str">
        <f>IFERROR(__xludf.DUMMYFUNCTION("""COMPUTED_VALUE"""),"")</f>
        <v/>
      </c>
      <c r="AC412" s="388" t="str">
        <f>IFERROR(__xludf.DUMMYFUNCTION("""COMPUTED_VALUE"""),"")</f>
        <v/>
      </c>
      <c r="AD412" s="382" t="str">
        <f>IFERROR(__xludf.DUMMYFUNCTION("""COMPUTED_VALUE"""),"")</f>
        <v/>
      </c>
      <c r="AE412" s="389" t="str">
        <f>IFERROR(__xludf.DUMMYFUNCTION("""COMPUTED_VALUE"""),"")</f>
        <v/>
      </c>
      <c r="AF412" s="390"/>
      <c r="AG412" s="391"/>
      <c r="AH412" s="359"/>
    </row>
    <row r="413">
      <c r="A413" s="360"/>
      <c r="B413" s="361"/>
      <c r="C413" s="362"/>
      <c r="D413" s="384" t="s">
        <v>2869</v>
      </c>
      <c r="E413" s="364"/>
      <c r="F413" s="365"/>
      <c r="G413" s="366"/>
      <c r="H413" s="367"/>
      <c r="I413" s="365"/>
      <c r="J413" s="368"/>
      <c r="K413" s="364"/>
      <c r="L413" s="365"/>
      <c r="M413" s="366"/>
      <c r="N413" s="367"/>
      <c r="O413" s="365"/>
      <c r="P413" s="368"/>
      <c r="Q413" s="364"/>
      <c r="R413" s="365"/>
      <c r="S413" s="366"/>
      <c r="T413" s="369"/>
      <c r="U413" s="370"/>
      <c r="V413" s="371"/>
      <c r="W413" s="372"/>
      <c r="X413" s="353"/>
      <c r="Y413" s="373"/>
      <c r="Z413" s="382" t="str">
        <f>IFERROR(__xludf.DUMMYFUNCTION("""COMPUTED_VALUE"""),"")</f>
        <v/>
      </c>
      <c r="AA413" s="375" t="str">
        <f>IFERROR(__xludf.DUMMYFUNCTION("""COMPUTED_VALUE"""),"")</f>
        <v/>
      </c>
      <c r="AB413" s="383" t="str">
        <f>IFERROR(__xludf.DUMMYFUNCTION("""COMPUTED_VALUE"""),"")</f>
        <v/>
      </c>
      <c r="AC413" s="388" t="str">
        <f>IFERROR(__xludf.DUMMYFUNCTION("""COMPUTED_VALUE"""),"")</f>
        <v/>
      </c>
      <c r="AD413" s="382" t="str">
        <f>IFERROR(__xludf.DUMMYFUNCTION("""COMPUTED_VALUE"""),"")</f>
        <v/>
      </c>
      <c r="AE413" s="389" t="str">
        <f>IFERROR(__xludf.DUMMYFUNCTION("""COMPUTED_VALUE"""),"")</f>
        <v/>
      </c>
      <c r="AF413" s="390"/>
      <c r="AG413" s="391"/>
      <c r="AH413" s="359"/>
    </row>
    <row r="414">
      <c r="A414" s="360"/>
      <c r="B414" s="361"/>
      <c r="C414" s="362"/>
      <c r="D414" s="384" t="s">
        <v>2869</v>
      </c>
      <c r="E414" s="364"/>
      <c r="F414" s="365"/>
      <c r="G414" s="366"/>
      <c r="H414" s="367"/>
      <c r="I414" s="365"/>
      <c r="J414" s="368"/>
      <c r="K414" s="364"/>
      <c r="L414" s="365"/>
      <c r="M414" s="366"/>
      <c r="N414" s="367"/>
      <c r="O414" s="365"/>
      <c r="P414" s="368"/>
      <c r="Q414" s="364"/>
      <c r="R414" s="365"/>
      <c r="S414" s="366"/>
      <c r="T414" s="369"/>
      <c r="U414" s="370"/>
      <c r="V414" s="371"/>
      <c r="W414" s="380"/>
      <c r="X414" s="353"/>
      <c r="Y414" s="373"/>
      <c r="Z414" s="382" t="str">
        <f>IFERROR(__xludf.DUMMYFUNCTION("""COMPUTED_VALUE"""),"")</f>
        <v/>
      </c>
      <c r="AA414" s="375" t="str">
        <f>IFERROR(__xludf.DUMMYFUNCTION("""COMPUTED_VALUE"""),"")</f>
        <v/>
      </c>
      <c r="AB414" s="383" t="str">
        <f>IFERROR(__xludf.DUMMYFUNCTION("""COMPUTED_VALUE"""),"")</f>
        <v/>
      </c>
      <c r="AC414" s="388" t="str">
        <f>IFERROR(__xludf.DUMMYFUNCTION("""COMPUTED_VALUE"""),"")</f>
        <v/>
      </c>
      <c r="AD414" s="382" t="str">
        <f>IFERROR(__xludf.DUMMYFUNCTION("""COMPUTED_VALUE"""),"")</f>
        <v/>
      </c>
      <c r="AE414" s="389" t="str">
        <f>IFERROR(__xludf.DUMMYFUNCTION("""COMPUTED_VALUE"""),"")</f>
        <v/>
      </c>
      <c r="AF414" s="390"/>
      <c r="AG414" s="391"/>
      <c r="AH414" s="359"/>
    </row>
    <row r="415">
      <c r="A415" s="360"/>
      <c r="B415" s="361"/>
      <c r="C415" s="362"/>
      <c r="D415" s="384" t="s">
        <v>2869</v>
      </c>
      <c r="E415" s="364"/>
      <c r="F415" s="365"/>
      <c r="G415" s="366"/>
      <c r="H415" s="367"/>
      <c r="I415" s="365"/>
      <c r="J415" s="368"/>
      <c r="K415" s="364"/>
      <c r="L415" s="365"/>
      <c r="M415" s="366"/>
      <c r="N415" s="367"/>
      <c r="O415" s="365"/>
      <c r="P415" s="368"/>
      <c r="Q415" s="364"/>
      <c r="R415" s="365"/>
      <c r="S415" s="366"/>
      <c r="T415" s="369"/>
      <c r="U415" s="370"/>
      <c r="V415" s="371"/>
      <c r="W415" s="380"/>
      <c r="X415" s="353"/>
      <c r="Y415" s="373"/>
      <c r="Z415" s="382" t="str">
        <f>IFERROR(__xludf.DUMMYFUNCTION("""COMPUTED_VALUE"""),"")</f>
        <v/>
      </c>
      <c r="AA415" s="375" t="str">
        <f>IFERROR(__xludf.DUMMYFUNCTION("""COMPUTED_VALUE"""),"")</f>
        <v/>
      </c>
      <c r="AB415" s="383" t="str">
        <f>IFERROR(__xludf.DUMMYFUNCTION("""COMPUTED_VALUE"""),"")</f>
        <v/>
      </c>
      <c r="AC415" s="388" t="str">
        <f>IFERROR(__xludf.DUMMYFUNCTION("""COMPUTED_VALUE"""),"")</f>
        <v/>
      </c>
      <c r="AD415" s="382" t="str">
        <f>IFERROR(__xludf.DUMMYFUNCTION("""COMPUTED_VALUE"""),"")</f>
        <v/>
      </c>
      <c r="AE415" s="389" t="str">
        <f>IFERROR(__xludf.DUMMYFUNCTION("""COMPUTED_VALUE"""),"")</f>
        <v/>
      </c>
      <c r="AF415" s="390"/>
      <c r="AG415" s="391"/>
      <c r="AH415" s="359"/>
    </row>
    <row r="416">
      <c r="A416" s="360"/>
      <c r="B416" s="361"/>
      <c r="C416" s="362"/>
      <c r="D416" s="384" t="s">
        <v>2869</v>
      </c>
      <c r="E416" s="364"/>
      <c r="F416" s="365"/>
      <c r="G416" s="366"/>
      <c r="H416" s="367"/>
      <c r="I416" s="365"/>
      <c r="J416" s="368"/>
      <c r="K416" s="364"/>
      <c r="L416" s="365"/>
      <c r="M416" s="366"/>
      <c r="N416" s="367"/>
      <c r="O416" s="365"/>
      <c r="P416" s="368"/>
      <c r="Q416" s="364"/>
      <c r="R416" s="365"/>
      <c r="S416" s="366"/>
      <c r="T416" s="369"/>
      <c r="U416" s="370"/>
      <c r="V416" s="371"/>
      <c r="W416" s="380"/>
      <c r="X416" s="353"/>
      <c r="Y416" s="373"/>
      <c r="Z416" s="382" t="str">
        <f>IFERROR(__xludf.DUMMYFUNCTION("""COMPUTED_VALUE"""),"")</f>
        <v/>
      </c>
      <c r="AA416" s="375" t="str">
        <f>IFERROR(__xludf.DUMMYFUNCTION("""COMPUTED_VALUE"""),"")</f>
        <v/>
      </c>
      <c r="AB416" s="383" t="str">
        <f>IFERROR(__xludf.DUMMYFUNCTION("""COMPUTED_VALUE"""),"")</f>
        <v/>
      </c>
      <c r="AC416" s="388" t="str">
        <f>IFERROR(__xludf.DUMMYFUNCTION("""COMPUTED_VALUE"""),"")</f>
        <v/>
      </c>
      <c r="AD416" s="382" t="str">
        <f>IFERROR(__xludf.DUMMYFUNCTION("""COMPUTED_VALUE"""),"")</f>
        <v/>
      </c>
      <c r="AE416" s="389" t="str">
        <f>IFERROR(__xludf.DUMMYFUNCTION("""COMPUTED_VALUE"""),"")</f>
        <v/>
      </c>
      <c r="AF416" s="390"/>
      <c r="AG416" s="391"/>
      <c r="AH416" s="359"/>
    </row>
    <row r="417">
      <c r="A417" s="360"/>
      <c r="B417" s="361"/>
      <c r="C417" s="362"/>
      <c r="D417" s="384" t="s">
        <v>2869</v>
      </c>
      <c r="E417" s="364"/>
      <c r="F417" s="365"/>
      <c r="G417" s="366"/>
      <c r="H417" s="367"/>
      <c r="I417" s="365"/>
      <c r="J417" s="368"/>
      <c r="K417" s="364"/>
      <c r="L417" s="365"/>
      <c r="M417" s="366"/>
      <c r="N417" s="367"/>
      <c r="O417" s="365"/>
      <c r="P417" s="368"/>
      <c r="Q417" s="364"/>
      <c r="R417" s="365"/>
      <c r="S417" s="366"/>
      <c r="T417" s="369"/>
      <c r="U417" s="370"/>
      <c r="V417" s="371"/>
      <c r="W417" s="372"/>
      <c r="X417" s="353"/>
      <c r="Y417" s="373"/>
      <c r="Z417" s="382" t="str">
        <f>IFERROR(__xludf.DUMMYFUNCTION("""COMPUTED_VALUE"""),"")</f>
        <v/>
      </c>
      <c r="AA417" s="375" t="str">
        <f>IFERROR(__xludf.DUMMYFUNCTION("""COMPUTED_VALUE"""),"")</f>
        <v/>
      </c>
      <c r="AB417" s="383" t="str">
        <f>IFERROR(__xludf.DUMMYFUNCTION("""COMPUTED_VALUE"""),"")</f>
        <v/>
      </c>
      <c r="AC417" s="388" t="str">
        <f>IFERROR(__xludf.DUMMYFUNCTION("""COMPUTED_VALUE"""),"")</f>
        <v/>
      </c>
      <c r="AD417" s="382" t="str">
        <f>IFERROR(__xludf.DUMMYFUNCTION("""COMPUTED_VALUE"""),"")</f>
        <v/>
      </c>
      <c r="AE417" s="389" t="str">
        <f>IFERROR(__xludf.DUMMYFUNCTION("""COMPUTED_VALUE"""),"")</f>
        <v/>
      </c>
      <c r="AF417" s="390"/>
      <c r="AG417" s="391"/>
      <c r="AH417" s="359"/>
    </row>
    <row r="418">
      <c r="A418" s="360"/>
      <c r="B418" s="361"/>
      <c r="C418" s="362"/>
      <c r="D418" s="384" t="s">
        <v>2869</v>
      </c>
      <c r="E418" s="364"/>
      <c r="F418" s="365"/>
      <c r="G418" s="366"/>
      <c r="H418" s="367"/>
      <c r="I418" s="365"/>
      <c r="J418" s="368"/>
      <c r="K418" s="364"/>
      <c r="L418" s="365"/>
      <c r="M418" s="366"/>
      <c r="N418" s="367"/>
      <c r="O418" s="365"/>
      <c r="P418" s="368"/>
      <c r="Q418" s="364"/>
      <c r="R418" s="365"/>
      <c r="S418" s="366"/>
      <c r="T418" s="369"/>
      <c r="U418" s="370"/>
      <c r="V418" s="371"/>
      <c r="W418" s="380"/>
      <c r="X418" s="353"/>
      <c r="Y418" s="373"/>
      <c r="Z418" s="382" t="str">
        <f>IFERROR(__xludf.DUMMYFUNCTION("""COMPUTED_VALUE"""),"")</f>
        <v/>
      </c>
      <c r="AA418" s="375" t="str">
        <f>IFERROR(__xludf.DUMMYFUNCTION("""COMPUTED_VALUE"""),"")</f>
        <v/>
      </c>
      <c r="AB418" s="383" t="str">
        <f>IFERROR(__xludf.DUMMYFUNCTION("""COMPUTED_VALUE"""),"")</f>
        <v/>
      </c>
      <c r="AC418" s="388" t="str">
        <f>IFERROR(__xludf.DUMMYFUNCTION("""COMPUTED_VALUE"""),"")</f>
        <v/>
      </c>
      <c r="AD418" s="382" t="str">
        <f>IFERROR(__xludf.DUMMYFUNCTION("""COMPUTED_VALUE"""),"")</f>
        <v/>
      </c>
      <c r="AE418" s="389" t="str">
        <f>IFERROR(__xludf.DUMMYFUNCTION("""COMPUTED_VALUE"""),"")</f>
        <v/>
      </c>
      <c r="AF418" s="390"/>
      <c r="AG418" s="391"/>
      <c r="AH418" s="359"/>
    </row>
    <row r="419">
      <c r="A419" s="360"/>
      <c r="B419" s="361"/>
      <c r="C419" s="362"/>
      <c r="D419" s="384" t="s">
        <v>2869</v>
      </c>
      <c r="E419" s="364"/>
      <c r="F419" s="365"/>
      <c r="G419" s="366"/>
      <c r="H419" s="367"/>
      <c r="I419" s="365"/>
      <c r="J419" s="368"/>
      <c r="K419" s="364"/>
      <c r="L419" s="365"/>
      <c r="M419" s="366"/>
      <c r="N419" s="367"/>
      <c r="O419" s="365"/>
      <c r="P419" s="368"/>
      <c r="Q419" s="364"/>
      <c r="R419" s="365"/>
      <c r="S419" s="366"/>
      <c r="T419" s="369"/>
      <c r="U419" s="370"/>
      <c r="V419" s="371"/>
      <c r="W419" s="372"/>
      <c r="X419" s="353"/>
      <c r="Y419" s="373"/>
      <c r="Z419" s="382" t="str">
        <f>IFERROR(__xludf.DUMMYFUNCTION("""COMPUTED_VALUE"""),"")</f>
        <v/>
      </c>
      <c r="AA419" s="375" t="str">
        <f>IFERROR(__xludf.DUMMYFUNCTION("""COMPUTED_VALUE"""),"")</f>
        <v/>
      </c>
      <c r="AB419" s="383" t="str">
        <f>IFERROR(__xludf.DUMMYFUNCTION("""COMPUTED_VALUE"""),"")</f>
        <v/>
      </c>
      <c r="AC419" s="388" t="str">
        <f>IFERROR(__xludf.DUMMYFUNCTION("""COMPUTED_VALUE"""),"")</f>
        <v/>
      </c>
      <c r="AD419" s="382" t="str">
        <f>IFERROR(__xludf.DUMMYFUNCTION("""COMPUTED_VALUE"""),"")</f>
        <v/>
      </c>
      <c r="AE419" s="389" t="str">
        <f>IFERROR(__xludf.DUMMYFUNCTION("""COMPUTED_VALUE"""),"")</f>
        <v/>
      </c>
      <c r="AF419" s="390"/>
      <c r="AG419" s="391"/>
      <c r="AH419" s="359"/>
    </row>
    <row r="420">
      <c r="A420" s="360"/>
      <c r="B420" s="361"/>
      <c r="C420" s="362"/>
      <c r="D420" s="384" t="s">
        <v>2869</v>
      </c>
      <c r="E420" s="364"/>
      <c r="F420" s="365"/>
      <c r="G420" s="366"/>
      <c r="H420" s="367"/>
      <c r="I420" s="365"/>
      <c r="J420" s="368"/>
      <c r="K420" s="364"/>
      <c r="L420" s="365"/>
      <c r="M420" s="366"/>
      <c r="N420" s="367"/>
      <c r="O420" s="365"/>
      <c r="P420" s="368"/>
      <c r="Q420" s="364"/>
      <c r="R420" s="365"/>
      <c r="S420" s="366"/>
      <c r="T420" s="369"/>
      <c r="U420" s="370"/>
      <c r="V420" s="371"/>
      <c r="W420" s="380"/>
      <c r="X420" s="353"/>
      <c r="Y420" s="373"/>
      <c r="Z420" s="382" t="str">
        <f>IFERROR(__xludf.DUMMYFUNCTION("""COMPUTED_VALUE"""),"")</f>
        <v/>
      </c>
      <c r="AA420" s="375" t="str">
        <f>IFERROR(__xludf.DUMMYFUNCTION("""COMPUTED_VALUE"""),"")</f>
        <v/>
      </c>
      <c r="AB420" s="383" t="str">
        <f>IFERROR(__xludf.DUMMYFUNCTION("""COMPUTED_VALUE"""),"")</f>
        <v/>
      </c>
      <c r="AC420" s="388" t="str">
        <f>IFERROR(__xludf.DUMMYFUNCTION("""COMPUTED_VALUE"""),"")</f>
        <v/>
      </c>
      <c r="AD420" s="382" t="str">
        <f>IFERROR(__xludf.DUMMYFUNCTION("""COMPUTED_VALUE"""),"")</f>
        <v/>
      </c>
      <c r="AE420" s="389" t="str">
        <f>IFERROR(__xludf.DUMMYFUNCTION("""COMPUTED_VALUE"""),"")</f>
        <v/>
      </c>
      <c r="AF420" s="390"/>
      <c r="AG420" s="391"/>
      <c r="AH420" s="359"/>
    </row>
    <row r="421">
      <c r="A421" s="360"/>
      <c r="B421" s="361"/>
      <c r="C421" s="362"/>
      <c r="D421" s="384" t="s">
        <v>2869</v>
      </c>
      <c r="E421" s="364"/>
      <c r="F421" s="365"/>
      <c r="G421" s="366"/>
      <c r="H421" s="367"/>
      <c r="I421" s="365"/>
      <c r="J421" s="368"/>
      <c r="K421" s="364"/>
      <c r="L421" s="365"/>
      <c r="M421" s="366"/>
      <c r="N421" s="367"/>
      <c r="O421" s="365"/>
      <c r="P421" s="368"/>
      <c r="Q421" s="364"/>
      <c r="R421" s="365"/>
      <c r="S421" s="366"/>
      <c r="T421" s="369"/>
      <c r="U421" s="370"/>
      <c r="V421" s="371"/>
      <c r="W421" s="380"/>
      <c r="X421" s="353"/>
      <c r="Y421" s="373"/>
      <c r="Z421" s="382" t="str">
        <f>IFERROR(__xludf.DUMMYFUNCTION("""COMPUTED_VALUE"""),"")</f>
        <v/>
      </c>
      <c r="AA421" s="375" t="str">
        <f>IFERROR(__xludf.DUMMYFUNCTION("""COMPUTED_VALUE"""),"")</f>
        <v/>
      </c>
      <c r="AB421" s="383" t="str">
        <f>IFERROR(__xludf.DUMMYFUNCTION("""COMPUTED_VALUE"""),"")</f>
        <v/>
      </c>
      <c r="AC421" s="388" t="str">
        <f>IFERROR(__xludf.DUMMYFUNCTION("""COMPUTED_VALUE"""),"")</f>
        <v/>
      </c>
      <c r="AD421" s="382" t="str">
        <f>IFERROR(__xludf.DUMMYFUNCTION("""COMPUTED_VALUE"""),"")</f>
        <v/>
      </c>
      <c r="AE421" s="389" t="str">
        <f>IFERROR(__xludf.DUMMYFUNCTION("""COMPUTED_VALUE"""),"")</f>
        <v/>
      </c>
      <c r="AF421" s="390"/>
      <c r="AG421" s="391"/>
      <c r="AH421" s="359"/>
    </row>
    <row r="422">
      <c r="A422" s="379"/>
      <c r="B422" s="361"/>
      <c r="C422" s="362"/>
      <c r="D422" s="384" t="s">
        <v>2869</v>
      </c>
      <c r="E422" s="364"/>
      <c r="F422" s="365"/>
      <c r="G422" s="366"/>
      <c r="H422" s="367"/>
      <c r="I422" s="365"/>
      <c r="J422" s="368"/>
      <c r="K422" s="364"/>
      <c r="L422" s="365"/>
      <c r="M422" s="366"/>
      <c r="N422" s="367"/>
      <c r="O422" s="365"/>
      <c r="P422" s="368"/>
      <c r="Q422" s="364"/>
      <c r="R422" s="365"/>
      <c r="S422" s="366"/>
      <c r="T422" s="369"/>
      <c r="U422" s="370"/>
      <c r="V422" s="371"/>
      <c r="W422" s="372"/>
      <c r="X422" s="353"/>
      <c r="Y422" s="373"/>
      <c r="Z422" s="382" t="str">
        <f>IFERROR(__xludf.DUMMYFUNCTION("""COMPUTED_VALUE"""),"")</f>
        <v/>
      </c>
      <c r="AA422" s="375" t="str">
        <f>IFERROR(__xludf.DUMMYFUNCTION("""COMPUTED_VALUE"""),"")</f>
        <v/>
      </c>
      <c r="AB422" s="383" t="str">
        <f>IFERROR(__xludf.DUMMYFUNCTION("""COMPUTED_VALUE"""),"")</f>
        <v/>
      </c>
      <c r="AC422" s="388" t="str">
        <f>IFERROR(__xludf.DUMMYFUNCTION("""COMPUTED_VALUE"""),"")</f>
        <v/>
      </c>
      <c r="AD422" s="382" t="str">
        <f>IFERROR(__xludf.DUMMYFUNCTION("""COMPUTED_VALUE"""),"")</f>
        <v/>
      </c>
      <c r="AE422" s="389" t="str">
        <f>IFERROR(__xludf.DUMMYFUNCTION("""COMPUTED_VALUE"""),"")</f>
        <v/>
      </c>
      <c r="AF422" s="390"/>
      <c r="AG422" s="391"/>
      <c r="AH422" s="359"/>
    </row>
    <row r="423">
      <c r="A423" s="360"/>
      <c r="B423" s="361"/>
      <c r="C423" s="362"/>
      <c r="D423" s="384" t="s">
        <v>2869</v>
      </c>
      <c r="E423" s="364"/>
      <c r="F423" s="365"/>
      <c r="G423" s="366"/>
      <c r="H423" s="367"/>
      <c r="I423" s="365"/>
      <c r="J423" s="368"/>
      <c r="K423" s="364"/>
      <c r="L423" s="365"/>
      <c r="M423" s="366"/>
      <c r="N423" s="367"/>
      <c r="O423" s="365"/>
      <c r="P423" s="368"/>
      <c r="Q423" s="364"/>
      <c r="R423" s="365"/>
      <c r="S423" s="366"/>
      <c r="T423" s="369"/>
      <c r="U423" s="370"/>
      <c r="V423" s="371"/>
      <c r="W423" s="372"/>
      <c r="X423" s="353"/>
      <c r="Y423" s="373"/>
      <c r="Z423" s="382" t="str">
        <f>IFERROR(__xludf.DUMMYFUNCTION("""COMPUTED_VALUE"""),"")</f>
        <v/>
      </c>
      <c r="AA423" s="375" t="str">
        <f>IFERROR(__xludf.DUMMYFUNCTION("""COMPUTED_VALUE"""),"")</f>
        <v/>
      </c>
      <c r="AB423" s="383" t="str">
        <f>IFERROR(__xludf.DUMMYFUNCTION("""COMPUTED_VALUE"""),"")</f>
        <v/>
      </c>
      <c r="AC423" s="388" t="str">
        <f>IFERROR(__xludf.DUMMYFUNCTION("""COMPUTED_VALUE"""),"")</f>
        <v/>
      </c>
      <c r="AD423" s="382" t="str">
        <f>IFERROR(__xludf.DUMMYFUNCTION("""COMPUTED_VALUE"""),"")</f>
        <v/>
      </c>
      <c r="AE423" s="389" t="str">
        <f>IFERROR(__xludf.DUMMYFUNCTION("""COMPUTED_VALUE"""),"")</f>
        <v/>
      </c>
      <c r="AF423" s="390"/>
      <c r="AG423" s="391"/>
      <c r="AH423" s="359"/>
    </row>
    <row r="424">
      <c r="A424" s="379"/>
      <c r="B424" s="361"/>
      <c r="C424" s="362"/>
      <c r="D424" s="384" t="s">
        <v>2869</v>
      </c>
      <c r="E424" s="364"/>
      <c r="F424" s="365"/>
      <c r="G424" s="366"/>
      <c r="H424" s="367"/>
      <c r="I424" s="365"/>
      <c r="J424" s="368"/>
      <c r="K424" s="364"/>
      <c r="L424" s="365"/>
      <c r="M424" s="366"/>
      <c r="N424" s="367"/>
      <c r="O424" s="365"/>
      <c r="P424" s="368"/>
      <c r="Q424" s="364"/>
      <c r="R424" s="365"/>
      <c r="S424" s="366"/>
      <c r="T424" s="369"/>
      <c r="U424" s="370"/>
      <c r="V424" s="371"/>
      <c r="W424" s="380"/>
      <c r="X424" s="353"/>
      <c r="Y424" s="373"/>
      <c r="Z424" s="382" t="str">
        <f>IFERROR(__xludf.DUMMYFUNCTION("""COMPUTED_VALUE"""),"")</f>
        <v/>
      </c>
      <c r="AA424" s="375" t="str">
        <f>IFERROR(__xludf.DUMMYFUNCTION("""COMPUTED_VALUE"""),"")</f>
        <v/>
      </c>
      <c r="AB424" s="383" t="str">
        <f>IFERROR(__xludf.DUMMYFUNCTION("""COMPUTED_VALUE"""),"")</f>
        <v/>
      </c>
      <c r="AC424" s="388" t="str">
        <f>IFERROR(__xludf.DUMMYFUNCTION("""COMPUTED_VALUE"""),"")</f>
        <v/>
      </c>
      <c r="AD424" s="382" t="str">
        <f>IFERROR(__xludf.DUMMYFUNCTION("""COMPUTED_VALUE"""),"")</f>
        <v/>
      </c>
      <c r="AE424" s="389" t="str">
        <f>IFERROR(__xludf.DUMMYFUNCTION("""COMPUTED_VALUE"""),"")</f>
        <v/>
      </c>
      <c r="AF424" s="390"/>
      <c r="AG424" s="391"/>
      <c r="AH424" s="359"/>
    </row>
    <row r="425">
      <c r="A425" s="360"/>
      <c r="B425" s="361"/>
      <c r="C425" s="362"/>
      <c r="D425" s="384" t="s">
        <v>2869</v>
      </c>
      <c r="E425" s="364"/>
      <c r="F425" s="365"/>
      <c r="G425" s="366"/>
      <c r="H425" s="367"/>
      <c r="I425" s="365"/>
      <c r="J425" s="368"/>
      <c r="K425" s="364"/>
      <c r="L425" s="365"/>
      <c r="M425" s="366"/>
      <c r="N425" s="367"/>
      <c r="O425" s="365"/>
      <c r="P425" s="368"/>
      <c r="Q425" s="364"/>
      <c r="R425" s="365"/>
      <c r="S425" s="366"/>
      <c r="T425" s="369"/>
      <c r="U425" s="370"/>
      <c r="V425" s="371"/>
      <c r="W425" s="372"/>
      <c r="X425" s="353"/>
      <c r="Y425" s="373"/>
      <c r="Z425" s="382" t="str">
        <f>IFERROR(__xludf.DUMMYFUNCTION("""COMPUTED_VALUE"""),"")</f>
        <v/>
      </c>
      <c r="AA425" s="375" t="str">
        <f>IFERROR(__xludf.DUMMYFUNCTION("""COMPUTED_VALUE"""),"")</f>
        <v/>
      </c>
      <c r="AB425" s="383" t="str">
        <f>IFERROR(__xludf.DUMMYFUNCTION("""COMPUTED_VALUE"""),"")</f>
        <v/>
      </c>
      <c r="AC425" s="388" t="str">
        <f>IFERROR(__xludf.DUMMYFUNCTION("""COMPUTED_VALUE"""),"")</f>
        <v/>
      </c>
      <c r="AD425" s="382" t="str">
        <f>IFERROR(__xludf.DUMMYFUNCTION("""COMPUTED_VALUE"""),"")</f>
        <v/>
      </c>
      <c r="AE425" s="389" t="str">
        <f>IFERROR(__xludf.DUMMYFUNCTION("""COMPUTED_VALUE"""),"")</f>
        <v/>
      </c>
      <c r="AF425" s="390"/>
      <c r="AG425" s="391"/>
      <c r="AH425" s="359"/>
    </row>
    <row r="426">
      <c r="A426" s="360"/>
      <c r="B426" s="361"/>
      <c r="C426" s="362"/>
      <c r="D426" s="384" t="s">
        <v>2869</v>
      </c>
      <c r="E426" s="364"/>
      <c r="F426" s="365"/>
      <c r="G426" s="366"/>
      <c r="H426" s="367"/>
      <c r="I426" s="365"/>
      <c r="J426" s="368"/>
      <c r="K426" s="364"/>
      <c r="L426" s="365"/>
      <c r="M426" s="366"/>
      <c r="N426" s="367"/>
      <c r="O426" s="365"/>
      <c r="P426" s="368"/>
      <c r="Q426" s="364"/>
      <c r="R426" s="365"/>
      <c r="S426" s="366"/>
      <c r="T426" s="369"/>
      <c r="U426" s="370"/>
      <c r="V426" s="371"/>
      <c r="W426" s="380"/>
      <c r="X426" s="353"/>
      <c r="Y426" s="373"/>
      <c r="Z426" s="382" t="str">
        <f>IFERROR(__xludf.DUMMYFUNCTION("""COMPUTED_VALUE"""),"")</f>
        <v/>
      </c>
      <c r="AA426" s="375" t="str">
        <f>IFERROR(__xludf.DUMMYFUNCTION("""COMPUTED_VALUE"""),"")</f>
        <v/>
      </c>
      <c r="AB426" s="383" t="str">
        <f>IFERROR(__xludf.DUMMYFUNCTION("""COMPUTED_VALUE"""),"")</f>
        <v/>
      </c>
      <c r="AC426" s="388" t="str">
        <f>IFERROR(__xludf.DUMMYFUNCTION("""COMPUTED_VALUE"""),"")</f>
        <v/>
      </c>
      <c r="AD426" s="382" t="str">
        <f>IFERROR(__xludf.DUMMYFUNCTION("""COMPUTED_VALUE"""),"")</f>
        <v/>
      </c>
      <c r="AE426" s="389" t="str">
        <f>IFERROR(__xludf.DUMMYFUNCTION("""COMPUTED_VALUE"""),"")</f>
        <v/>
      </c>
      <c r="AF426" s="390"/>
      <c r="AG426" s="391"/>
      <c r="AH426" s="359"/>
    </row>
    <row r="427">
      <c r="A427" s="360"/>
      <c r="B427" s="361"/>
      <c r="C427" s="362"/>
      <c r="D427" s="384" t="s">
        <v>2869</v>
      </c>
      <c r="E427" s="364"/>
      <c r="F427" s="365"/>
      <c r="G427" s="366"/>
      <c r="H427" s="367"/>
      <c r="I427" s="365"/>
      <c r="J427" s="368"/>
      <c r="K427" s="364"/>
      <c r="L427" s="365"/>
      <c r="M427" s="366"/>
      <c r="N427" s="367"/>
      <c r="O427" s="365"/>
      <c r="P427" s="368"/>
      <c r="Q427" s="364"/>
      <c r="R427" s="365"/>
      <c r="S427" s="366"/>
      <c r="T427" s="369"/>
      <c r="U427" s="370"/>
      <c r="V427" s="371"/>
      <c r="W427" s="380"/>
      <c r="X427" s="353"/>
      <c r="Y427" s="373"/>
      <c r="Z427" s="382" t="str">
        <f>IFERROR(__xludf.DUMMYFUNCTION("""COMPUTED_VALUE"""),"")</f>
        <v/>
      </c>
      <c r="AA427" s="375" t="str">
        <f>IFERROR(__xludf.DUMMYFUNCTION("""COMPUTED_VALUE"""),"")</f>
        <v/>
      </c>
      <c r="AB427" s="383" t="str">
        <f>IFERROR(__xludf.DUMMYFUNCTION("""COMPUTED_VALUE"""),"")</f>
        <v/>
      </c>
      <c r="AC427" s="388" t="str">
        <f>IFERROR(__xludf.DUMMYFUNCTION("""COMPUTED_VALUE"""),"")</f>
        <v/>
      </c>
      <c r="AD427" s="382" t="str">
        <f>IFERROR(__xludf.DUMMYFUNCTION("""COMPUTED_VALUE"""),"")</f>
        <v/>
      </c>
      <c r="AE427" s="389" t="str">
        <f>IFERROR(__xludf.DUMMYFUNCTION("""COMPUTED_VALUE"""),"")</f>
        <v/>
      </c>
      <c r="AF427" s="390"/>
      <c r="AG427" s="391"/>
      <c r="AH427" s="359"/>
    </row>
    <row r="428">
      <c r="A428" s="360"/>
      <c r="B428" s="361"/>
      <c r="C428" s="362"/>
      <c r="D428" s="384" t="s">
        <v>2869</v>
      </c>
      <c r="E428" s="364"/>
      <c r="F428" s="365"/>
      <c r="G428" s="366"/>
      <c r="H428" s="367"/>
      <c r="I428" s="365"/>
      <c r="J428" s="368"/>
      <c r="K428" s="364"/>
      <c r="L428" s="365"/>
      <c r="M428" s="366"/>
      <c r="N428" s="367"/>
      <c r="O428" s="365"/>
      <c r="P428" s="368"/>
      <c r="Q428" s="364"/>
      <c r="R428" s="365"/>
      <c r="S428" s="366"/>
      <c r="T428" s="369"/>
      <c r="U428" s="370"/>
      <c r="V428" s="371"/>
      <c r="W428" s="380"/>
      <c r="X428" s="353"/>
      <c r="Y428" s="373"/>
      <c r="Z428" s="382" t="str">
        <f>IFERROR(__xludf.DUMMYFUNCTION("""COMPUTED_VALUE"""),"")</f>
        <v/>
      </c>
      <c r="AA428" s="375" t="str">
        <f>IFERROR(__xludf.DUMMYFUNCTION("""COMPUTED_VALUE"""),"")</f>
        <v/>
      </c>
      <c r="AB428" s="383" t="str">
        <f>IFERROR(__xludf.DUMMYFUNCTION("""COMPUTED_VALUE"""),"")</f>
        <v/>
      </c>
      <c r="AC428" s="388" t="str">
        <f>IFERROR(__xludf.DUMMYFUNCTION("""COMPUTED_VALUE"""),"")</f>
        <v/>
      </c>
      <c r="AD428" s="382" t="str">
        <f>IFERROR(__xludf.DUMMYFUNCTION("""COMPUTED_VALUE"""),"")</f>
        <v/>
      </c>
      <c r="AE428" s="389" t="str">
        <f>IFERROR(__xludf.DUMMYFUNCTION("""COMPUTED_VALUE"""),"")</f>
        <v/>
      </c>
      <c r="AF428" s="390"/>
      <c r="AG428" s="391"/>
      <c r="AH428" s="359"/>
    </row>
    <row r="429">
      <c r="A429" s="360"/>
      <c r="B429" s="361"/>
      <c r="C429" s="362"/>
      <c r="D429" s="384" t="s">
        <v>2869</v>
      </c>
      <c r="E429" s="364"/>
      <c r="F429" s="365"/>
      <c r="G429" s="366"/>
      <c r="H429" s="367"/>
      <c r="I429" s="365"/>
      <c r="J429" s="368"/>
      <c r="K429" s="364"/>
      <c r="L429" s="365"/>
      <c r="M429" s="366"/>
      <c r="N429" s="367"/>
      <c r="O429" s="365"/>
      <c r="P429" s="368"/>
      <c r="Q429" s="364"/>
      <c r="R429" s="365"/>
      <c r="S429" s="366"/>
      <c r="T429" s="369"/>
      <c r="U429" s="370"/>
      <c r="V429" s="371"/>
      <c r="W429" s="380"/>
      <c r="X429" s="353"/>
      <c r="Y429" s="373"/>
      <c r="Z429" s="382" t="str">
        <f>IFERROR(__xludf.DUMMYFUNCTION("""COMPUTED_VALUE"""),"")</f>
        <v/>
      </c>
      <c r="AA429" s="375" t="str">
        <f>IFERROR(__xludf.DUMMYFUNCTION("""COMPUTED_VALUE"""),"")</f>
        <v/>
      </c>
      <c r="AB429" s="383" t="str">
        <f>IFERROR(__xludf.DUMMYFUNCTION("""COMPUTED_VALUE"""),"")</f>
        <v/>
      </c>
      <c r="AC429" s="388" t="str">
        <f>IFERROR(__xludf.DUMMYFUNCTION("""COMPUTED_VALUE"""),"")</f>
        <v/>
      </c>
      <c r="AD429" s="382" t="str">
        <f>IFERROR(__xludf.DUMMYFUNCTION("""COMPUTED_VALUE"""),"")</f>
        <v/>
      </c>
      <c r="AE429" s="389" t="str">
        <f>IFERROR(__xludf.DUMMYFUNCTION("""COMPUTED_VALUE"""),"")</f>
        <v/>
      </c>
      <c r="AF429" s="390"/>
      <c r="AG429" s="391"/>
      <c r="AH429" s="359"/>
    </row>
    <row r="430">
      <c r="A430" s="360"/>
      <c r="B430" s="361"/>
      <c r="C430" s="362"/>
      <c r="D430" s="384" t="s">
        <v>2869</v>
      </c>
      <c r="E430" s="364"/>
      <c r="F430" s="365"/>
      <c r="G430" s="366"/>
      <c r="H430" s="367"/>
      <c r="I430" s="365"/>
      <c r="J430" s="368"/>
      <c r="K430" s="364"/>
      <c r="L430" s="365"/>
      <c r="M430" s="366"/>
      <c r="N430" s="367"/>
      <c r="O430" s="365"/>
      <c r="P430" s="368"/>
      <c r="Q430" s="364"/>
      <c r="R430" s="365"/>
      <c r="S430" s="366"/>
      <c r="T430" s="369"/>
      <c r="U430" s="370"/>
      <c r="V430" s="371"/>
      <c r="W430" s="372"/>
      <c r="X430" s="353"/>
      <c r="Y430" s="373"/>
      <c r="Z430" s="382" t="str">
        <f>IFERROR(__xludf.DUMMYFUNCTION("""COMPUTED_VALUE"""),"")</f>
        <v/>
      </c>
      <c r="AA430" s="375" t="str">
        <f>IFERROR(__xludf.DUMMYFUNCTION("""COMPUTED_VALUE"""),"")</f>
        <v/>
      </c>
      <c r="AB430" s="383" t="str">
        <f>IFERROR(__xludf.DUMMYFUNCTION("""COMPUTED_VALUE"""),"")</f>
        <v/>
      </c>
      <c r="AC430" s="388" t="str">
        <f>IFERROR(__xludf.DUMMYFUNCTION("""COMPUTED_VALUE"""),"")</f>
        <v/>
      </c>
      <c r="AD430" s="382" t="str">
        <f>IFERROR(__xludf.DUMMYFUNCTION("""COMPUTED_VALUE"""),"")</f>
        <v/>
      </c>
      <c r="AE430" s="389" t="str">
        <f>IFERROR(__xludf.DUMMYFUNCTION("""COMPUTED_VALUE"""),"")</f>
        <v/>
      </c>
      <c r="AF430" s="390"/>
      <c r="AG430" s="391"/>
      <c r="AH430" s="359"/>
    </row>
    <row r="431">
      <c r="A431" s="360"/>
      <c r="B431" s="361"/>
      <c r="C431" s="362"/>
      <c r="D431" s="384" t="s">
        <v>2869</v>
      </c>
      <c r="E431" s="364"/>
      <c r="F431" s="365"/>
      <c r="G431" s="366"/>
      <c r="H431" s="367"/>
      <c r="I431" s="365"/>
      <c r="J431" s="368"/>
      <c r="K431" s="364"/>
      <c r="L431" s="365"/>
      <c r="M431" s="366"/>
      <c r="N431" s="367"/>
      <c r="O431" s="365"/>
      <c r="P431" s="368"/>
      <c r="Q431" s="364"/>
      <c r="R431" s="365"/>
      <c r="S431" s="366"/>
      <c r="T431" s="369"/>
      <c r="U431" s="370"/>
      <c r="V431" s="371"/>
      <c r="W431" s="380"/>
      <c r="X431" s="353"/>
      <c r="Y431" s="373"/>
      <c r="Z431" s="382" t="str">
        <f>IFERROR(__xludf.DUMMYFUNCTION("""COMPUTED_VALUE"""),"")</f>
        <v/>
      </c>
      <c r="AA431" s="375" t="str">
        <f>IFERROR(__xludf.DUMMYFUNCTION("""COMPUTED_VALUE"""),"")</f>
        <v/>
      </c>
      <c r="AB431" s="383" t="str">
        <f>IFERROR(__xludf.DUMMYFUNCTION("""COMPUTED_VALUE"""),"")</f>
        <v/>
      </c>
      <c r="AC431" s="388" t="str">
        <f>IFERROR(__xludf.DUMMYFUNCTION("""COMPUTED_VALUE"""),"")</f>
        <v/>
      </c>
      <c r="AD431" s="382" t="str">
        <f>IFERROR(__xludf.DUMMYFUNCTION("""COMPUTED_VALUE"""),"")</f>
        <v/>
      </c>
      <c r="AE431" s="389" t="str">
        <f>IFERROR(__xludf.DUMMYFUNCTION("""COMPUTED_VALUE"""),"")</f>
        <v/>
      </c>
      <c r="AF431" s="390"/>
      <c r="AG431" s="391"/>
      <c r="AH431" s="359"/>
    </row>
    <row r="432">
      <c r="A432" s="360"/>
      <c r="B432" s="361"/>
      <c r="C432" s="362"/>
      <c r="D432" s="384" t="s">
        <v>2869</v>
      </c>
      <c r="E432" s="364"/>
      <c r="F432" s="365"/>
      <c r="G432" s="366"/>
      <c r="H432" s="367"/>
      <c r="I432" s="365"/>
      <c r="J432" s="368"/>
      <c r="K432" s="364"/>
      <c r="L432" s="365"/>
      <c r="M432" s="366"/>
      <c r="N432" s="367"/>
      <c r="O432" s="365"/>
      <c r="P432" s="368"/>
      <c r="Q432" s="364"/>
      <c r="R432" s="365"/>
      <c r="S432" s="366"/>
      <c r="T432" s="369"/>
      <c r="U432" s="370"/>
      <c r="V432" s="371"/>
      <c r="W432" s="372"/>
      <c r="X432" s="353"/>
      <c r="Y432" s="373"/>
      <c r="Z432" s="382" t="str">
        <f>IFERROR(__xludf.DUMMYFUNCTION("""COMPUTED_VALUE"""),"")</f>
        <v/>
      </c>
      <c r="AA432" s="375" t="str">
        <f>IFERROR(__xludf.DUMMYFUNCTION("""COMPUTED_VALUE"""),"")</f>
        <v/>
      </c>
      <c r="AB432" s="383" t="str">
        <f>IFERROR(__xludf.DUMMYFUNCTION("""COMPUTED_VALUE"""),"")</f>
        <v/>
      </c>
      <c r="AC432" s="388" t="str">
        <f>IFERROR(__xludf.DUMMYFUNCTION("""COMPUTED_VALUE"""),"")</f>
        <v/>
      </c>
      <c r="AD432" s="382" t="str">
        <f>IFERROR(__xludf.DUMMYFUNCTION("""COMPUTED_VALUE"""),"")</f>
        <v/>
      </c>
      <c r="AE432" s="389" t="str">
        <f>IFERROR(__xludf.DUMMYFUNCTION("""COMPUTED_VALUE"""),"")</f>
        <v/>
      </c>
      <c r="AF432" s="390"/>
      <c r="AG432" s="391"/>
      <c r="AH432" s="359"/>
    </row>
    <row r="433">
      <c r="A433" s="360"/>
      <c r="B433" s="361"/>
      <c r="C433" s="362"/>
      <c r="D433" s="384" t="s">
        <v>2869</v>
      </c>
      <c r="E433" s="364"/>
      <c r="F433" s="365"/>
      <c r="G433" s="366"/>
      <c r="H433" s="367"/>
      <c r="I433" s="365"/>
      <c r="J433" s="368"/>
      <c r="K433" s="364"/>
      <c r="L433" s="365"/>
      <c r="M433" s="366"/>
      <c r="N433" s="367"/>
      <c r="O433" s="365"/>
      <c r="P433" s="368"/>
      <c r="Q433" s="364"/>
      <c r="R433" s="365"/>
      <c r="S433" s="366"/>
      <c r="T433" s="369"/>
      <c r="U433" s="370"/>
      <c r="V433" s="371"/>
      <c r="W433" s="372"/>
      <c r="X433" s="353"/>
      <c r="Y433" s="373"/>
      <c r="Z433" s="382" t="str">
        <f>IFERROR(__xludf.DUMMYFUNCTION("""COMPUTED_VALUE"""),"")</f>
        <v/>
      </c>
      <c r="AA433" s="375" t="str">
        <f>IFERROR(__xludf.DUMMYFUNCTION("""COMPUTED_VALUE"""),"")</f>
        <v/>
      </c>
      <c r="AB433" s="383" t="str">
        <f>IFERROR(__xludf.DUMMYFUNCTION("""COMPUTED_VALUE"""),"")</f>
        <v/>
      </c>
      <c r="AC433" s="388" t="str">
        <f>IFERROR(__xludf.DUMMYFUNCTION("""COMPUTED_VALUE"""),"")</f>
        <v/>
      </c>
      <c r="AD433" s="382" t="str">
        <f>IFERROR(__xludf.DUMMYFUNCTION("""COMPUTED_VALUE"""),"")</f>
        <v/>
      </c>
      <c r="AE433" s="389" t="str">
        <f>IFERROR(__xludf.DUMMYFUNCTION("""COMPUTED_VALUE"""),"")</f>
        <v/>
      </c>
      <c r="AF433" s="390"/>
      <c r="AG433" s="391"/>
      <c r="AH433" s="359"/>
    </row>
    <row r="434">
      <c r="A434" s="360"/>
      <c r="B434" s="361"/>
      <c r="C434" s="362"/>
      <c r="D434" s="384" t="s">
        <v>2869</v>
      </c>
      <c r="E434" s="364"/>
      <c r="F434" s="365"/>
      <c r="G434" s="366"/>
      <c r="H434" s="367"/>
      <c r="I434" s="365"/>
      <c r="J434" s="368"/>
      <c r="K434" s="364"/>
      <c r="L434" s="365"/>
      <c r="M434" s="366"/>
      <c r="N434" s="367"/>
      <c r="O434" s="365"/>
      <c r="P434" s="368"/>
      <c r="Q434" s="364"/>
      <c r="R434" s="365"/>
      <c r="S434" s="366"/>
      <c r="T434" s="369"/>
      <c r="U434" s="370"/>
      <c r="V434" s="371"/>
      <c r="W434" s="380"/>
      <c r="X434" s="353"/>
      <c r="Y434" s="373"/>
      <c r="Z434" s="382" t="str">
        <f>IFERROR(__xludf.DUMMYFUNCTION("""COMPUTED_VALUE"""),"")</f>
        <v/>
      </c>
      <c r="AA434" s="375" t="str">
        <f>IFERROR(__xludf.DUMMYFUNCTION("""COMPUTED_VALUE"""),"")</f>
        <v/>
      </c>
      <c r="AB434" s="383" t="str">
        <f>IFERROR(__xludf.DUMMYFUNCTION("""COMPUTED_VALUE"""),"")</f>
        <v/>
      </c>
      <c r="AC434" s="388" t="str">
        <f>IFERROR(__xludf.DUMMYFUNCTION("""COMPUTED_VALUE"""),"")</f>
        <v/>
      </c>
      <c r="AD434" s="382" t="str">
        <f>IFERROR(__xludf.DUMMYFUNCTION("""COMPUTED_VALUE"""),"")</f>
        <v/>
      </c>
      <c r="AE434" s="389" t="str">
        <f>IFERROR(__xludf.DUMMYFUNCTION("""COMPUTED_VALUE"""),"")</f>
        <v/>
      </c>
      <c r="AF434" s="390"/>
      <c r="AG434" s="391"/>
      <c r="AH434" s="359"/>
    </row>
    <row r="435">
      <c r="A435" s="360"/>
      <c r="B435" s="361"/>
      <c r="C435" s="362"/>
      <c r="D435" s="384" t="s">
        <v>2869</v>
      </c>
      <c r="E435" s="364"/>
      <c r="F435" s="365"/>
      <c r="G435" s="366"/>
      <c r="H435" s="367"/>
      <c r="I435" s="365"/>
      <c r="J435" s="368"/>
      <c r="K435" s="364"/>
      <c r="L435" s="365"/>
      <c r="M435" s="366"/>
      <c r="N435" s="367"/>
      <c r="O435" s="365"/>
      <c r="P435" s="368"/>
      <c r="Q435" s="364"/>
      <c r="R435" s="365"/>
      <c r="S435" s="366"/>
      <c r="T435" s="369"/>
      <c r="U435" s="370"/>
      <c r="V435" s="371"/>
      <c r="W435" s="372"/>
      <c r="X435" s="353"/>
      <c r="Y435" s="373"/>
      <c r="Z435" s="382" t="str">
        <f>IFERROR(__xludf.DUMMYFUNCTION("""COMPUTED_VALUE"""),"")</f>
        <v/>
      </c>
      <c r="AA435" s="375" t="str">
        <f>IFERROR(__xludf.DUMMYFUNCTION("""COMPUTED_VALUE"""),"")</f>
        <v/>
      </c>
      <c r="AB435" s="383" t="str">
        <f>IFERROR(__xludf.DUMMYFUNCTION("""COMPUTED_VALUE"""),"")</f>
        <v/>
      </c>
      <c r="AC435" s="388" t="str">
        <f>IFERROR(__xludf.DUMMYFUNCTION("""COMPUTED_VALUE"""),"")</f>
        <v/>
      </c>
      <c r="AD435" s="382" t="str">
        <f>IFERROR(__xludf.DUMMYFUNCTION("""COMPUTED_VALUE"""),"")</f>
        <v/>
      </c>
      <c r="AE435" s="389" t="str">
        <f>IFERROR(__xludf.DUMMYFUNCTION("""COMPUTED_VALUE"""),"")</f>
        <v/>
      </c>
      <c r="AF435" s="390"/>
      <c r="AG435" s="391"/>
      <c r="AH435" s="359"/>
    </row>
    <row r="436">
      <c r="A436" s="360"/>
      <c r="B436" s="361"/>
      <c r="C436" s="362"/>
      <c r="D436" s="384" t="s">
        <v>2869</v>
      </c>
      <c r="E436" s="364"/>
      <c r="F436" s="365"/>
      <c r="G436" s="366"/>
      <c r="H436" s="367"/>
      <c r="I436" s="365"/>
      <c r="J436" s="368"/>
      <c r="K436" s="364"/>
      <c r="L436" s="365"/>
      <c r="M436" s="366"/>
      <c r="N436" s="367"/>
      <c r="O436" s="365"/>
      <c r="P436" s="368"/>
      <c r="Q436" s="364"/>
      <c r="R436" s="365"/>
      <c r="S436" s="366"/>
      <c r="T436" s="369"/>
      <c r="U436" s="370"/>
      <c r="V436" s="371"/>
      <c r="W436" s="372"/>
      <c r="X436" s="353"/>
      <c r="Y436" s="373"/>
      <c r="Z436" s="382" t="str">
        <f>IFERROR(__xludf.DUMMYFUNCTION("""COMPUTED_VALUE"""),"")</f>
        <v/>
      </c>
      <c r="AA436" s="375" t="str">
        <f>IFERROR(__xludf.DUMMYFUNCTION("""COMPUTED_VALUE"""),"")</f>
        <v/>
      </c>
      <c r="AB436" s="383" t="str">
        <f>IFERROR(__xludf.DUMMYFUNCTION("""COMPUTED_VALUE"""),"")</f>
        <v/>
      </c>
      <c r="AC436" s="388" t="str">
        <f>IFERROR(__xludf.DUMMYFUNCTION("""COMPUTED_VALUE"""),"")</f>
        <v/>
      </c>
      <c r="AD436" s="382" t="str">
        <f>IFERROR(__xludf.DUMMYFUNCTION("""COMPUTED_VALUE"""),"")</f>
        <v/>
      </c>
      <c r="AE436" s="389" t="str">
        <f>IFERROR(__xludf.DUMMYFUNCTION("""COMPUTED_VALUE"""),"")</f>
        <v/>
      </c>
      <c r="AF436" s="390"/>
      <c r="AG436" s="391"/>
      <c r="AH436" s="359"/>
    </row>
    <row r="437">
      <c r="A437" s="360"/>
      <c r="B437" s="361"/>
      <c r="C437" s="362"/>
      <c r="D437" s="384" t="s">
        <v>2869</v>
      </c>
      <c r="E437" s="364"/>
      <c r="F437" s="365"/>
      <c r="G437" s="366"/>
      <c r="H437" s="367"/>
      <c r="I437" s="365"/>
      <c r="J437" s="368"/>
      <c r="K437" s="364"/>
      <c r="L437" s="365"/>
      <c r="M437" s="366"/>
      <c r="N437" s="367"/>
      <c r="O437" s="365"/>
      <c r="P437" s="368"/>
      <c r="Q437" s="364"/>
      <c r="R437" s="365"/>
      <c r="S437" s="366"/>
      <c r="T437" s="369"/>
      <c r="U437" s="370"/>
      <c r="V437" s="371"/>
      <c r="W437" s="380"/>
      <c r="X437" s="353"/>
      <c r="Y437" s="373"/>
      <c r="Z437" s="382" t="str">
        <f>IFERROR(__xludf.DUMMYFUNCTION("""COMPUTED_VALUE"""),"")</f>
        <v/>
      </c>
      <c r="AA437" s="375" t="str">
        <f>IFERROR(__xludf.DUMMYFUNCTION("""COMPUTED_VALUE"""),"")</f>
        <v/>
      </c>
      <c r="AB437" s="383" t="str">
        <f>IFERROR(__xludf.DUMMYFUNCTION("""COMPUTED_VALUE"""),"")</f>
        <v/>
      </c>
      <c r="AC437" s="388" t="str">
        <f>IFERROR(__xludf.DUMMYFUNCTION("""COMPUTED_VALUE"""),"")</f>
        <v/>
      </c>
      <c r="AD437" s="382" t="str">
        <f>IFERROR(__xludf.DUMMYFUNCTION("""COMPUTED_VALUE"""),"")</f>
        <v/>
      </c>
      <c r="AE437" s="389" t="str">
        <f>IFERROR(__xludf.DUMMYFUNCTION("""COMPUTED_VALUE"""),"")</f>
        <v/>
      </c>
      <c r="AF437" s="390"/>
      <c r="AG437" s="391"/>
      <c r="AH437" s="359"/>
    </row>
    <row r="438">
      <c r="A438" s="360"/>
      <c r="B438" s="361"/>
      <c r="C438" s="362"/>
      <c r="D438" s="384" t="s">
        <v>2869</v>
      </c>
      <c r="E438" s="364"/>
      <c r="F438" s="365"/>
      <c r="G438" s="366"/>
      <c r="H438" s="367"/>
      <c r="I438" s="365"/>
      <c r="J438" s="368"/>
      <c r="K438" s="364"/>
      <c r="L438" s="365"/>
      <c r="M438" s="366"/>
      <c r="N438" s="367"/>
      <c r="O438" s="365"/>
      <c r="P438" s="368"/>
      <c r="Q438" s="364"/>
      <c r="R438" s="365"/>
      <c r="S438" s="366"/>
      <c r="T438" s="396"/>
      <c r="U438" s="370"/>
      <c r="V438" s="371"/>
      <c r="W438" s="380"/>
      <c r="X438" s="353"/>
      <c r="Y438" s="373"/>
      <c r="Z438" s="382" t="str">
        <f>IFERROR(__xludf.DUMMYFUNCTION("""COMPUTED_VALUE"""),"")</f>
        <v/>
      </c>
      <c r="AA438" s="375" t="str">
        <f>IFERROR(__xludf.DUMMYFUNCTION("""COMPUTED_VALUE"""),"")</f>
        <v/>
      </c>
      <c r="AB438" s="383" t="str">
        <f>IFERROR(__xludf.DUMMYFUNCTION("""COMPUTED_VALUE"""),"")</f>
        <v/>
      </c>
      <c r="AC438" s="388" t="str">
        <f>IFERROR(__xludf.DUMMYFUNCTION("""COMPUTED_VALUE"""),"")</f>
        <v/>
      </c>
      <c r="AD438" s="382" t="str">
        <f>IFERROR(__xludf.DUMMYFUNCTION("""COMPUTED_VALUE"""),"")</f>
        <v/>
      </c>
      <c r="AE438" s="389" t="str">
        <f>IFERROR(__xludf.DUMMYFUNCTION("""COMPUTED_VALUE"""),"")</f>
        <v/>
      </c>
      <c r="AF438" s="390"/>
      <c r="AG438" s="391"/>
      <c r="AH438" s="359"/>
    </row>
    <row r="439">
      <c r="A439" s="360"/>
      <c r="B439" s="361"/>
      <c r="C439" s="362"/>
      <c r="D439" s="384" t="s">
        <v>2869</v>
      </c>
      <c r="E439" s="364"/>
      <c r="F439" s="365"/>
      <c r="G439" s="366"/>
      <c r="H439" s="367"/>
      <c r="I439" s="365"/>
      <c r="J439" s="368"/>
      <c r="K439" s="364"/>
      <c r="L439" s="365"/>
      <c r="M439" s="366"/>
      <c r="N439" s="367"/>
      <c r="O439" s="365"/>
      <c r="P439" s="368"/>
      <c r="Q439" s="364"/>
      <c r="R439" s="365"/>
      <c r="S439" s="366"/>
      <c r="T439" s="369"/>
      <c r="U439" s="370"/>
      <c r="V439" s="371"/>
      <c r="W439" s="380"/>
      <c r="X439" s="353"/>
      <c r="Y439" s="373"/>
      <c r="Z439" s="382" t="str">
        <f>IFERROR(__xludf.DUMMYFUNCTION("""COMPUTED_VALUE"""),"")</f>
        <v/>
      </c>
      <c r="AA439" s="375" t="str">
        <f>IFERROR(__xludf.DUMMYFUNCTION("""COMPUTED_VALUE"""),"")</f>
        <v/>
      </c>
      <c r="AB439" s="383" t="str">
        <f>IFERROR(__xludf.DUMMYFUNCTION("""COMPUTED_VALUE"""),"")</f>
        <v/>
      </c>
      <c r="AC439" s="388" t="str">
        <f>IFERROR(__xludf.DUMMYFUNCTION("""COMPUTED_VALUE"""),"")</f>
        <v/>
      </c>
      <c r="AD439" s="382" t="str">
        <f>IFERROR(__xludf.DUMMYFUNCTION("""COMPUTED_VALUE"""),"")</f>
        <v/>
      </c>
      <c r="AE439" s="389" t="str">
        <f>IFERROR(__xludf.DUMMYFUNCTION("""COMPUTED_VALUE"""),"")</f>
        <v/>
      </c>
      <c r="AF439" s="390"/>
      <c r="AG439" s="391"/>
      <c r="AH439" s="359"/>
    </row>
    <row r="440">
      <c r="A440" s="360"/>
      <c r="B440" s="361"/>
      <c r="C440" s="362"/>
      <c r="D440" s="384" t="s">
        <v>2869</v>
      </c>
      <c r="E440" s="364"/>
      <c r="F440" s="365"/>
      <c r="G440" s="366"/>
      <c r="H440" s="367"/>
      <c r="I440" s="365"/>
      <c r="J440" s="368"/>
      <c r="K440" s="364"/>
      <c r="L440" s="365"/>
      <c r="M440" s="366"/>
      <c r="N440" s="367"/>
      <c r="O440" s="365"/>
      <c r="P440" s="368"/>
      <c r="Q440" s="364"/>
      <c r="R440" s="365"/>
      <c r="S440" s="366"/>
      <c r="T440" s="369"/>
      <c r="U440" s="370"/>
      <c r="V440" s="371"/>
      <c r="W440" s="380"/>
      <c r="X440" s="353"/>
      <c r="Y440" s="373"/>
      <c r="Z440" s="382" t="str">
        <f>IFERROR(__xludf.DUMMYFUNCTION("""COMPUTED_VALUE"""),"")</f>
        <v/>
      </c>
      <c r="AA440" s="375" t="str">
        <f>IFERROR(__xludf.DUMMYFUNCTION("""COMPUTED_VALUE"""),"")</f>
        <v/>
      </c>
      <c r="AB440" s="383" t="str">
        <f>IFERROR(__xludf.DUMMYFUNCTION("""COMPUTED_VALUE"""),"")</f>
        <v/>
      </c>
      <c r="AC440" s="388" t="str">
        <f>IFERROR(__xludf.DUMMYFUNCTION("""COMPUTED_VALUE"""),"")</f>
        <v/>
      </c>
      <c r="AD440" s="382" t="str">
        <f>IFERROR(__xludf.DUMMYFUNCTION("""COMPUTED_VALUE"""),"")</f>
        <v/>
      </c>
      <c r="AE440" s="389" t="str">
        <f>IFERROR(__xludf.DUMMYFUNCTION("""COMPUTED_VALUE"""),"")</f>
        <v/>
      </c>
      <c r="AF440" s="390"/>
      <c r="AG440" s="391"/>
      <c r="AH440" s="359"/>
    </row>
    <row r="441">
      <c r="A441" s="360"/>
      <c r="B441" s="361"/>
      <c r="C441" s="362"/>
      <c r="D441" s="384" t="s">
        <v>2869</v>
      </c>
      <c r="E441" s="364"/>
      <c r="F441" s="365"/>
      <c r="G441" s="366"/>
      <c r="H441" s="367"/>
      <c r="I441" s="365"/>
      <c r="J441" s="368"/>
      <c r="K441" s="364"/>
      <c r="L441" s="365"/>
      <c r="M441" s="366"/>
      <c r="N441" s="367"/>
      <c r="O441" s="365"/>
      <c r="P441" s="368"/>
      <c r="Q441" s="364"/>
      <c r="R441" s="365"/>
      <c r="S441" s="366"/>
      <c r="T441" s="369"/>
      <c r="U441" s="370"/>
      <c r="V441" s="371"/>
      <c r="W441" s="380"/>
      <c r="X441" s="353"/>
      <c r="Y441" s="373"/>
      <c r="Z441" s="382" t="str">
        <f>IFERROR(__xludf.DUMMYFUNCTION("""COMPUTED_VALUE"""),"")</f>
        <v/>
      </c>
      <c r="AA441" s="375" t="str">
        <f>IFERROR(__xludf.DUMMYFUNCTION("""COMPUTED_VALUE"""),"")</f>
        <v/>
      </c>
      <c r="AB441" s="383" t="str">
        <f>IFERROR(__xludf.DUMMYFUNCTION("""COMPUTED_VALUE"""),"")</f>
        <v/>
      </c>
      <c r="AC441" s="388" t="str">
        <f>IFERROR(__xludf.DUMMYFUNCTION("""COMPUTED_VALUE"""),"")</f>
        <v/>
      </c>
      <c r="AD441" s="382" t="str">
        <f>IFERROR(__xludf.DUMMYFUNCTION("""COMPUTED_VALUE"""),"")</f>
        <v/>
      </c>
      <c r="AE441" s="389" t="str">
        <f>IFERROR(__xludf.DUMMYFUNCTION("""COMPUTED_VALUE"""),"")</f>
        <v/>
      </c>
      <c r="AF441" s="390"/>
      <c r="AG441" s="391"/>
      <c r="AH441" s="359"/>
    </row>
    <row r="442">
      <c r="A442" s="360"/>
      <c r="B442" s="361"/>
      <c r="C442" s="362"/>
      <c r="D442" s="384" t="s">
        <v>2869</v>
      </c>
      <c r="E442" s="364"/>
      <c r="F442" s="365"/>
      <c r="G442" s="366"/>
      <c r="H442" s="367"/>
      <c r="I442" s="365"/>
      <c r="J442" s="368"/>
      <c r="K442" s="364"/>
      <c r="L442" s="365"/>
      <c r="M442" s="366"/>
      <c r="N442" s="367"/>
      <c r="O442" s="365"/>
      <c r="P442" s="368"/>
      <c r="Q442" s="364"/>
      <c r="R442" s="365"/>
      <c r="S442" s="366"/>
      <c r="T442" s="369"/>
      <c r="U442" s="370"/>
      <c r="V442" s="371"/>
      <c r="W442" s="372"/>
      <c r="X442" s="353"/>
      <c r="Y442" s="373"/>
      <c r="Z442" s="382" t="str">
        <f>IFERROR(__xludf.DUMMYFUNCTION("""COMPUTED_VALUE"""),"")</f>
        <v/>
      </c>
      <c r="AA442" s="375" t="str">
        <f>IFERROR(__xludf.DUMMYFUNCTION("""COMPUTED_VALUE"""),"")</f>
        <v/>
      </c>
      <c r="AB442" s="383" t="str">
        <f>IFERROR(__xludf.DUMMYFUNCTION("""COMPUTED_VALUE"""),"")</f>
        <v/>
      </c>
      <c r="AC442" s="388" t="str">
        <f>IFERROR(__xludf.DUMMYFUNCTION("""COMPUTED_VALUE"""),"")</f>
        <v/>
      </c>
      <c r="AD442" s="382" t="str">
        <f>IFERROR(__xludf.DUMMYFUNCTION("""COMPUTED_VALUE"""),"")</f>
        <v/>
      </c>
      <c r="AE442" s="389" t="str">
        <f>IFERROR(__xludf.DUMMYFUNCTION("""COMPUTED_VALUE"""),"")</f>
        <v/>
      </c>
      <c r="AF442" s="390"/>
      <c r="AG442" s="391"/>
      <c r="AH442" s="359"/>
    </row>
    <row r="443">
      <c r="A443" s="360"/>
      <c r="B443" s="361"/>
      <c r="C443" s="362"/>
      <c r="D443" s="384" t="s">
        <v>2869</v>
      </c>
      <c r="E443" s="364"/>
      <c r="F443" s="365"/>
      <c r="G443" s="366"/>
      <c r="H443" s="367"/>
      <c r="I443" s="365"/>
      <c r="J443" s="368"/>
      <c r="K443" s="364"/>
      <c r="L443" s="365"/>
      <c r="M443" s="366"/>
      <c r="N443" s="367"/>
      <c r="O443" s="365"/>
      <c r="P443" s="368"/>
      <c r="Q443" s="364"/>
      <c r="R443" s="365"/>
      <c r="S443" s="366"/>
      <c r="T443" s="369"/>
      <c r="U443" s="370"/>
      <c r="V443" s="371"/>
      <c r="W443" s="372"/>
      <c r="X443" s="353"/>
      <c r="Y443" s="373"/>
      <c r="Z443" s="382" t="str">
        <f>IFERROR(__xludf.DUMMYFUNCTION("""COMPUTED_VALUE"""),"")</f>
        <v/>
      </c>
      <c r="AA443" s="375" t="str">
        <f>IFERROR(__xludf.DUMMYFUNCTION("""COMPUTED_VALUE"""),"")</f>
        <v/>
      </c>
      <c r="AB443" s="383" t="str">
        <f>IFERROR(__xludf.DUMMYFUNCTION("""COMPUTED_VALUE"""),"")</f>
        <v/>
      </c>
      <c r="AC443" s="388" t="str">
        <f>IFERROR(__xludf.DUMMYFUNCTION("""COMPUTED_VALUE"""),"")</f>
        <v/>
      </c>
      <c r="AD443" s="382" t="str">
        <f>IFERROR(__xludf.DUMMYFUNCTION("""COMPUTED_VALUE"""),"")</f>
        <v/>
      </c>
      <c r="AE443" s="389" t="str">
        <f>IFERROR(__xludf.DUMMYFUNCTION("""COMPUTED_VALUE"""),"")</f>
        <v/>
      </c>
      <c r="AF443" s="390"/>
      <c r="AG443" s="391"/>
      <c r="AH443" s="359"/>
    </row>
    <row r="444">
      <c r="A444" s="360"/>
      <c r="B444" s="361"/>
      <c r="C444" s="362"/>
      <c r="D444" s="384" t="s">
        <v>2869</v>
      </c>
      <c r="E444" s="364"/>
      <c r="F444" s="365"/>
      <c r="G444" s="366"/>
      <c r="H444" s="367"/>
      <c r="I444" s="365"/>
      <c r="J444" s="368"/>
      <c r="K444" s="364"/>
      <c r="L444" s="365"/>
      <c r="M444" s="366"/>
      <c r="N444" s="367"/>
      <c r="O444" s="365"/>
      <c r="P444" s="368"/>
      <c r="Q444" s="364"/>
      <c r="R444" s="365"/>
      <c r="S444" s="366"/>
      <c r="T444" s="369"/>
      <c r="U444" s="370"/>
      <c r="V444" s="371"/>
      <c r="W444" s="372"/>
      <c r="X444" s="353"/>
      <c r="Y444" s="373"/>
      <c r="Z444" s="382" t="str">
        <f>IFERROR(__xludf.DUMMYFUNCTION("""COMPUTED_VALUE"""),"")</f>
        <v/>
      </c>
      <c r="AA444" s="375" t="str">
        <f>IFERROR(__xludf.DUMMYFUNCTION("""COMPUTED_VALUE"""),"")</f>
        <v/>
      </c>
      <c r="AB444" s="383" t="str">
        <f>IFERROR(__xludf.DUMMYFUNCTION("""COMPUTED_VALUE"""),"")</f>
        <v/>
      </c>
      <c r="AC444" s="388" t="str">
        <f>IFERROR(__xludf.DUMMYFUNCTION("""COMPUTED_VALUE"""),"")</f>
        <v/>
      </c>
      <c r="AD444" s="382" t="str">
        <f>IFERROR(__xludf.DUMMYFUNCTION("""COMPUTED_VALUE"""),"")</f>
        <v/>
      </c>
      <c r="AE444" s="389" t="str">
        <f>IFERROR(__xludf.DUMMYFUNCTION("""COMPUTED_VALUE"""),"")</f>
        <v/>
      </c>
      <c r="AF444" s="390"/>
      <c r="AG444" s="391"/>
      <c r="AH444" s="359"/>
    </row>
    <row r="445">
      <c r="A445" s="360"/>
      <c r="B445" s="361"/>
      <c r="C445" s="362"/>
      <c r="D445" s="384" t="s">
        <v>2869</v>
      </c>
      <c r="E445" s="364"/>
      <c r="F445" s="365"/>
      <c r="G445" s="366"/>
      <c r="H445" s="367"/>
      <c r="I445" s="365"/>
      <c r="J445" s="368"/>
      <c r="K445" s="364"/>
      <c r="L445" s="365"/>
      <c r="M445" s="366"/>
      <c r="N445" s="367"/>
      <c r="O445" s="365"/>
      <c r="P445" s="368"/>
      <c r="Q445" s="364"/>
      <c r="R445" s="365"/>
      <c r="S445" s="366"/>
      <c r="T445" s="369"/>
      <c r="U445" s="370"/>
      <c r="V445" s="371"/>
      <c r="W445" s="380"/>
      <c r="X445" s="353"/>
      <c r="Y445" s="373"/>
      <c r="Z445" s="382" t="str">
        <f>IFERROR(__xludf.DUMMYFUNCTION("""COMPUTED_VALUE"""),"")</f>
        <v/>
      </c>
      <c r="AA445" s="375" t="str">
        <f>IFERROR(__xludf.DUMMYFUNCTION("""COMPUTED_VALUE"""),"")</f>
        <v/>
      </c>
      <c r="AB445" s="383" t="str">
        <f>IFERROR(__xludf.DUMMYFUNCTION("""COMPUTED_VALUE"""),"")</f>
        <v/>
      </c>
      <c r="AC445" s="388" t="str">
        <f>IFERROR(__xludf.DUMMYFUNCTION("""COMPUTED_VALUE"""),"")</f>
        <v/>
      </c>
      <c r="AD445" s="382" t="str">
        <f>IFERROR(__xludf.DUMMYFUNCTION("""COMPUTED_VALUE"""),"")</f>
        <v/>
      </c>
      <c r="AE445" s="389" t="str">
        <f>IFERROR(__xludf.DUMMYFUNCTION("""COMPUTED_VALUE"""),"")</f>
        <v/>
      </c>
      <c r="AF445" s="390"/>
      <c r="AG445" s="391"/>
      <c r="AH445" s="359"/>
    </row>
    <row r="446">
      <c r="A446" s="379"/>
      <c r="B446" s="361"/>
      <c r="C446" s="362"/>
      <c r="D446" s="384" t="s">
        <v>2869</v>
      </c>
      <c r="E446" s="364"/>
      <c r="F446" s="365"/>
      <c r="G446" s="366"/>
      <c r="H446" s="367"/>
      <c r="I446" s="365"/>
      <c r="J446" s="368"/>
      <c r="K446" s="364"/>
      <c r="L446" s="365"/>
      <c r="M446" s="366"/>
      <c r="N446" s="367"/>
      <c r="O446" s="365"/>
      <c r="P446" s="368"/>
      <c r="Q446" s="364"/>
      <c r="R446" s="365"/>
      <c r="S446" s="366"/>
      <c r="T446" s="369"/>
      <c r="U446" s="370"/>
      <c r="V446" s="371"/>
      <c r="W446" s="372"/>
      <c r="X446" s="353"/>
      <c r="Y446" s="373"/>
      <c r="Z446" s="382" t="str">
        <f>IFERROR(__xludf.DUMMYFUNCTION("""COMPUTED_VALUE"""),"")</f>
        <v/>
      </c>
      <c r="AA446" s="375" t="str">
        <f>IFERROR(__xludf.DUMMYFUNCTION("""COMPUTED_VALUE"""),"")</f>
        <v/>
      </c>
      <c r="AB446" s="383" t="str">
        <f>IFERROR(__xludf.DUMMYFUNCTION("""COMPUTED_VALUE"""),"")</f>
        <v/>
      </c>
      <c r="AC446" s="388" t="str">
        <f>IFERROR(__xludf.DUMMYFUNCTION("""COMPUTED_VALUE"""),"")</f>
        <v/>
      </c>
      <c r="AD446" s="382" t="str">
        <f>IFERROR(__xludf.DUMMYFUNCTION("""COMPUTED_VALUE"""),"")</f>
        <v/>
      </c>
      <c r="AE446" s="389" t="str">
        <f>IFERROR(__xludf.DUMMYFUNCTION("""COMPUTED_VALUE"""),"")</f>
        <v/>
      </c>
      <c r="AF446" s="390"/>
      <c r="AG446" s="391"/>
      <c r="AH446" s="359"/>
    </row>
    <row r="447">
      <c r="A447" s="360"/>
      <c r="B447" s="361"/>
      <c r="C447" s="362"/>
      <c r="D447" s="384" t="s">
        <v>2869</v>
      </c>
      <c r="E447" s="364"/>
      <c r="F447" s="365"/>
      <c r="G447" s="366"/>
      <c r="H447" s="367"/>
      <c r="I447" s="365"/>
      <c r="J447" s="368"/>
      <c r="K447" s="364"/>
      <c r="L447" s="365"/>
      <c r="M447" s="366"/>
      <c r="N447" s="367"/>
      <c r="O447" s="365"/>
      <c r="P447" s="368"/>
      <c r="Q447" s="364"/>
      <c r="R447" s="365"/>
      <c r="S447" s="366"/>
      <c r="T447" s="369"/>
      <c r="U447" s="370"/>
      <c r="V447" s="371"/>
      <c r="W447" s="372"/>
      <c r="X447" s="353"/>
      <c r="Y447" s="373"/>
      <c r="Z447" s="382" t="str">
        <f>IFERROR(__xludf.DUMMYFUNCTION("""COMPUTED_VALUE"""),"")</f>
        <v/>
      </c>
      <c r="AA447" s="375" t="str">
        <f>IFERROR(__xludf.DUMMYFUNCTION("""COMPUTED_VALUE"""),"")</f>
        <v/>
      </c>
      <c r="AB447" s="383" t="str">
        <f>IFERROR(__xludf.DUMMYFUNCTION("""COMPUTED_VALUE"""),"")</f>
        <v/>
      </c>
      <c r="AC447" s="388" t="str">
        <f>IFERROR(__xludf.DUMMYFUNCTION("""COMPUTED_VALUE"""),"")</f>
        <v/>
      </c>
      <c r="AD447" s="382" t="str">
        <f>IFERROR(__xludf.DUMMYFUNCTION("""COMPUTED_VALUE"""),"")</f>
        <v/>
      </c>
      <c r="AE447" s="389" t="str">
        <f>IFERROR(__xludf.DUMMYFUNCTION("""COMPUTED_VALUE"""),"")</f>
        <v/>
      </c>
      <c r="AF447" s="390"/>
      <c r="AG447" s="391"/>
      <c r="AH447" s="359"/>
    </row>
    <row r="448">
      <c r="A448" s="401"/>
      <c r="B448" s="361"/>
      <c r="C448" s="362"/>
      <c r="D448" s="384" t="s">
        <v>2869</v>
      </c>
      <c r="E448" s="364"/>
      <c r="F448" s="365"/>
      <c r="G448" s="366"/>
      <c r="H448" s="367"/>
      <c r="I448" s="365"/>
      <c r="J448" s="368"/>
      <c r="K448" s="364"/>
      <c r="L448" s="365"/>
      <c r="M448" s="366"/>
      <c r="N448" s="367"/>
      <c r="O448" s="365"/>
      <c r="P448" s="368"/>
      <c r="Q448" s="364"/>
      <c r="R448" s="365"/>
      <c r="S448" s="366"/>
      <c r="T448" s="369"/>
      <c r="U448" s="370"/>
      <c r="V448" s="371"/>
      <c r="W448" s="372"/>
      <c r="X448" s="353"/>
      <c r="Y448" s="373"/>
      <c r="Z448" s="382" t="str">
        <f>IFERROR(__xludf.DUMMYFUNCTION("""COMPUTED_VALUE"""),"")</f>
        <v/>
      </c>
      <c r="AA448" s="375" t="str">
        <f>IFERROR(__xludf.DUMMYFUNCTION("""COMPUTED_VALUE"""),"")</f>
        <v/>
      </c>
      <c r="AB448" s="383" t="str">
        <f>IFERROR(__xludf.DUMMYFUNCTION("""COMPUTED_VALUE"""),"")</f>
        <v/>
      </c>
      <c r="AC448" s="388" t="str">
        <f>IFERROR(__xludf.DUMMYFUNCTION("""COMPUTED_VALUE"""),"")</f>
        <v/>
      </c>
      <c r="AD448" s="382" t="str">
        <f>IFERROR(__xludf.DUMMYFUNCTION("""COMPUTED_VALUE"""),"")</f>
        <v/>
      </c>
      <c r="AE448" s="389" t="str">
        <f>IFERROR(__xludf.DUMMYFUNCTION("""COMPUTED_VALUE"""),"")</f>
        <v/>
      </c>
      <c r="AF448" s="390"/>
      <c r="AG448" s="391"/>
      <c r="AH448" s="359"/>
    </row>
    <row r="449">
      <c r="A449" s="360"/>
      <c r="B449" s="361"/>
      <c r="C449" s="362"/>
      <c r="D449" s="384" t="s">
        <v>2869</v>
      </c>
      <c r="E449" s="364"/>
      <c r="F449" s="365"/>
      <c r="G449" s="366"/>
      <c r="H449" s="367"/>
      <c r="I449" s="365"/>
      <c r="J449" s="368"/>
      <c r="K449" s="364"/>
      <c r="L449" s="365"/>
      <c r="M449" s="366"/>
      <c r="N449" s="367"/>
      <c r="O449" s="365"/>
      <c r="P449" s="368"/>
      <c r="Q449" s="364"/>
      <c r="R449" s="365"/>
      <c r="S449" s="366"/>
      <c r="T449" s="369"/>
      <c r="U449" s="370"/>
      <c r="V449" s="371"/>
      <c r="W449" s="372"/>
      <c r="X449" s="353"/>
      <c r="Y449" s="373"/>
      <c r="Z449" s="382" t="str">
        <f>IFERROR(__xludf.DUMMYFUNCTION("""COMPUTED_VALUE"""),"")</f>
        <v/>
      </c>
      <c r="AA449" s="375" t="str">
        <f>IFERROR(__xludf.DUMMYFUNCTION("""COMPUTED_VALUE"""),"")</f>
        <v/>
      </c>
      <c r="AB449" s="383" t="str">
        <f>IFERROR(__xludf.DUMMYFUNCTION("""COMPUTED_VALUE"""),"")</f>
        <v/>
      </c>
      <c r="AC449" s="388" t="str">
        <f>IFERROR(__xludf.DUMMYFUNCTION("""COMPUTED_VALUE"""),"")</f>
        <v/>
      </c>
      <c r="AD449" s="382" t="str">
        <f>IFERROR(__xludf.DUMMYFUNCTION("""COMPUTED_VALUE"""),"")</f>
        <v/>
      </c>
      <c r="AE449" s="389" t="str">
        <f>IFERROR(__xludf.DUMMYFUNCTION("""COMPUTED_VALUE"""),"")</f>
        <v/>
      </c>
      <c r="AF449" s="390"/>
      <c r="AG449" s="391"/>
      <c r="AH449" s="359"/>
    </row>
    <row r="450">
      <c r="A450" s="360"/>
      <c r="B450" s="361"/>
      <c r="C450" s="362"/>
      <c r="D450" s="384" t="s">
        <v>2869</v>
      </c>
      <c r="E450" s="364"/>
      <c r="F450" s="365"/>
      <c r="G450" s="366"/>
      <c r="H450" s="367"/>
      <c r="I450" s="365"/>
      <c r="J450" s="368"/>
      <c r="K450" s="364"/>
      <c r="L450" s="365"/>
      <c r="M450" s="366"/>
      <c r="N450" s="367"/>
      <c r="O450" s="365"/>
      <c r="P450" s="368"/>
      <c r="Q450" s="364"/>
      <c r="R450" s="365"/>
      <c r="S450" s="366"/>
      <c r="T450" s="369"/>
      <c r="U450" s="370"/>
      <c r="V450" s="371"/>
      <c r="W450" s="372"/>
      <c r="X450" s="353"/>
      <c r="Y450" s="373"/>
      <c r="Z450" s="382" t="str">
        <f>IFERROR(__xludf.DUMMYFUNCTION("""COMPUTED_VALUE"""),"")</f>
        <v/>
      </c>
      <c r="AA450" s="375" t="str">
        <f>IFERROR(__xludf.DUMMYFUNCTION("""COMPUTED_VALUE"""),"")</f>
        <v/>
      </c>
      <c r="AB450" s="383" t="str">
        <f>IFERROR(__xludf.DUMMYFUNCTION("""COMPUTED_VALUE"""),"")</f>
        <v/>
      </c>
      <c r="AC450" s="388" t="str">
        <f>IFERROR(__xludf.DUMMYFUNCTION("""COMPUTED_VALUE"""),"")</f>
        <v/>
      </c>
      <c r="AD450" s="382" t="str">
        <f>IFERROR(__xludf.DUMMYFUNCTION("""COMPUTED_VALUE"""),"")</f>
        <v/>
      </c>
      <c r="AE450" s="389" t="str">
        <f>IFERROR(__xludf.DUMMYFUNCTION("""COMPUTED_VALUE"""),"")</f>
        <v/>
      </c>
      <c r="AF450" s="390"/>
      <c r="AG450" s="391"/>
      <c r="AH450" s="359"/>
    </row>
    <row r="451">
      <c r="A451" s="360"/>
      <c r="B451" s="361"/>
      <c r="C451" s="362"/>
      <c r="D451" s="384" t="s">
        <v>2869</v>
      </c>
      <c r="E451" s="364"/>
      <c r="F451" s="365"/>
      <c r="G451" s="366"/>
      <c r="H451" s="367"/>
      <c r="I451" s="365"/>
      <c r="J451" s="368"/>
      <c r="K451" s="364"/>
      <c r="L451" s="365"/>
      <c r="M451" s="366"/>
      <c r="N451" s="367"/>
      <c r="O451" s="365"/>
      <c r="P451" s="368"/>
      <c r="Q451" s="364"/>
      <c r="R451" s="365"/>
      <c r="S451" s="366"/>
      <c r="T451" s="369"/>
      <c r="U451" s="370"/>
      <c r="V451" s="371"/>
      <c r="W451" s="380"/>
      <c r="X451" s="353"/>
      <c r="Y451" s="373"/>
      <c r="Z451" s="382" t="str">
        <f>IFERROR(__xludf.DUMMYFUNCTION("""COMPUTED_VALUE"""),"")</f>
        <v/>
      </c>
      <c r="AA451" s="375" t="str">
        <f>IFERROR(__xludf.DUMMYFUNCTION("""COMPUTED_VALUE"""),"")</f>
        <v/>
      </c>
      <c r="AB451" s="383" t="str">
        <f>IFERROR(__xludf.DUMMYFUNCTION("""COMPUTED_VALUE"""),"")</f>
        <v/>
      </c>
      <c r="AC451" s="388" t="str">
        <f>IFERROR(__xludf.DUMMYFUNCTION("""COMPUTED_VALUE"""),"")</f>
        <v/>
      </c>
      <c r="AD451" s="382" t="str">
        <f>IFERROR(__xludf.DUMMYFUNCTION("""COMPUTED_VALUE"""),"")</f>
        <v/>
      </c>
      <c r="AE451" s="389" t="str">
        <f>IFERROR(__xludf.DUMMYFUNCTION("""COMPUTED_VALUE"""),"")</f>
        <v/>
      </c>
      <c r="AF451" s="390"/>
      <c r="AG451" s="391"/>
      <c r="AH451" s="359"/>
    </row>
    <row r="452">
      <c r="A452" s="360"/>
      <c r="B452" s="361"/>
      <c r="C452" s="362"/>
      <c r="D452" s="384" t="s">
        <v>2869</v>
      </c>
      <c r="E452" s="364"/>
      <c r="F452" s="365"/>
      <c r="G452" s="366"/>
      <c r="H452" s="367"/>
      <c r="I452" s="365"/>
      <c r="J452" s="368"/>
      <c r="K452" s="364"/>
      <c r="L452" s="365"/>
      <c r="M452" s="366"/>
      <c r="N452" s="367"/>
      <c r="O452" s="365"/>
      <c r="P452" s="368"/>
      <c r="Q452" s="364"/>
      <c r="R452" s="365"/>
      <c r="S452" s="366"/>
      <c r="T452" s="369"/>
      <c r="U452" s="370"/>
      <c r="V452" s="371"/>
      <c r="W452" s="380"/>
      <c r="X452" s="353"/>
      <c r="Y452" s="373"/>
      <c r="Z452" s="382" t="str">
        <f>IFERROR(__xludf.DUMMYFUNCTION("""COMPUTED_VALUE"""),"")</f>
        <v/>
      </c>
      <c r="AA452" s="375" t="str">
        <f>IFERROR(__xludf.DUMMYFUNCTION("""COMPUTED_VALUE"""),"")</f>
        <v/>
      </c>
      <c r="AB452" s="383" t="str">
        <f>IFERROR(__xludf.DUMMYFUNCTION("""COMPUTED_VALUE"""),"")</f>
        <v/>
      </c>
      <c r="AC452" s="388" t="str">
        <f>IFERROR(__xludf.DUMMYFUNCTION("""COMPUTED_VALUE"""),"")</f>
        <v/>
      </c>
      <c r="AD452" s="382" t="str">
        <f>IFERROR(__xludf.DUMMYFUNCTION("""COMPUTED_VALUE"""),"")</f>
        <v/>
      </c>
      <c r="AE452" s="389" t="str">
        <f>IFERROR(__xludf.DUMMYFUNCTION("""COMPUTED_VALUE"""),"")</f>
        <v/>
      </c>
      <c r="AF452" s="390"/>
      <c r="AG452" s="391"/>
      <c r="AH452" s="359"/>
    </row>
    <row r="453">
      <c r="A453" s="360"/>
      <c r="B453" s="361"/>
      <c r="C453" s="362"/>
      <c r="D453" s="384" t="s">
        <v>2869</v>
      </c>
      <c r="E453" s="364"/>
      <c r="F453" s="365"/>
      <c r="G453" s="366"/>
      <c r="H453" s="367"/>
      <c r="I453" s="365"/>
      <c r="J453" s="368"/>
      <c r="K453" s="364"/>
      <c r="L453" s="365"/>
      <c r="M453" s="366"/>
      <c r="N453" s="367"/>
      <c r="O453" s="365"/>
      <c r="P453" s="368"/>
      <c r="Q453" s="364"/>
      <c r="R453" s="365"/>
      <c r="S453" s="366"/>
      <c r="T453" s="369"/>
      <c r="U453" s="370"/>
      <c r="V453" s="371"/>
      <c r="W453" s="372"/>
      <c r="X453" s="353"/>
      <c r="Y453" s="373"/>
      <c r="Z453" s="382" t="str">
        <f>IFERROR(__xludf.DUMMYFUNCTION("""COMPUTED_VALUE"""),"")</f>
        <v/>
      </c>
      <c r="AA453" s="375" t="str">
        <f>IFERROR(__xludf.DUMMYFUNCTION("""COMPUTED_VALUE"""),"")</f>
        <v/>
      </c>
      <c r="AB453" s="383" t="str">
        <f>IFERROR(__xludf.DUMMYFUNCTION("""COMPUTED_VALUE"""),"")</f>
        <v/>
      </c>
      <c r="AC453" s="388" t="str">
        <f>IFERROR(__xludf.DUMMYFUNCTION("""COMPUTED_VALUE"""),"")</f>
        <v/>
      </c>
      <c r="AD453" s="382" t="str">
        <f>IFERROR(__xludf.DUMMYFUNCTION("""COMPUTED_VALUE"""),"")</f>
        <v/>
      </c>
      <c r="AE453" s="389" t="str">
        <f>IFERROR(__xludf.DUMMYFUNCTION("""COMPUTED_VALUE"""),"")</f>
        <v/>
      </c>
      <c r="AF453" s="390"/>
      <c r="AG453" s="391"/>
      <c r="AH453" s="359"/>
    </row>
    <row r="454">
      <c r="A454" s="360"/>
      <c r="B454" s="361"/>
      <c r="C454" s="362"/>
      <c r="D454" s="384" t="s">
        <v>2869</v>
      </c>
      <c r="E454" s="364"/>
      <c r="F454" s="365"/>
      <c r="G454" s="366"/>
      <c r="H454" s="367"/>
      <c r="I454" s="365"/>
      <c r="J454" s="368"/>
      <c r="K454" s="364"/>
      <c r="L454" s="365"/>
      <c r="M454" s="366"/>
      <c r="N454" s="367"/>
      <c r="O454" s="365"/>
      <c r="P454" s="368"/>
      <c r="Q454" s="364"/>
      <c r="R454" s="365"/>
      <c r="S454" s="366"/>
      <c r="T454" s="369"/>
      <c r="U454" s="370"/>
      <c r="V454" s="371"/>
      <c r="W454" s="372"/>
      <c r="X454" s="353"/>
      <c r="Y454" s="373"/>
      <c r="Z454" s="382" t="str">
        <f>IFERROR(__xludf.DUMMYFUNCTION("""COMPUTED_VALUE"""),"")</f>
        <v/>
      </c>
      <c r="AA454" s="375" t="str">
        <f>IFERROR(__xludf.DUMMYFUNCTION("""COMPUTED_VALUE"""),"")</f>
        <v/>
      </c>
      <c r="AB454" s="383" t="str">
        <f>IFERROR(__xludf.DUMMYFUNCTION("""COMPUTED_VALUE"""),"")</f>
        <v/>
      </c>
      <c r="AC454" s="388" t="str">
        <f>IFERROR(__xludf.DUMMYFUNCTION("""COMPUTED_VALUE"""),"")</f>
        <v/>
      </c>
      <c r="AD454" s="382" t="str">
        <f>IFERROR(__xludf.DUMMYFUNCTION("""COMPUTED_VALUE"""),"")</f>
        <v/>
      </c>
      <c r="AE454" s="389" t="str">
        <f>IFERROR(__xludf.DUMMYFUNCTION("""COMPUTED_VALUE"""),"")</f>
        <v/>
      </c>
      <c r="AF454" s="390"/>
      <c r="AG454" s="391"/>
      <c r="AH454" s="359"/>
    </row>
    <row r="455">
      <c r="A455" s="360"/>
      <c r="B455" s="361"/>
      <c r="C455" s="362"/>
      <c r="D455" s="384" t="s">
        <v>2869</v>
      </c>
      <c r="E455" s="364"/>
      <c r="F455" s="365"/>
      <c r="G455" s="366"/>
      <c r="H455" s="367"/>
      <c r="I455" s="365"/>
      <c r="J455" s="368"/>
      <c r="K455" s="364"/>
      <c r="L455" s="365"/>
      <c r="M455" s="366"/>
      <c r="N455" s="367"/>
      <c r="O455" s="365"/>
      <c r="P455" s="368"/>
      <c r="Q455" s="364"/>
      <c r="R455" s="365"/>
      <c r="S455" s="366"/>
      <c r="T455" s="369"/>
      <c r="U455" s="370"/>
      <c r="V455" s="371"/>
      <c r="W455" s="380"/>
      <c r="X455" s="353"/>
      <c r="Y455" s="373"/>
      <c r="Z455" s="382" t="str">
        <f>IFERROR(__xludf.DUMMYFUNCTION("""COMPUTED_VALUE"""),"")</f>
        <v/>
      </c>
      <c r="AA455" s="375" t="str">
        <f>IFERROR(__xludf.DUMMYFUNCTION("""COMPUTED_VALUE"""),"")</f>
        <v/>
      </c>
      <c r="AB455" s="383" t="str">
        <f>IFERROR(__xludf.DUMMYFUNCTION("""COMPUTED_VALUE"""),"")</f>
        <v/>
      </c>
      <c r="AC455" s="388" t="str">
        <f>IFERROR(__xludf.DUMMYFUNCTION("""COMPUTED_VALUE"""),"")</f>
        <v/>
      </c>
      <c r="AD455" s="382" t="str">
        <f>IFERROR(__xludf.DUMMYFUNCTION("""COMPUTED_VALUE"""),"")</f>
        <v/>
      </c>
      <c r="AE455" s="389" t="str">
        <f>IFERROR(__xludf.DUMMYFUNCTION("""COMPUTED_VALUE"""),"")</f>
        <v/>
      </c>
      <c r="AF455" s="390"/>
      <c r="AG455" s="391"/>
      <c r="AH455" s="359"/>
    </row>
    <row r="456">
      <c r="A456" s="360"/>
      <c r="B456" s="361"/>
      <c r="C456" s="362"/>
      <c r="D456" s="384" t="s">
        <v>2869</v>
      </c>
      <c r="E456" s="364"/>
      <c r="F456" s="365"/>
      <c r="G456" s="366"/>
      <c r="H456" s="367"/>
      <c r="I456" s="365"/>
      <c r="J456" s="368"/>
      <c r="K456" s="364"/>
      <c r="L456" s="365"/>
      <c r="M456" s="366"/>
      <c r="N456" s="367"/>
      <c r="O456" s="365"/>
      <c r="P456" s="368"/>
      <c r="Q456" s="364"/>
      <c r="R456" s="365"/>
      <c r="S456" s="366"/>
      <c r="T456" s="369"/>
      <c r="U456" s="370"/>
      <c r="V456" s="371"/>
      <c r="W456" s="380"/>
      <c r="X456" s="353"/>
      <c r="Y456" s="373"/>
      <c r="Z456" s="382" t="str">
        <f>IFERROR(__xludf.DUMMYFUNCTION("""COMPUTED_VALUE"""),"")</f>
        <v/>
      </c>
      <c r="AA456" s="375" t="str">
        <f>IFERROR(__xludf.DUMMYFUNCTION("""COMPUTED_VALUE"""),"")</f>
        <v/>
      </c>
      <c r="AB456" s="383" t="str">
        <f>IFERROR(__xludf.DUMMYFUNCTION("""COMPUTED_VALUE"""),"")</f>
        <v/>
      </c>
      <c r="AC456" s="388" t="str">
        <f>IFERROR(__xludf.DUMMYFUNCTION("""COMPUTED_VALUE"""),"")</f>
        <v/>
      </c>
      <c r="AD456" s="382" t="str">
        <f>IFERROR(__xludf.DUMMYFUNCTION("""COMPUTED_VALUE"""),"")</f>
        <v/>
      </c>
      <c r="AE456" s="389" t="str">
        <f>IFERROR(__xludf.DUMMYFUNCTION("""COMPUTED_VALUE"""),"")</f>
        <v/>
      </c>
      <c r="AF456" s="390"/>
      <c r="AG456" s="391"/>
      <c r="AH456" s="359"/>
    </row>
    <row r="457">
      <c r="A457" s="360"/>
      <c r="B457" s="361"/>
      <c r="C457" s="362"/>
      <c r="D457" s="384" t="s">
        <v>2869</v>
      </c>
      <c r="E457" s="364"/>
      <c r="F457" s="365"/>
      <c r="G457" s="366"/>
      <c r="H457" s="367"/>
      <c r="I457" s="365"/>
      <c r="J457" s="368"/>
      <c r="K457" s="364"/>
      <c r="L457" s="365"/>
      <c r="M457" s="366"/>
      <c r="N457" s="367"/>
      <c r="O457" s="365"/>
      <c r="P457" s="368"/>
      <c r="Q457" s="364"/>
      <c r="R457" s="365"/>
      <c r="S457" s="366"/>
      <c r="T457" s="369"/>
      <c r="U457" s="370"/>
      <c r="V457" s="371"/>
      <c r="W457" s="372"/>
      <c r="X457" s="353"/>
      <c r="Y457" s="373"/>
      <c r="Z457" s="382" t="str">
        <f>IFERROR(__xludf.DUMMYFUNCTION("""COMPUTED_VALUE"""),"")</f>
        <v/>
      </c>
      <c r="AA457" s="375" t="str">
        <f>IFERROR(__xludf.DUMMYFUNCTION("""COMPUTED_VALUE"""),"")</f>
        <v/>
      </c>
      <c r="AB457" s="383" t="str">
        <f>IFERROR(__xludf.DUMMYFUNCTION("""COMPUTED_VALUE"""),"")</f>
        <v/>
      </c>
      <c r="AC457" s="388" t="str">
        <f>IFERROR(__xludf.DUMMYFUNCTION("""COMPUTED_VALUE"""),"")</f>
        <v/>
      </c>
      <c r="AD457" s="382" t="str">
        <f>IFERROR(__xludf.DUMMYFUNCTION("""COMPUTED_VALUE"""),"")</f>
        <v/>
      </c>
      <c r="AE457" s="389" t="str">
        <f>IFERROR(__xludf.DUMMYFUNCTION("""COMPUTED_VALUE"""),"")</f>
        <v/>
      </c>
      <c r="AF457" s="390"/>
      <c r="AG457" s="391"/>
      <c r="AH457" s="359"/>
    </row>
    <row r="458">
      <c r="A458" s="360"/>
      <c r="B458" s="361"/>
      <c r="C458" s="362"/>
      <c r="D458" s="384" t="s">
        <v>2869</v>
      </c>
      <c r="E458" s="364"/>
      <c r="F458" s="365"/>
      <c r="G458" s="366"/>
      <c r="H458" s="367"/>
      <c r="I458" s="365"/>
      <c r="J458" s="368"/>
      <c r="K458" s="364"/>
      <c r="L458" s="365"/>
      <c r="M458" s="366"/>
      <c r="N458" s="367"/>
      <c r="O458" s="365"/>
      <c r="P458" s="368"/>
      <c r="Q458" s="364"/>
      <c r="R458" s="365"/>
      <c r="S458" s="366"/>
      <c r="T458" s="369"/>
      <c r="U458" s="370"/>
      <c r="V458" s="371"/>
      <c r="W458" s="380"/>
      <c r="X458" s="353"/>
      <c r="Y458" s="373"/>
      <c r="Z458" s="382" t="str">
        <f>IFERROR(__xludf.DUMMYFUNCTION("""COMPUTED_VALUE"""),"")</f>
        <v/>
      </c>
      <c r="AA458" s="375" t="str">
        <f>IFERROR(__xludf.DUMMYFUNCTION("""COMPUTED_VALUE"""),"")</f>
        <v/>
      </c>
      <c r="AB458" s="383" t="str">
        <f>IFERROR(__xludf.DUMMYFUNCTION("""COMPUTED_VALUE"""),"")</f>
        <v/>
      </c>
      <c r="AC458" s="388" t="str">
        <f>IFERROR(__xludf.DUMMYFUNCTION("""COMPUTED_VALUE"""),"")</f>
        <v/>
      </c>
      <c r="AD458" s="382" t="str">
        <f>IFERROR(__xludf.DUMMYFUNCTION("""COMPUTED_VALUE"""),"")</f>
        <v/>
      </c>
      <c r="AE458" s="389" t="str">
        <f>IFERROR(__xludf.DUMMYFUNCTION("""COMPUTED_VALUE"""),"")</f>
        <v/>
      </c>
      <c r="AF458" s="390"/>
      <c r="AG458" s="391"/>
      <c r="AH458" s="359"/>
    </row>
    <row r="459">
      <c r="A459" s="360"/>
      <c r="B459" s="361"/>
      <c r="C459" s="362"/>
      <c r="D459" s="384" t="s">
        <v>2869</v>
      </c>
      <c r="E459" s="364"/>
      <c r="F459" s="365"/>
      <c r="G459" s="366"/>
      <c r="H459" s="367"/>
      <c r="I459" s="365"/>
      <c r="J459" s="368"/>
      <c r="K459" s="364"/>
      <c r="L459" s="365"/>
      <c r="M459" s="366"/>
      <c r="N459" s="367"/>
      <c r="O459" s="365"/>
      <c r="P459" s="368"/>
      <c r="Q459" s="364"/>
      <c r="R459" s="365"/>
      <c r="S459" s="366"/>
      <c r="T459" s="369"/>
      <c r="U459" s="370"/>
      <c r="V459" s="371"/>
      <c r="W459" s="380"/>
      <c r="X459" s="353"/>
      <c r="Y459" s="373"/>
      <c r="Z459" s="382" t="str">
        <f>IFERROR(__xludf.DUMMYFUNCTION("""COMPUTED_VALUE"""),"")</f>
        <v/>
      </c>
      <c r="AA459" s="375" t="str">
        <f>IFERROR(__xludf.DUMMYFUNCTION("""COMPUTED_VALUE"""),"")</f>
        <v/>
      </c>
      <c r="AB459" s="383" t="str">
        <f>IFERROR(__xludf.DUMMYFUNCTION("""COMPUTED_VALUE"""),"")</f>
        <v/>
      </c>
      <c r="AC459" s="388" t="str">
        <f>IFERROR(__xludf.DUMMYFUNCTION("""COMPUTED_VALUE"""),"")</f>
        <v/>
      </c>
      <c r="AD459" s="382" t="str">
        <f>IFERROR(__xludf.DUMMYFUNCTION("""COMPUTED_VALUE"""),"")</f>
        <v/>
      </c>
      <c r="AE459" s="389" t="str">
        <f>IFERROR(__xludf.DUMMYFUNCTION("""COMPUTED_VALUE"""),"")</f>
        <v/>
      </c>
      <c r="AF459" s="390"/>
      <c r="AG459" s="391"/>
      <c r="AH459" s="359"/>
    </row>
    <row r="460">
      <c r="A460" s="360"/>
      <c r="B460" s="361"/>
      <c r="C460" s="362"/>
      <c r="D460" s="384" t="s">
        <v>2869</v>
      </c>
      <c r="E460" s="364"/>
      <c r="F460" s="365"/>
      <c r="G460" s="366"/>
      <c r="H460" s="367"/>
      <c r="I460" s="365"/>
      <c r="J460" s="368"/>
      <c r="K460" s="364"/>
      <c r="L460" s="365"/>
      <c r="M460" s="366"/>
      <c r="N460" s="367"/>
      <c r="O460" s="365"/>
      <c r="P460" s="368"/>
      <c r="Q460" s="364"/>
      <c r="R460" s="365"/>
      <c r="S460" s="366"/>
      <c r="T460" s="369"/>
      <c r="U460" s="370"/>
      <c r="V460" s="371"/>
      <c r="W460" s="380"/>
      <c r="X460" s="353"/>
      <c r="Y460" s="373"/>
      <c r="Z460" s="382" t="str">
        <f>IFERROR(__xludf.DUMMYFUNCTION("""COMPUTED_VALUE"""),"")</f>
        <v/>
      </c>
      <c r="AA460" s="375" t="str">
        <f>IFERROR(__xludf.DUMMYFUNCTION("""COMPUTED_VALUE"""),"")</f>
        <v/>
      </c>
      <c r="AB460" s="383" t="str">
        <f>IFERROR(__xludf.DUMMYFUNCTION("""COMPUTED_VALUE"""),"")</f>
        <v/>
      </c>
      <c r="AC460" s="388" t="str">
        <f>IFERROR(__xludf.DUMMYFUNCTION("""COMPUTED_VALUE"""),"")</f>
        <v/>
      </c>
      <c r="AD460" s="382" t="str">
        <f>IFERROR(__xludf.DUMMYFUNCTION("""COMPUTED_VALUE"""),"")</f>
        <v/>
      </c>
      <c r="AE460" s="389" t="str">
        <f>IFERROR(__xludf.DUMMYFUNCTION("""COMPUTED_VALUE"""),"")</f>
        <v/>
      </c>
      <c r="AF460" s="390"/>
      <c r="AG460" s="391"/>
      <c r="AH460" s="359"/>
    </row>
    <row r="461">
      <c r="A461" s="360"/>
      <c r="B461" s="361"/>
      <c r="C461" s="362"/>
      <c r="D461" s="384" t="s">
        <v>2869</v>
      </c>
      <c r="E461" s="364"/>
      <c r="F461" s="365"/>
      <c r="G461" s="366"/>
      <c r="H461" s="367"/>
      <c r="I461" s="365"/>
      <c r="J461" s="368"/>
      <c r="K461" s="364"/>
      <c r="L461" s="365"/>
      <c r="M461" s="366"/>
      <c r="N461" s="367"/>
      <c r="O461" s="365"/>
      <c r="P461" s="368"/>
      <c r="Q461" s="364"/>
      <c r="R461" s="365"/>
      <c r="S461" s="366"/>
      <c r="T461" s="369"/>
      <c r="U461" s="370"/>
      <c r="V461" s="371"/>
      <c r="W461" s="380"/>
      <c r="X461" s="353"/>
      <c r="Y461" s="373"/>
      <c r="Z461" s="382" t="str">
        <f>IFERROR(__xludf.DUMMYFUNCTION("""COMPUTED_VALUE"""),"")</f>
        <v/>
      </c>
      <c r="AA461" s="375" t="str">
        <f>IFERROR(__xludf.DUMMYFUNCTION("""COMPUTED_VALUE"""),"")</f>
        <v/>
      </c>
      <c r="AB461" s="383" t="str">
        <f>IFERROR(__xludf.DUMMYFUNCTION("""COMPUTED_VALUE"""),"")</f>
        <v/>
      </c>
      <c r="AC461" s="388" t="str">
        <f>IFERROR(__xludf.DUMMYFUNCTION("""COMPUTED_VALUE"""),"")</f>
        <v/>
      </c>
      <c r="AD461" s="382" t="str">
        <f>IFERROR(__xludf.DUMMYFUNCTION("""COMPUTED_VALUE"""),"")</f>
        <v/>
      </c>
      <c r="AE461" s="389" t="str">
        <f>IFERROR(__xludf.DUMMYFUNCTION("""COMPUTED_VALUE"""),"")</f>
        <v/>
      </c>
      <c r="AF461" s="390"/>
      <c r="AG461" s="391"/>
      <c r="AH461" s="359"/>
    </row>
    <row r="462">
      <c r="A462" s="360"/>
      <c r="B462" s="361"/>
      <c r="C462" s="362"/>
      <c r="D462" s="384" t="s">
        <v>2869</v>
      </c>
      <c r="E462" s="364"/>
      <c r="F462" s="365"/>
      <c r="G462" s="366"/>
      <c r="H462" s="367"/>
      <c r="I462" s="365"/>
      <c r="J462" s="368"/>
      <c r="K462" s="364"/>
      <c r="L462" s="365"/>
      <c r="M462" s="366"/>
      <c r="N462" s="367"/>
      <c r="O462" s="365"/>
      <c r="P462" s="368"/>
      <c r="Q462" s="364"/>
      <c r="R462" s="365"/>
      <c r="S462" s="366"/>
      <c r="T462" s="369"/>
      <c r="U462" s="370"/>
      <c r="V462" s="371"/>
      <c r="W462" s="380"/>
      <c r="X462" s="353"/>
      <c r="Y462" s="373"/>
      <c r="Z462" s="382" t="str">
        <f>IFERROR(__xludf.DUMMYFUNCTION("""COMPUTED_VALUE"""),"")</f>
        <v/>
      </c>
      <c r="AA462" s="375" t="str">
        <f>IFERROR(__xludf.DUMMYFUNCTION("""COMPUTED_VALUE"""),"")</f>
        <v/>
      </c>
      <c r="AB462" s="383" t="str">
        <f>IFERROR(__xludf.DUMMYFUNCTION("""COMPUTED_VALUE"""),"")</f>
        <v/>
      </c>
      <c r="AC462" s="388" t="str">
        <f>IFERROR(__xludf.DUMMYFUNCTION("""COMPUTED_VALUE"""),"")</f>
        <v/>
      </c>
      <c r="AD462" s="382" t="str">
        <f>IFERROR(__xludf.DUMMYFUNCTION("""COMPUTED_VALUE"""),"")</f>
        <v/>
      </c>
      <c r="AE462" s="389" t="str">
        <f>IFERROR(__xludf.DUMMYFUNCTION("""COMPUTED_VALUE"""),"")</f>
        <v/>
      </c>
      <c r="AF462" s="390"/>
      <c r="AG462" s="391"/>
      <c r="AH462" s="359"/>
    </row>
    <row r="463">
      <c r="A463" s="360"/>
      <c r="B463" s="361"/>
      <c r="C463" s="362"/>
      <c r="D463" s="384" t="s">
        <v>2869</v>
      </c>
      <c r="E463" s="364"/>
      <c r="F463" s="365"/>
      <c r="G463" s="366"/>
      <c r="H463" s="367"/>
      <c r="I463" s="365"/>
      <c r="J463" s="368"/>
      <c r="K463" s="364"/>
      <c r="L463" s="365"/>
      <c r="M463" s="366"/>
      <c r="N463" s="367"/>
      <c r="O463" s="365"/>
      <c r="P463" s="368"/>
      <c r="Q463" s="364"/>
      <c r="R463" s="365"/>
      <c r="S463" s="366"/>
      <c r="T463" s="369"/>
      <c r="U463" s="370"/>
      <c r="V463" s="371"/>
      <c r="W463" s="372"/>
      <c r="X463" s="353"/>
      <c r="Y463" s="373"/>
      <c r="Z463" s="382" t="str">
        <f>IFERROR(__xludf.DUMMYFUNCTION("""COMPUTED_VALUE"""),"")</f>
        <v/>
      </c>
      <c r="AA463" s="375" t="str">
        <f>IFERROR(__xludf.DUMMYFUNCTION("""COMPUTED_VALUE"""),"")</f>
        <v/>
      </c>
      <c r="AB463" s="383" t="str">
        <f>IFERROR(__xludf.DUMMYFUNCTION("""COMPUTED_VALUE"""),"")</f>
        <v/>
      </c>
      <c r="AC463" s="388" t="str">
        <f>IFERROR(__xludf.DUMMYFUNCTION("""COMPUTED_VALUE"""),"")</f>
        <v/>
      </c>
      <c r="AD463" s="382" t="str">
        <f>IFERROR(__xludf.DUMMYFUNCTION("""COMPUTED_VALUE"""),"")</f>
        <v/>
      </c>
      <c r="AE463" s="389" t="str">
        <f>IFERROR(__xludf.DUMMYFUNCTION("""COMPUTED_VALUE"""),"")</f>
        <v/>
      </c>
      <c r="AF463" s="390"/>
      <c r="AG463" s="391"/>
      <c r="AH463" s="359"/>
    </row>
    <row r="464">
      <c r="A464" s="360"/>
      <c r="B464" s="361"/>
      <c r="C464" s="362"/>
      <c r="D464" s="384" t="s">
        <v>2869</v>
      </c>
      <c r="E464" s="364"/>
      <c r="F464" s="365"/>
      <c r="G464" s="366"/>
      <c r="H464" s="367"/>
      <c r="I464" s="365"/>
      <c r="J464" s="368"/>
      <c r="K464" s="364"/>
      <c r="L464" s="365"/>
      <c r="M464" s="366"/>
      <c r="N464" s="367"/>
      <c r="O464" s="365"/>
      <c r="P464" s="368"/>
      <c r="Q464" s="364"/>
      <c r="R464" s="365"/>
      <c r="S464" s="366"/>
      <c r="T464" s="369"/>
      <c r="U464" s="370"/>
      <c r="V464" s="371"/>
      <c r="W464" s="372"/>
      <c r="X464" s="353"/>
      <c r="Y464" s="373"/>
      <c r="Z464" s="382" t="str">
        <f>IFERROR(__xludf.DUMMYFUNCTION("""COMPUTED_VALUE"""),"")</f>
        <v/>
      </c>
      <c r="AA464" s="375" t="str">
        <f>IFERROR(__xludf.DUMMYFUNCTION("""COMPUTED_VALUE"""),"")</f>
        <v/>
      </c>
      <c r="AB464" s="383" t="str">
        <f>IFERROR(__xludf.DUMMYFUNCTION("""COMPUTED_VALUE"""),"")</f>
        <v/>
      </c>
      <c r="AC464" s="388" t="str">
        <f>IFERROR(__xludf.DUMMYFUNCTION("""COMPUTED_VALUE"""),"")</f>
        <v/>
      </c>
      <c r="AD464" s="382" t="str">
        <f>IFERROR(__xludf.DUMMYFUNCTION("""COMPUTED_VALUE"""),"")</f>
        <v/>
      </c>
      <c r="AE464" s="389" t="str">
        <f>IFERROR(__xludf.DUMMYFUNCTION("""COMPUTED_VALUE"""),"")</f>
        <v/>
      </c>
      <c r="AF464" s="390"/>
      <c r="AG464" s="391"/>
      <c r="AH464" s="359"/>
    </row>
    <row r="465">
      <c r="A465" s="360"/>
      <c r="B465" s="361"/>
      <c r="C465" s="362"/>
      <c r="D465" s="384" t="s">
        <v>2869</v>
      </c>
      <c r="E465" s="364"/>
      <c r="F465" s="365"/>
      <c r="G465" s="366"/>
      <c r="H465" s="367"/>
      <c r="I465" s="365"/>
      <c r="J465" s="368"/>
      <c r="K465" s="364"/>
      <c r="L465" s="365"/>
      <c r="M465" s="366"/>
      <c r="N465" s="367"/>
      <c r="O465" s="365"/>
      <c r="P465" s="368"/>
      <c r="Q465" s="364"/>
      <c r="R465" s="365"/>
      <c r="S465" s="366"/>
      <c r="T465" s="369"/>
      <c r="U465" s="370"/>
      <c r="V465" s="371"/>
      <c r="W465" s="380"/>
      <c r="X465" s="353"/>
      <c r="Y465" s="373"/>
      <c r="Z465" s="382" t="str">
        <f>IFERROR(__xludf.DUMMYFUNCTION("""COMPUTED_VALUE"""),"")</f>
        <v/>
      </c>
      <c r="AA465" s="375" t="str">
        <f>IFERROR(__xludf.DUMMYFUNCTION("""COMPUTED_VALUE"""),"")</f>
        <v/>
      </c>
      <c r="AB465" s="383" t="str">
        <f>IFERROR(__xludf.DUMMYFUNCTION("""COMPUTED_VALUE"""),"")</f>
        <v/>
      </c>
      <c r="AC465" s="388" t="str">
        <f>IFERROR(__xludf.DUMMYFUNCTION("""COMPUTED_VALUE"""),"")</f>
        <v/>
      </c>
      <c r="AD465" s="382" t="str">
        <f>IFERROR(__xludf.DUMMYFUNCTION("""COMPUTED_VALUE"""),"")</f>
        <v/>
      </c>
      <c r="AE465" s="389" t="str">
        <f>IFERROR(__xludf.DUMMYFUNCTION("""COMPUTED_VALUE"""),"")</f>
        <v/>
      </c>
      <c r="AF465" s="390"/>
      <c r="AG465" s="391"/>
      <c r="AH465" s="359"/>
    </row>
    <row r="466">
      <c r="A466" s="360"/>
      <c r="B466" s="361"/>
      <c r="C466" s="362"/>
      <c r="D466" s="384" t="s">
        <v>2869</v>
      </c>
      <c r="E466" s="364"/>
      <c r="F466" s="365"/>
      <c r="G466" s="366"/>
      <c r="H466" s="367"/>
      <c r="I466" s="365"/>
      <c r="J466" s="368"/>
      <c r="K466" s="364"/>
      <c r="L466" s="365"/>
      <c r="M466" s="366"/>
      <c r="N466" s="367"/>
      <c r="O466" s="365"/>
      <c r="P466" s="368"/>
      <c r="Q466" s="364"/>
      <c r="R466" s="365"/>
      <c r="S466" s="366"/>
      <c r="T466" s="369"/>
      <c r="U466" s="370"/>
      <c r="V466" s="371"/>
      <c r="W466" s="380"/>
      <c r="X466" s="353"/>
      <c r="Y466" s="373"/>
      <c r="Z466" s="382" t="str">
        <f>IFERROR(__xludf.DUMMYFUNCTION("""COMPUTED_VALUE"""),"")</f>
        <v/>
      </c>
      <c r="AA466" s="375" t="str">
        <f>IFERROR(__xludf.DUMMYFUNCTION("""COMPUTED_VALUE"""),"")</f>
        <v/>
      </c>
      <c r="AB466" s="383" t="str">
        <f>IFERROR(__xludf.DUMMYFUNCTION("""COMPUTED_VALUE"""),"")</f>
        <v/>
      </c>
      <c r="AC466" s="388" t="str">
        <f>IFERROR(__xludf.DUMMYFUNCTION("""COMPUTED_VALUE"""),"")</f>
        <v/>
      </c>
      <c r="AD466" s="382" t="str">
        <f>IFERROR(__xludf.DUMMYFUNCTION("""COMPUTED_VALUE"""),"")</f>
        <v/>
      </c>
      <c r="AE466" s="389" t="str">
        <f>IFERROR(__xludf.DUMMYFUNCTION("""COMPUTED_VALUE"""),"")</f>
        <v/>
      </c>
      <c r="AF466" s="390"/>
      <c r="AG466" s="391"/>
      <c r="AH466" s="359"/>
    </row>
    <row r="467">
      <c r="A467" s="360"/>
      <c r="B467" s="361"/>
      <c r="C467" s="362"/>
      <c r="D467" s="384" t="s">
        <v>2869</v>
      </c>
      <c r="E467" s="364"/>
      <c r="F467" s="365"/>
      <c r="G467" s="366"/>
      <c r="H467" s="367"/>
      <c r="I467" s="365"/>
      <c r="J467" s="368"/>
      <c r="K467" s="364"/>
      <c r="L467" s="365"/>
      <c r="M467" s="366"/>
      <c r="N467" s="367"/>
      <c r="O467" s="365"/>
      <c r="P467" s="368"/>
      <c r="Q467" s="364"/>
      <c r="R467" s="365"/>
      <c r="S467" s="366"/>
      <c r="T467" s="369"/>
      <c r="U467" s="370"/>
      <c r="V467" s="371"/>
      <c r="W467" s="372"/>
      <c r="X467" s="353"/>
      <c r="Y467" s="373"/>
      <c r="Z467" s="382" t="str">
        <f>IFERROR(__xludf.DUMMYFUNCTION("""COMPUTED_VALUE"""),"")</f>
        <v/>
      </c>
      <c r="AA467" s="375" t="str">
        <f>IFERROR(__xludf.DUMMYFUNCTION("""COMPUTED_VALUE"""),"")</f>
        <v/>
      </c>
      <c r="AB467" s="383" t="str">
        <f>IFERROR(__xludf.DUMMYFUNCTION("""COMPUTED_VALUE"""),"")</f>
        <v/>
      </c>
      <c r="AC467" s="388" t="str">
        <f>IFERROR(__xludf.DUMMYFUNCTION("""COMPUTED_VALUE"""),"")</f>
        <v/>
      </c>
      <c r="AD467" s="382" t="str">
        <f>IFERROR(__xludf.DUMMYFUNCTION("""COMPUTED_VALUE"""),"")</f>
        <v/>
      </c>
      <c r="AE467" s="389" t="str">
        <f>IFERROR(__xludf.DUMMYFUNCTION("""COMPUTED_VALUE"""),"")</f>
        <v/>
      </c>
      <c r="AF467" s="390"/>
      <c r="AG467" s="391"/>
      <c r="AH467" s="359"/>
    </row>
    <row r="468">
      <c r="A468" s="405"/>
      <c r="B468" s="361"/>
      <c r="C468" s="362"/>
      <c r="D468" s="384" t="s">
        <v>2869</v>
      </c>
      <c r="E468" s="364"/>
      <c r="F468" s="365"/>
      <c r="G468" s="366"/>
      <c r="H468" s="367"/>
      <c r="I468" s="365"/>
      <c r="J468" s="368"/>
      <c r="K468" s="364"/>
      <c r="L468" s="365"/>
      <c r="M468" s="366"/>
      <c r="N468" s="367"/>
      <c r="O468" s="365"/>
      <c r="P468" s="368"/>
      <c r="Q468" s="364"/>
      <c r="R468" s="365"/>
      <c r="S468" s="366"/>
      <c r="T468" s="369"/>
      <c r="U468" s="370"/>
      <c r="V468" s="371"/>
      <c r="W468" s="380"/>
      <c r="X468" s="353"/>
      <c r="Y468" s="373"/>
      <c r="Z468" s="374" t="str">
        <f>IFERROR(__xludf.DUMMYFUNCTION("""COMPUTED_VALUE"""),"")</f>
        <v/>
      </c>
      <c r="AA468" s="375" t="str">
        <f>IFERROR(__xludf.DUMMYFUNCTION("""COMPUTED_VALUE"""),"")</f>
        <v/>
      </c>
      <c r="AB468" s="376" t="str">
        <f>IFERROR(__xludf.DUMMYFUNCTION("""COMPUTED_VALUE"""),"")</f>
        <v/>
      </c>
      <c r="AC468" s="406" t="str">
        <f>IFERROR(__xludf.DUMMYFUNCTION("""COMPUTED_VALUE"""),"")</f>
        <v/>
      </c>
      <c r="AD468" s="374" t="str">
        <f>IFERROR(__xludf.DUMMYFUNCTION("""COMPUTED_VALUE"""),"")</f>
        <v/>
      </c>
      <c r="AE468" s="375" t="str">
        <f>IFERROR(__xludf.DUMMYFUNCTION("""COMPUTED_VALUE"""),"")</f>
        <v/>
      </c>
      <c r="AF468" s="407"/>
      <c r="AG468" s="408"/>
      <c r="AH468" s="359"/>
    </row>
    <row r="469">
      <c r="A469" s="405"/>
      <c r="B469" s="361"/>
      <c r="C469" s="362"/>
      <c r="D469" s="384" t="s">
        <v>2869</v>
      </c>
      <c r="E469" s="364"/>
      <c r="F469" s="365"/>
      <c r="G469" s="366"/>
      <c r="H469" s="367"/>
      <c r="I469" s="365"/>
      <c r="J469" s="368"/>
      <c r="K469" s="364"/>
      <c r="L469" s="365"/>
      <c r="M469" s="366"/>
      <c r="N469" s="367"/>
      <c r="O469" s="365"/>
      <c r="P469" s="368"/>
      <c r="Q469" s="364"/>
      <c r="R469" s="365"/>
      <c r="S469" s="366"/>
      <c r="T469" s="369"/>
      <c r="U469" s="370"/>
      <c r="V469" s="371"/>
      <c r="W469" s="380"/>
      <c r="X469" s="353"/>
      <c r="Y469" s="373"/>
      <c r="Z469" s="374" t="str">
        <f>IFERROR(__xludf.DUMMYFUNCTION("""COMPUTED_VALUE"""),"")</f>
        <v/>
      </c>
      <c r="AA469" s="375" t="str">
        <f>IFERROR(__xludf.DUMMYFUNCTION("""COMPUTED_VALUE"""),"")</f>
        <v/>
      </c>
      <c r="AB469" s="376" t="str">
        <f>IFERROR(__xludf.DUMMYFUNCTION("""COMPUTED_VALUE"""),"")</f>
        <v/>
      </c>
      <c r="AC469" s="406" t="str">
        <f>IFERROR(__xludf.DUMMYFUNCTION("""COMPUTED_VALUE"""),"")</f>
        <v/>
      </c>
      <c r="AD469" s="374" t="str">
        <f>IFERROR(__xludf.DUMMYFUNCTION("""COMPUTED_VALUE"""),"")</f>
        <v/>
      </c>
      <c r="AE469" s="375" t="str">
        <f>IFERROR(__xludf.DUMMYFUNCTION("""COMPUTED_VALUE"""),"")</f>
        <v/>
      </c>
      <c r="AF469" s="407"/>
      <c r="AG469" s="408"/>
      <c r="AH469" s="359"/>
    </row>
    <row r="470">
      <c r="A470" s="360"/>
      <c r="B470" s="361"/>
      <c r="C470" s="362"/>
      <c r="D470" s="384" t="s">
        <v>2869</v>
      </c>
      <c r="E470" s="364"/>
      <c r="F470" s="365"/>
      <c r="G470" s="366"/>
      <c r="H470" s="367"/>
      <c r="I470" s="365"/>
      <c r="J470" s="368"/>
      <c r="K470" s="364"/>
      <c r="L470" s="365"/>
      <c r="M470" s="366"/>
      <c r="N470" s="367"/>
      <c r="O470" s="365"/>
      <c r="P470" s="368"/>
      <c r="Q470" s="364"/>
      <c r="R470" s="365"/>
      <c r="S470" s="366"/>
      <c r="T470" s="369"/>
      <c r="U470" s="370"/>
      <c r="V470" s="371"/>
      <c r="W470" s="372"/>
      <c r="X470" s="353"/>
      <c r="Y470" s="373"/>
      <c r="Z470" s="382" t="str">
        <f>IFERROR(__xludf.DUMMYFUNCTION("""COMPUTED_VALUE"""),"")</f>
        <v/>
      </c>
      <c r="AA470" s="375" t="str">
        <f>IFERROR(__xludf.DUMMYFUNCTION("""COMPUTED_VALUE"""),"")</f>
        <v/>
      </c>
      <c r="AB470" s="383" t="str">
        <f>IFERROR(__xludf.DUMMYFUNCTION("""COMPUTED_VALUE"""),"")</f>
        <v/>
      </c>
      <c r="AC470" s="388" t="str">
        <f>IFERROR(__xludf.DUMMYFUNCTION("""COMPUTED_VALUE"""),"")</f>
        <v/>
      </c>
      <c r="AD470" s="382" t="str">
        <f>IFERROR(__xludf.DUMMYFUNCTION("""COMPUTED_VALUE"""),"")</f>
        <v/>
      </c>
      <c r="AE470" s="389" t="str">
        <f>IFERROR(__xludf.DUMMYFUNCTION("""COMPUTED_VALUE"""),"")</f>
        <v/>
      </c>
      <c r="AF470" s="390"/>
      <c r="AG470" s="391"/>
      <c r="AH470" s="359"/>
    </row>
    <row r="471">
      <c r="A471" s="360"/>
      <c r="B471" s="361"/>
      <c r="C471" s="362"/>
      <c r="D471" s="384" t="s">
        <v>2869</v>
      </c>
      <c r="E471" s="364"/>
      <c r="F471" s="365"/>
      <c r="G471" s="366"/>
      <c r="H471" s="367"/>
      <c r="I471" s="365"/>
      <c r="J471" s="368"/>
      <c r="K471" s="364"/>
      <c r="L471" s="365"/>
      <c r="M471" s="366"/>
      <c r="N471" s="367"/>
      <c r="O471" s="365"/>
      <c r="P471" s="368"/>
      <c r="Q471" s="364"/>
      <c r="R471" s="365"/>
      <c r="S471" s="366"/>
      <c r="T471" s="369"/>
      <c r="U471" s="370"/>
      <c r="V471" s="371"/>
      <c r="W471" s="380"/>
      <c r="X471" s="353"/>
      <c r="Y471" s="373"/>
      <c r="Z471" s="382" t="str">
        <f>IFERROR(__xludf.DUMMYFUNCTION("""COMPUTED_VALUE"""),"")</f>
        <v/>
      </c>
      <c r="AA471" s="375" t="str">
        <f>IFERROR(__xludf.DUMMYFUNCTION("""COMPUTED_VALUE"""),"")</f>
        <v/>
      </c>
      <c r="AB471" s="383" t="str">
        <f>IFERROR(__xludf.DUMMYFUNCTION("""COMPUTED_VALUE"""),"")</f>
        <v/>
      </c>
      <c r="AC471" s="388" t="str">
        <f>IFERROR(__xludf.DUMMYFUNCTION("""COMPUTED_VALUE"""),"")</f>
        <v/>
      </c>
      <c r="AD471" s="382" t="str">
        <f>IFERROR(__xludf.DUMMYFUNCTION("""COMPUTED_VALUE"""),"")</f>
        <v/>
      </c>
      <c r="AE471" s="389" t="str">
        <f>IFERROR(__xludf.DUMMYFUNCTION("""COMPUTED_VALUE"""),"")</f>
        <v/>
      </c>
      <c r="AF471" s="390"/>
      <c r="AG471" s="391"/>
      <c r="AH471" s="359"/>
    </row>
    <row r="472">
      <c r="A472" s="360"/>
      <c r="B472" s="361"/>
      <c r="C472" s="362"/>
      <c r="D472" s="384" t="s">
        <v>2869</v>
      </c>
      <c r="E472" s="364"/>
      <c r="F472" s="365"/>
      <c r="G472" s="366"/>
      <c r="H472" s="367"/>
      <c r="I472" s="365"/>
      <c r="J472" s="368"/>
      <c r="K472" s="364"/>
      <c r="L472" s="365"/>
      <c r="M472" s="366"/>
      <c r="N472" s="367"/>
      <c r="O472" s="365"/>
      <c r="P472" s="368"/>
      <c r="Q472" s="364"/>
      <c r="R472" s="365"/>
      <c r="S472" s="366"/>
      <c r="T472" s="369"/>
      <c r="U472" s="370"/>
      <c r="V472" s="371"/>
      <c r="W472" s="380"/>
      <c r="X472" s="353"/>
      <c r="Y472" s="373"/>
      <c r="Z472" s="382" t="str">
        <f>IFERROR(__xludf.DUMMYFUNCTION("""COMPUTED_VALUE"""),"")</f>
        <v/>
      </c>
      <c r="AA472" s="375" t="str">
        <f>IFERROR(__xludf.DUMMYFUNCTION("""COMPUTED_VALUE"""),"")</f>
        <v/>
      </c>
      <c r="AB472" s="383" t="str">
        <f>IFERROR(__xludf.DUMMYFUNCTION("""COMPUTED_VALUE"""),"")</f>
        <v/>
      </c>
      <c r="AC472" s="388" t="str">
        <f>IFERROR(__xludf.DUMMYFUNCTION("""COMPUTED_VALUE"""),"")</f>
        <v/>
      </c>
      <c r="AD472" s="382" t="str">
        <f>IFERROR(__xludf.DUMMYFUNCTION("""COMPUTED_VALUE"""),"")</f>
        <v/>
      </c>
      <c r="AE472" s="389" t="str">
        <f>IFERROR(__xludf.DUMMYFUNCTION("""COMPUTED_VALUE"""),"")</f>
        <v/>
      </c>
      <c r="AF472" s="390"/>
      <c r="AG472" s="391"/>
      <c r="AH472" s="359"/>
    </row>
    <row r="473">
      <c r="A473" s="360"/>
      <c r="B473" s="361"/>
      <c r="C473" s="362"/>
      <c r="D473" s="384" t="s">
        <v>2869</v>
      </c>
      <c r="E473" s="364"/>
      <c r="F473" s="365"/>
      <c r="G473" s="366"/>
      <c r="H473" s="367"/>
      <c r="I473" s="365"/>
      <c r="J473" s="368"/>
      <c r="K473" s="364"/>
      <c r="L473" s="365"/>
      <c r="M473" s="366"/>
      <c r="N473" s="367"/>
      <c r="O473" s="365"/>
      <c r="P473" s="368"/>
      <c r="Q473" s="364"/>
      <c r="R473" s="365"/>
      <c r="S473" s="366"/>
      <c r="T473" s="369"/>
      <c r="U473" s="370"/>
      <c r="V473" s="371"/>
      <c r="W473" s="380"/>
      <c r="X473" s="353"/>
      <c r="Y473" s="373"/>
      <c r="Z473" s="382" t="str">
        <f>IFERROR(__xludf.DUMMYFUNCTION("""COMPUTED_VALUE"""),"")</f>
        <v/>
      </c>
      <c r="AA473" s="375" t="str">
        <f>IFERROR(__xludf.DUMMYFUNCTION("""COMPUTED_VALUE"""),"")</f>
        <v/>
      </c>
      <c r="AB473" s="383" t="str">
        <f>IFERROR(__xludf.DUMMYFUNCTION("""COMPUTED_VALUE"""),"")</f>
        <v/>
      </c>
      <c r="AC473" s="388" t="str">
        <f>IFERROR(__xludf.DUMMYFUNCTION("""COMPUTED_VALUE"""),"")</f>
        <v/>
      </c>
      <c r="AD473" s="382" t="str">
        <f>IFERROR(__xludf.DUMMYFUNCTION("""COMPUTED_VALUE"""),"")</f>
        <v/>
      </c>
      <c r="AE473" s="389" t="str">
        <f>IFERROR(__xludf.DUMMYFUNCTION("""COMPUTED_VALUE"""),"")</f>
        <v/>
      </c>
      <c r="AF473" s="390"/>
      <c r="AG473" s="391"/>
      <c r="AH473" s="359"/>
    </row>
    <row r="474">
      <c r="A474" s="360"/>
      <c r="B474" s="361"/>
      <c r="C474" s="362"/>
      <c r="D474" s="384" t="s">
        <v>2869</v>
      </c>
      <c r="E474" s="364"/>
      <c r="F474" s="365"/>
      <c r="G474" s="366"/>
      <c r="H474" s="367"/>
      <c r="I474" s="365"/>
      <c r="J474" s="368"/>
      <c r="K474" s="364"/>
      <c r="L474" s="365"/>
      <c r="M474" s="366"/>
      <c r="N474" s="367"/>
      <c r="O474" s="365"/>
      <c r="P474" s="368"/>
      <c r="Q474" s="364"/>
      <c r="R474" s="365"/>
      <c r="S474" s="366"/>
      <c r="T474" s="369"/>
      <c r="U474" s="370"/>
      <c r="V474" s="371"/>
      <c r="W474" s="372"/>
      <c r="X474" s="353"/>
      <c r="Y474" s="373"/>
      <c r="Z474" s="382" t="str">
        <f>IFERROR(__xludf.DUMMYFUNCTION("""COMPUTED_VALUE"""),"")</f>
        <v/>
      </c>
      <c r="AA474" s="375" t="str">
        <f>IFERROR(__xludf.DUMMYFUNCTION("""COMPUTED_VALUE"""),"")</f>
        <v/>
      </c>
      <c r="AB474" s="383" t="str">
        <f>IFERROR(__xludf.DUMMYFUNCTION("""COMPUTED_VALUE"""),"")</f>
        <v/>
      </c>
      <c r="AC474" s="388" t="str">
        <f>IFERROR(__xludf.DUMMYFUNCTION("""COMPUTED_VALUE"""),"")</f>
        <v/>
      </c>
      <c r="AD474" s="382" t="str">
        <f>IFERROR(__xludf.DUMMYFUNCTION("""COMPUTED_VALUE"""),"")</f>
        <v/>
      </c>
      <c r="AE474" s="389" t="str">
        <f>IFERROR(__xludf.DUMMYFUNCTION("""COMPUTED_VALUE"""),"")</f>
        <v/>
      </c>
      <c r="AF474" s="390"/>
      <c r="AG474" s="391"/>
      <c r="AH474" s="359"/>
    </row>
    <row r="475">
      <c r="A475" s="360"/>
      <c r="B475" s="361"/>
      <c r="C475" s="362"/>
      <c r="D475" s="384" t="s">
        <v>2869</v>
      </c>
      <c r="E475" s="364"/>
      <c r="F475" s="365"/>
      <c r="G475" s="366"/>
      <c r="H475" s="367"/>
      <c r="I475" s="365"/>
      <c r="J475" s="368"/>
      <c r="K475" s="364"/>
      <c r="L475" s="365"/>
      <c r="M475" s="366"/>
      <c r="N475" s="367"/>
      <c r="O475" s="365"/>
      <c r="P475" s="368"/>
      <c r="Q475" s="364"/>
      <c r="R475" s="365"/>
      <c r="S475" s="366"/>
      <c r="T475" s="369"/>
      <c r="U475" s="370"/>
      <c r="V475" s="371"/>
      <c r="W475" s="380"/>
      <c r="X475" s="353"/>
      <c r="Y475" s="373"/>
      <c r="Z475" s="382" t="str">
        <f>IFERROR(__xludf.DUMMYFUNCTION("""COMPUTED_VALUE"""),"")</f>
        <v/>
      </c>
      <c r="AA475" s="375" t="str">
        <f>IFERROR(__xludf.DUMMYFUNCTION("""COMPUTED_VALUE"""),"")</f>
        <v/>
      </c>
      <c r="AB475" s="383" t="str">
        <f>IFERROR(__xludf.DUMMYFUNCTION("""COMPUTED_VALUE"""),"")</f>
        <v/>
      </c>
      <c r="AC475" s="388" t="str">
        <f>IFERROR(__xludf.DUMMYFUNCTION("""COMPUTED_VALUE"""),"")</f>
        <v/>
      </c>
      <c r="AD475" s="382" t="str">
        <f>IFERROR(__xludf.DUMMYFUNCTION("""COMPUTED_VALUE"""),"")</f>
        <v/>
      </c>
      <c r="AE475" s="389" t="str">
        <f>IFERROR(__xludf.DUMMYFUNCTION("""COMPUTED_VALUE"""),"")</f>
        <v/>
      </c>
      <c r="AF475" s="390"/>
      <c r="AG475" s="391"/>
      <c r="AH475" s="359"/>
    </row>
    <row r="476">
      <c r="A476" s="360"/>
      <c r="B476" s="361"/>
      <c r="C476" s="362"/>
      <c r="D476" s="384" t="s">
        <v>2869</v>
      </c>
      <c r="E476" s="364"/>
      <c r="F476" s="365"/>
      <c r="G476" s="366"/>
      <c r="H476" s="367"/>
      <c r="I476" s="365"/>
      <c r="J476" s="368"/>
      <c r="K476" s="364"/>
      <c r="L476" s="365"/>
      <c r="M476" s="366"/>
      <c r="N476" s="367"/>
      <c r="O476" s="365"/>
      <c r="P476" s="368"/>
      <c r="Q476" s="364"/>
      <c r="R476" s="365"/>
      <c r="S476" s="366"/>
      <c r="T476" s="369"/>
      <c r="U476" s="370"/>
      <c r="V476" s="371"/>
      <c r="W476" s="372"/>
      <c r="X476" s="353"/>
      <c r="Y476" s="373"/>
      <c r="Z476" s="382" t="str">
        <f>IFERROR(__xludf.DUMMYFUNCTION("""COMPUTED_VALUE"""),"")</f>
        <v/>
      </c>
      <c r="AA476" s="375" t="str">
        <f>IFERROR(__xludf.DUMMYFUNCTION("""COMPUTED_VALUE"""),"")</f>
        <v/>
      </c>
      <c r="AB476" s="383" t="str">
        <f>IFERROR(__xludf.DUMMYFUNCTION("""COMPUTED_VALUE"""),"")</f>
        <v/>
      </c>
      <c r="AC476" s="388" t="str">
        <f>IFERROR(__xludf.DUMMYFUNCTION("""COMPUTED_VALUE"""),"")</f>
        <v/>
      </c>
      <c r="AD476" s="382" t="str">
        <f>IFERROR(__xludf.DUMMYFUNCTION("""COMPUTED_VALUE"""),"")</f>
        <v/>
      </c>
      <c r="AE476" s="389" t="str">
        <f>IFERROR(__xludf.DUMMYFUNCTION("""COMPUTED_VALUE"""),"")</f>
        <v/>
      </c>
      <c r="AF476" s="390"/>
      <c r="AG476" s="391"/>
      <c r="AH476" s="359"/>
    </row>
    <row r="477">
      <c r="A477" s="360"/>
      <c r="B477" s="361"/>
      <c r="C477" s="362"/>
      <c r="D477" s="384" t="s">
        <v>2869</v>
      </c>
      <c r="E477" s="364"/>
      <c r="F477" s="365"/>
      <c r="G477" s="366"/>
      <c r="H477" s="367"/>
      <c r="I477" s="365"/>
      <c r="J477" s="368"/>
      <c r="K477" s="364"/>
      <c r="L477" s="365"/>
      <c r="M477" s="366"/>
      <c r="N477" s="367"/>
      <c r="O477" s="365"/>
      <c r="P477" s="368"/>
      <c r="Q477" s="364"/>
      <c r="R477" s="365"/>
      <c r="S477" s="366"/>
      <c r="T477" s="369"/>
      <c r="U477" s="370"/>
      <c r="V477" s="371"/>
      <c r="W477" s="380"/>
      <c r="X477" s="353"/>
      <c r="Y477" s="373"/>
      <c r="Z477" s="382" t="str">
        <f>IFERROR(__xludf.DUMMYFUNCTION("""COMPUTED_VALUE"""),"")</f>
        <v/>
      </c>
      <c r="AA477" s="375" t="str">
        <f>IFERROR(__xludf.DUMMYFUNCTION("""COMPUTED_VALUE"""),"")</f>
        <v/>
      </c>
      <c r="AB477" s="383" t="str">
        <f>IFERROR(__xludf.DUMMYFUNCTION("""COMPUTED_VALUE"""),"")</f>
        <v/>
      </c>
      <c r="AC477" s="388" t="str">
        <f>IFERROR(__xludf.DUMMYFUNCTION("""COMPUTED_VALUE"""),"")</f>
        <v/>
      </c>
      <c r="AD477" s="382" t="str">
        <f>IFERROR(__xludf.DUMMYFUNCTION("""COMPUTED_VALUE"""),"")</f>
        <v/>
      </c>
      <c r="AE477" s="389" t="str">
        <f>IFERROR(__xludf.DUMMYFUNCTION("""COMPUTED_VALUE"""),"")</f>
        <v/>
      </c>
      <c r="AF477" s="390"/>
      <c r="AG477" s="391"/>
      <c r="AH477" s="359"/>
    </row>
    <row r="478">
      <c r="A478" s="360"/>
      <c r="B478" s="361"/>
      <c r="C478" s="362"/>
      <c r="D478" s="384" t="s">
        <v>2869</v>
      </c>
      <c r="E478" s="364"/>
      <c r="F478" s="365"/>
      <c r="G478" s="366"/>
      <c r="H478" s="367"/>
      <c r="I478" s="365"/>
      <c r="J478" s="368"/>
      <c r="K478" s="364"/>
      <c r="L478" s="365"/>
      <c r="M478" s="366"/>
      <c r="N478" s="367"/>
      <c r="O478" s="365"/>
      <c r="P478" s="368"/>
      <c r="Q478" s="364"/>
      <c r="R478" s="365"/>
      <c r="S478" s="366"/>
      <c r="T478" s="369"/>
      <c r="U478" s="370"/>
      <c r="V478" s="371"/>
      <c r="W478" s="380"/>
      <c r="X478" s="353"/>
      <c r="Y478" s="373"/>
      <c r="Z478" s="382" t="str">
        <f>IFERROR(__xludf.DUMMYFUNCTION("""COMPUTED_VALUE"""),"")</f>
        <v/>
      </c>
      <c r="AA478" s="375" t="str">
        <f>IFERROR(__xludf.DUMMYFUNCTION("""COMPUTED_VALUE"""),"")</f>
        <v/>
      </c>
      <c r="AB478" s="383" t="str">
        <f>IFERROR(__xludf.DUMMYFUNCTION("""COMPUTED_VALUE"""),"")</f>
        <v/>
      </c>
      <c r="AC478" s="388" t="str">
        <f>IFERROR(__xludf.DUMMYFUNCTION("""COMPUTED_VALUE"""),"")</f>
        <v/>
      </c>
      <c r="AD478" s="382" t="str">
        <f>IFERROR(__xludf.DUMMYFUNCTION("""COMPUTED_VALUE"""),"")</f>
        <v/>
      </c>
      <c r="AE478" s="389" t="str">
        <f>IFERROR(__xludf.DUMMYFUNCTION("""COMPUTED_VALUE"""),"")</f>
        <v/>
      </c>
      <c r="AF478" s="390"/>
      <c r="AG478" s="391"/>
      <c r="AH478" s="359"/>
    </row>
    <row r="479">
      <c r="A479" s="360"/>
      <c r="B479" s="361"/>
      <c r="C479" s="362"/>
      <c r="D479" s="384" t="s">
        <v>2869</v>
      </c>
      <c r="E479" s="364"/>
      <c r="F479" s="365"/>
      <c r="G479" s="366"/>
      <c r="H479" s="367"/>
      <c r="I479" s="365"/>
      <c r="J479" s="368"/>
      <c r="K479" s="364"/>
      <c r="L479" s="365"/>
      <c r="M479" s="366"/>
      <c r="N479" s="367"/>
      <c r="O479" s="365"/>
      <c r="P479" s="368"/>
      <c r="Q479" s="364"/>
      <c r="R479" s="365"/>
      <c r="S479" s="366"/>
      <c r="T479" s="369"/>
      <c r="U479" s="370"/>
      <c r="V479" s="371"/>
      <c r="W479" s="372"/>
      <c r="X479" s="353"/>
      <c r="Y479" s="373"/>
      <c r="Z479" s="382" t="str">
        <f>IFERROR(__xludf.DUMMYFUNCTION("""COMPUTED_VALUE"""),"")</f>
        <v/>
      </c>
      <c r="AA479" s="375" t="str">
        <f>IFERROR(__xludf.DUMMYFUNCTION("""COMPUTED_VALUE"""),"")</f>
        <v/>
      </c>
      <c r="AB479" s="383" t="str">
        <f>IFERROR(__xludf.DUMMYFUNCTION("""COMPUTED_VALUE"""),"")</f>
        <v/>
      </c>
      <c r="AC479" s="388" t="str">
        <f>IFERROR(__xludf.DUMMYFUNCTION("""COMPUTED_VALUE"""),"")</f>
        <v/>
      </c>
      <c r="AD479" s="382" t="str">
        <f>IFERROR(__xludf.DUMMYFUNCTION("""COMPUTED_VALUE"""),"")</f>
        <v/>
      </c>
      <c r="AE479" s="389" t="str">
        <f>IFERROR(__xludf.DUMMYFUNCTION("""COMPUTED_VALUE"""),"")</f>
        <v/>
      </c>
      <c r="AF479" s="390"/>
      <c r="AG479" s="391"/>
      <c r="AH479" s="359"/>
    </row>
    <row r="480">
      <c r="A480" s="379"/>
      <c r="B480" s="361"/>
      <c r="C480" s="362"/>
      <c r="D480" s="384" t="s">
        <v>2869</v>
      </c>
      <c r="E480" s="364"/>
      <c r="F480" s="365"/>
      <c r="G480" s="366"/>
      <c r="H480" s="367"/>
      <c r="I480" s="365"/>
      <c r="J480" s="368"/>
      <c r="K480" s="364"/>
      <c r="L480" s="365"/>
      <c r="M480" s="366"/>
      <c r="N480" s="367"/>
      <c r="O480" s="365"/>
      <c r="P480" s="368"/>
      <c r="Q480" s="364"/>
      <c r="R480" s="365"/>
      <c r="S480" s="366"/>
      <c r="T480" s="369"/>
      <c r="U480" s="370"/>
      <c r="V480" s="371"/>
      <c r="W480" s="380"/>
      <c r="X480" s="353"/>
      <c r="Y480" s="373"/>
      <c r="Z480" s="382" t="str">
        <f>IFERROR(__xludf.DUMMYFUNCTION("""COMPUTED_VALUE"""),"")</f>
        <v/>
      </c>
      <c r="AA480" s="375" t="str">
        <f>IFERROR(__xludf.DUMMYFUNCTION("""COMPUTED_VALUE"""),"")</f>
        <v/>
      </c>
      <c r="AB480" s="383" t="str">
        <f>IFERROR(__xludf.DUMMYFUNCTION("""COMPUTED_VALUE"""),"")</f>
        <v/>
      </c>
      <c r="AC480" s="388" t="str">
        <f>IFERROR(__xludf.DUMMYFUNCTION("""COMPUTED_VALUE"""),"")</f>
        <v/>
      </c>
      <c r="AD480" s="382" t="str">
        <f>IFERROR(__xludf.DUMMYFUNCTION("""COMPUTED_VALUE"""),"")</f>
        <v/>
      </c>
      <c r="AE480" s="389" t="str">
        <f>IFERROR(__xludf.DUMMYFUNCTION("""COMPUTED_VALUE"""),"")</f>
        <v/>
      </c>
      <c r="AF480" s="390"/>
      <c r="AG480" s="391"/>
      <c r="AH480" s="359"/>
    </row>
    <row r="481">
      <c r="A481" s="360"/>
      <c r="B481" s="361"/>
      <c r="C481" s="362"/>
      <c r="D481" s="384" t="s">
        <v>2869</v>
      </c>
      <c r="E481" s="364"/>
      <c r="F481" s="365"/>
      <c r="G481" s="366"/>
      <c r="H481" s="367"/>
      <c r="I481" s="365"/>
      <c r="J481" s="368"/>
      <c r="K481" s="364"/>
      <c r="L481" s="365"/>
      <c r="M481" s="366"/>
      <c r="N481" s="367"/>
      <c r="O481" s="365"/>
      <c r="P481" s="368"/>
      <c r="Q481" s="364"/>
      <c r="R481" s="365"/>
      <c r="S481" s="366"/>
      <c r="T481" s="369"/>
      <c r="U481" s="370"/>
      <c r="V481" s="371"/>
      <c r="W481" s="372"/>
      <c r="X481" s="353"/>
      <c r="Y481" s="373"/>
      <c r="Z481" s="382" t="str">
        <f>IFERROR(__xludf.DUMMYFUNCTION("""COMPUTED_VALUE"""),"")</f>
        <v/>
      </c>
      <c r="AA481" s="375" t="str">
        <f>IFERROR(__xludf.DUMMYFUNCTION("""COMPUTED_VALUE"""),"")</f>
        <v/>
      </c>
      <c r="AB481" s="383" t="str">
        <f>IFERROR(__xludf.DUMMYFUNCTION("""COMPUTED_VALUE"""),"")</f>
        <v/>
      </c>
      <c r="AC481" s="388" t="str">
        <f>IFERROR(__xludf.DUMMYFUNCTION("""COMPUTED_VALUE"""),"")</f>
        <v/>
      </c>
      <c r="AD481" s="382" t="str">
        <f>IFERROR(__xludf.DUMMYFUNCTION("""COMPUTED_VALUE"""),"")</f>
        <v/>
      </c>
      <c r="AE481" s="389" t="str">
        <f>IFERROR(__xludf.DUMMYFUNCTION("""COMPUTED_VALUE"""),"")</f>
        <v/>
      </c>
      <c r="AF481" s="390"/>
      <c r="AG481" s="391"/>
      <c r="AH481" s="359"/>
    </row>
    <row r="482">
      <c r="A482" s="401"/>
      <c r="B482" s="361"/>
      <c r="C482" s="362"/>
      <c r="D482" s="384" t="s">
        <v>2869</v>
      </c>
      <c r="E482" s="364"/>
      <c r="F482" s="365"/>
      <c r="G482" s="366"/>
      <c r="H482" s="367"/>
      <c r="I482" s="365"/>
      <c r="J482" s="368"/>
      <c r="K482" s="364"/>
      <c r="L482" s="365"/>
      <c r="M482" s="366"/>
      <c r="N482" s="367"/>
      <c r="O482" s="365"/>
      <c r="P482" s="368"/>
      <c r="Q482" s="364"/>
      <c r="R482" s="365"/>
      <c r="S482" s="366"/>
      <c r="T482" s="369"/>
      <c r="U482" s="370"/>
      <c r="V482" s="371"/>
      <c r="W482" s="380"/>
      <c r="X482" s="353"/>
      <c r="Y482" s="373"/>
      <c r="Z482" s="382" t="str">
        <f>IFERROR(__xludf.DUMMYFUNCTION("""COMPUTED_VALUE"""),"")</f>
        <v/>
      </c>
      <c r="AA482" s="375" t="str">
        <f>IFERROR(__xludf.DUMMYFUNCTION("""COMPUTED_VALUE"""),"")</f>
        <v/>
      </c>
      <c r="AB482" s="383" t="str">
        <f>IFERROR(__xludf.DUMMYFUNCTION("""COMPUTED_VALUE"""),"")</f>
        <v/>
      </c>
      <c r="AC482" s="388" t="str">
        <f>IFERROR(__xludf.DUMMYFUNCTION("""COMPUTED_VALUE"""),"")</f>
        <v/>
      </c>
      <c r="AD482" s="382" t="str">
        <f>IFERROR(__xludf.DUMMYFUNCTION("""COMPUTED_VALUE"""),"")</f>
        <v/>
      </c>
      <c r="AE482" s="389" t="str">
        <f>IFERROR(__xludf.DUMMYFUNCTION("""COMPUTED_VALUE"""),"")</f>
        <v/>
      </c>
      <c r="AF482" s="390"/>
      <c r="AG482" s="391"/>
      <c r="AH482" s="359"/>
    </row>
    <row r="483">
      <c r="A483" s="360"/>
      <c r="B483" s="361"/>
      <c r="C483" s="362"/>
      <c r="D483" s="384" t="s">
        <v>2869</v>
      </c>
      <c r="E483" s="364"/>
      <c r="F483" s="365"/>
      <c r="G483" s="366"/>
      <c r="H483" s="367"/>
      <c r="I483" s="365"/>
      <c r="J483" s="368"/>
      <c r="K483" s="364"/>
      <c r="L483" s="365"/>
      <c r="M483" s="366"/>
      <c r="N483" s="367"/>
      <c r="O483" s="365"/>
      <c r="P483" s="368"/>
      <c r="Q483" s="364"/>
      <c r="R483" s="365"/>
      <c r="S483" s="366"/>
      <c r="T483" s="369"/>
      <c r="U483" s="370"/>
      <c r="V483" s="371"/>
      <c r="W483" s="380"/>
      <c r="X483" s="353"/>
      <c r="Y483" s="373"/>
      <c r="Z483" s="382" t="str">
        <f>IFERROR(__xludf.DUMMYFUNCTION("""COMPUTED_VALUE"""),"")</f>
        <v/>
      </c>
      <c r="AA483" s="375" t="str">
        <f>IFERROR(__xludf.DUMMYFUNCTION("""COMPUTED_VALUE"""),"")</f>
        <v/>
      </c>
      <c r="AB483" s="383" t="str">
        <f>IFERROR(__xludf.DUMMYFUNCTION("""COMPUTED_VALUE"""),"")</f>
        <v/>
      </c>
      <c r="AC483" s="388" t="str">
        <f>IFERROR(__xludf.DUMMYFUNCTION("""COMPUTED_VALUE"""),"")</f>
        <v/>
      </c>
      <c r="AD483" s="382" t="str">
        <f>IFERROR(__xludf.DUMMYFUNCTION("""COMPUTED_VALUE"""),"")</f>
        <v/>
      </c>
      <c r="AE483" s="389" t="str">
        <f>IFERROR(__xludf.DUMMYFUNCTION("""COMPUTED_VALUE"""),"")</f>
        <v/>
      </c>
      <c r="AF483" s="390"/>
      <c r="AG483" s="391"/>
      <c r="AH483" s="359"/>
    </row>
    <row r="484">
      <c r="A484" s="360"/>
      <c r="B484" s="361"/>
      <c r="C484" s="362"/>
      <c r="D484" s="384" t="s">
        <v>2869</v>
      </c>
      <c r="E484" s="364"/>
      <c r="F484" s="365"/>
      <c r="G484" s="366"/>
      <c r="H484" s="367"/>
      <c r="I484" s="365"/>
      <c r="J484" s="368"/>
      <c r="K484" s="364"/>
      <c r="L484" s="365"/>
      <c r="M484" s="366"/>
      <c r="N484" s="367"/>
      <c r="O484" s="365"/>
      <c r="P484" s="368"/>
      <c r="Q484" s="364"/>
      <c r="R484" s="365"/>
      <c r="S484" s="366"/>
      <c r="T484" s="369"/>
      <c r="U484" s="370"/>
      <c r="V484" s="371"/>
      <c r="W484" s="372"/>
      <c r="X484" s="353"/>
      <c r="Y484" s="373"/>
      <c r="Z484" s="382" t="str">
        <f>IFERROR(__xludf.DUMMYFUNCTION("""COMPUTED_VALUE"""),"")</f>
        <v/>
      </c>
      <c r="AA484" s="375" t="str">
        <f>IFERROR(__xludf.DUMMYFUNCTION("""COMPUTED_VALUE"""),"")</f>
        <v/>
      </c>
      <c r="AB484" s="383" t="str">
        <f>IFERROR(__xludf.DUMMYFUNCTION("""COMPUTED_VALUE"""),"")</f>
        <v/>
      </c>
      <c r="AC484" s="388" t="str">
        <f>IFERROR(__xludf.DUMMYFUNCTION("""COMPUTED_VALUE"""),"")</f>
        <v/>
      </c>
      <c r="AD484" s="382" t="str">
        <f>IFERROR(__xludf.DUMMYFUNCTION("""COMPUTED_VALUE"""),"")</f>
        <v/>
      </c>
      <c r="AE484" s="389" t="str">
        <f>IFERROR(__xludf.DUMMYFUNCTION("""COMPUTED_VALUE"""),"")</f>
        <v/>
      </c>
      <c r="AF484" s="390"/>
      <c r="AG484" s="391"/>
      <c r="AH484" s="359"/>
    </row>
    <row r="485">
      <c r="A485" s="360"/>
      <c r="B485" s="361"/>
      <c r="C485" s="362"/>
      <c r="D485" s="384" t="s">
        <v>2869</v>
      </c>
      <c r="E485" s="364"/>
      <c r="F485" s="365"/>
      <c r="G485" s="366"/>
      <c r="H485" s="367"/>
      <c r="I485" s="365"/>
      <c r="J485" s="368"/>
      <c r="K485" s="364"/>
      <c r="L485" s="365"/>
      <c r="M485" s="366"/>
      <c r="N485" s="367"/>
      <c r="O485" s="365"/>
      <c r="P485" s="368"/>
      <c r="Q485" s="364"/>
      <c r="R485" s="365"/>
      <c r="S485" s="366"/>
      <c r="T485" s="369"/>
      <c r="U485" s="370"/>
      <c r="V485" s="371"/>
      <c r="W485" s="380"/>
      <c r="X485" s="353"/>
      <c r="Y485" s="373"/>
      <c r="Z485" s="382" t="str">
        <f>IFERROR(__xludf.DUMMYFUNCTION("""COMPUTED_VALUE"""),"")</f>
        <v/>
      </c>
      <c r="AA485" s="375" t="str">
        <f>IFERROR(__xludf.DUMMYFUNCTION("""COMPUTED_VALUE"""),"")</f>
        <v/>
      </c>
      <c r="AB485" s="383" t="str">
        <f>IFERROR(__xludf.DUMMYFUNCTION("""COMPUTED_VALUE"""),"")</f>
        <v/>
      </c>
      <c r="AC485" s="388" t="str">
        <f>IFERROR(__xludf.DUMMYFUNCTION("""COMPUTED_VALUE"""),"")</f>
        <v/>
      </c>
      <c r="AD485" s="382" t="str">
        <f>IFERROR(__xludf.DUMMYFUNCTION("""COMPUTED_VALUE"""),"")</f>
        <v/>
      </c>
      <c r="AE485" s="389" t="str">
        <f>IFERROR(__xludf.DUMMYFUNCTION("""COMPUTED_VALUE"""),"")</f>
        <v/>
      </c>
      <c r="AF485" s="390"/>
      <c r="AG485" s="391"/>
      <c r="AH485" s="359"/>
    </row>
    <row r="486">
      <c r="A486" s="360"/>
      <c r="B486" s="361"/>
      <c r="C486" s="362"/>
      <c r="D486" s="384" t="s">
        <v>2869</v>
      </c>
      <c r="E486" s="364"/>
      <c r="F486" s="365"/>
      <c r="G486" s="366"/>
      <c r="H486" s="367"/>
      <c r="I486" s="365"/>
      <c r="J486" s="368"/>
      <c r="K486" s="364"/>
      <c r="L486" s="365"/>
      <c r="M486" s="366"/>
      <c r="N486" s="367"/>
      <c r="O486" s="365"/>
      <c r="P486" s="368"/>
      <c r="Q486" s="364"/>
      <c r="R486" s="365"/>
      <c r="S486" s="366"/>
      <c r="T486" s="369"/>
      <c r="U486" s="370"/>
      <c r="V486" s="371"/>
      <c r="W486" s="380"/>
      <c r="X486" s="353"/>
      <c r="Y486" s="373"/>
      <c r="Z486" s="382" t="str">
        <f>IFERROR(__xludf.DUMMYFUNCTION("""COMPUTED_VALUE"""),"")</f>
        <v/>
      </c>
      <c r="AA486" s="375" t="str">
        <f>IFERROR(__xludf.DUMMYFUNCTION("""COMPUTED_VALUE"""),"")</f>
        <v/>
      </c>
      <c r="AB486" s="383" t="str">
        <f>IFERROR(__xludf.DUMMYFUNCTION("""COMPUTED_VALUE"""),"")</f>
        <v/>
      </c>
      <c r="AC486" s="388" t="str">
        <f>IFERROR(__xludf.DUMMYFUNCTION("""COMPUTED_VALUE"""),"")</f>
        <v/>
      </c>
      <c r="AD486" s="382" t="str">
        <f>IFERROR(__xludf.DUMMYFUNCTION("""COMPUTED_VALUE"""),"")</f>
        <v/>
      </c>
      <c r="AE486" s="389" t="str">
        <f>IFERROR(__xludf.DUMMYFUNCTION("""COMPUTED_VALUE"""),"")</f>
        <v/>
      </c>
      <c r="AF486" s="390"/>
      <c r="AG486" s="391"/>
      <c r="AH486" s="359"/>
    </row>
    <row r="487">
      <c r="A487" s="360"/>
      <c r="B487" s="361"/>
      <c r="C487" s="362"/>
      <c r="D487" s="384" t="s">
        <v>2869</v>
      </c>
      <c r="E487" s="364"/>
      <c r="F487" s="365"/>
      <c r="G487" s="366"/>
      <c r="H487" s="367"/>
      <c r="I487" s="365"/>
      <c r="J487" s="368"/>
      <c r="K487" s="364"/>
      <c r="L487" s="365"/>
      <c r="M487" s="366"/>
      <c r="N487" s="367"/>
      <c r="O487" s="365"/>
      <c r="P487" s="368"/>
      <c r="Q487" s="364"/>
      <c r="R487" s="365"/>
      <c r="S487" s="366"/>
      <c r="T487" s="369"/>
      <c r="U487" s="370"/>
      <c r="V487" s="371"/>
      <c r="W487" s="372"/>
      <c r="X487" s="353"/>
      <c r="Y487" s="373"/>
      <c r="Z487" s="382" t="str">
        <f>IFERROR(__xludf.DUMMYFUNCTION("""COMPUTED_VALUE"""),"")</f>
        <v/>
      </c>
      <c r="AA487" s="375" t="str">
        <f>IFERROR(__xludf.DUMMYFUNCTION("""COMPUTED_VALUE"""),"")</f>
        <v/>
      </c>
      <c r="AB487" s="383" t="str">
        <f>IFERROR(__xludf.DUMMYFUNCTION("""COMPUTED_VALUE"""),"")</f>
        <v/>
      </c>
      <c r="AC487" s="388" t="str">
        <f>IFERROR(__xludf.DUMMYFUNCTION("""COMPUTED_VALUE"""),"")</f>
        <v/>
      </c>
      <c r="AD487" s="382" t="str">
        <f>IFERROR(__xludf.DUMMYFUNCTION("""COMPUTED_VALUE"""),"")</f>
        <v/>
      </c>
      <c r="AE487" s="389" t="str">
        <f>IFERROR(__xludf.DUMMYFUNCTION("""COMPUTED_VALUE"""),"")</f>
        <v/>
      </c>
      <c r="AF487" s="390"/>
      <c r="AG487" s="391"/>
      <c r="AH487" s="359"/>
    </row>
    <row r="488">
      <c r="A488" s="360"/>
      <c r="B488" s="361"/>
      <c r="C488" s="362"/>
      <c r="D488" s="384" t="s">
        <v>2869</v>
      </c>
      <c r="E488" s="364"/>
      <c r="F488" s="365"/>
      <c r="G488" s="366"/>
      <c r="H488" s="367"/>
      <c r="I488" s="365"/>
      <c r="J488" s="368"/>
      <c r="K488" s="364"/>
      <c r="L488" s="365"/>
      <c r="M488" s="366"/>
      <c r="N488" s="367"/>
      <c r="O488" s="365"/>
      <c r="P488" s="368"/>
      <c r="Q488" s="364"/>
      <c r="R488" s="365"/>
      <c r="S488" s="366"/>
      <c r="T488" s="369"/>
      <c r="U488" s="370"/>
      <c r="V488" s="371"/>
      <c r="W488" s="380"/>
      <c r="X488" s="353"/>
      <c r="Y488" s="373"/>
      <c r="Z488" s="382" t="str">
        <f>IFERROR(__xludf.DUMMYFUNCTION("""COMPUTED_VALUE"""),"")</f>
        <v/>
      </c>
      <c r="AA488" s="375" t="str">
        <f>IFERROR(__xludf.DUMMYFUNCTION("""COMPUTED_VALUE"""),"")</f>
        <v/>
      </c>
      <c r="AB488" s="383" t="str">
        <f>IFERROR(__xludf.DUMMYFUNCTION("""COMPUTED_VALUE"""),"")</f>
        <v/>
      </c>
      <c r="AC488" s="388" t="str">
        <f>IFERROR(__xludf.DUMMYFUNCTION("""COMPUTED_VALUE"""),"")</f>
        <v/>
      </c>
      <c r="AD488" s="382" t="str">
        <f>IFERROR(__xludf.DUMMYFUNCTION("""COMPUTED_VALUE"""),"")</f>
        <v/>
      </c>
      <c r="AE488" s="389" t="str">
        <f>IFERROR(__xludf.DUMMYFUNCTION("""COMPUTED_VALUE"""),"")</f>
        <v/>
      </c>
      <c r="AF488" s="390"/>
      <c r="AG488" s="391"/>
      <c r="AH488" s="359"/>
    </row>
    <row r="489">
      <c r="A489" s="360"/>
      <c r="B489" s="361"/>
      <c r="C489" s="362"/>
      <c r="D489" s="384" t="s">
        <v>2869</v>
      </c>
      <c r="E489" s="364"/>
      <c r="F489" s="365"/>
      <c r="G489" s="366"/>
      <c r="H489" s="367"/>
      <c r="I489" s="365"/>
      <c r="J489" s="368"/>
      <c r="K489" s="364"/>
      <c r="L489" s="365"/>
      <c r="M489" s="366"/>
      <c r="N489" s="367"/>
      <c r="O489" s="365"/>
      <c r="P489" s="368"/>
      <c r="Q489" s="364"/>
      <c r="R489" s="365"/>
      <c r="S489" s="366"/>
      <c r="T489" s="369"/>
      <c r="U489" s="370"/>
      <c r="V489" s="371"/>
      <c r="W489" s="372"/>
      <c r="X489" s="353"/>
      <c r="Y489" s="373"/>
      <c r="Z489" s="382" t="str">
        <f>IFERROR(__xludf.DUMMYFUNCTION("""COMPUTED_VALUE"""),"")</f>
        <v/>
      </c>
      <c r="AA489" s="375" t="str">
        <f>IFERROR(__xludf.DUMMYFUNCTION("""COMPUTED_VALUE"""),"")</f>
        <v/>
      </c>
      <c r="AB489" s="383" t="str">
        <f>IFERROR(__xludf.DUMMYFUNCTION("""COMPUTED_VALUE"""),"")</f>
        <v/>
      </c>
      <c r="AC489" s="388" t="str">
        <f>IFERROR(__xludf.DUMMYFUNCTION("""COMPUTED_VALUE"""),"")</f>
        <v/>
      </c>
      <c r="AD489" s="382" t="str">
        <f>IFERROR(__xludf.DUMMYFUNCTION("""COMPUTED_VALUE"""),"")</f>
        <v/>
      </c>
      <c r="AE489" s="389" t="str">
        <f>IFERROR(__xludf.DUMMYFUNCTION("""COMPUTED_VALUE"""),"")</f>
        <v/>
      </c>
      <c r="AF489" s="390"/>
      <c r="AG489" s="391"/>
      <c r="AH489" s="359"/>
    </row>
    <row r="490">
      <c r="A490" s="360"/>
      <c r="B490" s="361"/>
      <c r="C490" s="362"/>
      <c r="D490" s="384" t="s">
        <v>2869</v>
      </c>
      <c r="E490" s="364"/>
      <c r="F490" s="365"/>
      <c r="G490" s="366"/>
      <c r="H490" s="367"/>
      <c r="I490" s="365"/>
      <c r="J490" s="368"/>
      <c r="K490" s="364"/>
      <c r="L490" s="365"/>
      <c r="M490" s="366"/>
      <c r="N490" s="367"/>
      <c r="O490" s="365"/>
      <c r="P490" s="368"/>
      <c r="Q490" s="364"/>
      <c r="R490" s="365"/>
      <c r="S490" s="366"/>
      <c r="T490" s="369"/>
      <c r="U490" s="370"/>
      <c r="V490" s="371"/>
      <c r="W490" s="372"/>
      <c r="X490" s="353"/>
      <c r="Y490" s="373"/>
      <c r="Z490" s="382" t="str">
        <f>IFERROR(__xludf.DUMMYFUNCTION("""COMPUTED_VALUE"""),"")</f>
        <v/>
      </c>
      <c r="AA490" s="375" t="str">
        <f>IFERROR(__xludf.DUMMYFUNCTION("""COMPUTED_VALUE"""),"")</f>
        <v/>
      </c>
      <c r="AB490" s="383" t="str">
        <f>IFERROR(__xludf.DUMMYFUNCTION("""COMPUTED_VALUE"""),"")</f>
        <v/>
      </c>
      <c r="AC490" s="388" t="str">
        <f>IFERROR(__xludf.DUMMYFUNCTION("""COMPUTED_VALUE"""),"")</f>
        <v/>
      </c>
      <c r="AD490" s="382" t="str">
        <f>IFERROR(__xludf.DUMMYFUNCTION("""COMPUTED_VALUE"""),"")</f>
        <v/>
      </c>
      <c r="AE490" s="389" t="str">
        <f>IFERROR(__xludf.DUMMYFUNCTION("""COMPUTED_VALUE"""),"")</f>
        <v/>
      </c>
      <c r="AF490" s="390"/>
      <c r="AG490" s="391"/>
      <c r="AH490" s="359"/>
    </row>
    <row r="491">
      <c r="A491" s="360"/>
      <c r="B491" s="361"/>
      <c r="C491" s="362"/>
      <c r="D491" s="384" t="s">
        <v>2869</v>
      </c>
      <c r="E491" s="364"/>
      <c r="F491" s="365"/>
      <c r="G491" s="366"/>
      <c r="H491" s="367"/>
      <c r="I491" s="365"/>
      <c r="J491" s="368"/>
      <c r="K491" s="364"/>
      <c r="L491" s="365"/>
      <c r="M491" s="366"/>
      <c r="N491" s="367"/>
      <c r="O491" s="365"/>
      <c r="P491" s="368"/>
      <c r="Q491" s="364"/>
      <c r="R491" s="365"/>
      <c r="S491" s="366"/>
      <c r="T491" s="369"/>
      <c r="U491" s="370"/>
      <c r="V491" s="371"/>
      <c r="W491" s="380"/>
      <c r="X491" s="353"/>
      <c r="Y491" s="373"/>
      <c r="Z491" s="382" t="str">
        <f>IFERROR(__xludf.DUMMYFUNCTION("""COMPUTED_VALUE"""),"")</f>
        <v/>
      </c>
      <c r="AA491" s="375" t="str">
        <f>IFERROR(__xludf.DUMMYFUNCTION("""COMPUTED_VALUE"""),"")</f>
        <v/>
      </c>
      <c r="AB491" s="383" t="str">
        <f>IFERROR(__xludf.DUMMYFUNCTION("""COMPUTED_VALUE"""),"")</f>
        <v/>
      </c>
      <c r="AC491" s="388" t="str">
        <f>IFERROR(__xludf.DUMMYFUNCTION("""COMPUTED_VALUE"""),"")</f>
        <v/>
      </c>
      <c r="AD491" s="382" t="str">
        <f>IFERROR(__xludf.DUMMYFUNCTION("""COMPUTED_VALUE"""),"")</f>
        <v/>
      </c>
      <c r="AE491" s="389" t="str">
        <f>IFERROR(__xludf.DUMMYFUNCTION("""COMPUTED_VALUE"""),"")</f>
        <v/>
      </c>
      <c r="AF491" s="390"/>
      <c r="AG491" s="391"/>
      <c r="AH491" s="359"/>
    </row>
    <row r="492">
      <c r="A492" s="360"/>
      <c r="B492" s="361"/>
      <c r="C492" s="362"/>
      <c r="D492" s="384" t="s">
        <v>2869</v>
      </c>
      <c r="E492" s="364"/>
      <c r="F492" s="365"/>
      <c r="G492" s="366"/>
      <c r="H492" s="367"/>
      <c r="I492" s="365"/>
      <c r="J492" s="368"/>
      <c r="K492" s="364"/>
      <c r="L492" s="365"/>
      <c r="M492" s="366"/>
      <c r="N492" s="367"/>
      <c r="O492" s="365"/>
      <c r="P492" s="368"/>
      <c r="Q492" s="364"/>
      <c r="R492" s="365"/>
      <c r="S492" s="366"/>
      <c r="T492" s="369"/>
      <c r="U492" s="370"/>
      <c r="V492" s="371"/>
      <c r="W492" s="372"/>
      <c r="X492" s="353"/>
      <c r="Y492" s="373"/>
      <c r="Z492" s="382" t="str">
        <f>IFERROR(__xludf.DUMMYFUNCTION("""COMPUTED_VALUE"""),"")</f>
        <v/>
      </c>
      <c r="AA492" s="375" t="str">
        <f>IFERROR(__xludf.DUMMYFUNCTION("""COMPUTED_VALUE"""),"")</f>
        <v/>
      </c>
      <c r="AB492" s="383" t="str">
        <f>IFERROR(__xludf.DUMMYFUNCTION("""COMPUTED_VALUE"""),"")</f>
        <v/>
      </c>
      <c r="AC492" s="388" t="str">
        <f>IFERROR(__xludf.DUMMYFUNCTION("""COMPUTED_VALUE"""),"")</f>
        <v/>
      </c>
      <c r="AD492" s="382" t="str">
        <f>IFERROR(__xludf.DUMMYFUNCTION("""COMPUTED_VALUE"""),"")</f>
        <v/>
      </c>
      <c r="AE492" s="389" t="str">
        <f>IFERROR(__xludf.DUMMYFUNCTION("""COMPUTED_VALUE"""),"")</f>
        <v/>
      </c>
      <c r="AF492" s="390"/>
      <c r="AG492" s="391"/>
      <c r="AH492" s="359"/>
    </row>
    <row r="493">
      <c r="A493" s="360"/>
      <c r="B493" s="361"/>
      <c r="C493" s="362"/>
      <c r="D493" s="384" t="s">
        <v>2869</v>
      </c>
      <c r="E493" s="364"/>
      <c r="F493" s="365"/>
      <c r="G493" s="366"/>
      <c r="H493" s="367"/>
      <c r="I493" s="365"/>
      <c r="J493" s="368"/>
      <c r="K493" s="364"/>
      <c r="L493" s="365"/>
      <c r="M493" s="366"/>
      <c r="N493" s="367"/>
      <c r="O493" s="365"/>
      <c r="P493" s="368"/>
      <c r="Q493" s="364"/>
      <c r="R493" s="365"/>
      <c r="S493" s="366"/>
      <c r="T493" s="369"/>
      <c r="U493" s="370"/>
      <c r="V493" s="371"/>
      <c r="W493" s="380"/>
      <c r="X493" s="353"/>
      <c r="Y493" s="373"/>
      <c r="Z493" s="382" t="str">
        <f>IFERROR(__xludf.DUMMYFUNCTION("""COMPUTED_VALUE"""),"")</f>
        <v/>
      </c>
      <c r="AA493" s="375" t="str">
        <f>IFERROR(__xludf.DUMMYFUNCTION("""COMPUTED_VALUE"""),"")</f>
        <v/>
      </c>
      <c r="AB493" s="383" t="str">
        <f>IFERROR(__xludf.DUMMYFUNCTION("""COMPUTED_VALUE"""),"")</f>
        <v/>
      </c>
      <c r="AC493" s="388" t="str">
        <f>IFERROR(__xludf.DUMMYFUNCTION("""COMPUTED_VALUE"""),"")</f>
        <v/>
      </c>
      <c r="AD493" s="382" t="str">
        <f>IFERROR(__xludf.DUMMYFUNCTION("""COMPUTED_VALUE"""),"")</f>
        <v/>
      </c>
      <c r="AE493" s="389" t="str">
        <f>IFERROR(__xludf.DUMMYFUNCTION("""COMPUTED_VALUE"""),"")</f>
        <v/>
      </c>
      <c r="AF493" s="390"/>
      <c r="AG493" s="391"/>
      <c r="AH493" s="359"/>
    </row>
    <row r="494">
      <c r="A494" s="360"/>
      <c r="B494" s="361"/>
      <c r="C494" s="362"/>
      <c r="D494" s="384" t="s">
        <v>2869</v>
      </c>
      <c r="E494" s="364"/>
      <c r="F494" s="365"/>
      <c r="G494" s="366"/>
      <c r="H494" s="367"/>
      <c r="I494" s="365"/>
      <c r="J494" s="368"/>
      <c r="K494" s="364"/>
      <c r="L494" s="365"/>
      <c r="M494" s="366"/>
      <c r="N494" s="367"/>
      <c r="O494" s="365"/>
      <c r="P494" s="368"/>
      <c r="Q494" s="364"/>
      <c r="R494" s="365"/>
      <c r="S494" s="366"/>
      <c r="T494" s="369"/>
      <c r="U494" s="370"/>
      <c r="V494" s="371"/>
      <c r="W494" s="372"/>
      <c r="X494" s="353"/>
      <c r="Y494" s="373"/>
      <c r="Z494" s="382" t="str">
        <f>IFERROR(__xludf.DUMMYFUNCTION("""COMPUTED_VALUE"""),"")</f>
        <v/>
      </c>
      <c r="AA494" s="375" t="str">
        <f>IFERROR(__xludf.DUMMYFUNCTION("""COMPUTED_VALUE"""),"")</f>
        <v/>
      </c>
      <c r="AB494" s="383" t="str">
        <f>IFERROR(__xludf.DUMMYFUNCTION("""COMPUTED_VALUE"""),"")</f>
        <v/>
      </c>
      <c r="AC494" s="388" t="str">
        <f>IFERROR(__xludf.DUMMYFUNCTION("""COMPUTED_VALUE"""),"")</f>
        <v/>
      </c>
      <c r="AD494" s="382" t="str">
        <f>IFERROR(__xludf.DUMMYFUNCTION("""COMPUTED_VALUE"""),"")</f>
        <v/>
      </c>
      <c r="AE494" s="389" t="str">
        <f>IFERROR(__xludf.DUMMYFUNCTION("""COMPUTED_VALUE"""),"")</f>
        <v/>
      </c>
      <c r="AF494" s="390"/>
      <c r="AG494" s="391"/>
      <c r="AH494" s="359"/>
    </row>
    <row r="495">
      <c r="A495" s="360"/>
      <c r="B495" s="361"/>
      <c r="C495" s="362"/>
      <c r="D495" s="384" t="s">
        <v>2869</v>
      </c>
      <c r="E495" s="364"/>
      <c r="F495" s="365"/>
      <c r="G495" s="366"/>
      <c r="H495" s="367"/>
      <c r="I495" s="365"/>
      <c r="J495" s="368"/>
      <c r="K495" s="364"/>
      <c r="L495" s="365"/>
      <c r="M495" s="366"/>
      <c r="N495" s="367"/>
      <c r="O495" s="365"/>
      <c r="P495" s="368"/>
      <c r="Q495" s="364"/>
      <c r="R495" s="365"/>
      <c r="S495" s="366"/>
      <c r="T495" s="369"/>
      <c r="U495" s="370"/>
      <c r="V495" s="371"/>
      <c r="W495" s="380"/>
      <c r="X495" s="353"/>
      <c r="Y495" s="373"/>
      <c r="Z495" s="382" t="str">
        <f>IFERROR(__xludf.DUMMYFUNCTION("""COMPUTED_VALUE"""),"")</f>
        <v/>
      </c>
      <c r="AA495" s="375" t="str">
        <f>IFERROR(__xludf.DUMMYFUNCTION("""COMPUTED_VALUE"""),"")</f>
        <v/>
      </c>
      <c r="AB495" s="383" t="str">
        <f>IFERROR(__xludf.DUMMYFUNCTION("""COMPUTED_VALUE"""),"")</f>
        <v/>
      </c>
      <c r="AC495" s="388" t="str">
        <f>IFERROR(__xludf.DUMMYFUNCTION("""COMPUTED_VALUE"""),"")</f>
        <v/>
      </c>
      <c r="AD495" s="382" t="str">
        <f>IFERROR(__xludf.DUMMYFUNCTION("""COMPUTED_VALUE"""),"")</f>
        <v/>
      </c>
      <c r="AE495" s="389" t="str">
        <f>IFERROR(__xludf.DUMMYFUNCTION("""COMPUTED_VALUE"""),"")</f>
        <v/>
      </c>
      <c r="AF495" s="390"/>
      <c r="AG495" s="391"/>
      <c r="AH495" s="359"/>
    </row>
    <row r="496">
      <c r="A496" s="360"/>
      <c r="B496" s="361"/>
      <c r="C496" s="362"/>
      <c r="D496" s="384" t="s">
        <v>2869</v>
      </c>
      <c r="E496" s="364"/>
      <c r="F496" s="365"/>
      <c r="G496" s="366"/>
      <c r="H496" s="367"/>
      <c r="I496" s="365"/>
      <c r="J496" s="368"/>
      <c r="K496" s="364"/>
      <c r="L496" s="365"/>
      <c r="M496" s="366"/>
      <c r="N496" s="367"/>
      <c r="O496" s="365"/>
      <c r="P496" s="368"/>
      <c r="Q496" s="364"/>
      <c r="R496" s="365"/>
      <c r="S496" s="366"/>
      <c r="T496" s="369"/>
      <c r="U496" s="370"/>
      <c r="V496" s="371"/>
      <c r="W496" s="380"/>
      <c r="X496" s="353"/>
      <c r="Y496" s="373"/>
      <c r="Z496" s="382" t="str">
        <f>IFERROR(__xludf.DUMMYFUNCTION("""COMPUTED_VALUE"""),"")</f>
        <v/>
      </c>
      <c r="AA496" s="375" t="str">
        <f>IFERROR(__xludf.DUMMYFUNCTION("""COMPUTED_VALUE"""),"")</f>
        <v/>
      </c>
      <c r="AB496" s="383" t="str">
        <f>IFERROR(__xludf.DUMMYFUNCTION("""COMPUTED_VALUE"""),"")</f>
        <v/>
      </c>
      <c r="AC496" s="388" t="str">
        <f>IFERROR(__xludf.DUMMYFUNCTION("""COMPUTED_VALUE"""),"")</f>
        <v/>
      </c>
      <c r="AD496" s="382" t="str">
        <f>IFERROR(__xludf.DUMMYFUNCTION("""COMPUTED_VALUE"""),"")</f>
        <v/>
      </c>
      <c r="AE496" s="389" t="str">
        <f>IFERROR(__xludf.DUMMYFUNCTION("""COMPUTED_VALUE"""),"")</f>
        <v/>
      </c>
      <c r="AF496" s="390"/>
      <c r="AG496" s="391"/>
      <c r="AH496" s="359"/>
    </row>
    <row r="497">
      <c r="A497" s="360"/>
      <c r="B497" s="361"/>
      <c r="C497" s="362"/>
      <c r="D497" s="384" t="s">
        <v>2869</v>
      </c>
      <c r="E497" s="364"/>
      <c r="F497" s="365"/>
      <c r="G497" s="366"/>
      <c r="H497" s="367"/>
      <c r="I497" s="365"/>
      <c r="J497" s="368"/>
      <c r="K497" s="364"/>
      <c r="L497" s="365"/>
      <c r="M497" s="366"/>
      <c r="N497" s="367"/>
      <c r="O497" s="365"/>
      <c r="P497" s="368"/>
      <c r="Q497" s="364"/>
      <c r="R497" s="365"/>
      <c r="S497" s="366"/>
      <c r="T497" s="369"/>
      <c r="U497" s="370"/>
      <c r="V497" s="371"/>
      <c r="W497" s="380"/>
      <c r="X497" s="353"/>
      <c r="Y497" s="373"/>
      <c r="Z497" s="382" t="str">
        <f>IFERROR(__xludf.DUMMYFUNCTION("""COMPUTED_VALUE"""),"")</f>
        <v/>
      </c>
      <c r="AA497" s="375" t="str">
        <f>IFERROR(__xludf.DUMMYFUNCTION("""COMPUTED_VALUE"""),"")</f>
        <v/>
      </c>
      <c r="AB497" s="383" t="str">
        <f>IFERROR(__xludf.DUMMYFUNCTION("""COMPUTED_VALUE"""),"")</f>
        <v/>
      </c>
      <c r="AC497" s="388" t="str">
        <f>IFERROR(__xludf.DUMMYFUNCTION("""COMPUTED_VALUE"""),"")</f>
        <v/>
      </c>
      <c r="AD497" s="382" t="str">
        <f>IFERROR(__xludf.DUMMYFUNCTION("""COMPUTED_VALUE"""),"")</f>
        <v/>
      </c>
      <c r="AE497" s="389" t="str">
        <f>IFERROR(__xludf.DUMMYFUNCTION("""COMPUTED_VALUE"""),"")</f>
        <v/>
      </c>
      <c r="AF497" s="390"/>
      <c r="AG497" s="391"/>
      <c r="AH497" s="359"/>
    </row>
    <row r="498">
      <c r="A498" s="360"/>
      <c r="B498" s="361"/>
      <c r="C498" s="362"/>
      <c r="D498" s="384" t="s">
        <v>2869</v>
      </c>
      <c r="E498" s="364"/>
      <c r="F498" s="365"/>
      <c r="G498" s="366"/>
      <c r="H498" s="367"/>
      <c r="I498" s="365"/>
      <c r="J498" s="368"/>
      <c r="K498" s="364"/>
      <c r="L498" s="365"/>
      <c r="M498" s="366"/>
      <c r="N498" s="367"/>
      <c r="O498" s="365"/>
      <c r="P498" s="368"/>
      <c r="Q498" s="364"/>
      <c r="R498" s="365"/>
      <c r="S498" s="366"/>
      <c r="T498" s="369"/>
      <c r="U498" s="370"/>
      <c r="V498" s="371"/>
      <c r="W498" s="372"/>
      <c r="X498" s="353"/>
      <c r="Y498" s="373"/>
      <c r="Z498" s="382" t="str">
        <f>IFERROR(__xludf.DUMMYFUNCTION("""COMPUTED_VALUE"""),"")</f>
        <v/>
      </c>
      <c r="AA498" s="375" t="str">
        <f>IFERROR(__xludf.DUMMYFUNCTION("""COMPUTED_VALUE"""),"")</f>
        <v/>
      </c>
      <c r="AB498" s="383" t="str">
        <f>IFERROR(__xludf.DUMMYFUNCTION("""COMPUTED_VALUE"""),"")</f>
        <v/>
      </c>
      <c r="AC498" s="388" t="str">
        <f>IFERROR(__xludf.DUMMYFUNCTION("""COMPUTED_VALUE"""),"")</f>
        <v/>
      </c>
      <c r="AD498" s="382" t="str">
        <f>IFERROR(__xludf.DUMMYFUNCTION("""COMPUTED_VALUE"""),"")</f>
        <v/>
      </c>
      <c r="AE498" s="389" t="str">
        <f>IFERROR(__xludf.DUMMYFUNCTION("""COMPUTED_VALUE"""),"")</f>
        <v/>
      </c>
      <c r="AF498" s="390"/>
      <c r="AG498" s="391"/>
      <c r="AH498" s="359"/>
    </row>
    <row r="499">
      <c r="A499" s="360"/>
      <c r="B499" s="361"/>
      <c r="C499" s="362"/>
      <c r="D499" s="384" t="s">
        <v>2869</v>
      </c>
      <c r="E499" s="364"/>
      <c r="F499" s="365"/>
      <c r="G499" s="366"/>
      <c r="H499" s="367"/>
      <c r="I499" s="365"/>
      <c r="J499" s="368"/>
      <c r="K499" s="364"/>
      <c r="L499" s="365"/>
      <c r="M499" s="366"/>
      <c r="N499" s="367"/>
      <c r="O499" s="365"/>
      <c r="P499" s="368"/>
      <c r="Q499" s="364"/>
      <c r="R499" s="365"/>
      <c r="S499" s="366"/>
      <c r="T499" s="369"/>
      <c r="U499" s="370"/>
      <c r="V499" s="371"/>
      <c r="W499" s="372"/>
      <c r="X499" s="353"/>
      <c r="Y499" s="373"/>
      <c r="Z499" s="382" t="str">
        <f>IFERROR(__xludf.DUMMYFUNCTION("""COMPUTED_VALUE"""),"")</f>
        <v/>
      </c>
      <c r="AA499" s="375" t="str">
        <f>IFERROR(__xludf.DUMMYFUNCTION("""COMPUTED_VALUE"""),"")</f>
        <v/>
      </c>
      <c r="AB499" s="383" t="str">
        <f>IFERROR(__xludf.DUMMYFUNCTION("""COMPUTED_VALUE"""),"")</f>
        <v/>
      </c>
      <c r="AC499" s="388" t="str">
        <f>IFERROR(__xludf.DUMMYFUNCTION("""COMPUTED_VALUE"""),"")</f>
        <v/>
      </c>
      <c r="AD499" s="382" t="str">
        <f>IFERROR(__xludf.DUMMYFUNCTION("""COMPUTED_VALUE"""),"")</f>
        <v/>
      </c>
      <c r="AE499" s="389" t="str">
        <f>IFERROR(__xludf.DUMMYFUNCTION("""COMPUTED_VALUE"""),"")</f>
        <v/>
      </c>
      <c r="AF499" s="390"/>
      <c r="AG499" s="391"/>
      <c r="AH499" s="359"/>
    </row>
    <row r="500">
      <c r="A500" s="360"/>
      <c r="B500" s="361"/>
      <c r="C500" s="362"/>
      <c r="D500" s="384" t="s">
        <v>2869</v>
      </c>
      <c r="E500" s="364"/>
      <c r="F500" s="365"/>
      <c r="G500" s="366"/>
      <c r="H500" s="367"/>
      <c r="I500" s="365"/>
      <c r="J500" s="368"/>
      <c r="K500" s="364"/>
      <c r="L500" s="365"/>
      <c r="M500" s="366"/>
      <c r="N500" s="367"/>
      <c r="O500" s="365"/>
      <c r="P500" s="368"/>
      <c r="Q500" s="364"/>
      <c r="R500" s="365"/>
      <c r="S500" s="366"/>
      <c r="T500" s="369"/>
      <c r="U500" s="370"/>
      <c r="V500" s="371"/>
      <c r="W500" s="380"/>
      <c r="X500" s="353"/>
      <c r="Y500" s="373"/>
      <c r="Z500" s="382" t="str">
        <f>IFERROR(__xludf.DUMMYFUNCTION("""COMPUTED_VALUE"""),"")</f>
        <v/>
      </c>
      <c r="AA500" s="375" t="str">
        <f>IFERROR(__xludf.DUMMYFUNCTION("""COMPUTED_VALUE"""),"")</f>
        <v/>
      </c>
      <c r="AB500" s="383" t="str">
        <f>IFERROR(__xludf.DUMMYFUNCTION("""COMPUTED_VALUE"""),"")</f>
        <v/>
      </c>
      <c r="AC500" s="388" t="str">
        <f>IFERROR(__xludf.DUMMYFUNCTION("""COMPUTED_VALUE"""),"")</f>
        <v/>
      </c>
      <c r="AD500" s="382" t="str">
        <f>IFERROR(__xludf.DUMMYFUNCTION("""COMPUTED_VALUE"""),"")</f>
        <v/>
      </c>
      <c r="AE500" s="389" t="str">
        <f>IFERROR(__xludf.DUMMYFUNCTION("""COMPUTED_VALUE"""),"")</f>
        <v/>
      </c>
      <c r="AF500" s="390"/>
      <c r="AG500" s="391"/>
      <c r="AH500" s="359"/>
    </row>
    <row r="501">
      <c r="A501" s="360"/>
      <c r="B501" s="361"/>
      <c r="C501" s="362"/>
      <c r="D501" s="384" t="s">
        <v>2869</v>
      </c>
      <c r="E501" s="364"/>
      <c r="F501" s="365"/>
      <c r="G501" s="366"/>
      <c r="H501" s="367"/>
      <c r="I501" s="365"/>
      <c r="J501" s="368"/>
      <c r="K501" s="364"/>
      <c r="L501" s="365"/>
      <c r="M501" s="366"/>
      <c r="N501" s="367"/>
      <c r="O501" s="365"/>
      <c r="P501" s="368"/>
      <c r="Q501" s="364"/>
      <c r="R501" s="365"/>
      <c r="S501" s="366"/>
      <c r="T501" s="369"/>
      <c r="U501" s="370"/>
      <c r="V501" s="371"/>
      <c r="W501" s="372"/>
      <c r="X501" s="353"/>
      <c r="Y501" s="373"/>
      <c r="Z501" s="382" t="str">
        <f>IFERROR(__xludf.DUMMYFUNCTION("""COMPUTED_VALUE"""),"")</f>
        <v/>
      </c>
      <c r="AA501" s="375" t="str">
        <f>IFERROR(__xludf.DUMMYFUNCTION("""COMPUTED_VALUE"""),"")</f>
        <v/>
      </c>
      <c r="AB501" s="383" t="str">
        <f>IFERROR(__xludf.DUMMYFUNCTION("""COMPUTED_VALUE"""),"")</f>
        <v/>
      </c>
      <c r="AC501" s="388" t="str">
        <f>IFERROR(__xludf.DUMMYFUNCTION("""COMPUTED_VALUE"""),"")</f>
        <v/>
      </c>
      <c r="AD501" s="382" t="str">
        <f>IFERROR(__xludf.DUMMYFUNCTION("""COMPUTED_VALUE"""),"")</f>
        <v/>
      </c>
      <c r="AE501" s="389" t="str">
        <f>IFERROR(__xludf.DUMMYFUNCTION("""COMPUTED_VALUE"""),"")</f>
        <v/>
      </c>
      <c r="AF501" s="390"/>
      <c r="AG501" s="391"/>
      <c r="AH501" s="359"/>
    </row>
    <row r="502">
      <c r="A502" s="360"/>
      <c r="B502" s="361"/>
      <c r="C502" s="362"/>
      <c r="D502" s="384" t="s">
        <v>2869</v>
      </c>
      <c r="E502" s="364"/>
      <c r="F502" s="365"/>
      <c r="G502" s="366"/>
      <c r="H502" s="367"/>
      <c r="I502" s="365"/>
      <c r="J502" s="368"/>
      <c r="K502" s="364"/>
      <c r="L502" s="365"/>
      <c r="M502" s="366"/>
      <c r="N502" s="367"/>
      <c r="O502" s="365"/>
      <c r="P502" s="368"/>
      <c r="Q502" s="364"/>
      <c r="R502" s="365"/>
      <c r="S502" s="366"/>
      <c r="T502" s="369"/>
      <c r="U502" s="370"/>
      <c r="V502" s="371"/>
      <c r="W502" s="380"/>
      <c r="X502" s="353"/>
      <c r="Y502" s="373"/>
      <c r="Z502" s="382" t="str">
        <f>IFERROR(__xludf.DUMMYFUNCTION("""COMPUTED_VALUE"""),"")</f>
        <v/>
      </c>
      <c r="AA502" s="375" t="str">
        <f>IFERROR(__xludf.DUMMYFUNCTION("""COMPUTED_VALUE"""),"")</f>
        <v/>
      </c>
      <c r="AB502" s="383" t="str">
        <f>IFERROR(__xludf.DUMMYFUNCTION("""COMPUTED_VALUE"""),"")</f>
        <v/>
      </c>
      <c r="AC502" s="388" t="str">
        <f>IFERROR(__xludf.DUMMYFUNCTION("""COMPUTED_VALUE"""),"")</f>
        <v/>
      </c>
      <c r="AD502" s="382" t="str">
        <f>IFERROR(__xludf.DUMMYFUNCTION("""COMPUTED_VALUE"""),"")</f>
        <v/>
      </c>
      <c r="AE502" s="389" t="str">
        <f>IFERROR(__xludf.DUMMYFUNCTION("""COMPUTED_VALUE"""),"")</f>
        <v/>
      </c>
      <c r="AF502" s="390"/>
      <c r="AG502" s="391"/>
      <c r="AH502" s="359"/>
    </row>
    <row r="503">
      <c r="A503" s="360"/>
      <c r="B503" s="361"/>
      <c r="C503" s="362"/>
      <c r="D503" s="384" t="s">
        <v>2869</v>
      </c>
      <c r="E503" s="364"/>
      <c r="F503" s="365"/>
      <c r="G503" s="366"/>
      <c r="H503" s="367"/>
      <c r="I503" s="365"/>
      <c r="J503" s="368"/>
      <c r="K503" s="364"/>
      <c r="L503" s="365"/>
      <c r="M503" s="366"/>
      <c r="N503" s="367"/>
      <c r="O503" s="365"/>
      <c r="P503" s="368"/>
      <c r="Q503" s="364"/>
      <c r="R503" s="365"/>
      <c r="S503" s="366"/>
      <c r="T503" s="369"/>
      <c r="U503" s="370"/>
      <c r="V503" s="371"/>
      <c r="W503" s="380"/>
      <c r="X503" s="353"/>
      <c r="Y503" s="373"/>
      <c r="Z503" s="382" t="str">
        <f>IFERROR(__xludf.DUMMYFUNCTION("""COMPUTED_VALUE"""),"")</f>
        <v/>
      </c>
      <c r="AA503" s="375" t="str">
        <f>IFERROR(__xludf.DUMMYFUNCTION("""COMPUTED_VALUE"""),"")</f>
        <v/>
      </c>
      <c r="AB503" s="383" t="str">
        <f>IFERROR(__xludf.DUMMYFUNCTION("""COMPUTED_VALUE"""),"")</f>
        <v/>
      </c>
      <c r="AC503" s="388" t="str">
        <f>IFERROR(__xludf.DUMMYFUNCTION("""COMPUTED_VALUE"""),"")</f>
        <v/>
      </c>
      <c r="AD503" s="382" t="str">
        <f>IFERROR(__xludf.DUMMYFUNCTION("""COMPUTED_VALUE"""),"")</f>
        <v/>
      </c>
      <c r="AE503" s="389" t="str">
        <f>IFERROR(__xludf.DUMMYFUNCTION("""COMPUTED_VALUE"""),"")</f>
        <v/>
      </c>
      <c r="AF503" s="390"/>
      <c r="AG503" s="391"/>
      <c r="AH503" s="359"/>
    </row>
    <row r="504">
      <c r="A504" s="360"/>
      <c r="B504" s="361"/>
      <c r="C504" s="362"/>
      <c r="D504" s="384" t="s">
        <v>2869</v>
      </c>
      <c r="E504" s="364"/>
      <c r="F504" s="365"/>
      <c r="G504" s="366"/>
      <c r="H504" s="367"/>
      <c r="I504" s="365"/>
      <c r="J504" s="368"/>
      <c r="K504" s="364"/>
      <c r="L504" s="365"/>
      <c r="M504" s="366"/>
      <c r="N504" s="367"/>
      <c r="O504" s="365"/>
      <c r="P504" s="368"/>
      <c r="Q504" s="364"/>
      <c r="R504" s="365"/>
      <c r="S504" s="366"/>
      <c r="T504" s="369"/>
      <c r="U504" s="370"/>
      <c r="V504" s="371"/>
      <c r="W504" s="372"/>
      <c r="X504" s="353"/>
      <c r="Y504" s="373"/>
      <c r="Z504" s="382" t="str">
        <f>IFERROR(__xludf.DUMMYFUNCTION("""COMPUTED_VALUE"""),"")</f>
        <v/>
      </c>
      <c r="AA504" s="375" t="str">
        <f>IFERROR(__xludf.DUMMYFUNCTION("""COMPUTED_VALUE"""),"")</f>
        <v/>
      </c>
      <c r="AB504" s="383" t="str">
        <f>IFERROR(__xludf.DUMMYFUNCTION("""COMPUTED_VALUE"""),"")</f>
        <v/>
      </c>
      <c r="AC504" s="388" t="str">
        <f>IFERROR(__xludf.DUMMYFUNCTION("""COMPUTED_VALUE"""),"")</f>
        <v/>
      </c>
      <c r="AD504" s="382" t="str">
        <f>IFERROR(__xludf.DUMMYFUNCTION("""COMPUTED_VALUE"""),"")</f>
        <v/>
      </c>
      <c r="AE504" s="389" t="str">
        <f>IFERROR(__xludf.DUMMYFUNCTION("""COMPUTED_VALUE"""),"")</f>
        <v/>
      </c>
      <c r="AF504" s="390"/>
      <c r="AG504" s="391"/>
      <c r="AH504" s="359"/>
    </row>
    <row r="505">
      <c r="A505" s="360"/>
      <c r="B505" s="361"/>
      <c r="C505" s="362"/>
      <c r="D505" s="384" t="s">
        <v>2869</v>
      </c>
      <c r="E505" s="364"/>
      <c r="F505" s="365"/>
      <c r="G505" s="366"/>
      <c r="H505" s="367"/>
      <c r="I505" s="365"/>
      <c r="J505" s="368"/>
      <c r="K505" s="364"/>
      <c r="L505" s="365"/>
      <c r="M505" s="366"/>
      <c r="N505" s="367"/>
      <c r="O505" s="365"/>
      <c r="P505" s="368"/>
      <c r="Q505" s="364"/>
      <c r="R505" s="365"/>
      <c r="S505" s="366"/>
      <c r="T505" s="369"/>
      <c r="U505" s="370"/>
      <c r="V505" s="371"/>
      <c r="W505" s="372"/>
      <c r="X505" s="353"/>
      <c r="Y505" s="373"/>
      <c r="Z505" s="382" t="str">
        <f>IFERROR(__xludf.DUMMYFUNCTION("""COMPUTED_VALUE"""),"")</f>
        <v/>
      </c>
      <c r="AA505" s="375" t="str">
        <f>IFERROR(__xludf.DUMMYFUNCTION("""COMPUTED_VALUE"""),"")</f>
        <v/>
      </c>
      <c r="AB505" s="383" t="str">
        <f>IFERROR(__xludf.DUMMYFUNCTION("""COMPUTED_VALUE"""),"")</f>
        <v/>
      </c>
      <c r="AC505" s="388" t="str">
        <f>IFERROR(__xludf.DUMMYFUNCTION("""COMPUTED_VALUE"""),"")</f>
        <v/>
      </c>
      <c r="AD505" s="382" t="str">
        <f>IFERROR(__xludf.DUMMYFUNCTION("""COMPUTED_VALUE"""),"")</f>
        <v/>
      </c>
      <c r="AE505" s="389" t="str">
        <f>IFERROR(__xludf.DUMMYFUNCTION("""COMPUTED_VALUE"""),"")</f>
        <v/>
      </c>
      <c r="AF505" s="390"/>
      <c r="AG505" s="391"/>
      <c r="AH505" s="359"/>
    </row>
    <row r="506">
      <c r="A506" s="360"/>
      <c r="B506" s="361"/>
      <c r="C506" s="362"/>
      <c r="D506" s="384" t="s">
        <v>2869</v>
      </c>
      <c r="E506" s="364"/>
      <c r="F506" s="365"/>
      <c r="G506" s="366"/>
      <c r="H506" s="367"/>
      <c r="I506" s="365"/>
      <c r="J506" s="368"/>
      <c r="K506" s="364"/>
      <c r="L506" s="365"/>
      <c r="M506" s="366"/>
      <c r="N506" s="367"/>
      <c r="O506" s="365"/>
      <c r="P506" s="368"/>
      <c r="Q506" s="364"/>
      <c r="R506" s="365"/>
      <c r="S506" s="366"/>
      <c r="T506" s="369"/>
      <c r="U506" s="370"/>
      <c r="V506" s="371"/>
      <c r="W506" s="372"/>
      <c r="X506" s="353"/>
      <c r="Y506" s="373"/>
      <c r="Z506" s="382" t="str">
        <f>IFERROR(__xludf.DUMMYFUNCTION("""COMPUTED_VALUE"""),"")</f>
        <v/>
      </c>
      <c r="AA506" s="375" t="str">
        <f>IFERROR(__xludf.DUMMYFUNCTION("""COMPUTED_VALUE"""),"")</f>
        <v/>
      </c>
      <c r="AB506" s="383" t="str">
        <f>IFERROR(__xludf.DUMMYFUNCTION("""COMPUTED_VALUE"""),"")</f>
        <v/>
      </c>
      <c r="AC506" s="388" t="str">
        <f>IFERROR(__xludf.DUMMYFUNCTION("""COMPUTED_VALUE"""),"")</f>
        <v/>
      </c>
      <c r="AD506" s="382" t="str">
        <f>IFERROR(__xludf.DUMMYFUNCTION("""COMPUTED_VALUE"""),"")</f>
        <v/>
      </c>
      <c r="AE506" s="389" t="str">
        <f>IFERROR(__xludf.DUMMYFUNCTION("""COMPUTED_VALUE"""),"")</f>
        <v/>
      </c>
      <c r="AF506" s="390"/>
      <c r="AG506" s="391"/>
      <c r="AH506" s="359"/>
    </row>
    <row r="507">
      <c r="A507" s="360"/>
      <c r="B507" s="361"/>
      <c r="C507" s="362"/>
      <c r="D507" s="384" t="s">
        <v>2869</v>
      </c>
      <c r="E507" s="364"/>
      <c r="F507" s="365"/>
      <c r="G507" s="366"/>
      <c r="H507" s="367"/>
      <c r="I507" s="365"/>
      <c r="J507" s="368"/>
      <c r="K507" s="364"/>
      <c r="L507" s="365"/>
      <c r="M507" s="366"/>
      <c r="N507" s="367"/>
      <c r="O507" s="365"/>
      <c r="P507" s="368"/>
      <c r="Q507" s="364"/>
      <c r="R507" s="365"/>
      <c r="S507" s="366"/>
      <c r="T507" s="369"/>
      <c r="U507" s="370"/>
      <c r="V507" s="371"/>
      <c r="W507" s="372"/>
      <c r="X507" s="353"/>
      <c r="Y507" s="373"/>
      <c r="Z507" s="382" t="str">
        <f>IFERROR(__xludf.DUMMYFUNCTION("""COMPUTED_VALUE"""),"")</f>
        <v/>
      </c>
      <c r="AA507" s="375" t="str">
        <f>IFERROR(__xludf.DUMMYFUNCTION("""COMPUTED_VALUE"""),"")</f>
        <v/>
      </c>
      <c r="AB507" s="383" t="str">
        <f>IFERROR(__xludf.DUMMYFUNCTION("""COMPUTED_VALUE"""),"")</f>
        <v/>
      </c>
      <c r="AC507" s="388" t="str">
        <f>IFERROR(__xludf.DUMMYFUNCTION("""COMPUTED_VALUE"""),"")</f>
        <v/>
      </c>
      <c r="AD507" s="382" t="str">
        <f>IFERROR(__xludf.DUMMYFUNCTION("""COMPUTED_VALUE"""),"")</f>
        <v/>
      </c>
      <c r="AE507" s="389" t="str">
        <f>IFERROR(__xludf.DUMMYFUNCTION("""COMPUTED_VALUE"""),"")</f>
        <v/>
      </c>
      <c r="AF507" s="390"/>
      <c r="AG507" s="391"/>
      <c r="AH507" s="359"/>
    </row>
    <row r="508">
      <c r="A508" s="401"/>
      <c r="B508" s="361"/>
      <c r="C508" s="362"/>
      <c r="D508" s="384" t="s">
        <v>2869</v>
      </c>
      <c r="E508" s="364"/>
      <c r="F508" s="365"/>
      <c r="G508" s="366"/>
      <c r="H508" s="367"/>
      <c r="I508" s="365"/>
      <c r="J508" s="368"/>
      <c r="K508" s="364"/>
      <c r="L508" s="365"/>
      <c r="M508" s="366"/>
      <c r="N508" s="367"/>
      <c r="O508" s="365"/>
      <c r="P508" s="368"/>
      <c r="Q508" s="364"/>
      <c r="R508" s="365"/>
      <c r="S508" s="366"/>
      <c r="T508" s="369"/>
      <c r="U508" s="370"/>
      <c r="V508" s="371"/>
      <c r="W508" s="380"/>
      <c r="X508" s="353"/>
      <c r="Y508" s="373"/>
      <c r="Z508" s="382" t="str">
        <f>IFERROR(__xludf.DUMMYFUNCTION("""COMPUTED_VALUE"""),"")</f>
        <v/>
      </c>
      <c r="AA508" s="375" t="str">
        <f>IFERROR(__xludf.DUMMYFUNCTION("""COMPUTED_VALUE"""),"")</f>
        <v/>
      </c>
      <c r="AB508" s="383" t="str">
        <f>IFERROR(__xludf.DUMMYFUNCTION("""COMPUTED_VALUE"""),"")</f>
        <v/>
      </c>
      <c r="AC508" s="388" t="str">
        <f>IFERROR(__xludf.DUMMYFUNCTION("""COMPUTED_VALUE"""),"")</f>
        <v/>
      </c>
      <c r="AD508" s="382" t="str">
        <f>IFERROR(__xludf.DUMMYFUNCTION("""COMPUTED_VALUE"""),"")</f>
        <v/>
      </c>
      <c r="AE508" s="389" t="str">
        <f>IFERROR(__xludf.DUMMYFUNCTION("""COMPUTED_VALUE"""),"")</f>
        <v/>
      </c>
      <c r="AF508" s="390"/>
      <c r="AG508" s="391"/>
      <c r="AH508" s="359"/>
    </row>
    <row r="509">
      <c r="A509" s="360"/>
      <c r="B509" s="361"/>
      <c r="C509" s="362"/>
      <c r="D509" s="384" t="s">
        <v>2869</v>
      </c>
      <c r="E509" s="364"/>
      <c r="F509" s="365"/>
      <c r="G509" s="366"/>
      <c r="H509" s="367"/>
      <c r="I509" s="365"/>
      <c r="J509" s="368"/>
      <c r="K509" s="364"/>
      <c r="L509" s="365"/>
      <c r="M509" s="366"/>
      <c r="N509" s="367"/>
      <c r="O509" s="365"/>
      <c r="P509" s="368"/>
      <c r="Q509" s="364"/>
      <c r="R509" s="365"/>
      <c r="S509" s="366"/>
      <c r="T509" s="369"/>
      <c r="U509" s="370"/>
      <c r="V509" s="371"/>
      <c r="W509" s="380"/>
      <c r="X509" s="353"/>
      <c r="Y509" s="373"/>
      <c r="Z509" s="382" t="str">
        <f>IFERROR(__xludf.DUMMYFUNCTION("""COMPUTED_VALUE"""),"")</f>
        <v/>
      </c>
      <c r="AA509" s="375" t="str">
        <f>IFERROR(__xludf.DUMMYFUNCTION("""COMPUTED_VALUE"""),"")</f>
        <v/>
      </c>
      <c r="AB509" s="383" t="str">
        <f>IFERROR(__xludf.DUMMYFUNCTION("""COMPUTED_VALUE"""),"")</f>
        <v/>
      </c>
      <c r="AC509" s="388" t="str">
        <f>IFERROR(__xludf.DUMMYFUNCTION("""COMPUTED_VALUE"""),"")</f>
        <v/>
      </c>
      <c r="AD509" s="382" t="str">
        <f>IFERROR(__xludf.DUMMYFUNCTION("""COMPUTED_VALUE"""),"")</f>
        <v/>
      </c>
      <c r="AE509" s="389" t="str">
        <f>IFERROR(__xludf.DUMMYFUNCTION("""COMPUTED_VALUE"""),"")</f>
        <v/>
      </c>
      <c r="AF509" s="390"/>
      <c r="AG509" s="391"/>
      <c r="AH509" s="359"/>
    </row>
    <row r="510">
      <c r="A510" s="360"/>
      <c r="B510" s="361"/>
      <c r="C510" s="362"/>
      <c r="D510" s="384" t="s">
        <v>2869</v>
      </c>
      <c r="E510" s="364"/>
      <c r="F510" s="365"/>
      <c r="G510" s="366"/>
      <c r="H510" s="367"/>
      <c r="I510" s="365"/>
      <c r="J510" s="368"/>
      <c r="K510" s="364"/>
      <c r="L510" s="365"/>
      <c r="M510" s="366"/>
      <c r="N510" s="367"/>
      <c r="O510" s="365"/>
      <c r="P510" s="368"/>
      <c r="Q510" s="364"/>
      <c r="R510" s="365"/>
      <c r="S510" s="366"/>
      <c r="T510" s="369"/>
      <c r="U510" s="370"/>
      <c r="V510" s="371"/>
      <c r="W510" s="372"/>
      <c r="X510" s="353"/>
      <c r="Y510" s="373"/>
      <c r="Z510" s="382" t="str">
        <f>IFERROR(__xludf.DUMMYFUNCTION("""COMPUTED_VALUE"""),"")</f>
        <v/>
      </c>
      <c r="AA510" s="375" t="str">
        <f>IFERROR(__xludf.DUMMYFUNCTION("""COMPUTED_VALUE"""),"")</f>
        <v/>
      </c>
      <c r="AB510" s="383" t="str">
        <f>IFERROR(__xludf.DUMMYFUNCTION("""COMPUTED_VALUE"""),"")</f>
        <v/>
      </c>
      <c r="AC510" s="388" t="str">
        <f>IFERROR(__xludf.DUMMYFUNCTION("""COMPUTED_VALUE"""),"")</f>
        <v/>
      </c>
      <c r="AD510" s="382" t="str">
        <f>IFERROR(__xludf.DUMMYFUNCTION("""COMPUTED_VALUE"""),"")</f>
        <v/>
      </c>
      <c r="AE510" s="389" t="str">
        <f>IFERROR(__xludf.DUMMYFUNCTION("""COMPUTED_VALUE"""),"")</f>
        <v/>
      </c>
      <c r="AF510" s="390"/>
      <c r="AG510" s="391"/>
      <c r="AH510" s="359"/>
    </row>
    <row r="511">
      <c r="A511" s="360"/>
      <c r="B511" s="361"/>
      <c r="C511" s="362"/>
      <c r="D511" s="384" t="s">
        <v>2869</v>
      </c>
      <c r="E511" s="364"/>
      <c r="F511" s="365"/>
      <c r="G511" s="366"/>
      <c r="H511" s="367"/>
      <c r="I511" s="365"/>
      <c r="J511" s="368"/>
      <c r="K511" s="364"/>
      <c r="L511" s="365"/>
      <c r="M511" s="366"/>
      <c r="N511" s="367"/>
      <c r="O511" s="365"/>
      <c r="P511" s="368"/>
      <c r="Q511" s="364"/>
      <c r="R511" s="365"/>
      <c r="S511" s="366"/>
      <c r="T511" s="369"/>
      <c r="U511" s="370"/>
      <c r="V511" s="371"/>
      <c r="W511" s="380"/>
      <c r="X511" s="353"/>
      <c r="Y511" s="373"/>
      <c r="Z511" s="382" t="str">
        <f>IFERROR(__xludf.DUMMYFUNCTION("""COMPUTED_VALUE"""),"")</f>
        <v/>
      </c>
      <c r="AA511" s="375" t="str">
        <f>IFERROR(__xludf.DUMMYFUNCTION("""COMPUTED_VALUE"""),"")</f>
        <v/>
      </c>
      <c r="AB511" s="383" t="str">
        <f>IFERROR(__xludf.DUMMYFUNCTION("""COMPUTED_VALUE"""),"")</f>
        <v/>
      </c>
      <c r="AC511" s="388" t="str">
        <f>IFERROR(__xludf.DUMMYFUNCTION("""COMPUTED_VALUE"""),"")</f>
        <v/>
      </c>
      <c r="AD511" s="382" t="str">
        <f>IFERROR(__xludf.DUMMYFUNCTION("""COMPUTED_VALUE"""),"")</f>
        <v/>
      </c>
      <c r="AE511" s="389" t="str">
        <f>IFERROR(__xludf.DUMMYFUNCTION("""COMPUTED_VALUE"""),"")</f>
        <v/>
      </c>
      <c r="AF511" s="390"/>
      <c r="AG511" s="391"/>
      <c r="AH511" s="359"/>
    </row>
    <row r="512">
      <c r="A512" s="360"/>
      <c r="B512" s="361"/>
      <c r="C512" s="362"/>
      <c r="D512" s="384" t="s">
        <v>2869</v>
      </c>
      <c r="E512" s="364"/>
      <c r="F512" s="365"/>
      <c r="G512" s="366"/>
      <c r="H512" s="367"/>
      <c r="I512" s="365"/>
      <c r="J512" s="368"/>
      <c r="K512" s="364"/>
      <c r="L512" s="365"/>
      <c r="M512" s="366"/>
      <c r="N512" s="367"/>
      <c r="O512" s="365"/>
      <c r="P512" s="368"/>
      <c r="Q512" s="364"/>
      <c r="R512" s="365"/>
      <c r="S512" s="366"/>
      <c r="T512" s="369"/>
      <c r="U512" s="370"/>
      <c r="V512" s="371"/>
      <c r="W512" s="372"/>
      <c r="X512" s="353"/>
      <c r="Y512" s="373"/>
      <c r="Z512" s="382" t="str">
        <f>IFERROR(__xludf.DUMMYFUNCTION("""COMPUTED_VALUE"""),"")</f>
        <v/>
      </c>
      <c r="AA512" s="375" t="str">
        <f>IFERROR(__xludf.DUMMYFUNCTION("""COMPUTED_VALUE"""),"")</f>
        <v/>
      </c>
      <c r="AB512" s="383" t="str">
        <f>IFERROR(__xludf.DUMMYFUNCTION("""COMPUTED_VALUE"""),"")</f>
        <v/>
      </c>
      <c r="AC512" s="388" t="str">
        <f>IFERROR(__xludf.DUMMYFUNCTION("""COMPUTED_VALUE"""),"")</f>
        <v/>
      </c>
      <c r="AD512" s="382" t="str">
        <f>IFERROR(__xludf.DUMMYFUNCTION("""COMPUTED_VALUE"""),"")</f>
        <v/>
      </c>
      <c r="AE512" s="389" t="str">
        <f>IFERROR(__xludf.DUMMYFUNCTION("""COMPUTED_VALUE"""),"")</f>
        <v/>
      </c>
      <c r="AF512" s="390"/>
      <c r="AG512" s="391"/>
      <c r="AH512" s="359"/>
    </row>
    <row r="513">
      <c r="A513" s="360"/>
      <c r="B513" s="361"/>
      <c r="C513" s="362"/>
      <c r="D513" s="384" t="s">
        <v>2869</v>
      </c>
      <c r="E513" s="364"/>
      <c r="F513" s="365"/>
      <c r="G513" s="366"/>
      <c r="H513" s="367"/>
      <c r="I513" s="365"/>
      <c r="J513" s="368"/>
      <c r="K513" s="364"/>
      <c r="L513" s="365"/>
      <c r="M513" s="366"/>
      <c r="N513" s="367"/>
      <c r="O513" s="365"/>
      <c r="P513" s="368"/>
      <c r="Q513" s="364"/>
      <c r="R513" s="365"/>
      <c r="S513" s="366"/>
      <c r="T513" s="369"/>
      <c r="U513" s="370"/>
      <c r="V513" s="371"/>
      <c r="W513" s="372"/>
      <c r="X513" s="353"/>
      <c r="Y513" s="373"/>
      <c r="Z513" s="382" t="str">
        <f>IFERROR(__xludf.DUMMYFUNCTION("""COMPUTED_VALUE"""),"")</f>
        <v/>
      </c>
      <c r="AA513" s="375" t="str">
        <f>IFERROR(__xludf.DUMMYFUNCTION("""COMPUTED_VALUE"""),"")</f>
        <v/>
      </c>
      <c r="AB513" s="383" t="str">
        <f>IFERROR(__xludf.DUMMYFUNCTION("""COMPUTED_VALUE"""),"")</f>
        <v/>
      </c>
      <c r="AC513" s="388" t="str">
        <f>IFERROR(__xludf.DUMMYFUNCTION("""COMPUTED_VALUE"""),"")</f>
        <v/>
      </c>
      <c r="AD513" s="382" t="str">
        <f>IFERROR(__xludf.DUMMYFUNCTION("""COMPUTED_VALUE"""),"")</f>
        <v/>
      </c>
      <c r="AE513" s="389" t="str">
        <f>IFERROR(__xludf.DUMMYFUNCTION("""COMPUTED_VALUE"""),"")</f>
        <v/>
      </c>
      <c r="AF513" s="390"/>
      <c r="AG513" s="391"/>
      <c r="AH513" s="359"/>
    </row>
    <row r="514">
      <c r="A514" s="360"/>
      <c r="B514" s="361"/>
      <c r="C514" s="362"/>
      <c r="D514" s="384" t="s">
        <v>2869</v>
      </c>
      <c r="E514" s="364"/>
      <c r="F514" s="365"/>
      <c r="G514" s="366"/>
      <c r="H514" s="367"/>
      <c r="I514" s="365"/>
      <c r="J514" s="368"/>
      <c r="K514" s="364"/>
      <c r="L514" s="365"/>
      <c r="M514" s="366"/>
      <c r="N514" s="367"/>
      <c r="O514" s="365"/>
      <c r="P514" s="368"/>
      <c r="Q514" s="364"/>
      <c r="R514" s="365"/>
      <c r="S514" s="366"/>
      <c r="T514" s="369"/>
      <c r="U514" s="370"/>
      <c r="V514" s="371"/>
      <c r="W514" s="380"/>
      <c r="X514" s="353"/>
      <c r="Y514" s="373"/>
      <c r="Z514" s="382" t="str">
        <f>IFERROR(__xludf.DUMMYFUNCTION("""COMPUTED_VALUE"""),"")</f>
        <v/>
      </c>
      <c r="AA514" s="375" t="str">
        <f>IFERROR(__xludf.DUMMYFUNCTION("""COMPUTED_VALUE"""),"")</f>
        <v/>
      </c>
      <c r="AB514" s="383" t="str">
        <f>IFERROR(__xludf.DUMMYFUNCTION("""COMPUTED_VALUE"""),"")</f>
        <v/>
      </c>
      <c r="AC514" s="388" t="str">
        <f>IFERROR(__xludf.DUMMYFUNCTION("""COMPUTED_VALUE"""),"")</f>
        <v/>
      </c>
      <c r="AD514" s="382" t="str">
        <f>IFERROR(__xludf.DUMMYFUNCTION("""COMPUTED_VALUE"""),"")</f>
        <v/>
      </c>
      <c r="AE514" s="389" t="str">
        <f>IFERROR(__xludf.DUMMYFUNCTION("""COMPUTED_VALUE"""),"")</f>
        <v/>
      </c>
      <c r="AF514" s="390"/>
      <c r="AG514" s="391"/>
      <c r="AH514" s="359"/>
    </row>
    <row r="515">
      <c r="A515" s="360"/>
      <c r="B515" s="361"/>
      <c r="C515" s="362"/>
      <c r="D515" s="384" t="s">
        <v>2869</v>
      </c>
      <c r="E515" s="364"/>
      <c r="F515" s="365"/>
      <c r="G515" s="366"/>
      <c r="H515" s="367"/>
      <c r="I515" s="365"/>
      <c r="J515" s="368"/>
      <c r="K515" s="364"/>
      <c r="L515" s="365"/>
      <c r="M515" s="366"/>
      <c r="N515" s="367"/>
      <c r="O515" s="365"/>
      <c r="P515" s="368"/>
      <c r="Q515" s="364"/>
      <c r="R515" s="365"/>
      <c r="S515" s="366"/>
      <c r="T515" s="369"/>
      <c r="U515" s="370"/>
      <c r="V515" s="371"/>
      <c r="W515" s="380"/>
      <c r="X515" s="353"/>
      <c r="Y515" s="373"/>
      <c r="Z515" s="382" t="str">
        <f>IFERROR(__xludf.DUMMYFUNCTION("""COMPUTED_VALUE"""),"")</f>
        <v/>
      </c>
      <c r="AA515" s="375" t="str">
        <f>IFERROR(__xludf.DUMMYFUNCTION("""COMPUTED_VALUE"""),"")</f>
        <v/>
      </c>
      <c r="AB515" s="383" t="str">
        <f>IFERROR(__xludf.DUMMYFUNCTION("""COMPUTED_VALUE"""),"")</f>
        <v/>
      </c>
      <c r="AC515" s="388" t="str">
        <f>IFERROR(__xludf.DUMMYFUNCTION("""COMPUTED_VALUE"""),"")</f>
        <v/>
      </c>
      <c r="AD515" s="382" t="str">
        <f>IFERROR(__xludf.DUMMYFUNCTION("""COMPUTED_VALUE"""),"")</f>
        <v/>
      </c>
      <c r="AE515" s="389" t="str">
        <f>IFERROR(__xludf.DUMMYFUNCTION("""COMPUTED_VALUE"""),"")</f>
        <v/>
      </c>
      <c r="AF515" s="390"/>
      <c r="AG515" s="391"/>
      <c r="AH515" s="359"/>
    </row>
    <row r="516">
      <c r="A516" s="360"/>
      <c r="B516" s="361"/>
      <c r="C516" s="362"/>
      <c r="D516" s="384" t="s">
        <v>2869</v>
      </c>
      <c r="E516" s="364"/>
      <c r="F516" s="365"/>
      <c r="G516" s="366"/>
      <c r="H516" s="367"/>
      <c r="I516" s="365"/>
      <c r="J516" s="368"/>
      <c r="K516" s="364"/>
      <c r="L516" s="365"/>
      <c r="M516" s="366"/>
      <c r="N516" s="367"/>
      <c r="O516" s="365"/>
      <c r="P516" s="368"/>
      <c r="Q516" s="364"/>
      <c r="R516" s="365"/>
      <c r="S516" s="366"/>
      <c r="T516" s="369"/>
      <c r="U516" s="394"/>
      <c r="V516" s="395"/>
      <c r="W516" s="380"/>
      <c r="X516" s="353"/>
      <c r="Y516" s="373"/>
      <c r="Z516" s="382" t="str">
        <f>IFERROR(__xludf.DUMMYFUNCTION("""COMPUTED_VALUE"""),"")</f>
        <v/>
      </c>
      <c r="AA516" s="375" t="str">
        <f>IFERROR(__xludf.DUMMYFUNCTION("""COMPUTED_VALUE"""),"")</f>
        <v/>
      </c>
      <c r="AB516" s="383" t="str">
        <f>IFERROR(__xludf.DUMMYFUNCTION("""COMPUTED_VALUE"""),"")</f>
        <v/>
      </c>
      <c r="AC516" s="388" t="str">
        <f>IFERROR(__xludf.DUMMYFUNCTION("""COMPUTED_VALUE"""),"")</f>
        <v/>
      </c>
      <c r="AD516" s="382" t="str">
        <f>IFERROR(__xludf.DUMMYFUNCTION("""COMPUTED_VALUE"""),"")</f>
        <v/>
      </c>
      <c r="AE516" s="389" t="str">
        <f>IFERROR(__xludf.DUMMYFUNCTION("""COMPUTED_VALUE"""),"")</f>
        <v/>
      </c>
      <c r="AF516" s="390"/>
      <c r="AG516" s="391"/>
      <c r="AH516" s="359"/>
    </row>
    <row r="517">
      <c r="A517" s="360"/>
      <c r="B517" s="361"/>
      <c r="C517" s="362"/>
      <c r="D517" s="384" t="s">
        <v>2869</v>
      </c>
      <c r="E517" s="364"/>
      <c r="F517" s="365"/>
      <c r="G517" s="366"/>
      <c r="H517" s="367"/>
      <c r="I517" s="365"/>
      <c r="J517" s="368"/>
      <c r="K517" s="364"/>
      <c r="L517" s="365"/>
      <c r="M517" s="366"/>
      <c r="N517" s="367"/>
      <c r="O517" s="365"/>
      <c r="P517" s="368"/>
      <c r="Q517" s="364"/>
      <c r="R517" s="365"/>
      <c r="S517" s="366"/>
      <c r="T517" s="369"/>
      <c r="U517" s="370"/>
      <c r="V517" s="371"/>
      <c r="W517" s="372"/>
      <c r="X517" s="353"/>
      <c r="Y517" s="373"/>
      <c r="Z517" s="382" t="str">
        <f>IFERROR(__xludf.DUMMYFUNCTION("""COMPUTED_VALUE"""),"")</f>
        <v/>
      </c>
      <c r="AA517" s="375" t="str">
        <f>IFERROR(__xludf.DUMMYFUNCTION("""COMPUTED_VALUE"""),"")</f>
        <v/>
      </c>
      <c r="AB517" s="383" t="str">
        <f>IFERROR(__xludf.DUMMYFUNCTION("""COMPUTED_VALUE"""),"")</f>
        <v/>
      </c>
      <c r="AC517" s="388" t="str">
        <f>IFERROR(__xludf.DUMMYFUNCTION("""COMPUTED_VALUE"""),"")</f>
        <v/>
      </c>
      <c r="AD517" s="382" t="str">
        <f>IFERROR(__xludf.DUMMYFUNCTION("""COMPUTED_VALUE"""),"")</f>
        <v/>
      </c>
      <c r="AE517" s="389" t="str">
        <f>IFERROR(__xludf.DUMMYFUNCTION("""COMPUTED_VALUE"""),"")</f>
        <v/>
      </c>
      <c r="AF517" s="390"/>
      <c r="AG517" s="391"/>
      <c r="AH517" s="359"/>
    </row>
    <row r="518">
      <c r="A518" s="360"/>
      <c r="B518" s="361"/>
      <c r="C518" s="362"/>
      <c r="D518" s="384" t="s">
        <v>2869</v>
      </c>
      <c r="E518" s="364"/>
      <c r="F518" s="365"/>
      <c r="G518" s="366"/>
      <c r="H518" s="367"/>
      <c r="I518" s="365"/>
      <c r="J518" s="368"/>
      <c r="K518" s="364"/>
      <c r="L518" s="365"/>
      <c r="M518" s="366"/>
      <c r="N518" s="367"/>
      <c r="O518" s="365"/>
      <c r="P518" s="368"/>
      <c r="Q518" s="364"/>
      <c r="R518" s="365"/>
      <c r="S518" s="366"/>
      <c r="T518" s="369"/>
      <c r="U518" s="370"/>
      <c r="V518" s="371"/>
      <c r="W518" s="380"/>
      <c r="X518" s="353"/>
      <c r="Y518" s="373"/>
      <c r="Z518" s="382" t="str">
        <f>IFERROR(__xludf.DUMMYFUNCTION("""COMPUTED_VALUE"""),"")</f>
        <v/>
      </c>
      <c r="AA518" s="375" t="str">
        <f>IFERROR(__xludf.DUMMYFUNCTION("""COMPUTED_VALUE"""),"")</f>
        <v/>
      </c>
      <c r="AB518" s="383" t="str">
        <f>IFERROR(__xludf.DUMMYFUNCTION("""COMPUTED_VALUE"""),"")</f>
        <v/>
      </c>
      <c r="AC518" s="388" t="str">
        <f>IFERROR(__xludf.DUMMYFUNCTION("""COMPUTED_VALUE"""),"")</f>
        <v/>
      </c>
      <c r="AD518" s="382" t="str">
        <f>IFERROR(__xludf.DUMMYFUNCTION("""COMPUTED_VALUE"""),"")</f>
        <v/>
      </c>
      <c r="AE518" s="389" t="str">
        <f>IFERROR(__xludf.DUMMYFUNCTION("""COMPUTED_VALUE"""),"")</f>
        <v/>
      </c>
      <c r="AF518" s="390"/>
      <c r="AG518" s="391"/>
      <c r="AH518" s="359"/>
    </row>
    <row r="519">
      <c r="A519" s="360"/>
      <c r="B519" s="361"/>
      <c r="C519" s="362"/>
      <c r="D519" s="384" t="s">
        <v>2869</v>
      </c>
      <c r="E519" s="364"/>
      <c r="F519" s="365"/>
      <c r="G519" s="366"/>
      <c r="H519" s="367"/>
      <c r="I519" s="365"/>
      <c r="J519" s="368"/>
      <c r="K519" s="364"/>
      <c r="L519" s="365"/>
      <c r="M519" s="366"/>
      <c r="N519" s="367"/>
      <c r="O519" s="365"/>
      <c r="P519" s="368"/>
      <c r="Q519" s="364"/>
      <c r="R519" s="365"/>
      <c r="S519" s="366"/>
      <c r="T519" s="369"/>
      <c r="U519" s="370"/>
      <c r="V519" s="371"/>
      <c r="W519" s="380"/>
      <c r="X519" s="353"/>
      <c r="Y519" s="373"/>
      <c r="Z519" s="382" t="str">
        <f>IFERROR(__xludf.DUMMYFUNCTION("""COMPUTED_VALUE"""),"")</f>
        <v/>
      </c>
      <c r="AA519" s="375" t="str">
        <f>IFERROR(__xludf.DUMMYFUNCTION("""COMPUTED_VALUE"""),"")</f>
        <v/>
      </c>
      <c r="AB519" s="383" t="str">
        <f>IFERROR(__xludf.DUMMYFUNCTION("""COMPUTED_VALUE"""),"")</f>
        <v/>
      </c>
      <c r="AC519" s="388" t="str">
        <f>IFERROR(__xludf.DUMMYFUNCTION("""COMPUTED_VALUE"""),"")</f>
        <v/>
      </c>
      <c r="AD519" s="382" t="str">
        <f>IFERROR(__xludf.DUMMYFUNCTION("""COMPUTED_VALUE"""),"")</f>
        <v/>
      </c>
      <c r="AE519" s="389" t="str">
        <f>IFERROR(__xludf.DUMMYFUNCTION("""COMPUTED_VALUE"""),"")</f>
        <v/>
      </c>
      <c r="AF519" s="390"/>
      <c r="AG519" s="391"/>
      <c r="AH519" s="359"/>
    </row>
    <row r="520">
      <c r="A520" s="360"/>
      <c r="B520" s="361"/>
      <c r="C520" s="362"/>
      <c r="D520" s="384" t="s">
        <v>2869</v>
      </c>
      <c r="E520" s="364"/>
      <c r="F520" s="365"/>
      <c r="G520" s="366"/>
      <c r="H520" s="367"/>
      <c r="I520" s="365"/>
      <c r="J520" s="368"/>
      <c r="K520" s="364"/>
      <c r="L520" s="365"/>
      <c r="M520" s="366"/>
      <c r="N520" s="367"/>
      <c r="O520" s="365"/>
      <c r="P520" s="368"/>
      <c r="Q520" s="364"/>
      <c r="R520" s="365"/>
      <c r="S520" s="366"/>
      <c r="T520" s="369"/>
      <c r="U520" s="370"/>
      <c r="V520" s="371"/>
      <c r="W520" s="372"/>
      <c r="X520" s="353"/>
      <c r="Y520" s="373"/>
      <c r="Z520" s="382" t="str">
        <f>IFERROR(__xludf.DUMMYFUNCTION("""COMPUTED_VALUE"""),"")</f>
        <v/>
      </c>
      <c r="AA520" s="375" t="str">
        <f>IFERROR(__xludf.DUMMYFUNCTION("""COMPUTED_VALUE"""),"")</f>
        <v/>
      </c>
      <c r="AB520" s="383" t="str">
        <f>IFERROR(__xludf.DUMMYFUNCTION("""COMPUTED_VALUE"""),"")</f>
        <v/>
      </c>
      <c r="AC520" s="388" t="str">
        <f>IFERROR(__xludf.DUMMYFUNCTION("""COMPUTED_VALUE"""),"")</f>
        <v/>
      </c>
      <c r="AD520" s="382" t="str">
        <f>IFERROR(__xludf.DUMMYFUNCTION("""COMPUTED_VALUE"""),"")</f>
        <v/>
      </c>
      <c r="AE520" s="389" t="str">
        <f>IFERROR(__xludf.DUMMYFUNCTION("""COMPUTED_VALUE"""),"")</f>
        <v/>
      </c>
      <c r="AF520" s="390"/>
      <c r="AG520" s="391"/>
      <c r="AH520" s="359"/>
    </row>
    <row r="521">
      <c r="A521" s="360"/>
      <c r="B521" s="361"/>
      <c r="C521" s="362"/>
      <c r="D521" s="384" t="s">
        <v>2869</v>
      </c>
      <c r="E521" s="364"/>
      <c r="F521" s="365"/>
      <c r="G521" s="366"/>
      <c r="H521" s="367"/>
      <c r="I521" s="365"/>
      <c r="J521" s="368"/>
      <c r="K521" s="364"/>
      <c r="L521" s="365"/>
      <c r="M521" s="366"/>
      <c r="N521" s="367"/>
      <c r="O521" s="365"/>
      <c r="P521" s="368"/>
      <c r="Q521" s="364"/>
      <c r="R521" s="365"/>
      <c r="S521" s="366"/>
      <c r="T521" s="369"/>
      <c r="U521" s="370"/>
      <c r="V521" s="371"/>
      <c r="W521" s="372"/>
      <c r="X521" s="353"/>
      <c r="Y521" s="373"/>
      <c r="Z521" s="382" t="str">
        <f>IFERROR(__xludf.DUMMYFUNCTION("""COMPUTED_VALUE"""),"")</f>
        <v/>
      </c>
      <c r="AA521" s="375" t="str">
        <f>IFERROR(__xludf.DUMMYFUNCTION("""COMPUTED_VALUE"""),"")</f>
        <v/>
      </c>
      <c r="AB521" s="383" t="str">
        <f>IFERROR(__xludf.DUMMYFUNCTION("""COMPUTED_VALUE"""),"")</f>
        <v/>
      </c>
      <c r="AC521" s="388" t="str">
        <f>IFERROR(__xludf.DUMMYFUNCTION("""COMPUTED_VALUE"""),"")</f>
        <v/>
      </c>
      <c r="AD521" s="382" t="str">
        <f>IFERROR(__xludf.DUMMYFUNCTION("""COMPUTED_VALUE"""),"")</f>
        <v/>
      </c>
      <c r="AE521" s="389" t="str">
        <f>IFERROR(__xludf.DUMMYFUNCTION("""COMPUTED_VALUE"""),"")</f>
        <v/>
      </c>
      <c r="AF521" s="390"/>
      <c r="AG521" s="391"/>
      <c r="AH521" s="359"/>
    </row>
    <row r="522">
      <c r="A522" s="379"/>
      <c r="B522" s="361"/>
      <c r="C522" s="362"/>
      <c r="D522" s="384" t="s">
        <v>2869</v>
      </c>
      <c r="E522" s="364"/>
      <c r="F522" s="365"/>
      <c r="G522" s="366"/>
      <c r="H522" s="367"/>
      <c r="I522" s="365"/>
      <c r="J522" s="368"/>
      <c r="K522" s="364"/>
      <c r="L522" s="365"/>
      <c r="M522" s="366"/>
      <c r="N522" s="367"/>
      <c r="O522" s="365"/>
      <c r="P522" s="368"/>
      <c r="Q522" s="364"/>
      <c r="R522" s="365"/>
      <c r="S522" s="366"/>
      <c r="T522" s="369"/>
      <c r="U522" s="370"/>
      <c r="V522" s="371"/>
      <c r="W522" s="380"/>
      <c r="X522" s="353"/>
      <c r="Y522" s="373"/>
      <c r="Z522" s="382" t="str">
        <f>IFERROR(__xludf.DUMMYFUNCTION("""COMPUTED_VALUE"""),"")</f>
        <v/>
      </c>
      <c r="AA522" s="375" t="str">
        <f>IFERROR(__xludf.DUMMYFUNCTION("""COMPUTED_VALUE"""),"")</f>
        <v/>
      </c>
      <c r="AB522" s="383" t="str">
        <f>IFERROR(__xludf.DUMMYFUNCTION("""COMPUTED_VALUE"""),"")</f>
        <v/>
      </c>
      <c r="AC522" s="388" t="str">
        <f>IFERROR(__xludf.DUMMYFUNCTION("""COMPUTED_VALUE"""),"")</f>
        <v/>
      </c>
      <c r="AD522" s="382" t="str">
        <f>IFERROR(__xludf.DUMMYFUNCTION("""COMPUTED_VALUE"""),"")</f>
        <v/>
      </c>
      <c r="AE522" s="389" t="str">
        <f>IFERROR(__xludf.DUMMYFUNCTION("""COMPUTED_VALUE"""),"")</f>
        <v/>
      </c>
      <c r="AF522" s="390"/>
      <c r="AG522" s="391"/>
      <c r="AH522" s="359"/>
    </row>
    <row r="523">
      <c r="A523" s="360"/>
      <c r="B523" s="361"/>
      <c r="C523" s="362"/>
      <c r="D523" s="384" t="s">
        <v>2869</v>
      </c>
      <c r="E523" s="364"/>
      <c r="F523" s="365"/>
      <c r="G523" s="366"/>
      <c r="H523" s="367"/>
      <c r="I523" s="365"/>
      <c r="J523" s="368"/>
      <c r="K523" s="364"/>
      <c r="L523" s="365"/>
      <c r="M523" s="366"/>
      <c r="N523" s="367"/>
      <c r="O523" s="365"/>
      <c r="P523" s="368"/>
      <c r="Q523" s="364"/>
      <c r="R523" s="365"/>
      <c r="S523" s="366"/>
      <c r="T523" s="369"/>
      <c r="U523" s="370"/>
      <c r="V523" s="371"/>
      <c r="W523" s="380"/>
      <c r="X523" s="353"/>
      <c r="Y523" s="373"/>
      <c r="Z523" s="382" t="str">
        <f>IFERROR(__xludf.DUMMYFUNCTION("""COMPUTED_VALUE"""),"")</f>
        <v/>
      </c>
      <c r="AA523" s="375" t="str">
        <f>IFERROR(__xludf.DUMMYFUNCTION("""COMPUTED_VALUE"""),"")</f>
        <v/>
      </c>
      <c r="AB523" s="383" t="str">
        <f>IFERROR(__xludf.DUMMYFUNCTION("""COMPUTED_VALUE"""),"")</f>
        <v/>
      </c>
      <c r="AC523" s="388" t="str">
        <f>IFERROR(__xludf.DUMMYFUNCTION("""COMPUTED_VALUE"""),"")</f>
        <v/>
      </c>
      <c r="AD523" s="382" t="str">
        <f>IFERROR(__xludf.DUMMYFUNCTION("""COMPUTED_VALUE"""),"")</f>
        <v/>
      </c>
      <c r="AE523" s="389" t="str">
        <f>IFERROR(__xludf.DUMMYFUNCTION("""COMPUTED_VALUE"""),"")</f>
        <v/>
      </c>
      <c r="AF523" s="390"/>
      <c r="AG523" s="391"/>
      <c r="AH523" s="359"/>
    </row>
    <row r="524">
      <c r="A524" s="379"/>
      <c r="B524" s="361"/>
      <c r="C524" s="362"/>
      <c r="D524" s="384" t="s">
        <v>2869</v>
      </c>
      <c r="E524" s="364"/>
      <c r="F524" s="365"/>
      <c r="G524" s="366"/>
      <c r="H524" s="367"/>
      <c r="I524" s="365"/>
      <c r="J524" s="368"/>
      <c r="K524" s="364"/>
      <c r="L524" s="365"/>
      <c r="M524" s="366"/>
      <c r="N524" s="367"/>
      <c r="O524" s="365"/>
      <c r="P524" s="368"/>
      <c r="Q524" s="364"/>
      <c r="R524" s="365"/>
      <c r="S524" s="366"/>
      <c r="T524" s="369"/>
      <c r="U524" s="370"/>
      <c r="V524" s="371"/>
      <c r="W524" s="380"/>
      <c r="X524" s="353"/>
      <c r="Y524" s="373"/>
      <c r="Z524" s="382" t="str">
        <f>IFERROR(__xludf.DUMMYFUNCTION("""COMPUTED_VALUE"""),"")</f>
        <v/>
      </c>
      <c r="AA524" s="375" t="str">
        <f>IFERROR(__xludf.DUMMYFUNCTION("""COMPUTED_VALUE"""),"")</f>
        <v/>
      </c>
      <c r="AB524" s="383" t="str">
        <f>IFERROR(__xludf.DUMMYFUNCTION("""COMPUTED_VALUE"""),"")</f>
        <v/>
      </c>
      <c r="AC524" s="388" t="str">
        <f>IFERROR(__xludf.DUMMYFUNCTION("""COMPUTED_VALUE"""),"")</f>
        <v/>
      </c>
      <c r="AD524" s="382" t="str">
        <f>IFERROR(__xludf.DUMMYFUNCTION("""COMPUTED_VALUE"""),"")</f>
        <v/>
      </c>
      <c r="AE524" s="389" t="str">
        <f>IFERROR(__xludf.DUMMYFUNCTION("""COMPUTED_VALUE"""),"")</f>
        <v/>
      </c>
      <c r="AF524" s="390"/>
      <c r="AG524" s="391"/>
      <c r="AH524" s="359"/>
    </row>
    <row r="525">
      <c r="A525" s="360"/>
      <c r="B525" s="361"/>
      <c r="C525" s="362"/>
      <c r="D525" s="384" t="s">
        <v>2869</v>
      </c>
      <c r="E525" s="364"/>
      <c r="F525" s="365"/>
      <c r="G525" s="366"/>
      <c r="H525" s="367"/>
      <c r="I525" s="365"/>
      <c r="J525" s="368"/>
      <c r="K525" s="364"/>
      <c r="L525" s="365"/>
      <c r="M525" s="366"/>
      <c r="N525" s="367"/>
      <c r="O525" s="365"/>
      <c r="P525" s="368"/>
      <c r="Q525" s="364"/>
      <c r="R525" s="365"/>
      <c r="S525" s="366"/>
      <c r="T525" s="369"/>
      <c r="U525" s="370"/>
      <c r="V525" s="371"/>
      <c r="W525" s="372"/>
      <c r="X525" s="353"/>
      <c r="Y525" s="373"/>
      <c r="Z525" s="382" t="str">
        <f>IFERROR(__xludf.DUMMYFUNCTION("""COMPUTED_VALUE"""),"")</f>
        <v/>
      </c>
      <c r="AA525" s="375" t="str">
        <f>IFERROR(__xludf.DUMMYFUNCTION("""COMPUTED_VALUE"""),"")</f>
        <v/>
      </c>
      <c r="AB525" s="383" t="str">
        <f>IFERROR(__xludf.DUMMYFUNCTION("""COMPUTED_VALUE"""),"")</f>
        <v/>
      </c>
      <c r="AC525" s="388" t="str">
        <f>IFERROR(__xludf.DUMMYFUNCTION("""COMPUTED_VALUE"""),"")</f>
        <v/>
      </c>
      <c r="AD525" s="382" t="str">
        <f>IFERROR(__xludf.DUMMYFUNCTION("""COMPUTED_VALUE"""),"")</f>
        <v/>
      </c>
      <c r="AE525" s="389" t="str">
        <f>IFERROR(__xludf.DUMMYFUNCTION("""COMPUTED_VALUE"""),"")</f>
        <v/>
      </c>
      <c r="AF525" s="390"/>
      <c r="AG525" s="391"/>
      <c r="AH525" s="359"/>
    </row>
    <row r="526">
      <c r="A526" s="360"/>
      <c r="B526" s="361"/>
      <c r="C526" s="362"/>
      <c r="D526" s="384" t="s">
        <v>2869</v>
      </c>
      <c r="E526" s="364"/>
      <c r="F526" s="365"/>
      <c r="G526" s="366"/>
      <c r="H526" s="367"/>
      <c r="I526" s="365"/>
      <c r="J526" s="368"/>
      <c r="K526" s="364"/>
      <c r="L526" s="365"/>
      <c r="M526" s="366"/>
      <c r="N526" s="367"/>
      <c r="O526" s="365"/>
      <c r="P526" s="368"/>
      <c r="Q526" s="364"/>
      <c r="R526" s="365"/>
      <c r="S526" s="366"/>
      <c r="T526" s="369"/>
      <c r="U526" s="370"/>
      <c r="V526" s="371"/>
      <c r="W526" s="380"/>
      <c r="X526" s="353"/>
      <c r="Y526" s="373"/>
      <c r="Z526" s="382" t="str">
        <f>IFERROR(__xludf.DUMMYFUNCTION("""COMPUTED_VALUE"""),"")</f>
        <v/>
      </c>
      <c r="AA526" s="375" t="str">
        <f>IFERROR(__xludf.DUMMYFUNCTION("""COMPUTED_VALUE"""),"")</f>
        <v/>
      </c>
      <c r="AB526" s="383" t="str">
        <f>IFERROR(__xludf.DUMMYFUNCTION("""COMPUTED_VALUE"""),"")</f>
        <v/>
      </c>
      <c r="AC526" s="388" t="str">
        <f>IFERROR(__xludf.DUMMYFUNCTION("""COMPUTED_VALUE"""),"")</f>
        <v/>
      </c>
      <c r="AD526" s="382" t="str">
        <f>IFERROR(__xludf.DUMMYFUNCTION("""COMPUTED_VALUE"""),"")</f>
        <v/>
      </c>
      <c r="AE526" s="389" t="str">
        <f>IFERROR(__xludf.DUMMYFUNCTION("""COMPUTED_VALUE"""),"")</f>
        <v/>
      </c>
      <c r="AF526" s="390"/>
      <c r="AG526" s="391"/>
      <c r="AH526" s="359"/>
    </row>
    <row r="527">
      <c r="A527" s="360"/>
      <c r="B527" s="361"/>
      <c r="C527" s="362"/>
      <c r="D527" s="384" t="s">
        <v>2869</v>
      </c>
      <c r="E527" s="364"/>
      <c r="F527" s="365"/>
      <c r="G527" s="366"/>
      <c r="H527" s="367"/>
      <c r="I527" s="365"/>
      <c r="J527" s="368"/>
      <c r="K527" s="364"/>
      <c r="L527" s="365"/>
      <c r="M527" s="366"/>
      <c r="N527" s="367"/>
      <c r="O527" s="365"/>
      <c r="P527" s="368"/>
      <c r="Q527" s="364"/>
      <c r="R527" s="365"/>
      <c r="S527" s="366"/>
      <c r="T527" s="369"/>
      <c r="U527" s="370"/>
      <c r="V527" s="371"/>
      <c r="W527" s="380"/>
      <c r="X527" s="353"/>
      <c r="Y527" s="373"/>
      <c r="Z527" s="382" t="str">
        <f>IFERROR(__xludf.DUMMYFUNCTION("""COMPUTED_VALUE"""),"")</f>
        <v/>
      </c>
      <c r="AA527" s="375" t="str">
        <f>IFERROR(__xludf.DUMMYFUNCTION("""COMPUTED_VALUE"""),"")</f>
        <v/>
      </c>
      <c r="AB527" s="383" t="str">
        <f>IFERROR(__xludf.DUMMYFUNCTION("""COMPUTED_VALUE"""),"")</f>
        <v/>
      </c>
      <c r="AC527" s="388" t="str">
        <f>IFERROR(__xludf.DUMMYFUNCTION("""COMPUTED_VALUE"""),"")</f>
        <v/>
      </c>
      <c r="AD527" s="382" t="str">
        <f>IFERROR(__xludf.DUMMYFUNCTION("""COMPUTED_VALUE"""),"")</f>
        <v/>
      </c>
      <c r="AE527" s="389" t="str">
        <f>IFERROR(__xludf.DUMMYFUNCTION("""COMPUTED_VALUE"""),"")</f>
        <v/>
      </c>
      <c r="AF527" s="390"/>
      <c r="AG527" s="391"/>
      <c r="AH527" s="359"/>
    </row>
    <row r="528">
      <c r="A528" s="360"/>
      <c r="B528" s="361"/>
      <c r="C528" s="362"/>
      <c r="D528" s="384" t="s">
        <v>2869</v>
      </c>
      <c r="E528" s="364"/>
      <c r="F528" s="365"/>
      <c r="G528" s="366"/>
      <c r="H528" s="367"/>
      <c r="I528" s="365"/>
      <c r="J528" s="368"/>
      <c r="K528" s="364"/>
      <c r="L528" s="365"/>
      <c r="M528" s="366"/>
      <c r="N528" s="367"/>
      <c r="O528" s="365"/>
      <c r="P528" s="368"/>
      <c r="Q528" s="364"/>
      <c r="R528" s="365"/>
      <c r="S528" s="366"/>
      <c r="T528" s="369"/>
      <c r="U528" s="370"/>
      <c r="V528" s="371"/>
      <c r="W528" s="372"/>
      <c r="X528" s="353"/>
      <c r="Y528" s="373"/>
      <c r="Z528" s="382" t="str">
        <f>IFERROR(__xludf.DUMMYFUNCTION("""COMPUTED_VALUE"""),"")</f>
        <v/>
      </c>
      <c r="AA528" s="375" t="str">
        <f>IFERROR(__xludf.DUMMYFUNCTION("""COMPUTED_VALUE"""),"")</f>
        <v/>
      </c>
      <c r="AB528" s="383" t="str">
        <f>IFERROR(__xludf.DUMMYFUNCTION("""COMPUTED_VALUE"""),"")</f>
        <v/>
      </c>
      <c r="AC528" s="388" t="str">
        <f>IFERROR(__xludf.DUMMYFUNCTION("""COMPUTED_VALUE"""),"")</f>
        <v/>
      </c>
      <c r="AD528" s="382" t="str">
        <f>IFERROR(__xludf.DUMMYFUNCTION("""COMPUTED_VALUE"""),"")</f>
        <v/>
      </c>
      <c r="AE528" s="389" t="str">
        <f>IFERROR(__xludf.DUMMYFUNCTION("""COMPUTED_VALUE"""),"")</f>
        <v/>
      </c>
      <c r="AF528" s="390"/>
      <c r="AG528" s="391"/>
      <c r="AH528" s="359"/>
    </row>
    <row r="529">
      <c r="A529" s="360"/>
      <c r="B529" s="361"/>
      <c r="C529" s="362"/>
      <c r="D529" s="384" t="s">
        <v>2869</v>
      </c>
      <c r="E529" s="364"/>
      <c r="F529" s="365"/>
      <c r="G529" s="366"/>
      <c r="H529" s="367"/>
      <c r="I529" s="365"/>
      <c r="J529" s="368"/>
      <c r="K529" s="364"/>
      <c r="L529" s="365"/>
      <c r="M529" s="366"/>
      <c r="N529" s="367"/>
      <c r="O529" s="365"/>
      <c r="P529" s="368"/>
      <c r="Q529" s="364"/>
      <c r="R529" s="365"/>
      <c r="S529" s="366"/>
      <c r="T529" s="369"/>
      <c r="U529" s="370"/>
      <c r="V529" s="371"/>
      <c r="W529" s="380"/>
      <c r="X529" s="353"/>
      <c r="Y529" s="373"/>
      <c r="Z529" s="382" t="str">
        <f>IFERROR(__xludf.DUMMYFUNCTION("""COMPUTED_VALUE"""),"")</f>
        <v/>
      </c>
      <c r="AA529" s="375" t="str">
        <f>IFERROR(__xludf.DUMMYFUNCTION("""COMPUTED_VALUE"""),"")</f>
        <v/>
      </c>
      <c r="AB529" s="383" t="str">
        <f>IFERROR(__xludf.DUMMYFUNCTION("""COMPUTED_VALUE"""),"")</f>
        <v/>
      </c>
      <c r="AC529" s="388" t="str">
        <f>IFERROR(__xludf.DUMMYFUNCTION("""COMPUTED_VALUE"""),"")</f>
        <v/>
      </c>
      <c r="AD529" s="382" t="str">
        <f>IFERROR(__xludf.DUMMYFUNCTION("""COMPUTED_VALUE"""),"")</f>
        <v/>
      </c>
      <c r="AE529" s="389" t="str">
        <f>IFERROR(__xludf.DUMMYFUNCTION("""COMPUTED_VALUE"""),"")</f>
        <v/>
      </c>
      <c r="AF529" s="390"/>
      <c r="AG529" s="391"/>
      <c r="AH529" s="359"/>
    </row>
    <row r="530">
      <c r="A530" s="360"/>
      <c r="B530" s="361"/>
      <c r="C530" s="362"/>
      <c r="D530" s="384" t="s">
        <v>2869</v>
      </c>
      <c r="E530" s="364"/>
      <c r="F530" s="365"/>
      <c r="G530" s="366"/>
      <c r="H530" s="367"/>
      <c r="I530" s="365"/>
      <c r="J530" s="368"/>
      <c r="K530" s="364"/>
      <c r="L530" s="365"/>
      <c r="M530" s="366"/>
      <c r="N530" s="367"/>
      <c r="O530" s="365"/>
      <c r="P530" s="368"/>
      <c r="Q530" s="364"/>
      <c r="R530" s="365"/>
      <c r="S530" s="366"/>
      <c r="T530" s="369"/>
      <c r="U530" s="394"/>
      <c r="V530" s="395"/>
      <c r="W530" s="380"/>
      <c r="X530" s="353"/>
      <c r="Y530" s="373"/>
      <c r="Z530" s="382" t="str">
        <f>IFERROR(__xludf.DUMMYFUNCTION("""COMPUTED_VALUE"""),"")</f>
        <v/>
      </c>
      <c r="AA530" s="375" t="str">
        <f>IFERROR(__xludf.DUMMYFUNCTION("""COMPUTED_VALUE"""),"")</f>
        <v/>
      </c>
      <c r="AB530" s="383" t="str">
        <f>IFERROR(__xludf.DUMMYFUNCTION("""COMPUTED_VALUE"""),"")</f>
        <v/>
      </c>
      <c r="AC530" s="388" t="str">
        <f>IFERROR(__xludf.DUMMYFUNCTION("""COMPUTED_VALUE"""),"")</f>
        <v/>
      </c>
      <c r="AD530" s="382" t="str">
        <f>IFERROR(__xludf.DUMMYFUNCTION("""COMPUTED_VALUE"""),"")</f>
        <v/>
      </c>
      <c r="AE530" s="389" t="str">
        <f>IFERROR(__xludf.DUMMYFUNCTION("""COMPUTED_VALUE"""),"")</f>
        <v/>
      </c>
      <c r="AF530" s="390"/>
      <c r="AG530" s="391"/>
      <c r="AH530" s="359"/>
    </row>
    <row r="531">
      <c r="A531" s="360"/>
      <c r="B531" s="361"/>
      <c r="C531" s="362"/>
      <c r="D531" s="384" t="s">
        <v>2869</v>
      </c>
      <c r="E531" s="364"/>
      <c r="F531" s="365"/>
      <c r="G531" s="366"/>
      <c r="H531" s="367"/>
      <c r="I531" s="365"/>
      <c r="J531" s="368"/>
      <c r="K531" s="364"/>
      <c r="L531" s="365"/>
      <c r="M531" s="366"/>
      <c r="N531" s="367"/>
      <c r="O531" s="365"/>
      <c r="P531" s="368"/>
      <c r="Q531" s="364"/>
      <c r="R531" s="365"/>
      <c r="S531" s="366"/>
      <c r="T531" s="369"/>
      <c r="U531" s="370"/>
      <c r="V531" s="371"/>
      <c r="W531" s="372"/>
      <c r="X531" s="353"/>
      <c r="Y531" s="373"/>
      <c r="Z531" s="382" t="str">
        <f>IFERROR(__xludf.DUMMYFUNCTION("""COMPUTED_VALUE"""),"")</f>
        <v/>
      </c>
      <c r="AA531" s="375" t="str">
        <f>IFERROR(__xludf.DUMMYFUNCTION("""COMPUTED_VALUE"""),"")</f>
        <v/>
      </c>
      <c r="AB531" s="383" t="str">
        <f>IFERROR(__xludf.DUMMYFUNCTION("""COMPUTED_VALUE"""),"")</f>
        <v/>
      </c>
      <c r="AC531" s="388" t="str">
        <f>IFERROR(__xludf.DUMMYFUNCTION("""COMPUTED_VALUE"""),"")</f>
        <v/>
      </c>
      <c r="AD531" s="382" t="str">
        <f>IFERROR(__xludf.DUMMYFUNCTION("""COMPUTED_VALUE"""),"")</f>
        <v/>
      </c>
      <c r="AE531" s="389" t="str">
        <f>IFERROR(__xludf.DUMMYFUNCTION("""COMPUTED_VALUE"""),"")</f>
        <v/>
      </c>
      <c r="AF531" s="390"/>
      <c r="AG531" s="391"/>
      <c r="AH531" s="359"/>
    </row>
    <row r="532">
      <c r="A532" s="360"/>
      <c r="B532" s="361"/>
      <c r="C532" s="362"/>
      <c r="D532" s="384" t="s">
        <v>2869</v>
      </c>
      <c r="E532" s="364"/>
      <c r="F532" s="365"/>
      <c r="G532" s="366"/>
      <c r="H532" s="367"/>
      <c r="I532" s="365"/>
      <c r="J532" s="368"/>
      <c r="K532" s="364"/>
      <c r="L532" s="365"/>
      <c r="M532" s="366"/>
      <c r="N532" s="367"/>
      <c r="O532" s="365"/>
      <c r="P532" s="368"/>
      <c r="Q532" s="364"/>
      <c r="R532" s="365"/>
      <c r="S532" s="366"/>
      <c r="T532" s="369"/>
      <c r="U532" s="370"/>
      <c r="V532" s="371"/>
      <c r="W532" s="380"/>
      <c r="X532" s="353"/>
      <c r="Y532" s="373"/>
      <c r="Z532" s="382" t="str">
        <f>IFERROR(__xludf.DUMMYFUNCTION("""COMPUTED_VALUE"""),"")</f>
        <v/>
      </c>
      <c r="AA532" s="375" t="str">
        <f>IFERROR(__xludf.DUMMYFUNCTION("""COMPUTED_VALUE"""),"")</f>
        <v/>
      </c>
      <c r="AB532" s="383" t="str">
        <f>IFERROR(__xludf.DUMMYFUNCTION("""COMPUTED_VALUE"""),"")</f>
        <v/>
      </c>
      <c r="AC532" s="388" t="str">
        <f>IFERROR(__xludf.DUMMYFUNCTION("""COMPUTED_VALUE"""),"")</f>
        <v/>
      </c>
      <c r="AD532" s="382" t="str">
        <f>IFERROR(__xludf.DUMMYFUNCTION("""COMPUTED_VALUE"""),"")</f>
        <v/>
      </c>
      <c r="AE532" s="389" t="str">
        <f>IFERROR(__xludf.DUMMYFUNCTION("""COMPUTED_VALUE"""),"")</f>
        <v/>
      </c>
      <c r="AF532" s="390"/>
      <c r="AG532" s="391"/>
      <c r="AH532" s="359"/>
    </row>
    <row r="533">
      <c r="A533" s="360"/>
      <c r="B533" s="361"/>
      <c r="C533" s="362"/>
      <c r="D533" s="384" t="s">
        <v>2869</v>
      </c>
      <c r="E533" s="364"/>
      <c r="F533" s="365"/>
      <c r="G533" s="366"/>
      <c r="H533" s="367"/>
      <c r="I533" s="365"/>
      <c r="J533" s="368"/>
      <c r="K533" s="364"/>
      <c r="L533" s="365"/>
      <c r="M533" s="366"/>
      <c r="N533" s="367"/>
      <c r="O533" s="365"/>
      <c r="P533" s="368"/>
      <c r="Q533" s="364"/>
      <c r="R533" s="365"/>
      <c r="S533" s="366"/>
      <c r="T533" s="369"/>
      <c r="U533" s="370"/>
      <c r="V533" s="371"/>
      <c r="W533" s="380"/>
      <c r="X533" s="353"/>
      <c r="Y533" s="373"/>
      <c r="Z533" s="382" t="str">
        <f>IFERROR(__xludf.DUMMYFUNCTION("""COMPUTED_VALUE"""),"")</f>
        <v/>
      </c>
      <c r="AA533" s="375" t="str">
        <f>IFERROR(__xludf.DUMMYFUNCTION("""COMPUTED_VALUE"""),"")</f>
        <v/>
      </c>
      <c r="AB533" s="383" t="str">
        <f>IFERROR(__xludf.DUMMYFUNCTION("""COMPUTED_VALUE"""),"")</f>
        <v/>
      </c>
      <c r="AC533" s="388" t="str">
        <f>IFERROR(__xludf.DUMMYFUNCTION("""COMPUTED_VALUE"""),"")</f>
        <v/>
      </c>
      <c r="AD533" s="382" t="str">
        <f>IFERROR(__xludf.DUMMYFUNCTION("""COMPUTED_VALUE"""),"")</f>
        <v/>
      </c>
      <c r="AE533" s="389" t="str">
        <f>IFERROR(__xludf.DUMMYFUNCTION("""COMPUTED_VALUE"""),"")</f>
        <v/>
      </c>
      <c r="AF533" s="390"/>
      <c r="AG533" s="391"/>
      <c r="AH533" s="359"/>
    </row>
    <row r="534">
      <c r="A534" s="360"/>
      <c r="B534" s="361"/>
      <c r="C534" s="362"/>
      <c r="D534" s="384" t="s">
        <v>2869</v>
      </c>
      <c r="E534" s="364"/>
      <c r="F534" s="365"/>
      <c r="G534" s="366"/>
      <c r="H534" s="367"/>
      <c r="I534" s="365"/>
      <c r="J534" s="368"/>
      <c r="K534" s="364"/>
      <c r="L534" s="365"/>
      <c r="M534" s="366"/>
      <c r="N534" s="367"/>
      <c r="O534" s="365"/>
      <c r="P534" s="368"/>
      <c r="Q534" s="364"/>
      <c r="R534" s="365"/>
      <c r="S534" s="366"/>
      <c r="T534" s="369"/>
      <c r="U534" s="370"/>
      <c r="V534" s="371"/>
      <c r="W534" s="372"/>
      <c r="X534" s="353"/>
      <c r="Y534" s="373"/>
      <c r="Z534" s="382" t="str">
        <f>IFERROR(__xludf.DUMMYFUNCTION("""COMPUTED_VALUE"""),"")</f>
        <v/>
      </c>
      <c r="AA534" s="375" t="str">
        <f>IFERROR(__xludf.DUMMYFUNCTION("""COMPUTED_VALUE"""),"")</f>
        <v/>
      </c>
      <c r="AB534" s="383" t="str">
        <f>IFERROR(__xludf.DUMMYFUNCTION("""COMPUTED_VALUE"""),"")</f>
        <v/>
      </c>
      <c r="AC534" s="388" t="str">
        <f>IFERROR(__xludf.DUMMYFUNCTION("""COMPUTED_VALUE"""),"")</f>
        <v/>
      </c>
      <c r="AD534" s="382" t="str">
        <f>IFERROR(__xludf.DUMMYFUNCTION("""COMPUTED_VALUE"""),"")</f>
        <v/>
      </c>
      <c r="AE534" s="389" t="str">
        <f>IFERROR(__xludf.DUMMYFUNCTION("""COMPUTED_VALUE"""),"")</f>
        <v/>
      </c>
      <c r="AF534" s="390"/>
      <c r="AG534" s="391"/>
      <c r="AH534" s="359"/>
    </row>
    <row r="535">
      <c r="A535" s="360"/>
      <c r="B535" s="361"/>
      <c r="C535" s="362"/>
      <c r="D535" s="384" t="s">
        <v>2869</v>
      </c>
      <c r="E535" s="364"/>
      <c r="F535" s="365"/>
      <c r="G535" s="366"/>
      <c r="H535" s="367"/>
      <c r="I535" s="365"/>
      <c r="J535" s="368"/>
      <c r="K535" s="364"/>
      <c r="L535" s="365"/>
      <c r="M535" s="366"/>
      <c r="N535" s="367"/>
      <c r="O535" s="365"/>
      <c r="P535" s="368"/>
      <c r="Q535" s="364"/>
      <c r="R535" s="365"/>
      <c r="S535" s="366"/>
      <c r="T535" s="369"/>
      <c r="U535" s="370"/>
      <c r="V535" s="371"/>
      <c r="W535" s="380"/>
      <c r="X535" s="353"/>
      <c r="Y535" s="381"/>
      <c r="Z535" s="382" t="str">
        <f>IFERROR(__xludf.DUMMYFUNCTION("""COMPUTED_VALUE"""),"")</f>
        <v/>
      </c>
      <c r="AA535" s="375" t="str">
        <f>IFERROR(__xludf.DUMMYFUNCTION("""COMPUTED_VALUE"""),"")</f>
        <v/>
      </c>
      <c r="AB535" s="383" t="str">
        <f>IFERROR(__xludf.DUMMYFUNCTION("""COMPUTED_VALUE"""),"")</f>
        <v/>
      </c>
      <c r="AC535" s="388" t="str">
        <f>IFERROR(__xludf.DUMMYFUNCTION("""COMPUTED_VALUE"""),"")</f>
        <v/>
      </c>
      <c r="AD535" s="382" t="str">
        <f>IFERROR(__xludf.DUMMYFUNCTION("""COMPUTED_VALUE"""),"")</f>
        <v/>
      </c>
      <c r="AE535" s="389" t="str">
        <f>IFERROR(__xludf.DUMMYFUNCTION("""COMPUTED_VALUE"""),"")</f>
        <v/>
      </c>
      <c r="AF535" s="390"/>
      <c r="AG535" s="391"/>
      <c r="AH535" s="359"/>
    </row>
    <row r="536">
      <c r="A536" s="360"/>
      <c r="B536" s="361"/>
      <c r="C536" s="362"/>
      <c r="D536" s="384" t="s">
        <v>2869</v>
      </c>
      <c r="E536" s="364"/>
      <c r="F536" s="365"/>
      <c r="G536" s="366"/>
      <c r="H536" s="367"/>
      <c r="I536" s="365"/>
      <c r="J536" s="368"/>
      <c r="K536" s="364"/>
      <c r="L536" s="365"/>
      <c r="M536" s="366"/>
      <c r="N536" s="367"/>
      <c r="O536" s="365"/>
      <c r="P536" s="368"/>
      <c r="Q536" s="364"/>
      <c r="R536" s="365"/>
      <c r="S536" s="366"/>
      <c r="T536" s="369"/>
      <c r="U536" s="370"/>
      <c r="V536" s="371"/>
      <c r="W536" s="380"/>
      <c r="X536" s="353"/>
      <c r="Y536" s="373"/>
      <c r="Z536" s="382" t="str">
        <f>IFERROR(__xludf.DUMMYFUNCTION("""COMPUTED_VALUE"""),"")</f>
        <v/>
      </c>
      <c r="AA536" s="375" t="str">
        <f>IFERROR(__xludf.DUMMYFUNCTION("""COMPUTED_VALUE"""),"")</f>
        <v/>
      </c>
      <c r="AB536" s="383" t="str">
        <f>IFERROR(__xludf.DUMMYFUNCTION("""COMPUTED_VALUE"""),"")</f>
        <v/>
      </c>
      <c r="AC536" s="388" t="str">
        <f>IFERROR(__xludf.DUMMYFUNCTION("""COMPUTED_VALUE"""),"")</f>
        <v/>
      </c>
      <c r="AD536" s="382" t="str">
        <f>IFERROR(__xludf.DUMMYFUNCTION("""COMPUTED_VALUE"""),"")</f>
        <v/>
      </c>
      <c r="AE536" s="389" t="str">
        <f>IFERROR(__xludf.DUMMYFUNCTION("""COMPUTED_VALUE"""),"")</f>
        <v/>
      </c>
      <c r="AF536" s="390"/>
      <c r="AG536" s="391"/>
      <c r="AH536" s="359"/>
    </row>
    <row r="537">
      <c r="A537" s="360"/>
      <c r="B537" s="361"/>
      <c r="C537" s="362"/>
      <c r="D537" s="384" t="s">
        <v>2869</v>
      </c>
      <c r="E537" s="364"/>
      <c r="F537" s="365"/>
      <c r="G537" s="366"/>
      <c r="H537" s="367"/>
      <c r="I537" s="365"/>
      <c r="J537" s="368"/>
      <c r="K537" s="364"/>
      <c r="L537" s="365"/>
      <c r="M537" s="366"/>
      <c r="N537" s="367"/>
      <c r="O537" s="365"/>
      <c r="P537" s="368"/>
      <c r="Q537" s="364"/>
      <c r="R537" s="365"/>
      <c r="S537" s="366"/>
      <c r="T537" s="369"/>
      <c r="U537" s="370"/>
      <c r="V537" s="371"/>
      <c r="W537" s="380"/>
      <c r="X537" s="353"/>
      <c r="Y537" s="373"/>
      <c r="Z537" s="382" t="str">
        <f>IFERROR(__xludf.DUMMYFUNCTION("""COMPUTED_VALUE"""),"")</f>
        <v/>
      </c>
      <c r="AA537" s="375" t="str">
        <f>IFERROR(__xludf.DUMMYFUNCTION("""COMPUTED_VALUE"""),"")</f>
        <v/>
      </c>
      <c r="AB537" s="383" t="str">
        <f>IFERROR(__xludf.DUMMYFUNCTION("""COMPUTED_VALUE"""),"")</f>
        <v/>
      </c>
      <c r="AC537" s="388" t="str">
        <f>IFERROR(__xludf.DUMMYFUNCTION("""COMPUTED_VALUE"""),"")</f>
        <v/>
      </c>
      <c r="AD537" s="382" t="str">
        <f>IFERROR(__xludf.DUMMYFUNCTION("""COMPUTED_VALUE"""),"")</f>
        <v/>
      </c>
      <c r="AE537" s="389" t="str">
        <f>IFERROR(__xludf.DUMMYFUNCTION("""COMPUTED_VALUE"""),"")</f>
        <v/>
      </c>
      <c r="AF537" s="390"/>
      <c r="AG537" s="391"/>
      <c r="AH537" s="359"/>
    </row>
    <row r="538">
      <c r="A538" s="360"/>
      <c r="B538" s="361"/>
      <c r="C538" s="362"/>
      <c r="D538" s="384" t="s">
        <v>2869</v>
      </c>
      <c r="E538" s="364"/>
      <c r="F538" s="365"/>
      <c r="G538" s="366"/>
      <c r="H538" s="367"/>
      <c r="I538" s="365"/>
      <c r="J538" s="368"/>
      <c r="K538" s="364"/>
      <c r="L538" s="365"/>
      <c r="M538" s="366"/>
      <c r="N538" s="367"/>
      <c r="O538" s="365"/>
      <c r="P538" s="368"/>
      <c r="Q538" s="364"/>
      <c r="R538" s="365"/>
      <c r="S538" s="366"/>
      <c r="T538" s="369"/>
      <c r="U538" s="370"/>
      <c r="V538" s="371"/>
      <c r="W538" s="380"/>
      <c r="X538" s="353"/>
      <c r="Y538" s="373"/>
      <c r="Z538" s="382" t="str">
        <f>IFERROR(__xludf.DUMMYFUNCTION("""COMPUTED_VALUE"""),"")</f>
        <v/>
      </c>
      <c r="AA538" s="375" t="str">
        <f>IFERROR(__xludf.DUMMYFUNCTION("""COMPUTED_VALUE"""),"")</f>
        <v/>
      </c>
      <c r="AB538" s="383" t="str">
        <f>IFERROR(__xludf.DUMMYFUNCTION("""COMPUTED_VALUE"""),"")</f>
        <v/>
      </c>
      <c r="AC538" s="388" t="str">
        <f>IFERROR(__xludf.DUMMYFUNCTION("""COMPUTED_VALUE"""),"")</f>
        <v/>
      </c>
      <c r="AD538" s="382" t="str">
        <f>IFERROR(__xludf.DUMMYFUNCTION("""COMPUTED_VALUE"""),"")</f>
        <v/>
      </c>
      <c r="AE538" s="389" t="str">
        <f>IFERROR(__xludf.DUMMYFUNCTION("""COMPUTED_VALUE"""),"")</f>
        <v/>
      </c>
      <c r="AF538" s="390"/>
      <c r="AG538" s="391"/>
      <c r="AH538" s="359"/>
    </row>
    <row r="539">
      <c r="A539" s="409"/>
      <c r="B539" s="361"/>
      <c r="C539" s="362"/>
      <c r="D539" s="384" t="s">
        <v>2869</v>
      </c>
      <c r="E539" s="364"/>
      <c r="F539" s="365"/>
      <c r="G539" s="366"/>
      <c r="H539" s="367"/>
      <c r="I539" s="365"/>
      <c r="J539" s="368"/>
      <c r="K539" s="364"/>
      <c r="L539" s="365"/>
      <c r="M539" s="366"/>
      <c r="N539" s="367"/>
      <c r="O539" s="365"/>
      <c r="P539" s="368"/>
      <c r="Q539" s="364"/>
      <c r="R539" s="365"/>
      <c r="S539" s="366"/>
      <c r="T539" s="369"/>
      <c r="U539" s="370"/>
      <c r="V539" s="371"/>
      <c r="W539" s="380"/>
      <c r="X539" s="353"/>
      <c r="Y539" s="373"/>
      <c r="Z539" s="382" t="str">
        <f>IFERROR(__xludf.DUMMYFUNCTION("""COMPUTED_VALUE"""),"")</f>
        <v/>
      </c>
      <c r="AA539" s="375" t="str">
        <f>IFERROR(__xludf.DUMMYFUNCTION("""COMPUTED_VALUE"""),"")</f>
        <v/>
      </c>
      <c r="AB539" s="383" t="str">
        <f>IFERROR(__xludf.DUMMYFUNCTION("""COMPUTED_VALUE"""),"")</f>
        <v/>
      </c>
      <c r="AC539" s="388" t="str">
        <f>IFERROR(__xludf.DUMMYFUNCTION("""COMPUTED_VALUE"""),"")</f>
        <v/>
      </c>
      <c r="AD539" s="382" t="str">
        <f>IFERROR(__xludf.DUMMYFUNCTION("""COMPUTED_VALUE"""),"")</f>
        <v/>
      </c>
      <c r="AE539" s="389" t="str">
        <f>IFERROR(__xludf.DUMMYFUNCTION("""COMPUTED_VALUE"""),"")</f>
        <v/>
      </c>
      <c r="AF539" s="390"/>
      <c r="AG539" s="391"/>
      <c r="AH539" s="359"/>
    </row>
    <row r="540">
      <c r="A540" s="360"/>
      <c r="B540" s="361"/>
      <c r="C540" s="362"/>
      <c r="D540" s="384" t="s">
        <v>2869</v>
      </c>
      <c r="E540" s="364"/>
      <c r="F540" s="365"/>
      <c r="G540" s="366"/>
      <c r="H540" s="367"/>
      <c r="I540" s="365"/>
      <c r="J540" s="368"/>
      <c r="K540" s="364"/>
      <c r="L540" s="365"/>
      <c r="M540" s="366"/>
      <c r="N540" s="367"/>
      <c r="O540" s="365"/>
      <c r="P540" s="368"/>
      <c r="Q540" s="364"/>
      <c r="R540" s="365"/>
      <c r="S540" s="366"/>
      <c r="T540" s="369"/>
      <c r="U540" s="370"/>
      <c r="V540" s="371"/>
      <c r="W540" s="380"/>
      <c r="X540" s="353"/>
      <c r="Y540" s="373"/>
      <c r="Z540" s="382" t="str">
        <f>IFERROR(__xludf.DUMMYFUNCTION("""COMPUTED_VALUE"""),"")</f>
        <v/>
      </c>
      <c r="AA540" s="375" t="str">
        <f>IFERROR(__xludf.DUMMYFUNCTION("""COMPUTED_VALUE"""),"")</f>
        <v/>
      </c>
      <c r="AB540" s="383" t="str">
        <f>IFERROR(__xludf.DUMMYFUNCTION("""COMPUTED_VALUE"""),"")</f>
        <v/>
      </c>
      <c r="AC540" s="388" t="str">
        <f>IFERROR(__xludf.DUMMYFUNCTION("""COMPUTED_VALUE"""),"")</f>
        <v/>
      </c>
      <c r="AD540" s="382" t="str">
        <f>IFERROR(__xludf.DUMMYFUNCTION("""COMPUTED_VALUE"""),"")</f>
        <v/>
      </c>
      <c r="AE540" s="389" t="str">
        <f>IFERROR(__xludf.DUMMYFUNCTION("""COMPUTED_VALUE"""),"")</f>
        <v/>
      </c>
      <c r="AF540" s="390"/>
      <c r="AG540" s="391"/>
      <c r="AH540" s="359"/>
    </row>
    <row r="541">
      <c r="A541" s="360"/>
      <c r="B541" s="361"/>
      <c r="C541" s="362"/>
      <c r="D541" s="384" t="s">
        <v>2869</v>
      </c>
      <c r="E541" s="364"/>
      <c r="F541" s="365"/>
      <c r="G541" s="366"/>
      <c r="H541" s="367"/>
      <c r="I541" s="365"/>
      <c r="J541" s="368"/>
      <c r="K541" s="364"/>
      <c r="L541" s="365"/>
      <c r="M541" s="366"/>
      <c r="N541" s="367"/>
      <c r="O541" s="365"/>
      <c r="P541" s="368"/>
      <c r="Q541" s="364"/>
      <c r="R541" s="365"/>
      <c r="S541" s="366"/>
      <c r="T541" s="369"/>
      <c r="U541" s="370"/>
      <c r="V541" s="371"/>
      <c r="W541" s="380"/>
      <c r="X541" s="353"/>
      <c r="Y541" s="373"/>
      <c r="Z541" s="382" t="str">
        <f>IFERROR(__xludf.DUMMYFUNCTION("""COMPUTED_VALUE"""),"")</f>
        <v/>
      </c>
      <c r="AA541" s="375" t="str">
        <f>IFERROR(__xludf.DUMMYFUNCTION("""COMPUTED_VALUE"""),"")</f>
        <v/>
      </c>
      <c r="AB541" s="383" t="str">
        <f>IFERROR(__xludf.DUMMYFUNCTION("""COMPUTED_VALUE"""),"")</f>
        <v/>
      </c>
      <c r="AC541" s="388" t="str">
        <f>IFERROR(__xludf.DUMMYFUNCTION("""COMPUTED_VALUE"""),"")</f>
        <v/>
      </c>
      <c r="AD541" s="382" t="str">
        <f>IFERROR(__xludf.DUMMYFUNCTION("""COMPUTED_VALUE"""),"")</f>
        <v/>
      </c>
      <c r="AE541" s="389" t="str">
        <f>IFERROR(__xludf.DUMMYFUNCTION("""COMPUTED_VALUE"""),"")</f>
        <v/>
      </c>
      <c r="AF541" s="390"/>
      <c r="AG541" s="391"/>
      <c r="AH541" s="359"/>
    </row>
    <row r="542">
      <c r="A542" s="360"/>
      <c r="B542" s="361"/>
      <c r="C542" s="362"/>
      <c r="D542" s="384" t="s">
        <v>2869</v>
      </c>
      <c r="E542" s="364"/>
      <c r="F542" s="365"/>
      <c r="G542" s="366"/>
      <c r="H542" s="367"/>
      <c r="I542" s="365"/>
      <c r="J542" s="368"/>
      <c r="K542" s="364"/>
      <c r="L542" s="365"/>
      <c r="M542" s="366"/>
      <c r="N542" s="367"/>
      <c r="O542" s="365"/>
      <c r="P542" s="368"/>
      <c r="Q542" s="364"/>
      <c r="R542" s="365"/>
      <c r="S542" s="366"/>
      <c r="T542" s="369"/>
      <c r="U542" s="370"/>
      <c r="V542" s="371"/>
      <c r="W542" s="372"/>
      <c r="X542" s="353"/>
      <c r="Y542" s="373"/>
      <c r="Z542" s="382" t="str">
        <f>IFERROR(__xludf.DUMMYFUNCTION("""COMPUTED_VALUE"""),"")</f>
        <v/>
      </c>
      <c r="AA542" s="375" t="str">
        <f>IFERROR(__xludf.DUMMYFUNCTION("""COMPUTED_VALUE"""),"")</f>
        <v/>
      </c>
      <c r="AB542" s="383" t="str">
        <f>IFERROR(__xludf.DUMMYFUNCTION("""COMPUTED_VALUE"""),"")</f>
        <v/>
      </c>
      <c r="AC542" s="388" t="str">
        <f>IFERROR(__xludf.DUMMYFUNCTION("""COMPUTED_VALUE"""),"")</f>
        <v/>
      </c>
      <c r="AD542" s="382" t="str">
        <f>IFERROR(__xludf.DUMMYFUNCTION("""COMPUTED_VALUE"""),"")</f>
        <v/>
      </c>
      <c r="AE542" s="389" t="str">
        <f>IFERROR(__xludf.DUMMYFUNCTION("""COMPUTED_VALUE"""),"")</f>
        <v/>
      </c>
      <c r="AF542" s="390"/>
      <c r="AG542" s="391"/>
      <c r="AH542" s="359"/>
    </row>
    <row r="543">
      <c r="A543" s="360"/>
      <c r="B543" s="361"/>
      <c r="C543" s="362"/>
      <c r="D543" s="384" t="s">
        <v>2869</v>
      </c>
      <c r="E543" s="364"/>
      <c r="F543" s="365"/>
      <c r="G543" s="366"/>
      <c r="H543" s="367"/>
      <c r="I543" s="365"/>
      <c r="J543" s="368"/>
      <c r="K543" s="364"/>
      <c r="L543" s="365"/>
      <c r="M543" s="366"/>
      <c r="N543" s="367"/>
      <c r="O543" s="365"/>
      <c r="P543" s="368"/>
      <c r="Q543" s="364"/>
      <c r="R543" s="365"/>
      <c r="S543" s="366"/>
      <c r="T543" s="369"/>
      <c r="U543" s="370"/>
      <c r="V543" s="371"/>
      <c r="W543" s="380"/>
      <c r="X543" s="353"/>
      <c r="Y543" s="373"/>
      <c r="Z543" s="382" t="str">
        <f>IFERROR(__xludf.DUMMYFUNCTION("""COMPUTED_VALUE"""),"")</f>
        <v/>
      </c>
      <c r="AA543" s="375" t="str">
        <f>IFERROR(__xludf.DUMMYFUNCTION("""COMPUTED_VALUE"""),"")</f>
        <v/>
      </c>
      <c r="AB543" s="383" t="str">
        <f>IFERROR(__xludf.DUMMYFUNCTION("""COMPUTED_VALUE"""),"")</f>
        <v/>
      </c>
      <c r="AC543" s="388" t="str">
        <f>IFERROR(__xludf.DUMMYFUNCTION("""COMPUTED_VALUE"""),"")</f>
        <v/>
      </c>
      <c r="AD543" s="382" t="str">
        <f>IFERROR(__xludf.DUMMYFUNCTION("""COMPUTED_VALUE"""),"")</f>
        <v/>
      </c>
      <c r="AE543" s="389" t="str">
        <f>IFERROR(__xludf.DUMMYFUNCTION("""COMPUTED_VALUE"""),"")</f>
        <v/>
      </c>
      <c r="AF543" s="390"/>
      <c r="AG543" s="391"/>
      <c r="AH543" s="359"/>
    </row>
    <row r="544">
      <c r="A544" s="360"/>
      <c r="B544" s="361"/>
      <c r="C544" s="362"/>
      <c r="D544" s="384" t="s">
        <v>2869</v>
      </c>
      <c r="E544" s="364"/>
      <c r="F544" s="365"/>
      <c r="G544" s="366"/>
      <c r="H544" s="367"/>
      <c r="I544" s="365"/>
      <c r="J544" s="368"/>
      <c r="K544" s="364"/>
      <c r="L544" s="365"/>
      <c r="M544" s="366"/>
      <c r="N544" s="367"/>
      <c r="O544" s="365"/>
      <c r="P544" s="368"/>
      <c r="Q544" s="364"/>
      <c r="R544" s="365"/>
      <c r="S544" s="366"/>
      <c r="T544" s="369"/>
      <c r="U544" s="370"/>
      <c r="V544" s="371"/>
      <c r="W544" s="380"/>
      <c r="X544" s="353"/>
      <c r="Y544" s="373"/>
      <c r="Z544" s="382" t="str">
        <f>IFERROR(__xludf.DUMMYFUNCTION("""COMPUTED_VALUE"""),"")</f>
        <v/>
      </c>
      <c r="AA544" s="375" t="str">
        <f>IFERROR(__xludf.DUMMYFUNCTION("""COMPUTED_VALUE"""),"")</f>
        <v/>
      </c>
      <c r="AB544" s="383" t="str">
        <f>IFERROR(__xludf.DUMMYFUNCTION("""COMPUTED_VALUE"""),"")</f>
        <v/>
      </c>
      <c r="AC544" s="388" t="str">
        <f>IFERROR(__xludf.DUMMYFUNCTION("""COMPUTED_VALUE"""),"")</f>
        <v/>
      </c>
      <c r="AD544" s="382" t="str">
        <f>IFERROR(__xludf.DUMMYFUNCTION("""COMPUTED_VALUE"""),"")</f>
        <v/>
      </c>
      <c r="AE544" s="389" t="str">
        <f>IFERROR(__xludf.DUMMYFUNCTION("""COMPUTED_VALUE"""),"")</f>
        <v/>
      </c>
      <c r="AF544" s="390"/>
      <c r="AG544" s="391"/>
      <c r="AH544" s="359"/>
    </row>
    <row r="545">
      <c r="A545" s="360"/>
      <c r="B545" s="361"/>
      <c r="C545" s="362"/>
      <c r="D545" s="384" t="s">
        <v>2869</v>
      </c>
      <c r="E545" s="364"/>
      <c r="F545" s="365"/>
      <c r="G545" s="366"/>
      <c r="H545" s="367"/>
      <c r="I545" s="365"/>
      <c r="J545" s="368"/>
      <c r="K545" s="364"/>
      <c r="L545" s="365"/>
      <c r="M545" s="366"/>
      <c r="N545" s="367"/>
      <c r="O545" s="365"/>
      <c r="P545" s="368"/>
      <c r="Q545" s="364"/>
      <c r="R545" s="365"/>
      <c r="S545" s="366"/>
      <c r="T545" s="369"/>
      <c r="U545" s="370"/>
      <c r="V545" s="371"/>
      <c r="W545" s="380"/>
      <c r="X545" s="353"/>
      <c r="Y545" s="373"/>
      <c r="Z545" s="382" t="str">
        <f>IFERROR(__xludf.DUMMYFUNCTION("""COMPUTED_VALUE"""),"")</f>
        <v/>
      </c>
      <c r="AA545" s="375" t="str">
        <f>IFERROR(__xludf.DUMMYFUNCTION("""COMPUTED_VALUE"""),"")</f>
        <v/>
      </c>
      <c r="AB545" s="383" t="str">
        <f>IFERROR(__xludf.DUMMYFUNCTION("""COMPUTED_VALUE"""),"")</f>
        <v/>
      </c>
      <c r="AC545" s="388" t="str">
        <f>IFERROR(__xludf.DUMMYFUNCTION("""COMPUTED_VALUE"""),"")</f>
        <v/>
      </c>
      <c r="AD545" s="382" t="str">
        <f>IFERROR(__xludf.DUMMYFUNCTION("""COMPUTED_VALUE"""),"")</f>
        <v/>
      </c>
      <c r="AE545" s="389" t="str">
        <f>IFERROR(__xludf.DUMMYFUNCTION("""COMPUTED_VALUE"""),"")</f>
        <v/>
      </c>
      <c r="AF545" s="390"/>
      <c r="AG545" s="391"/>
      <c r="AH545" s="359"/>
    </row>
    <row r="546">
      <c r="A546" s="360"/>
      <c r="B546" s="361"/>
      <c r="C546" s="362"/>
      <c r="D546" s="384" t="s">
        <v>2869</v>
      </c>
      <c r="E546" s="364"/>
      <c r="F546" s="365"/>
      <c r="G546" s="366"/>
      <c r="H546" s="367"/>
      <c r="I546" s="365"/>
      <c r="J546" s="368"/>
      <c r="K546" s="364"/>
      <c r="L546" s="365"/>
      <c r="M546" s="366"/>
      <c r="N546" s="367"/>
      <c r="O546" s="365"/>
      <c r="P546" s="368"/>
      <c r="Q546" s="364"/>
      <c r="R546" s="365"/>
      <c r="S546" s="366"/>
      <c r="T546" s="369"/>
      <c r="U546" s="370"/>
      <c r="V546" s="371"/>
      <c r="W546" s="372"/>
      <c r="X546" s="353"/>
      <c r="Y546" s="373"/>
      <c r="Z546" s="382" t="str">
        <f>IFERROR(__xludf.DUMMYFUNCTION("""COMPUTED_VALUE"""),"")</f>
        <v/>
      </c>
      <c r="AA546" s="375" t="str">
        <f>IFERROR(__xludf.DUMMYFUNCTION("""COMPUTED_VALUE"""),"")</f>
        <v/>
      </c>
      <c r="AB546" s="383" t="str">
        <f>IFERROR(__xludf.DUMMYFUNCTION("""COMPUTED_VALUE"""),"")</f>
        <v/>
      </c>
      <c r="AC546" s="388" t="str">
        <f>IFERROR(__xludf.DUMMYFUNCTION("""COMPUTED_VALUE"""),"")</f>
        <v/>
      </c>
      <c r="AD546" s="382" t="str">
        <f>IFERROR(__xludf.DUMMYFUNCTION("""COMPUTED_VALUE"""),"")</f>
        <v/>
      </c>
      <c r="AE546" s="389" t="str">
        <f>IFERROR(__xludf.DUMMYFUNCTION("""COMPUTED_VALUE"""),"")</f>
        <v/>
      </c>
      <c r="AF546" s="390"/>
      <c r="AG546" s="391"/>
      <c r="AH546" s="359"/>
    </row>
    <row r="547">
      <c r="A547" s="379"/>
      <c r="B547" s="361"/>
      <c r="C547" s="362"/>
      <c r="D547" s="384" t="s">
        <v>2869</v>
      </c>
      <c r="E547" s="364"/>
      <c r="F547" s="365"/>
      <c r="G547" s="366"/>
      <c r="H547" s="367"/>
      <c r="I547" s="365"/>
      <c r="J547" s="368"/>
      <c r="K547" s="364"/>
      <c r="L547" s="365"/>
      <c r="M547" s="366"/>
      <c r="N547" s="367"/>
      <c r="O547" s="365"/>
      <c r="P547" s="368"/>
      <c r="Q547" s="364"/>
      <c r="R547" s="365"/>
      <c r="S547" s="366"/>
      <c r="T547" s="369"/>
      <c r="U547" s="370"/>
      <c r="V547" s="371"/>
      <c r="W547" s="380"/>
      <c r="X547" s="353"/>
      <c r="Y547" s="373"/>
      <c r="Z547" s="382" t="str">
        <f>IFERROR(__xludf.DUMMYFUNCTION("""COMPUTED_VALUE"""),"")</f>
        <v/>
      </c>
      <c r="AA547" s="375" t="str">
        <f>IFERROR(__xludf.DUMMYFUNCTION("""COMPUTED_VALUE"""),"")</f>
        <v/>
      </c>
      <c r="AB547" s="383" t="str">
        <f>IFERROR(__xludf.DUMMYFUNCTION("""COMPUTED_VALUE"""),"")</f>
        <v/>
      </c>
      <c r="AC547" s="388" t="str">
        <f>IFERROR(__xludf.DUMMYFUNCTION("""COMPUTED_VALUE"""),"")</f>
        <v/>
      </c>
      <c r="AD547" s="382" t="str">
        <f>IFERROR(__xludf.DUMMYFUNCTION("""COMPUTED_VALUE"""),"")</f>
        <v/>
      </c>
      <c r="AE547" s="389" t="str">
        <f>IFERROR(__xludf.DUMMYFUNCTION("""COMPUTED_VALUE"""),"")</f>
        <v/>
      </c>
      <c r="AF547" s="390"/>
      <c r="AG547" s="391"/>
      <c r="AH547" s="359"/>
    </row>
    <row r="548">
      <c r="A548" s="360"/>
      <c r="B548" s="361"/>
      <c r="C548" s="362"/>
      <c r="D548" s="384" t="s">
        <v>2869</v>
      </c>
      <c r="E548" s="364"/>
      <c r="F548" s="365"/>
      <c r="G548" s="366"/>
      <c r="H548" s="367"/>
      <c r="I548" s="365"/>
      <c r="J548" s="368"/>
      <c r="K548" s="364"/>
      <c r="L548" s="365"/>
      <c r="M548" s="366"/>
      <c r="N548" s="367"/>
      <c r="O548" s="365"/>
      <c r="P548" s="368"/>
      <c r="Q548" s="364"/>
      <c r="R548" s="365"/>
      <c r="S548" s="366"/>
      <c r="T548" s="369"/>
      <c r="U548" s="370"/>
      <c r="V548" s="371"/>
      <c r="W548" s="372"/>
      <c r="X548" s="353"/>
      <c r="Y548" s="373"/>
      <c r="Z548" s="382" t="str">
        <f>IFERROR(__xludf.DUMMYFUNCTION("""COMPUTED_VALUE"""),"")</f>
        <v/>
      </c>
      <c r="AA548" s="375" t="str">
        <f>IFERROR(__xludf.DUMMYFUNCTION("""COMPUTED_VALUE"""),"")</f>
        <v/>
      </c>
      <c r="AB548" s="383" t="str">
        <f>IFERROR(__xludf.DUMMYFUNCTION("""COMPUTED_VALUE"""),"")</f>
        <v/>
      </c>
      <c r="AC548" s="388" t="str">
        <f>IFERROR(__xludf.DUMMYFUNCTION("""COMPUTED_VALUE"""),"")</f>
        <v/>
      </c>
      <c r="AD548" s="382" t="str">
        <f>IFERROR(__xludf.DUMMYFUNCTION("""COMPUTED_VALUE"""),"")</f>
        <v/>
      </c>
      <c r="AE548" s="389" t="str">
        <f>IFERROR(__xludf.DUMMYFUNCTION("""COMPUTED_VALUE"""),"")</f>
        <v/>
      </c>
      <c r="AF548" s="390"/>
      <c r="AG548" s="391"/>
      <c r="AH548" s="359"/>
    </row>
    <row r="549">
      <c r="A549" s="379"/>
      <c r="B549" s="361"/>
      <c r="C549" s="362"/>
      <c r="D549" s="384" t="s">
        <v>2869</v>
      </c>
      <c r="E549" s="364"/>
      <c r="F549" s="365"/>
      <c r="G549" s="366"/>
      <c r="H549" s="367"/>
      <c r="I549" s="365"/>
      <c r="J549" s="368"/>
      <c r="K549" s="364"/>
      <c r="L549" s="365"/>
      <c r="M549" s="366"/>
      <c r="N549" s="367"/>
      <c r="O549" s="365"/>
      <c r="P549" s="368"/>
      <c r="Q549" s="364"/>
      <c r="R549" s="365"/>
      <c r="S549" s="366"/>
      <c r="T549" s="369"/>
      <c r="U549" s="370"/>
      <c r="V549" s="371"/>
      <c r="W549" s="380"/>
      <c r="X549" s="353"/>
      <c r="Y549" s="373"/>
      <c r="Z549" s="382" t="str">
        <f>IFERROR(__xludf.DUMMYFUNCTION("""COMPUTED_VALUE"""),"")</f>
        <v/>
      </c>
      <c r="AA549" s="375" t="str">
        <f>IFERROR(__xludf.DUMMYFUNCTION("""COMPUTED_VALUE"""),"")</f>
        <v/>
      </c>
      <c r="AB549" s="383" t="str">
        <f>IFERROR(__xludf.DUMMYFUNCTION("""COMPUTED_VALUE"""),"")</f>
        <v/>
      </c>
      <c r="AC549" s="388" t="str">
        <f>IFERROR(__xludf.DUMMYFUNCTION("""COMPUTED_VALUE"""),"")</f>
        <v/>
      </c>
      <c r="AD549" s="382" t="str">
        <f>IFERROR(__xludf.DUMMYFUNCTION("""COMPUTED_VALUE"""),"")</f>
        <v/>
      </c>
      <c r="AE549" s="389" t="str">
        <f>IFERROR(__xludf.DUMMYFUNCTION("""COMPUTED_VALUE"""),"")</f>
        <v/>
      </c>
      <c r="AF549" s="390"/>
      <c r="AG549" s="391"/>
      <c r="AH549" s="359"/>
    </row>
    <row r="550">
      <c r="A550" s="360"/>
      <c r="B550" s="361"/>
      <c r="C550" s="362"/>
      <c r="D550" s="384" t="s">
        <v>2869</v>
      </c>
      <c r="E550" s="364"/>
      <c r="F550" s="365"/>
      <c r="G550" s="366"/>
      <c r="H550" s="367"/>
      <c r="I550" s="365"/>
      <c r="J550" s="368"/>
      <c r="K550" s="364"/>
      <c r="L550" s="365"/>
      <c r="M550" s="366"/>
      <c r="N550" s="367"/>
      <c r="O550" s="365"/>
      <c r="P550" s="368"/>
      <c r="Q550" s="364"/>
      <c r="R550" s="365"/>
      <c r="S550" s="366"/>
      <c r="T550" s="369"/>
      <c r="U550" s="370"/>
      <c r="V550" s="371"/>
      <c r="W550" s="380"/>
      <c r="X550" s="353"/>
      <c r="Y550" s="373"/>
      <c r="Z550" s="382" t="str">
        <f>IFERROR(__xludf.DUMMYFUNCTION("""COMPUTED_VALUE"""),"")</f>
        <v/>
      </c>
      <c r="AA550" s="375" t="str">
        <f>IFERROR(__xludf.DUMMYFUNCTION("""COMPUTED_VALUE"""),"")</f>
        <v/>
      </c>
      <c r="AB550" s="383" t="str">
        <f>IFERROR(__xludf.DUMMYFUNCTION("""COMPUTED_VALUE"""),"")</f>
        <v/>
      </c>
      <c r="AC550" s="388" t="str">
        <f>IFERROR(__xludf.DUMMYFUNCTION("""COMPUTED_VALUE"""),"")</f>
        <v/>
      </c>
      <c r="AD550" s="382" t="str">
        <f>IFERROR(__xludf.DUMMYFUNCTION("""COMPUTED_VALUE"""),"")</f>
        <v/>
      </c>
      <c r="AE550" s="389" t="str">
        <f>IFERROR(__xludf.DUMMYFUNCTION("""COMPUTED_VALUE"""),"")</f>
        <v/>
      </c>
      <c r="AF550" s="390"/>
      <c r="AG550" s="391"/>
      <c r="AH550" s="359"/>
    </row>
    <row r="551">
      <c r="A551" s="409"/>
      <c r="B551" s="361"/>
      <c r="C551" s="362"/>
      <c r="D551" s="384" t="s">
        <v>2869</v>
      </c>
      <c r="E551" s="364"/>
      <c r="F551" s="365"/>
      <c r="G551" s="366"/>
      <c r="H551" s="367"/>
      <c r="I551" s="365"/>
      <c r="J551" s="368"/>
      <c r="K551" s="364"/>
      <c r="L551" s="365"/>
      <c r="M551" s="366"/>
      <c r="N551" s="367"/>
      <c r="O551" s="365"/>
      <c r="P551" s="368"/>
      <c r="Q551" s="364"/>
      <c r="R551" s="365"/>
      <c r="S551" s="366"/>
      <c r="T551" s="369"/>
      <c r="U551" s="370"/>
      <c r="V551" s="371"/>
      <c r="W551" s="372"/>
      <c r="X551" s="353"/>
      <c r="Y551" s="373"/>
      <c r="Z551" s="382" t="str">
        <f>IFERROR(__xludf.DUMMYFUNCTION("""COMPUTED_VALUE"""),"")</f>
        <v/>
      </c>
      <c r="AA551" s="375" t="str">
        <f>IFERROR(__xludf.DUMMYFUNCTION("""COMPUTED_VALUE"""),"")</f>
        <v/>
      </c>
      <c r="AB551" s="383" t="str">
        <f>IFERROR(__xludf.DUMMYFUNCTION("""COMPUTED_VALUE"""),"")</f>
        <v/>
      </c>
      <c r="AC551" s="388" t="str">
        <f>IFERROR(__xludf.DUMMYFUNCTION("""COMPUTED_VALUE"""),"")</f>
        <v/>
      </c>
      <c r="AD551" s="382" t="str">
        <f>IFERROR(__xludf.DUMMYFUNCTION("""COMPUTED_VALUE"""),"")</f>
        <v/>
      </c>
      <c r="AE551" s="389" t="str">
        <f>IFERROR(__xludf.DUMMYFUNCTION("""COMPUTED_VALUE"""),"")</f>
        <v/>
      </c>
      <c r="AF551" s="390"/>
      <c r="AG551" s="391"/>
      <c r="AH551" s="359"/>
    </row>
    <row r="552">
      <c r="A552" s="360"/>
      <c r="B552" s="361"/>
      <c r="C552" s="362"/>
      <c r="D552" s="384" t="s">
        <v>2869</v>
      </c>
      <c r="E552" s="364"/>
      <c r="F552" s="365"/>
      <c r="G552" s="366"/>
      <c r="H552" s="367"/>
      <c r="I552" s="365"/>
      <c r="J552" s="368"/>
      <c r="K552" s="364"/>
      <c r="L552" s="365"/>
      <c r="M552" s="366"/>
      <c r="N552" s="367"/>
      <c r="O552" s="365"/>
      <c r="P552" s="368"/>
      <c r="Q552" s="364"/>
      <c r="R552" s="365"/>
      <c r="S552" s="366"/>
      <c r="T552" s="369"/>
      <c r="U552" s="370"/>
      <c r="V552" s="371"/>
      <c r="W552" s="380"/>
      <c r="X552" s="353"/>
      <c r="Y552" s="373"/>
      <c r="Z552" s="382" t="str">
        <f>IFERROR(__xludf.DUMMYFUNCTION("""COMPUTED_VALUE"""),"")</f>
        <v/>
      </c>
      <c r="AA552" s="375" t="str">
        <f>IFERROR(__xludf.DUMMYFUNCTION("""COMPUTED_VALUE"""),"")</f>
        <v/>
      </c>
      <c r="AB552" s="383" t="str">
        <f>IFERROR(__xludf.DUMMYFUNCTION("""COMPUTED_VALUE"""),"")</f>
        <v/>
      </c>
      <c r="AC552" s="388" t="str">
        <f>IFERROR(__xludf.DUMMYFUNCTION("""COMPUTED_VALUE"""),"")</f>
        <v/>
      </c>
      <c r="AD552" s="382" t="str">
        <f>IFERROR(__xludf.DUMMYFUNCTION("""COMPUTED_VALUE"""),"")</f>
        <v/>
      </c>
      <c r="AE552" s="389" t="str">
        <f>IFERROR(__xludf.DUMMYFUNCTION("""COMPUTED_VALUE"""),"")</f>
        <v/>
      </c>
      <c r="AF552" s="390"/>
      <c r="AG552" s="391"/>
      <c r="AH552" s="359"/>
    </row>
    <row r="553">
      <c r="A553" s="379"/>
      <c r="B553" s="361"/>
      <c r="C553" s="362"/>
      <c r="D553" s="384" t="s">
        <v>2869</v>
      </c>
      <c r="E553" s="364"/>
      <c r="F553" s="365"/>
      <c r="G553" s="366"/>
      <c r="H553" s="367"/>
      <c r="I553" s="365"/>
      <c r="J553" s="368"/>
      <c r="K553" s="364"/>
      <c r="L553" s="365"/>
      <c r="M553" s="366"/>
      <c r="N553" s="367"/>
      <c r="O553" s="365"/>
      <c r="P553" s="368"/>
      <c r="Q553" s="364"/>
      <c r="R553" s="365"/>
      <c r="S553" s="366"/>
      <c r="T553" s="369"/>
      <c r="U553" s="370"/>
      <c r="V553" s="371"/>
      <c r="W553" s="380"/>
      <c r="X553" s="353"/>
      <c r="Y553" s="373"/>
      <c r="Z553" s="382" t="str">
        <f>IFERROR(__xludf.DUMMYFUNCTION("""COMPUTED_VALUE"""),"")</f>
        <v/>
      </c>
      <c r="AA553" s="375" t="str">
        <f>IFERROR(__xludf.DUMMYFUNCTION("""COMPUTED_VALUE"""),"")</f>
        <v/>
      </c>
      <c r="AB553" s="383" t="str">
        <f>IFERROR(__xludf.DUMMYFUNCTION("""COMPUTED_VALUE"""),"")</f>
        <v/>
      </c>
      <c r="AC553" s="388" t="str">
        <f>IFERROR(__xludf.DUMMYFUNCTION("""COMPUTED_VALUE"""),"")</f>
        <v/>
      </c>
      <c r="AD553" s="382" t="str">
        <f>IFERROR(__xludf.DUMMYFUNCTION("""COMPUTED_VALUE"""),"")</f>
        <v/>
      </c>
      <c r="AE553" s="389" t="str">
        <f>IFERROR(__xludf.DUMMYFUNCTION("""COMPUTED_VALUE"""),"")</f>
        <v/>
      </c>
      <c r="AF553" s="390"/>
      <c r="AG553" s="391"/>
      <c r="AH553" s="359"/>
    </row>
    <row r="554">
      <c r="A554" s="360"/>
      <c r="B554" s="361"/>
      <c r="C554" s="362"/>
      <c r="D554" s="384" t="s">
        <v>2869</v>
      </c>
      <c r="E554" s="364"/>
      <c r="F554" s="365"/>
      <c r="G554" s="366"/>
      <c r="H554" s="367"/>
      <c r="I554" s="365"/>
      <c r="J554" s="368"/>
      <c r="K554" s="364"/>
      <c r="L554" s="365"/>
      <c r="M554" s="366"/>
      <c r="N554" s="367"/>
      <c r="O554" s="365"/>
      <c r="P554" s="368"/>
      <c r="Q554" s="364"/>
      <c r="R554" s="365"/>
      <c r="S554" s="366"/>
      <c r="T554" s="369"/>
      <c r="U554" s="370"/>
      <c r="V554" s="371"/>
      <c r="W554" s="372"/>
      <c r="X554" s="353"/>
      <c r="Y554" s="373"/>
      <c r="Z554" s="382" t="str">
        <f>IFERROR(__xludf.DUMMYFUNCTION("""COMPUTED_VALUE"""),"")</f>
        <v/>
      </c>
      <c r="AA554" s="375" t="str">
        <f>IFERROR(__xludf.DUMMYFUNCTION("""COMPUTED_VALUE"""),"")</f>
        <v/>
      </c>
      <c r="AB554" s="383" t="str">
        <f>IFERROR(__xludf.DUMMYFUNCTION("""COMPUTED_VALUE"""),"")</f>
        <v/>
      </c>
      <c r="AC554" s="388" t="str">
        <f>IFERROR(__xludf.DUMMYFUNCTION("""COMPUTED_VALUE"""),"")</f>
        <v/>
      </c>
      <c r="AD554" s="382" t="str">
        <f>IFERROR(__xludf.DUMMYFUNCTION("""COMPUTED_VALUE"""),"")</f>
        <v/>
      </c>
      <c r="AE554" s="389" t="str">
        <f>IFERROR(__xludf.DUMMYFUNCTION("""COMPUTED_VALUE"""),"")</f>
        <v/>
      </c>
      <c r="AF554" s="390"/>
      <c r="AG554" s="391"/>
      <c r="AH554" s="359"/>
    </row>
    <row r="555">
      <c r="A555" s="360"/>
      <c r="B555" s="361"/>
      <c r="C555" s="362"/>
      <c r="D555" s="384" t="s">
        <v>2869</v>
      </c>
      <c r="E555" s="364"/>
      <c r="F555" s="365"/>
      <c r="G555" s="366"/>
      <c r="H555" s="367"/>
      <c r="I555" s="365"/>
      <c r="J555" s="368"/>
      <c r="K555" s="364"/>
      <c r="L555" s="365"/>
      <c r="M555" s="366"/>
      <c r="N555" s="367"/>
      <c r="O555" s="365"/>
      <c r="P555" s="368"/>
      <c r="Q555" s="364"/>
      <c r="R555" s="365"/>
      <c r="S555" s="366"/>
      <c r="T555" s="369"/>
      <c r="U555" s="370"/>
      <c r="V555" s="371"/>
      <c r="W555" s="372"/>
      <c r="X555" s="353"/>
      <c r="Y555" s="373"/>
      <c r="Z555" s="382" t="str">
        <f>IFERROR(__xludf.DUMMYFUNCTION("""COMPUTED_VALUE"""),"")</f>
        <v/>
      </c>
      <c r="AA555" s="375" t="str">
        <f>IFERROR(__xludf.DUMMYFUNCTION("""COMPUTED_VALUE"""),"")</f>
        <v/>
      </c>
      <c r="AB555" s="383" t="str">
        <f>IFERROR(__xludf.DUMMYFUNCTION("""COMPUTED_VALUE"""),"")</f>
        <v/>
      </c>
      <c r="AC555" s="388" t="str">
        <f>IFERROR(__xludf.DUMMYFUNCTION("""COMPUTED_VALUE"""),"")</f>
        <v/>
      </c>
      <c r="AD555" s="382" t="str">
        <f>IFERROR(__xludf.DUMMYFUNCTION("""COMPUTED_VALUE"""),"")</f>
        <v/>
      </c>
      <c r="AE555" s="389" t="str">
        <f>IFERROR(__xludf.DUMMYFUNCTION("""COMPUTED_VALUE"""),"")</f>
        <v/>
      </c>
      <c r="AF555" s="390"/>
      <c r="AG555" s="391"/>
      <c r="AH555" s="359"/>
    </row>
    <row r="556">
      <c r="A556" s="360"/>
      <c r="B556" s="361"/>
      <c r="C556" s="362"/>
      <c r="D556" s="384" t="s">
        <v>2869</v>
      </c>
      <c r="E556" s="364"/>
      <c r="F556" s="365"/>
      <c r="G556" s="366"/>
      <c r="H556" s="367"/>
      <c r="I556" s="365"/>
      <c r="J556" s="368"/>
      <c r="K556" s="364"/>
      <c r="L556" s="365"/>
      <c r="M556" s="366"/>
      <c r="N556" s="367"/>
      <c r="O556" s="365"/>
      <c r="P556" s="368"/>
      <c r="Q556" s="364"/>
      <c r="R556" s="365"/>
      <c r="S556" s="366"/>
      <c r="T556" s="369"/>
      <c r="U556" s="370"/>
      <c r="V556" s="371"/>
      <c r="W556" s="372"/>
      <c r="X556" s="353"/>
      <c r="Y556" s="373"/>
      <c r="Z556" s="382" t="str">
        <f>IFERROR(__xludf.DUMMYFUNCTION("""COMPUTED_VALUE"""),"")</f>
        <v/>
      </c>
      <c r="AA556" s="389" t="str">
        <f>IFERROR(__xludf.DUMMYFUNCTION("""COMPUTED_VALUE"""),"")</f>
        <v/>
      </c>
      <c r="AB556" s="383" t="str">
        <f>IFERROR(__xludf.DUMMYFUNCTION("""COMPUTED_VALUE"""),"")</f>
        <v/>
      </c>
      <c r="AC556" s="388" t="str">
        <f>IFERROR(__xludf.DUMMYFUNCTION("""COMPUTED_VALUE"""),"")</f>
        <v/>
      </c>
      <c r="AD556" s="382" t="str">
        <f>IFERROR(__xludf.DUMMYFUNCTION("""COMPUTED_VALUE"""),"")</f>
        <v/>
      </c>
      <c r="AE556" s="389" t="str">
        <f>IFERROR(__xludf.DUMMYFUNCTION("""COMPUTED_VALUE"""),"")</f>
        <v/>
      </c>
      <c r="AF556" s="390"/>
      <c r="AG556" s="391"/>
      <c r="AH556" s="359"/>
    </row>
    <row r="557">
      <c r="A557" s="360"/>
      <c r="B557" s="361"/>
      <c r="C557" s="362"/>
      <c r="D557" s="384" t="s">
        <v>2869</v>
      </c>
      <c r="E557" s="364"/>
      <c r="F557" s="365"/>
      <c r="G557" s="366"/>
      <c r="H557" s="367"/>
      <c r="I557" s="365"/>
      <c r="J557" s="368"/>
      <c r="K557" s="364"/>
      <c r="L557" s="365"/>
      <c r="M557" s="366"/>
      <c r="N557" s="367"/>
      <c r="O557" s="365"/>
      <c r="P557" s="368"/>
      <c r="Q557" s="364"/>
      <c r="R557" s="365"/>
      <c r="S557" s="366"/>
      <c r="T557" s="369"/>
      <c r="U557" s="370"/>
      <c r="V557" s="371"/>
      <c r="W557" s="372"/>
      <c r="X557" s="353"/>
      <c r="Y557" s="373"/>
      <c r="Z557" s="382" t="str">
        <f>IFERROR(__xludf.DUMMYFUNCTION("""COMPUTED_VALUE"""),"")</f>
        <v/>
      </c>
      <c r="AA557" s="389" t="str">
        <f>IFERROR(__xludf.DUMMYFUNCTION("""COMPUTED_VALUE"""),"")</f>
        <v/>
      </c>
      <c r="AB557" s="383" t="str">
        <f>IFERROR(__xludf.DUMMYFUNCTION("""COMPUTED_VALUE"""),"")</f>
        <v/>
      </c>
      <c r="AC557" s="388" t="str">
        <f>IFERROR(__xludf.DUMMYFUNCTION("""COMPUTED_VALUE"""),"")</f>
        <v/>
      </c>
      <c r="AD557" s="382" t="str">
        <f>IFERROR(__xludf.DUMMYFUNCTION("""COMPUTED_VALUE"""),"")</f>
        <v/>
      </c>
      <c r="AE557" s="389" t="str">
        <f>IFERROR(__xludf.DUMMYFUNCTION("""COMPUTED_VALUE"""),"")</f>
        <v/>
      </c>
      <c r="AF557" s="390"/>
      <c r="AG557" s="391"/>
      <c r="AH557" s="359"/>
    </row>
    <row r="558">
      <c r="A558" s="360"/>
      <c r="B558" s="361"/>
      <c r="C558" s="362"/>
      <c r="D558" s="384" t="s">
        <v>2869</v>
      </c>
      <c r="E558" s="364"/>
      <c r="F558" s="365"/>
      <c r="G558" s="366"/>
      <c r="H558" s="367"/>
      <c r="I558" s="365"/>
      <c r="J558" s="368"/>
      <c r="K558" s="364"/>
      <c r="L558" s="365"/>
      <c r="M558" s="366"/>
      <c r="N558" s="367"/>
      <c r="O558" s="365"/>
      <c r="P558" s="368"/>
      <c r="Q558" s="364"/>
      <c r="R558" s="365"/>
      <c r="S558" s="366"/>
      <c r="T558" s="369"/>
      <c r="U558" s="370"/>
      <c r="V558" s="371"/>
      <c r="W558" s="372"/>
      <c r="X558" s="353"/>
      <c r="Y558" s="373"/>
      <c r="Z558" s="382" t="str">
        <f>IFERROR(__xludf.DUMMYFUNCTION("""COMPUTED_VALUE"""),"")</f>
        <v/>
      </c>
      <c r="AA558" s="389" t="str">
        <f>IFERROR(__xludf.DUMMYFUNCTION("""COMPUTED_VALUE"""),"")</f>
        <v/>
      </c>
      <c r="AB558" s="383" t="str">
        <f>IFERROR(__xludf.DUMMYFUNCTION("""COMPUTED_VALUE"""),"")</f>
        <v/>
      </c>
      <c r="AC558" s="388" t="str">
        <f>IFERROR(__xludf.DUMMYFUNCTION("""COMPUTED_VALUE"""),"")</f>
        <v/>
      </c>
      <c r="AD558" s="382" t="str">
        <f>IFERROR(__xludf.DUMMYFUNCTION("""COMPUTED_VALUE"""),"")</f>
        <v/>
      </c>
      <c r="AE558" s="389" t="str">
        <f>IFERROR(__xludf.DUMMYFUNCTION("""COMPUTED_VALUE"""),"")</f>
        <v/>
      </c>
      <c r="AF558" s="390"/>
      <c r="AG558" s="391"/>
      <c r="AH558" s="359"/>
    </row>
    <row r="559">
      <c r="A559" s="360"/>
      <c r="B559" s="361"/>
      <c r="C559" s="362"/>
      <c r="D559" s="384" t="s">
        <v>2869</v>
      </c>
      <c r="E559" s="364"/>
      <c r="F559" s="365"/>
      <c r="G559" s="366"/>
      <c r="H559" s="367"/>
      <c r="I559" s="365"/>
      <c r="J559" s="368"/>
      <c r="K559" s="364"/>
      <c r="L559" s="365"/>
      <c r="M559" s="366"/>
      <c r="N559" s="367"/>
      <c r="O559" s="365"/>
      <c r="P559" s="368"/>
      <c r="Q559" s="364"/>
      <c r="R559" s="365"/>
      <c r="S559" s="366"/>
      <c r="T559" s="369"/>
      <c r="U559" s="370"/>
      <c r="V559" s="371"/>
      <c r="W559" s="372"/>
      <c r="X559" s="353"/>
      <c r="Y559" s="373"/>
      <c r="Z559" s="382" t="str">
        <f>IFERROR(__xludf.DUMMYFUNCTION("""COMPUTED_VALUE"""),"")</f>
        <v/>
      </c>
      <c r="AA559" s="389" t="str">
        <f>IFERROR(__xludf.DUMMYFUNCTION("""COMPUTED_VALUE"""),"")</f>
        <v/>
      </c>
      <c r="AB559" s="383" t="str">
        <f>IFERROR(__xludf.DUMMYFUNCTION("""COMPUTED_VALUE"""),"")</f>
        <v/>
      </c>
      <c r="AC559" s="388" t="str">
        <f>IFERROR(__xludf.DUMMYFUNCTION("""COMPUTED_VALUE"""),"")</f>
        <v/>
      </c>
      <c r="AD559" s="382" t="str">
        <f>IFERROR(__xludf.DUMMYFUNCTION("""COMPUTED_VALUE"""),"")</f>
        <v/>
      </c>
      <c r="AE559" s="389" t="str">
        <f>IFERROR(__xludf.DUMMYFUNCTION("""COMPUTED_VALUE"""),"")</f>
        <v/>
      </c>
      <c r="AF559" s="390"/>
      <c r="AG559" s="391"/>
      <c r="AH559" s="359"/>
    </row>
    <row r="560">
      <c r="A560" s="360"/>
      <c r="B560" s="361"/>
      <c r="C560" s="362"/>
      <c r="D560" s="384" t="s">
        <v>2869</v>
      </c>
      <c r="E560" s="364"/>
      <c r="F560" s="365"/>
      <c r="G560" s="366"/>
      <c r="H560" s="367"/>
      <c r="I560" s="365"/>
      <c r="J560" s="368"/>
      <c r="K560" s="364"/>
      <c r="L560" s="365"/>
      <c r="M560" s="366"/>
      <c r="N560" s="367"/>
      <c r="O560" s="365"/>
      <c r="P560" s="368"/>
      <c r="Q560" s="364"/>
      <c r="R560" s="365"/>
      <c r="S560" s="366"/>
      <c r="T560" s="369"/>
      <c r="U560" s="370"/>
      <c r="V560" s="371"/>
      <c r="W560" s="372"/>
      <c r="X560" s="353"/>
      <c r="Y560" s="373"/>
      <c r="Z560" s="382" t="str">
        <f>IFERROR(__xludf.DUMMYFUNCTION("""COMPUTED_VALUE"""),"")</f>
        <v/>
      </c>
      <c r="AA560" s="389" t="str">
        <f>IFERROR(__xludf.DUMMYFUNCTION("""COMPUTED_VALUE"""),"")</f>
        <v/>
      </c>
      <c r="AB560" s="383" t="str">
        <f>IFERROR(__xludf.DUMMYFUNCTION("""COMPUTED_VALUE"""),"")</f>
        <v/>
      </c>
      <c r="AC560" s="388" t="str">
        <f>IFERROR(__xludf.DUMMYFUNCTION("""COMPUTED_VALUE"""),"")</f>
        <v/>
      </c>
      <c r="AD560" s="382" t="str">
        <f>IFERROR(__xludf.DUMMYFUNCTION("""COMPUTED_VALUE"""),"")</f>
        <v/>
      </c>
      <c r="AE560" s="389" t="str">
        <f>IFERROR(__xludf.DUMMYFUNCTION("""COMPUTED_VALUE"""),"")</f>
        <v/>
      </c>
      <c r="AF560" s="390"/>
      <c r="AG560" s="391"/>
      <c r="AH560" s="359"/>
    </row>
    <row r="561">
      <c r="A561" s="360"/>
      <c r="B561" s="361"/>
      <c r="C561" s="362"/>
      <c r="D561" s="384" t="s">
        <v>2869</v>
      </c>
      <c r="E561" s="364"/>
      <c r="F561" s="365"/>
      <c r="G561" s="366"/>
      <c r="H561" s="367"/>
      <c r="I561" s="365"/>
      <c r="J561" s="368"/>
      <c r="K561" s="364"/>
      <c r="L561" s="365"/>
      <c r="M561" s="366"/>
      <c r="N561" s="367"/>
      <c r="O561" s="365"/>
      <c r="P561" s="368"/>
      <c r="Q561" s="364"/>
      <c r="R561" s="365"/>
      <c r="S561" s="366"/>
      <c r="T561" s="369"/>
      <c r="U561" s="370"/>
      <c r="V561" s="371"/>
      <c r="W561" s="372"/>
      <c r="X561" s="353"/>
      <c r="Y561" s="373"/>
      <c r="Z561" s="382" t="str">
        <f>IFERROR(__xludf.DUMMYFUNCTION("""COMPUTED_VALUE"""),"")</f>
        <v/>
      </c>
      <c r="AA561" s="389" t="str">
        <f>IFERROR(__xludf.DUMMYFUNCTION("""COMPUTED_VALUE"""),"")</f>
        <v/>
      </c>
      <c r="AB561" s="383" t="str">
        <f>IFERROR(__xludf.DUMMYFUNCTION("""COMPUTED_VALUE"""),"")</f>
        <v/>
      </c>
      <c r="AC561" s="388" t="str">
        <f>IFERROR(__xludf.DUMMYFUNCTION("""COMPUTED_VALUE"""),"")</f>
        <v/>
      </c>
      <c r="AD561" s="382" t="str">
        <f>IFERROR(__xludf.DUMMYFUNCTION("""COMPUTED_VALUE"""),"")</f>
        <v/>
      </c>
      <c r="AE561" s="389" t="str">
        <f>IFERROR(__xludf.DUMMYFUNCTION("""COMPUTED_VALUE"""),"")</f>
        <v/>
      </c>
      <c r="AF561" s="390"/>
      <c r="AG561" s="391"/>
      <c r="AH561" s="359"/>
    </row>
    <row r="562">
      <c r="A562" s="360"/>
      <c r="B562" s="361"/>
      <c r="C562" s="362"/>
      <c r="D562" s="384" t="s">
        <v>2869</v>
      </c>
      <c r="E562" s="364"/>
      <c r="F562" s="365"/>
      <c r="G562" s="366"/>
      <c r="H562" s="367"/>
      <c r="I562" s="365"/>
      <c r="J562" s="368"/>
      <c r="K562" s="364"/>
      <c r="L562" s="365"/>
      <c r="M562" s="366"/>
      <c r="N562" s="367"/>
      <c r="O562" s="365"/>
      <c r="P562" s="368"/>
      <c r="Q562" s="364"/>
      <c r="R562" s="365"/>
      <c r="S562" s="366"/>
      <c r="T562" s="369"/>
      <c r="U562" s="370"/>
      <c r="V562" s="371"/>
      <c r="W562" s="380"/>
      <c r="X562" s="353"/>
      <c r="Y562" s="373"/>
      <c r="Z562" s="382" t="str">
        <f>IFERROR(__xludf.DUMMYFUNCTION("""COMPUTED_VALUE"""),"")</f>
        <v/>
      </c>
      <c r="AA562" s="389" t="str">
        <f>IFERROR(__xludf.DUMMYFUNCTION("""COMPUTED_VALUE"""),"")</f>
        <v/>
      </c>
      <c r="AB562" s="383" t="str">
        <f>IFERROR(__xludf.DUMMYFUNCTION("""COMPUTED_VALUE"""),"")</f>
        <v/>
      </c>
      <c r="AC562" s="388" t="str">
        <f>IFERROR(__xludf.DUMMYFUNCTION("""COMPUTED_VALUE"""),"")</f>
        <v/>
      </c>
      <c r="AD562" s="382" t="str">
        <f>IFERROR(__xludf.DUMMYFUNCTION("""COMPUTED_VALUE"""),"")</f>
        <v/>
      </c>
      <c r="AE562" s="389" t="str">
        <f>IFERROR(__xludf.DUMMYFUNCTION("""COMPUTED_VALUE"""),"")</f>
        <v/>
      </c>
      <c r="AF562" s="390"/>
      <c r="AG562" s="391"/>
      <c r="AH562" s="359"/>
    </row>
    <row r="563">
      <c r="A563" s="360"/>
      <c r="B563" s="361"/>
      <c r="C563" s="362"/>
      <c r="D563" s="384" t="s">
        <v>2869</v>
      </c>
      <c r="E563" s="364"/>
      <c r="F563" s="365"/>
      <c r="G563" s="366"/>
      <c r="H563" s="367"/>
      <c r="I563" s="365"/>
      <c r="J563" s="368"/>
      <c r="K563" s="364"/>
      <c r="L563" s="365"/>
      <c r="M563" s="366"/>
      <c r="N563" s="367"/>
      <c r="O563" s="365"/>
      <c r="P563" s="368"/>
      <c r="Q563" s="364"/>
      <c r="R563" s="365"/>
      <c r="S563" s="366"/>
      <c r="T563" s="369"/>
      <c r="U563" s="370"/>
      <c r="V563" s="371"/>
      <c r="W563" s="372"/>
      <c r="X563" s="353"/>
      <c r="Y563" s="373"/>
      <c r="Z563" s="382" t="str">
        <f>IFERROR(__xludf.DUMMYFUNCTION("""COMPUTED_VALUE"""),"")</f>
        <v/>
      </c>
      <c r="AA563" s="389" t="str">
        <f>IFERROR(__xludf.DUMMYFUNCTION("""COMPUTED_VALUE"""),"")</f>
        <v/>
      </c>
      <c r="AB563" s="383" t="str">
        <f>IFERROR(__xludf.DUMMYFUNCTION("""COMPUTED_VALUE"""),"")</f>
        <v/>
      </c>
      <c r="AC563" s="388" t="str">
        <f>IFERROR(__xludf.DUMMYFUNCTION("""COMPUTED_VALUE"""),"")</f>
        <v/>
      </c>
      <c r="AD563" s="382" t="str">
        <f>IFERROR(__xludf.DUMMYFUNCTION("""COMPUTED_VALUE"""),"")</f>
        <v/>
      </c>
      <c r="AE563" s="389" t="str">
        <f>IFERROR(__xludf.DUMMYFUNCTION("""COMPUTED_VALUE"""),"")</f>
        <v/>
      </c>
      <c r="AF563" s="390"/>
      <c r="AG563" s="391"/>
      <c r="AH563" s="359"/>
    </row>
    <row r="564">
      <c r="A564" s="379"/>
      <c r="B564" s="361"/>
      <c r="C564" s="362"/>
      <c r="D564" s="384" t="s">
        <v>2869</v>
      </c>
      <c r="E564" s="364"/>
      <c r="F564" s="365"/>
      <c r="G564" s="366"/>
      <c r="H564" s="367"/>
      <c r="I564" s="365"/>
      <c r="J564" s="368"/>
      <c r="K564" s="364"/>
      <c r="L564" s="365"/>
      <c r="M564" s="366"/>
      <c r="N564" s="367"/>
      <c r="O564" s="365"/>
      <c r="P564" s="368"/>
      <c r="Q564" s="364"/>
      <c r="R564" s="365"/>
      <c r="S564" s="366"/>
      <c r="T564" s="369"/>
      <c r="U564" s="370"/>
      <c r="V564" s="371"/>
      <c r="W564" s="372"/>
      <c r="X564" s="353"/>
      <c r="Y564" s="373"/>
      <c r="Z564" s="382" t="str">
        <f>IFERROR(__xludf.DUMMYFUNCTION("""COMPUTED_VALUE"""),"")</f>
        <v/>
      </c>
      <c r="AA564" s="389" t="str">
        <f>IFERROR(__xludf.DUMMYFUNCTION("""COMPUTED_VALUE"""),"")</f>
        <v/>
      </c>
      <c r="AB564" s="383" t="str">
        <f>IFERROR(__xludf.DUMMYFUNCTION("""COMPUTED_VALUE"""),"")</f>
        <v/>
      </c>
      <c r="AC564" s="388" t="str">
        <f>IFERROR(__xludf.DUMMYFUNCTION("""COMPUTED_VALUE"""),"")</f>
        <v/>
      </c>
      <c r="AD564" s="382" t="str">
        <f>IFERROR(__xludf.DUMMYFUNCTION("""COMPUTED_VALUE"""),"")</f>
        <v/>
      </c>
      <c r="AE564" s="389" t="str">
        <f>IFERROR(__xludf.DUMMYFUNCTION("""COMPUTED_VALUE"""),"")</f>
        <v/>
      </c>
      <c r="AF564" s="390"/>
      <c r="AG564" s="391"/>
      <c r="AH564" s="359"/>
    </row>
    <row r="565">
      <c r="A565" s="360"/>
      <c r="B565" s="361"/>
      <c r="C565" s="362"/>
      <c r="D565" s="384" t="s">
        <v>2869</v>
      </c>
      <c r="E565" s="364"/>
      <c r="F565" s="365"/>
      <c r="G565" s="366"/>
      <c r="H565" s="367"/>
      <c r="I565" s="365"/>
      <c r="J565" s="368"/>
      <c r="K565" s="364"/>
      <c r="L565" s="365"/>
      <c r="M565" s="366"/>
      <c r="N565" s="367"/>
      <c r="O565" s="365"/>
      <c r="P565" s="368"/>
      <c r="Q565" s="364"/>
      <c r="R565" s="365"/>
      <c r="S565" s="366"/>
      <c r="T565" s="369"/>
      <c r="U565" s="370"/>
      <c r="V565" s="371"/>
      <c r="W565" s="372"/>
      <c r="X565" s="353"/>
      <c r="Y565" s="381"/>
      <c r="Z565" s="382" t="str">
        <f>IFERROR(__xludf.DUMMYFUNCTION("""COMPUTED_VALUE"""),"")</f>
        <v/>
      </c>
      <c r="AA565" s="389" t="str">
        <f>IFERROR(__xludf.DUMMYFUNCTION("""COMPUTED_VALUE"""),"")</f>
        <v/>
      </c>
      <c r="AB565" s="383" t="str">
        <f>IFERROR(__xludf.DUMMYFUNCTION("""COMPUTED_VALUE"""),"")</f>
        <v/>
      </c>
      <c r="AC565" s="388" t="str">
        <f>IFERROR(__xludf.DUMMYFUNCTION("""COMPUTED_VALUE"""),"")</f>
        <v/>
      </c>
      <c r="AD565" s="382" t="str">
        <f>IFERROR(__xludf.DUMMYFUNCTION("""COMPUTED_VALUE"""),"")</f>
        <v/>
      </c>
      <c r="AE565" s="389" t="str">
        <f>IFERROR(__xludf.DUMMYFUNCTION("""COMPUTED_VALUE"""),"")</f>
        <v/>
      </c>
      <c r="AF565" s="390"/>
      <c r="AG565" s="391"/>
      <c r="AH565" s="359"/>
    </row>
    <row r="566">
      <c r="A566" s="360"/>
      <c r="B566" s="361"/>
      <c r="C566" s="362"/>
      <c r="D566" s="384" t="s">
        <v>2869</v>
      </c>
      <c r="E566" s="364"/>
      <c r="F566" s="365"/>
      <c r="G566" s="366"/>
      <c r="H566" s="367"/>
      <c r="I566" s="365"/>
      <c r="J566" s="368"/>
      <c r="K566" s="364"/>
      <c r="L566" s="365"/>
      <c r="M566" s="366"/>
      <c r="N566" s="367"/>
      <c r="O566" s="365"/>
      <c r="P566" s="368"/>
      <c r="Q566" s="364"/>
      <c r="R566" s="365"/>
      <c r="S566" s="366"/>
      <c r="T566" s="369"/>
      <c r="U566" s="370"/>
      <c r="V566" s="371"/>
      <c r="W566" s="380"/>
      <c r="X566" s="353"/>
      <c r="Y566" s="373"/>
      <c r="Z566" s="382" t="str">
        <f>IFERROR(__xludf.DUMMYFUNCTION("""COMPUTED_VALUE"""),"")</f>
        <v/>
      </c>
      <c r="AA566" s="389" t="str">
        <f>IFERROR(__xludf.DUMMYFUNCTION("""COMPUTED_VALUE"""),"")</f>
        <v/>
      </c>
      <c r="AB566" s="383" t="str">
        <f>IFERROR(__xludf.DUMMYFUNCTION("""COMPUTED_VALUE"""),"")</f>
        <v/>
      </c>
      <c r="AC566" s="388" t="str">
        <f>IFERROR(__xludf.DUMMYFUNCTION("""COMPUTED_VALUE"""),"")</f>
        <v/>
      </c>
      <c r="AD566" s="382" t="str">
        <f>IFERROR(__xludf.DUMMYFUNCTION("""COMPUTED_VALUE"""),"")</f>
        <v/>
      </c>
      <c r="AE566" s="389" t="str">
        <f>IFERROR(__xludf.DUMMYFUNCTION("""COMPUTED_VALUE"""),"")</f>
        <v/>
      </c>
      <c r="AF566" s="390"/>
      <c r="AG566" s="391"/>
      <c r="AH566" s="359"/>
    </row>
    <row r="567">
      <c r="A567" s="360"/>
      <c r="B567" s="361"/>
      <c r="C567" s="362"/>
      <c r="D567" s="384" t="s">
        <v>2869</v>
      </c>
      <c r="E567" s="364"/>
      <c r="F567" s="365"/>
      <c r="G567" s="366"/>
      <c r="H567" s="367"/>
      <c r="I567" s="365"/>
      <c r="J567" s="368"/>
      <c r="K567" s="364"/>
      <c r="L567" s="365"/>
      <c r="M567" s="366"/>
      <c r="N567" s="367"/>
      <c r="O567" s="365"/>
      <c r="P567" s="368"/>
      <c r="Q567" s="364"/>
      <c r="R567" s="365"/>
      <c r="S567" s="366"/>
      <c r="T567" s="369"/>
      <c r="U567" s="370"/>
      <c r="V567" s="371"/>
      <c r="W567" s="372"/>
      <c r="X567" s="353"/>
      <c r="Y567" s="373"/>
      <c r="Z567" s="382" t="str">
        <f>IFERROR(__xludf.DUMMYFUNCTION("""COMPUTED_VALUE"""),"")</f>
        <v/>
      </c>
      <c r="AA567" s="389" t="str">
        <f>IFERROR(__xludf.DUMMYFUNCTION("""COMPUTED_VALUE"""),"")</f>
        <v/>
      </c>
      <c r="AB567" s="383" t="str">
        <f>IFERROR(__xludf.DUMMYFUNCTION("""COMPUTED_VALUE"""),"")</f>
        <v/>
      </c>
      <c r="AC567" s="388" t="str">
        <f>IFERROR(__xludf.DUMMYFUNCTION("""COMPUTED_VALUE"""),"")</f>
        <v/>
      </c>
      <c r="AD567" s="382" t="str">
        <f>IFERROR(__xludf.DUMMYFUNCTION("""COMPUTED_VALUE"""),"")</f>
        <v/>
      </c>
      <c r="AE567" s="389" t="str">
        <f>IFERROR(__xludf.DUMMYFUNCTION("""COMPUTED_VALUE"""),"")</f>
        <v/>
      </c>
      <c r="AF567" s="390"/>
      <c r="AG567" s="391"/>
      <c r="AH567" s="359"/>
    </row>
    <row r="568">
      <c r="A568" s="379"/>
      <c r="B568" s="361"/>
      <c r="C568" s="362"/>
      <c r="D568" s="384" t="s">
        <v>2869</v>
      </c>
      <c r="E568" s="364"/>
      <c r="F568" s="365"/>
      <c r="G568" s="366"/>
      <c r="H568" s="367"/>
      <c r="I568" s="365"/>
      <c r="J568" s="368"/>
      <c r="K568" s="364"/>
      <c r="L568" s="365"/>
      <c r="M568" s="366"/>
      <c r="N568" s="367"/>
      <c r="O568" s="365"/>
      <c r="P568" s="368"/>
      <c r="Q568" s="364"/>
      <c r="R568" s="365"/>
      <c r="S568" s="366"/>
      <c r="T568" s="369"/>
      <c r="U568" s="370"/>
      <c r="V568" s="371"/>
      <c r="W568" s="380"/>
      <c r="X568" s="353"/>
      <c r="Y568" s="373"/>
      <c r="Z568" s="382" t="str">
        <f>IFERROR(__xludf.DUMMYFUNCTION("""COMPUTED_VALUE"""),"")</f>
        <v/>
      </c>
      <c r="AA568" s="389" t="str">
        <f>IFERROR(__xludf.DUMMYFUNCTION("""COMPUTED_VALUE"""),"")</f>
        <v/>
      </c>
      <c r="AB568" s="383" t="str">
        <f>IFERROR(__xludf.DUMMYFUNCTION("""COMPUTED_VALUE"""),"")</f>
        <v/>
      </c>
      <c r="AC568" s="388" t="str">
        <f>IFERROR(__xludf.DUMMYFUNCTION("""COMPUTED_VALUE"""),"")</f>
        <v/>
      </c>
      <c r="AD568" s="382" t="str">
        <f>IFERROR(__xludf.DUMMYFUNCTION("""COMPUTED_VALUE"""),"")</f>
        <v/>
      </c>
      <c r="AE568" s="389" t="str">
        <f>IFERROR(__xludf.DUMMYFUNCTION("""COMPUTED_VALUE"""),"")</f>
        <v/>
      </c>
      <c r="AF568" s="390"/>
      <c r="AG568" s="391"/>
      <c r="AH568" s="359"/>
    </row>
    <row r="569">
      <c r="A569" s="360"/>
      <c r="B569" s="361"/>
      <c r="C569" s="362"/>
      <c r="D569" s="384" t="s">
        <v>2869</v>
      </c>
      <c r="E569" s="364"/>
      <c r="F569" s="365"/>
      <c r="G569" s="366"/>
      <c r="H569" s="367"/>
      <c r="I569" s="365"/>
      <c r="J569" s="368"/>
      <c r="K569" s="364"/>
      <c r="L569" s="365"/>
      <c r="M569" s="366"/>
      <c r="N569" s="367"/>
      <c r="O569" s="365"/>
      <c r="P569" s="368"/>
      <c r="Q569" s="364"/>
      <c r="R569" s="365"/>
      <c r="S569" s="366"/>
      <c r="T569" s="369"/>
      <c r="U569" s="370"/>
      <c r="V569" s="371"/>
      <c r="W569" s="372"/>
      <c r="X569" s="353"/>
      <c r="Y569" s="373"/>
      <c r="Z569" s="382" t="str">
        <f>IFERROR(__xludf.DUMMYFUNCTION("""COMPUTED_VALUE"""),"")</f>
        <v/>
      </c>
      <c r="AA569" s="389" t="str">
        <f>IFERROR(__xludf.DUMMYFUNCTION("""COMPUTED_VALUE"""),"")</f>
        <v/>
      </c>
      <c r="AB569" s="383" t="str">
        <f>IFERROR(__xludf.DUMMYFUNCTION("""COMPUTED_VALUE"""),"")</f>
        <v/>
      </c>
      <c r="AC569" s="388" t="str">
        <f>IFERROR(__xludf.DUMMYFUNCTION("""COMPUTED_VALUE"""),"")</f>
        <v/>
      </c>
      <c r="AD569" s="382" t="str">
        <f>IFERROR(__xludf.DUMMYFUNCTION("""COMPUTED_VALUE"""),"")</f>
        <v/>
      </c>
      <c r="AE569" s="389" t="str">
        <f>IFERROR(__xludf.DUMMYFUNCTION("""COMPUTED_VALUE"""),"")</f>
        <v/>
      </c>
      <c r="AF569" s="390"/>
      <c r="AG569" s="391"/>
      <c r="AH569" s="359"/>
    </row>
    <row r="570">
      <c r="A570" s="360"/>
      <c r="B570" s="361"/>
      <c r="C570" s="362"/>
      <c r="D570" s="384" t="s">
        <v>2869</v>
      </c>
      <c r="E570" s="364"/>
      <c r="F570" s="365"/>
      <c r="G570" s="366"/>
      <c r="H570" s="367"/>
      <c r="I570" s="365"/>
      <c r="J570" s="368"/>
      <c r="K570" s="364"/>
      <c r="L570" s="365"/>
      <c r="M570" s="366"/>
      <c r="N570" s="367"/>
      <c r="O570" s="365"/>
      <c r="P570" s="368"/>
      <c r="Q570" s="364"/>
      <c r="R570" s="365"/>
      <c r="S570" s="366"/>
      <c r="T570" s="369"/>
      <c r="U570" s="370"/>
      <c r="V570" s="371"/>
      <c r="W570" s="372"/>
      <c r="X570" s="353"/>
      <c r="Y570" s="373"/>
      <c r="Z570" s="382" t="str">
        <f>IFERROR(__xludf.DUMMYFUNCTION("""COMPUTED_VALUE"""),"")</f>
        <v/>
      </c>
      <c r="AA570" s="389" t="str">
        <f>IFERROR(__xludf.DUMMYFUNCTION("""COMPUTED_VALUE"""),"")</f>
        <v/>
      </c>
      <c r="AB570" s="383" t="str">
        <f>IFERROR(__xludf.DUMMYFUNCTION("""COMPUTED_VALUE"""),"")</f>
        <v/>
      </c>
      <c r="AC570" s="388" t="str">
        <f>IFERROR(__xludf.DUMMYFUNCTION("""COMPUTED_VALUE"""),"")</f>
        <v/>
      </c>
      <c r="AD570" s="382" t="str">
        <f>IFERROR(__xludf.DUMMYFUNCTION("""COMPUTED_VALUE"""),"")</f>
        <v/>
      </c>
      <c r="AE570" s="389" t="str">
        <f>IFERROR(__xludf.DUMMYFUNCTION("""COMPUTED_VALUE"""),"")</f>
        <v/>
      </c>
      <c r="AF570" s="390"/>
      <c r="AG570" s="391"/>
      <c r="AH570" s="359"/>
    </row>
    <row r="571">
      <c r="A571" s="360"/>
      <c r="B571" s="361"/>
      <c r="C571" s="362"/>
      <c r="D571" s="384" t="s">
        <v>2869</v>
      </c>
      <c r="E571" s="364"/>
      <c r="F571" s="365"/>
      <c r="G571" s="366"/>
      <c r="H571" s="367"/>
      <c r="I571" s="365"/>
      <c r="J571" s="368"/>
      <c r="K571" s="364"/>
      <c r="L571" s="365"/>
      <c r="M571" s="366"/>
      <c r="N571" s="367"/>
      <c r="O571" s="365"/>
      <c r="P571" s="368"/>
      <c r="Q571" s="364"/>
      <c r="R571" s="365"/>
      <c r="S571" s="366"/>
      <c r="T571" s="369"/>
      <c r="U571" s="370"/>
      <c r="V571" s="371"/>
      <c r="W571" s="372"/>
      <c r="X571" s="353"/>
      <c r="Y571" s="373"/>
      <c r="Z571" s="382" t="str">
        <f>IFERROR(__xludf.DUMMYFUNCTION("""COMPUTED_VALUE"""),"")</f>
        <v/>
      </c>
      <c r="AA571" s="389" t="str">
        <f>IFERROR(__xludf.DUMMYFUNCTION("""COMPUTED_VALUE"""),"")</f>
        <v/>
      </c>
      <c r="AB571" s="383" t="str">
        <f>IFERROR(__xludf.DUMMYFUNCTION("""COMPUTED_VALUE"""),"")</f>
        <v/>
      </c>
      <c r="AC571" s="388" t="str">
        <f>IFERROR(__xludf.DUMMYFUNCTION("""COMPUTED_VALUE"""),"")</f>
        <v/>
      </c>
      <c r="AD571" s="382" t="str">
        <f>IFERROR(__xludf.DUMMYFUNCTION("""COMPUTED_VALUE"""),"")</f>
        <v/>
      </c>
      <c r="AE571" s="389" t="str">
        <f>IFERROR(__xludf.DUMMYFUNCTION("""COMPUTED_VALUE"""),"")</f>
        <v/>
      </c>
      <c r="AF571" s="390"/>
      <c r="AG571" s="391"/>
      <c r="AH571" s="359"/>
    </row>
    <row r="572">
      <c r="A572" s="360"/>
      <c r="B572" s="361"/>
      <c r="C572" s="362"/>
      <c r="D572" s="384" t="s">
        <v>2869</v>
      </c>
      <c r="E572" s="364"/>
      <c r="F572" s="365"/>
      <c r="G572" s="366"/>
      <c r="H572" s="367"/>
      <c r="I572" s="365"/>
      <c r="J572" s="368"/>
      <c r="K572" s="364"/>
      <c r="L572" s="365"/>
      <c r="M572" s="366"/>
      <c r="N572" s="367"/>
      <c r="O572" s="365"/>
      <c r="P572" s="368"/>
      <c r="Q572" s="364"/>
      <c r="R572" s="365"/>
      <c r="S572" s="366"/>
      <c r="T572" s="369"/>
      <c r="U572" s="394"/>
      <c r="V572" s="395"/>
      <c r="W572" s="380"/>
      <c r="X572" s="353"/>
      <c r="Y572" s="373"/>
      <c r="Z572" s="382" t="str">
        <f>IFERROR(__xludf.DUMMYFUNCTION("""COMPUTED_VALUE"""),"")</f>
        <v/>
      </c>
      <c r="AA572" s="389" t="str">
        <f>IFERROR(__xludf.DUMMYFUNCTION("""COMPUTED_VALUE"""),"")</f>
        <v/>
      </c>
      <c r="AB572" s="383" t="str">
        <f>IFERROR(__xludf.DUMMYFUNCTION("""COMPUTED_VALUE"""),"")</f>
        <v/>
      </c>
      <c r="AC572" s="388" t="str">
        <f>IFERROR(__xludf.DUMMYFUNCTION("""COMPUTED_VALUE"""),"")</f>
        <v/>
      </c>
      <c r="AD572" s="382" t="str">
        <f>IFERROR(__xludf.DUMMYFUNCTION("""COMPUTED_VALUE"""),"")</f>
        <v/>
      </c>
      <c r="AE572" s="389" t="str">
        <f>IFERROR(__xludf.DUMMYFUNCTION("""COMPUTED_VALUE"""),"")</f>
        <v/>
      </c>
      <c r="AF572" s="390"/>
      <c r="AG572" s="391"/>
      <c r="AH572" s="359"/>
    </row>
    <row r="573">
      <c r="A573" s="360"/>
      <c r="B573" s="361"/>
      <c r="C573" s="362"/>
      <c r="D573" s="384" t="s">
        <v>2869</v>
      </c>
      <c r="E573" s="364"/>
      <c r="F573" s="365"/>
      <c r="G573" s="366"/>
      <c r="H573" s="367"/>
      <c r="I573" s="365"/>
      <c r="J573" s="368"/>
      <c r="K573" s="364"/>
      <c r="L573" s="365"/>
      <c r="M573" s="366"/>
      <c r="N573" s="367"/>
      <c r="O573" s="365"/>
      <c r="P573" s="368"/>
      <c r="Q573" s="364"/>
      <c r="R573" s="365"/>
      <c r="S573" s="366"/>
      <c r="T573" s="369"/>
      <c r="U573" s="370"/>
      <c r="V573" s="371"/>
      <c r="W573" s="372"/>
      <c r="X573" s="353"/>
      <c r="Y573" s="373"/>
      <c r="Z573" s="382" t="str">
        <f>IFERROR(__xludf.DUMMYFUNCTION("""COMPUTED_VALUE"""),"")</f>
        <v/>
      </c>
      <c r="AA573" s="389" t="str">
        <f>IFERROR(__xludf.DUMMYFUNCTION("""COMPUTED_VALUE"""),"")</f>
        <v/>
      </c>
      <c r="AB573" s="383" t="str">
        <f>IFERROR(__xludf.DUMMYFUNCTION("""COMPUTED_VALUE"""),"")</f>
        <v/>
      </c>
      <c r="AC573" s="388" t="str">
        <f>IFERROR(__xludf.DUMMYFUNCTION("""COMPUTED_VALUE"""),"")</f>
        <v/>
      </c>
      <c r="AD573" s="382" t="str">
        <f>IFERROR(__xludf.DUMMYFUNCTION("""COMPUTED_VALUE"""),"")</f>
        <v/>
      </c>
      <c r="AE573" s="389" t="str">
        <f>IFERROR(__xludf.DUMMYFUNCTION("""COMPUTED_VALUE"""),"")</f>
        <v/>
      </c>
      <c r="AF573" s="390"/>
      <c r="AG573" s="391"/>
      <c r="AH573" s="359"/>
    </row>
    <row r="574">
      <c r="A574" s="360"/>
      <c r="B574" s="361"/>
      <c r="C574" s="362"/>
      <c r="D574" s="384" t="s">
        <v>2869</v>
      </c>
      <c r="E574" s="364"/>
      <c r="F574" s="365"/>
      <c r="G574" s="366"/>
      <c r="H574" s="367"/>
      <c r="I574" s="365"/>
      <c r="J574" s="368"/>
      <c r="K574" s="364"/>
      <c r="L574" s="365"/>
      <c r="M574" s="366"/>
      <c r="N574" s="367"/>
      <c r="O574" s="365"/>
      <c r="P574" s="368"/>
      <c r="Q574" s="364"/>
      <c r="R574" s="365"/>
      <c r="S574" s="366"/>
      <c r="T574" s="369"/>
      <c r="U574" s="370"/>
      <c r="V574" s="371"/>
      <c r="W574" s="372"/>
      <c r="X574" s="353"/>
      <c r="Y574" s="373"/>
      <c r="Z574" s="382" t="str">
        <f>IFERROR(__xludf.DUMMYFUNCTION("""COMPUTED_VALUE"""),"")</f>
        <v/>
      </c>
      <c r="AA574" s="389" t="str">
        <f>IFERROR(__xludf.DUMMYFUNCTION("""COMPUTED_VALUE"""),"")</f>
        <v/>
      </c>
      <c r="AB574" s="383" t="str">
        <f>IFERROR(__xludf.DUMMYFUNCTION("""COMPUTED_VALUE"""),"")</f>
        <v/>
      </c>
      <c r="AC574" s="388" t="str">
        <f>IFERROR(__xludf.DUMMYFUNCTION("""COMPUTED_VALUE"""),"")</f>
        <v/>
      </c>
      <c r="AD574" s="382" t="str">
        <f>IFERROR(__xludf.DUMMYFUNCTION("""COMPUTED_VALUE"""),"")</f>
        <v/>
      </c>
      <c r="AE574" s="389" t="str">
        <f>IFERROR(__xludf.DUMMYFUNCTION("""COMPUTED_VALUE"""),"")</f>
        <v/>
      </c>
      <c r="AF574" s="390"/>
      <c r="AG574" s="391"/>
      <c r="AH574" s="359"/>
    </row>
    <row r="575">
      <c r="A575" s="409"/>
      <c r="B575" s="361"/>
      <c r="C575" s="362"/>
      <c r="D575" s="384" t="s">
        <v>2869</v>
      </c>
      <c r="E575" s="364"/>
      <c r="F575" s="365"/>
      <c r="G575" s="366"/>
      <c r="H575" s="367"/>
      <c r="I575" s="365"/>
      <c r="J575" s="368"/>
      <c r="K575" s="364"/>
      <c r="L575" s="365"/>
      <c r="M575" s="366"/>
      <c r="N575" s="367"/>
      <c r="O575" s="365"/>
      <c r="P575" s="368"/>
      <c r="Q575" s="364"/>
      <c r="R575" s="365"/>
      <c r="S575" s="366"/>
      <c r="T575" s="369"/>
      <c r="U575" s="370"/>
      <c r="V575" s="371"/>
      <c r="W575" s="372"/>
      <c r="X575" s="353"/>
      <c r="Y575" s="373"/>
      <c r="Z575" s="382" t="str">
        <f>IFERROR(__xludf.DUMMYFUNCTION("""COMPUTED_VALUE"""),"")</f>
        <v/>
      </c>
      <c r="AA575" s="389" t="str">
        <f>IFERROR(__xludf.DUMMYFUNCTION("""COMPUTED_VALUE"""),"")</f>
        <v/>
      </c>
      <c r="AB575" s="383" t="str">
        <f>IFERROR(__xludf.DUMMYFUNCTION("""COMPUTED_VALUE"""),"")</f>
        <v/>
      </c>
      <c r="AC575" s="388" t="str">
        <f>IFERROR(__xludf.DUMMYFUNCTION("""COMPUTED_VALUE"""),"")</f>
        <v/>
      </c>
      <c r="AD575" s="382" t="str">
        <f>IFERROR(__xludf.DUMMYFUNCTION("""COMPUTED_VALUE"""),"")</f>
        <v/>
      </c>
      <c r="AE575" s="389" t="str">
        <f>IFERROR(__xludf.DUMMYFUNCTION("""COMPUTED_VALUE"""),"")</f>
        <v/>
      </c>
      <c r="AF575" s="390"/>
      <c r="AG575" s="391"/>
      <c r="AH575" s="359"/>
    </row>
    <row r="576">
      <c r="A576" s="360"/>
      <c r="B576" s="361"/>
      <c r="C576" s="362"/>
      <c r="D576" s="384" t="s">
        <v>2869</v>
      </c>
      <c r="E576" s="364"/>
      <c r="F576" s="365"/>
      <c r="G576" s="366"/>
      <c r="H576" s="367"/>
      <c r="I576" s="365"/>
      <c r="J576" s="368"/>
      <c r="K576" s="364"/>
      <c r="L576" s="365"/>
      <c r="M576" s="366"/>
      <c r="N576" s="367"/>
      <c r="O576" s="365"/>
      <c r="P576" s="368"/>
      <c r="Q576" s="364"/>
      <c r="R576" s="365"/>
      <c r="S576" s="366"/>
      <c r="T576" s="369"/>
      <c r="U576" s="370"/>
      <c r="V576" s="371"/>
      <c r="W576" s="380"/>
      <c r="X576" s="353"/>
      <c r="Y576" s="373"/>
      <c r="Z576" s="382" t="str">
        <f>IFERROR(__xludf.DUMMYFUNCTION("""COMPUTED_VALUE"""),"")</f>
        <v/>
      </c>
      <c r="AA576" s="389" t="str">
        <f>IFERROR(__xludf.DUMMYFUNCTION("""COMPUTED_VALUE"""),"")</f>
        <v/>
      </c>
      <c r="AB576" s="383" t="str">
        <f>IFERROR(__xludf.DUMMYFUNCTION("""COMPUTED_VALUE"""),"")</f>
        <v/>
      </c>
      <c r="AC576" s="388" t="str">
        <f>IFERROR(__xludf.DUMMYFUNCTION("""COMPUTED_VALUE"""),"")</f>
        <v/>
      </c>
      <c r="AD576" s="382" t="str">
        <f>IFERROR(__xludf.DUMMYFUNCTION("""COMPUTED_VALUE"""),"")</f>
        <v/>
      </c>
      <c r="AE576" s="389" t="str">
        <f>IFERROR(__xludf.DUMMYFUNCTION("""COMPUTED_VALUE"""),"")</f>
        <v/>
      </c>
      <c r="AF576" s="390"/>
      <c r="AG576" s="391"/>
      <c r="AH576" s="359"/>
    </row>
    <row r="577">
      <c r="A577" s="360"/>
      <c r="B577" s="361"/>
      <c r="C577" s="362"/>
      <c r="D577" s="384" t="s">
        <v>2869</v>
      </c>
      <c r="E577" s="364"/>
      <c r="F577" s="365"/>
      <c r="G577" s="366"/>
      <c r="H577" s="367"/>
      <c r="I577" s="365"/>
      <c r="J577" s="368"/>
      <c r="K577" s="364"/>
      <c r="L577" s="365"/>
      <c r="M577" s="366"/>
      <c r="N577" s="367"/>
      <c r="O577" s="365"/>
      <c r="P577" s="368"/>
      <c r="Q577" s="364"/>
      <c r="R577" s="365"/>
      <c r="S577" s="366"/>
      <c r="T577" s="369"/>
      <c r="U577" s="370"/>
      <c r="V577" s="371"/>
      <c r="W577" s="372"/>
      <c r="X577" s="353"/>
      <c r="Y577" s="373"/>
      <c r="Z577" s="382" t="str">
        <f>IFERROR(__xludf.DUMMYFUNCTION("""COMPUTED_VALUE"""),"")</f>
        <v/>
      </c>
      <c r="AA577" s="389" t="str">
        <f>IFERROR(__xludf.DUMMYFUNCTION("""COMPUTED_VALUE"""),"")</f>
        <v/>
      </c>
      <c r="AB577" s="383" t="str">
        <f>IFERROR(__xludf.DUMMYFUNCTION("""COMPUTED_VALUE"""),"")</f>
        <v/>
      </c>
      <c r="AC577" s="388" t="str">
        <f>IFERROR(__xludf.DUMMYFUNCTION("""COMPUTED_VALUE"""),"")</f>
        <v/>
      </c>
      <c r="AD577" s="382" t="str">
        <f>IFERROR(__xludf.DUMMYFUNCTION("""COMPUTED_VALUE"""),"")</f>
        <v/>
      </c>
      <c r="AE577" s="389" t="str">
        <f>IFERROR(__xludf.DUMMYFUNCTION("""COMPUTED_VALUE"""),"")</f>
        <v/>
      </c>
      <c r="AF577" s="390"/>
      <c r="AG577" s="391"/>
      <c r="AH577" s="359"/>
    </row>
    <row r="578">
      <c r="A578" s="360"/>
      <c r="B578" s="361"/>
      <c r="C578" s="362"/>
      <c r="D578" s="384" t="s">
        <v>2869</v>
      </c>
      <c r="E578" s="364"/>
      <c r="F578" s="365"/>
      <c r="G578" s="366"/>
      <c r="H578" s="367"/>
      <c r="I578" s="365"/>
      <c r="J578" s="368"/>
      <c r="K578" s="364"/>
      <c r="L578" s="365"/>
      <c r="M578" s="366"/>
      <c r="N578" s="367"/>
      <c r="O578" s="365"/>
      <c r="P578" s="368"/>
      <c r="Q578" s="364"/>
      <c r="R578" s="365"/>
      <c r="S578" s="366"/>
      <c r="T578" s="369"/>
      <c r="U578" s="370"/>
      <c r="V578" s="371"/>
      <c r="W578" s="372"/>
      <c r="X578" s="353"/>
      <c r="Y578" s="373"/>
      <c r="Z578" s="382" t="str">
        <f>IFERROR(__xludf.DUMMYFUNCTION("""COMPUTED_VALUE"""),"")</f>
        <v/>
      </c>
      <c r="AA578" s="389" t="str">
        <f>IFERROR(__xludf.DUMMYFUNCTION("""COMPUTED_VALUE"""),"")</f>
        <v/>
      </c>
      <c r="AB578" s="383" t="str">
        <f>IFERROR(__xludf.DUMMYFUNCTION("""COMPUTED_VALUE"""),"")</f>
        <v/>
      </c>
      <c r="AC578" s="388" t="str">
        <f>IFERROR(__xludf.DUMMYFUNCTION("""COMPUTED_VALUE"""),"")</f>
        <v/>
      </c>
      <c r="AD578" s="382" t="str">
        <f>IFERROR(__xludf.DUMMYFUNCTION("""COMPUTED_VALUE"""),"")</f>
        <v/>
      </c>
      <c r="AE578" s="389" t="str">
        <f>IFERROR(__xludf.DUMMYFUNCTION("""COMPUTED_VALUE"""),"")</f>
        <v/>
      </c>
      <c r="AF578" s="390"/>
      <c r="AG578" s="391"/>
      <c r="AH578" s="359"/>
    </row>
    <row r="579">
      <c r="A579" s="360"/>
      <c r="B579" s="361"/>
      <c r="C579" s="362"/>
      <c r="D579" s="384" t="s">
        <v>2869</v>
      </c>
      <c r="E579" s="364"/>
      <c r="F579" s="365"/>
      <c r="G579" s="366"/>
      <c r="H579" s="367"/>
      <c r="I579" s="365"/>
      <c r="J579" s="368"/>
      <c r="K579" s="364"/>
      <c r="L579" s="365"/>
      <c r="M579" s="366"/>
      <c r="N579" s="367"/>
      <c r="O579" s="365"/>
      <c r="P579" s="368"/>
      <c r="Q579" s="364"/>
      <c r="R579" s="365"/>
      <c r="S579" s="366"/>
      <c r="T579" s="369"/>
      <c r="U579" s="370"/>
      <c r="V579" s="371"/>
      <c r="W579" s="380"/>
      <c r="X579" s="353"/>
      <c r="Y579" s="373"/>
      <c r="Z579" s="382" t="str">
        <f>IFERROR(__xludf.DUMMYFUNCTION("""COMPUTED_VALUE"""),"")</f>
        <v/>
      </c>
      <c r="AA579" s="389" t="str">
        <f>IFERROR(__xludf.DUMMYFUNCTION("""COMPUTED_VALUE"""),"")</f>
        <v/>
      </c>
      <c r="AB579" s="383" t="str">
        <f>IFERROR(__xludf.DUMMYFUNCTION("""COMPUTED_VALUE"""),"")</f>
        <v/>
      </c>
      <c r="AC579" s="388" t="str">
        <f>IFERROR(__xludf.DUMMYFUNCTION("""COMPUTED_VALUE"""),"")</f>
        <v/>
      </c>
      <c r="AD579" s="382" t="str">
        <f>IFERROR(__xludf.DUMMYFUNCTION("""COMPUTED_VALUE"""),"")</f>
        <v/>
      </c>
      <c r="AE579" s="389" t="str">
        <f>IFERROR(__xludf.DUMMYFUNCTION("""COMPUTED_VALUE"""),"")</f>
        <v/>
      </c>
      <c r="AF579" s="390"/>
      <c r="AG579" s="391"/>
      <c r="AH579" s="359"/>
    </row>
    <row r="580">
      <c r="A580" s="360"/>
      <c r="B580" s="361"/>
      <c r="C580" s="362"/>
      <c r="D580" s="384" t="s">
        <v>2869</v>
      </c>
      <c r="E580" s="364"/>
      <c r="F580" s="365"/>
      <c r="G580" s="366"/>
      <c r="H580" s="367"/>
      <c r="I580" s="365"/>
      <c r="J580" s="368"/>
      <c r="K580" s="364"/>
      <c r="L580" s="365"/>
      <c r="M580" s="366"/>
      <c r="N580" s="367"/>
      <c r="O580" s="365"/>
      <c r="P580" s="368"/>
      <c r="Q580" s="364"/>
      <c r="R580" s="365"/>
      <c r="S580" s="366"/>
      <c r="T580" s="369"/>
      <c r="U580" s="370"/>
      <c r="V580" s="371"/>
      <c r="W580" s="372"/>
      <c r="X580" s="353"/>
      <c r="Y580" s="373"/>
      <c r="Z580" s="382" t="str">
        <f>IFERROR(__xludf.DUMMYFUNCTION("""COMPUTED_VALUE"""),"")</f>
        <v/>
      </c>
      <c r="AA580" s="389" t="str">
        <f>IFERROR(__xludf.DUMMYFUNCTION("""COMPUTED_VALUE"""),"")</f>
        <v/>
      </c>
      <c r="AB580" s="383" t="str">
        <f>IFERROR(__xludf.DUMMYFUNCTION("""COMPUTED_VALUE"""),"")</f>
        <v/>
      </c>
      <c r="AC580" s="388" t="str">
        <f>IFERROR(__xludf.DUMMYFUNCTION("""COMPUTED_VALUE"""),"")</f>
        <v/>
      </c>
      <c r="AD580" s="382" t="str">
        <f>IFERROR(__xludf.DUMMYFUNCTION("""COMPUTED_VALUE"""),"")</f>
        <v/>
      </c>
      <c r="AE580" s="389" t="str">
        <f>IFERROR(__xludf.DUMMYFUNCTION("""COMPUTED_VALUE"""),"")</f>
        <v/>
      </c>
      <c r="AF580" s="390"/>
      <c r="AG580" s="391"/>
      <c r="AH580" s="359"/>
    </row>
    <row r="581">
      <c r="A581" s="360"/>
      <c r="B581" s="361"/>
      <c r="C581" s="362"/>
      <c r="D581" s="384" t="s">
        <v>2869</v>
      </c>
      <c r="E581" s="364"/>
      <c r="F581" s="365"/>
      <c r="G581" s="366"/>
      <c r="H581" s="367"/>
      <c r="I581" s="365"/>
      <c r="J581" s="368"/>
      <c r="K581" s="364"/>
      <c r="L581" s="365"/>
      <c r="M581" s="366"/>
      <c r="N581" s="367"/>
      <c r="O581" s="365"/>
      <c r="P581" s="368"/>
      <c r="Q581" s="364"/>
      <c r="R581" s="365"/>
      <c r="S581" s="366"/>
      <c r="T581" s="369"/>
      <c r="U581" s="394"/>
      <c r="V581" s="395"/>
      <c r="W581" s="380"/>
      <c r="X581" s="353"/>
      <c r="Y581" s="373"/>
      <c r="Z581" s="382" t="str">
        <f>IFERROR(__xludf.DUMMYFUNCTION("""COMPUTED_VALUE"""),"")</f>
        <v/>
      </c>
      <c r="AA581" s="389" t="str">
        <f>IFERROR(__xludf.DUMMYFUNCTION("""COMPUTED_VALUE"""),"")</f>
        <v/>
      </c>
      <c r="AB581" s="383" t="str">
        <f>IFERROR(__xludf.DUMMYFUNCTION("""COMPUTED_VALUE"""),"")</f>
        <v/>
      </c>
      <c r="AC581" s="388" t="str">
        <f>IFERROR(__xludf.DUMMYFUNCTION("""COMPUTED_VALUE"""),"")</f>
        <v/>
      </c>
      <c r="AD581" s="382" t="str">
        <f>IFERROR(__xludf.DUMMYFUNCTION("""COMPUTED_VALUE"""),"")</f>
        <v/>
      </c>
      <c r="AE581" s="389" t="str">
        <f>IFERROR(__xludf.DUMMYFUNCTION("""COMPUTED_VALUE"""),"")</f>
        <v/>
      </c>
      <c r="AF581" s="390"/>
      <c r="AG581" s="391"/>
      <c r="AH581" s="359"/>
    </row>
    <row r="582">
      <c r="A582" s="360"/>
      <c r="B582" s="361"/>
      <c r="C582" s="362"/>
      <c r="D582" s="384" t="s">
        <v>2869</v>
      </c>
      <c r="E582" s="364"/>
      <c r="F582" s="365"/>
      <c r="G582" s="366"/>
      <c r="H582" s="367"/>
      <c r="I582" s="365"/>
      <c r="J582" s="368"/>
      <c r="K582" s="364"/>
      <c r="L582" s="365"/>
      <c r="M582" s="366"/>
      <c r="N582" s="367"/>
      <c r="O582" s="365"/>
      <c r="P582" s="368"/>
      <c r="Q582" s="364"/>
      <c r="R582" s="365"/>
      <c r="S582" s="366"/>
      <c r="T582" s="369"/>
      <c r="U582" s="370"/>
      <c r="V582" s="371"/>
      <c r="W582" s="372"/>
      <c r="X582" s="353"/>
      <c r="Y582" s="373"/>
      <c r="Z582" s="382" t="str">
        <f>IFERROR(__xludf.DUMMYFUNCTION("""COMPUTED_VALUE"""),"")</f>
        <v/>
      </c>
      <c r="AA582" s="389" t="str">
        <f>IFERROR(__xludf.DUMMYFUNCTION("""COMPUTED_VALUE"""),"")</f>
        <v/>
      </c>
      <c r="AB582" s="383" t="str">
        <f>IFERROR(__xludf.DUMMYFUNCTION("""COMPUTED_VALUE"""),"")</f>
        <v/>
      </c>
      <c r="AC582" s="388" t="str">
        <f>IFERROR(__xludf.DUMMYFUNCTION("""COMPUTED_VALUE"""),"")</f>
        <v/>
      </c>
      <c r="AD582" s="382" t="str">
        <f>IFERROR(__xludf.DUMMYFUNCTION("""COMPUTED_VALUE"""),"")</f>
        <v/>
      </c>
      <c r="AE582" s="389" t="str">
        <f>IFERROR(__xludf.DUMMYFUNCTION("""COMPUTED_VALUE"""),"")</f>
        <v/>
      </c>
      <c r="AF582" s="390"/>
      <c r="AG582" s="391"/>
      <c r="AH582" s="359"/>
    </row>
    <row r="583">
      <c r="A583" s="360"/>
      <c r="B583" s="361"/>
      <c r="C583" s="362"/>
      <c r="D583" s="384" t="s">
        <v>2869</v>
      </c>
      <c r="E583" s="364"/>
      <c r="F583" s="365"/>
      <c r="G583" s="366"/>
      <c r="H583" s="367"/>
      <c r="I583" s="365"/>
      <c r="J583" s="368"/>
      <c r="K583" s="364"/>
      <c r="L583" s="365"/>
      <c r="M583" s="366"/>
      <c r="N583" s="367"/>
      <c r="O583" s="365"/>
      <c r="P583" s="368"/>
      <c r="Q583" s="364"/>
      <c r="R583" s="365"/>
      <c r="S583" s="366"/>
      <c r="T583" s="369"/>
      <c r="U583" s="370"/>
      <c r="V583" s="371"/>
      <c r="W583" s="372"/>
      <c r="X583" s="353"/>
      <c r="Y583" s="373"/>
      <c r="Z583" s="382" t="str">
        <f>IFERROR(__xludf.DUMMYFUNCTION("""COMPUTED_VALUE"""),"")</f>
        <v/>
      </c>
      <c r="AA583" s="389" t="str">
        <f>IFERROR(__xludf.DUMMYFUNCTION("""COMPUTED_VALUE"""),"")</f>
        <v/>
      </c>
      <c r="AB583" s="383" t="str">
        <f>IFERROR(__xludf.DUMMYFUNCTION("""COMPUTED_VALUE"""),"")</f>
        <v/>
      </c>
      <c r="AC583" s="388" t="str">
        <f>IFERROR(__xludf.DUMMYFUNCTION("""COMPUTED_VALUE"""),"")</f>
        <v/>
      </c>
      <c r="AD583" s="382" t="str">
        <f>IFERROR(__xludf.DUMMYFUNCTION("""COMPUTED_VALUE"""),"")</f>
        <v/>
      </c>
      <c r="AE583" s="389" t="str">
        <f>IFERROR(__xludf.DUMMYFUNCTION("""COMPUTED_VALUE"""),"")</f>
        <v/>
      </c>
      <c r="AF583" s="390"/>
      <c r="AG583" s="391"/>
      <c r="AH583" s="359"/>
    </row>
    <row r="584">
      <c r="A584" s="360"/>
      <c r="B584" s="361"/>
      <c r="C584" s="362"/>
      <c r="D584" s="384" t="s">
        <v>2869</v>
      </c>
      <c r="E584" s="364"/>
      <c r="F584" s="365"/>
      <c r="G584" s="366"/>
      <c r="H584" s="367"/>
      <c r="I584" s="365"/>
      <c r="J584" s="368"/>
      <c r="K584" s="364"/>
      <c r="L584" s="365"/>
      <c r="M584" s="366"/>
      <c r="N584" s="367"/>
      <c r="O584" s="365"/>
      <c r="P584" s="368"/>
      <c r="Q584" s="364"/>
      <c r="R584" s="365"/>
      <c r="S584" s="366"/>
      <c r="T584" s="369"/>
      <c r="U584" s="370"/>
      <c r="V584" s="371"/>
      <c r="W584" s="372"/>
      <c r="X584" s="353"/>
      <c r="Y584" s="373"/>
      <c r="Z584" s="382" t="str">
        <f>IFERROR(__xludf.DUMMYFUNCTION("""COMPUTED_VALUE"""),"")</f>
        <v/>
      </c>
      <c r="AA584" s="389" t="str">
        <f>IFERROR(__xludf.DUMMYFUNCTION("""COMPUTED_VALUE"""),"")</f>
        <v/>
      </c>
      <c r="AB584" s="383" t="str">
        <f>IFERROR(__xludf.DUMMYFUNCTION("""COMPUTED_VALUE"""),"")</f>
        <v/>
      </c>
      <c r="AC584" s="388" t="str">
        <f>IFERROR(__xludf.DUMMYFUNCTION("""COMPUTED_VALUE"""),"")</f>
        <v/>
      </c>
      <c r="AD584" s="382" t="str">
        <f>IFERROR(__xludf.DUMMYFUNCTION("""COMPUTED_VALUE"""),"")</f>
        <v/>
      </c>
      <c r="AE584" s="389" t="str">
        <f>IFERROR(__xludf.DUMMYFUNCTION("""COMPUTED_VALUE"""),"")</f>
        <v/>
      </c>
      <c r="AF584" s="390"/>
      <c r="AG584" s="391"/>
      <c r="AH584" s="359"/>
    </row>
    <row r="585">
      <c r="A585" s="360"/>
      <c r="B585" s="361"/>
      <c r="C585" s="362"/>
      <c r="D585" s="384" t="s">
        <v>2869</v>
      </c>
      <c r="E585" s="364"/>
      <c r="F585" s="365"/>
      <c r="G585" s="366"/>
      <c r="H585" s="367"/>
      <c r="I585" s="365"/>
      <c r="J585" s="368"/>
      <c r="K585" s="364"/>
      <c r="L585" s="365"/>
      <c r="M585" s="366"/>
      <c r="N585" s="367"/>
      <c r="O585" s="365"/>
      <c r="P585" s="368"/>
      <c r="Q585" s="364"/>
      <c r="R585" s="365"/>
      <c r="S585" s="366"/>
      <c r="T585" s="369"/>
      <c r="U585" s="370"/>
      <c r="V585" s="371"/>
      <c r="W585" s="372"/>
      <c r="X585" s="353"/>
      <c r="Y585" s="373"/>
      <c r="Z585" s="382" t="str">
        <f>IFERROR(__xludf.DUMMYFUNCTION("""COMPUTED_VALUE"""),"")</f>
        <v/>
      </c>
      <c r="AA585" s="389" t="str">
        <f>IFERROR(__xludf.DUMMYFUNCTION("""COMPUTED_VALUE"""),"")</f>
        <v/>
      </c>
      <c r="AB585" s="383" t="str">
        <f>IFERROR(__xludf.DUMMYFUNCTION("""COMPUTED_VALUE"""),"")</f>
        <v/>
      </c>
      <c r="AC585" s="388" t="str">
        <f>IFERROR(__xludf.DUMMYFUNCTION("""COMPUTED_VALUE"""),"")</f>
        <v/>
      </c>
      <c r="AD585" s="382" t="str">
        <f>IFERROR(__xludf.DUMMYFUNCTION("""COMPUTED_VALUE"""),"")</f>
        <v/>
      </c>
      <c r="AE585" s="389" t="str">
        <f>IFERROR(__xludf.DUMMYFUNCTION("""COMPUTED_VALUE"""),"")</f>
        <v/>
      </c>
      <c r="AF585" s="390"/>
      <c r="AG585" s="391"/>
      <c r="AH585" s="359"/>
    </row>
    <row r="586">
      <c r="A586" s="360"/>
      <c r="B586" s="361"/>
      <c r="C586" s="362"/>
      <c r="D586" s="384" t="s">
        <v>2869</v>
      </c>
      <c r="E586" s="364"/>
      <c r="F586" s="365"/>
      <c r="G586" s="366"/>
      <c r="H586" s="367"/>
      <c r="I586" s="365"/>
      <c r="J586" s="368"/>
      <c r="K586" s="364"/>
      <c r="L586" s="365"/>
      <c r="M586" s="366"/>
      <c r="N586" s="367"/>
      <c r="O586" s="365"/>
      <c r="P586" s="368"/>
      <c r="Q586" s="364"/>
      <c r="R586" s="365"/>
      <c r="S586" s="366"/>
      <c r="T586" s="369"/>
      <c r="U586" s="370"/>
      <c r="V586" s="371"/>
      <c r="W586" s="380"/>
      <c r="X586" s="353"/>
      <c r="Y586" s="373"/>
      <c r="Z586" s="382" t="str">
        <f>IFERROR(__xludf.DUMMYFUNCTION("""COMPUTED_VALUE"""),"")</f>
        <v/>
      </c>
      <c r="AA586" s="389" t="str">
        <f>IFERROR(__xludf.DUMMYFUNCTION("""COMPUTED_VALUE"""),"")</f>
        <v/>
      </c>
      <c r="AB586" s="383" t="str">
        <f>IFERROR(__xludf.DUMMYFUNCTION("""COMPUTED_VALUE"""),"")</f>
        <v/>
      </c>
      <c r="AC586" s="388" t="str">
        <f>IFERROR(__xludf.DUMMYFUNCTION("""COMPUTED_VALUE"""),"")</f>
        <v/>
      </c>
      <c r="AD586" s="382" t="str">
        <f>IFERROR(__xludf.DUMMYFUNCTION("""COMPUTED_VALUE"""),"")</f>
        <v/>
      </c>
      <c r="AE586" s="389" t="str">
        <f>IFERROR(__xludf.DUMMYFUNCTION("""COMPUTED_VALUE"""),"")</f>
        <v/>
      </c>
      <c r="AF586" s="390"/>
      <c r="AG586" s="391"/>
      <c r="AH586" s="359"/>
    </row>
    <row r="587">
      <c r="A587" s="360"/>
      <c r="B587" s="361"/>
      <c r="C587" s="362"/>
      <c r="D587" s="384" t="s">
        <v>2869</v>
      </c>
      <c r="E587" s="364"/>
      <c r="F587" s="365"/>
      <c r="G587" s="366"/>
      <c r="H587" s="367"/>
      <c r="I587" s="365"/>
      <c r="J587" s="368"/>
      <c r="K587" s="364"/>
      <c r="L587" s="365"/>
      <c r="M587" s="366"/>
      <c r="N587" s="367"/>
      <c r="O587" s="365"/>
      <c r="P587" s="368"/>
      <c r="Q587" s="364"/>
      <c r="R587" s="365"/>
      <c r="S587" s="366"/>
      <c r="T587" s="369"/>
      <c r="U587" s="370"/>
      <c r="V587" s="371"/>
      <c r="W587" s="372"/>
      <c r="X587" s="353"/>
      <c r="Y587" s="373"/>
      <c r="Z587" s="382" t="str">
        <f>IFERROR(__xludf.DUMMYFUNCTION("""COMPUTED_VALUE"""),"")</f>
        <v/>
      </c>
      <c r="AA587" s="389" t="str">
        <f>IFERROR(__xludf.DUMMYFUNCTION("""COMPUTED_VALUE"""),"")</f>
        <v/>
      </c>
      <c r="AB587" s="383" t="str">
        <f>IFERROR(__xludf.DUMMYFUNCTION("""COMPUTED_VALUE"""),"")</f>
        <v/>
      </c>
      <c r="AC587" s="388" t="str">
        <f>IFERROR(__xludf.DUMMYFUNCTION("""COMPUTED_VALUE"""),"")</f>
        <v/>
      </c>
      <c r="AD587" s="382" t="str">
        <f>IFERROR(__xludf.DUMMYFUNCTION("""COMPUTED_VALUE"""),"")</f>
        <v/>
      </c>
      <c r="AE587" s="389" t="str">
        <f>IFERROR(__xludf.DUMMYFUNCTION("""COMPUTED_VALUE"""),"")</f>
        <v/>
      </c>
      <c r="AF587" s="390"/>
      <c r="AG587" s="391"/>
      <c r="AH587" s="359"/>
    </row>
    <row r="588">
      <c r="A588" s="360"/>
      <c r="B588" s="361"/>
      <c r="C588" s="362"/>
      <c r="D588" s="384" t="s">
        <v>2869</v>
      </c>
      <c r="E588" s="364"/>
      <c r="F588" s="365"/>
      <c r="G588" s="366"/>
      <c r="H588" s="367"/>
      <c r="I588" s="365"/>
      <c r="J588" s="368"/>
      <c r="K588" s="364"/>
      <c r="L588" s="365"/>
      <c r="M588" s="366"/>
      <c r="N588" s="367"/>
      <c r="O588" s="365"/>
      <c r="P588" s="368"/>
      <c r="Q588" s="364"/>
      <c r="R588" s="365"/>
      <c r="S588" s="366"/>
      <c r="T588" s="369"/>
      <c r="U588" s="370"/>
      <c r="V588" s="371"/>
      <c r="W588" s="372"/>
      <c r="X588" s="353"/>
      <c r="Y588" s="373"/>
      <c r="Z588" s="382" t="str">
        <f>IFERROR(__xludf.DUMMYFUNCTION("""COMPUTED_VALUE"""),"")</f>
        <v/>
      </c>
      <c r="AA588" s="389" t="str">
        <f>IFERROR(__xludf.DUMMYFUNCTION("""COMPUTED_VALUE"""),"")</f>
        <v/>
      </c>
      <c r="AB588" s="383" t="str">
        <f>IFERROR(__xludf.DUMMYFUNCTION("""COMPUTED_VALUE"""),"")</f>
        <v/>
      </c>
      <c r="AC588" s="388" t="str">
        <f>IFERROR(__xludf.DUMMYFUNCTION("""COMPUTED_VALUE"""),"")</f>
        <v/>
      </c>
      <c r="AD588" s="382" t="str">
        <f>IFERROR(__xludf.DUMMYFUNCTION("""COMPUTED_VALUE"""),"")</f>
        <v/>
      </c>
      <c r="AE588" s="389" t="str">
        <f>IFERROR(__xludf.DUMMYFUNCTION("""COMPUTED_VALUE"""),"")</f>
        <v/>
      </c>
      <c r="AF588" s="390"/>
      <c r="AG588" s="391"/>
      <c r="AH588" s="359"/>
    </row>
    <row r="589">
      <c r="A589" s="360"/>
      <c r="B589" s="361"/>
      <c r="C589" s="362"/>
      <c r="D589" s="384" t="s">
        <v>2869</v>
      </c>
      <c r="E589" s="364"/>
      <c r="F589" s="365"/>
      <c r="G589" s="366"/>
      <c r="H589" s="367"/>
      <c r="I589" s="365"/>
      <c r="J589" s="368"/>
      <c r="K589" s="364"/>
      <c r="L589" s="365"/>
      <c r="M589" s="366"/>
      <c r="N589" s="367"/>
      <c r="O589" s="365"/>
      <c r="P589" s="368"/>
      <c r="Q589" s="364"/>
      <c r="R589" s="365"/>
      <c r="S589" s="366"/>
      <c r="T589" s="369"/>
      <c r="U589" s="370"/>
      <c r="V589" s="371"/>
      <c r="W589" s="372"/>
      <c r="X589" s="353"/>
      <c r="Y589" s="373"/>
      <c r="Z589" s="382" t="str">
        <f>IFERROR(__xludf.DUMMYFUNCTION("""COMPUTED_VALUE"""),"")</f>
        <v/>
      </c>
      <c r="AA589" s="389" t="str">
        <f>IFERROR(__xludf.DUMMYFUNCTION("""COMPUTED_VALUE"""),"")</f>
        <v/>
      </c>
      <c r="AB589" s="383" t="str">
        <f>IFERROR(__xludf.DUMMYFUNCTION("""COMPUTED_VALUE"""),"")</f>
        <v/>
      </c>
      <c r="AC589" s="388" t="str">
        <f>IFERROR(__xludf.DUMMYFUNCTION("""COMPUTED_VALUE"""),"")</f>
        <v/>
      </c>
      <c r="AD589" s="382" t="str">
        <f>IFERROR(__xludf.DUMMYFUNCTION("""COMPUTED_VALUE"""),"")</f>
        <v/>
      </c>
      <c r="AE589" s="389" t="str">
        <f>IFERROR(__xludf.DUMMYFUNCTION("""COMPUTED_VALUE"""),"")</f>
        <v/>
      </c>
      <c r="AF589" s="390"/>
      <c r="AG589" s="391"/>
      <c r="AH589" s="359"/>
    </row>
    <row r="590">
      <c r="A590" s="360"/>
      <c r="B590" s="361"/>
      <c r="C590" s="362"/>
      <c r="D590" s="384" t="s">
        <v>2869</v>
      </c>
      <c r="E590" s="364"/>
      <c r="F590" s="365"/>
      <c r="G590" s="366"/>
      <c r="H590" s="367"/>
      <c r="I590" s="365"/>
      <c r="J590" s="368"/>
      <c r="K590" s="364"/>
      <c r="L590" s="365"/>
      <c r="M590" s="366"/>
      <c r="N590" s="367"/>
      <c r="O590" s="365"/>
      <c r="P590" s="368"/>
      <c r="Q590" s="364"/>
      <c r="R590" s="365"/>
      <c r="S590" s="366"/>
      <c r="T590" s="369"/>
      <c r="U590" s="370"/>
      <c r="V590" s="371"/>
      <c r="W590" s="372"/>
      <c r="X590" s="353"/>
      <c r="Y590" s="373"/>
      <c r="Z590" s="382" t="str">
        <f>IFERROR(__xludf.DUMMYFUNCTION("""COMPUTED_VALUE"""),"")</f>
        <v/>
      </c>
      <c r="AA590" s="389" t="str">
        <f>IFERROR(__xludf.DUMMYFUNCTION("""COMPUTED_VALUE"""),"")</f>
        <v/>
      </c>
      <c r="AB590" s="383" t="str">
        <f>IFERROR(__xludf.DUMMYFUNCTION("""COMPUTED_VALUE"""),"")</f>
        <v/>
      </c>
      <c r="AC590" s="388" t="str">
        <f>IFERROR(__xludf.DUMMYFUNCTION("""COMPUTED_VALUE"""),"")</f>
        <v/>
      </c>
      <c r="AD590" s="382" t="str">
        <f>IFERROR(__xludf.DUMMYFUNCTION("""COMPUTED_VALUE"""),"")</f>
        <v/>
      </c>
      <c r="AE590" s="389" t="str">
        <f>IFERROR(__xludf.DUMMYFUNCTION("""COMPUTED_VALUE"""),"")</f>
        <v/>
      </c>
      <c r="AF590" s="390"/>
      <c r="AG590" s="391"/>
      <c r="AH590" s="359"/>
    </row>
    <row r="591">
      <c r="A591" s="360"/>
      <c r="B591" s="361"/>
      <c r="C591" s="362"/>
      <c r="D591" s="384" t="s">
        <v>2869</v>
      </c>
      <c r="E591" s="364"/>
      <c r="F591" s="365"/>
      <c r="G591" s="366"/>
      <c r="H591" s="367"/>
      <c r="I591" s="365"/>
      <c r="J591" s="368"/>
      <c r="K591" s="364"/>
      <c r="L591" s="365"/>
      <c r="M591" s="366"/>
      <c r="N591" s="367"/>
      <c r="O591" s="365"/>
      <c r="P591" s="368"/>
      <c r="Q591" s="364"/>
      <c r="R591" s="365"/>
      <c r="S591" s="366"/>
      <c r="T591" s="369"/>
      <c r="U591" s="370"/>
      <c r="V591" s="371"/>
      <c r="W591" s="372"/>
      <c r="X591" s="353"/>
      <c r="Y591" s="373"/>
      <c r="Z591" s="382" t="str">
        <f>IFERROR(__xludf.DUMMYFUNCTION("""COMPUTED_VALUE"""),"")</f>
        <v/>
      </c>
      <c r="AA591" s="389" t="str">
        <f>IFERROR(__xludf.DUMMYFUNCTION("""COMPUTED_VALUE"""),"")</f>
        <v/>
      </c>
      <c r="AB591" s="383" t="str">
        <f>IFERROR(__xludf.DUMMYFUNCTION("""COMPUTED_VALUE"""),"")</f>
        <v/>
      </c>
      <c r="AC591" s="388" t="str">
        <f>IFERROR(__xludf.DUMMYFUNCTION("""COMPUTED_VALUE"""),"")</f>
        <v/>
      </c>
      <c r="AD591" s="382" t="str">
        <f>IFERROR(__xludf.DUMMYFUNCTION("""COMPUTED_VALUE"""),"")</f>
        <v/>
      </c>
      <c r="AE591" s="389" t="str">
        <f>IFERROR(__xludf.DUMMYFUNCTION("""COMPUTED_VALUE"""),"")</f>
        <v/>
      </c>
      <c r="AF591" s="390"/>
      <c r="AG591" s="391"/>
      <c r="AH591" s="359"/>
    </row>
    <row r="592">
      <c r="A592" s="360"/>
      <c r="B592" s="361"/>
      <c r="C592" s="362"/>
      <c r="D592" s="384" t="s">
        <v>2869</v>
      </c>
      <c r="E592" s="364"/>
      <c r="F592" s="365"/>
      <c r="G592" s="366"/>
      <c r="H592" s="367"/>
      <c r="I592" s="365"/>
      <c r="J592" s="368"/>
      <c r="K592" s="364"/>
      <c r="L592" s="365"/>
      <c r="M592" s="366"/>
      <c r="N592" s="367"/>
      <c r="O592" s="365"/>
      <c r="P592" s="368"/>
      <c r="Q592" s="364"/>
      <c r="R592" s="365"/>
      <c r="S592" s="366"/>
      <c r="T592" s="369"/>
      <c r="U592" s="370"/>
      <c r="V592" s="371"/>
      <c r="W592" s="372"/>
      <c r="X592" s="353"/>
      <c r="Y592" s="373"/>
      <c r="Z592" s="382" t="str">
        <f>IFERROR(__xludf.DUMMYFUNCTION("""COMPUTED_VALUE"""),"")</f>
        <v/>
      </c>
      <c r="AA592" s="389" t="str">
        <f>IFERROR(__xludf.DUMMYFUNCTION("""COMPUTED_VALUE"""),"")</f>
        <v/>
      </c>
      <c r="AB592" s="383" t="str">
        <f>IFERROR(__xludf.DUMMYFUNCTION("""COMPUTED_VALUE"""),"")</f>
        <v/>
      </c>
      <c r="AC592" s="388" t="str">
        <f>IFERROR(__xludf.DUMMYFUNCTION("""COMPUTED_VALUE"""),"")</f>
        <v/>
      </c>
      <c r="AD592" s="382" t="str">
        <f>IFERROR(__xludf.DUMMYFUNCTION("""COMPUTED_VALUE"""),"")</f>
        <v/>
      </c>
      <c r="AE592" s="389" t="str">
        <f>IFERROR(__xludf.DUMMYFUNCTION("""COMPUTED_VALUE"""),"")</f>
        <v/>
      </c>
      <c r="AF592" s="390"/>
      <c r="AG592" s="391"/>
      <c r="AH592" s="359"/>
    </row>
    <row r="593">
      <c r="A593" s="360"/>
      <c r="B593" s="361"/>
      <c r="C593" s="362"/>
      <c r="D593" s="384" t="s">
        <v>2869</v>
      </c>
      <c r="E593" s="364"/>
      <c r="F593" s="365"/>
      <c r="G593" s="366"/>
      <c r="H593" s="367"/>
      <c r="I593" s="365"/>
      <c r="J593" s="368"/>
      <c r="K593" s="364"/>
      <c r="L593" s="365"/>
      <c r="M593" s="366"/>
      <c r="N593" s="367"/>
      <c r="O593" s="365"/>
      <c r="P593" s="368"/>
      <c r="Q593" s="364"/>
      <c r="R593" s="365"/>
      <c r="S593" s="366"/>
      <c r="T593" s="369"/>
      <c r="U593" s="370"/>
      <c r="V593" s="371"/>
      <c r="W593" s="372"/>
      <c r="X593" s="353"/>
      <c r="Y593" s="373"/>
      <c r="Z593" s="382" t="str">
        <f>IFERROR(__xludf.DUMMYFUNCTION("""COMPUTED_VALUE"""),"")</f>
        <v/>
      </c>
      <c r="AA593" s="389" t="str">
        <f>IFERROR(__xludf.DUMMYFUNCTION("""COMPUTED_VALUE"""),"")</f>
        <v/>
      </c>
      <c r="AB593" s="383" t="str">
        <f>IFERROR(__xludf.DUMMYFUNCTION("""COMPUTED_VALUE"""),"")</f>
        <v/>
      </c>
      <c r="AC593" s="388" t="str">
        <f>IFERROR(__xludf.DUMMYFUNCTION("""COMPUTED_VALUE"""),"")</f>
        <v/>
      </c>
      <c r="AD593" s="382" t="str">
        <f>IFERROR(__xludf.DUMMYFUNCTION("""COMPUTED_VALUE"""),"")</f>
        <v/>
      </c>
      <c r="AE593" s="389" t="str">
        <f>IFERROR(__xludf.DUMMYFUNCTION("""COMPUTED_VALUE"""),"")</f>
        <v/>
      </c>
      <c r="AF593" s="390"/>
      <c r="AG593" s="391"/>
      <c r="AH593" s="359"/>
    </row>
    <row r="594">
      <c r="A594" s="360"/>
      <c r="B594" s="361"/>
      <c r="C594" s="362"/>
      <c r="D594" s="384" t="s">
        <v>2869</v>
      </c>
      <c r="E594" s="364"/>
      <c r="F594" s="365"/>
      <c r="G594" s="366"/>
      <c r="H594" s="367"/>
      <c r="I594" s="365"/>
      <c r="J594" s="368"/>
      <c r="K594" s="364"/>
      <c r="L594" s="365"/>
      <c r="M594" s="366"/>
      <c r="N594" s="367"/>
      <c r="O594" s="365"/>
      <c r="P594" s="368"/>
      <c r="Q594" s="364"/>
      <c r="R594" s="365"/>
      <c r="S594" s="366"/>
      <c r="T594" s="369"/>
      <c r="U594" s="370"/>
      <c r="V594" s="371"/>
      <c r="W594" s="372"/>
      <c r="X594" s="353"/>
      <c r="Y594" s="373"/>
      <c r="Z594" s="382" t="str">
        <f>IFERROR(__xludf.DUMMYFUNCTION("""COMPUTED_VALUE"""),"")</f>
        <v/>
      </c>
      <c r="AA594" s="389" t="str">
        <f>IFERROR(__xludf.DUMMYFUNCTION("""COMPUTED_VALUE"""),"")</f>
        <v/>
      </c>
      <c r="AB594" s="383" t="str">
        <f>IFERROR(__xludf.DUMMYFUNCTION("""COMPUTED_VALUE"""),"")</f>
        <v/>
      </c>
      <c r="AC594" s="388" t="str">
        <f>IFERROR(__xludf.DUMMYFUNCTION("""COMPUTED_VALUE"""),"")</f>
        <v/>
      </c>
      <c r="AD594" s="382" t="str">
        <f>IFERROR(__xludf.DUMMYFUNCTION("""COMPUTED_VALUE"""),"")</f>
        <v/>
      </c>
      <c r="AE594" s="389" t="str">
        <f>IFERROR(__xludf.DUMMYFUNCTION("""COMPUTED_VALUE"""),"")</f>
        <v/>
      </c>
      <c r="AF594" s="390"/>
      <c r="AG594" s="391"/>
      <c r="AH594" s="359"/>
    </row>
    <row r="595">
      <c r="A595" s="360"/>
      <c r="B595" s="361"/>
      <c r="C595" s="362"/>
      <c r="D595" s="384" t="s">
        <v>2869</v>
      </c>
      <c r="E595" s="364"/>
      <c r="F595" s="365"/>
      <c r="G595" s="366"/>
      <c r="H595" s="367"/>
      <c r="I595" s="365"/>
      <c r="J595" s="368"/>
      <c r="K595" s="364"/>
      <c r="L595" s="365"/>
      <c r="M595" s="366"/>
      <c r="N595" s="367"/>
      <c r="O595" s="365"/>
      <c r="P595" s="368"/>
      <c r="Q595" s="364"/>
      <c r="R595" s="365"/>
      <c r="S595" s="366"/>
      <c r="T595" s="369"/>
      <c r="U595" s="370"/>
      <c r="V595" s="371"/>
      <c r="W595" s="372"/>
      <c r="X595" s="353"/>
      <c r="Y595" s="373"/>
      <c r="Z595" s="382" t="str">
        <f>IFERROR(__xludf.DUMMYFUNCTION("""COMPUTED_VALUE"""),"")</f>
        <v/>
      </c>
      <c r="AA595" s="389" t="str">
        <f>IFERROR(__xludf.DUMMYFUNCTION("""COMPUTED_VALUE"""),"")</f>
        <v/>
      </c>
      <c r="AB595" s="383" t="str">
        <f>IFERROR(__xludf.DUMMYFUNCTION("""COMPUTED_VALUE"""),"")</f>
        <v/>
      </c>
      <c r="AC595" s="388" t="str">
        <f>IFERROR(__xludf.DUMMYFUNCTION("""COMPUTED_VALUE"""),"")</f>
        <v/>
      </c>
      <c r="AD595" s="382" t="str">
        <f>IFERROR(__xludf.DUMMYFUNCTION("""COMPUTED_VALUE"""),"")</f>
        <v/>
      </c>
      <c r="AE595" s="389" t="str">
        <f>IFERROR(__xludf.DUMMYFUNCTION("""COMPUTED_VALUE"""),"")</f>
        <v/>
      </c>
      <c r="AF595" s="390"/>
      <c r="AG595" s="391"/>
      <c r="AH595" s="359"/>
    </row>
    <row r="596">
      <c r="A596" s="360"/>
      <c r="B596" s="361"/>
      <c r="C596" s="362"/>
      <c r="D596" s="384" t="s">
        <v>2869</v>
      </c>
      <c r="E596" s="364"/>
      <c r="F596" s="365"/>
      <c r="G596" s="366"/>
      <c r="H596" s="367"/>
      <c r="I596" s="365"/>
      <c r="J596" s="368"/>
      <c r="K596" s="364"/>
      <c r="L596" s="365"/>
      <c r="M596" s="366"/>
      <c r="N596" s="367"/>
      <c r="O596" s="365"/>
      <c r="P596" s="368"/>
      <c r="Q596" s="364"/>
      <c r="R596" s="365"/>
      <c r="S596" s="366"/>
      <c r="T596" s="369"/>
      <c r="U596" s="370"/>
      <c r="V596" s="371"/>
      <c r="W596" s="372"/>
      <c r="X596" s="353"/>
      <c r="Y596" s="373"/>
      <c r="Z596" s="382" t="str">
        <f>IFERROR(__xludf.DUMMYFUNCTION("""COMPUTED_VALUE"""),"")</f>
        <v/>
      </c>
      <c r="AA596" s="389" t="str">
        <f>IFERROR(__xludf.DUMMYFUNCTION("""COMPUTED_VALUE"""),"")</f>
        <v/>
      </c>
      <c r="AB596" s="383" t="str">
        <f>IFERROR(__xludf.DUMMYFUNCTION("""COMPUTED_VALUE"""),"")</f>
        <v/>
      </c>
      <c r="AC596" s="388" t="str">
        <f>IFERROR(__xludf.DUMMYFUNCTION("""COMPUTED_VALUE"""),"")</f>
        <v/>
      </c>
      <c r="AD596" s="382" t="str">
        <f>IFERROR(__xludf.DUMMYFUNCTION("""COMPUTED_VALUE"""),"")</f>
        <v/>
      </c>
      <c r="AE596" s="389" t="str">
        <f>IFERROR(__xludf.DUMMYFUNCTION("""COMPUTED_VALUE"""),"")</f>
        <v/>
      </c>
      <c r="AF596" s="390"/>
      <c r="AG596" s="391"/>
      <c r="AH596" s="359"/>
    </row>
    <row r="597">
      <c r="A597" s="360"/>
      <c r="B597" s="361"/>
      <c r="C597" s="362"/>
      <c r="D597" s="384" t="s">
        <v>2869</v>
      </c>
      <c r="E597" s="364"/>
      <c r="F597" s="365"/>
      <c r="G597" s="366"/>
      <c r="H597" s="367"/>
      <c r="I597" s="365"/>
      <c r="J597" s="368"/>
      <c r="K597" s="364"/>
      <c r="L597" s="365"/>
      <c r="M597" s="366"/>
      <c r="N597" s="367"/>
      <c r="O597" s="365"/>
      <c r="P597" s="368"/>
      <c r="Q597" s="364"/>
      <c r="R597" s="365"/>
      <c r="S597" s="366"/>
      <c r="T597" s="369"/>
      <c r="U597" s="370"/>
      <c r="V597" s="371"/>
      <c r="W597" s="372"/>
      <c r="X597" s="353"/>
      <c r="Y597" s="373"/>
      <c r="Z597" s="382" t="str">
        <f>IFERROR(__xludf.DUMMYFUNCTION("""COMPUTED_VALUE"""),"")</f>
        <v/>
      </c>
      <c r="AA597" s="389" t="str">
        <f>IFERROR(__xludf.DUMMYFUNCTION("""COMPUTED_VALUE"""),"")</f>
        <v/>
      </c>
      <c r="AB597" s="383" t="str">
        <f>IFERROR(__xludf.DUMMYFUNCTION("""COMPUTED_VALUE"""),"")</f>
        <v/>
      </c>
      <c r="AC597" s="388" t="str">
        <f>IFERROR(__xludf.DUMMYFUNCTION("""COMPUTED_VALUE"""),"")</f>
        <v/>
      </c>
      <c r="AD597" s="382" t="str">
        <f>IFERROR(__xludf.DUMMYFUNCTION("""COMPUTED_VALUE"""),"")</f>
        <v/>
      </c>
      <c r="AE597" s="389" t="str">
        <f>IFERROR(__xludf.DUMMYFUNCTION("""COMPUTED_VALUE"""),"")</f>
        <v/>
      </c>
      <c r="AF597" s="390"/>
      <c r="AG597" s="391"/>
      <c r="AH597" s="359"/>
    </row>
    <row r="598">
      <c r="A598" s="360"/>
      <c r="B598" s="361"/>
      <c r="C598" s="362"/>
      <c r="D598" s="384" t="s">
        <v>2869</v>
      </c>
      <c r="E598" s="364"/>
      <c r="F598" s="365"/>
      <c r="G598" s="366"/>
      <c r="H598" s="367"/>
      <c r="I598" s="365"/>
      <c r="J598" s="368"/>
      <c r="K598" s="364"/>
      <c r="L598" s="365"/>
      <c r="M598" s="366"/>
      <c r="N598" s="367"/>
      <c r="O598" s="365"/>
      <c r="P598" s="368"/>
      <c r="Q598" s="364"/>
      <c r="R598" s="365"/>
      <c r="S598" s="366"/>
      <c r="T598" s="369"/>
      <c r="U598" s="370"/>
      <c r="V598" s="371"/>
      <c r="W598" s="372"/>
      <c r="X598" s="353"/>
      <c r="Y598" s="373"/>
      <c r="Z598" s="382" t="str">
        <f>IFERROR(__xludf.DUMMYFUNCTION("""COMPUTED_VALUE"""),"")</f>
        <v/>
      </c>
      <c r="AA598" s="389" t="str">
        <f>IFERROR(__xludf.DUMMYFUNCTION("""COMPUTED_VALUE"""),"")</f>
        <v/>
      </c>
      <c r="AB598" s="383" t="str">
        <f>IFERROR(__xludf.DUMMYFUNCTION("""COMPUTED_VALUE"""),"")</f>
        <v/>
      </c>
      <c r="AC598" s="388" t="str">
        <f>IFERROR(__xludf.DUMMYFUNCTION("""COMPUTED_VALUE"""),"")</f>
        <v/>
      </c>
      <c r="AD598" s="382" t="str">
        <f>IFERROR(__xludf.DUMMYFUNCTION("""COMPUTED_VALUE"""),"")</f>
        <v/>
      </c>
      <c r="AE598" s="389" t="str">
        <f>IFERROR(__xludf.DUMMYFUNCTION("""COMPUTED_VALUE"""),"")</f>
        <v/>
      </c>
      <c r="AF598" s="390"/>
      <c r="AG598" s="391"/>
      <c r="AH598" s="359"/>
    </row>
    <row r="599">
      <c r="A599" s="409"/>
      <c r="B599" s="361"/>
      <c r="C599" s="362"/>
      <c r="D599" s="384" t="s">
        <v>2869</v>
      </c>
      <c r="E599" s="364"/>
      <c r="F599" s="365"/>
      <c r="G599" s="366"/>
      <c r="H599" s="367"/>
      <c r="I599" s="365"/>
      <c r="J599" s="368"/>
      <c r="K599" s="364"/>
      <c r="L599" s="365"/>
      <c r="M599" s="366"/>
      <c r="N599" s="367"/>
      <c r="O599" s="365"/>
      <c r="P599" s="368"/>
      <c r="Q599" s="364"/>
      <c r="R599" s="365"/>
      <c r="S599" s="366"/>
      <c r="T599" s="369"/>
      <c r="U599" s="370"/>
      <c r="V599" s="371"/>
      <c r="W599" s="372"/>
      <c r="X599" s="353"/>
      <c r="Y599" s="381"/>
      <c r="Z599" s="382" t="str">
        <f>IFERROR(__xludf.DUMMYFUNCTION("""COMPUTED_VALUE"""),"")</f>
        <v/>
      </c>
      <c r="AA599" s="389" t="str">
        <f>IFERROR(__xludf.DUMMYFUNCTION("""COMPUTED_VALUE"""),"")</f>
        <v/>
      </c>
      <c r="AB599" s="383" t="str">
        <f>IFERROR(__xludf.DUMMYFUNCTION("""COMPUTED_VALUE"""),"")</f>
        <v/>
      </c>
      <c r="AC599" s="388" t="str">
        <f>IFERROR(__xludf.DUMMYFUNCTION("""COMPUTED_VALUE"""),"")</f>
        <v/>
      </c>
      <c r="AD599" s="382" t="str">
        <f>IFERROR(__xludf.DUMMYFUNCTION("""COMPUTED_VALUE"""),"")</f>
        <v/>
      </c>
      <c r="AE599" s="389" t="str">
        <f>IFERROR(__xludf.DUMMYFUNCTION("""COMPUTED_VALUE"""),"")</f>
        <v/>
      </c>
      <c r="AF599" s="390"/>
      <c r="AG599" s="391"/>
      <c r="AH599" s="359"/>
    </row>
    <row r="600">
      <c r="A600" s="360"/>
      <c r="B600" s="361"/>
      <c r="C600" s="362"/>
      <c r="D600" s="384" t="s">
        <v>2869</v>
      </c>
      <c r="E600" s="364"/>
      <c r="F600" s="365"/>
      <c r="G600" s="366"/>
      <c r="H600" s="367"/>
      <c r="I600" s="365"/>
      <c r="J600" s="368"/>
      <c r="K600" s="364"/>
      <c r="L600" s="365"/>
      <c r="M600" s="366"/>
      <c r="N600" s="367"/>
      <c r="O600" s="365"/>
      <c r="P600" s="368"/>
      <c r="Q600" s="364"/>
      <c r="R600" s="365"/>
      <c r="S600" s="366"/>
      <c r="T600" s="369"/>
      <c r="U600" s="370"/>
      <c r="V600" s="371"/>
      <c r="W600" s="372"/>
      <c r="X600" s="353"/>
      <c r="Y600" s="373"/>
      <c r="Z600" s="382" t="str">
        <f>IFERROR(__xludf.DUMMYFUNCTION("""COMPUTED_VALUE"""),"")</f>
        <v/>
      </c>
      <c r="AA600" s="389" t="str">
        <f>IFERROR(__xludf.DUMMYFUNCTION("""COMPUTED_VALUE"""),"")</f>
        <v/>
      </c>
      <c r="AB600" s="383" t="str">
        <f>IFERROR(__xludf.DUMMYFUNCTION("""COMPUTED_VALUE"""),"")</f>
        <v/>
      </c>
      <c r="AC600" s="388" t="str">
        <f>IFERROR(__xludf.DUMMYFUNCTION("""COMPUTED_VALUE"""),"")</f>
        <v/>
      </c>
      <c r="AD600" s="382" t="str">
        <f>IFERROR(__xludf.DUMMYFUNCTION("""COMPUTED_VALUE"""),"")</f>
        <v/>
      </c>
      <c r="AE600" s="389" t="str">
        <f>IFERROR(__xludf.DUMMYFUNCTION("""COMPUTED_VALUE"""),"")</f>
        <v/>
      </c>
      <c r="AF600" s="390"/>
      <c r="AG600" s="391"/>
      <c r="AH600" s="359"/>
    </row>
    <row r="601">
      <c r="A601" s="360"/>
      <c r="B601" s="361"/>
      <c r="C601" s="362"/>
      <c r="D601" s="384" t="s">
        <v>2869</v>
      </c>
      <c r="E601" s="364"/>
      <c r="F601" s="365"/>
      <c r="G601" s="366"/>
      <c r="H601" s="367"/>
      <c r="I601" s="365"/>
      <c r="J601" s="368"/>
      <c r="K601" s="364"/>
      <c r="L601" s="365"/>
      <c r="M601" s="366"/>
      <c r="N601" s="367"/>
      <c r="O601" s="365"/>
      <c r="P601" s="368"/>
      <c r="Q601" s="364"/>
      <c r="R601" s="365"/>
      <c r="S601" s="366"/>
      <c r="T601" s="369"/>
      <c r="U601" s="370"/>
      <c r="V601" s="371"/>
      <c r="W601" s="372"/>
      <c r="X601" s="353"/>
      <c r="Y601" s="373"/>
      <c r="Z601" s="382" t="str">
        <f>IFERROR(__xludf.DUMMYFUNCTION("""COMPUTED_VALUE"""),"")</f>
        <v/>
      </c>
      <c r="AA601" s="389" t="str">
        <f>IFERROR(__xludf.DUMMYFUNCTION("""COMPUTED_VALUE"""),"")</f>
        <v/>
      </c>
      <c r="AB601" s="383" t="str">
        <f>IFERROR(__xludf.DUMMYFUNCTION("""COMPUTED_VALUE"""),"")</f>
        <v/>
      </c>
      <c r="AC601" s="388" t="str">
        <f>IFERROR(__xludf.DUMMYFUNCTION("""COMPUTED_VALUE"""),"")</f>
        <v/>
      </c>
      <c r="AD601" s="382" t="str">
        <f>IFERROR(__xludf.DUMMYFUNCTION("""COMPUTED_VALUE"""),"")</f>
        <v/>
      </c>
      <c r="AE601" s="389" t="str">
        <f>IFERROR(__xludf.DUMMYFUNCTION("""COMPUTED_VALUE"""),"")</f>
        <v/>
      </c>
      <c r="AF601" s="390"/>
      <c r="AG601" s="391"/>
      <c r="AH601" s="359"/>
    </row>
    <row r="602">
      <c r="A602" s="360"/>
      <c r="B602" s="361"/>
      <c r="C602" s="362"/>
      <c r="D602" s="384" t="s">
        <v>2869</v>
      </c>
      <c r="E602" s="364"/>
      <c r="F602" s="365"/>
      <c r="G602" s="366"/>
      <c r="H602" s="367"/>
      <c r="I602" s="365"/>
      <c r="J602" s="368"/>
      <c r="K602" s="364"/>
      <c r="L602" s="365"/>
      <c r="M602" s="366"/>
      <c r="N602" s="367"/>
      <c r="O602" s="365"/>
      <c r="P602" s="368"/>
      <c r="Q602" s="364"/>
      <c r="R602" s="365"/>
      <c r="S602" s="366"/>
      <c r="T602" s="369"/>
      <c r="U602" s="370"/>
      <c r="V602" s="371"/>
      <c r="W602" s="372"/>
      <c r="X602" s="353"/>
      <c r="Y602" s="373"/>
      <c r="Z602" s="382" t="str">
        <f>IFERROR(__xludf.DUMMYFUNCTION("""COMPUTED_VALUE"""),"")</f>
        <v/>
      </c>
      <c r="AA602" s="389" t="str">
        <f>IFERROR(__xludf.DUMMYFUNCTION("""COMPUTED_VALUE"""),"")</f>
        <v/>
      </c>
      <c r="AB602" s="383" t="str">
        <f>IFERROR(__xludf.DUMMYFUNCTION("""COMPUTED_VALUE"""),"")</f>
        <v/>
      </c>
      <c r="AC602" s="388" t="str">
        <f>IFERROR(__xludf.DUMMYFUNCTION("""COMPUTED_VALUE"""),"")</f>
        <v/>
      </c>
      <c r="AD602" s="382" t="str">
        <f>IFERROR(__xludf.DUMMYFUNCTION("""COMPUTED_VALUE"""),"")</f>
        <v/>
      </c>
      <c r="AE602" s="389" t="str">
        <f>IFERROR(__xludf.DUMMYFUNCTION("""COMPUTED_VALUE"""),"")</f>
        <v/>
      </c>
      <c r="AF602" s="390"/>
      <c r="AG602" s="391"/>
      <c r="AH602" s="359"/>
    </row>
    <row r="603">
      <c r="A603" s="360"/>
      <c r="B603" s="361"/>
      <c r="C603" s="362"/>
      <c r="D603" s="384" t="s">
        <v>2869</v>
      </c>
      <c r="E603" s="364"/>
      <c r="F603" s="365"/>
      <c r="G603" s="366"/>
      <c r="H603" s="367"/>
      <c r="I603" s="365"/>
      <c r="J603" s="368"/>
      <c r="K603" s="364"/>
      <c r="L603" s="365"/>
      <c r="M603" s="366"/>
      <c r="N603" s="367"/>
      <c r="O603" s="365"/>
      <c r="P603" s="368"/>
      <c r="Q603" s="364"/>
      <c r="R603" s="365"/>
      <c r="S603" s="366"/>
      <c r="T603" s="369"/>
      <c r="U603" s="370"/>
      <c r="V603" s="371"/>
      <c r="W603" s="372"/>
      <c r="X603" s="353"/>
      <c r="Y603" s="373"/>
      <c r="Z603" s="382" t="str">
        <f>IFERROR(__xludf.DUMMYFUNCTION("""COMPUTED_VALUE"""),"")</f>
        <v/>
      </c>
      <c r="AA603" s="389" t="str">
        <f>IFERROR(__xludf.DUMMYFUNCTION("""COMPUTED_VALUE"""),"")</f>
        <v/>
      </c>
      <c r="AB603" s="383" t="str">
        <f>IFERROR(__xludf.DUMMYFUNCTION("""COMPUTED_VALUE"""),"")</f>
        <v/>
      </c>
      <c r="AC603" s="388" t="str">
        <f>IFERROR(__xludf.DUMMYFUNCTION("""COMPUTED_VALUE"""),"")</f>
        <v/>
      </c>
      <c r="AD603" s="382" t="str">
        <f>IFERROR(__xludf.DUMMYFUNCTION("""COMPUTED_VALUE"""),"")</f>
        <v/>
      </c>
      <c r="AE603" s="389" t="str">
        <f>IFERROR(__xludf.DUMMYFUNCTION("""COMPUTED_VALUE"""),"")</f>
        <v/>
      </c>
      <c r="AF603" s="390"/>
      <c r="AG603" s="391"/>
      <c r="AH603" s="359"/>
    </row>
    <row r="604">
      <c r="A604" s="360"/>
      <c r="B604" s="361"/>
      <c r="C604" s="362"/>
      <c r="D604" s="384" t="s">
        <v>2869</v>
      </c>
      <c r="E604" s="364"/>
      <c r="F604" s="365"/>
      <c r="G604" s="366"/>
      <c r="H604" s="367"/>
      <c r="I604" s="365"/>
      <c r="J604" s="368"/>
      <c r="K604" s="364"/>
      <c r="L604" s="365"/>
      <c r="M604" s="366"/>
      <c r="N604" s="367"/>
      <c r="O604" s="365"/>
      <c r="P604" s="368"/>
      <c r="Q604" s="364"/>
      <c r="R604" s="365"/>
      <c r="S604" s="366"/>
      <c r="T604" s="369"/>
      <c r="U604" s="370"/>
      <c r="V604" s="371"/>
      <c r="W604" s="372"/>
      <c r="X604" s="353"/>
      <c r="Y604" s="373"/>
      <c r="Z604" s="382" t="str">
        <f>IFERROR(__xludf.DUMMYFUNCTION("""COMPUTED_VALUE"""),"")</f>
        <v/>
      </c>
      <c r="AA604" s="389" t="str">
        <f>IFERROR(__xludf.DUMMYFUNCTION("""COMPUTED_VALUE"""),"")</f>
        <v/>
      </c>
      <c r="AB604" s="383" t="str">
        <f>IFERROR(__xludf.DUMMYFUNCTION("""COMPUTED_VALUE"""),"")</f>
        <v/>
      </c>
      <c r="AC604" s="388" t="str">
        <f>IFERROR(__xludf.DUMMYFUNCTION("""COMPUTED_VALUE"""),"")</f>
        <v/>
      </c>
      <c r="AD604" s="382" t="str">
        <f>IFERROR(__xludf.DUMMYFUNCTION("""COMPUTED_VALUE"""),"")</f>
        <v/>
      </c>
      <c r="AE604" s="389" t="str">
        <f>IFERROR(__xludf.DUMMYFUNCTION("""COMPUTED_VALUE"""),"")</f>
        <v/>
      </c>
      <c r="AF604" s="390"/>
      <c r="AG604" s="391"/>
      <c r="AH604" s="359"/>
    </row>
    <row r="605">
      <c r="A605" s="360"/>
      <c r="B605" s="361"/>
      <c r="C605" s="362"/>
      <c r="D605" s="384" t="s">
        <v>2869</v>
      </c>
      <c r="E605" s="364"/>
      <c r="F605" s="365"/>
      <c r="G605" s="366"/>
      <c r="H605" s="367"/>
      <c r="I605" s="365"/>
      <c r="J605" s="368"/>
      <c r="K605" s="364"/>
      <c r="L605" s="365"/>
      <c r="M605" s="366"/>
      <c r="N605" s="367"/>
      <c r="O605" s="365"/>
      <c r="P605" s="368"/>
      <c r="Q605" s="364"/>
      <c r="R605" s="365"/>
      <c r="S605" s="366"/>
      <c r="T605" s="369"/>
      <c r="U605" s="370"/>
      <c r="V605" s="371"/>
      <c r="W605" s="372"/>
      <c r="X605" s="353"/>
      <c r="Y605" s="373"/>
      <c r="Z605" s="382" t="str">
        <f>IFERROR(__xludf.DUMMYFUNCTION("""COMPUTED_VALUE"""),"")</f>
        <v/>
      </c>
      <c r="AA605" s="389" t="str">
        <f>IFERROR(__xludf.DUMMYFUNCTION("""COMPUTED_VALUE"""),"")</f>
        <v/>
      </c>
      <c r="AB605" s="383" t="str">
        <f>IFERROR(__xludf.DUMMYFUNCTION("""COMPUTED_VALUE"""),"")</f>
        <v/>
      </c>
      <c r="AC605" s="388" t="str">
        <f>IFERROR(__xludf.DUMMYFUNCTION("""COMPUTED_VALUE"""),"")</f>
        <v/>
      </c>
      <c r="AD605" s="382" t="str">
        <f>IFERROR(__xludf.DUMMYFUNCTION("""COMPUTED_VALUE"""),"")</f>
        <v/>
      </c>
      <c r="AE605" s="389" t="str">
        <f>IFERROR(__xludf.DUMMYFUNCTION("""COMPUTED_VALUE"""),"")</f>
        <v/>
      </c>
      <c r="AF605" s="390"/>
      <c r="AG605" s="391"/>
      <c r="AH605" s="359"/>
    </row>
    <row r="606">
      <c r="A606" s="360"/>
      <c r="B606" s="361"/>
      <c r="C606" s="362"/>
      <c r="D606" s="384" t="s">
        <v>2869</v>
      </c>
      <c r="E606" s="364"/>
      <c r="F606" s="365"/>
      <c r="G606" s="366"/>
      <c r="H606" s="367"/>
      <c r="I606" s="365"/>
      <c r="J606" s="368"/>
      <c r="K606" s="364"/>
      <c r="L606" s="365"/>
      <c r="M606" s="366"/>
      <c r="N606" s="367"/>
      <c r="O606" s="365"/>
      <c r="P606" s="368"/>
      <c r="Q606" s="364"/>
      <c r="R606" s="365"/>
      <c r="S606" s="366"/>
      <c r="T606" s="369"/>
      <c r="U606" s="370"/>
      <c r="V606" s="371"/>
      <c r="W606" s="372"/>
      <c r="X606" s="353"/>
      <c r="Y606" s="381"/>
      <c r="Z606" s="382" t="str">
        <f>IFERROR(__xludf.DUMMYFUNCTION("""COMPUTED_VALUE"""),"")</f>
        <v/>
      </c>
      <c r="AA606" s="389" t="str">
        <f>IFERROR(__xludf.DUMMYFUNCTION("""COMPUTED_VALUE"""),"")</f>
        <v/>
      </c>
      <c r="AB606" s="383" t="str">
        <f>IFERROR(__xludf.DUMMYFUNCTION("""COMPUTED_VALUE"""),"")</f>
        <v/>
      </c>
      <c r="AC606" s="388" t="str">
        <f>IFERROR(__xludf.DUMMYFUNCTION("""COMPUTED_VALUE"""),"")</f>
        <v/>
      </c>
      <c r="AD606" s="382" t="str">
        <f>IFERROR(__xludf.DUMMYFUNCTION("""COMPUTED_VALUE"""),"")</f>
        <v/>
      </c>
      <c r="AE606" s="389" t="str">
        <f>IFERROR(__xludf.DUMMYFUNCTION("""COMPUTED_VALUE"""),"")</f>
        <v/>
      </c>
      <c r="AF606" s="390"/>
      <c r="AG606" s="391"/>
      <c r="AH606" s="359"/>
    </row>
    <row r="607">
      <c r="A607" s="360"/>
      <c r="B607" s="361"/>
      <c r="C607" s="362"/>
      <c r="D607" s="384" t="s">
        <v>2869</v>
      </c>
      <c r="E607" s="364"/>
      <c r="F607" s="365"/>
      <c r="G607" s="366"/>
      <c r="H607" s="367"/>
      <c r="I607" s="365"/>
      <c r="J607" s="368"/>
      <c r="K607" s="364"/>
      <c r="L607" s="365"/>
      <c r="M607" s="366"/>
      <c r="N607" s="367"/>
      <c r="O607" s="365"/>
      <c r="P607" s="368"/>
      <c r="Q607" s="364"/>
      <c r="R607" s="365"/>
      <c r="S607" s="366"/>
      <c r="T607" s="369"/>
      <c r="U607" s="370"/>
      <c r="V607" s="371"/>
      <c r="W607" s="372"/>
      <c r="X607" s="353"/>
      <c r="Y607" s="373"/>
      <c r="Z607" s="382" t="str">
        <f>IFERROR(__xludf.DUMMYFUNCTION("""COMPUTED_VALUE"""),"")</f>
        <v/>
      </c>
      <c r="AA607" s="389" t="str">
        <f>IFERROR(__xludf.DUMMYFUNCTION("""COMPUTED_VALUE"""),"")</f>
        <v/>
      </c>
      <c r="AB607" s="383" t="str">
        <f>IFERROR(__xludf.DUMMYFUNCTION("""COMPUTED_VALUE"""),"")</f>
        <v/>
      </c>
      <c r="AC607" s="388" t="str">
        <f>IFERROR(__xludf.DUMMYFUNCTION("""COMPUTED_VALUE"""),"")</f>
        <v/>
      </c>
      <c r="AD607" s="382" t="str">
        <f>IFERROR(__xludf.DUMMYFUNCTION("""COMPUTED_VALUE"""),"")</f>
        <v/>
      </c>
      <c r="AE607" s="389" t="str">
        <f>IFERROR(__xludf.DUMMYFUNCTION("""COMPUTED_VALUE"""),"")</f>
        <v/>
      </c>
      <c r="AF607" s="390"/>
      <c r="AG607" s="391"/>
      <c r="AH607" s="359"/>
    </row>
    <row r="608">
      <c r="A608" s="360"/>
      <c r="B608" s="361"/>
      <c r="C608" s="362"/>
      <c r="D608" s="384" t="s">
        <v>2869</v>
      </c>
      <c r="E608" s="364"/>
      <c r="F608" s="365"/>
      <c r="G608" s="366"/>
      <c r="H608" s="367"/>
      <c r="I608" s="365"/>
      <c r="J608" s="368"/>
      <c r="K608" s="364"/>
      <c r="L608" s="365"/>
      <c r="M608" s="366"/>
      <c r="N608" s="367"/>
      <c r="O608" s="365"/>
      <c r="P608" s="368"/>
      <c r="Q608" s="364"/>
      <c r="R608" s="365"/>
      <c r="S608" s="366"/>
      <c r="T608" s="369"/>
      <c r="U608" s="370"/>
      <c r="V608" s="371"/>
      <c r="W608" s="372"/>
      <c r="X608" s="353"/>
      <c r="Y608" s="373"/>
      <c r="Z608" s="382" t="str">
        <f>IFERROR(__xludf.DUMMYFUNCTION("""COMPUTED_VALUE"""),"")</f>
        <v/>
      </c>
      <c r="AA608" s="389" t="str">
        <f>IFERROR(__xludf.DUMMYFUNCTION("""COMPUTED_VALUE"""),"")</f>
        <v/>
      </c>
      <c r="AB608" s="383" t="str">
        <f>IFERROR(__xludf.DUMMYFUNCTION("""COMPUTED_VALUE"""),"")</f>
        <v/>
      </c>
      <c r="AC608" s="388" t="str">
        <f>IFERROR(__xludf.DUMMYFUNCTION("""COMPUTED_VALUE"""),"")</f>
        <v/>
      </c>
      <c r="AD608" s="382" t="str">
        <f>IFERROR(__xludf.DUMMYFUNCTION("""COMPUTED_VALUE"""),"")</f>
        <v/>
      </c>
      <c r="AE608" s="389" t="str">
        <f>IFERROR(__xludf.DUMMYFUNCTION("""COMPUTED_VALUE"""),"")</f>
        <v/>
      </c>
      <c r="AF608" s="390"/>
      <c r="AG608" s="391"/>
      <c r="AH608" s="359"/>
    </row>
    <row r="609">
      <c r="A609" s="360"/>
      <c r="B609" s="361"/>
      <c r="C609" s="362"/>
      <c r="D609" s="384" t="s">
        <v>2869</v>
      </c>
      <c r="E609" s="364"/>
      <c r="F609" s="365"/>
      <c r="G609" s="366"/>
      <c r="H609" s="367"/>
      <c r="I609" s="365"/>
      <c r="J609" s="368"/>
      <c r="K609" s="364"/>
      <c r="L609" s="365"/>
      <c r="M609" s="366"/>
      <c r="N609" s="367"/>
      <c r="O609" s="365"/>
      <c r="P609" s="368"/>
      <c r="Q609" s="364"/>
      <c r="R609" s="365"/>
      <c r="S609" s="366"/>
      <c r="T609" s="369"/>
      <c r="U609" s="370"/>
      <c r="V609" s="371"/>
      <c r="W609" s="372"/>
      <c r="X609" s="353"/>
      <c r="Y609" s="373"/>
      <c r="Z609" s="382" t="str">
        <f>IFERROR(__xludf.DUMMYFUNCTION("""COMPUTED_VALUE"""),"")</f>
        <v/>
      </c>
      <c r="AA609" s="389" t="str">
        <f>IFERROR(__xludf.DUMMYFUNCTION("""COMPUTED_VALUE"""),"")</f>
        <v/>
      </c>
      <c r="AB609" s="383" t="str">
        <f>IFERROR(__xludf.DUMMYFUNCTION("""COMPUTED_VALUE"""),"")</f>
        <v/>
      </c>
      <c r="AC609" s="388" t="str">
        <f>IFERROR(__xludf.DUMMYFUNCTION("""COMPUTED_VALUE"""),"")</f>
        <v/>
      </c>
      <c r="AD609" s="382" t="str">
        <f>IFERROR(__xludf.DUMMYFUNCTION("""COMPUTED_VALUE"""),"")</f>
        <v/>
      </c>
      <c r="AE609" s="389" t="str">
        <f>IFERROR(__xludf.DUMMYFUNCTION("""COMPUTED_VALUE"""),"")</f>
        <v/>
      </c>
      <c r="AF609" s="390"/>
      <c r="AG609" s="391"/>
      <c r="AH609" s="359"/>
    </row>
    <row r="610">
      <c r="A610" s="360"/>
      <c r="B610" s="361"/>
      <c r="C610" s="362"/>
      <c r="D610" s="384" t="s">
        <v>2869</v>
      </c>
      <c r="E610" s="364"/>
      <c r="F610" s="365"/>
      <c r="G610" s="366"/>
      <c r="H610" s="367"/>
      <c r="I610" s="365"/>
      <c r="J610" s="368"/>
      <c r="K610" s="364"/>
      <c r="L610" s="365"/>
      <c r="M610" s="366"/>
      <c r="N610" s="367"/>
      <c r="O610" s="365"/>
      <c r="P610" s="368"/>
      <c r="Q610" s="364"/>
      <c r="R610" s="365"/>
      <c r="S610" s="366"/>
      <c r="T610" s="369"/>
      <c r="U610" s="370"/>
      <c r="V610" s="371"/>
      <c r="W610" s="372"/>
      <c r="X610" s="353"/>
      <c r="Y610" s="381"/>
      <c r="Z610" s="382" t="str">
        <f>IFERROR(__xludf.DUMMYFUNCTION("""COMPUTED_VALUE"""),"")</f>
        <v/>
      </c>
      <c r="AA610" s="389" t="str">
        <f>IFERROR(__xludf.DUMMYFUNCTION("""COMPUTED_VALUE"""),"")</f>
        <v/>
      </c>
      <c r="AB610" s="383" t="str">
        <f>IFERROR(__xludf.DUMMYFUNCTION("""COMPUTED_VALUE"""),"")</f>
        <v/>
      </c>
      <c r="AC610" s="388" t="str">
        <f>IFERROR(__xludf.DUMMYFUNCTION("""COMPUTED_VALUE"""),"")</f>
        <v/>
      </c>
      <c r="AD610" s="382" t="str">
        <f>IFERROR(__xludf.DUMMYFUNCTION("""COMPUTED_VALUE"""),"")</f>
        <v/>
      </c>
      <c r="AE610" s="389" t="str">
        <f>IFERROR(__xludf.DUMMYFUNCTION("""COMPUTED_VALUE"""),"")</f>
        <v/>
      </c>
      <c r="AF610" s="390"/>
      <c r="AG610" s="391"/>
      <c r="AH610" s="359"/>
    </row>
    <row r="611">
      <c r="A611" s="360"/>
      <c r="B611" s="361"/>
      <c r="C611" s="362"/>
      <c r="D611" s="384" t="s">
        <v>2869</v>
      </c>
      <c r="E611" s="364"/>
      <c r="F611" s="365"/>
      <c r="G611" s="366"/>
      <c r="H611" s="367"/>
      <c r="I611" s="365"/>
      <c r="J611" s="368"/>
      <c r="K611" s="364"/>
      <c r="L611" s="365"/>
      <c r="M611" s="366"/>
      <c r="N611" s="367"/>
      <c r="O611" s="365"/>
      <c r="P611" s="368"/>
      <c r="Q611" s="364"/>
      <c r="R611" s="365"/>
      <c r="S611" s="366"/>
      <c r="T611" s="369"/>
      <c r="U611" s="370"/>
      <c r="V611" s="371"/>
      <c r="W611" s="372"/>
      <c r="X611" s="353"/>
      <c r="Y611" s="373"/>
      <c r="Z611" s="382" t="str">
        <f>IFERROR(__xludf.DUMMYFUNCTION("""COMPUTED_VALUE"""),"")</f>
        <v/>
      </c>
      <c r="AA611" s="389" t="str">
        <f>IFERROR(__xludf.DUMMYFUNCTION("""COMPUTED_VALUE"""),"")</f>
        <v/>
      </c>
      <c r="AB611" s="383" t="str">
        <f>IFERROR(__xludf.DUMMYFUNCTION("""COMPUTED_VALUE"""),"")</f>
        <v/>
      </c>
      <c r="AC611" s="388" t="str">
        <f>IFERROR(__xludf.DUMMYFUNCTION("""COMPUTED_VALUE"""),"")</f>
        <v/>
      </c>
      <c r="AD611" s="382" t="str">
        <f>IFERROR(__xludf.DUMMYFUNCTION("""COMPUTED_VALUE"""),"")</f>
        <v/>
      </c>
      <c r="AE611" s="389" t="str">
        <f>IFERROR(__xludf.DUMMYFUNCTION("""COMPUTED_VALUE"""),"")</f>
        <v/>
      </c>
      <c r="AF611" s="390"/>
      <c r="AG611" s="391"/>
      <c r="AH611" s="359"/>
    </row>
    <row r="612">
      <c r="A612" s="360"/>
      <c r="B612" s="361"/>
      <c r="C612" s="362"/>
      <c r="D612" s="384" t="s">
        <v>2869</v>
      </c>
      <c r="E612" s="364"/>
      <c r="F612" s="365"/>
      <c r="G612" s="366"/>
      <c r="H612" s="367"/>
      <c r="I612" s="365"/>
      <c r="J612" s="368"/>
      <c r="K612" s="364"/>
      <c r="L612" s="365"/>
      <c r="M612" s="366"/>
      <c r="N612" s="367"/>
      <c r="O612" s="365"/>
      <c r="P612" s="368"/>
      <c r="Q612" s="364"/>
      <c r="R612" s="365"/>
      <c r="S612" s="366"/>
      <c r="T612" s="369"/>
      <c r="U612" s="370"/>
      <c r="V612" s="371"/>
      <c r="W612" s="372"/>
      <c r="X612" s="353"/>
      <c r="Y612" s="373"/>
      <c r="Z612" s="382" t="str">
        <f>IFERROR(__xludf.DUMMYFUNCTION("""COMPUTED_VALUE"""),"")</f>
        <v/>
      </c>
      <c r="AA612" s="389" t="str">
        <f>IFERROR(__xludf.DUMMYFUNCTION("""COMPUTED_VALUE"""),"")</f>
        <v/>
      </c>
      <c r="AB612" s="383" t="str">
        <f>IFERROR(__xludf.DUMMYFUNCTION("""COMPUTED_VALUE"""),"")</f>
        <v/>
      </c>
      <c r="AC612" s="388" t="str">
        <f>IFERROR(__xludf.DUMMYFUNCTION("""COMPUTED_VALUE"""),"")</f>
        <v/>
      </c>
      <c r="AD612" s="382" t="str">
        <f>IFERROR(__xludf.DUMMYFUNCTION("""COMPUTED_VALUE"""),"")</f>
        <v/>
      </c>
      <c r="AE612" s="389" t="str">
        <f>IFERROR(__xludf.DUMMYFUNCTION("""COMPUTED_VALUE"""),"")</f>
        <v/>
      </c>
      <c r="AF612" s="390"/>
      <c r="AG612" s="391"/>
      <c r="AH612" s="359"/>
    </row>
    <row r="613">
      <c r="A613" s="360"/>
      <c r="B613" s="361"/>
      <c r="C613" s="362"/>
      <c r="D613" s="384" t="s">
        <v>2869</v>
      </c>
      <c r="E613" s="364"/>
      <c r="F613" s="365"/>
      <c r="G613" s="366"/>
      <c r="H613" s="367"/>
      <c r="I613" s="365"/>
      <c r="J613" s="368"/>
      <c r="K613" s="364"/>
      <c r="L613" s="365"/>
      <c r="M613" s="366"/>
      <c r="N613" s="367"/>
      <c r="O613" s="365"/>
      <c r="P613" s="368"/>
      <c r="Q613" s="364"/>
      <c r="R613" s="365"/>
      <c r="S613" s="366"/>
      <c r="T613" s="369"/>
      <c r="U613" s="370"/>
      <c r="V613" s="371"/>
      <c r="W613" s="372"/>
      <c r="X613" s="353"/>
      <c r="Y613" s="373"/>
      <c r="Z613" s="382" t="str">
        <f>IFERROR(__xludf.DUMMYFUNCTION("""COMPUTED_VALUE"""),"")</f>
        <v/>
      </c>
      <c r="AA613" s="389" t="str">
        <f>IFERROR(__xludf.DUMMYFUNCTION("""COMPUTED_VALUE"""),"")</f>
        <v/>
      </c>
      <c r="AB613" s="383" t="str">
        <f>IFERROR(__xludf.DUMMYFUNCTION("""COMPUTED_VALUE"""),"")</f>
        <v/>
      </c>
      <c r="AC613" s="388" t="str">
        <f>IFERROR(__xludf.DUMMYFUNCTION("""COMPUTED_VALUE"""),"")</f>
        <v/>
      </c>
      <c r="AD613" s="382" t="str">
        <f>IFERROR(__xludf.DUMMYFUNCTION("""COMPUTED_VALUE"""),"")</f>
        <v/>
      </c>
      <c r="AE613" s="389" t="str">
        <f>IFERROR(__xludf.DUMMYFUNCTION("""COMPUTED_VALUE"""),"")</f>
        <v/>
      </c>
      <c r="AF613" s="390"/>
      <c r="AG613" s="391"/>
      <c r="AH613" s="359"/>
    </row>
    <row r="614">
      <c r="A614" s="360"/>
      <c r="B614" s="361"/>
      <c r="C614" s="362"/>
      <c r="D614" s="384" t="s">
        <v>2869</v>
      </c>
      <c r="E614" s="364"/>
      <c r="F614" s="365"/>
      <c r="G614" s="366"/>
      <c r="H614" s="367"/>
      <c r="I614" s="365"/>
      <c r="J614" s="368"/>
      <c r="K614" s="364"/>
      <c r="L614" s="365"/>
      <c r="M614" s="366"/>
      <c r="N614" s="367"/>
      <c r="O614" s="365"/>
      <c r="P614" s="368"/>
      <c r="Q614" s="364"/>
      <c r="R614" s="365"/>
      <c r="S614" s="366"/>
      <c r="T614" s="369"/>
      <c r="U614" s="370"/>
      <c r="V614" s="371"/>
      <c r="W614" s="372"/>
      <c r="X614" s="353"/>
      <c r="Y614" s="373"/>
      <c r="Z614" s="382" t="str">
        <f>IFERROR(__xludf.DUMMYFUNCTION("""COMPUTED_VALUE"""),"")</f>
        <v/>
      </c>
      <c r="AA614" s="389" t="str">
        <f>IFERROR(__xludf.DUMMYFUNCTION("""COMPUTED_VALUE"""),"")</f>
        <v/>
      </c>
      <c r="AB614" s="383" t="str">
        <f>IFERROR(__xludf.DUMMYFUNCTION("""COMPUTED_VALUE"""),"")</f>
        <v/>
      </c>
      <c r="AC614" s="388" t="str">
        <f>IFERROR(__xludf.DUMMYFUNCTION("""COMPUTED_VALUE"""),"")</f>
        <v/>
      </c>
      <c r="AD614" s="382" t="str">
        <f>IFERROR(__xludf.DUMMYFUNCTION("""COMPUTED_VALUE"""),"")</f>
        <v/>
      </c>
      <c r="AE614" s="389" t="str">
        <f>IFERROR(__xludf.DUMMYFUNCTION("""COMPUTED_VALUE"""),"")</f>
        <v/>
      </c>
      <c r="AF614" s="390"/>
      <c r="AG614" s="391"/>
      <c r="AH614" s="359"/>
    </row>
    <row r="615">
      <c r="A615" s="360"/>
      <c r="B615" s="361"/>
      <c r="C615" s="362"/>
      <c r="D615" s="384" t="s">
        <v>2869</v>
      </c>
      <c r="E615" s="364"/>
      <c r="F615" s="365"/>
      <c r="G615" s="366"/>
      <c r="H615" s="367"/>
      <c r="I615" s="365"/>
      <c r="J615" s="368"/>
      <c r="K615" s="364"/>
      <c r="L615" s="365"/>
      <c r="M615" s="366"/>
      <c r="N615" s="367"/>
      <c r="O615" s="365"/>
      <c r="P615" s="368"/>
      <c r="Q615" s="364"/>
      <c r="R615" s="365"/>
      <c r="S615" s="366"/>
      <c r="T615" s="369"/>
      <c r="U615" s="370"/>
      <c r="V615" s="371"/>
      <c r="W615" s="372"/>
      <c r="X615" s="353"/>
      <c r="Y615" s="373"/>
      <c r="Z615" s="382" t="str">
        <f>IFERROR(__xludf.DUMMYFUNCTION("""COMPUTED_VALUE"""),"")</f>
        <v/>
      </c>
      <c r="AA615" s="389" t="str">
        <f>IFERROR(__xludf.DUMMYFUNCTION("""COMPUTED_VALUE"""),"")</f>
        <v/>
      </c>
      <c r="AB615" s="383" t="str">
        <f>IFERROR(__xludf.DUMMYFUNCTION("""COMPUTED_VALUE"""),"")</f>
        <v/>
      </c>
      <c r="AC615" s="388" t="str">
        <f>IFERROR(__xludf.DUMMYFUNCTION("""COMPUTED_VALUE"""),"")</f>
        <v/>
      </c>
      <c r="AD615" s="382" t="str">
        <f>IFERROR(__xludf.DUMMYFUNCTION("""COMPUTED_VALUE"""),"")</f>
        <v/>
      </c>
      <c r="AE615" s="389" t="str">
        <f>IFERROR(__xludf.DUMMYFUNCTION("""COMPUTED_VALUE"""),"")</f>
        <v/>
      </c>
      <c r="AF615" s="390"/>
      <c r="AG615" s="391"/>
      <c r="AH615" s="359"/>
    </row>
    <row r="616">
      <c r="A616" s="360"/>
      <c r="B616" s="361"/>
      <c r="C616" s="362"/>
      <c r="D616" s="384" t="s">
        <v>2869</v>
      </c>
      <c r="E616" s="364"/>
      <c r="F616" s="365"/>
      <c r="G616" s="366"/>
      <c r="H616" s="367"/>
      <c r="I616" s="365"/>
      <c r="J616" s="368"/>
      <c r="K616" s="364"/>
      <c r="L616" s="365"/>
      <c r="M616" s="366"/>
      <c r="N616" s="367"/>
      <c r="O616" s="365"/>
      <c r="P616" s="368"/>
      <c r="Q616" s="364"/>
      <c r="R616" s="365"/>
      <c r="S616" s="366"/>
      <c r="T616" s="369"/>
      <c r="U616" s="370"/>
      <c r="V616" s="371"/>
      <c r="W616" s="372"/>
      <c r="X616" s="353"/>
      <c r="Y616" s="373"/>
      <c r="Z616" s="382" t="str">
        <f>IFERROR(__xludf.DUMMYFUNCTION("""COMPUTED_VALUE"""),"")</f>
        <v/>
      </c>
      <c r="AA616" s="389" t="str">
        <f>IFERROR(__xludf.DUMMYFUNCTION("""COMPUTED_VALUE"""),"")</f>
        <v/>
      </c>
      <c r="AB616" s="383" t="str">
        <f>IFERROR(__xludf.DUMMYFUNCTION("""COMPUTED_VALUE"""),"")</f>
        <v/>
      </c>
      <c r="AC616" s="388" t="str">
        <f>IFERROR(__xludf.DUMMYFUNCTION("""COMPUTED_VALUE"""),"")</f>
        <v/>
      </c>
      <c r="AD616" s="382" t="str">
        <f>IFERROR(__xludf.DUMMYFUNCTION("""COMPUTED_VALUE"""),"")</f>
        <v/>
      </c>
      <c r="AE616" s="389" t="str">
        <f>IFERROR(__xludf.DUMMYFUNCTION("""COMPUTED_VALUE"""),"")</f>
        <v/>
      </c>
      <c r="AF616" s="390"/>
      <c r="AG616" s="391"/>
      <c r="AH616" s="359"/>
    </row>
    <row r="617">
      <c r="A617" s="360"/>
      <c r="B617" s="361" t="s">
        <v>2869</v>
      </c>
      <c r="C617" s="362" t="s">
        <v>2869</v>
      </c>
      <c r="D617" s="384" t="s">
        <v>2869</v>
      </c>
      <c r="E617" s="364"/>
      <c r="F617" s="365"/>
      <c r="G617" s="366"/>
      <c r="H617" s="367"/>
      <c r="I617" s="365"/>
      <c r="J617" s="368"/>
      <c r="K617" s="364"/>
      <c r="L617" s="365"/>
      <c r="M617" s="366"/>
      <c r="N617" s="367"/>
      <c r="O617" s="365"/>
      <c r="P617" s="368"/>
      <c r="Q617" s="364"/>
      <c r="R617" s="365"/>
      <c r="S617" s="366"/>
      <c r="T617" s="369"/>
      <c r="U617" s="370"/>
      <c r="V617" s="371"/>
      <c r="W617" s="372"/>
      <c r="X617" s="353"/>
      <c r="Y617" s="373"/>
      <c r="Z617" s="382" t="str">
        <f>IFERROR(__xludf.DUMMYFUNCTION("""COMPUTED_VALUE"""),"")</f>
        <v/>
      </c>
      <c r="AA617" s="389" t="str">
        <f>IFERROR(__xludf.DUMMYFUNCTION("""COMPUTED_VALUE"""),"")</f>
        <v/>
      </c>
      <c r="AB617" s="383" t="str">
        <f>IFERROR(__xludf.DUMMYFUNCTION("""COMPUTED_VALUE"""),"")</f>
        <v/>
      </c>
      <c r="AC617" s="388" t="str">
        <f>IFERROR(__xludf.DUMMYFUNCTION("""COMPUTED_VALUE"""),"")</f>
        <v/>
      </c>
      <c r="AD617" s="382" t="str">
        <f>IFERROR(__xludf.DUMMYFUNCTION("""COMPUTED_VALUE"""),"")</f>
        <v/>
      </c>
      <c r="AE617" s="389" t="str">
        <f>IFERROR(__xludf.DUMMYFUNCTION("""COMPUTED_VALUE"""),"")</f>
        <v/>
      </c>
      <c r="AF617" s="390"/>
      <c r="AG617" s="391"/>
      <c r="AH617" s="359"/>
    </row>
    <row r="618">
      <c r="A618" s="410"/>
      <c r="B618" s="411"/>
      <c r="C618" s="412"/>
      <c r="D618" s="413" t="s">
        <v>2869</v>
      </c>
      <c r="E618" s="414"/>
      <c r="F618" s="414"/>
      <c r="G618" s="414"/>
      <c r="H618" s="414"/>
      <c r="I618" s="414"/>
      <c r="J618" s="414"/>
      <c r="K618" s="414"/>
      <c r="L618" s="414"/>
      <c r="M618" s="414"/>
      <c r="N618" s="414"/>
      <c r="O618" s="414"/>
      <c r="P618" s="414"/>
      <c r="Q618" s="414"/>
      <c r="R618" s="414"/>
      <c r="S618" s="414"/>
      <c r="T618" s="415"/>
      <c r="U618" s="415"/>
      <c r="V618" s="415"/>
      <c r="W618" s="416"/>
      <c r="X618" s="417"/>
      <c r="Y618" s="373"/>
      <c r="Z618" s="418" t="str">
        <f>IFERROR(__xludf.DUMMYFUNCTION("""COMPUTED_VALUE"""),"")</f>
        <v/>
      </c>
      <c r="AA618" s="419" t="str">
        <f>IFERROR(__xludf.DUMMYFUNCTION("""COMPUTED_VALUE"""),"")</f>
        <v/>
      </c>
      <c r="AB618" s="418" t="str">
        <f>IFERROR(__xludf.DUMMYFUNCTION("""COMPUTED_VALUE"""),"")</f>
        <v/>
      </c>
      <c r="AC618" s="419" t="str">
        <f>IFERROR(__xludf.DUMMYFUNCTION("""COMPUTED_VALUE"""),"")</f>
        <v/>
      </c>
      <c r="AD618" s="418" t="str">
        <f>IFERROR(__xludf.DUMMYFUNCTION("""COMPUTED_VALUE"""),"")</f>
        <v/>
      </c>
      <c r="AE618" s="419" t="str">
        <f>IFERROR(__xludf.DUMMYFUNCTION("""COMPUTED_VALUE"""),"")</f>
        <v/>
      </c>
      <c r="AF618" s="420"/>
      <c r="AG618" s="420"/>
      <c r="AH618" s="421"/>
    </row>
    <row r="619">
      <c r="A619" s="410"/>
      <c r="B619" s="411"/>
      <c r="C619" s="412"/>
      <c r="D619" s="413" t="s">
        <v>2869</v>
      </c>
      <c r="E619" s="414"/>
      <c r="F619" s="414"/>
      <c r="G619" s="414"/>
      <c r="H619" s="414"/>
      <c r="I619" s="414"/>
      <c r="J619" s="414"/>
      <c r="K619" s="414"/>
      <c r="L619" s="414"/>
      <c r="M619" s="414"/>
      <c r="N619" s="414"/>
      <c r="O619" s="414"/>
      <c r="P619" s="414"/>
      <c r="Q619" s="414"/>
      <c r="R619" s="414"/>
      <c r="S619" s="414"/>
      <c r="T619" s="415"/>
      <c r="U619" s="415"/>
      <c r="V619" s="415"/>
      <c r="W619" s="416"/>
      <c r="X619" s="417"/>
      <c r="Y619" s="373"/>
      <c r="Z619" s="418" t="str">
        <f>IFERROR(__xludf.DUMMYFUNCTION("""COMPUTED_VALUE"""),"")</f>
        <v/>
      </c>
      <c r="AA619" s="419" t="str">
        <f>IFERROR(__xludf.DUMMYFUNCTION("""COMPUTED_VALUE"""),"")</f>
        <v/>
      </c>
      <c r="AB619" s="418" t="str">
        <f>IFERROR(__xludf.DUMMYFUNCTION("""COMPUTED_VALUE"""),"")</f>
        <v/>
      </c>
      <c r="AC619" s="419" t="str">
        <f>IFERROR(__xludf.DUMMYFUNCTION("""COMPUTED_VALUE"""),"")</f>
        <v/>
      </c>
      <c r="AD619" s="418" t="str">
        <f>IFERROR(__xludf.DUMMYFUNCTION("""COMPUTED_VALUE"""),"")</f>
        <v/>
      </c>
      <c r="AE619" s="419" t="str">
        <f>IFERROR(__xludf.DUMMYFUNCTION("""COMPUTED_VALUE"""),"")</f>
        <v/>
      </c>
      <c r="AF619" s="420"/>
      <c r="AG619" s="420"/>
      <c r="AH619" s="421"/>
    </row>
    <row r="620">
      <c r="A620" s="410"/>
      <c r="B620" s="411"/>
      <c r="C620" s="412"/>
      <c r="D620" s="413" t="s">
        <v>2869</v>
      </c>
      <c r="E620" s="414"/>
      <c r="F620" s="414"/>
      <c r="G620" s="414"/>
      <c r="H620" s="414"/>
      <c r="I620" s="414"/>
      <c r="J620" s="414"/>
      <c r="K620" s="414"/>
      <c r="L620" s="414"/>
      <c r="M620" s="414"/>
      <c r="N620" s="414"/>
      <c r="O620" s="414"/>
      <c r="P620" s="414"/>
      <c r="Q620" s="414"/>
      <c r="R620" s="414"/>
      <c r="S620" s="414"/>
      <c r="T620" s="415"/>
      <c r="U620" s="415"/>
      <c r="V620" s="415"/>
      <c r="W620" s="416"/>
      <c r="X620" s="417"/>
      <c r="Y620" s="373"/>
      <c r="Z620" s="418" t="str">
        <f>IFERROR(__xludf.DUMMYFUNCTION("""COMPUTED_VALUE"""),"")</f>
        <v/>
      </c>
      <c r="AA620" s="419" t="str">
        <f>IFERROR(__xludf.DUMMYFUNCTION("""COMPUTED_VALUE"""),"")</f>
        <v/>
      </c>
      <c r="AB620" s="418" t="str">
        <f>IFERROR(__xludf.DUMMYFUNCTION("""COMPUTED_VALUE"""),"")</f>
        <v/>
      </c>
      <c r="AC620" s="419" t="str">
        <f>IFERROR(__xludf.DUMMYFUNCTION("""COMPUTED_VALUE"""),"")</f>
        <v/>
      </c>
      <c r="AD620" s="418" t="str">
        <f>IFERROR(__xludf.DUMMYFUNCTION("""COMPUTED_VALUE"""),"")</f>
        <v/>
      </c>
      <c r="AE620" s="419" t="str">
        <f>IFERROR(__xludf.DUMMYFUNCTION("""COMPUTED_VALUE"""),"")</f>
        <v/>
      </c>
      <c r="AF620" s="420"/>
      <c r="AG620" s="420"/>
      <c r="AH620" s="421"/>
    </row>
    <row r="621">
      <c r="A621" s="410"/>
      <c r="B621" s="411"/>
      <c r="C621" s="412"/>
      <c r="D621" s="413" t="s">
        <v>2869</v>
      </c>
      <c r="E621" s="414"/>
      <c r="F621" s="414"/>
      <c r="G621" s="414"/>
      <c r="H621" s="414"/>
      <c r="I621" s="414"/>
      <c r="J621" s="414"/>
      <c r="K621" s="414"/>
      <c r="L621" s="414"/>
      <c r="M621" s="414"/>
      <c r="N621" s="414"/>
      <c r="O621" s="414"/>
      <c r="P621" s="414"/>
      <c r="Q621" s="414"/>
      <c r="R621" s="414"/>
      <c r="S621" s="414"/>
      <c r="T621" s="415"/>
      <c r="U621" s="415"/>
      <c r="V621" s="415"/>
      <c r="W621" s="416"/>
      <c r="X621" s="417"/>
      <c r="Y621" s="373"/>
      <c r="Z621" s="418" t="str">
        <f>IFERROR(__xludf.DUMMYFUNCTION("""COMPUTED_VALUE"""),"")</f>
        <v/>
      </c>
      <c r="AA621" s="419" t="str">
        <f>IFERROR(__xludf.DUMMYFUNCTION("""COMPUTED_VALUE"""),"")</f>
        <v/>
      </c>
      <c r="AB621" s="418" t="str">
        <f>IFERROR(__xludf.DUMMYFUNCTION("""COMPUTED_VALUE"""),"")</f>
        <v/>
      </c>
      <c r="AC621" s="419" t="str">
        <f>IFERROR(__xludf.DUMMYFUNCTION("""COMPUTED_VALUE"""),"")</f>
        <v/>
      </c>
      <c r="AD621" s="418" t="str">
        <f>IFERROR(__xludf.DUMMYFUNCTION("""COMPUTED_VALUE"""),"")</f>
        <v/>
      </c>
      <c r="AE621" s="419" t="str">
        <f>IFERROR(__xludf.DUMMYFUNCTION("""COMPUTED_VALUE"""),"")</f>
        <v/>
      </c>
      <c r="AF621" s="420"/>
      <c r="AG621" s="420"/>
      <c r="AH621" s="421"/>
    </row>
    <row r="622">
      <c r="A622" s="410"/>
      <c r="B622" s="411"/>
      <c r="C622" s="412"/>
      <c r="D622" s="413" t="s">
        <v>2869</v>
      </c>
      <c r="E622" s="414"/>
      <c r="F622" s="414"/>
      <c r="G622" s="414"/>
      <c r="H622" s="414"/>
      <c r="I622" s="414"/>
      <c r="J622" s="414"/>
      <c r="K622" s="414"/>
      <c r="L622" s="414"/>
      <c r="M622" s="414"/>
      <c r="N622" s="414"/>
      <c r="O622" s="414"/>
      <c r="P622" s="414"/>
      <c r="Q622" s="414"/>
      <c r="R622" s="414"/>
      <c r="S622" s="414"/>
      <c r="T622" s="415"/>
      <c r="U622" s="415"/>
      <c r="V622" s="415"/>
      <c r="W622" s="416"/>
      <c r="X622" s="417"/>
      <c r="Y622" s="373"/>
      <c r="Z622" s="418" t="str">
        <f>IFERROR(__xludf.DUMMYFUNCTION("""COMPUTED_VALUE"""),"")</f>
        <v/>
      </c>
      <c r="AA622" s="419" t="str">
        <f>IFERROR(__xludf.DUMMYFUNCTION("""COMPUTED_VALUE"""),"")</f>
        <v/>
      </c>
      <c r="AB622" s="418" t="str">
        <f>IFERROR(__xludf.DUMMYFUNCTION("""COMPUTED_VALUE"""),"")</f>
        <v/>
      </c>
      <c r="AC622" s="419" t="str">
        <f>IFERROR(__xludf.DUMMYFUNCTION("""COMPUTED_VALUE"""),"")</f>
        <v/>
      </c>
      <c r="AD622" s="418" t="str">
        <f>IFERROR(__xludf.DUMMYFUNCTION("""COMPUTED_VALUE"""),"")</f>
        <v/>
      </c>
      <c r="AE622" s="419" t="str">
        <f>IFERROR(__xludf.DUMMYFUNCTION("""COMPUTED_VALUE"""),"")</f>
        <v/>
      </c>
      <c r="AF622" s="420"/>
      <c r="AG622" s="420"/>
      <c r="AH622" s="421"/>
    </row>
    <row r="623">
      <c r="A623" s="410"/>
      <c r="B623" s="411"/>
      <c r="C623" s="412"/>
      <c r="D623" s="413" t="s">
        <v>2869</v>
      </c>
      <c r="E623" s="414"/>
      <c r="F623" s="414"/>
      <c r="G623" s="414"/>
      <c r="H623" s="414"/>
      <c r="I623" s="414"/>
      <c r="J623" s="414"/>
      <c r="K623" s="414"/>
      <c r="L623" s="414"/>
      <c r="M623" s="414"/>
      <c r="N623" s="414"/>
      <c r="O623" s="414"/>
      <c r="P623" s="414"/>
      <c r="Q623" s="414"/>
      <c r="R623" s="414"/>
      <c r="S623" s="414"/>
      <c r="T623" s="415"/>
      <c r="U623" s="415"/>
      <c r="V623" s="415"/>
      <c r="W623" s="416"/>
      <c r="X623" s="417"/>
      <c r="Y623" s="373"/>
      <c r="Z623" s="418" t="str">
        <f>IFERROR(__xludf.DUMMYFUNCTION("""COMPUTED_VALUE"""),"")</f>
        <v/>
      </c>
      <c r="AA623" s="419" t="str">
        <f>IFERROR(__xludf.DUMMYFUNCTION("""COMPUTED_VALUE"""),"")</f>
        <v/>
      </c>
      <c r="AB623" s="418" t="str">
        <f>IFERROR(__xludf.DUMMYFUNCTION("""COMPUTED_VALUE"""),"")</f>
        <v/>
      </c>
      <c r="AC623" s="419" t="str">
        <f>IFERROR(__xludf.DUMMYFUNCTION("""COMPUTED_VALUE"""),"")</f>
        <v/>
      </c>
      <c r="AD623" s="418" t="str">
        <f>IFERROR(__xludf.DUMMYFUNCTION("""COMPUTED_VALUE"""),"")</f>
        <v/>
      </c>
      <c r="AE623" s="419" t="str">
        <f>IFERROR(__xludf.DUMMYFUNCTION("""COMPUTED_VALUE"""),"")</f>
        <v/>
      </c>
      <c r="AF623" s="420"/>
      <c r="AG623" s="420"/>
      <c r="AH623" s="421"/>
    </row>
    <row r="624">
      <c r="A624" s="410"/>
      <c r="B624" s="411"/>
      <c r="C624" s="412"/>
      <c r="D624" s="413" t="s">
        <v>2869</v>
      </c>
      <c r="E624" s="414"/>
      <c r="F624" s="414"/>
      <c r="G624" s="414"/>
      <c r="H624" s="414"/>
      <c r="I624" s="414"/>
      <c r="J624" s="414"/>
      <c r="K624" s="414"/>
      <c r="L624" s="414"/>
      <c r="M624" s="414"/>
      <c r="N624" s="414"/>
      <c r="O624" s="414"/>
      <c r="P624" s="414"/>
      <c r="Q624" s="414"/>
      <c r="R624" s="414"/>
      <c r="S624" s="414"/>
      <c r="T624" s="415"/>
      <c r="U624" s="415"/>
      <c r="V624" s="415"/>
      <c r="W624" s="416"/>
      <c r="X624" s="417"/>
      <c r="Y624" s="373"/>
      <c r="Z624" s="418" t="str">
        <f>IFERROR(__xludf.DUMMYFUNCTION("""COMPUTED_VALUE"""),"")</f>
        <v/>
      </c>
      <c r="AA624" s="419" t="str">
        <f>IFERROR(__xludf.DUMMYFUNCTION("""COMPUTED_VALUE"""),"")</f>
        <v/>
      </c>
      <c r="AB624" s="418" t="str">
        <f>IFERROR(__xludf.DUMMYFUNCTION("""COMPUTED_VALUE"""),"")</f>
        <v/>
      </c>
      <c r="AC624" s="419" t="str">
        <f>IFERROR(__xludf.DUMMYFUNCTION("""COMPUTED_VALUE"""),"")</f>
        <v/>
      </c>
      <c r="AD624" s="418" t="str">
        <f>IFERROR(__xludf.DUMMYFUNCTION("""COMPUTED_VALUE"""),"")</f>
        <v/>
      </c>
      <c r="AE624" s="419" t="str">
        <f>IFERROR(__xludf.DUMMYFUNCTION("""COMPUTED_VALUE"""),"")</f>
        <v/>
      </c>
      <c r="AF624" s="420"/>
      <c r="AG624" s="420"/>
      <c r="AH624" s="421"/>
    </row>
    <row r="625">
      <c r="A625" s="410"/>
      <c r="B625" s="411"/>
      <c r="C625" s="412"/>
      <c r="D625" s="413" t="s">
        <v>2869</v>
      </c>
      <c r="E625" s="414"/>
      <c r="F625" s="414"/>
      <c r="G625" s="414"/>
      <c r="H625" s="414"/>
      <c r="I625" s="414"/>
      <c r="J625" s="414"/>
      <c r="K625" s="414"/>
      <c r="L625" s="414"/>
      <c r="M625" s="414"/>
      <c r="N625" s="414"/>
      <c r="O625" s="414"/>
      <c r="P625" s="414"/>
      <c r="Q625" s="414"/>
      <c r="R625" s="414"/>
      <c r="S625" s="414"/>
      <c r="T625" s="415"/>
      <c r="U625" s="415"/>
      <c r="V625" s="415"/>
      <c r="W625" s="416"/>
      <c r="X625" s="417"/>
      <c r="Y625" s="373"/>
      <c r="Z625" s="418" t="str">
        <f>IFERROR(__xludf.DUMMYFUNCTION("""COMPUTED_VALUE"""),"")</f>
        <v/>
      </c>
      <c r="AA625" s="419" t="str">
        <f>IFERROR(__xludf.DUMMYFUNCTION("""COMPUTED_VALUE"""),"")</f>
        <v/>
      </c>
      <c r="AB625" s="418" t="str">
        <f>IFERROR(__xludf.DUMMYFUNCTION("""COMPUTED_VALUE"""),"")</f>
        <v/>
      </c>
      <c r="AC625" s="419" t="str">
        <f>IFERROR(__xludf.DUMMYFUNCTION("""COMPUTED_VALUE"""),"")</f>
        <v/>
      </c>
      <c r="AD625" s="418" t="str">
        <f>IFERROR(__xludf.DUMMYFUNCTION("""COMPUTED_VALUE"""),"")</f>
        <v/>
      </c>
      <c r="AE625" s="419" t="str">
        <f>IFERROR(__xludf.DUMMYFUNCTION("""COMPUTED_VALUE"""),"")</f>
        <v/>
      </c>
      <c r="AF625" s="420"/>
      <c r="AG625" s="420"/>
      <c r="AH625" s="421"/>
    </row>
    <row r="626">
      <c r="A626" s="410"/>
      <c r="B626" s="411"/>
      <c r="C626" s="412"/>
      <c r="D626" s="413" t="s">
        <v>2869</v>
      </c>
      <c r="E626" s="414"/>
      <c r="F626" s="414"/>
      <c r="G626" s="414"/>
      <c r="H626" s="414"/>
      <c r="I626" s="414"/>
      <c r="J626" s="414"/>
      <c r="K626" s="414"/>
      <c r="L626" s="414"/>
      <c r="M626" s="414"/>
      <c r="N626" s="414"/>
      <c r="O626" s="414"/>
      <c r="P626" s="414"/>
      <c r="Q626" s="414"/>
      <c r="R626" s="414"/>
      <c r="S626" s="414"/>
      <c r="T626" s="415"/>
      <c r="U626" s="415"/>
      <c r="V626" s="415"/>
      <c r="W626" s="416"/>
      <c r="X626" s="417"/>
      <c r="Y626" s="373"/>
      <c r="Z626" s="418" t="str">
        <f>IFERROR(__xludf.DUMMYFUNCTION("""COMPUTED_VALUE"""),"")</f>
        <v/>
      </c>
      <c r="AA626" s="419" t="str">
        <f>IFERROR(__xludf.DUMMYFUNCTION("""COMPUTED_VALUE"""),"")</f>
        <v/>
      </c>
      <c r="AB626" s="418" t="str">
        <f>IFERROR(__xludf.DUMMYFUNCTION("""COMPUTED_VALUE"""),"")</f>
        <v/>
      </c>
      <c r="AC626" s="419" t="str">
        <f>IFERROR(__xludf.DUMMYFUNCTION("""COMPUTED_VALUE"""),"")</f>
        <v/>
      </c>
      <c r="AD626" s="418" t="str">
        <f>IFERROR(__xludf.DUMMYFUNCTION("""COMPUTED_VALUE"""),"")</f>
        <v/>
      </c>
      <c r="AE626" s="419" t="str">
        <f>IFERROR(__xludf.DUMMYFUNCTION("""COMPUTED_VALUE"""),"")</f>
        <v/>
      </c>
      <c r="AF626" s="420"/>
      <c r="AG626" s="420"/>
      <c r="AH626" s="421"/>
    </row>
    <row r="627">
      <c r="A627" s="410"/>
      <c r="B627" s="411"/>
      <c r="C627" s="412"/>
      <c r="D627" s="413" t="s">
        <v>2869</v>
      </c>
      <c r="E627" s="414"/>
      <c r="F627" s="414"/>
      <c r="G627" s="414"/>
      <c r="H627" s="414"/>
      <c r="I627" s="414"/>
      <c r="J627" s="414"/>
      <c r="K627" s="414"/>
      <c r="L627" s="414"/>
      <c r="M627" s="414"/>
      <c r="N627" s="414"/>
      <c r="O627" s="414"/>
      <c r="P627" s="414"/>
      <c r="Q627" s="414"/>
      <c r="R627" s="414"/>
      <c r="S627" s="414"/>
      <c r="T627" s="415"/>
      <c r="U627" s="415"/>
      <c r="V627" s="415"/>
      <c r="W627" s="416"/>
      <c r="X627" s="417"/>
      <c r="Y627" s="373"/>
      <c r="Z627" s="418" t="str">
        <f>IFERROR(__xludf.DUMMYFUNCTION("""COMPUTED_VALUE"""),"")</f>
        <v/>
      </c>
      <c r="AA627" s="419" t="str">
        <f>IFERROR(__xludf.DUMMYFUNCTION("""COMPUTED_VALUE"""),"")</f>
        <v/>
      </c>
      <c r="AB627" s="418" t="str">
        <f>IFERROR(__xludf.DUMMYFUNCTION("""COMPUTED_VALUE"""),"")</f>
        <v/>
      </c>
      <c r="AC627" s="419" t="str">
        <f>IFERROR(__xludf.DUMMYFUNCTION("""COMPUTED_VALUE"""),"")</f>
        <v/>
      </c>
      <c r="AD627" s="418" t="str">
        <f>IFERROR(__xludf.DUMMYFUNCTION("""COMPUTED_VALUE"""),"")</f>
        <v/>
      </c>
      <c r="AE627" s="419" t="str">
        <f>IFERROR(__xludf.DUMMYFUNCTION("""COMPUTED_VALUE"""),"")</f>
        <v/>
      </c>
      <c r="AF627" s="420"/>
      <c r="AG627" s="420"/>
      <c r="AH627" s="421"/>
    </row>
    <row r="628">
      <c r="A628" s="410"/>
      <c r="B628" s="411"/>
      <c r="C628" s="412"/>
      <c r="D628" s="413" t="s">
        <v>2869</v>
      </c>
      <c r="E628" s="414"/>
      <c r="F628" s="414"/>
      <c r="G628" s="414"/>
      <c r="H628" s="414"/>
      <c r="I628" s="414"/>
      <c r="J628" s="414"/>
      <c r="K628" s="414"/>
      <c r="L628" s="414"/>
      <c r="M628" s="414"/>
      <c r="N628" s="414"/>
      <c r="O628" s="414"/>
      <c r="P628" s="414"/>
      <c r="Q628" s="414"/>
      <c r="R628" s="414"/>
      <c r="S628" s="414"/>
      <c r="T628" s="415"/>
      <c r="U628" s="415"/>
      <c r="V628" s="415"/>
      <c r="W628" s="416"/>
      <c r="X628" s="417"/>
      <c r="Y628" s="373"/>
      <c r="Z628" s="418" t="str">
        <f>IFERROR(__xludf.DUMMYFUNCTION("""COMPUTED_VALUE"""),"")</f>
        <v/>
      </c>
      <c r="AA628" s="419" t="str">
        <f>IFERROR(__xludf.DUMMYFUNCTION("""COMPUTED_VALUE"""),"")</f>
        <v/>
      </c>
      <c r="AB628" s="418" t="str">
        <f>IFERROR(__xludf.DUMMYFUNCTION("""COMPUTED_VALUE"""),"")</f>
        <v/>
      </c>
      <c r="AC628" s="419" t="str">
        <f>IFERROR(__xludf.DUMMYFUNCTION("""COMPUTED_VALUE"""),"")</f>
        <v/>
      </c>
      <c r="AD628" s="418" t="str">
        <f>IFERROR(__xludf.DUMMYFUNCTION("""COMPUTED_VALUE"""),"")</f>
        <v/>
      </c>
      <c r="AE628" s="419" t="str">
        <f>IFERROR(__xludf.DUMMYFUNCTION("""COMPUTED_VALUE"""),"")</f>
        <v/>
      </c>
      <c r="AF628" s="420"/>
      <c r="AG628" s="420"/>
      <c r="AH628" s="421"/>
    </row>
    <row r="629">
      <c r="A629" s="410"/>
      <c r="B629" s="411"/>
      <c r="C629" s="412"/>
      <c r="D629" s="413" t="s">
        <v>2869</v>
      </c>
      <c r="E629" s="414"/>
      <c r="F629" s="414"/>
      <c r="G629" s="414"/>
      <c r="H629" s="414"/>
      <c r="I629" s="414"/>
      <c r="J629" s="414"/>
      <c r="K629" s="414"/>
      <c r="L629" s="414"/>
      <c r="M629" s="414"/>
      <c r="N629" s="414"/>
      <c r="O629" s="414"/>
      <c r="P629" s="414"/>
      <c r="Q629" s="414"/>
      <c r="R629" s="414"/>
      <c r="S629" s="414"/>
      <c r="T629" s="415"/>
      <c r="U629" s="415"/>
      <c r="V629" s="415"/>
      <c r="W629" s="416"/>
      <c r="X629" s="417"/>
      <c r="Y629" s="373"/>
      <c r="Z629" s="418" t="str">
        <f>IFERROR(__xludf.DUMMYFUNCTION("""COMPUTED_VALUE"""),"")</f>
        <v/>
      </c>
      <c r="AA629" s="419" t="str">
        <f>IFERROR(__xludf.DUMMYFUNCTION("""COMPUTED_VALUE"""),"")</f>
        <v/>
      </c>
      <c r="AB629" s="418" t="str">
        <f>IFERROR(__xludf.DUMMYFUNCTION("""COMPUTED_VALUE"""),"")</f>
        <v/>
      </c>
      <c r="AC629" s="419" t="str">
        <f>IFERROR(__xludf.DUMMYFUNCTION("""COMPUTED_VALUE"""),"")</f>
        <v/>
      </c>
      <c r="AD629" s="418" t="str">
        <f>IFERROR(__xludf.DUMMYFUNCTION("""COMPUTED_VALUE"""),"")</f>
        <v/>
      </c>
      <c r="AE629" s="419" t="str">
        <f>IFERROR(__xludf.DUMMYFUNCTION("""COMPUTED_VALUE"""),"")</f>
        <v/>
      </c>
      <c r="AF629" s="420"/>
      <c r="AG629" s="420"/>
      <c r="AH629" s="421"/>
    </row>
    <row r="630">
      <c r="A630" s="410"/>
      <c r="B630" s="411"/>
      <c r="C630" s="412"/>
      <c r="D630" s="413" t="s">
        <v>2869</v>
      </c>
      <c r="E630" s="414"/>
      <c r="F630" s="414"/>
      <c r="G630" s="414"/>
      <c r="H630" s="414"/>
      <c r="I630" s="414"/>
      <c r="J630" s="414"/>
      <c r="K630" s="414"/>
      <c r="L630" s="414"/>
      <c r="M630" s="414"/>
      <c r="N630" s="414"/>
      <c r="O630" s="414"/>
      <c r="P630" s="414"/>
      <c r="Q630" s="414"/>
      <c r="R630" s="414"/>
      <c r="S630" s="414"/>
      <c r="T630" s="415"/>
      <c r="U630" s="415"/>
      <c r="V630" s="415"/>
      <c r="W630" s="416"/>
      <c r="X630" s="417"/>
      <c r="Y630" s="373"/>
      <c r="Z630" s="418" t="str">
        <f>IFERROR(__xludf.DUMMYFUNCTION("""COMPUTED_VALUE"""),"")</f>
        <v/>
      </c>
      <c r="AA630" s="419" t="str">
        <f>IFERROR(__xludf.DUMMYFUNCTION("""COMPUTED_VALUE"""),"")</f>
        <v/>
      </c>
      <c r="AB630" s="418" t="str">
        <f>IFERROR(__xludf.DUMMYFUNCTION("""COMPUTED_VALUE"""),"")</f>
        <v/>
      </c>
      <c r="AC630" s="419" t="str">
        <f>IFERROR(__xludf.DUMMYFUNCTION("""COMPUTED_VALUE"""),"")</f>
        <v/>
      </c>
      <c r="AD630" s="418" t="str">
        <f>IFERROR(__xludf.DUMMYFUNCTION("""COMPUTED_VALUE"""),"")</f>
        <v/>
      </c>
      <c r="AE630" s="419" t="str">
        <f>IFERROR(__xludf.DUMMYFUNCTION("""COMPUTED_VALUE"""),"")</f>
        <v/>
      </c>
      <c r="AF630" s="420"/>
      <c r="AG630" s="420"/>
      <c r="AH630" s="421"/>
    </row>
    <row r="631">
      <c r="A631" s="410"/>
      <c r="B631" s="411"/>
      <c r="C631" s="412"/>
      <c r="D631" s="413" t="s">
        <v>2869</v>
      </c>
      <c r="E631" s="414"/>
      <c r="F631" s="414"/>
      <c r="G631" s="414"/>
      <c r="H631" s="414"/>
      <c r="I631" s="414"/>
      <c r="J631" s="414"/>
      <c r="K631" s="414"/>
      <c r="L631" s="414"/>
      <c r="M631" s="414"/>
      <c r="N631" s="414"/>
      <c r="O631" s="414"/>
      <c r="P631" s="414"/>
      <c r="Q631" s="414"/>
      <c r="R631" s="414"/>
      <c r="S631" s="414"/>
      <c r="T631" s="415"/>
      <c r="U631" s="415"/>
      <c r="V631" s="415"/>
      <c r="W631" s="416"/>
      <c r="X631" s="417"/>
      <c r="Y631" s="373"/>
      <c r="Z631" s="418" t="str">
        <f>IFERROR(__xludf.DUMMYFUNCTION("""COMPUTED_VALUE"""),"")</f>
        <v/>
      </c>
      <c r="AA631" s="419" t="str">
        <f>IFERROR(__xludf.DUMMYFUNCTION("""COMPUTED_VALUE"""),"")</f>
        <v/>
      </c>
      <c r="AB631" s="418" t="str">
        <f>IFERROR(__xludf.DUMMYFUNCTION("""COMPUTED_VALUE"""),"")</f>
        <v/>
      </c>
      <c r="AC631" s="419" t="str">
        <f>IFERROR(__xludf.DUMMYFUNCTION("""COMPUTED_VALUE"""),"")</f>
        <v/>
      </c>
      <c r="AD631" s="418" t="str">
        <f>IFERROR(__xludf.DUMMYFUNCTION("""COMPUTED_VALUE"""),"")</f>
        <v/>
      </c>
      <c r="AE631" s="419" t="str">
        <f>IFERROR(__xludf.DUMMYFUNCTION("""COMPUTED_VALUE"""),"")</f>
        <v/>
      </c>
      <c r="AF631" s="420"/>
      <c r="AG631" s="420"/>
      <c r="AH631" s="421"/>
    </row>
    <row r="632">
      <c r="A632" s="410"/>
      <c r="B632" s="411"/>
      <c r="C632" s="412"/>
      <c r="D632" s="413" t="s">
        <v>2869</v>
      </c>
      <c r="E632" s="414"/>
      <c r="F632" s="414"/>
      <c r="G632" s="414"/>
      <c r="H632" s="414"/>
      <c r="I632" s="414"/>
      <c r="J632" s="414"/>
      <c r="K632" s="414"/>
      <c r="L632" s="414"/>
      <c r="M632" s="414"/>
      <c r="N632" s="414"/>
      <c r="O632" s="414"/>
      <c r="P632" s="414"/>
      <c r="Q632" s="414"/>
      <c r="R632" s="414"/>
      <c r="S632" s="414"/>
      <c r="T632" s="415"/>
      <c r="U632" s="415"/>
      <c r="V632" s="415"/>
      <c r="W632" s="416"/>
      <c r="X632" s="417"/>
      <c r="Y632" s="373"/>
      <c r="Z632" s="418" t="str">
        <f>IFERROR(__xludf.DUMMYFUNCTION("""COMPUTED_VALUE"""),"")</f>
        <v/>
      </c>
      <c r="AA632" s="419" t="str">
        <f>IFERROR(__xludf.DUMMYFUNCTION("""COMPUTED_VALUE"""),"")</f>
        <v/>
      </c>
      <c r="AB632" s="418" t="str">
        <f>IFERROR(__xludf.DUMMYFUNCTION("""COMPUTED_VALUE"""),"")</f>
        <v/>
      </c>
      <c r="AC632" s="419" t="str">
        <f>IFERROR(__xludf.DUMMYFUNCTION("""COMPUTED_VALUE"""),"")</f>
        <v/>
      </c>
      <c r="AD632" s="418" t="str">
        <f>IFERROR(__xludf.DUMMYFUNCTION("""COMPUTED_VALUE"""),"")</f>
        <v/>
      </c>
      <c r="AE632" s="419" t="str">
        <f>IFERROR(__xludf.DUMMYFUNCTION("""COMPUTED_VALUE"""),"")</f>
        <v/>
      </c>
      <c r="AF632" s="420"/>
      <c r="AG632" s="420"/>
      <c r="AH632" s="421"/>
    </row>
    <row r="633">
      <c r="A633" s="410"/>
      <c r="B633" s="411"/>
      <c r="C633" s="412"/>
      <c r="D633" s="413" t="s">
        <v>2869</v>
      </c>
      <c r="E633" s="414"/>
      <c r="F633" s="414"/>
      <c r="G633" s="414"/>
      <c r="H633" s="414"/>
      <c r="I633" s="414"/>
      <c r="J633" s="414"/>
      <c r="K633" s="414"/>
      <c r="L633" s="414"/>
      <c r="M633" s="414"/>
      <c r="N633" s="414"/>
      <c r="O633" s="414"/>
      <c r="P633" s="414"/>
      <c r="Q633" s="414"/>
      <c r="R633" s="414"/>
      <c r="S633" s="414"/>
      <c r="T633" s="415"/>
      <c r="U633" s="415"/>
      <c r="V633" s="415"/>
      <c r="W633" s="416"/>
      <c r="X633" s="417"/>
      <c r="Y633" s="373"/>
      <c r="Z633" s="418" t="str">
        <f>IFERROR(__xludf.DUMMYFUNCTION("""COMPUTED_VALUE"""),"")</f>
        <v/>
      </c>
      <c r="AA633" s="419" t="str">
        <f>IFERROR(__xludf.DUMMYFUNCTION("""COMPUTED_VALUE"""),"")</f>
        <v/>
      </c>
      <c r="AB633" s="418" t="str">
        <f>IFERROR(__xludf.DUMMYFUNCTION("""COMPUTED_VALUE"""),"")</f>
        <v/>
      </c>
      <c r="AC633" s="419" t="str">
        <f>IFERROR(__xludf.DUMMYFUNCTION("""COMPUTED_VALUE"""),"")</f>
        <v/>
      </c>
      <c r="AD633" s="418" t="str">
        <f>IFERROR(__xludf.DUMMYFUNCTION("""COMPUTED_VALUE"""),"")</f>
        <v/>
      </c>
      <c r="AE633" s="419" t="str">
        <f>IFERROR(__xludf.DUMMYFUNCTION("""COMPUTED_VALUE"""),"")</f>
        <v/>
      </c>
      <c r="AF633" s="420"/>
      <c r="AG633" s="420"/>
      <c r="AH633" s="421"/>
    </row>
    <row r="634">
      <c r="A634" s="410"/>
      <c r="B634" s="411"/>
      <c r="C634" s="412"/>
      <c r="D634" s="413" t="s">
        <v>2869</v>
      </c>
      <c r="E634" s="414"/>
      <c r="F634" s="414"/>
      <c r="G634" s="414"/>
      <c r="H634" s="414"/>
      <c r="I634" s="414"/>
      <c r="J634" s="414"/>
      <c r="K634" s="414"/>
      <c r="L634" s="414"/>
      <c r="M634" s="414"/>
      <c r="N634" s="414"/>
      <c r="O634" s="414"/>
      <c r="P634" s="414"/>
      <c r="Q634" s="414"/>
      <c r="R634" s="414"/>
      <c r="S634" s="414"/>
      <c r="T634" s="415"/>
      <c r="U634" s="415"/>
      <c r="V634" s="415"/>
      <c r="W634" s="416"/>
      <c r="X634" s="417"/>
      <c r="Y634" s="373"/>
      <c r="Z634" s="418" t="str">
        <f>IFERROR(__xludf.DUMMYFUNCTION("""COMPUTED_VALUE"""),"")</f>
        <v/>
      </c>
      <c r="AA634" s="419" t="str">
        <f>IFERROR(__xludf.DUMMYFUNCTION("""COMPUTED_VALUE"""),"")</f>
        <v/>
      </c>
      <c r="AB634" s="418" t="str">
        <f>IFERROR(__xludf.DUMMYFUNCTION("""COMPUTED_VALUE"""),"")</f>
        <v/>
      </c>
      <c r="AC634" s="419" t="str">
        <f>IFERROR(__xludf.DUMMYFUNCTION("""COMPUTED_VALUE"""),"")</f>
        <v/>
      </c>
      <c r="AD634" s="418" t="str">
        <f>IFERROR(__xludf.DUMMYFUNCTION("""COMPUTED_VALUE"""),"")</f>
        <v/>
      </c>
      <c r="AE634" s="419" t="str">
        <f>IFERROR(__xludf.DUMMYFUNCTION("""COMPUTED_VALUE"""),"")</f>
        <v/>
      </c>
      <c r="AF634" s="420"/>
      <c r="AG634" s="420"/>
      <c r="AH634" s="421"/>
    </row>
    <row r="635">
      <c r="A635" s="410"/>
      <c r="B635" s="411"/>
      <c r="C635" s="412"/>
      <c r="D635" s="413" t="s">
        <v>2869</v>
      </c>
      <c r="E635" s="414"/>
      <c r="F635" s="414"/>
      <c r="G635" s="414"/>
      <c r="H635" s="414"/>
      <c r="I635" s="414"/>
      <c r="J635" s="414"/>
      <c r="K635" s="414"/>
      <c r="L635" s="414"/>
      <c r="M635" s="414"/>
      <c r="N635" s="414"/>
      <c r="O635" s="414"/>
      <c r="P635" s="414"/>
      <c r="Q635" s="414"/>
      <c r="R635" s="414"/>
      <c r="S635" s="414"/>
      <c r="T635" s="415"/>
      <c r="U635" s="415"/>
      <c r="V635" s="415"/>
      <c r="W635" s="416"/>
      <c r="X635" s="417"/>
      <c r="Y635" s="373"/>
      <c r="Z635" s="418" t="str">
        <f>IFERROR(__xludf.DUMMYFUNCTION("""COMPUTED_VALUE"""),"")</f>
        <v/>
      </c>
      <c r="AA635" s="419" t="str">
        <f>IFERROR(__xludf.DUMMYFUNCTION("""COMPUTED_VALUE"""),"")</f>
        <v/>
      </c>
      <c r="AB635" s="418" t="str">
        <f>IFERROR(__xludf.DUMMYFUNCTION("""COMPUTED_VALUE"""),"")</f>
        <v/>
      </c>
      <c r="AC635" s="419" t="str">
        <f>IFERROR(__xludf.DUMMYFUNCTION("""COMPUTED_VALUE"""),"")</f>
        <v/>
      </c>
      <c r="AD635" s="418" t="str">
        <f>IFERROR(__xludf.DUMMYFUNCTION("""COMPUTED_VALUE"""),"")</f>
        <v/>
      </c>
      <c r="AE635" s="419" t="str">
        <f>IFERROR(__xludf.DUMMYFUNCTION("""COMPUTED_VALUE"""),"")</f>
        <v/>
      </c>
      <c r="AF635" s="420"/>
      <c r="AG635" s="420"/>
      <c r="AH635" s="421"/>
    </row>
    <row r="636">
      <c r="A636" s="410"/>
      <c r="B636" s="411"/>
      <c r="C636" s="412"/>
      <c r="D636" s="413" t="s">
        <v>2869</v>
      </c>
      <c r="E636" s="414"/>
      <c r="F636" s="414"/>
      <c r="G636" s="414"/>
      <c r="H636" s="414"/>
      <c r="I636" s="414"/>
      <c r="J636" s="414"/>
      <c r="K636" s="414"/>
      <c r="L636" s="414"/>
      <c r="M636" s="414"/>
      <c r="N636" s="414"/>
      <c r="O636" s="414"/>
      <c r="P636" s="414"/>
      <c r="Q636" s="414"/>
      <c r="R636" s="414"/>
      <c r="S636" s="414"/>
      <c r="T636" s="415"/>
      <c r="U636" s="415"/>
      <c r="V636" s="415"/>
      <c r="W636" s="416"/>
      <c r="X636" s="417"/>
      <c r="Y636" s="373"/>
      <c r="Z636" s="418" t="str">
        <f>IFERROR(__xludf.DUMMYFUNCTION("""COMPUTED_VALUE"""),"")</f>
        <v/>
      </c>
      <c r="AA636" s="419" t="str">
        <f>IFERROR(__xludf.DUMMYFUNCTION("""COMPUTED_VALUE"""),"")</f>
        <v/>
      </c>
      <c r="AB636" s="418" t="str">
        <f>IFERROR(__xludf.DUMMYFUNCTION("""COMPUTED_VALUE"""),"")</f>
        <v/>
      </c>
      <c r="AC636" s="419" t="str">
        <f>IFERROR(__xludf.DUMMYFUNCTION("""COMPUTED_VALUE"""),"")</f>
        <v/>
      </c>
      <c r="AD636" s="418" t="str">
        <f>IFERROR(__xludf.DUMMYFUNCTION("""COMPUTED_VALUE"""),"")</f>
        <v/>
      </c>
      <c r="AE636" s="419" t="str">
        <f>IFERROR(__xludf.DUMMYFUNCTION("""COMPUTED_VALUE"""),"")</f>
        <v/>
      </c>
      <c r="AF636" s="420"/>
      <c r="AG636" s="420"/>
      <c r="AH636" s="421"/>
    </row>
    <row r="637">
      <c r="A637" s="410"/>
      <c r="B637" s="411"/>
      <c r="C637" s="412"/>
      <c r="D637" s="413" t="s">
        <v>2869</v>
      </c>
      <c r="E637" s="414"/>
      <c r="F637" s="414"/>
      <c r="G637" s="414"/>
      <c r="H637" s="414"/>
      <c r="I637" s="414"/>
      <c r="J637" s="414"/>
      <c r="K637" s="414"/>
      <c r="L637" s="414"/>
      <c r="M637" s="414"/>
      <c r="N637" s="414"/>
      <c r="O637" s="414"/>
      <c r="P637" s="414"/>
      <c r="Q637" s="414"/>
      <c r="R637" s="414"/>
      <c r="S637" s="414"/>
      <c r="T637" s="415"/>
      <c r="U637" s="415"/>
      <c r="V637" s="415"/>
      <c r="W637" s="416"/>
      <c r="X637" s="417"/>
      <c r="Y637" s="373"/>
      <c r="Z637" s="418" t="str">
        <f>IFERROR(__xludf.DUMMYFUNCTION("""COMPUTED_VALUE"""),"")</f>
        <v/>
      </c>
      <c r="AA637" s="419" t="str">
        <f>IFERROR(__xludf.DUMMYFUNCTION("""COMPUTED_VALUE"""),"")</f>
        <v/>
      </c>
      <c r="AB637" s="418" t="str">
        <f>IFERROR(__xludf.DUMMYFUNCTION("""COMPUTED_VALUE"""),"")</f>
        <v/>
      </c>
      <c r="AC637" s="419" t="str">
        <f>IFERROR(__xludf.DUMMYFUNCTION("""COMPUTED_VALUE"""),"")</f>
        <v/>
      </c>
      <c r="AD637" s="418" t="str">
        <f>IFERROR(__xludf.DUMMYFUNCTION("""COMPUTED_VALUE"""),"")</f>
        <v/>
      </c>
      <c r="AE637" s="419" t="str">
        <f>IFERROR(__xludf.DUMMYFUNCTION("""COMPUTED_VALUE"""),"")</f>
        <v/>
      </c>
      <c r="AF637" s="420"/>
      <c r="AG637" s="420"/>
      <c r="AH637" s="421"/>
    </row>
    <row r="638">
      <c r="A638" s="410"/>
      <c r="B638" s="411"/>
      <c r="C638" s="412"/>
      <c r="D638" s="413" t="s">
        <v>2869</v>
      </c>
      <c r="E638" s="414"/>
      <c r="F638" s="414"/>
      <c r="G638" s="414"/>
      <c r="H638" s="414"/>
      <c r="I638" s="414"/>
      <c r="J638" s="414"/>
      <c r="K638" s="414"/>
      <c r="L638" s="414"/>
      <c r="M638" s="414"/>
      <c r="N638" s="414"/>
      <c r="O638" s="414"/>
      <c r="P638" s="414"/>
      <c r="Q638" s="414"/>
      <c r="R638" s="414"/>
      <c r="S638" s="414"/>
      <c r="T638" s="415"/>
      <c r="U638" s="415"/>
      <c r="V638" s="415"/>
      <c r="W638" s="416"/>
      <c r="X638" s="417"/>
      <c r="Y638" s="373"/>
      <c r="Z638" s="418" t="str">
        <f>IFERROR(__xludf.DUMMYFUNCTION("""COMPUTED_VALUE"""),"")</f>
        <v/>
      </c>
      <c r="AA638" s="419" t="str">
        <f>IFERROR(__xludf.DUMMYFUNCTION("""COMPUTED_VALUE"""),"")</f>
        <v/>
      </c>
      <c r="AB638" s="418" t="str">
        <f>IFERROR(__xludf.DUMMYFUNCTION("""COMPUTED_VALUE"""),"")</f>
        <v/>
      </c>
      <c r="AC638" s="419" t="str">
        <f>IFERROR(__xludf.DUMMYFUNCTION("""COMPUTED_VALUE"""),"")</f>
        <v/>
      </c>
      <c r="AD638" s="418" t="str">
        <f>IFERROR(__xludf.DUMMYFUNCTION("""COMPUTED_VALUE"""),"")</f>
        <v/>
      </c>
      <c r="AE638" s="419" t="str">
        <f>IFERROR(__xludf.DUMMYFUNCTION("""COMPUTED_VALUE"""),"")</f>
        <v/>
      </c>
      <c r="AF638" s="420"/>
      <c r="AG638" s="420"/>
      <c r="AH638" s="421"/>
    </row>
    <row r="639">
      <c r="A639" s="410"/>
      <c r="B639" s="411"/>
      <c r="C639" s="412"/>
      <c r="D639" s="413" t="s">
        <v>2869</v>
      </c>
      <c r="E639" s="414"/>
      <c r="F639" s="414"/>
      <c r="G639" s="414"/>
      <c r="H639" s="414"/>
      <c r="I639" s="414"/>
      <c r="J639" s="414"/>
      <c r="K639" s="414"/>
      <c r="L639" s="414"/>
      <c r="M639" s="414"/>
      <c r="N639" s="414"/>
      <c r="O639" s="414"/>
      <c r="P639" s="414"/>
      <c r="Q639" s="414"/>
      <c r="R639" s="414"/>
      <c r="S639" s="414"/>
      <c r="T639" s="415"/>
      <c r="U639" s="415"/>
      <c r="V639" s="415"/>
      <c r="W639" s="416"/>
      <c r="X639" s="417"/>
      <c r="Y639" s="373"/>
      <c r="Z639" s="418" t="str">
        <f>IFERROR(__xludf.DUMMYFUNCTION("""COMPUTED_VALUE"""),"")</f>
        <v/>
      </c>
      <c r="AA639" s="419" t="str">
        <f>IFERROR(__xludf.DUMMYFUNCTION("""COMPUTED_VALUE"""),"")</f>
        <v/>
      </c>
      <c r="AB639" s="418" t="str">
        <f>IFERROR(__xludf.DUMMYFUNCTION("""COMPUTED_VALUE"""),"")</f>
        <v/>
      </c>
      <c r="AC639" s="419" t="str">
        <f>IFERROR(__xludf.DUMMYFUNCTION("""COMPUTED_VALUE"""),"")</f>
        <v/>
      </c>
      <c r="AD639" s="418" t="str">
        <f>IFERROR(__xludf.DUMMYFUNCTION("""COMPUTED_VALUE"""),"")</f>
        <v/>
      </c>
      <c r="AE639" s="419" t="str">
        <f>IFERROR(__xludf.DUMMYFUNCTION("""COMPUTED_VALUE"""),"")</f>
        <v/>
      </c>
      <c r="AF639" s="420"/>
      <c r="AG639" s="420"/>
      <c r="AH639" s="421"/>
    </row>
    <row r="640">
      <c r="A640" s="410"/>
      <c r="B640" s="411"/>
      <c r="C640" s="412"/>
      <c r="D640" s="413" t="s">
        <v>2869</v>
      </c>
      <c r="E640" s="414"/>
      <c r="F640" s="414"/>
      <c r="G640" s="414"/>
      <c r="H640" s="414"/>
      <c r="I640" s="414"/>
      <c r="J640" s="414"/>
      <c r="K640" s="414"/>
      <c r="L640" s="414"/>
      <c r="M640" s="414"/>
      <c r="N640" s="414"/>
      <c r="O640" s="414"/>
      <c r="P640" s="414"/>
      <c r="Q640" s="414"/>
      <c r="R640" s="414"/>
      <c r="S640" s="414"/>
      <c r="T640" s="415"/>
      <c r="U640" s="415"/>
      <c r="V640" s="415"/>
      <c r="W640" s="416"/>
      <c r="X640" s="417"/>
      <c r="Y640" s="373"/>
      <c r="Z640" s="418" t="str">
        <f>IFERROR(__xludf.DUMMYFUNCTION("""COMPUTED_VALUE"""),"")</f>
        <v/>
      </c>
      <c r="AA640" s="419" t="str">
        <f>IFERROR(__xludf.DUMMYFUNCTION("""COMPUTED_VALUE"""),"")</f>
        <v/>
      </c>
      <c r="AB640" s="418" t="str">
        <f>IFERROR(__xludf.DUMMYFUNCTION("""COMPUTED_VALUE"""),"")</f>
        <v/>
      </c>
      <c r="AC640" s="419" t="str">
        <f>IFERROR(__xludf.DUMMYFUNCTION("""COMPUTED_VALUE"""),"")</f>
        <v/>
      </c>
      <c r="AD640" s="418" t="str">
        <f>IFERROR(__xludf.DUMMYFUNCTION("""COMPUTED_VALUE"""),"")</f>
        <v/>
      </c>
      <c r="AE640" s="419" t="str">
        <f>IFERROR(__xludf.DUMMYFUNCTION("""COMPUTED_VALUE"""),"")</f>
        <v/>
      </c>
      <c r="AF640" s="420"/>
      <c r="AG640" s="420"/>
      <c r="AH640" s="421"/>
    </row>
    <row r="641">
      <c r="A641" s="410"/>
      <c r="B641" s="411"/>
      <c r="C641" s="412"/>
      <c r="D641" s="413" t="s">
        <v>2869</v>
      </c>
      <c r="E641" s="414"/>
      <c r="F641" s="414"/>
      <c r="G641" s="414"/>
      <c r="H641" s="414"/>
      <c r="I641" s="414"/>
      <c r="J641" s="414"/>
      <c r="K641" s="414"/>
      <c r="L641" s="414"/>
      <c r="M641" s="414"/>
      <c r="N641" s="414"/>
      <c r="O641" s="414"/>
      <c r="P641" s="414"/>
      <c r="Q641" s="414"/>
      <c r="R641" s="414"/>
      <c r="S641" s="414"/>
      <c r="T641" s="415"/>
      <c r="U641" s="415"/>
      <c r="V641" s="415"/>
      <c r="W641" s="416"/>
      <c r="X641" s="417"/>
      <c r="Y641" s="373"/>
      <c r="Z641" s="418" t="str">
        <f>IFERROR(__xludf.DUMMYFUNCTION("""COMPUTED_VALUE"""),"")</f>
        <v/>
      </c>
      <c r="AA641" s="419" t="str">
        <f>IFERROR(__xludf.DUMMYFUNCTION("""COMPUTED_VALUE"""),"")</f>
        <v/>
      </c>
      <c r="AB641" s="418" t="str">
        <f>IFERROR(__xludf.DUMMYFUNCTION("""COMPUTED_VALUE"""),"")</f>
        <v/>
      </c>
      <c r="AC641" s="419" t="str">
        <f>IFERROR(__xludf.DUMMYFUNCTION("""COMPUTED_VALUE"""),"")</f>
        <v/>
      </c>
      <c r="AD641" s="418" t="str">
        <f>IFERROR(__xludf.DUMMYFUNCTION("""COMPUTED_VALUE"""),"")</f>
        <v/>
      </c>
      <c r="AE641" s="419" t="str">
        <f>IFERROR(__xludf.DUMMYFUNCTION("""COMPUTED_VALUE"""),"")</f>
        <v/>
      </c>
      <c r="AF641" s="420"/>
      <c r="AG641" s="420"/>
      <c r="AH641" s="421"/>
    </row>
    <row r="642">
      <c r="A642" s="410"/>
      <c r="B642" s="411"/>
      <c r="C642" s="412"/>
      <c r="D642" s="413" t="s">
        <v>2869</v>
      </c>
      <c r="E642" s="414"/>
      <c r="F642" s="414"/>
      <c r="G642" s="414"/>
      <c r="H642" s="414"/>
      <c r="I642" s="414"/>
      <c r="J642" s="414"/>
      <c r="K642" s="414"/>
      <c r="L642" s="414"/>
      <c r="M642" s="414"/>
      <c r="N642" s="414"/>
      <c r="O642" s="414"/>
      <c r="P642" s="414"/>
      <c r="Q642" s="414"/>
      <c r="R642" s="414"/>
      <c r="S642" s="414"/>
      <c r="T642" s="415"/>
      <c r="U642" s="415"/>
      <c r="V642" s="415"/>
      <c r="W642" s="416"/>
      <c r="X642" s="417"/>
      <c r="Y642" s="373"/>
      <c r="Z642" s="418" t="str">
        <f>IFERROR(__xludf.DUMMYFUNCTION("""COMPUTED_VALUE"""),"")</f>
        <v/>
      </c>
      <c r="AA642" s="419" t="str">
        <f>IFERROR(__xludf.DUMMYFUNCTION("""COMPUTED_VALUE"""),"")</f>
        <v/>
      </c>
      <c r="AB642" s="418" t="str">
        <f>IFERROR(__xludf.DUMMYFUNCTION("""COMPUTED_VALUE"""),"")</f>
        <v/>
      </c>
      <c r="AC642" s="419" t="str">
        <f>IFERROR(__xludf.DUMMYFUNCTION("""COMPUTED_VALUE"""),"")</f>
        <v/>
      </c>
      <c r="AD642" s="418" t="str">
        <f>IFERROR(__xludf.DUMMYFUNCTION("""COMPUTED_VALUE"""),"")</f>
        <v/>
      </c>
      <c r="AE642" s="419" t="str">
        <f>IFERROR(__xludf.DUMMYFUNCTION("""COMPUTED_VALUE"""),"")</f>
        <v/>
      </c>
      <c r="AF642" s="420"/>
      <c r="AG642" s="420"/>
      <c r="AH642" s="421"/>
    </row>
    <row r="643">
      <c r="A643" s="410"/>
      <c r="B643" s="411"/>
      <c r="C643" s="412"/>
      <c r="D643" s="413" t="s">
        <v>2869</v>
      </c>
      <c r="E643" s="414"/>
      <c r="F643" s="414"/>
      <c r="G643" s="414"/>
      <c r="H643" s="414"/>
      <c r="I643" s="414"/>
      <c r="J643" s="414"/>
      <c r="K643" s="414"/>
      <c r="L643" s="414"/>
      <c r="M643" s="414"/>
      <c r="N643" s="414"/>
      <c r="O643" s="414"/>
      <c r="P643" s="414"/>
      <c r="Q643" s="414"/>
      <c r="R643" s="414"/>
      <c r="S643" s="414"/>
      <c r="T643" s="415"/>
      <c r="U643" s="415"/>
      <c r="V643" s="415"/>
      <c r="W643" s="416"/>
      <c r="X643" s="417"/>
      <c r="Y643" s="373"/>
      <c r="Z643" s="418" t="str">
        <f>IFERROR(__xludf.DUMMYFUNCTION("""COMPUTED_VALUE"""),"")</f>
        <v/>
      </c>
      <c r="AA643" s="419" t="str">
        <f>IFERROR(__xludf.DUMMYFUNCTION("""COMPUTED_VALUE"""),"")</f>
        <v/>
      </c>
      <c r="AB643" s="418" t="str">
        <f>IFERROR(__xludf.DUMMYFUNCTION("""COMPUTED_VALUE"""),"")</f>
        <v/>
      </c>
      <c r="AC643" s="419" t="str">
        <f>IFERROR(__xludf.DUMMYFUNCTION("""COMPUTED_VALUE"""),"")</f>
        <v/>
      </c>
      <c r="AD643" s="418" t="str">
        <f>IFERROR(__xludf.DUMMYFUNCTION("""COMPUTED_VALUE"""),"")</f>
        <v/>
      </c>
      <c r="AE643" s="419" t="str">
        <f>IFERROR(__xludf.DUMMYFUNCTION("""COMPUTED_VALUE"""),"")</f>
        <v/>
      </c>
      <c r="AF643" s="420"/>
      <c r="AG643" s="420"/>
      <c r="AH643" s="421"/>
    </row>
    <row r="644">
      <c r="A644" s="410"/>
      <c r="B644" s="411"/>
      <c r="C644" s="412"/>
      <c r="D644" s="413" t="s">
        <v>2869</v>
      </c>
      <c r="E644" s="414"/>
      <c r="F644" s="414"/>
      <c r="G644" s="414"/>
      <c r="H644" s="414"/>
      <c r="I644" s="414"/>
      <c r="J644" s="414"/>
      <c r="K644" s="414"/>
      <c r="L644" s="414"/>
      <c r="M644" s="414"/>
      <c r="N644" s="414"/>
      <c r="O644" s="414"/>
      <c r="P644" s="414"/>
      <c r="Q644" s="414"/>
      <c r="R644" s="414"/>
      <c r="S644" s="414"/>
      <c r="T644" s="415"/>
      <c r="U644" s="415"/>
      <c r="V644" s="415"/>
      <c r="W644" s="416"/>
      <c r="X644" s="417"/>
      <c r="Y644" s="373"/>
      <c r="Z644" s="418" t="str">
        <f>IFERROR(__xludf.DUMMYFUNCTION("""COMPUTED_VALUE"""),"")</f>
        <v/>
      </c>
      <c r="AA644" s="419" t="str">
        <f>IFERROR(__xludf.DUMMYFUNCTION("""COMPUTED_VALUE"""),"")</f>
        <v/>
      </c>
      <c r="AB644" s="418" t="str">
        <f>IFERROR(__xludf.DUMMYFUNCTION("""COMPUTED_VALUE"""),"")</f>
        <v/>
      </c>
      <c r="AC644" s="419" t="str">
        <f>IFERROR(__xludf.DUMMYFUNCTION("""COMPUTED_VALUE"""),"")</f>
        <v/>
      </c>
      <c r="AD644" s="418" t="str">
        <f>IFERROR(__xludf.DUMMYFUNCTION("""COMPUTED_VALUE"""),"")</f>
        <v/>
      </c>
      <c r="AE644" s="419" t="str">
        <f>IFERROR(__xludf.DUMMYFUNCTION("""COMPUTED_VALUE"""),"")</f>
        <v/>
      </c>
      <c r="AF644" s="420"/>
      <c r="AG644" s="420"/>
      <c r="AH644" s="421"/>
    </row>
    <row r="645">
      <c r="A645" s="410"/>
      <c r="B645" s="411"/>
      <c r="C645" s="412"/>
      <c r="D645" s="413" t="s">
        <v>2869</v>
      </c>
      <c r="E645" s="414"/>
      <c r="F645" s="414"/>
      <c r="G645" s="414"/>
      <c r="H645" s="414"/>
      <c r="I645" s="414"/>
      <c r="J645" s="414"/>
      <c r="K645" s="414"/>
      <c r="L645" s="414"/>
      <c r="M645" s="414"/>
      <c r="N645" s="414"/>
      <c r="O645" s="414"/>
      <c r="P645" s="414"/>
      <c r="Q645" s="414"/>
      <c r="R645" s="414"/>
      <c r="S645" s="414"/>
      <c r="T645" s="415"/>
      <c r="U645" s="415"/>
      <c r="V645" s="415"/>
      <c r="W645" s="416"/>
      <c r="X645" s="417"/>
      <c r="Y645" s="373"/>
      <c r="Z645" s="418" t="str">
        <f>IFERROR(__xludf.DUMMYFUNCTION("""COMPUTED_VALUE"""),"")</f>
        <v/>
      </c>
      <c r="AA645" s="419" t="str">
        <f>IFERROR(__xludf.DUMMYFUNCTION("""COMPUTED_VALUE"""),"")</f>
        <v/>
      </c>
      <c r="AB645" s="418" t="str">
        <f>IFERROR(__xludf.DUMMYFUNCTION("""COMPUTED_VALUE"""),"")</f>
        <v/>
      </c>
      <c r="AC645" s="419" t="str">
        <f>IFERROR(__xludf.DUMMYFUNCTION("""COMPUTED_VALUE"""),"")</f>
        <v/>
      </c>
      <c r="AD645" s="418" t="str">
        <f>IFERROR(__xludf.DUMMYFUNCTION("""COMPUTED_VALUE"""),"")</f>
        <v/>
      </c>
      <c r="AE645" s="419" t="str">
        <f>IFERROR(__xludf.DUMMYFUNCTION("""COMPUTED_VALUE"""),"")</f>
        <v/>
      </c>
      <c r="AF645" s="420"/>
      <c r="AG645" s="420"/>
      <c r="AH645" s="421"/>
    </row>
    <row r="646">
      <c r="A646" s="410"/>
      <c r="B646" s="411"/>
      <c r="C646" s="412"/>
      <c r="D646" s="413" t="s">
        <v>2869</v>
      </c>
      <c r="E646" s="414"/>
      <c r="F646" s="414"/>
      <c r="G646" s="414"/>
      <c r="H646" s="414"/>
      <c r="I646" s="414"/>
      <c r="J646" s="414"/>
      <c r="K646" s="414"/>
      <c r="L646" s="414"/>
      <c r="M646" s="414"/>
      <c r="N646" s="414"/>
      <c r="O646" s="414"/>
      <c r="P646" s="414"/>
      <c r="Q646" s="414"/>
      <c r="R646" s="414"/>
      <c r="S646" s="414"/>
      <c r="T646" s="415"/>
      <c r="U646" s="415"/>
      <c r="V646" s="415"/>
      <c r="W646" s="416"/>
      <c r="X646" s="417"/>
      <c r="Y646" s="373"/>
      <c r="Z646" s="418" t="str">
        <f>IFERROR(__xludf.DUMMYFUNCTION("""COMPUTED_VALUE"""),"")</f>
        <v/>
      </c>
      <c r="AA646" s="419" t="str">
        <f>IFERROR(__xludf.DUMMYFUNCTION("""COMPUTED_VALUE"""),"")</f>
        <v/>
      </c>
      <c r="AB646" s="418" t="str">
        <f>IFERROR(__xludf.DUMMYFUNCTION("""COMPUTED_VALUE"""),"")</f>
        <v/>
      </c>
      <c r="AC646" s="419" t="str">
        <f>IFERROR(__xludf.DUMMYFUNCTION("""COMPUTED_VALUE"""),"")</f>
        <v/>
      </c>
      <c r="AD646" s="418" t="str">
        <f>IFERROR(__xludf.DUMMYFUNCTION("""COMPUTED_VALUE"""),"")</f>
        <v/>
      </c>
      <c r="AE646" s="419" t="str">
        <f>IFERROR(__xludf.DUMMYFUNCTION("""COMPUTED_VALUE"""),"")</f>
        <v/>
      </c>
      <c r="AF646" s="420"/>
      <c r="AG646" s="420"/>
      <c r="AH646" s="421"/>
    </row>
    <row r="647">
      <c r="A647" s="410"/>
      <c r="B647" s="411"/>
      <c r="C647" s="412"/>
      <c r="D647" s="413" t="s">
        <v>2869</v>
      </c>
      <c r="E647" s="414"/>
      <c r="F647" s="414"/>
      <c r="G647" s="414"/>
      <c r="H647" s="414"/>
      <c r="I647" s="414"/>
      <c r="J647" s="414"/>
      <c r="K647" s="414"/>
      <c r="L647" s="414"/>
      <c r="M647" s="414"/>
      <c r="N647" s="414"/>
      <c r="O647" s="414"/>
      <c r="P647" s="414"/>
      <c r="Q647" s="414"/>
      <c r="R647" s="414"/>
      <c r="S647" s="414"/>
      <c r="T647" s="415"/>
      <c r="U647" s="415"/>
      <c r="V647" s="415"/>
      <c r="W647" s="416"/>
      <c r="X647" s="417"/>
      <c r="Y647" s="373"/>
      <c r="Z647" s="418" t="str">
        <f>IFERROR(__xludf.DUMMYFUNCTION("""COMPUTED_VALUE"""),"")</f>
        <v/>
      </c>
      <c r="AA647" s="419" t="str">
        <f>IFERROR(__xludf.DUMMYFUNCTION("""COMPUTED_VALUE"""),"")</f>
        <v/>
      </c>
      <c r="AB647" s="418" t="str">
        <f>IFERROR(__xludf.DUMMYFUNCTION("""COMPUTED_VALUE"""),"")</f>
        <v/>
      </c>
      <c r="AC647" s="419" t="str">
        <f>IFERROR(__xludf.DUMMYFUNCTION("""COMPUTED_VALUE"""),"")</f>
        <v/>
      </c>
      <c r="AD647" s="418" t="str">
        <f>IFERROR(__xludf.DUMMYFUNCTION("""COMPUTED_VALUE"""),"")</f>
        <v/>
      </c>
      <c r="AE647" s="419" t="str">
        <f>IFERROR(__xludf.DUMMYFUNCTION("""COMPUTED_VALUE"""),"")</f>
        <v/>
      </c>
      <c r="AF647" s="420"/>
      <c r="AG647" s="420"/>
      <c r="AH647" s="421"/>
    </row>
    <row r="648">
      <c r="A648" s="410"/>
      <c r="B648" s="411"/>
      <c r="C648" s="412"/>
      <c r="D648" s="413" t="s">
        <v>2869</v>
      </c>
      <c r="E648" s="414"/>
      <c r="F648" s="414"/>
      <c r="G648" s="414"/>
      <c r="H648" s="414"/>
      <c r="I648" s="414"/>
      <c r="J648" s="414"/>
      <c r="K648" s="414"/>
      <c r="L648" s="414"/>
      <c r="M648" s="414"/>
      <c r="N648" s="414"/>
      <c r="O648" s="414"/>
      <c r="P648" s="414"/>
      <c r="Q648" s="414"/>
      <c r="R648" s="414"/>
      <c r="S648" s="414"/>
      <c r="T648" s="415"/>
      <c r="U648" s="415"/>
      <c r="V648" s="415"/>
      <c r="W648" s="416"/>
      <c r="X648" s="417"/>
      <c r="Y648" s="373"/>
      <c r="Z648" s="418" t="str">
        <f>IFERROR(__xludf.DUMMYFUNCTION("""COMPUTED_VALUE"""),"")</f>
        <v/>
      </c>
      <c r="AA648" s="419" t="str">
        <f>IFERROR(__xludf.DUMMYFUNCTION("""COMPUTED_VALUE"""),"")</f>
        <v/>
      </c>
      <c r="AB648" s="418" t="str">
        <f>IFERROR(__xludf.DUMMYFUNCTION("""COMPUTED_VALUE"""),"")</f>
        <v/>
      </c>
      <c r="AC648" s="419" t="str">
        <f>IFERROR(__xludf.DUMMYFUNCTION("""COMPUTED_VALUE"""),"")</f>
        <v/>
      </c>
      <c r="AD648" s="418" t="str">
        <f>IFERROR(__xludf.DUMMYFUNCTION("""COMPUTED_VALUE"""),"")</f>
        <v/>
      </c>
      <c r="AE648" s="419" t="str">
        <f>IFERROR(__xludf.DUMMYFUNCTION("""COMPUTED_VALUE"""),"")</f>
        <v/>
      </c>
      <c r="AF648" s="420"/>
      <c r="AG648" s="420"/>
      <c r="AH648" s="421"/>
    </row>
    <row r="649">
      <c r="A649" s="410"/>
      <c r="B649" s="411"/>
      <c r="C649" s="412"/>
      <c r="D649" s="413" t="s">
        <v>2869</v>
      </c>
      <c r="E649" s="414"/>
      <c r="F649" s="414"/>
      <c r="G649" s="414"/>
      <c r="H649" s="414"/>
      <c r="I649" s="414"/>
      <c r="J649" s="414"/>
      <c r="K649" s="414"/>
      <c r="L649" s="414"/>
      <c r="M649" s="414"/>
      <c r="N649" s="414"/>
      <c r="O649" s="414"/>
      <c r="P649" s="414"/>
      <c r="Q649" s="414"/>
      <c r="R649" s="414"/>
      <c r="S649" s="414"/>
      <c r="T649" s="415"/>
      <c r="U649" s="415"/>
      <c r="V649" s="415"/>
      <c r="W649" s="416"/>
      <c r="X649" s="417"/>
      <c r="Y649" s="373"/>
      <c r="Z649" s="418" t="str">
        <f>IFERROR(__xludf.DUMMYFUNCTION("""COMPUTED_VALUE"""),"")</f>
        <v/>
      </c>
      <c r="AA649" s="419" t="str">
        <f>IFERROR(__xludf.DUMMYFUNCTION("""COMPUTED_VALUE"""),"")</f>
        <v/>
      </c>
      <c r="AB649" s="418" t="str">
        <f>IFERROR(__xludf.DUMMYFUNCTION("""COMPUTED_VALUE"""),"")</f>
        <v/>
      </c>
      <c r="AC649" s="419" t="str">
        <f>IFERROR(__xludf.DUMMYFUNCTION("""COMPUTED_VALUE"""),"")</f>
        <v/>
      </c>
      <c r="AD649" s="418" t="str">
        <f>IFERROR(__xludf.DUMMYFUNCTION("""COMPUTED_VALUE"""),"")</f>
        <v/>
      </c>
      <c r="AE649" s="419" t="str">
        <f>IFERROR(__xludf.DUMMYFUNCTION("""COMPUTED_VALUE"""),"")</f>
        <v/>
      </c>
      <c r="AF649" s="420"/>
      <c r="AG649" s="420"/>
      <c r="AH649" s="421"/>
    </row>
    <row r="650">
      <c r="A650" s="410"/>
      <c r="B650" s="411"/>
      <c r="C650" s="412"/>
      <c r="D650" s="413" t="s">
        <v>2869</v>
      </c>
      <c r="E650" s="414"/>
      <c r="F650" s="414"/>
      <c r="G650" s="414"/>
      <c r="H650" s="414"/>
      <c r="I650" s="414"/>
      <c r="J650" s="414"/>
      <c r="K650" s="414"/>
      <c r="L650" s="414"/>
      <c r="M650" s="414"/>
      <c r="N650" s="414"/>
      <c r="O650" s="414"/>
      <c r="P650" s="414"/>
      <c r="Q650" s="414"/>
      <c r="R650" s="414"/>
      <c r="S650" s="414"/>
      <c r="T650" s="415"/>
      <c r="U650" s="415"/>
      <c r="V650" s="415"/>
      <c r="W650" s="416"/>
      <c r="X650" s="417"/>
      <c r="Y650" s="373"/>
      <c r="Z650" s="418" t="str">
        <f>IFERROR(__xludf.DUMMYFUNCTION("""COMPUTED_VALUE"""),"")</f>
        <v/>
      </c>
      <c r="AA650" s="419" t="str">
        <f>IFERROR(__xludf.DUMMYFUNCTION("""COMPUTED_VALUE"""),"")</f>
        <v/>
      </c>
      <c r="AB650" s="418" t="str">
        <f>IFERROR(__xludf.DUMMYFUNCTION("""COMPUTED_VALUE"""),"")</f>
        <v/>
      </c>
      <c r="AC650" s="419" t="str">
        <f>IFERROR(__xludf.DUMMYFUNCTION("""COMPUTED_VALUE"""),"")</f>
        <v/>
      </c>
      <c r="AD650" s="418" t="str">
        <f>IFERROR(__xludf.DUMMYFUNCTION("""COMPUTED_VALUE"""),"")</f>
        <v/>
      </c>
      <c r="AE650" s="419" t="str">
        <f>IFERROR(__xludf.DUMMYFUNCTION("""COMPUTED_VALUE"""),"")</f>
        <v/>
      </c>
      <c r="AF650" s="420"/>
      <c r="AG650" s="420"/>
      <c r="AH650" s="421"/>
    </row>
    <row r="651">
      <c r="A651" s="410"/>
      <c r="B651" s="411"/>
      <c r="C651" s="412"/>
      <c r="D651" s="413" t="s">
        <v>2869</v>
      </c>
      <c r="E651" s="414"/>
      <c r="F651" s="414"/>
      <c r="G651" s="414"/>
      <c r="H651" s="414"/>
      <c r="I651" s="414"/>
      <c r="J651" s="414"/>
      <c r="K651" s="414"/>
      <c r="L651" s="414"/>
      <c r="M651" s="414"/>
      <c r="N651" s="414"/>
      <c r="O651" s="414"/>
      <c r="P651" s="414"/>
      <c r="Q651" s="414"/>
      <c r="R651" s="414"/>
      <c r="S651" s="414"/>
      <c r="T651" s="415"/>
      <c r="U651" s="415"/>
      <c r="V651" s="415"/>
      <c r="W651" s="416"/>
      <c r="X651" s="417"/>
      <c r="Y651" s="373"/>
      <c r="Z651" s="418" t="str">
        <f>IFERROR(__xludf.DUMMYFUNCTION("""COMPUTED_VALUE"""),"")</f>
        <v/>
      </c>
      <c r="AA651" s="419" t="str">
        <f>IFERROR(__xludf.DUMMYFUNCTION("""COMPUTED_VALUE"""),"")</f>
        <v/>
      </c>
      <c r="AB651" s="418" t="str">
        <f>IFERROR(__xludf.DUMMYFUNCTION("""COMPUTED_VALUE"""),"")</f>
        <v/>
      </c>
      <c r="AC651" s="419" t="str">
        <f>IFERROR(__xludf.DUMMYFUNCTION("""COMPUTED_VALUE"""),"")</f>
        <v/>
      </c>
      <c r="AD651" s="418" t="str">
        <f>IFERROR(__xludf.DUMMYFUNCTION("""COMPUTED_VALUE"""),"")</f>
        <v/>
      </c>
      <c r="AE651" s="419" t="str">
        <f>IFERROR(__xludf.DUMMYFUNCTION("""COMPUTED_VALUE"""),"")</f>
        <v/>
      </c>
      <c r="AF651" s="420"/>
      <c r="AG651" s="420"/>
      <c r="AH651" s="421"/>
    </row>
    <row r="652">
      <c r="A652" s="410"/>
      <c r="B652" s="411"/>
      <c r="C652" s="412"/>
      <c r="D652" s="413" t="s">
        <v>2869</v>
      </c>
      <c r="E652" s="414"/>
      <c r="F652" s="414"/>
      <c r="G652" s="414"/>
      <c r="H652" s="414"/>
      <c r="I652" s="414"/>
      <c r="J652" s="414"/>
      <c r="K652" s="414"/>
      <c r="L652" s="414"/>
      <c r="M652" s="414"/>
      <c r="N652" s="414"/>
      <c r="O652" s="414"/>
      <c r="P652" s="414"/>
      <c r="Q652" s="414"/>
      <c r="R652" s="414"/>
      <c r="S652" s="414"/>
      <c r="T652" s="415"/>
      <c r="U652" s="415"/>
      <c r="V652" s="415"/>
      <c r="W652" s="416"/>
      <c r="X652" s="417"/>
      <c r="Y652" s="373"/>
      <c r="Z652" s="418" t="str">
        <f>IFERROR(__xludf.DUMMYFUNCTION("""COMPUTED_VALUE"""),"")</f>
        <v/>
      </c>
      <c r="AA652" s="419" t="str">
        <f>IFERROR(__xludf.DUMMYFUNCTION("""COMPUTED_VALUE"""),"")</f>
        <v/>
      </c>
      <c r="AB652" s="418" t="str">
        <f>IFERROR(__xludf.DUMMYFUNCTION("""COMPUTED_VALUE"""),"")</f>
        <v/>
      </c>
      <c r="AC652" s="419" t="str">
        <f>IFERROR(__xludf.DUMMYFUNCTION("""COMPUTED_VALUE"""),"")</f>
        <v/>
      </c>
      <c r="AD652" s="418" t="str">
        <f>IFERROR(__xludf.DUMMYFUNCTION("""COMPUTED_VALUE"""),"")</f>
        <v/>
      </c>
      <c r="AE652" s="419" t="str">
        <f>IFERROR(__xludf.DUMMYFUNCTION("""COMPUTED_VALUE"""),"")</f>
        <v/>
      </c>
      <c r="AF652" s="420"/>
      <c r="AG652" s="420"/>
      <c r="AH652" s="421"/>
    </row>
    <row r="653">
      <c r="A653" s="410"/>
      <c r="B653" s="411"/>
      <c r="C653" s="412"/>
      <c r="D653" s="413" t="s">
        <v>2869</v>
      </c>
      <c r="E653" s="414"/>
      <c r="F653" s="414"/>
      <c r="G653" s="414"/>
      <c r="H653" s="414"/>
      <c r="I653" s="414"/>
      <c r="J653" s="414"/>
      <c r="K653" s="414"/>
      <c r="L653" s="414"/>
      <c r="M653" s="414"/>
      <c r="N653" s="414"/>
      <c r="O653" s="414"/>
      <c r="P653" s="414"/>
      <c r="Q653" s="414"/>
      <c r="R653" s="414"/>
      <c r="S653" s="414"/>
      <c r="T653" s="415"/>
      <c r="U653" s="415"/>
      <c r="V653" s="415"/>
      <c r="W653" s="416"/>
      <c r="X653" s="417"/>
      <c r="Y653" s="373"/>
      <c r="Z653" s="418" t="str">
        <f>IFERROR(__xludf.DUMMYFUNCTION("""COMPUTED_VALUE"""),"")</f>
        <v/>
      </c>
      <c r="AA653" s="419" t="str">
        <f>IFERROR(__xludf.DUMMYFUNCTION("""COMPUTED_VALUE"""),"")</f>
        <v/>
      </c>
      <c r="AB653" s="418" t="str">
        <f>IFERROR(__xludf.DUMMYFUNCTION("""COMPUTED_VALUE"""),"")</f>
        <v/>
      </c>
      <c r="AC653" s="419" t="str">
        <f>IFERROR(__xludf.DUMMYFUNCTION("""COMPUTED_VALUE"""),"")</f>
        <v/>
      </c>
      <c r="AD653" s="418" t="str">
        <f>IFERROR(__xludf.DUMMYFUNCTION("""COMPUTED_VALUE"""),"")</f>
        <v/>
      </c>
      <c r="AE653" s="419" t="str">
        <f>IFERROR(__xludf.DUMMYFUNCTION("""COMPUTED_VALUE"""),"")</f>
        <v/>
      </c>
      <c r="AF653" s="420"/>
      <c r="AG653" s="420"/>
      <c r="AH653" s="421"/>
    </row>
    <row r="654">
      <c r="A654" s="410"/>
      <c r="B654" s="411"/>
      <c r="C654" s="412"/>
      <c r="D654" s="413" t="s">
        <v>2869</v>
      </c>
      <c r="E654" s="414"/>
      <c r="F654" s="414"/>
      <c r="G654" s="414"/>
      <c r="H654" s="414"/>
      <c r="I654" s="414"/>
      <c r="J654" s="414"/>
      <c r="K654" s="414"/>
      <c r="L654" s="414"/>
      <c r="M654" s="414"/>
      <c r="N654" s="414"/>
      <c r="O654" s="414"/>
      <c r="P654" s="414"/>
      <c r="Q654" s="414"/>
      <c r="R654" s="414"/>
      <c r="S654" s="414"/>
      <c r="T654" s="415"/>
      <c r="U654" s="415"/>
      <c r="V654" s="415"/>
      <c r="W654" s="416"/>
      <c r="X654" s="417"/>
      <c r="Y654" s="373"/>
      <c r="Z654" s="418" t="str">
        <f>IFERROR(__xludf.DUMMYFUNCTION("""COMPUTED_VALUE"""),"")</f>
        <v/>
      </c>
      <c r="AA654" s="419" t="str">
        <f>IFERROR(__xludf.DUMMYFUNCTION("""COMPUTED_VALUE"""),"")</f>
        <v/>
      </c>
      <c r="AB654" s="418" t="str">
        <f>IFERROR(__xludf.DUMMYFUNCTION("""COMPUTED_VALUE"""),"")</f>
        <v/>
      </c>
      <c r="AC654" s="419" t="str">
        <f>IFERROR(__xludf.DUMMYFUNCTION("""COMPUTED_VALUE"""),"")</f>
        <v/>
      </c>
      <c r="AD654" s="418" t="str">
        <f>IFERROR(__xludf.DUMMYFUNCTION("""COMPUTED_VALUE"""),"")</f>
        <v/>
      </c>
      <c r="AE654" s="419" t="str">
        <f>IFERROR(__xludf.DUMMYFUNCTION("""COMPUTED_VALUE"""),"")</f>
        <v/>
      </c>
      <c r="AF654" s="420"/>
      <c r="AG654" s="420"/>
      <c r="AH654" s="421"/>
    </row>
    <row r="655">
      <c r="A655" s="410"/>
      <c r="B655" s="411"/>
      <c r="C655" s="412"/>
      <c r="D655" s="413" t="s">
        <v>2869</v>
      </c>
      <c r="E655" s="414"/>
      <c r="F655" s="414"/>
      <c r="G655" s="414"/>
      <c r="H655" s="414"/>
      <c r="I655" s="414"/>
      <c r="J655" s="414"/>
      <c r="K655" s="414"/>
      <c r="L655" s="414"/>
      <c r="M655" s="414"/>
      <c r="N655" s="414"/>
      <c r="O655" s="414"/>
      <c r="P655" s="414"/>
      <c r="Q655" s="414"/>
      <c r="R655" s="414"/>
      <c r="S655" s="414"/>
      <c r="T655" s="415"/>
      <c r="U655" s="415"/>
      <c r="V655" s="415"/>
      <c r="W655" s="416"/>
      <c r="X655" s="417"/>
      <c r="Y655" s="381"/>
      <c r="Z655" s="418" t="str">
        <f>IFERROR(__xludf.DUMMYFUNCTION("""COMPUTED_VALUE"""),"")</f>
        <v/>
      </c>
      <c r="AA655" s="419" t="str">
        <f>IFERROR(__xludf.DUMMYFUNCTION("""COMPUTED_VALUE"""),"")</f>
        <v/>
      </c>
      <c r="AB655" s="418" t="str">
        <f>IFERROR(__xludf.DUMMYFUNCTION("""COMPUTED_VALUE"""),"")</f>
        <v/>
      </c>
      <c r="AC655" s="419" t="str">
        <f>IFERROR(__xludf.DUMMYFUNCTION("""COMPUTED_VALUE"""),"")</f>
        <v/>
      </c>
      <c r="AD655" s="418" t="str">
        <f>IFERROR(__xludf.DUMMYFUNCTION("""COMPUTED_VALUE"""),"")</f>
        <v/>
      </c>
      <c r="AE655" s="419" t="str">
        <f>IFERROR(__xludf.DUMMYFUNCTION("""COMPUTED_VALUE"""),"")</f>
        <v/>
      </c>
      <c r="AF655" s="420"/>
      <c r="AG655" s="420"/>
      <c r="AH655" s="421"/>
    </row>
    <row r="656">
      <c r="A656" s="410"/>
      <c r="B656" s="411"/>
      <c r="C656" s="412"/>
      <c r="D656" s="413" t="s">
        <v>2869</v>
      </c>
      <c r="E656" s="414"/>
      <c r="F656" s="414"/>
      <c r="G656" s="414"/>
      <c r="H656" s="414"/>
      <c r="I656" s="414"/>
      <c r="J656" s="414"/>
      <c r="K656" s="414"/>
      <c r="L656" s="414"/>
      <c r="M656" s="414"/>
      <c r="N656" s="414"/>
      <c r="O656" s="414"/>
      <c r="P656" s="414"/>
      <c r="Q656" s="414"/>
      <c r="R656" s="414"/>
      <c r="S656" s="414"/>
      <c r="T656" s="415"/>
      <c r="U656" s="415"/>
      <c r="V656" s="415"/>
      <c r="W656" s="416"/>
      <c r="X656" s="417"/>
      <c r="Y656" s="381"/>
      <c r="Z656" s="418" t="str">
        <f>IFERROR(__xludf.DUMMYFUNCTION("""COMPUTED_VALUE"""),"")</f>
        <v/>
      </c>
      <c r="AA656" s="419" t="str">
        <f>IFERROR(__xludf.DUMMYFUNCTION("""COMPUTED_VALUE"""),"")</f>
        <v/>
      </c>
      <c r="AB656" s="418" t="str">
        <f>IFERROR(__xludf.DUMMYFUNCTION("""COMPUTED_VALUE"""),"")</f>
        <v/>
      </c>
      <c r="AC656" s="419" t="str">
        <f>IFERROR(__xludf.DUMMYFUNCTION("""COMPUTED_VALUE"""),"")</f>
        <v/>
      </c>
      <c r="AD656" s="418" t="str">
        <f>IFERROR(__xludf.DUMMYFUNCTION("""COMPUTED_VALUE"""),"")</f>
        <v/>
      </c>
      <c r="AE656" s="419" t="str">
        <f>IFERROR(__xludf.DUMMYFUNCTION("""COMPUTED_VALUE"""),"")</f>
        <v/>
      </c>
      <c r="AF656" s="420"/>
      <c r="AG656" s="420"/>
      <c r="AH656" s="421"/>
    </row>
    <row r="657">
      <c r="A657" s="410"/>
      <c r="B657" s="411"/>
      <c r="C657" s="412"/>
      <c r="D657" s="413" t="s">
        <v>2869</v>
      </c>
      <c r="E657" s="414"/>
      <c r="F657" s="414"/>
      <c r="G657" s="414"/>
      <c r="H657" s="414"/>
      <c r="I657" s="414"/>
      <c r="J657" s="414"/>
      <c r="K657" s="414"/>
      <c r="L657" s="414"/>
      <c r="M657" s="414"/>
      <c r="N657" s="414"/>
      <c r="O657" s="414"/>
      <c r="P657" s="414"/>
      <c r="Q657" s="414"/>
      <c r="R657" s="414"/>
      <c r="S657" s="414"/>
      <c r="T657" s="415"/>
      <c r="U657" s="415"/>
      <c r="V657" s="415"/>
      <c r="W657" s="416"/>
      <c r="X657" s="417"/>
      <c r="Y657" s="381"/>
      <c r="Z657" s="418" t="str">
        <f>IFERROR(__xludf.DUMMYFUNCTION("""COMPUTED_VALUE"""),"")</f>
        <v/>
      </c>
      <c r="AA657" s="419" t="str">
        <f>IFERROR(__xludf.DUMMYFUNCTION("""COMPUTED_VALUE"""),"")</f>
        <v/>
      </c>
      <c r="AB657" s="418" t="str">
        <f>IFERROR(__xludf.DUMMYFUNCTION("""COMPUTED_VALUE"""),"")</f>
        <v/>
      </c>
      <c r="AC657" s="419" t="str">
        <f>IFERROR(__xludf.DUMMYFUNCTION("""COMPUTED_VALUE"""),"")</f>
        <v/>
      </c>
      <c r="AD657" s="418" t="str">
        <f>IFERROR(__xludf.DUMMYFUNCTION("""COMPUTED_VALUE"""),"")</f>
        <v/>
      </c>
      <c r="AE657" s="419" t="str">
        <f>IFERROR(__xludf.DUMMYFUNCTION("""COMPUTED_VALUE"""),"")</f>
        <v/>
      </c>
      <c r="AF657" s="420"/>
      <c r="AG657" s="420"/>
      <c r="AH657" s="421"/>
    </row>
    <row r="658">
      <c r="A658" s="410"/>
      <c r="B658" s="411"/>
      <c r="C658" s="412"/>
      <c r="D658" s="413" t="s">
        <v>2869</v>
      </c>
      <c r="E658" s="414"/>
      <c r="F658" s="414"/>
      <c r="G658" s="414"/>
      <c r="H658" s="414"/>
      <c r="I658" s="414"/>
      <c r="J658" s="414"/>
      <c r="K658" s="414"/>
      <c r="L658" s="414"/>
      <c r="M658" s="414"/>
      <c r="N658" s="414"/>
      <c r="O658" s="414"/>
      <c r="P658" s="414"/>
      <c r="Q658" s="414"/>
      <c r="R658" s="414"/>
      <c r="S658" s="414"/>
      <c r="T658" s="415"/>
      <c r="U658" s="415"/>
      <c r="V658" s="415"/>
      <c r="W658" s="416"/>
      <c r="X658" s="417"/>
      <c r="Y658" s="381"/>
      <c r="Z658" s="418" t="str">
        <f>IFERROR(__xludf.DUMMYFUNCTION("""COMPUTED_VALUE"""),"")</f>
        <v/>
      </c>
      <c r="AA658" s="419" t="str">
        <f>IFERROR(__xludf.DUMMYFUNCTION("""COMPUTED_VALUE"""),"")</f>
        <v/>
      </c>
      <c r="AB658" s="418" t="str">
        <f>IFERROR(__xludf.DUMMYFUNCTION("""COMPUTED_VALUE"""),"")</f>
        <v/>
      </c>
      <c r="AC658" s="419" t="str">
        <f>IFERROR(__xludf.DUMMYFUNCTION("""COMPUTED_VALUE"""),"")</f>
        <v/>
      </c>
      <c r="AD658" s="418" t="str">
        <f>IFERROR(__xludf.DUMMYFUNCTION("""COMPUTED_VALUE"""),"")</f>
        <v/>
      </c>
      <c r="AE658" s="419" t="str">
        <f>IFERROR(__xludf.DUMMYFUNCTION("""COMPUTED_VALUE"""),"")</f>
        <v/>
      </c>
      <c r="AF658" s="420"/>
      <c r="AG658" s="420"/>
      <c r="AH658" s="421"/>
    </row>
    <row r="659">
      <c r="A659" s="410"/>
      <c r="B659" s="411"/>
      <c r="C659" s="412"/>
      <c r="D659" s="413" t="s">
        <v>2869</v>
      </c>
      <c r="E659" s="414"/>
      <c r="F659" s="414"/>
      <c r="G659" s="414"/>
      <c r="H659" s="414"/>
      <c r="I659" s="414"/>
      <c r="J659" s="414"/>
      <c r="K659" s="414"/>
      <c r="L659" s="414"/>
      <c r="M659" s="414"/>
      <c r="N659" s="414"/>
      <c r="O659" s="414"/>
      <c r="P659" s="414"/>
      <c r="Q659" s="414"/>
      <c r="R659" s="414"/>
      <c r="S659" s="414"/>
      <c r="T659" s="415"/>
      <c r="U659" s="415"/>
      <c r="V659" s="415"/>
      <c r="W659" s="416"/>
      <c r="X659" s="417"/>
      <c r="Y659" s="381"/>
      <c r="Z659" s="418" t="str">
        <f>IFERROR(__xludf.DUMMYFUNCTION("""COMPUTED_VALUE"""),"")</f>
        <v/>
      </c>
      <c r="AA659" s="419" t="str">
        <f>IFERROR(__xludf.DUMMYFUNCTION("""COMPUTED_VALUE"""),"")</f>
        <v/>
      </c>
      <c r="AB659" s="418" t="str">
        <f>IFERROR(__xludf.DUMMYFUNCTION("""COMPUTED_VALUE"""),"")</f>
        <v/>
      </c>
      <c r="AC659" s="419" t="str">
        <f>IFERROR(__xludf.DUMMYFUNCTION("""COMPUTED_VALUE"""),"")</f>
        <v/>
      </c>
      <c r="AD659" s="418" t="str">
        <f>IFERROR(__xludf.DUMMYFUNCTION("""COMPUTED_VALUE"""),"")</f>
        <v/>
      </c>
      <c r="AE659" s="419" t="str">
        <f>IFERROR(__xludf.DUMMYFUNCTION("""COMPUTED_VALUE"""),"")</f>
        <v/>
      </c>
      <c r="AF659" s="420"/>
      <c r="AG659" s="420"/>
      <c r="AH659" s="421"/>
    </row>
    <row r="660">
      <c r="A660" s="410"/>
      <c r="B660" s="411"/>
      <c r="C660" s="412"/>
      <c r="D660" s="413" t="s">
        <v>2869</v>
      </c>
      <c r="E660" s="414"/>
      <c r="F660" s="414"/>
      <c r="G660" s="414"/>
      <c r="H660" s="414"/>
      <c r="I660" s="414"/>
      <c r="J660" s="414"/>
      <c r="K660" s="414"/>
      <c r="L660" s="414"/>
      <c r="M660" s="414"/>
      <c r="N660" s="414"/>
      <c r="O660" s="414"/>
      <c r="P660" s="414"/>
      <c r="Q660" s="414"/>
      <c r="R660" s="414"/>
      <c r="S660" s="414"/>
      <c r="T660" s="415"/>
      <c r="U660" s="415"/>
      <c r="V660" s="415"/>
      <c r="W660" s="416"/>
      <c r="X660" s="417"/>
      <c r="Y660" s="381"/>
      <c r="Z660" s="418" t="str">
        <f>IFERROR(__xludf.DUMMYFUNCTION("""COMPUTED_VALUE"""),"")</f>
        <v/>
      </c>
      <c r="AA660" s="419" t="str">
        <f>IFERROR(__xludf.DUMMYFUNCTION("""COMPUTED_VALUE"""),"")</f>
        <v/>
      </c>
      <c r="AB660" s="418" t="str">
        <f>IFERROR(__xludf.DUMMYFUNCTION("""COMPUTED_VALUE"""),"")</f>
        <v/>
      </c>
      <c r="AC660" s="419" t="str">
        <f>IFERROR(__xludf.DUMMYFUNCTION("""COMPUTED_VALUE"""),"")</f>
        <v/>
      </c>
      <c r="AD660" s="418" t="str">
        <f>IFERROR(__xludf.DUMMYFUNCTION("""COMPUTED_VALUE"""),"")</f>
        <v/>
      </c>
      <c r="AE660" s="419" t="str">
        <f>IFERROR(__xludf.DUMMYFUNCTION("""COMPUTED_VALUE"""),"")</f>
        <v/>
      </c>
      <c r="AF660" s="420"/>
      <c r="AG660" s="420"/>
      <c r="AH660" s="421"/>
    </row>
    <row r="661">
      <c r="A661" s="410"/>
      <c r="B661" s="411"/>
      <c r="C661" s="412"/>
      <c r="D661" s="413" t="s">
        <v>2869</v>
      </c>
      <c r="E661" s="414"/>
      <c r="F661" s="414"/>
      <c r="G661" s="414"/>
      <c r="H661" s="414"/>
      <c r="I661" s="414"/>
      <c r="J661" s="414"/>
      <c r="K661" s="414"/>
      <c r="L661" s="414"/>
      <c r="M661" s="414"/>
      <c r="N661" s="414"/>
      <c r="O661" s="414"/>
      <c r="P661" s="414"/>
      <c r="Q661" s="414"/>
      <c r="R661" s="414"/>
      <c r="S661" s="414"/>
      <c r="T661" s="415"/>
      <c r="U661" s="415"/>
      <c r="V661" s="415"/>
      <c r="W661" s="416"/>
      <c r="X661" s="417"/>
      <c r="Y661" s="381"/>
      <c r="Z661" s="418" t="str">
        <f>IFERROR(__xludf.DUMMYFUNCTION("""COMPUTED_VALUE"""),"")</f>
        <v/>
      </c>
      <c r="AA661" s="419" t="str">
        <f>IFERROR(__xludf.DUMMYFUNCTION("""COMPUTED_VALUE"""),"")</f>
        <v/>
      </c>
      <c r="AB661" s="418" t="str">
        <f>IFERROR(__xludf.DUMMYFUNCTION("""COMPUTED_VALUE"""),"")</f>
        <v/>
      </c>
      <c r="AC661" s="419" t="str">
        <f>IFERROR(__xludf.DUMMYFUNCTION("""COMPUTED_VALUE"""),"")</f>
        <v/>
      </c>
      <c r="AD661" s="418" t="str">
        <f>IFERROR(__xludf.DUMMYFUNCTION("""COMPUTED_VALUE"""),"")</f>
        <v/>
      </c>
      <c r="AE661" s="419" t="str">
        <f>IFERROR(__xludf.DUMMYFUNCTION("""COMPUTED_VALUE"""),"")</f>
        <v/>
      </c>
      <c r="AF661" s="420"/>
      <c r="AG661" s="420"/>
      <c r="AH661" s="421"/>
    </row>
    <row r="662">
      <c r="A662" s="410"/>
      <c r="B662" s="411"/>
      <c r="C662" s="412"/>
      <c r="D662" s="413" t="s">
        <v>2869</v>
      </c>
      <c r="E662" s="414"/>
      <c r="F662" s="414"/>
      <c r="G662" s="414"/>
      <c r="H662" s="414"/>
      <c r="I662" s="414"/>
      <c r="J662" s="414"/>
      <c r="K662" s="414"/>
      <c r="L662" s="414"/>
      <c r="M662" s="414"/>
      <c r="N662" s="414"/>
      <c r="O662" s="414"/>
      <c r="P662" s="414"/>
      <c r="Q662" s="414"/>
      <c r="R662" s="414"/>
      <c r="S662" s="414"/>
      <c r="T662" s="415"/>
      <c r="U662" s="415"/>
      <c r="V662" s="415"/>
      <c r="W662" s="416"/>
      <c r="X662" s="417"/>
      <c r="Y662" s="381"/>
      <c r="Z662" s="418" t="str">
        <f>IFERROR(__xludf.DUMMYFUNCTION("""COMPUTED_VALUE"""),"")</f>
        <v/>
      </c>
      <c r="AA662" s="419" t="str">
        <f>IFERROR(__xludf.DUMMYFUNCTION("""COMPUTED_VALUE"""),"")</f>
        <v/>
      </c>
      <c r="AB662" s="418" t="str">
        <f>IFERROR(__xludf.DUMMYFUNCTION("""COMPUTED_VALUE"""),"")</f>
        <v/>
      </c>
      <c r="AC662" s="419" t="str">
        <f>IFERROR(__xludf.DUMMYFUNCTION("""COMPUTED_VALUE"""),"")</f>
        <v/>
      </c>
      <c r="AD662" s="418" t="str">
        <f>IFERROR(__xludf.DUMMYFUNCTION("""COMPUTED_VALUE"""),"")</f>
        <v/>
      </c>
      <c r="AE662" s="419" t="str">
        <f>IFERROR(__xludf.DUMMYFUNCTION("""COMPUTED_VALUE"""),"")</f>
        <v/>
      </c>
      <c r="AF662" s="420"/>
      <c r="AG662" s="420"/>
      <c r="AH662" s="421"/>
    </row>
    <row r="663">
      <c r="A663" s="410"/>
      <c r="B663" s="411"/>
      <c r="C663" s="412"/>
      <c r="D663" s="413" t="s">
        <v>2869</v>
      </c>
      <c r="E663" s="414"/>
      <c r="F663" s="414"/>
      <c r="G663" s="414"/>
      <c r="H663" s="414"/>
      <c r="I663" s="414"/>
      <c r="J663" s="414"/>
      <c r="K663" s="414"/>
      <c r="L663" s="414"/>
      <c r="M663" s="414"/>
      <c r="N663" s="414"/>
      <c r="O663" s="414"/>
      <c r="P663" s="414"/>
      <c r="Q663" s="414"/>
      <c r="R663" s="414"/>
      <c r="S663" s="414"/>
      <c r="T663" s="415"/>
      <c r="U663" s="415"/>
      <c r="V663" s="415"/>
      <c r="W663" s="416"/>
      <c r="X663" s="417"/>
      <c r="Y663" s="381"/>
      <c r="Z663" s="418" t="str">
        <f>IFERROR(__xludf.DUMMYFUNCTION("""COMPUTED_VALUE"""),"")</f>
        <v/>
      </c>
      <c r="AA663" s="419" t="str">
        <f>IFERROR(__xludf.DUMMYFUNCTION("""COMPUTED_VALUE"""),"")</f>
        <v/>
      </c>
      <c r="AB663" s="418" t="str">
        <f>IFERROR(__xludf.DUMMYFUNCTION("""COMPUTED_VALUE"""),"")</f>
        <v/>
      </c>
      <c r="AC663" s="419" t="str">
        <f>IFERROR(__xludf.DUMMYFUNCTION("""COMPUTED_VALUE"""),"")</f>
        <v/>
      </c>
      <c r="AD663" s="418" t="str">
        <f>IFERROR(__xludf.DUMMYFUNCTION("""COMPUTED_VALUE"""),"")</f>
        <v/>
      </c>
      <c r="AE663" s="419" t="str">
        <f>IFERROR(__xludf.DUMMYFUNCTION("""COMPUTED_VALUE"""),"")</f>
        <v/>
      </c>
      <c r="AF663" s="420"/>
      <c r="AG663" s="420"/>
      <c r="AH663" s="421"/>
    </row>
    <row r="664">
      <c r="A664" s="410"/>
      <c r="B664" s="411"/>
      <c r="C664" s="412"/>
      <c r="D664" s="413" t="s">
        <v>2869</v>
      </c>
      <c r="E664" s="414"/>
      <c r="F664" s="414"/>
      <c r="G664" s="414"/>
      <c r="H664" s="414"/>
      <c r="I664" s="414"/>
      <c r="J664" s="414"/>
      <c r="K664" s="414"/>
      <c r="L664" s="414"/>
      <c r="M664" s="414"/>
      <c r="N664" s="414"/>
      <c r="O664" s="414"/>
      <c r="P664" s="414"/>
      <c r="Q664" s="414"/>
      <c r="R664" s="414"/>
      <c r="S664" s="414"/>
      <c r="T664" s="415"/>
      <c r="U664" s="415"/>
      <c r="V664" s="415"/>
      <c r="W664" s="416"/>
      <c r="X664" s="417"/>
      <c r="Y664" s="381"/>
      <c r="Z664" s="418" t="str">
        <f>IFERROR(__xludf.DUMMYFUNCTION("""COMPUTED_VALUE"""),"")</f>
        <v/>
      </c>
      <c r="AA664" s="419" t="str">
        <f>IFERROR(__xludf.DUMMYFUNCTION("""COMPUTED_VALUE"""),"")</f>
        <v/>
      </c>
      <c r="AB664" s="418" t="str">
        <f>IFERROR(__xludf.DUMMYFUNCTION("""COMPUTED_VALUE"""),"")</f>
        <v/>
      </c>
      <c r="AC664" s="419" t="str">
        <f>IFERROR(__xludf.DUMMYFUNCTION("""COMPUTED_VALUE"""),"")</f>
        <v/>
      </c>
      <c r="AD664" s="418" t="str">
        <f>IFERROR(__xludf.DUMMYFUNCTION("""COMPUTED_VALUE"""),"")</f>
        <v/>
      </c>
      <c r="AE664" s="419" t="str">
        <f>IFERROR(__xludf.DUMMYFUNCTION("""COMPUTED_VALUE"""),"")</f>
        <v/>
      </c>
      <c r="AF664" s="420"/>
      <c r="AG664" s="420"/>
      <c r="AH664" s="421"/>
    </row>
    <row r="665">
      <c r="A665" s="410"/>
      <c r="B665" s="411"/>
      <c r="C665" s="412"/>
      <c r="D665" s="413" t="s">
        <v>2869</v>
      </c>
      <c r="E665" s="414"/>
      <c r="F665" s="414"/>
      <c r="G665" s="414"/>
      <c r="H665" s="414"/>
      <c r="I665" s="414"/>
      <c r="J665" s="414"/>
      <c r="K665" s="414"/>
      <c r="L665" s="414"/>
      <c r="M665" s="414"/>
      <c r="N665" s="414"/>
      <c r="O665" s="414"/>
      <c r="P665" s="414"/>
      <c r="Q665" s="414"/>
      <c r="R665" s="414"/>
      <c r="S665" s="414"/>
      <c r="T665" s="415"/>
      <c r="U665" s="415"/>
      <c r="V665" s="415"/>
      <c r="W665" s="416"/>
      <c r="X665" s="417"/>
      <c r="Y665" s="381"/>
      <c r="Z665" s="418" t="str">
        <f>IFERROR(__xludf.DUMMYFUNCTION("""COMPUTED_VALUE"""),"")</f>
        <v/>
      </c>
      <c r="AA665" s="419" t="str">
        <f>IFERROR(__xludf.DUMMYFUNCTION("""COMPUTED_VALUE"""),"")</f>
        <v/>
      </c>
      <c r="AB665" s="418" t="str">
        <f>IFERROR(__xludf.DUMMYFUNCTION("""COMPUTED_VALUE"""),"")</f>
        <v/>
      </c>
      <c r="AC665" s="419" t="str">
        <f>IFERROR(__xludf.DUMMYFUNCTION("""COMPUTED_VALUE"""),"")</f>
        <v/>
      </c>
      <c r="AD665" s="418" t="str">
        <f>IFERROR(__xludf.DUMMYFUNCTION("""COMPUTED_VALUE"""),"")</f>
        <v/>
      </c>
      <c r="AE665" s="419" t="str">
        <f>IFERROR(__xludf.DUMMYFUNCTION("""COMPUTED_VALUE"""),"")</f>
        <v/>
      </c>
      <c r="AF665" s="420"/>
      <c r="AG665" s="420"/>
      <c r="AH665" s="421"/>
    </row>
    <row r="666">
      <c r="A666" s="410"/>
      <c r="B666" s="411"/>
      <c r="C666" s="412"/>
      <c r="D666" s="413" t="s">
        <v>2869</v>
      </c>
      <c r="E666" s="414"/>
      <c r="F666" s="414"/>
      <c r="G666" s="414"/>
      <c r="H666" s="414"/>
      <c r="I666" s="414"/>
      <c r="J666" s="414"/>
      <c r="K666" s="414"/>
      <c r="L666" s="414"/>
      <c r="M666" s="414"/>
      <c r="N666" s="414"/>
      <c r="O666" s="414"/>
      <c r="P666" s="414"/>
      <c r="Q666" s="414"/>
      <c r="R666" s="414"/>
      <c r="S666" s="414"/>
      <c r="T666" s="415"/>
      <c r="U666" s="415"/>
      <c r="V666" s="415"/>
      <c r="W666" s="416"/>
      <c r="X666" s="417"/>
      <c r="Y666" s="381"/>
      <c r="Z666" s="418" t="str">
        <f>IFERROR(__xludf.DUMMYFUNCTION("""COMPUTED_VALUE"""),"")</f>
        <v/>
      </c>
      <c r="AA666" s="419" t="str">
        <f>IFERROR(__xludf.DUMMYFUNCTION("""COMPUTED_VALUE"""),"")</f>
        <v/>
      </c>
      <c r="AB666" s="418" t="str">
        <f>IFERROR(__xludf.DUMMYFUNCTION("""COMPUTED_VALUE"""),"")</f>
        <v/>
      </c>
      <c r="AC666" s="419" t="str">
        <f>IFERROR(__xludf.DUMMYFUNCTION("""COMPUTED_VALUE"""),"")</f>
        <v/>
      </c>
      <c r="AD666" s="418" t="str">
        <f>IFERROR(__xludf.DUMMYFUNCTION("""COMPUTED_VALUE"""),"")</f>
        <v/>
      </c>
      <c r="AE666" s="419" t="str">
        <f>IFERROR(__xludf.DUMMYFUNCTION("""COMPUTED_VALUE"""),"")</f>
        <v/>
      </c>
      <c r="AF666" s="420"/>
      <c r="AG666" s="420"/>
      <c r="AH666" s="421"/>
    </row>
    <row r="667">
      <c r="A667" s="410"/>
      <c r="B667" s="411"/>
      <c r="C667" s="412"/>
      <c r="D667" s="413" t="s">
        <v>2869</v>
      </c>
      <c r="E667" s="414"/>
      <c r="F667" s="414"/>
      <c r="G667" s="414"/>
      <c r="H667" s="414"/>
      <c r="I667" s="414"/>
      <c r="J667" s="414"/>
      <c r="K667" s="414"/>
      <c r="L667" s="414"/>
      <c r="M667" s="414"/>
      <c r="N667" s="414"/>
      <c r="O667" s="414"/>
      <c r="P667" s="414"/>
      <c r="Q667" s="414"/>
      <c r="R667" s="414"/>
      <c r="S667" s="414"/>
      <c r="T667" s="415"/>
      <c r="U667" s="415"/>
      <c r="V667" s="415"/>
      <c r="W667" s="416"/>
      <c r="X667" s="417"/>
      <c r="Y667" s="381"/>
      <c r="Z667" s="418" t="str">
        <f>IFERROR(__xludf.DUMMYFUNCTION("""COMPUTED_VALUE"""),"")</f>
        <v/>
      </c>
      <c r="AA667" s="419" t="str">
        <f>IFERROR(__xludf.DUMMYFUNCTION("""COMPUTED_VALUE"""),"")</f>
        <v/>
      </c>
      <c r="AB667" s="418" t="str">
        <f>IFERROR(__xludf.DUMMYFUNCTION("""COMPUTED_VALUE"""),"")</f>
        <v/>
      </c>
      <c r="AC667" s="419" t="str">
        <f>IFERROR(__xludf.DUMMYFUNCTION("""COMPUTED_VALUE"""),"")</f>
        <v/>
      </c>
      <c r="AD667" s="418" t="str">
        <f>IFERROR(__xludf.DUMMYFUNCTION("""COMPUTED_VALUE"""),"")</f>
        <v/>
      </c>
      <c r="AE667" s="419" t="str">
        <f>IFERROR(__xludf.DUMMYFUNCTION("""COMPUTED_VALUE"""),"")</f>
        <v/>
      </c>
      <c r="AF667" s="420"/>
      <c r="AG667" s="420"/>
      <c r="AH667" s="421"/>
    </row>
    <row r="668">
      <c r="A668" s="410"/>
      <c r="B668" s="411"/>
      <c r="C668" s="412"/>
      <c r="D668" s="413" t="s">
        <v>2869</v>
      </c>
      <c r="E668" s="414"/>
      <c r="F668" s="414"/>
      <c r="G668" s="414"/>
      <c r="H668" s="414"/>
      <c r="I668" s="414"/>
      <c r="J668" s="414"/>
      <c r="K668" s="414"/>
      <c r="L668" s="414"/>
      <c r="M668" s="414"/>
      <c r="N668" s="414"/>
      <c r="O668" s="414"/>
      <c r="P668" s="414"/>
      <c r="Q668" s="414"/>
      <c r="R668" s="414"/>
      <c r="S668" s="414"/>
      <c r="T668" s="415"/>
      <c r="U668" s="415"/>
      <c r="V668" s="415"/>
      <c r="W668" s="416"/>
      <c r="X668" s="417"/>
      <c r="Y668" s="381"/>
      <c r="Z668" s="418" t="str">
        <f>IFERROR(__xludf.DUMMYFUNCTION("""COMPUTED_VALUE"""),"")</f>
        <v/>
      </c>
      <c r="AA668" s="419" t="str">
        <f>IFERROR(__xludf.DUMMYFUNCTION("""COMPUTED_VALUE"""),"")</f>
        <v/>
      </c>
      <c r="AB668" s="418" t="str">
        <f>IFERROR(__xludf.DUMMYFUNCTION("""COMPUTED_VALUE"""),"")</f>
        <v/>
      </c>
      <c r="AC668" s="419" t="str">
        <f>IFERROR(__xludf.DUMMYFUNCTION("""COMPUTED_VALUE"""),"")</f>
        <v/>
      </c>
      <c r="AD668" s="418" t="str">
        <f>IFERROR(__xludf.DUMMYFUNCTION("""COMPUTED_VALUE"""),"")</f>
        <v/>
      </c>
      <c r="AE668" s="419" t="str">
        <f>IFERROR(__xludf.DUMMYFUNCTION("""COMPUTED_VALUE"""),"")</f>
        <v/>
      </c>
      <c r="AF668" s="420"/>
      <c r="AG668" s="420"/>
      <c r="AH668" s="421"/>
    </row>
    <row r="669">
      <c r="A669" s="410"/>
      <c r="B669" s="411"/>
      <c r="C669" s="412"/>
      <c r="D669" s="413" t="s">
        <v>2869</v>
      </c>
      <c r="E669" s="414"/>
      <c r="F669" s="414"/>
      <c r="G669" s="414"/>
      <c r="H669" s="414"/>
      <c r="I669" s="414"/>
      <c r="J669" s="414"/>
      <c r="K669" s="414"/>
      <c r="L669" s="414"/>
      <c r="M669" s="414"/>
      <c r="N669" s="414"/>
      <c r="O669" s="414"/>
      <c r="P669" s="414"/>
      <c r="Q669" s="414"/>
      <c r="R669" s="414"/>
      <c r="S669" s="414"/>
      <c r="T669" s="415"/>
      <c r="U669" s="415"/>
      <c r="V669" s="415"/>
      <c r="W669" s="416"/>
      <c r="X669" s="417"/>
      <c r="Y669" s="381"/>
      <c r="Z669" s="418" t="str">
        <f>IFERROR(__xludf.DUMMYFUNCTION("""COMPUTED_VALUE"""),"")</f>
        <v/>
      </c>
      <c r="AA669" s="419" t="str">
        <f>IFERROR(__xludf.DUMMYFUNCTION("""COMPUTED_VALUE"""),"")</f>
        <v/>
      </c>
      <c r="AB669" s="418" t="str">
        <f>IFERROR(__xludf.DUMMYFUNCTION("""COMPUTED_VALUE"""),"")</f>
        <v/>
      </c>
      <c r="AC669" s="419" t="str">
        <f>IFERROR(__xludf.DUMMYFUNCTION("""COMPUTED_VALUE"""),"")</f>
        <v/>
      </c>
      <c r="AD669" s="418" t="str">
        <f>IFERROR(__xludf.DUMMYFUNCTION("""COMPUTED_VALUE"""),"")</f>
        <v/>
      </c>
      <c r="AE669" s="419" t="str">
        <f>IFERROR(__xludf.DUMMYFUNCTION("""COMPUTED_VALUE"""),"")</f>
        <v/>
      </c>
      <c r="AF669" s="420"/>
      <c r="AG669" s="420"/>
      <c r="AH669" s="421"/>
    </row>
    <row r="670">
      <c r="A670" s="410"/>
      <c r="B670" s="411"/>
      <c r="C670" s="412"/>
      <c r="D670" s="413" t="s">
        <v>2869</v>
      </c>
      <c r="E670" s="414"/>
      <c r="F670" s="414"/>
      <c r="G670" s="414"/>
      <c r="H670" s="414"/>
      <c r="I670" s="414"/>
      <c r="J670" s="414"/>
      <c r="K670" s="414"/>
      <c r="L670" s="414"/>
      <c r="M670" s="414"/>
      <c r="N670" s="414"/>
      <c r="O670" s="414"/>
      <c r="P670" s="414"/>
      <c r="Q670" s="414"/>
      <c r="R670" s="414"/>
      <c r="S670" s="414"/>
      <c r="T670" s="415"/>
      <c r="U670" s="415"/>
      <c r="V670" s="415"/>
      <c r="W670" s="416"/>
      <c r="X670" s="417"/>
      <c r="Y670" s="381"/>
      <c r="Z670" s="418" t="str">
        <f>IFERROR(__xludf.DUMMYFUNCTION("""COMPUTED_VALUE"""),"")</f>
        <v/>
      </c>
      <c r="AA670" s="419" t="str">
        <f>IFERROR(__xludf.DUMMYFUNCTION("""COMPUTED_VALUE"""),"")</f>
        <v/>
      </c>
      <c r="AB670" s="418" t="str">
        <f>IFERROR(__xludf.DUMMYFUNCTION("""COMPUTED_VALUE"""),"")</f>
        <v/>
      </c>
      <c r="AC670" s="419" t="str">
        <f>IFERROR(__xludf.DUMMYFUNCTION("""COMPUTED_VALUE"""),"")</f>
        <v/>
      </c>
      <c r="AD670" s="418" t="str">
        <f>IFERROR(__xludf.DUMMYFUNCTION("""COMPUTED_VALUE"""),"")</f>
        <v/>
      </c>
      <c r="AE670" s="419" t="str">
        <f>IFERROR(__xludf.DUMMYFUNCTION("""COMPUTED_VALUE"""),"")</f>
        <v/>
      </c>
      <c r="AF670" s="420"/>
      <c r="AG670" s="420"/>
      <c r="AH670" s="421"/>
    </row>
    <row r="671">
      <c r="A671" s="410"/>
      <c r="B671" s="411"/>
      <c r="C671" s="412"/>
      <c r="D671" s="413" t="s">
        <v>2869</v>
      </c>
      <c r="E671" s="414"/>
      <c r="F671" s="414"/>
      <c r="G671" s="414"/>
      <c r="H671" s="414"/>
      <c r="I671" s="414"/>
      <c r="J671" s="414"/>
      <c r="K671" s="414"/>
      <c r="L671" s="414"/>
      <c r="M671" s="414"/>
      <c r="N671" s="414"/>
      <c r="O671" s="414"/>
      <c r="P671" s="414"/>
      <c r="Q671" s="414"/>
      <c r="R671" s="414"/>
      <c r="S671" s="414"/>
      <c r="T671" s="415"/>
      <c r="U671" s="415"/>
      <c r="V671" s="415"/>
      <c r="W671" s="416"/>
      <c r="X671" s="417"/>
      <c r="Y671" s="381"/>
      <c r="Z671" s="418" t="str">
        <f>IFERROR(__xludf.DUMMYFUNCTION("""COMPUTED_VALUE"""),"")</f>
        <v/>
      </c>
      <c r="AA671" s="419" t="str">
        <f>IFERROR(__xludf.DUMMYFUNCTION("""COMPUTED_VALUE"""),"")</f>
        <v/>
      </c>
      <c r="AB671" s="418" t="str">
        <f>IFERROR(__xludf.DUMMYFUNCTION("""COMPUTED_VALUE"""),"")</f>
        <v/>
      </c>
      <c r="AC671" s="419" t="str">
        <f>IFERROR(__xludf.DUMMYFUNCTION("""COMPUTED_VALUE"""),"")</f>
        <v/>
      </c>
      <c r="AD671" s="418" t="str">
        <f>IFERROR(__xludf.DUMMYFUNCTION("""COMPUTED_VALUE"""),"")</f>
        <v/>
      </c>
      <c r="AE671" s="419" t="str">
        <f>IFERROR(__xludf.DUMMYFUNCTION("""COMPUTED_VALUE"""),"")</f>
        <v/>
      </c>
      <c r="AF671" s="420"/>
      <c r="AG671" s="420"/>
      <c r="AH671" s="421"/>
    </row>
    <row r="672">
      <c r="A672" s="410"/>
      <c r="B672" s="411"/>
      <c r="C672" s="412"/>
      <c r="D672" s="413" t="s">
        <v>2869</v>
      </c>
      <c r="E672" s="414"/>
      <c r="F672" s="414"/>
      <c r="G672" s="414"/>
      <c r="H672" s="414"/>
      <c r="I672" s="414"/>
      <c r="J672" s="414"/>
      <c r="K672" s="414"/>
      <c r="L672" s="414"/>
      <c r="M672" s="414"/>
      <c r="N672" s="414"/>
      <c r="O672" s="414"/>
      <c r="P672" s="414"/>
      <c r="Q672" s="414"/>
      <c r="R672" s="414"/>
      <c r="S672" s="414"/>
      <c r="T672" s="415"/>
      <c r="U672" s="415"/>
      <c r="V672" s="415"/>
      <c r="W672" s="416"/>
      <c r="X672" s="417"/>
      <c r="Y672" s="381"/>
      <c r="Z672" s="418" t="str">
        <f>IFERROR(__xludf.DUMMYFUNCTION("""COMPUTED_VALUE"""),"")</f>
        <v/>
      </c>
      <c r="AA672" s="419" t="str">
        <f>IFERROR(__xludf.DUMMYFUNCTION("""COMPUTED_VALUE"""),"")</f>
        <v/>
      </c>
      <c r="AB672" s="418" t="str">
        <f>IFERROR(__xludf.DUMMYFUNCTION("""COMPUTED_VALUE"""),"")</f>
        <v/>
      </c>
      <c r="AC672" s="419" t="str">
        <f>IFERROR(__xludf.DUMMYFUNCTION("""COMPUTED_VALUE"""),"")</f>
        <v/>
      </c>
      <c r="AD672" s="418" t="str">
        <f>IFERROR(__xludf.DUMMYFUNCTION("""COMPUTED_VALUE"""),"")</f>
        <v/>
      </c>
      <c r="AE672" s="419" t="str">
        <f>IFERROR(__xludf.DUMMYFUNCTION("""COMPUTED_VALUE"""),"")</f>
        <v/>
      </c>
      <c r="AF672" s="420"/>
      <c r="AG672" s="420"/>
      <c r="AH672" s="421"/>
    </row>
    <row r="673">
      <c r="A673" s="410"/>
      <c r="B673" s="411"/>
      <c r="C673" s="412"/>
      <c r="D673" s="413" t="s">
        <v>2869</v>
      </c>
      <c r="E673" s="414"/>
      <c r="F673" s="414"/>
      <c r="G673" s="414"/>
      <c r="H673" s="414"/>
      <c r="I673" s="414"/>
      <c r="J673" s="414"/>
      <c r="K673" s="414"/>
      <c r="L673" s="414"/>
      <c r="M673" s="414"/>
      <c r="N673" s="414"/>
      <c r="O673" s="414"/>
      <c r="P673" s="414"/>
      <c r="Q673" s="414"/>
      <c r="R673" s="414"/>
      <c r="S673" s="414"/>
      <c r="T673" s="415"/>
      <c r="U673" s="415"/>
      <c r="V673" s="415"/>
      <c r="W673" s="416"/>
      <c r="X673" s="417"/>
      <c r="Y673" s="381"/>
      <c r="Z673" s="418" t="str">
        <f>IFERROR(__xludf.DUMMYFUNCTION("""COMPUTED_VALUE"""),"")</f>
        <v/>
      </c>
      <c r="AA673" s="419" t="str">
        <f>IFERROR(__xludf.DUMMYFUNCTION("""COMPUTED_VALUE"""),"")</f>
        <v/>
      </c>
      <c r="AB673" s="418" t="str">
        <f>IFERROR(__xludf.DUMMYFUNCTION("""COMPUTED_VALUE"""),"")</f>
        <v/>
      </c>
      <c r="AC673" s="419" t="str">
        <f>IFERROR(__xludf.DUMMYFUNCTION("""COMPUTED_VALUE"""),"")</f>
        <v/>
      </c>
      <c r="AD673" s="418" t="str">
        <f>IFERROR(__xludf.DUMMYFUNCTION("""COMPUTED_VALUE"""),"")</f>
        <v/>
      </c>
      <c r="AE673" s="419" t="str">
        <f>IFERROR(__xludf.DUMMYFUNCTION("""COMPUTED_VALUE"""),"")</f>
        <v/>
      </c>
      <c r="AF673" s="420"/>
      <c r="AG673" s="420"/>
      <c r="AH673" s="421"/>
    </row>
    <row r="674">
      <c r="A674" s="410"/>
      <c r="B674" s="411"/>
      <c r="C674" s="412"/>
      <c r="D674" s="413" t="s">
        <v>2869</v>
      </c>
      <c r="E674" s="414"/>
      <c r="F674" s="414"/>
      <c r="G674" s="414"/>
      <c r="H674" s="414"/>
      <c r="I674" s="414"/>
      <c r="J674" s="414"/>
      <c r="K674" s="414"/>
      <c r="L674" s="414"/>
      <c r="M674" s="414"/>
      <c r="N674" s="414"/>
      <c r="O674" s="414"/>
      <c r="P674" s="414"/>
      <c r="Q674" s="414"/>
      <c r="R674" s="414"/>
      <c r="S674" s="414"/>
      <c r="T674" s="415"/>
      <c r="U674" s="415"/>
      <c r="V674" s="415"/>
      <c r="W674" s="416"/>
      <c r="X674" s="417"/>
      <c r="Y674" s="381"/>
      <c r="Z674" s="418" t="str">
        <f>IFERROR(__xludf.DUMMYFUNCTION("""COMPUTED_VALUE"""),"")</f>
        <v/>
      </c>
      <c r="AA674" s="419" t="str">
        <f>IFERROR(__xludf.DUMMYFUNCTION("""COMPUTED_VALUE"""),"")</f>
        <v/>
      </c>
      <c r="AB674" s="418" t="str">
        <f>IFERROR(__xludf.DUMMYFUNCTION("""COMPUTED_VALUE"""),"")</f>
        <v/>
      </c>
      <c r="AC674" s="419" t="str">
        <f>IFERROR(__xludf.DUMMYFUNCTION("""COMPUTED_VALUE"""),"")</f>
        <v/>
      </c>
      <c r="AD674" s="418" t="str">
        <f>IFERROR(__xludf.DUMMYFUNCTION("""COMPUTED_VALUE"""),"")</f>
        <v/>
      </c>
      <c r="AE674" s="419" t="str">
        <f>IFERROR(__xludf.DUMMYFUNCTION("""COMPUTED_VALUE"""),"")</f>
        <v/>
      </c>
      <c r="AF674" s="420"/>
      <c r="AG674" s="420"/>
      <c r="AH674" s="421"/>
    </row>
    <row r="675">
      <c r="A675" s="410"/>
      <c r="B675" s="411"/>
      <c r="C675" s="412"/>
      <c r="D675" s="413" t="s">
        <v>2869</v>
      </c>
      <c r="E675" s="414"/>
      <c r="F675" s="414"/>
      <c r="G675" s="414"/>
      <c r="H675" s="414"/>
      <c r="I675" s="414"/>
      <c r="J675" s="414"/>
      <c r="K675" s="414"/>
      <c r="L675" s="414"/>
      <c r="M675" s="414"/>
      <c r="N675" s="414"/>
      <c r="O675" s="414"/>
      <c r="P675" s="414"/>
      <c r="Q675" s="414"/>
      <c r="R675" s="414"/>
      <c r="S675" s="414"/>
      <c r="T675" s="415"/>
      <c r="U675" s="415"/>
      <c r="V675" s="415"/>
      <c r="W675" s="416"/>
      <c r="X675" s="417"/>
      <c r="Y675" s="381"/>
      <c r="Z675" s="418" t="str">
        <f>IFERROR(__xludf.DUMMYFUNCTION("""COMPUTED_VALUE"""),"")</f>
        <v/>
      </c>
      <c r="AA675" s="419" t="str">
        <f>IFERROR(__xludf.DUMMYFUNCTION("""COMPUTED_VALUE"""),"")</f>
        <v/>
      </c>
      <c r="AB675" s="418" t="str">
        <f>IFERROR(__xludf.DUMMYFUNCTION("""COMPUTED_VALUE"""),"")</f>
        <v/>
      </c>
      <c r="AC675" s="419" t="str">
        <f>IFERROR(__xludf.DUMMYFUNCTION("""COMPUTED_VALUE"""),"")</f>
        <v/>
      </c>
      <c r="AD675" s="418" t="str">
        <f>IFERROR(__xludf.DUMMYFUNCTION("""COMPUTED_VALUE"""),"")</f>
        <v/>
      </c>
      <c r="AE675" s="419" t="str">
        <f>IFERROR(__xludf.DUMMYFUNCTION("""COMPUTED_VALUE"""),"")</f>
        <v/>
      </c>
      <c r="AF675" s="420"/>
      <c r="AG675" s="420"/>
      <c r="AH675" s="421"/>
    </row>
    <row r="676">
      <c r="A676" s="410"/>
      <c r="B676" s="411"/>
      <c r="C676" s="412"/>
      <c r="D676" s="413" t="s">
        <v>2869</v>
      </c>
      <c r="E676" s="414"/>
      <c r="F676" s="414"/>
      <c r="G676" s="414"/>
      <c r="H676" s="414"/>
      <c r="I676" s="414"/>
      <c r="J676" s="414"/>
      <c r="K676" s="414"/>
      <c r="L676" s="414"/>
      <c r="M676" s="414"/>
      <c r="N676" s="414"/>
      <c r="O676" s="414"/>
      <c r="P676" s="414"/>
      <c r="Q676" s="414"/>
      <c r="R676" s="414"/>
      <c r="S676" s="414"/>
      <c r="T676" s="415"/>
      <c r="U676" s="415"/>
      <c r="V676" s="415"/>
      <c r="W676" s="416"/>
      <c r="X676" s="417"/>
      <c r="Y676" s="381"/>
      <c r="Z676" s="418" t="str">
        <f>IFERROR(__xludf.DUMMYFUNCTION("""COMPUTED_VALUE"""),"")</f>
        <v/>
      </c>
      <c r="AA676" s="419" t="str">
        <f>IFERROR(__xludf.DUMMYFUNCTION("""COMPUTED_VALUE"""),"")</f>
        <v/>
      </c>
      <c r="AB676" s="418" t="str">
        <f>IFERROR(__xludf.DUMMYFUNCTION("""COMPUTED_VALUE"""),"")</f>
        <v/>
      </c>
      <c r="AC676" s="419" t="str">
        <f>IFERROR(__xludf.DUMMYFUNCTION("""COMPUTED_VALUE"""),"")</f>
        <v/>
      </c>
      <c r="AD676" s="418" t="str">
        <f>IFERROR(__xludf.DUMMYFUNCTION("""COMPUTED_VALUE"""),"")</f>
        <v/>
      </c>
      <c r="AE676" s="419" t="str">
        <f>IFERROR(__xludf.DUMMYFUNCTION("""COMPUTED_VALUE"""),"")</f>
        <v/>
      </c>
      <c r="AF676" s="420"/>
      <c r="AG676" s="420"/>
      <c r="AH676" s="421"/>
    </row>
    <row r="677">
      <c r="A677" s="410"/>
      <c r="B677" s="411"/>
      <c r="C677" s="412"/>
      <c r="D677" s="413" t="s">
        <v>2869</v>
      </c>
      <c r="E677" s="414"/>
      <c r="F677" s="414"/>
      <c r="G677" s="414"/>
      <c r="H677" s="414"/>
      <c r="I677" s="414"/>
      <c r="J677" s="414"/>
      <c r="K677" s="414"/>
      <c r="L677" s="414"/>
      <c r="M677" s="414"/>
      <c r="N677" s="414"/>
      <c r="O677" s="414"/>
      <c r="P677" s="414"/>
      <c r="Q677" s="414"/>
      <c r="R677" s="414"/>
      <c r="S677" s="414"/>
      <c r="T677" s="415"/>
      <c r="U677" s="415"/>
      <c r="V677" s="415"/>
      <c r="W677" s="416"/>
      <c r="X677" s="417"/>
      <c r="Y677" s="381"/>
      <c r="Z677" s="418" t="str">
        <f>IFERROR(__xludf.DUMMYFUNCTION("""COMPUTED_VALUE"""),"")</f>
        <v/>
      </c>
      <c r="AA677" s="419" t="str">
        <f>IFERROR(__xludf.DUMMYFUNCTION("""COMPUTED_VALUE"""),"")</f>
        <v/>
      </c>
      <c r="AB677" s="418" t="str">
        <f>IFERROR(__xludf.DUMMYFUNCTION("""COMPUTED_VALUE"""),"")</f>
        <v/>
      </c>
      <c r="AC677" s="419" t="str">
        <f>IFERROR(__xludf.DUMMYFUNCTION("""COMPUTED_VALUE"""),"")</f>
        <v/>
      </c>
      <c r="AD677" s="418" t="str">
        <f>IFERROR(__xludf.DUMMYFUNCTION("""COMPUTED_VALUE"""),"")</f>
        <v/>
      </c>
      <c r="AE677" s="419" t="str">
        <f>IFERROR(__xludf.DUMMYFUNCTION("""COMPUTED_VALUE"""),"")</f>
        <v/>
      </c>
      <c r="AF677" s="420"/>
      <c r="AG677" s="420"/>
      <c r="AH677" s="421"/>
    </row>
    <row r="678">
      <c r="A678" s="410"/>
      <c r="B678" s="411"/>
      <c r="C678" s="412"/>
      <c r="D678" s="413" t="s">
        <v>2869</v>
      </c>
      <c r="E678" s="414"/>
      <c r="F678" s="414"/>
      <c r="G678" s="414"/>
      <c r="H678" s="414"/>
      <c r="I678" s="414"/>
      <c r="J678" s="414"/>
      <c r="K678" s="414"/>
      <c r="L678" s="414"/>
      <c r="M678" s="414"/>
      <c r="N678" s="414"/>
      <c r="O678" s="414"/>
      <c r="P678" s="414"/>
      <c r="Q678" s="414"/>
      <c r="R678" s="414"/>
      <c r="S678" s="414"/>
      <c r="T678" s="415"/>
      <c r="U678" s="415"/>
      <c r="V678" s="415"/>
      <c r="W678" s="416"/>
      <c r="X678" s="417"/>
      <c r="Y678" s="381"/>
      <c r="Z678" s="418" t="str">
        <f>IFERROR(__xludf.DUMMYFUNCTION("""COMPUTED_VALUE"""),"")</f>
        <v/>
      </c>
      <c r="AA678" s="419" t="str">
        <f>IFERROR(__xludf.DUMMYFUNCTION("""COMPUTED_VALUE"""),"")</f>
        <v/>
      </c>
      <c r="AB678" s="418" t="str">
        <f>IFERROR(__xludf.DUMMYFUNCTION("""COMPUTED_VALUE"""),"")</f>
        <v/>
      </c>
      <c r="AC678" s="419" t="str">
        <f>IFERROR(__xludf.DUMMYFUNCTION("""COMPUTED_VALUE"""),"")</f>
        <v/>
      </c>
      <c r="AD678" s="418" t="str">
        <f>IFERROR(__xludf.DUMMYFUNCTION("""COMPUTED_VALUE"""),"")</f>
        <v/>
      </c>
      <c r="AE678" s="419" t="str">
        <f>IFERROR(__xludf.DUMMYFUNCTION("""COMPUTED_VALUE"""),"")</f>
        <v/>
      </c>
      <c r="AF678" s="420"/>
      <c r="AG678" s="420"/>
      <c r="AH678" s="421"/>
    </row>
    <row r="679">
      <c r="A679" s="410"/>
      <c r="B679" s="411"/>
      <c r="C679" s="412"/>
      <c r="D679" s="413" t="s">
        <v>2869</v>
      </c>
      <c r="E679" s="414"/>
      <c r="F679" s="414"/>
      <c r="G679" s="414"/>
      <c r="H679" s="414"/>
      <c r="I679" s="414"/>
      <c r="J679" s="414"/>
      <c r="K679" s="414"/>
      <c r="L679" s="414"/>
      <c r="M679" s="414"/>
      <c r="N679" s="414"/>
      <c r="O679" s="414"/>
      <c r="P679" s="414"/>
      <c r="Q679" s="414"/>
      <c r="R679" s="414"/>
      <c r="S679" s="414"/>
      <c r="T679" s="415"/>
      <c r="U679" s="415"/>
      <c r="V679" s="415"/>
      <c r="W679" s="416"/>
      <c r="X679" s="417"/>
      <c r="Y679" s="373"/>
      <c r="Z679" s="418" t="str">
        <f>IFERROR(__xludf.DUMMYFUNCTION("""COMPUTED_VALUE"""),"")</f>
        <v/>
      </c>
      <c r="AA679" s="419" t="str">
        <f>IFERROR(__xludf.DUMMYFUNCTION("""COMPUTED_VALUE"""),"")</f>
        <v/>
      </c>
      <c r="AB679" s="418" t="str">
        <f>IFERROR(__xludf.DUMMYFUNCTION("""COMPUTED_VALUE"""),"")</f>
        <v/>
      </c>
      <c r="AC679" s="419" t="str">
        <f>IFERROR(__xludf.DUMMYFUNCTION("""COMPUTED_VALUE"""),"")</f>
        <v/>
      </c>
      <c r="AD679" s="418" t="str">
        <f>IFERROR(__xludf.DUMMYFUNCTION("""COMPUTED_VALUE"""),"")</f>
        <v/>
      </c>
      <c r="AE679" s="419" t="str">
        <f>IFERROR(__xludf.DUMMYFUNCTION("""COMPUTED_VALUE"""),"")</f>
        <v/>
      </c>
      <c r="AF679" s="420"/>
      <c r="AG679" s="420"/>
      <c r="AH679" s="421"/>
    </row>
    <row r="680">
      <c r="A680" s="410"/>
      <c r="B680" s="411"/>
      <c r="C680" s="412"/>
      <c r="D680" s="413" t="s">
        <v>2869</v>
      </c>
      <c r="E680" s="414"/>
      <c r="F680" s="414"/>
      <c r="G680" s="414"/>
      <c r="H680" s="414"/>
      <c r="I680" s="414"/>
      <c r="J680" s="414"/>
      <c r="K680" s="414"/>
      <c r="L680" s="414"/>
      <c r="M680" s="414"/>
      <c r="N680" s="414"/>
      <c r="O680" s="414"/>
      <c r="P680" s="414"/>
      <c r="Q680" s="414"/>
      <c r="R680" s="414"/>
      <c r="S680" s="414"/>
      <c r="T680" s="415"/>
      <c r="U680" s="415"/>
      <c r="V680" s="415"/>
      <c r="W680" s="416"/>
      <c r="X680" s="417"/>
      <c r="Y680" s="373"/>
      <c r="Z680" s="418" t="str">
        <f>IFERROR(__xludf.DUMMYFUNCTION("""COMPUTED_VALUE"""),"")</f>
        <v/>
      </c>
      <c r="AA680" s="419" t="str">
        <f>IFERROR(__xludf.DUMMYFUNCTION("""COMPUTED_VALUE"""),"")</f>
        <v/>
      </c>
      <c r="AB680" s="418" t="str">
        <f>IFERROR(__xludf.DUMMYFUNCTION("""COMPUTED_VALUE"""),"")</f>
        <v/>
      </c>
      <c r="AC680" s="419" t="str">
        <f>IFERROR(__xludf.DUMMYFUNCTION("""COMPUTED_VALUE"""),"")</f>
        <v/>
      </c>
      <c r="AD680" s="418" t="str">
        <f>IFERROR(__xludf.DUMMYFUNCTION("""COMPUTED_VALUE"""),"")</f>
        <v/>
      </c>
      <c r="AE680" s="419" t="str">
        <f>IFERROR(__xludf.DUMMYFUNCTION("""COMPUTED_VALUE"""),"")</f>
        <v/>
      </c>
      <c r="AF680" s="420"/>
      <c r="AG680" s="420"/>
      <c r="AH680" s="421"/>
    </row>
    <row r="681">
      <c r="A681" s="410"/>
      <c r="B681" s="411"/>
      <c r="C681" s="412"/>
      <c r="D681" s="413" t="s">
        <v>2869</v>
      </c>
      <c r="E681" s="414"/>
      <c r="F681" s="414"/>
      <c r="G681" s="414"/>
      <c r="H681" s="414"/>
      <c r="I681" s="414"/>
      <c r="J681" s="414"/>
      <c r="K681" s="414"/>
      <c r="L681" s="414"/>
      <c r="M681" s="414"/>
      <c r="N681" s="414"/>
      <c r="O681" s="414"/>
      <c r="P681" s="414"/>
      <c r="Q681" s="414"/>
      <c r="R681" s="414"/>
      <c r="S681" s="414"/>
      <c r="T681" s="415"/>
      <c r="U681" s="415"/>
      <c r="V681" s="415"/>
      <c r="W681" s="416"/>
      <c r="X681" s="417"/>
      <c r="Y681" s="373"/>
      <c r="Z681" s="418" t="str">
        <f>IFERROR(__xludf.DUMMYFUNCTION("""COMPUTED_VALUE"""),"")</f>
        <v/>
      </c>
      <c r="AA681" s="419" t="str">
        <f>IFERROR(__xludf.DUMMYFUNCTION("""COMPUTED_VALUE"""),"")</f>
        <v/>
      </c>
      <c r="AB681" s="418" t="str">
        <f>IFERROR(__xludf.DUMMYFUNCTION("""COMPUTED_VALUE"""),"")</f>
        <v/>
      </c>
      <c r="AC681" s="419" t="str">
        <f>IFERROR(__xludf.DUMMYFUNCTION("""COMPUTED_VALUE"""),"")</f>
        <v/>
      </c>
      <c r="AD681" s="418" t="str">
        <f>IFERROR(__xludf.DUMMYFUNCTION("""COMPUTED_VALUE"""),"")</f>
        <v/>
      </c>
      <c r="AE681" s="419" t="str">
        <f>IFERROR(__xludf.DUMMYFUNCTION("""COMPUTED_VALUE"""),"")</f>
        <v/>
      </c>
      <c r="AF681" s="420"/>
      <c r="AG681" s="420"/>
      <c r="AH681" s="421"/>
    </row>
    <row r="682">
      <c r="A682" s="410"/>
      <c r="B682" s="411"/>
      <c r="C682" s="412"/>
      <c r="D682" s="413" t="s">
        <v>2869</v>
      </c>
      <c r="E682" s="414"/>
      <c r="F682" s="414"/>
      <c r="G682" s="414"/>
      <c r="H682" s="414"/>
      <c r="I682" s="414"/>
      <c r="J682" s="414"/>
      <c r="K682" s="414"/>
      <c r="L682" s="414"/>
      <c r="M682" s="414"/>
      <c r="N682" s="414"/>
      <c r="O682" s="414"/>
      <c r="P682" s="414"/>
      <c r="Q682" s="414"/>
      <c r="R682" s="414"/>
      <c r="S682" s="414"/>
      <c r="T682" s="415"/>
      <c r="U682" s="415"/>
      <c r="V682" s="415"/>
      <c r="W682" s="416"/>
      <c r="X682" s="417"/>
      <c r="Y682" s="373"/>
      <c r="Z682" s="418" t="str">
        <f>IFERROR(__xludf.DUMMYFUNCTION("""COMPUTED_VALUE"""),"")</f>
        <v/>
      </c>
      <c r="AA682" s="419" t="str">
        <f>IFERROR(__xludf.DUMMYFUNCTION("""COMPUTED_VALUE"""),"")</f>
        <v/>
      </c>
      <c r="AB682" s="418" t="str">
        <f>IFERROR(__xludf.DUMMYFUNCTION("""COMPUTED_VALUE"""),"")</f>
        <v/>
      </c>
      <c r="AC682" s="419" t="str">
        <f>IFERROR(__xludf.DUMMYFUNCTION("""COMPUTED_VALUE"""),"")</f>
        <v/>
      </c>
      <c r="AD682" s="418" t="str">
        <f>IFERROR(__xludf.DUMMYFUNCTION("""COMPUTED_VALUE"""),"")</f>
        <v/>
      </c>
      <c r="AE682" s="419" t="str">
        <f>IFERROR(__xludf.DUMMYFUNCTION("""COMPUTED_VALUE"""),"")</f>
        <v/>
      </c>
      <c r="AF682" s="420"/>
      <c r="AG682" s="420"/>
      <c r="AH682" s="421"/>
    </row>
    <row r="683">
      <c r="A683" s="410"/>
      <c r="B683" s="411"/>
      <c r="C683" s="412"/>
      <c r="D683" s="413" t="s">
        <v>2869</v>
      </c>
      <c r="E683" s="414"/>
      <c r="F683" s="414"/>
      <c r="G683" s="414"/>
      <c r="H683" s="414"/>
      <c r="I683" s="414"/>
      <c r="J683" s="414"/>
      <c r="K683" s="414"/>
      <c r="L683" s="414"/>
      <c r="M683" s="414"/>
      <c r="N683" s="414"/>
      <c r="O683" s="414"/>
      <c r="P683" s="414"/>
      <c r="Q683" s="414"/>
      <c r="R683" s="414"/>
      <c r="S683" s="414"/>
      <c r="T683" s="415"/>
      <c r="U683" s="415"/>
      <c r="V683" s="415"/>
      <c r="W683" s="416"/>
      <c r="X683" s="417"/>
      <c r="Y683" s="373"/>
      <c r="Z683" s="418" t="str">
        <f>IFERROR(__xludf.DUMMYFUNCTION("""COMPUTED_VALUE"""),"")</f>
        <v/>
      </c>
      <c r="AA683" s="419" t="str">
        <f>IFERROR(__xludf.DUMMYFUNCTION("""COMPUTED_VALUE"""),"")</f>
        <v/>
      </c>
      <c r="AB683" s="418" t="str">
        <f>IFERROR(__xludf.DUMMYFUNCTION("""COMPUTED_VALUE"""),"")</f>
        <v/>
      </c>
      <c r="AC683" s="419" t="str">
        <f>IFERROR(__xludf.DUMMYFUNCTION("""COMPUTED_VALUE"""),"")</f>
        <v/>
      </c>
      <c r="AD683" s="418" t="str">
        <f>IFERROR(__xludf.DUMMYFUNCTION("""COMPUTED_VALUE"""),"")</f>
        <v/>
      </c>
      <c r="AE683" s="419" t="str">
        <f>IFERROR(__xludf.DUMMYFUNCTION("""COMPUTED_VALUE"""),"")</f>
        <v/>
      </c>
      <c r="AF683" s="420"/>
      <c r="AG683" s="420"/>
      <c r="AH683" s="421"/>
    </row>
    <row r="684">
      <c r="A684" s="410"/>
      <c r="B684" s="411"/>
      <c r="C684" s="412"/>
      <c r="D684" s="413" t="s">
        <v>2869</v>
      </c>
      <c r="E684" s="414"/>
      <c r="F684" s="414"/>
      <c r="G684" s="414"/>
      <c r="H684" s="414"/>
      <c r="I684" s="414"/>
      <c r="J684" s="414"/>
      <c r="K684" s="414"/>
      <c r="L684" s="414"/>
      <c r="M684" s="414"/>
      <c r="N684" s="414"/>
      <c r="O684" s="414"/>
      <c r="P684" s="414"/>
      <c r="Q684" s="414"/>
      <c r="R684" s="414"/>
      <c r="S684" s="414"/>
      <c r="T684" s="415"/>
      <c r="U684" s="415"/>
      <c r="V684" s="415"/>
      <c r="W684" s="416"/>
      <c r="X684" s="417"/>
      <c r="Y684" s="373"/>
      <c r="Z684" s="418" t="str">
        <f>IFERROR(__xludf.DUMMYFUNCTION("""COMPUTED_VALUE"""),"")</f>
        <v/>
      </c>
      <c r="AA684" s="419" t="str">
        <f>IFERROR(__xludf.DUMMYFUNCTION("""COMPUTED_VALUE"""),"")</f>
        <v/>
      </c>
      <c r="AB684" s="418" t="str">
        <f>IFERROR(__xludf.DUMMYFUNCTION("""COMPUTED_VALUE"""),"")</f>
        <v/>
      </c>
      <c r="AC684" s="419" t="str">
        <f>IFERROR(__xludf.DUMMYFUNCTION("""COMPUTED_VALUE"""),"")</f>
        <v/>
      </c>
      <c r="AD684" s="418" t="str">
        <f>IFERROR(__xludf.DUMMYFUNCTION("""COMPUTED_VALUE"""),"")</f>
        <v/>
      </c>
      <c r="AE684" s="419" t="str">
        <f>IFERROR(__xludf.DUMMYFUNCTION("""COMPUTED_VALUE"""),"")</f>
        <v/>
      </c>
      <c r="AF684" s="420"/>
      <c r="AG684" s="420"/>
      <c r="AH684" s="421"/>
    </row>
    <row r="685">
      <c r="A685" s="410"/>
      <c r="B685" s="411"/>
      <c r="C685" s="412"/>
      <c r="D685" s="413" t="s">
        <v>2869</v>
      </c>
      <c r="E685" s="414"/>
      <c r="F685" s="414"/>
      <c r="G685" s="414"/>
      <c r="H685" s="414"/>
      <c r="I685" s="414"/>
      <c r="J685" s="414"/>
      <c r="K685" s="414"/>
      <c r="L685" s="414"/>
      <c r="M685" s="414"/>
      <c r="N685" s="414"/>
      <c r="O685" s="414"/>
      <c r="P685" s="414"/>
      <c r="Q685" s="414"/>
      <c r="R685" s="414"/>
      <c r="S685" s="414"/>
      <c r="T685" s="415"/>
      <c r="U685" s="415"/>
      <c r="V685" s="415"/>
      <c r="W685" s="416"/>
      <c r="X685" s="417"/>
      <c r="Y685" s="373"/>
      <c r="Z685" s="418" t="str">
        <f>IFERROR(__xludf.DUMMYFUNCTION("""COMPUTED_VALUE"""),"")</f>
        <v/>
      </c>
      <c r="AA685" s="419" t="str">
        <f>IFERROR(__xludf.DUMMYFUNCTION("""COMPUTED_VALUE"""),"")</f>
        <v/>
      </c>
      <c r="AB685" s="418" t="str">
        <f>IFERROR(__xludf.DUMMYFUNCTION("""COMPUTED_VALUE"""),"")</f>
        <v/>
      </c>
      <c r="AC685" s="419" t="str">
        <f>IFERROR(__xludf.DUMMYFUNCTION("""COMPUTED_VALUE"""),"")</f>
        <v/>
      </c>
      <c r="AD685" s="418" t="str">
        <f>IFERROR(__xludf.DUMMYFUNCTION("""COMPUTED_VALUE"""),"")</f>
        <v/>
      </c>
      <c r="AE685" s="419" t="str">
        <f>IFERROR(__xludf.DUMMYFUNCTION("""COMPUTED_VALUE"""),"")</f>
        <v/>
      </c>
      <c r="AF685" s="420"/>
      <c r="AG685" s="420"/>
      <c r="AH685" s="421"/>
    </row>
    <row r="686">
      <c r="A686" s="410"/>
      <c r="B686" s="411"/>
      <c r="C686" s="412"/>
      <c r="D686" s="413" t="s">
        <v>2869</v>
      </c>
      <c r="E686" s="414"/>
      <c r="F686" s="414"/>
      <c r="G686" s="414"/>
      <c r="H686" s="414"/>
      <c r="I686" s="414"/>
      <c r="J686" s="414"/>
      <c r="K686" s="414"/>
      <c r="L686" s="414"/>
      <c r="M686" s="414"/>
      <c r="N686" s="414"/>
      <c r="O686" s="414"/>
      <c r="P686" s="414"/>
      <c r="Q686" s="414"/>
      <c r="R686" s="414"/>
      <c r="S686" s="414"/>
      <c r="T686" s="415"/>
      <c r="U686" s="415"/>
      <c r="V686" s="415"/>
      <c r="W686" s="416"/>
      <c r="X686" s="417"/>
      <c r="Y686" s="373"/>
      <c r="Z686" s="418" t="str">
        <f>IFERROR(__xludf.DUMMYFUNCTION("""COMPUTED_VALUE"""),"")</f>
        <v/>
      </c>
      <c r="AA686" s="419" t="str">
        <f>IFERROR(__xludf.DUMMYFUNCTION("""COMPUTED_VALUE"""),"")</f>
        <v/>
      </c>
      <c r="AB686" s="418" t="str">
        <f>IFERROR(__xludf.DUMMYFUNCTION("""COMPUTED_VALUE"""),"")</f>
        <v/>
      </c>
      <c r="AC686" s="419" t="str">
        <f>IFERROR(__xludf.DUMMYFUNCTION("""COMPUTED_VALUE"""),"")</f>
        <v/>
      </c>
      <c r="AD686" s="418" t="str">
        <f>IFERROR(__xludf.DUMMYFUNCTION("""COMPUTED_VALUE"""),"")</f>
        <v/>
      </c>
      <c r="AE686" s="419" t="str">
        <f>IFERROR(__xludf.DUMMYFUNCTION("""COMPUTED_VALUE"""),"")</f>
        <v/>
      </c>
      <c r="AF686" s="420"/>
      <c r="AG686" s="420"/>
      <c r="AH686" s="421"/>
    </row>
    <row r="687">
      <c r="A687" s="410"/>
      <c r="B687" s="411"/>
      <c r="C687" s="412"/>
      <c r="D687" s="413" t="s">
        <v>2869</v>
      </c>
      <c r="E687" s="414"/>
      <c r="F687" s="414"/>
      <c r="G687" s="414"/>
      <c r="H687" s="414"/>
      <c r="I687" s="414"/>
      <c r="J687" s="414"/>
      <c r="K687" s="414"/>
      <c r="L687" s="414"/>
      <c r="M687" s="414"/>
      <c r="N687" s="414"/>
      <c r="O687" s="414"/>
      <c r="P687" s="414"/>
      <c r="Q687" s="414"/>
      <c r="R687" s="414"/>
      <c r="S687" s="414"/>
      <c r="T687" s="415"/>
      <c r="U687" s="415"/>
      <c r="V687" s="415"/>
      <c r="W687" s="416"/>
      <c r="X687" s="417"/>
      <c r="Y687" s="373"/>
      <c r="Z687" s="418" t="str">
        <f>IFERROR(__xludf.DUMMYFUNCTION("""COMPUTED_VALUE"""),"")</f>
        <v/>
      </c>
      <c r="AA687" s="419" t="str">
        <f>IFERROR(__xludf.DUMMYFUNCTION("""COMPUTED_VALUE"""),"")</f>
        <v/>
      </c>
      <c r="AB687" s="418" t="str">
        <f>IFERROR(__xludf.DUMMYFUNCTION("""COMPUTED_VALUE"""),"")</f>
        <v/>
      </c>
      <c r="AC687" s="419" t="str">
        <f>IFERROR(__xludf.DUMMYFUNCTION("""COMPUTED_VALUE"""),"")</f>
        <v/>
      </c>
      <c r="AD687" s="418" t="str">
        <f>IFERROR(__xludf.DUMMYFUNCTION("""COMPUTED_VALUE"""),"")</f>
        <v/>
      </c>
      <c r="AE687" s="419" t="str">
        <f>IFERROR(__xludf.DUMMYFUNCTION("""COMPUTED_VALUE"""),"")</f>
        <v/>
      </c>
      <c r="AF687" s="420"/>
      <c r="AG687" s="420"/>
      <c r="AH687" s="421"/>
    </row>
    <row r="688">
      <c r="A688" s="410"/>
      <c r="B688" s="411"/>
      <c r="C688" s="412"/>
      <c r="D688" s="413" t="s">
        <v>2869</v>
      </c>
      <c r="E688" s="414"/>
      <c r="F688" s="414"/>
      <c r="G688" s="414"/>
      <c r="H688" s="414"/>
      <c r="I688" s="414"/>
      <c r="J688" s="414"/>
      <c r="K688" s="414"/>
      <c r="L688" s="414"/>
      <c r="M688" s="414"/>
      <c r="N688" s="414"/>
      <c r="O688" s="414"/>
      <c r="P688" s="414"/>
      <c r="Q688" s="414"/>
      <c r="R688" s="414"/>
      <c r="S688" s="414"/>
      <c r="T688" s="415"/>
      <c r="U688" s="415"/>
      <c r="V688" s="415"/>
      <c r="W688" s="416"/>
      <c r="X688" s="417"/>
      <c r="Y688" s="373"/>
      <c r="Z688" s="418" t="str">
        <f>IFERROR(__xludf.DUMMYFUNCTION("""COMPUTED_VALUE"""),"")</f>
        <v/>
      </c>
      <c r="AA688" s="419" t="str">
        <f>IFERROR(__xludf.DUMMYFUNCTION("""COMPUTED_VALUE"""),"")</f>
        <v/>
      </c>
      <c r="AB688" s="418" t="str">
        <f>IFERROR(__xludf.DUMMYFUNCTION("""COMPUTED_VALUE"""),"")</f>
        <v/>
      </c>
      <c r="AC688" s="419" t="str">
        <f>IFERROR(__xludf.DUMMYFUNCTION("""COMPUTED_VALUE"""),"")</f>
        <v/>
      </c>
      <c r="AD688" s="418" t="str">
        <f>IFERROR(__xludf.DUMMYFUNCTION("""COMPUTED_VALUE"""),"")</f>
        <v/>
      </c>
      <c r="AE688" s="419" t="str">
        <f>IFERROR(__xludf.DUMMYFUNCTION("""COMPUTED_VALUE"""),"")</f>
        <v/>
      </c>
      <c r="AF688" s="420"/>
      <c r="AG688" s="420"/>
      <c r="AH688" s="421"/>
    </row>
    <row r="689">
      <c r="A689" s="410"/>
      <c r="B689" s="411"/>
      <c r="C689" s="412"/>
      <c r="D689" s="413" t="s">
        <v>2869</v>
      </c>
      <c r="E689" s="414"/>
      <c r="F689" s="414"/>
      <c r="G689" s="414"/>
      <c r="H689" s="414"/>
      <c r="I689" s="414"/>
      <c r="J689" s="414"/>
      <c r="K689" s="414"/>
      <c r="L689" s="414"/>
      <c r="M689" s="414"/>
      <c r="N689" s="414"/>
      <c r="O689" s="414"/>
      <c r="P689" s="414"/>
      <c r="Q689" s="414"/>
      <c r="R689" s="414"/>
      <c r="S689" s="414"/>
      <c r="T689" s="415"/>
      <c r="U689" s="415"/>
      <c r="V689" s="415"/>
      <c r="W689" s="416"/>
      <c r="X689" s="417"/>
      <c r="Y689" s="381"/>
      <c r="Z689" s="418" t="str">
        <f>IFERROR(__xludf.DUMMYFUNCTION("""COMPUTED_VALUE"""),"")</f>
        <v/>
      </c>
      <c r="AA689" s="419" t="str">
        <f>IFERROR(__xludf.DUMMYFUNCTION("""COMPUTED_VALUE"""),"")</f>
        <v/>
      </c>
      <c r="AB689" s="418" t="str">
        <f>IFERROR(__xludf.DUMMYFUNCTION("""COMPUTED_VALUE"""),"")</f>
        <v/>
      </c>
      <c r="AC689" s="419" t="str">
        <f>IFERROR(__xludf.DUMMYFUNCTION("""COMPUTED_VALUE"""),"")</f>
        <v/>
      </c>
      <c r="AD689" s="418" t="str">
        <f>IFERROR(__xludf.DUMMYFUNCTION("""COMPUTED_VALUE"""),"")</f>
        <v/>
      </c>
      <c r="AE689" s="419" t="str">
        <f>IFERROR(__xludf.DUMMYFUNCTION("""COMPUTED_VALUE"""),"")</f>
        <v/>
      </c>
      <c r="AF689" s="420"/>
      <c r="AG689" s="420"/>
      <c r="AH689" s="421"/>
    </row>
    <row r="690">
      <c r="A690" s="410"/>
      <c r="B690" s="411"/>
      <c r="C690" s="412"/>
      <c r="D690" s="413" t="s">
        <v>2869</v>
      </c>
      <c r="E690" s="414"/>
      <c r="F690" s="414"/>
      <c r="G690" s="414"/>
      <c r="H690" s="414"/>
      <c r="I690" s="414"/>
      <c r="J690" s="414"/>
      <c r="K690" s="414"/>
      <c r="L690" s="414"/>
      <c r="M690" s="414"/>
      <c r="N690" s="414"/>
      <c r="O690" s="414"/>
      <c r="P690" s="414"/>
      <c r="Q690" s="414"/>
      <c r="R690" s="414"/>
      <c r="S690" s="414"/>
      <c r="T690" s="415"/>
      <c r="U690" s="415"/>
      <c r="V690" s="415"/>
      <c r="W690" s="416"/>
      <c r="X690" s="417"/>
      <c r="Y690" s="381"/>
      <c r="Z690" s="418" t="str">
        <f>IFERROR(__xludf.DUMMYFUNCTION("""COMPUTED_VALUE"""),"")</f>
        <v/>
      </c>
      <c r="AA690" s="419" t="str">
        <f>IFERROR(__xludf.DUMMYFUNCTION("""COMPUTED_VALUE"""),"")</f>
        <v/>
      </c>
      <c r="AB690" s="418" t="str">
        <f>IFERROR(__xludf.DUMMYFUNCTION("""COMPUTED_VALUE"""),"")</f>
        <v/>
      </c>
      <c r="AC690" s="419" t="str">
        <f>IFERROR(__xludf.DUMMYFUNCTION("""COMPUTED_VALUE"""),"")</f>
        <v/>
      </c>
      <c r="AD690" s="418" t="str">
        <f>IFERROR(__xludf.DUMMYFUNCTION("""COMPUTED_VALUE"""),"")</f>
        <v/>
      </c>
      <c r="AE690" s="419" t="str">
        <f>IFERROR(__xludf.DUMMYFUNCTION("""COMPUTED_VALUE"""),"")</f>
        <v/>
      </c>
      <c r="AF690" s="420"/>
      <c r="AG690" s="420"/>
      <c r="AH690" s="421"/>
    </row>
    <row r="691">
      <c r="A691" s="410"/>
      <c r="B691" s="411"/>
      <c r="C691" s="412"/>
      <c r="D691" s="413" t="s">
        <v>2869</v>
      </c>
      <c r="E691" s="414"/>
      <c r="F691" s="414"/>
      <c r="G691" s="414"/>
      <c r="H691" s="414"/>
      <c r="I691" s="414"/>
      <c r="J691" s="414"/>
      <c r="K691" s="414"/>
      <c r="L691" s="414"/>
      <c r="M691" s="414"/>
      <c r="N691" s="414"/>
      <c r="O691" s="414"/>
      <c r="P691" s="414"/>
      <c r="Q691" s="414"/>
      <c r="R691" s="414"/>
      <c r="S691" s="414"/>
      <c r="T691" s="415"/>
      <c r="U691" s="415"/>
      <c r="V691" s="415"/>
      <c r="W691" s="416"/>
      <c r="X691" s="417"/>
      <c r="Y691" s="381"/>
      <c r="Z691" s="418" t="str">
        <f>IFERROR(__xludf.DUMMYFUNCTION("""COMPUTED_VALUE"""),"")</f>
        <v/>
      </c>
      <c r="AA691" s="419" t="str">
        <f>IFERROR(__xludf.DUMMYFUNCTION("""COMPUTED_VALUE"""),"")</f>
        <v/>
      </c>
      <c r="AB691" s="418" t="str">
        <f>IFERROR(__xludf.DUMMYFUNCTION("""COMPUTED_VALUE"""),"")</f>
        <v/>
      </c>
      <c r="AC691" s="419" t="str">
        <f>IFERROR(__xludf.DUMMYFUNCTION("""COMPUTED_VALUE"""),"")</f>
        <v/>
      </c>
      <c r="AD691" s="418" t="str">
        <f>IFERROR(__xludf.DUMMYFUNCTION("""COMPUTED_VALUE"""),"")</f>
        <v/>
      </c>
      <c r="AE691" s="419" t="str">
        <f>IFERROR(__xludf.DUMMYFUNCTION("""COMPUTED_VALUE"""),"")</f>
        <v/>
      </c>
      <c r="AF691" s="420"/>
      <c r="AG691" s="420"/>
      <c r="AH691" s="421"/>
    </row>
    <row r="692">
      <c r="A692" s="410"/>
      <c r="B692" s="411"/>
      <c r="C692" s="412"/>
      <c r="D692" s="413" t="s">
        <v>2869</v>
      </c>
      <c r="E692" s="414"/>
      <c r="F692" s="414"/>
      <c r="G692" s="414"/>
      <c r="H692" s="414"/>
      <c r="I692" s="414"/>
      <c r="J692" s="414"/>
      <c r="K692" s="414"/>
      <c r="L692" s="414"/>
      <c r="M692" s="414"/>
      <c r="N692" s="414"/>
      <c r="O692" s="414"/>
      <c r="P692" s="414"/>
      <c r="Q692" s="414"/>
      <c r="R692" s="414"/>
      <c r="S692" s="414"/>
      <c r="T692" s="415"/>
      <c r="U692" s="415"/>
      <c r="V692" s="415"/>
      <c r="W692" s="416"/>
      <c r="X692" s="417"/>
      <c r="Y692" s="381"/>
      <c r="Z692" s="418" t="str">
        <f>IFERROR(__xludf.DUMMYFUNCTION("""COMPUTED_VALUE"""),"")</f>
        <v/>
      </c>
      <c r="AA692" s="419" t="str">
        <f>IFERROR(__xludf.DUMMYFUNCTION("""COMPUTED_VALUE"""),"")</f>
        <v/>
      </c>
      <c r="AB692" s="418" t="str">
        <f>IFERROR(__xludf.DUMMYFUNCTION("""COMPUTED_VALUE"""),"")</f>
        <v/>
      </c>
      <c r="AC692" s="419" t="str">
        <f>IFERROR(__xludf.DUMMYFUNCTION("""COMPUTED_VALUE"""),"")</f>
        <v/>
      </c>
      <c r="AD692" s="418" t="str">
        <f>IFERROR(__xludf.DUMMYFUNCTION("""COMPUTED_VALUE"""),"")</f>
        <v/>
      </c>
      <c r="AE692" s="419" t="str">
        <f>IFERROR(__xludf.DUMMYFUNCTION("""COMPUTED_VALUE"""),"")</f>
        <v/>
      </c>
      <c r="AF692" s="420"/>
      <c r="AG692" s="420"/>
      <c r="AH692" s="421"/>
    </row>
    <row r="693">
      <c r="A693" s="410"/>
      <c r="B693" s="411"/>
      <c r="C693" s="412"/>
      <c r="D693" s="413" t="s">
        <v>2869</v>
      </c>
      <c r="E693" s="414"/>
      <c r="F693" s="414"/>
      <c r="G693" s="414"/>
      <c r="H693" s="414"/>
      <c r="I693" s="414"/>
      <c r="J693" s="414"/>
      <c r="K693" s="414"/>
      <c r="L693" s="414"/>
      <c r="M693" s="414"/>
      <c r="N693" s="414"/>
      <c r="O693" s="414"/>
      <c r="P693" s="414"/>
      <c r="Q693" s="414"/>
      <c r="R693" s="414"/>
      <c r="S693" s="414"/>
      <c r="T693" s="415"/>
      <c r="U693" s="415"/>
      <c r="V693" s="415"/>
      <c r="W693" s="416"/>
      <c r="X693" s="417"/>
      <c r="Y693" s="381"/>
      <c r="Z693" s="418" t="str">
        <f>IFERROR(__xludf.DUMMYFUNCTION("""COMPUTED_VALUE"""),"")</f>
        <v/>
      </c>
      <c r="AA693" s="419" t="str">
        <f>IFERROR(__xludf.DUMMYFUNCTION("""COMPUTED_VALUE"""),"")</f>
        <v/>
      </c>
      <c r="AB693" s="418" t="str">
        <f>IFERROR(__xludf.DUMMYFUNCTION("""COMPUTED_VALUE"""),"")</f>
        <v/>
      </c>
      <c r="AC693" s="419" t="str">
        <f>IFERROR(__xludf.DUMMYFUNCTION("""COMPUTED_VALUE"""),"")</f>
        <v/>
      </c>
      <c r="AD693" s="418" t="str">
        <f>IFERROR(__xludf.DUMMYFUNCTION("""COMPUTED_VALUE"""),"")</f>
        <v/>
      </c>
      <c r="AE693" s="419" t="str">
        <f>IFERROR(__xludf.DUMMYFUNCTION("""COMPUTED_VALUE"""),"")</f>
        <v/>
      </c>
      <c r="AF693" s="420"/>
      <c r="AG693" s="420"/>
      <c r="AH693" s="421"/>
    </row>
    <row r="694">
      <c r="A694" s="410"/>
      <c r="B694" s="411"/>
      <c r="C694" s="412"/>
      <c r="D694" s="413" t="s">
        <v>2869</v>
      </c>
      <c r="E694" s="414"/>
      <c r="F694" s="414"/>
      <c r="G694" s="414"/>
      <c r="H694" s="414"/>
      <c r="I694" s="414"/>
      <c r="J694" s="414"/>
      <c r="K694" s="414"/>
      <c r="L694" s="414"/>
      <c r="M694" s="414"/>
      <c r="N694" s="414"/>
      <c r="O694" s="414"/>
      <c r="P694" s="414"/>
      <c r="Q694" s="414"/>
      <c r="R694" s="414"/>
      <c r="S694" s="414"/>
      <c r="T694" s="415"/>
      <c r="U694" s="415"/>
      <c r="V694" s="415"/>
      <c r="W694" s="416"/>
      <c r="X694" s="417"/>
      <c r="Y694" s="381"/>
      <c r="Z694" s="418" t="str">
        <f>IFERROR(__xludf.DUMMYFUNCTION("""COMPUTED_VALUE"""),"")</f>
        <v/>
      </c>
      <c r="AA694" s="419" t="str">
        <f>IFERROR(__xludf.DUMMYFUNCTION("""COMPUTED_VALUE"""),"")</f>
        <v/>
      </c>
      <c r="AB694" s="418" t="str">
        <f>IFERROR(__xludf.DUMMYFUNCTION("""COMPUTED_VALUE"""),"")</f>
        <v/>
      </c>
      <c r="AC694" s="419" t="str">
        <f>IFERROR(__xludf.DUMMYFUNCTION("""COMPUTED_VALUE"""),"")</f>
        <v/>
      </c>
      <c r="AD694" s="418" t="str">
        <f>IFERROR(__xludf.DUMMYFUNCTION("""COMPUTED_VALUE"""),"")</f>
        <v/>
      </c>
      <c r="AE694" s="419" t="str">
        <f>IFERROR(__xludf.DUMMYFUNCTION("""COMPUTED_VALUE"""),"")</f>
        <v/>
      </c>
      <c r="AF694" s="420"/>
      <c r="AG694" s="420"/>
      <c r="AH694" s="421"/>
    </row>
    <row r="695">
      <c r="A695" s="410"/>
      <c r="B695" s="411"/>
      <c r="C695" s="412"/>
      <c r="D695" s="413" t="s">
        <v>2869</v>
      </c>
      <c r="E695" s="414"/>
      <c r="F695" s="414"/>
      <c r="G695" s="414"/>
      <c r="H695" s="414"/>
      <c r="I695" s="414"/>
      <c r="J695" s="414"/>
      <c r="K695" s="414"/>
      <c r="L695" s="414"/>
      <c r="M695" s="414"/>
      <c r="N695" s="414"/>
      <c r="O695" s="414"/>
      <c r="P695" s="414"/>
      <c r="Q695" s="414"/>
      <c r="R695" s="414"/>
      <c r="S695" s="414"/>
      <c r="T695" s="415"/>
      <c r="U695" s="415"/>
      <c r="V695" s="415"/>
      <c r="W695" s="416"/>
      <c r="X695" s="417"/>
      <c r="Y695" s="381"/>
      <c r="Z695" s="418" t="str">
        <f>IFERROR(__xludf.DUMMYFUNCTION("""COMPUTED_VALUE"""),"")</f>
        <v/>
      </c>
      <c r="AA695" s="419" t="str">
        <f>IFERROR(__xludf.DUMMYFUNCTION("""COMPUTED_VALUE"""),"")</f>
        <v/>
      </c>
      <c r="AB695" s="418" t="str">
        <f>IFERROR(__xludf.DUMMYFUNCTION("""COMPUTED_VALUE"""),"")</f>
        <v/>
      </c>
      <c r="AC695" s="419" t="str">
        <f>IFERROR(__xludf.DUMMYFUNCTION("""COMPUTED_VALUE"""),"")</f>
        <v/>
      </c>
      <c r="AD695" s="418" t="str">
        <f>IFERROR(__xludf.DUMMYFUNCTION("""COMPUTED_VALUE"""),"")</f>
        <v/>
      </c>
      <c r="AE695" s="419" t="str">
        <f>IFERROR(__xludf.DUMMYFUNCTION("""COMPUTED_VALUE"""),"")</f>
        <v/>
      </c>
      <c r="AF695" s="420"/>
      <c r="AG695" s="420"/>
      <c r="AH695" s="421"/>
    </row>
    <row r="696">
      <c r="A696" s="410"/>
      <c r="B696" s="411"/>
      <c r="C696" s="412"/>
      <c r="D696" s="413" t="s">
        <v>2869</v>
      </c>
      <c r="E696" s="414"/>
      <c r="F696" s="414"/>
      <c r="G696" s="414"/>
      <c r="H696" s="414"/>
      <c r="I696" s="414"/>
      <c r="J696" s="414"/>
      <c r="K696" s="414"/>
      <c r="L696" s="414"/>
      <c r="M696" s="414"/>
      <c r="N696" s="414"/>
      <c r="O696" s="414"/>
      <c r="P696" s="414"/>
      <c r="Q696" s="414"/>
      <c r="R696" s="414"/>
      <c r="S696" s="414"/>
      <c r="T696" s="415"/>
      <c r="U696" s="415"/>
      <c r="V696" s="415"/>
      <c r="W696" s="416"/>
      <c r="X696" s="417"/>
      <c r="Y696" s="381"/>
      <c r="Z696" s="418" t="str">
        <f>IFERROR(__xludf.DUMMYFUNCTION("""COMPUTED_VALUE"""),"")</f>
        <v/>
      </c>
      <c r="AA696" s="419" t="str">
        <f>IFERROR(__xludf.DUMMYFUNCTION("""COMPUTED_VALUE"""),"")</f>
        <v/>
      </c>
      <c r="AB696" s="418" t="str">
        <f>IFERROR(__xludf.DUMMYFUNCTION("""COMPUTED_VALUE"""),"")</f>
        <v/>
      </c>
      <c r="AC696" s="419" t="str">
        <f>IFERROR(__xludf.DUMMYFUNCTION("""COMPUTED_VALUE"""),"")</f>
        <v/>
      </c>
      <c r="AD696" s="418" t="str">
        <f>IFERROR(__xludf.DUMMYFUNCTION("""COMPUTED_VALUE"""),"")</f>
        <v/>
      </c>
      <c r="AE696" s="419" t="str">
        <f>IFERROR(__xludf.DUMMYFUNCTION("""COMPUTED_VALUE"""),"")</f>
        <v/>
      </c>
      <c r="AF696" s="420"/>
      <c r="AG696" s="420"/>
      <c r="AH696" s="421"/>
    </row>
    <row r="697">
      <c r="A697" s="410"/>
      <c r="B697" s="411"/>
      <c r="C697" s="412"/>
      <c r="D697" s="413" t="s">
        <v>2869</v>
      </c>
      <c r="E697" s="414"/>
      <c r="F697" s="414"/>
      <c r="G697" s="414"/>
      <c r="H697" s="414"/>
      <c r="I697" s="414"/>
      <c r="J697" s="414"/>
      <c r="K697" s="414"/>
      <c r="L697" s="414"/>
      <c r="M697" s="414"/>
      <c r="N697" s="414"/>
      <c r="O697" s="414"/>
      <c r="P697" s="414"/>
      <c r="Q697" s="414"/>
      <c r="R697" s="414"/>
      <c r="S697" s="414"/>
      <c r="T697" s="415"/>
      <c r="U697" s="415"/>
      <c r="V697" s="415"/>
      <c r="W697" s="416"/>
      <c r="X697" s="417"/>
      <c r="Y697" s="381"/>
      <c r="Z697" s="418" t="str">
        <f>IFERROR(__xludf.DUMMYFUNCTION("""COMPUTED_VALUE"""),"")</f>
        <v/>
      </c>
      <c r="AA697" s="419" t="str">
        <f>IFERROR(__xludf.DUMMYFUNCTION("""COMPUTED_VALUE"""),"")</f>
        <v/>
      </c>
      <c r="AB697" s="418" t="str">
        <f>IFERROR(__xludf.DUMMYFUNCTION("""COMPUTED_VALUE"""),"")</f>
        <v/>
      </c>
      <c r="AC697" s="419" t="str">
        <f>IFERROR(__xludf.DUMMYFUNCTION("""COMPUTED_VALUE"""),"")</f>
        <v/>
      </c>
      <c r="AD697" s="418" t="str">
        <f>IFERROR(__xludf.DUMMYFUNCTION("""COMPUTED_VALUE"""),"")</f>
        <v/>
      </c>
      <c r="AE697" s="419" t="str">
        <f>IFERROR(__xludf.DUMMYFUNCTION("""COMPUTED_VALUE"""),"")</f>
        <v/>
      </c>
      <c r="AF697" s="420"/>
      <c r="AG697" s="420"/>
      <c r="AH697" s="421"/>
    </row>
    <row r="698">
      <c r="A698" s="410"/>
      <c r="B698" s="411"/>
      <c r="C698" s="412"/>
      <c r="D698" s="413" t="s">
        <v>2869</v>
      </c>
      <c r="E698" s="414"/>
      <c r="F698" s="414"/>
      <c r="G698" s="414"/>
      <c r="H698" s="414"/>
      <c r="I698" s="414"/>
      <c r="J698" s="414"/>
      <c r="K698" s="414"/>
      <c r="L698" s="414"/>
      <c r="M698" s="414"/>
      <c r="N698" s="414"/>
      <c r="O698" s="414"/>
      <c r="P698" s="414"/>
      <c r="Q698" s="414"/>
      <c r="R698" s="414"/>
      <c r="S698" s="414"/>
      <c r="T698" s="415"/>
      <c r="U698" s="415"/>
      <c r="V698" s="415"/>
      <c r="W698" s="416"/>
      <c r="X698" s="417"/>
      <c r="Y698" s="381"/>
      <c r="Z698" s="418" t="str">
        <f>IFERROR(__xludf.DUMMYFUNCTION("""COMPUTED_VALUE"""),"")</f>
        <v/>
      </c>
      <c r="AA698" s="419" t="str">
        <f>IFERROR(__xludf.DUMMYFUNCTION("""COMPUTED_VALUE"""),"")</f>
        <v/>
      </c>
      <c r="AB698" s="418" t="str">
        <f>IFERROR(__xludf.DUMMYFUNCTION("""COMPUTED_VALUE"""),"")</f>
        <v/>
      </c>
      <c r="AC698" s="419" t="str">
        <f>IFERROR(__xludf.DUMMYFUNCTION("""COMPUTED_VALUE"""),"")</f>
        <v/>
      </c>
      <c r="AD698" s="418" t="str">
        <f>IFERROR(__xludf.DUMMYFUNCTION("""COMPUTED_VALUE"""),"")</f>
        <v/>
      </c>
      <c r="AE698" s="419" t="str">
        <f>IFERROR(__xludf.DUMMYFUNCTION("""COMPUTED_VALUE"""),"")</f>
        <v/>
      </c>
      <c r="AF698" s="420"/>
      <c r="AG698" s="420"/>
      <c r="AH698" s="421"/>
    </row>
    <row r="699">
      <c r="A699" s="410"/>
      <c r="B699" s="411"/>
      <c r="C699" s="412"/>
      <c r="D699" s="413" t="s">
        <v>2869</v>
      </c>
      <c r="E699" s="414"/>
      <c r="F699" s="414"/>
      <c r="G699" s="414"/>
      <c r="H699" s="414"/>
      <c r="I699" s="414"/>
      <c r="J699" s="414"/>
      <c r="K699" s="414"/>
      <c r="L699" s="414"/>
      <c r="M699" s="414"/>
      <c r="N699" s="414"/>
      <c r="O699" s="414"/>
      <c r="P699" s="414"/>
      <c r="Q699" s="414"/>
      <c r="R699" s="414"/>
      <c r="S699" s="414"/>
      <c r="T699" s="415"/>
      <c r="U699" s="415"/>
      <c r="V699" s="415"/>
      <c r="W699" s="416"/>
      <c r="X699" s="417"/>
      <c r="Y699" s="381"/>
      <c r="Z699" s="418" t="str">
        <f>IFERROR(__xludf.DUMMYFUNCTION("""COMPUTED_VALUE"""),"")</f>
        <v/>
      </c>
      <c r="AA699" s="419" t="str">
        <f>IFERROR(__xludf.DUMMYFUNCTION("""COMPUTED_VALUE"""),"")</f>
        <v/>
      </c>
      <c r="AB699" s="418" t="str">
        <f>IFERROR(__xludf.DUMMYFUNCTION("""COMPUTED_VALUE"""),"")</f>
        <v/>
      </c>
      <c r="AC699" s="419" t="str">
        <f>IFERROR(__xludf.DUMMYFUNCTION("""COMPUTED_VALUE"""),"")</f>
        <v/>
      </c>
      <c r="AD699" s="418" t="str">
        <f>IFERROR(__xludf.DUMMYFUNCTION("""COMPUTED_VALUE"""),"")</f>
        <v/>
      </c>
      <c r="AE699" s="419" t="str">
        <f>IFERROR(__xludf.DUMMYFUNCTION("""COMPUTED_VALUE"""),"")</f>
        <v/>
      </c>
      <c r="AF699" s="420"/>
      <c r="AG699" s="420"/>
      <c r="AH699" s="421"/>
    </row>
    <row r="700">
      <c r="A700" s="410"/>
      <c r="B700" s="411"/>
      <c r="C700" s="412"/>
      <c r="D700" s="413" t="s">
        <v>2869</v>
      </c>
      <c r="E700" s="414"/>
      <c r="F700" s="414"/>
      <c r="G700" s="414"/>
      <c r="H700" s="414"/>
      <c r="I700" s="414"/>
      <c r="J700" s="414"/>
      <c r="K700" s="414"/>
      <c r="L700" s="414"/>
      <c r="M700" s="414"/>
      <c r="N700" s="414"/>
      <c r="O700" s="414"/>
      <c r="P700" s="414"/>
      <c r="Q700" s="414"/>
      <c r="R700" s="414"/>
      <c r="S700" s="414"/>
      <c r="T700" s="415"/>
      <c r="U700" s="415"/>
      <c r="V700" s="415"/>
      <c r="W700" s="416"/>
      <c r="X700" s="417"/>
      <c r="Y700" s="381"/>
      <c r="Z700" s="418" t="str">
        <f>IFERROR(__xludf.DUMMYFUNCTION("""COMPUTED_VALUE"""),"")</f>
        <v/>
      </c>
      <c r="AA700" s="419" t="str">
        <f>IFERROR(__xludf.DUMMYFUNCTION("""COMPUTED_VALUE"""),"")</f>
        <v/>
      </c>
      <c r="AB700" s="418" t="str">
        <f>IFERROR(__xludf.DUMMYFUNCTION("""COMPUTED_VALUE"""),"")</f>
        <v/>
      </c>
      <c r="AC700" s="419" t="str">
        <f>IFERROR(__xludf.DUMMYFUNCTION("""COMPUTED_VALUE"""),"")</f>
        <v/>
      </c>
      <c r="AD700" s="418" t="str">
        <f>IFERROR(__xludf.DUMMYFUNCTION("""COMPUTED_VALUE"""),"")</f>
        <v/>
      </c>
      <c r="AE700" s="419" t="str">
        <f>IFERROR(__xludf.DUMMYFUNCTION("""COMPUTED_VALUE"""),"")</f>
        <v/>
      </c>
      <c r="AF700" s="420"/>
      <c r="AG700" s="420"/>
      <c r="AH700" s="421"/>
    </row>
    <row r="701">
      <c r="A701" s="410"/>
      <c r="B701" s="411"/>
      <c r="C701" s="412"/>
      <c r="D701" s="413" t="s">
        <v>2869</v>
      </c>
      <c r="E701" s="414"/>
      <c r="F701" s="414"/>
      <c r="G701" s="414"/>
      <c r="H701" s="414"/>
      <c r="I701" s="414"/>
      <c r="J701" s="414"/>
      <c r="K701" s="414"/>
      <c r="L701" s="414"/>
      <c r="M701" s="414"/>
      <c r="N701" s="414"/>
      <c r="O701" s="414"/>
      <c r="P701" s="414"/>
      <c r="Q701" s="414"/>
      <c r="R701" s="414"/>
      <c r="S701" s="414"/>
      <c r="T701" s="415"/>
      <c r="U701" s="415"/>
      <c r="V701" s="415"/>
      <c r="W701" s="416"/>
      <c r="X701" s="417"/>
      <c r="Y701" s="381"/>
      <c r="Z701" s="418" t="str">
        <f>IFERROR(__xludf.DUMMYFUNCTION("""COMPUTED_VALUE"""),"")</f>
        <v/>
      </c>
      <c r="AA701" s="419" t="str">
        <f>IFERROR(__xludf.DUMMYFUNCTION("""COMPUTED_VALUE"""),"")</f>
        <v/>
      </c>
      <c r="AB701" s="418" t="str">
        <f>IFERROR(__xludf.DUMMYFUNCTION("""COMPUTED_VALUE"""),"")</f>
        <v/>
      </c>
      <c r="AC701" s="419" t="str">
        <f>IFERROR(__xludf.DUMMYFUNCTION("""COMPUTED_VALUE"""),"")</f>
        <v/>
      </c>
      <c r="AD701" s="418" t="str">
        <f>IFERROR(__xludf.DUMMYFUNCTION("""COMPUTED_VALUE"""),"")</f>
        <v/>
      </c>
      <c r="AE701" s="419" t="str">
        <f>IFERROR(__xludf.DUMMYFUNCTION("""COMPUTED_VALUE"""),"")</f>
        <v/>
      </c>
      <c r="AF701" s="420"/>
      <c r="AG701" s="420"/>
      <c r="AH701" s="421"/>
    </row>
    <row r="702">
      <c r="A702" s="410"/>
      <c r="B702" s="411"/>
      <c r="C702" s="412"/>
      <c r="D702" s="413" t="s">
        <v>2869</v>
      </c>
      <c r="E702" s="414"/>
      <c r="F702" s="414"/>
      <c r="G702" s="414"/>
      <c r="H702" s="414"/>
      <c r="I702" s="414"/>
      <c r="J702" s="414"/>
      <c r="K702" s="414"/>
      <c r="L702" s="414"/>
      <c r="M702" s="414"/>
      <c r="N702" s="414"/>
      <c r="O702" s="414"/>
      <c r="P702" s="414"/>
      <c r="Q702" s="414"/>
      <c r="R702" s="414"/>
      <c r="S702" s="414"/>
      <c r="T702" s="415"/>
      <c r="U702" s="415"/>
      <c r="V702" s="415"/>
      <c r="W702" s="416"/>
      <c r="X702" s="417"/>
      <c r="Y702" s="381"/>
      <c r="Z702" s="418" t="str">
        <f>IFERROR(__xludf.DUMMYFUNCTION("""COMPUTED_VALUE"""),"")</f>
        <v/>
      </c>
      <c r="AA702" s="419" t="str">
        <f>IFERROR(__xludf.DUMMYFUNCTION("""COMPUTED_VALUE"""),"")</f>
        <v/>
      </c>
      <c r="AB702" s="418" t="str">
        <f>IFERROR(__xludf.DUMMYFUNCTION("""COMPUTED_VALUE"""),"")</f>
        <v/>
      </c>
      <c r="AC702" s="419" t="str">
        <f>IFERROR(__xludf.DUMMYFUNCTION("""COMPUTED_VALUE"""),"")</f>
        <v/>
      </c>
      <c r="AD702" s="418" t="str">
        <f>IFERROR(__xludf.DUMMYFUNCTION("""COMPUTED_VALUE"""),"")</f>
        <v/>
      </c>
      <c r="AE702" s="419" t="str">
        <f>IFERROR(__xludf.DUMMYFUNCTION("""COMPUTED_VALUE"""),"")</f>
        <v/>
      </c>
      <c r="AF702" s="420"/>
      <c r="AG702" s="420"/>
      <c r="AH702" s="421"/>
    </row>
    <row r="703">
      <c r="A703" s="410"/>
      <c r="B703" s="411"/>
      <c r="C703" s="412"/>
      <c r="D703" s="413" t="s">
        <v>2869</v>
      </c>
      <c r="E703" s="414"/>
      <c r="F703" s="414"/>
      <c r="G703" s="414"/>
      <c r="H703" s="414"/>
      <c r="I703" s="414"/>
      <c r="J703" s="414"/>
      <c r="K703" s="414"/>
      <c r="L703" s="414"/>
      <c r="M703" s="414"/>
      <c r="N703" s="414"/>
      <c r="O703" s="414"/>
      <c r="P703" s="414"/>
      <c r="Q703" s="414"/>
      <c r="R703" s="414"/>
      <c r="S703" s="414"/>
      <c r="T703" s="415"/>
      <c r="U703" s="415"/>
      <c r="V703" s="415"/>
      <c r="W703" s="416"/>
      <c r="X703" s="417"/>
      <c r="Y703" s="381"/>
      <c r="Z703" s="418" t="str">
        <f>IFERROR(__xludf.DUMMYFUNCTION("""COMPUTED_VALUE"""),"")</f>
        <v/>
      </c>
      <c r="AA703" s="419" t="str">
        <f>IFERROR(__xludf.DUMMYFUNCTION("""COMPUTED_VALUE"""),"")</f>
        <v/>
      </c>
      <c r="AB703" s="418" t="str">
        <f>IFERROR(__xludf.DUMMYFUNCTION("""COMPUTED_VALUE"""),"")</f>
        <v/>
      </c>
      <c r="AC703" s="419" t="str">
        <f>IFERROR(__xludf.DUMMYFUNCTION("""COMPUTED_VALUE"""),"")</f>
        <v/>
      </c>
      <c r="AD703" s="418" t="str">
        <f>IFERROR(__xludf.DUMMYFUNCTION("""COMPUTED_VALUE"""),"")</f>
        <v/>
      </c>
      <c r="AE703" s="419" t="str">
        <f>IFERROR(__xludf.DUMMYFUNCTION("""COMPUTED_VALUE"""),"")</f>
        <v/>
      </c>
      <c r="AF703" s="420"/>
      <c r="AG703" s="420"/>
      <c r="AH703" s="421"/>
    </row>
    <row r="704">
      <c r="A704" s="410"/>
      <c r="B704" s="411"/>
      <c r="C704" s="412"/>
      <c r="D704" s="413" t="s">
        <v>2869</v>
      </c>
      <c r="E704" s="414"/>
      <c r="F704" s="414"/>
      <c r="G704" s="414"/>
      <c r="H704" s="414"/>
      <c r="I704" s="414"/>
      <c r="J704" s="414"/>
      <c r="K704" s="414"/>
      <c r="L704" s="414"/>
      <c r="M704" s="414"/>
      <c r="N704" s="414"/>
      <c r="O704" s="414"/>
      <c r="P704" s="414"/>
      <c r="Q704" s="414"/>
      <c r="R704" s="414"/>
      <c r="S704" s="414"/>
      <c r="T704" s="415"/>
      <c r="U704" s="415"/>
      <c r="V704" s="415"/>
      <c r="W704" s="416"/>
      <c r="X704" s="417"/>
      <c r="Y704" s="373"/>
      <c r="Z704" s="418" t="str">
        <f>IFERROR(__xludf.DUMMYFUNCTION("""COMPUTED_VALUE"""),"")</f>
        <v/>
      </c>
      <c r="AA704" s="419" t="str">
        <f>IFERROR(__xludf.DUMMYFUNCTION("""COMPUTED_VALUE"""),"")</f>
        <v/>
      </c>
      <c r="AB704" s="418" t="str">
        <f>IFERROR(__xludf.DUMMYFUNCTION("""COMPUTED_VALUE"""),"")</f>
        <v/>
      </c>
      <c r="AC704" s="419" t="str">
        <f>IFERROR(__xludf.DUMMYFUNCTION("""COMPUTED_VALUE"""),"")</f>
        <v/>
      </c>
      <c r="AD704" s="418" t="str">
        <f>IFERROR(__xludf.DUMMYFUNCTION("""COMPUTED_VALUE"""),"")</f>
        <v/>
      </c>
      <c r="AE704" s="419" t="str">
        <f>IFERROR(__xludf.DUMMYFUNCTION("""COMPUTED_VALUE"""),"")</f>
        <v/>
      </c>
      <c r="AF704" s="420"/>
      <c r="AG704" s="420"/>
      <c r="AH704" s="421"/>
    </row>
    <row r="705">
      <c r="A705" s="410"/>
      <c r="B705" s="411"/>
      <c r="C705" s="412"/>
      <c r="D705" s="413" t="s">
        <v>2869</v>
      </c>
      <c r="E705" s="414"/>
      <c r="F705" s="414"/>
      <c r="G705" s="414"/>
      <c r="H705" s="414"/>
      <c r="I705" s="414"/>
      <c r="J705" s="414"/>
      <c r="K705" s="414"/>
      <c r="L705" s="414"/>
      <c r="M705" s="414"/>
      <c r="N705" s="414"/>
      <c r="O705" s="414"/>
      <c r="P705" s="414"/>
      <c r="Q705" s="414"/>
      <c r="R705" s="414"/>
      <c r="S705" s="414"/>
      <c r="T705" s="415"/>
      <c r="U705" s="415"/>
      <c r="V705" s="415"/>
      <c r="W705" s="416"/>
      <c r="X705" s="417"/>
      <c r="Y705" s="381"/>
      <c r="Z705" s="418" t="str">
        <f>IFERROR(__xludf.DUMMYFUNCTION("""COMPUTED_VALUE"""),"")</f>
        <v/>
      </c>
      <c r="AA705" s="419" t="str">
        <f>IFERROR(__xludf.DUMMYFUNCTION("""COMPUTED_VALUE"""),"")</f>
        <v/>
      </c>
      <c r="AB705" s="418" t="str">
        <f>IFERROR(__xludf.DUMMYFUNCTION("""COMPUTED_VALUE"""),"")</f>
        <v/>
      </c>
      <c r="AC705" s="419" t="str">
        <f>IFERROR(__xludf.DUMMYFUNCTION("""COMPUTED_VALUE"""),"")</f>
        <v/>
      </c>
      <c r="AD705" s="418" t="str">
        <f>IFERROR(__xludf.DUMMYFUNCTION("""COMPUTED_VALUE"""),"")</f>
        <v/>
      </c>
      <c r="AE705" s="419" t="str">
        <f>IFERROR(__xludf.DUMMYFUNCTION("""COMPUTED_VALUE"""),"")</f>
        <v/>
      </c>
      <c r="AF705" s="420"/>
      <c r="AG705" s="420"/>
      <c r="AH705" s="421"/>
    </row>
    <row r="706">
      <c r="A706" s="410"/>
      <c r="B706" s="411"/>
      <c r="C706" s="412"/>
      <c r="D706" s="413" t="s">
        <v>2869</v>
      </c>
      <c r="E706" s="414"/>
      <c r="F706" s="414"/>
      <c r="G706" s="414"/>
      <c r="H706" s="414"/>
      <c r="I706" s="414"/>
      <c r="J706" s="414"/>
      <c r="K706" s="414"/>
      <c r="L706" s="414"/>
      <c r="M706" s="414"/>
      <c r="N706" s="414"/>
      <c r="O706" s="414"/>
      <c r="P706" s="414"/>
      <c r="Q706" s="414"/>
      <c r="R706" s="414"/>
      <c r="S706" s="414"/>
      <c r="T706" s="415"/>
      <c r="U706" s="415"/>
      <c r="V706" s="415"/>
      <c r="W706" s="416"/>
      <c r="X706" s="417"/>
      <c r="Y706" s="381"/>
      <c r="Z706" s="418" t="str">
        <f>IFERROR(__xludf.DUMMYFUNCTION("""COMPUTED_VALUE"""),"")</f>
        <v/>
      </c>
      <c r="AA706" s="419" t="str">
        <f>IFERROR(__xludf.DUMMYFUNCTION("""COMPUTED_VALUE"""),"")</f>
        <v/>
      </c>
      <c r="AB706" s="418" t="str">
        <f>IFERROR(__xludf.DUMMYFUNCTION("""COMPUTED_VALUE"""),"")</f>
        <v/>
      </c>
      <c r="AC706" s="419" t="str">
        <f>IFERROR(__xludf.DUMMYFUNCTION("""COMPUTED_VALUE"""),"")</f>
        <v/>
      </c>
      <c r="AD706" s="418" t="str">
        <f>IFERROR(__xludf.DUMMYFUNCTION("""COMPUTED_VALUE"""),"")</f>
        <v/>
      </c>
      <c r="AE706" s="419" t="str">
        <f>IFERROR(__xludf.DUMMYFUNCTION("""COMPUTED_VALUE"""),"")</f>
        <v/>
      </c>
      <c r="AF706" s="420"/>
      <c r="AG706" s="420"/>
      <c r="AH706" s="421"/>
    </row>
    <row r="707">
      <c r="A707" s="410"/>
      <c r="B707" s="411"/>
      <c r="C707" s="412"/>
      <c r="D707" s="413" t="s">
        <v>2869</v>
      </c>
      <c r="E707" s="414"/>
      <c r="F707" s="414"/>
      <c r="G707" s="414"/>
      <c r="H707" s="414"/>
      <c r="I707" s="414"/>
      <c r="J707" s="414"/>
      <c r="K707" s="414"/>
      <c r="L707" s="414"/>
      <c r="M707" s="414"/>
      <c r="N707" s="414"/>
      <c r="O707" s="414"/>
      <c r="P707" s="414"/>
      <c r="Q707" s="414"/>
      <c r="R707" s="414"/>
      <c r="S707" s="414"/>
      <c r="T707" s="415"/>
      <c r="U707" s="415"/>
      <c r="V707" s="415"/>
      <c r="W707" s="416"/>
      <c r="X707" s="417"/>
      <c r="Y707" s="381"/>
      <c r="Z707" s="418" t="str">
        <f>IFERROR(__xludf.DUMMYFUNCTION("""COMPUTED_VALUE"""),"")</f>
        <v/>
      </c>
      <c r="AA707" s="419" t="str">
        <f>IFERROR(__xludf.DUMMYFUNCTION("""COMPUTED_VALUE"""),"")</f>
        <v/>
      </c>
      <c r="AB707" s="418" t="str">
        <f>IFERROR(__xludf.DUMMYFUNCTION("""COMPUTED_VALUE"""),"")</f>
        <v/>
      </c>
      <c r="AC707" s="419" t="str">
        <f>IFERROR(__xludf.DUMMYFUNCTION("""COMPUTED_VALUE"""),"")</f>
        <v/>
      </c>
      <c r="AD707" s="418" t="str">
        <f>IFERROR(__xludf.DUMMYFUNCTION("""COMPUTED_VALUE"""),"")</f>
        <v/>
      </c>
      <c r="AE707" s="419" t="str">
        <f>IFERROR(__xludf.DUMMYFUNCTION("""COMPUTED_VALUE"""),"")</f>
        <v/>
      </c>
      <c r="AF707" s="420"/>
      <c r="AG707" s="420"/>
      <c r="AH707" s="421"/>
    </row>
    <row r="708">
      <c r="A708" s="410"/>
      <c r="B708" s="411"/>
      <c r="C708" s="412"/>
      <c r="D708" s="413" t="s">
        <v>2869</v>
      </c>
      <c r="E708" s="414"/>
      <c r="F708" s="414"/>
      <c r="G708" s="414"/>
      <c r="H708" s="414"/>
      <c r="I708" s="414"/>
      <c r="J708" s="414"/>
      <c r="K708" s="414"/>
      <c r="L708" s="414"/>
      <c r="M708" s="414"/>
      <c r="N708" s="414"/>
      <c r="O708" s="414"/>
      <c r="P708" s="414"/>
      <c r="Q708" s="414"/>
      <c r="R708" s="414"/>
      <c r="S708" s="414"/>
      <c r="T708" s="415"/>
      <c r="U708" s="415"/>
      <c r="V708" s="415"/>
      <c r="W708" s="416"/>
      <c r="X708" s="417"/>
      <c r="Y708" s="381"/>
      <c r="Z708" s="418" t="str">
        <f>IFERROR(__xludf.DUMMYFUNCTION("""COMPUTED_VALUE"""),"")</f>
        <v/>
      </c>
      <c r="AA708" s="419" t="str">
        <f>IFERROR(__xludf.DUMMYFUNCTION("""COMPUTED_VALUE"""),"")</f>
        <v/>
      </c>
      <c r="AB708" s="418" t="str">
        <f>IFERROR(__xludf.DUMMYFUNCTION("""COMPUTED_VALUE"""),"")</f>
        <v/>
      </c>
      <c r="AC708" s="419" t="str">
        <f>IFERROR(__xludf.DUMMYFUNCTION("""COMPUTED_VALUE"""),"")</f>
        <v/>
      </c>
      <c r="AD708" s="418" t="str">
        <f>IFERROR(__xludf.DUMMYFUNCTION("""COMPUTED_VALUE"""),"")</f>
        <v/>
      </c>
      <c r="AE708" s="419" t="str">
        <f>IFERROR(__xludf.DUMMYFUNCTION("""COMPUTED_VALUE"""),"")</f>
        <v/>
      </c>
      <c r="AF708" s="420"/>
      <c r="AG708" s="420"/>
      <c r="AH708" s="421"/>
    </row>
    <row r="709">
      <c r="A709" s="410"/>
      <c r="B709" s="411"/>
      <c r="C709" s="412"/>
      <c r="D709" s="413" t="s">
        <v>2869</v>
      </c>
      <c r="E709" s="414"/>
      <c r="F709" s="414"/>
      <c r="G709" s="414"/>
      <c r="H709" s="414"/>
      <c r="I709" s="414"/>
      <c r="J709" s="414"/>
      <c r="K709" s="414"/>
      <c r="L709" s="414"/>
      <c r="M709" s="414"/>
      <c r="N709" s="414"/>
      <c r="O709" s="414"/>
      <c r="P709" s="414"/>
      <c r="Q709" s="414"/>
      <c r="R709" s="414"/>
      <c r="S709" s="414"/>
      <c r="T709" s="415"/>
      <c r="U709" s="415"/>
      <c r="V709" s="415"/>
      <c r="W709" s="416"/>
      <c r="X709" s="417"/>
      <c r="Y709" s="381"/>
      <c r="Z709" s="418" t="str">
        <f>IFERROR(__xludf.DUMMYFUNCTION("""COMPUTED_VALUE"""),"")</f>
        <v/>
      </c>
      <c r="AA709" s="419" t="str">
        <f>IFERROR(__xludf.DUMMYFUNCTION("""COMPUTED_VALUE"""),"")</f>
        <v/>
      </c>
      <c r="AB709" s="418" t="str">
        <f>IFERROR(__xludf.DUMMYFUNCTION("""COMPUTED_VALUE"""),"")</f>
        <v/>
      </c>
      <c r="AC709" s="419" t="str">
        <f>IFERROR(__xludf.DUMMYFUNCTION("""COMPUTED_VALUE"""),"")</f>
        <v/>
      </c>
      <c r="AD709" s="418" t="str">
        <f>IFERROR(__xludf.DUMMYFUNCTION("""COMPUTED_VALUE"""),"")</f>
        <v/>
      </c>
      <c r="AE709" s="419" t="str">
        <f>IFERROR(__xludf.DUMMYFUNCTION("""COMPUTED_VALUE"""),"")</f>
        <v/>
      </c>
      <c r="AF709" s="420"/>
      <c r="AG709" s="420"/>
      <c r="AH709" s="421"/>
    </row>
    <row r="710">
      <c r="A710" s="410"/>
      <c r="B710" s="411"/>
      <c r="C710" s="412"/>
      <c r="D710" s="413" t="s">
        <v>2869</v>
      </c>
      <c r="E710" s="414"/>
      <c r="F710" s="414"/>
      <c r="G710" s="414"/>
      <c r="H710" s="414"/>
      <c r="I710" s="414"/>
      <c r="J710" s="414"/>
      <c r="K710" s="414"/>
      <c r="L710" s="414"/>
      <c r="M710" s="414"/>
      <c r="N710" s="414"/>
      <c r="O710" s="414"/>
      <c r="P710" s="414"/>
      <c r="Q710" s="414"/>
      <c r="R710" s="414"/>
      <c r="S710" s="414"/>
      <c r="T710" s="415"/>
      <c r="U710" s="415"/>
      <c r="V710" s="415"/>
      <c r="W710" s="416"/>
      <c r="X710" s="417"/>
      <c r="Y710" s="381"/>
      <c r="Z710" s="418" t="str">
        <f>IFERROR(__xludf.DUMMYFUNCTION("""COMPUTED_VALUE"""),"")</f>
        <v/>
      </c>
      <c r="AA710" s="419" t="str">
        <f>IFERROR(__xludf.DUMMYFUNCTION("""COMPUTED_VALUE"""),"")</f>
        <v/>
      </c>
      <c r="AB710" s="418" t="str">
        <f>IFERROR(__xludf.DUMMYFUNCTION("""COMPUTED_VALUE"""),"")</f>
        <v/>
      </c>
      <c r="AC710" s="419" t="str">
        <f>IFERROR(__xludf.DUMMYFUNCTION("""COMPUTED_VALUE"""),"")</f>
        <v/>
      </c>
      <c r="AD710" s="418" t="str">
        <f>IFERROR(__xludf.DUMMYFUNCTION("""COMPUTED_VALUE"""),"")</f>
        <v/>
      </c>
      <c r="AE710" s="419" t="str">
        <f>IFERROR(__xludf.DUMMYFUNCTION("""COMPUTED_VALUE"""),"")</f>
        <v/>
      </c>
      <c r="AF710" s="420"/>
      <c r="AG710" s="420"/>
      <c r="AH710" s="421"/>
    </row>
    <row r="711">
      <c r="A711" s="410"/>
      <c r="B711" s="411"/>
      <c r="C711" s="412"/>
      <c r="D711" s="413" t="s">
        <v>2869</v>
      </c>
      <c r="E711" s="414"/>
      <c r="F711" s="414"/>
      <c r="G711" s="414"/>
      <c r="H711" s="414"/>
      <c r="I711" s="414"/>
      <c r="J711" s="414"/>
      <c r="K711" s="414"/>
      <c r="L711" s="414"/>
      <c r="M711" s="414"/>
      <c r="N711" s="414"/>
      <c r="O711" s="414"/>
      <c r="P711" s="414"/>
      <c r="Q711" s="414"/>
      <c r="R711" s="414"/>
      <c r="S711" s="414"/>
      <c r="T711" s="415"/>
      <c r="U711" s="415"/>
      <c r="V711" s="415"/>
      <c r="W711" s="416"/>
      <c r="X711" s="417"/>
      <c r="Y711" s="381"/>
      <c r="Z711" s="418" t="str">
        <f>IFERROR(__xludf.DUMMYFUNCTION("""COMPUTED_VALUE"""),"")</f>
        <v/>
      </c>
      <c r="AA711" s="419" t="str">
        <f>IFERROR(__xludf.DUMMYFUNCTION("""COMPUTED_VALUE"""),"")</f>
        <v/>
      </c>
      <c r="AB711" s="418" t="str">
        <f>IFERROR(__xludf.DUMMYFUNCTION("""COMPUTED_VALUE"""),"")</f>
        <v/>
      </c>
      <c r="AC711" s="419" t="str">
        <f>IFERROR(__xludf.DUMMYFUNCTION("""COMPUTED_VALUE"""),"")</f>
        <v/>
      </c>
      <c r="AD711" s="418" t="str">
        <f>IFERROR(__xludf.DUMMYFUNCTION("""COMPUTED_VALUE"""),"")</f>
        <v/>
      </c>
      <c r="AE711" s="419" t="str">
        <f>IFERROR(__xludf.DUMMYFUNCTION("""COMPUTED_VALUE"""),"")</f>
        <v/>
      </c>
      <c r="AF711" s="420"/>
      <c r="AG711" s="420"/>
      <c r="AH711" s="421"/>
    </row>
    <row r="712">
      <c r="A712" s="410"/>
      <c r="B712" s="411"/>
      <c r="C712" s="412"/>
      <c r="D712" s="413" t="s">
        <v>2869</v>
      </c>
      <c r="E712" s="414"/>
      <c r="F712" s="414"/>
      <c r="G712" s="414"/>
      <c r="H712" s="414"/>
      <c r="I712" s="414"/>
      <c r="J712" s="414"/>
      <c r="K712" s="414"/>
      <c r="L712" s="414"/>
      <c r="M712" s="414"/>
      <c r="N712" s="414"/>
      <c r="O712" s="414"/>
      <c r="P712" s="414"/>
      <c r="Q712" s="414"/>
      <c r="R712" s="414"/>
      <c r="S712" s="414"/>
      <c r="T712" s="415"/>
      <c r="U712" s="415"/>
      <c r="V712" s="415"/>
      <c r="W712" s="416"/>
      <c r="X712" s="417"/>
      <c r="Y712" s="381"/>
      <c r="Z712" s="418" t="str">
        <f>IFERROR(__xludf.DUMMYFUNCTION("""COMPUTED_VALUE"""),"")</f>
        <v/>
      </c>
      <c r="AA712" s="419" t="str">
        <f>IFERROR(__xludf.DUMMYFUNCTION("""COMPUTED_VALUE"""),"")</f>
        <v/>
      </c>
      <c r="AB712" s="418" t="str">
        <f>IFERROR(__xludf.DUMMYFUNCTION("""COMPUTED_VALUE"""),"")</f>
        <v/>
      </c>
      <c r="AC712" s="419" t="str">
        <f>IFERROR(__xludf.DUMMYFUNCTION("""COMPUTED_VALUE"""),"")</f>
        <v/>
      </c>
      <c r="AD712" s="418" t="str">
        <f>IFERROR(__xludf.DUMMYFUNCTION("""COMPUTED_VALUE"""),"")</f>
        <v/>
      </c>
      <c r="AE712" s="419" t="str">
        <f>IFERROR(__xludf.DUMMYFUNCTION("""COMPUTED_VALUE"""),"")</f>
        <v/>
      </c>
      <c r="AF712" s="420"/>
      <c r="AG712" s="420"/>
      <c r="AH712" s="421"/>
    </row>
    <row r="713">
      <c r="A713" s="410"/>
      <c r="B713" s="411"/>
      <c r="C713" s="412"/>
      <c r="D713" s="413" t="s">
        <v>2869</v>
      </c>
      <c r="E713" s="414"/>
      <c r="F713" s="414"/>
      <c r="G713" s="414"/>
      <c r="H713" s="414"/>
      <c r="I713" s="414"/>
      <c r="J713" s="414"/>
      <c r="K713" s="414"/>
      <c r="L713" s="414"/>
      <c r="M713" s="414"/>
      <c r="N713" s="414"/>
      <c r="O713" s="414"/>
      <c r="P713" s="414"/>
      <c r="Q713" s="414"/>
      <c r="R713" s="414"/>
      <c r="S713" s="414"/>
      <c r="T713" s="415"/>
      <c r="U713" s="415"/>
      <c r="V713" s="415"/>
      <c r="W713" s="416"/>
      <c r="X713" s="417"/>
      <c r="Y713" s="381"/>
      <c r="Z713" s="418" t="str">
        <f>IFERROR(__xludf.DUMMYFUNCTION("""COMPUTED_VALUE"""),"")</f>
        <v/>
      </c>
      <c r="AA713" s="419" t="str">
        <f>IFERROR(__xludf.DUMMYFUNCTION("""COMPUTED_VALUE"""),"")</f>
        <v/>
      </c>
      <c r="AB713" s="418" t="str">
        <f>IFERROR(__xludf.DUMMYFUNCTION("""COMPUTED_VALUE"""),"")</f>
        <v/>
      </c>
      <c r="AC713" s="419" t="str">
        <f>IFERROR(__xludf.DUMMYFUNCTION("""COMPUTED_VALUE"""),"")</f>
        <v/>
      </c>
      <c r="AD713" s="418" t="str">
        <f>IFERROR(__xludf.DUMMYFUNCTION("""COMPUTED_VALUE"""),"")</f>
        <v/>
      </c>
      <c r="AE713" s="419" t="str">
        <f>IFERROR(__xludf.DUMMYFUNCTION("""COMPUTED_VALUE"""),"")</f>
        <v/>
      </c>
      <c r="AF713" s="420"/>
      <c r="AG713" s="420"/>
      <c r="AH713" s="421"/>
    </row>
    <row r="714">
      <c r="A714" s="410"/>
      <c r="B714" s="411"/>
      <c r="C714" s="412"/>
      <c r="D714" s="413" t="s">
        <v>2869</v>
      </c>
      <c r="E714" s="414"/>
      <c r="F714" s="414"/>
      <c r="G714" s="414"/>
      <c r="H714" s="414"/>
      <c r="I714" s="414"/>
      <c r="J714" s="414"/>
      <c r="K714" s="414"/>
      <c r="L714" s="414"/>
      <c r="M714" s="414"/>
      <c r="N714" s="414"/>
      <c r="O714" s="414"/>
      <c r="P714" s="414"/>
      <c r="Q714" s="414"/>
      <c r="R714" s="414"/>
      <c r="S714" s="414"/>
      <c r="T714" s="415"/>
      <c r="U714" s="415"/>
      <c r="V714" s="415"/>
      <c r="W714" s="416"/>
      <c r="X714" s="417"/>
      <c r="Y714" s="381"/>
      <c r="Z714" s="418" t="str">
        <f>IFERROR(__xludf.DUMMYFUNCTION("""COMPUTED_VALUE"""),"")</f>
        <v/>
      </c>
      <c r="AA714" s="419" t="str">
        <f>IFERROR(__xludf.DUMMYFUNCTION("""COMPUTED_VALUE"""),"")</f>
        <v/>
      </c>
      <c r="AB714" s="418" t="str">
        <f>IFERROR(__xludf.DUMMYFUNCTION("""COMPUTED_VALUE"""),"")</f>
        <v/>
      </c>
      <c r="AC714" s="419" t="str">
        <f>IFERROR(__xludf.DUMMYFUNCTION("""COMPUTED_VALUE"""),"")</f>
        <v/>
      </c>
      <c r="AD714" s="418" t="str">
        <f>IFERROR(__xludf.DUMMYFUNCTION("""COMPUTED_VALUE"""),"")</f>
        <v/>
      </c>
      <c r="AE714" s="419" t="str">
        <f>IFERROR(__xludf.DUMMYFUNCTION("""COMPUTED_VALUE"""),"")</f>
        <v/>
      </c>
      <c r="AF714" s="420"/>
      <c r="AG714" s="420"/>
      <c r="AH714" s="421"/>
    </row>
    <row r="715">
      <c r="A715" s="410"/>
      <c r="B715" s="411"/>
      <c r="C715" s="412"/>
      <c r="D715" s="413" t="s">
        <v>2869</v>
      </c>
      <c r="E715" s="414"/>
      <c r="F715" s="414"/>
      <c r="G715" s="414"/>
      <c r="H715" s="414"/>
      <c r="I715" s="414"/>
      <c r="J715" s="414"/>
      <c r="K715" s="414"/>
      <c r="L715" s="414"/>
      <c r="M715" s="414"/>
      <c r="N715" s="414"/>
      <c r="O715" s="414"/>
      <c r="P715" s="414"/>
      <c r="Q715" s="414"/>
      <c r="R715" s="414"/>
      <c r="S715" s="414"/>
      <c r="T715" s="415"/>
      <c r="U715" s="415"/>
      <c r="V715" s="415"/>
      <c r="W715" s="416"/>
      <c r="X715" s="417"/>
      <c r="Y715" s="373"/>
      <c r="Z715" s="418" t="str">
        <f>IFERROR(__xludf.DUMMYFUNCTION("""COMPUTED_VALUE"""),"")</f>
        <v/>
      </c>
      <c r="AA715" s="419" t="str">
        <f>IFERROR(__xludf.DUMMYFUNCTION("""COMPUTED_VALUE"""),"")</f>
        <v/>
      </c>
      <c r="AB715" s="418" t="str">
        <f>IFERROR(__xludf.DUMMYFUNCTION("""COMPUTED_VALUE"""),"")</f>
        <v/>
      </c>
      <c r="AC715" s="419" t="str">
        <f>IFERROR(__xludf.DUMMYFUNCTION("""COMPUTED_VALUE"""),"")</f>
        <v/>
      </c>
      <c r="AD715" s="418" t="str">
        <f>IFERROR(__xludf.DUMMYFUNCTION("""COMPUTED_VALUE"""),"")</f>
        <v/>
      </c>
      <c r="AE715" s="419" t="str">
        <f>IFERROR(__xludf.DUMMYFUNCTION("""COMPUTED_VALUE"""),"")</f>
        <v/>
      </c>
      <c r="AF715" s="420"/>
      <c r="AG715" s="420"/>
      <c r="AH715" s="421"/>
    </row>
    <row r="716">
      <c r="A716" s="410"/>
      <c r="B716" s="411"/>
      <c r="C716" s="412"/>
      <c r="D716" s="413" t="s">
        <v>2869</v>
      </c>
      <c r="E716" s="414"/>
      <c r="F716" s="414"/>
      <c r="G716" s="414"/>
      <c r="H716" s="414"/>
      <c r="I716" s="414"/>
      <c r="J716" s="414"/>
      <c r="K716" s="414"/>
      <c r="L716" s="414"/>
      <c r="M716" s="414"/>
      <c r="N716" s="414"/>
      <c r="O716" s="414"/>
      <c r="P716" s="414"/>
      <c r="Q716" s="414"/>
      <c r="R716" s="414"/>
      <c r="S716" s="414"/>
      <c r="T716" s="415"/>
      <c r="U716" s="415"/>
      <c r="V716" s="415"/>
      <c r="W716" s="416"/>
      <c r="X716" s="417"/>
      <c r="Y716" s="373"/>
      <c r="Z716" s="418" t="str">
        <f>IFERROR(__xludf.DUMMYFUNCTION("""COMPUTED_VALUE"""),"")</f>
        <v/>
      </c>
      <c r="AA716" s="419" t="str">
        <f>IFERROR(__xludf.DUMMYFUNCTION("""COMPUTED_VALUE"""),"")</f>
        <v/>
      </c>
      <c r="AB716" s="418" t="str">
        <f>IFERROR(__xludf.DUMMYFUNCTION("""COMPUTED_VALUE"""),"")</f>
        <v/>
      </c>
      <c r="AC716" s="419" t="str">
        <f>IFERROR(__xludf.DUMMYFUNCTION("""COMPUTED_VALUE"""),"")</f>
        <v/>
      </c>
      <c r="AD716" s="418" t="str">
        <f>IFERROR(__xludf.DUMMYFUNCTION("""COMPUTED_VALUE"""),"")</f>
        <v/>
      </c>
      <c r="AE716" s="419" t="str">
        <f>IFERROR(__xludf.DUMMYFUNCTION("""COMPUTED_VALUE"""),"")</f>
        <v/>
      </c>
      <c r="AF716" s="420"/>
      <c r="AG716" s="420"/>
      <c r="AH716" s="421"/>
    </row>
    <row r="717">
      <c r="A717" s="410"/>
      <c r="B717" s="411"/>
      <c r="C717" s="412"/>
      <c r="D717" s="413" t="s">
        <v>2869</v>
      </c>
      <c r="E717" s="414"/>
      <c r="F717" s="414"/>
      <c r="G717" s="414"/>
      <c r="H717" s="414"/>
      <c r="I717" s="414"/>
      <c r="J717" s="414"/>
      <c r="K717" s="414"/>
      <c r="L717" s="414"/>
      <c r="M717" s="414"/>
      <c r="N717" s="414"/>
      <c r="O717" s="414"/>
      <c r="P717" s="414"/>
      <c r="Q717" s="414"/>
      <c r="R717" s="414"/>
      <c r="S717" s="414"/>
      <c r="T717" s="415"/>
      <c r="U717" s="415"/>
      <c r="V717" s="415"/>
      <c r="W717" s="416"/>
      <c r="X717" s="417"/>
      <c r="Y717" s="381"/>
      <c r="Z717" s="418" t="str">
        <f>IFERROR(__xludf.DUMMYFUNCTION("""COMPUTED_VALUE"""),"")</f>
        <v/>
      </c>
      <c r="AA717" s="419" t="str">
        <f>IFERROR(__xludf.DUMMYFUNCTION("""COMPUTED_VALUE"""),"")</f>
        <v/>
      </c>
      <c r="AB717" s="418" t="str">
        <f>IFERROR(__xludf.DUMMYFUNCTION("""COMPUTED_VALUE"""),"")</f>
        <v/>
      </c>
      <c r="AC717" s="419" t="str">
        <f>IFERROR(__xludf.DUMMYFUNCTION("""COMPUTED_VALUE"""),"")</f>
        <v/>
      </c>
      <c r="AD717" s="418" t="str">
        <f>IFERROR(__xludf.DUMMYFUNCTION("""COMPUTED_VALUE"""),"")</f>
        <v/>
      </c>
      <c r="AE717" s="419" t="str">
        <f>IFERROR(__xludf.DUMMYFUNCTION("""COMPUTED_VALUE"""),"")</f>
        <v/>
      </c>
      <c r="AF717" s="420"/>
      <c r="AG717" s="420"/>
      <c r="AH717" s="421"/>
    </row>
    <row r="718">
      <c r="A718" s="410"/>
      <c r="B718" s="411"/>
      <c r="C718" s="412"/>
      <c r="D718" s="413" t="s">
        <v>2869</v>
      </c>
      <c r="E718" s="414"/>
      <c r="F718" s="414"/>
      <c r="G718" s="414"/>
      <c r="H718" s="414"/>
      <c r="I718" s="414"/>
      <c r="J718" s="414"/>
      <c r="K718" s="414"/>
      <c r="L718" s="414"/>
      <c r="M718" s="414"/>
      <c r="N718" s="414"/>
      <c r="O718" s="414"/>
      <c r="P718" s="414"/>
      <c r="Q718" s="414"/>
      <c r="R718" s="414"/>
      <c r="S718" s="414"/>
      <c r="T718" s="415"/>
      <c r="U718" s="415"/>
      <c r="V718" s="415"/>
      <c r="W718" s="416"/>
      <c r="X718" s="417"/>
      <c r="Y718" s="373"/>
      <c r="Z718" s="418" t="str">
        <f>IFERROR(__xludf.DUMMYFUNCTION("""COMPUTED_VALUE"""),"")</f>
        <v/>
      </c>
      <c r="AA718" s="419" t="str">
        <f>IFERROR(__xludf.DUMMYFUNCTION("""COMPUTED_VALUE"""),"")</f>
        <v/>
      </c>
      <c r="AB718" s="418" t="str">
        <f>IFERROR(__xludf.DUMMYFUNCTION("""COMPUTED_VALUE"""),"")</f>
        <v/>
      </c>
      <c r="AC718" s="419" t="str">
        <f>IFERROR(__xludf.DUMMYFUNCTION("""COMPUTED_VALUE"""),"")</f>
        <v/>
      </c>
      <c r="AD718" s="418" t="str">
        <f>IFERROR(__xludf.DUMMYFUNCTION("""COMPUTED_VALUE"""),"")</f>
        <v/>
      </c>
      <c r="AE718" s="419" t="str">
        <f>IFERROR(__xludf.DUMMYFUNCTION("""COMPUTED_VALUE"""),"")</f>
        <v/>
      </c>
      <c r="AF718" s="420"/>
      <c r="AG718" s="420"/>
      <c r="AH718" s="421"/>
    </row>
    <row r="719">
      <c r="A719" s="410"/>
      <c r="B719" s="411"/>
      <c r="C719" s="412"/>
      <c r="D719" s="413" t="s">
        <v>2869</v>
      </c>
      <c r="E719" s="414"/>
      <c r="F719" s="414"/>
      <c r="G719" s="414"/>
      <c r="H719" s="414"/>
      <c r="I719" s="414"/>
      <c r="J719" s="414"/>
      <c r="K719" s="414"/>
      <c r="L719" s="414"/>
      <c r="M719" s="414"/>
      <c r="N719" s="414"/>
      <c r="O719" s="414"/>
      <c r="P719" s="414"/>
      <c r="Q719" s="414"/>
      <c r="R719" s="414"/>
      <c r="S719" s="414"/>
      <c r="T719" s="415"/>
      <c r="U719" s="415"/>
      <c r="V719" s="415"/>
      <c r="W719" s="416"/>
      <c r="X719" s="417"/>
      <c r="Y719" s="373"/>
      <c r="Z719" s="418" t="str">
        <f>IFERROR(__xludf.DUMMYFUNCTION("""COMPUTED_VALUE"""),"")</f>
        <v/>
      </c>
      <c r="AA719" s="419" t="str">
        <f>IFERROR(__xludf.DUMMYFUNCTION("""COMPUTED_VALUE"""),"")</f>
        <v/>
      </c>
      <c r="AB719" s="418" t="str">
        <f>IFERROR(__xludf.DUMMYFUNCTION("""COMPUTED_VALUE"""),"")</f>
        <v/>
      </c>
      <c r="AC719" s="419" t="str">
        <f>IFERROR(__xludf.DUMMYFUNCTION("""COMPUTED_VALUE"""),"")</f>
        <v/>
      </c>
      <c r="AD719" s="418" t="str">
        <f>IFERROR(__xludf.DUMMYFUNCTION("""COMPUTED_VALUE"""),"")</f>
        <v/>
      </c>
      <c r="AE719" s="419" t="str">
        <f>IFERROR(__xludf.DUMMYFUNCTION("""COMPUTED_VALUE"""),"")</f>
        <v/>
      </c>
      <c r="AF719" s="420"/>
      <c r="AG719" s="420"/>
      <c r="AH719" s="421"/>
    </row>
    <row r="720">
      <c r="A720" s="410"/>
      <c r="B720" s="411"/>
      <c r="C720" s="412"/>
      <c r="D720" s="413" t="s">
        <v>2869</v>
      </c>
      <c r="E720" s="414"/>
      <c r="F720" s="414"/>
      <c r="G720" s="414"/>
      <c r="H720" s="414"/>
      <c r="I720" s="414"/>
      <c r="J720" s="414"/>
      <c r="K720" s="414"/>
      <c r="L720" s="414"/>
      <c r="M720" s="414"/>
      <c r="N720" s="414"/>
      <c r="O720" s="414"/>
      <c r="P720" s="414"/>
      <c r="Q720" s="414"/>
      <c r="R720" s="414"/>
      <c r="S720" s="414"/>
      <c r="T720" s="415"/>
      <c r="U720" s="415"/>
      <c r="V720" s="415"/>
      <c r="W720" s="416"/>
      <c r="X720" s="417"/>
      <c r="Y720" s="373"/>
      <c r="Z720" s="418" t="str">
        <f>IFERROR(__xludf.DUMMYFUNCTION("""COMPUTED_VALUE"""),"")</f>
        <v/>
      </c>
      <c r="AA720" s="419" t="str">
        <f>IFERROR(__xludf.DUMMYFUNCTION("""COMPUTED_VALUE"""),"")</f>
        <v/>
      </c>
      <c r="AB720" s="418" t="str">
        <f>IFERROR(__xludf.DUMMYFUNCTION("""COMPUTED_VALUE"""),"")</f>
        <v/>
      </c>
      <c r="AC720" s="419" t="str">
        <f>IFERROR(__xludf.DUMMYFUNCTION("""COMPUTED_VALUE"""),"")</f>
        <v/>
      </c>
      <c r="AD720" s="418" t="str">
        <f>IFERROR(__xludf.DUMMYFUNCTION("""COMPUTED_VALUE"""),"")</f>
        <v/>
      </c>
      <c r="AE720" s="419" t="str">
        <f>IFERROR(__xludf.DUMMYFUNCTION("""COMPUTED_VALUE"""),"")</f>
        <v/>
      </c>
      <c r="AF720" s="420"/>
      <c r="AG720" s="420"/>
      <c r="AH720" s="421"/>
    </row>
    <row r="721">
      <c r="A721" s="410"/>
      <c r="B721" s="411"/>
      <c r="C721" s="412"/>
      <c r="D721" s="413" t="s">
        <v>2869</v>
      </c>
      <c r="E721" s="414"/>
      <c r="F721" s="414"/>
      <c r="G721" s="414"/>
      <c r="H721" s="414"/>
      <c r="I721" s="414"/>
      <c r="J721" s="414"/>
      <c r="K721" s="414"/>
      <c r="L721" s="414"/>
      <c r="M721" s="414"/>
      <c r="N721" s="414"/>
      <c r="O721" s="414"/>
      <c r="P721" s="414"/>
      <c r="Q721" s="414"/>
      <c r="R721" s="414"/>
      <c r="S721" s="414"/>
      <c r="T721" s="415"/>
      <c r="U721" s="415"/>
      <c r="V721" s="415"/>
      <c r="W721" s="416"/>
      <c r="X721" s="417"/>
      <c r="Y721" s="373"/>
      <c r="Z721" s="418" t="str">
        <f>IFERROR(__xludf.DUMMYFUNCTION("""COMPUTED_VALUE"""),"")</f>
        <v/>
      </c>
      <c r="AA721" s="419" t="str">
        <f>IFERROR(__xludf.DUMMYFUNCTION("""COMPUTED_VALUE"""),"")</f>
        <v/>
      </c>
      <c r="AB721" s="418" t="str">
        <f>IFERROR(__xludf.DUMMYFUNCTION("""COMPUTED_VALUE"""),"")</f>
        <v/>
      </c>
      <c r="AC721" s="419" t="str">
        <f>IFERROR(__xludf.DUMMYFUNCTION("""COMPUTED_VALUE"""),"")</f>
        <v/>
      </c>
      <c r="AD721" s="418" t="str">
        <f>IFERROR(__xludf.DUMMYFUNCTION("""COMPUTED_VALUE"""),"")</f>
        <v/>
      </c>
      <c r="AE721" s="419" t="str">
        <f>IFERROR(__xludf.DUMMYFUNCTION("""COMPUTED_VALUE"""),"")</f>
        <v/>
      </c>
      <c r="AF721" s="420"/>
      <c r="AG721" s="420"/>
      <c r="AH721" s="421"/>
    </row>
    <row r="722">
      <c r="A722" s="410"/>
      <c r="B722" s="411"/>
      <c r="C722" s="412"/>
      <c r="D722" s="413" t="s">
        <v>2869</v>
      </c>
      <c r="E722" s="414"/>
      <c r="F722" s="414"/>
      <c r="G722" s="414"/>
      <c r="H722" s="414"/>
      <c r="I722" s="414"/>
      <c r="J722" s="414"/>
      <c r="K722" s="414"/>
      <c r="L722" s="414"/>
      <c r="M722" s="414"/>
      <c r="N722" s="414"/>
      <c r="O722" s="414"/>
      <c r="P722" s="414"/>
      <c r="Q722" s="414"/>
      <c r="R722" s="414"/>
      <c r="S722" s="414"/>
      <c r="T722" s="415"/>
      <c r="U722" s="415"/>
      <c r="V722" s="415"/>
      <c r="W722" s="416"/>
      <c r="X722" s="417"/>
      <c r="Y722" s="381"/>
      <c r="Z722" s="418" t="str">
        <f>IFERROR(__xludf.DUMMYFUNCTION("""COMPUTED_VALUE"""),"")</f>
        <v/>
      </c>
      <c r="AA722" s="419" t="str">
        <f>IFERROR(__xludf.DUMMYFUNCTION("""COMPUTED_VALUE"""),"")</f>
        <v/>
      </c>
      <c r="AB722" s="418" t="str">
        <f>IFERROR(__xludf.DUMMYFUNCTION("""COMPUTED_VALUE"""),"")</f>
        <v/>
      </c>
      <c r="AC722" s="419" t="str">
        <f>IFERROR(__xludf.DUMMYFUNCTION("""COMPUTED_VALUE"""),"")</f>
        <v/>
      </c>
      <c r="AD722" s="418" t="str">
        <f>IFERROR(__xludf.DUMMYFUNCTION("""COMPUTED_VALUE"""),"")</f>
        <v/>
      </c>
      <c r="AE722" s="419" t="str">
        <f>IFERROR(__xludf.DUMMYFUNCTION("""COMPUTED_VALUE"""),"")</f>
        <v/>
      </c>
      <c r="AF722" s="420"/>
      <c r="AG722" s="420"/>
      <c r="AH722" s="421"/>
    </row>
    <row r="723">
      <c r="A723" s="410"/>
      <c r="B723" s="411"/>
      <c r="C723" s="412"/>
      <c r="D723" s="413" t="s">
        <v>2869</v>
      </c>
      <c r="E723" s="414"/>
      <c r="F723" s="414"/>
      <c r="G723" s="414"/>
      <c r="H723" s="414"/>
      <c r="I723" s="414"/>
      <c r="J723" s="414"/>
      <c r="K723" s="414"/>
      <c r="L723" s="414"/>
      <c r="M723" s="414"/>
      <c r="N723" s="414"/>
      <c r="O723" s="414"/>
      <c r="P723" s="414"/>
      <c r="Q723" s="414"/>
      <c r="R723" s="414"/>
      <c r="S723" s="414"/>
      <c r="T723" s="415"/>
      <c r="U723" s="415"/>
      <c r="V723" s="415"/>
      <c r="W723" s="416"/>
      <c r="X723" s="417"/>
      <c r="Y723" s="373"/>
      <c r="Z723" s="418" t="str">
        <f>IFERROR(__xludf.DUMMYFUNCTION("""COMPUTED_VALUE"""),"")</f>
        <v/>
      </c>
      <c r="AA723" s="419" t="str">
        <f>IFERROR(__xludf.DUMMYFUNCTION("""COMPUTED_VALUE"""),"")</f>
        <v/>
      </c>
      <c r="AB723" s="418" t="str">
        <f>IFERROR(__xludf.DUMMYFUNCTION("""COMPUTED_VALUE"""),"")</f>
        <v/>
      </c>
      <c r="AC723" s="419" t="str">
        <f>IFERROR(__xludf.DUMMYFUNCTION("""COMPUTED_VALUE"""),"")</f>
        <v/>
      </c>
      <c r="AD723" s="418" t="str">
        <f>IFERROR(__xludf.DUMMYFUNCTION("""COMPUTED_VALUE"""),"")</f>
        <v/>
      </c>
      <c r="AE723" s="419" t="str">
        <f>IFERROR(__xludf.DUMMYFUNCTION("""COMPUTED_VALUE"""),"")</f>
        <v/>
      </c>
      <c r="AF723" s="420"/>
      <c r="AG723" s="420"/>
      <c r="AH723" s="421"/>
    </row>
    <row r="724">
      <c r="A724" s="410"/>
      <c r="B724" s="411"/>
      <c r="C724" s="412"/>
      <c r="D724" s="413" t="s">
        <v>2869</v>
      </c>
      <c r="E724" s="414"/>
      <c r="F724" s="414"/>
      <c r="G724" s="414"/>
      <c r="H724" s="414"/>
      <c r="I724" s="414"/>
      <c r="J724" s="414"/>
      <c r="K724" s="414"/>
      <c r="L724" s="414"/>
      <c r="M724" s="414"/>
      <c r="N724" s="414"/>
      <c r="O724" s="414"/>
      <c r="P724" s="414"/>
      <c r="Q724" s="414"/>
      <c r="R724" s="414"/>
      <c r="S724" s="414"/>
      <c r="T724" s="415"/>
      <c r="U724" s="415"/>
      <c r="V724" s="415"/>
      <c r="W724" s="416"/>
      <c r="X724" s="417"/>
      <c r="Y724" s="373"/>
      <c r="Z724" s="418" t="str">
        <f>IFERROR(__xludf.DUMMYFUNCTION("""COMPUTED_VALUE"""),"")</f>
        <v/>
      </c>
      <c r="AA724" s="419" t="str">
        <f>IFERROR(__xludf.DUMMYFUNCTION("""COMPUTED_VALUE"""),"")</f>
        <v/>
      </c>
      <c r="AB724" s="418" t="str">
        <f>IFERROR(__xludf.DUMMYFUNCTION("""COMPUTED_VALUE"""),"")</f>
        <v/>
      </c>
      <c r="AC724" s="419" t="str">
        <f>IFERROR(__xludf.DUMMYFUNCTION("""COMPUTED_VALUE"""),"")</f>
        <v/>
      </c>
      <c r="AD724" s="418" t="str">
        <f>IFERROR(__xludf.DUMMYFUNCTION("""COMPUTED_VALUE"""),"")</f>
        <v/>
      </c>
      <c r="AE724" s="419" t="str">
        <f>IFERROR(__xludf.DUMMYFUNCTION("""COMPUTED_VALUE"""),"")</f>
        <v/>
      </c>
      <c r="AF724" s="420"/>
      <c r="AG724" s="420"/>
      <c r="AH724" s="421"/>
    </row>
    <row r="725">
      <c r="A725" s="410"/>
      <c r="B725" s="411"/>
      <c r="C725" s="412"/>
      <c r="D725" s="413" t="s">
        <v>2869</v>
      </c>
      <c r="E725" s="414"/>
      <c r="F725" s="414"/>
      <c r="G725" s="414"/>
      <c r="H725" s="414"/>
      <c r="I725" s="414"/>
      <c r="J725" s="414"/>
      <c r="K725" s="414"/>
      <c r="L725" s="414"/>
      <c r="M725" s="414"/>
      <c r="N725" s="414"/>
      <c r="O725" s="414"/>
      <c r="P725" s="414"/>
      <c r="Q725" s="414"/>
      <c r="R725" s="414"/>
      <c r="S725" s="414"/>
      <c r="T725" s="415"/>
      <c r="U725" s="415"/>
      <c r="V725" s="415"/>
      <c r="W725" s="416"/>
      <c r="X725" s="417"/>
      <c r="Y725" s="373"/>
      <c r="Z725" s="418" t="str">
        <f>IFERROR(__xludf.DUMMYFUNCTION("""COMPUTED_VALUE"""),"")</f>
        <v/>
      </c>
      <c r="AA725" s="419" t="str">
        <f>IFERROR(__xludf.DUMMYFUNCTION("""COMPUTED_VALUE"""),"")</f>
        <v/>
      </c>
      <c r="AB725" s="418" t="str">
        <f>IFERROR(__xludf.DUMMYFUNCTION("""COMPUTED_VALUE"""),"")</f>
        <v/>
      </c>
      <c r="AC725" s="419" t="str">
        <f>IFERROR(__xludf.DUMMYFUNCTION("""COMPUTED_VALUE"""),"")</f>
        <v/>
      </c>
      <c r="AD725" s="418" t="str">
        <f>IFERROR(__xludf.DUMMYFUNCTION("""COMPUTED_VALUE"""),"")</f>
        <v/>
      </c>
      <c r="AE725" s="419" t="str">
        <f>IFERROR(__xludf.DUMMYFUNCTION("""COMPUTED_VALUE"""),"")</f>
        <v/>
      </c>
      <c r="AF725" s="420"/>
      <c r="AG725" s="420"/>
      <c r="AH725" s="421"/>
    </row>
    <row r="726">
      <c r="A726" s="410"/>
      <c r="B726" s="411"/>
      <c r="C726" s="412"/>
      <c r="D726" s="413" t="s">
        <v>2869</v>
      </c>
      <c r="E726" s="414"/>
      <c r="F726" s="414"/>
      <c r="G726" s="414"/>
      <c r="H726" s="414"/>
      <c r="I726" s="414"/>
      <c r="J726" s="414"/>
      <c r="K726" s="414"/>
      <c r="L726" s="414"/>
      <c r="M726" s="414"/>
      <c r="N726" s="414"/>
      <c r="O726" s="414"/>
      <c r="P726" s="414"/>
      <c r="Q726" s="414"/>
      <c r="R726" s="414"/>
      <c r="S726" s="414"/>
      <c r="T726" s="415"/>
      <c r="U726" s="415"/>
      <c r="V726" s="415"/>
      <c r="W726" s="416"/>
      <c r="X726" s="417"/>
      <c r="Y726" s="373"/>
      <c r="Z726" s="418" t="str">
        <f>IFERROR(__xludf.DUMMYFUNCTION("""COMPUTED_VALUE"""),"")</f>
        <v/>
      </c>
      <c r="AA726" s="419" t="str">
        <f>IFERROR(__xludf.DUMMYFUNCTION("""COMPUTED_VALUE"""),"")</f>
        <v/>
      </c>
      <c r="AB726" s="418" t="str">
        <f>IFERROR(__xludf.DUMMYFUNCTION("""COMPUTED_VALUE"""),"")</f>
        <v/>
      </c>
      <c r="AC726" s="419" t="str">
        <f>IFERROR(__xludf.DUMMYFUNCTION("""COMPUTED_VALUE"""),"")</f>
        <v/>
      </c>
      <c r="AD726" s="418" t="str">
        <f>IFERROR(__xludf.DUMMYFUNCTION("""COMPUTED_VALUE"""),"")</f>
        <v/>
      </c>
      <c r="AE726" s="419" t="str">
        <f>IFERROR(__xludf.DUMMYFUNCTION("""COMPUTED_VALUE"""),"")</f>
        <v/>
      </c>
      <c r="AF726" s="420"/>
      <c r="AG726" s="420"/>
      <c r="AH726" s="421"/>
    </row>
    <row r="727">
      <c r="A727" s="410"/>
      <c r="B727" s="411"/>
      <c r="C727" s="412"/>
      <c r="D727" s="413" t="s">
        <v>2869</v>
      </c>
      <c r="E727" s="414"/>
      <c r="F727" s="414"/>
      <c r="G727" s="414"/>
      <c r="H727" s="414"/>
      <c r="I727" s="414"/>
      <c r="J727" s="414"/>
      <c r="K727" s="414"/>
      <c r="L727" s="414"/>
      <c r="M727" s="414"/>
      <c r="N727" s="414"/>
      <c r="O727" s="414"/>
      <c r="P727" s="414"/>
      <c r="Q727" s="414"/>
      <c r="R727" s="414"/>
      <c r="S727" s="414"/>
      <c r="T727" s="415"/>
      <c r="U727" s="415"/>
      <c r="V727" s="415"/>
      <c r="W727" s="416"/>
      <c r="X727" s="417"/>
      <c r="Y727" s="373"/>
      <c r="Z727" s="418" t="str">
        <f>IFERROR(__xludf.DUMMYFUNCTION("""COMPUTED_VALUE"""),"")</f>
        <v/>
      </c>
      <c r="AA727" s="419" t="str">
        <f>IFERROR(__xludf.DUMMYFUNCTION("""COMPUTED_VALUE"""),"")</f>
        <v/>
      </c>
      <c r="AB727" s="418" t="str">
        <f>IFERROR(__xludf.DUMMYFUNCTION("""COMPUTED_VALUE"""),"")</f>
        <v/>
      </c>
      <c r="AC727" s="419" t="str">
        <f>IFERROR(__xludf.DUMMYFUNCTION("""COMPUTED_VALUE"""),"")</f>
        <v/>
      </c>
      <c r="AD727" s="418" t="str">
        <f>IFERROR(__xludf.DUMMYFUNCTION("""COMPUTED_VALUE"""),"")</f>
        <v/>
      </c>
      <c r="AE727" s="419" t="str">
        <f>IFERROR(__xludf.DUMMYFUNCTION("""COMPUTED_VALUE"""),"")</f>
        <v/>
      </c>
      <c r="AF727" s="420"/>
      <c r="AG727" s="420"/>
      <c r="AH727" s="421"/>
    </row>
    <row r="728">
      <c r="A728" s="410"/>
      <c r="B728" s="411"/>
      <c r="C728" s="412"/>
      <c r="D728" s="413" t="s">
        <v>2869</v>
      </c>
      <c r="E728" s="414"/>
      <c r="F728" s="414"/>
      <c r="G728" s="414"/>
      <c r="H728" s="414"/>
      <c r="I728" s="414"/>
      <c r="J728" s="414"/>
      <c r="K728" s="414"/>
      <c r="L728" s="414"/>
      <c r="M728" s="414"/>
      <c r="N728" s="414"/>
      <c r="O728" s="414"/>
      <c r="P728" s="414"/>
      <c r="Q728" s="414"/>
      <c r="R728" s="414"/>
      <c r="S728" s="414"/>
      <c r="T728" s="415"/>
      <c r="U728" s="415"/>
      <c r="V728" s="415"/>
      <c r="W728" s="416"/>
      <c r="X728" s="417"/>
      <c r="Y728" s="373"/>
      <c r="Z728" s="418" t="str">
        <f>IFERROR(__xludf.DUMMYFUNCTION("""COMPUTED_VALUE"""),"")</f>
        <v/>
      </c>
      <c r="AA728" s="419" t="str">
        <f>IFERROR(__xludf.DUMMYFUNCTION("""COMPUTED_VALUE"""),"")</f>
        <v/>
      </c>
      <c r="AB728" s="418" t="str">
        <f>IFERROR(__xludf.DUMMYFUNCTION("""COMPUTED_VALUE"""),"")</f>
        <v/>
      </c>
      <c r="AC728" s="419" t="str">
        <f>IFERROR(__xludf.DUMMYFUNCTION("""COMPUTED_VALUE"""),"")</f>
        <v/>
      </c>
      <c r="AD728" s="418" t="str">
        <f>IFERROR(__xludf.DUMMYFUNCTION("""COMPUTED_VALUE"""),"")</f>
        <v/>
      </c>
      <c r="AE728" s="419" t="str">
        <f>IFERROR(__xludf.DUMMYFUNCTION("""COMPUTED_VALUE"""),"")</f>
        <v/>
      </c>
      <c r="AF728" s="420"/>
      <c r="AG728" s="420"/>
      <c r="AH728" s="421"/>
    </row>
    <row r="729">
      <c r="A729" s="410"/>
      <c r="B729" s="411"/>
      <c r="C729" s="412"/>
      <c r="D729" s="413" t="s">
        <v>2869</v>
      </c>
      <c r="E729" s="414"/>
      <c r="F729" s="414"/>
      <c r="G729" s="414"/>
      <c r="H729" s="414"/>
      <c r="I729" s="414"/>
      <c r="J729" s="414"/>
      <c r="K729" s="414"/>
      <c r="L729" s="414"/>
      <c r="M729" s="414"/>
      <c r="N729" s="414"/>
      <c r="O729" s="414"/>
      <c r="P729" s="414"/>
      <c r="Q729" s="414"/>
      <c r="R729" s="414"/>
      <c r="S729" s="414"/>
      <c r="T729" s="415"/>
      <c r="U729" s="415"/>
      <c r="V729" s="415"/>
      <c r="W729" s="416"/>
      <c r="X729" s="417"/>
      <c r="Y729" s="373"/>
      <c r="Z729" s="418" t="str">
        <f>IFERROR(__xludf.DUMMYFUNCTION("""COMPUTED_VALUE"""),"")</f>
        <v/>
      </c>
      <c r="AA729" s="419" t="str">
        <f>IFERROR(__xludf.DUMMYFUNCTION("""COMPUTED_VALUE"""),"")</f>
        <v/>
      </c>
      <c r="AB729" s="418" t="str">
        <f>IFERROR(__xludf.DUMMYFUNCTION("""COMPUTED_VALUE"""),"")</f>
        <v/>
      </c>
      <c r="AC729" s="419" t="str">
        <f>IFERROR(__xludf.DUMMYFUNCTION("""COMPUTED_VALUE"""),"")</f>
        <v/>
      </c>
      <c r="AD729" s="418" t="str">
        <f>IFERROR(__xludf.DUMMYFUNCTION("""COMPUTED_VALUE"""),"")</f>
        <v/>
      </c>
      <c r="AE729" s="419" t="str">
        <f>IFERROR(__xludf.DUMMYFUNCTION("""COMPUTED_VALUE"""),"")</f>
        <v/>
      </c>
      <c r="AF729" s="420"/>
      <c r="AG729" s="420"/>
      <c r="AH729" s="421"/>
    </row>
    <row r="730">
      <c r="A730" s="410"/>
      <c r="B730" s="411"/>
      <c r="C730" s="412"/>
      <c r="D730" s="413" t="s">
        <v>2869</v>
      </c>
      <c r="E730" s="414"/>
      <c r="F730" s="414"/>
      <c r="G730" s="414"/>
      <c r="H730" s="414"/>
      <c r="I730" s="414"/>
      <c r="J730" s="414"/>
      <c r="K730" s="414"/>
      <c r="L730" s="414"/>
      <c r="M730" s="414"/>
      <c r="N730" s="414"/>
      <c r="O730" s="414"/>
      <c r="P730" s="414"/>
      <c r="Q730" s="414"/>
      <c r="R730" s="414"/>
      <c r="S730" s="414"/>
      <c r="T730" s="415"/>
      <c r="U730" s="415"/>
      <c r="V730" s="415"/>
      <c r="W730" s="416"/>
      <c r="X730" s="417"/>
      <c r="Y730" s="373"/>
      <c r="Z730" s="418" t="str">
        <f>IFERROR(__xludf.DUMMYFUNCTION("""COMPUTED_VALUE"""),"")</f>
        <v/>
      </c>
      <c r="AA730" s="419" t="str">
        <f>IFERROR(__xludf.DUMMYFUNCTION("""COMPUTED_VALUE"""),"")</f>
        <v/>
      </c>
      <c r="AB730" s="418" t="str">
        <f>IFERROR(__xludf.DUMMYFUNCTION("""COMPUTED_VALUE"""),"")</f>
        <v/>
      </c>
      <c r="AC730" s="419" t="str">
        <f>IFERROR(__xludf.DUMMYFUNCTION("""COMPUTED_VALUE"""),"")</f>
        <v/>
      </c>
      <c r="AD730" s="418" t="str">
        <f>IFERROR(__xludf.DUMMYFUNCTION("""COMPUTED_VALUE"""),"")</f>
        <v/>
      </c>
      <c r="AE730" s="419" t="str">
        <f>IFERROR(__xludf.DUMMYFUNCTION("""COMPUTED_VALUE"""),"")</f>
        <v/>
      </c>
      <c r="AF730" s="420"/>
      <c r="AG730" s="420"/>
      <c r="AH730" s="421"/>
    </row>
    <row r="731">
      <c r="A731" s="410"/>
      <c r="B731" s="411"/>
      <c r="C731" s="412"/>
      <c r="D731" s="413" t="s">
        <v>2869</v>
      </c>
      <c r="E731" s="414"/>
      <c r="F731" s="414"/>
      <c r="G731" s="414"/>
      <c r="H731" s="414"/>
      <c r="I731" s="414"/>
      <c r="J731" s="414"/>
      <c r="K731" s="414"/>
      <c r="L731" s="414"/>
      <c r="M731" s="414"/>
      <c r="N731" s="414"/>
      <c r="O731" s="414"/>
      <c r="P731" s="414"/>
      <c r="Q731" s="414"/>
      <c r="R731" s="414"/>
      <c r="S731" s="414"/>
      <c r="T731" s="415"/>
      <c r="U731" s="415"/>
      <c r="V731" s="415"/>
      <c r="W731" s="416"/>
      <c r="X731" s="417"/>
      <c r="Y731" s="381"/>
      <c r="Z731" s="418" t="str">
        <f>IFERROR(__xludf.DUMMYFUNCTION("""COMPUTED_VALUE"""),"")</f>
        <v/>
      </c>
      <c r="AA731" s="419" t="str">
        <f>IFERROR(__xludf.DUMMYFUNCTION("""COMPUTED_VALUE"""),"")</f>
        <v/>
      </c>
      <c r="AB731" s="418" t="str">
        <f>IFERROR(__xludf.DUMMYFUNCTION("""COMPUTED_VALUE"""),"")</f>
        <v/>
      </c>
      <c r="AC731" s="419" t="str">
        <f>IFERROR(__xludf.DUMMYFUNCTION("""COMPUTED_VALUE"""),"")</f>
        <v/>
      </c>
      <c r="AD731" s="418" t="str">
        <f>IFERROR(__xludf.DUMMYFUNCTION("""COMPUTED_VALUE"""),"")</f>
        <v/>
      </c>
      <c r="AE731" s="419" t="str">
        <f>IFERROR(__xludf.DUMMYFUNCTION("""COMPUTED_VALUE"""),"")</f>
        <v/>
      </c>
      <c r="AF731" s="420"/>
      <c r="AG731" s="420"/>
      <c r="AH731" s="421"/>
    </row>
    <row r="732">
      <c r="A732" s="410"/>
      <c r="B732" s="411"/>
      <c r="C732" s="412"/>
      <c r="D732" s="413" t="s">
        <v>2869</v>
      </c>
      <c r="E732" s="414"/>
      <c r="F732" s="414"/>
      <c r="G732" s="414"/>
      <c r="H732" s="414"/>
      <c r="I732" s="414"/>
      <c r="J732" s="414"/>
      <c r="K732" s="414"/>
      <c r="L732" s="414"/>
      <c r="M732" s="414"/>
      <c r="N732" s="414"/>
      <c r="O732" s="414"/>
      <c r="P732" s="414"/>
      <c r="Q732" s="414"/>
      <c r="R732" s="414"/>
      <c r="S732" s="414"/>
      <c r="T732" s="415"/>
      <c r="U732" s="415"/>
      <c r="V732" s="415"/>
      <c r="W732" s="416"/>
      <c r="X732" s="417"/>
      <c r="Y732" s="381"/>
      <c r="Z732" s="418" t="str">
        <f>IFERROR(__xludf.DUMMYFUNCTION("""COMPUTED_VALUE"""),"")</f>
        <v/>
      </c>
      <c r="AA732" s="419" t="str">
        <f>IFERROR(__xludf.DUMMYFUNCTION("""COMPUTED_VALUE"""),"")</f>
        <v/>
      </c>
      <c r="AB732" s="418" t="str">
        <f>IFERROR(__xludf.DUMMYFUNCTION("""COMPUTED_VALUE"""),"")</f>
        <v/>
      </c>
      <c r="AC732" s="419" t="str">
        <f>IFERROR(__xludf.DUMMYFUNCTION("""COMPUTED_VALUE"""),"")</f>
        <v/>
      </c>
      <c r="AD732" s="418" t="str">
        <f>IFERROR(__xludf.DUMMYFUNCTION("""COMPUTED_VALUE"""),"")</f>
        <v/>
      </c>
      <c r="AE732" s="419" t="str">
        <f>IFERROR(__xludf.DUMMYFUNCTION("""COMPUTED_VALUE"""),"")</f>
        <v/>
      </c>
      <c r="AF732" s="420"/>
      <c r="AG732" s="420"/>
      <c r="AH732" s="421"/>
    </row>
    <row r="733">
      <c r="A733" s="410"/>
      <c r="B733" s="411"/>
      <c r="C733" s="412"/>
      <c r="D733" s="413" t="s">
        <v>2869</v>
      </c>
      <c r="E733" s="414"/>
      <c r="F733" s="414"/>
      <c r="G733" s="414"/>
      <c r="H733" s="414"/>
      <c r="I733" s="414"/>
      <c r="J733" s="414"/>
      <c r="K733" s="414"/>
      <c r="L733" s="414"/>
      <c r="M733" s="414"/>
      <c r="N733" s="414"/>
      <c r="O733" s="414"/>
      <c r="P733" s="414"/>
      <c r="Q733" s="414"/>
      <c r="R733" s="414"/>
      <c r="S733" s="414"/>
      <c r="T733" s="415"/>
      <c r="U733" s="415"/>
      <c r="V733" s="415"/>
      <c r="W733" s="416"/>
      <c r="X733" s="417"/>
      <c r="Y733" s="381"/>
      <c r="Z733" s="418" t="str">
        <f>IFERROR(__xludf.DUMMYFUNCTION("""COMPUTED_VALUE"""),"")</f>
        <v/>
      </c>
      <c r="AA733" s="419" t="str">
        <f>IFERROR(__xludf.DUMMYFUNCTION("""COMPUTED_VALUE"""),"")</f>
        <v/>
      </c>
      <c r="AB733" s="418" t="str">
        <f>IFERROR(__xludf.DUMMYFUNCTION("""COMPUTED_VALUE"""),"")</f>
        <v/>
      </c>
      <c r="AC733" s="419" t="str">
        <f>IFERROR(__xludf.DUMMYFUNCTION("""COMPUTED_VALUE"""),"")</f>
        <v/>
      </c>
      <c r="AD733" s="418" t="str">
        <f>IFERROR(__xludf.DUMMYFUNCTION("""COMPUTED_VALUE"""),"")</f>
        <v/>
      </c>
      <c r="AE733" s="419" t="str">
        <f>IFERROR(__xludf.DUMMYFUNCTION("""COMPUTED_VALUE"""),"")</f>
        <v/>
      </c>
      <c r="AF733" s="420"/>
      <c r="AG733" s="420"/>
      <c r="AH733" s="421"/>
    </row>
    <row r="734">
      <c r="A734" s="410"/>
      <c r="B734" s="411"/>
      <c r="C734" s="412"/>
      <c r="D734" s="413" t="s">
        <v>2869</v>
      </c>
      <c r="E734" s="414"/>
      <c r="F734" s="414"/>
      <c r="G734" s="414"/>
      <c r="H734" s="414"/>
      <c r="I734" s="414"/>
      <c r="J734" s="414"/>
      <c r="K734" s="414"/>
      <c r="L734" s="414"/>
      <c r="M734" s="414"/>
      <c r="N734" s="414"/>
      <c r="O734" s="414"/>
      <c r="P734" s="414"/>
      <c r="Q734" s="414"/>
      <c r="R734" s="414"/>
      <c r="S734" s="414"/>
      <c r="T734" s="415"/>
      <c r="U734" s="415"/>
      <c r="V734" s="415"/>
      <c r="W734" s="416"/>
      <c r="X734" s="417"/>
      <c r="Y734" s="381"/>
      <c r="Z734" s="418" t="str">
        <f>IFERROR(__xludf.DUMMYFUNCTION("""COMPUTED_VALUE"""),"")</f>
        <v/>
      </c>
      <c r="AA734" s="419" t="str">
        <f>IFERROR(__xludf.DUMMYFUNCTION("""COMPUTED_VALUE"""),"")</f>
        <v/>
      </c>
      <c r="AB734" s="418" t="str">
        <f>IFERROR(__xludf.DUMMYFUNCTION("""COMPUTED_VALUE"""),"")</f>
        <v/>
      </c>
      <c r="AC734" s="419" t="str">
        <f>IFERROR(__xludf.DUMMYFUNCTION("""COMPUTED_VALUE"""),"")</f>
        <v/>
      </c>
      <c r="AD734" s="418" t="str">
        <f>IFERROR(__xludf.DUMMYFUNCTION("""COMPUTED_VALUE"""),"")</f>
        <v/>
      </c>
      <c r="AE734" s="419" t="str">
        <f>IFERROR(__xludf.DUMMYFUNCTION("""COMPUTED_VALUE"""),"")</f>
        <v/>
      </c>
      <c r="AF734" s="420"/>
      <c r="AG734" s="420"/>
      <c r="AH734" s="421"/>
    </row>
    <row r="735">
      <c r="A735" s="410"/>
      <c r="B735" s="411"/>
      <c r="C735" s="412"/>
      <c r="D735" s="413" t="s">
        <v>2869</v>
      </c>
      <c r="E735" s="414"/>
      <c r="F735" s="414"/>
      <c r="G735" s="414"/>
      <c r="H735" s="414"/>
      <c r="I735" s="414"/>
      <c r="J735" s="414"/>
      <c r="K735" s="414"/>
      <c r="L735" s="414"/>
      <c r="M735" s="414"/>
      <c r="N735" s="414"/>
      <c r="O735" s="414"/>
      <c r="P735" s="414"/>
      <c r="Q735" s="414"/>
      <c r="R735" s="414"/>
      <c r="S735" s="414"/>
      <c r="T735" s="415"/>
      <c r="U735" s="415"/>
      <c r="V735" s="415"/>
      <c r="W735" s="416"/>
      <c r="X735" s="417"/>
      <c r="Y735" s="381"/>
      <c r="Z735" s="418" t="str">
        <f>IFERROR(__xludf.DUMMYFUNCTION("""COMPUTED_VALUE"""),"")</f>
        <v/>
      </c>
      <c r="AA735" s="419" t="str">
        <f>IFERROR(__xludf.DUMMYFUNCTION("""COMPUTED_VALUE"""),"")</f>
        <v/>
      </c>
      <c r="AB735" s="418" t="str">
        <f>IFERROR(__xludf.DUMMYFUNCTION("""COMPUTED_VALUE"""),"")</f>
        <v/>
      </c>
      <c r="AC735" s="419" t="str">
        <f>IFERROR(__xludf.DUMMYFUNCTION("""COMPUTED_VALUE"""),"")</f>
        <v/>
      </c>
      <c r="AD735" s="418" t="str">
        <f>IFERROR(__xludf.DUMMYFUNCTION("""COMPUTED_VALUE"""),"")</f>
        <v/>
      </c>
      <c r="AE735" s="419" t="str">
        <f>IFERROR(__xludf.DUMMYFUNCTION("""COMPUTED_VALUE"""),"")</f>
        <v/>
      </c>
      <c r="AF735" s="420"/>
      <c r="AG735" s="420"/>
      <c r="AH735" s="421"/>
    </row>
    <row r="736">
      <c r="A736" s="410"/>
      <c r="B736" s="411"/>
      <c r="C736" s="412"/>
      <c r="D736" s="413" t="s">
        <v>2869</v>
      </c>
      <c r="E736" s="414"/>
      <c r="F736" s="414"/>
      <c r="G736" s="414"/>
      <c r="H736" s="414"/>
      <c r="I736" s="414"/>
      <c r="J736" s="414"/>
      <c r="K736" s="414"/>
      <c r="L736" s="414"/>
      <c r="M736" s="414"/>
      <c r="N736" s="414"/>
      <c r="O736" s="414"/>
      <c r="P736" s="414"/>
      <c r="Q736" s="414"/>
      <c r="R736" s="414"/>
      <c r="S736" s="414"/>
      <c r="T736" s="415"/>
      <c r="U736" s="415"/>
      <c r="V736" s="415"/>
      <c r="W736" s="416"/>
      <c r="X736" s="417"/>
      <c r="Y736" s="381"/>
      <c r="Z736" s="418" t="str">
        <f>IFERROR(__xludf.DUMMYFUNCTION("""COMPUTED_VALUE"""),"")</f>
        <v/>
      </c>
      <c r="AA736" s="419" t="str">
        <f>IFERROR(__xludf.DUMMYFUNCTION("""COMPUTED_VALUE"""),"")</f>
        <v/>
      </c>
      <c r="AB736" s="418" t="str">
        <f>IFERROR(__xludf.DUMMYFUNCTION("""COMPUTED_VALUE"""),"")</f>
        <v/>
      </c>
      <c r="AC736" s="419" t="str">
        <f>IFERROR(__xludf.DUMMYFUNCTION("""COMPUTED_VALUE"""),"")</f>
        <v/>
      </c>
      <c r="AD736" s="418" t="str">
        <f>IFERROR(__xludf.DUMMYFUNCTION("""COMPUTED_VALUE"""),"")</f>
        <v/>
      </c>
      <c r="AE736" s="419" t="str">
        <f>IFERROR(__xludf.DUMMYFUNCTION("""COMPUTED_VALUE"""),"")</f>
        <v/>
      </c>
      <c r="AF736" s="420"/>
      <c r="AG736" s="420"/>
      <c r="AH736" s="421"/>
    </row>
    <row r="737">
      <c r="A737" s="410"/>
      <c r="B737" s="411"/>
      <c r="C737" s="412"/>
      <c r="D737" s="413" t="s">
        <v>2869</v>
      </c>
      <c r="E737" s="414"/>
      <c r="F737" s="414"/>
      <c r="G737" s="414"/>
      <c r="H737" s="414"/>
      <c r="I737" s="414"/>
      <c r="J737" s="414"/>
      <c r="K737" s="414"/>
      <c r="L737" s="414"/>
      <c r="M737" s="414"/>
      <c r="N737" s="414"/>
      <c r="O737" s="414"/>
      <c r="P737" s="414"/>
      <c r="Q737" s="414"/>
      <c r="R737" s="414"/>
      <c r="S737" s="414"/>
      <c r="T737" s="415"/>
      <c r="U737" s="415"/>
      <c r="V737" s="415"/>
      <c r="W737" s="416"/>
      <c r="X737" s="417"/>
      <c r="Y737" s="381"/>
      <c r="Z737" s="418" t="str">
        <f>IFERROR(__xludf.DUMMYFUNCTION("""COMPUTED_VALUE"""),"")</f>
        <v/>
      </c>
      <c r="AA737" s="419" t="str">
        <f>IFERROR(__xludf.DUMMYFUNCTION("""COMPUTED_VALUE"""),"")</f>
        <v/>
      </c>
      <c r="AB737" s="418" t="str">
        <f>IFERROR(__xludf.DUMMYFUNCTION("""COMPUTED_VALUE"""),"")</f>
        <v/>
      </c>
      <c r="AC737" s="419" t="str">
        <f>IFERROR(__xludf.DUMMYFUNCTION("""COMPUTED_VALUE"""),"")</f>
        <v/>
      </c>
      <c r="AD737" s="418" t="str">
        <f>IFERROR(__xludf.DUMMYFUNCTION("""COMPUTED_VALUE"""),"")</f>
        <v/>
      </c>
      <c r="AE737" s="419" t="str">
        <f>IFERROR(__xludf.DUMMYFUNCTION("""COMPUTED_VALUE"""),"")</f>
        <v/>
      </c>
      <c r="AF737" s="420"/>
      <c r="AG737" s="420"/>
      <c r="AH737" s="421"/>
    </row>
    <row r="738">
      <c r="A738" s="410"/>
      <c r="B738" s="411"/>
      <c r="C738" s="412"/>
      <c r="D738" s="413" t="s">
        <v>2869</v>
      </c>
      <c r="E738" s="414"/>
      <c r="F738" s="414"/>
      <c r="G738" s="414"/>
      <c r="H738" s="414"/>
      <c r="I738" s="414"/>
      <c r="J738" s="414"/>
      <c r="K738" s="414"/>
      <c r="L738" s="414"/>
      <c r="M738" s="414"/>
      <c r="N738" s="414"/>
      <c r="O738" s="414"/>
      <c r="P738" s="414"/>
      <c r="Q738" s="414"/>
      <c r="R738" s="414"/>
      <c r="S738" s="414"/>
      <c r="T738" s="415"/>
      <c r="U738" s="415"/>
      <c r="V738" s="415"/>
      <c r="W738" s="416"/>
      <c r="X738" s="417"/>
      <c r="Y738" s="381"/>
      <c r="Z738" s="418" t="str">
        <f>IFERROR(__xludf.DUMMYFUNCTION("""COMPUTED_VALUE"""),"")</f>
        <v/>
      </c>
      <c r="AA738" s="419" t="str">
        <f>IFERROR(__xludf.DUMMYFUNCTION("""COMPUTED_VALUE"""),"")</f>
        <v/>
      </c>
      <c r="AB738" s="418" t="str">
        <f>IFERROR(__xludf.DUMMYFUNCTION("""COMPUTED_VALUE"""),"")</f>
        <v/>
      </c>
      <c r="AC738" s="419" t="str">
        <f>IFERROR(__xludf.DUMMYFUNCTION("""COMPUTED_VALUE"""),"")</f>
        <v/>
      </c>
      <c r="AD738" s="418" t="str">
        <f>IFERROR(__xludf.DUMMYFUNCTION("""COMPUTED_VALUE"""),"")</f>
        <v/>
      </c>
      <c r="AE738" s="419" t="str">
        <f>IFERROR(__xludf.DUMMYFUNCTION("""COMPUTED_VALUE"""),"")</f>
        <v/>
      </c>
      <c r="AF738" s="420"/>
      <c r="AG738" s="420"/>
      <c r="AH738" s="421"/>
    </row>
    <row r="739">
      <c r="A739" s="410"/>
      <c r="B739" s="411"/>
      <c r="C739" s="412"/>
      <c r="D739" s="413" t="s">
        <v>2869</v>
      </c>
      <c r="E739" s="414"/>
      <c r="F739" s="414"/>
      <c r="G739" s="414"/>
      <c r="H739" s="414"/>
      <c r="I739" s="414"/>
      <c r="J739" s="414"/>
      <c r="K739" s="414"/>
      <c r="L739" s="414"/>
      <c r="M739" s="414"/>
      <c r="N739" s="414"/>
      <c r="O739" s="414"/>
      <c r="P739" s="414"/>
      <c r="Q739" s="414"/>
      <c r="R739" s="414"/>
      <c r="S739" s="414"/>
      <c r="T739" s="415"/>
      <c r="U739" s="415"/>
      <c r="V739" s="415"/>
      <c r="W739" s="416"/>
      <c r="X739" s="417"/>
      <c r="Y739" s="381"/>
      <c r="Z739" s="418" t="str">
        <f>IFERROR(__xludf.DUMMYFUNCTION("""COMPUTED_VALUE"""),"")</f>
        <v/>
      </c>
      <c r="AA739" s="419" t="str">
        <f>IFERROR(__xludf.DUMMYFUNCTION("""COMPUTED_VALUE"""),"")</f>
        <v/>
      </c>
      <c r="AB739" s="418" t="str">
        <f>IFERROR(__xludf.DUMMYFUNCTION("""COMPUTED_VALUE"""),"")</f>
        <v/>
      </c>
      <c r="AC739" s="419" t="str">
        <f>IFERROR(__xludf.DUMMYFUNCTION("""COMPUTED_VALUE"""),"")</f>
        <v/>
      </c>
      <c r="AD739" s="418" t="str">
        <f>IFERROR(__xludf.DUMMYFUNCTION("""COMPUTED_VALUE"""),"")</f>
        <v/>
      </c>
      <c r="AE739" s="419" t="str">
        <f>IFERROR(__xludf.DUMMYFUNCTION("""COMPUTED_VALUE"""),"")</f>
        <v/>
      </c>
      <c r="AF739" s="420"/>
      <c r="AG739" s="420"/>
      <c r="AH739" s="421"/>
    </row>
    <row r="740">
      <c r="A740" s="410"/>
      <c r="B740" s="411"/>
      <c r="C740" s="412"/>
      <c r="D740" s="413" t="s">
        <v>2869</v>
      </c>
      <c r="E740" s="414"/>
      <c r="F740" s="414"/>
      <c r="G740" s="414"/>
      <c r="H740" s="414"/>
      <c r="I740" s="414"/>
      <c r="J740" s="414"/>
      <c r="K740" s="414"/>
      <c r="L740" s="414"/>
      <c r="M740" s="414"/>
      <c r="N740" s="414"/>
      <c r="O740" s="414"/>
      <c r="P740" s="414"/>
      <c r="Q740" s="414"/>
      <c r="R740" s="414"/>
      <c r="S740" s="414"/>
      <c r="T740" s="415"/>
      <c r="U740" s="415"/>
      <c r="V740" s="415"/>
      <c r="W740" s="416"/>
      <c r="X740" s="417"/>
      <c r="Y740" s="381"/>
      <c r="Z740" s="418" t="str">
        <f>IFERROR(__xludf.DUMMYFUNCTION("""COMPUTED_VALUE"""),"")</f>
        <v/>
      </c>
      <c r="AA740" s="419" t="str">
        <f>IFERROR(__xludf.DUMMYFUNCTION("""COMPUTED_VALUE"""),"")</f>
        <v/>
      </c>
      <c r="AB740" s="418" t="str">
        <f>IFERROR(__xludf.DUMMYFUNCTION("""COMPUTED_VALUE"""),"")</f>
        <v/>
      </c>
      <c r="AC740" s="419" t="str">
        <f>IFERROR(__xludf.DUMMYFUNCTION("""COMPUTED_VALUE"""),"")</f>
        <v/>
      </c>
      <c r="AD740" s="418" t="str">
        <f>IFERROR(__xludf.DUMMYFUNCTION("""COMPUTED_VALUE"""),"")</f>
        <v/>
      </c>
      <c r="AE740" s="419" t="str">
        <f>IFERROR(__xludf.DUMMYFUNCTION("""COMPUTED_VALUE"""),"")</f>
        <v/>
      </c>
      <c r="AF740" s="420"/>
      <c r="AG740" s="420"/>
      <c r="AH740" s="421"/>
    </row>
    <row r="741">
      <c r="A741" s="410"/>
      <c r="B741" s="411"/>
      <c r="C741" s="412"/>
      <c r="D741" s="413" t="s">
        <v>2869</v>
      </c>
      <c r="E741" s="414"/>
      <c r="F741" s="414"/>
      <c r="G741" s="414"/>
      <c r="H741" s="414"/>
      <c r="I741" s="414"/>
      <c r="J741" s="414"/>
      <c r="K741" s="414"/>
      <c r="L741" s="414"/>
      <c r="M741" s="414"/>
      <c r="N741" s="414"/>
      <c r="O741" s="414"/>
      <c r="P741" s="414"/>
      <c r="Q741" s="414"/>
      <c r="R741" s="414"/>
      <c r="S741" s="414"/>
      <c r="T741" s="415"/>
      <c r="U741" s="415"/>
      <c r="V741" s="415"/>
      <c r="W741" s="416"/>
      <c r="X741" s="417"/>
      <c r="Y741" s="381"/>
      <c r="Z741" s="418" t="str">
        <f>IFERROR(__xludf.DUMMYFUNCTION("""COMPUTED_VALUE"""),"")</f>
        <v/>
      </c>
      <c r="AA741" s="419" t="str">
        <f>IFERROR(__xludf.DUMMYFUNCTION("""COMPUTED_VALUE"""),"")</f>
        <v/>
      </c>
      <c r="AB741" s="418" t="str">
        <f>IFERROR(__xludf.DUMMYFUNCTION("""COMPUTED_VALUE"""),"")</f>
        <v/>
      </c>
      <c r="AC741" s="419" t="str">
        <f>IFERROR(__xludf.DUMMYFUNCTION("""COMPUTED_VALUE"""),"")</f>
        <v/>
      </c>
      <c r="AD741" s="418" t="str">
        <f>IFERROR(__xludf.DUMMYFUNCTION("""COMPUTED_VALUE"""),"")</f>
        <v/>
      </c>
      <c r="AE741" s="419" t="str">
        <f>IFERROR(__xludf.DUMMYFUNCTION("""COMPUTED_VALUE"""),"")</f>
        <v/>
      </c>
      <c r="AF741" s="420"/>
      <c r="AG741" s="420"/>
      <c r="AH741" s="421"/>
    </row>
    <row r="742">
      <c r="A742" s="410"/>
      <c r="B742" s="411"/>
      <c r="C742" s="412"/>
      <c r="D742" s="413" t="s">
        <v>2869</v>
      </c>
      <c r="E742" s="414"/>
      <c r="F742" s="414"/>
      <c r="G742" s="414"/>
      <c r="H742" s="414"/>
      <c r="I742" s="414"/>
      <c r="J742" s="414"/>
      <c r="K742" s="414"/>
      <c r="L742" s="414"/>
      <c r="M742" s="414"/>
      <c r="N742" s="414"/>
      <c r="O742" s="414"/>
      <c r="P742" s="414"/>
      <c r="Q742" s="414"/>
      <c r="R742" s="414"/>
      <c r="S742" s="414"/>
      <c r="T742" s="415"/>
      <c r="U742" s="415"/>
      <c r="V742" s="415"/>
      <c r="W742" s="416"/>
      <c r="X742" s="417"/>
      <c r="Y742" s="381"/>
      <c r="Z742" s="418" t="str">
        <f>IFERROR(__xludf.DUMMYFUNCTION("""COMPUTED_VALUE"""),"")</f>
        <v/>
      </c>
      <c r="AA742" s="419" t="str">
        <f>IFERROR(__xludf.DUMMYFUNCTION("""COMPUTED_VALUE"""),"")</f>
        <v/>
      </c>
      <c r="AB742" s="418" t="str">
        <f>IFERROR(__xludf.DUMMYFUNCTION("""COMPUTED_VALUE"""),"")</f>
        <v/>
      </c>
      <c r="AC742" s="419" t="str">
        <f>IFERROR(__xludf.DUMMYFUNCTION("""COMPUTED_VALUE"""),"")</f>
        <v/>
      </c>
      <c r="AD742" s="418" t="str">
        <f>IFERROR(__xludf.DUMMYFUNCTION("""COMPUTED_VALUE"""),"")</f>
        <v/>
      </c>
      <c r="AE742" s="419" t="str">
        <f>IFERROR(__xludf.DUMMYFUNCTION("""COMPUTED_VALUE"""),"")</f>
        <v/>
      </c>
      <c r="AF742" s="420"/>
      <c r="AG742" s="420"/>
      <c r="AH742" s="421"/>
    </row>
    <row r="743">
      <c r="A743" s="410"/>
      <c r="B743" s="411"/>
      <c r="C743" s="412"/>
      <c r="D743" s="413" t="s">
        <v>2869</v>
      </c>
      <c r="E743" s="414"/>
      <c r="F743" s="414"/>
      <c r="G743" s="414"/>
      <c r="H743" s="414"/>
      <c r="I743" s="414"/>
      <c r="J743" s="414"/>
      <c r="K743" s="414"/>
      <c r="L743" s="414"/>
      <c r="M743" s="414"/>
      <c r="N743" s="414"/>
      <c r="O743" s="414"/>
      <c r="P743" s="414"/>
      <c r="Q743" s="414"/>
      <c r="R743" s="414"/>
      <c r="S743" s="414"/>
      <c r="T743" s="415"/>
      <c r="U743" s="415"/>
      <c r="V743" s="415"/>
      <c r="W743" s="416"/>
      <c r="X743" s="417"/>
      <c r="Y743" s="381"/>
      <c r="Z743" s="418" t="str">
        <f>IFERROR(__xludf.DUMMYFUNCTION("""COMPUTED_VALUE"""),"")</f>
        <v/>
      </c>
      <c r="AA743" s="419" t="str">
        <f>IFERROR(__xludf.DUMMYFUNCTION("""COMPUTED_VALUE"""),"")</f>
        <v/>
      </c>
      <c r="AB743" s="418" t="str">
        <f>IFERROR(__xludf.DUMMYFUNCTION("""COMPUTED_VALUE"""),"")</f>
        <v/>
      </c>
      <c r="AC743" s="419" t="str">
        <f>IFERROR(__xludf.DUMMYFUNCTION("""COMPUTED_VALUE"""),"")</f>
        <v/>
      </c>
      <c r="AD743" s="418" t="str">
        <f>IFERROR(__xludf.DUMMYFUNCTION("""COMPUTED_VALUE"""),"")</f>
        <v/>
      </c>
      <c r="AE743" s="419" t="str">
        <f>IFERROR(__xludf.DUMMYFUNCTION("""COMPUTED_VALUE"""),"")</f>
        <v/>
      </c>
      <c r="AF743" s="420"/>
      <c r="AG743" s="420"/>
      <c r="AH743" s="421"/>
    </row>
    <row r="744">
      <c r="A744" s="410"/>
      <c r="B744" s="411"/>
      <c r="C744" s="412"/>
      <c r="D744" s="413" t="s">
        <v>2869</v>
      </c>
      <c r="E744" s="414"/>
      <c r="F744" s="414"/>
      <c r="G744" s="414"/>
      <c r="H744" s="414"/>
      <c r="I744" s="414"/>
      <c r="J744" s="414"/>
      <c r="K744" s="414"/>
      <c r="L744" s="414"/>
      <c r="M744" s="414"/>
      <c r="N744" s="414"/>
      <c r="O744" s="414"/>
      <c r="P744" s="414"/>
      <c r="Q744" s="414"/>
      <c r="R744" s="414"/>
      <c r="S744" s="414"/>
      <c r="T744" s="415"/>
      <c r="U744" s="415"/>
      <c r="V744" s="415"/>
      <c r="W744" s="416"/>
      <c r="X744" s="417"/>
      <c r="Y744" s="381"/>
      <c r="Z744" s="418" t="str">
        <f>IFERROR(__xludf.DUMMYFUNCTION("""COMPUTED_VALUE"""),"")</f>
        <v/>
      </c>
      <c r="AA744" s="419" t="str">
        <f>IFERROR(__xludf.DUMMYFUNCTION("""COMPUTED_VALUE"""),"")</f>
        <v/>
      </c>
      <c r="AB744" s="418" t="str">
        <f>IFERROR(__xludf.DUMMYFUNCTION("""COMPUTED_VALUE"""),"")</f>
        <v/>
      </c>
      <c r="AC744" s="419" t="str">
        <f>IFERROR(__xludf.DUMMYFUNCTION("""COMPUTED_VALUE"""),"")</f>
        <v/>
      </c>
      <c r="AD744" s="418" t="str">
        <f>IFERROR(__xludf.DUMMYFUNCTION("""COMPUTED_VALUE"""),"")</f>
        <v/>
      </c>
      <c r="AE744" s="419" t="str">
        <f>IFERROR(__xludf.DUMMYFUNCTION("""COMPUTED_VALUE"""),"")</f>
        <v/>
      </c>
      <c r="AF744" s="420"/>
      <c r="AG744" s="420"/>
      <c r="AH744" s="421"/>
    </row>
    <row r="745">
      <c r="A745" s="410"/>
      <c r="B745" s="411"/>
      <c r="C745" s="412"/>
      <c r="D745" s="413" t="s">
        <v>2869</v>
      </c>
      <c r="E745" s="414"/>
      <c r="F745" s="414"/>
      <c r="G745" s="414"/>
      <c r="H745" s="414"/>
      <c r="I745" s="414"/>
      <c r="J745" s="414"/>
      <c r="K745" s="414"/>
      <c r="L745" s="414"/>
      <c r="M745" s="414"/>
      <c r="N745" s="414"/>
      <c r="O745" s="414"/>
      <c r="P745" s="414"/>
      <c r="Q745" s="414"/>
      <c r="R745" s="414"/>
      <c r="S745" s="414"/>
      <c r="T745" s="415"/>
      <c r="U745" s="415"/>
      <c r="V745" s="415"/>
      <c r="W745" s="416"/>
      <c r="X745" s="417"/>
      <c r="Y745" s="381"/>
      <c r="Z745" s="418" t="str">
        <f>IFERROR(__xludf.DUMMYFUNCTION("""COMPUTED_VALUE"""),"")</f>
        <v/>
      </c>
      <c r="AA745" s="419" t="str">
        <f>IFERROR(__xludf.DUMMYFUNCTION("""COMPUTED_VALUE"""),"")</f>
        <v/>
      </c>
      <c r="AB745" s="418" t="str">
        <f>IFERROR(__xludf.DUMMYFUNCTION("""COMPUTED_VALUE"""),"")</f>
        <v/>
      </c>
      <c r="AC745" s="419" t="str">
        <f>IFERROR(__xludf.DUMMYFUNCTION("""COMPUTED_VALUE"""),"")</f>
        <v/>
      </c>
      <c r="AD745" s="418" t="str">
        <f>IFERROR(__xludf.DUMMYFUNCTION("""COMPUTED_VALUE"""),"")</f>
        <v/>
      </c>
      <c r="AE745" s="419" t="str">
        <f>IFERROR(__xludf.DUMMYFUNCTION("""COMPUTED_VALUE"""),"")</f>
        <v/>
      </c>
      <c r="AF745" s="420"/>
      <c r="AG745" s="420"/>
      <c r="AH745" s="421"/>
    </row>
    <row r="746">
      <c r="A746" s="410"/>
      <c r="B746" s="411"/>
      <c r="C746" s="412"/>
      <c r="D746" s="413" t="s">
        <v>2869</v>
      </c>
      <c r="E746" s="414"/>
      <c r="F746" s="414"/>
      <c r="G746" s="414"/>
      <c r="H746" s="414"/>
      <c r="I746" s="414"/>
      <c r="J746" s="414"/>
      <c r="K746" s="414"/>
      <c r="L746" s="414"/>
      <c r="M746" s="414"/>
      <c r="N746" s="414"/>
      <c r="O746" s="414"/>
      <c r="P746" s="414"/>
      <c r="Q746" s="414"/>
      <c r="R746" s="414"/>
      <c r="S746" s="414"/>
      <c r="T746" s="415"/>
      <c r="U746" s="415"/>
      <c r="V746" s="415"/>
      <c r="W746" s="416"/>
      <c r="X746" s="417"/>
      <c r="Y746" s="381"/>
      <c r="Z746" s="418" t="str">
        <f>IFERROR(__xludf.DUMMYFUNCTION("""COMPUTED_VALUE"""),"")</f>
        <v/>
      </c>
      <c r="AA746" s="419" t="str">
        <f>IFERROR(__xludf.DUMMYFUNCTION("""COMPUTED_VALUE"""),"")</f>
        <v/>
      </c>
      <c r="AB746" s="418" t="str">
        <f>IFERROR(__xludf.DUMMYFUNCTION("""COMPUTED_VALUE"""),"")</f>
        <v/>
      </c>
      <c r="AC746" s="419" t="str">
        <f>IFERROR(__xludf.DUMMYFUNCTION("""COMPUTED_VALUE"""),"")</f>
        <v/>
      </c>
      <c r="AD746" s="418" t="str">
        <f>IFERROR(__xludf.DUMMYFUNCTION("""COMPUTED_VALUE"""),"")</f>
        <v/>
      </c>
      <c r="AE746" s="419" t="str">
        <f>IFERROR(__xludf.DUMMYFUNCTION("""COMPUTED_VALUE"""),"")</f>
        <v/>
      </c>
      <c r="AF746" s="420"/>
      <c r="AG746" s="420"/>
      <c r="AH746" s="421"/>
    </row>
    <row r="747">
      <c r="A747" s="410"/>
      <c r="B747" s="411"/>
      <c r="C747" s="412"/>
      <c r="D747" s="413" t="s">
        <v>2869</v>
      </c>
      <c r="E747" s="414"/>
      <c r="F747" s="414"/>
      <c r="G747" s="414"/>
      <c r="H747" s="414"/>
      <c r="I747" s="414"/>
      <c r="J747" s="414"/>
      <c r="K747" s="414"/>
      <c r="L747" s="414"/>
      <c r="M747" s="414"/>
      <c r="N747" s="414"/>
      <c r="O747" s="414"/>
      <c r="P747" s="414"/>
      <c r="Q747" s="414"/>
      <c r="R747" s="414"/>
      <c r="S747" s="414"/>
      <c r="T747" s="415"/>
      <c r="U747" s="415"/>
      <c r="V747" s="415"/>
      <c r="W747" s="416"/>
      <c r="X747" s="417"/>
      <c r="Y747" s="381"/>
      <c r="Z747" s="418" t="str">
        <f>IFERROR(__xludf.DUMMYFUNCTION("""COMPUTED_VALUE"""),"")</f>
        <v/>
      </c>
      <c r="AA747" s="419" t="str">
        <f>IFERROR(__xludf.DUMMYFUNCTION("""COMPUTED_VALUE"""),"")</f>
        <v/>
      </c>
      <c r="AB747" s="418" t="str">
        <f>IFERROR(__xludf.DUMMYFUNCTION("""COMPUTED_VALUE"""),"")</f>
        <v/>
      </c>
      <c r="AC747" s="419" t="str">
        <f>IFERROR(__xludf.DUMMYFUNCTION("""COMPUTED_VALUE"""),"")</f>
        <v/>
      </c>
      <c r="AD747" s="418" t="str">
        <f>IFERROR(__xludf.DUMMYFUNCTION("""COMPUTED_VALUE"""),"")</f>
        <v/>
      </c>
      <c r="AE747" s="419" t="str">
        <f>IFERROR(__xludf.DUMMYFUNCTION("""COMPUTED_VALUE"""),"")</f>
        <v/>
      </c>
      <c r="AF747" s="420"/>
      <c r="AG747" s="420"/>
      <c r="AH747" s="421"/>
    </row>
    <row r="748">
      <c r="A748" s="410"/>
      <c r="B748" s="411"/>
      <c r="C748" s="412"/>
      <c r="D748" s="413" t="s">
        <v>2869</v>
      </c>
      <c r="E748" s="414"/>
      <c r="F748" s="414"/>
      <c r="G748" s="414"/>
      <c r="H748" s="414"/>
      <c r="I748" s="414"/>
      <c r="J748" s="414"/>
      <c r="K748" s="414"/>
      <c r="L748" s="414"/>
      <c r="M748" s="414"/>
      <c r="N748" s="414"/>
      <c r="O748" s="414"/>
      <c r="P748" s="414"/>
      <c r="Q748" s="414"/>
      <c r="R748" s="414"/>
      <c r="S748" s="414"/>
      <c r="T748" s="415"/>
      <c r="U748" s="415"/>
      <c r="V748" s="415"/>
      <c r="W748" s="416"/>
      <c r="X748" s="417"/>
      <c r="Y748" s="381"/>
      <c r="Z748" s="418" t="str">
        <f>IFERROR(__xludf.DUMMYFUNCTION("""COMPUTED_VALUE"""),"")</f>
        <v/>
      </c>
      <c r="AA748" s="419" t="str">
        <f>IFERROR(__xludf.DUMMYFUNCTION("""COMPUTED_VALUE"""),"")</f>
        <v/>
      </c>
      <c r="AB748" s="418" t="str">
        <f>IFERROR(__xludf.DUMMYFUNCTION("""COMPUTED_VALUE"""),"")</f>
        <v/>
      </c>
      <c r="AC748" s="419" t="str">
        <f>IFERROR(__xludf.DUMMYFUNCTION("""COMPUTED_VALUE"""),"")</f>
        <v/>
      </c>
      <c r="AD748" s="418" t="str">
        <f>IFERROR(__xludf.DUMMYFUNCTION("""COMPUTED_VALUE"""),"")</f>
        <v/>
      </c>
      <c r="AE748" s="419" t="str">
        <f>IFERROR(__xludf.DUMMYFUNCTION("""COMPUTED_VALUE"""),"")</f>
        <v/>
      </c>
      <c r="AF748" s="420"/>
      <c r="AG748" s="420"/>
      <c r="AH748" s="421"/>
    </row>
    <row r="749">
      <c r="A749" s="410"/>
      <c r="B749" s="411"/>
      <c r="C749" s="412"/>
      <c r="D749" s="413" t="s">
        <v>2869</v>
      </c>
      <c r="E749" s="414"/>
      <c r="F749" s="414"/>
      <c r="G749" s="414"/>
      <c r="H749" s="414"/>
      <c r="I749" s="414"/>
      <c r="J749" s="414"/>
      <c r="K749" s="414"/>
      <c r="L749" s="414"/>
      <c r="M749" s="414"/>
      <c r="N749" s="414"/>
      <c r="O749" s="414"/>
      <c r="P749" s="414"/>
      <c r="Q749" s="414"/>
      <c r="R749" s="414"/>
      <c r="S749" s="414"/>
      <c r="T749" s="415"/>
      <c r="U749" s="415"/>
      <c r="V749" s="415"/>
      <c r="W749" s="416"/>
      <c r="X749" s="417"/>
      <c r="Y749" s="381"/>
      <c r="Z749" s="418" t="str">
        <f>IFERROR(__xludf.DUMMYFUNCTION("""COMPUTED_VALUE"""),"")</f>
        <v/>
      </c>
      <c r="AA749" s="419" t="str">
        <f>IFERROR(__xludf.DUMMYFUNCTION("""COMPUTED_VALUE"""),"")</f>
        <v/>
      </c>
      <c r="AB749" s="418" t="str">
        <f>IFERROR(__xludf.DUMMYFUNCTION("""COMPUTED_VALUE"""),"")</f>
        <v/>
      </c>
      <c r="AC749" s="419" t="str">
        <f>IFERROR(__xludf.DUMMYFUNCTION("""COMPUTED_VALUE"""),"")</f>
        <v/>
      </c>
      <c r="AD749" s="418" t="str">
        <f>IFERROR(__xludf.DUMMYFUNCTION("""COMPUTED_VALUE"""),"")</f>
        <v/>
      </c>
      <c r="AE749" s="419" t="str">
        <f>IFERROR(__xludf.DUMMYFUNCTION("""COMPUTED_VALUE"""),"")</f>
        <v/>
      </c>
      <c r="AF749" s="420"/>
      <c r="AG749" s="420"/>
      <c r="AH749" s="421"/>
    </row>
    <row r="750">
      <c r="A750" s="410"/>
      <c r="B750" s="411"/>
      <c r="C750" s="412"/>
      <c r="D750" s="413" t="s">
        <v>2869</v>
      </c>
      <c r="E750" s="414"/>
      <c r="F750" s="414"/>
      <c r="G750" s="414"/>
      <c r="H750" s="414"/>
      <c r="I750" s="414"/>
      <c r="J750" s="414"/>
      <c r="K750" s="414"/>
      <c r="L750" s="414"/>
      <c r="M750" s="414"/>
      <c r="N750" s="414"/>
      <c r="O750" s="414"/>
      <c r="P750" s="414"/>
      <c r="Q750" s="414"/>
      <c r="R750" s="414"/>
      <c r="S750" s="414"/>
      <c r="T750" s="415"/>
      <c r="U750" s="415"/>
      <c r="V750" s="415"/>
      <c r="W750" s="416"/>
      <c r="X750" s="417"/>
      <c r="Y750" s="381"/>
      <c r="Z750" s="418" t="str">
        <f>IFERROR(__xludf.DUMMYFUNCTION("""COMPUTED_VALUE"""),"")</f>
        <v/>
      </c>
      <c r="AA750" s="419" t="str">
        <f>IFERROR(__xludf.DUMMYFUNCTION("""COMPUTED_VALUE"""),"")</f>
        <v/>
      </c>
      <c r="AB750" s="418" t="str">
        <f>IFERROR(__xludf.DUMMYFUNCTION("""COMPUTED_VALUE"""),"")</f>
        <v/>
      </c>
      <c r="AC750" s="419" t="str">
        <f>IFERROR(__xludf.DUMMYFUNCTION("""COMPUTED_VALUE"""),"")</f>
        <v/>
      </c>
      <c r="AD750" s="418" t="str">
        <f>IFERROR(__xludf.DUMMYFUNCTION("""COMPUTED_VALUE"""),"")</f>
        <v/>
      </c>
      <c r="AE750" s="419" t="str">
        <f>IFERROR(__xludf.DUMMYFUNCTION("""COMPUTED_VALUE"""),"")</f>
        <v/>
      </c>
      <c r="AF750" s="420"/>
      <c r="AG750" s="420"/>
      <c r="AH750" s="421"/>
    </row>
    <row r="751">
      <c r="A751" s="410"/>
      <c r="B751" s="411"/>
      <c r="C751" s="412"/>
      <c r="D751" s="413" t="s">
        <v>2869</v>
      </c>
      <c r="E751" s="414"/>
      <c r="F751" s="414"/>
      <c r="G751" s="414"/>
      <c r="H751" s="414"/>
      <c r="I751" s="414"/>
      <c r="J751" s="414"/>
      <c r="K751" s="414"/>
      <c r="L751" s="414"/>
      <c r="M751" s="414"/>
      <c r="N751" s="414"/>
      <c r="O751" s="414"/>
      <c r="P751" s="414"/>
      <c r="Q751" s="414"/>
      <c r="R751" s="414"/>
      <c r="S751" s="414"/>
      <c r="T751" s="415"/>
      <c r="U751" s="415"/>
      <c r="V751" s="415"/>
      <c r="W751" s="416"/>
      <c r="X751" s="417"/>
      <c r="Y751" s="381"/>
      <c r="Z751" s="418" t="str">
        <f>IFERROR(__xludf.DUMMYFUNCTION("""COMPUTED_VALUE"""),"")</f>
        <v/>
      </c>
      <c r="AA751" s="419" t="str">
        <f>IFERROR(__xludf.DUMMYFUNCTION("""COMPUTED_VALUE"""),"")</f>
        <v/>
      </c>
      <c r="AB751" s="418" t="str">
        <f>IFERROR(__xludf.DUMMYFUNCTION("""COMPUTED_VALUE"""),"")</f>
        <v/>
      </c>
      <c r="AC751" s="419" t="str">
        <f>IFERROR(__xludf.DUMMYFUNCTION("""COMPUTED_VALUE"""),"")</f>
        <v/>
      </c>
      <c r="AD751" s="418" t="str">
        <f>IFERROR(__xludf.DUMMYFUNCTION("""COMPUTED_VALUE"""),"")</f>
        <v/>
      </c>
      <c r="AE751" s="419" t="str">
        <f>IFERROR(__xludf.DUMMYFUNCTION("""COMPUTED_VALUE"""),"")</f>
        <v/>
      </c>
      <c r="AF751" s="420"/>
      <c r="AG751" s="420"/>
      <c r="AH751" s="421"/>
    </row>
    <row r="752">
      <c r="A752" s="410"/>
      <c r="B752" s="411"/>
      <c r="C752" s="412"/>
      <c r="D752" s="413" t="s">
        <v>2869</v>
      </c>
      <c r="E752" s="414"/>
      <c r="F752" s="414"/>
      <c r="G752" s="414"/>
      <c r="H752" s="414"/>
      <c r="I752" s="414"/>
      <c r="J752" s="414"/>
      <c r="K752" s="414"/>
      <c r="L752" s="414"/>
      <c r="M752" s="414"/>
      <c r="N752" s="414"/>
      <c r="O752" s="414"/>
      <c r="P752" s="414"/>
      <c r="Q752" s="414"/>
      <c r="R752" s="414"/>
      <c r="S752" s="414"/>
      <c r="T752" s="415"/>
      <c r="U752" s="415"/>
      <c r="V752" s="415"/>
      <c r="W752" s="416"/>
      <c r="X752" s="417"/>
      <c r="Y752" s="381"/>
      <c r="Z752" s="418" t="str">
        <f>IFERROR(__xludf.DUMMYFUNCTION("""COMPUTED_VALUE"""),"")</f>
        <v/>
      </c>
      <c r="AA752" s="419" t="str">
        <f>IFERROR(__xludf.DUMMYFUNCTION("""COMPUTED_VALUE"""),"")</f>
        <v/>
      </c>
      <c r="AB752" s="418" t="str">
        <f>IFERROR(__xludf.DUMMYFUNCTION("""COMPUTED_VALUE"""),"")</f>
        <v/>
      </c>
      <c r="AC752" s="419" t="str">
        <f>IFERROR(__xludf.DUMMYFUNCTION("""COMPUTED_VALUE"""),"")</f>
        <v/>
      </c>
      <c r="AD752" s="418" t="str">
        <f>IFERROR(__xludf.DUMMYFUNCTION("""COMPUTED_VALUE"""),"")</f>
        <v/>
      </c>
      <c r="AE752" s="419" t="str">
        <f>IFERROR(__xludf.DUMMYFUNCTION("""COMPUTED_VALUE"""),"")</f>
        <v/>
      </c>
      <c r="AF752" s="420"/>
      <c r="AG752" s="420"/>
      <c r="AH752" s="421"/>
    </row>
    <row r="753">
      <c r="A753" s="410"/>
      <c r="B753" s="411"/>
      <c r="C753" s="412"/>
      <c r="D753" s="413" t="s">
        <v>2869</v>
      </c>
      <c r="E753" s="414"/>
      <c r="F753" s="414"/>
      <c r="G753" s="414"/>
      <c r="H753" s="414"/>
      <c r="I753" s="414"/>
      <c r="J753" s="414"/>
      <c r="K753" s="414"/>
      <c r="L753" s="414"/>
      <c r="M753" s="414"/>
      <c r="N753" s="414"/>
      <c r="O753" s="414"/>
      <c r="P753" s="414"/>
      <c r="Q753" s="414"/>
      <c r="R753" s="414"/>
      <c r="S753" s="414"/>
      <c r="T753" s="415"/>
      <c r="U753" s="415"/>
      <c r="V753" s="415"/>
      <c r="W753" s="416"/>
      <c r="X753" s="417"/>
      <c r="Y753" s="381"/>
      <c r="Z753" s="418" t="str">
        <f>IFERROR(__xludf.DUMMYFUNCTION("""COMPUTED_VALUE"""),"")</f>
        <v/>
      </c>
      <c r="AA753" s="419" t="str">
        <f>IFERROR(__xludf.DUMMYFUNCTION("""COMPUTED_VALUE"""),"")</f>
        <v/>
      </c>
      <c r="AB753" s="418" t="str">
        <f>IFERROR(__xludf.DUMMYFUNCTION("""COMPUTED_VALUE"""),"")</f>
        <v/>
      </c>
      <c r="AC753" s="419" t="str">
        <f>IFERROR(__xludf.DUMMYFUNCTION("""COMPUTED_VALUE"""),"")</f>
        <v/>
      </c>
      <c r="AD753" s="418" t="str">
        <f>IFERROR(__xludf.DUMMYFUNCTION("""COMPUTED_VALUE"""),"")</f>
        <v/>
      </c>
      <c r="AE753" s="419" t="str">
        <f>IFERROR(__xludf.DUMMYFUNCTION("""COMPUTED_VALUE"""),"")</f>
        <v/>
      </c>
      <c r="AF753" s="420"/>
      <c r="AG753" s="420"/>
      <c r="AH753" s="421"/>
    </row>
    <row r="754">
      <c r="A754" s="410"/>
      <c r="B754" s="411"/>
      <c r="C754" s="412"/>
      <c r="D754" s="413" t="s">
        <v>2869</v>
      </c>
      <c r="E754" s="414"/>
      <c r="F754" s="414"/>
      <c r="G754" s="414"/>
      <c r="H754" s="414"/>
      <c r="I754" s="414"/>
      <c r="J754" s="414"/>
      <c r="K754" s="414"/>
      <c r="L754" s="414"/>
      <c r="M754" s="414"/>
      <c r="N754" s="414"/>
      <c r="O754" s="414"/>
      <c r="P754" s="414"/>
      <c r="Q754" s="414"/>
      <c r="R754" s="414"/>
      <c r="S754" s="414"/>
      <c r="T754" s="415"/>
      <c r="U754" s="415"/>
      <c r="V754" s="415"/>
      <c r="W754" s="416"/>
      <c r="X754" s="417"/>
      <c r="Y754" s="381"/>
      <c r="Z754" s="418" t="str">
        <f>IFERROR(__xludf.DUMMYFUNCTION("""COMPUTED_VALUE"""),"")</f>
        <v/>
      </c>
      <c r="AA754" s="419" t="str">
        <f>IFERROR(__xludf.DUMMYFUNCTION("""COMPUTED_VALUE"""),"")</f>
        <v/>
      </c>
      <c r="AB754" s="418" t="str">
        <f>IFERROR(__xludf.DUMMYFUNCTION("""COMPUTED_VALUE"""),"")</f>
        <v/>
      </c>
      <c r="AC754" s="419" t="str">
        <f>IFERROR(__xludf.DUMMYFUNCTION("""COMPUTED_VALUE"""),"")</f>
        <v/>
      </c>
      <c r="AD754" s="418" t="str">
        <f>IFERROR(__xludf.DUMMYFUNCTION("""COMPUTED_VALUE"""),"")</f>
        <v/>
      </c>
      <c r="AE754" s="419" t="str">
        <f>IFERROR(__xludf.DUMMYFUNCTION("""COMPUTED_VALUE"""),"")</f>
        <v/>
      </c>
      <c r="AF754" s="420"/>
      <c r="AG754" s="420"/>
      <c r="AH754" s="421"/>
    </row>
    <row r="755">
      <c r="A755" s="410"/>
      <c r="B755" s="411"/>
      <c r="C755" s="412"/>
      <c r="D755" s="413" t="s">
        <v>2869</v>
      </c>
      <c r="E755" s="414"/>
      <c r="F755" s="414"/>
      <c r="G755" s="414"/>
      <c r="H755" s="414"/>
      <c r="I755" s="414"/>
      <c r="J755" s="414"/>
      <c r="K755" s="414"/>
      <c r="L755" s="414"/>
      <c r="M755" s="414"/>
      <c r="N755" s="414"/>
      <c r="O755" s="414"/>
      <c r="P755" s="414"/>
      <c r="Q755" s="414"/>
      <c r="R755" s="414"/>
      <c r="S755" s="414"/>
      <c r="T755" s="415"/>
      <c r="U755" s="415"/>
      <c r="V755" s="415"/>
      <c r="W755" s="416"/>
      <c r="X755" s="417"/>
      <c r="Y755" s="381"/>
      <c r="Z755" s="418" t="str">
        <f>IFERROR(__xludf.DUMMYFUNCTION("""COMPUTED_VALUE"""),"")</f>
        <v/>
      </c>
      <c r="AA755" s="419" t="str">
        <f>IFERROR(__xludf.DUMMYFUNCTION("""COMPUTED_VALUE"""),"")</f>
        <v/>
      </c>
      <c r="AB755" s="418" t="str">
        <f>IFERROR(__xludf.DUMMYFUNCTION("""COMPUTED_VALUE"""),"")</f>
        <v/>
      </c>
      <c r="AC755" s="419" t="str">
        <f>IFERROR(__xludf.DUMMYFUNCTION("""COMPUTED_VALUE"""),"")</f>
        <v/>
      </c>
      <c r="AD755" s="418" t="str">
        <f>IFERROR(__xludf.DUMMYFUNCTION("""COMPUTED_VALUE"""),"")</f>
        <v/>
      </c>
      <c r="AE755" s="419" t="str">
        <f>IFERROR(__xludf.DUMMYFUNCTION("""COMPUTED_VALUE"""),"")</f>
        <v/>
      </c>
      <c r="AF755" s="420"/>
      <c r="AG755" s="420"/>
      <c r="AH755" s="421"/>
    </row>
    <row r="756">
      <c r="A756" s="410"/>
      <c r="B756" s="411"/>
      <c r="C756" s="412"/>
      <c r="D756" s="413" t="s">
        <v>2869</v>
      </c>
      <c r="E756" s="414"/>
      <c r="F756" s="414"/>
      <c r="G756" s="414"/>
      <c r="H756" s="414"/>
      <c r="I756" s="414"/>
      <c r="J756" s="414"/>
      <c r="K756" s="414"/>
      <c r="L756" s="414"/>
      <c r="M756" s="414"/>
      <c r="N756" s="414"/>
      <c r="O756" s="414"/>
      <c r="P756" s="414"/>
      <c r="Q756" s="414"/>
      <c r="R756" s="414"/>
      <c r="S756" s="414"/>
      <c r="T756" s="415"/>
      <c r="U756" s="415"/>
      <c r="V756" s="415"/>
      <c r="W756" s="416"/>
      <c r="X756" s="417"/>
      <c r="Y756" s="381"/>
      <c r="Z756" s="418" t="str">
        <f>IFERROR(__xludf.DUMMYFUNCTION("""COMPUTED_VALUE"""),"")</f>
        <v/>
      </c>
      <c r="AA756" s="419" t="str">
        <f>IFERROR(__xludf.DUMMYFUNCTION("""COMPUTED_VALUE"""),"")</f>
        <v/>
      </c>
      <c r="AB756" s="418" t="str">
        <f>IFERROR(__xludf.DUMMYFUNCTION("""COMPUTED_VALUE"""),"")</f>
        <v/>
      </c>
      <c r="AC756" s="419" t="str">
        <f>IFERROR(__xludf.DUMMYFUNCTION("""COMPUTED_VALUE"""),"")</f>
        <v/>
      </c>
      <c r="AD756" s="418" t="str">
        <f>IFERROR(__xludf.DUMMYFUNCTION("""COMPUTED_VALUE"""),"")</f>
        <v/>
      </c>
      <c r="AE756" s="419" t="str">
        <f>IFERROR(__xludf.DUMMYFUNCTION("""COMPUTED_VALUE"""),"")</f>
        <v/>
      </c>
      <c r="AF756" s="420"/>
      <c r="AG756" s="420"/>
      <c r="AH756" s="421"/>
    </row>
    <row r="757">
      <c r="A757" s="410"/>
      <c r="B757" s="411"/>
      <c r="C757" s="412"/>
      <c r="D757" s="413" t="s">
        <v>2869</v>
      </c>
      <c r="E757" s="414"/>
      <c r="F757" s="414"/>
      <c r="G757" s="414"/>
      <c r="H757" s="414"/>
      <c r="I757" s="414"/>
      <c r="J757" s="414"/>
      <c r="K757" s="414"/>
      <c r="L757" s="414"/>
      <c r="M757" s="414"/>
      <c r="N757" s="414"/>
      <c r="O757" s="414"/>
      <c r="P757" s="414"/>
      <c r="Q757" s="414"/>
      <c r="R757" s="414"/>
      <c r="S757" s="414"/>
      <c r="T757" s="415"/>
      <c r="U757" s="415"/>
      <c r="V757" s="415"/>
      <c r="W757" s="416"/>
      <c r="X757" s="417"/>
      <c r="Y757" s="381"/>
      <c r="Z757" s="418" t="str">
        <f>IFERROR(__xludf.DUMMYFUNCTION("""COMPUTED_VALUE"""),"")</f>
        <v/>
      </c>
      <c r="AA757" s="419" t="str">
        <f>IFERROR(__xludf.DUMMYFUNCTION("""COMPUTED_VALUE"""),"")</f>
        <v/>
      </c>
      <c r="AB757" s="418" t="str">
        <f>IFERROR(__xludf.DUMMYFUNCTION("""COMPUTED_VALUE"""),"")</f>
        <v/>
      </c>
      <c r="AC757" s="419" t="str">
        <f>IFERROR(__xludf.DUMMYFUNCTION("""COMPUTED_VALUE"""),"")</f>
        <v/>
      </c>
      <c r="AD757" s="418" t="str">
        <f>IFERROR(__xludf.DUMMYFUNCTION("""COMPUTED_VALUE"""),"")</f>
        <v/>
      </c>
      <c r="AE757" s="419" t="str">
        <f>IFERROR(__xludf.DUMMYFUNCTION("""COMPUTED_VALUE"""),"")</f>
        <v/>
      </c>
      <c r="AF757" s="420"/>
      <c r="AG757" s="420"/>
      <c r="AH757" s="421"/>
    </row>
    <row r="758">
      <c r="A758" s="410"/>
      <c r="B758" s="411"/>
      <c r="C758" s="412"/>
      <c r="D758" s="413" t="s">
        <v>2869</v>
      </c>
      <c r="E758" s="414"/>
      <c r="F758" s="414"/>
      <c r="G758" s="414"/>
      <c r="H758" s="414"/>
      <c r="I758" s="414"/>
      <c r="J758" s="414"/>
      <c r="K758" s="414"/>
      <c r="L758" s="414"/>
      <c r="M758" s="414"/>
      <c r="N758" s="414"/>
      <c r="O758" s="414"/>
      <c r="P758" s="414"/>
      <c r="Q758" s="414"/>
      <c r="R758" s="414"/>
      <c r="S758" s="414"/>
      <c r="T758" s="415"/>
      <c r="U758" s="415"/>
      <c r="V758" s="415"/>
      <c r="W758" s="416"/>
      <c r="X758" s="417"/>
      <c r="Y758" s="381"/>
      <c r="Z758" s="418" t="str">
        <f>IFERROR(__xludf.DUMMYFUNCTION("""COMPUTED_VALUE"""),"")</f>
        <v/>
      </c>
      <c r="AA758" s="419" t="str">
        <f>IFERROR(__xludf.DUMMYFUNCTION("""COMPUTED_VALUE"""),"")</f>
        <v/>
      </c>
      <c r="AB758" s="418" t="str">
        <f>IFERROR(__xludf.DUMMYFUNCTION("""COMPUTED_VALUE"""),"")</f>
        <v/>
      </c>
      <c r="AC758" s="419" t="str">
        <f>IFERROR(__xludf.DUMMYFUNCTION("""COMPUTED_VALUE"""),"")</f>
        <v/>
      </c>
      <c r="AD758" s="418" t="str">
        <f>IFERROR(__xludf.DUMMYFUNCTION("""COMPUTED_VALUE"""),"")</f>
        <v/>
      </c>
      <c r="AE758" s="419" t="str">
        <f>IFERROR(__xludf.DUMMYFUNCTION("""COMPUTED_VALUE"""),"")</f>
        <v/>
      </c>
      <c r="AF758" s="420"/>
      <c r="AG758" s="420"/>
      <c r="AH758" s="421"/>
    </row>
    <row r="759">
      <c r="A759" s="410"/>
      <c r="B759" s="411"/>
      <c r="C759" s="412"/>
      <c r="D759" s="413" t="s">
        <v>2869</v>
      </c>
      <c r="E759" s="414"/>
      <c r="F759" s="414"/>
      <c r="G759" s="414"/>
      <c r="H759" s="414"/>
      <c r="I759" s="414"/>
      <c r="J759" s="414"/>
      <c r="K759" s="414"/>
      <c r="L759" s="414"/>
      <c r="M759" s="414"/>
      <c r="N759" s="414"/>
      <c r="O759" s="414"/>
      <c r="P759" s="414"/>
      <c r="Q759" s="414"/>
      <c r="R759" s="414"/>
      <c r="S759" s="414"/>
      <c r="T759" s="415"/>
      <c r="U759" s="415"/>
      <c r="V759" s="415"/>
      <c r="W759" s="416"/>
      <c r="X759" s="417"/>
      <c r="Y759" s="381"/>
      <c r="Z759" s="418" t="str">
        <f>IFERROR(__xludf.DUMMYFUNCTION("""COMPUTED_VALUE"""),"")</f>
        <v/>
      </c>
      <c r="AA759" s="419" t="str">
        <f>IFERROR(__xludf.DUMMYFUNCTION("""COMPUTED_VALUE"""),"")</f>
        <v/>
      </c>
      <c r="AB759" s="418" t="str">
        <f>IFERROR(__xludf.DUMMYFUNCTION("""COMPUTED_VALUE"""),"")</f>
        <v/>
      </c>
      <c r="AC759" s="419" t="str">
        <f>IFERROR(__xludf.DUMMYFUNCTION("""COMPUTED_VALUE"""),"")</f>
        <v/>
      </c>
      <c r="AD759" s="418" t="str">
        <f>IFERROR(__xludf.DUMMYFUNCTION("""COMPUTED_VALUE"""),"")</f>
        <v/>
      </c>
      <c r="AE759" s="419" t="str">
        <f>IFERROR(__xludf.DUMMYFUNCTION("""COMPUTED_VALUE"""),"")</f>
        <v/>
      </c>
      <c r="AF759" s="420"/>
      <c r="AG759" s="420"/>
      <c r="AH759" s="421"/>
    </row>
    <row r="760">
      <c r="A760" s="410"/>
      <c r="B760" s="411"/>
      <c r="C760" s="412"/>
      <c r="D760" s="413" t="s">
        <v>2869</v>
      </c>
      <c r="E760" s="414"/>
      <c r="F760" s="414"/>
      <c r="G760" s="414"/>
      <c r="H760" s="414"/>
      <c r="I760" s="414"/>
      <c r="J760" s="414"/>
      <c r="K760" s="414"/>
      <c r="L760" s="414"/>
      <c r="M760" s="414"/>
      <c r="N760" s="414"/>
      <c r="O760" s="414"/>
      <c r="P760" s="414"/>
      <c r="Q760" s="414"/>
      <c r="R760" s="414"/>
      <c r="S760" s="414"/>
      <c r="T760" s="415"/>
      <c r="U760" s="415"/>
      <c r="V760" s="415"/>
      <c r="W760" s="416"/>
      <c r="X760" s="417"/>
      <c r="Y760" s="381"/>
      <c r="Z760" s="418" t="str">
        <f>IFERROR(__xludf.DUMMYFUNCTION("""COMPUTED_VALUE"""),"")</f>
        <v/>
      </c>
      <c r="AA760" s="419" t="str">
        <f>IFERROR(__xludf.DUMMYFUNCTION("""COMPUTED_VALUE"""),"")</f>
        <v/>
      </c>
      <c r="AB760" s="418" t="str">
        <f>IFERROR(__xludf.DUMMYFUNCTION("""COMPUTED_VALUE"""),"")</f>
        <v/>
      </c>
      <c r="AC760" s="419" t="str">
        <f>IFERROR(__xludf.DUMMYFUNCTION("""COMPUTED_VALUE"""),"")</f>
        <v/>
      </c>
      <c r="AD760" s="418" t="str">
        <f>IFERROR(__xludf.DUMMYFUNCTION("""COMPUTED_VALUE"""),"")</f>
        <v/>
      </c>
      <c r="AE760" s="419" t="str">
        <f>IFERROR(__xludf.DUMMYFUNCTION("""COMPUTED_VALUE"""),"")</f>
        <v/>
      </c>
      <c r="AF760" s="420"/>
      <c r="AG760" s="420"/>
      <c r="AH760" s="421"/>
    </row>
    <row r="761">
      <c r="A761" s="410"/>
      <c r="B761" s="411"/>
      <c r="C761" s="412"/>
      <c r="D761" s="413" t="s">
        <v>2869</v>
      </c>
      <c r="E761" s="414"/>
      <c r="F761" s="414"/>
      <c r="G761" s="414"/>
      <c r="H761" s="414"/>
      <c r="I761" s="414"/>
      <c r="J761" s="414"/>
      <c r="K761" s="414"/>
      <c r="L761" s="414"/>
      <c r="M761" s="414"/>
      <c r="N761" s="414"/>
      <c r="O761" s="414"/>
      <c r="P761" s="414"/>
      <c r="Q761" s="414"/>
      <c r="R761" s="414"/>
      <c r="S761" s="414"/>
      <c r="T761" s="415"/>
      <c r="U761" s="415"/>
      <c r="V761" s="415"/>
      <c r="W761" s="416"/>
      <c r="X761" s="417"/>
      <c r="Y761" s="381"/>
      <c r="Z761" s="418" t="str">
        <f>IFERROR(__xludf.DUMMYFUNCTION("""COMPUTED_VALUE"""),"")</f>
        <v/>
      </c>
      <c r="AA761" s="419" t="str">
        <f>IFERROR(__xludf.DUMMYFUNCTION("""COMPUTED_VALUE"""),"")</f>
        <v/>
      </c>
      <c r="AB761" s="418" t="str">
        <f>IFERROR(__xludf.DUMMYFUNCTION("""COMPUTED_VALUE"""),"")</f>
        <v/>
      </c>
      <c r="AC761" s="419" t="str">
        <f>IFERROR(__xludf.DUMMYFUNCTION("""COMPUTED_VALUE"""),"")</f>
        <v/>
      </c>
      <c r="AD761" s="418" t="str">
        <f>IFERROR(__xludf.DUMMYFUNCTION("""COMPUTED_VALUE"""),"")</f>
        <v/>
      </c>
      <c r="AE761" s="419" t="str">
        <f>IFERROR(__xludf.DUMMYFUNCTION("""COMPUTED_VALUE"""),"")</f>
        <v/>
      </c>
      <c r="AF761" s="420"/>
      <c r="AG761" s="420"/>
      <c r="AH761" s="421"/>
    </row>
    <row r="762">
      <c r="A762" s="410"/>
      <c r="B762" s="411"/>
      <c r="C762" s="412"/>
      <c r="D762" s="413" t="s">
        <v>2869</v>
      </c>
      <c r="E762" s="414"/>
      <c r="F762" s="414"/>
      <c r="G762" s="414"/>
      <c r="H762" s="414"/>
      <c r="I762" s="414"/>
      <c r="J762" s="414"/>
      <c r="K762" s="414"/>
      <c r="L762" s="414"/>
      <c r="M762" s="414"/>
      <c r="N762" s="414"/>
      <c r="O762" s="414"/>
      <c r="P762" s="414"/>
      <c r="Q762" s="414"/>
      <c r="R762" s="414"/>
      <c r="S762" s="414"/>
      <c r="T762" s="415"/>
      <c r="U762" s="415"/>
      <c r="V762" s="415"/>
      <c r="W762" s="416"/>
      <c r="X762" s="417"/>
      <c r="Y762" s="381"/>
      <c r="Z762" s="418" t="str">
        <f>IFERROR(__xludf.DUMMYFUNCTION("""COMPUTED_VALUE"""),"")</f>
        <v/>
      </c>
      <c r="AA762" s="419" t="str">
        <f>IFERROR(__xludf.DUMMYFUNCTION("""COMPUTED_VALUE"""),"")</f>
        <v/>
      </c>
      <c r="AB762" s="418" t="str">
        <f>IFERROR(__xludf.DUMMYFUNCTION("""COMPUTED_VALUE"""),"")</f>
        <v/>
      </c>
      <c r="AC762" s="419" t="str">
        <f>IFERROR(__xludf.DUMMYFUNCTION("""COMPUTED_VALUE"""),"")</f>
        <v/>
      </c>
      <c r="AD762" s="418" t="str">
        <f>IFERROR(__xludf.DUMMYFUNCTION("""COMPUTED_VALUE"""),"")</f>
        <v/>
      </c>
      <c r="AE762" s="419" t="str">
        <f>IFERROR(__xludf.DUMMYFUNCTION("""COMPUTED_VALUE"""),"")</f>
        <v/>
      </c>
      <c r="AF762" s="420"/>
      <c r="AG762" s="420"/>
      <c r="AH762" s="421"/>
    </row>
    <row r="763">
      <c r="A763" s="410"/>
      <c r="B763" s="411"/>
      <c r="C763" s="412"/>
      <c r="D763" s="413" t="s">
        <v>2869</v>
      </c>
      <c r="E763" s="414"/>
      <c r="F763" s="414"/>
      <c r="G763" s="414"/>
      <c r="H763" s="414"/>
      <c r="I763" s="414"/>
      <c r="J763" s="414"/>
      <c r="K763" s="414"/>
      <c r="L763" s="414"/>
      <c r="M763" s="414"/>
      <c r="N763" s="414"/>
      <c r="O763" s="414"/>
      <c r="P763" s="414"/>
      <c r="Q763" s="414"/>
      <c r="R763" s="414"/>
      <c r="S763" s="414"/>
      <c r="T763" s="415"/>
      <c r="U763" s="415"/>
      <c r="V763" s="415"/>
      <c r="W763" s="416"/>
      <c r="X763" s="417"/>
      <c r="Y763" s="381"/>
      <c r="Z763" s="418" t="str">
        <f>IFERROR(__xludf.DUMMYFUNCTION("""COMPUTED_VALUE"""),"")</f>
        <v/>
      </c>
      <c r="AA763" s="419" t="str">
        <f>IFERROR(__xludf.DUMMYFUNCTION("""COMPUTED_VALUE"""),"")</f>
        <v/>
      </c>
      <c r="AB763" s="418" t="str">
        <f>IFERROR(__xludf.DUMMYFUNCTION("""COMPUTED_VALUE"""),"")</f>
        <v/>
      </c>
      <c r="AC763" s="419" t="str">
        <f>IFERROR(__xludf.DUMMYFUNCTION("""COMPUTED_VALUE"""),"")</f>
        <v/>
      </c>
      <c r="AD763" s="418" t="str">
        <f>IFERROR(__xludf.DUMMYFUNCTION("""COMPUTED_VALUE"""),"")</f>
        <v/>
      </c>
      <c r="AE763" s="419" t="str">
        <f>IFERROR(__xludf.DUMMYFUNCTION("""COMPUTED_VALUE"""),"")</f>
        <v/>
      </c>
      <c r="AF763" s="420"/>
      <c r="AG763" s="420"/>
      <c r="AH763" s="421"/>
    </row>
    <row r="764">
      <c r="A764" s="410"/>
      <c r="B764" s="411"/>
      <c r="C764" s="412"/>
      <c r="D764" s="413" t="s">
        <v>2869</v>
      </c>
      <c r="E764" s="414"/>
      <c r="F764" s="414"/>
      <c r="G764" s="414"/>
      <c r="H764" s="414"/>
      <c r="I764" s="414"/>
      <c r="J764" s="414"/>
      <c r="K764" s="414"/>
      <c r="L764" s="414"/>
      <c r="M764" s="414"/>
      <c r="N764" s="414"/>
      <c r="O764" s="414"/>
      <c r="P764" s="414"/>
      <c r="Q764" s="414"/>
      <c r="R764" s="414"/>
      <c r="S764" s="414"/>
      <c r="T764" s="415"/>
      <c r="U764" s="415"/>
      <c r="V764" s="415"/>
      <c r="W764" s="416"/>
      <c r="X764" s="417"/>
      <c r="Y764" s="381"/>
      <c r="Z764" s="418" t="str">
        <f>IFERROR(__xludf.DUMMYFUNCTION("""COMPUTED_VALUE"""),"")</f>
        <v/>
      </c>
      <c r="AA764" s="419" t="str">
        <f>IFERROR(__xludf.DUMMYFUNCTION("""COMPUTED_VALUE"""),"")</f>
        <v/>
      </c>
      <c r="AB764" s="418" t="str">
        <f>IFERROR(__xludf.DUMMYFUNCTION("""COMPUTED_VALUE"""),"")</f>
        <v/>
      </c>
      <c r="AC764" s="419" t="str">
        <f>IFERROR(__xludf.DUMMYFUNCTION("""COMPUTED_VALUE"""),"")</f>
        <v/>
      </c>
      <c r="AD764" s="418" t="str">
        <f>IFERROR(__xludf.DUMMYFUNCTION("""COMPUTED_VALUE"""),"")</f>
        <v/>
      </c>
      <c r="AE764" s="419" t="str">
        <f>IFERROR(__xludf.DUMMYFUNCTION("""COMPUTED_VALUE"""),"")</f>
        <v/>
      </c>
      <c r="AF764" s="420"/>
      <c r="AG764" s="420"/>
      <c r="AH764" s="421"/>
    </row>
    <row r="765">
      <c r="A765" s="410"/>
      <c r="B765" s="411"/>
      <c r="C765" s="412"/>
      <c r="D765" s="413" t="s">
        <v>2869</v>
      </c>
      <c r="E765" s="414"/>
      <c r="F765" s="414"/>
      <c r="G765" s="414"/>
      <c r="H765" s="414"/>
      <c r="I765" s="414"/>
      <c r="J765" s="414"/>
      <c r="K765" s="414"/>
      <c r="L765" s="414"/>
      <c r="M765" s="414"/>
      <c r="N765" s="414"/>
      <c r="O765" s="414"/>
      <c r="P765" s="414"/>
      <c r="Q765" s="414"/>
      <c r="R765" s="414"/>
      <c r="S765" s="414"/>
      <c r="T765" s="415"/>
      <c r="U765" s="415"/>
      <c r="V765" s="415"/>
      <c r="W765" s="416"/>
      <c r="X765" s="417"/>
      <c r="Y765" s="381"/>
      <c r="Z765" s="418" t="str">
        <f>IFERROR(__xludf.DUMMYFUNCTION("""COMPUTED_VALUE"""),"")</f>
        <v/>
      </c>
      <c r="AA765" s="419" t="str">
        <f>IFERROR(__xludf.DUMMYFUNCTION("""COMPUTED_VALUE"""),"")</f>
        <v/>
      </c>
      <c r="AB765" s="418" t="str">
        <f>IFERROR(__xludf.DUMMYFUNCTION("""COMPUTED_VALUE"""),"")</f>
        <v/>
      </c>
      <c r="AC765" s="419" t="str">
        <f>IFERROR(__xludf.DUMMYFUNCTION("""COMPUTED_VALUE"""),"")</f>
        <v/>
      </c>
      <c r="AD765" s="418" t="str">
        <f>IFERROR(__xludf.DUMMYFUNCTION("""COMPUTED_VALUE"""),"")</f>
        <v/>
      </c>
      <c r="AE765" s="419" t="str">
        <f>IFERROR(__xludf.DUMMYFUNCTION("""COMPUTED_VALUE"""),"")</f>
        <v/>
      </c>
      <c r="AF765" s="420"/>
      <c r="AG765" s="420"/>
      <c r="AH765" s="421"/>
    </row>
    <row r="766">
      <c r="A766" s="410"/>
      <c r="B766" s="411"/>
      <c r="C766" s="412"/>
      <c r="D766" s="413" t="s">
        <v>2869</v>
      </c>
      <c r="E766" s="414"/>
      <c r="F766" s="414"/>
      <c r="G766" s="414"/>
      <c r="H766" s="414"/>
      <c r="I766" s="414"/>
      <c r="J766" s="414"/>
      <c r="K766" s="414"/>
      <c r="L766" s="414"/>
      <c r="M766" s="414"/>
      <c r="N766" s="414"/>
      <c r="O766" s="414"/>
      <c r="P766" s="414"/>
      <c r="Q766" s="414"/>
      <c r="R766" s="414"/>
      <c r="S766" s="414"/>
      <c r="T766" s="415"/>
      <c r="U766" s="415"/>
      <c r="V766" s="415"/>
      <c r="W766" s="416"/>
      <c r="X766" s="417"/>
      <c r="Y766" s="381"/>
      <c r="Z766" s="418" t="str">
        <f>IFERROR(__xludf.DUMMYFUNCTION("""COMPUTED_VALUE"""),"")</f>
        <v/>
      </c>
      <c r="AA766" s="419" t="str">
        <f>IFERROR(__xludf.DUMMYFUNCTION("""COMPUTED_VALUE"""),"")</f>
        <v/>
      </c>
      <c r="AB766" s="418" t="str">
        <f>IFERROR(__xludf.DUMMYFUNCTION("""COMPUTED_VALUE"""),"")</f>
        <v/>
      </c>
      <c r="AC766" s="419" t="str">
        <f>IFERROR(__xludf.DUMMYFUNCTION("""COMPUTED_VALUE"""),"")</f>
        <v/>
      </c>
      <c r="AD766" s="418" t="str">
        <f>IFERROR(__xludf.DUMMYFUNCTION("""COMPUTED_VALUE"""),"")</f>
        <v/>
      </c>
      <c r="AE766" s="419" t="str">
        <f>IFERROR(__xludf.DUMMYFUNCTION("""COMPUTED_VALUE"""),"")</f>
        <v/>
      </c>
      <c r="AF766" s="420"/>
      <c r="AG766" s="420"/>
      <c r="AH766" s="421"/>
    </row>
    <row r="767">
      <c r="A767" s="410"/>
      <c r="B767" s="411"/>
      <c r="C767" s="412"/>
      <c r="D767" s="413" t="s">
        <v>2869</v>
      </c>
      <c r="E767" s="414"/>
      <c r="F767" s="414"/>
      <c r="G767" s="414"/>
      <c r="H767" s="414"/>
      <c r="I767" s="414"/>
      <c r="J767" s="414"/>
      <c r="K767" s="414"/>
      <c r="L767" s="414"/>
      <c r="M767" s="414"/>
      <c r="N767" s="414"/>
      <c r="O767" s="414"/>
      <c r="P767" s="414"/>
      <c r="Q767" s="414"/>
      <c r="R767" s="414"/>
      <c r="S767" s="414"/>
      <c r="T767" s="415"/>
      <c r="U767" s="415"/>
      <c r="V767" s="415"/>
      <c r="W767" s="416"/>
      <c r="X767" s="417"/>
      <c r="Y767" s="381"/>
      <c r="Z767" s="418" t="str">
        <f>IFERROR(__xludf.DUMMYFUNCTION("""COMPUTED_VALUE"""),"")</f>
        <v/>
      </c>
      <c r="AA767" s="419" t="str">
        <f>IFERROR(__xludf.DUMMYFUNCTION("""COMPUTED_VALUE"""),"")</f>
        <v/>
      </c>
      <c r="AB767" s="418" t="str">
        <f>IFERROR(__xludf.DUMMYFUNCTION("""COMPUTED_VALUE"""),"")</f>
        <v/>
      </c>
      <c r="AC767" s="419" t="str">
        <f>IFERROR(__xludf.DUMMYFUNCTION("""COMPUTED_VALUE"""),"")</f>
        <v/>
      </c>
      <c r="AD767" s="418" t="str">
        <f>IFERROR(__xludf.DUMMYFUNCTION("""COMPUTED_VALUE"""),"")</f>
        <v/>
      </c>
      <c r="AE767" s="419" t="str">
        <f>IFERROR(__xludf.DUMMYFUNCTION("""COMPUTED_VALUE"""),"")</f>
        <v/>
      </c>
      <c r="AF767" s="420"/>
      <c r="AG767" s="420"/>
      <c r="AH767" s="421"/>
    </row>
    <row r="768">
      <c r="A768" s="410"/>
      <c r="B768" s="411"/>
      <c r="C768" s="412"/>
      <c r="D768" s="413" t="s">
        <v>2869</v>
      </c>
      <c r="E768" s="414"/>
      <c r="F768" s="414"/>
      <c r="G768" s="414"/>
      <c r="H768" s="414"/>
      <c r="I768" s="414"/>
      <c r="J768" s="414"/>
      <c r="K768" s="414"/>
      <c r="L768" s="414"/>
      <c r="M768" s="414"/>
      <c r="N768" s="414"/>
      <c r="O768" s="414"/>
      <c r="P768" s="414"/>
      <c r="Q768" s="414"/>
      <c r="R768" s="414"/>
      <c r="S768" s="414"/>
      <c r="T768" s="415"/>
      <c r="U768" s="415"/>
      <c r="V768" s="415"/>
      <c r="W768" s="416"/>
      <c r="X768" s="417"/>
      <c r="Y768" s="381"/>
      <c r="Z768" s="418" t="str">
        <f>IFERROR(__xludf.DUMMYFUNCTION("""COMPUTED_VALUE"""),"")</f>
        <v/>
      </c>
      <c r="AA768" s="419" t="str">
        <f>IFERROR(__xludf.DUMMYFUNCTION("""COMPUTED_VALUE"""),"")</f>
        <v/>
      </c>
      <c r="AB768" s="418" t="str">
        <f>IFERROR(__xludf.DUMMYFUNCTION("""COMPUTED_VALUE"""),"")</f>
        <v/>
      </c>
      <c r="AC768" s="419" t="str">
        <f>IFERROR(__xludf.DUMMYFUNCTION("""COMPUTED_VALUE"""),"")</f>
        <v/>
      </c>
      <c r="AD768" s="418" t="str">
        <f>IFERROR(__xludf.DUMMYFUNCTION("""COMPUTED_VALUE"""),"")</f>
        <v/>
      </c>
      <c r="AE768" s="419" t="str">
        <f>IFERROR(__xludf.DUMMYFUNCTION("""COMPUTED_VALUE"""),"")</f>
        <v/>
      </c>
      <c r="AF768" s="420"/>
      <c r="AG768" s="420"/>
      <c r="AH768" s="421"/>
    </row>
    <row r="769">
      <c r="A769" s="410"/>
      <c r="B769" s="411"/>
      <c r="C769" s="412"/>
      <c r="D769" s="413" t="s">
        <v>2869</v>
      </c>
      <c r="E769" s="414"/>
      <c r="F769" s="414"/>
      <c r="G769" s="414"/>
      <c r="H769" s="414"/>
      <c r="I769" s="414"/>
      <c r="J769" s="414"/>
      <c r="K769" s="414"/>
      <c r="L769" s="414"/>
      <c r="M769" s="414"/>
      <c r="N769" s="414"/>
      <c r="O769" s="414"/>
      <c r="P769" s="414"/>
      <c r="Q769" s="414"/>
      <c r="R769" s="414"/>
      <c r="S769" s="414"/>
      <c r="T769" s="415"/>
      <c r="U769" s="415"/>
      <c r="V769" s="415"/>
      <c r="W769" s="416"/>
      <c r="X769" s="417"/>
      <c r="Y769" s="381"/>
      <c r="Z769" s="418" t="str">
        <f>IFERROR(__xludf.DUMMYFUNCTION("""COMPUTED_VALUE"""),"")</f>
        <v/>
      </c>
      <c r="AA769" s="419" t="str">
        <f>IFERROR(__xludf.DUMMYFUNCTION("""COMPUTED_VALUE"""),"")</f>
        <v/>
      </c>
      <c r="AB769" s="418" t="str">
        <f>IFERROR(__xludf.DUMMYFUNCTION("""COMPUTED_VALUE"""),"")</f>
        <v/>
      </c>
      <c r="AC769" s="419" t="str">
        <f>IFERROR(__xludf.DUMMYFUNCTION("""COMPUTED_VALUE"""),"")</f>
        <v/>
      </c>
      <c r="AD769" s="418" t="str">
        <f>IFERROR(__xludf.DUMMYFUNCTION("""COMPUTED_VALUE"""),"")</f>
        <v/>
      </c>
      <c r="AE769" s="419" t="str">
        <f>IFERROR(__xludf.DUMMYFUNCTION("""COMPUTED_VALUE"""),"")</f>
        <v/>
      </c>
      <c r="AF769" s="420"/>
      <c r="AG769" s="420"/>
      <c r="AH769" s="421"/>
    </row>
    <row r="770">
      <c r="A770" s="410"/>
      <c r="B770" s="411"/>
      <c r="C770" s="412"/>
      <c r="D770" s="413" t="s">
        <v>2869</v>
      </c>
      <c r="E770" s="414"/>
      <c r="F770" s="414"/>
      <c r="G770" s="414"/>
      <c r="H770" s="414"/>
      <c r="I770" s="414"/>
      <c r="J770" s="414"/>
      <c r="K770" s="414"/>
      <c r="L770" s="414"/>
      <c r="M770" s="414"/>
      <c r="N770" s="414"/>
      <c r="O770" s="414"/>
      <c r="P770" s="414"/>
      <c r="Q770" s="414"/>
      <c r="R770" s="414"/>
      <c r="S770" s="414"/>
      <c r="T770" s="415"/>
      <c r="U770" s="415"/>
      <c r="V770" s="415"/>
      <c r="W770" s="416"/>
      <c r="X770" s="417"/>
      <c r="Y770" s="381"/>
      <c r="Z770" s="418" t="str">
        <f>IFERROR(__xludf.DUMMYFUNCTION("""COMPUTED_VALUE"""),"")</f>
        <v/>
      </c>
      <c r="AA770" s="419" t="str">
        <f>IFERROR(__xludf.DUMMYFUNCTION("""COMPUTED_VALUE"""),"")</f>
        <v/>
      </c>
      <c r="AB770" s="418" t="str">
        <f>IFERROR(__xludf.DUMMYFUNCTION("""COMPUTED_VALUE"""),"")</f>
        <v/>
      </c>
      <c r="AC770" s="419" t="str">
        <f>IFERROR(__xludf.DUMMYFUNCTION("""COMPUTED_VALUE"""),"")</f>
        <v/>
      </c>
      <c r="AD770" s="418" t="str">
        <f>IFERROR(__xludf.DUMMYFUNCTION("""COMPUTED_VALUE"""),"")</f>
        <v/>
      </c>
      <c r="AE770" s="419" t="str">
        <f>IFERROR(__xludf.DUMMYFUNCTION("""COMPUTED_VALUE"""),"")</f>
        <v/>
      </c>
      <c r="AF770" s="420"/>
      <c r="AG770" s="420"/>
      <c r="AH770" s="421"/>
    </row>
    <row r="771">
      <c r="A771" s="410"/>
      <c r="B771" s="411"/>
      <c r="C771" s="412"/>
      <c r="D771" s="413" t="s">
        <v>2869</v>
      </c>
      <c r="E771" s="414"/>
      <c r="F771" s="414"/>
      <c r="G771" s="414"/>
      <c r="H771" s="414"/>
      <c r="I771" s="414"/>
      <c r="J771" s="414"/>
      <c r="K771" s="414"/>
      <c r="L771" s="414"/>
      <c r="M771" s="414"/>
      <c r="N771" s="414"/>
      <c r="O771" s="414"/>
      <c r="P771" s="414"/>
      <c r="Q771" s="414"/>
      <c r="R771" s="414"/>
      <c r="S771" s="414"/>
      <c r="T771" s="415"/>
      <c r="U771" s="415"/>
      <c r="V771" s="415"/>
      <c r="W771" s="416"/>
      <c r="X771" s="417"/>
      <c r="Y771" s="381"/>
      <c r="Z771" s="418" t="str">
        <f>IFERROR(__xludf.DUMMYFUNCTION("""COMPUTED_VALUE"""),"")</f>
        <v/>
      </c>
      <c r="AA771" s="419" t="str">
        <f>IFERROR(__xludf.DUMMYFUNCTION("""COMPUTED_VALUE"""),"")</f>
        <v/>
      </c>
      <c r="AB771" s="418" t="str">
        <f>IFERROR(__xludf.DUMMYFUNCTION("""COMPUTED_VALUE"""),"")</f>
        <v/>
      </c>
      <c r="AC771" s="419" t="str">
        <f>IFERROR(__xludf.DUMMYFUNCTION("""COMPUTED_VALUE"""),"")</f>
        <v/>
      </c>
      <c r="AD771" s="418" t="str">
        <f>IFERROR(__xludf.DUMMYFUNCTION("""COMPUTED_VALUE"""),"")</f>
        <v/>
      </c>
      <c r="AE771" s="419" t="str">
        <f>IFERROR(__xludf.DUMMYFUNCTION("""COMPUTED_VALUE"""),"")</f>
        <v/>
      </c>
      <c r="AF771" s="420"/>
      <c r="AG771" s="420"/>
      <c r="AH771" s="421"/>
    </row>
    <row r="772">
      <c r="A772" s="410"/>
      <c r="B772" s="411"/>
      <c r="C772" s="412"/>
      <c r="D772" s="413" t="s">
        <v>2869</v>
      </c>
      <c r="E772" s="414"/>
      <c r="F772" s="414"/>
      <c r="G772" s="414"/>
      <c r="H772" s="414"/>
      <c r="I772" s="414"/>
      <c r="J772" s="414"/>
      <c r="K772" s="414"/>
      <c r="L772" s="414"/>
      <c r="M772" s="414"/>
      <c r="N772" s="414"/>
      <c r="O772" s="414"/>
      <c r="P772" s="414"/>
      <c r="Q772" s="414"/>
      <c r="R772" s="414"/>
      <c r="S772" s="414"/>
      <c r="T772" s="415"/>
      <c r="U772" s="415"/>
      <c r="V772" s="415"/>
      <c r="W772" s="416"/>
      <c r="X772" s="417"/>
      <c r="Y772" s="381"/>
      <c r="Z772" s="418" t="str">
        <f>IFERROR(__xludf.DUMMYFUNCTION("""COMPUTED_VALUE"""),"")</f>
        <v/>
      </c>
      <c r="AA772" s="419" t="str">
        <f>IFERROR(__xludf.DUMMYFUNCTION("""COMPUTED_VALUE"""),"")</f>
        <v/>
      </c>
      <c r="AB772" s="418" t="str">
        <f>IFERROR(__xludf.DUMMYFUNCTION("""COMPUTED_VALUE"""),"")</f>
        <v/>
      </c>
      <c r="AC772" s="419" t="str">
        <f>IFERROR(__xludf.DUMMYFUNCTION("""COMPUTED_VALUE"""),"")</f>
        <v/>
      </c>
      <c r="AD772" s="418" t="str">
        <f>IFERROR(__xludf.DUMMYFUNCTION("""COMPUTED_VALUE"""),"")</f>
        <v/>
      </c>
      <c r="AE772" s="419" t="str">
        <f>IFERROR(__xludf.DUMMYFUNCTION("""COMPUTED_VALUE"""),"")</f>
        <v/>
      </c>
      <c r="AF772" s="420"/>
      <c r="AG772" s="420"/>
      <c r="AH772" s="421"/>
    </row>
    <row r="773">
      <c r="A773" s="410"/>
      <c r="B773" s="411"/>
      <c r="C773" s="412"/>
      <c r="D773" s="413" t="s">
        <v>2869</v>
      </c>
      <c r="E773" s="414"/>
      <c r="F773" s="414"/>
      <c r="G773" s="414"/>
      <c r="H773" s="414"/>
      <c r="I773" s="414"/>
      <c r="J773" s="414"/>
      <c r="K773" s="414"/>
      <c r="L773" s="414"/>
      <c r="M773" s="414"/>
      <c r="N773" s="414"/>
      <c r="O773" s="414"/>
      <c r="P773" s="414"/>
      <c r="Q773" s="414"/>
      <c r="R773" s="414"/>
      <c r="S773" s="414"/>
      <c r="T773" s="415"/>
      <c r="U773" s="415"/>
      <c r="V773" s="415"/>
      <c r="W773" s="416"/>
      <c r="X773" s="417"/>
      <c r="Y773" s="381"/>
      <c r="Z773" s="418" t="str">
        <f>IFERROR(__xludf.DUMMYFUNCTION("""COMPUTED_VALUE"""),"")</f>
        <v/>
      </c>
      <c r="AA773" s="419" t="str">
        <f>IFERROR(__xludf.DUMMYFUNCTION("""COMPUTED_VALUE"""),"")</f>
        <v/>
      </c>
      <c r="AB773" s="418" t="str">
        <f>IFERROR(__xludf.DUMMYFUNCTION("""COMPUTED_VALUE"""),"")</f>
        <v/>
      </c>
      <c r="AC773" s="419" t="str">
        <f>IFERROR(__xludf.DUMMYFUNCTION("""COMPUTED_VALUE"""),"")</f>
        <v/>
      </c>
      <c r="AD773" s="418" t="str">
        <f>IFERROR(__xludf.DUMMYFUNCTION("""COMPUTED_VALUE"""),"")</f>
        <v/>
      </c>
      <c r="AE773" s="419" t="str">
        <f>IFERROR(__xludf.DUMMYFUNCTION("""COMPUTED_VALUE"""),"")</f>
        <v/>
      </c>
      <c r="AF773" s="420"/>
      <c r="AG773" s="420"/>
      <c r="AH773" s="421"/>
    </row>
    <row r="774">
      <c r="A774" s="410"/>
      <c r="B774" s="411"/>
      <c r="C774" s="412"/>
      <c r="D774" s="413" t="s">
        <v>2869</v>
      </c>
      <c r="E774" s="414"/>
      <c r="F774" s="414"/>
      <c r="G774" s="414"/>
      <c r="H774" s="414"/>
      <c r="I774" s="414"/>
      <c r="J774" s="414"/>
      <c r="K774" s="414"/>
      <c r="L774" s="414"/>
      <c r="M774" s="414"/>
      <c r="N774" s="414"/>
      <c r="O774" s="414"/>
      <c r="P774" s="414"/>
      <c r="Q774" s="414"/>
      <c r="R774" s="414"/>
      <c r="S774" s="414"/>
      <c r="T774" s="415"/>
      <c r="U774" s="415"/>
      <c r="V774" s="415"/>
      <c r="W774" s="416"/>
      <c r="X774" s="417"/>
      <c r="Y774" s="381"/>
      <c r="Z774" s="418" t="str">
        <f>IFERROR(__xludf.DUMMYFUNCTION("""COMPUTED_VALUE"""),"")</f>
        <v/>
      </c>
      <c r="AA774" s="419" t="str">
        <f>IFERROR(__xludf.DUMMYFUNCTION("""COMPUTED_VALUE"""),"")</f>
        <v/>
      </c>
      <c r="AB774" s="418" t="str">
        <f>IFERROR(__xludf.DUMMYFUNCTION("""COMPUTED_VALUE"""),"")</f>
        <v/>
      </c>
      <c r="AC774" s="419" t="str">
        <f>IFERROR(__xludf.DUMMYFUNCTION("""COMPUTED_VALUE"""),"")</f>
        <v/>
      </c>
      <c r="AD774" s="418" t="str">
        <f>IFERROR(__xludf.DUMMYFUNCTION("""COMPUTED_VALUE"""),"")</f>
        <v/>
      </c>
      <c r="AE774" s="419" t="str">
        <f>IFERROR(__xludf.DUMMYFUNCTION("""COMPUTED_VALUE"""),"")</f>
        <v/>
      </c>
      <c r="AF774" s="420"/>
      <c r="AG774" s="420"/>
      <c r="AH774" s="421"/>
    </row>
    <row r="775">
      <c r="A775" s="410"/>
      <c r="B775" s="411"/>
      <c r="C775" s="412"/>
      <c r="D775" s="413" t="s">
        <v>2869</v>
      </c>
      <c r="E775" s="414"/>
      <c r="F775" s="414"/>
      <c r="G775" s="414"/>
      <c r="H775" s="414"/>
      <c r="I775" s="414"/>
      <c r="J775" s="414"/>
      <c r="K775" s="414"/>
      <c r="L775" s="414"/>
      <c r="M775" s="414"/>
      <c r="N775" s="414"/>
      <c r="O775" s="414"/>
      <c r="P775" s="414"/>
      <c r="Q775" s="414"/>
      <c r="R775" s="414"/>
      <c r="S775" s="414"/>
      <c r="T775" s="415"/>
      <c r="U775" s="415"/>
      <c r="V775" s="415"/>
      <c r="W775" s="416"/>
      <c r="X775" s="417"/>
      <c r="Y775" s="381"/>
      <c r="Z775" s="418" t="str">
        <f>IFERROR(__xludf.DUMMYFUNCTION("""COMPUTED_VALUE"""),"")</f>
        <v/>
      </c>
      <c r="AA775" s="419" t="str">
        <f>IFERROR(__xludf.DUMMYFUNCTION("""COMPUTED_VALUE"""),"")</f>
        <v/>
      </c>
      <c r="AB775" s="418" t="str">
        <f>IFERROR(__xludf.DUMMYFUNCTION("""COMPUTED_VALUE"""),"")</f>
        <v/>
      </c>
      <c r="AC775" s="419" t="str">
        <f>IFERROR(__xludf.DUMMYFUNCTION("""COMPUTED_VALUE"""),"")</f>
        <v/>
      </c>
      <c r="AD775" s="418" t="str">
        <f>IFERROR(__xludf.DUMMYFUNCTION("""COMPUTED_VALUE"""),"")</f>
        <v/>
      </c>
      <c r="AE775" s="419" t="str">
        <f>IFERROR(__xludf.DUMMYFUNCTION("""COMPUTED_VALUE"""),"")</f>
        <v/>
      </c>
      <c r="AF775" s="420"/>
      <c r="AG775" s="420"/>
      <c r="AH775" s="421"/>
    </row>
    <row r="776">
      <c r="A776" s="410"/>
      <c r="B776" s="411"/>
      <c r="C776" s="412"/>
      <c r="D776" s="413" t="s">
        <v>2869</v>
      </c>
      <c r="E776" s="414"/>
      <c r="F776" s="414"/>
      <c r="G776" s="414"/>
      <c r="H776" s="414"/>
      <c r="I776" s="414"/>
      <c r="J776" s="414"/>
      <c r="K776" s="414"/>
      <c r="L776" s="414"/>
      <c r="M776" s="414"/>
      <c r="N776" s="414"/>
      <c r="O776" s="414"/>
      <c r="P776" s="414"/>
      <c r="Q776" s="414"/>
      <c r="R776" s="414"/>
      <c r="S776" s="414"/>
      <c r="T776" s="415"/>
      <c r="U776" s="415"/>
      <c r="V776" s="415"/>
      <c r="W776" s="416"/>
      <c r="X776" s="417"/>
      <c r="Y776" s="381"/>
      <c r="Z776" s="418" t="str">
        <f>IFERROR(__xludf.DUMMYFUNCTION("""COMPUTED_VALUE"""),"")</f>
        <v/>
      </c>
      <c r="AA776" s="419" t="str">
        <f>IFERROR(__xludf.DUMMYFUNCTION("""COMPUTED_VALUE"""),"")</f>
        <v/>
      </c>
      <c r="AB776" s="418" t="str">
        <f>IFERROR(__xludf.DUMMYFUNCTION("""COMPUTED_VALUE"""),"")</f>
        <v/>
      </c>
      <c r="AC776" s="419" t="str">
        <f>IFERROR(__xludf.DUMMYFUNCTION("""COMPUTED_VALUE"""),"")</f>
        <v/>
      </c>
      <c r="AD776" s="418" t="str">
        <f>IFERROR(__xludf.DUMMYFUNCTION("""COMPUTED_VALUE"""),"")</f>
        <v/>
      </c>
      <c r="AE776" s="419" t="str">
        <f>IFERROR(__xludf.DUMMYFUNCTION("""COMPUTED_VALUE"""),"")</f>
        <v/>
      </c>
      <c r="AF776" s="420"/>
      <c r="AG776" s="420"/>
      <c r="AH776" s="421"/>
    </row>
    <row r="777">
      <c r="A777" s="410"/>
      <c r="B777" s="411"/>
      <c r="C777" s="412"/>
      <c r="D777" s="413" t="s">
        <v>2869</v>
      </c>
      <c r="E777" s="414"/>
      <c r="F777" s="414"/>
      <c r="G777" s="414"/>
      <c r="H777" s="414"/>
      <c r="I777" s="414"/>
      <c r="J777" s="414"/>
      <c r="K777" s="414"/>
      <c r="L777" s="414"/>
      <c r="M777" s="414"/>
      <c r="N777" s="414"/>
      <c r="O777" s="414"/>
      <c r="P777" s="414"/>
      <c r="Q777" s="414"/>
      <c r="R777" s="414"/>
      <c r="S777" s="414"/>
      <c r="T777" s="415"/>
      <c r="U777" s="415"/>
      <c r="V777" s="415"/>
      <c r="W777" s="416"/>
      <c r="X777" s="417"/>
      <c r="Y777" s="381"/>
      <c r="Z777" s="418" t="str">
        <f>IFERROR(__xludf.DUMMYFUNCTION("""COMPUTED_VALUE"""),"")</f>
        <v/>
      </c>
      <c r="AA777" s="419" t="str">
        <f>IFERROR(__xludf.DUMMYFUNCTION("""COMPUTED_VALUE"""),"")</f>
        <v/>
      </c>
      <c r="AB777" s="418" t="str">
        <f>IFERROR(__xludf.DUMMYFUNCTION("""COMPUTED_VALUE"""),"")</f>
        <v/>
      </c>
      <c r="AC777" s="419" t="str">
        <f>IFERROR(__xludf.DUMMYFUNCTION("""COMPUTED_VALUE"""),"")</f>
        <v/>
      </c>
      <c r="AD777" s="418" t="str">
        <f>IFERROR(__xludf.DUMMYFUNCTION("""COMPUTED_VALUE"""),"")</f>
        <v/>
      </c>
      <c r="AE777" s="419" t="str">
        <f>IFERROR(__xludf.DUMMYFUNCTION("""COMPUTED_VALUE"""),"")</f>
        <v/>
      </c>
      <c r="AF777" s="420"/>
      <c r="AG777" s="420"/>
      <c r="AH777" s="421"/>
    </row>
    <row r="778">
      <c r="A778" s="410"/>
      <c r="B778" s="411"/>
      <c r="C778" s="412"/>
      <c r="D778" s="413" t="s">
        <v>2869</v>
      </c>
      <c r="E778" s="414"/>
      <c r="F778" s="414"/>
      <c r="G778" s="414"/>
      <c r="H778" s="414"/>
      <c r="I778" s="414"/>
      <c r="J778" s="414"/>
      <c r="K778" s="414"/>
      <c r="L778" s="414"/>
      <c r="M778" s="414"/>
      <c r="N778" s="414"/>
      <c r="O778" s="414"/>
      <c r="P778" s="414"/>
      <c r="Q778" s="414"/>
      <c r="R778" s="414"/>
      <c r="S778" s="414"/>
      <c r="T778" s="415"/>
      <c r="U778" s="415"/>
      <c r="V778" s="415"/>
      <c r="W778" s="416"/>
      <c r="X778" s="417"/>
      <c r="Y778" s="381"/>
      <c r="Z778" s="418" t="str">
        <f>IFERROR(__xludf.DUMMYFUNCTION("""COMPUTED_VALUE"""),"")</f>
        <v/>
      </c>
      <c r="AA778" s="419" t="str">
        <f>IFERROR(__xludf.DUMMYFUNCTION("""COMPUTED_VALUE"""),"")</f>
        <v/>
      </c>
      <c r="AB778" s="418" t="str">
        <f>IFERROR(__xludf.DUMMYFUNCTION("""COMPUTED_VALUE"""),"")</f>
        <v/>
      </c>
      <c r="AC778" s="419" t="str">
        <f>IFERROR(__xludf.DUMMYFUNCTION("""COMPUTED_VALUE"""),"")</f>
        <v/>
      </c>
      <c r="AD778" s="418" t="str">
        <f>IFERROR(__xludf.DUMMYFUNCTION("""COMPUTED_VALUE"""),"")</f>
        <v/>
      </c>
      <c r="AE778" s="419" t="str">
        <f>IFERROR(__xludf.DUMMYFUNCTION("""COMPUTED_VALUE"""),"")</f>
        <v/>
      </c>
      <c r="AF778" s="420"/>
      <c r="AG778" s="420"/>
      <c r="AH778" s="421"/>
    </row>
    <row r="779">
      <c r="A779" s="410"/>
      <c r="B779" s="411"/>
      <c r="C779" s="412"/>
      <c r="D779" s="413" t="s">
        <v>2869</v>
      </c>
      <c r="E779" s="414"/>
      <c r="F779" s="414"/>
      <c r="G779" s="414"/>
      <c r="H779" s="414"/>
      <c r="I779" s="414"/>
      <c r="J779" s="414"/>
      <c r="K779" s="414"/>
      <c r="L779" s="414"/>
      <c r="M779" s="414"/>
      <c r="N779" s="414"/>
      <c r="O779" s="414"/>
      <c r="P779" s="414"/>
      <c r="Q779" s="414"/>
      <c r="R779" s="414"/>
      <c r="S779" s="414"/>
      <c r="T779" s="415"/>
      <c r="U779" s="415"/>
      <c r="V779" s="415"/>
      <c r="W779" s="416"/>
      <c r="X779" s="417"/>
      <c r="Y779" s="381"/>
      <c r="Z779" s="418" t="str">
        <f>IFERROR(__xludf.DUMMYFUNCTION("""COMPUTED_VALUE"""),"")</f>
        <v/>
      </c>
      <c r="AA779" s="419" t="str">
        <f>IFERROR(__xludf.DUMMYFUNCTION("""COMPUTED_VALUE"""),"")</f>
        <v/>
      </c>
      <c r="AB779" s="418" t="str">
        <f>IFERROR(__xludf.DUMMYFUNCTION("""COMPUTED_VALUE"""),"")</f>
        <v/>
      </c>
      <c r="AC779" s="419" t="str">
        <f>IFERROR(__xludf.DUMMYFUNCTION("""COMPUTED_VALUE"""),"")</f>
        <v/>
      </c>
      <c r="AD779" s="418" t="str">
        <f>IFERROR(__xludf.DUMMYFUNCTION("""COMPUTED_VALUE"""),"")</f>
        <v/>
      </c>
      <c r="AE779" s="419" t="str">
        <f>IFERROR(__xludf.DUMMYFUNCTION("""COMPUTED_VALUE"""),"")</f>
        <v/>
      </c>
      <c r="AF779" s="420"/>
      <c r="AG779" s="420"/>
      <c r="AH779" s="421"/>
    </row>
    <row r="780">
      <c r="A780" s="410"/>
      <c r="B780" s="411"/>
      <c r="C780" s="412"/>
      <c r="D780" s="413" t="s">
        <v>2869</v>
      </c>
      <c r="E780" s="414"/>
      <c r="F780" s="414"/>
      <c r="G780" s="414"/>
      <c r="H780" s="414"/>
      <c r="I780" s="414"/>
      <c r="J780" s="414"/>
      <c r="K780" s="414"/>
      <c r="L780" s="414"/>
      <c r="M780" s="414"/>
      <c r="N780" s="414"/>
      <c r="O780" s="414"/>
      <c r="P780" s="414"/>
      <c r="Q780" s="414"/>
      <c r="R780" s="414"/>
      <c r="S780" s="414"/>
      <c r="T780" s="415"/>
      <c r="U780" s="415"/>
      <c r="V780" s="415"/>
      <c r="W780" s="416"/>
      <c r="X780" s="417"/>
      <c r="Y780" s="373"/>
      <c r="Z780" s="418" t="str">
        <f>IFERROR(__xludf.DUMMYFUNCTION("""COMPUTED_VALUE"""),"")</f>
        <v/>
      </c>
      <c r="AA780" s="419" t="str">
        <f>IFERROR(__xludf.DUMMYFUNCTION("""COMPUTED_VALUE"""),"")</f>
        <v/>
      </c>
      <c r="AB780" s="418" t="str">
        <f>IFERROR(__xludf.DUMMYFUNCTION("""COMPUTED_VALUE"""),"")</f>
        <v/>
      </c>
      <c r="AC780" s="419" t="str">
        <f>IFERROR(__xludf.DUMMYFUNCTION("""COMPUTED_VALUE"""),"")</f>
        <v/>
      </c>
      <c r="AD780" s="418" t="str">
        <f>IFERROR(__xludf.DUMMYFUNCTION("""COMPUTED_VALUE"""),"")</f>
        <v/>
      </c>
      <c r="AE780" s="419" t="str">
        <f>IFERROR(__xludf.DUMMYFUNCTION("""COMPUTED_VALUE"""),"")</f>
        <v/>
      </c>
      <c r="AF780" s="420"/>
      <c r="AG780" s="420"/>
      <c r="AH780" s="421"/>
    </row>
    <row r="781">
      <c r="A781" s="410"/>
      <c r="B781" s="411"/>
      <c r="C781" s="412"/>
      <c r="D781" s="413" t="s">
        <v>2869</v>
      </c>
      <c r="E781" s="414"/>
      <c r="F781" s="414"/>
      <c r="G781" s="414"/>
      <c r="H781" s="414"/>
      <c r="I781" s="414"/>
      <c r="J781" s="414"/>
      <c r="K781" s="414"/>
      <c r="L781" s="414"/>
      <c r="M781" s="414"/>
      <c r="N781" s="414"/>
      <c r="O781" s="414"/>
      <c r="P781" s="414"/>
      <c r="Q781" s="414"/>
      <c r="R781" s="414"/>
      <c r="S781" s="414"/>
      <c r="T781" s="415"/>
      <c r="U781" s="415"/>
      <c r="V781" s="415"/>
      <c r="W781" s="416"/>
      <c r="X781" s="417"/>
      <c r="Y781" s="373"/>
      <c r="Z781" s="418" t="str">
        <f>IFERROR(__xludf.DUMMYFUNCTION("""COMPUTED_VALUE"""),"")</f>
        <v/>
      </c>
      <c r="AA781" s="419" t="str">
        <f>IFERROR(__xludf.DUMMYFUNCTION("""COMPUTED_VALUE"""),"")</f>
        <v/>
      </c>
      <c r="AB781" s="418" t="str">
        <f>IFERROR(__xludf.DUMMYFUNCTION("""COMPUTED_VALUE"""),"")</f>
        <v/>
      </c>
      <c r="AC781" s="419" t="str">
        <f>IFERROR(__xludf.DUMMYFUNCTION("""COMPUTED_VALUE"""),"")</f>
        <v/>
      </c>
      <c r="AD781" s="418" t="str">
        <f>IFERROR(__xludf.DUMMYFUNCTION("""COMPUTED_VALUE"""),"")</f>
        <v/>
      </c>
      <c r="AE781" s="419" t="str">
        <f>IFERROR(__xludf.DUMMYFUNCTION("""COMPUTED_VALUE"""),"")</f>
        <v/>
      </c>
      <c r="AF781" s="420"/>
      <c r="AG781" s="420"/>
      <c r="AH781" s="421"/>
    </row>
    <row r="782">
      <c r="A782" s="410"/>
      <c r="B782" s="411"/>
      <c r="C782" s="412"/>
      <c r="D782" s="413" t="s">
        <v>2869</v>
      </c>
      <c r="E782" s="414"/>
      <c r="F782" s="414"/>
      <c r="G782" s="414"/>
      <c r="H782" s="414"/>
      <c r="I782" s="414"/>
      <c r="J782" s="414"/>
      <c r="K782" s="414"/>
      <c r="L782" s="414"/>
      <c r="M782" s="414"/>
      <c r="N782" s="414"/>
      <c r="O782" s="414"/>
      <c r="P782" s="414"/>
      <c r="Q782" s="414"/>
      <c r="R782" s="414"/>
      <c r="S782" s="414"/>
      <c r="T782" s="415"/>
      <c r="U782" s="415"/>
      <c r="V782" s="415"/>
      <c r="W782" s="416"/>
      <c r="X782" s="417"/>
      <c r="Y782" s="373"/>
      <c r="Z782" s="418" t="str">
        <f>IFERROR(__xludf.DUMMYFUNCTION("""COMPUTED_VALUE"""),"")</f>
        <v/>
      </c>
      <c r="AA782" s="419" t="str">
        <f>IFERROR(__xludf.DUMMYFUNCTION("""COMPUTED_VALUE"""),"")</f>
        <v/>
      </c>
      <c r="AB782" s="418" t="str">
        <f>IFERROR(__xludf.DUMMYFUNCTION("""COMPUTED_VALUE"""),"")</f>
        <v/>
      </c>
      <c r="AC782" s="419" t="str">
        <f>IFERROR(__xludf.DUMMYFUNCTION("""COMPUTED_VALUE"""),"")</f>
        <v/>
      </c>
      <c r="AD782" s="418" t="str">
        <f>IFERROR(__xludf.DUMMYFUNCTION("""COMPUTED_VALUE"""),"")</f>
        <v/>
      </c>
      <c r="AE782" s="419" t="str">
        <f>IFERROR(__xludf.DUMMYFUNCTION("""COMPUTED_VALUE"""),"")</f>
        <v/>
      </c>
      <c r="AF782" s="420"/>
      <c r="AG782" s="420"/>
      <c r="AH782" s="421"/>
    </row>
    <row r="783">
      <c r="A783" s="410"/>
      <c r="B783" s="411"/>
      <c r="C783" s="412"/>
      <c r="D783" s="413" t="s">
        <v>2869</v>
      </c>
      <c r="E783" s="414"/>
      <c r="F783" s="414"/>
      <c r="G783" s="414"/>
      <c r="H783" s="414"/>
      <c r="I783" s="414"/>
      <c r="J783" s="414"/>
      <c r="K783" s="414"/>
      <c r="L783" s="414"/>
      <c r="M783" s="414"/>
      <c r="N783" s="414"/>
      <c r="O783" s="414"/>
      <c r="P783" s="414"/>
      <c r="Q783" s="414"/>
      <c r="R783" s="414"/>
      <c r="S783" s="414"/>
      <c r="T783" s="415"/>
      <c r="U783" s="415"/>
      <c r="V783" s="415"/>
      <c r="W783" s="416"/>
      <c r="X783" s="417"/>
      <c r="Y783" s="373"/>
      <c r="Z783" s="418" t="str">
        <f>IFERROR(__xludf.DUMMYFUNCTION("""COMPUTED_VALUE"""),"")</f>
        <v/>
      </c>
      <c r="AA783" s="419" t="str">
        <f>IFERROR(__xludf.DUMMYFUNCTION("""COMPUTED_VALUE"""),"")</f>
        <v/>
      </c>
      <c r="AB783" s="418" t="str">
        <f>IFERROR(__xludf.DUMMYFUNCTION("""COMPUTED_VALUE"""),"")</f>
        <v/>
      </c>
      <c r="AC783" s="419" t="str">
        <f>IFERROR(__xludf.DUMMYFUNCTION("""COMPUTED_VALUE"""),"")</f>
        <v/>
      </c>
      <c r="AD783" s="418" t="str">
        <f>IFERROR(__xludf.DUMMYFUNCTION("""COMPUTED_VALUE"""),"")</f>
        <v/>
      </c>
      <c r="AE783" s="419" t="str">
        <f>IFERROR(__xludf.DUMMYFUNCTION("""COMPUTED_VALUE"""),"")</f>
        <v/>
      </c>
      <c r="AF783" s="420"/>
      <c r="AG783" s="420"/>
      <c r="AH783" s="421"/>
    </row>
    <row r="784">
      <c r="A784" s="410"/>
      <c r="B784" s="411"/>
      <c r="C784" s="412"/>
      <c r="D784" s="413" t="s">
        <v>2869</v>
      </c>
      <c r="E784" s="414"/>
      <c r="F784" s="414"/>
      <c r="G784" s="414"/>
      <c r="H784" s="414"/>
      <c r="I784" s="414"/>
      <c r="J784" s="414"/>
      <c r="K784" s="414"/>
      <c r="L784" s="414"/>
      <c r="M784" s="414"/>
      <c r="N784" s="414"/>
      <c r="O784" s="414"/>
      <c r="P784" s="414"/>
      <c r="Q784" s="414"/>
      <c r="R784" s="414"/>
      <c r="S784" s="414"/>
      <c r="T784" s="415"/>
      <c r="U784" s="415"/>
      <c r="V784" s="415"/>
      <c r="W784" s="416"/>
      <c r="X784" s="417"/>
      <c r="Y784" s="373"/>
      <c r="Z784" s="418" t="str">
        <f>IFERROR(__xludf.DUMMYFUNCTION("""COMPUTED_VALUE"""),"")</f>
        <v/>
      </c>
      <c r="AA784" s="419" t="str">
        <f>IFERROR(__xludf.DUMMYFUNCTION("""COMPUTED_VALUE"""),"")</f>
        <v/>
      </c>
      <c r="AB784" s="418" t="str">
        <f>IFERROR(__xludf.DUMMYFUNCTION("""COMPUTED_VALUE"""),"")</f>
        <v/>
      </c>
      <c r="AC784" s="419" t="str">
        <f>IFERROR(__xludf.DUMMYFUNCTION("""COMPUTED_VALUE"""),"")</f>
        <v/>
      </c>
      <c r="AD784" s="418" t="str">
        <f>IFERROR(__xludf.DUMMYFUNCTION("""COMPUTED_VALUE"""),"")</f>
        <v/>
      </c>
      <c r="AE784" s="419" t="str">
        <f>IFERROR(__xludf.DUMMYFUNCTION("""COMPUTED_VALUE"""),"")</f>
        <v/>
      </c>
      <c r="AF784" s="420"/>
      <c r="AG784" s="420"/>
      <c r="AH784" s="421"/>
    </row>
    <row r="785">
      <c r="A785" s="410"/>
      <c r="B785" s="411"/>
      <c r="C785" s="412"/>
      <c r="D785" s="413" t="s">
        <v>2869</v>
      </c>
      <c r="E785" s="414"/>
      <c r="F785" s="414"/>
      <c r="G785" s="414"/>
      <c r="H785" s="414"/>
      <c r="I785" s="414"/>
      <c r="J785" s="414"/>
      <c r="K785" s="414"/>
      <c r="L785" s="414"/>
      <c r="M785" s="414"/>
      <c r="N785" s="414"/>
      <c r="O785" s="414"/>
      <c r="P785" s="414"/>
      <c r="Q785" s="414"/>
      <c r="R785" s="414"/>
      <c r="S785" s="414"/>
      <c r="T785" s="415"/>
      <c r="U785" s="415"/>
      <c r="V785" s="415"/>
      <c r="W785" s="416"/>
      <c r="X785" s="417"/>
      <c r="Y785" s="373"/>
      <c r="Z785" s="418" t="str">
        <f>IFERROR(__xludf.DUMMYFUNCTION("""COMPUTED_VALUE"""),"")</f>
        <v/>
      </c>
      <c r="AA785" s="419" t="str">
        <f>IFERROR(__xludf.DUMMYFUNCTION("""COMPUTED_VALUE"""),"")</f>
        <v/>
      </c>
      <c r="AB785" s="418" t="str">
        <f>IFERROR(__xludf.DUMMYFUNCTION("""COMPUTED_VALUE"""),"")</f>
        <v/>
      </c>
      <c r="AC785" s="419" t="str">
        <f>IFERROR(__xludf.DUMMYFUNCTION("""COMPUTED_VALUE"""),"")</f>
        <v/>
      </c>
      <c r="AD785" s="418" t="str">
        <f>IFERROR(__xludf.DUMMYFUNCTION("""COMPUTED_VALUE"""),"")</f>
        <v/>
      </c>
      <c r="AE785" s="419" t="str">
        <f>IFERROR(__xludf.DUMMYFUNCTION("""COMPUTED_VALUE"""),"")</f>
        <v/>
      </c>
      <c r="AF785" s="420"/>
      <c r="AG785" s="420"/>
      <c r="AH785" s="421"/>
    </row>
    <row r="786">
      <c r="A786" s="410"/>
      <c r="B786" s="411"/>
      <c r="C786" s="412"/>
      <c r="D786" s="413" t="s">
        <v>2869</v>
      </c>
      <c r="E786" s="414"/>
      <c r="F786" s="414"/>
      <c r="G786" s="414"/>
      <c r="H786" s="414"/>
      <c r="I786" s="414"/>
      <c r="J786" s="414"/>
      <c r="K786" s="414"/>
      <c r="L786" s="414"/>
      <c r="M786" s="414"/>
      <c r="N786" s="414"/>
      <c r="O786" s="414"/>
      <c r="P786" s="414"/>
      <c r="Q786" s="414"/>
      <c r="R786" s="414"/>
      <c r="S786" s="414"/>
      <c r="T786" s="415"/>
      <c r="U786" s="415"/>
      <c r="V786" s="415"/>
      <c r="W786" s="416"/>
      <c r="X786" s="417"/>
      <c r="Y786" s="373"/>
      <c r="Z786" s="418" t="str">
        <f>IFERROR(__xludf.DUMMYFUNCTION("""COMPUTED_VALUE"""),"")</f>
        <v/>
      </c>
      <c r="AA786" s="419" t="str">
        <f>IFERROR(__xludf.DUMMYFUNCTION("""COMPUTED_VALUE"""),"")</f>
        <v/>
      </c>
      <c r="AB786" s="418" t="str">
        <f>IFERROR(__xludf.DUMMYFUNCTION("""COMPUTED_VALUE"""),"")</f>
        <v/>
      </c>
      <c r="AC786" s="419" t="str">
        <f>IFERROR(__xludf.DUMMYFUNCTION("""COMPUTED_VALUE"""),"")</f>
        <v/>
      </c>
      <c r="AD786" s="418" t="str">
        <f>IFERROR(__xludf.DUMMYFUNCTION("""COMPUTED_VALUE"""),"")</f>
        <v/>
      </c>
      <c r="AE786" s="419" t="str">
        <f>IFERROR(__xludf.DUMMYFUNCTION("""COMPUTED_VALUE"""),"")</f>
        <v/>
      </c>
      <c r="AF786" s="420"/>
      <c r="AG786" s="420"/>
      <c r="AH786" s="421"/>
    </row>
    <row r="787">
      <c r="A787" s="410"/>
      <c r="B787" s="411"/>
      <c r="C787" s="412"/>
      <c r="D787" s="413" t="s">
        <v>2869</v>
      </c>
      <c r="E787" s="414"/>
      <c r="F787" s="414"/>
      <c r="G787" s="414"/>
      <c r="H787" s="414"/>
      <c r="I787" s="414"/>
      <c r="J787" s="414"/>
      <c r="K787" s="414"/>
      <c r="L787" s="414"/>
      <c r="M787" s="414"/>
      <c r="N787" s="414"/>
      <c r="O787" s="414"/>
      <c r="P787" s="414"/>
      <c r="Q787" s="414"/>
      <c r="R787" s="414"/>
      <c r="S787" s="414"/>
      <c r="T787" s="415"/>
      <c r="U787" s="415"/>
      <c r="V787" s="415"/>
      <c r="W787" s="416"/>
      <c r="X787" s="417"/>
      <c r="Y787" s="373"/>
      <c r="Z787" s="418" t="str">
        <f>IFERROR(__xludf.DUMMYFUNCTION("""COMPUTED_VALUE"""),"")</f>
        <v/>
      </c>
      <c r="AA787" s="419" t="str">
        <f>IFERROR(__xludf.DUMMYFUNCTION("""COMPUTED_VALUE"""),"")</f>
        <v/>
      </c>
      <c r="AB787" s="418" t="str">
        <f>IFERROR(__xludf.DUMMYFUNCTION("""COMPUTED_VALUE"""),"")</f>
        <v/>
      </c>
      <c r="AC787" s="419" t="str">
        <f>IFERROR(__xludf.DUMMYFUNCTION("""COMPUTED_VALUE"""),"")</f>
        <v/>
      </c>
      <c r="AD787" s="418" t="str">
        <f>IFERROR(__xludf.DUMMYFUNCTION("""COMPUTED_VALUE"""),"")</f>
        <v/>
      </c>
      <c r="AE787" s="419" t="str">
        <f>IFERROR(__xludf.DUMMYFUNCTION("""COMPUTED_VALUE"""),"")</f>
        <v/>
      </c>
      <c r="AF787" s="420"/>
      <c r="AG787" s="420"/>
      <c r="AH787" s="421"/>
    </row>
    <row r="788">
      <c r="A788" s="410"/>
      <c r="B788" s="411"/>
      <c r="C788" s="412"/>
      <c r="D788" s="413" t="s">
        <v>2869</v>
      </c>
      <c r="E788" s="414"/>
      <c r="F788" s="414"/>
      <c r="G788" s="414"/>
      <c r="H788" s="414"/>
      <c r="I788" s="414"/>
      <c r="J788" s="414"/>
      <c r="K788" s="414"/>
      <c r="L788" s="414"/>
      <c r="M788" s="414"/>
      <c r="N788" s="414"/>
      <c r="O788" s="414"/>
      <c r="P788" s="414"/>
      <c r="Q788" s="414"/>
      <c r="R788" s="414"/>
      <c r="S788" s="414"/>
      <c r="T788" s="415"/>
      <c r="U788" s="415"/>
      <c r="V788" s="415"/>
      <c r="W788" s="416"/>
      <c r="X788" s="417"/>
      <c r="Y788" s="373"/>
      <c r="Z788" s="418" t="str">
        <f>IFERROR(__xludf.DUMMYFUNCTION("""COMPUTED_VALUE"""),"")</f>
        <v/>
      </c>
      <c r="AA788" s="419" t="str">
        <f>IFERROR(__xludf.DUMMYFUNCTION("""COMPUTED_VALUE"""),"")</f>
        <v/>
      </c>
      <c r="AB788" s="418" t="str">
        <f>IFERROR(__xludf.DUMMYFUNCTION("""COMPUTED_VALUE"""),"")</f>
        <v/>
      </c>
      <c r="AC788" s="419" t="str">
        <f>IFERROR(__xludf.DUMMYFUNCTION("""COMPUTED_VALUE"""),"")</f>
        <v/>
      </c>
      <c r="AD788" s="418" t="str">
        <f>IFERROR(__xludf.DUMMYFUNCTION("""COMPUTED_VALUE"""),"")</f>
        <v/>
      </c>
      <c r="AE788" s="419" t="str">
        <f>IFERROR(__xludf.DUMMYFUNCTION("""COMPUTED_VALUE"""),"")</f>
        <v/>
      </c>
      <c r="AF788" s="420"/>
      <c r="AG788" s="420"/>
      <c r="AH788" s="421"/>
    </row>
    <row r="789">
      <c r="A789" s="410"/>
      <c r="B789" s="411"/>
      <c r="C789" s="412"/>
      <c r="D789" s="413" t="s">
        <v>2869</v>
      </c>
      <c r="E789" s="414"/>
      <c r="F789" s="414"/>
      <c r="G789" s="414"/>
      <c r="H789" s="414"/>
      <c r="I789" s="414"/>
      <c r="J789" s="414"/>
      <c r="K789" s="414"/>
      <c r="L789" s="414"/>
      <c r="M789" s="414"/>
      <c r="N789" s="414"/>
      <c r="O789" s="414"/>
      <c r="P789" s="414"/>
      <c r="Q789" s="414"/>
      <c r="R789" s="414"/>
      <c r="S789" s="414"/>
      <c r="T789" s="415"/>
      <c r="U789" s="415"/>
      <c r="V789" s="415"/>
      <c r="W789" s="416"/>
      <c r="X789" s="417"/>
      <c r="Y789" s="373"/>
      <c r="Z789" s="418" t="str">
        <f>IFERROR(__xludf.DUMMYFUNCTION("""COMPUTED_VALUE"""),"")</f>
        <v/>
      </c>
      <c r="AA789" s="419" t="str">
        <f>IFERROR(__xludf.DUMMYFUNCTION("""COMPUTED_VALUE"""),"")</f>
        <v/>
      </c>
      <c r="AB789" s="418" t="str">
        <f>IFERROR(__xludf.DUMMYFUNCTION("""COMPUTED_VALUE"""),"")</f>
        <v/>
      </c>
      <c r="AC789" s="419" t="str">
        <f>IFERROR(__xludf.DUMMYFUNCTION("""COMPUTED_VALUE"""),"")</f>
        <v/>
      </c>
      <c r="AD789" s="418" t="str">
        <f>IFERROR(__xludf.DUMMYFUNCTION("""COMPUTED_VALUE"""),"")</f>
        <v/>
      </c>
      <c r="AE789" s="419" t="str">
        <f>IFERROR(__xludf.DUMMYFUNCTION("""COMPUTED_VALUE"""),"")</f>
        <v/>
      </c>
      <c r="AF789" s="420"/>
      <c r="AG789" s="420"/>
      <c r="AH789" s="421"/>
    </row>
    <row r="790">
      <c r="A790" s="410"/>
      <c r="B790" s="411"/>
      <c r="C790" s="412"/>
      <c r="D790" s="413" t="s">
        <v>2869</v>
      </c>
      <c r="E790" s="414"/>
      <c r="F790" s="414"/>
      <c r="G790" s="414"/>
      <c r="H790" s="414"/>
      <c r="I790" s="414"/>
      <c r="J790" s="414"/>
      <c r="K790" s="414"/>
      <c r="L790" s="414"/>
      <c r="M790" s="414"/>
      <c r="N790" s="414"/>
      <c r="O790" s="414"/>
      <c r="P790" s="414"/>
      <c r="Q790" s="414"/>
      <c r="R790" s="414"/>
      <c r="S790" s="414"/>
      <c r="T790" s="415"/>
      <c r="U790" s="415"/>
      <c r="V790" s="415"/>
      <c r="W790" s="416"/>
      <c r="X790" s="417"/>
      <c r="Y790" s="373"/>
      <c r="Z790" s="418" t="str">
        <f>IFERROR(__xludf.DUMMYFUNCTION("""COMPUTED_VALUE"""),"")</f>
        <v/>
      </c>
      <c r="AA790" s="419" t="str">
        <f>IFERROR(__xludf.DUMMYFUNCTION("""COMPUTED_VALUE"""),"")</f>
        <v/>
      </c>
      <c r="AB790" s="418" t="str">
        <f>IFERROR(__xludf.DUMMYFUNCTION("""COMPUTED_VALUE"""),"")</f>
        <v/>
      </c>
      <c r="AC790" s="419" t="str">
        <f>IFERROR(__xludf.DUMMYFUNCTION("""COMPUTED_VALUE"""),"")</f>
        <v/>
      </c>
      <c r="AD790" s="418" t="str">
        <f>IFERROR(__xludf.DUMMYFUNCTION("""COMPUTED_VALUE"""),"")</f>
        <v/>
      </c>
      <c r="AE790" s="419" t="str">
        <f>IFERROR(__xludf.DUMMYFUNCTION("""COMPUTED_VALUE"""),"")</f>
        <v/>
      </c>
      <c r="AF790" s="420"/>
      <c r="AG790" s="420"/>
      <c r="AH790" s="421"/>
    </row>
    <row r="791">
      <c r="A791" s="410"/>
      <c r="B791" s="411"/>
      <c r="C791" s="412"/>
      <c r="D791" s="413" t="s">
        <v>2869</v>
      </c>
      <c r="E791" s="414"/>
      <c r="F791" s="414"/>
      <c r="G791" s="414"/>
      <c r="H791" s="414"/>
      <c r="I791" s="414"/>
      <c r="J791" s="414"/>
      <c r="K791" s="414"/>
      <c r="L791" s="414"/>
      <c r="M791" s="414"/>
      <c r="N791" s="414"/>
      <c r="O791" s="414"/>
      <c r="P791" s="414"/>
      <c r="Q791" s="414"/>
      <c r="R791" s="414"/>
      <c r="S791" s="414"/>
      <c r="T791" s="415"/>
      <c r="U791" s="415"/>
      <c r="V791" s="415"/>
      <c r="W791" s="416"/>
      <c r="X791" s="417"/>
      <c r="Y791" s="373"/>
      <c r="Z791" s="418" t="str">
        <f>IFERROR(__xludf.DUMMYFUNCTION("""COMPUTED_VALUE"""),"")</f>
        <v/>
      </c>
      <c r="AA791" s="419" t="str">
        <f>IFERROR(__xludf.DUMMYFUNCTION("""COMPUTED_VALUE"""),"")</f>
        <v/>
      </c>
      <c r="AB791" s="418" t="str">
        <f>IFERROR(__xludf.DUMMYFUNCTION("""COMPUTED_VALUE"""),"")</f>
        <v/>
      </c>
      <c r="AC791" s="419" t="str">
        <f>IFERROR(__xludf.DUMMYFUNCTION("""COMPUTED_VALUE"""),"")</f>
        <v/>
      </c>
      <c r="AD791" s="418" t="str">
        <f>IFERROR(__xludf.DUMMYFUNCTION("""COMPUTED_VALUE"""),"")</f>
        <v/>
      </c>
      <c r="AE791" s="419" t="str">
        <f>IFERROR(__xludf.DUMMYFUNCTION("""COMPUTED_VALUE"""),"")</f>
        <v/>
      </c>
      <c r="AF791" s="420"/>
      <c r="AG791" s="420"/>
      <c r="AH791" s="421"/>
    </row>
    <row r="792">
      <c r="A792" s="410"/>
      <c r="B792" s="411"/>
      <c r="C792" s="412"/>
      <c r="D792" s="413" t="s">
        <v>2869</v>
      </c>
      <c r="E792" s="414"/>
      <c r="F792" s="414"/>
      <c r="G792" s="414"/>
      <c r="H792" s="414"/>
      <c r="I792" s="414"/>
      <c r="J792" s="414"/>
      <c r="K792" s="414"/>
      <c r="L792" s="414"/>
      <c r="M792" s="414"/>
      <c r="N792" s="414"/>
      <c r="O792" s="414"/>
      <c r="P792" s="414"/>
      <c r="Q792" s="414"/>
      <c r="R792" s="414"/>
      <c r="S792" s="414"/>
      <c r="T792" s="415"/>
      <c r="U792" s="415"/>
      <c r="V792" s="415"/>
      <c r="W792" s="416"/>
      <c r="X792" s="417"/>
      <c r="Y792" s="373"/>
      <c r="Z792" s="418" t="str">
        <f>IFERROR(__xludf.DUMMYFUNCTION("""COMPUTED_VALUE"""),"")</f>
        <v/>
      </c>
      <c r="AA792" s="419" t="str">
        <f>IFERROR(__xludf.DUMMYFUNCTION("""COMPUTED_VALUE"""),"")</f>
        <v/>
      </c>
      <c r="AB792" s="418" t="str">
        <f>IFERROR(__xludf.DUMMYFUNCTION("""COMPUTED_VALUE"""),"")</f>
        <v/>
      </c>
      <c r="AC792" s="419" t="str">
        <f>IFERROR(__xludf.DUMMYFUNCTION("""COMPUTED_VALUE"""),"")</f>
        <v/>
      </c>
      <c r="AD792" s="418" t="str">
        <f>IFERROR(__xludf.DUMMYFUNCTION("""COMPUTED_VALUE"""),"")</f>
        <v/>
      </c>
      <c r="AE792" s="419" t="str">
        <f>IFERROR(__xludf.DUMMYFUNCTION("""COMPUTED_VALUE"""),"")</f>
        <v/>
      </c>
      <c r="AF792" s="420"/>
      <c r="AG792" s="420"/>
      <c r="AH792" s="421"/>
    </row>
    <row r="793">
      <c r="A793" s="410"/>
      <c r="B793" s="411"/>
      <c r="C793" s="412"/>
      <c r="D793" s="413" t="s">
        <v>2869</v>
      </c>
      <c r="E793" s="414"/>
      <c r="F793" s="414"/>
      <c r="G793" s="414"/>
      <c r="H793" s="414"/>
      <c r="I793" s="414"/>
      <c r="J793" s="414"/>
      <c r="K793" s="414"/>
      <c r="L793" s="414"/>
      <c r="M793" s="414"/>
      <c r="N793" s="414"/>
      <c r="O793" s="414"/>
      <c r="P793" s="414"/>
      <c r="Q793" s="414"/>
      <c r="R793" s="414"/>
      <c r="S793" s="414"/>
      <c r="T793" s="415"/>
      <c r="U793" s="415"/>
      <c r="V793" s="415"/>
      <c r="W793" s="416"/>
      <c r="X793" s="417"/>
      <c r="Y793" s="373"/>
      <c r="Z793" s="418" t="str">
        <f>IFERROR(__xludf.DUMMYFUNCTION("""COMPUTED_VALUE"""),"")</f>
        <v/>
      </c>
      <c r="AA793" s="419" t="str">
        <f>IFERROR(__xludf.DUMMYFUNCTION("""COMPUTED_VALUE"""),"")</f>
        <v/>
      </c>
      <c r="AB793" s="418" t="str">
        <f>IFERROR(__xludf.DUMMYFUNCTION("""COMPUTED_VALUE"""),"")</f>
        <v/>
      </c>
      <c r="AC793" s="419" t="str">
        <f>IFERROR(__xludf.DUMMYFUNCTION("""COMPUTED_VALUE"""),"")</f>
        <v/>
      </c>
      <c r="AD793" s="418" t="str">
        <f>IFERROR(__xludf.DUMMYFUNCTION("""COMPUTED_VALUE"""),"")</f>
        <v/>
      </c>
      <c r="AE793" s="419" t="str">
        <f>IFERROR(__xludf.DUMMYFUNCTION("""COMPUTED_VALUE"""),"")</f>
        <v/>
      </c>
      <c r="AF793" s="420"/>
      <c r="AG793" s="420"/>
      <c r="AH793" s="421"/>
    </row>
    <row r="794">
      <c r="A794" s="410"/>
      <c r="B794" s="411"/>
      <c r="C794" s="412"/>
      <c r="D794" s="413" t="s">
        <v>2869</v>
      </c>
      <c r="E794" s="414"/>
      <c r="F794" s="414"/>
      <c r="G794" s="414"/>
      <c r="H794" s="414"/>
      <c r="I794" s="414"/>
      <c r="J794" s="414"/>
      <c r="K794" s="414"/>
      <c r="L794" s="414"/>
      <c r="M794" s="414"/>
      <c r="N794" s="414"/>
      <c r="O794" s="414"/>
      <c r="P794" s="414"/>
      <c r="Q794" s="414"/>
      <c r="R794" s="414"/>
      <c r="S794" s="414"/>
      <c r="T794" s="415"/>
      <c r="U794" s="415"/>
      <c r="V794" s="415"/>
      <c r="W794" s="416"/>
      <c r="X794" s="417"/>
      <c r="Y794" s="373"/>
      <c r="Z794" s="418" t="str">
        <f>IFERROR(__xludf.DUMMYFUNCTION("""COMPUTED_VALUE"""),"")</f>
        <v/>
      </c>
      <c r="AA794" s="419" t="str">
        <f>IFERROR(__xludf.DUMMYFUNCTION("""COMPUTED_VALUE"""),"")</f>
        <v/>
      </c>
      <c r="AB794" s="418" t="str">
        <f>IFERROR(__xludf.DUMMYFUNCTION("""COMPUTED_VALUE"""),"")</f>
        <v/>
      </c>
      <c r="AC794" s="419" t="str">
        <f>IFERROR(__xludf.DUMMYFUNCTION("""COMPUTED_VALUE"""),"")</f>
        <v/>
      </c>
      <c r="AD794" s="418" t="str">
        <f>IFERROR(__xludf.DUMMYFUNCTION("""COMPUTED_VALUE"""),"")</f>
        <v/>
      </c>
      <c r="AE794" s="419" t="str">
        <f>IFERROR(__xludf.DUMMYFUNCTION("""COMPUTED_VALUE"""),"")</f>
        <v/>
      </c>
      <c r="AF794" s="420"/>
      <c r="AG794" s="420"/>
      <c r="AH794" s="421"/>
    </row>
    <row r="795">
      <c r="A795" s="410"/>
      <c r="B795" s="411"/>
      <c r="C795" s="412"/>
      <c r="D795" s="413" t="s">
        <v>2869</v>
      </c>
      <c r="E795" s="414"/>
      <c r="F795" s="414"/>
      <c r="G795" s="414"/>
      <c r="H795" s="414"/>
      <c r="I795" s="414"/>
      <c r="J795" s="414"/>
      <c r="K795" s="414"/>
      <c r="L795" s="414"/>
      <c r="M795" s="414"/>
      <c r="N795" s="414"/>
      <c r="O795" s="414"/>
      <c r="P795" s="414"/>
      <c r="Q795" s="414"/>
      <c r="R795" s="414"/>
      <c r="S795" s="414"/>
      <c r="T795" s="415"/>
      <c r="U795" s="415"/>
      <c r="V795" s="415"/>
      <c r="W795" s="416"/>
      <c r="X795" s="417"/>
      <c r="Y795" s="373"/>
      <c r="Z795" s="418" t="str">
        <f>IFERROR(__xludf.DUMMYFUNCTION("""COMPUTED_VALUE"""),"")</f>
        <v/>
      </c>
      <c r="AA795" s="419" t="str">
        <f>IFERROR(__xludf.DUMMYFUNCTION("""COMPUTED_VALUE"""),"")</f>
        <v/>
      </c>
      <c r="AB795" s="418" t="str">
        <f>IFERROR(__xludf.DUMMYFUNCTION("""COMPUTED_VALUE"""),"")</f>
        <v/>
      </c>
      <c r="AC795" s="419" t="str">
        <f>IFERROR(__xludf.DUMMYFUNCTION("""COMPUTED_VALUE"""),"")</f>
        <v/>
      </c>
      <c r="AD795" s="418" t="str">
        <f>IFERROR(__xludf.DUMMYFUNCTION("""COMPUTED_VALUE"""),"")</f>
        <v/>
      </c>
      <c r="AE795" s="419" t="str">
        <f>IFERROR(__xludf.DUMMYFUNCTION("""COMPUTED_VALUE"""),"")</f>
        <v/>
      </c>
      <c r="AF795" s="420"/>
      <c r="AG795" s="420"/>
      <c r="AH795" s="421"/>
    </row>
    <row r="796">
      <c r="A796" s="410"/>
      <c r="B796" s="411"/>
      <c r="C796" s="412"/>
      <c r="D796" s="413" t="s">
        <v>2869</v>
      </c>
      <c r="E796" s="414"/>
      <c r="F796" s="414"/>
      <c r="G796" s="414"/>
      <c r="H796" s="414"/>
      <c r="I796" s="414"/>
      <c r="J796" s="414"/>
      <c r="K796" s="414"/>
      <c r="L796" s="414"/>
      <c r="M796" s="414"/>
      <c r="N796" s="414"/>
      <c r="O796" s="414"/>
      <c r="P796" s="414"/>
      <c r="Q796" s="414"/>
      <c r="R796" s="414"/>
      <c r="S796" s="414"/>
      <c r="T796" s="415"/>
      <c r="U796" s="415"/>
      <c r="V796" s="415"/>
      <c r="W796" s="416"/>
      <c r="X796" s="417"/>
      <c r="Y796" s="373"/>
      <c r="Z796" s="418" t="str">
        <f>IFERROR(__xludf.DUMMYFUNCTION("""COMPUTED_VALUE"""),"")</f>
        <v/>
      </c>
      <c r="AA796" s="419" t="str">
        <f>IFERROR(__xludf.DUMMYFUNCTION("""COMPUTED_VALUE"""),"")</f>
        <v/>
      </c>
      <c r="AB796" s="418" t="str">
        <f>IFERROR(__xludf.DUMMYFUNCTION("""COMPUTED_VALUE"""),"")</f>
        <v/>
      </c>
      <c r="AC796" s="419" t="str">
        <f>IFERROR(__xludf.DUMMYFUNCTION("""COMPUTED_VALUE"""),"")</f>
        <v/>
      </c>
      <c r="AD796" s="418" t="str">
        <f>IFERROR(__xludf.DUMMYFUNCTION("""COMPUTED_VALUE"""),"")</f>
        <v/>
      </c>
      <c r="AE796" s="419" t="str">
        <f>IFERROR(__xludf.DUMMYFUNCTION("""COMPUTED_VALUE"""),"")</f>
        <v/>
      </c>
      <c r="AF796" s="420"/>
      <c r="AG796" s="420"/>
      <c r="AH796" s="421"/>
    </row>
    <row r="797">
      <c r="A797" s="410"/>
      <c r="B797" s="411"/>
      <c r="C797" s="412"/>
      <c r="D797" s="413" t="s">
        <v>2869</v>
      </c>
      <c r="E797" s="414"/>
      <c r="F797" s="414"/>
      <c r="G797" s="414"/>
      <c r="H797" s="414"/>
      <c r="I797" s="414"/>
      <c r="J797" s="414"/>
      <c r="K797" s="414"/>
      <c r="L797" s="414"/>
      <c r="M797" s="414"/>
      <c r="N797" s="414"/>
      <c r="O797" s="414"/>
      <c r="P797" s="414"/>
      <c r="Q797" s="414"/>
      <c r="R797" s="414"/>
      <c r="S797" s="414"/>
      <c r="T797" s="415"/>
      <c r="U797" s="415"/>
      <c r="V797" s="415"/>
      <c r="W797" s="416"/>
      <c r="X797" s="417"/>
      <c r="Y797" s="373"/>
      <c r="Z797" s="418" t="str">
        <f>IFERROR(__xludf.DUMMYFUNCTION("""COMPUTED_VALUE"""),"")</f>
        <v/>
      </c>
      <c r="AA797" s="419" t="str">
        <f>IFERROR(__xludf.DUMMYFUNCTION("""COMPUTED_VALUE"""),"")</f>
        <v/>
      </c>
      <c r="AB797" s="418" t="str">
        <f>IFERROR(__xludf.DUMMYFUNCTION("""COMPUTED_VALUE"""),"")</f>
        <v/>
      </c>
      <c r="AC797" s="419" t="str">
        <f>IFERROR(__xludf.DUMMYFUNCTION("""COMPUTED_VALUE"""),"")</f>
        <v/>
      </c>
      <c r="AD797" s="418" t="str">
        <f>IFERROR(__xludf.DUMMYFUNCTION("""COMPUTED_VALUE"""),"")</f>
        <v/>
      </c>
      <c r="AE797" s="419" t="str">
        <f>IFERROR(__xludf.DUMMYFUNCTION("""COMPUTED_VALUE"""),"")</f>
        <v/>
      </c>
      <c r="AF797" s="420"/>
      <c r="AG797" s="420"/>
      <c r="AH797" s="421"/>
    </row>
    <row r="798">
      <c r="A798" s="410"/>
      <c r="B798" s="411"/>
      <c r="C798" s="412"/>
      <c r="D798" s="413" t="s">
        <v>2869</v>
      </c>
      <c r="E798" s="414"/>
      <c r="F798" s="414"/>
      <c r="G798" s="414"/>
      <c r="H798" s="414"/>
      <c r="I798" s="414"/>
      <c r="J798" s="414"/>
      <c r="K798" s="414"/>
      <c r="L798" s="414"/>
      <c r="M798" s="414"/>
      <c r="N798" s="414"/>
      <c r="O798" s="414"/>
      <c r="P798" s="414"/>
      <c r="Q798" s="414"/>
      <c r="R798" s="414"/>
      <c r="S798" s="414"/>
      <c r="T798" s="415"/>
      <c r="U798" s="415"/>
      <c r="V798" s="415"/>
      <c r="W798" s="416"/>
      <c r="X798" s="417"/>
      <c r="Y798" s="373"/>
      <c r="Z798" s="418" t="str">
        <f>IFERROR(__xludf.DUMMYFUNCTION("""COMPUTED_VALUE"""),"")</f>
        <v/>
      </c>
      <c r="AA798" s="419" t="str">
        <f>IFERROR(__xludf.DUMMYFUNCTION("""COMPUTED_VALUE"""),"")</f>
        <v/>
      </c>
      <c r="AB798" s="418" t="str">
        <f>IFERROR(__xludf.DUMMYFUNCTION("""COMPUTED_VALUE"""),"")</f>
        <v/>
      </c>
      <c r="AC798" s="419" t="str">
        <f>IFERROR(__xludf.DUMMYFUNCTION("""COMPUTED_VALUE"""),"")</f>
        <v/>
      </c>
      <c r="AD798" s="418" t="str">
        <f>IFERROR(__xludf.DUMMYFUNCTION("""COMPUTED_VALUE"""),"")</f>
        <v/>
      </c>
      <c r="AE798" s="419" t="str">
        <f>IFERROR(__xludf.DUMMYFUNCTION("""COMPUTED_VALUE"""),"")</f>
        <v/>
      </c>
      <c r="AF798" s="420"/>
      <c r="AG798" s="420"/>
      <c r="AH798" s="421"/>
    </row>
    <row r="799">
      <c r="A799" s="410"/>
      <c r="B799" s="411"/>
      <c r="C799" s="412"/>
      <c r="D799" s="413" t="s">
        <v>2869</v>
      </c>
      <c r="E799" s="414"/>
      <c r="F799" s="414"/>
      <c r="G799" s="414"/>
      <c r="H799" s="414"/>
      <c r="I799" s="414"/>
      <c r="J799" s="414"/>
      <c r="K799" s="414"/>
      <c r="L799" s="414"/>
      <c r="M799" s="414"/>
      <c r="N799" s="414"/>
      <c r="O799" s="414"/>
      <c r="P799" s="414"/>
      <c r="Q799" s="414"/>
      <c r="R799" s="414"/>
      <c r="S799" s="414"/>
      <c r="T799" s="415"/>
      <c r="U799" s="415"/>
      <c r="V799" s="415"/>
      <c r="W799" s="416"/>
      <c r="X799" s="417"/>
      <c r="Y799" s="373"/>
      <c r="Z799" s="418" t="str">
        <f>IFERROR(__xludf.DUMMYFUNCTION("""COMPUTED_VALUE"""),"")</f>
        <v/>
      </c>
      <c r="AA799" s="419" t="str">
        <f>IFERROR(__xludf.DUMMYFUNCTION("""COMPUTED_VALUE"""),"")</f>
        <v/>
      </c>
      <c r="AB799" s="418" t="str">
        <f>IFERROR(__xludf.DUMMYFUNCTION("""COMPUTED_VALUE"""),"")</f>
        <v/>
      </c>
      <c r="AC799" s="419" t="str">
        <f>IFERROR(__xludf.DUMMYFUNCTION("""COMPUTED_VALUE"""),"")</f>
        <v/>
      </c>
      <c r="AD799" s="418" t="str">
        <f>IFERROR(__xludf.DUMMYFUNCTION("""COMPUTED_VALUE"""),"")</f>
        <v/>
      </c>
      <c r="AE799" s="419" t="str">
        <f>IFERROR(__xludf.DUMMYFUNCTION("""COMPUTED_VALUE"""),"")</f>
        <v/>
      </c>
      <c r="AF799" s="420"/>
      <c r="AG799" s="420"/>
      <c r="AH799" s="421"/>
    </row>
    <row r="800">
      <c r="A800" s="410"/>
      <c r="B800" s="411"/>
      <c r="C800" s="412"/>
      <c r="D800" s="413" t="s">
        <v>2869</v>
      </c>
      <c r="E800" s="414"/>
      <c r="F800" s="414"/>
      <c r="G800" s="414"/>
      <c r="H800" s="414"/>
      <c r="I800" s="414"/>
      <c r="J800" s="414"/>
      <c r="K800" s="414"/>
      <c r="L800" s="414"/>
      <c r="M800" s="414"/>
      <c r="N800" s="414"/>
      <c r="O800" s="414"/>
      <c r="P800" s="414"/>
      <c r="Q800" s="414"/>
      <c r="R800" s="414"/>
      <c r="S800" s="414"/>
      <c r="T800" s="415"/>
      <c r="U800" s="415"/>
      <c r="V800" s="415"/>
      <c r="W800" s="416"/>
      <c r="X800" s="417"/>
      <c r="Y800" s="373"/>
      <c r="Z800" s="418" t="str">
        <f>IFERROR(__xludf.DUMMYFUNCTION("""COMPUTED_VALUE"""),"")</f>
        <v/>
      </c>
      <c r="AA800" s="419" t="str">
        <f>IFERROR(__xludf.DUMMYFUNCTION("""COMPUTED_VALUE"""),"")</f>
        <v/>
      </c>
      <c r="AB800" s="418" t="str">
        <f>IFERROR(__xludf.DUMMYFUNCTION("""COMPUTED_VALUE"""),"")</f>
        <v/>
      </c>
      <c r="AC800" s="419" t="str">
        <f>IFERROR(__xludf.DUMMYFUNCTION("""COMPUTED_VALUE"""),"")</f>
        <v/>
      </c>
      <c r="AD800" s="418" t="str">
        <f>IFERROR(__xludf.DUMMYFUNCTION("""COMPUTED_VALUE"""),"")</f>
        <v/>
      </c>
      <c r="AE800" s="419" t="str">
        <f>IFERROR(__xludf.DUMMYFUNCTION("""COMPUTED_VALUE"""),"")</f>
        <v/>
      </c>
      <c r="AF800" s="420"/>
      <c r="AG800" s="420"/>
      <c r="AH800" s="421"/>
    </row>
    <row r="801">
      <c r="A801" s="410"/>
      <c r="B801" s="411"/>
      <c r="C801" s="412"/>
      <c r="D801" s="413" t="s">
        <v>2869</v>
      </c>
      <c r="E801" s="414"/>
      <c r="F801" s="414"/>
      <c r="G801" s="414"/>
      <c r="H801" s="414"/>
      <c r="I801" s="414"/>
      <c r="J801" s="414"/>
      <c r="K801" s="414"/>
      <c r="L801" s="414"/>
      <c r="M801" s="414"/>
      <c r="N801" s="414"/>
      <c r="O801" s="414"/>
      <c r="P801" s="414"/>
      <c r="Q801" s="414"/>
      <c r="R801" s="414"/>
      <c r="S801" s="414"/>
      <c r="T801" s="415"/>
      <c r="U801" s="415"/>
      <c r="V801" s="415"/>
      <c r="W801" s="416"/>
      <c r="X801" s="417"/>
      <c r="Y801" s="373"/>
      <c r="Z801" s="418" t="str">
        <f>IFERROR(__xludf.DUMMYFUNCTION("""COMPUTED_VALUE"""),"")</f>
        <v/>
      </c>
      <c r="AA801" s="419" t="str">
        <f>IFERROR(__xludf.DUMMYFUNCTION("""COMPUTED_VALUE"""),"")</f>
        <v/>
      </c>
      <c r="AB801" s="418" t="str">
        <f>IFERROR(__xludf.DUMMYFUNCTION("""COMPUTED_VALUE"""),"")</f>
        <v/>
      </c>
      <c r="AC801" s="419" t="str">
        <f>IFERROR(__xludf.DUMMYFUNCTION("""COMPUTED_VALUE"""),"")</f>
        <v/>
      </c>
      <c r="AD801" s="418" t="str">
        <f>IFERROR(__xludf.DUMMYFUNCTION("""COMPUTED_VALUE"""),"")</f>
        <v/>
      </c>
      <c r="AE801" s="419" t="str">
        <f>IFERROR(__xludf.DUMMYFUNCTION("""COMPUTED_VALUE"""),"")</f>
        <v/>
      </c>
      <c r="AF801" s="420"/>
      <c r="AG801" s="420"/>
      <c r="AH801" s="421"/>
    </row>
    <row r="802">
      <c r="A802" s="410"/>
      <c r="B802" s="411"/>
      <c r="C802" s="412"/>
      <c r="D802" s="413" t="s">
        <v>2869</v>
      </c>
      <c r="E802" s="414"/>
      <c r="F802" s="414"/>
      <c r="G802" s="414"/>
      <c r="H802" s="414"/>
      <c r="I802" s="414"/>
      <c r="J802" s="414"/>
      <c r="K802" s="414"/>
      <c r="L802" s="414"/>
      <c r="M802" s="414"/>
      <c r="N802" s="414"/>
      <c r="O802" s="414"/>
      <c r="P802" s="414"/>
      <c r="Q802" s="414"/>
      <c r="R802" s="414"/>
      <c r="S802" s="414"/>
      <c r="T802" s="415"/>
      <c r="U802" s="415"/>
      <c r="V802" s="415"/>
      <c r="W802" s="416"/>
      <c r="X802" s="417"/>
      <c r="Y802" s="373"/>
      <c r="Z802" s="418" t="str">
        <f>IFERROR(__xludf.DUMMYFUNCTION("""COMPUTED_VALUE"""),"")</f>
        <v/>
      </c>
      <c r="AA802" s="419" t="str">
        <f>IFERROR(__xludf.DUMMYFUNCTION("""COMPUTED_VALUE"""),"")</f>
        <v/>
      </c>
      <c r="AB802" s="418" t="str">
        <f>IFERROR(__xludf.DUMMYFUNCTION("""COMPUTED_VALUE"""),"")</f>
        <v/>
      </c>
      <c r="AC802" s="419" t="str">
        <f>IFERROR(__xludf.DUMMYFUNCTION("""COMPUTED_VALUE"""),"")</f>
        <v/>
      </c>
      <c r="AD802" s="418" t="str">
        <f>IFERROR(__xludf.DUMMYFUNCTION("""COMPUTED_VALUE"""),"")</f>
        <v/>
      </c>
      <c r="AE802" s="419" t="str">
        <f>IFERROR(__xludf.DUMMYFUNCTION("""COMPUTED_VALUE"""),"")</f>
        <v/>
      </c>
      <c r="AF802" s="420"/>
      <c r="AG802" s="420"/>
      <c r="AH802" s="421"/>
    </row>
    <row r="803">
      <c r="A803" s="410"/>
      <c r="B803" s="411"/>
      <c r="C803" s="412"/>
      <c r="D803" s="413" t="s">
        <v>2869</v>
      </c>
      <c r="E803" s="414"/>
      <c r="F803" s="414"/>
      <c r="G803" s="414"/>
      <c r="H803" s="414"/>
      <c r="I803" s="414"/>
      <c r="J803" s="414"/>
      <c r="K803" s="414"/>
      <c r="L803" s="414"/>
      <c r="M803" s="414"/>
      <c r="N803" s="414"/>
      <c r="O803" s="414"/>
      <c r="P803" s="414"/>
      <c r="Q803" s="414"/>
      <c r="R803" s="414"/>
      <c r="S803" s="414"/>
      <c r="T803" s="415"/>
      <c r="U803" s="415"/>
      <c r="V803" s="415"/>
      <c r="W803" s="416"/>
      <c r="X803" s="417"/>
      <c r="Y803" s="373"/>
      <c r="Z803" s="418" t="str">
        <f>IFERROR(__xludf.DUMMYFUNCTION("""COMPUTED_VALUE"""),"")</f>
        <v/>
      </c>
      <c r="AA803" s="419" t="str">
        <f>IFERROR(__xludf.DUMMYFUNCTION("""COMPUTED_VALUE"""),"")</f>
        <v/>
      </c>
      <c r="AB803" s="418" t="str">
        <f>IFERROR(__xludf.DUMMYFUNCTION("""COMPUTED_VALUE"""),"")</f>
        <v/>
      </c>
      <c r="AC803" s="419" t="str">
        <f>IFERROR(__xludf.DUMMYFUNCTION("""COMPUTED_VALUE"""),"")</f>
        <v/>
      </c>
      <c r="AD803" s="418" t="str">
        <f>IFERROR(__xludf.DUMMYFUNCTION("""COMPUTED_VALUE"""),"")</f>
        <v/>
      </c>
      <c r="AE803" s="419" t="str">
        <f>IFERROR(__xludf.DUMMYFUNCTION("""COMPUTED_VALUE"""),"")</f>
        <v/>
      </c>
      <c r="AF803" s="420"/>
      <c r="AG803" s="420"/>
      <c r="AH803" s="421"/>
    </row>
    <row r="804">
      <c r="A804" s="410"/>
      <c r="B804" s="411"/>
      <c r="C804" s="412"/>
      <c r="D804" s="413" t="s">
        <v>2869</v>
      </c>
      <c r="E804" s="414"/>
      <c r="F804" s="414"/>
      <c r="G804" s="414"/>
      <c r="H804" s="414"/>
      <c r="I804" s="414"/>
      <c r="J804" s="414"/>
      <c r="K804" s="414"/>
      <c r="L804" s="414"/>
      <c r="M804" s="414"/>
      <c r="N804" s="414"/>
      <c r="O804" s="414"/>
      <c r="P804" s="414"/>
      <c r="Q804" s="414"/>
      <c r="R804" s="414"/>
      <c r="S804" s="414"/>
      <c r="T804" s="415"/>
      <c r="U804" s="415"/>
      <c r="V804" s="415"/>
      <c r="W804" s="416"/>
      <c r="X804" s="417"/>
      <c r="Y804" s="373"/>
      <c r="Z804" s="418" t="str">
        <f>IFERROR(__xludf.DUMMYFUNCTION("""COMPUTED_VALUE"""),"")</f>
        <v/>
      </c>
      <c r="AA804" s="419" t="str">
        <f>IFERROR(__xludf.DUMMYFUNCTION("""COMPUTED_VALUE"""),"")</f>
        <v/>
      </c>
      <c r="AB804" s="418" t="str">
        <f>IFERROR(__xludf.DUMMYFUNCTION("""COMPUTED_VALUE"""),"")</f>
        <v/>
      </c>
      <c r="AC804" s="419" t="str">
        <f>IFERROR(__xludf.DUMMYFUNCTION("""COMPUTED_VALUE"""),"")</f>
        <v/>
      </c>
      <c r="AD804" s="418" t="str">
        <f>IFERROR(__xludf.DUMMYFUNCTION("""COMPUTED_VALUE"""),"")</f>
        <v/>
      </c>
      <c r="AE804" s="419" t="str">
        <f>IFERROR(__xludf.DUMMYFUNCTION("""COMPUTED_VALUE"""),"")</f>
        <v/>
      </c>
      <c r="AF804" s="420"/>
      <c r="AG804" s="420"/>
      <c r="AH804" s="421"/>
    </row>
    <row r="805">
      <c r="A805" s="410"/>
      <c r="B805" s="411"/>
      <c r="C805" s="412"/>
      <c r="D805" s="413" t="s">
        <v>2869</v>
      </c>
      <c r="E805" s="414"/>
      <c r="F805" s="414"/>
      <c r="G805" s="414"/>
      <c r="H805" s="414"/>
      <c r="I805" s="414"/>
      <c r="J805" s="414"/>
      <c r="K805" s="414"/>
      <c r="L805" s="414"/>
      <c r="M805" s="414"/>
      <c r="N805" s="414"/>
      <c r="O805" s="414"/>
      <c r="P805" s="414"/>
      <c r="Q805" s="414"/>
      <c r="R805" s="414"/>
      <c r="S805" s="414"/>
      <c r="T805" s="415"/>
      <c r="U805" s="415"/>
      <c r="V805" s="415"/>
      <c r="W805" s="416"/>
      <c r="X805" s="417"/>
      <c r="Y805" s="373"/>
      <c r="Z805" s="418" t="str">
        <f>IFERROR(__xludf.DUMMYFUNCTION("""COMPUTED_VALUE"""),"")</f>
        <v/>
      </c>
      <c r="AA805" s="419" t="str">
        <f>IFERROR(__xludf.DUMMYFUNCTION("""COMPUTED_VALUE"""),"")</f>
        <v/>
      </c>
      <c r="AB805" s="418" t="str">
        <f>IFERROR(__xludf.DUMMYFUNCTION("""COMPUTED_VALUE"""),"")</f>
        <v/>
      </c>
      <c r="AC805" s="419" t="str">
        <f>IFERROR(__xludf.DUMMYFUNCTION("""COMPUTED_VALUE"""),"")</f>
        <v/>
      </c>
      <c r="AD805" s="418" t="str">
        <f>IFERROR(__xludf.DUMMYFUNCTION("""COMPUTED_VALUE"""),"")</f>
        <v/>
      </c>
      <c r="AE805" s="419" t="str">
        <f>IFERROR(__xludf.DUMMYFUNCTION("""COMPUTED_VALUE"""),"")</f>
        <v/>
      </c>
      <c r="AF805" s="420"/>
      <c r="AG805" s="420"/>
      <c r="AH805" s="421"/>
    </row>
    <row r="806">
      <c r="A806" s="410"/>
      <c r="B806" s="411"/>
      <c r="C806" s="412"/>
      <c r="D806" s="413" t="s">
        <v>2869</v>
      </c>
      <c r="E806" s="414"/>
      <c r="F806" s="414"/>
      <c r="G806" s="414"/>
      <c r="H806" s="414"/>
      <c r="I806" s="414"/>
      <c r="J806" s="414"/>
      <c r="K806" s="414"/>
      <c r="L806" s="414"/>
      <c r="M806" s="414"/>
      <c r="N806" s="414"/>
      <c r="O806" s="414"/>
      <c r="P806" s="414"/>
      <c r="Q806" s="414"/>
      <c r="R806" s="414"/>
      <c r="S806" s="414"/>
      <c r="T806" s="415"/>
      <c r="U806" s="415"/>
      <c r="V806" s="415"/>
      <c r="W806" s="416"/>
      <c r="X806" s="417"/>
      <c r="Y806" s="373"/>
      <c r="Z806" s="418" t="str">
        <f>IFERROR(__xludf.DUMMYFUNCTION("""COMPUTED_VALUE"""),"")</f>
        <v/>
      </c>
      <c r="AA806" s="419" t="str">
        <f>IFERROR(__xludf.DUMMYFUNCTION("""COMPUTED_VALUE"""),"")</f>
        <v/>
      </c>
      <c r="AB806" s="418" t="str">
        <f>IFERROR(__xludf.DUMMYFUNCTION("""COMPUTED_VALUE"""),"")</f>
        <v/>
      </c>
      <c r="AC806" s="419" t="str">
        <f>IFERROR(__xludf.DUMMYFUNCTION("""COMPUTED_VALUE"""),"")</f>
        <v/>
      </c>
      <c r="AD806" s="418" t="str">
        <f>IFERROR(__xludf.DUMMYFUNCTION("""COMPUTED_VALUE"""),"")</f>
        <v/>
      </c>
      <c r="AE806" s="419" t="str">
        <f>IFERROR(__xludf.DUMMYFUNCTION("""COMPUTED_VALUE"""),"")</f>
        <v/>
      </c>
      <c r="AF806" s="420"/>
      <c r="AG806" s="420"/>
      <c r="AH806" s="421"/>
    </row>
    <row r="807">
      <c r="A807" s="410"/>
      <c r="B807" s="411"/>
      <c r="C807" s="412"/>
      <c r="D807" s="413" t="s">
        <v>2869</v>
      </c>
      <c r="E807" s="414"/>
      <c r="F807" s="414"/>
      <c r="G807" s="414"/>
      <c r="H807" s="414"/>
      <c r="I807" s="414"/>
      <c r="J807" s="414"/>
      <c r="K807" s="414"/>
      <c r="L807" s="414"/>
      <c r="M807" s="414"/>
      <c r="N807" s="414"/>
      <c r="O807" s="414"/>
      <c r="P807" s="414"/>
      <c r="Q807" s="414"/>
      <c r="R807" s="414"/>
      <c r="S807" s="414"/>
      <c r="T807" s="415"/>
      <c r="U807" s="415"/>
      <c r="V807" s="415"/>
      <c r="W807" s="416"/>
      <c r="X807" s="417"/>
      <c r="Y807" s="373"/>
      <c r="Z807" s="418" t="str">
        <f>IFERROR(__xludf.DUMMYFUNCTION("""COMPUTED_VALUE"""),"")</f>
        <v/>
      </c>
      <c r="AA807" s="419" t="str">
        <f>IFERROR(__xludf.DUMMYFUNCTION("""COMPUTED_VALUE"""),"")</f>
        <v/>
      </c>
      <c r="AB807" s="418" t="str">
        <f>IFERROR(__xludf.DUMMYFUNCTION("""COMPUTED_VALUE"""),"")</f>
        <v/>
      </c>
      <c r="AC807" s="419" t="str">
        <f>IFERROR(__xludf.DUMMYFUNCTION("""COMPUTED_VALUE"""),"")</f>
        <v/>
      </c>
      <c r="AD807" s="418" t="str">
        <f>IFERROR(__xludf.DUMMYFUNCTION("""COMPUTED_VALUE"""),"")</f>
        <v/>
      </c>
      <c r="AE807" s="419" t="str">
        <f>IFERROR(__xludf.DUMMYFUNCTION("""COMPUTED_VALUE"""),"")</f>
        <v/>
      </c>
      <c r="AF807" s="420"/>
      <c r="AG807" s="420"/>
      <c r="AH807" s="421"/>
    </row>
    <row r="808">
      <c r="A808" s="410"/>
      <c r="B808" s="411"/>
      <c r="C808" s="412"/>
      <c r="D808" s="413" t="s">
        <v>2869</v>
      </c>
      <c r="E808" s="414"/>
      <c r="F808" s="414"/>
      <c r="G808" s="414"/>
      <c r="H808" s="414"/>
      <c r="I808" s="414"/>
      <c r="J808" s="414"/>
      <c r="K808" s="414"/>
      <c r="L808" s="414"/>
      <c r="M808" s="414"/>
      <c r="N808" s="414"/>
      <c r="O808" s="414"/>
      <c r="P808" s="414"/>
      <c r="Q808" s="414"/>
      <c r="R808" s="414"/>
      <c r="S808" s="414"/>
      <c r="T808" s="415"/>
      <c r="U808" s="415"/>
      <c r="V808" s="415"/>
      <c r="W808" s="416"/>
      <c r="X808" s="417"/>
      <c r="Y808" s="373"/>
      <c r="Z808" s="418" t="str">
        <f>IFERROR(__xludf.DUMMYFUNCTION("""COMPUTED_VALUE"""),"")</f>
        <v/>
      </c>
      <c r="AA808" s="419" t="str">
        <f>IFERROR(__xludf.DUMMYFUNCTION("""COMPUTED_VALUE"""),"")</f>
        <v/>
      </c>
      <c r="AB808" s="418" t="str">
        <f>IFERROR(__xludf.DUMMYFUNCTION("""COMPUTED_VALUE"""),"")</f>
        <v/>
      </c>
      <c r="AC808" s="419" t="str">
        <f>IFERROR(__xludf.DUMMYFUNCTION("""COMPUTED_VALUE"""),"")</f>
        <v/>
      </c>
      <c r="AD808" s="418" t="str">
        <f>IFERROR(__xludf.DUMMYFUNCTION("""COMPUTED_VALUE"""),"")</f>
        <v/>
      </c>
      <c r="AE808" s="419" t="str">
        <f>IFERROR(__xludf.DUMMYFUNCTION("""COMPUTED_VALUE"""),"")</f>
        <v/>
      </c>
      <c r="AF808" s="420"/>
      <c r="AG808" s="420"/>
      <c r="AH808" s="421"/>
    </row>
    <row r="809">
      <c r="A809" s="410"/>
      <c r="B809" s="411"/>
      <c r="C809" s="412"/>
      <c r="D809" s="413" t="s">
        <v>2869</v>
      </c>
      <c r="E809" s="414"/>
      <c r="F809" s="414"/>
      <c r="G809" s="414"/>
      <c r="H809" s="414"/>
      <c r="I809" s="414"/>
      <c r="J809" s="414"/>
      <c r="K809" s="414"/>
      <c r="L809" s="414"/>
      <c r="M809" s="414"/>
      <c r="N809" s="414"/>
      <c r="O809" s="414"/>
      <c r="P809" s="414"/>
      <c r="Q809" s="414"/>
      <c r="R809" s="414"/>
      <c r="S809" s="414"/>
      <c r="T809" s="415"/>
      <c r="U809" s="415"/>
      <c r="V809" s="415"/>
      <c r="W809" s="416"/>
      <c r="X809" s="417"/>
      <c r="Y809" s="373"/>
      <c r="Z809" s="418" t="str">
        <f>IFERROR(__xludf.DUMMYFUNCTION("""COMPUTED_VALUE"""),"")</f>
        <v/>
      </c>
      <c r="AA809" s="419" t="str">
        <f>IFERROR(__xludf.DUMMYFUNCTION("""COMPUTED_VALUE"""),"")</f>
        <v/>
      </c>
      <c r="AB809" s="418" t="str">
        <f>IFERROR(__xludf.DUMMYFUNCTION("""COMPUTED_VALUE"""),"")</f>
        <v/>
      </c>
      <c r="AC809" s="419" t="str">
        <f>IFERROR(__xludf.DUMMYFUNCTION("""COMPUTED_VALUE"""),"")</f>
        <v/>
      </c>
      <c r="AD809" s="418" t="str">
        <f>IFERROR(__xludf.DUMMYFUNCTION("""COMPUTED_VALUE"""),"")</f>
        <v/>
      </c>
      <c r="AE809" s="419" t="str">
        <f>IFERROR(__xludf.DUMMYFUNCTION("""COMPUTED_VALUE"""),"")</f>
        <v/>
      </c>
      <c r="AF809" s="420"/>
      <c r="AG809" s="420"/>
      <c r="AH809" s="421"/>
    </row>
    <row r="810">
      <c r="A810" s="410"/>
      <c r="B810" s="411"/>
      <c r="C810" s="412"/>
      <c r="D810" s="413" t="s">
        <v>2869</v>
      </c>
      <c r="E810" s="414"/>
      <c r="F810" s="414"/>
      <c r="G810" s="414"/>
      <c r="H810" s="414"/>
      <c r="I810" s="414"/>
      <c r="J810" s="414"/>
      <c r="K810" s="414"/>
      <c r="L810" s="414"/>
      <c r="M810" s="414"/>
      <c r="N810" s="414"/>
      <c r="O810" s="414"/>
      <c r="P810" s="414"/>
      <c r="Q810" s="414"/>
      <c r="R810" s="414"/>
      <c r="S810" s="414"/>
      <c r="T810" s="415"/>
      <c r="U810" s="415"/>
      <c r="V810" s="415"/>
      <c r="W810" s="416"/>
      <c r="X810" s="417"/>
      <c r="Y810" s="373"/>
      <c r="Z810" s="418" t="str">
        <f>IFERROR(__xludf.DUMMYFUNCTION("""COMPUTED_VALUE"""),"")</f>
        <v/>
      </c>
      <c r="AA810" s="419" t="str">
        <f>IFERROR(__xludf.DUMMYFUNCTION("""COMPUTED_VALUE"""),"")</f>
        <v/>
      </c>
      <c r="AB810" s="418" t="str">
        <f>IFERROR(__xludf.DUMMYFUNCTION("""COMPUTED_VALUE"""),"")</f>
        <v/>
      </c>
      <c r="AC810" s="419" t="str">
        <f>IFERROR(__xludf.DUMMYFUNCTION("""COMPUTED_VALUE"""),"")</f>
        <v/>
      </c>
      <c r="AD810" s="418" t="str">
        <f>IFERROR(__xludf.DUMMYFUNCTION("""COMPUTED_VALUE"""),"")</f>
        <v/>
      </c>
      <c r="AE810" s="419" t="str">
        <f>IFERROR(__xludf.DUMMYFUNCTION("""COMPUTED_VALUE"""),"")</f>
        <v/>
      </c>
      <c r="AF810" s="420"/>
      <c r="AG810" s="420"/>
      <c r="AH810" s="421"/>
    </row>
    <row r="811">
      <c r="A811" s="410"/>
      <c r="B811" s="411"/>
      <c r="C811" s="412"/>
      <c r="D811" s="413" t="s">
        <v>2869</v>
      </c>
      <c r="E811" s="414"/>
      <c r="F811" s="414"/>
      <c r="G811" s="414"/>
      <c r="H811" s="414"/>
      <c r="I811" s="414"/>
      <c r="J811" s="414"/>
      <c r="K811" s="414"/>
      <c r="L811" s="414"/>
      <c r="M811" s="414"/>
      <c r="N811" s="414"/>
      <c r="O811" s="414"/>
      <c r="P811" s="414"/>
      <c r="Q811" s="414"/>
      <c r="R811" s="414"/>
      <c r="S811" s="414"/>
      <c r="T811" s="415"/>
      <c r="U811" s="415"/>
      <c r="V811" s="415"/>
      <c r="W811" s="416"/>
      <c r="X811" s="417"/>
      <c r="Y811" s="373"/>
      <c r="Z811" s="418" t="str">
        <f>IFERROR(__xludf.DUMMYFUNCTION("""COMPUTED_VALUE"""),"")</f>
        <v/>
      </c>
      <c r="AA811" s="419" t="str">
        <f>IFERROR(__xludf.DUMMYFUNCTION("""COMPUTED_VALUE"""),"")</f>
        <v/>
      </c>
      <c r="AB811" s="418" t="str">
        <f>IFERROR(__xludf.DUMMYFUNCTION("""COMPUTED_VALUE"""),"")</f>
        <v/>
      </c>
      <c r="AC811" s="419" t="str">
        <f>IFERROR(__xludf.DUMMYFUNCTION("""COMPUTED_VALUE"""),"")</f>
        <v/>
      </c>
      <c r="AD811" s="418" t="str">
        <f>IFERROR(__xludf.DUMMYFUNCTION("""COMPUTED_VALUE"""),"")</f>
        <v/>
      </c>
      <c r="AE811" s="419" t="str">
        <f>IFERROR(__xludf.DUMMYFUNCTION("""COMPUTED_VALUE"""),"")</f>
        <v/>
      </c>
      <c r="AF811" s="420"/>
      <c r="AG811" s="420"/>
      <c r="AH811" s="421"/>
    </row>
    <row r="812">
      <c r="A812" s="410"/>
      <c r="B812" s="411"/>
      <c r="C812" s="412"/>
      <c r="D812" s="413" t="s">
        <v>2869</v>
      </c>
      <c r="E812" s="414"/>
      <c r="F812" s="414"/>
      <c r="G812" s="414"/>
      <c r="H812" s="414"/>
      <c r="I812" s="414"/>
      <c r="J812" s="414"/>
      <c r="K812" s="414"/>
      <c r="L812" s="414"/>
      <c r="M812" s="414"/>
      <c r="N812" s="414"/>
      <c r="O812" s="414"/>
      <c r="P812" s="414"/>
      <c r="Q812" s="414"/>
      <c r="R812" s="414"/>
      <c r="S812" s="414"/>
      <c r="T812" s="415"/>
      <c r="U812" s="415"/>
      <c r="V812" s="415"/>
      <c r="W812" s="416"/>
      <c r="X812" s="417"/>
      <c r="Y812" s="373"/>
      <c r="Z812" s="418" t="str">
        <f>IFERROR(__xludf.DUMMYFUNCTION("""COMPUTED_VALUE"""),"")</f>
        <v/>
      </c>
      <c r="AA812" s="419" t="str">
        <f>IFERROR(__xludf.DUMMYFUNCTION("""COMPUTED_VALUE"""),"")</f>
        <v/>
      </c>
      <c r="AB812" s="418" t="str">
        <f>IFERROR(__xludf.DUMMYFUNCTION("""COMPUTED_VALUE"""),"")</f>
        <v/>
      </c>
      <c r="AC812" s="419" t="str">
        <f>IFERROR(__xludf.DUMMYFUNCTION("""COMPUTED_VALUE"""),"")</f>
        <v/>
      </c>
      <c r="AD812" s="418" t="str">
        <f>IFERROR(__xludf.DUMMYFUNCTION("""COMPUTED_VALUE"""),"")</f>
        <v/>
      </c>
      <c r="AE812" s="419" t="str">
        <f>IFERROR(__xludf.DUMMYFUNCTION("""COMPUTED_VALUE"""),"")</f>
        <v/>
      </c>
      <c r="AF812" s="420"/>
      <c r="AG812" s="420"/>
      <c r="AH812" s="421"/>
    </row>
    <row r="813">
      <c r="A813" s="410"/>
      <c r="B813" s="411"/>
      <c r="C813" s="412"/>
      <c r="D813" s="413" t="s">
        <v>2869</v>
      </c>
      <c r="E813" s="414"/>
      <c r="F813" s="414"/>
      <c r="G813" s="414"/>
      <c r="H813" s="414"/>
      <c r="I813" s="414"/>
      <c r="J813" s="414"/>
      <c r="K813" s="414"/>
      <c r="L813" s="414"/>
      <c r="M813" s="414"/>
      <c r="N813" s="414"/>
      <c r="O813" s="414"/>
      <c r="P813" s="414"/>
      <c r="Q813" s="414"/>
      <c r="R813" s="414"/>
      <c r="S813" s="414"/>
      <c r="T813" s="415"/>
      <c r="U813" s="415"/>
      <c r="V813" s="415"/>
      <c r="W813" s="416"/>
      <c r="X813" s="417"/>
      <c r="Y813" s="373"/>
      <c r="Z813" s="418" t="str">
        <f>IFERROR(__xludf.DUMMYFUNCTION("""COMPUTED_VALUE"""),"")</f>
        <v/>
      </c>
      <c r="AA813" s="419" t="str">
        <f>IFERROR(__xludf.DUMMYFUNCTION("""COMPUTED_VALUE"""),"")</f>
        <v/>
      </c>
      <c r="AB813" s="418" t="str">
        <f>IFERROR(__xludf.DUMMYFUNCTION("""COMPUTED_VALUE"""),"")</f>
        <v/>
      </c>
      <c r="AC813" s="419" t="str">
        <f>IFERROR(__xludf.DUMMYFUNCTION("""COMPUTED_VALUE"""),"")</f>
        <v/>
      </c>
      <c r="AD813" s="418" t="str">
        <f>IFERROR(__xludf.DUMMYFUNCTION("""COMPUTED_VALUE"""),"")</f>
        <v/>
      </c>
      <c r="AE813" s="419" t="str">
        <f>IFERROR(__xludf.DUMMYFUNCTION("""COMPUTED_VALUE"""),"")</f>
        <v/>
      </c>
      <c r="AF813" s="420"/>
      <c r="AG813" s="420"/>
      <c r="AH813" s="421"/>
    </row>
    <row r="814">
      <c r="A814" s="410"/>
      <c r="B814" s="411"/>
      <c r="C814" s="412"/>
      <c r="D814" s="413" t="s">
        <v>2869</v>
      </c>
      <c r="E814" s="414"/>
      <c r="F814" s="414"/>
      <c r="G814" s="414"/>
      <c r="H814" s="414"/>
      <c r="I814" s="414"/>
      <c r="J814" s="414"/>
      <c r="K814" s="414"/>
      <c r="L814" s="414"/>
      <c r="M814" s="414"/>
      <c r="N814" s="414"/>
      <c r="O814" s="414"/>
      <c r="P814" s="414"/>
      <c r="Q814" s="414"/>
      <c r="R814" s="414"/>
      <c r="S814" s="414"/>
      <c r="T814" s="415"/>
      <c r="U814" s="415"/>
      <c r="V814" s="415"/>
      <c r="W814" s="416"/>
      <c r="X814" s="417"/>
      <c r="Y814" s="373"/>
      <c r="Z814" s="418" t="str">
        <f>IFERROR(__xludf.DUMMYFUNCTION("""COMPUTED_VALUE"""),"")</f>
        <v/>
      </c>
      <c r="AA814" s="419" t="str">
        <f>IFERROR(__xludf.DUMMYFUNCTION("""COMPUTED_VALUE"""),"")</f>
        <v/>
      </c>
      <c r="AB814" s="418" t="str">
        <f>IFERROR(__xludf.DUMMYFUNCTION("""COMPUTED_VALUE"""),"")</f>
        <v/>
      </c>
      <c r="AC814" s="419" t="str">
        <f>IFERROR(__xludf.DUMMYFUNCTION("""COMPUTED_VALUE"""),"")</f>
        <v/>
      </c>
      <c r="AD814" s="418" t="str">
        <f>IFERROR(__xludf.DUMMYFUNCTION("""COMPUTED_VALUE"""),"")</f>
        <v/>
      </c>
      <c r="AE814" s="419" t="str">
        <f>IFERROR(__xludf.DUMMYFUNCTION("""COMPUTED_VALUE"""),"")</f>
        <v/>
      </c>
      <c r="AF814" s="420"/>
      <c r="AG814" s="420"/>
      <c r="AH814" s="421"/>
    </row>
    <row r="815">
      <c r="A815" s="410"/>
      <c r="B815" s="411"/>
      <c r="C815" s="412"/>
      <c r="D815" s="413" t="s">
        <v>2869</v>
      </c>
      <c r="E815" s="414"/>
      <c r="F815" s="414"/>
      <c r="G815" s="414"/>
      <c r="H815" s="414"/>
      <c r="I815" s="414"/>
      <c r="J815" s="414"/>
      <c r="K815" s="414"/>
      <c r="L815" s="414"/>
      <c r="M815" s="414"/>
      <c r="N815" s="414"/>
      <c r="O815" s="414"/>
      <c r="P815" s="414"/>
      <c r="Q815" s="414"/>
      <c r="R815" s="414"/>
      <c r="S815" s="414"/>
      <c r="T815" s="415"/>
      <c r="U815" s="415"/>
      <c r="V815" s="415"/>
      <c r="W815" s="416"/>
      <c r="X815" s="417"/>
      <c r="Y815" s="373"/>
      <c r="Z815" s="418" t="str">
        <f>IFERROR(__xludf.DUMMYFUNCTION("""COMPUTED_VALUE"""),"")</f>
        <v/>
      </c>
      <c r="AA815" s="419" t="str">
        <f>IFERROR(__xludf.DUMMYFUNCTION("""COMPUTED_VALUE"""),"")</f>
        <v/>
      </c>
      <c r="AB815" s="418" t="str">
        <f>IFERROR(__xludf.DUMMYFUNCTION("""COMPUTED_VALUE"""),"")</f>
        <v/>
      </c>
      <c r="AC815" s="419" t="str">
        <f>IFERROR(__xludf.DUMMYFUNCTION("""COMPUTED_VALUE"""),"")</f>
        <v/>
      </c>
      <c r="AD815" s="418" t="str">
        <f>IFERROR(__xludf.DUMMYFUNCTION("""COMPUTED_VALUE"""),"")</f>
        <v/>
      </c>
      <c r="AE815" s="419" t="str">
        <f>IFERROR(__xludf.DUMMYFUNCTION("""COMPUTED_VALUE"""),"")</f>
        <v/>
      </c>
      <c r="AF815" s="420"/>
      <c r="AG815" s="420"/>
      <c r="AH815" s="421"/>
    </row>
    <row r="816">
      <c r="A816" s="410"/>
      <c r="B816" s="411"/>
      <c r="C816" s="412"/>
      <c r="D816" s="413" t="s">
        <v>2869</v>
      </c>
      <c r="E816" s="414"/>
      <c r="F816" s="414"/>
      <c r="G816" s="414"/>
      <c r="H816" s="414"/>
      <c r="I816" s="414"/>
      <c r="J816" s="414"/>
      <c r="K816" s="414"/>
      <c r="L816" s="414"/>
      <c r="M816" s="414"/>
      <c r="N816" s="414"/>
      <c r="O816" s="414"/>
      <c r="P816" s="414"/>
      <c r="Q816" s="414"/>
      <c r="R816" s="414"/>
      <c r="S816" s="414"/>
      <c r="T816" s="415"/>
      <c r="U816" s="415"/>
      <c r="V816" s="415"/>
      <c r="W816" s="416"/>
      <c r="X816" s="417"/>
      <c r="Y816" s="373"/>
      <c r="Z816" s="418" t="str">
        <f>IFERROR(__xludf.DUMMYFUNCTION("""COMPUTED_VALUE"""),"")</f>
        <v/>
      </c>
      <c r="AA816" s="419" t="str">
        <f>IFERROR(__xludf.DUMMYFUNCTION("""COMPUTED_VALUE"""),"")</f>
        <v/>
      </c>
      <c r="AB816" s="418" t="str">
        <f>IFERROR(__xludf.DUMMYFUNCTION("""COMPUTED_VALUE"""),"")</f>
        <v/>
      </c>
      <c r="AC816" s="419" t="str">
        <f>IFERROR(__xludf.DUMMYFUNCTION("""COMPUTED_VALUE"""),"")</f>
        <v/>
      </c>
      <c r="AD816" s="418" t="str">
        <f>IFERROR(__xludf.DUMMYFUNCTION("""COMPUTED_VALUE"""),"")</f>
        <v/>
      </c>
      <c r="AE816" s="419" t="str">
        <f>IFERROR(__xludf.DUMMYFUNCTION("""COMPUTED_VALUE"""),"")</f>
        <v/>
      </c>
      <c r="AF816" s="420"/>
      <c r="AG816" s="420"/>
      <c r="AH816" s="421"/>
    </row>
    <row r="817">
      <c r="A817" s="410"/>
      <c r="B817" s="411"/>
      <c r="C817" s="412"/>
      <c r="D817" s="413" t="s">
        <v>2869</v>
      </c>
      <c r="E817" s="414"/>
      <c r="F817" s="414"/>
      <c r="G817" s="414"/>
      <c r="H817" s="414"/>
      <c r="I817" s="414"/>
      <c r="J817" s="414"/>
      <c r="K817" s="414"/>
      <c r="L817" s="414"/>
      <c r="M817" s="414"/>
      <c r="N817" s="414"/>
      <c r="O817" s="414"/>
      <c r="P817" s="414"/>
      <c r="Q817" s="414"/>
      <c r="R817" s="414"/>
      <c r="S817" s="414"/>
      <c r="T817" s="415"/>
      <c r="U817" s="415"/>
      <c r="V817" s="415"/>
      <c r="W817" s="416"/>
      <c r="X817" s="417"/>
      <c r="Y817" s="373"/>
      <c r="Z817" s="418" t="str">
        <f>IFERROR(__xludf.DUMMYFUNCTION("""COMPUTED_VALUE"""),"")</f>
        <v/>
      </c>
      <c r="AA817" s="419" t="str">
        <f>IFERROR(__xludf.DUMMYFUNCTION("""COMPUTED_VALUE"""),"")</f>
        <v/>
      </c>
      <c r="AB817" s="418" t="str">
        <f>IFERROR(__xludf.DUMMYFUNCTION("""COMPUTED_VALUE"""),"")</f>
        <v/>
      </c>
      <c r="AC817" s="419" t="str">
        <f>IFERROR(__xludf.DUMMYFUNCTION("""COMPUTED_VALUE"""),"")</f>
        <v/>
      </c>
      <c r="AD817" s="418" t="str">
        <f>IFERROR(__xludf.DUMMYFUNCTION("""COMPUTED_VALUE"""),"")</f>
        <v/>
      </c>
      <c r="AE817" s="419" t="str">
        <f>IFERROR(__xludf.DUMMYFUNCTION("""COMPUTED_VALUE"""),"")</f>
        <v/>
      </c>
      <c r="AF817" s="420"/>
      <c r="AG817" s="420"/>
      <c r="AH817" s="421"/>
    </row>
    <row r="818">
      <c r="A818" s="410"/>
      <c r="B818" s="411"/>
      <c r="C818" s="412"/>
      <c r="D818" s="413" t="s">
        <v>2869</v>
      </c>
      <c r="E818" s="414"/>
      <c r="F818" s="414"/>
      <c r="G818" s="414"/>
      <c r="H818" s="414"/>
      <c r="I818" s="414"/>
      <c r="J818" s="414"/>
      <c r="K818" s="414"/>
      <c r="L818" s="414"/>
      <c r="M818" s="414"/>
      <c r="N818" s="414"/>
      <c r="O818" s="414"/>
      <c r="P818" s="414"/>
      <c r="Q818" s="414"/>
      <c r="R818" s="414"/>
      <c r="S818" s="414"/>
      <c r="T818" s="415"/>
      <c r="U818" s="415"/>
      <c r="V818" s="415"/>
      <c r="W818" s="416"/>
      <c r="X818" s="417"/>
      <c r="Y818" s="373"/>
      <c r="Z818" s="418" t="str">
        <f>IFERROR(__xludf.DUMMYFUNCTION("""COMPUTED_VALUE"""),"")</f>
        <v/>
      </c>
      <c r="AA818" s="419" t="str">
        <f>IFERROR(__xludf.DUMMYFUNCTION("""COMPUTED_VALUE"""),"")</f>
        <v/>
      </c>
      <c r="AB818" s="418" t="str">
        <f>IFERROR(__xludf.DUMMYFUNCTION("""COMPUTED_VALUE"""),"")</f>
        <v/>
      </c>
      <c r="AC818" s="419" t="str">
        <f>IFERROR(__xludf.DUMMYFUNCTION("""COMPUTED_VALUE"""),"")</f>
        <v/>
      </c>
      <c r="AD818" s="418" t="str">
        <f>IFERROR(__xludf.DUMMYFUNCTION("""COMPUTED_VALUE"""),"")</f>
        <v/>
      </c>
      <c r="AE818" s="419" t="str">
        <f>IFERROR(__xludf.DUMMYFUNCTION("""COMPUTED_VALUE"""),"")</f>
        <v/>
      </c>
      <c r="AF818" s="420"/>
      <c r="AG818" s="420"/>
      <c r="AH818" s="421"/>
    </row>
    <row r="819">
      <c r="A819" s="410"/>
      <c r="B819" s="411"/>
      <c r="C819" s="412"/>
      <c r="D819" s="413" t="s">
        <v>2869</v>
      </c>
      <c r="E819" s="414"/>
      <c r="F819" s="414"/>
      <c r="G819" s="414"/>
      <c r="H819" s="414"/>
      <c r="I819" s="414"/>
      <c r="J819" s="414"/>
      <c r="K819" s="414"/>
      <c r="L819" s="414"/>
      <c r="M819" s="414"/>
      <c r="N819" s="414"/>
      <c r="O819" s="414"/>
      <c r="P819" s="414"/>
      <c r="Q819" s="414"/>
      <c r="R819" s="414"/>
      <c r="S819" s="414"/>
      <c r="T819" s="415"/>
      <c r="U819" s="415"/>
      <c r="V819" s="415"/>
      <c r="W819" s="416"/>
      <c r="X819" s="417"/>
      <c r="Y819" s="373"/>
      <c r="Z819" s="418" t="str">
        <f>IFERROR(__xludf.DUMMYFUNCTION("""COMPUTED_VALUE"""),"")</f>
        <v/>
      </c>
      <c r="AA819" s="419" t="str">
        <f>IFERROR(__xludf.DUMMYFUNCTION("""COMPUTED_VALUE"""),"")</f>
        <v/>
      </c>
      <c r="AB819" s="418" t="str">
        <f>IFERROR(__xludf.DUMMYFUNCTION("""COMPUTED_VALUE"""),"")</f>
        <v/>
      </c>
      <c r="AC819" s="419" t="str">
        <f>IFERROR(__xludf.DUMMYFUNCTION("""COMPUTED_VALUE"""),"")</f>
        <v/>
      </c>
      <c r="AD819" s="418" t="str">
        <f>IFERROR(__xludf.DUMMYFUNCTION("""COMPUTED_VALUE"""),"")</f>
        <v/>
      </c>
      <c r="AE819" s="419" t="str">
        <f>IFERROR(__xludf.DUMMYFUNCTION("""COMPUTED_VALUE"""),"")</f>
        <v/>
      </c>
      <c r="AF819" s="420"/>
      <c r="AG819" s="420"/>
      <c r="AH819" s="421"/>
    </row>
    <row r="820">
      <c r="A820" s="410"/>
      <c r="B820" s="411"/>
      <c r="C820" s="412"/>
      <c r="D820" s="413" t="s">
        <v>2869</v>
      </c>
      <c r="E820" s="414"/>
      <c r="F820" s="414"/>
      <c r="G820" s="414"/>
      <c r="H820" s="414"/>
      <c r="I820" s="414"/>
      <c r="J820" s="414"/>
      <c r="K820" s="414"/>
      <c r="L820" s="414"/>
      <c r="M820" s="414"/>
      <c r="N820" s="414"/>
      <c r="O820" s="414"/>
      <c r="P820" s="414"/>
      <c r="Q820" s="414"/>
      <c r="R820" s="414"/>
      <c r="S820" s="414"/>
      <c r="T820" s="415"/>
      <c r="U820" s="415"/>
      <c r="V820" s="415"/>
      <c r="W820" s="416"/>
      <c r="X820" s="417"/>
      <c r="Y820" s="373"/>
      <c r="Z820" s="418" t="str">
        <f>IFERROR(__xludf.DUMMYFUNCTION("""COMPUTED_VALUE"""),"")</f>
        <v/>
      </c>
      <c r="AA820" s="419" t="str">
        <f>IFERROR(__xludf.DUMMYFUNCTION("""COMPUTED_VALUE"""),"")</f>
        <v/>
      </c>
      <c r="AB820" s="418" t="str">
        <f>IFERROR(__xludf.DUMMYFUNCTION("""COMPUTED_VALUE"""),"")</f>
        <v/>
      </c>
      <c r="AC820" s="419" t="str">
        <f>IFERROR(__xludf.DUMMYFUNCTION("""COMPUTED_VALUE"""),"")</f>
        <v/>
      </c>
      <c r="AD820" s="418" t="str">
        <f>IFERROR(__xludf.DUMMYFUNCTION("""COMPUTED_VALUE"""),"")</f>
        <v/>
      </c>
      <c r="AE820" s="419" t="str">
        <f>IFERROR(__xludf.DUMMYFUNCTION("""COMPUTED_VALUE"""),"")</f>
        <v/>
      </c>
      <c r="AF820" s="420"/>
      <c r="AG820" s="420"/>
      <c r="AH820" s="421"/>
    </row>
    <row r="821">
      <c r="A821" s="410"/>
      <c r="B821" s="411"/>
      <c r="C821" s="412"/>
      <c r="D821" s="413" t="s">
        <v>2869</v>
      </c>
      <c r="E821" s="414"/>
      <c r="F821" s="414"/>
      <c r="G821" s="414"/>
      <c r="H821" s="414"/>
      <c r="I821" s="414"/>
      <c r="J821" s="414"/>
      <c r="K821" s="414"/>
      <c r="L821" s="414"/>
      <c r="M821" s="414"/>
      <c r="N821" s="414"/>
      <c r="O821" s="414"/>
      <c r="P821" s="414"/>
      <c r="Q821" s="414"/>
      <c r="R821" s="414"/>
      <c r="S821" s="414"/>
      <c r="T821" s="415"/>
      <c r="U821" s="415"/>
      <c r="V821" s="415"/>
      <c r="W821" s="416"/>
      <c r="X821" s="417"/>
      <c r="Y821" s="373"/>
      <c r="Z821" s="418" t="str">
        <f>IFERROR(__xludf.DUMMYFUNCTION("""COMPUTED_VALUE"""),"")</f>
        <v/>
      </c>
      <c r="AA821" s="419" t="str">
        <f>IFERROR(__xludf.DUMMYFUNCTION("""COMPUTED_VALUE"""),"")</f>
        <v/>
      </c>
      <c r="AB821" s="418" t="str">
        <f>IFERROR(__xludf.DUMMYFUNCTION("""COMPUTED_VALUE"""),"")</f>
        <v/>
      </c>
      <c r="AC821" s="419" t="str">
        <f>IFERROR(__xludf.DUMMYFUNCTION("""COMPUTED_VALUE"""),"")</f>
        <v/>
      </c>
      <c r="AD821" s="418" t="str">
        <f>IFERROR(__xludf.DUMMYFUNCTION("""COMPUTED_VALUE"""),"")</f>
        <v/>
      </c>
      <c r="AE821" s="419" t="str">
        <f>IFERROR(__xludf.DUMMYFUNCTION("""COMPUTED_VALUE"""),"")</f>
        <v/>
      </c>
      <c r="AF821" s="420"/>
      <c r="AG821" s="420"/>
      <c r="AH821" s="421"/>
    </row>
    <row r="822">
      <c r="A822" s="410"/>
      <c r="B822" s="411"/>
      <c r="C822" s="412"/>
      <c r="D822" s="413" t="s">
        <v>2869</v>
      </c>
      <c r="E822" s="414"/>
      <c r="F822" s="414"/>
      <c r="G822" s="414"/>
      <c r="H822" s="414"/>
      <c r="I822" s="414"/>
      <c r="J822" s="414"/>
      <c r="K822" s="414"/>
      <c r="L822" s="414"/>
      <c r="M822" s="414"/>
      <c r="N822" s="414"/>
      <c r="O822" s="414"/>
      <c r="P822" s="414"/>
      <c r="Q822" s="414"/>
      <c r="R822" s="414"/>
      <c r="S822" s="414"/>
      <c r="T822" s="415"/>
      <c r="U822" s="415"/>
      <c r="V822" s="415"/>
      <c r="W822" s="416"/>
      <c r="X822" s="417"/>
      <c r="Y822" s="373"/>
      <c r="Z822" s="418" t="str">
        <f>IFERROR(__xludf.DUMMYFUNCTION("""COMPUTED_VALUE"""),"")</f>
        <v/>
      </c>
      <c r="AA822" s="419" t="str">
        <f>IFERROR(__xludf.DUMMYFUNCTION("""COMPUTED_VALUE"""),"")</f>
        <v/>
      </c>
      <c r="AB822" s="418" t="str">
        <f>IFERROR(__xludf.DUMMYFUNCTION("""COMPUTED_VALUE"""),"")</f>
        <v/>
      </c>
      <c r="AC822" s="419" t="str">
        <f>IFERROR(__xludf.DUMMYFUNCTION("""COMPUTED_VALUE"""),"")</f>
        <v/>
      </c>
      <c r="AD822" s="418" t="str">
        <f>IFERROR(__xludf.DUMMYFUNCTION("""COMPUTED_VALUE"""),"")</f>
        <v/>
      </c>
      <c r="AE822" s="419" t="str">
        <f>IFERROR(__xludf.DUMMYFUNCTION("""COMPUTED_VALUE"""),"")</f>
        <v/>
      </c>
      <c r="AF822" s="420"/>
      <c r="AG822" s="420"/>
      <c r="AH822" s="421"/>
    </row>
    <row r="823">
      <c r="A823" s="410"/>
      <c r="B823" s="411"/>
      <c r="C823" s="412"/>
      <c r="D823" s="413" t="s">
        <v>2869</v>
      </c>
      <c r="E823" s="414"/>
      <c r="F823" s="414"/>
      <c r="G823" s="414"/>
      <c r="H823" s="414"/>
      <c r="I823" s="414"/>
      <c r="J823" s="414"/>
      <c r="K823" s="414"/>
      <c r="L823" s="414"/>
      <c r="M823" s="414"/>
      <c r="N823" s="414"/>
      <c r="O823" s="414"/>
      <c r="P823" s="414"/>
      <c r="Q823" s="414"/>
      <c r="R823" s="414"/>
      <c r="S823" s="414"/>
      <c r="T823" s="415"/>
      <c r="U823" s="415"/>
      <c r="V823" s="415"/>
      <c r="W823" s="416"/>
      <c r="X823" s="417"/>
      <c r="Y823" s="373"/>
      <c r="Z823" s="418" t="str">
        <f>IFERROR(__xludf.DUMMYFUNCTION("""COMPUTED_VALUE"""),"")</f>
        <v/>
      </c>
      <c r="AA823" s="419" t="str">
        <f>IFERROR(__xludf.DUMMYFUNCTION("""COMPUTED_VALUE"""),"")</f>
        <v/>
      </c>
      <c r="AB823" s="418" t="str">
        <f>IFERROR(__xludf.DUMMYFUNCTION("""COMPUTED_VALUE"""),"")</f>
        <v/>
      </c>
      <c r="AC823" s="419" t="str">
        <f>IFERROR(__xludf.DUMMYFUNCTION("""COMPUTED_VALUE"""),"")</f>
        <v/>
      </c>
      <c r="AD823" s="418" t="str">
        <f>IFERROR(__xludf.DUMMYFUNCTION("""COMPUTED_VALUE"""),"")</f>
        <v/>
      </c>
      <c r="AE823" s="419" t="str">
        <f>IFERROR(__xludf.DUMMYFUNCTION("""COMPUTED_VALUE"""),"")</f>
        <v/>
      </c>
      <c r="AF823" s="420"/>
      <c r="AG823" s="420"/>
      <c r="AH823" s="421"/>
    </row>
    <row r="824">
      <c r="A824" s="410"/>
      <c r="B824" s="411"/>
      <c r="C824" s="412"/>
      <c r="D824" s="413" t="s">
        <v>2869</v>
      </c>
      <c r="E824" s="414"/>
      <c r="F824" s="414"/>
      <c r="G824" s="414"/>
      <c r="H824" s="414"/>
      <c r="I824" s="414"/>
      <c r="J824" s="414"/>
      <c r="K824" s="414"/>
      <c r="L824" s="414"/>
      <c r="M824" s="414"/>
      <c r="N824" s="414"/>
      <c r="O824" s="414"/>
      <c r="P824" s="414"/>
      <c r="Q824" s="414"/>
      <c r="R824" s="414"/>
      <c r="S824" s="414"/>
      <c r="T824" s="415"/>
      <c r="U824" s="415"/>
      <c r="V824" s="415"/>
      <c r="W824" s="416"/>
      <c r="X824" s="417"/>
      <c r="Y824" s="373"/>
      <c r="Z824" s="418" t="str">
        <f>IFERROR(__xludf.DUMMYFUNCTION("""COMPUTED_VALUE"""),"")</f>
        <v/>
      </c>
      <c r="AA824" s="419" t="str">
        <f>IFERROR(__xludf.DUMMYFUNCTION("""COMPUTED_VALUE"""),"")</f>
        <v/>
      </c>
      <c r="AB824" s="418" t="str">
        <f>IFERROR(__xludf.DUMMYFUNCTION("""COMPUTED_VALUE"""),"")</f>
        <v/>
      </c>
      <c r="AC824" s="419" t="str">
        <f>IFERROR(__xludf.DUMMYFUNCTION("""COMPUTED_VALUE"""),"")</f>
        <v/>
      </c>
      <c r="AD824" s="418" t="str">
        <f>IFERROR(__xludf.DUMMYFUNCTION("""COMPUTED_VALUE"""),"")</f>
        <v/>
      </c>
      <c r="AE824" s="419" t="str">
        <f>IFERROR(__xludf.DUMMYFUNCTION("""COMPUTED_VALUE"""),"")</f>
        <v/>
      </c>
      <c r="AF824" s="420"/>
      <c r="AG824" s="420"/>
      <c r="AH824" s="421"/>
    </row>
    <row r="825">
      <c r="A825" s="410"/>
      <c r="B825" s="411"/>
      <c r="C825" s="412"/>
      <c r="D825" s="413" t="s">
        <v>2869</v>
      </c>
      <c r="E825" s="414"/>
      <c r="F825" s="414"/>
      <c r="G825" s="414"/>
      <c r="H825" s="414"/>
      <c r="I825" s="414"/>
      <c r="J825" s="414"/>
      <c r="K825" s="414"/>
      <c r="L825" s="414"/>
      <c r="M825" s="414"/>
      <c r="N825" s="414"/>
      <c r="O825" s="414"/>
      <c r="P825" s="414"/>
      <c r="Q825" s="414"/>
      <c r="R825" s="414"/>
      <c r="S825" s="414"/>
      <c r="T825" s="415"/>
      <c r="U825" s="415"/>
      <c r="V825" s="415"/>
      <c r="W825" s="416"/>
      <c r="X825" s="417"/>
      <c r="Y825" s="373"/>
      <c r="Z825" s="418" t="str">
        <f>IFERROR(__xludf.DUMMYFUNCTION("""COMPUTED_VALUE"""),"")</f>
        <v/>
      </c>
      <c r="AA825" s="419" t="str">
        <f>IFERROR(__xludf.DUMMYFUNCTION("""COMPUTED_VALUE"""),"")</f>
        <v/>
      </c>
      <c r="AB825" s="418" t="str">
        <f>IFERROR(__xludf.DUMMYFUNCTION("""COMPUTED_VALUE"""),"")</f>
        <v/>
      </c>
      <c r="AC825" s="419" t="str">
        <f>IFERROR(__xludf.DUMMYFUNCTION("""COMPUTED_VALUE"""),"")</f>
        <v/>
      </c>
      <c r="AD825" s="418" t="str">
        <f>IFERROR(__xludf.DUMMYFUNCTION("""COMPUTED_VALUE"""),"")</f>
        <v/>
      </c>
      <c r="AE825" s="419" t="str">
        <f>IFERROR(__xludf.DUMMYFUNCTION("""COMPUTED_VALUE"""),"")</f>
        <v/>
      </c>
      <c r="AF825" s="420"/>
      <c r="AG825" s="420"/>
      <c r="AH825" s="421"/>
    </row>
    <row r="826">
      <c r="A826" s="410"/>
      <c r="B826" s="411"/>
      <c r="C826" s="412"/>
      <c r="D826" s="413" t="s">
        <v>2869</v>
      </c>
      <c r="E826" s="414"/>
      <c r="F826" s="414"/>
      <c r="G826" s="414"/>
      <c r="H826" s="414"/>
      <c r="I826" s="414"/>
      <c r="J826" s="414"/>
      <c r="K826" s="414"/>
      <c r="L826" s="414"/>
      <c r="M826" s="414"/>
      <c r="N826" s="414"/>
      <c r="O826" s="414"/>
      <c r="P826" s="414"/>
      <c r="Q826" s="414"/>
      <c r="R826" s="414"/>
      <c r="S826" s="414"/>
      <c r="T826" s="415"/>
      <c r="U826" s="415"/>
      <c r="V826" s="415"/>
      <c r="W826" s="416"/>
      <c r="X826" s="417"/>
      <c r="Y826" s="373"/>
      <c r="Z826" s="418" t="str">
        <f>IFERROR(__xludf.DUMMYFUNCTION("""COMPUTED_VALUE"""),"")</f>
        <v/>
      </c>
      <c r="AA826" s="419" t="str">
        <f>IFERROR(__xludf.DUMMYFUNCTION("""COMPUTED_VALUE"""),"")</f>
        <v/>
      </c>
      <c r="AB826" s="418" t="str">
        <f>IFERROR(__xludf.DUMMYFUNCTION("""COMPUTED_VALUE"""),"")</f>
        <v/>
      </c>
      <c r="AC826" s="419" t="str">
        <f>IFERROR(__xludf.DUMMYFUNCTION("""COMPUTED_VALUE"""),"")</f>
        <v/>
      </c>
      <c r="AD826" s="418" t="str">
        <f>IFERROR(__xludf.DUMMYFUNCTION("""COMPUTED_VALUE"""),"")</f>
        <v/>
      </c>
      <c r="AE826" s="419" t="str">
        <f>IFERROR(__xludf.DUMMYFUNCTION("""COMPUTED_VALUE"""),"")</f>
        <v/>
      </c>
      <c r="AF826" s="420"/>
      <c r="AG826" s="420"/>
      <c r="AH826" s="421"/>
    </row>
    <row r="827">
      <c r="A827" s="410"/>
      <c r="B827" s="411"/>
      <c r="C827" s="412"/>
      <c r="D827" s="413" t="s">
        <v>2869</v>
      </c>
      <c r="E827" s="414"/>
      <c r="F827" s="414"/>
      <c r="G827" s="414"/>
      <c r="H827" s="414"/>
      <c r="I827" s="414"/>
      <c r="J827" s="414"/>
      <c r="K827" s="414"/>
      <c r="L827" s="414"/>
      <c r="M827" s="414"/>
      <c r="N827" s="414"/>
      <c r="O827" s="414"/>
      <c r="P827" s="414"/>
      <c r="Q827" s="414"/>
      <c r="R827" s="414"/>
      <c r="S827" s="414"/>
      <c r="T827" s="415"/>
      <c r="U827" s="415"/>
      <c r="V827" s="415"/>
      <c r="W827" s="416"/>
      <c r="X827" s="417"/>
      <c r="Y827" s="373"/>
      <c r="Z827" s="418" t="str">
        <f>IFERROR(__xludf.DUMMYFUNCTION("""COMPUTED_VALUE"""),"")</f>
        <v/>
      </c>
      <c r="AA827" s="419" t="str">
        <f>IFERROR(__xludf.DUMMYFUNCTION("""COMPUTED_VALUE"""),"")</f>
        <v/>
      </c>
      <c r="AB827" s="418" t="str">
        <f>IFERROR(__xludf.DUMMYFUNCTION("""COMPUTED_VALUE"""),"")</f>
        <v/>
      </c>
      <c r="AC827" s="419" t="str">
        <f>IFERROR(__xludf.DUMMYFUNCTION("""COMPUTED_VALUE"""),"")</f>
        <v/>
      </c>
      <c r="AD827" s="418" t="str">
        <f>IFERROR(__xludf.DUMMYFUNCTION("""COMPUTED_VALUE"""),"")</f>
        <v/>
      </c>
      <c r="AE827" s="419" t="str">
        <f>IFERROR(__xludf.DUMMYFUNCTION("""COMPUTED_VALUE"""),"")</f>
        <v/>
      </c>
      <c r="AF827" s="420"/>
      <c r="AG827" s="420"/>
      <c r="AH827" s="421"/>
    </row>
    <row r="828">
      <c r="A828" s="410"/>
      <c r="B828" s="411"/>
      <c r="C828" s="412"/>
      <c r="D828" s="413" t="s">
        <v>2869</v>
      </c>
      <c r="E828" s="414"/>
      <c r="F828" s="414"/>
      <c r="G828" s="414"/>
      <c r="H828" s="414"/>
      <c r="I828" s="414"/>
      <c r="J828" s="414"/>
      <c r="K828" s="414"/>
      <c r="L828" s="414"/>
      <c r="M828" s="414"/>
      <c r="N828" s="414"/>
      <c r="O828" s="414"/>
      <c r="P828" s="414"/>
      <c r="Q828" s="414"/>
      <c r="R828" s="414"/>
      <c r="S828" s="414"/>
      <c r="T828" s="415"/>
      <c r="U828" s="415"/>
      <c r="V828" s="415"/>
      <c r="W828" s="416"/>
      <c r="X828" s="417"/>
      <c r="Y828" s="373"/>
      <c r="Z828" s="418" t="str">
        <f>IFERROR(__xludf.DUMMYFUNCTION("""COMPUTED_VALUE"""),"")</f>
        <v/>
      </c>
      <c r="AA828" s="419" t="str">
        <f>IFERROR(__xludf.DUMMYFUNCTION("""COMPUTED_VALUE"""),"")</f>
        <v/>
      </c>
      <c r="AB828" s="418" t="str">
        <f>IFERROR(__xludf.DUMMYFUNCTION("""COMPUTED_VALUE"""),"")</f>
        <v/>
      </c>
      <c r="AC828" s="419" t="str">
        <f>IFERROR(__xludf.DUMMYFUNCTION("""COMPUTED_VALUE"""),"")</f>
        <v/>
      </c>
      <c r="AD828" s="418" t="str">
        <f>IFERROR(__xludf.DUMMYFUNCTION("""COMPUTED_VALUE"""),"")</f>
        <v/>
      </c>
      <c r="AE828" s="419" t="str">
        <f>IFERROR(__xludf.DUMMYFUNCTION("""COMPUTED_VALUE"""),"")</f>
        <v/>
      </c>
      <c r="AF828" s="420"/>
      <c r="AG828" s="420"/>
      <c r="AH828" s="421"/>
    </row>
    <row r="829">
      <c r="A829" s="410"/>
      <c r="B829" s="411"/>
      <c r="C829" s="412"/>
      <c r="D829" s="413" t="s">
        <v>2869</v>
      </c>
      <c r="E829" s="414"/>
      <c r="F829" s="414"/>
      <c r="G829" s="414"/>
      <c r="H829" s="414"/>
      <c r="I829" s="414"/>
      <c r="J829" s="414"/>
      <c r="K829" s="414"/>
      <c r="L829" s="414"/>
      <c r="M829" s="414"/>
      <c r="N829" s="414"/>
      <c r="O829" s="414"/>
      <c r="P829" s="414"/>
      <c r="Q829" s="414"/>
      <c r="R829" s="414"/>
      <c r="S829" s="414"/>
      <c r="T829" s="415"/>
      <c r="U829" s="415"/>
      <c r="V829" s="415"/>
      <c r="W829" s="416"/>
      <c r="X829" s="417"/>
      <c r="Y829" s="373"/>
      <c r="Z829" s="418" t="str">
        <f>IFERROR(__xludf.DUMMYFUNCTION("""COMPUTED_VALUE"""),"")</f>
        <v/>
      </c>
      <c r="AA829" s="419" t="str">
        <f>IFERROR(__xludf.DUMMYFUNCTION("""COMPUTED_VALUE"""),"")</f>
        <v/>
      </c>
      <c r="AB829" s="418" t="str">
        <f>IFERROR(__xludf.DUMMYFUNCTION("""COMPUTED_VALUE"""),"")</f>
        <v/>
      </c>
      <c r="AC829" s="419" t="str">
        <f>IFERROR(__xludf.DUMMYFUNCTION("""COMPUTED_VALUE"""),"")</f>
        <v/>
      </c>
      <c r="AD829" s="418" t="str">
        <f>IFERROR(__xludf.DUMMYFUNCTION("""COMPUTED_VALUE"""),"")</f>
        <v/>
      </c>
      <c r="AE829" s="419" t="str">
        <f>IFERROR(__xludf.DUMMYFUNCTION("""COMPUTED_VALUE"""),"")</f>
        <v/>
      </c>
      <c r="AF829" s="420"/>
      <c r="AG829" s="420"/>
      <c r="AH829" s="421"/>
    </row>
    <row r="830">
      <c r="A830" s="410"/>
      <c r="B830" s="411"/>
      <c r="C830" s="412"/>
      <c r="D830" s="413" t="s">
        <v>2869</v>
      </c>
      <c r="E830" s="414"/>
      <c r="F830" s="414"/>
      <c r="G830" s="414"/>
      <c r="H830" s="414"/>
      <c r="I830" s="414"/>
      <c r="J830" s="414"/>
      <c r="K830" s="414"/>
      <c r="L830" s="414"/>
      <c r="M830" s="414"/>
      <c r="N830" s="414"/>
      <c r="O830" s="414"/>
      <c r="P830" s="414"/>
      <c r="Q830" s="414"/>
      <c r="R830" s="414"/>
      <c r="S830" s="414"/>
      <c r="T830" s="415"/>
      <c r="U830" s="415"/>
      <c r="V830" s="415"/>
      <c r="W830" s="416"/>
      <c r="X830" s="417"/>
      <c r="Y830" s="373"/>
      <c r="Z830" s="418" t="str">
        <f>IFERROR(__xludf.DUMMYFUNCTION("""COMPUTED_VALUE"""),"")</f>
        <v/>
      </c>
      <c r="AA830" s="419" t="str">
        <f>IFERROR(__xludf.DUMMYFUNCTION("""COMPUTED_VALUE"""),"")</f>
        <v/>
      </c>
      <c r="AB830" s="418" t="str">
        <f>IFERROR(__xludf.DUMMYFUNCTION("""COMPUTED_VALUE"""),"")</f>
        <v/>
      </c>
      <c r="AC830" s="419" t="str">
        <f>IFERROR(__xludf.DUMMYFUNCTION("""COMPUTED_VALUE"""),"")</f>
        <v/>
      </c>
      <c r="AD830" s="418" t="str">
        <f>IFERROR(__xludf.DUMMYFUNCTION("""COMPUTED_VALUE"""),"")</f>
        <v/>
      </c>
      <c r="AE830" s="419" t="str">
        <f>IFERROR(__xludf.DUMMYFUNCTION("""COMPUTED_VALUE"""),"")</f>
        <v/>
      </c>
      <c r="AF830" s="420"/>
      <c r="AG830" s="420"/>
      <c r="AH830" s="421"/>
    </row>
    <row r="831">
      <c r="A831" s="410"/>
      <c r="B831" s="411"/>
      <c r="C831" s="412"/>
      <c r="D831" s="413" t="s">
        <v>2869</v>
      </c>
      <c r="E831" s="414"/>
      <c r="F831" s="414"/>
      <c r="G831" s="414"/>
      <c r="H831" s="414"/>
      <c r="I831" s="414"/>
      <c r="J831" s="414"/>
      <c r="K831" s="414"/>
      <c r="L831" s="414"/>
      <c r="M831" s="414"/>
      <c r="N831" s="414"/>
      <c r="O831" s="414"/>
      <c r="P831" s="414"/>
      <c r="Q831" s="414"/>
      <c r="R831" s="414"/>
      <c r="S831" s="414"/>
      <c r="T831" s="415"/>
      <c r="U831" s="415"/>
      <c r="V831" s="415"/>
      <c r="W831" s="416"/>
      <c r="X831" s="417"/>
      <c r="Y831" s="373"/>
      <c r="Z831" s="418" t="str">
        <f>IFERROR(__xludf.DUMMYFUNCTION("""COMPUTED_VALUE"""),"")</f>
        <v/>
      </c>
      <c r="AA831" s="419" t="str">
        <f>IFERROR(__xludf.DUMMYFUNCTION("""COMPUTED_VALUE"""),"")</f>
        <v/>
      </c>
      <c r="AB831" s="418" t="str">
        <f>IFERROR(__xludf.DUMMYFUNCTION("""COMPUTED_VALUE"""),"")</f>
        <v/>
      </c>
      <c r="AC831" s="419" t="str">
        <f>IFERROR(__xludf.DUMMYFUNCTION("""COMPUTED_VALUE"""),"")</f>
        <v/>
      </c>
      <c r="AD831" s="418" t="str">
        <f>IFERROR(__xludf.DUMMYFUNCTION("""COMPUTED_VALUE"""),"")</f>
        <v/>
      </c>
      <c r="AE831" s="419" t="str">
        <f>IFERROR(__xludf.DUMMYFUNCTION("""COMPUTED_VALUE"""),"")</f>
        <v/>
      </c>
      <c r="AF831" s="420"/>
      <c r="AG831" s="420"/>
      <c r="AH831" s="421"/>
    </row>
    <row r="832">
      <c r="A832" s="410"/>
      <c r="B832" s="411"/>
      <c r="C832" s="412"/>
      <c r="D832" s="413" t="s">
        <v>2869</v>
      </c>
      <c r="E832" s="414"/>
      <c r="F832" s="414"/>
      <c r="G832" s="414"/>
      <c r="H832" s="414"/>
      <c r="I832" s="414"/>
      <c r="J832" s="414"/>
      <c r="K832" s="414"/>
      <c r="L832" s="414"/>
      <c r="M832" s="414"/>
      <c r="N832" s="414"/>
      <c r="O832" s="414"/>
      <c r="P832" s="414"/>
      <c r="Q832" s="414"/>
      <c r="R832" s="414"/>
      <c r="S832" s="414"/>
      <c r="T832" s="415"/>
      <c r="U832" s="415"/>
      <c r="V832" s="415"/>
      <c r="W832" s="416"/>
      <c r="X832" s="417"/>
      <c r="Y832" s="373"/>
      <c r="Z832" s="418" t="str">
        <f>IFERROR(__xludf.DUMMYFUNCTION("""COMPUTED_VALUE"""),"")</f>
        <v/>
      </c>
      <c r="AA832" s="419" t="str">
        <f>IFERROR(__xludf.DUMMYFUNCTION("""COMPUTED_VALUE"""),"")</f>
        <v/>
      </c>
      <c r="AB832" s="418" t="str">
        <f>IFERROR(__xludf.DUMMYFUNCTION("""COMPUTED_VALUE"""),"")</f>
        <v/>
      </c>
      <c r="AC832" s="419" t="str">
        <f>IFERROR(__xludf.DUMMYFUNCTION("""COMPUTED_VALUE"""),"")</f>
        <v/>
      </c>
      <c r="AD832" s="418" t="str">
        <f>IFERROR(__xludf.DUMMYFUNCTION("""COMPUTED_VALUE"""),"")</f>
        <v/>
      </c>
      <c r="AE832" s="419" t="str">
        <f>IFERROR(__xludf.DUMMYFUNCTION("""COMPUTED_VALUE"""),"")</f>
        <v/>
      </c>
      <c r="AF832" s="420"/>
      <c r="AG832" s="420"/>
      <c r="AH832" s="421"/>
    </row>
    <row r="833">
      <c r="A833" s="410"/>
      <c r="B833" s="411"/>
      <c r="C833" s="412"/>
      <c r="D833" s="413" t="s">
        <v>2869</v>
      </c>
      <c r="E833" s="414"/>
      <c r="F833" s="414"/>
      <c r="G833" s="414"/>
      <c r="H833" s="414"/>
      <c r="I833" s="414"/>
      <c r="J833" s="414"/>
      <c r="K833" s="414"/>
      <c r="L833" s="414"/>
      <c r="M833" s="414"/>
      <c r="N833" s="414"/>
      <c r="O833" s="414"/>
      <c r="P833" s="414"/>
      <c r="Q833" s="414"/>
      <c r="R833" s="414"/>
      <c r="S833" s="414"/>
      <c r="T833" s="415"/>
      <c r="U833" s="415"/>
      <c r="V833" s="415"/>
      <c r="W833" s="416"/>
      <c r="X833" s="417"/>
      <c r="Y833" s="373"/>
      <c r="Z833" s="418" t="str">
        <f>IFERROR(__xludf.DUMMYFUNCTION("""COMPUTED_VALUE"""),"")</f>
        <v/>
      </c>
      <c r="AA833" s="419" t="str">
        <f>IFERROR(__xludf.DUMMYFUNCTION("""COMPUTED_VALUE"""),"")</f>
        <v/>
      </c>
      <c r="AB833" s="418" t="str">
        <f>IFERROR(__xludf.DUMMYFUNCTION("""COMPUTED_VALUE"""),"")</f>
        <v/>
      </c>
      <c r="AC833" s="419" t="str">
        <f>IFERROR(__xludf.DUMMYFUNCTION("""COMPUTED_VALUE"""),"")</f>
        <v/>
      </c>
      <c r="AD833" s="418" t="str">
        <f>IFERROR(__xludf.DUMMYFUNCTION("""COMPUTED_VALUE"""),"")</f>
        <v/>
      </c>
      <c r="AE833" s="419" t="str">
        <f>IFERROR(__xludf.DUMMYFUNCTION("""COMPUTED_VALUE"""),"")</f>
        <v/>
      </c>
      <c r="AF833" s="420"/>
      <c r="AG833" s="420"/>
      <c r="AH833" s="421"/>
    </row>
    <row r="834">
      <c r="A834" s="410"/>
      <c r="B834" s="411"/>
      <c r="C834" s="412"/>
      <c r="D834" s="413" t="s">
        <v>2869</v>
      </c>
      <c r="E834" s="414"/>
      <c r="F834" s="414"/>
      <c r="G834" s="414"/>
      <c r="H834" s="414"/>
      <c r="I834" s="414"/>
      <c r="J834" s="414"/>
      <c r="K834" s="414"/>
      <c r="L834" s="414"/>
      <c r="M834" s="414"/>
      <c r="N834" s="414"/>
      <c r="O834" s="414"/>
      <c r="P834" s="414"/>
      <c r="Q834" s="414"/>
      <c r="R834" s="414"/>
      <c r="S834" s="414"/>
      <c r="T834" s="415"/>
      <c r="U834" s="415"/>
      <c r="V834" s="415"/>
      <c r="W834" s="416"/>
      <c r="X834" s="417"/>
      <c r="Y834" s="373"/>
      <c r="Z834" s="418" t="str">
        <f>IFERROR(__xludf.DUMMYFUNCTION("""COMPUTED_VALUE"""),"")</f>
        <v/>
      </c>
      <c r="AA834" s="419" t="str">
        <f>IFERROR(__xludf.DUMMYFUNCTION("""COMPUTED_VALUE"""),"")</f>
        <v/>
      </c>
      <c r="AB834" s="418" t="str">
        <f>IFERROR(__xludf.DUMMYFUNCTION("""COMPUTED_VALUE"""),"")</f>
        <v/>
      </c>
      <c r="AC834" s="419" t="str">
        <f>IFERROR(__xludf.DUMMYFUNCTION("""COMPUTED_VALUE"""),"")</f>
        <v/>
      </c>
      <c r="AD834" s="418" t="str">
        <f>IFERROR(__xludf.DUMMYFUNCTION("""COMPUTED_VALUE"""),"")</f>
        <v/>
      </c>
      <c r="AE834" s="419" t="str">
        <f>IFERROR(__xludf.DUMMYFUNCTION("""COMPUTED_VALUE"""),"")</f>
        <v/>
      </c>
      <c r="AF834" s="420"/>
      <c r="AG834" s="420"/>
      <c r="AH834" s="421"/>
    </row>
    <row r="835">
      <c r="A835" s="410"/>
      <c r="B835" s="411"/>
      <c r="C835" s="412"/>
      <c r="D835" s="413" t="s">
        <v>2869</v>
      </c>
      <c r="E835" s="414"/>
      <c r="F835" s="414"/>
      <c r="G835" s="414"/>
      <c r="H835" s="414"/>
      <c r="I835" s="414"/>
      <c r="J835" s="414"/>
      <c r="K835" s="414"/>
      <c r="L835" s="414"/>
      <c r="M835" s="414"/>
      <c r="N835" s="414"/>
      <c r="O835" s="414"/>
      <c r="P835" s="414"/>
      <c r="Q835" s="414"/>
      <c r="R835" s="414"/>
      <c r="S835" s="414"/>
      <c r="T835" s="415"/>
      <c r="U835" s="415"/>
      <c r="V835" s="415"/>
      <c r="W835" s="416"/>
      <c r="X835" s="417"/>
      <c r="Y835" s="373"/>
      <c r="Z835" s="418" t="str">
        <f>IFERROR(__xludf.DUMMYFUNCTION("""COMPUTED_VALUE"""),"")</f>
        <v/>
      </c>
      <c r="AA835" s="419" t="str">
        <f>IFERROR(__xludf.DUMMYFUNCTION("""COMPUTED_VALUE"""),"")</f>
        <v/>
      </c>
      <c r="AB835" s="418" t="str">
        <f>IFERROR(__xludf.DUMMYFUNCTION("""COMPUTED_VALUE"""),"")</f>
        <v/>
      </c>
      <c r="AC835" s="419" t="str">
        <f>IFERROR(__xludf.DUMMYFUNCTION("""COMPUTED_VALUE"""),"")</f>
        <v/>
      </c>
      <c r="AD835" s="418" t="str">
        <f>IFERROR(__xludf.DUMMYFUNCTION("""COMPUTED_VALUE"""),"")</f>
        <v/>
      </c>
      <c r="AE835" s="419" t="str">
        <f>IFERROR(__xludf.DUMMYFUNCTION("""COMPUTED_VALUE"""),"")</f>
        <v/>
      </c>
      <c r="AF835" s="420"/>
      <c r="AG835" s="420"/>
      <c r="AH835" s="421"/>
    </row>
    <row r="836">
      <c r="A836" s="410"/>
      <c r="B836" s="411"/>
      <c r="C836" s="412"/>
      <c r="D836" s="413" t="s">
        <v>2869</v>
      </c>
      <c r="E836" s="414"/>
      <c r="F836" s="414"/>
      <c r="G836" s="414"/>
      <c r="H836" s="414"/>
      <c r="I836" s="414"/>
      <c r="J836" s="414"/>
      <c r="K836" s="414"/>
      <c r="L836" s="414"/>
      <c r="M836" s="414"/>
      <c r="N836" s="414"/>
      <c r="O836" s="414"/>
      <c r="P836" s="414"/>
      <c r="Q836" s="414"/>
      <c r="R836" s="414"/>
      <c r="S836" s="414"/>
      <c r="T836" s="415"/>
      <c r="U836" s="415"/>
      <c r="V836" s="415"/>
      <c r="W836" s="416"/>
      <c r="X836" s="417"/>
      <c r="Y836" s="373"/>
      <c r="Z836" s="418" t="str">
        <f>IFERROR(__xludf.DUMMYFUNCTION("""COMPUTED_VALUE"""),"")</f>
        <v/>
      </c>
      <c r="AA836" s="419" t="str">
        <f>IFERROR(__xludf.DUMMYFUNCTION("""COMPUTED_VALUE"""),"")</f>
        <v/>
      </c>
      <c r="AB836" s="418" t="str">
        <f>IFERROR(__xludf.DUMMYFUNCTION("""COMPUTED_VALUE"""),"")</f>
        <v/>
      </c>
      <c r="AC836" s="419" t="str">
        <f>IFERROR(__xludf.DUMMYFUNCTION("""COMPUTED_VALUE"""),"")</f>
        <v/>
      </c>
      <c r="AD836" s="418" t="str">
        <f>IFERROR(__xludf.DUMMYFUNCTION("""COMPUTED_VALUE"""),"")</f>
        <v/>
      </c>
      <c r="AE836" s="419" t="str">
        <f>IFERROR(__xludf.DUMMYFUNCTION("""COMPUTED_VALUE"""),"")</f>
        <v/>
      </c>
      <c r="AF836" s="420"/>
      <c r="AG836" s="420"/>
      <c r="AH836" s="421"/>
    </row>
    <row r="837">
      <c r="A837" s="410"/>
      <c r="B837" s="411"/>
      <c r="C837" s="412"/>
      <c r="D837" s="413" t="s">
        <v>2869</v>
      </c>
      <c r="E837" s="414"/>
      <c r="F837" s="414"/>
      <c r="G837" s="414"/>
      <c r="H837" s="414"/>
      <c r="I837" s="414"/>
      <c r="J837" s="414"/>
      <c r="K837" s="414"/>
      <c r="L837" s="414"/>
      <c r="M837" s="414"/>
      <c r="N837" s="414"/>
      <c r="O837" s="414"/>
      <c r="P837" s="414"/>
      <c r="Q837" s="414"/>
      <c r="R837" s="414"/>
      <c r="S837" s="414"/>
      <c r="T837" s="415"/>
      <c r="U837" s="415"/>
      <c r="V837" s="415"/>
      <c r="W837" s="416"/>
      <c r="X837" s="417"/>
      <c r="Y837" s="373"/>
      <c r="Z837" s="418" t="str">
        <f>IFERROR(__xludf.DUMMYFUNCTION("""COMPUTED_VALUE"""),"")</f>
        <v/>
      </c>
      <c r="AA837" s="419" t="str">
        <f>IFERROR(__xludf.DUMMYFUNCTION("""COMPUTED_VALUE"""),"")</f>
        <v/>
      </c>
      <c r="AB837" s="418" t="str">
        <f>IFERROR(__xludf.DUMMYFUNCTION("""COMPUTED_VALUE"""),"")</f>
        <v/>
      </c>
      <c r="AC837" s="419" t="str">
        <f>IFERROR(__xludf.DUMMYFUNCTION("""COMPUTED_VALUE"""),"")</f>
        <v/>
      </c>
      <c r="AD837" s="418" t="str">
        <f>IFERROR(__xludf.DUMMYFUNCTION("""COMPUTED_VALUE"""),"")</f>
        <v/>
      </c>
      <c r="AE837" s="419" t="str">
        <f>IFERROR(__xludf.DUMMYFUNCTION("""COMPUTED_VALUE"""),"")</f>
        <v/>
      </c>
      <c r="AF837" s="420"/>
      <c r="AG837" s="420"/>
      <c r="AH837" s="421"/>
    </row>
    <row r="838">
      <c r="A838" s="410"/>
      <c r="B838" s="411"/>
      <c r="C838" s="412"/>
      <c r="D838" s="413" t="s">
        <v>2869</v>
      </c>
      <c r="E838" s="414"/>
      <c r="F838" s="414"/>
      <c r="G838" s="414"/>
      <c r="H838" s="414"/>
      <c r="I838" s="414"/>
      <c r="J838" s="414"/>
      <c r="K838" s="414"/>
      <c r="L838" s="414"/>
      <c r="M838" s="414"/>
      <c r="N838" s="414"/>
      <c r="O838" s="414"/>
      <c r="P838" s="414"/>
      <c r="Q838" s="414"/>
      <c r="R838" s="414"/>
      <c r="S838" s="414"/>
      <c r="T838" s="415"/>
      <c r="U838" s="415"/>
      <c r="V838" s="415"/>
      <c r="W838" s="416"/>
      <c r="X838" s="417"/>
      <c r="Y838" s="373"/>
      <c r="Z838" s="418" t="str">
        <f>IFERROR(__xludf.DUMMYFUNCTION("""COMPUTED_VALUE"""),"")</f>
        <v/>
      </c>
      <c r="AA838" s="419" t="str">
        <f>IFERROR(__xludf.DUMMYFUNCTION("""COMPUTED_VALUE"""),"")</f>
        <v/>
      </c>
      <c r="AB838" s="418" t="str">
        <f>IFERROR(__xludf.DUMMYFUNCTION("""COMPUTED_VALUE"""),"")</f>
        <v/>
      </c>
      <c r="AC838" s="419" t="str">
        <f>IFERROR(__xludf.DUMMYFUNCTION("""COMPUTED_VALUE"""),"")</f>
        <v/>
      </c>
      <c r="AD838" s="418" t="str">
        <f>IFERROR(__xludf.DUMMYFUNCTION("""COMPUTED_VALUE"""),"")</f>
        <v/>
      </c>
      <c r="AE838" s="419" t="str">
        <f>IFERROR(__xludf.DUMMYFUNCTION("""COMPUTED_VALUE"""),"")</f>
        <v/>
      </c>
      <c r="AF838" s="420"/>
      <c r="AG838" s="420"/>
      <c r="AH838" s="421"/>
    </row>
    <row r="839">
      <c r="A839" s="410"/>
      <c r="B839" s="411"/>
      <c r="C839" s="412"/>
      <c r="D839" s="413" t="s">
        <v>2869</v>
      </c>
      <c r="E839" s="414"/>
      <c r="F839" s="414"/>
      <c r="G839" s="414"/>
      <c r="H839" s="414"/>
      <c r="I839" s="414"/>
      <c r="J839" s="414"/>
      <c r="K839" s="414"/>
      <c r="L839" s="414"/>
      <c r="M839" s="414"/>
      <c r="N839" s="414"/>
      <c r="O839" s="414"/>
      <c r="P839" s="414"/>
      <c r="Q839" s="414"/>
      <c r="R839" s="414"/>
      <c r="S839" s="414"/>
      <c r="T839" s="415"/>
      <c r="U839" s="415"/>
      <c r="V839" s="415"/>
      <c r="W839" s="416"/>
      <c r="X839" s="417"/>
      <c r="Y839" s="373"/>
      <c r="Z839" s="418" t="str">
        <f>IFERROR(__xludf.DUMMYFUNCTION("""COMPUTED_VALUE"""),"")</f>
        <v/>
      </c>
      <c r="AA839" s="419" t="str">
        <f>IFERROR(__xludf.DUMMYFUNCTION("""COMPUTED_VALUE"""),"")</f>
        <v/>
      </c>
      <c r="AB839" s="418" t="str">
        <f>IFERROR(__xludf.DUMMYFUNCTION("""COMPUTED_VALUE"""),"")</f>
        <v/>
      </c>
      <c r="AC839" s="419" t="str">
        <f>IFERROR(__xludf.DUMMYFUNCTION("""COMPUTED_VALUE"""),"")</f>
        <v/>
      </c>
      <c r="AD839" s="418" t="str">
        <f>IFERROR(__xludf.DUMMYFUNCTION("""COMPUTED_VALUE"""),"")</f>
        <v/>
      </c>
      <c r="AE839" s="419" t="str">
        <f>IFERROR(__xludf.DUMMYFUNCTION("""COMPUTED_VALUE"""),"")</f>
        <v/>
      </c>
      <c r="AF839" s="420"/>
      <c r="AG839" s="420"/>
      <c r="AH839" s="421"/>
    </row>
    <row r="840">
      <c r="A840" s="410"/>
      <c r="B840" s="411"/>
      <c r="C840" s="412"/>
      <c r="D840" s="413" t="s">
        <v>2869</v>
      </c>
      <c r="E840" s="414"/>
      <c r="F840" s="414"/>
      <c r="G840" s="414"/>
      <c r="H840" s="414"/>
      <c r="I840" s="414"/>
      <c r="J840" s="414"/>
      <c r="K840" s="414"/>
      <c r="L840" s="414"/>
      <c r="M840" s="414"/>
      <c r="N840" s="414"/>
      <c r="O840" s="414"/>
      <c r="P840" s="414"/>
      <c r="Q840" s="414"/>
      <c r="R840" s="414"/>
      <c r="S840" s="414"/>
      <c r="T840" s="415"/>
      <c r="U840" s="415"/>
      <c r="V840" s="415"/>
      <c r="W840" s="416"/>
      <c r="X840" s="417"/>
      <c r="Y840" s="373"/>
      <c r="Z840" s="418" t="str">
        <f>IFERROR(__xludf.DUMMYFUNCTION("""COMPUTED_VALUE"""),"")</f>
        <v/>
      </c>
      <c r="AA840" s="419" t="str">
        <f>IFERROR(__xludf.DUMMYFUNCTION("""COMPUTED_VALUE"""),"")</f>
        <v/>
      </c>
      <c r="AB840" s="418" t="str">
        <f>IFERROR(__xludf.DUMMYFUNCTION("""COMPUTED_VALUE"""),"")</f>
        <v/>
      </c>
      <c r="AC840" s="419" t="str">
        <f>IFERROR(__xludf.DUMMYFUNCTION("""COMPUTED_VALUE"""),"")</f>
        <v/>
      </c>
      <c r="AD840" s="418" t="str">
        <f>IFERROR(__xludf.DUMMYFUNCTION("""COMPUTED_VALUE"""),"")</f>
        <v/>
      </c>
      <c r="AE840" s="419" t="str">
        <f>IFERROR(__xludf.DUMMYFUNCTION("""COMPUTED_VALUE"""),"")</f>
        <v/>
      </c>
      <c r="AF840" s="420"/>
      <c r="AG840" s="420"/>
      <c r="AH840" s="421"/>
    </row>
    <row r="841">
      <c r="A841" s="410"/>
      <c r="B841" s="411"/>
      <c r="C841" s="412"/>
      <c r="D841" s="413" t="s">
        <v>2869</v>
      </c>
      <c r="E841" s="414"/>
      <c r="F841" s="414"/>
      <c r="G841" s="414"/>
      <c r="H841" s="414"/>
      <c r="I841" s="414"/>
      <c r="J841" s="414"/>
      <c r="K841" s="414"/>
      <c r="L841" s="414"/>
      <c r="M841" s="414"/>
      <c r="N841" s="414"/>
      <c r="O841" s="414"/>
      <c r="P841" s="414"/>
      <c r="Q841" s="414"/>
      <c r="R841" s="414"/>
      <c r="S841" s="414"/>
      <c r="T841" s="415"/>
      <c r="U841" s="415"/>
      <c r="V841" s="415"/>
      <c r="W841" s="416"/>
      <c r="X841" s="417"/>
      <c r="Y841" s="373"/>
      <c r="Z841" s="418" t="str">
        <f>IFERROR(__xludf.DUMMYFUNCTION("""COMPUTED_VALUE"""),"")</f>
        <v/>
      </c>
      <c r="AA841" s="419" t="str">
        <f>IFERROR(__xludf.DUMMYFUNCTION("""COMPUTED_VALUE"""),"")</f>
        <v/>
      </c>
      <c r="AB841" s="418" t="str">
        <f>IFERROR(__xludf.DUMMYFUNCTION("""COMPUTED_VALUE"""),"")</f>
        <v/>
      </c>
      <c r="AC841" s="419" t="str">
        <f>IFERROR(__xludf.DUMMYFUNCTION("""COMPUTED_VALUE"""),"")</f>
        <v/>
      </c>
      <c r="AD841" s="418" t="str">
        <f>IFERROR(__xludf.DUMMYFUNCTION("""COMPUTED_VALUE"""),"")</f>
        <v/>
      </c>
      <c r="AE841" s="419" t="str">
        <f>IFERROR(__xludf.DUMMYFUNCTION("""COMPUTED_VALUE"""),"")</f>
        <v/>
      </c>
      <c r="AF841" s="420"/>
      <c r="AG841" s="420"/>
      <c r="AH841" s="421"/>
    </row>
    <row r="842">
      <c r="A842" s="410"/>
      <c r="B842" s="411"/>
      <c r="C842" s="412"/>
      <c r="D842" s="413" t="s">
        <v>2869</v>
      </c>
      <c r="E842" s="414"/>
      <c r="F842" s="414"/>
      <c r="G842" s="414"/>
      <c r="H842" s="414"/>
      <c r="I842" s="414"/>
      <c r="J842" s="414"/>
      <c r="K842" s="414"/>
      <c r="L842" s="414"/>
      <c r="M842" s="414"/>
      <c r="N842" s="414"/>
      <c r="O842" s="414"/>
      <c r="P842" s="414"/>
      <c r="Q842" s="414"/>
      <c r="R842" s="414"/>
      <c r="S842" s="414"/>
      <c r="T842" s="415"/>
      <c r="U842" s="415"/>
      <c r="V842" s="415"/>
      <c r="W842" s="416"/>
      <c r="X842" s="417"/>
      <c r="Y842" s="373"/>
      <c r="Z842" s="418" t="str">
        <f>IFERROR(__xludf.DUMMYFUNCTION("""COMPUTED_VALUE"""),"")</f>
        <v/>
      </c>
      <c r="AA842" s="419" t="str">
        <f>IFERROR(__xludf.DUMMYFUNCTION("""COMPUTED_VALUE"""),"")</f>
        <v/>
      </c>
      <c r="AB842" s="418" t="str">
        <f>IFERROR(__xludf.DUMMYFUNCTION("""COMPUTED_VALUE"""),"")</f>
        <v/>
      </c>
      <c r="AC842" s="419" t="str">
        <f>IFERROR(__xludf.DUMMYFUNCTION("""COMPUTED_VALUE"""),"")</f>
        <v/>
      </c>
      <c r="AD842" s="418" t="str">
        <f>IFERROR(__xludf.DUMMYFUNCTION("""COMPUTED_VALUE"""),"")</f>
        <v/>
      </c>
      <c r="AE842" s="419" t="str">
        <f>IFERROR(__xludf.DUMMYFUNCTION("""COMPUTED_VALUE"""),"")</f>
        <v/>
      </c>
      <c r="AF842" s="420"/>
      <c r="AG842" s="420"/>
      <c r="AH842" s="421"/>
    </row>
    <row r="843">
      <c r="A843" s="410"/>
      <c r="B843" s="411"/>
      <c r="C843" s="412"/>
      <c r="D843" s="413" t="s">
        <v>2869</v>
      </c>
      <c r="E843" s="414"/>
      <c r="F843" s="414"/>
      <c r="G843" s="414"/>
      <c r="H843" s="414"/>
      <c r="I843" s="414"/>
      <c r="J843" s="414"/>
      <c r="K843" s="414"/>
      <c r="L843" s="414"/>
      <c r="M843" s="414"/>
      <c r="N843" s="414"/>
      <c r="O843" s="414"/>
      <c r="P843" s="414"/>
      <c r="Q843" s="414"/>
      <c r="R843" s="414"/>
      <c r="S843" s="414"/>
      <c r="T843" s="415"/>
      <c r="U843" s="415"/>
      <c r="V843" s="415"/>
      <c r="W843" s="416"/>
      <c r="X843" s="417"/>
      <c r="Y843" s="373"/>
      <c r="Z843" s="418" t="str">
        <f>IFERROR(__xludf.DUMMYFUNCTION("""COMPUTED_VALUE"""),"")</f>
        <v/>
      </c>
      <c r="AA843" s="419" t="str">
        <f>IFERROR(__xludf.DUMMYFUNCTION("""COMPUTED_VALUE"""),"")</f>
        <v/>
      </c>
      <c r="AB843" s="418" t="str">
        <f>IFERROR(__xludf.DUMMYFUNCTION("""COMPUTED_VALUE"""),"")</f>
        <v/>
      </c>
      <c r="AC843" s="419" t="str">
        <f>IFERROR(__xludf.DUMMYFUNCTION("""COMPUTED_VALUE"""),"")</f>
        <v/>
      </c>
      <c r="AD843" s="418" t="str">
        <f>IFERROR(__xludf.DUMMYFUNCTION("""COMPUTED_VALUE"""),"")</f>
        <v/>
      </c>
      <c r="AE843" s="419" t="str">
        <f>IFERROR(__xludf.DUMMYFUNCTION("""COMPUTED_VALUE"""),"")</f>
        <v/>
      </c>
      <c r="AF843" s="420"/>
      <c r="AG843" s="420"/>
      <c r="AH843" s="421"/>
    </row>
    <row r="844">
      <c r="A844" s="410"/>
      <c r="B844" s="411"/>
      <c r="C844" s="412"/>
      <c r="D844" s="413" t="s">
        <v>2869</v>
      </c>
      <c r="E844" s="414"/>
      <c r="F844" s="414"/>
      <c r="G844" s="414"/>
      <c r="H844" s="414"/>
      <c r="I844" s="414"/>
      <c r="J844" s="414"/>
      <c r="K844" s="414"/>
      <c r="L844" s="414"/>
      <c r="M844" s="414"/>
      <c r="N844" s="414"/>
      <c r="O844" s="414"/>
      <c r="P844" s="414"/>
      <c r="Q844" s="414"/>
      <c r="R844" s="414"/>
      <c r="S844" s="414"/>
      <c r="T844" s="415"/>
      <c r="U844" s="415"/>
      <c r="V844" s="415"/>
      <c r="W844" s="416"/>
      <c r="X844" s="417"/>
      <c r="Y844" s="373"/>
      <c r="Z844" s="418" t="str">
        <f>IFERROR(__xludf.DUMMYFUNCTION("""COMPUTED_VALUE"""),"")</f>
        <v/>
      </c>
      <c r="AA844" s="419" t="str">
        <f>IFERROR(__xludf.DUMMYFUNCTION("""COMPUTED_VALUE"""),"")</f>
        <v/>
      </c>
      <c r="AB844" s="418" t="str">
        <f>IFERROR(__xludf.DUMMYFUNCTION("""COMPUTED_VALUE"""),"")</f>
        <v/>
      </c>
      <c r="AC844" s="419" t="str">
        <f>IFERROR(__xludf.DUMMYFUNCTION("""COMPUTED_VALUE"""),"")</f>
        <v/>
      </c>
      <c r="AD844" s="418" t="str">
        <f>IFERROR(__xludf.DUMMYFUNCTION("""COMPUTED_VALUE"""),"")</f>
        <v/>
      </c>
      <c r="AE844" s="419" t="str">
        <f>IFERROR(__xludf.DUMMYFUNCTION("""COMPUTED_VALUE"""),"")</f>
        <v/>
      </c>
      <c r="AF844" s="420"/>
      <c r="AG844" s="420"/>
      <c r="AH844" s="421"/>
    </row>
    <row r="845">
      <c r="A845" s="410"/>
      <c r="B845" s="411"/>
      <c r="C845" s="412"/>
      <c r="D845" s="413" t="s">
        <v>2869</v>
      </c>
      <c r="E845" s="414"/>
      <c r="F845" s="414"/>
      <c r="G845" s="414"/>
      <c r="H845" s="414"/>
      <c r="I845" s="414"/>
      <c r="J845" s="414"/>
      <c r="K845" s="414"/>
      <c r="L845" s="414"/>
      <c r="M845" s="414"/>
      <c r="N845" s="414"/>
      <c r="O845" s="414"/>
      <c r="P845" s="414"/>
      <c r="Q845" s="414"/>
      <c r="R845" s="414"/>
      <c r="S845" s="414"/>
      <c r="T845" s="415"/>
      <c r="U845" s="415"/>
      <c r="V845" s="415"/>
      <c r="W845" s="416"/>
      <c r="X845" s="417"/>
      <c r="Y845" s="373"/>
      <c r="Z845" s="418" t="str">
        <f>IFERROR(__xludf.DUMMYFUNCTION("""COMPUTED_VALUE"""),"")</f>
        <v/>
      </c>
      <c r="AA845" s="419" t="str">
        <f>IFERROR(__xludf.DUMMYFUNCTION("""COMPUTED_VALUE"""),"")</f>
        <v/>
      </c>
      <c r="AB845" s="418" t="str">
        <f>IFERROR(__xludf.DUMMYFUNCTION("""COMPUTED_VALUE"""),"")</f>
        <v/>
      </c>
      <c r="AC845" s="419" t="str">
        <f>IFERROR(__xludf.DUMMYFUNCTION("""COMPUTED_VALUE"""),"")</f>
        <v/>
      </c>
      <c r="AD845" s="418" t="str">
        <f>IFERROR(__xludf.DUMMYFUNCTION("""COMPUTED_VALUE"""),"")</f>
        <v/>
      </c>
      <c r="AE845" s="419" t="str">
        <f>IFERROR(__xludf.DUMMYFUNCTION("""COMPUTED_VALUE"""),"")</f>
        <v/>
      </c>
      <c r="AF845" s="420"/>
      <c r="AG845" s="420"/>
      <c r="AH845" s="421"/>
    </row>
    <row r="846">
      <c r="A846" s="410"/>
      <c r="B846" s="411"/>
      <c r="C846" s="412"/>
      <c r="D846" s="413" t="s">
        <v>2869</v>
      </c>
      <c r="E846" s="414"/>
      <c r="F846" s="414"/>
      <c r="G846" s="414"/>
      <c r="H846" s="414"/>
      <c r="I846" s="414"/>
      <c r="J846" s="414"/>
      <c r="K846" s="414"/>
      <c r="L846" s="414"/>
      <c r="M846" s="414"/>
      <c r="N846" s="414"/>
      <c r="O846" s="414"/>
      <c r="P846" s="414"/>
      <c r="Q846" s="414"/>
      <c r="R846" s="414"/>
      <c r="S846" s="414"/>
      <c r="T846" s="415"/>
      <c r="U846" s="415"/>
      <c r="V846" s="415"/>
      <c r="W846" s="416"/>
      <c r="X846" s="417"/>
      <c r="Y846" s="373"/>
      <c r="Z846" s="418" t="str">
        <f>IFERROR(__xludf.DUMMYFUNCTION("""COMPUTED_VALUE"""),"")</f>
        <v/>
      </c>
      <c r="AA846" s="419" t="str">
        <f>IFERROR(__xludf.DUMMYFUNCTION("""COMPUTED_VALUE"""),"")</f>
        <v/>
      </c>
      <c r="AB846" s="418" t="str">
        <f>IFERROR(__xludf.DUMMYFUNCTION("""COMPUTED_VALUE"""),"")</f>
        <v/>
      </c>
      <c r="AC846" s="419" t="str">
        <f>IFERROR(__xludf.DUMMYFUNCTION("""COMPUTED_VALUE"""),"")</f>
        <v/>
      </c>
      <c r="AD846" s="418" t="str">
        <f>IFERROR(__xludf.DUMMYFUNCTION("""COMPUTED_VALUE"""),"")</f>
        <v/>
      </c>
      <c r="AE846" s="419" t="str">
        <f>IFERROR(__xludf.DUMMYFUNCTION("""COMPUTED_VALUE"""),"")</f>
        <v/>
      </c>
      <c r="AF846" s="420"/>
      <c r="AG846" s="420"/>
      <c r="AH846" s="421"/>
    </row>
    <row r="847">
      <c r="A847" s="410"/>
      <c r="B847" s="411"/>
      <c r="C847" s="412"/>
      <c r="D847" s="413" t="s">
        <v>2869</v>
      </c>
      <c r="E847" s="414"/>
      <c r="F847" s="414"/>
      <c r="G847" s="414"/>
      <c r="H847" s="414"/>
      <c r="I847" s="414"/>
      <c r="J847" s="414"/>
      <c r="K847" s="414"/>
      <c r="L847" s="414"/>
      <c r="M847" s="414"/>
      <c r="N847" s="414"/>
      <c r="O847" s="414"/>
      <c r="P847" s="414"/>
      <c r="Q847" s="414"/>
      <c r="R847" s="414"/>
      <c r="S847" s="414"/>
      <c r="T847" s="415"/>
      <c r="U847" s="415"/>
      <c r="V847" s="415"/>
      <c r="W847" s="416"/>
      <c r="X847" s="417"/>
      <c r="Y847" s="373"/>
      <c r="Z847" s="418" t="str">
        <f>IFERROR(__xludf.DUMMYFUNCTION("""COMPUTED_VALUE"""),"")</f>
        <v/>
      </c>
      <c r="AA847" s="419" t="str">
        <f>IFERROR(__xludf.DUMMYFUNCTION("""COMPUTED_VALUE"""),"")</f>
        <v/>
      </c>
      <c r="AB847" s="418" t="str">
        <f>IFERROR(__xludf.DUMMYFUNCTION("""COMPUTED_VALUE"""),"")</f>
        <v/>
      </c>
      <c r="AC847" s="419" t="str">
        <f>IFERROR(__xludf.DUMMYFUNCTION("""COMPUTED_VALUE"""),"")</f>
        <v/>
      </c>
      <c r="AD847" s="418" t="str">
        <f>IFERROR(__xludf.DUMMYFUNCTION("""COMPUTED_VALUE"""),"")</f>
        <v/>
      </c>
      <c r="AE847" s="419" t="str">
        <f>IFERROR(__xludf.DUMMYFUNCTION("""COMPUTED_VALUE"""),"")</f>
        <v/>
      </c>
      <c r="AF847" s="420"/>
      <c r="AG847" s="420"/>
      <c r="AH847" s="421"/>
    </row>
    <row r="848">
      <c r="A848" s="410"/>
      <c r="B848" s="411"/>
      <c r="C848" s="412"/>
      <c r="D848" s="413" t="s">
        <v>2869</v>
      </c>
      <c r="E848" s="414"/>
      <c r="F848" s="414"/>
      <c r="G848" s="414"/>
      <c r="H848" s="414"/>
      <c r="I848" s="414"/>
      <c r="J848" s="414"/>
      <c r="K848" s="414"/>
      <c r="L848" s="414"/>
      <c r="M848" s="414"/>
      <c r="N848" s="414"/>
      <c r="O848" s="414"/>
      <c r="P848" s="414"/>
      <c r="Q848" s="414"/>
      <c r="R848" s="414"/>
      <c r="S848" s="414"/>
      <c r="T848" s="415"/>
      <c r="U848" s="415"/>
      <c r="V848" s="415"/>
      <c r="W848" s="416"/>
      <c r="X848" s="417"/>
      <c r="Y848" s="373"/>
      <c r="Z848" s="418" t="str">
        <f>IFERROR(__xludf.DUMMYFUNCTION("""COMPUTED_VALUE"""),"")</f>
        <v/>
      </c>
      <c r="AA848" s="419" t="str">
        <f>IFERROR(__xludf.DUMMYFUNCTION("""COMPUTED_VALUE"""),"")</f>
        <v/>
      </c>
      <c r="AB848" s="418" t="str">
        <f>IFERROR(__xludf.DUMMYFUNCTION("""COMPUTED_VALUE"""),"")</f>
        <v/>
      </c>
      <c r="AC848" s="419" t="str">
        <f>IFERROR(__xludf.DUMMYFUNCTION("""COMPUTED_VALUE"""),"")</f>
        <v/>
      </c>
      <c r="AD848" s="418" t="str">
        <f>IFERROR(__xludf.DUMMYFUNCTION("""COMPUTED_VALUE"""),"")</f>
        <v/>
      </c>
      <c r="AE848" s="419" t="str">
        <f>IFERROR(__xludf.DUMMYFUNCTION("""COMPUTED_VALUE"""),"")</f>
        <v/>
      </c>
      <c r="AF848" s="420"/>
      <c r="AG848" s="420"/>
      <c r="AH848" s="421"/>
    </row>
    <row r="849">
      <c r="A849" s="410"/>
      <c r="B849" s="411"/>
      <c r="C849" s="412"/>
      <c r="D849" s="413" t="s">
        <v>2869</v>
      </c>
      <c r="E849" s="414"/>
      <c r="F849" s="414"/>
      <c r="G849" s="414"/>
      <c r="H849" s="414"/>
      <c r="I849" s="414"/>
      <c r="J849" s="414"/>
      <c r="K849" s="414"/>
      <c r="L849" s="414"/>
      <c r="M849" s="414"/>
      <c r="N849" s="414"/>
      <c r="O849" s="414"/>
      <c r="P849" s="414"/>
      <c r="Q849" s="414"/>
      <c r="R849" s="414"/>
      <c r="S849" s="414"/>
      <c r="T849" s="415"/>
      <c r="U849" s="415"/>
      <c r="V849" s="415"/>
      <c r="W849" s="416"/>
      <c r="X849" s="417"/>
      <c r="Y849" s="373"/>
      <c r="Z849" s="418" t="str">
        <f>IFERROR(__xludf.DUMMYFUNCTION("""COMPUTED_VALUE"""),"")</f>
        <v/>
      </c>
      <c r="AA849" s="419" t="str">
        <f>IFERROR(__xludf.DUMMYFUNCTION("""COMPUTED_VALUE"""),"")</f>
        <v/>
      </c>
      <c r="AB849" s="418" t="str">
        <f>IFERROR(__xludf.DUMMYFUNCTION("""COMPUTED_VALUE"""),"")</f>
        <v/>
      </c>
      <c r="AC849" s="419" t="str">
        <f>IFERROR(__xludf.DUMMYFUNCTION("""COMPUTED_VALUE"""),"")</f>
        <v/>
      </c>
      <c r="AD849" s="418" t="str">
        <f>IFERROR(__xludf.DUMMYFUNCTION("""COMPUTED_VALUE"""),"")</f>
        <v/>
      </c>
      <c r="AE849" s="419" t="str">
        <f>IFERROR(__xludf.DUMMYFUNCTION("""COMPUTED_VALUE"""),"")</f>
        <v/>
      </c>
      <c r="AF849" s="420"/>
      <c r="AG849" s="420"/>
      <c r="AH849" s="421"/>
    </row>
    <row r="850">
      <c r="A850" s="410"/>
      <c r="B850" s="411"/>
      <c r="C850" s="412"/>
      <c r="D850" s="413" t="s">
        <v>2869</v>
      </c>
      <c r="E850" s="414"/>
      <c r="F850" s="414"/>
      <c r="G850" s="414"/>
      <c r="H850" s="414"/>
      <c r="I850" s="414"/>
      <c r="J850" s="414"/>
      <c r="K850" s="414"/>
      <c r="L850" s="414"/>
      <c r="M850" s="414"/>
      <c r="N850" s="414"/>
      <c r="O850" s="414"/>
      <c r="P850" s="414"/>
      <c r="Q850" s="414"/>
      <c r="R850" s="414"/>
      <c r="S850" s="414"/>
      <c r="T850" s="415"/>
      <c r="U850" s="415"/>
      <c r="V850" s="415"/>
      <c r="W850" s="416"/>
      <c r="X850" s="417"/>
      <c r="Y850" s="373"/>
      <c r="Z850" s="418" t="str">
        <f>IFERROR(__xludf.DUMMYFUNCTION("""COMPUTED_VALUE"""),"")</f>
        <v/>
      </c>
      <c r="AA850" s="419" t="str">
        <f>IFERROR(__xludf.DUMMYFUNCTION("""COMPUTED_VALUE"""),"")</f>
        <v/>
      </c>
      <c r="AB850" s="418" t="str">
        <f>IFERROR(__xludf.DUMMYFUNCTION("""COMPUTED_VALUE"""),"")</f>
        <v/>
      </c>
      <c r="AC850" s="419" t="str">
        <f>IFERROR(__xludf.DUMMYFUNCTION("""COMPUTED_VALUE"""),"")</f>
        <v/>
      </c>
      <c r="AD850" s="418" t="str">
        <f>IFERROR(__xludf.DUMMYFUNCTION("""COMPUTED_VALUE"""),"")</f>
        <v/>
      </c>
      <c r="AE850" s="419" t="str">
        <f>IFERROR(__xludf.DUMMYFUNCTION("""COMPUTED_VALUE"""),"")</f>
        <v/>
      </c>
      <c r="AF850" s="420"/>
      <c r="AG850" s="420"/>
      <c r="AH850" s="421"/>
    </row>
    <row r="851">
      <c r="A851" s="410"/>
      <c r="B851" s="411"/>
      <c r="C851" s="412"/>
      <c r="D851" s="413" t="s">
        <v>2869</v>
      </c>
      <c r="E851" s="414"/>
      <c r="F851" s="414"/>
      <c r="G851" s="414"/>
      <c r="H851" s="414"/>
      <c r="I851" s="414"/>
      <c r="J851" s="414"/>
      <c r="K851" s="414"/>
      <c r="L851" s="414"/>
      <c r="M851" s="414"/>
      <c r="N851" s="414"/>
      <c r="O851" s="414"/>
      <c r="P851" s="414"/>
      <c r="Q851" s="414"/>
      <c r="R851" s="414"/>
      <c r="S851" s="414"/>
      <c r="T851" s="415"/>
      <c r="U851" s="415"/>
      <c r="V851" s="415"/>
      <c r="W851" s="416"/>
      <c r="X851" s="417"/>
      <c r="Y851" s="373"/>
      <c r="Z851" s="418" t="str">
        <f>IFERROR(__xludf.DUMMYFUNCTION("""COMPUTED_VALUE"""),"")</f>
        <v/>
      </c>
      <c r="AA851" s="419" t="str">
        <f>IFERROR(__xludf.DUMMYFUNCTION("""COMPUTED_VALUE"""),"")</f>
        <v/>
      </c>
      <c r="AB851" s="418" t="str">
        <f>IFERROR(__xludf.DUMMYFUNCTION("""COMPUTED_VALUE"""),"")</f>
        <v/>
      </c>
      <c r="AC851" s="419" t="str">
        <f>IFERROR(__xludf.DUMMYFUNCTION("""COMPUTED_VALUE"""),"")</f>
        <v/>
      </c>
      <c r="AD851" s="418" t="str">
        <f>IFERROR(__xludf.DUMMYFUNCTION("""COMPUTED_VALUE"""),"")</f>
        <v/>
      </c>
      <c r="AE851" s="419" t="str">
        <f>IFERROR(__xludf.DUMMYFUNCTION("""COMPUTED_VALUE"""),"")</f>
        <v/>
      </c>
      <c r="AF851" s="420"/>
      <c r="AG851" s="420"/>
      <c r="AH851" s="421"/>
    </row>
    <row r="852">
      <c r="A852" s="410"/>
      <c r="B852" s="411"/>
      <c r="C852" s="412"/>
      <c r="D852" s="413" t="s">
        <v>2869</v>
      </c>
      <c r="E852" s="414"/>
      <c r="F852" s="414"/>
      <c r="G852" s="414"/>
      <c r="H852" s="414"/>
      <c r="I852" s="414"/>
      <c r="J852" s="414"/>
      <c r="K852" s="414"/>
      <c r="L852" s="414"/>
      <c r="M852" s="414"/>
      <c r="N852" s="414"/>
      <c r="O852" s="414"/>
      <c r="P852" s="414"/>
      <c r="Q852" s="414"/>
      <c r="R852" s="414"/>
      <c r="S852" s="414"/>
      <c r="T852" s="415"/>
      <c r="U852" s="415"/>
      <c r="V852" s="415"/>
      <c r="W852" s="416"/>
      <c r="X852" s="417"/>
      <c r="Y852" s="373"/>
      <c r="Z852" s="418" t="str">
        <f>IFERROR(__xludf.DUMMYFUNCTION("""COMPUTED_VALUE"""),"")</f>
        <v/>
      </c>
      <c r="AA852" s="419" t="str">
        <f>IFERROR(__xludf.DUMMYFUNCTION("""COMPUTED_VALUE"""),"")</f>
        <v/>
      </c>
      <c r="AB852" s="418" t="str">
        <f>IFERROR(__xludf.DUMMYFUNCTION("""COMPUTED_VALUE"""),"")</f>
        <v/>
      </c>
      <c r="AC852" s="419" t="str">
        <f>IFERROR(__xludf.DUMMYFUNCTION("""COMPUTED_VALUE"""),"")</f>
        <v/>
      </c>
      <c r="AD852" s="418" t="str">
        <f>IFERROR(__xludf.DUMMYFUNCTION("""COMPUTED_VALUE"""),"")</f>
        <v/>
      </c>
      <c r="AE852" s="419" t="str">
        <f>IFERROR(__xludf.DUMMYFUNCTION("""COMPUTED_VALUE"""),"")</f>
        <v/>
      </c>
      <c r="AF852" s="420"/>
      <c r="AG852" s="420"/>
      <c r="AH852" s="421"/>
    </row>
    <row r="853">
      <c r="A853" s="410"/>
      <c r="B853" s="411"/>
      <c r="C853" s="412"/>
      <c r="D853" s="413" t="s">
        <v>2869</v>
      </c>
      <c r="E853" s="414"/>
      <c r="F853" s="414"/>
      <c r="G853" s="414"/>
      <c r="H853" s="414"/>
      <c r="I853" s="414"/>
      <c r="J853" s="414"/>
      <c r="K853" s="414"/>
      <c r="L853" s="414"/>
      <c r="M853" s="414"/>
      <c r="N853" s="414"/>
      <c r="O853" s="414"/>
      <c r="P853" s="414"/>
      <c r="Q853" s="414"/>
      <c r="R853" s="414"/>
      <c r="S853" s="414"/>
      <c r="T853" s="415"/>
      <c r="U853" s="415"/>
      <c r="V853" s="415"/>
      <c r="W853" s="416"/>
      <c r="X853" s="417"/>
      <c r="Y853" s="373"/>
      <c r="Z853" s="418" t="str">
        <f>IFERROR(__xludf.DUMMYFUNCTION("""COMPUTED_VALUE"""),"")</f>
        <v/>
      </c>
      <c r="AA853" s="419" t="str">
        <f>IFERROR(__xludf.DUMMYFUNCTION("""COMPUTED_VALUE"""),"")</f>
        <v/>
      </c>
      <c r="AB853" s="418" t="str">
        <f>IFERROR(__xludf.DUMMYFUNCTION("""COMPUTED_VALUE"""),"")</f>
        <v/>
      </c>
      <c r="AC853" s="419" t="str">
        <f>IFERROR(__xludf.DUMMYFUNCTION("""COMPUTED_VALUE"""),"")</f>
        <v/>
      </c>
      <c r="AD853" s="418" t="str">
        <f>IFERROR(__xludf.DUMMYFUNCTION("""COMPUTED_VALUE"""),"")</f>
        <v/>
      </c>
      <c r="AE853" s="419" t="str">
        <f>IFERROR(__xludf.DUMMYFUNCTION("""COMPUTED_VALUE"""),"")</f>
        <v/>
      </c>
      <c r="AF853" s="420"/>
      <c r="AG853" s="420"/>
      <c r="AH853" s="421"/>
    </row>
    <row r="854">
      <c r="A854" s="410"/>
      <c r="B854" s="411"/>
      <c r="C854" s="412"/>
      <c r="D854" s="413" t="s">
        <v>2869</v>
      </c>
      <c r="E854" s="414"/>
      <c r="F854" s="414"/>
      <c r="G854" s="414"/>
      <c r="H854" s="414"/>
      <c r="I854" s="414"/>
      <c r="J854" s="414"/>
      <c r="K854" s="414"/>
      <c r="L854" s="414"/>
      <c r="M854" s="414"/>
      <c r="N854" s="414"/>
      <c r="O854" s="414"/>
      <c r="P854" s="414"/>
      <c r="Q854" s="414"/>
      <c r="R854" s="414"/>
      <c r="S854" s="414"/>
      <c r="T854" s="415"/>
      <c r="U854" s="415"/>
      <c r="V854" s="415"/>
      <c r="W854" s="416"/>
      <c r="X854" s="417"/>
      <c r="Y854" s="373"/>
      <c r="Z854" s="418" t="str">
        <f>IFERROR(__xludf.DUMMYFUNCTION("""COMPUTED_VALUE"""),"")</f>
        <v/>
      </c>
      <c r="AA854" s="419" t="str">
        <f>IFERROR(__xludf.DUMMYFUNCTION("""COMPUTED_VALUE"""),"")</f>
        <v/>
      </c>
      <c r="AB854" s="418" t="str">
        <f>IFERROR(__xludf.DUMMYFUNCTION("""COMPUTED_VALUE"""),"")</f>
        <v/>
      </c>
      <c r="AC854" s="419" t="str">
        <f>IFERROR(__xludf.DUMMYFUNCTION("""COMPUTED_VALUE"""),"")</f>
        <v/>
      </c>
      <c r="AD854" s="418" t="str">
        <f>IFERROR(__xludf.DUMMYFUNCTION("""COMPUTED_VALUE"""),"")</f>
        <v/>
      </c>
      <c r="AE854" s="419" t="str">
        <f>IFERROR(__xludf.DUMMYFUNCTION("""COMPUTED_VALUE"""),"")</f>
        <v/>
      </c>
      <c r="AF854" s="420"/>
      <c r="AG854" s="420"/>
      <c r="AH854" s="421"/>
    </row>
    <row r="855">
      <c r="A855" s="410"/>
      <c r="B855" s="411"/>
      <c r="C855" s="412"/>
      <c r="D855" s="413" t="s">
        <v>2869</v>
      </c>
      <c r="E855" s="414"/>
      <c r="F855" s="414"/>
      <c r="G855" s="414"/>
      <c r="H855" s="414"/>
      <c r="I855" s="414"/>
      <c r="J855" s="414"/>
      <c r="K855" s="414"/>
      <c r="L855" s="414"/>
      <c r="M855" s="414"/>
      <c r="N855" s="414"/>
      <c r="O855" s="414"/>
      <c r="P855" s="414"/>
      <c r="Q855" s="414"/>
      <c r="R855" s="414"/>
      <c r="S855" s="414"/>
      <c r="T855" s="415"/>
      <c r="U855" s="415"/>
      <c r="V855" s="415"/>
      <c r="W855" s="416"/>
      <c r="X855" s="417"/>
      <c r="Y855" s="373"/>
      <c r="Z855" s="418" t="str">
        <f>IFERROR(__xludf.DUMMYFUNCTION("""COMPUTED_VALUE"""),"")</f>
        <v/>
      </c>
      <c r="AA855" s="419" t="str">
        <f>IFERROR(__xludf.DUMMYFUNCTION("""COMPUTED_VALUE"""),"")</f>
        <v/>
      </c>
      <c r="AB855" s="418" t="str">
        <f>IFERROR(__xludf.DUMMYFUNCTION("""COMPUTED_VALUE"""),"")</f>
        <v/>
      </c>
      <c r="AC855" s="419" t="str">
        <f>IFERROR(__xludf.DUMMYFUNCTION("""COMPUTED_VALUE"""),"")</f>
        <v/>
      </c>
      <c r="AD855" s="418" t="str">
        <f>IFERROR(__xludf.DUMMYFUNCTION("""COMPUTED_VALUE"""),"")</f>
        <v/>
      </c>
      <c r="AE855" s="419" t="str">
        <f>IFERROR(__xludf.DUMMYFUNCTION("""COMPUTED_VALUE"""),"")</f>
        <v/>
      </c>
      <c r="AF855" s="420"/>
      <c r="AG855" s="420"/>
      <c r="AH855" s="421"/>
    </row>
    <row r="856">
      <c r="A856" s="410"/>
      <c r="B856" s="411"/>
      <c r="C856" s="412"/>
      <c r="D856" s="413" t="s">
        <v>2869</v>
      </c>
      <c r="E856" s="414"/>
      <c r="F856" s="414"/>
      <c r="G856" s="414"/>
      <c r="H856" s="414"/>
      <c r="I856" s="414"/>
      <c r="J856" s="414"/>
      <c r="K856" s="414"/>
      <c r="L856" s="414"/>
      <c r="M856" s="414"/>
      <c r="N856" s="414"/>
      <c r="O856" s="414"/>
      <c r="P856" s="414"/>
      <c r="Q856" s="414"/>
      <c r="R856" s="414"/>
      <c r="S856" s="414"/>
      <c r="T856" s="415"/>
      <c r="U856" s="415"/>
      <c r="V856" s="415"/>
      <c r="W856" s="416"/>
      <c r="X856" s="417"/>
      <c r="Y856" s="373"/>
      <c r="Z856" s="418" t="str">
        <f>IFERROR(__xludf.DUMMYFUNCTION("""COMPUTED_VALUE"""),"")</f>
        <v/>
      </c>
      <c r="AA856" s="419" t="str">
        <f>IFERROR(__xludf.DUMMYFUNCTION("""COMPUTED_VALUE"""),"")</f>
        <v/>
      </c>
      <c r="AB856" s="418" t="str">
        <f>IFERROR(__xludf.DUMMYFUNCTION("""COMPUTED_VALUE"""),"")</f>
        <v/>
      </c>
      <c r="AC856" s="419" t="str">
        <f>IFERROR(__xludf.DUMMYFUNCTION("""COMPUTED_VALUE"""),"")</f>
        <v/>
      </c>
      <c r="AD856" s="418" t="str">
        <f>IFERROR(__xludf.DUMMYFUNCTION("""COMPUTED_VALUE"""),"")</f>
        <v/>
      </c>
      <c r="AE856" s="419" t="str">
        <f>IFERROR(__xludf.DUMMYFUNCTION("""COMPUTED_VALUE"""),"")</f>
        <v/>
      </c>
      <c r="AF856" s="420"/>
      <c r="AG856" s="420"/>
      <c r="AH856" s="421"/>
    </row>
    <row r="857">
      <c r="A857" s="410"/>
      <c r="B857" s="411"/>
      <c r="C857" s="412"/>
      <c r="D857" s="413" t="s">
        <v>2869</v>
      </c>
      <c r="E857" s="414"/>
      <c r="F857" s="414"/>
      <c r="G857" s="414"/>
      <c r="H857" s="414"/>
      <c r="I857" s="414"/>
      <c r="J857" s="414"/>
      <c r="K857" s="414"/>
      <c r="L857" s="414"/>
      <c r="M857" s="414"/>
      <c r="N857" s="414"/>
      <c r="O857" s="414"/>
      <c r="P857" s="414"/>
      <c r="Q857" s="414"/>
      <c r="R857" s="414"/>
      <c r="S857" s="414"/>
      <c r="T857" s="415"/>
      <c r="U857" s="415"/>
      <c r="V857" s="415"/>
      <c r="W857" s="416"/>
      <c r="X857" s="417"/>
      <c r="Y857" s="373"/>
      <c r="Z857" s="418" t="str">
        <f>IFERROR(__xludf.DUMMYFUNCTION("""COMPUTED_VALUE"""),"")</f>
        <v/>
      </c>
      <c r="AA857" s="419" t="str">
        <f>IFERROR(__xludf.DUMMYFUNCTION("""COMPUTED_VALUE"""),"")</f>
        <v/>
      </c>
      <c r="AB857" s="418" t="str">
        <f>IFERROR(__xludf.DUMMYFUNCTION("""COMPUTED_VALUE"""),"")</f>
        <v/>
      </c>
      <c r="AC857" s="419" t="str">
        <f>IFERROR(__xludf.DUMMYFUNCTION("""COMPUTED_VALUE"""),"")</f>
        <v/>
      </c>
      <c r="AD857" s="418" t="str">
        <f>IFERROR(__xludf.DUMMYFUNCTION("""COMPUTED_VALUE"""),"")</f>
        <v/>
      </c>
      <c r="AE857" s="419" t="str">
        <f>IFERROR(__xludf.DUMMYFUNCTION("""COMPUTED_VALUE"""),"")</f>
        <v/>
      </c>
      <c r="AF857" s="420"/>
      <c r="AG857" s="420"/>
      <c r="AH857" s="421"/>
    </row>
    <row r="858">
      <c r="A858" s="410"/>
      <c r="B858" s="411"/>
      <c r="C858" s="412"/>
      <c r="D858" s="413" t="s">
        <v>2869</v>
      </c>
      <c r="E858" s="414"/>
      <c r="F858" s="414"/>
      <c r="G858" s="414"/>
      <c r="H858" s="414"/>
      <c r="I858" s="414"/>
      <c r="J858" s="414"/>
      <c r="K858" s="414"/>
      <c r="L858" s="414"/>
      <c r="M858" s="414"/>
      <c r="N858" s="414"/>
      <c r="O858" s="414"/>
      <c r="P858" s="414"/>
      <c r="Q858" s="414"/>
      <c r="R858" s="414"/>
      <c r="S858" s="414"/>
      <c r="T858" s="415"/>
      <c r="U858" s="415"/>
      <c r="V858" s="415"/>
      <c r="W858" s="416"/>
      <c r="X858" s="417"/>
      <c r="Y858" s="373"/>
      <c r="Z858" s="418" t="str">
        <f>IFERROR(__xludf.DUMMYFUNCTION("""COMPUTED_VALUE"""),"")</f>
        <v/>
      </c>
      <c r="AA858" s="419" t="str">
        <f>IFERROR(__xludf.DUMMYFUNCTION("""COMPUTED_VALUE"""),"")</f>
        <v/>
      </c>
      <c r="AB858" s="418" t="str">
        <f>IFERROR(__xludf.DUMMYFUNCTION("""COMPUTED_VALUE"""),"")</f>
        <v/>
      </c>
      <c r="AC858" s="419" t="str">
        <f>IFERROR(__xludf.DUMMYFUNCTION("""COMPUTED_VALUE"""),"")</f>
        <v/>
      </c>
      <c r="AD858" s="418" t="str">
        <f>IFERROR(__xludf.DUMMYFUNCTION("""COMPUTED_VALUE"""),"")</f>
        <v/>
      </c>
      <c r="AE858" s="419" t="str">
        <f>IFERROR(__xludf.DUMMYFUNCTION("""COMPUTED_VALUE"""),"")</f>
        <v/>
      </c>
      <c r="AF858" s="420"/>
      <c r="AG858" s="420"/>
      <c r="AH858" s="421"/>
    </row>
    <row r="859">
      <c r="A859" s="410"/>
      <c r="B859" s="411"/>
      <c r="C859" s="412"/>
      <c r="D859" s="413" t="s">
        <v>2869</v>
      </c>
      <c r="E859" s="414"/>
      <c r="F859" s="414"/>
      <c r="G859" s="414"/>
      <c r="H859" s="414"/>
      <c r="I859" s="414"/>
      <c r="J859" s="414"/>
      <c r="K859" s="414"/>
      <c r="L859" s="414"/>
      <c r="M859" s="414"/>
      <c r="N859" s="414"/>
      <c r="O859" s="414"/>
      <c r="P859" s="414"/>
      <c r="Q859" s="414"/>
      <c r="R859" s="414"/>
      <c r="S859" s="414"/>
      <c r="T859" s="415"/>
      <c r="U859" s="415"/>
      <c r="V859" s="415"/>
      <c r="W859" s="416"/>
      <c r="X859" s="417"/>
      <c r="Y859" s="373"/>
      <c r="Z859" s="418" t="str">
        <f>IFERROR(__xludf.DUMMYFUNCTION("""COMPUTED_VALUE"""),"")</f>
        <v/>
      </c>
      <c r="AA859" s="419" t="str">
        <f>IFERROR(__xludf.DUMMYFUNCTION("""COMPUTED_VALUE"""),"")</f>
        <v/>
      </c>
      <c r="AB859" s="418" t="str">
        <f>IFERROR(__xludf.DUMMYFUNCTION("""COMPUTED_VALUE"""),"")</f>
        <v/>
      </c>
      <c r="AC859" s="419" t="str">
        <f>IFERROR(__xludf.DUMMYFUNCTION("""COMPUTED_VALUE"""),"")</f>
        <v/>
      </c>
      <c r="AD859" s="418" t="str">
        <f>IFERROR(__xludf.DUMMYFUNCTION("""COMPUTED_VALUE"""),"")</f>
        <v/>
      </c>
      <c r="AE859" s="419" t="str">
        <f>IFERROR(__xludf.DUMMYFUNCTION("""COMPUTED_VALUE"""),"")</f>
        <v/>
      </c>
      <c r="AF859" s="420"/>
      <c r="AG859" s="420"/>
      <c r="AH859" s="421"/>
    </row>
    <row r="860">
      <c r="A860" s="410"/>
      <c r="B860" s="411"/>
      <c r="C860" s="412"/>
      <c r="D860" s="413" t="s">
        <v>2869</v>
      </c>
      <c r="E860" s="414"/>
      <c r="F860" s="414"/>
      <c r="G860" s="414"/>
      <c r="H860" s="414"/>
      <c r="I860" s="414"/>
      <c r="J860" s="414"/>
      <c r="K860" s="414"/>
      <c r="L860" s="414"/>
      <c r="M860" s="414"/>
      <c r="N860" s="414"/>
      <c r="O860" s="414"/>
      <c r="P860" s="414"/>
      <c r="Q860" s="414"/>
      <c r="R860" s="414"/>
      <c r="S860" s="414"/>
      <c r="T860" s="415"/>
      <c r="U860" s="415"/>
      <c r="V860" s="415"/>
      <c r="W860" s="416"/>
      <c r="X860" s="417"/>
      <c r="Y860" s="373"/>
      <c r="Z860" s="418" t="str">
        <f>IFERROR(__xludf.DUMMYFUNCTION("""COMPUTED_VALUE"""),"")</f>
        <v/>
      </c>
      <c r="AA860" s="419" t="str">
        <f>IFERROR(__xludf.DUMMYFUNCTION("""COMPUTED_VALUE"""),"")</f>
        <v/>
      </c>
      <c r="AB860" s="418" t="str">
        <f>IFERROR(__xludf.DUMMYFUNCTION("""COMPUTED_VALUE"""),"")</f>
        <v/>
      </c>
      <c r="AC860" s="419" t="str">
        <f>IFERROR(__xludf.DUMMYFUNCTION("""COMPUTED_VALUE"""),"")</f>
        <v/>
      </c>
      <c r="AD860" s="418" t="str">
        <f>IFERROR(__xludf.DUMMYFUNCTION("""COMPUTED_VALUE"""),"")</f>
        <v/>
      </c>
      <c r="AE860" s="419" t="str">
        <f>IFERROR(__xludf.DUMMYFUNCTION("""COMPUTED_VALUE"""),"")</f>
        <v/>
      </c>
      <c r="AF860" s="420"/>
      <c r="AG860" s="420"/>
      <c r="AH860" s="421"/>
    </row>
    <row r="861">
      <c r="A861" s="410"/>
      <c r="B861" s="411"/>
      <c r="C861" s="412"/>
      <c r="D861" s="413" t="s">
        <v>2869</v>
      </c>
      <c r="E861" s="414"/>
      <c r="F861" s="414"/>
      <c r="G861" s="414"/>
      <c r="H861" s="414"/>
      <c r="I861" s="414"/>
      <c r="J861" s="414"/>
      <c r="K861" s="414"/>
      <c r="L861" s="414"/>
      <c r="M861" s="414"/>
      <c r="N861" s="414"/>
      <c r="O861" s="414"/>
      <c r="P861" s="414"/>
      <c r="Q861" s="414"/>
      <c r="R861" s="414"/>
      <c r="S861" s="414"/>
      <c r="T861" s="415"/>
      <c r="U861" s="415"/>
      <c r="V861" s="415"/>
      <c r="W861" s="416"/>
      <c r="X861" s="417"/>
      <c r="Y861" s="373"/>
      <c r="Z861" s="418" t="str">
        <f>IFERROR(__xludf.DUMMYFUNCTION("""COMPUTED_VALUE"""),"")</f>
        <v/>
      </c>
      <c r="AA861" s="419" t="str">
        <f>IFERROR(__xludf.DUMMYFUNCTION("""COMPUTED_VALUE"""),"")</f>
        <v/>
      </c>
      <c r="AB861" s="418" t="str">
        <f>IFERROR(__xludf.DUMMYFUNCTION("""COMPUTED_VALUE"""),"")</f>
        <v/>
      </c>
      <c r="AC861" s="419" t="str">
        <f>IFERROR(__xludf.DUMMYFUNCTION("""COMPUTED_VALUE"""),"")</f>
        <v/>
      </c>
      <c r="AD861" s="418" t="str">
        <f>IFERROR(__xludf.DUMMYFUNCTION("""COMPUTED_VALUE"""),"")</f>
        <v/>
      </c>
      <c r="AE861" s="419" t="str">
        <f>IFERROR(__xludf.DUMMYFUNCTION("""COMPUTED_VALUE"""),"")</f>
        <v/>
      </c>
      <c r="AF861" s="420"/>
      <c r="AG861" s="420"/>
      <c r="AH861" s="421"/>
    </row>
    <row r="862">
      <c r="A862" s="410"/>
      <c r="B862" s="411"/>
      <c r="C862" s="412"/>
      <c r="D862" s="413" t="s">
        <v>2869</v>
      </c>
      <c r="E862" s="414"/>
      <c r="F862" s="414"/>
      <c r="G862" s="414"/>
      <c r="H862" s="414"/>
      <c r="I862" s="414"/>
      <c r="J862" s="414"/>
      <c r="K862" s="414"/>
      <c r="L862" s="414"/>
      <c r="M862" s="414"/>
      <c r="N862" s="414"/>
      <c r="O862" s="414"/>
      <c r="P862" s="414"/>
      <c r="Q862" s="414"/>
      <c r="R862" s="414"/>
      <c r="S862" s="414"/>
      <c r="T862" s="415"/>
      <c r="U862" s="415"/>
      <c r="V862" s="415"/>
      <c r="W862" s="416"/>
      <c r="X862" s="417"/>
      <c r="Y862" s="373"/>
      <c r="Z862" s="418" t="str">
        <f>IFERROR(__xludf.DUMMYFUNCTION("""COMPUTED_VALUE"""),"")</f>
        <v/>
      </c>
      <c r="AA862" s="419" t="str">
        <f>IFERROR(__xludf.DUMMYFUNCTION("""COMPUTED_VALUE"""),"")</f>
        <v/>
      </c>
      <c r="AB862" s="418" t="str">
        <f>IFERROR(__xludf.DUMMYFUNCTION("""COMPUTED_VALUE"""),"")</f>
        <v/>
      </c>
      <c r="AC862" s="419" t="str">
        <f>IFERROR(__xludf.DUMMYFUNCTION("""COMPUTED_VALUE"""),"")</f>
        <v/>
      </c>
      <c r="AD862" s="418" t="str">
        <f>IFERROR(__xludf.DUMMYFUNCTION("""COMPUTED_VALUE"""),"")</f>
        <v/>
      </c>
      <c r="AE862" s="419" t="str">
        <f>IFERROR(__xludf.DUMMYFUNCTION("""COMPUTED_VALUE"""),"")</f>
        <v/>
      </c>
      <c r="AF862" s="420"/>
      <c r="AG862" s="420"/>
      <c r="AH862" s="421"/>
    </row>
    <row r="863">
      <c r="A863" s="410"/>
      <c r="B863" s="411"/>
      <c r="C863" s="412"/>
      <c r="D863" s="413" t="s">
        <v>2869</v>
      </c>
      <c r="E863" s="414"/>
      <c r="F863" s="414"/>
      <c r="G863" s="414"/>
      <c r="H863" s="414"/>
      <c r="I863" s="414"/>
      <c r="J863" s="414"/>
      <c r="K863" s="414"/>
      <c r="L863" s="414"/>
      <c r="M863" s="414"/>
      <c r="N863" s="414"/>
      <c r="O863" s="414"/>
      <c r="P863" s="414"/>
      <c r="Q863" s="414"/>
      <c r="R863" s="414"/>
      <c r="S863" s="414"/>
      <c r="T863" s="415"/>
      <c r="U863" s="415"/>
      <c r="V863" s="415"/>
      <c r="W863" s="416"/>
      <c r="X863" s="417"/>
      <c r="Y863" s="373"/>
      <c r="Z863" s="418" t="str">
        <f>IFERROR(__xludf.DUMMYFUNCTION("""COMPUTED_VALUE"""),"")</f>
        <v/>
      </c>
      <c r="AA863" s="419" t="str">
        <f>IFERROR(__xludf.DUMMYFUNCTION("""COMPUTED_VALUE"""),"")</f>
        <v/>
      </c>
      <c r="AB863" s="418" t="str">
        <f>IFERROR(__xludf.DUMMYFUNCTION("""COMPUTED_VALUE"""),"")</f>
        <v/>
      </c>
      <c r="AC863" s="419" t="str">
        <f>IFERROR(__xludf.DUMMYFUNCTION("""COMPUTED_VALUE"""),"")</f>
        <v/>
      </c>
      <c r="AD863" s="418" t="str">
        <f>IFERROR(__xludf.DUMMYFUNCTION("""COMPUTED_VALUE"""),"")</f>
        <v/>
      </c>
      <c r="AE863" s="419" t="str">
        <f>IFERROR(__xludf.DUMMYFUNCTION("""COMPUTED_VALUE"""),"")</f>
        <v/>
      </c>
      <c r="AF863" s="420"/>
      <c r="AG863" s="420"/>
      <c r="AH863" s="421"/>
    </row>
    <row r="864">
      <c r="A864" s="410"/>
      <c r="B864" s="411"/>
      <c r="C864" s="412"/>
      <c r="D864" s="413" t="s">
        <v>2869</v>
      </c>
      <c r="E864" s="414"/>
      <c r="F864" s="414"/>
      <c r="G864" s="414"/>
      <c r="H864" s="414"/>
      <c r="I864" s="414"/>
      <c r="J864" s="414"/>
      <c r="K864" s="414"/>
      <c r="L864" s="414"/>
      <c r="M864" s="414"/>
      <c r="N864" s="414"/>
      <c r="O864" s="414"/>
      <c r="P864" s="414"/>
      <c r="Q864" s="414"/>
      <c r="R864" s="414"/>
      <c r="S864" s="414"/>
      <c r="T864" s="415"/>
      <c r="U864" s="415"/>
      <c r="V864" s="415"/>
      <c r="W864" s="416"/>
      <c r="X864" s="417"/>
      <c r="Y864" s="373"/>
      <c r="Z864" s="418" t="str">
        <f>IFERROR(__xludf.DUMMYFUNCTION("""COMPUTED_VALUE"""),"")</f>
        <v/>
      </c>
      <c r="AA864" s="419" t="str">
        <f>IFERROR(__xludf.DUMMYFUNCTION("""COMPUTED_VALUE"""),"")</f>
        <v/>
      </c>
      <c r="AB864" s="418" t="str">
        <f>IFERROR(__xludf.DUMMYFUNCTION("""COMPUTED_VALUE"""),"")</f>
        <v/>
      </c>
      <c r="AC864" s="419" t="str">
        <f>IFERROR(__xludf.DUMMYFUNCTION("""COMPUTED_VALUE"""),"")</f>
        <v/>
      </c>
      <c r="AD864" s="418" t="str">
        <f>IFERROR(__xludf.DUMMYFUNCTION("""COMPUTED_VALUE"""),"")</f>
        <v/>
      </c>
      <c r="AE864" s="419" t="str">
        <f>IFERROR(__xludf.DUMMYFUNCTION("""COMPUTED_VALUE"""),"")</f>
        <v/>
      </c>
      <c r="AF864" s="420"/>
      <c r="AG864" s="420"/>
      <c r="AH864" s="421"/>
    </row>
    <row r="865">
      <c r="A865" s="410"/>
      <c r="B865" s="411"/>
      <c r="C865" s="412"/>
      <c r="D865" s="413" t="s">
        <v>2869</v>
      </c>
      <c r="E865" s="414"/>
      <c r="F865" s="414"/>
      <c r="G865" s="414"/>
      <c r="H865" s="414"/>
      <c r="I865" s="414"/>
      <c r="J865" s="414"/>
      <c r="K865" s="414"/>
      <c r="L865" s="414"/>
      <c r="M865" s="414"/>
      <c r="N865" s="414"/>
      <c r="O865" s="414"/>
      <c r="P865" s="414"/>
      <c r="Q865" s="414"/>
      <c r="R865" s="414"/>
      <c r="S865" s="414"/>
      <c r="T865" s="415"/>
      <c r="U865" s="415"/>
      <c r="V865" s="415"/>
      <c r="W865" s="416"/>
      <c r="X865" s="417"/>
      <c r="Y865" s="373"/>
      <c r="Z865" s="418" t="str">
        <f>IFERROR(__xludf.DUMMYFUNCTION("""COMPUTED_VALUE"""),"")</f>
        <v/>
      </c>
      <c r="AA865" s="419" t="str">
        <f>IFERROR(__xludf.DUMMYFUNCTION("""COMPUTED_VALUE"""),"")</f>
        <v/>
      </c>
      <c r="AB865" s="418" t="str">
        <f>IFERROR(__xludf.DUMMYFUNCTION("""COMPUTED_VALUE"""),"")</f>
        <v/>
      </c>
      <c r="AC865" s="419" t="str">
        <f>IFERROR(__xludf.DUMMYFUNCTION("""COMPUTED_VALUE"""),"")</f>
        <v/>
      </c>
      <c r="AD865" s="418" t="str">
        <f>IFERROR(__xludf.DUMMYFUNCTION("""COMPUTED_VALUE"""),"")</f>
        <v/>
      </c>
      <c r="AE865" s="419" t="str">
        <f>IFERROR(__xludf.DUMMYFUNCTION("""COMPUTED_VALUE"""),"")</f>
        <v/>
      </c>
      <c r="AF865" s="420"/>
      <c r="AG865" s="420"/>
      <c r="AH865" s="421"/>
    </row>
    <row r="866">
      <c r="A866" s="410"/>
      <c r="B866" s="411"/>
      <c r="C866" s="412"/>
      <c r="D866" s="413" t="s">
        <v>2869</v>
      </c>
      <c r="E866" s="414"/>
      <c r="F866" s="414"/>
      <c r="G866" s="414"/>
      <c r="H866" s="414"/>
      <c r="I866" s="414"/>
      <c r="J866" s="414"/>
      <c r="K866" s="414"/>
      <c r="L866" s="414"/>
      <c r="M866" s="414"/>
      <c r="N866" s="414"/>
      <c r="O866" s="414"/>
      <c r="P866" s="414"/>
      <c r="Q866" s="414"/>
      <c r="R866" s="414"/>
      <c r="S866" s="414"/>
      <c r="T866" s="415"/>
      <c r="U866" s="415"/>
      <c r="V866" s="415"/>
      <c r="W866" s="416"/>
      <c r="X866" s="417"/>
      <c r="Y866" s="373"/>
      <c r="Z866" s="418" t="str">
        <f>IFERROR(__xludf.DUMMYFUNCTION("""COMPUTED_VALUE"""),"")</f>
        <v/>
      </c>
      <c r="AA866" s="419" t="str">
        <f>IFERROR(__xludf.DUMMYFUNCTION("""COMPUTED_VALUE"""),"")</f>
        <v/>
      </c>
      <c r="AB866" s="418" t="str">
        <f>IFERROR(__xludf.DUMMYFUNCTION("""COMPUTED_VALUE"""),"")</f>
        <v/>
      </c>
      <c r="AC866" s="419" t="str">
        <f>IFERROR(__xludf.DUMMYFUNCTION("""COMPUTED_VALUE"""),"")</f>
        <v/>
      </c>
      <c r="AD866" s="418" t="str">
        <f>IFERROR(__xludf.DUMMYFUNCTION("""COMPUTED_VALUE"""),"")</f>
        <v/>
      </c>
      <c r="AE866" s="419" t="str">
        <f>IFERROR(__xludf.DUMMYFUNCTION("""COMPUTED_VALUE"""),"")</f>
        <v/>
      </c>
      <c r="AF866" s="420"/>
      <c r="AG866" s="420"/>
      <c r="AH866" s="421"/>
    </row>
    <row r="867">
      <c r="A867" s="410"/>
      <c r="B867" s="411"/>
      <c r="C867" s="412"/>
      <c r="D867" s="413" t="s">
        <v>2869</v>
      </c>
      <c r="E867" s="414"/>
      <c r="F867" s="414"/>
      <c r="G867" s="414"/>
      <c r="H867" s="414"/>
      <c r="I867" s="414"/>
      <c r="J867" s="414"/>
      <c r="K867" s="414"/>
      <c r="L867" s="414"/>
      <c r="M867" s="414"/>
      <c r="N867" s="414"/>
      <c r="O867" s="414"/>
      <c r="P867" s="414"/>
      <c r="Q867" s="414"/>
      <c r="R867" s="414"/>
      <c r="S867" s="414"/>
      <c r="T867" s="415"/>
      <c r="U867" s="415"/>
      <c r="V867" s="415"/>
      <c r="W867" s="416"/>
      <c r="X867" s="417"/>
      <c r="Y867" s="373"/>
      <c r="Z867" s="418" t="str">
        <f>IFERROR(__xludf.DUMMYFUNCTION("""COMPUTED_VALUE"""),"")</f>
        <v/>
      </c>
      <c r="AA867" s="419" t="str">
        <f>IFERROR(__xludf.DUMMYFUNCTION("""COMPUTED_VALUE"""),"")</f>
        <v/>
      </c>
      <c r="AB867" s="418" t="str">
        <f>IFERROR(__xludf.DUMMYFUNCTION("""COMPUTED_VALUE"""),"")</f>
        <v/>
      </c>
      <c r="AC867" s="419" t="str">
        <f>IFERROR(__xludf.DUMMYFUNCTION("""COMPUTED_VALUE"""),"")</f>
        <v/>
      </c>
      <c r="AD867" s="418" t="str">
        <f>IFERROR(__xludf.DUMMYFUNCTION("""COMPUTED_VALUE"""),"")</f>
        <v/>
      </c>
      <c r="AE867" s="419" t="str">
        <f>IFERROR(__xludf.DUMMYFUNCTION("""COMPUTED_VALUE"""),"")</f>
        <v/>
      </c>
      <c r="AF867" s="420"/>
      <c r="AG867" s="420"/>
      <c r="AH867" s="421"/>
    </row>
    <row r="868">
      <c r="A868" s="410"/>
      <c r="B868" s="411"/>
      <c r="C868" s="412"/>
      <c r="D868" s="413" t="s">
        <v>2869</v>
      </c>
      <c r="E868" s="414"/>
      <c r="F868" s="414"/>
      <c r="G868" s="414"/>
      <c r="H868" s="414"/>
      <c r="I868" s="414"/>
      <c r="J868" s="414"/>
      <c r="K868" s="414"/>
      <c r="L868" s="414"/>
      <c r="M868" s="414"/>
      <c r="N868" s="414"/>
      <c r="O868" s="414"/>
      <c r="P868" s="414"/>
      <c r="Q868" s="414"/>
      <c r="R868" s="414"/>
      <c r="S868" s="414"/>
      <c r="T868" s="415"/>
      <c r="U868" s="415"/>
      <c r="V868" s="415"/>
      <c r="W868" s="416"/>
      <c r="X868" s="417"/>
      <c r="Y868" s="373"/>
      <c r="Z868" s="418" t="str">
        <f>IFERROR(__xludf.DUMMYFUNCTION("""COMPUTED_VALUE"""),"")</f>
        <v/>
      </c>
      <c r="AA868" s="419" t="str">
        <f>IFERROR(__xludf.DUMMYFUNCTION("""COMPUTED_VALUE"""),"")</f>
        <v/>
      </c>
      <c r="AB868" s="418" t="str">
        <f>IFERROR(__xludf.DUMMYFUNCTION("""COMPUTED_VALUE"""),"")</f>
        <v/>
      </c>
      <c r="AC868" s="419" t="str">
        <f>IFERROR(__xludf.DUMMYFUNCTION("""COMPUTED_VALUE"""),"")</f>
        <v/>
      </c>
      <c r="AD868" s="418" t="str">
        <f>IFERROR(__xludf.DUMMYFUNCTION("""COMPUTED_VALUE"""),"")</f>
        <v/>
      </c>
      <c r="AE868" s="419" t="str">
        <f>IFERROR(__xludf.DUMMYFUNCTION("""COMPUTED_VALUE"""),"")</f>
        <v/>
      </c>
      <c r="AF868" s="420"/>
      <c r="AG868" s="420"/>
      <c r="AH868" s="421"/>
    </row>
    <row r="869">
      <c r="A869" s="410"/>
      <c r="B869" s="411"/>
      <c r="C869" s="412"/>
      <c r="D869" s="413" t="s">
        <v>2869</v>
      </c>
      <c r="E869" s="414"/>
      <c r="F869" s="414"/>
      <c r="G869" s="414"/>
      <c r="H869" s="414"/>
      <c r="I869" s="414"/>
      <c r="J869" s="414"/>
      <c r="K869" s="414"/>
      <c r="L869" s="414"/>
      <c r="M869" s="414"/>
      <c r="N869" s="414"/>
      <c r="O869" s="414"/>
      <c r="P869" s="414"/>
      <c r="Q869" s="414"/>
      <c r="R869" s="414"/>
      <c r="S869" s="414"/>
      <c r="T869" s="415"/>
      <c r="U869" s="415"/>
      <c r="V869" s="415"/>
      <c r="W869" s="416"/>
      <c r="X869" s="417"/>
      <c r="Y869" s="373"/>
      <c r="Z869" s="418" t="str">
        <f>IFERROR(__xludf.DUMMYFUNCTION("""COMPUTED_VALUE"""),"")</f>
        <v/>
      </c>
      <c r="AA869" s="419" t="str">
        <f>IFERROR(__xludf.DUMMYFUNCTION("""COMPUTED_VALUE"""),"")</f>
        <v/>
      </c>
      <c r="AB869" s="418" t="str">
        <f>IFERROR(__xludf.DUMMYFUNCTION("""COMPUTED_VALUE"""),"")</f>
        <v/>
      </c>
      <c r="AC869" s="419" t="str">
        <f>IFERROR(__xludf.DUMMYFUNCTION("""COMPUTED_VALUE"""),"")</f>
        <v/>
      </c>
      <c r="AD869" s="418" t="str">
        <f>IFERROR(__xludf.DUMMYFUNCTION("""COMPUTED_VALUE"""),"")</f>
        <v/>
      </c>
      <c r="AE869" s="419" t="str">
        <f>IFERROR(__xludf.DUMMYFUNCTION("""COMPUTED_VALUE"""),"")</f>
        <v/>
      </c>
      <c r="AF869" s="420"/>
      <c r="AG869" s="420"/>
      <c r="AH869" s="421"/>
    </row>
    <row r="870">
      <c r="A870" s="410"/>
      <c r="B870" s="411"/>
      <c r="C870" s="412"/>
      <c r="D870" s="413" t="s">
        <v>2869</v>
      </c>
      <c r="E870" s="414"/>
      <c r="F870" s="414"/>
      <c r="G870" s="414"/>
      <c r="H870" s="414"/>
      <c r="I870" s="414"/>
      <c r="J870" s="414"/>
      <c r="K870" s="414"/>
      <c r="L870" s="414"/>
      <c r="M870" s="414"/>
      <c r="N870" s="414"/>
      <c r="O870" s="414"/>
      <c r="P870" s="414"/>
      <c r="Q870" s="414"/>
      <c r="R870" s="414"/>
      <c r="S870" s="414"/>
      <c r="T870" s="415"/>
      <c r="U870" s="415"/>
      <c r="V870" s="415"/>
      <c r="W870" s="416"/>
      <c r="X870" s="417"/>
      <c r="Y870" s="373"/>
      <c r="Z870" s="418" t="str">
        <f>IFERROR(__xludf.DUMMYFUNCTION("""COMPUTED_VALUE"""),"")</f>
        <v/>
      </c>
      <c r="AA870" s="419" t="str">
        <f>IFERROR(__xludf.DUMMYFUNCTION("""COMPUTED_VALUE"""),"")</f>
        <v/>
      </c>
      <c r="AB870" s="418" t="str">
        <f>IFERROR(__xludf.DUMMYFUNCTION("""COMPUTED_VALUE"""),"")</f>
        <v/>
      </c>
      <c r="AC870" s="419" t="str">
        <f>IFERROR(__xludf.DUMMYFUNCTION("""COMPUTED_VALUE"""),"")</f>
        <v/>
      </c>
      <c r="AD870" s="418" t="str">
        <f>IFERROR(__xludf.DUMMYFUNCTION("""COMPUTED_VALUE"""),"")</f>
        <v/>
      </c>
      <c r="AE870" s="419" t="str">
        <f>IFERROR(__xludf.DUMMYFUNCTION("""COMPUTED_VALUE"""),"")</f>
        <v/>
      </c>
      <c r="AF870" s="420"/>
      <c r="AG870" s="420"/>
      <c r="AH870" s="421"/>
    </row>
    <row r="871">
      <c r="A871" s="410"/>
      <c r="B871" s="411"/>
      <c r="C871" s="412"/>
      <c r="D871" s="413" t="s">
        <v>2869</v>
      </c>
      <c r="E871" s="414"/>
      <c r="F871" s="414"/>
      <c r="G871" s="414"/>
      <c r="H871" s="414"/>
      <c r="I871" s="414"/>
      <c r="J871" s="414"/>
      <c r="K871" s="414"/>
      <c r="L871" s="414"/>
      <c r="M871" s="414"/>
      <c r="N871" s="414"/>
      <c r="O871" s="414"/>
      <c r="P871" s="414"/>
      <c r="Q871" s="414"/>
      <c r="R871" s="414"/>
      <c r="S871" s="414"/>
      <c r="T871" s="415"/>
      <c r="U871" s="415"/>
      <c r="V871" s="415"/>
      <c r="W871" s="416"/>
      <c r="X871" s="417"/>
      <c r="Y871" s="373"/>
      <c r="Z871" s="418" t="str">
        <f>IFERROR(__xludf.DUMMYFUNCTION("""COMPUTED_VALUE"""),"")</f>
        <v/>
      </c>
      <c r="AA871" s="419" t="str">
        <f>IFERROR(__xludf.DUMMYFUNCTION("""COMPUTED_VALUE"""),"")</f>
        <v/>
      </c>
      <c r="AB871" s="418" t="str">
        <f>IFERROR(__xludf.DUMMYFUNCTION("""COMPUTED_VALUE"""),"")</f>
        <v/>
      </c>
      <c r="AC871" s="419" t="str">
        <f>IFERROR(__xludf.DUMMYFUNCTION("""COMPUTED_VALUE"""),"")</f>
        <v/>
      </c>
      <c r="AD871" s="418" t="str">
        <f>IFERROR(__xludf.DUMMYFUNCTION("""COMPUTED_VALUE"""),"")</f>
        <v/>
      </c>
      <c r="AE871" s="419" t="str">
        <f>IFERROR(__xludf.DUMMYFUNCTION("""COMPUTED_VALUE"""),"")</f>
        <v/>
      </c>
      <c r="AF871" s="420"/>
      <c r="AG871" s="420"/>
      <c r="AH871" s="421"/>
    </row>
    <row r="872">
      <c r="A872" s="410"/>
      <c r="B872" s="411"/>
      <c r="C872" s="412"/>
      <c r="D872" s="413" t="s">
        <v>2869</v>
      </c>
      <c r="E872" s="414"/>
      <c r="F872" s="414"/>
      <c r="G872" s="414"/>
      <c r="H872" s="414"/>
      <c r="I872" s="414"/>
      <c r="J872" s="414"/>
      <c r="K872" s="414"/>
      <c r="L872" s="414"/>
      <c r="M872" s="414"/>
      <c r="N872" s="414"/>
      <c r="O872" s="414"/>
      <c r="P872" s="414"/>
      <c r="Q872" s="414"/>
      <c r="R872" s="414"/>
      <c r="S872" s="414"/>
      <c r="T872" s="415"/>
      <c r="U872" s="415"/>
      <c r="V872" s="415"/>
      <c r="W872" s="416"/>
      <c r="X872" s="417"/>
      <c r="Y872" s="373"/>
      <c r="Z872" s="418" t="str">
        <f>IFERROR(__xludf.DUMMYFUNCTION("""COMPUTED_VALUE"""),"")</f>
        <v/>
      </c>
      <c r="AA872" s="419" t="str">
        <f>IFERROR(__xludf.DUMMYFUNCTION("""COMPUTED_VALUE"""),"")</f>
        <v/>
      </c>
      <c r="AB872" s="418" t="str">
        <f>IFERROR(__xludf.DUMMYFUNCTION("""COMPUTED_VALUE"""),"")</f>
        <v/>
      </c>
      <c r="AC872" s="419" t="str">
        <f>IFERROR(__xludf.DUMMYFUNCTION("""COMPUTED_VALUE"""),"")</f>
        <v/>
      </c>
      <c r="AD872" s="418" t="str">
        <f>IFERROR(__xludf.DUMMYFUNCTION("""COMPUTED_VALUE"""),"")</f>
        <v/>
      </c>
      <c r="AE872" s="419" t="str">
        <f>IFERROR(__xludf.DUMMYFUNCTION("""COMPUTED_VALUE"""),"")</f>
        <v/>
      </c>
      <c r="AF872" s="420"/>
      <c r="AG872" s="420"/>
      <c r="AH872" s="421"/>
    </row>
    <row r="873">
      <c r="A873" s="410"/>
      <c r="B873" s="411"/>
      <c r="C873" s="412"/>
      <c r="D873" s="413" t="s">
        <v>2869</v>
      </c>
      <c r="E873" s="414"/>
      <c r="F873" s="414"/>
      <c r="G873" s="414"/>
      <c r="H873" s="414"/>
      <c r="I873" s="414"/>
      <c r="J873" s="414"/>
      <c r="K873" s="414"/>
      <c r="L873" s="414"/>
      <c r="M873" s="414"/>
      <c r="N873" s="414"/>
      <c r="O873" s="414"/>
      <c r="P873" s="414"/>
      <c r="Q873" s="414"/>
      <c r="R873" s="414"/>
      <c r="S873" s="414"/>
      <c r="T873" s="415"/>
      <c r="U873" s="415"/>
      <c r="V873" s="415"/>
      <c r="W873" s="416"/>
      <c r="X873" s="417"/>
      <c r="Y873" s="373"/>
      <c r="Z873" s="418" t="str">
        <f>IFERROR(__xludf.DUMMYFUNCTION("""COMPUTED_VALUE"""),"")</f>
        <v/>
      </c>
      <c r="AA873" s="419" t="str">
        <f>IFERROR(__xludf.DUMMYFUNCTION("""COMPUTED_VALUE"""),"")</f>
        <v/>
      </c>
      <c r="AB873" s="418" t="str">
        <f>IFERROR(__xludf.DUMMYFUNCTION("""COMPUTED_VALUE"""),"")</f>
        <v/>
      </c>
      <c r="AC873" s="419" t="str">
        <f>IFERROR(__xludf.DUMMYFUNCTION("""COMPUTED_VALUE"""),"")</f>
        <v/>
      </c>
      <c r="AD873" s="418" t="str">
        <f>IFERROR(__xludf.DUMMYFUNCTION("""COMPUTED_VALUE"""),"")</f>
        <v/>
      </c>
      <c r="AE873" s="419" t="str">
        <f>IFERROR(__xludf.DUMMYFUNCTION("""COMPUTED_VALUE"""),"")</f>
        <v/>
      </c>
      <c r="AF873" s="420"/>
      <c r="AG873" s="420"/>
      <c r="AH873" s="421"/>
    </row>
    <row r="874">
      <c r="A874" s="410"/>
      <c r="B874" s="411"/>
      <c r="C874" s="412"/>
      <c r="D874" s="413" t="s">
        <v>2869</v>
      </c>
      <c r="E874" s="414"/>
      <c r="F874" s="414"/>
      <c r="G874" s="414"/>
      <c r="H874" s="414"/>
      <c r="I874" s="414"/>
      <c r="J874" s="414"/>
      <c r="K874" s="414"/>
      <c r="L874" s="414"/>
      <c r="M874" s="414"/>
      <c r="N874" s="414"/>
      <c r="O874" s="414"/>
      <c r="P874" s="414"/>
      <c r="Q874" s="414"/>
      <c r="R874" s="414"/>
      <c r="S874" s="414"/>
      <c r="T874" s="415"/>
      <c r="U874" s="415"/>
      <c r="V874" s="415"/>
      <c r="W874" s="416"/>
      <c r="X874" s="417"/>
      <c r="Y874" s="373"/>
      <c r="Z874" s="418" t="str">
        <f>IFERROR(__xludf.DUMMYFUNCTION("""COMPUTED_VALUE"""),"")</f>
        <v/>
      </c>
      <c r="AA874" s="419" t="str">
        <f>IFERROR(__xludf.DUMMYFUNCTION("""COMPUTED_VALUE"""),"")</f>
        <v/>
      </c>
      <c r="AB874" s="418" t="str">
        <f>IFERROR(__xludf.DUMMYFUNCTION("""COMPUTED_VALUE"""),"")</f>
        <v/>
      </c>
      <c r="AC874" s="419" t="str">
        <f>IFERROR(__xludf.DUMMYFUNCTION("""COMPUTED_VALUE"""),"")</f>
        <v/>
      </c>
      <c r="AD874" s="418" t="str">
        <f>IFERROR(__xludf.DUMMYFUNCTION("""COMPUTED_VALUE"""),"")</f>
        <v/>
      </c>
      <c r="AE874" s="419" t="str">
        <f>IFERROR(__xludf.DUMMYFUNCTION("""COMPUTED_VALUE"""),"")</f>
        <v/>
      </c>
      <c r="AF874" s="420"/>
      <c r="AG874" s="420"/>
      <c r="AH874" s="421"/>
    </row>
    <row r="875">
      <c r="A875" s="410"/>
      <c r="B875" s="411"/>
      <c r="C875" s="412"/>
      <c r="D875" s="413" t="s">
        <v>2869</v>
      </c>
      <c r="E875" s="414"/>
      <c r="F875" s="414"/>
      <c r="G875" s="414"/>
      <c r="H875" s="414"/>
      <c r="I875" s="414"/>
      <c r="J875" s="414"/>
      <c r="K875" s="414"/>
      <c r="L875" s="414"/>
      <c r="M875" s="414"/>
      <c r="N875" s="414"/>
      <c r="O875" s="414"/>
      <c r="P875" s="414"/>
      <c r="Q875" s="414"/>
      <c r="R875" s="414"/>
      <c r="S875" s="414"/>
      <c r="T875" s="415"/>
      <c r="U875" s="415"/>
      <c r="V875" s="415"/>
      <c r="W875" s="416"/>
      <c r="X875" s="417"/>
      <c r="Y875" s="373"/>
      <c r="Z875" s="418" t="str">
        <f>IFERROR(__xludf.DUMMYFUNCTION("""COMPUTED_VALUE"""),"")</f>
        <v/>
      </c>
      <c r="AA875" s="419" t="str">
        <f>IFERROR(__xludf.DUMMYFUNCTION("""COMPUTED_VALUE"""),"")</f>
        <v/>
      </c>
      <c r="AB875" s="418" t="str">
        <f>IFERROR(__xludf.DUMMYFUNCTION("""COMPUTED_VALUE"""),"")</f>
        <v/>
      </c>
      <c r="AC875" s="419" t="str">
        <f>IFERROR(__xludf.DUMMYFUNCTION("""COMPUTED_VALUE"""),"")</f>
        <v/>
      </c>
      <c r="AD875" s="418" t="str">
        <f>IFERROR(__xludf.DUMMYFUNCTION("""COMPUTED_VALUE"""),"")</f>
        <v/>
      </c>
      <c r="AE875" s="419" t="str">
        <f>IFERROR(__xludf.DUMMYFUNCTION("""COMPUTED_VALUE"""),"")</f>
        <v/>
      </c>
      <c r="AF875" s="420"/>
      <c r="AG875" s="420"/>
      <c r="AH875" s="421"/>
    </row>
    <row r="876">
      <c r="A876" s="410"/>
      <c r="B876" s="411"/>
      <c r="C876" s="412"/>
      <c r="D876" s="413" t="s">
        <v>2869</v>
      </c>
      <c r="E876" s="414"/>
      <c r="F876" s="414"/>
      <c r="G876" s="414"/>
      <c r="H876" s="414"/>
      <c r="I876" s="414"/>
      <c r="J876" s="414"/>
      <c r="K876" s="414"/>
      <c r="L876" s="414"/>
      <c r="M876" s="414"/>
      <c r="N876" s="414"/>
      <c r="O876" s="414"/>
      <c r="P876" s="414"/>
      <c r="Q876" s="414"/>
      <c r="R876" s="414"/>
      <c r="S876" s="414"/>
      <c r="T876" s="415"/>
      <c r="U876" s="415"/>
      <c r="V876" s="415"/>
      <c r="W876" s="416"/>
      <c r="X876" s="417"/>
      <c r="Y876" s="373"/>
      <c r="Z876" s="418" t="str">
        <f>IFERROR(__xludf.DUMMYFUNCTION("""COMPUTED_VALUE"""),"")</f>
        <v/>
      </c>
      <c r="AA876" s="419" t="str">
        <f>IFERROR(__xludf.DUMMYFUNCTION("""COMPUTED_VALUE"""),"")</f>
        <v/>
      </c>
      <c r="AB876" s="418" t="str">
        <f>IFERROR(__xludf.DUMMYFUNCTION("""COMPUTED_VALUE"""),"")</f>
        <v/>
      </c>
      <c r="AC876" s="419" t="str">
        <f>IFERROR(__xludf.DUMMYFUNCTION("""COMPUTED_VALUE"""),"")</f>
        <v/>
      </c>
      <c r="AD876" s="418" t="str">
        <f>IFERROR(__xludf.DUMMYFUNCTION("""COMPUTED_VALUE"""),"")</f>
        <v/>
      </c>
      <c r="AE876" s="419" t="str">
        <f>IFERROR(__xludf.DUMMYFUNCTION("""COMPUTED_VALUE"""),"")</f>
        <v/>
      </c>
      <c r="AF876" s="420"/>
      <c r="AG876" s="420"/>
      <c r="AH876" s="421"/>
    </row>
    <row r="877">
      <c r="A877" s="410"/>
      <c r="B877" s="411"/>
      <c r="C877" s="412"/>
      <c r="D877" s="413" t="s">
        <v>2869</v>
      </c>
      <c r="E877" s="414"/>
      <c r="F877" s="414"/>
      <c r="G877" s="414"/>
      <c r="H877" s="414"/>
      <c r="I877" s="414"/>
      <c r="J877" s="414"/>
      <c r="K877" s="414"/>
      <c r="L877" s="414"/>
      <c r="M877" s="414"/>
      <c r="N877" s="414"/>
      <c r="O877" s="414"/>
      <c r="P877" s="414"/>
      <c r="Q877" s="414"/>
      <c r="R877" s="414"/>
      <c r="S877" s="414"/>
      <c r="T877" s="415"/>
      <c r="U877" s="415"/>
      <c r="V877" s="415"/>
      <c r="W877" s="416"/>
      <c r="X877" s="417"/>
      <c r="Y877" s="373"/>
      <c r="Z877" s="418" t="str">
        <f>IFERROR(__xludf.DUMMYFUNCTION("""COMPUTED_VALUE"""),"")</f>
        <v/>
      </c>
      <c r="AA877" s="419" t="str">
        <f>IFERROR(__xludf.DUMMYFUNCTION("""COMPUTED_VALUE"""),"")</f>
        <v/>
      </c>
      <c r="AB877" s="418" t="str">
        <f>IFERROR(__xludf.DUMMYFUNCTION("""COMPUTED_VALUE"""),"")</f>
        <v/>
      </c>
      <c r="AC877" s="419" t="str">
        <f>IFERROR(__xludf.DUMMYFUNCTION("""COMPUTED_VALUE"""),"")</f>
        <v/>
      </c>
      <c r="AD877" s="418" t="str">
        <f>IFERROR(__xludf.DUMMYFUNCTION("""COMPUTED_VALUE"""),"")</f>
        <v/>
      </c>
      <c r="AE877" s="419" t="str">
        <f>IFERROR(__xludf.DUMMYFUNCTION("""COMPUTED_VALUE"""),"")</f>
        <v/>
      </c>
      <c r="AF877" s="420"/>
      <c r="AG877" s="420"/>
      <c r="AH877" s="421"/>
    </row>
    <row r="878">
      <c r="A878" s="410"/>
      <c r="B878" s="411"/>
      <c r="C878" s="412"/>
      <c r="D878" s="413" t="s">
        <v>2869</v>
      </c>
      <c r="E878" s="414"/>
      <c r="F878" s="414"/>
      <c r="G878" s="414"/>
      <c r="H878" s="414"/>
      <c r="I878" s="414"/>
      <c r="J878" s="414"/>
      <c r="K878" s="414"/>
      <c r="L878" s="414"/>
      <c r="M878" s="414"/>
      <c r="N878" s="414"/>
      <c r="O878" s="414"/>
      <c r="P878" s="414"/>
      <c r="Q878" s="414"/>
      <c r="R878" s="414"/>
      <c r="S878" s="414"/>
      <c r="T878" s="415"/>
      <c r="U878" s="415"/>
      <c r="V878" s="415"/>
      <c r="W878" s="416"/>
      <c r="X878" s="417"/>
      <c r="Y878" s="373"/>
      <c r="Z878" s="418" t="str">
        <f>IFERROR(__xludf.DUMMYFUNCTION("""COMPUTED_VALUE"""),"")</f>
        <v/>
      </c>
      <c r="AA878" s="419" t="str">
        <f>IFERROR(__xludf.DUMMYFUNCTION("""COMPUTED_VALUE"""),"")</f>
        <v/>
      </c>
      <c r="AB878" s="418" t="str">
        <f>IFERROR(__xludf.DUMMYFUNCTION("""COMPUTED_VALUE"""),"")</f>
        <v/>
      </c>
      <c r="AC878" s="419" t="str">
        <f>IFERROR(__xludf.DUMMYFUNCTION("""COMPUTED_VALUE"""),"")</f>
        <v/>
      </c>
      <c r="AD878" s="418" t="str">
        <f>IFERROR(__xludf.DUMMYFUNCTION("""COMPUTED_VALUE"""),"")</f>
        <v/>
      </c>
      <c r="AE878" s="419" t="str">
        <f>IFERROR(__xludf.DUMMYFUNCTION("""COMPUTED_VALUE"""),"")</f>
        <v/>
      </c>
      <c r="AF878" s="420"/>
      <c r="AG878" s="420"/>
      <c r="AH878" s="421"/>
    </row>
    <row r="879">
      <c r="A879" s="410"/>
      <c r="B879" s="411"/>
      <c r="C879" s="412"/>
      <c r="D879" s="413" t="s">
        <v>2869</v>
      </c>
      <c r="E879" s="414"/>
      <c r="F879" s="414"/>
      <c r="G879" s="414"/>
      <c r="H879" s="414"/>
      <c r="I879" s="414"/>
      <c r="J879" s="414"/>
      <c r="K879" s="414"/>
      <c r="L879" s="414"/>
      <c r="M879" s="414"/>
      <c r="N879" s="414"/>
      <c r="O879" s="414"/>
      <c r="P879" s="414"/>
      <c r="Q879" s="414"/>
      <c r="R879" s="414"/>
      <c r="S879" s="414"/>
      <c r="T879" s="415"/>
      <c r="U879" s="415"/>
      <c r="V879" s="415"/>
      <c r="W879" s="416"/>
      <c r="X879" s="417"/>
      <c r="Y879" s="373"/>
      <c r="Z879" s="418" t="str">
        <f>IFERROR(__xludf.DUMMYFUNCTION("""COMPUTED_VALUE"""),"")</f>
        <v/>
      </c>
      <c r="AA879" s="419" t="str">
        <f>IFERROR(__xludf.DUMMYFUNCTION("""COMPUTED_VALUE"""),"")</f>
        <v/>
      </c>
      <c r="AB879" s="418" t="str">
        <f>IFERROR(__xludf.DUMMYFUNCTION("""COMPUTED_VALUE"""),"")</f>
        <v/>
      </c>
      <c r="AC879" s="419" t="str">
        <f>IFERROR(__xludf.DUMMYFUNCTION("""COMPUTED_VALUE"""),"")</f>
        <v/>
      </c>
      <c r="AD879" s="418" t="str">
        <f>IFERROR(__xludf.DUMMYFUNCTION("""COMPUTED_VALUE"""),"")</f>
        <v/>
      </c>
      <c r="AE879" s="419" t="str">
        <f>IFERROR(__xludf.DUMMYFUNCTION("""COMPUTED_VALUE"""),"")</f>
        <v/>
      </c>
      <c r="AF879" s="420"/>
      <c r="AG879" s="420"/>
      <c r="AH879" s="421"/>
    </row>
    <row r="880">
      <c r="A880" s="410"/>
      <c r="B880" s="411"/>
      <c r="C880" s="412"/>
      <c r="D880" s="413" t="s">
        <v>2869</v>
      </c>
      <c r="E880" s="414"/>
      <c r="F880" s="414"/>
      <c r="G880" s="414"/>
      <c r="H880" s="414"/>
      <c r="I880" s="414"/>
      <c r="J880" s="414"/>
      <c r="K880" s="414"/>
      <c r="L880" s="414"/>
      <c r="M880" s="414"/>
      <c r="N880" s="414"/>
      <c r="O880" s="414"/>
      <c r="P880" s="414"/>
      <c r="Q880" s="414"/>
      <c r="R880" s="414"/>
      <c r="S880" s="414"/>
      <c r="T880" s="415"/>
      <c r="U880" s="415"/>
      <c r="V880" s="415"/>
      <c r="W880" s="416"/>
      <c r="X880" s="417"/>
      <c r="Y880" s="373"/>
      <c r="Z880" s="418" t="str">
        <f>IFERROR(__xludf.DUMMYFUNCTION("""COMPUTED_VALUE"""),"")</f>
        <v/>
      </c>
      <c r="AA880" s="419" t="str">
        <f>IFERROR(__xludf.DUMMYFUNCTION("""COMPUTED_VALUE"""),"")</f>
        <v/>
      </c>
      <c r="AB880" s="418" t="str">
        <f>IFERROR(__xludf.DUMMYFUNCTION("""COMPUTED_VALUE"""),"")</f>
        <v/>
      </c>
      <c r="AC880" s="419" t="str">
        <f>IFERROR(__xludf.DUMMYFUNCTION("""COMPUTED_VALUE"""),"")</f>
        <v/>
      </c>
      <c r="AD880" s="418" t="str">
        <f>IFERROR(__xludf.DUMMYFUNCTION("""COMPUTED_VALUE"""),"")</f>
        <v/>
      </c>
      <c r="AE880" s="419" t="str">
        <f>IFERROR(__xludf.DUMMYFUNCTION("""COMPUTED_VALUE"""),"")</f>
        <v/>
      </c>
      <c r="AF880" s="420"/>
      <c r="AG880" s="420"/>
      <c r="AH880" s="421"/>
    </row>
    <row r="881">
      <c r="A881" s="410"/>
      <c r="B881" s="411"/>
      <c r="C881" s="412"/>
      <c r="D881" s="413" t="s">
        <v>2869</v>
      </c>
      <c r="E881" s="414"/>
      <c r="F881" s="414"/>
      <c r="G881" s="414"/>
      <c r="H881" s="414"/>
      <c r="I881" s="414"/>
      <c r="J881" s="414"/>
      <c r="K881" s="414"/>
      <c r="L881" s="414"/>
      <c r="M881" s="414"/>
      <c r="N881" s="414"/>
      <c r="O881" s="414"/>
      <c r="P881" s="414"/>
      <c r="Q881" s="414"/>
      <c r="R881" s="414"/>
      <c r="S881" s="414"/>
      <c r="T881" s="415"/>
      <c r="U881" s="415"/>
      <c r="V881" s="415"/>
      <c r="W881" s="416"/>
      <c r="X881" s="417"/>
      <c r="Y881" s="373"/>
      <c r="Z881" s="418" t="str">
        <f>IFERROR(__xludf.DUMMYFUNCTION("""COMPUTED_VALUE"""),"")</f>
        <v/>
      </c>
      <c r="AA881" s="419" t="str">
        <f>IFERROR(__xludf.DUMMYFUNCTION("""COMPUTED_VALUE"""),"")</f>
        <v/>
      </c>
      <c r="AB881" s="418" t="str">
        <f>IFERROR(__xludf.DUMMYFUNCTION("""COMPUTED_VALUE"""),"")</f>
        <v/>
      </c>
      <c r="AC881" s="419" t="str">
        <f>IFERROR(__xludf.DUMMYFUNCTION("""COMPUTED_VALUE"""),"")</f>
        <v/>
      </c>
      <c r="AD881" s="418" t="str">
        <f>IFERROR(__xludf.DUMMYFUNCTION("""COMPUTED_VALUE"""),"")</f>
        <v/>
      </c>
      <c r="AE881" s="419" t="str">
        <f>IFERROR(__xludf.DUMMYFUNCTION("""COMPUTED_VALUE"""),"")</f>
        <v/>
      </c>
      <c r="AF881" s="420"/>
      <c r="AG881" s="420"/>
      <c r="AH881" s="421"/>
    </row>
    <row r="882">
      <c r="A882" s="410"/>
      <c r="B882" s="411"/>
      <c r="C882" s="412"/>
      <c r="D882" s="413" t="s">
        <v>2869</v>
      </c>
      <c r="E882" s="414"/>
      <c r="F882" s="414"/>
      <c r="G882" s="414"/>
      <c r="H882" s="414"/>
      <c r="I882" s="414"/>
      <c r="J882" s="414"/>
      <c r="K882" s="414"/>
      <c r="L882" s="414"/>
      <c r="M882" s="414"/>
      <c r="N882" s="414"/>
      <c r="O882" s="414"/>
      <c r="P882" s="414"/>
      <c r="Q882" s="414"/>
      <c r="R882" s="414"/>
      <c r="S882" s="414"/>
      <c r="T882" s="415"/>
      <c r="U882" s="415"/>
      <c r="V882" s="415"/>
      <c r="W882" s="416"/>
      <c r="X882" s="417"/>
      <c r="Y882" s="373"/>
      <c r="Z882" s="418" t="str">
        <f>IFERROR(__xludf.DUMMYFUNCTION("""COMPUTED_VALUE"""),"")</f>
        <v/>
      </c>
      <c r="AA882" s="419" t="str">
        <f>IFERROR(__xludf.DUMMYFUNCTION("""COMPUTED_VALUE"""),"")</f>
        <v/>
      </c>
      <c r="AB882" s="418" t="str">
        <f>IFERROR(__xludf.DUMMYFUNCTION("""COMPUTED_VALUE"""),"")</f>
        <v/>
      </c>
      <c r="AC882" s="419" t="str">
        <f>IFERROR(__xludf.DUMMYFUNCTION("""COMPUTED_VALUE"""),"")</f>
        <v/>
      </c>
      <c r="AD882" s="418" t="str">
        <f>IFERROR(__xludf.DUMMYFUNCTION("""COMPUTED_VALUE"""),"")</f>
        <v/>
      </c>
      <c r="AE882" s="419" t="str">
        <f>IFERROR(__xludf.DUMMYFUNCTION("""COMPUTED_VALUE"""),"")</f>
        <v/>
      </c>
      <c r="AF882" s="420"/>
      <c r="AG882" s="420"/>
      <c r="AH882" s="421"/>
    </row>
    <row r="883">
      <c r="A883" s="410"/>
      <c r="B883" s="411"/>
      <c r="C883" s="412"/>
      <c r="D883" s="413" t="s">
        <v>2869</v>
      </c>
      <c r="E883" s="414"/>
      <c r="F883" s="414"/>
      <c r="G883" s="414"/>
      <c r="H883" s="414"/>
      <c r="I883" s="414"/>
      <c r="J883" s="414"/>
      <c r="K883" s="414"/>
      <c r="L883" s="414"/>
      <c r="M883" s="414"/>
      <c r="N883" s="414"/>
      <c r="O883" s="414"/>
      <c r="P883" s="414"/>
      <c r="Q883" s="414"/>
      <c r="R883" s="414"/>
      <c r="S883" s="414"/>
      <c r="T883" s="415"/>
      <c r="U883" s="415"/>
      <c r="V883" s="415"/>
      <c r="W883" s="416"/>
      <c r="X883" s="417"/>
      <c r="Y883" s="373"/>
      <c r="Z883" s="418" t="str">
        <f>IFERROR(__xludf.DUMMYFUNCTION("""COMPUTED_VALUE"""),"")</f>
        <v/>
      </c>
      <c r="AA883" s="419" t="str">
        <f>IFERROR(__xludf.DUMMYFUNCTION("""COMPUTED_VALUE"""),"")</f>
        <v/>
      </c>
      <c r="AB883" s="418" t="str">
        <f>IFERROR(__xludf.DUMMYFUNCTION("""COMPUTED_VALUE"""),"")</f>
        <v/>
      </c>
      <c r="AC883" s="419" t="str">
        <f>IFERROR(__xludf.DUMMYFUNCTION("""COMPUTED_VALUE"""),"")</f>
        <v/>
      </c>
      <c r="AD883" s="418" t="str">
        <f>IFERROR(__xludf.DUMMYFUNCTION("""COMPUTED_VALUE"""),"")</f>
        <v/>
      </c>
      <c r="AE883" s="419" t="str">
        <f>IFERROR(__xludf.DUMMYFUNCTION("""COMPUTED_VALUE"""),"")</f>
        <v/>
      </c>
      <c r="AF883" s="420"/>
      <c r="AG883" s="420"/>
      <c r="AH883" s="421"/>
    </row>
    <row r="884">
      <c r="A884" s="410"/>
      <c r="B884" s="411"/>
      <c r="C884" s="412"/>
      <c r="D884" s="413" t="s">
        <v>2869</v>
      </c>
      <c r="E884" s="414"/>
      <c r="F884" s="414"/>
      <c r="G884" s="414"/>
      <c r="H884" s="414"/>
      <c r="I884" s="414"/>
      <c r="J884" s="414"/>
      <c r="K884" s="414"/>
      <c r="L884" s="414"/>
      <c r="M884" s="414"/>
      <c r="N884" s="414"/>
      <c r="O884" s="414"/>
      <c r="P884" s="414"/>
      <c r="Q884" s="414"/>
      <c r="R884" s="414"/>
      <c r="S884" s="414"/>
      <c r="T884" s="415"/>
      <c r="U884" s="415"/>
      <c r="V884" s="415"/>
      <c r="W884" s="416"/>
      <c r="X884" s="417"/>
      <c r="Y884" s="373"/>
      <c r="Z884" s="418" t="str">
        <f>IFERROR(__xludf.DUMMYFUNCTION("""COMPUTED_VALUE"""),"")</f>
        <v/>
      </c>
      <c r="AA884" s="419" t="str">
        <f>IFERROR(__xludf.DUMMYFUNCTION("""COMPUTED_VALUE"""),"")</f>
        <v/>
      </c>
      <c r="AB884" s="418" t="str">
        <f>IFERROR(__xludf.DUMMYFUNCTION("""COMPUTED_VALUE"""),"")</f>
        <v/>
      </c>
      <c r="AC884" s="419" t="str">
        <f>IFERROR(__xludf.DUMMYFUNCTION("""COMPUTED_VALUE"""),"")</f>
        <v/>
      </c>
      <c r="AD884" s="418" t="str">
        <f>IFERROR(__xludf.DUMMYFUNCTION("""COMPUTED_VALUE"""),"")</f>
        <v/>
      </c>
      <c r="AE884" s="419" t="str">
        <f>IFERROR(__xludf.DUMMYFUNCTION("""COMPUTED_VALUE"""),"")</f>
        <v/>
      </c>
      <c r="AF884" s="420"/>
      <c r="AG884" s="420"/>
      <c r="AH884" s="421"/>
    </row>
    <row r="885">
      <c r="A885" s="410"/>
      <c r="B885" s="411"/>
      <c r="C885" s="412"/>
      <c r="D885" s="413" t="s">
        <v>2869</v>
      </c>
      <c r="E885" s="414"/>
      <c r="F885" s="414"/>
      <c r="G885" s="414"/>
      <c r="H885" s="414"/>
      <c r="I885" s="414"/>
      <c r="J885" s="414"/>
      <c r="K885" s="414"/>
      <c r="L885" s="414"/>
      <c r="M885" s="414"/>
      <c r="N885" s="414"/>
      <c r="O885" s="414"/>
      <c r="P885" s="414"/>
      <c r="Q885" s="414"/>
      <c r="R885" s="414"/>
      <c r="S885" s="414"/>
      <c r="T885" s="415"/>
      <c r="U885" s="415"/>
      <c r="V885" s="415"/>
      <c r="W885" s="416"/>
      <c r="X885" s="417"/>
      <c r="Y885" s="373"/>
      <c r="Z885" s="418" t="str">
        <f>IFERROR(__xludf.DUMMYFUNCTION("""COMPUTED_VALUE"""),"")</f>
        <v/>
      </c>
      <c r="AA885" s="419" t="str">
        <f>IFERROR(__xludf.DUMMYFUNCTION("""COMPUTED_VALUE"""),"")</f>
        <v/>
      </c>
      <c r="AB885" s="418" t="str">
        <f>IFERROR(__xludf.DUMMYFUNCTION("""COMPUTED_VALUE"""),"")</f>
        <v/>
      </c>
      <c r="AC885" s="419" t="str">
        <f>IFERROR(__xludf.DUMMYFUNCTION("""COMPUTED_VALUE"""),"")</f>
        <v/>
      </c>
      <c r="AD885" s="418" t="str">
        <f>IFERROR(__xludf.DUMMYFUNCTION("""COMPUTED_VALUE"""),"")</f>
        <v/>
      </c>
      <c r="AE885" s="419" t="str">
        <f>IFERROR(__xludf.DUMMYFUNCTION("""COMPUTED_VALUE"""),"")</f>
        <v/>
      </c>
      <c r="AF885" s="420"/>
      <c r="AG885" s="420"/>
      <c r="AH885" s="421"/>
    </row>
    <row r="886">
      <c r="A886" s="410"/>
      <c r="B886" s="411"/>
      <c r="C886" s="412"/>
      <c r="D886" s="413" t="s">
        <v>2869</v>
      </c>
      <c r="E886" s="414"/>
      <c r="F886" s="414"/>
      <c r="G886" s="414"/>
      <c r="H886" s="414"/>
      <c r="I886" s="414"/>
      <c r="J886" s="414"/>
      <c r="K886" s="414"/>
      <c r="L886" s="414"/>
      <c r="M886" s="414"/>
      <c r="N886" s="414"/>
      <c r="O886" s="414"/>
      <c r="P886" s="414"/>
      <c r="Q886" s="414"/>
      <c r="R886" s="414"/>
      <c r="S886" s="414"/>
      <c r="T886" s="415"/>
      <c r="U886" s="415"/>
      <c r="V886" s="415"/>
      <c r="W886" s="416"/>
      <c r="X886" s="417"/>
      <c r="Y886" s="373"/>
      <c r="Z886" s="418" t="str">
        <f>IFERROR(__xludf.DUMMYFUNCTION("""COMPUTED_VALUE"""),"")</f>
        <v/>
      </c>
      <c r="AA886" s="419" t="str">
        <f>IFERROR(__xludf.DUMMYFUNCTION("""COMPUTED_VALUE"""),"")</f>
        <v/>
      </c>
      <c r="AB886" s="418" t="str">
        <f>IFERROR(__xludf.DUMMYFUNCTION("""COMPUTED_VALUE"""),"")</f>
        <v/>
      </c>
      <c r="AC886" s="419" t="str">
        <f>IFERROR(__xludf.DUMMYFUNCTION("""COMPUTED_VALUE"""),"")</f>
        <v/>
      </c>
      <c r="AD886" s="418" t="str">
        <f>IFERROR(__xludf.DUMMYFUNCTION("""COMPUTED_VALUE"""),"")</f>
        <v/>
      </c>
      <c r="AE886" s="419" t="str">
        <f>IFERROR(__xludf.DUMMYFUNCTION("""COMPUTED_VALUE"""),"")</f>
        <v/>
      </c>
      <c r="AF886" s="420"/>
      <c r="AG886" s="420"/>
      <c r="AH886" s="421"/>
    </row>
    <row r="887">
      <c r="A887" s="410"/>
      <c r="B887" s="411"/>
      <c r="C887" s="412"/>
      <c r="D887" s="413" t="s">
        <v>2869</v>
      </c>
      <c r="E887" s="414"/>
      <c r="F887" s="414"/>
      <c r="G887" s="414"/>
      <c r="H887" s="414"/>
      <c r="I887" s="414"/>
      <c r="J887" s="414"/>
      <c r="K887" s="414"/>
      <c r="L887" s="414"/>
      <c r="M887" s="414"/>
      <c r="N887" s="414"/>
      <c r="O887" s="414"/>
      <c r="P887" s="414"/>
      <c r="Q887" s="414"/>
      <c r="R887" s="414"/>
      <c r="S887" s="414"/>
      <c r="T887" s="415"/>
      <c r="U887" s="415"/>
      <c r="V887" s="415"/>
      <c r="W887" s="416"/>
      <c r="X887" s="417"/>
      <c r="Y887" s="373"/>
      <c r="Z887" s="418" t="str">
        <f>IFERROR(__xludf.DUMMYFUNCTION("""COMPUTED_VALUE"""),"")</f>
        <v/>
      </c>
      <c r="AA887" s="419" t="str">
        <f>IFERROR(__xludf.DUMMYFUNCTION("""COMPUTED_VALUE"""),"")</f>
        <v/>
      </c>
      <c r="AB887" s="418" t="str">
        <f>IFERROR(__xludf.DUMMYFUNCTION("""COMPUTED_VALUE"""),"")</f>
        <v/>
      </c>
      <c r="AC887" s="419" t="str">
        <f>IFERROR(__xludf.DUMMYFUNCTION("""COMPUTED_VALUE"""),"")</f>
        <v/>
      </c>
      <c r="AD887" s="418" t="str">
        <f>IFERROR(__xludf.DUMMYFUNCTION("""COMPUTED_VALUE"""),"")</f>
        <v/>
      </c>
      <c r="AE887" s="419" t="str">
        <f>IFERROR(__xludf.DUMMYFUNCTION("""COMPUTED_VALUE"""),"")</f>
        <v/>
      </c>
      <c r="AF887" s="420"/>
      <c r="AG887" s="420"/>
      <c r="AH887" s="421"/>
    </row>
    <row r="888">
      <c r="A888" s="410"/>
      <c r="B888" s="411"/>
      <c r="C888" s="412"/>
      <c r="D888" s="413" t="s">
        <v>2869</v>
      </c>
      <c r="E888" s="414"/>
      <c r="F888" s="414"/>
      <c r="G888" s="414"/>
      <c r="H888" s="414"/>
      <c r="I888" s="414"/>
      <c r="J888" s="414"/>
      <c r="K888" s="414"/>
      <c r="L888" s="414"/>
      <c r="M888" s="414"/>
      <c r="N888" s="414"/>
      <c r="O888" s="414"/>
      <c r="P888" s="414"/>
      <c r="Q888" s="414"/>
      <c r="R888" s="414"/>
      <c r="S888" s="414"/>
      <c r="T888" s="415"/>
      <c r="U888" s="415"/>
      <c r="V888" s="415"/>
      <c r="W888" s="416"/>
      <c r="X888" s="417"/>
      <c r="Y888" s="373"/>
      <c r="Z888" s="418" t="str">
        <f>IFERROR(__xludf.DUMMYFUNCTION("""COMPUTED_VALUE"""),"")</f>
        <v/>
      </c>
      <c r="AA888" s="419" t="str">
        <f>IFERROR(__xludf.DUMMYFUNCTION("""COMPUTED_VALUE"""),"")</f>
        <v/>
      </c>
      <c r="AB888" s="418" t="str">
        <f>IFERROR(__xludf.DUMMYFUNCTION("""COMPUTED_VALUE"""),"")</f>
        <v/>
      </c>
      <c r="AC888" s="419" t="str">
        <f>IFERROR(__xludf.DUMMYFUNCTION("""COMPUTED_VALUE"""),"")</f>
        <v/>
      </c>
      <c r="AD888" s="418" t="str">
        <f>IFERROR(__xludf.DUMMYFUNCTION("""COMPUTED_VALUE"""),"")</f>
        <v/>
      </c>
      <c r="AE888" s="419" t="str">
        <f>IFERROR(__xludf.DUMMYFUNCTION("""COMPUTED_VALUE"""),"")</f>
        <v/>
      </c>
      <c r="AF888" s="420"/>
      <c r="AG888" s="420"/>
      <c r="AH888" s="421"/>
    </row>
    <row r="889">
      <c r="A889" s="410"/>
      <c r="B889" s="411"/>
      <c r="C889" s="412"/>
      <c r="D889" s="413" t="s">
        <v>2869</v>
      </c>
      <c r="E889" s="414"/>
      <c r="F889" s="414"/>
      <c r="G889" s="414"/>
      <c r="H889" s="414"/>
      <c r="I889" s="414"/>
      <c r="J889" s="414"/>
      <c r="K889" s="414"/>
      <c r="L889" s="414"/>
      <c r="M889" s="414"/>
      <c r="N889" s="414"/>
      <c r="O889" s="414"/>
      <c r="P889" s="414"/>
      <c r="Q889" s="414"/>
      <c r="R889" s="414"/>
      <c r="S889" s="414"/>
      <c r="T889" s="415"/>
      <c r="U889" s="415"/>
      <c r="V889" s="415"/>
      <c r="W889" s="416"/>
      <c r="X889" s="417"/>
      <c r="Y889" s="373"/>
      <c r="Z889" s="418" t="str">
        <f>IFERROR(__xludf.DUMMYFUNCTION("""COMPUTED_VALUE"""),"")</f>
        <v/>
      </c>
      <c r="AA889" s="419" t="str">
        <f>IFERROR(__xludf.DUMMYFUNCTION("""COMPUTED_VALUE"""),"")</f>
        <v/>
      </c>
      <c r="AB889" s="418" t="str">
        <f>IFERROR(__xludf.DUMMYFUNCTION("""COMPUTED_VALUE"""),"")</f>
        <v/>
      </c>
      <c r="AC889" s="419" t="str">
        <f>IFERROR(__xludf.DUMMYFUNCTION("""COMPUTED_VALUE"""),"")</f>
        <v/>
      </c>
      <c r="AD889" s="418" t="str">
        <f>IFERROR(__xludf.DUMMYFUNCTION("""COMPUTED_VALUE"""),"")</f>
        <v/>
      </c>
      <c r="AE889" s="419" t="str">
        <f>IFERROR(__xludf.DUMMYFUNCTION("""COMPUTED_VALUE"""),"")</f>
        <v/>
      </c>
      <c r="AF889" s="420"/>
      <c r="AG889" s="420"/>
      <c r="AH889" s="421"/>
    </row>
    <row r="890">
      <c r="A890" s="410"/>
      <c r="B890" s="411"/>
      <c r="C890" s="412"/>
      <c r="D890" s="413" t="s">
        <v>2869</v>
      </c>
      <c r="E890" s="414"/>
      <c r="F890" s="414"/>
      <c r="G890" s="414"/>
      <c r="H890" s="414"/>
      <c r="I890" s="414"/>
      <c r="J890" s="414"/>
      <c r="K890" s="414"/>
      <c r="L890" s="414"/>
      <c r="M890" s="414"/>
      <c r="N890" s="414"/>
      <c r="O890" s="414"/>
      <c r="P890" s="414"/>
      <c r="Q890" s="414"/>
      <c r="R890" s="414"/>
      <c r="S890" s="414"/>
      <c r="T890" s="415"/>
      <c r="U890" s="415"/>
      <c r="V890" s="415"/>
      <c r="W890" s="416"/>
      <c r="X890" s="417"/>
      <c r="Y890" s="373"/>
      <c r="Z890" s="418" t="str">
        <f>IFERROR(__xludf.DUMMYFUNCTION("""COMPUTED_VALUE"""),"")</f>
        <v/>
      </c>
      <c r="AA890" s="419" t="str">
        <f>IFERROR(__xludf.DUMMYFUNCTION("""COMPUTED_VALUE"""),"")</f>
        <v/>
      </c>
      <c r="AB890" s="418" t="str">
        <f>IFERROR(__xludf.DUMMYFUNCTION("""COMPUTED_VALUE"""),"")</f>
        <v/>
      </c>
      <c r="AC890" s="419" t="str">
        <f>IFERROR(__xludf.DUMMYFUNCTION("""COMPUTED_VALUE"""),"")</f>
        <v/>
      </c>
      <c r="AD890" s="418" t="str">
        <f>IFERROR(__xludf.DUMMYFUNCTION("""COMPUTED_VALUE"""),"")</f>
        <v/>
      </c>
      <c r="AE890" s="419" t="str">
        <f>IFERROR(__xludf.DUMMYFUNCTION("""COMPUTED_VALUE"""),"")</f>
        <v/>
      </c>
      <c r="AF890" s="420"/>
      <c r="AG890" s="420"/>
      <c r="AH890" s="421"/>
    </row>
    <row r="891">
      <c r="A891" s="410"/>
      <c r="B891" s="411"/>
      <c r="C891" s="412"/>
      <c r="D891" s="413" t="s">
        <v>2869</v>
      </c>
      <c r="E891" s="414"/>
      <c r="F891" s="414"/>
      <c r="G891" s="414"/>
      <c r="H891" s="414"/>
      <c r="I891" s="414"/>
      <c r="J891" s="414"/>
      <c r="K891" s="414"/>
      <c r="L891" s="414"/>
      <c r="M891" s="414"/>
      <c r="N891" s="414"/>
      <c r="O891" s="414"/>
      <c r="P891" s="414"/>
      <c r="Q891" s="414"/>
      <c r="R891" s="414"/>
      <c r="S891" s="414"/>
      <c r="T891" s="415"/>
      <c r="U891" s="415"/>
      <c r="V891" s="415"/>
      <c r="W891" s="416"/>
      <c r="X891" s="417"/>
      <c r="Y891" s="373"/>
      <c r="Z891" s="418" t="str">
        <f>IFERROR(__xludf.DUMMYFUNCTION("""COMPUTED_VALUE"""),"")</f>
        <v/>
      </c>
      <c r="AA891" s="419" t="str">
        <f>IFERROR(__xludf.DUMMYFUNCTION("""COMPUTED_VALUE"""),"")</f>
        <v/>
      </c>
      <c r="AB891" s="418" t="str">
        <f>IFERROR(__xludf.DUMMYFUNCTION("""COMPUTED_VALUE"""),"")</f>
        <v/>
      </c>
      <c r="AC891" s="419" t="str">
        <f>IFERROR(__xludf.DUMMYFUNCTION("""COMPUTED_VALUE"""),"")</f>
        <v/>
      </c>
      <c r="AD891" s="418" t="str">
        <f>IFERROR(__xludf.DUMMYFUNCTION("""COMPUTED_VALUE"""),"")</f>
        <v/>
      </c>
      <c r="AE891" s="419" t="str">
        <f>IFERROR(__xludf.DUMMYFUNCTION("""COMPUTED_VALUE"""),"")</f>
        <v/>
      </c>
      <c r="AF891" s="420"/>
      <c r="AG891" s="420"/>
      <c r="AH891" s="421"/>
    </row>
    <row r="892">
      <c r="A892" s="410"/>
      <c r="B892" s="411"/>
      <c r="C892" s="412"/>
      <c r="D892" s="413" t="s">
        <v>2869</v>
      </c>
      <c r="E892" s="414"/>
      <c r="F892" s="414"/>
      <c r="G892" s="414"/>
      <c r="H892" s="414"/>
      <c r="I892" s="414"/>
      <c r="J892" s="414"/>
      <c r="K892" s="414"/>
      <c r="L892" s="414"/>
      <c r="M892" s="414"/>
      <c r="N892" s="414"/>
      <c r="O892" s="414"/>
      <c r="P892" s="414"/>
      <c r="Q892" s="414"/>
      <c r="R892" s="414"/>
      <c r="S892" s="414"/>
      <c r="T892" s="415"/>
      <c r="U892" s="415"/>
      <c r="V892" s="415"/>
      <c r="W892" s="416"/>
      <c r="X892" s="417"/>
      <c r="Y892" s="373"/>
      <c r="Z892" s="418" t="str">
        <f>IFERROR(__xludf.DUMMYFUNCTION("""COMPUTED_VALUE"""),"")</f>
        <v/>
      </c>
      <c r="AA892" s="419" t="str">
        <f>IFERROR(__xludf.DUMMYFUNCTION("""COMPUTED_VALUE"""),"")</f>
        <v/>
      </c>
      <c r="AB892" s="418" t="str">
        <f>IFERROR(__xludf.DUMMYFUNCTION("""COMPUTED_VALUE"""),"")</f>
        <v/>
      </c>
      <c r="AC892" s="419" t="str">
        <f>IFERROR(__xludf.DUMMYFUNCTION("""COMPUTED_VALUE"""),"")</f>
        <v/>
      </c>
      <c r="AD892" s="418" t="str">
        <f>IFERROR(__xludf.DUMMYFUNCTION("""COMPUTED_VALUE"""),"")</f>
        <v/>
      </c>
      <c r="AE892" s="419" t="str">
        <f>IFERROR(__xludf.DUMMYFUNCTION("""COMPUTED_VALUE"""),"")</f>
        <v/>
      </c>
      <c r="AF892" s="420"/>
      <c r="AG892" s="420"/>
      <c r="AH892" s="421"/>
    </row>
    <row r="893">
      <c r="A893" s="410"/>
      <c r="B893" s="411"/>
      <c r="C893" s="412"/>
      <c r="D893" s="413" t="s">
        <v>2869</v>
      </c>
      <c r="E893" s="414"/>
      <c r="F893" s="414"/>
      <c r="G893" s="414"/>
      <c r="H893" s="414"/>
      <c r="I893" s="414"/>
      <c r="J893" s="414"/>
      <c r="K893" s="414"/>
      <c r="L893" s="414"/>
      <c r="M893" s="414"/>
      <c r="N893" s="414"/>
      <c r="O893" s="414"/>
      <c r="P893" s="414"/>
      <c r="Q893" s="414"/>
      <c r="R893" s="414"/>
      <c r="S893" s="414"/>
      <c r="T893" s="415"/>
      <c r="U893" s="415"/>
      <c r="V893" s="415"/>
      <c r="W893" s="416"/>
      <c r="X893" s="417"/>
      <c r="Y893" s="373"/>
      <c r="Z893" s="418" t="str">
        <f>IFERROR(__xludf.DUMMYFUNCTION("""COMPUTED_VALUE"""),"")</f>
        <v/>
      </c>
      <c r="AA893" s="419" t="str">
        <f>IFERROR(__xludf.DUMMYFUNCTION("""COMPUTED_VALUE"""),"")</f>
        <v/>
      </c>
      <c r="AB893" s="418" t="str">
        <f>IFERROR(__xludf.DUMMYFUNCTION("""COMPUTED_VALUE"""),"")</f>
        <v/>
      </c>
      <c r="AC893" s="419" t="str">
        <f>IFERROR(__xludf.DUMMYFUNCTION("""COMPUTED_VALUE"""),"")</f>
        <v/>
      </c>
      <c r="AD893" s="418" t="str">
        <f>IFERROR(__xludf.DUMMYFUNCTION("""COMPUTED_VALUE"""),"")</f>
        <v/>
      </c>
      <c r="AE893" s="419" t="str">
        <f>IFERROR(__xludf.DUMMYFUNCTION("""COMPUTED_VALUE"""),"")</f>
        <v/>
      </c>
      <c r="AF893" s="420"/>
      <c r="AG893" s="420"/>
      <c r="AH893" s="421"/>
    </row>
    <row r="894">
      <c r="A894" s="410"/>
      <c r="B894" s="411"/>
      <c r="C894" s="412"/>
      <c r="D894" s="413" t="s">
        <v>2869</v>
      </c>
      <c r="E894" s="414"/>
      <c r="F894" s="414"/>
      <c r="G894" s="414"/>
      <c r="H894" s="414"/>
      <c r="I894" s="414"/>
      <c r="J894" s="414"/>
      <c r="K894" s="414"/>
      <c r="L894" s="414"/>
      <c r="M894" s="414"/>
      <c r="N894" s="414"/>
      <c r="O894" s="414"/>
      <c r="P894" s="414"/>
      <c r="Q894" s="414"/>
      <c r="R894" s="414"/>
      <c r="S894" s="414"/>
      <c r="T894" s="415"/>
      <c r="U894" s="415"/>
      <c r="V894" s="415"/>
      <c r="W894" s="416"/>
      <c r="X894" s="417"/>
      <c r="Y894" s="373"/>
      <c r="Z894" s="418" t="str">
        <f>IFERROR(__xludf.DUMMYFUNCTION("""COMPUTED_VALUE"""),"")</f>
        <v/>
      </c>
      <c r="AA894" s="419" t="str">
        <f>IFERROR(__xludf.DUMMYFUNCTION("""COMPUTED_VALUE"""),"")</f>
        <v/>
      </c>
      <c r="AB894" s="418" t="str">
        <f>IFERROR(__xludf.DUMMYFUNCTION("""COMPUTED_VALUE"""),"")</f>
        <v/>
      </c>
      <c r="AC894" s="419" t="str">
        <f>IFERROR(__xludf.DUMMYFUNCTION("""COMPUTED_VALUE"""),"")</f>
        <v/>
      </c>
      <c r="AD894" s="418" t="str">
        <f>IFERROR(__xludf.DUMMYFUNCTION("""COMPUTED_VALUE"""),"")</f>
        <v/>
      </c>
      <c r="AE894" s="419" t="str">
        <f>IFERROR(__xludf.DUMMYFUNCTION("""COMPUTED_VALUE"""),"")</f>
        <v/>
      </c>
      <c r="AF894" s="420"/>
      <c r="AG894" s="420"/>
      <c r="AH894" s="421"/>
    </row>
    <row r="895">
      <c r="A895" s="410"/>
      <c r="B895" s="411"/>
      <c r="C895" s="412"/>
      <c r="D895" s="413" t="s">
        <v>2869</v>
      </c>
      <c r="E895" s="414"/>
      <c r="F895" s="414"/>
      <c r="G895" s="414"/>
      <c r="H895" s="414"/>
      <c r="I895" s="414"/>
      <c r="J895" s="414"/>
      <c r="K895" s="414"/>
      <c r="L895" s="414"/>
      <c r="M895" s="414"/>
      <c r="N895" s="414"/>
      <c r="O895" s="414"/>
      <c r="P895" s="414"/>
      <c r="Q895" s="414"/>
      <c r="R895" s="414"/>
      <c r="S895" s="414"/>
      <c r="T895" s="415"/>
      <c r="U895" s="415"/>
      <c r="V895" s="415"/>
      <c r="W895" s="416"/>
      <c r="X895" s="417"/>
      <c r="Y895" s="373"/>
      <c r="Z895" s="418" t="str">
        <f>IFERROR(__xludf.DUMMYFUNCTION("""COMPUTED_VALUE"""),"")</f>
        <v/>
      </c>
      <c r="AA895" s="419" t="str">
        <f>IFERROR(__xludf.DUMMYFUNCTION("""COMPUTED_VALUE"""),"")</f>
        <v/>
      </c>
      <c r="AB895" s="418" t="str">
        <f>IFERROR(__xludf.DUMMYFUNCTION("""COMPUTED_VALUE"""),"")</f>
        <v/>
      </c>
      <c r="AC895" s="419" t="str">
        <f>IFERROR(__xludf.DUMMYFUNCTION("""COMPUTED_VALUE"""),"")</f>
        <v/>
      </c>
      <c r="AD895" s="418" t="str">
        <f>IFERROR(__xludf.DUMMYFUNCTION("""COMPUTED_VALUE"""),"")</f>
        <v/>
      </c>
      <c r="AE895" s="419" t="str">
        <f>IFERROR(__xludf.DUMMYFUNCTION("""COMPUTED_VALUE"""),"")</f>
        <v/>
      </c>
      <c r="AF895" s="420"/>
      <c r="AG895" s="420"/>
      <c r="AH895" s="421"/>
    </row>
    <row r="896">
      <c r="A896" s="410"/>
      <c r="B896" s="411"/>
      <c r="C896" s="412"/>
      <c r="D896" s="413" t="s">
        <v>2869</v>
      </c>
      <c r="E896" s="414"/>
      <c r="F896" s="414"/>
      <c r="G896" s="414"/>
      <c r="H896" s="414"/>
      <c r="I896" s="414"/>
      <c r="J896" s="414"/>
      <c r="K896" s="414"/>
      <c r="L896" s="414"/>
      <c r="M896" s="414"/>
      <c r="N896" s="414"/>
      <c r="O896" s="414"/>
      <c r="P896" s="414"/>
      <c r="Q896" s="414"/>
      <c r="R896" s="414"/>
      <c r="S896" s="414"/>
      <c r="T896" s="415"/>
      <c r="U896" s="415"/>
      <c r="V896" s="415"/>
      <c r="W896" s="416"/>
      <c r="X896" s="417"/>
      <c r="Y896" s="373"/>
      <c r="Z896" s="418" t="str">
        <f>IFERROR(__xludf.DUMMYFUNCTION("""COMPUTED_VALUE"""),"")</f>
        <v/>
      </c>
      <c r="AA896" s="419" t="str">
        <f>IFERROR(__xludf.DUMMYFUNCTION("""COMPUTED_VALUE"""),"")</f>
        <v/>
      </c>
      <c r="AB896" s="418" t="str">
        <f>IFERROR(__xludf.DUMMYFUNCTION("""COMPUTED_VALUE"""),"")</f>
        <v/>
      </c>
      <c r="AC896" s="419" t="str">
        <f>IFERROR(__xludf.DUMMYFUNCTION("""COMPUTED_VALUE"""),"")</f>
        <v/>
      </c>
      <c r="AD896" s="418" t="str">
        <f>IFERROR(__xludf.DUMMYFUNCTION("""COMPUTED_VALUE"""),"")</f>
        <v/>
      </c>
      <c r="AE896" s="419" t="str">
        <f>IFERROR(__xludf.DUMMYFUNCTION("""COMPUTED_VALUE"""),"")</f>
        <v/>
      </c>
      <c r="AF896" s="420"/>
      <c r="AG896" s="420"/>
      <c r="AH896" s="421"/>
    </row>
    <row r="897">
      <c r="A897" s="410"/>
      <c r="B897" s="411"/>
      <c r="C897" s="412"/>
      <c r="D897" s="413" t="s">
        <v>2869</v>
      </c>
      <c r="E897" s="414"/>
      <c r="F897" s="414"/>
      <c r="G897" s="414"/>
      <c r="H897" s="414"/>
      <c r="I897" s="414"/>
      <c r="J897" s="414"/>
      <c r="K897" s="414"/>
      <c r="L897" s="414"/>
      <c r="M897" s="414"/>
      <c r="N897" s="414"/>
      <c r="O897" s="414"/>
      <c r="P897" s="414"/>
      <c r="Q897" s="414"/>
      <c r="R897" s="414"/>
      <c r="S897" s="414"/>
      <c r="T897" s="415"/>
      <c r="U897" s="415"/>
      <c r="V897" s="415"/>
      <c r="W897" s="416"/>
      <c r="X897" s="417"/>
      <c r="Y897" s="373"/>
      <c r="Z897" s="418" t="str">
        <f>IFERROR(__xludf.DUMMYFUNCTION("""COMPUTED_VALUE"""),"")</f>
        <v/>
      </c>
      <c r="AA897" s="419" t="str">
        <f>IFERROR(__xludf.DUMMYFUNCTION("""COMPUTED_VALUE"""),"")</f>
        <v/>
      </c>
      <c r="AB897" s="418" t="str">
        <f>IFERROR(__xludf.DUMMYFUNCTION("""COMPUTED_VALUE"""),"")</f>
        <v/>
      </c>
      <c r="AC897" s="419" t="str">
        <f>IFERROR(__xludf.DUMMYFUNCTION("""COMPUTED_VALUE"""),"")</f>
        <v/>
      </c>
      <c r="AD897" s="418" t="str">
        <f>IFERROR(__xludf.DUMMYFUNCTION("""COMPUTED_VALUE"""),"")</f>
        <v/>
      </c>
      <c r="AE897" s="419" t="str">
        <f>IFERROR(__xludf.DUMMYFUNCTION("""COMPUTED_VALUE"""),"")</f>
        <v/>
      </c>
      <c r="AF897" s="420"/>
      <c r="AG897" s="420"/>
      <c r="AH897" s="421"/>
    </row>
    <row r="898">
      <c r="A898" s="410"/>
      <c r="B898" s="411"/>
      <c r="C898" s="412"/>
      <c r="D898" s="413" t="s">
        <v>2869</v>
      </c>
      <c r="E898" s="414"/>
      <c r="F898" s="414"/>
      <c r="G898" s="414"/>
      <c r="H898" s="414"/>
      <c r="I898" s="414"/>
      <c r="J898" s="414"/>
      <c r="K898" s="414"/>
      <c r="L898" s="414"/>
      <c r="M898" s="414"/>
      <c r="N898" s="414"/>
      <c r="O898" s="414"/>
      <c r="P898" s="414"/>
      <c r="Q898" s="414"/>
      <c r="R898" s="414"/>
      <c r="S898" s="414"/>
      <c r="T898" s="415"/>
      <c r="U898" s="415"/>
      <c r="V898" s="415"/>
      <c r="W898" s="416"/>
      <c r="X898" s="417"/>
      <c r="Y898" s="373"/>
      <c r="Z898" s="418" t="str">
        <f>IFERROR(__xludf.DUMMYFUNCTION("""COMPUTED_VALUE"""),"")</f>
        <v/>
      </c>
      <c r="AA898" s="419" t="str">
        <f>IFERROR(__xludf.DUMMYFUNCTION("""COMPUTED_VALUE"""),"")</f>
        <v/>
      </c>
      <c r="AB898" s="418" t="str">
        <f>IFERROR(__xludf.DUMMYFUNCTION("""COMPUTED_VALUE"""),"")</f>
        <v/>
      </c>
      <c r="AC898" s="419" t="str">
        <f>IFERROR(__xludf.DUMMYFUNCTION("""COMPUTED_VALUE"""),"")</f>
        <v/>
      </c>
      <c r="AD898" s="418" t="str">
        <f>IFERROR(__xludf.DUMMYFUNCTION("""COMPUTED_VALUE"""),"")</f>
        <v/>
      </c>
      <c r="AE898" s="419" t="str">
        <f>IFERROR(__xludf.DUMMYFUNCTION("""COMPUTED_VALUE"""),"")</f>
        <v/>
      </c>
      <c r="AF898" s="420"/>
      <c r="AG898" s="420"/>
      <c r="AH898" s="421"/>
    </row>
    <row r="899">
      <c r="A899" s="410"/>
      <c r="B899" s="411"/>
      <c r="C899" s="412"/>
      <c r="D899" s="413" t="s">
        <v>2869</v>
      </c>
      <c r="E899" s="414"/>
      <c r="F899" s="414"/>
      <c r="G899" s="414"/>
      <c r="H899" s="414"/>
      <c r="I899" s="414"/>
      <c r="J899" s="414"/>
      <c r="K899" s="414"/>
      <c r="L899" s="414"/>
      <c r="M899" s="414"/>
      <c r="N899" s="414"/>
      <c r="O899" s="414"/>
      <c r="P899" s="414"/>
      <c r="Q899" s="414"/>
      <c r="R899" s="414"/>
      <c r="S899" s="414"/>
      <c r="T899" s="415"/>
      <c r="U899" s="415"/>
      <c r="V899" s="415"/>
      <c r="W899" s="416"/>
      <c r="X899" s="417"/>
      <c r="Y899" s="373"/>
      <c r="Z899" s="418" t="str">
        <f>IFERROR(__xludf.DUMMYFUNCTION("""COMPUTED_VALUE"""),"")</f>
        <v/>
      </c>
      <c r="AA899" s="419" t="str">
        <f>IFERROR(__xludf.DUMMYFUNCTION("""COMPUTED_VALUE"""),"")</f>
        <v/>
      </c>
      <c r="AB899" s="418" t="str">
        <f>IFERROR(__xludf.DUMMYFUNCTION("""COMPUTED_VALUE"""),"")</f>
        <v/>
      </c>
      <c r="AC899" s="419" t="str">
        <f>IFERROR(__xludf.DUMMYFUNCTION("""COMPUTED_VALUE"""),"")</f>
        <v/>
      </c>
      <c r="AD899" s="418" t="str">
        <f>IFERROR(__xludf.DUMMYFUNCTION("""COMPUTED_VALUE"""),"")</f>
        <v/>
      </c>
      <c r="AE899" s="419" t="str">
        <f>IFERROR(__xludf.DUMMYFUNCTION("""COMPUTED_VALUE"""),"")</f>
        <v/>
      </c>
      <c r="AF899" s="420"/>
      <c r="AG899" s="420"/>
      <c r="AH899" s="421"/>
    </row>
    <row r="900">
      <c r="A900" s="410"/>
      <c r="B900" s="411"/>
      <c r="C900" s="412"/>
      <c r="D900" s="413" t="s">
        <v>2869</v>
      </c>
      <c r="E900" s="414"/>
      <c r="F900" s="414"/>
      <c r="G900" s="414"/>
      <c r="H900" s="414"/>
      <c r="I900" s="414"/>
      <c r="J900" s="414"/>
      <c r="K900" s="414"/>
      <c r="L900" s="414"/>
      <c r="M900" s="414"/>
      <c r="N900" s="414"/>
      <c r="O900" s="414"/>
      <c r="P900" s="414"/>
      <c r="Q900" s="414"/>
      <c r="R900" s="414"/>
      <c r="S900" s="414"/>
      <c r="T900" s="415"/>
      <c r="U900" s="415"/>
      <c r="V900" s="415"/>
      <c r="W900" s="416"/>
      <c r="X900" s="417"/>
      <c r="Y900" s="373"/>
      <c r="Z900" s="418" t="str">
        <f>IFERROR(__xludf.DUMMYFUNCTION("""COMPUTED_VALUE"""),"")</f>
        <v/>
      </c>
      <c r="AA900" s="419" t="str">
        <f>IFERROR(__xludf.DUMMYFUNCTION("""COMPUTED_VALUE"""),"")</f>
        <v/>
      </c>
      <c r="AB900" s="418" t="str">
        <f>IFERROR(__xludf.DUMMYFUNCTION("""COMPUTED_VALUE"""),"")</f>
        <v/>
      </c>
      <c r="AC900" s="419" t="str">
        <f>IFERROR(__xludf.DUMMYFUNCTION("""COMPUTED_VALUE"""),"")</f>
        <v/>
      </c>
      <c r="AD900" s="418" t="str">
        <f>IFERROR(__xludf.DUMMYFUNCTION("""COMPUTED_VALUE"""),"")</f>
        <v/>
      </c>
      <c r="AE900" s="419" t="str">
        <f>IFERROR(__xludf.DUMMYFUNCTION("""COMPUTED_VALUE"""),"")</f>
        <v/>
      </c>
      <c r="AF900" s="420"/>
      <c r="AG900" s="420"/>
      <c r="AH900" s="421"/>
    </row>
    <row r="901">
      <c r="A901" s="410"/>
      <c r="B901" s="411"/>
      <c r="C901" s="412"/>
      <c r="D901" s="413" t="s">
        <v>2869</v>
      </c>
      <c r="E901" s="414"/>
      <c r="F901" s="414"/>
      <c r="G901" s="414"/>
      <c r="H901" s="414"/>
      <c r="I901" s="414"/>
      <c r="J901" s="414"/>
      <c r="K901" s="414"/>
      <c r="L901" s="414"/>
      <c r="M901" s="414"/>
      <c r="N901" s="414"/>
      <c r="O901" s="414"/>
      <c r="P901" s="414"/>
      <c r="Q901" s="414"/>
      <c r="R901" s="414"/>
      <c r="S901" s="414"/>
      <c r="T901" s="415"/>
      <c r="U901" s="415"/>
      <c r="V901" s="415"/>
      <c r="W901" s="416"/>
      <c r="X901" s="417"/>
      <c r="Y901" s="373"/>
      <c r="Z901" s="418" t="str">
        <f>IFERROR(__xludf.DUMMYFUNCTION("""COMPUTED_VALUE"""),"")</f>
        <v/>
      </c>
      <c r="AA901" s="419" t="str">
        <f>IFERROR(__xludf.DUMMYFUNCTION("""COMPUTED_VALUE"""),"")</f>
        <v/>
      </c>
      <c r="AB901" s="418" t="str">
        <f>IFERROR(__xludf.DUMMYFUNCTION("""COMPUTED_VALUE"""),"")</f>
        <v/>
      </c>
      <c r="AC901" s="419" t="str">
        <f>IFERROR(__xludf.DUMMYFUNCTION("""COMPUTED_VALUE"""),"")</f>
        <v/>
      </c>
      <c r="AD901" s="418" t="str">
        <f>IFERROR(__xludf.DUMMYFUNCTION("""COMPUTED_VALUE"""),"")</f>
        <v/>
      </c>
      <c r="AE901" s="419" t="str">
        <f>IFERROR(__xludf.DUMMYFUNCTION("""COMPUTED_VALUE"""),"")</f>
        <v/>
      </c>
      <c r="AF901" s="420"/>
      <c r="AG901" s="420"/>
      <c r="AH901" s="421"/>
    </row>
    <row r="902">
      <c r="A902" s="410"/>
      <c r="B902" s="411"/>
      <c r="C902" s="412"/>
      <c r="D902" s="413" t="s">
        <v>2869</v>
      </c>
      <c r="E902" s="414"/>
      <c r="F902" s="414"/>
      <c r="G902" s="414"/>
      <c r="H902" s="414"/>
      <c r="I902" s="414"/>
      <c r="J902" s="414"/>
      <c r="K902" s="414"/>
      <c r="L902" s="414"/>
      <c r="M902" s="414"/>
      <c r="N902" s="414"/>
      <c r="O902" s="414"/>
      <c r="P902" s="414"/>
      <c r="Q902" s="414"/>
      <c r="R902" s="414"/>
      <c r="S902" s="414"/>
      <c r="T902" s="415"/>
      <c r="U902" s="415"/>
      <c r="V902" s="415"/>
      <c r="W902" s="416"/>
      <c r="X902" s="417"/>
      <c r="Y902" s="373"/>
      <c r="Z902" s="418" t="str">
        <f>IFERROR(__xludf.DUMMYFUNCTION("""COMPUTED_VALUE"""),"")</f>
        <v/>
      </c>
      <c r="AA902" s="419" t="str">
        <f>IFERROR(__xludf.DUMMYFUNCTION("""COMPUTED_VALUE"""),"")</f>
        <v/>
      </c>
      <c r="AB902" s="418" t="str">
        <f>IFERROR(__xludf.DUMMYFUNCTION("""COMPUTED_VALUE"""),"")</f>
        <v/>
      </c>
      <c r="AC902" s="419" t="str">
        <f>IFERROR(__xludf.DUMMYFUNCTION("""COMPUTED_VALUE"""),"")</f>
        <v/>
      </c>
      <c r="AD902" s="418" t="str">
        <f>IFERROR(__xludf.DUMMYFUNCTION("""COMPUTED_VALUE"""),"")</f>
        <v/>
      </c>
      <c r="AE902" s="419" t="str">
        <f>IFERROR(__xludf.DUMMYFUNCTION("""COMPUTED_VALUE"""),"")</f>
        <v/>
      </c>
      <c r="AF902" s="420"/>
      <c r="AG902" s="420"/>
      <c r="AH902" s="421"/>
    </row>
    <row r="903">
      <c r="A903" s="410"/>
      <c r="B903" s="411"/>
      <c r="C903" s="412"/>
      <c r="D903" s="413" t="s">
        <v>2869</v>
      </c>
      <c r="E903" s="414"/>
      <c r="F903" s="414"/>
      <c r="G903" s="414"/>
      <c r="H903" s="414"/>
      <c r="I903" s="414"/>
      <c r="J903" s="414"/>
      <c r="K903" s="414"/>
      <c r="L903" s="414"/>
      <c r="M903" s="414"/>
      <c r="N903" s="414"/>
      <c r="O903" s="414"/>
      <c r="P903" s="414"/>
      <c r="Q903" s="414"/>
      <c r="R903" s="414"/>
      <c r="S903" s="414"/>
      <c r="T903" s="415"/>
      <c r="U903" s="415"/>
      <c r="V903" s="415"/>
      <c r="W903" s="416"/>
      <c r="X903" s="417"/>
      <c r="Y903" s="373"/>
      <c r="Z903" s="418" t="str">
        <f>IFERROR(__xludf.DUMMYFUNCTION("""COMPUTED_VALUE"""),"")</f>
        <v/>
      </c>
      <c r="AA903" s="419" t="str">
        <f>IFERROR(__xludf.DUMMYFUNCTION("""COMPUTED_VALUE"""),"")</f>
        <v/>
      </c>
      <c r="AB903" s="418" t="str">
        <f>IFERROR(__xludf.DUMMYFUNCTION("""COMPUTED_VALUE"""),"")</f>
        <v/>
      </c>
      <c r="AC903" s="419" t="str">
        <f>IFERROR(__xludf.DUMMYFUNCTION("""COMPUTED_VALUE"""),"")</f>
        <v/>
      </c>
      <c r="AD903" s="418" t="str">
        <f>IFERROR(__xludf.DUMMYFUNCTION("""COMPUTED_VALUE"""),"")</f>
        <v/>
      </c>
      <c r="AE903" s="419" t="str">
        <f>IFERROR(__xludf.DUMMYFUNCTION("""COMPUTED_VALUE"""),"")</f>
        <v/>
      </c>
      <c r="AF903" s="420"/>
      <c r="AG903" s="420"/>
      <c r="AH903" s="421"/>
    </row>
    <row r="904">
      <c r="A904" s="410"/>
      <c r="B904" s="411"/>
      <c r="C904" s="412"/>
      <c r="D904" s="413" t="s">
        <v>2869</v>
      </c>
      <c r="E904" s="414"/>
      <c r="F904" s="414"/>
      <c r="G904" s="414"/>
      <c r="H904" s="414"/>
      <c r="I904" s="414"/>
      <c r="J904" s="414"/>
      <c r="K904" s="414"/>
      <c r="L904" s="414"/>
      <c r="M904" s="414"/>
      <c r="N904" s="414"/>
      <c r="O904" s="414"/>
      <c r="P904" s="414"/>
      <c r="Q904" s="414"/>
      <c r="R904" s="414"/>
      <c r="S904" s="414"/>
      <c r="T904" s="415"/>
      <c r="U904" s="415"/>
      <c r="V904" s="415"/>
      <c r="W904" s="416"/>
      <c r="X904" s="417"/>
      <c r="Y904" s="373"/>
      <c r="Z904" s="418" t="str">
        <f>IFERROR(__xludf.DUMMYFUNCTION("""COMPUTED_VALUE"""),"")</f>
        <v/>
      </c>
      <c r="AA904" s="419" t="str">
        <f>IFERROR(__xludf.DUMMYFUNCTION("""COMPUTED_VALUE"""),"")</f>
        <v/>
      </c>
      <c r="AB904" s="418" t="str">
        <f>IFERROR(__xludf.DUMMYFUNCTION("""COMPUTED_VALUE"""),"")</f>
        <v/>
      </c>
      <c r="AC904" s="419" t="str">
        <f>IFERROR(__xludf.DUMMYFUNCTION("""COMPUTED_VALUE"""),"")</f>
        <v/>
      </c>
      <c r="AD904" s="418" t="str">
        <f>IFERROR(__xludf.DUMMYFUNCTION("""COMPUTED_VALUE"""),"")</f>
        <v/>
      </c>
      <c r="AE904" s="419" t="str">
        <f>IFERROR(__xludf.DUMMYFUNCTION("""COMPUTED_VALUE"""),"")</f>
        <v/>
      </c>
      <c r="AF904" s="420"/>
      <c r="AG904" s="420"/>
      <c r="AH904" s="421"/>
    </row>
    <row r="905">
      <c r="A905" s="410"/>
      <c r="B905" s="411"/>
      <c r="C905" s="412"/>
      <c r="D905" s="413" t="s">
        <v>2869</v>
      </c>
      <c r="E905" s="414"/>
      <c r="F905" s="414"/>
      <c r="G905" s="414"/>
      <c r="H905" s="414"/>
      <c r="I905" s="414"/>
      <c r="J905" s="414"/>
      <c r="K905" s="414"/>
      <c r="L905" s="414"/>
      <c r="M905" s="414"/>
      <c r="N905" s="414"/>
      <c r="O905" s="414"/>
      <c r="P905" s="414"/>
      <c r="Q905" s="414"/>
      <c r="R905" s="414"/>
      <c r="S905" s="414"/>
      <c r="T905" s="415"/>
      <c r="U905" s="415"/>
      <c r="V905" s="415"/>
      <c r="W905" s="416"/>
      <c r="X905" s="417"/>
      <c r="Y905" s="373"/>
      <c r="Z905" s="418" t="str">
        <f>IFERROR(__xludf.DUMMYFUNCTION("""COMPUTED_VALUE"""),"")</f>
        <v/>
      </c>
      <c r="AA905" s="419" t="str">
        <f>IFERROR(__xludf.DUMMYFUNCTION("""COMPUTED_VALUE"""),"")</f>
        <v/>
      </c>
      <c r="AB905" s="418" t="str">
        <f>IFERROR(__xludf.DUMMYFUNCTION("""COMPUTED_VALUE"""),"")</f>
        <v/>
      </c>
      <c r="AC905" s="419" t="str">
        <f>IFERROR(__xludf.DUMMYFUNCTION("""COMPUTED_VALUE"""),"")</f>
        <v/>
      </c>
      <c r="AD905" s="418" t="str">
        <f>IFERROR(__xludf.DUMMYFUNCTION("""COMPUTED_VALUE"""),"")</f>
        <v/>
      </c>
      <c r="AE905" s="419" t="str">
        <f>IFERROR(__xludf.DUMMYFUNCTION("""COMPUTED_VALUE"""),"")</f>
        <v/>
      </c>
      <c r="AF905" s="420"/>
      <c r="AG905" s="420"/>
      <c r="AH905" s="421"/>
    </row>
    <row r="906">
      <c r="A906" s="410"/>
      <c r="B906" s="411"/>
      <c r="C906" s="412"/>
      <c r="D906" s="413" t="s">
        <v>2869</v>
      </c>
      <c r="E906" s="414"/>
      <c r="F906" s="414"/>
      <c r="G906" s="414"/>
      <c r="H906" s="414"/>
      <c r="I906" s="414"/>
      <c r="J906" s="414"/>
      <c r="K906" s="414"/>
      <c r="L906" s="414"/>
      <c r="M906" s="414"/>
      <c r="N906" s="414"/>
      <c r="O906" s="414"/>
      <c r="P906" s="414"/>
      <c r="Q906" s="414"/>
      <c r="R906" s="414"/>
      <c r="S906" s="414"/>
      <c r="T906" s="415"/>
      <c r="U906" s="415"/>
      <c r="V906" s="415"/>
      <c r="W906" s="416"/>
      <c r="X906" s="417"/>
      <c r="Y906" s="373"/>
      <c r="Z906" s="418" t="str">
        <f>IFERROR(__xludf.DUMMYFUNCTION("""COMPUTED_VALUE"""),"")</f>
        <v/>
      </c>
      <c r="AA906" s="419" t="str">
        <f>IFERROR(__xludf.DUMMYFUNCTION("""COMPUTED_VALUE"""),"")</f>
        <v/>
      </c>
      <c r="AB906" s="418" t="str">
        <f>IFERROR(__xludf.DUMMYFUNCTION("""COMPUTED_VALUE"""),"")</f>
        <v/>
      </c>
      <c r="AC906" s="419" t="str">
        <f>IFERROR(__xludf.DUMMYFUNCTION("""COMPUTED_VALUE"""),"")</f>
        <v/>
      </c>
      <c r="AD906" s="418" t="str">
        <f>IFERROR(__xludf.DUMMYFUNCTION("""COMPUTED_VALUE"""),"")</f>
        <v/>
      </c>
      <c r="AE906" s="419" t="str">
        <f>IFERROR(__xludf.DUMMYFUNCTION("""COMPUTED_VALUE"""),"")</f>
        <v/>
      </c>
      <c r="AF906" s="420"/>
      <c r="AG906" s="420"/>
      <c r="AH906" s="421"/>
    </row>
    <row r="907">
      <c r="A907" s="410"/>
      <c r="B907" s="411"/>
      <c r="C907" s="412"/>
      <c r="D907" s="413" t="s">
        <v>2869</v>
      </c>
      <c r="E907" s="414"/>
      <c r="F907" s="414"/>
      <c r="G907" s="414"/>
      <c r="H907" s="414"/>
      <c r="I907" s="414"/>
      <c r="J907" s="414"/>
      <c r="K907" s="414"/>
      <c r="L907" s="414"/>
      <c r="M907" s="414"/>
      <c r="N907" s="414"/>
      <c r="O907" s="414"/>
      <c r="P907" s="414"/>
      <c r="Q907" s="414"/>
      <c r="R907" s="414"/>
      <c r="S907" s="414"/>
      <c r="T907" s="415"/>
      <c r="U907" s="415"/>
      <c r="V907" s="415"/>
      <c r="W907" s="416"/>
      <c r="X907" s="417"/>
      <c r="Y907" s="373"/>
      <c r="Z907" s="418" t="str">
        <f>IFERROR(__xludf.DUMMYFUNCTION("""COMPUTED_VALUE"""),"")</f>
        <v/>
      </c>
      <c r="AA907" s="419" t="str">
        <f>IFERROR(__xludf.DUMMYFUNCTION("""COMPUTED_VALUE"""),"")</f>
        <v/>
      </c>
      <c r="AB907" s="418" t="str">
        <f>IFERROR(__xludf.DUMMYFUNCTION("""COMPUTED_VALUE"""),"")</f>
        <v/>
      </c>
      <c r="AC907" s="419" t="str">
        <f>IFERROR(__xludf.DUMMYFUNCTION("""COMPUTED_VALUE"""),"")</f>
        <v/>
      </c>
      <c r="AD907" s="418" t="str">
        <f>IFERROR(__xludf.DUMMYFUNCTION("""COMPUTED_VALUE"""),"")</f>
        <v/>
      </c>
      <c r="AE907" s="419" t="str">
        <f>IFERROR(__xludf.DUMMYFUNCTION("""COMPUTED_VALUE"""),"")</f>
        <v/>
      </c>
      <c r="AF907" s="420"/>
      <c r="AG907" s="420"/>
      <c r="AH907" s="421"/>
    </row>
    <row r="908">
      <c r="A908" s="410"/>
      <c r="B908" s="411"/>
      <c r="C908" s="412"/>
      <c r="D908" s="413" t="s">
        <v>2869</v>
      </c>
      <c r="E908" s="414"/>
      <c r="F908" s="414"/>
      <c r="G908" s="414"/>
      <c r="H908" s="414"/>
      <c r="I908" s="414"/>
      <c r="J908" s="414"/>
      <c r="K908" s="414"/>
      <c r="L908" s="414"/>
      <c r="M908" s="414"/>
      <c r="N908" s="414"/>
      <c r="O908" s="414"/>
      <c r="P908" s="414"/>
      <c r="Q908" s="414"/>
      <c r="R908" s="414"/>
      <c r="S908" s="414"/>
      <c r="T908" s="415"/>
      <c r="U908" s="415"/>
      <c r="V908" s="415"/>
      <c r="W908" s="416"/>
      <c r="X908" s="417"/>
      <c r="Y908" s="373"/>
      <c r="Z908" s="418" t="str">
        <f>IFERROR(__xludf.DUMMYFUNCTION("""COMPUTED_VALUE"""),"")</f>
        <v/>
      </c>
      <c r="AA908" s="419" t="str">
        <f>IFERROR(__xludf.DUMMYFUNCTION("""COMPUTED_VALUE"""),"")</f>
        <v/>
      </c>
      <c r="AB908" s="418" t="str">
        <f>IFERROR(__xludf.DUMMYFUNCTION("""COMPUTED_VALUE"""),"")</f>
        <v/>
      </c>
      <c r="AC908" s="419" t="str">
        <f>IFERROR(__xludf.DUMMYFUNCTION("""COMPUTED_VALUE"""),"")</f>
        <v/>
      </c>
      <c r="AD908" s="418" t="str">
        <f>IFERROR(__xludf.DUMMYFUNCTION("""COMPUTED_VALUE"""),"")</f>
        <v/>
      </c>
      <c r="AE908" s="419" t="str">
        <f>IFERROR(__xludf.DUMMYFUNCTION("""COMPUTED_VALUE"""),"")</f>
        <v/>
      </c>
      <c r="AF908" s="420"/>
      <c r="AG908" s="420"/>
      <c r="AH908" s="421"/>
    </row>
    <row r="909">
      <c r="A909" s="410"/>
      <c r="B909" s="411"/>
      <c r="C909" s="412"/>
      <c r="D909" s="413" t="s">
        <v>2869</v>
      </c>
      <c r="E909" s="414"/>
      <c r="F909" s="414"/>
      <c r="G909" s="414"/>
      <c r="H909" s="414"/>
      <c r="I909" s="414"/>
      <c r="J909" s="414"/>
      <c r="K909" s="414"/>
      <c r="L909" s="414"/>
      <c r="M909" s="414"/>
      <c r="N909" s="414"/>
      <c r="O909" s="414"/>
      <c r="P909" s="414"/>
      <c r="Q909" s="414"/>
      <c r="R909" s="414"/>
      <c r="S909" s="414"/>
      <c r="T909" s="415"/>
      <c r="U909" s="415"/>
      <c r="V909" s="415"/>
      <c r="W909" s="416"/>
      <c r="X909" s="417"/>
      <c r="Y909" s="373"/>
      <c r="Z909" s="418" t="str">
        <f>IFERROR(__xludf.DUMMYFUNCTION("""COMPUTED_VALUE"""),"")</f>
        <v/>
      </c>
      <c r="AA909" s="419" t="str">
        <f>IFERROR(__xludf.DUMMYFUNCTION("""COMPUTED_VALUE"""),"")</f>
        <v/>
      </c>
      <c r="AB909" s="418" t="str">
        <f>IFERROR(__xludf.DUMMYFUNCTION("""COMPUTED_VALUE"""),"")</f>
        <v/>
      </c>
      <c r="AC909" s="419" t="str">
        <f>IFERROR(__xludf.DUMMYFUNCTION("""COMPUTED_VALUE"""),"")</f>
        <v/>
      </c>
      <c r="AD909" s="418" t="str">
        <f>IFERROR(__xludf.DUMMYFUNCTION("""COMPUTED_VALUE"""),"")</f>
        <v/>
      </c>
      <c r="AE909" s="419" t="str">
        <f>IFERROR(__xludf.DUMMYFUNCTION("""COMPUTED_VALUE"""),"")</f>
        <v/>
      </c>
      <c r="AF909" s="420"/>
      <c r="AG909" s="420"/>
      <c r="AH909" s="421"/>
    </row>
    <row r="910">
      <c r="A910" s="410"/>
      <c r="B910" s="411"/>
      <c r="C910" s="412"/>
      <c r="D910" s="413" t="s">
        <v>2869</v>
      </c>
      <c r="E910" s="414"/>
      <c r="F910" s="414"/>
      <c r="G910" s="414"/>
      <c r="H910" s="414"/>
      <c r="I910" s="414"/>
      <c r="J910" s="414"/>
      <c r="K910" s="414"/>
      <c r="L910" s="414"/>
      <c r="M910" s="414"/>
      <c r="N910" s="414"/>
      <c r="O910" s="414"/>
      <c r="P910" s="414"/>
      <c r="Q910" s="414"/>
      <c r="R910" s="414"/>
      <c r="S910" s="414"/>
      <c r="T910" s="415"/>
      <c r="U910" s="415"/>
      <c r="V910" s="415"/>
      <c r="W910" s="416"/>
      <c r="X910" s="417"/>
      <c r="Y910" s="373"/>
      <c r="Z910" s="418" t="str">
        <f>IFERROR(__xludf.DUMMYFUNCTION("""COMPUTED_VALUE"""),"")</f>
        <v/>
      </c>
      <c r="AA910" s="419" t="str">
        <f>IFERROR(__xludf.DUMMYFUNCTION("""COMPUTED_VALUE"""),"")</f>
        <v/>
      </c>
      <c r="AB910" s="418" t="str">
        <f>IFERROR(__xludf.DUMMYFUNCTION("""COMPUTED_VALUE"""),"")</f>
        <v/>
      </c>
      <c r="AC910" s="419" t="str">
        <f>IFERROR(__xludf.DUMMYFUNCTION("""COMPUTED_VALUE"""),"")</f>
        <v/>
      </c>
      <c r="AD910" s="418" t="str">
        <f>IFERROR(__xludf.DUMMYFUNCTION("""COMPUTED_VALUE"""),"")</f>
        <v/>
      </c>
      <c r="AE910" s="419" t="str">
        <f>IFERROR(__xludf.DUMMYFUNCTION("""COMPUTED_VALUE"""),"")</f>
        <v/>
      </c>
      <c r="AF910" s="420"/>
      <c r="AG910" s="420"/>
      <c r="AH910" s="421"/>
    </row>
    <row r="911">
      <c r="A911" s="410"/>
      <c r="B911" s="411"/>
      <c r="C911" s="412"/>
      <c r="D911" s="413" t="s">
        <v>2869</v>
      </c>
      <c r="E911" s="414"/>
      <c r="F911" s="414"/>
      <c r="G911" s="414"/>
      <c r="H911" s="414"/>
      <c r="I911" s="414"/>
      <c r="J911" s="414"/>
      <c r="K911" s="414"/>
      <c r="L911" s="414"/>
      <c r="M911" s="414"/>
      <c r="N911" s="414"/>
      <c r="O911" s="414"/>
      <c r="P911" s="414"/>
      <c r="Q911" s="414"/>
      <c r="R911" s="414"/>
      <c r="S911" s="414"/>
      <c r="T911" s="415"/>
      <c r="U911" s="415"/>
      <c r="V911" s="415"/>
      <c r="W911" s="416"/>
      <c r="X911" s="417"/>
      <c r="Y911" s="373"/>
      <c r="Z911" s="418" t="str">
        <f>IFERROR(__xludf.DUMMYFUNCTION("""COMPUTED_VALUE"""),"")</f>
        <v/>
      </c>
      <c r="AA911" s="419" t="str">
        <f>IFERROR(__xludf.DUMMYFUNCTION("""COMPUTED_VALUE"""),"")</f>
        <v/>
      </c>
      <c r="AB911" s="418" t="str">
        <f>IFERROR(__xludf.DUMMYFUNCTION("""COMPUTED_VALUE"""),"")</f>
        <v/>
      </c>
      <c r="AC911" s="419" t="str">
        <f>IFERROR(__xludf.DUMMYFUNCTION("""COMPUTED_VALUE"""),"")</f>
        <v/>
      </c>
      <c r="AD911" s="418" t="str">
        <f>IFERROR(__xludf.DUMMYFUNCTION("""COMPUTED_VALUE"""),"")</f>
        <v/>
      </c>
      <c r="AE911" s="419" t="str">
        <f>IFERROR(__xludf.DUMMYFUNCTION("""COMPUTED_VALUE"""),"")</f>
        <v/>
      </c>
      <c r="AF911" s="420"/>
      <c r="AG911" s="420"/>
      <c r="AH911" s="421"/>
    </row>
    <row r="912">
      <c r="A912" s="410"/>
      <c r="B912" s="411"/>
      <c r="C912" s="412"/>
      <c r="D912" s="413" t="s">
        <v>2869</v>
      </c>
      <c r="E912" s="414"/>
      <c r="F912" s="414"/>
      <c r="G912" s="414"/>
      <c r="H912" s="414"/>
      <c r="I912" s="414"/>
      <c r="J912" s="414"/>
      <c r="K912" s="414"/>
      <c r="L912" s="414"/>
      <c r="M912" s="414"/>
      <c r="N912" s="414"/>
      <c r="O912" s="414"/>
      <c r="P912" s="414"/>
      <c r="Q912" s="414"/>
      <c r="R912" s="414"/>
      <c r="S912" s="414"/>
      <c r="T912" s="415"/>
      <c r="U912" s="415"/>
      <c r="V912" s="415"/>
      <c r="W912" s="416"/>
      <c r="X912" s="417"/>
      <c r="Y912" s="373"/>
      <c r="Z912" s="418" t="str">
        <f>IFERROR(__xludf.DUMMYFUNCTION("""COMPUTED_VALUE"""),"")</f>
        <v/>
      </c>
      <c r="AA912" s="419" t="str">
        <f>IFERROR(__xludf.DUMMYFUNCTION("""COMPUTED_VALUE"""),"")</f>
        <v/>
      </c>
      <c r="AB912" s="418" t="str">
        <f>IFERROR(__xludf.DUMMYFUNCTION("""COMPUTED_VALUE"""),"")</f>
        <v/>
      </c>
      <c r="AC912" s="419" t="str">
        <f>IFERROR(__xludf.DUMMYFUNCTION("""COMPUTED_VALUE"""),"")</f>
        <v/>
      </c>
      <c r="AD912" s="418" t="str">
        <f>IFERROR(__xludf.DUMMYFUNCTION("""COMPUTED_VALUE"""),"")</f>
        <v/>
      </c>
      <c r="AE912" s="419" t="str">
        <f>IFERROR(__xludf.DUMMYFUNCTION("""COMPUTED_VALUE"""),"")</f>
        <v/>
      </c>
      <c r="AF912" s="420"/>
      <c r="AG912" s="420"/>
      <c r="AH912" s="421"/>
    </row>
    <row r="913">
      <c r="A913" s="410"/>
      <c r="B913" s="411"/>
      <c r="C913" s="412"/>
      <c r="D913" s="413" t="s">
        <v>2869</v>
      </c>
      <c r="E913" s="414"/>
      <c r="F913" s="414"/>
      <c r="G913" s="414"/>
      <c r="H913" s="414"/>
      <c r="I913" s="414"/>
      <c r="J913" s="414"/>
      <c r="K913" s="414"/>
      <c r="L913" s="414"/>
      <c r="M913" s="414"/>
      <c r="N913" s="414"/>
      <c r="O913" s="414"/>
      <c r="P913" s="414"/>
      <c r="Q913" s="414"/>
      <c r="R913" s="414"/>
      <c r="S913" s="414"/>
      <c r="T913" s="415"/>
      <c r="U913" s="415"/>
      <c r="V913" s="415"/>
      <c r="W913" s="416"/>
      <c r="X913" s="417"/>
      <c r="Y913" s="373"/>
      <c r="Z913" s="418" t="str">
        <f>IFERROR(__xludf.DUMMYFUNCTION("""COMPUTED_VALUE"""),"")</f>
        <v/>
      </c>
      <c r="AA913" s="419" t="str">
        <f>IFERROR(__xludf.DUMMYFUNCTION("""COMPUTED_VALUE"""),"")</f>
        <v/>
      </c>
      <c r="AB913" s="418" t="str">
        <f>IFERROR(__xludf.DUMMYFUNCTION("""COMPUTED_VALUE"""),"")</f>
        <v/>
      </c>
      <c r="AC913" s="419" t="str">
        <f>IFERROR(__xludf.DUMMYFUNCTION("""COMPUTED_VALUE"""),"")</f>
        <v/>
      </c>
      <c r="AD913" s="418" t="str">
        <f>IFERROR(__xludf.DUMMYFUNCTION("""COMPUTED_VALUE"""),"")</f>
        <v/>
      </c>
      <c r="AE913" s="419" t="str">
        <f>IFERROR(__xludf.DUMMYFUNCTION("""COMPUTED_VALUE"""),"")</f>
        <v/>
      </c>
      <c r="AF913" s="420"/>
      <c r="AG913" s="420"/>
      <c r="AH913" s="421"/>
    </row>
    <row r="914">
      <c r="A914" s="410"/>
      <c r="B914" s="411"/>
      <c r="C914" s="412"/>
      <c r="D914" s="413" t="s">
        <v>2869</v>
      </c>
      <c r="E914" s="414"/>
      <c r="F914" s="414"/>
      <c r="G914" s="414"/>
      <c r="H914" s="414"/>
      <c r="I914" s="414"/>
      <c r="J914" s="414"/>
      <c r="K914" s="414"/>
      <c r="L914" s="414"/>
      <c r="M914" s="414"/>
      <c r="N914" s="414"/>
      <c r="O914" s="414"/>
      <c r="P914" s="414"/>
      <c r="Q914" s="414"/>
      <c r="R914" s="414"/>
      <c r="S914" s="414"/>
      <c r="T914" s="415"/>
      <c r="U914" s="415"/>
      <c r="V914" s="415"/>
      <c r="W914" s="416"/>
      <c r="X914" s="417"/>
      <c r="Y914" s="373"/>
      <c r="Z914" s="418" t="str">
        <f>IFERROR(__xludf.DUMMYFUNCTION("""COMPUTED_VALUE"""),"")</f>
        <v/>
      </c>
      <c r="AA914" s="419" t="str">
        <f>IFERROR(__xludf.DUMMYFUNCTION("""COMPUTED_VALUE"""),"")</f>
        <v/>
      </c>
      <c r="AB914" s="418" t="str">
        <f>IFERROR(__xludf.DUMMYFUNCTION("""COMPUTED_VALUE"""),"")</f>
        <v/>
      </c>
      <c r="AC914" s="419" t="str">
        <f>IFERROR(__xludf.DUMMYFUNCTION("""COMPUTED_VALUE"""),"")</f>
        <v/>
      </c>
      <c r="AD914" s="418" t="str">
        <f>IFERROR(__xludf.DUMMYFUNCTION("""COMPUTED_VALUE"""),"")</f>
        <v/>
      </c>
      <c r="AE914" s="419" t="str">
        <f>IFERROR(__xludf.DUMMYFUNCTION("""COMPUTED_VALUE"""),"")</f>
        <v/>
      </c>
      <c r="AF914" s="420"/>
      <c r="AG914" s="420"/>
      <c r="AH914" s="421"/>
    </row>
    <row r="915">
      <c r="A915" s="410"/>
      <c r="B915" s="411"/>
      <c r="C915" s="412"/>
      <c r="D915" s="413" t="s">
        <v>2869</v>
      </c>
      <c r="E915" s="414"/>
      <c r="F915" s="414"/>
      <c r="G915" s="414"/>
      <c r="H915" s="414"/>
      <c r="I915" s="414"/>
      <c r="J915" s="414"/>
      <c r="K915" s="414"/>
      <c r="L915" s="414"/>
      <c r="M915" s="414"/>
      <c r="N915" s="414"/>
      <c r="O915" s="414"/>
      <c r="P915" s="414"/>
      <c r="Q915" s="414"/>
      <c r="R915" s="414"/>
      <c r="S915" s="414"/>
      <c r="T915" s="415"/>
      <c r="U915" s="415"/>
      <c r="V915" s="415"/>
      <c r="W915" s="416"/>
      <c r="X915" s="417"/>
      <c r="Y915" s="373"/>
      <c r="Z915" s="418" t="str">
        <f>IFERROR(__xludf.DUMMYFUNCTION("""COMPUTED_VALUE"""),"")</f>
        <v/>
      </c>
      <c r="AA915" s="419" t="str">
        <f>IFERROR(__xludf.DUMMYFUNCTION("""COMPUTED_VALUE"""),"")</f>
        <v/>
      </c>
      <c r="AB915" s="418" t="str">
        <f>IFERROR(__xludf.DUMMYFUNCTION("""COMPUTED_VALUE"""),"")</f>
        <v/>
      </c>
      <c r="AC915" s="419" t="str">
        <f>IFERROR(__xludf.DUMMYFUNCTION("""COMPUTED_VALUE"""),"")</f>
        <v/>
      </c>
      <c r="AD915" s="418" t="str">
        <f>IFERROR(__xludf.DUMMYFUNCTION("""COMPUTED_VALUE"""),"")</f>
        <v/>
      </c>
      <c r="AE915" s="419" t="str">
        <f>IFERROR(__xludf.DUMMYFUNCTION("""COMPUTED_VALUE"""),"")</f>
        <v/>
      </c>
      <c r="AF915" s="420"/>
      <c r="AG915" s="420"/>
      <c r="AH915" s="421"/>
    </row>
    <row r="916">
      <c r="A916" s="410"/>
      <c r="B916" s="411"/>
      <c r="C916" s="412"/>
      <c r="D916" s="413" t="s">
        <v>2869</v>
      </c>
      <c r="E916" s="414"/>
      <c r="F916" s="414"/>
      <c r="G916" s="414"/>
      <c r="H916" s="414"/>
      <c r="I916" s="414"/>
      <c r="J916" s="414"/>
      <c r="K916" s="414"/>
      <c r="L916" s="414"/>
      <c r="M916" s="414"/>
      <c r="N916" s="414"/>
      <c r="O916" s="414"/>
      <c r="P916" s="414"/>
      <c r="Q916" s="414"/>
      <c r="R916" s="414"/>
      <c r="S916" s="414"/>
      <c r="T916" s="415"/>
      <c r="U916" s="415"/>
      <c r="V916" s="415"/>
      <c r="W916" s="416"/>
      <c r="X916" s="417"/>
      <c r="Y916" s="373"/>
      <c r="Z916" s="418" t="str">
        <f>IFERROR(__xludf.DUMMYFUNCTION("""COMPUTED_VALUE"""),"")</f>
        <v/>
      </c>
      <c r="AA916" s="419" t="str">
        <f>IFERROR(__xludf.DUMMYFUNCTION("""COMPUTED_VALUE"""),"")</f>
        <v/>
      </c>
      <c r="AB916" s="418" t="str">
        <f>IFERROR(__xludf.DUMMYFUNCTION("""COMPUTED_VALUE"""),"")</f>
        <v/>
      </c>
      <c r="AC916" s="419" t="str">
        <f>IFERROR(__xludf.DUMMYFUNCTION("""COMPUTED_VALUE"""),"")</f>
        <v/>
      </c>
      <c r="AD916" s="418" t="str">
        <f>IFERROR(__xludf.DUMMYFUNCTION("""COMPUTED_VALUE"""),"")</f>
        <v/>
      </c>
      <c r="AE916" s="419" t="str">
        <f>IFERROR(__xludf.DUMMYFUNCTION("""COMPUTED_VALUE"""),"")</f>
        <v/>
      </c>
      <c r="AF916" s="420"/>
      <c r="AG916" s="420"/>
      <c r="AH916" s="421"/>
    </row>
    <row r="917">
      <c r="A917" s="410"/>
      <c r="B917" s="411"/>
      <c r="C917" s="412"/>
      <c r="D917" s="413" t="s">
        <v>2869</v>
      </c>
      <c r="E917" s="414"/>
      <c r="F917" s="414"/>
      <c r="G917" s="414"/>
      <c r="H917" s="414"/>
      <c r="I917" s="414"/>
      <c r="J917" s="414"/>
      <c r="K917" s="414"/>
      <c r="L917" s="414"/>
      <c r="M917" s="414"/>
      <c r="N917" s="414"/>
      <c r="O917" s="414"/>
      <c r="P917" s="414"/>
      <c r="Q917" s="414"/>
      <c r="R917" s="414"/>
      <c r="S917" s="414"/>
      <c r="T917" s="415"/>
      <c r="U917" s="415"/>
      <c r="V917" s="415"/>
      <c r="W917" s="416"/>
      <c r="X917" s="417"/>
      <c r="Y917" s="373"/>
      <c r="Z917" s="418" t="str">
        <f>IFERROR(__xludf.DUMMYFUNCTION("""COMPUTED_VALUE"""),"")</f>
        <v/>
      </c>
      <c r="AA917" s="419" t="str">
        <f>IFERROR(__xludf.DUMMYFUNCTION("""COMPUTED_VALUE"""),"")</f>
        <v/>
      </c>
      <c r="AB917" s="418" t="str">
        <f>IFERROR(__xludf.DUMMYFUNCTION("""COMPUTED_VALUE"""),"")</f>
        <v/>
      </c>
      <c r="AC917" s="419" t="str">
        <f>IFERROR(__xludf.DUMMYFUNCTION("""COMPUTED_VALUE"""),"")</f>
        <v/>
      </c>
      <c r="AD917" s="418" t="str">
        <f>IFERROR(__xludf.DUMMYFUNCTION("""COMPUTED_VALUE"""),"")</f>
        <v/>
      </c>
      <c r="AE917" s="419" t="str">
        <f>IFERROR(__xludf.DUMMYFUNCTION("""COMPUTED_VALUE"""),"")</f>
        <v/>
      </c>
      <c r="AF917" s="420"/>
      <c r="AG917" s="420"/>
      <c r="AH917" s="421"/>
    </row>
    <row r="918">
      <c r="A918" s="410"/>
      <c r="B918" s="411"/>
      <c r="C918" s="412"/>
      <c r="D918" s="413" t="s">
        <v>2869</v>
      </c>
      <c r="E918" s="414"/>
      <c r="F918" s="414"/>
      <c r="G918" s="414"/>
      <c r="H918" s="414"/>
      <c r="I918" s="414"/>
      <c r="J918" s="414"/>
      <c r="K918" s="414"/>
      <c r="L918" s="414"/>
      <c r="M918" s="414"/>
      <c r="N918" s="414"/>
      <c r="O918" s="414"/>
      <c r="P918" s="414"/>
      <c r="Q918" s="414"/>
      <c r="R918" s="414"/>
      <c r="S918" s="414"/>
      <c r="T918" s="415"/>
      <c r="U918" s="415"/>
      <c r="V918" s="415"/>
      <c r="W918" s="416"/>
      <c r="X918" s="417"/>
      <c r="Y918" s="373"/>
      <c r="Z918" s="418" t="str">
        <f>IFERROR(__xludf.DUMMYFUNCTION("""COMPUTED_VALUE"""),"")</f>
        <v/>
      </c>
      <c r="AA918" s="419" t="str">
        <f>IFERROR(__xludf.DUMMYFUNCTION("""COMPUTED_VALUE"""),"")</f>
        <v/>
      </c>
      <c r="AB918" s="418" t="str">
        <f>IFERROR(__xludf.DUMMYFUNCTION("""COMPUTED_VALUE"""),"")</f>
        <v/>
      </c>
      <c r="AC918" s="419" t="str">
        <f>IFERROR(__xludf.DUMMYFUNCTION("""COMPUTED_VALUE"""),"")</f>
        <v/>
      </c>
      <c r="AD918" s="418" t="str">
        <f>IFERROR(__xludf.DUMMYFUNCTION("""COMPUTED_VALUE"""),"")</f>
        <v/>
      </c>
      <c r="AE918" s="419" t="str">
        <f>IFERROR(__xludf.DUMMYFUNCTION("""COMPUTED_VALUE"""),"")</f>
        <v/>
      </c>
      <c r="AF918" s="420"/>
      <c r="AG918" s="420"/>
      <c r="AH918" s="421"/>
    </row>
    <row r="919">
      <c r="A919" s="410"/>
      <c r="B919" s="411"/>
      <c r="C919" s="412"/>
      <c r="D919" s="413" t="s">
        <v>2869</v>
      </c>
      <c r="E919" s="414"/>
      <c r="F919" s="414"/>
      <c r="G919" s="414"/>
      <c r="H919" s="414"/>
      <c r="I919" s="414"/>
      <c r="J919" s="414"/>
      <c r="K919" s="414"/>
      <c r="L919" s="414"/>
      <c r="M919" s="414"/>
      <c r="N919" s="414"/>
      <c r="O919" s="414"/>
      <c r="P919" s="414"/>
      <c r="Q919" s="414"/>
      <c r="R919" s="414"/>
      <c r="S919" s="414"/>
      <c r="T919" s="415"/>
      <c r="U919" s="415"/>
      <c r="V919" s="415"/>
      <c r="W919" s="416"/>
      <c r="X919" s="417"/>
      <c r="Y919" s="373"/>
      <c r="Z919" s="418" t="str">
        <f>IFERROR(__xludf.DUMMYFUNCTION("""COMPUTED_VALUE"""),"")</f>
        <v/>
      </c>
      <c r="AA919" s="419" t="str">
        <f>IFERROR(__xludf.DUMMYFUNCTION("""COMPUTED_VALUE"""),"")</f>
        <v/>
      </c>
      <c r="AB919" s="418" t="str">
        <f>IFERROR(__xludf.DUMMYFUNCTION("""COMPUTED_VALUE"""),"")</f>
        <v/>
      </c>
      <c r="AC919" s="419" t="str">
        <f>IFERROR(__xludf.DUMMYFUNCTION("""COMPUTED_VALUE"""),"")</f>
        <v/>
      </c>
      <c r="AD919" s="418" t="str">
        <f>IFERROR(__xludf.DUMMYFUNCTION("""COMPUTED_VALUE"""),"")</f>
        <v/>
      </c>
      <c r="AE919" s="419" t="str">
        <f>IFERROR(__xludf.DUMMYFUNCTION("""COMPUTED_VALUE"""),"")</f>
        <v/>
      </c>
      <c r="AF919" s="420"/>
      <c r="AG919" s="420"/>
      <c r="AH919" s="421"/>
    </row>
    <row r="920">
      <c r="A920" s="410"/>
      <c r="B920" s="411"/>
      <c r="C920" s="412"/>
      <c r="D920" s="413" t="s">
        <v>2869</v>
      </c>
      <c r="E920" s="414"/>
      <c r="F920" s="414"/>
      <c r="G920" s="414"/>
      <c r="H920" s="414"/>
      <c r="I920" s="414"/>
      <c r="J920" s="414"/>
      <c r="K920" s="414"/>
      <c r="L920" s="414"/>
      <c r="M920" s="414"/>
      <c r="N920" s="414"/>
      <c r="O920" s="414"/>
      <c r="P920" s="414"/>
      <c r="Q920" s="414"/>
      <c r="R920" s="414"/>
      <c r="S920" s="414"/>
      <c r="T920" s="415"/>
      <c r="U920" s="415"/>
      <c r="V920" s="415"/>
      <c r="W920" s="416"/>
      <c r="X920" s="417"/>
      <c r="Y920" s="373"/>
      <c r="Z920" s="418" t="str">
        <f>IFERROR(__xludf.DUMMYFUNCTION("""COMPUTED_VALUE"""),"")</f>
        <v/>
      </c>
      <c r="AA920" s="419" t="str">
        <f>IFERROR(__xludf.DUMMYFUNCTION("""COMPUTED_VALUE"""),"")</f>
        <v/>
      </c>
      <c r="AB920" s="418" t="str">
        <f>IFERROR(__xludf.DUMMYFUNCTION("""COMPUTED_VALUE"""),"")</f>
        <v/>
      </c>
      <c r="AC920" s="419" t="str">
        <f>IFERROR(__xludf.DUMMYFUNCTION("""COMPUTED_VALUE"""),"")</f>
        <v/>
      </c>
      <c r="AD920" s="418" t="str">
        <f>IFERROR(__xludf.DUMMYFUNCTION("""COMPUTED_VALUE"""),"")</f>
        <v/>
      </c>
      <c r="AE920" s="419" t="str">
        <f>IFERROR(__xludf.DUMMYFUNCTION("""COMPUTED_VALUE"""),"")</f>
        <v/>
      </c>
      <c r="AF920" s="420"/>
      <c r="AG920" s="420"/>
      <c r="AH920" s="421"/>
    </row>
    <row r="921">
      <c r="A921" s="410"/>
      <c r="B921" s="411"/>
      <c r="C921" s="412"/>
      <c r="D921" s="413" t="s">
        <v>2869</v>
      </c>
      <c r="E921" s="414"/>
      <c r="F921" s="414"/>
      <c r="G921" s="414"/>
      <c r="H921" s="414"/>
      <c r="I921" s="414"/>
      <c r="J921" s="414"/>
      <c r="K921" s="414"/>
      <c r="L921" s="414"/>
      <c r="M921" s="414"/>
      <c r="N921" s="414"/>
      <c r="O921" s="414"/>
      <c r="P921" s="414"/>
      <c r="Q921" s="414"/>
      <c r="R921" s="414"/>
      <c r="S921" s="414"/>
      <c r="T921" s="415"/>
      <c r="U921" s="415"/>
      <c r="V921" s="415"/>
      <c r="W921" s="416"/>
      <c r="X921" s="417"/>
      <c r="Y921" s="373"/>
      <c r="Z921" s="418" t="str">
        <f>IFERROR(__xludf.DUMMYFUNCTION("""COMPUTED_VALUE"""),"")</f>
        <v/>
      </c>
      <c r="AA921" s="419" t="str">
        <f>IFERROR(__xludf.DUMMYFUNCTION("""COMPUTED_VALUE"""),"")</f>
        <v/>
      </c>
      <c r="AB921" s="418" t="str">
        <f>IFERROR(__xludf.DUMMYFUNCTION("""COMPUTED_VALUE"""),"")</f>
        <v/>
      </c>
      <c r="AC921" s="419" t="str">
        <f>IFERROR(__xludf.DUMMYFUNCTION("""COMPUTED_VALUE"""),"")</f>
        <v/>
      </c>
      <c r="AD921" s="418" t="str">
        <f>IFERROR(__xludf.DUMMYFUNCTION("""COMPUTED_VALUE"""),"")</f>
        <v/>
      </c>
      <c r="AE921" s="419" t="str">
        <f>IFERROR(__xludf.DUMMYFUNCTION("""COMPUTED_VALUE"""),"")</f>
        <v/>
      </c>
      <c r="AF921" s="420"/>
      <c r="AG921" s="420"/>
      <c r="AH921" s="421"/>
    </row>
    <row r="922">
      <c r="A922" s="410"/>
      <c r="B922" s="411"/>
      <c r="C922" s="412"/>
      <c r="D922" s="413" t="s">
        <v>2869</v>
      </c>
      <c r="E922" s="414"/>
      <c r="F922" s="414"/>
      <c r="G922" s="414"/>
      <c r="H922" s="414"/>
      <c r="I922" s="414"/>
      <c r="J922" s="414"/>
      <c r="K922" s="414"/>
      <c r="L922" s="414"/>
      <c r="M922" s="414"/>
      <c r="N922" s="414"/>
      <c r="O922" s="414"/>
      <c r="P922" s="414"/>
      <c r="Q922" s="414"/>
      <c r="R922" s="414"/>
      <c r="S922" s="414"/>
      <c r="T922" s="415"/>
      <c r="U922" s="415"/>
      <c r="V922" s="415"/>
      <c r="W922" s="416"/>
      <c r="X922" s="417"/>
      <c r="Y922" s="373"/>
      <c r="Z922" s="418" t="str">
        <f>IFERROR(__xludf.DUMMYFUNCTION("""COMPUTED_VALUE"""),"")</f>
        <v/>
      </c>
      <c r="AA922" s="419" t="str">
        <f>IFERROR(__xludf.DUMMYFUNCTION("""COMPUTED_VALUE"""),"")</f>
        <v/>
      </c>
      <c r="AB922" s="418" t="str">
        <f>IFERROR(__xludf.DUMMYFUNCTION("""COMPUTED_VALUE"""),"")</f>
        <v/>
      </c>
      <c r="AC922" s="419" t="str">
        <f>IFERROR(__xludf.DUMMYFUNCTION("""COMPUTED_VALUE"""),"")</f>
        <v/>
      </c>
      <c r="AD922" s="418" t="str">
        <f>IFERROR(__xludf.DUMMYFUNCTION("""COMPUTED_VALUE"""),"")</f>
        <v/>
      </c>
      <c r="AE922" s="419" t="str">
        <f>IFERROR(__xludf.DUMMYFUNCTION("""COMPUTED_VALUE"""),"")</f>
        <v/>
      </c>
      <c r="AF922" s="420"/>
      <c r="AG922" s="420"/>
      <c r="AH922" s="421"/>
    </row>
    <row r="923">
      <c r="A923" s="410"/>
      <c r="B923" s="411"/>
      <c r="C923" s="412"/>
      <c r="D923" s="413" t="s">
        <v>2869</v>
      </c>
      <c r="E923" s="414"/>
      <c r="F923" s="414"/>
      <c r="G923" s="414"/>
      <c r="H923" s="414"/>
      <c r="I923" s="414"/>
      <c r="J923" s="414"/>
      <c r="K923" s="414"/>
      <c r="L923" s="414"/>
      <c r="M923" s="414"/>
      <c r="N923" s="414"/>
      <c r="O923" s="414"/>
      <c r="P923" s="414"/>
      <c r="Q923" s="414"/>
      <c r="R923" s="414"/>
      <c r="S923" s="414"/>
      <c r="T923" s="415"/>
      <c r="U923" s="415"/>
      <c r="V923" s="415"/>
      <c r="W923" s="416"/>
      <c r="X923" s="417"/>
      <c r="Y923" s="373"/>
      <c r="Z923" s="418" t="str">
        <f>IFERROR(__xludf.DUMMYFUNCTION("""COMPUTED_VALUE"""),"")</f>
        <v/>
      </c>
      <c r="AA923" s="419" t="str">
        <f>IFERROR(__xludf.DUMMYFUNCTION("""COMPUTED_VALUE"""),"")</f>
        <v/>
      </c>
      <c r="AB923" s="418" t="str">
        <f>IFERROR(__xludf.DUMMYFUNCTION("""COMPUTED_VALUE"""),"")</f>
        <v/>
      </c>
      <c r="AC923" s="419" t="str">
        <f>IFERROR(__xludf.DUMMYFUNCTION("""COMPUTED_VALUE"""),"")</f>
        <v/>
      </c>
      <c r="AD923" s="418" t="str">
        <f>IFERROR(__xludf.DUMMYFUNCTION("""COMPUTED_VALUE"""),"")</f>
        <v/>
      </c>
      <c r="AE923" s="419" t="str">
        <f>IFERROR(__xludf.DUMMYFUNCTION("""COMPUTED_VALUE"""),"")</f>
        <v/>
      </c>
      <c r="AF923" s="420"/>
      <c r="AG923" s="420"/>
      <c r="AH923" s="421"/>
    </row>
    <row r="924">
      <c r="A924" s="410"/>
      <c r="B924" s="411"/>
      <c r="C924" s="412"/>
      <c r="D924" s="413" t="s">
        <v>2869</v>
      </c>
      <c r="E924" s="414"/>
      <c r="F924" s="414"/>
      <c r="G924" s="414"/>
      <c r="H924" s="414"/>
      <c r="I924" s="414"/>
      <c r="J924" s="414"/>
      <c r="K924" s="414"/>
      <c r="L924" s="414"/>
      <c r="M924" s="414"/>
      <c r="N924" s="414"/>
      <c r="O924" s="414"/>
      <c r="P924" s="414"/>
      <c r="Q924" s="414"/>
      <c r="R924" s="414"/>
      <c r="S924" s="414"/>
      <c r="T924" s="415"/>
      <c r="U924" s="415"/>
      <c r="V924" s="415"/>
      <c r="W924" s="416"/>
      <c r="X924" s="417"/>
      <c r="Y924" s="373"/>
      <c r="Z924" s="418" t="str">
        <f>IFERROR(__xludf.DUMMYFUNCTION("""COMPUTED_VALUE"""),"")</f>
        <v/>
      </c>
      <c r="AA924" s="419" t="str">
        <f>IFERROR(__xludf.DUMMYFUNCTION("""COMPUTED_VALUE"""),"")</f>
        <v/>
      </c>
      <c r="AB924" s="418" t="str">
        <f>IFERROR(__xludf.DUMMYFUNCTION("""COMPUTED_VALUE"""),"")</f>
        <v/>
      </c>
      <c r="AC924" s="419" t="str">
        <f>IFERROR(__xludf.DUMMYFUNCTION("""COMPUTED_VALUE"""),"")</f>
        <v/>
      </c>
      <c r="AD924" s="418" t="str">
        <f>IFERROR(__xludf.DUMMYFUNCTION("""COMPUTED_VALUE"""),"")</f>
        <v/>
      </c>
      <c r="AE924" s="419" t="str">
        <f>IFERROR(__xludf.DUMMYFUNCTION("""COMPUTED_VALUE"""),"")</f>
        <v/>
      </c>
      <c r="AF924" s="420"/>
      <c r="AG924" s="420"/>
      <c r="AH924" s="421"/>
    </row>
    <row r="925">
      <c r="A925" s="410"/>
      <c r="B925" s="411"/>
      <c r="C925" s="412"/>
      <c r="D925" s="413" t="s">
        <v>2869</v>
      </c>
      <c r="E925" s="414"/>
      <c r="F925" s="414"/>
      <c r="G925" s="414"/>
      <c r="H925" s="414"/>
      <c r="I925" s="414"/>
      <c r="J925" s="414"/>
      <c r="K925" s="414"/>
      <c r="L925" s="414"/>
      <c r="M925" s="414"/>
      <c r="N925" s="414"/>
      <c r="O925" s="414"/>
      <c r="P925" s="414"/>
      <c r="Q925" s="414"/>
      <c r="R925" s="414"/>
      <c r="S925" s="414"/>
      <c r="T925" s="415"/>
      <c r="U925" s="415"/>
      <c r="V925" s="415"/>
      <c r="W925" s="416"/>
      <c r="X925" s="417"/>
      <c r="Y925" s="373"/>
      <c r="Z925" s="418" t="str">
        <f>IFERROR(__xludf.DUMMYFUNCTION("""COMPUTED_VALUE"""),"")</f>
        <v/>
      </c>
      <c r="AA925" s="419" t="str">
        <f>IFERROR(__xludf.DUMMYFUNCTION("""COMPUTED_VALUE"""),"")</f>
        <v/>
      </c>
      <c r="AB925" s="418" t="str">
        <f>IFERROR(__xludf.DUMMYFUNCTION("""COMPUTED_VALUE"""),"")</f>
        <v/>
      </c>
      <c r="AC925" s="419" t="str">
        <f>IFERROR(__xludf.DUMMYFUNCTION("""COMPUTED_VALUE"""),"")</f>
        <v/>
      </c>
      <c r="AD925" s="418" t="str">
        <f>IFERROR(__xludf.DUMMYFUNCTION("""COMPUTED_VALUE"""),"")</f>
        <v/>
      </c>
      <c r="AE925" s="419" t="str">
        <f>IFERROR(__xludf.DUMMYFUNCTION("""COMPUTED_VALUE"""),"")</f>
        <v/>
      </c>
      <c r="AF925" s="420"/>
      <c r="AG925" s="420"/>
      <c r="AH925" s="421"/>
    </row>
    <row r="926">
      <c r="A926" s="410"/>
      <c r="B926" s="411"/>
      <c r="C926" s="412"/>
      <c r="D926" s="413" t="s">
        <v>2869</v>
      </c>
      <c r="E926" s="414"/>
      <c r="F926" s="414"/>
      <c r="G926" s="414"/>
      <c r="H926" s="414"/>
      <c r="I926" s="414"/>
      <c r="J926" s="414"/>
      <c r="K926" s="414"/>
      <c r="L926" s="414"/>
      <c r="M926" s="414"/>
      <c r="N926" s="414"/>
      <c r="O926" s="414"/>
      <c r="P926" s="414"/>
      <c r="Q926" s="414"/>
      <c r="R926" s="414"/>
      <c r="S926" s="414"/>
      <c r="T926" s="415"/>
      <c r="U926" s="415"/>
      <c r="V926" s="415"/>
      <c r="W926" s="416"/>
      <c r="X926" s="417"/>
      <c r="Y926" s="373"/>
      <c r="Z926" s="418" t="str">
        <f>IFERROR(__xludf.DUMMYFUNCTION("""COMPUTED_VALUE"""),"")</f>
        <v/>
      </c>
      <c r="AA926" s="419" t="str">
        <f>IFERROR(__xludf.DUMMYFUNCTION("""COMPUTED_VALUE"""),"")</f>
        <v/>
      </c>
      <c r="AB926" s="418" t="str">
        <f>IFERROR(__xludf.DUMMYFUNCTION("""COMPUTED_VALUE"""),"")</f>
        <v/>
      </c>
      <c r="AC926" s="419" t="str">
        <f>IFERROR(__xludf.DUMMYFUNCTION("""COMPUTED_VALUE"""),"")</f>
        <v/>
      </c>
      <c r="AD926" s="418" t="str">
        <f>IFERROR(__xludf.DUMMYFUNCTION("""COMPUTED_VALUE"""),"")</f>
        <v/>
      </c>
      <c r="AE926" s="419" t="str">
        <f>IFERROR(__xludf.DUMMYFUNCTION("""COMPUTED_VALUE"""),"")</f>
        <v/>
      </c>
      <c r="AF926" s="420"/>
      <c r="AG926" s="420"/>
      <c r="AH926" s="421"/>
    </row>
    <row r="927">
      <c r="A927" s="410"/>
      <c r="B927" s="411"/>
      <c r="C927" s="412"/>
      <c r="D927" s="413" t="s">
        <v>2869</v>
      </c>
      <c r="E927" s="414"/>
      <c r="F927" s="414"/>
      <c r="G927" s="414"/>
      <c r="H927" s="414"/>
      <c r="I927" s="414"/>
      <c r="J927" s="414"/>
      <c r="K927" s="414"/>
      <c r="L927" s="414"/>
      <c r="M927" s="414"/>
      <c r="N927" s="414"/>
      <c r="O927" s="414"/>
      <c r="P927" s="414"/>
      <c r="Q927" s="414"/>
      <c r="R927" s="414"/>
      <c r="S927" s="414"/>
      <c r="T927" s="415"/>
      <c r="U927" s="415"/>
      <c r="V927" s="415"/>
      <c r="W927" s="416"/>
      <c r="X927" s="417"/>
      <c r="Y927" s="373"/>
      <c r="Z927" s="418" t="str">
        <f>IFERROR(__xludf.DUMMYFUNCTION("""COMPUTED_VALUE"""),"")</f>
        <v/>
      </c>
      <c r="AA927" s="419" t="str">
        <f>IFERROR(__xludf.DUMMYFUNCTION("""COMPUTED_VALUE"""),"")</f>
        <v/>
      </c>
      <c r="AB927" s="418" t="str">
        <f>IFERROR(__xludf.DUMMYFUNCTION("""COMPUTED_VALUE"""),"")</f>
        <v/>
      </c>
      <c r="AC927" s="419" t="str">
        <f>IFERROR(__xludf.DUMMYFUNCTION("""COMPUTED_VALUE"""),"")</f>
        <v/>
      </c>
      <c r="AD927" s="418" t="str">
        <f>IFERROR(__xludf.DUMMYFUNCTION("""COMPUTED_VALUE"""),"")</f>
        <v/>
      </c>
      <c r="AE927" s="419" t="str">
        <f>IFERROR(__xludf.DUMMYFUNCTION("""COMPUTED_VALUE"""),"")</f>
        <v/>
      </c>
      <c r="AF927" s="420"/>
      <c r="AG927" s="420"/>
      <c r="AH927" s="421"/>
    </row>
    <row r="928">
      <c r="A928" s="410"/>
      <c r="B928" s="411"/>
      <c r="C928" s="412"/>
      <c r="D928" s="413" t="s">
        <v>2869</v>
      </c>
      <c r="E928" s="414"/>
      <c r="F928" s="414"/>
      <c r="G928" s="414"/>
      <c r="H928" s="414"/>
      <c r="I928" s="414"/>
      <c r="J928" s="414"/>
      <c r="K928" s="414"/>
      <c r="L928" s="414"/>
      <c r="M928" s="414"/>
      <c r="N928" s="414"/>
      <c r="O928" s="414"/>
      <c r="P928" s="414"/>
      <c r="Q928" s="414"/>
      <c r="R928" s="414"/>
      <c r="S928" s="414"/>
      <c r="T928" s="415"/>
      <c r="U928" s="415"/>
      <c r="V928" s="415"/>
      <c r="W928" s="416"/>
      <c r="X928" s="417"/>
      <c r="Y928" s="373"/>
      <c r="Z928" s="418" t="str">
        <f>IFERROR(__xludf.DUMMYFUNCTION("""COMPUTED_VALUE"""),"")</f>
        <v/>
      </c>
      <c r="AA928" s="419" t="str">
        <f>IFERROR(__xludf.DUMMYFUNCTION("""COMPUTED_VALUE"""),"")</f>
        <v/>
      </c>
      <c r="AB928" s="418" t="str">
        <f>IFERROR(__xludf.DUMMYFUNCTION("""COMPUTED_VALUE"""),"")</f>
        <v/>
      </c>
      <c r="AC928" s="419" t="str">
        <f>IFERROR(__xludf.DUMMYFUNCTION("""COMPUTED_VALUE"""),"")</f>
        <v/>
      </c>
      <c r="AD928" s="418" t="str">
        <f>IFERROR(__xludf.DUMMYFUNCTION("""COMPUTED_VALUE"""),"")</f>
        <v/>
      </c>
      <c r="AE928" s="419" t="str">
        <f>IFERROR(__xludf.DUMMYFUNCTION("""COMPUTED_VALUE"""),"")</f>
        <v/>
      </c>
      <c r="AF928" s="420"/>
      <c r="AG928" s="420"/>
      <c r="AH928" s="421"/>
    </row>
    <row r="929">
      <c r="A929" s="410"/>
      <c r="B929" s="411"/>
      <c r="C929" s="412"/>
      <c r="D929" s="413" t="s">
        <v>2869</v>
      </c>
      <c r="E929" s="414"/>
      <c r="F929" s="414"/>
      <c r="G929" s="414"/>
      <c r="H929" s="414"/>
      <c r="I929" s="414"/>
      <c r="J929" s="414"/>
      <c r="K929" s="414"/>
      <c r="L929" s="414"/>
      <c r="M929" s="414"/>
      <c r="N929" s="414"/>
      <c r="O929" s="414"/>
      <c r="P929" s="414"/>
      <c r="Q929" s="414"/>
      <c r="R929" s="414"/>
      <c r="S929" s="414"/>
      <c r="T929" s="415"/>
      <c r="U929" s="415"/>
      <c r="V929" s="415"/>
      <c r="W929" s="416"/>
      <c r="X929" s="417"/>
      <c r="Y929" s="373"/>
      <c r="Z929" s="418" t="str">
        <f>IFERROR(__xludf.DUMMYFUNCTION("""COMPUTED_VALUE"""),"")</f>
        <v/>
      </c>
      <c r="AA929" s="419" t="str">
        <f>IFERROR(__xludf.DUMMYFUNCTION("""COMPUTED_VALUE"""),"")</f>
        <v/>
      </c>
      <c r="AB929" s="418" t="str">
        <f>IFERROR(__xludf.DUMMYFUNCTION("""COMPUTED_VALUE"""),"")</f>
        <v/>
      </c>
      <c r="AC929" s="419" t="str">
        <f>IFERROR(__xludf.DUMMYFUNCTION("""COMPUTED_VALUE"""),"")</f>
        <v/>
      </c>
      <c r="AD929" s="418" t="str">
        <f>IFERROR(__xludf.DUMMYFUNCTION("""COMPUTED_VALUE"""),"")</f>
        <v/>
      </c>
      <c r="AE929" s="419" t="str">
        <f>IFERROR(__xludf.DUMMYFUNCTION("""COMPUTED_VALUE"""),"")</f>
        <v/>
      </c>
      <c r="AF929" s="420"/>
      <c r="AG929" s="420"/>
      <c r="AH929" s="421"/>
    </row>
    <row r="930">
      <c r="A930" s="410"/>
      <c r="B930" s="411"/>
      <c r="C930" s="412"/>
      <c r="D930" s="413" t="s">
        <v>2869</v>
      </c>
      <c r="E930" s="414"/>
      <c r="F930" s="414"/>
      <c r="G930" s="414"/>
      <c r="H930" s="414"/>
      <c r="I930" s="414"/>
      <c r="J930" s="414"/>
      <c r="K930" s="414"/>
      <c r="L930" s="414"/>
      <c r="M930" s="414"/>
      <c r="N930" s="414"/>
      <c r="O930" s="414"/>
      <c r="P930" s="414"/>
      <c r="Q930" s="414"/>
      <c r="R930" s="414"/>
      <c r="S930" s="414"/>
      <c r="T930" s="415"/>
      <c r="U930" s="415"/>
      <c r="V930" s="415"/>
      <c r="W930" s="416"/>
      <c r="X930" s="417"/>
      <c r="Y930" s="373"/>
      <c r="Z930" s="418" t="str">
        <f>IFERROR(__xludf.DUMMYFUNCTION("""COMPUTED_VALUE"""),"")</f>
        <v/>
      </c>
      <c r="AA930" s="419" t="str">
        <f>IFERROR(__xludf.DUMMYFUNCTION("""COMPUTED_VALUE"""),"")</f>
        <v/>
      </c>
      <c r="AB930" s="418" t="str">
        <f>IFERROR(__xludf.DUMMYFUNCTION("""COMPUTED_VALUE"""),"")</f>
        <v/>
      </c>
      <c r="AC930" s="419" t="str">
        <f>IFERROR(__xludf.DUMMYFUNCTION("""COMPUTED_VALUE"""),"")</f>
        <v/>
      </c>
      <c r="AD930" s="418" t="str">
        <f>IFERROR(__xludf.DUMMYFUNCTION("""COMPUTED_VALUE"""),"")</f>
        <v/>
      </c>
      <c r="AE930" s="419" t="str">
        <f>IFERROR(__xludf.DUMMYFUNCTION("""COMPUTED_VALUE"""),"")</f>
        <v/>
      </c>
      <c r="AF930" s="420"/>
      <c r="AG930" s="420"/>
      <c r="AH930" s="421"/>
    </row>
    <row r="931">
      <c r="A931" s="410"/>
      <c r="B931" s="411"/>
      <c r="C931" s="412"/>
      <c r="D931" s="413" t="s">
        <v>2869</v>
      </c>
      <c r="E931" s="414"/>
      <c r="F931" s="414"/>
      <c r="G931" s="414"/>
      <c r="H931" s="414"/>
      <c r="I931" s="414"/>
      <c r="J931" s="414"/>
      <c r="K931" s="414"/>
      <c r="L931" s="414"/>
      <c r="M931" s="414"/>
      <c r="N931" s="414"/>
      <c r="O931" s="414"/>
      <c r="P931" s="414"/>
      <c r="Q931" s="414"/>
      <c r="R931" s="414"/>
      <c r="S931" s="414"/>
      <c r="T931" s="415"/>
      <c r="U931" s="415"/>
      <c r="V931" s="415"/>
      <c r="W931" s="416"/>
      <c r="X931" s="417"/>
      <c r="Y931" s="373"/>
      <c r="Z931" s="418" t="str">
        <f>IFERROR(__xludf.DUMMYFUNCTION("""COMPUTED_VALUE"""),"")</f>
        <v/>
      </c>
      <c r="AA931" s="419" t="str">
        <f>IFERROR(__xludf.DUMMYFUNCTION("""COMPUTED_VALUE"""),"")</f>
        <v/>
      </c>
      <c r="AB931" s="418" t="str">
        <f>IFERROR(__xludf.DUMMYFUNCTION("""COMPUTED_VALUE"""),"")</f>
        <v/>
      </c>
      <c r="AC931" s="419" t="str">
        <f>IFERROR(__xludf.DUMMYFUNCTION("""COMPUTED_VALUE"""),"")</f>
        <v/>
      </c>
      <c r="AD931" s="418" t="str">
        <f>IFERROR(__xludf.DUMMYFUNCTION("""COMPUTED_VALUE"""),"")</f>
        <v/>
      </c>
      <c r="AE931" s="419" t="str">
        <f>IFERROR(__xludf.DUMMYFUNCTION("""COMPUTED_VALUE"""),"")</f>
        <v/>
      </c>
      <c r="AF931" s="420"/>
      <c r="AG931" s="420"/>
      <c r="AH931" s="421"/>
    </row>
    <row r="932">
      <c r="A932" s="410"/>
      <c r="B932" s="411"/>
      <c r="C932" s="412"/>
      <c r="D932" s="413" t="s">
        <v>2869</v>
      </c>
      <c r="E932" s="414"/>
      <c r="F932" s="414"/>
      <c r="G932" s="414"/>
      <c r="H932" s="414"/>
      <c r="I932" s="414"/>
      <c r="J932" s="414"/>
      <c r="K932" s="414"/>
      <c r="L932" s="414"/>
      <c r="M932" s="414"/>
      <c r="N932" s="414"/>
      <c r="O932" s="414"/>
      <c r="P932" s="414"/>
      <c r="Q932" s="414"/>
      <c r="R932" s="414"/>
      <c r="S932" s="414"/>
      <c r="T932" s="415"/>
      <c r="U932" s="415"/>
      <c r="V932" s="415"/>
      <c r="W932" s="416"/>
      <c r="X932" s="417"/>
      <c r="Y932" s="373"/>
      <c r="Z932" s="418" t="str">
        <f>IFERROR(__xludf.DUMMYFUNCTION("""COMPUTED_VALUE"""),"")</f>
        <v/>
      </c>
      <c r="AA932" s="419" t="str">
        <f>IFERROR(__xludf.DUMMYFUNCTION("""COMPUTED_VALUE"""),"")</f>
        <v/>
      </c>
      <c r="AB932" s="418" t="str">
        <f>IFERROR(__xludf.DUMMYFUNCTION("""COMPUTED_VALUE"""),"")</f>
        <v/>
      </c>
      <c r="AC932" s="419" t="str">
        <f>IFERROR(__xludf.DUMMYFUNCTION("""COMPUTED_VALUE"""),"")</f>
        <v/>
      </c>
      <c r="AD932" s="418" t="str">
        <f>IFERROR(__xludf.DUMMYFUNCTION("""COMPUTED_VALUE"""),"")</f>
        <v/>
      </c>
      <c r="AE932" s="419" t="str">
        <f>IFERROR(__xludf.DUMMYFUNCTION("""COMPUTED_VALUE"""),"")</f>
        <v/>
      </c>
      <c r="AF932" s="420"/>
      <c r="AG932" s="420"/>
      <c r="AH932" s="421"/>
    </row>
    <row r="933">
      <c r="A933" s="410"/>
      <c r="B933" s="411"/>
      <c r="C933" s="412"/>
      <c r="D933" s="413" t="s">
        <v>2869</v>
      </c>
      <c r="E933" s="414"/>
      <c r="F933" s="414"/>
      <c r="G933" s="414"/>
      <c r="H933" s="414"/>
      <c r="I933" s="414"/>
      <c r="J933" s="414"/>
      <c r="K933" s="414"/>
      <c r="L933" s="414"/>
      <c r="M933" s="414"/>
      <c r="N933" s="414"/>
      <c r="O933" s="414"/>
      <c r="P933" s="414"/>
      <c r="Q933" s="414"/>
      <c r="R933" s="414"/>
      <c r="S933" s="414"/>
      <c r="T933" s="415"/>
      <c r="U933" s="415"/>
      <c r="V933" s="415"/>
      <c r="W933" s="416"/>
      <c r="X933" s="417"/>
      <c r="Y933" s="373"/>
      <c r="Z933" s="418" t="str">
        <f>IFERROR(__xludf.DUMMYFUNCTION("""COMPUTED_VALUE"""),"")</f>
        <v/>
      </c>
      <c r="AA933" s="419" t="str">
        <f>IFERROR(__xludf.DUMMYFUNCTION("""COMPUTED_VALUE"""),"")</f>
        <v/>
      </c>
      <c r="AB933" s="418" t="str">
        <f>IFERROR(__xludf.DUMMYFUNCTION("""COMPUTED_VALUE"""),"")</f>
        <v/>
      </c>
      <c r="AC933" s="419" t="str">
        <f>IFERROR(__xludf.DUMMYFUNCTION("""COMPUTED_VALUE"""),"")</f>
        <v/>
      </c>
      <c r="AD933" s="418" t="str">
        <f>IFERROR(__xludf.DUMMYFUNCTION("""COMPUTED_VALUE"""),"")</f>
        <v/>
      </c>
      <c r="AE933" s="419" t="str">
        <f>IFERROR(__xludf.DUMMYFUNCTION("""COMPUTED_VALUE"""),"")</f>
        <v/>
      </c>
      <c r="AF933" s="420"/>
      <c r="AG933" s="420"/>
      <c r="AH933" s="421"/>
    </row>
    <row r="934">
      <c r="A934" s="410"/>
      <c r="B934" s="411"/>
      <c r="C934" s="412"/>
      <c r="D934" s="413" t="s">
        <v>2869</v>
      </c>
      <c r="E934" s="414"/>
      <c r="F934" s="414"/>
      <c r="G934" s="414"/>
      <c r="H934" s="414"/>
      <c r="I934" s="414"/>
      <c r="J934" s="414"/>
      <c r="K934" s="414"/>
      <c r="L934" s="414"/>
      <c r="M934" s="414"/>
      <c r="N934" s="414"/>
      <c r="O934" s="414"/>
      <c r="P934" s="414"/>
      <c r="Q934" s="414"/>
      <c r="R934" s="414"/>
      <c r="S934" s="414"/>
      <c r="T934" s="415"/>
      <c r="U934" s="415"/>
      <c r="V934" s="415"/>
      <c r="W934" s="416"/>
      <c r="X934" s="417"/>
      <c r="Y934" s="373"/>
      <c r="Z934" s="418" t="str">
        <f>IFERROR(__xludf.DUMMYFUNCTION("""COMPUTED_VALUE"""),"")</f>
        <v/>
      </c>
      <c r="AA934" s="419" t="str">
        <f>IFERROR(__xludf.DUMMYFUNCTION("""COMPUTED_VALUE"""),"")</f>
        <v/>
      </c>
      <c r="AB934" s="418" t="str">
        <f>IFERROR(__xludf.DUMMYFUNCTION("""COMPUTED_VALUE"""),"")</f>
        <v/>
      </c>
      <c r="AC934" s="419" t="str">
        <f>IFERROR(__xludf.DUMMYFUNCTION("""COMPUTED_VALUE"""),"")</f>
        <v/>
      </c>
      <c r="AD934" s="418" t="str">
        <f>IFERROR(__xludf.DUMMYFUNCTION("""COMPUTED_VALUE"""),"")</f>
        <v/>
      </c>
      <c r="AE934" s="419" t="str">
        <f>IFERROR(__xludf.DUMMYFUNCTION("""COMPUTED_VALUE"""),"")</f>
        <v/>
      </c>
      <c r="AF934" s="420"/>
      <c r="AG934" s="420"/>
      <c r="AH934" s="421"/>
    </row>
    <row r="935">
      <c r="A935" s="410"/>
      <c r="B935" s="411"/>
      <c r="C935" s="412"/>
      <c r="D935" s="413" t="s">
        <v>2869</v>
      </c>
      <c r="E935" s="414"/>
      <c r="F935" s="414"/>
      <c r="G935" s="414"/>
      <c r="H935" s="414"/>
      <c r="I935" s="414"/>
      <c r="J935" s="414"/>
      <c r="K935" s="414"/>
      <c r="L935" s="414"/>
      <c r="M935" s="414"/>
      <c r="N935" s="414"/>
      <c r="O935" s="414"/>
      <c r="P935" s="414"/>
      <c r="Q935" s="414"/>
      <c r="R935" s="414"/>
      <c r="S935" s="414"/>
      <c r="T935" s="415"/>
      <c r="U935" s="415"/>
      <c r="V935" s="415"/>
      <c r="W935" s="416"/>
      <c r="X935" s="417"/>
      <c r="Y935" s="373"/>
      <c r="Z935" s="418" t="str">
        <f>IFERROR(__xludf.DUMMYFUNCTION("""COMPUTED_VALUE"""),"")</f>
        <v/>
      </c>
      <c r="AA935" s="419" t="str">
        <f>IFERROR(__xludf.DUMMYFUNCTION("""COMPUTED_VALUE"""),"")</f>
        <v/>
      </c>
      <c r="AB935" s="418" t="str">
        <f>IFERROR(__xludf.DUMMYFUNCTION("""COMPUTED_VALUE"""),"")</f>
        <v/>
      </c>
      <c r="AC935" s="419" t="str">
        <f>IFERROR(__xludf.DUMMYFUNCTION("""COMPUTED_VALUE"""),"")</f>
        <v/>
      </c>
      <c r="AD935" s="418" t="str">
        <f>IFERROR(__xludf.DUMMYFUNCTION("""COMPUTED_VALUE"""),"")</f>
        <v/>
      </c>
      <c r="AE935" s="419" t="str">
        <f>IFERROR(__xludf.DUMMYFUNCTION("""COMPUTED_VALUE"""),"")</f>
        <v/>
      </c>
      <c r="AF935" s="420"/>
      <c r="AG935" s="420"/>
      <c r="AH935" s="421"/>
    </row>
    <row r="936">
      <c r="A936" s="410"/>
      <c r="B936" s="411"/>
      <c r="C936" s="412"/>
      <c r="D936" s="413" t="s">
        <v>2869</v>
      </c>
      <c r="E936" s="414"/>
      <c r="F936" s="414"/>
      <c r="G936" s="414"/>
      <c r="H936" s="414"/>
      <c r="I936" s="414"/>
      <c r="J936" s="414"/>
      <c r="K936" s="414"/>
      <c r="L936" s="414"/>
      <c r="M936" s="414"/>
      <c r="N936" s="414"/>
      <c r="O936" s="414"/>
      <c r="P936" s="414"/>
      <c r="Q936" s="414"/>
      <c r="R936" s="414"/>
      <c r="S936" s="414"/>
      <c r="T936" s="415"/>
      <c r="U936" s="415"/>
      <c r="V936" s="415"/>
      <c r="W936" s="416"/>
      <c r="X936" s="417"/>
      <c r="Y936" s="373"/>
      <c r="Z936" s="418" t="str">
        <f>IFERROR(__xludf.DUMMYFUNCTION("""COMPUTED_VALUE"""),"")</f>
        <v/>
      </c>
      <c r="AA936" s="419" t="str">
        <f>IFERROR(__xludf.DUMMYFUNCTION("""COMPUTED_VALUE"""),"")</f>
        <v/>
      </c>
      <c r="AB936" s="418" t="str">
        <f>IFERROR(__xludf.DUMMYFUNCTION("""COMPUTED_VALUE"""),"")</f>
        <v/>
      </c>
      <c r="AC936" s="419" t="str">
        <f>IFERROR(__xludf.DUMMYFUNCTION("""COMPUTED_VALUE"""),"")</f>
        <v/>
      </c>
      <c r="AD936" s="418" t="str">
        <f>IFERROR(__xludf.DUMMYFUNCTION("""COMPUTED_VALUE"""),"")</f>
        <v/>
      </c>
      <c r="AE936" s="419" t="str">
        <f>IFERROR(__xludf.DUMMYFUNCTION("""COMPUTED_VALUE"""),"")</f>
        <v/>
      </c>
      <c r="AF936" s="420"/>
      <c r="AG936" s="420"/>
      <c r="AH936" s="421"/>
    </row>
    <row r="937">
      <c r="A937" s="410"/>
      <c r="B937" s="411"/>
      <c r="C937" s="412"/>
      <c r="D937" s="413" t="s">
        <v>2869</v>
      </c>
      <c r="E937" s="414"/>
      <c r="F937" s="414"/>
      <c r="G937" s="414"/>
      <c r="H937" s="414"/>
      <c r="I937" s="414"/>
      <c r="J937" s="414"/>
      <c r="K937" s="414"/>
      <c r="L937" s="414"/>
      <c r="M937" s="414"/>
      <c r="N937" s="414"/>
      <c r="O937" s="414"/>
      <c r="P937" s="414"/>
      <c r="Q937" s="414"/>
      <c r="R937" s="414"/>
      <c r="S937" s="414"/>
      <c r="T937" s="415"/>
      <c r="U937" s="415"/>
      <c r="V937" s="415"/>
      <c r="W937" s="416"/>
      <c r="X937" s="417"/>
      <c r="Y937" s="373"/>
      <c r="Z937" s="418" t="str">
        <f>IFERROR(__xludf.DUMMYFUNCTION("""COMPUTED_VALUE"""),"")</f>
        <v/>
      </c>
      <c r="AA937" s="419" t="str">
        <f>IFERROR(__xludf.DUMMYFUNCTION("""COMPUTED_VALUE"""),"")</f>
        <v/>
      </c>
      <c r="AB937" s="418" t="str">
        <f>IFERROR(__xludf.DUMMYFUNCTION("""COMPUTED_VALUE"""),"")</f>
        <v/>
      </c>
      <c r="AC937" s="419" t="str">
        <f>IFERROR(__xludf.DUMMYFUNCTION("""COMPUTED_VALUE"""),"")</f>
        <v/>
      </c>
      <c r="AD937" s="418" t="str">
        <f>IFERROR(__xludf.DUMMYFUNCTION("""COMPUTED_VALUE"""),"")</f>
        <v/>
      </c>
      <c r="AE937" s="419" t="str">
        <f>IFERROR(__xludf.DUMMYFUNCTION("""COMPUTED_VALUE"""),"")</f>
        <v/>
      </c>
      <c r="AF937" s="420"/>
      <c r="AG937" s="420"/>
      <c r="AH937" s="421"/>
    </row>
    <row r="938">
      <c r="A938" s="410"/>
      <c r="B938" s="411"/>
      <c r="C938" s="412"/>
      <c r="D938" s="413" t="s">
        <v>2869</v>
      </c>
      <c r="E938" s="414"/>
      <c r="F938" s="414"/>
      <c r="G938" s="414"/>
      <c r="H938" s="414"/>
      <c r="I938" s="414"/>
      <c r="J938" s="414"/>
      <c r="K938" s="414"/>
      <c r="L938" s="414"/>
      <c r="M938" s="414"/>
      <c r="N938" s="414"/>
      <c r="O938" s="414"/>
      <c r="P938" s="414"/>
      <c r="Q938" s="414"/>
      <c r="R938" s="414"/>
      <c r="S938" s="414"/>
      <c r="T938" s="415"/>
      <c r="U938" s="415"/>
      <c r="V938" s="415"/>
      <c r="W938" s="416"/>
      <c r="X938" s="417"/>
      <c r="Y938" s="373"/>
      <c r="Z938" s="418" t="str">
        <f>IFERROR(__xludf.DUMMYFUNCTION("""COMPUTED_VALUE"""),"")</f>
        <v/>
      </c>
      <c r="AA938" s="419" t="str">
        <f>IFERROR(__xludf.DUMMYFUNCTION("""COMPUTED_VALUE"""),"")</f>
        <v/>
      </c>
      <c r="AB938" s="418" t="str">
        <f>IFERROR(__xludf.DUMMYFUNCTION("""COMPUTED_VALUE"""),"")</f>
        <v/>
      </c>
      <c r="AC938" s="419" t="str">
        <f>IFERROR(__xludf.DUMMYFUNCTION("""COMPUTED_VALUE"""),"")</f>
        <v/>
      </c>
      <c r="AD938" s="418" t="str">
        <f>IFERROR(__xludf.DUMMYFUNCTION("""COMPUTED_VALUE"""),"")</f>
        <v/>
      </c>
      <c r="AE938" s="419" t="str">
        <f>IFERROR(__xludf.DUMMYFUNCTION("""COMPUTED_VALUE"""),"")</f>
        <v/>
      </c>
      <c r="AF938" s="420"/>
      <c r="AG938" s="420"/>
      <c r="AH938" s="421"/>
    </row>
    <row r="939">
      <c r="A939" s="410"/>
      <c r="B939" s="411"/>
      <c r="C939" s="412"/>
      <c r="D939" s="413" t="s">
        <v>2869</v>
      </c>
      <c r="E939" s="414"/>
      <c r="F939" s="414"/>
      <c r="G939" s="414"/>
      <c r="H939" s="414"/>
      <c r="I939" s="414"/>
      <c r="J939" s="414"/>
      <c r="K939" s="414"/>
      <c r="L939" s="414"/>
      <c r="M939" s="414"/>
      <c r="N939" s="414"/>
      <c r="O939" s="414"/>
      <c r="P939" s="414"/>
      <c r="Q939" s="414"/>
      <c r="R939" s="414"/>
      <c r="S939" s="414"/>
      <c r="T939" s="415"/>
      <c r="U939" s="415"/>
      <c r="V939" s="415"/>
      <c r="W939" s="416"/>
      <c r="X939" s="417"/>
      <c r="Y939" s="373"/>
      <c r="Z939" s="418" t="str">
        <f>IFERROR(__xludf.DUMMYFUNCTION("""COMPUTED_VALUE"""),"")</f>
        <v/>
      </c>
      <c r="AA939" s="419" t="str">
        <f>IFERROR(__xludf.DUMMYFUNCTION("""COMPUTED_VALUE"""),"")</f>
        <v/>
      </c>
      <c r="AB939" s="418" t="str">
        <f>IFERROR(__xludf.DUMMYFUNCTION("""COMPUTED_VALUE"""),"")</f>
        <v/>
      </c>
      <c r="AC939" s="419" t="str">
        <f>IFERROR(__xludf.DUMMYFUNCTION("""COMPUTED_VALUE"""),"")</f>
        <v/>
      </c>
      <c r="AD939" s="418" t="str">
        <f>IFERROR(__xludf.DUMMYFUNCTION("""COMPUTED_VALUE"""),"")</f>
        <v/>
      </c>
      <c r="AE939" s="419" t="str">
        <f>IFERROR(__xludf.DUMMYFUNCTION("""COMPUTED_VALUE"""),"")</f>
        <v/>
      </c>
      <c r="AF939" s="420"/>
      <c r="AG939" s="420"/>
      <c r="AH939" s="421"/>
    </row>
    <row r="940">
      <c r="A940" s="410"/>
      <c r="B940" s="411"/>
      <c r="C940" s="412"/>
      <c r="D940" s="413" t="s">
        <v>2869</v>
      </c>
      <c r="E940" s="414"/>
      <c r="F940" s="414"/>
      <c r="G940" s="414"/>
      <c r="H940" s="414"/>
      <c r="I940" s="414"/>
      <c r="J940" s="414"/>
      <c r="K940" s="414"/>
      <c r="L940" s="414"/>
      <c r="M940" s="414"/>
      <c r="N940" s="414"/>
      <c r="O940" s="414"/>
      <c r="P940" s="414"/>
      <c r="Q940" s="414"/>
      <c r="R940" s="414"/>
      <c r="S940" s="414"/>
      <c r="T940" s="415"/>
      <c r="U940" s="415"/>
      <c r="V940" s="415"/>
      <c r="W940" s="416"/>
      <c r="X940" s="417"/>
      <c r="Y940" s="373"/>
      <c r="Z940" s="418" t="str">
        <f>IFERROR(__xludf.DUMMYFUNCTION("""COMPUTED_VALUE"""),"")</f>
        <v/>
      </c>
      <c r="AA940" s="419" t="str">
        <f>IFERROR(__xludf.DUMMYFUNCTION("""COMPUTED_VALUE"""),"")</f>
        <v/>
      </c>
      <c r="AB940" s="418" t="str">
        <f>IFERROR(__xludf.DUMMYFUNCTION("""COMPUTED_VALUE"""),"")</f>
        <v/>
      </c>
      <c r="AC940" s="419" t="str">
        <f>IFERROR(__xludf.DUMMYFUNCTION("""COMPUTED_VALUE"""),"")</f>
        <v/>
      </c>
      <c r="AD940" s="418" t="str">
        <f>IFERROR(__xludf.DUMMYFUNCTION("""COMPUTED_VALUE"""),"")</f>
        <v/>
      </c>
      <c r="AE940" s="419" t="str">
        <f>IFERROR(__xludf.DUMMYFUNCTION("""COMPUTED_VALUE"""),"")</f>
        <v/>
      </c>
      <c r="AF940" s="420"/>
      <c r="AG940" s="420"/>
      <c r="AH940" s="421"/>
    </row>
    <row r="941">
      <c r="A941" s="410"/>
      <c r="B941" s="411"/>
      <c r="C941" s="412"/>
      <c r="D941" s="413" t="s">
        <v>2869</v>
      </c>
      <c r="E941" s="414"/>
      <c r="F941" s="414"/>
      <c r="G941" s="414"/>
      <c r="H941" s="414"/>
      <c r="I941" s="414"/>
      <c r="J941" s="414"/>
      <c r="K941" s="414"/>
      <c r="L941" s="414"/>
      <c r="M941" s="414"/>
      <c r="N941" s="414"/>
      <c r="O941" s="414"/>
      <c r="P941" s="414"/>
      <c r="Q941" s="414"/>
      <c r="R941" s="414"/>
      <c r="S941" s="414"/>
      <c r="T941" s="415"/>
      <c r="U941" s="415"/>
      <c r="V941" s="415"/>
      <c r="W941" s="416"/>
      <c r="X941" s="417"/>
      <c r="Y941" s="373"/>
      <c r="Z941" s="418" t="str">
        <f>IFERROR(__xludf.DUMMYFUNCTION("""COMPUTED_VALUE"""),"")</f>
        <v/>
      </c>
      <c r="AA941" s="419" t="str">
        <f>IFERROR(__xludf.DUMMYFUNCTION("""COMPUTED_VALUE"""),"")</f>
        <v/>
      </c>
      <c r="AB941" s="418" t="str">
        <f>IFERROR(__xludf.DUMMYFUNCTION("""COMPUTED_VALUE"""),"")</f>
        <v/>
      </c>
      <c r="AC941" s="419" t="str">
        <f>IFERROR(__xludf.DUMMYFUNCTION("""COMPUTED_VALUE"""),"")</f>
        <v/>
      </c>
      <c r="AD941" s="418" t="str">
        <f>IFERROR(__xludf.DUMMYFUNCTION("""COMPUTED_VALUE"""),"")</f>
        <v/>
      </c>
      <c r="AE941" s="419" t="str">
        <f>IFERROR(__xludf.DUMMYFUNCTION("""COMPUTED_VALUE"""),"")</f>
        <v/>
      </c>
      <c r="AF941" s="420"/>
      <c r="AG941" s="420"/>
      <c r="AH941" s="421"/>
    </row>
    <row r="942">
      <c r="A942" s="410"/>
      <c r="B942" s="411"/>
      <c r="C942" s="412"/>
      <c r="D942" s="413" t="s">
        <v>2869</v>
      </c>
      <c r="E942" s="414"/>
      <c r="F942" s="414"/>
      <c r="G942" s="414"/>
      <c r="H942" s="414"/>
      <c r="I942" s="414"/>
      <c r="J942" s="414"/>
      <c r="K942" s="414"/>
      <c r="L942" s="414"/>
      <c r="M942" s="414"/>
      <c r="N942" s="414"/>
      <c r="O942" s="414"/>
      <c r="P942" s="414"/>
      <c r="Q942" s="414"/>
      <c r="R942" s="414"/>
      <c r="S942" s="414"/>
      <c r="T942" s="415"/>
      <c r="U942" s="415"/>
      <c r="V942" s="415"/>
      <c r="W942" s="416"/>
      <c r="X942" s="417"/>
      <c r="Y942" s="373"/>
      <c r="Z942" s="418" t="str">
        <f>IFERROR(__xludf.DUMMYFUNCTION("""COMPUTED_VALUE"""),"")</f>
        <v/>
      </c>
      <c r="AA942" s="419" t="str">
        <f>IFERROR(__xludf.DUMMYFUNCTION("""COMPUTED_VALUE"""),"")</f>
        <v/>
      </c>
      <c r="AB942" s="418" t="str">
        <f>IFERROR(__xludf.DUMMYFUNCTION("""COMPUTED_VALUE"""),"")</f>
        <v/>
      </c>
      <c r="AC942" s="419" t="str">
        <f>IFERROR(__xludf.DUMMYFUNCTION("""COMPUTED_VALUE"""),"")</f>
        <v/>
      </c>
      <c r="AD942" s="418" t="str">
        <f>IFERROR(__xludf.DUMMYFUNCTION("""COMPUTED_VALUE"""),"")</f>
        <v/>
      </c>
      <c r="AE942" s="419" t="str">
        <f>IFERROR(__xludf.DUMMYFUNCTION("""COMPUTED_VALUE"""),"")</f>
        <v/>
      </c>
      <c r="AF942" s="420"/>
      <c r="AG942" s="420"/>
      <c r="AH942" s="421"/>
    </row>
    <row r="943">
      <c r="A943" s="410"/>
      <c r="B943" s="411"/>
      <c r="C943" s="412"/>
      <c r="D943" s="413" t="s">
        <v>2869</v>
      </c>
      <c r="E943" s="414"/>
      <c r="F943" s="414"/>
      <c r="G943" s="414"/>
      <c r="H943" s="414"/>
      <c r="I943" s="414"/>
      <c r="J943" s="414"/>
      <c r="K943" s="414"/>
      <c r="L943" s="414"/>
      <c r="M943" s="414"/>
      <c r="N943" s="414"/>
      <c r="O943" s="414"/>
      <c r="P943" s="414"/>
      <c r="Q943" s="414"/>
      <c r="R943" s="414"/>
      <c r="S943" s="414"/>
      <c r="T943" s="415"/>
      <c r="U943" s="415"/>
      <c r="V943" s="415"/>
      <c r="W943" s="416"/>
      <c r="X943" s="417"/>
      <c r="Y943" s="373"/>
      <c r="Z943" s="418" t="str">
        <f>IFERROR(__xludf.DUMMYFUNCTION("""COMPUTED_VALUE"""),"")</f>
        <v/>
      </c>
      <c r="AA943" s="419" t="str">
        <f>IFERROR(__xludf.DUMMYFUNCTION("""COMPUTED_VALUE"""),"")</f>
        <v/>
      </c>
      <c r="AB943" s="418" t="str">
        <f>IFERROR(__xludf.DUMMYFUNCTION("""COMPUTED_VALUE"""),"")</f>
        <v/>
      </c>
      <c r="AC943" s="419" t="str">
        <f>IFERROR(__xludf.DUMMYFUNCTION("""COMPUTED_VALUE"""),"")</f>
        <v/>
      </c>
      <c r="AD943" s="418" t="str">
        <f>IFERROR(__xludf.DUMMYFUNCTION("""COMPUTED_VALUE"""),"")</f>
        <v/>
      </c>
      <c r="AE943" s="419" t="str">
        <f>IFERROR(__xludf.DUMMYFUNCTION("""COMPUTED_VALUE"""),"")</f>
        <v/>
      </c>
      <c r="AF943" s="420"/>
      <c r="AG943" s="420"/>
      <c r="AH943" s="421"/>
    </row>
    <row r="944">
      <c r="A944" s="410"/>
      <c r="B944" s="411"/>
      <c r="C944" s="412"/>
      <c r="D944" s="413" t="s">
        <v>2869</v>
      </c>
      <c r="E944" s="414"/>
      <c r="F944" s="414"/>
      <c r="G944" s="414"/>
      <c r="H944" s="414"/>
      <c r="I944" s="414"/>
      <c r="J944" s="414"/>
      <c r="K944" s="414"/>
      <c r="L944" s="414"/>
      <c r="M944" s="414"/>
      <c r="N944" s="414"/>
      <c r="O944" s="414"/>
      <c r="P944" s="414"/>
      <c r="Q944" s="414"/>
      <c r="R944" s="414"/>
      <c r="S944" s="414"/>
      <c r="T944" s="415"/>
      <c r="U944" s="415"/>
      <c r="V944" s="415"/>
      <c r="W944" s="416"/>
      <c r="X944" s="417"/>
      <c r="Y944" s="373"/>
      <c r="Z944" s="418" t="str">
        <f>IFERROR(__xludf.DUMMYFUNCTION("""COMPUTED_VALUE"""),"")</f>
        <v/>
      </c>
      <c r="AA944" s="419" t="str">
        <f>IFERROR(__xludf.DUMMYFUNCTION("""COMPUTED_VALUE"""),"")</f>
        <v/>
      </c>
      <c r="AB944" s="418" t="str">
        <f>IFERROR(__xludf.DUMMYFUNCTION("""COMPUTED_VALUE"""),"")</f>
        <v/>
      </c>
      <c r="AC944" s="419" t="str">
        <f>IFERROR(__xludf.DUMMYFUNCTION("""COMPUTED_VALUE"""),"")</f>
        <v/>
      </c>
      <c r="AD944" s="418" t="str">
        <f>IFERROR(__xludf.DUMMYFUNCTION("""COMPUTED_VALUE"""),"")</f>
        <v/>
      </c>
      <c r="AE944" s="419" t="str">
        <f>IFERROR(__xludf.DUMMYFUNCTION("""COMPUTED_VALUE"""),"")</f>
        <v/>
      </c>
      <c r="AF944" s="420"/>
      <c r="AG944" s="420"/>
      <c r="AH944" s="421"/>
    </row>
    <row r="945">
      <c r="A945" s="410"/>
      <c r="B945" s="411"/>
      <c r="C945" s="412"/>
      <c r="D945" s="413" t="s">
        <v>2869</v>
      </c>
      <c r="E945" s="414"/>
      <c r="F945" s="414"/>
      <c r="G945" s="414"/>
      <c r="H945" s="414"/>
      <c r="I945" s="414"/>
      <c r="J945" s="414"/>
      <c r="K945" s="414"/>
      <c r="L945" s="414"/>
      <c r="M945" s="414"/>
      <c r="N945" s="414"/>
      <c r="O945" s="414"/>
      <c r="P945" s="414"/>
      <c r="Q945" s="414"/>
      <c r="R945" s="414"/>
      <c r="S945" s="414"/>
      <c r="T945" s="415"/>
      <c r="U945" s="415"/>
      <c r="V945" s="415"/>
      <c r="W945" s="416"/>
      <c r="X945" s="417"/>
      <c r="Y945" s="373"/>
      <c r="Z945" s="418" t="str">
        <f>IFERROR(__xludf.DUMMYFUNCTION("""COMPUTED_VALUE"""),"")</f>
        <v/>
      </c>
      <c r="AA945" s="419" t="str">
        <f>IFERROR(__xludf.DUMMYFUNCTION("""COMPUTED_VALUE"""),"")</f>
        <v/>
      </c>
      <c r="AB945" s="418" t="str">
        <f>IFERROR(__xludf.DUMMYFUNCTION("""COMPUTED_VALUE"""),"")</f>
        <v/>
      </c>
      <c r="AC945" s="419" t="str">
        <f>IFERROR(__xludf.DUMMYFUNCTION("""COMPUTED_VALUE"""),"")</f>
        <v/>
      </c>
      <c r="AD945" s="418" t="str">
        <f>IFERROR(__xludf.DUMMYFUNCTION("""COMPUTED_VALUE"""),"")</f>
        <v/>
      </c>
      <c r="AE945" s="419" t="str">
        <f>IFERROR(__xludf.DUMMYFUNCTION("""COMPUTED_VALUE"""),"")</f>
        <v/>
      </c>
      <c r="AF945" s="420"/>
      <c r="AG945" s="420"/>
      <c r="AH945" s="421"/>
    </row>
    <row r="946">
      <c r="A946" s="410"/>
      <c r="B946" s="411"/>
      <c r="C946" s="412"/>
      <c r="D946" s="413" t="s">
        <v>2869</v>
      </c>
      <c r="E946" s="414"/>
      <c r="F946" s="414"/>
      <c r="G946" s="414"/>
      <c r="H946" s="414"/>
      <c r="I946" s="414"/>
      <c r="J946" s="414"/>
      <c r="K946" s="414"/>
      <c r="L946" s="414"/>
      <c r="M946" s="414"/>
      <c r="N946" s="414"/>
      <c r="O946" s="414"/>
      <c r="P946" s="414"/>
      <c r="Q946" s="414"/>
      <c r="R946" s="414"/>
      <c r="S946" s="414"/>
      <c r="T946" s="415"/>
      <c r="U946" s="415"/>
      <c r="V946" s="415"/>
      <c r="W946" s="416"/>
      <c r="X946" s="417"/>
      <c r="Y946" s="373"/>
      <c r="Z946" s="418" t="str">
        <f>IFERROR(__xludf.DUMMYFUNCTION("""COMPUTED_VALUE"""),"")</f>
        <v/>
      </c>
      <c r="AA946" s="419" t="str">
        <f>IFERROR(__xludf.DUMMYFUNCTION("""COMPUTED_VALUE"""),"")</f>
        <v/>
      </c>
      <c r="AB946" s="418" t="str">
        <f>IFERROR(__xludf.DUMMYFUNCTION("""COMPUTED_VALUE"""),"")</f>
        <v/>
      </c>
      <c r="AC946" s="419" t="str">
        <f>IFERROR(__xludf.DUMMYFUNCTION("""COMPUTED_VALUE"""),"")</f>
        <v/>
      </c>
      <c r="AD946" s="418" t="str">
        <f>IFERROR(__xludf.DUMMYFUNCTION("""COMPUTED_VALUE"""),"")</f>
        <v/>
      </c>
      <c r="AE946" s="419" t="str">
        <f>IFERROR(__xludf.DUMMYFUNCTION("""COMPUTED_VALUE"""),"")</f>
        <v/>
      </c>
      <c r="AF946" s="420"/>
      <c r="AG946" s="420"/>
      <c r="AH946" s="421"/>
    </row>
    <row r="947">
      <c r="A947" s="410"/>
      <c r="B947" s="411"/>
      <c r="C947" s="412"/>
      <c r="D947" s="413" t="s">
        <v>2869</v>
      </c>
      <c r="E947" s="414"/>
      <c r="F947" s="414"/>
      <c r="G947" s="414"/>
      <c r="H947" s="414"/>
      <c r="I947" s="414"/>
      <c r="J947" s="414"/>
      <c r="K947" s="414"/>
      <c r="L947" s="414"/>
      <c r="M947" s="414"/>
      <c r="N947" s="414"/>
      <c r="O947" s="414"/>
      <c r="P947" s="414"/>
      <c r="Q947" s="414"/>
      <c r="R947" s="414"/>
      <c r="S947" s="414"/>
      <c r="T947" s="415"/>
      <c r="U947" s="415"/>
      <c r="V947" s="415"/>
      <c r="W947" s="416"/>
      <c r="X947" s="417"/>
      <c r="Y947" s="373"/>
      <c r="Z947" s="418" t="str">
        <f>IFERROR(__xludf.DUMMYFUNCTION("""COMPUTED_VALUE"""),"")</f>
        <v/>
      </c>
      <c r="AA947" s="419" t="str">
        <f>IFERROR(__xludf.DUMMYFUNCTION("""COMPUTED_VALUE"""),"")</f>
        <v/>
      </c>
      <c r="AB947" s="418" t="str">
        <f>IFERROR(__xludf.DUMMYFUNCTION("""COMPUTED_VALUE"""),"")</f>
        <v/>
      </c>
      <c r="AC947" s="419" t="str">
        <f>IFERROR(__xludf.DUMMYFUNCTION("""COMPUTED_VALUE"""),"")</f>
        <v/>
      </c>
      <c r="AD947" s="418" t="str">
        <f>IFERROR(__xludf.DUMMYFUNCTION("""COMPUTED_VALUE"""),"")</f>
        <v/>
      </c>
      <c r="AE947" s="419" t="str">
        <f>IFERROR(__xludf.DUMMYFUNCTION("""COMPUTED_VALUE"""),"")</f>
        <v/>
      </c>
      <c r="AF947" s="420"/>
      <c r="AG947" s="420"/>
      <c r="AH947" s="421"/>
    </row>
    <row r="948">
      <c r="A948" s="410"/>
      <c r="B948" s="411"/>
      <c r="C948" s="412"/>
      <c r="D948" s="413" t="s">
        <v>2869</v>
      </c>
      <c r="E948" s="414"/>
      <c r="F948" s="414"/>
      <c r="G948" s="414"/>
      <c r="H948" s="414"/>
      <c r="I948" s="414"/>
      <c r="J948" s="414"/>
      <c r="K948" s="414"/>
      <c r="L948" s="414"/>
      <c r="M948" s="414"/>
      <c r="N948" s="414"/>
      <c r="O948" s="414"/>
      <c r="P948" s="414"/>
      <c r="Q948" s="414"/>
      <c r="R948" s="414"/>
      <c r="S948" s="414"/>
      <c r="T948" s="415"/>
      <c r="U948" s="415"/>
      <c r="V948" s="415"/>
      <c r="W948" s="416"/>
      <c r="X948" s="417"/>
      <c r="Y948" s="373"/>
      <c r="Z948" s="418" t="str">
        <f>IFERROR(__xludf.DUMMYFUNCTION("""COMPUTED_VALUE"""),"")</f>
        <v/>
      </c>
      <c r="AA948" s="419" t="str">
        <f>IFERROR(__xludf.DUMMYFUNCTION("""COMPUTED_VALUE"""),"")</f>
        <v/>
      </c>
      <c r="AB948" s="418" t="str">
        <f>IFERROR(__xludf.DUMMYFUNCTION("""COMPUTED_VALUE"""),"")</f>
        <v/>
      </c>
      <c r="AC948" s="419" t="str">
        <f>IFERROR(__xludf.DUMMYFUNCTION("""COMPUTED_VALUE"""),"")</f>
        <v/>
      </c>
      <c r="AD948" s="418" t="str">
        <f>IFERROR(__xludf.DUMMYFUNCTION("""COMPUTED_VALUE"""),"")</f>
        <v/>
      </c>
      <c r="AE948" s="419" t="str">
        <f>IFERROR(__xludf.DUMMYFUNCTION("""COMPUTED_VALUE"""),"")</f>
        <v/>
      </c>
      <c r="AF948" s="420"/>
      <c r="AG948" s="420"/>
      <c r="AH948" s="421"/>
    </row>
    <row r="949">
      <c r="A949" s="410"/>
      <c r="B949" s="411"/>
      <c r="C949" s="412"/>
      <c r="D949" s="413" t="s">
        <v>2869</v>
      </c>
      <c r="E949" s="414"/>
      <c r="F949" s="414"/>
      <c r="G949" s="414"/>
      <c r="H949" s="414"/>
      <c r="I949" s="414"/>
      <c r="J949" s="414"/>
      <c r="K949" s="414"/>
      <c r="L949" s="414"/>
      <c r="M949" s="414"/>
      <c r="N949" s="414"/>
      <c r="O949" s="414"/>
      <c r="P949" s="414"/>
      <c r="Q949" s="414"/>
      <c r="R949" s="414"/>
      <c r="S949" s="414"/>
      <c r="T949" s="415"/>
      <c r="U949" s="415"/>
      <c r="V949" s="415"/>
      <c r="W949" s="416"/>
      <c r="X949" s="417"/>
      <c r="Y949" s="373"/>
      <c r="Z949" s="418" t="str">
        <f>IFERROR(__xludf.DUMMYFUNCTION("""COMPUTED_VALUE"""),"")</f>
        <v/>
      </c>
      <c r="AA949" s="419" t="str">
        <f>IFERROR(__xludf.DUMMYFUNCTION("""COMPUTED_VALUE"""),"")</f>
        <v/>
      </c>
      <c r="AB949" s="418" t="str">
        <f>IFERROR(__xludf.DUMMYFUNCTION("""COMPUTED_VALUE"""),"")</f>
        <v/>
      </c>
      <c r="AC949" s="419" t="str">
        <f>IFERROR(__xludf.DUMMYFUNCTION("""COMPUTED_VALUE"""),"")</f>
        <v/>
      </c>
      <c r="AD949" s="418" t="str">
        <f>IFERROR(__xludf.DUMMYFUNCTION("""COMPUTED_VALUE"""),"")</f>
        <v/>
      </c>
      <c r="AE949" s="419" t="str">
        <f>IFERROR(__xludf.DUMMYFUNCTION("""COMPUTED_VALUE"""),"")</f>
        <v/>
      </c>
      <c r="AF949" s="420"/>
      <c r="AG949" s="420"/>
      <c r="AH949" s="421"/>
    </row>
    <row r="950">
      <c r="A950" s="410"/>
      <c r="B950" s="411"/>
      <c r="C950" s="412"/>
      <c r="D950" s="413" t="s">
        <v>2869</v>
      </c>
      <c r="E950" s="414"/>
      <c r="F950" s="414"/>
      <c r="G950" s="414"/>
      <c r="H950" s="414"/>
      <c r="I950" s="414"/>
      <c r="J950" s="414"/>
      <c r="K950" s="414"/>
      <c r="L950" s="414"/>
      <c r="M950" s="414"/>
      <c r="N950" s="414"/>
      <c r="O950" s="414"/>
      <c r="P950" s="414"/>
      <c r="Q950" s="414"/>
      <c r="R950" s="414"/>
      <c r="S950" s="414"/>
      <c r="T950" s="415"/>
      <c r="U950" s="415"/>
      <c r="V950" s="415"/>
      <c r="W950" s="416"/>
      <c r="X950" s="417"/>
      <c r="Y950" s="373"/>
      <c r="Z950" s="418" t="str">
        <f>IFERROR(__xludf.DUMMYFUNCTION("""COMPUTED_VALUE"""),"")</f>
        <v/>
      </c>
      <c r="AA950" s="419" t="str">
        <f>IFERROR(__xludf.DUMMYFUNCTION("""COMPUTED_VALUE"""),"")</f>
        <v/>
      </c>
      <c r="AB950" s="418" t="str">
        <f>IFERROR(__xludf.DUMMYFUNCTION("""COMPUTED_VALUE"""),"")</f>
        <v/>
      </c>
      <c r="AC950" s="419" t="str">
        <f>IFERROR(__xludf.DUMMYFUNCTION("""COMPUTED_VALUE"""),"")</f>
        <v/>
      </c>
      <c r="AD950" s="418" t="str">
        <f>IFERROR(__xludf.DUMMYFUNCTION("""COMPUTED_VALUE"""),"")</f>
        <v/>
      </c>
      <c r="AE950" s="419" t="str">
        <f>IFERROR(__xludf.DUMMYFUNCTION("""COMPUTED_VALUE"""),"")</f>
        <v/>
      </c>
      <c r="AF950" s="420"/>
      <c r="AG950" s="420"/>
      <c r="AH950" s="421"/>
    </row>
    <row r="951">
      <c r="A951" s="410"/>
      <c r="B951" s="411"/>
      <c r="C951" s="412"/>
      <c r="D951" s="413" t="s">
        <v>2869</v>
      </c>
      <c r="E951" s="414"/>
      <c r="F951" s="414"/>
      <c r="G951" s="414"/>
      <c r="H951" s="414"/>
      <c r="I951" s="414"/>
      <c r="J951" s="414"/>
      <c r="K951" s="414"/>
      <c r="L951" s="414"/>
      <c r="M951" s="414"/>
      <c r="N951" s="414"/>
      <c r="O951" s="414"/>
      <c r="P951" s="414"/>
      <c r="Q951" s="414"/>
      <c r="R951" s="414"/>
      <c r="S951" s="414"/>
      <c r="T951" s="415"/>
      <c r="U951" s="415"/>
      <c r="V951" s="415"/>
      <c r="W951" s="416"/>
      <c r="X951" s="417"/>
      <c r="Y951" s="373"/>
      <c r="Z951" s="418" t="str">
        <f>IFERROR(__xludf.DUMMYFUNCTION("""COMPUTED_VALUE"""),"")</f>
        <v/>
      </c>
      <c r="AA951" s="419" t="str">
        <f>IFERROR(__xludf.DUMMYFUNCTION("""COMPUTED_VALUE"""),"")</f>
        <v/>
      </c>
      <c r="AB951" s="418" t="str">
        <f>IFERROR(__xludf.DUMMYFUNCTION("""COMPUTED_VALUE"""),"")</f>
        <v/>
      </c>
      <c r="AC951" s="419" t="str">
        <f>IFERROR(__xludf.DUMMYFUNCTION("""COMPUTED_VALUE"""),"")</f>
        <v/>
      </c>
      <c r="AD951" s="418" t="str">
        <f>IFERROR(__xludf.DUMMYFUNCTION("""COMPUTED_VALUE"""),"")</f>
        <v/>
      </c>
      <c r="AE951" s="419" t="str">
        <f>IFERROR(__xludf.DUMMYFUNCTION("""COMPUTED_VALUE"""),"")</f>
        <v/>
      </c>
      <c r="AF951" s="420"/>
      <c r="AG951" s="420"/>
      <c r="AH951" s="421"/>
    </row>
    <row r="952">
      <c r="A952" s="410"/>
      <c r="B952" s="411"/>
      <c r="C952" s="412"/>
      <c r="D952" s="413" t="s">
        <v>2869</v>
      </c>
      <c r="E952" s="414"/>
      <c r="F952" s="414"/>
      <c r="G952" s="414"/>
      <c r="H952" s="414"/>
      <c r="I952" s="414"/>
      <c r="J952" s="414"/>
      <c r="K952" s="414"/>
      <c r="L952" s="414"/>
      <c r="M952" s="414"/>
      <c r="N952" s="414"/>
      <c r="O952" s="414"/>
      <c r="P952" s="414"/>
      <c r="Q952" s="414"/>
      <c r="R952" s="414"/>
      <c r="S952" s="414"/>
      <c r="T952" s="415"/>
      <c r="U952" s="415"/>
      <c r="V952" s="415"/>
      <c r="W952" s="416"/>
      <c r="X952" s="417"/>
      <c r="Y952" s="373"/>
      <c r="Z952" s="418" t="str">
        <f>IFERROR(__xludf.DUMMYFUNCTION("""COMPUTED_VALUE"""),"")</f>
        <v/>
      </c>
      <c r="AA952" s="419" t="str">
        <f>IFERROR(__xludf.DUMMYFUNCTION("""COMPUTED_VALUE"""),"")</f>
        <v/>
      </c>
      <c r="AB952" s="418" t="str">
        <f>IFERROR(__xludf.DUMMYFUNCTION("""COMPUTED_VALUE"""),"")</f>
        <v/>
      </c>
      <c r="AC952" s="419" t="str">
        <f>IFERROR(__xludf.DUMMYFUNCTION("""COMPUTED_VALUE"""),"")</f>
        <v/>
      </c>
      <c r="AD952" s="418" t="str">
        <f>IFERROR(__xludf.DUMMYFUNCTION("""COMPUTED_VALUE"""),"")</f>
        <v/>
      </c>
      <c r="AE952" s="419" t="str">
        <f>IFERROR(__xludf.DUMMYFUNCTION("""COMPUTED_VALUE"""),"")</f>
        <v/>
      </c>
      <c r="AF952" s="420"/>
      <c r="AG952" s="420"/>
      <c r="AH952" s="421"/>
    </row>
    <row r="953">
      <c r="A953" s="410"/>
      <c r="B953" s="411"/>
      <c r="C953" s="412"/>
      <c r="D953" s="413" t="s">
        <v>2869</v>
      </c>
      <c r="E953" s="414"/>
      <c r="F953" s="414"/>
      <c r="G953" s="414"/>
      <c r="H953" s="414"/>
      <c r="I953" s="414"/>
      <c r="J953" s="414"/>
      <c r="K953" s="414"/>
      <c r="L953" s="414"/>
      <c r="M953" s="414"/>
      <c r="N953" s="414"/>
      <c r="O953" s="414"/>
      <c r="P953" s="414"/>
      <c r="Q953" s="414"/>
      <c r="R953" s="414"/>
      <c r="S953" s="414"/>
      <c r="T953" s="415"/>
      <c r="U953" s="415"/>
      <c r="V953" s="415"/>
      <c r="W953" s="416"/>
      <c r="X953" s="417"/>
      <c r="Y953" s="373"/>
      <c r="Z953" s="418" t="str">
        <f>IFERROR(__xludf.DUMMYFUNCTION("""COMPUTED_VALUE"""),"")</f>
        <v/>
      </c>
      <c r="AA953" s="419" t="str">
        <f>IFERROR(__xludf.DUMMYFUNCTION("""COMPUTED_VALUE"""),"")</f>
        <v/>
      </c>
      <c r="AB953" s="418" t="str">
        <f>IFERROR(__xludf.DUMMYFUNCTION("""COMPUTED_VALUE"""),"")</f>
        <v/>
      </c>
      <c r="AC953" s="419" t="str">
        <f>IFERROR(__xludf.DUMMYFUNCTION("""COMPUTED_VALUE"""),"")</f>
        <v/>
      </c>
      <c r="AD953" s="418" t="str">
        <f>IFERROR(__xludf.DUMMYFUNCTION("""COMPUTED_VALUE"""),"")</f>
        <v/>
      </c>
      <c r="AE953" s="419" t="str">
        <f>IFERROR(__xludf.DUMMYFUNCTION("""COMPUTED_VALUE"""),"")</f>
        <v/>
      </c>
      <c r="AF953" s="420"/>
      <c r="AG953" s="420"/>
      <c r="AH953" s="421"/>
    </row>
    <row r="954">
      <c r="A954" s="410"/>
      <c r="B954" s="411"/>
      <c r="C954" s="412"/>
      <c r="D954" s="413" t="s">
        <v>2869</v>
      </c>
      <c r="E954" s="414"/>
      <c r="F954" s="414"/>
      <c r="G954" s="414"/>
      <c r="H954" s="414"/>
      <c r="I954" s="414"/>
      <c r="J954" s="414"/>
      <c r="K954" s="414"/>
      <c r="L954" s="414"/>
      <c r="M954" s="414"/>
      <c r="N954" s="414"/>
      <c r="O954" s="414"/>
      <c r="P954" s="414"/>
      <c r="Q954" s="414"/>
      <c r="R954" s="414"/>
      <c r="S954" s="414"/>
      <c r="T954" s="415"/>
      <c r="U954" s="415"/>
      <c r="V954" s="415"/>
      <c r="W954" s="416"/>
      <c r="X954" s="417"/>
      <c r="Y954" s="373"/>
      <c r="Z954" s="418" t="str">
        <f>IFERROR(__xludf.DUMMYFUNCTION("""COMPUTED_VALUE"""),"")</f>
        <v/>
      </c>
      <c r="AA954" s="419" t="str">
        <f>IFERROR(__xludf.DUMMYFUNCTION("""COMPUTED_VALUE"""),"")</f>
        <v/>
      </c>
      <c r="AB954" s="418" t="str">
        <f>IFERROR(__xludf.DUMMYFUNCTION("""COMPUTED_VALUE"""),"")</f>
        <v/>
      </c>
      <c r="AC954" s="419" t="str">
        <f>IFERROR(__xludf.DUMMYFUNCTION("""COMPUTED_VALUE"""),"")</f>
        <v/>
      </c>
      <c r="AD954" s="418" t="str">
        <f>IFERROR(__xludf.DUMMYFUNCTION("""COMPUTED_VALUE"""),"")</f>
        <v/>
      </c>
      <c r="AE954" s="419" t="str">
        <f>IFERROR(__xludf.DUMMYFUNCTION("""COMPUTED_VALUE"""),"")</f>
        <v/>
      </c>
      <c r="AF954" s="420"/>
      <c r="AG954" s="420"/>
      <c r="AH954" s="421"/>
    </row>
    <row r="955">
      <c r="A955" s="410"/>
      <c r="B955" s="411"/>
      <c r="C955" s="412"/>
      <c r="D955" s="413" t="s">
        <v>2869</v>
      </c>
      <c r="E955" s="414"/>
      <c r="F955" s="414"/>
      <c r="G955" s="414"/>
      <c r="H955" s="414"/>
      <c r="I955" s="414"/>
      <c r="J955" s="414"/>
      <c r="K955" s="414"/>
      <c r="L955" s="414"/>
      <c r="M955" s="414"/>
      <c r="N955" s="414"/>
      <c r="O955" s="414"/>
      <c r="P955" s="414"/>
      <c r="Q955" s="414"/>
      <c r="R955" s="414"/>
      <c r="S955" s="414"/>
      <c r="T955" s="415"/>
      <c r="U955" s="415"/>
      <c r="V955" s="415"/>
      <c r="W955" s="416"/>
      <c r="X955" s="417"/>
      <c r="Y955" s="373"/>
      <c r="Z955" s="418" t="str">
        <f>IFERROR(__xludf.DUMMYFUNCTION("""COMPUTED_VALUE"""),"")</f>
        <v/>
      </c>
      <c r="AA955" s="419" t="str">
        <f>IFERROR(__xludf.DUMMYFUNCTION("""COMPUTED_VALUE"""),"")</f>
        <v/>
      </c>
      <c r="AB955" s="418" t="str">
        <f>IFERROR(__xludf.DUMMYFUNCTION("""COMPUTED_VALUE"""),"")</f>
        <v/>
      </c>
      <c r="AC955" s="419" t="str">
        <f>IFERROR(__xludf.DUMMYFUNCTION("""COMPUTED_VALUE"""),"")</f>
        <v/>
      </c>
      <c r="AD955" s="418" t="str">
        <f>IFERROR(__xludf.DUMMYFUNCTION("""COMPUTED_VALUE"""),"")</f>
        <v/>
      </c>
      <c r="AE955" s="419" t="str">
        <f>IFERROR(__xludf.DUMMYFUNCTION("""COMPUTED_VALUE"""),"")</f>
        <v/>
      </c>
      <c r="AF955" s="420"/>
      <c r="AG955" s="420"/>
      <c r="AH955" s="421"/>
    </row>
    <row r="956">
      <c r="A956" s="410"/>
      <c r="B956" s="411"/>
      <c r="C956" s="412"/>
      <c r="D956" s="413" t="s">
        <v>2869</v>
      </c>
      <c r="E956" s="414"/>
      <c r="F956" s="414"/>
      <c r="G956" s="414"/>
      <c r="H956" s="414"/>
      <c r="I956" s="414"/>
      <c r="J956" s="414"/>
      <c r="K956" s="414"/>
      <c r="L956" s="414"/>
      <c r="M956" s="414"/>
      <c r="N956" s="414"/>
      <c r="O956" s="414"/>
      <c r="P956" s="414"/>
      <c r="Q956" s="414"/>
      <c r="R956" s="414"/>
      <c r="S956" s="414"/>
      <c r="T956" s="415"/>
      <c r="U956" s="415"/>
      <c r="V956" s="415"/>
      <c r="W956" s="416"/>
      <c r="X956" s="417"/>
      <c r="Y956" s="373"/>
      <c r="Z956" s="418" t="str">
        <f>IFERROR(__xludf.DUMMYFUNCTION("""COMPUTED_VALUE"""),"")</f>
        <v/>
      </c>
      <c r="AA956" s="419" t="str">
        <f>IFERROR(__xludf.DUMMYFUNCTION("""COMPUTED_VALUE"""),"")</f>
        <v/>
      </c>
      <c r="AB956" s="418" t="str">
        <f>IFERROR(__xludf.DUMMYFUNCTION("""COMPUTED_VALUE"""),"")</f>
        <v/>
      </c>
      <c r="AC956" s="419" t="str">
        <f>IFERROR(__xludf.DUMMYFUNCTION("""COMPUTED_VALUE"""),"")</f>
        <v/>
      </c>
      <c r="AD956" s="418" t="str">
        <f>IFERROR(__xludf.DUMMYFUNCTION("""COMPUTED_VALUE"""),"")</f>
        <v/>
      </c>
      <c r="AE956" s="419" t="str">
        <f>IFERROR(__xludf.DUMMYFUNCTION("""COMPUTED_VALUE"""),"")</f>
        <v/>
      </c>
      <c r="AF956" s="420"/>
      <c r="AG956" s="420"/>
      <c r="AH956" s="421"/>
    </row>
    <row r="957">
      <c r="A957" s="410"/>
      <c r="B957" s="411"/>
      <c r="C957" s="412"/>
      <c r="D957" s="413" t="s">
        <v>2869</v>
      </c>
      <c r="E957" s="414"/>
      <c r="F957" s="414"/>
      <c r="G957" s="414"/>
      <c r="H957" s="414"/>
      <c r="I957" s="414"/>
      <c r="J957" s="414"/>
      <c r="K957" s="414"/>
      <c r="L957" s="414"/>
      <c r="M957" s="414"/>
      <c r="N957" s="414"/>
      <c r="O957" s="414"/>
      <c r="P957" s="414"/>
      <c r="Q957" s="414"/>
      <c r="R957" s="414"/>
      <c r="S957" s="414"/>
      <c r="T957" s="415"/>
      <c r="U957" s="415"/>
      <c r="V957" s="415"/>
      <c r="W957" s="416"/>
      <c r="X957" s="417"/>
      <c r="Y957" s="373"/>
      <c r="Z957" s="418" t="str">
        <f>IFERROR(__xludf.DUMMYFUNCTION("""COMPUTED_VALUE"""),"")</f>
        <v/>
      </c>
      <c r="AA957" s="419" t="str">
        <f>IFERROR(__xludf.DUMMYFUNCTION("""COMPUTED_VALUE"""),"")</f>
        <v/>
      </c>
      <c r="AB957" s="418" t="str">
        <f>IFERROR(__xludf.DUMMYFUNCTION("""COMPUTED_VALUE"""),"")</f>
        <v/>
      </c>
      <c r="AC957" s="419" t="str">
        <f>IFERROR(__xludf.DUMMYFUNCTION("""COMPUTED_VALUE"""),"")</f>
        <v/>
      </c>
      <c r="AD957" s="418" t="str">
        <f>IFERROR(__xludf.DUMMYFUNCTION("""COMPUTED_VALUE"""),"")</f>
        <v/>
      </c>
      <c r="AE957" s="419" t="str">
        <f>IFERROR(__xludf.DUMMYFUNCTION("""COMPUTED_VALUE"""),"")</f>
        <v/>
      </c>
      <c r="AF957" s="420"/>
      <c r="AG957" s="420"/>
      <c r="AH957" s="421"/>
    </row>
    <row r="958">
      <c r="A958" s="410"/>
      <c r="B958" s="411"/>
      <c r="C958" s="412"/>
      <c r="D958" s="413" t="s">
        <v>2869</v>
      </c>
      <c r="E958" s="414"/>
      <c r="F958" s="414"/>
      <c r="G958" s="414"/>
      <c r="H958" s="414"/>
      <c r="I958" s="414"/>
      <c r="J958" s="414"/>
      <c r="K958" s="414"/>
      <c r="L958" s="414"/>
      <c r="M958" s="414"/>
      <c r="N958" s="414"/>
      <c r="O958" s="414"/>
      <c r="P958" s="414"/>
      <c r="Q958" s="414"/>
      <c r="R958" s="414"/>
      <c r="S958" s="414"/>
      <c r="T958" s="415"/>
      <c r="U958" s="415"/>
      <c r="V958" s="415"/>
      <c r="W958" s="416"/>
      <c r="X958" s="417"/>
      <c r="Y958" s="373"/>
      <c r="Z958" s="418" t="str">
        <f>IFERROR(__xludf.DUMMYFUNCTION("""COMPUTED_VALUE"""),"")</f>
        <v/>
      </c>
      <c r="AA958" s="419" t="str">
        <f>IFERROR(__xludf.DUMMYFUNCTION("""COMPUTED_VALUE"""),"")</f>
        <v/>
      </c>
      <c r="AB958" s="418" t="str">
        <f>IFERROR(__xludf.DUMMYFUNCTION("""COMPUTED_VALUE"""),"")</f>
        <v/>
      </c>
      <c r="AC958" s="419" t="str">
        <f>IFERROR(__xludf.DUMMYFUNCTION("""COMPUTED_VALUE"""),"")</f>
        <v/>
      </c>
      <c r="AD958" s="418" t="str">
        <f>IFERROR(__xludf.DUMMYFUNCTION("""COMPUTED_VALUE"""),"")</f>
        <v/>
      </c>
      <c r="AE958" s="419" t="str">
        <f>IFERROR(__xludf.DUMMYFUNCTION("""COMPUTED_VALUE"""),"")</f>
        <v/>
      </c>
      <c r="AF958" s="420"/>
      <c r="AG958" s="420"/>
      <c r="AH958" s="421"/>
    </row>
    <row r="959">
      <c r="A959" s="410"/>
      <c r="B959" s="411"/>
      <c r="C959" s="412"/>
      <c r="D959" s="413" t="s">
        <v>2869</v>
      </c>
      <c r="E959" s="414"/>
      <c r="F959" s="414"/>
      <c r="G959" s="414"/>
      <c r="H959" s="414"/>
      <c r="I959" s="414"/>
      <c r="J959" s="414"/>
      <c r="K959" s="414"/>
      <c r="L959" s="414"/>
      <c r="M959" s="414"/>
      <c r="N959" s="414"/>
      <c r="O959" s="414"/>
      <c r="P959" s="414"/>
      <c r="Q959" s="414"/>
      <c r="R959" s="414"/>
      <c r="S959" s="414"/>
      <c r="T959" s="415"/>
      <c r="U959" s="415"/>
      <c r="V959" s="415"/>
      <c r="W959" s="416"/>
      <c r="X959" s="417"/>
      <c r="Y959" s="373"/>
      <c r="Z959" s="418" t="str">
        <f>IFERROR(__xludf.DUMMYFUNCTION("""COMPUTED_VALUE"""),"")</f>
        <v/>
      </c>
      <c r="AA959" s="419" t="str">
        <f>IFERROR(__xludf.DUMMYFUNCTION("""COMPUTED_VALUE"""),"")</f>
        <v/>
      </c>
      <c r="AB959" s="418" t="str">
        <f>IFERROR(__xludf.DUMMYFUNCTION("""COMPUTED_VALUE"""),"")</f>
        <v/>
      </c>
      <c r="AC959" s="419" t="str">
        <f>IFERROR(__xludf.DUMMYFUNCTION("""COMPUTED_VALUE"""),"")</f>
        <v/>
      </c>
      <c r="AD959" s="418" t="str">
        <f>IFERROR(__xludf.DUMMYFUNCTION("""COMPUTED_VALUE"""),"")</f>
        <v/>
      </c>
      <c r="AE959" s="419" t="str">
        <f>IFERROR(__xludf.DUMMYFUNCTION("""COMPUTED_VALUE"""),"")</f>
        <v/>
      </c>
      <c r="AF959" s="420"/>
      <c r="AG959" s="420"/>
      <c r="AH959" s="421"/>
    </row>
    <row r="960">
      <c r="A960" s="410"/>
      <c r="B960" s="411"/>
      <c r="C960" s="412"/>
      <c r="D960" s="413" t="s">
        <v>2869</v>
      </c>
      <c r="E960" s="414"/>
      <c r="F960" s="414"/>
      <c r="G960" s="414"/>
      <c r="H960" s="414"/>
      <c r="I960" s="414"/>
      <c r="J960" s="414"/>
      <c r="K960" s="414"/>
      <c r="L960" s="414"/>
      <c r="M960" s="414"/>
      <c r="N960" s="414"/>
      <c r="O960" s="414"/>
      <c r="P960" s="414"/>
      <c r="Q960" s="414"/>
      <c r="R960" s="414"/>
      <c r="S960" s="414"/>
      <c r="T960" s="415"/>
      <c r="U960" s="415"/>
      <c r="V960" s="415"/>
      <c r="W960" s="416"/>
      <c r="X960" s="417"/>
      <c r="Y960" s="373"/>
      <c r="Z960" s="418" t="str">
        <f>IFERROR(__xludf.DUMMYFUNCTION("""COMPUTED_VALUE"""),"")</f>
        <v/>
      </c>
      <c r="AA960" s="419" t="str">
        <f>IFERROR(__xludf.DUMMYFUNCTION("""COMPUTED_VALUE"""),"")</f>
        <v/>
      </c>
      <c r="AB960" s="418" t="str">
        <f>IFERROR(__xludf.DUMMYFUNCTION("""COMPUTED_VALUE"""),"")</f>
        <v/>
      </c>
      <c r="AC960" s="419" t="str">
        <f>IFERROR(__xludf.DUMMYFUNCTION("""COMPUTED_VALUE"""),"")</f>
        <v/>
      </c>
      <c r="AD960" s="418" t="str">
        <f>IFERROR(__xludf.DUMMYFUNCTION("""COMPUTED_VALUE"""),"")</f>
        <v/>
      </c>
      <c r="AE960" s="419" t="str">
        <f>IFERROR(__xludf.DUMMYFUNCTION("""COMPUTED_VALUE"""),"")</f>
        <v/>
      </c>
      <c r="AF960" s="420"/>
      <c r="AG960" s="420"/>
      <c r="AH960" s="421"/>
    </row>
    <row r="961">
      <c r="A961" s="410"/>
      <c r="B961" s="411"/>
      <c r="C961" s="412"/>
      <c r="D961" s="413" t="s">
        <v>2869</v>
      </c>
      <c r="E961" s="414"/>
      <c r="F961" s="414"/>
      <c r="G961" s="414"/>
      <c r="H961" s="414"/>
      <c r="I961" s="414"/>
      <c r="J961" s="414"/>
      <c r="K961" s="414"/>
      <c r="L961" s="414"/>
      <c r="M961" s="414"/>
      <c r="N961" s="414"/>
      <c r="O961" s="414"/>
      <c r="P961" s="414"/>
      <c r="Q961" s="414"/>
      <c r="R961" s="414"/>
      <c r="S961" s="414"/>
      <c r="T961" s="415"/>
      <c r="U961" s="415"/>
      <c r="V961" s="415"/>
      <c r="W961" s="416"/>
      <c r="X961" s="417"/>
      <c r="Y961" s="373"/>
      <c r="Z961" s="418" t="str">
        <f>IFERROR(__xludf.DUMMYFUNCTION("""COMPUTED_VALUE"""),"")</f>
        <v/>
      </c>
      <c r="AA961" s="419" t="str">
        <f>IFERROR(__xludf.DUMMYFUNCTION("""COMPUTED_VALUE"""),"")</f>
        <v/>
      </c>
      <c r="AB961" s="418" t="str">
        <f>IFERROR(__xludf.DUMMYFUNCTION("""COMPUTED_VALUE"""),"")</f>
        <v/>
      </c>
      <c r="AC961" s="419" t="str">
        <f>IFERROR(__xludf.DUMMYFUNCTION("""COMPUTED_VALUE"""),"")</f>
        <v/>
      </c>
      <c r="AD961" s="418" t="str">
        <f>IFERROR(__xludf.DUMMYFUNCTION("""COMPUTED_VALUE"""),"")</f>
        <v/>
      </c>
      <c r="AE961" s="419" t="str">
        <f>IFERROR(__xludf.DUMMYFUNCTION("""COMPUTED_VALUE"""),"")</f>
        <v/>
      </c>
      <c r="AF961" s="420"/>
      <c r="AG961" s="420"/>
      <c r="AH961" s="421"/>
    </row>
    <row r="962">
      <c r="A962" s="410"/>
      <c r="B962" s="411"/>
      <c r="C962" s="412"/>
      <c r="D962" s="413" t="s">
        <v>2869</v>
      </c>
      <c r="E962" s="414"/>
      <c r="F962" s="414"/>
      <c r="G962" s="414"/>
      <c r="H962" s="414"/>
      <c r="I962" s="414"/>
      <c r="J962" s="414"/>
      <c r="K962" s="414"/>
      <c r="L962" s="414"/>
      <c r="M962" s="414"/>
      <c r="N962" s="414"/>
      <c r="O962" s="414"/>
      <c r="P962" s="414"/>
      <c r="Q962" s="414"/>
      <c r="R962" s="414"/>
      <c r="S962" s="414"/>
      <c r="T962" s="415"/>
      <c r="U962" s="415"/>
      <c r="V962" s="415"/>
      <c r="W962" s="416"/>
      <c r="X962" s="417"/>
      <c r="Y962" s="373"/>
      <c r="Z962" s="418" t="str">
        <f>IFERROR(__xludf.DUMMYFUNCTION("""COMPUTED_VALUE"""),"")</f>
        <v/>
      </c>
      <c r="AA962" s="419" t="str">
        <f>IFERROR(__xludf.DUMMYFUNCTION("""COMPUTED_VALUE"""),"")</f>
        <v/>
      </c>
      <c r="AB962" s="418" t="str">
        <f>IFERROR(__xludf.DUMMYFUNCTION("""COMPUTED_VALUE"""),"")</f>
        <v/>
      </c>
      <c r="AC962" s="419" t="str">
        <f>IFERROR(__xludf.DUMMYFUNCTION("""COMPUTED_VALUE"""),"")</f>
        <v/>
      </c>
      <c r="AD962" s="418" t="str">
        <f>IFERROR(__xludf.DUMMYFUNCTION("""COMPUTED_VALUE"""),"")</f>
        <v/>
      </c>
      <c r="AE962" s="419" t="str">
        <f>IFERROR(__xludf.DUMMYFUNCTION("""COMPUTED_VALUE"""),"")</f>
        <v/>
      </c>
      <c r="AF962" s="420"/>
      <c r="AG962" s="420"/>
      <c r="AH962" s="421"/>
    </row>
    <row r="963">
      <c r="A963" s="410"/>
      <c r="B963" s="411"/>
      <c r="C963" s="412"/>
      <c r="D963" s="413" t="s">
        <v>2869</v>
      </c>
      <c r="E963" s="414"/>
      <c r="F963" s="414"/>
      <c r="G963" s="414"/>
      <c r="H963" s="414"/>
      <c r="I963" s="414"/>
      <c r="J963" s="414"/>
      <c r="K963" s="414"/>
      <c r="L963" s="414"/>
      <c r="M963" s="414"/>
      <c r="N963" s="414"/>
      <c r="O963" s="414"/>
      <c r="P963" s="414"/>
      <c r="Q963" s="414"/>
      <c r="R963" s="414"/>
      <c r="S963" s="414"/>
      <c r="T963" s="415"/>
      <c r="U963" s="415"/>
      <c r="V963" s="415"/>
      <c r="W963" s="416"/>
      <c r="X963" s="417"/>
      <c r="Y963" s="373"/>
      <c r="Z963" s="418" t="str">
        <f>IFERROR(__xludf.DUMMYFUNCTION("""COMPUTED_VALUE"""),"")</f>
        <v/>
      </c>
      <c r="AA963" s="419" t="str">
        <f>IFERROR(__xludf.DUMMYFUNCTION("""COMPUTED_VALUE"""),"")</f>
        <v/>
      </c>
      <c r="AB963" s="418" t="str">
        <f>IFERROR(__xludf.DUMMYFUNCTION("""COMPUTED_VALUE"""),"")</f>
        <v/>
      </c>
      <c r="AC963" s="419" t="str">
        <f>IFERROR(__xludf.DUMMYFUNCTION("""COMPUTED_VALUE"""),"")</f>
        <v/>
      </c>
      <c r="AD963" s="418" t="str">
        <f>IFERROR(__xludf.DUMMYFUNCTION("""COMPUTED_VALUE"""),"")</f>
        <v/>
      </c>
      <c r="AE963" s="419" t="str">
        <f>IFERROR(__xludf.DUMMYFUNCTION("""COMPUTED_VALUE"""),"")</f>
        <v/>
      </c>
      <c r="AF963" s="420"/>
      <c r="AG963" s="420"/>
      <c r="AH963" s="421"/>
    </row>
    <row r="964">
      <c r="A964" s="410"/>
      <c r="B964" s="411"/>
      <c r="C964" s="412"/>
      <c r="D964" s="413" t="s">
        <v>2869</v>
      </c>
      <c r="E964" s="414"/>
      <c r="F964" s="414"/>
      <c r="G964" s="414"/>
      <c r="H964" s="414"/>
      <c r="I964" s="414"/>
      <c r="J964" s="414"/>
      <c r="K964" s="414"/>
      <c r="L964" s="414"/>
      <c r="M964" s="414"/>
      <c r="N964" s="414"/>
      <c r="O964" s="414"/>
      <c r="P964" s="414"/>
      <c r="Q964" s="414"/>
      <c r="R964" s="414"/>
      <c r="S964" s="414"/>
      <c r="T964" s="415"/>
      <c r="U964" s="415"/>
      <c r="V964" s="415"/>
      <c r="W964" s="416"/>
      <c r="X964" s="417"/>
      <c r="Y964" s="373"/>
      <c r="Z964" s="418" t="str">
        <f>IFERROR(__xludf.DUMMYFUNCTION("""COMPUTED_VALUE"""),"")</f>
        <v/>
      </c>
      <c r="AA964" s="419" t="str">
        <f>IFERROR(__xludf.DUMMYFUNCTION("""COMPUTED_VALUE"""),"")</f>
        <v/>
      </c>
      <c r="AB964" s="418" t="str">
        <f>IFERROR(__xludf.DUMMYFUNCTION("""COMPUTED_VALUE"""),"")</f>
        <v/>
      </c>
      <c r="AC964" s="419" t="str">
        <f>IFERROR(__xludf.DUMMYFUNCTION("""COMPUTED_VALUE"""),"")</f>
        <v/>
      </c>
      <c r="AD964" s="418" t="str">
        <f>IFERROR(__xludf.DUMMYFUNCTION("""COMPUTED_VALUE"""),"")</f>
        <v/>
      </c>
      <c r="AE964" s="419" t="str">
        <f>IFERROR(__xludf.DUMMYFUNCTION("""COMPUTED_VALUE"""),"")</f>
        <v/>
      </c>
      <c r="AF964" s="420"/>
      <c r="AG964" s="420"/>
      <c r="AH964" s="421"/>
    </row>
    <row r="965">
      <c r="A965" s="410"/>
      <c r="B965" s="411"/>
      <c r="C965" s="412"/>
      <c r="D965" s="413" t="s">
        <v>2869</v>
      </c>
      <c r="E965" s="414"/>
      <c r="F965" s="414"/>
      <c r="G965" s="414"/>
      <c r="H965" s="414"/>
      <c r="I965" s="414"/>
      <c r="J965" s="414"/>
      <c r="K965" s="414"/>
      <c r="L965" s="414"/>
      <c r="M965" s="414"/>
      <c r="N965" s="414"/>
      <c r="O965" s="414"/>
      <c r="P965" s="414"/>
      <c r="Q965" s="414"/>
      <c r="R965" s="414"/>
      <c r="S965" s="414"/>
      <c r="T965" s="415"/>
      <c r="U965" s="415"/>
      <c r="V965" s="415"/>
      <c r="W965" s="416"/>
      <c r="X965" s="417"/>
      <c r="Y965" s="373"/>
      <c r="Z965" s="418" t="str">
        <f>IFERROR(__xludf.DUMMYFUNCTION("""COMPUTED_VALUE"""),"")</f>
        <v/>
      </c>
      <c r="AA965" s="419" t="str">
        <f>IFERROR(__xludf.DUMMYFUNCTION("""COMPUTED_VALUE"""),"")</f>
        <v/>
      </c>
      <c r="AB965" s="418" t="str">
        <f>IFERROR(__xludf.DUMMYFUNCTION("""COMPUTED_VALUE"""),"")</f>
        <v/>
      </c>
      <c r="AC965" s="419" t="str">
        <f>IFERROR(__xludf.DUMMYFUNCTION("""COMPUTED_VALUE"""),"")</f>
        <v/>
      </c>
      <c r="AD965" s="418" t="str">
        <f>IFERROR(__xludf.DUMMYFUNCTION("""COMPUTED_VALUE"""),"")</f>
        <v/>
      </c>
      <c r="AE965" s="419" t="str">
        <f>IFERROR(__xludf.DUMMYFUNCTION("""COMPUTED_VALUE"""),"")</f>
        <v/>
      </c>
      <c r="AF965" s="420"/>
      <c r="AG965" s="420"/>
      <c r="AH965" s="421"/>
    </row>
    <row r="966">
      <c r="A966" s="410"/>
      <c r="B966" s="411"/>
      <c r="C966" s="412"/>
      <c r="D966" s="413" t="s">
        <v>2869</v>
      </c>
      <c r="E966" s="414"/>
      <c r="F966" s="414"/>
      <c r="G966" s="414"/>
      <c r="H966" s="414"/>
      <c r="I966" s="414"/>
      <c r="J966" s="414"/>
      <c r="K966" s="414"/>
      <c r="L966" s="414"/>
      <c r="M966" s="414"/>
      <c r="N966" s="414"/>
      <c r="O966" s="414"/>
      <c r="P966" s="414"/>
      <c r="Q966" s="414"/>
      <c r="R966" s="414"/>
      <c r="S966" s="414"/>
      <c r="T966" s="415"/>
      <c r="U966" s="415"/>
      <c r="V966" s="415"/>
      <c r="W966" s="416"/>
      <c r="X966" s="417"/>
      <c r="Y966" s="373"/>
      <c r="Z966" s="418" t="str">
        <f>IFERROR(__xludf.DUMMYFUNCTION("""COMPUTED_VALUE"""),"")</f>
        <v/>
      </c>
      <c r="AA966" s="419" t="str">
        <f>IFERROR(__xludf.DUMMYFUNCTION("""COMPUTED_VALUE"""),"")</f>
        <v/>
      </c>
      <c r="AB966" s="418" t="str">
        <f>IFERROR(__xludf.DUMMYFUNCTION("""COMPUTED_VALUE"""),"")</f>
        <v/>
      </c>
      <c r="AC966" s="419" t="str">
        <f>IFERROR(__xludf.DUMMYFUNCTION("""COMPUTED_VALUE"""),"")</f>
        <v/>
      </c>
      <c r="AD966" s="418" t="str">
        <f>IFERROR(__xludf.DUMMYFUNCTION("""COMPUTED_VALUE"""),"")</f>
        <v/>
      </c>
      <c r="AE966" s="419" t="str">
        <f>IFERROR(__xludf.DUMMYFUNCTION("""COMPUTED_VALUE"""),"")</f>
        <v/>
      </c>
      <c r="AF966" s="420"/>
      <c r="AG966" s="420"/>
      <c r="AH966" s="421"/>
    </row>
    <row r="967">
      <c r="A967" s="410"/>
      <c r="B967" s="411"/>
      <c r="C967" s="412"/>
      <c r="D967" s="413" t="s">
        <v>2869</v>
      </c>
      <c r="E967" s="414"/>
      <c r="F967" s="414"/>
      <c r="G967" s="414"/>
      <c r="H967" s="414"/>
      <c r="I967" s="414"/>
      <c r="J967" s="414"/>
      <c r="K967" s="414"/>
      <c r="L967" s="414"/>
      <c r="M967" s="414"/>
      <c r="N967" s="414"/>
      <c r="O967" s="414"/>
      <c r="P967" s="414"/>
      <c r="Q967" s="414"/>
      <c r="R967" s="414"/>
      <c r="S967" s="414"/>
      <c r="T967" s="415"/>
      <c r="U967" s="415"/>
      <c r="V967" s="415"/>
      <c r="W967" s="416"/>
      <c r="X967" s="417"/>
      <c r="Y967" s="373"/>
      <c r="Z967" s="418" t="str">
        <f>IFERROR(__xludf.DUMMYFUNCTION("""COMPUTED_VALUE"""),"")</f>
        <v/>
      </c>
      <c r="AA967" s="419" t="str">
        <f>IFERROR(__xludf.DUMMYFUNCTION("""COMPUTED_VALUE"""),"")</f>
        <v/>
      </c>
      <c r="AB967" s="418" t="str">
        <f>IFERROR(__xludf.DUMMYFUNCTION("""COMPUTED_VALUE"""),"")</f>
        <v/>
      </c>
      <c r="AC967" s="419" t="str">
        <f>IFERROR(__xludf.DUMMYFUNCTION("""COMPUTED_VALUE"""),"")</f>
        <v/>
      </c>
      <c r="AD967" s="418" t="str">
        <f>IFERROR(__xludf.DUMMYFUNCTION("""COMPUTED_VALUE"""),"")</f>
        <v/>
      </c>
      <c r="AE967" s="419" t="str">
        <f>IFERROR(__xludf.DUMMYFUNCTION("""COMPUTED_VALUE"""),"")</f>
        <v/>
      </c>
      <c r="AF967" s="420"/>
      <c r="AG967" s="420"/>
      <c r="AH967" s="421"/>
    </row>
    <row r="968">
      <c r="A968" s="410"/>
      <c r="B968" s="411"/>
      <c r="C968" s="412"/>
      <c r="D968" s="413" t="s">
        <v>2869</v>
      </c>
      <c r="E968" s="414"/>
      <c r="F968" s="414"/>
      <c r="G968" s="414"/>
      <c r="H968" s="414"/>
      <c r="I968" s="414"/>
      <c r="J968" s="414"/>
      <c r="K968" s="414"/>
      <c r="L968" s="414"/>
      <c r="M968" s="414"/>
      <c r="N968" s="414"/>
      <c r="O968" s="414"/>
      <c r="P968" s="414"/>
      <c r="Q968" s="414"/>
      <c r="R968" s="414"/>
      <c r="S968" s="414"/>
      <c r="T968" s="415"/>
      <c r="U968" s="415"/>
      <c r="V968" s="415"/>
      <c r="W968" s="416"/>
      <c r="X968" s="417"/>
      <c r="Y968" s="373"/>
      <c r="Z968" s="418" t="str">
        <f>IFERROR(__xludf.DUMMYFUNCTION("""COMPUTED_VALUE"""),"")</f>
        <v/>
      </c>
      <c r="AA968" s="419" t="str">
        <f>IFERROR(__xludf.DUMMYFUNCTION("""COMPUTED_VALUE"""),"")</f>
        <v/>
      </c>
      <c r="AB968" s="418" t="str">
        <f>IFERROR(__xludf.DUMMYFUNCTION("""COMPUTED_VALUE"""),"")</f>
        <v/>
      </c>
      <c r="AC968" s="419" t="str">
        <f>IFERROR(__xludf.DUMMYFUNCTION("""COMPUTED_VALUE"""),"")</f>
        <v/>
      </c>
      <c r="AD968" s="418" t="str">
        <f>IFERROR(__xludf.DUMMYFUNCTION("""COMPUTED_VALUE"""),"")</f>
        <v/>
      </c>
      <c r="AE968" s="419" t="str">
        <f>IFERROR(__xludf.DUMMYFUNCTION("""COMPUTED_VALUE"""),"")</f>
        <v/>
      </c>
      <c r="AF968" s="420"/>
      <c r="AG968" s="420"/>
      <c r="AH968" s="421"/>
    </row>
    <row r="969">
      <c r="A969" s="410"/>
      <c r="B969" s="411"/>
      <c r="C969" s="412"/>
      <c r="D969" s="413" t="s">
        <v>2869</v>
      </c>
      <c r="E969" s="414"/>
      <c r="F969" s="414"/>
      <c r="G969" s="414"/>
      <c r="H969" s="414"/>
      <c r="I969" s="414"/>
      <c r="J969" s="414"/>
      <c r="K969" s="414"/>
      <c r="L969" s="414"/>
      <c r="M969" s="414"/>
      <c r="N969" s="414"/>
      <c r="O969" s="414"/>
      <c r="P969" s="414"/>
      <c r="Q969" s="414"/>
      <c r="R969" s="414"/>
      <c r="S969" s="414"/>
      <c r="T969" s="415"/>
      <c r="U969" s="415"/>
      <c r="V969" s="415"/>
      <c r="W969" s="416"/>
      <c r="X969" s="417"/>
      <c r="Y969" s="373"/>
      <c r="Z969" s="418" t="str">
        <f>IFERROR(__xludf.DUMMYFUNCTION("""COMPUTED_VALUE"""),"")</f>
        <v/>
      </c>
      <c r="AA969" s="419" t="str">
        <f>IFERROR(__xludf.DUMMYFUNCTION("""COMPUTED_VALUE"""),"")</f>
        <v/>
      </c>
      <c r="AB969" s="418" t="str">
        <f>IFERROR(__xludf.DUMMYFUNCTION("""COMPUTED_VALUE"""),"")</f>
        <v/>
      </c>
      <c r="AC969" s="419" t="str">
        <f>IFERROR(__xludf.DUMMYFUNCTION("""COMPUTED_VALUE"""),"")</f>
        <v/>
      </c>
      <c r="AD969" s="418" t="str">
        <f>IFERROR(__xludf.DUMMYFUNCTION("""COMPUTED_VALUE"""),"")</f>
        <v/>
      </c>
      <c r="AE969" s="419" t="str">
        <f>IFERROR(__xludf.DUMMYFUNCTION("""COMPUTED_VALUE"""),"")</f>
        <v/>
      </c>
      <c r="AF969" s="420"/>
      <c r="AG969" s="420"/>
      <c r="AH969" s="421"/>
    </row>
    <row r="970">
      <c r="A970" s="410"/>
      <c r="B970" s="411"/>
      <c r="C970" s="412"/>
      <c r="D970" s="413" t="s">
        <v>2869</v>
      </c>
      <c r="E970" s="414"/>
      <c r="F970" s="414"/>
      <c r="G970" s="414"/>
      <c r="H970" s="414"/>
      <c r="I970" s="414"/>
      <c r="J970" s="414"/>
      <c r="K970" s="414"/>
      <c r="L970" s="414"/>
      <c r="M970" s="414"/>
      <c r="N970" s="414"/>
      <c r="O970" s="414"/>
      <c r="P970" s="414"/>
      <c r="Q970" s="414"/>
      <c r="R970" s="414"/>
      <c r="S970" s="414"/>
      <c r="T970" s="415"/>
      <c r="U970" s="415"/>
      <c r="V970" s="415"/>
      <c r="W970" s="416"/>
      <c r="X970" s="417"/>
      <c r="Y970" s="373"/>
      <c r="Z970" s="418" t="str">
        <f>IFERROR(__xludf.DUMMYFUNCTION("""COMPUTED_VALUE"""),"")</f>
        <v/>
      </c>
      <c r="AA970" s="419" t="str">
        <f>IFERROR(__xludf.DUMMYFUNCTION("""COMPUTED_VALUE"""),"")</f>
        <v/>
      </c>
      <c r="AB970" s="418" t="str">
        <f>IFERROR(__xludf.DUMMYFUNCTION("""COMPUTED_VALUE"""),"")</f>
        <v/>
      </c>
      <c r="AC970" s="419" t="str">
        <f>IFERROR(__xludf.DUMMYFUNCTION("""COMPUTED_VALUE"""),"")</f>
        <v/>
      </c>
      <c r="AD970" s="418" t="str">
        <f>IFERROR(__xludf.DUMMYFUNCTION("""COMPUTED_VALUE"""),"")</f>
        <v/>
      </c>
      <c r="AE970" s="419" t="str">
        <f>IFERROR(__xludf.DUMMYFUNCTION("""COMPUTED_VALUE"""),"")</f>
        <v/>
      </c>
      <c r="AF970" s="420"/>
      <c r="AG970" s="420"/>
      <c r="AH970" s="421"/>
    </row>
    <row r="971">
      <c r="A971" s="410"/>
      <c r="B971" s="411"/>
      <c r="C971" s="412"/>
      <c r="D971" s="413" t="s">
        <v>2869</v>
      </c>
      <c r="E971" s="414"/>
      <c r="F971" s="414"/>
      <c r="G971" s="414"/>
      <c r="H971" s="414"/>
      <c r="I971" s="414"/>
      <c r="J971" s="414"/>
      <c r="K971" s="414"/>
      <c r="L971" s="414"/>
      <c r="M971" s="414"/>
      <c r="N971" s="414"/>
      <c r="O971" s="414"/>
      <c r="P971" s="414"/>
      <c r="Q971" s="414"/>
      <c r="R971" s="414"/>
      <c r="S971" s="414"/>
      <c r="T971" s="415"/>
      <c r="U971" s="415"/>
      <c r="V971" s="415"/>
      <c r="W971" s="416"/>
      <c r="X971" s="417"/>
      <c r="Y971" s="373"/>
      <c r="Z971" s="418" t="str">
        <f>IFERROR(__xludf.DUMMYFUNCTION("""COMPUTED_VALUE"""),"")</f>
        <v/>
      </c>
      <c r="AA971" s="419" t="str">
        <f>IFERROR(__xludf.DUMMYFUNCTION("""COMPUTED_VALUE"""),"")</f>
        <v/>
      </c>
      <c r="AB971" s="418" t="str">
        <f>IFERROR(__xludf.DUMMYFUNCTION("""COMPUTED_VALUE"""),"")</f>
        <v/>
      </c>
      <c r="AC971" s="419" t="str">
        <f>IFERROR(__xludf.DUMMYFUNCTION("""COMPUTED_VALUE"""),"")</f>
        <v/>
      </c>
      <c r="AD971" s="418" t="str">
        <f>IFERROR(__xludf.DUMMYFUNCTION("""COMPUTED_VALUE"""),"")</f>
        <v/>
      </c>
      <c r="AE971" s="419" t="str">
        <f>IFERROR(__xludf.DUMMYFUNCTION("""COMPUTED_VALUE"""),"")</f>
        <v/>
      </c>
      <c r="AF971" s="420"/>
      <c r="AG971" s="420"/>
      <c r="AH971" s="421"/>
    </row>
    <row r="972">
      <c r="A972" s="410"/>
      <c r="B972" s="411"/>
      <c r="C972" s="412"/>
      <c r="D972" s="413" t="s">
        <v>2869</v>
      </c>
      <c r="E972" s="414"/>
      <c r="F972" s="414"/>
      <c r="G972" s="414"/>
      <c r="H972" s="414"/>
      <c r="I972" s="414"/>
      <c r="J972" s="414"/>
      <c r="K972" s="414"/>
      <c r="L972" s="414"/>
      <c r="M972" s="414"/>
      <c r="N972" s="414"/>
      <c r="O972" s="414"/>
      <c r="P972" s="414"/>
      <c r="Q972" s="414"/>
      <c r="R972" s="414"/>
      <c r="S972" s="414"/>
      <c r="T972" s="415"/>
      <c r="U972" s="415"/>
      <c r="V972" s="415"/>
      <c r="W972" s="416"/>
      <c r="X972" s="417"/>
      <c r="Y972" s="373"/>
      <c r="Z972" s="418" t="str">
        <f>IFERROR(__xludf.DUMMYFUNCTION("""COMPUTED_VALUE"""),"")</f>
        <v/>
      </c>
      <c r="AA972" s="419" t="str">
        <f>IFERROR(__xludf.DUMMYFUNCTION("""COMPUTED_VALUE"""),"")</f>
        <v/>
      </c>
      <c r="AB972" s="418" t="str">
        <f>IFERROR(__xludf.DUMMYFUNCTION("""COMPUTED_VALUE"""),"")</f>
        <v/>
      </c>
      <c r="AC972" s="419" t="str">
        <f>IFERROR(__xludf.DUMMYFUNCTION("""COMPUTED_VALUE"""),"")</f>
        <v/>
      </c>
      <c r="AD972" s="418" t="str">
        <f>IFERROR(__xludf.DUMMYFUNCTION("""COMPUTED_VALUE"""),"")</f>
        <v/>
      </c>
      <c r="AE972" s="419" t="str">
        <f>IFERROR(__xludf.DUMMYFUNCTION("""COMPUTED_VALUE"""),"")</f>
        <v/>
      </c>
      <c r="AF972" s="420"/>
      <c r="AG972" s="420"/>
      <c r="AH972" s="421"/>
    </row>
    <row r="973">
      <c r="A973" s="410"/>
      <c r="B973" s="411"/>
      <c r="C973" s="412"/>
      <c r="D973" s="413" t="s">
        <v>2869</v>
      </c>
      <c r="E973" s="414"/>
      <c r="F973" s="414"/>
      <c r="G973" s="414"/>
      <c r="H973" s="414"/>
      <c r="I973" s="414"/>
      <c r="J973" s="414"/>
      <c r="K973" s="414"/>
      <c r="L973" s="414"/>
      <c r="M973" s="414"/>
      <c r="N973" s="414"/>
      <c r="O973" s="414"/>
      <c r="P973" s="414"/>
      <c r="Q973" s="414"/>
      <c r="R973" s="414"/>
      <c r="S973" s="414"/>
      <c r="T973" s="415"/>
      <c r="U973" s="415"/>
      <c r="V973" s="415"/>
      <c r="W973" s="416"/>
      <c r="X973" s="417"/>
      <c r="Y973" s="373"/>
      <c r="Z973" s="418" t="str">
        <f>IFERROR(__xludf.DUMMYFUNCTION("""COMPUTED_VALUE"""),"")</f>
        <v/>
      </c>
      <c r="AA973" s="419" t="str">
        <f>IFERROR(__xludf.DUMMYFUNCTION("""COMPUTED_VALUE"""),"")</f>
        <v/>
      </c>
      <c r="AB973" s="418" t="str">
        <f>IFERROR(__xludf.DUMMYFUNCTION("""COMPUTED_VALUE"""),"")</f>
        <v/>
      </c>
      <c r="AC973" s="419" t="str">
        <f>IFERROR(__xludf.DUMMYFUNCTION("""COMPUTED_VALUE"""),"")</f>
        <v/>
      </c>
      <c r="AD973" s="418" t="str">
        <f>IFERROR(__xludf.DUMMYFUNCTION("""COMPUTED_VALUE"""),"")</f>
        <v/>
      </c>
      <c r="AE973" s="419" t="str">
        <f>IFERROR(__xludf.DUMMYFUNCTION("""COMPUTED_VALUE"""),"")</f>
        <v/>
      </c>
      <c r="AF973" s="420"/>
      <c r="AG973" s="420"/>
      <c r="AH973" s="421"/>
    </row>
    <row r="974">
      <c r="A974" s="410"/>
      <c r="B974" s="411"/>
      <c r="C974" s="412"/>
      <c r="D974" s="413" t="s">
        <v>2869</v>
      </c>
      <c r="E974" s="414"/>
      <c r="F974" s="414"/>
      <c r="G974" s="414"/>
      <c r="H974" s="414"/>
      <c r="I974" s="414"/>
      <c r="J974" s="414"/>
      <c r="K974" s="414"/>
      <c r="L974" s="414"/>
      <c r="M974" s="414"/>
      <c r="N974" s="414"/>
      <c r="O974" s="414"/>
      <c r="P974" s="414"/>
      <c r="Q974" s="414"/>
      <c r="R974" s="414"/>
      <c r="S974" s="414"/>
      <c r="T974" s="415"/>
      <c r="U974" s="415"/>
      <c r="V974" s="415"/>
      <c r="W974" s="416"/>
      <c r="X974" s="417"/>
      <c r="Y974" s="373"/>
      <c r="Z974" s="418" t="str">
        <f>IFERROR(__xludf.DUMMYFUNCTION("""COMPUTED_VALUE"""),"")</f>
        <v/>
      </c>
      <c r="AA974" s="419" t="str">
        <f>IFERROR(__xludf.DUMMYFUNCTION("""COMPUTED_VALUE"""),"")</f>
        <v/>
      </c>
      <c r="AB974" s="418" t="str">
        <f>IFERROR(__xludf.DUMMYFUNCTION("""COMPUTED_VALUE"""),"")</f>
        <v/>
      </c>
      <c r="AC974" s="419" t="str">
        <f>IFERROR(__xludf.DUMMYFUNCTION("""COMPUTED_VALUE"""),"")</f>
        <v/>
      </c>
      <c r="AD974" s="418" t="str">
        <f>IFERROR(__xludf.DUMMYFUNCTION("""COMPUTED_VALUE"""),"")</f>
        <v/>
      </c>
      <c r="AE974" s="419" t="str">
        <f>IFERROR(__xludf.DUMMYFUNCTION("""COMPUTED_VALUE"""),"")</f>
        <v/>
      </c>
      <c r="AF974" s="420"/>
      <c r="AG974" s="420"/>
      <c r="AH974" s="421"/>
    </row>
    <row r="975">
      <c r="A975" s="410"/>
      <c r="B975" s="411"/>
      <c r="C975" s="412"/>
      <c r="D975" s="413" t="s">
        <v>2869</v>
      </c>
      <c r="E975" s="414"/>
      <c r="F975" s="414"/>
      <c r="G975" s="414"/>
      <c r="H975" s="414"/>
      <c r="I975" s="414"/>
      <c r="J975" s="414"/>
      <c r="K975" s="414"/>
      <c r="L975" s="414"/>
      <c r="M975" s="414"/>
      <c r="N975" s="414"/>
      <c r="O975" s="414"/>
      <c r="P975" s="414"/>
      <c r="Q975" s="414"/>
      <c r="R975" s="414"/>
      <c r="S975" s="414"/>
      <c r="T975" s="415"/>
      <c r="U975" s="415"/>
      <c r="V975" s="415"/>
      <c r="W975" s="416"/>
      <c r="X975" s="417"/>
      <c r="Y975" s="373"/>
      <c r="Z975" s="418" t="str">
        <f>IFERROR(__xludf.DUMMYFUNCTION("""COMPUTED_VALUE"""),"")</f>
        <v/>
      </c>
      <c r="AA975" s="419" t="str">
        <f>IFERROR(__xludf.DUMMYFUNCTION("""COMPUTED_VALUE"""),"")</f>
        <v/>
      </c>
      <c r="AB975" s="418" t="str">
        <f>IFERROR(__xludf.DUMMYFUNCTION("""COMPUTED_VALUE"""),"")</f>
        <v/>
      </c>
      <c r="AC975" s="419" t="str">
        <f>IFERROR(__xludf.DUMMYFUNCTION("""COMPUTED_VALUE"""),"")</f>
        <v/>
      </c>
      <c r="AD975" s="418" t="str">
        <f>IFERROR(__xludf.DUMMYFUNCTION("""COMPUTED_VALUE"""),"")</f>
        <v/>
      </c>
      <c r="AE975" s="419" t="str">
        <f>IFERROR(__xludf.DUMMYFUNCTION("""COMPUTED_VALUE"""),"")</f>
        <v/>
      </c>
      <c r="AF975" s="420"/>
      <c r="AG975" s="420"/>
      <c r="AH975" s="421"/>
    </row>
    <row r="976">
      <c r="A976" s="410"/>
      <c r="B976" s="411"/>
      <c r="C976" s="412"/>
      <c r="D976" s="413" t="s">
        <v>2869</v>
      </c>
      <c r="E976" s="414"/>
      <c r="F976" s="414"/>
      <c r="G976" s="414"/>
      <c r="H976" s="414"/>
      <c r="I976" s="414"/>
      <c r="J976" s="414"/>
      <c r="K976" s="414"/>
      <c r="L976" s="414"/>
      <c r="M976" s="414"/>
      <c r="N976" s="414"/>
      <c r="O976" s="414"/>
      <c r="P976" s="414"/>
      <c r="Q976" s="414"/>
      <c r="R976" s="414"/>
      <c r="S976" s="414"/>
      <c r="T976" s="415"/>
      <c r="U976" s="415"/>
      <c r="V976" s="415"/>
      <c r="W976" s="416"/>
      <c r="X976" s="417"/>
      <c r="Y976" s="373"/>
      <c r="Z976" s="418" t="str">
        <f>IFERROR(__xludf.DUMMYFUNCTION("""COMPUTED_VALUE"""),"")</f>
        <v/>
      </c>
      <c r="AA976" s="419" t="str">
        <f>IFERROR(__xludf.DUMMYFUNCTION("""COMPUTED_VALUE"""),"")</f>
        <v/>
      </c>
      <c r="AB976" s="418" t="str">
        <f>IFERROR(__xludf.DUMMYFUNCTION("""COMPUTED_VALUE"""),"")</f>
        <v/>
      </c>
      <c r="AC976" s="419" t="str">
        <f>IFERROR(__xludf.DUMMYFUNCTION("""COMPUTED_VALUE"""),"")</f>
        <v/>
      </c>
      <c r="AD976" s="418" t="str">
        <f>IFERROR(__xludf.DUMMYFUNCTION("""COMPUTED_VALUE"""),"")</f>
        <v/>
      </c>
      <c r="AE976" s="419" t="str">
        <f>IFERROR(__xludf.DUMMYFUNCTION("""COMPUTED_VALUE"""),"")</f>
        <v/>
      </c>
      <c r="AF976" s="420"/>
      <c r="AG976" s="420"/>
      <c r="AH976" s="421"/>
    </row>
    <row r="977">
      <c r="A977" s="410"/>
      <c r="B977" s="411"/>
      <c r="C977" s="412"/>
      <c r="D977" s="413" t="s">
        <v>2869</v>
      </c>
      <c r="E977" s="414"/>
      <c r="F977" s="414"/>
      <c r="G977" s="414"/>
      <c r="H977" s="414"/>
      <c r="I977" s="414"/>
      <c r="J977" s="414"/>
      <c r="K977" s="414"/>
      <c r="L977" s="414"/>
      <c r="M977" s="414"/>
      <c r="N977" s="414"/>
      <c r="O977" s="414"/>
      <c r="P977" s="414"/>
      <c r="Q977" s="414"/>
      <c r="R977" s="414"/>
      <c r="S977" s="414"/>
      <c r="T977" s="415"/>
      <c r="U977" s="415"/>
      <c r="V977" s="415"/>
      <c r="W977" s="416"/>
      <c r="X977" s="417"/>
      <c r="Y977" s="373"/>
      <c r="Z977" s="418" t="str">
        <f>IFERROR(__xludf.DUMMYFUNCTION("""COMPUTED_VALUE"""),"")</f>
        <v/>
      </c>
      <c r="AA977" s="419" t="str">
        <f>IFERROR(__xludf.DUMMYFUNCTION("""COMPUTED_VALUE"""),"")</f>
        <v/>
      </c>
      <c r="AB977" s="418" t="str">
        <f>IFERROR(__xludf.DUMMYFUNCTION("""COMPUTED_VALUE"""),"")</f>
        <v/>
      </c>
      <c r="AC977" s="419" t="str">
        <f>IFERROR(__xludf.DUMMYFUNCTION("""COMPUTED_VALUE"""),"")</f>
        <v/>
      </c>
      <c r="AD977" s="418" t="str">
        <f>IFERROR(__xludf.DUMMYFUNCTION("""COMPUTED_VALUE"""),"")</f>
        <v/>
      </c>
      <c r="AE977" s="419" t="str">
        <f>IFERROR(__xludf.DUMMYFUNCTION("""COMPUTED_VALUE"""),"")</f>
        <v/>
      </c>
      <c r="AF977" s="420"/>
      <c r="AG977" s="420"/>
      <c r="AH977" s="421"/>
    </row>
    <row r="978">
      <c r="A978" s="410"/>
      <c r="B978" s="411"/>
      <c r="C978" s="412"/>
      <c r="D978" s="413" t="s">
        <v>2869</v>
      </c>
      <c r="E978" s="414"/>
      <c r="F978" s="414"/>
      <c r="G978" s="414"/>
      <c r="H978" s="414"/>
      <c r="I978" s="414"/>
      <c r="J978" s="414"/>
      <c r="K978" s="414"/>
      <c r="L978" s="414"/>
      <c r="M978" s="414"/>
      <c r="N978" s="414"/>
      <c r="O978" s="414"/>
      <c r="P978" s="414"/>
      <c r="Q978" s="414"/>
      <c r="R978" s="414"/>
      <c r="S978" s="414"/>
      <c r="T978" s="415"/>
      <c r="U978" s="415"/>
      <c r="V978" s="415"/>
      <c r="W978" s="416"/>
      <c r="X978" s="417"/>
      <c r="Y978" s="373"/>
      <c r="Z978" s="418" t="str">
        <f>IFERROR(__xludf.DUMMYFUNCTION("""COMPUTED_VALUE"""),"")</f>
        <v/>
      </c>
      <c r="AA978" s="419" t="str">
        <f>IFERROR(__xludf.DUMMYFUNCTION("""COMPUTED_VALUE"""),"")</f>
        <v/>
      </c>
      <c r="AB978" s="418" t="str">
        <f>IFERROR(__xludf.DUMMYFUNCTION("""COMPUTED_VALUE"""),"")</f>
        <v/>
      </c>
      <c r="AC978" s="419" t="str">
        <f>IFERROR(__xludf.DUMMYFUNCTION("""COMPUTED_VALUE"""),"")</f>
        <v/>
      </c>
      <c r="AD978" s="418" t="str">
        <f>IFERROR(__xludf.DUMMYFUNCTION("""COMPUTED_VALUE"""),"")</f>
        <v/>
      </c>
      <c r="AE978" s="419" t="str">
        <f>IFERROR(__xludf.DUMMYFUNCTION("""COMPUTED_VALUE"""),"")</f>
        <v/>
      </c>
      <c r="AF978" s="420"/>
      <c r="AG978" s="420"/>
      <c r="AH978" s="421"/>
    </row>
    <row r="979">
      <c r="A979" s="410"/>
      <c r="B979" s="411"/>
      <c r="C979" s="412"/>
      <c r="D979" s="413" t="s">
        <v>2869</v>
      </c>
      <c r="E979" s="414"/>
      <c r="F979" s="414"/>
      <c r="G979" s="414"/>
      <c r="H979" s="414"/>
      <c r="I979" s="414"/>
      <c r="J979" s="414"/>
      <c r="K979" s="414"/>
      <c r="L979" s="414"/>
      <c r="M979" s="414"/>
      <c r="N979" s="414"/>
      <c r="O979" s="414"/>
      <c r="P979" s="414"/>
      <c r="Q979" s="414"/>
      <c r="R979" s="414"/>
      <c r="S979" s="414"/>
      <c r="T979" s="415"/>
      <c r="U979" s="415"/>
      <c r="V979" s="415"/>
      <c r="W979" s="416"/>
      <c r="X979" s="417"/>
      <c r="Y979" s="373"/>
      <c r="Z979" s="418" t="str">
        <f>IFERROR(__xludf.DUMMYFUNCTION("""COMPUTED_VALUE"""),"")</f>
        <v/>
      </c>
      <c r="AA979" s="419" t="str">
        <f>IFERROR(__xludf.DUMMYFUNCTION("""COMPUTED_VALUE"""),"")</f>
        <v/>
      </c>
      <c r="AB979" s="418" t="str">
        <f>IFERROR(__xludf.DUMMYFUNCTION("""COMPUTED_VALUE"""),"")</f>
        <v/>
      </c>
      <c r="AC979" s="419" t="str">
        <f>IFERROR(__xludf.DUMMYFUNCTION("""COMPUTED_VALUE"""),"")</f>
        <v/>
      </c>
      <c r="AD979" s="418" t="str">
        <f>IFERROR(__xludf.DUMMYFUNCTION("""COMPUTED_VALUE"""),"")</f>
        <v/>
      </c>
      <c r="AE979" s="419" t="str">
        <f>IFERROR(__xludf.DUMMYFUNCTION("""COMPUTED_VALUE"""),"")</f>
        <v/>
      </c>
      <c r="AF979" s="420"/>
      <c r="AG979" s="420"/>
      <c r="AH979" s="421"/>
    </row>
    <row r="980">
      <c r="A980" s="410"/>
      <c r="B980" s="411"/>
      <c r="C980" s="412"/>
      <c r="D980" s="413" t="s">
        <v>2869</v>
      </c>
      <c r="E980" s="414"/>
      <c r="F980" s="414"/>
      <c r="G980" s="414"/>
      <c r="H980" s="414"/>
      <c r="I980" s="414"/>
      <c r="J980" s="414"/>
      <c r="K980" s="414"/>
      <c r="L980" s="414"/>
      <c r="M980" s="414"/>
      <c r="N980" s="414"/>
      <c r="O980" s="414"/>
      <c r="P980" s="414"/>
      <c r="Q980" s="414"/>
      <c r="R980" s="414"/>
      <c r="S980" s="414"/>
      <c r="T980" s="415"/>
      <c r="U980" s="415"/>
      <c r="V980" s="415"/>
      <c r="W980" s="416"/>
      <c r="X980" s="417"/>
      <c r="Y980" s="373"/>
      <c r="Z980" s="418" t="str">
        <f>IFERROR(__xludf.DUMMYFUNCTION("""COMPUTED_VALUE"""),"")</f>
        <v/>
      </c>
      <c r="AA980" s="419" t="str">
        <f>IFERROR(__xludf.DUMMYFUNCTION("""COMPUTED_VALUE"""),"")</f>
        <v/>
      </c>
      <c r="AB980" s="418" t="str">
        <f>IFERROR(__xludf.DUMMYFUNCTION("""COMPUTED_VALUE"""),"")</f>
        <v/>
      </c>
      <c r="AC980" s="419" t="str">
        <f>IFERROR(__xludf.DUMMYFUNCTION("""COMPUTED_VALUE"""),"")</f>
        <v/>
      </c>
      <c r="AD980" s="418" t="str">
        <f>IFERROR(__xludf.DUMMYFUNCTION("""COMPUTED_VALUE"""),"")</f>
        <v/>
      </c>
      <c r="AE980" s="419" t="str">
        <f>IFERROR(__xludf.DUMMYFUNCTION("""COMPUTED_VALUE"""),"")</f>
        <v/>
      </c>
      <c r="AF980" s="420"/>
      <c r="AG980" s="420"/>
      <c r="AH980" s="421"/>
    </row>
    <row r="981">
      <c r="A981" s="410"/>
      <c r="B981" s="411"/>
      <c r="C981" s="412"/>
      <c r="D981" s="413" t="s">
        <v>2869</v>
      </c>
      <c r="E981" s="414"/>
      <c r="F981" s="414"/>
      <c r="G981" s="414"/>
      <c r="H981" s="414"/>
      <c r="I981" s="414"/>
      <c r="J981" s="414"/>
      <c r="K981" s="414"/>
      <c r="L981" s="414"/>
      <c r="M981" s="414"/>
      <c r="N981" s="414"/>
      <c r="O981" s="414"/>
      <c r="P981" s="414"/>
      <c r="Q981" s="414"/>
      <c r="R981" s="414"/>
      <c r="S981" s="414"/>
      <c r="T981" s="415"/>
      <c r="U981" s="415"/>
      <c r="V981" s="415"/>
      <c r="W981" s="416"/>
      <c r="X981" s="417"/>
      <c r="Y981" s="373"/>
      <c r="Z981" s="418" t="str">
        <f>IFERROR(__xludf.DUMMYFUNCTION("""COMPUTED_VALUE"""),"")</f>
        <v/>
      </c>
      <c r="AA981" s="419" t="str">
        <f>IFERROR(__xludf.DUMMYFUNCTION("""COMPUTED_VALUE"""),"")</f>
        <v/>
      </c>
      <c r="AB981" s="418" t="str">
        <f>IFERROR(__xludf.DUMMYFUNCTION("""COMPUTED_VALUE"""),"")</f>
        <v/>
      </c>
      <c r="AC981" s="419" t="str">
        <f>IFERROR(__xludf.DUMMYFUNCTION("""COMPUTED_VALUE"""),"")</f>
        <v/>
      </c>
      <c r="AD981" s="418" t="str">
        <f>IFERROR(__xludf.DUMMYFUNCTION("""COMPUTED_VALUE"""),"")</f>
        <v/>
      </c>
      <c r="AE981" s="419" t="str">
        <f>IFERROR(__xludf.DUMMYFUNCTION("""COMPUTED_VALUE"""),"")</f>
        <v/>
      </c>
      <c r="AF981" s="420"/>
      <c r="AG981" s="420"/>
      <c r="AH981" s="421"/>
    </row>
    <row r="982">
      <c r="A982" s="410"/>
      <c r="B982" s="411"/>
      <c r="C982" s="412"/>
      <c r="D982" s="413" t="s">
        <v>2869</v>
      </c>
      <c r="E982" s="414"/>
      <c r="F982" s="414"/>
      <c r="G982" s="414"/>
      <c r="H982" s="414"/>
      <c r="I982" s="414"/>
      <c r="J982" s="414"/>
      <c r="K982" s="414"/>
      <c r="L982" s="414"/>
      <c r="M982" s="414"/>
      <c r="N982" s="414"/>
      <c r="O982" s="414"/>
      <c r="P982" s="414"/>
      <c r="Q982" s="414"/>
      <c r="R982" s="414"/>
      <c r="S982" s="414"/>
      <c r="T982" s="415"/>
      <c r="U982" s="415"/>
      <c r="V982" s="415"/>
      <c r="W982" s="416"/>
      <c r="X982" s="417"/>
      <c r="Y982" s="373"/>
      <c r="Z982" s="418" t="str">
        <f>IFERROR(__xludf.DUMMYFUNCTION("""COMPUTED_VALUE"""),"")</f>
        <v/>
      </c>
      <c r="AA982" s="419" t="str">
        <f>IFERROR(__xludf.DUMMYFUNCTION("""COMPUTED_VALUE"""),"")</f>
        <v/>
      </c>
      <c r="AB982" s="418" t="str">
        <f>IFERROR(__xludf.DUMMYFUNCTION("""COMPUTED_VALUE"""),"")</f>
        <v/>
      </c>
      <c r="AC982" s="419" t="str">
        <f>IFERROR(__xludf.DUMMYFUNCTION("""COMPUTED_VALUE"""),"")</f>
        <v/>
      </c>
      <c r="AD982" s="418" t="str">
        <f>IFERROR(__xludf.DUMMYFUNCTION("""COMPUTED_VALUE"""),"")</f>
        <v/>
      </c>
      <c r="AE982" s="419" t="str">
        <f>IFERROR(__xludf.DUMMYFUNCTION("""COMPUTED_VALUE"""),"")</f>
        <v/>
      </c>
      <c r="AF982" s="420"/>
      <c r="AG982" s="420"/>
      <c r="AH982" s="421"/>
    </row>
    <row r="983">
      <c r="A983" s="410"/>
      <c r="B983" s="411"/>
      <c r="C983" s="412"/>
      <c r="D983" s="413" t="s">
        <v>2869</v>
      </c>
      <c r="E983" s="414"/>
      <c r="F983" s="414"/>
      <c r="G983" s="414"/>
      <c r="H983" s="414"/>
      <c r="I983" s="414"/>
      <c r="J983" s="414"/>
      <c r="K983" s="414"/>
      <c r="L983" s="414"/>
      <c r="M983" s="414"/>
      <c r="N983" s="414"/>
      <c r="O983" s="414"/>
      <c r="P983" s="414"/>
      <c r="Q983" s="414"/>
      <c r="R983" s="414"/>
      <c r="S983" s="414"/>
      <c r="T983" s="415"/>
      <c r="U983" s="415"/>
      <c r="V983" s="415"/>
      <c r="W983" s="416"/>
      <c r="X983" s="417"/>
      <c r="Y983" s="373"/>
      <c r="Z983" s="418" t="str">
        <f>IFERROR(__xludf.DUMMYFUNCTION("""COMPUTED_VALUE"""),"")</f>
        <v/>
      </c>
      <c r="AA983" s="419" t="str">
        <f>IFERROR(__xludf.DUMMYFUNCTION("""COMPUTED_VALUE"""),"")</f>
        <v/>
      </c>
      <c r="AB983" s="418" t="str">
        <f>IFERROR(__xludf.DUMMYFUNCTION("""COMPUTED_VALUE"""),"")</f>
        <v/>
      </c>
      <c r="AC983" s="419" t="str">
        <f>IFERROR(__xludf.DUMMYFUNCTION("""COMPUTED_VALUE"""),"")</f>
        <v/>
      </c>
      <c r="AD983" s="418" t="str">
        <f>IFERROR(__xludf.DUMMYFUNCTION("""COMPUTED_VALUE"""),"")</f>
        <v/>
      </c>
      <c r="AE983" s="419" t="str">
        <f>IFERROR(__xludf.DUMMYFUNCTION("""COMPUTED_VALUE"""),"")</f>
        <v/>
      </c>
      <c r="AF983" s="420"/>
      <c r="AG983" s="420"/>
      <c r="AH983" s="421"/>
    </row>
    <row r="984">
      <c r="A984" s="410"/>
      <c r="B984" s="411"/>
      <c r="C984" s="412"/>
      <c r="D984" s="413" t="s">
        <v>2869</v>
      </c>
      <c r="E984" s="414"/>
      <c r="F984" s="414"/>
      <c r="G984" s="414"/>
      <c r="H984" s="414"/>
      <c r="I984" s="414"/>
      <c r="J984" s="414"/>
      <c r="K984" s="414"/>
      <c r="L984" s="414"/>
      <c r="M984" s="414"/>
      <c r="N984" s="414"/>
      <c r="O984" s="414"/>
      <c r="P984" s="414"/>
      <c r="Q984" s="414"/>
      <c r="R984" s="414"/>
      <c r="S984" s="414"/>
      <c r="T984" s="415"/>
      <c r="U984" s="415"/>
      <c r="V984" s="415"/>
      <c r="W984" s="416"/>
      <c r="X984" s="417"/>
      <c r="Y984" s="373"/>
      <c r="Z984" s="418" t="str">
        <f>IFERROR(__xludf.DUMMYFUNCTION("""COMPUTED_VALUE"""),"")</f>
        <v/>
      </c>
      <c r="AA984" s="419" t="str">
        <f>IFERROR(__xludf.DUMMYFUNCTION("""COMPUTED_VALUE"""),"")</f>
        <v/>
      </c>
      <c r="AB984" s="418" t="str">
        <f>IFERROR(__xludf.DUMMYFUNCTION("""COMPUTED_VALUE"""),"")</f>
        <v/>
      </c>
      <c r="AC984" s="419" t="str">
        <f>IFERROR(__xludf.DUMMYFUNCTION("""COMPUTED_VALUE"""),"")</f>
        <v/>
      </c>
      <c r="AD984" s="418" t="str">
        <f>IFERROR(__xludf.DUMMYFUNCTION("""COMPUTED_VALUE"""),"")</f>
        <v/>
      </c>
      <c r="AE984" s="419" t="str">
        <f>IFERROR(__xludf.DUMMYFUNCTION("""COMPUTED_VALUE"""),"")</f>
        <v/>
      </c>
      <c r="AF984" s="420"/>
      <c r="AG984" s="420"/>
      <c r="AH984" s="421"/>
    </row>
    <row r="985">
      <c r="A985" s="410"/>
      <c r="B985" s="411"/>
      <c r="C985" s="412"/>
      <c r="D985" s="413" t="s">
        <v>2869</v>
      </c>
      <c r="E985" s="414"/>
      <c r="F985" s="414"/>
      <c r="G985" s="414"/>
      <c r="H985" s="414"/>
      <c r="I985" s="414"/>
      <c r="J985" s="414"/>
      <c r="K985" s="414"/>
      <c r="L985" s="414"/>
      <c r="M985" s="414"/>
      <c r="N985" s="414"/>
      <c r="O985" s="414"/>
      <c r="P985" s="414"/>
      <c r="Q985" s="414"/>
      <c r="R985" s="414"/>
      <c r="S985" s="414"/>
      <c r="T985" s="415"/>
      <c r="U985" s="415"/>
      <c r="V985" s="415"/>
      <c r="W985" s="416"/>
      <c r="X985" s="417"/>
      <c r="Y985" s="373"/>
      <c r="Z985" s="418" t="str">
        <f>IFERROR(__xludf.DUMMYFUNCTION("""COMPUTED_VALUE"""),"")</f>
        <v/>
      </c>
      <c r="AA985" s="419" t="str">
        <f>IFERROR(__xludf.DUMMYFUNCTION("""COMPUTED_VALUE"""),"")</f>
        <v/>
      </c>
      <c r="AB985" s="418" t="str">
        <f>IFERROR(__xludf.DUMMYFUNCTION("""COMPUTED_VALUE"""),"")</f>
        <v/>
      </c>
      <c r="AC985" s="419" t="str">
        <f>IFERROR(__xludf.DUMMYFUNCTION("""COMPUTED_VALUE"""),"")</f>
        <v/>
      </c>
      <c r="AD985" s="418" t="str">
        <f>IFERROR(__xludf.DUMMYFUNCTION("""COMPUTED_VALUE"""),"")</f>
        <v/>
      </c>
      <c r="AE985" s="419" t="str">
        <f>IFERROR(__xludf.DUMMYFUNCTION("""COMPUTED_VALUE"""),"")</f>
        <v/>
      </c>
      <c r="AF985" s="420"/>
      <c r="AG985" s="420"/>
      <c r="AH985" s="421"/>
    </row>
    <row r="986">
      <c r="A986" s="410"/>
      <c r="B986" s="411"/>
      <c r="C986" s="412"/>
      <c r="D986" s="413" t="s">
        <v>2869</v>
      </c>
      <c r="E986" s="414"/>
      <c r="F986" s="414"/>
      <c r="G986" s="414"/>
      <c r="H986" s="414"/>
      <c r="I986" s="414"/>
      <c r="J986" s="414"/>
      <c r="K986" s="414"/>
      <c r="L986" s="414"/>
      <c r="M986" s="414"/>
      <c r="N986" s="414"/>
      <c r="O986" s="414"/>
      <c r="P986" s="414"/>
      <c r="Q986" s="414"/>
      <c r="R986" s="414"/>
      <c r="S986" s="414"/>
      <c r="T986" s="415"/>
      <c r="U986" s="415"/>
      <c r="V986" s="415"/>
      <c r="W986" s="416"/>
      <c r="X986" s="417"/>
      <c r="Y986" s="373"/>
      <c r="Z986" s="418" t="str">
        <f>IFERROR(__xludf.DUMMYFUNCTION("""COMPUTED_VALUE"""),"")</f>
        <v/>
      </c>
      <c r="AA986" s="419" t="str">
        <f>IFERROR(__xludf.DUMMYFUNCTION("""COMPUTED_VALUE"""),"")</f>
        <v/>
      </c>
      <c r="AB986" s="418" t="str">
        <f>IFERROR(__xludf.DUMMYFUNCTION("""COMPUTED_VALUE"""),"")</f>
        <v/>
      </c>
      <c r="AC986" s="419" t="str">
        <f>IFERROR(__xludf.DUMMYFUNCTION("""COMPUTED_VALUE"""),"")</f>
        <v/>
      </c>
      <c r="AD986" s="418" t="str">
        <f>IFERROR(__xludf.DUMMYFUNCTION("""COMPUTED_VALUE"""),"")</f>
        <v/>
      </c>
      <c r="AE986" s="419" t="str">
        <f>IFERROR(__xludf.DUMMYFUNCTION("""COMPUTED_VALUE"""),"")</f>
        <v/>
      </c>
      <c r="AF986" s="420"/>
      <c r="AG986" s="420"/>
      <c r="AH986" s="421"/>
    </row>
    <row r="987">
      <c r="A987" s="410"/>
      <c r="B987" s="411"/>
      <c r="C987" s="412"/>
      <c r="D987" s="413" t="s">
        <v>2869</v>
      </c>
      <c r="E987" s="414"/>
      <c r="F987" s="414"/>
      <c r="G987" s="414"/>
      <c r="H987" s="414"/>
      <c r="I987" s="414"/>
      <c r="J987" s="414"/>
      <c r="K987" s="414"/>
      <c r="L987" s="414"/>
      <c r="M987" s="414"/>
      <c r="N987" s="414"/>
      <c r="O987" s="414"/>
      <c r="P987" s="414"/>
      <c r="Q987" s="414"/>
      <c r="R987" s="414"/>
      <c r="S987" s="414"/>
      <c r="T987" s="415"/>
      <c r="U987" s="415"/>
      <c r="V987" s="415"/>
      <c r="W987" s="416"/>
      <c r="X987" s="417"/>
      <c r="Y987" s="373"/>
      <c r="Z987" s="418" t="str">
        <f>IFERROR(__xludf.DUMMYFUNCTION("""COMPUTED_VALUE"""),"")</f>
        <v/>
      </c>
      <c r="AA987" s="419" t="str">
        <f>IFERROR(__xludf.DUMMYFUNCTION("""COMPUTED_VALUE"""),"")</f>
        <v/>
      </c>
      <c r="AB987" s="418" t="str">
        <f>IFERROR(__xludf.DUMMYFUNCTION("""COMPUTED_VALUE"""),"")</f>
        <v/>
      </c>
      <c r="AC987" s="419" t="str">
        <f>IFERROR(__xludf.DUMMYFUNCTION("""COMPUTED_VALUE"""),"")</f>
        <v/>
      </c>
      <c r="AD987" s="418" t="str">
        <f>IFERROR(__xludf.DUMMYFUNCTION("""COMPUTED_VALUE"""),"")</f>
        <v/>
      </c>
      <c r="AE987" s="419" t="str">
        <f>IFERROR(__xludf.DUMMYFUNCTION("""COMPUTED_VALUE"""),"")</f>
        <v/>
      </c>
      <c r="AF987" s="420"/>
      <c r="AG987" s="420"/>
      <c r="AH987" s="421"/>
    </row>
    <row r="988">
      <c r="A988" s="410"/>
      <c r="B988" s="411"/>
      <c r="C988" s="412"/>
      <c r="D988" s="413" t="s">
        <v>2869</v>
      </c>
      <c r="E988" s="414"/>
      <c r="F988" s="414"/>
      <c r="G988" s="414"/>
      <c r="H988" s="414"/>
      <c r="I988" s="414"/>
      <c r="J988" s="414"/>
      <c r="K988" s="414"/>
      <c r="L988" s="414"/>
      <c r="M988" s="414"/>
      <c r="N988" s="414"/>
      <c r="O988" s="414"/>
      <c r="P988" s="414"/>
      <c r="Q988" s="414"/>
      <c r="R988" s="414"/>
      <c r="S988" s="414"/>
      <c r="T988" s="415"/>
      <c r="U988" s="415"/>
      <c r="V988" s="415"/>
      <c r="W988" s="416"/>
      <c r="X988" s="417"/>
      <c r="Y988" s="373"/>
      <c r="Z988" s="418" t="str">
        <f>IFERROR(__xludf.DUMMYFUNCTION("""COMPUTED_VALUE"""),"")</f>
        <v/>
      </c>
      <c r="AA988" s="419" t="str">
        <f>IFERROR(__xludf.DUMMYFUNCTION("""COMPUTED_VALUE"""),"")</f>
        <v/>
      </c>
      <c r="AB988" s="418" t="str">
        <f>IFERROR(__xludf.DUMMYFUNCTION("""COMPUTED_VALUE"""),"")</f>
        <v/>
      </c>
      <c r="AC988" s="419" t="str">
        <f>IFERROR(__xludf.DUMMYFUNCTION("""COMPUTED_VALUE"""),"")</f>
        <v/>
      </c>
      <c r="AD988" s="418" t="str">
        <f>IFERROR(__xludf.DUMMYFUNCTION("""COMPUTED_VALUE"""),"")</f>
        <v/>
      </c>
      <c r="AE988" s="419" t="str">
        <f>IFERROR(__xludf.DUMMYFUNCTION("""COMPUTED_VALUE"""),"")</f>
        <v/>
      </c>
      <c r="AF988" s="420"/>
      <c r="AG988" s="420"/>
      <c r="AH988" s="421"/>
    </row>
    <row r="989">
      <c r="A989" s="410"/>
      <c r="B989" s="411"/>
      <c r="C989" s="412"/>
      <c r="D989" s="413" t="s">
        <v>2869</v>
      </c>
      <c r="E989" s="414"/>
      <c r="F989" s="414"/>
      <c r="G989" s="414"/>
      <c r="H989" s="414"/>
      <c r="I989" s="414"/>
      <c r="J989" s="414"/>
      <c r="K989" s="414"/>
      <c r="L989" s="414"/>
      <c r="M989" s="414"/>
      <c r="N989" s="414"/>
      <c r="O989" s="414"/>
      <c r="P989" s="414"/>
      <c r="Q989" s="414"/>
      <c r="R989" s="414"/>
      <c r="S989" s="414"/>
      <c r="T989" s="415"/>
      <c r="U989" s="415"/>
      <c r="V989" s="415"/>
      <c r="W989" s="416"/>
      <c r="X989" s="417"/>
      <c r="Y989" s="373"/>
      <c r="Z989" s="418" t="str">
        <f>IFERROR(__xludf.DUMMYFUNCTION("""COMPUTED_VALUE"""),"")</f>
        <v/>
      </c>
      <c r="AA989" s="419" t="str">
        <f>IFERROR(__xludf.DUMMYFUNCTION("""COMPUTED_VALUE"""),"")</f>
        <v/>
      </c>
      <c r="AB989" s="418" t="str">
        <f>IFERROR(__xludf.DUMMYFUNCTION("""COMPUTED_VALUE"""),"")</f>
        <v/>
      </c>
      <c r="AC989" s="419" t="str">
        <f>IFERROR(__xludf.DUMMYFUNCTION("""COMPUTED_VALUE"""),"")</f>
        <v/>
      </c>
      <c r="AD989" s="418" t="str">
        <f>IFERROR(__xludf.DUMMYFUNCTION("""COMPUTED_VALUE"""),"")</f>
        <v/>
      </c>
      <c r="AE989" s="419" t="str">
        <f>IFERROR(__xludf.DUMMYFUNCTION("""COMPUTED_VALUE"""),"")</f>
        <v/>
      </c>
      <c r="AF989" s="420"/>
      <c r="AG989" s="420"/>
      <c r="AH989" s="421"/>
    </row>
    <row r="990">
      <c r="A990" s="410"/>
      <c r="B990" s="411"/>
      <c r="C990" s="412"/>
      <c r="D990" s="413" t="s">
        <v>2869</v>
      </c>
      <c r="E990" s="414"/>
      <c r="F990" s="414"/>
      <c r="G990" s="414"/>
      <c r="H990" s="414"/>
      <c r="I990" s="414"/>
      <c r="J990" s="414"/>
      <c r="K990" s="414"/>
      <c r="L990" s="414"/>
      <c r="M990" s="414"/>
      <c r="N990" s="414"/>
      <c r="O990" s="414"/>
      <c r="P990" s="414"/>
      <c r="Q990" s="414"/>
      <c r="R990" s="414"/>
      <c r="S990" s="414"/>
      <c r="T990" s="415"/>
      <c r="U990" s="415"/>
      <c r="V990" s="415"/>
      <c r="W990" s="416"/>
      <c r="X990" s="417"/>
      <c r="Y990" s="373"/>
      <c r="Z990" s="418" t="str">
        <f>IFERROR(__xludf.DUMMYFUNCTION("""COMPUTED_VALUE"""),"")</f>
        <v/>
      </c>
      <c r="AA990" s="419" t="str">
        <f>IFERROR(__xludf.DUMMYFUNCTION("""COMPUTED_VALUE"""),"")</f>
        <v/>
      </c>
      <c r="AB990" s="418" t="str">
        <f>IFERROR(__xludf.DUMMYFUNCTION("""COMPUTED_VALUE"""),"")</f>
        <v/>
      </c>
      <c r="AC990" s="419" t="str">
        <f>IFERROR(__xludf.DUMMYFUNCTION("""COMPUTED_VALUE"""),"")</f>
        <v/>
      </c>
      <c r="AD990" s="418" t="str">
        <f>IFERROR(__xludf.DUMMYFUNCTION("""COMPUTED_VALUE"""),"")</f>
        <v/>
      </c>
      <c r="AE990" s="419" t="str">
        <f>IFERROR(__xludf.DUMMYFUNCTION("""COMPUTED_VALUE"""),"")</f>
        <v/>
      </c>
      <c r="AF990" s="420"/>
      <c r="AG990" s="420"/>
      <c r="AH990" s="421"/>
    </row>
    <row r="991">
      <c r="A991" s="410"/>
      <c r="B991" s="411"/>
      <c r="C991" s="412"/>
      <c r="D991" s="413" t="s">
        <v>2869</v>
      </c>
      <c r="E991" s="414"/>
      <c r="F991" s="414"/>
      <c r="G991" s="414"/>
      <c r="H991" s="414"/>
      <c r="I991" s="414"/>
      <c r="J991" s="414"/>
      <c r="K991" s="414"/>
      <c r="L991" s="414"/>
      <c r="M991" s="414"/>
      <c r="N991" s="414"/>
      <c r="O991" s="414"/>
      <c r="P991" s="414"/>
      <c r="Q991" s="414"/>
      <c r="R991" s="414"/>
      <c r="S991" s="414"/>
      <c r="T991" s="415"/>
      <c r="U991" s="415"/>
      <c r="V991" s="415"/>
      <c r="W991" s="416"/>
      <c r="X991" s="417"/>
      <c r="Y991" s="373"/>
      <c r="Z991" s="418" t="str">
        <f>IFERROR(__xludf.DUMMYFUNCTION("""COMPUTED_VALUE"""),"")</f>
        <v/>
      </c>
      <c r="AA991" s="419" t="str">
        <f>IFERROR(__xludf.DUMMYFUNCTION("""COMPUTED_VALUE"""),"")</f>
        <v/>
      </c>
      <c r="AB991" s="418" t="str">
        <f>IFERROR(__xludf.DUMMYFUNCTION("""COMPUTED_VALUE"""),"")</f>
        <v/>
      </c>
      <c r="AC991" s="419" t="str">
        <f>IFERROR(__xludf.DUMMYFUNCTION("""COMPUTED_VALUE"""),"")</f>
        <v/>
      </c>
      <c r="AD991" s="418" t="str">
        <f>IFERROR(__xludf.DUMMYFUNCTION("""COMPUTED_VALUE"""),"")</f>
        <v/>
      </c>
      <c r="AE991" s="419" t="str">
        <f>IFERROR(__xludf.DUMMYFUNCTION("""COMPUTED_VALUE"""),"")</f>
        <v/>
      </c>
      <c r="AF991" s="420"/>
      <c r="AG991" s="420"/>
      <c r="AH991" s="421"/>
    </row>
    <row r="992">
      <c r="A992" s="410"/>
      <c r="B992" s="411"/>
      <c r="C992" s="412"/>
      <c r="D992" s="413" t="s">
        <v>2869</v>
      </c>
      <c r="E992" s="414"/>
      <c r="F992" s="414"/>
      <c r="G992" s="414"/>
      <c r="H992" s="414"/>
      <c r="I992" s="414"/>
      <c r="J992" s="414"/>
      <c r="K992" s="414"/>
      <c r="L992" s="414"/>
      <c r="M992" s="414"/>
      <c r="N992" s="414"/>
      <c r="O992" s="414"/>
      <c r="P992" s="414"/>
      <c r="Q992" s="414"/>
      <c r="R992" s="414"/>
      <c r="S992" s="414"/>
      <c r="T992" s="415"/>
      <c r="U992" s="415"/>
      <c r="V992" s="415"/>
      <c r="W992" s="416"/>
      <c r="X992" s="417"/>
      <c r="Y992" s="373"/>
      <c r="Z992" s="418" t="str">
        <f>IFERROR(__xludf.DUMMYFUNCTION("""COMPUTED_VALUE"""),"")</f>
        <v/>
      </c>
      <c r="AA992" s="419" t="str">
        <f>IFERROR(__xludf.DUMMYFUNCTION("""COMPUTED_VALUE"""),"")</f>
        <v/>
      </c>
      <c r="AB992" s="418" t="str">
        <f>IFERROR(__xludf.DUMMYFUNCTION("""COMPUTED_VALUE"""),"")</f>
        <v/>
      </c>
      <c r="AC992" s="419" t="str">
        <f>IFERROR(__xludf.DUMMYFUNCTION("""COMPUTED_VALUE"""),"")</f>
        <v/>
      </c>
      <c r="AD992" s="418" t="str">
        <f>IFERROR(__xludf.DUMMYFUNCTION("""COMPUTED_VALUE"""),"")</f>
        <v/>
      </c>
      <c r="AE992" s="419" t="str">
        <f>IFERROR(__xludf.DUMMYFUNCTION("""COMPUTED_VALUE"""),"")</f>
        <v/>
      </c>
      <c r="AF992" s="420"/>
      <c r="AG992" s="420"/>
      <c r="AH992" s="421"/>
    </row>
    <row r="993">
      <c r="A993" s="410"/>
      <c r="B993" s="411"/>
      <c r="C993" s="412"/>
      <c r="D993" s="413" t="s">
        <v>2869</v>
      </c>
      <c r="E993" s="414"/>
      <c r="F993" s="414"/>
      <c r="G993" s="414"/>
      <c r="H993" s="414"/>
      <c r="I993" s="414"/>
      <c r="J993" s="414"/>
      <c r="K993" s="414"/>
      <c r="L993" s="414"/>
      <c r="M993" s="414"/>
      <c r="N993" s="414"/>
      <c r="O993" s="414"/>
      <c r="P993" s="414"/>
      <c r="Q993" s="414"/>
      <c r="R993" s="414"/>
      <c r="S993" s="414"/>
      <c r="T993" s="415"/>
      <c r="U993" s="415"/>
      <c r="V993" s="415"/>
      <c r="W993" s="416"/>
      <c r="X993" s="417"/>
      <c r="Y993" s="373"/>
      <c r="Z993" s="418" t="str">
        <f>IFERROR(__xludf.DUMMYFUNCTION("""COMPUTED_VALUE"""),"")</f>
        <v/>
      </c>
      <c r="AA993" s="419" t="str">
        <f>IFERROR(__xludf.DUMMYFUNCTION("""COMPUTED_VALUE"""),"")</f>
        <v/>
      </c>
      <c r="AB993" s="418" t="str">
        <f>IFERROR(__xludf.DUMMYFUNCTION("""COMPUTED_VALUE"""),"")</f>
        <v/>
      </c>
      <c r="AC993" s="419" t="str">
        <f>IFERROR(__xludf.DUMMYFUNCTION("""COMPUTED_VALUE"""),"")</f>
        <v/>
      </c>
      <c r="AD993" s="418" t="str">
        <f>IFERROR(__xludf.DUMMYFUNCTION("""COMPUTED_VALUE"""),"")</f>
        <v/>
      </c>
      <c r="AE993" s="419" t="str">
        <f>IFERROR(__xludf.DUMMYFUNCTION("""COMPUTED_VALUE"""),"")</f>
        <v/>
      </c>
      <c r="AF993" s="420"/>
      <c r="AG993" s="420"/>
      <c r="AH993" s="421"/>
    </row>
    <row r="994">
      <c r="A994" s="410"/>
      <c r="B994" s="411"/>
      <c r="C994" s="412"/>
      <c r="D994" s="413" t="s">
        <v>2869</v>
      </c>
      <c r="E994" s="414"/>
      <c r="F994" s="414"/>
      <c r="G994" s="414"/>
      <c r="H994" s="414"/>
      <c r="I994" s="414"/>
      <c r="J994" s="414"/>
      <c r="K994" s="414"/>
      <c r="L994" s="414"/>
      <c r="M994" s="414"/>
      <c r="N994" s="414"/>
      <c r="O994" s="414"/>
      <c r="P994" s="414"/>
      <c r="Q994" s="414"/>
      <c r="R994" s="414"/>
      <c r="S994" s="414"/>
      <c r="T994" s="415"/>
      <c r="U994" s="415"/>
      <c r="V994" s="415"/>
      <c r="W994" s="416"/>
      <c r="X994" s="417"/>
      <c r="Y994" s="373"/>
      <c r="Z994" s="418" t="str">
        <f>IFERROR(__xludf.DUMMYFUNCTION("""COMPUTED_VALUE"""),"")</f>
        <v/>
      </c>
      <c r="AA994" s="419" t="str">
        <f>IFERROR(__xludf.DUMMYFUNCTION("""COMPUTED_VALUE"""),"")</f>
        <v/>
      </c>
      <c r="AB994" s="418" t="str">
        <f>IFERROR(__xludf.DUMMYFUNCTION("""COMPUTED_VALUE"""),"")</f>
        <v/>
      </c>
      <c r="AC994" s="419" t="str">
        <f>IFERROR(__xludf.DUMMYFUNCTION("""COMPUTED_VALUE"""),"")</f>
        <v/>
      </c>
      <c r="AD994" s="418" t="str">
        <f>IFERROR(__xludf.DUMMYFUNCTION("""COMPUTED_VALUE"""),"")</f>
        <v/>
      </c>
      <c r="AE994" s="419" t="str">
        <f>IFERROR(__xludf.DUMMYFUNCTION("""COMPUTED_VALUE"""),"")</f>
        <v/>
      </c>
      <c r="AF994" s="420"/>
      <c r="AG994" s="420"/>
      <c r="AH994" s="421"/>
    </row>
    <row r="995">
      <c r="A995" s="410"/>
      <c r="B995" s="411"/>
      <c r="C995" s="412"/>
      <c r="D995" s="413" t="s">
        <v>2869</v>
      </c>
      <c r="E995" s="414"/>
      <c r="F995" s="414"/>
      <c r="G995" s="414"/>
      <c r="H995" s="414"/>
      <c r="I995" s="414"/>
      <c r="J995" s="414"/>
      <c r="K995" s="414"/>
      <c r="L995" s="414"/>
      <c r="M995" s="414"/>
      <c r="N995" s="414"/>
      <c r="O995" s="414"/>
      <c r="P995" s="414"/>
      <c r="Q995" s="414"/>
      <c r="R995" s="414"/>
      <c r="S995" s="414"/>
      <c r="T995" s="415"/>
      <c r="U995" s="415"/>
      <c r="V995" s="415"/>
      <c r="W995" s="416"/>
      <c r="X995" s="417"/>
      <c r="Y995" s="373"/>
      <c r="Z995" s="418" t="str">
        <f>IFERROR(__xludf.DUMMYFUNCTION("""COMPUTED_VALUE"""),"")</f>
        <v/>
      </c>
      <c r="AA995" s="419" t="str">
        <f>IFERROR(__xludf.DUMMYFUNCTION("""COMPUTED_VALUE"""),"")</f>
        <v/>
      </c>
      <c r="AB995" s="418" t="str">
        <f>IFERROR(__xludf.DUMMYFUNCTION("""COMPUTED_VALUE"""),"")</f>
        <v/>
      </c>
      <c r="AC995" s="419" t="str">
        <f>IFERROR(__xludf.DUMMYFUNCTION("""COMPUTED_VALUE"""),"")</f>
        <v/>
      </c>
      <c r="AD995" s="418" t="str">
        <f>IFERROR(__xludf.DUMMYFUNCTION("""COMPUTED_VALUE"""),"")</f>
        <v/>
      </c>
      <c r="AE995" s="419" t="str">
        <f>IFERROR(__xludf.DUMMYFUNCTION("""COMPUTED_VALUE"""),"")</f>
        <v/>
      </c>
      <c r="AF995" s="420"/>
      <c r="AG995" s="420"/>
      <c r="AH995" s="421"/>
    </row>
    <row r="996">
      <c r="A996" s="410"/>
      <c r="B996" s="411"/>
      <c r="C996" s="412"/>
      <c r="D996" s="413" t="s">
        <v>2869</v>
      </c>
      <c r="E996" s="414"/>
      <c r="F996" s="414"/>
      <c r="G996" s="414"/>
      <c r="H996" s="414"/>
      <c r="I996" s="414"/>
      <c r="J996" s="414"/>
      <c r="K996" s="414"/>
      <c r="L996" s="414"/>
      <c r="M996" s="414"/>
      <c r="N996" s="414"/>
      <c r="O996" s="414"/>
      <c r="P996" s="414"/>
      <c r="Q996" s="414"/>
      <c r="R996" s="414"/>
      <c r="S996" s="414"/>
      <c r="T996" s="415"/>
      <c r="U996" s="415"/>
      <c r="V996" s="415"/>
      <c r="W996" s="416"/>
      <c r="X996" s="417"/>
      <c r="Y996" s="373"/>
      <c r="Z996" s="418" t="str">
        <f>IFERROR(__xludf.DUMMYFUNCTION("""COMPUTED_VALUE"""),"")</f>
        <v/>
      </c>
      <c r="AA996" s="419" t="str">
        <f>IFERROR(__xludf.DUMMYFUNCTION("""COMPUTED_VALUE"""),"")</f>
        <v/>
      </c>
      <c r="AB996" s="418" t="str">
        <f>IFERROR(__xludf.DUMMYFUNCTION("""COMPUTED_VALUE"""),"")</f>
        <v/>
      </c>
      <c r="AC996" s="419" t="str">
        <f>IFERROR(__xludf.DUMMYFUNCTION("""COMPUTED_VALUE"""),"")</f>
        <v/>
      </c>
      <c r="AD996" s="418" t="str">
        <f>IFERROR(__xludf.DUMMYFUNCTION("""COMPUTED_VALUE"""),"")</f>
        <v/>
      </c>
      <c r="AE996" s="419" t="str">
        <f>IFERROR(__xludf.DUMMYFUNCTION("""COMPUTED_VALUE"""),"")</f>
        <v/>
      </c>
      <c r="AF996" s="420"/>
      <c r="AG996" s="420"/>
      <c r="AH996" s="421"/>
    </row>
    <row r="997">
      <c r="A997" s="410"/>
      <c r="B997" s="411"/>
      <c r="C997" s="412"/>
      <c r="D997" s="413" t="s">
        <v>2869</v>
      </c>
      <c r="E997" s="414"/>
      <c r="F997" s="414"/>
      <c r="G997" s="414"/>
      <c r="H997" s="414"/>
      <c r="I997" s="414"/>
      <c r="J997" s="414"/>
      <c r="K997" s="414"/>
      <c r="L997" s="414"/>
      <c r="M997" s="414"/>
      <c r="N997" s="414"/>
      <c r="O997" s="414"/>
      <c r="P997" s="414"/>
      <c r="Q997" s="414"/>
      <c r="R997" s="414"/>
      <c r="S997" s="414"/>
      <c r="T997" s="415"/>
      <c r="U997" s="415"/>
      <c r="V997" s="415"/>
      <c r="W997" s="416"/>
      <c r="X997" s="417"/>
      <c r="Y997" s="373"/>
      <c r="Z997" s="418" t="str">
        <f>IFERROR(__xludf.DUMMYFUNCTION("""COMPUTED_VALUE"""),"")</f>
        <v/>
      </c>
      <c r="AA997" s="419" t="str">
        <f>IFERROR(__xludf.DUMMYFUNCTION("""COMPUTED_VALUE"""),"")</f>
        <v/>
      </c>
      <c r="AB997" s="418" t="str">
        <f>IFERROR(__xludf.DUMMYFUNCTION("""COMPUTED_VALUE"""),"")</f>
        <v/>
      </c>
      <c r="AC997" s="419" t="str">
        <f>IFERROR(__xludf.DUMMYFUNCTION("""COMPUTED_VALUE"""),"")</f>
        <v/>
      </c>
      <c r="AD997" s="418" t="str">
        <f>IFERROR(__xludf.DUMMYFUNCTION("""COMPUTED_VALUE"""),"")</f>
        <v/>
      </c>
      <c r="AE997" s="419" t="str">
        <f>IFERROR(__xludf.DUMMYFUNCTION("""COMPUTED_VALUE"""),"")</f>
        <v/>
      </c>
      <c r="AF997" s="420"/>
      <c r="AG997" s="420"/>
      <c r="AH997" s="421"/>
    </row>
    <row r="998">
      <c r="A998" s="410"/>
      <c r="B998" s="411"/>
      <c r="C998" s="412"/>
      <c r="D998" s="413" t="s">
        <v>2869</v>
      </c>
      <c r="E998" s="414"/>
      <c r="F998" s="414"/>
      <c r="G998" s="414"/>
      <c r="H998" s="414"/>
      <c r="I998" s="414"/>
      <c r="J998" s="414"/>
      <c r="K998" s="414"/>
      <c r="L998" s="414"/>
      <c r="M998" s="414"/>
      <c r="N998" s="414"/>
      <c r="O998" s="414"/>
      <c r="P998" s="414"/>
      <c r="Q998" s="414"/>
      <c r="R998" s="414"/>
      <c r="S998" s="414"/>
      <c r="T998" s="415"/>
      <c r="U998" s="415"/>
      <c r="V998" s="415"/>
      <c r="W998" s="416"/>
      <c r="X998" s="417"/>
      <c r="Y998" s="373"/>
      <c r="Z998" s="418" t="str">
        <f>IFERROR(__xludf.DUMMYFUNCTION("""COMPUTED_VALUE"""),"")</f>
        <v/>
      </c>
      <c r="AA998" s="419" t="str">
        <f>IFERROR(__xludf.DUMMYFUNCTION("""COMPUTED_VALUE"""),"")</f>
        <v/>
      </c>
      <c r="AB998" s="418" t="str">
        <f>IFERROR(__xludf.DUMMYFUNCTION("""COMPUTED_VALUE"""),"")</f>
        <v/>
      </c>
      <c r="AC998" s="419" t="str">
        <f>IFERROR(__xludf.DUMMYFUNCTION("""COMPUTED_VALUE"""),"")</f>
        <v/>
      </c>
      <c r="AD998" s="418" t="str">
        <f>IFERROR(__xludf.DUMMYFUNCTION("""COMPUTED_VALUE"""),"")</f>
        <v/>
      </c>
      <c r="AE998" s="419" t="str">
        <f>IFERROR(__xludf.DUMMYFUNCTION("""COMPUTED_VALUE"""),"")</f>
        <v/>
      </c>
      <c r="AF998" s="420"/>
      <c r="AG998" s="420"/>
      <c r="AH998" s="421"/>
    </row>
    <row r="999">
      <c r="A999" s="410"/>
      <c r="B999" s="411"/>
      <c r="C999" s="412"/>
      <c r="D999" s="413" t="s">
        <v>2869</v>
      </c>
      <c r="E999" s="414"/>
      <c r="F999" s="414"/>
      <c r="G999" s="414"/>
      <c r="H999" s="414"/>
      <c r="I999" s="414"/>
      <c r="J999" s="414"/>
      <c r="K999" s="414"/>
      <c r="L999" s="414"/>
      <c r="M999" s="414"/>
      <c r="N999" s="414"/>
      <c r="O999" s="414"/>
      <c r="P999" s="414"/>
      <c r="Q999" s="414"/>
      <c r="R999" s="414"/>
      <c r="S999" s="414"/>
      <c r="T999" s="415"/>
      <c r="U999" s="415"/>
      <c r="V999" s="415"/>
      <c r="W999" s="416"/>
      <c r="X999" s="417"/>
      <c r="Y999" s="373"/>
      <c r="Z999" s="418" t="str">
        <f>IFERROR(__xludf.DUMMYFUNCTION("""COMPUTED_VALUE"""),"")</f>
        <v/>
      </c>
      <c r="AA999" s="419" t="str">
        <f>IFERROR(__xludf.DUMMYFUNCTION("""COMPUTED_VALUE"""),"")</f>
        <v/>
      </c>
      <c r="AB999" s="418" t="str">
        <f>IFERROR(__xludf.DUMMYFUNCTION("""COMPUTED_VALUE"""),"")</f>
        <v/>
      </c>
      <c r="AC999" s="419" t="str">
        <f>IFERROR(__xludf.DUMMYFUNCTION("""COMPUTED_VALUE"""),"")</f>
        <v/>
      </c>
      <c r="AD999" s="418" t="str">
        <f>IFERROR(__xludf.DUMMYFUNCTION("""COMPUTED_VALUE"""),"")</f>
        <v/>
      </c>
      <c r="AE999" s="419" t="str">
        <f>IFERROR(__xludf.DUMMYFUNCTION("""COMPUTED_VALUE"""),"")</f>
        <v/>
      </c>
      <c r="AF999" s="420"/>
      <c r="AG999" s="420"/>
      <c r="AH999" s="421"/>
    </row>
    <row r="1000">
      <c r="A1000" s="410"/>
      <c r="B1000" s="411"/>
      <c r="C1000" s="412"/>
      <c r="D1000" s="413" t="s">
        <v>2869</v>
      </c>
      <c r="E1000" s="414"/>
      <c r="F1000" s="414"/>
      <c r="G1000" s="414"/>
      <c r="H1000" s="414"/>
      <c r="I1000" s="414"/>
      <c r="J1000" s="414"/>
      <c r="K1000" s="414"/>
      <c r="L1000" s="414"/>
      <c r="M1000" s="414"/>
      <c r="N1000" s="414"/>
      <c r="O1000" s="414"/>
      <c r="P1000" s="414"/>
      <c r="Q1000" s="414"/>
      <c r="R1000" s="414"/>
      <c r="S1000" s="414"/>
      <c r="T1000" s="415"/>
      <c r="U1000" s="415"/>
      <c r="V1000" s="415"/>
      <c r="W1000" s="416"/>
      <c r="X1000" s="417"/>
      <c r="Y1000" s="373"/>
      <c r="Z1000" s="418" t="str">
        <f>IFERROR(__xludf.DUMMYFUNCTION("""COMPUTED_VALUE"""),"")</f>
        <v/>
      </c>
      <c r="AA1000" s="419" t="str">
        <f>IFERROR(__xludf.DUMMYFUNCTION("""COMPUTED_VALUE"""),"")</f>
        <v/>
      </c>
      <c r="AB1000" s="418" t="str">
        <f>IFERROR(__xludf.DUMMYFUNCTION("""COMPUTED_VALUE"""),"")</f>
        <v/>
      </c>
      <c r="AC1000" s="419" t="str">
        <f>IFERROR(__xludf.DUMMYFUNCTION("""COMPUTED_VALUE"""),"")</f>
        <v/>
      </c>
      <c r="AD1000" s="418" t="str">
        <f>IFERROR(__xludf.DUMMYFUNCTION("""COMPUTED_VALUE"""),"")</f>
        <v/>
      </c>
      <c r="AE1000" s="419" t="str">
        <f>IFERROR(__xludf.DUMMYFUNCTION("""COMPUTED_VALUE"""),"")</f>
        <v/>
      </c>
      <c r="AF1000" s="420"/>
      <c r="AG1000" s="420"/>
      <c r="AH1000" s="421"/>
    </row>
    <row r="1001">
      <c r="A1001" s="410"/>
      <c r="B1001" s="411"/>
      <c r="C1001" s="412"/>
      <c r="D1001" s="413" t="s">
        <v>2869</v>
      </c>
      <c r="E1001" s="414"/>
      <c r="F1001" s="414"/>
      <c r="G1001" s="414"/>
      <c r="H1001" s="414"/>
      <c r="I1001" s="414"/>
      <c r="J1001" s="414"/>
      <c r="K1001" s="414"/>
      <c r="L1001" s="414"/>
      <c r="M1001" s="414"/>
      <c r="N1001" s="414"/>
      <c r="O1001" s="414"/>
      <c r="P1001" s="414"/>
      <c r="Q1001" s="414"/>
      <c r="R1001" s="414"/>
      <c r="S1001" s="414"/>
      <c r="T1001" s="415"/>
      <c r="U1001" s="415"/>
      <c r="V1001" s="415"/>
      <c r="W1001" s="416"/>
      <c r="X1001" s="417"/>
      <c r="Y1001" s="373"/>
      <c r="Z1001" s="418" t="str">
        <f>IFERROR(__xludf.DUMMYFUNCTION("""COMPUTED_VALUE"""),"")</f>
        <v/>
      </c>
      <c r="AA1001" s="419" t="str">
        <f>IFERROR(__xludf.DUMMYFUNCTION("""COMPUTED_VALUE"""),"")</f>
        <v/>
      </c>
      <c r="AB1001" s="418" t="str">
        <f>IFERROR(__xludf.DUMMYFUNCTION("""COMPUTED_VALUE"""),"")</f>
        <v/>
      </c>
      <c r="AC1001" s="419" t="str">
        <f>IFERROR(__xludf.DUMMYFUNCTION("""COMPUTED_VALUE"""),"")</f>
        <v/>
      </c>
      <c r="AD1001" s="418" t="str">
        <f>IFERROR(__xludf.DUMMYFUNCTION("""COMPUTED_VALUE"""),"")</f>
        <v/>
      </c>
      <c r="AE1001" s="419" t="str">
        <f>IFERROR(__xludf.DUMMYFUNCTION("""COMPUTED_VALUE"""),"")</f>
        <v/>
      </c>
      <c r="AF1001" s="420"/>
      <c r="AG1001" s="420"/>
      <c r="AH1001" s="421"/>
    </row>
    <row r="1002">
      <c r="A1002" s="410"/>
      <c r="B1002" s="411"/>
      <c r="C1002" s="412"/>
      <c r="D1002" s="413" t="s">
        <v>2869</v>
      </c>
      <c r="E1002" s="414"/>
      <c r="F1002" s="414"/>
      <c r="G1002" s="414"/>
      <c r="H1002" s="414"/>
      <c r="I1002" s="414"/>
      <c r="J1002" s="414"/>
      <c r="K1002" s="414"/>
      <c r="L1002" s="414"/>
      <c r="M1002" s="414"/>
      <c r="N1002" s="414"/>
      <c r="O1002" s="414"/>
      <c r="P1002" s="414"/>
      <c r="Q1002" s="414"/>
      <c r="R1002" s="414"/>
      <c r="S1002" s="414"/>
      <c r="T1002" s="415"/>
      <c r="U1002" s="415"/>
      <c r="V1002" s="415"/>
      <c r="W1002" s="416"/>
      <c r="X1002" s="417"/>
      <c r="Y1002" s="373"/>
      <c r="Z1002" s="418" t="str">
        <f>IFERROR(__xludf.DUMMYFUNCTION("""COMPUTED_VALUE"""),"")</f>
        <v/>
      </c>
      <c r="AA1002" s="419" t="str">
        <f>IFERROR(__xludf.DUMMYFUNCTION("""COMPUTED_VALUE"""),"")</f>
        <v/>
      </c>
      <c r="AB1002" s="418" t="str">
        <f>IFERROR(__xludf.DUMMYFUNCTION("""COMPUTED_VALUE"""),"")</f>
        <v/>
      </c>
      <c r="AC1002" s="419" t="str">
        <f>IFERROR(__xludf.DUMMYFUNCTION("""COMPUTED_VALUE"""),"")</f>
        <v/>
      </c>
      <c r="AD1002" s="418" t="str">
        <f>IFERROR(__xludf.DUMMYFUNCTION("""COMPUTED_VALUE"""),"")</f>
        <v/>
      </c>
      <c r="AE1002" s="419" t="str">
        <f>IFERROR(__xludf.DUMMYFUNCTION("""COMPUTED_VALUE"""),"")</f>
        <v/>
      </c>
      <c r="AF1002" s="420"/>
      <c r="AG1002" s="420"/>
      <c r="AH1002" s="421"/>
    </row>
    <row r="1003">
      <c r="A1003" s="410"/>
      <c r="B1003" s="411"/>
      <c r="C1003" s="412"/>
      <c r="D1003" s="413" t="s">
        <v>2869</v>
      </c>
      <c r="E1003" s="414"/>
      <c r="F1003" s="414"/>
      <c r="G1003" s="414"/>
      <c r="H1003" s="414"/>
      <c r="I1003" s="414"/>
      <c r="J1003" s="414"/>
      <c r="K1003" s="414"/>
      <c r="L1003" s="414"/>
      <c r="M1003" s="414"/>
      <c r="N1003" s="414"/>
      <c r="O1003" s="414"/>
      <c r="P1003" s="414"/>
      <c r="Q1003" s="414"/>
      <c r="R1003" s="414"/>
      <c r="S1003" s="414"/>
      <c r="T1003" s="415"/>
      <c r="U1003" s="415"/>
      <c r="V1003" s="415"/>
      <c r="W1003" s="416"/>
      <c r="X1003" s="417"/>
      <c r="Y1003" s="373"/>
      <c r="Z1003" s="418" t="str">
        <f>IFERROR(__xludf.DUMMYFUNCTION("""COMPUTED_VALUE"""),"")</f>
        <v/>
      </c>
      <c r="AA1003" s="419" t="str">
        <f>IFERROR(__xludf.DUMMYFUNCTION("""COMPUTED_VALUE"""),"")</f>
        <v/>
      </c>
      <c r="AB1003" s="418" t="str">
        <f>IFERROR(__xludf.DUMMYFUNCTION("""COMPUTED_VALUE"""),"")</f>
        <v/>
      </c>
      <c r="AC1003" s="419" t="str">
        <f>IFERROR(__xludf.DUMMYFUNCTION("""COMPUTED_VALUE"""),"")</f>
        <v/>
      </c>
      <c r="AD1003" s="418" t="str">
        <f>IFERROR(__xludf.DUMMYFUNCTION("""COMPUTED_VALUE"""),"")</f>
        <v/>
      </c>
      <c r="AE1003" s="419" t="str">
        <f>IFERROR(__xludf.DUMMYFUNCTION("""COMPUTED_VALUE"""),"")</f>
        <v/>
      </c>
      <c r="AF1003" s="420"/>
      <c r="AG1003" s="420"/>
      <c r="AH1003" s="421"/>
    </row>
    <row r="1004">
      <c r="A1004" s="410"/>
      <c r="B1004" s="411"/>
      <c r="C1004" s="412"/>
      <c r="D1004" s="413" t="s">
        <v>2869</v>
      </c>
      <c r="E1004" s="414"/>
      <c r="F1004" s="414"/>
      <c r="G1004" s="414"/>
      <c r="H1004" s="414"/>
      <c r="I1004" s="414"/>
      <c r="J1004" s="414"/>
      <c r="K1004" s="414"/>
      <c r="L1004" s="414"/>
      <c r="M1004" s="414"/>
      <c r="N1004" s="414"/>
      <c r="O1004" s="414"/>
      <c r="P1004" s="414"/>
      <c r="Q1004" s="414"/>
      <c r="R1004" s="414"/>
      <c r="S1004" s="414"/>
      <c r="T1004" s="415"/>
      <c r="U1004" s="415"/>
      <c r="V1004" s="415"/>
      <c r="W1004" s="416"/>
      <c r="X1004" s="417"/>
      <c r="Y1004" s="373"/>
      <c r="Z1004" s="418" t="str">
        <f>IFERROR(__xludf.DUMMYFUNCTION("""COMPUTED_VALUE"""),"")</f>
        <v/>
      </c>
      <c r="AA1004" s="419" t="str">
        <f>IFERROR(__xludf.DUMMYFUNCTION("""COMPUTED_VALUE"""),"")</f>
        <v/>
      </c>
      <c r="AB1004" s="418" t="str">
        <f>IFERROR(__xludf.DUMMYFUNCTION("""COMPUTED_VALUE"""),"")</f>
        <v/>
      </c>
      <c r="AC1004" s="419" t="str">
        <f>IFERROR(__xludf.DUMMYFUNCTION("""COMPUTED_VALUE"""),"")</f>
        <v/>
      </c>
      <c r="AD1004" s="418" t="str">
        <f>IFERROR(__xludf.DUMMYFUNCTION("""COMPUTED_VALUE"""),"")</f>
        <v/>
      </c>
      <c r="AE1004" s="419" t="str">
        <f>IFERROR(__xludf.DUMMYFUNCTION("""COMPUTED_VALUE"""),"")</f>
        <v/>
      </c>
      <c r="AF1004" s="420"/>
      <c r="AG1004" s="420"/>
      <c r="AH1004" s="421"/>
    </row>
    <row r="1005">
      <c r="A1005" s="410"/>
      <c r="B1005" s="411"/>
      <c r="C1005" s="412"/>
      <c r="D1005" s="413" t="s">
        <v>2869</v>
      </c>
      <c r="E1005" s="414"/>
      <c r="F1005" s="414"/>
      <c r="G1005" s="414"/>
      <c r="H1005" s="414"/>
      <c r="I1005" s="414"/>
      <c r="J1005" s="414"/>
      <c r="K1005" s="414"/>
      <c r="L1005" s="414"/>
      <c r="M1005" s="414"/>
      <c r="N1005" s="414"/>
      <c r="O1005" s="414"/>
      <c r="P1005" s="414"/>
      <c r="Q1005" s="414"/>
      <c r="R1005" s="414"/>
      <c r="S1005" s="414"/>
      <c r="T1005" s="415"/>
      <c r="U1005" s="415"/>
      <c r="V1005" s="415"/>
      <c r="W1005" s="416"/>
      <c r="X1005" s="417"/>
      <c r="Y1005" s="373"/>
      <c r="Z1005" s="418" t="str">
        <f>IFERROR(__xludf.DUMMYFUNCTION("""COMPUTED_VALUE"""),"")</f>
        <v/>
      </c>
      <c r="AA1005" s="419" t="str">
        <f>IFERROR(__xludf.DUMMYFUNCTION("""COMPUTED_VALUE"""),"")</f>
        <v/>
      </c>
      <c r="AB1005" s="418" t="str">
        <f>IFERROR(__xludf.DUMMYFUNCTION("""COMPUTED_VALUE"""),"")</f>
        <v/>
      </c>
      <c r="AC1005" s="419" t="str">
        <f>IFERROR(__xludf.DUMMYFUNCTION("""COMPUTED_VALUE"""),"")</f>
        <v/>
      </c>
      <c r="AD1005" s="418" t="str">
        <f>IFERROR(__xludf.DUMMYFUNCTION("""COMPUTED_VALUE"""),"")</f>
        <v/>
      </c>
      <c r="AE1005" s="419" t="str">
        <f>IFERROR(__xludf.DUMMYFUNCTION("""COMPUTED_VALUE"""),"")</f>
        <v/>
      </c>
      <c r="AF1005" s="420"/>
      <c r="AG1005" s="420"/>
      <c r="AH1005" s="421"/>
    </row>
    <row r="1006">
      <c r="A1006" s="410"/>
      <c r="B1006" s="411"/>
      <c r="C1006" s="412"/>
      <c r="D1006" s="413" t="s">
        <v>2869</v>
      </c>
      <c r="E1006" s="414"/>
      <c r="F1006" s="414"/>
      <c r="G1006" s="414"/>
      <c r="H1006" s="414"/>
      <c r="I1006" s="414"/>
      <c r="J1006" s="414"/>
      <c r="K1006" s="414"/>
      <c r="L1006" s="414"/>
      <c r="M1006" s="414"/>
      <c r="N1006" s="414"/>
      <c r="O1006" s="414"/>
      <c r="P1006" s="414"/>
      <c r="Q1006" s="414"/>
      <c r="R1006" s="414"/>
      <c r="S1006" s="414"/>
      <c r="T1006" s="415"/>
      <c r="U1006" s="415"/>
      <c r="V1006" s="415"/>
      <c r="W1006" s="416"/>
      <c r="X1006" s="417"/>
      <c r="Y1006" s="373"/>
      <c r="Z1006" s="418" t="str">
        <f>IFERROR(__xludf.DUMMYFUNCTION("""COMPUTED_VALUE"""),"")</f>
        <v/>
      </c>
      <c r="AA1006" s="419" t="str">
        <f>IFERROR(__xludf.DUMMYFUNCTION("""COMPUTED_VALUE"""),"")</f>
        <v/>
      </c>
      <c r="AB1006" s="418" t="str">
        <f>IFERROR(__xludf.DUMMYFUNCTION("""COMPUTED_VALUE"""),"")</f>
        <v/>
      </c>
      <c r="AC1006" s="419" t="str">
        <f>IFERROR(__xludf.DUMMYFUNCTION("""COMPUTED_VALUE"""),"")</f>
        <v/>
      </c>
      <c r="AD1006" s="418" t="str">
        <f>IFERROR(__xludf.DUMMYFUNCTION("""COMPUTED_VALUE"""),"")</f>
        <v/>
      </c>
      <c r="AE1006" s="419" t="str">
        <f>IFERROR(__xludf.DUMMYFUNCTION("""COMPUTED_VALUE"""),"")</f>
        <v/>
      </c>
      <c r="AF1006" s="420"/>
      <c r="AG1006" s="420"/>
      <c r="AH1006" s="421"/>
    </row>
    <row r="1007">
      <c r="A1007" s="410"/>
      <c r="B1007" s="411"/>
      <c r="C1007" s="412"/>
      <c r="D1007" s="413" t="s">
        <v>2869</v>
      </c>
      <c r="E1007" s="414"/>
      <c r="F1007" s="414"/>
      <c r="G1007" s="414"/>
      <c r="H1007" s="414"/>
      <c r="I1007" s="414"/>
      <c r="J1007" s="414"/>
      <c r="K1007" s="414"/>
      <c r="L1007" s="414"/>
      <c r="M1007" s="414"/>
      <c r="N1007" s="414"/>
      <c r="O1007" s="414"/>
      <c r="P1007" s="414"/>
      <c r="Q1007" s="414"/>
      <c r="R1007" s="414"/>
      <c r="S1007" s="414"/>
      <c r="T1007" s="415"/>
      <c r="U1007" s="415"/>
      <c r="V1007" s="415"/>
      <c r="W1007" s="416"/>
      <c r="X1007" s="417"/>
      <c r="Y1007" s="373"/>
      <c r="Z1007" s="418" t="str">
        <f>IFERROR(__xludf.DUMMYFUNCTION("""COMPUTED_VALUE"""),"")</f>
        <v/>
      </c>
      <c r="AA1007" s="419" t="str">
        <f>IFERROR(__xludf.DUMMYFUNCTION("""COMPUTED_VALUE"""),"")</f>
        <v/>
      </c>
      <c r="AB1007" s="418" t="str">
        <f>IFERROR(__xludf.DUMMYFUNCTION("""COMPUTED_VALUE"""),"")</f>
        <v/>
      </c>
      <c r="AC1007" s="419" t="str">
        <f>IFERROR(__xludf.DUMMYFUNCTION("""COMPUTED_VALUE"""),"")</f>
        <v/>
      </c>
      <c r="AD1007" s="418" t="str">
        <f>IFERROR(__xludf.DUMMYFUNCTION("""COMPUTED_VALUE"""),"")</f>
        <v/>
      </c>
      <c r="AE1007" s="419" t="str">
        <f>IFERROR(__xludf.DUMMYFUNCTION("""COMPUTED_VALUE"""),"")</f>
        <v/>
      </c>
      <c r="AF1007" s="420"/>
      <c r="AG1007" s="420"/>
      <c r="AH1007" s="421"/>
    </row>
    <row r="1008">
      <c r="A1008" s="410"/>
      <c r="B1008" s="411"/>
      <c r="C1008" s="412"/>
      <c r="D1008" s="413" t="s">
        <v>2869</v>
      </c>
      <c r="E1008" s="414"/>
      <c r="F1008" s="414"/>
      <c r="G1008" s="414"/>
      <c r="H1008" s="414"/>
      <c r="I1008" s="414"/>
      <c r="J1008" s="414"/>
      <c r="K1008" s="414"/>
      <c r="L1008" s="414"/>
      <c r="M1008" s="414"/>
      <c r="N1008" s="414"/>
      <c r="O1008" s="414"/>
      <c r="P1008" s="414"/>
      <c r="Q1008" s="414"/>
      <c r="R1008" s="414"/>
      <c r="S1008" s="414"/>
      <c r="T1008" s="415"/>
      <c r="U1008" s="415"/>
      <c r="V1008" s="415"/>
      <c r="W1008" s="416"/>
      <c r="X1008" s="417"/>
      <c r="Y1008" s="373"/>
      <c r="Z1008" s="418" t="str">
        <f>IFERROR(__xludf.DUMMYFUNCTION("""COMPUTED_VALUE"""),"")</f>
        <v/>
      </c>
      <c r="AA1008" s="419" t="str">
        <f>IFERROR(__xludf.DUMMYFUNCTION("""COMPUTED_VALUE"""),"")</f>
        <v/>
      </c>
      <c r="AB1008" s="418" t="str">
        <f>IFERROR(__xludf.DUMMYFUNCTION("""COMPUTED_VALUE"""),"")</f>
        <v/>
      </c>
      <c r="AC1008" s="419" t="str">
        <f>IFERROR(__xludf.DUMMYFUNCTION("""COMPUTED_VALUE"""),"")</f>
        <v/>
      </c>
      <c r="AD1008" s="418" t="str">
        <f>IFERROR(__xludf.DUMMYFUNCTION("""COMPUTED_VALUE"""),"")</f>
        <v/>
      </c>
      <c r="AE1008" s="419" t="str">
        <f>IFERROR(__xludf.DUMMYFUNCTION("""COMPUTED_VALUE"""),"")</f>
        <v/>
      </c>
      <c r="AF1008" s="420"/>
      <c r="AG1008" s="420"/>
      <c r="AH1008" s="421"/>
    </row>
    <row r="1009">
      <c r="A1009" s="410"/>
      <c r="B1009" s="411"/>
      <c r="C1009" s="412"/>
      <c r="D1009" s="413" t="s">
        <v>2869</v>
      </c>
      <c r="E1009" s="414"/>
      <c r="F1009" s="414"/>
      <c r="G1009" s="414"/>
      <c r="H1009" s="414"/>
      <c r="I1009" s="414"/>
      <c r="J1009" s="414"/>
      <c r="K1009" s="414"/>
      <c r="L1009" s="414"/>
      <c r="M1009" s="414"/>
      <c r="N1009" s="414"/>
      <c r="O1009" s="414"/>
      <c r="P1009" s="414"/>
      <c r="Q1009" s="414"/>
      <c r="R1009" s="414"/>
      <c r="S1009" s="414"/>
      <c r="T1009" s="415"/>
      <c r="U1009" s="415"/>
      <c r="V1009" s="415"/>
      <c r="W1009" s="416"/>
      <c r="X1009" s="417"/>
      <c r="Y1009" s="373"/>
      <c r="Z1009" s="418" t="str">
        <f>IFERROR(__xludf.DUMMYFUNCTION("""COMPUTED_VALUE"""),"")</f>
        <v/>
      </c>
      <c r="AA1009" s="419" t="str">
        <f>IFERROR(__xludf.DUMMYFUNCTION("""COMPUTED_VALUE"""),"")</f>
        <v/>
      </c>
      <c r="AB1009" s="418" t="str">
        <f>IFERROR(__xludf.DUMMYFUNCTION("""COMPUTED_VALUE"""),"")</f>
        <v/>
      </c>
      <c r="AC1009" s="419" t="str">
        <f>IFERROR(__xludf.DUMMYFUNCTION("""COMPUTED_VALUE"""),"")</f>
        <v/>
      </c>
      <c r="AD1009" s="418" t="str">
        <f>IFERROR(__xludf.DUMMYFUNCTION("""COMPUTED_VALUE"""),"")</f>
        <v/>
      </c>
      <c r="AE1009" s="419" t="str">
        <f>IFERROR(__xludf.DUMMYFUNCTION("""COMPUTED_VALUE"""),"")</f>
        <v/>
      </c>
      <c r="AF1009" s="420"/>
      <c r="AG1009" s="420"/>
      <c r="AH1009" s="421"/>
    </row>
    <row r="1010">
      <c r="A1010" s="410"/>
      <c r="B1010" s="411"/>
      <c r="C1010" s="412"/>
      <c r="D1010" s="413" t="s">
        <v>2869</v>
      </c>
      <c r="E1010" s="414"/>
      <c r="F1010" s="414"/>
      <c r="G1010" s="414"/>
      <c r="H1010" s="414"/>
      <c r="I1010" s="414"/>
      <c r="J1010" s="414"/>
      <c r="K1010" s="414"/>
      <c r="L1010" s="414"/>
      <c r="M1010" s="414"/>
      <c r="N1010" s="414"/>
      <c r="O1010" s="414"/>
      <c r="P1010" s="414"/>
      <c r="Q1010" s="414"/>
      <c r="R1010" s="414"/>
      <c r="S1010" s="414"/>
      <c r="T1010" s="415"/>
      <c r="U1010" s="415"/>
      <c r="V1010" s="415"/>
      <c r="W1010" s="416"/>
      <c r="X1010" s="417"/>
      <c r="Y1010" s="373"/>
      <c r="Z1010" s="418" t="str">
        <f>IFERROR(__xludf.DUMMYFUNCTION("""COMPUTED_VALUE"""),"")</f>
        <v/>
      </c>
      <c r="AA1010" s="419" t="str">
        <f>IFERROR(__xludf.DUMMYFUNCTION("""COMPUTED_VALUE"""),"")</f>
        <v/>
      </c>
      <c r="AB1010" s="418" t="str">
        <f>IFERROR(__xludf.DUMMYFUNCTION("""COMPUTED_VALUE"""),"")</f>
        <v/>
      </c>
      <c r="AC1010" s="419" t="str">
        <f>IFERROR(__xludf.DUMMYFUNCTION("""COMPUTED_VALUE"""),"")</f>
        <v/>
      </c>
      <c r="AD1010" s="418" t="str">
        <f>IFERROR(__xludf.DUMMYFUNCTION("""COMPUTED_VALUE"""),"")</f>
        <v/>
      </c>
      <c r="AE1010" s="419" t="str">
        <f>IFERROR(__xludf.DUMMYFUNCTION("""COMPUTED_VALUE"""),"")</f>
        <v/>
      </c>
      <c r="AF1010" s="420"/>
      <c r="AG1010" s="420"/>
      <c r="AH1010" s="421"/>
    </row>
    <row r="1011">
      <c r="A1011" s="410"/>
      <c r="B1011" s="411"/>
      <c r="C1011" s="412"/>
      <c r="D1011" s="413" t="s">
        <v>2869</v>
      </c>
      <c r="E1011" s="414"/>
      <c r="F1011" s="414"/>
      <c r="G1011" s="414"/>
      <c r="H1011" s="414"/>
      <c r="I1011" s="414"/>
      <c r="J1011" s="414"/>
      <c r="K1011" s="414"/>
      <c r="L1011" s="414"/>
      <c r="M1011" s="414"/>
      <c r="N1011" s="414"/>
      <c r="O1011" s="414"/>
      <c r="P1011" s="414"/>
      <c r="Q1011" s="414"/>
      <c r="R1011" s="414"/>
      <c r="S1011" s="414"/>
      <c r="T1011" s="415"/>
      <c r="U1011" s="415"/>
      <c r="V1011" s="415"/>
      <c r="W1011" s="416"/>
      <c r="X1011" s="417"/>
      <c r="Y1011" s="373"/>
      <c r="Z1011" s="418" t="str">
        <f>IFERROR(__xludf.DUMMYFUNCTION("""COMPUTED_VALUE"""),"")</f>
        <v/>
      </c>
      <c r="AA1011" s="419" t="str">
        <f>IFERROR(__xludf.DUMMYFUNCTION("""COMPUTED_VALUE"""),"")</f>
        <v/>
      </c>
      <c r="AB1011" s="418" t="str">
        <f>IFERROR(__xludf.DUMMYFUNCTION("""COMPUTED_VALUE"""),"")</f>
        <v/>
      </c>
      <c r="AC1011" s="419" t="str">
        <f>IFERROR(__xludf.DUMMYFUNCTION("""COMPUTED_VALUE"""),"")</f>
        <v/>
      </c>
      <c r="AD1011" s="418" t="str">
        <f>IFERROR(__xludf.DUMMYFUNCTION("""COMPUTED_VALUE"""),"")</f>
        <v/>
      </c>
      <c r="AE1011" s="419" t="str">
        <f>IFERROR(__xludf.DUMMYFUNCTION("""COMPUTED_VALUE"""),"")</f>
        <v/>
      </c>
      <c r="AF1011" s="420"/>
      <c r="AG1011" s="420"/>
      <c r="AH1011" s="421"/>
    </row>
    <row r="1012">
      <c r="A1012" s="410"/>
      <c r="B1012" s="411"/>
      <c r="C1012" s="412"/>
      <c r="D1012" s="413" t="s">
        <v>2869</v>
      </c>
      <c r="E1012" s="414"/>
      <c r="F1012" s="414"/>
      <c r="G1012" s="414"/>
      <c r="H1012" s="414"/>
      <c r="I1012" s="414"/>
      <c r="J1012" s="414"/>
      <c r="K1012" s="414"/>
      <c r="L1012" s="414"/>
      <c r="M1012" s="414"/>
      <c r="N1012" s="414"/>
      <c r="O1012" s="414"/>
      <c r="P1012" s="414"/>
      <c r="Q1012" s="414"/>
      <c r="R1012" s="414"/>
      <c r="S1012" s="414"/>
      <c r="T1012" s="415"/>
      <c r="U1012" s="415"/>
      <c r="V1012" s="415"/>
      <c r="W1012" s="416"/>
      <c r="X1012" s="417"/>
      <c r="Y1012" s="373"/>
      <c r="Z1012" s="418" t="str">
        <f>IFERROR(__xludf.DUMMYFUNCTION("""COMPUTED_VALUE"""),"")</f>
        <v/>
      </c>
      <c r="AA1012" s="419" t="str">
        <f>IFERROR(__xludf.DUMMYFUNCTION("""COMPUTED_VALUE"""),"")</f>
        <v/>
      </c>
      <c r="AB1012" s="418" t="str">
        <f>IFERROR(__xludf.DUMMYFUNCTION("""COMPUTED_VALUE"""),"")</f>
        <v/>
      </c>
      <c r="AC1012" s="419" t="str">
        <f>IFERROR(__xludf.DUMMYFUNCTION("""COMPUTED_VALUE"""),"")</f>
        <v/>
      </c>
      <c r="AD1012" s="418" t="str">
        <f>IFERROR(__xludf.DUMMYFUNCTION("""COMPUTED_VALUE"""),"")</f>
        <v/>
      </c>
      <c r="AE1012" s="419" t="str">
        <f>IFERROR(__xludf.DUMMYFUNCTION("""COMPUTED_VALUE"""),"")</f>
        <v/>
      </c>
      <c r="AF1012" s="420"/>
      <c r="AG1012" s="420"/>
      <c r="AH1012" s="421"/>
    </row>
    <row r="1013">
      <c r="A1013" s="410"/>
      <c r="B1013" s="411"/>
      <c r="C1013" s="412"/>
      <c r="D1013" s="413" t="s">
        <v>2869</v>
      </c>
      <c r="E1013" s="414"/>
      <c r="F1013" s="414"/>
      <c r="G1013" s="414"/>
      <c r="H1013" s="414"/>
      <c r="I1013" s="414"/>
      <c r="J1013" s="414"/>
      <c r="K1013" s="414"/>
      <c r="L1013" s="414"/>
      <c r="M1013" s="414"/>
      <c r="N1013" s="414"/>
      <c r="O1013" s="414"/>
      <c r="P1013" s="414"/>
      <c r="Q1013" s="414"/>
      <c r="R1013" s="414"/>
      <c r="S1013" s="414"/>
      <c r="T1013" s="415"/>
      <c r="U1013" s="415"/>
      <c r="V1013" s="415"/>
      <c r="W1013" s="416"/>
      <c r="X1013" s="417"/>
      <c r="Y1013" s="373"/>
      <c r="Z1013" s="418" t="str">
        <f>IFERROR(__xludf.DUMMYFUNCTION("""COMPUTED_VALUE"""),"")</f>
        <v/>
      </c>
      <c r="AA1013" s="419" t="str">
        <f>IFERROR(__xludf.DUMMYFUNCTION("""COMPUTED_VALUE"""),"")</f>
        <v/>
      </c>
      <c r="AB1013" s="418" t="str">
        <f>IFERROR(__xludf.DUMMYFUNCTION("""COMPUTED_VALUE"""),"")</f>
        <v/>
      </c>
      <c r="AC1013" s="419" t="str">
        <f>IFERROR(__xludf.DUMMYFUNCTION("""COMPUTED_VALUE"""),"")</f>
        <v/>
      </c>
      <c r="AD1013" s="418" t="str">
        <f>IFERROR(__xludf.DUMMYFUNCTION("""COMPUTED_VALUE"""),"")</f>
        <v/>
      </c>
      <c r="AE1013" s="419" t="str">
        <f>IFERROR(__xludf.DUMMYFUNCTION("""COMPUTED_VALUE"""),"")</f>
        <v/>
      </c>
      <c r="AF1013" s="420"/>
      <c r="AG1013" s="420"/>
      <c r="AH1013" s="421"/>
    </row>
    <row r="1014">
      <c r="A1014" s="410"/>
      <c r="B1014" s="411"/>
      <c r="C1014" s="412"/>
      <c r="D1014" s="413" t="s">
        <v>2869</v>
      </c>
      <c r="E1014" s="414"/>
      <c r="F1014" s="414"/>
      <c r="G1014" s="414"/>
      <c r="H1014" s="414"/>
      <c r="I1014" s="414"/>
      <c r="J1014" s="414"/>
      <c r="K1014" s="414"/>
      <c r="L1014" s="414"/>
      <c r="M1014" s="414"/>
      <c r="N1014" s="414"/>
      <c r="O1014" s="414"/>
      <c r="P1014" s="414"/>
      <c r="Q1014" s="414"/>
      <c r="R1014" s="414"/>
      <c r="S1014" s="414"/>
      <c r="T1014" s="415"/>
      <c r="U1014" s="415"/>
      <c r="V1014" s="415"/>
      <c r="W1014" s="416"/>
      <c r="X1014" s="417"/>
      <c r="Y1014" s="373"/>
      <c r="Z1014" s="418" t="str">
        <f>IFERROR(__xludf.DUMMYFUNCTION("""COMPUTED_VALUE"""),"")</f>
        <v/>
      </c>
      <c r="AA1014" s="419" t="str">
        <f>IFERROR(__xludf.DUMMYFUNCTION("""COMPUTED_VALUE"""),"")</f>
        <v/>
      </c>
      <c r="AB1014" s="418" t="str">
        <f>IFERROR(__xludf.DUMMYFUNCTION("""COMPUTED_VALUE"""),"")</f>
        <v/>
      </c>
      <c r="AC1014" s="419" t="str">
        <f>IFERROR(__xludf.DUMMYFUNCTION("""COMPUTED_VALUE"""),"")</f>
        <v/>
      </c>
      <c r="AD1014" s="418" t="str">
        <f>IFERROR(__xludf.DUMMYFUNCTION("""COMPUTED_VALUE"""),"")</f>
        <v/>
      </c>
      <c r="AE1014" s="419" t="str">
        <f>IFERROR(__xludf.DUMMYFUNCTION("""COMPUTED_VALUE"""),"")</f>
        <v/>
      </c>
      <c r="AF1014" s="420"/>
      <c r="AG1014" s="420"/>
      <c r="AH1014" s="421"/>
    </row>
    <row r="1015">
      <c r="A1015" s="410"/>
      <c r="B1015" s="411"/>
      <c r="C1015" s="412"/>
      <c r="D1015" s="413" t="s">
        <v>2869</v>
      </c>
      <c r="E1015" s="414"/>
      <c r="F1015" s="414"/>
      <c r="G1015" s="414"/>
      <c r="H1015" s="414"/>
      <c r="I1015" s="414"/>
      <c r="J1015" s="414"/>
      <c r="K1015" s="414"/>
      <c r="L1015" s="414"/>
      <c r="M1015" s="414"/>
      <c r="N1015" s="414"/>
      <c r="O1015" s="414"/>
      <c r="P1015" s="414"/>
      <c r="Q1015" s="414"/>
      <c r="R1015" s="414"/>
      <c r="S1015" s="414"/>
      <c r="T1015" s="415"/>
      <c r="U1015" s="415"/>
      <c r="V1015" s="415"/>
      <c r="W1015" s="416"/>
      <c r="X1015" s="417"/>
      <c r="Y1015" s="373"/>
      <c r="Z1015" s="418" t="str">
        <f>IFERROR(__xludf.DUMMYFUNCTION("""COMPUTED_VALUE"""),"")</f>
        <v/>
      </c>
      <c r="AA1015" s="419" t="str">
        <f>IFERROR(__xludf.DUMMYFUNCTION("""COMPUTED_VALUE"""),"")</f>
        <v/>
      </c>
      <c r="AB1015" s="418" t="str">
        <f>IFERROR(__xludf.DUMMYFUNCTION("""COMPUTED_VALUE"""),"")</f>
        <v/>
      </c>
      <c r="AC1015" s="419" t="str">
        <f>IFERROR(__xludf.DUMMYFUNCTION("""COMPUTED_VALUE"""),"")</f>
        <v/>
      </c>
      <c r="AD1015" s="418" t="str">
        <f>IFERROR(__xludf.DUMMYFUNCTION("""COMPUTED_VALUE"""),"")</f>
        <v/>
      </c>
      <c r="AE1015" s="419" t="str">
        <f>IFERROR(__xludf.DUMMYFUNCTION("""COMPUTED_VALUE"""),"")</f>
        <v/>
      </c>
      <c r="AF1015" s="420"/>
      <c r="AG1015" s="420"/>
      <c r="AH1015" s="421"/>
    </row>
    <row r="1016">
      <c r="A1016" s="410"/>
      <c r="B1016" s="411"/>
      <c r="C1016" s="412"/>
      <c r="D1016" s="413" t="s">
        <v>2869</v>
      </c>
      <c r="E1016" s="414"/>
      <c r="F1016" s="414"/>
      <c r="G1016" s="414"/>
      <c r="H1016" s="414"/>
      <c r="I1016" s="414"/>
      <c r="J1016" s="414"/>
      <c r="K1016" s="414"/>
      <c r="L1016" s="414"/>
      <c r="M1016" s="414"/>
      <c r="N1016" s="414"/>
      <c r="O1016" s="414"/>
      <c r="P1016" s="414"/>
      <c r="Q1016" s="414"/>
      <c r="R1016" s="414"/>
      <c r="S1016" s="414"/>
      <c r="T1016" s="415"/>
      <c r="U1016" s="415"/>
      <c r="V1016" s="415"/>
      <c r="W1016" s="416"/>
      <c r="X1016" s="417"/>
      <c r="Y1016" s="373"/>
      <c r="Z1016" s="418" t="str">
        <f>IFERROR(__xludf.DUMMYFUNCTION("""COMPUTED_VALUE"""),"")</f>
        <v/>
      </c>
      <c r="AA1016" s="419" t="str">
        <f>IFERROR(__xludf.DUMMYFUNCTION("""COMPUTED_VALUE"""),"")</f>
        <v/>
      </c>
      <c r="AB1016" s="418" t="str">
        <f>IFERROR(__xludf.DUMMYFUNCTION("""COMPUTED_VALUE"""),"")</f>
        <v/>
      </c>
      <c r="AC1016" s="419" t="str">
        <f>IFERROR(__xludf.DUMMYFUNCTION("""COMPUTED_VALUE"""),"")</f>
        <v/>
      </c>
      <c r="AD1016" s="418" t="str">
        <f>IFERROR(__xludf.DUMMYFUNCTION("""COMPUTED_VALUE"""),"")</f>
        <v/>
      </c>
      <c r="AE1016" s="419" t="str">
        <f>IFERROR(__xludf.DUMMYFUNCTION("""COMPUTED_VALUE"""),"")</f>
        <v/>
      </c>
      <c r="AF1016" s="420"/>
      <c r="AG1016" s="420"/>
      <c r="AH1016" s="421"/>
    </row>
    <row r="1017">
      <c r="A1017" s="410"/>
      <c r="B1017" s="411"/>
      <c r="C1017" s="412"/>
      <c r="D1017" s="413" t="s">
        <v>2869</v>
      </c>
      <c r="E1017" s="414"/>
      <c r="F1017" s="414"/>
      <c r="G1017" s="414"/>
      <c r="H1017" s="414"/>
      <c r="I1017" s="414"/>
      <c r="J1017" s="414"/>
      <c r="K1017" s="414"/>
      <c r="L1017" s="414"/>
      <c r="M1017" s="414"/>
      <c r="N1017" s="414"/>
      <c r="O1017" s="414"/>
      <c r="P1017" s="414"/>
      <c r="Q1017" s="414"/>
      <c r="R1017" s="414"/>
      <c r="S1017" s="414"/>
      <c r="T1017" s="415"/>
      <c r="U1017" s="415"/>
      <c r="V1017" s="415"/>
      <c r="W1017" s="416"/>
      <c r="X1017" s="417"/>
      <c r="Y1017" s="373"/>
      <c r="Z1017" s="418" t="str">
        <f>IFERROR(__xludf.DUMMYFUNCTION("""COMPUTED_VALUE"""),"")</f>
        <v/>
      </c>
      <c r="AA1017" s="419" t="str">
        <f>IFERROR(__xludf.DUMMYFUNCTION("""COMPUTED_VALUE"""),"")</f>
        <v/>
      </c>
      <c r="AB1017" s="418" t="str">
        <f>IFERROR(__xludf.DUMMYFUNCTION("""COMPUTED_VALUE"""),"")</f>
        <v/>
      </c>
      <c r="AC1017" s="419" t="str">
        <f>IFERROR(__xludf.DUMMYFUNCTION("""COMPUTED_VALUE"""),"")</f>
        <v/>
      </c>
      <c r="AD1017" s="418" t="str">
        <f>IFERROR(__xludf.DUMMYFUNCTION("""COMPUTED_VALUE"""),"")</f>
        <v/>
      </c>
      <c r="AE1017" s="419" t="str">
        <f>IFERROR(__xludf.DUMMYFUNCTION("""COMPUTED_VALUE"""),"")</f>
        <v/>
      </c>
      <c r="AF1017" s="420"/>
      <c r="AG1017" s="420"/>
      <c r="AH1017" s="421"/>
    </row>
    <row r="1018">
      <c r="A1018" s="410"/>
      <c r="B1018" s="411"/>
      <c r="C1018" s="412"/>
      <c r="D1018" s="413" t="s">
        <v>2869</v>
      </c>
      <c r="E1018" s="414"/>
      <c r="F1018" s="414"/>
      <c r="G1018" s="414"/>
      <c r="H1018" s="414"/>
      <c r="I1018" s="414"/>
      <c r="J1018" s="414"/>
      <c r="K1018" s="414"/>
      <c r="L1018" s="414"/>
      <c r="M1018" s="414"/>
      <c r="N1018" s="414"/>
      <c r="O1018" s="414"/>
      <c r="P1018" s="414"/>
      <c r="Q1018" s="414"/>
      <c r="R1018" s="414"/>
      <c r="S1018" s="414"/>
      <c r="T1018" s="415"/>
      <c r="U1018" s="415"/>
      <c r="V1018" s="415"/>
      <c r="W1018" s="416"/>
      <c r="X1018" s="417"/>
      <c r="Y1018" s="373"/>
      <c r="Z1018" s="418" t="str">
        <f>IFERROR(__xludf.DUMMYFUNCTION("""COMPUTED_VALUE"""),"")</f>
        <v/>
      </c>
      <c r="AA1018" s="419" t="str">
        <f>IFERROR(__xludf.DUMMYFUNCTION("""COMPUTED_VALUE"""),"")</f>
        <v/>
      </c>
      <c r="AB1018" s="418" t="str">
        <f>IFERROR(__xludf.DUMMYFUNCTION("""COMPUTED_VALUE"""),"")</f>
        <v/>
      </c>
      <c r="AC1018" s="419" t="str">
        <f>IFERROR(__xludf.DUMMYFUNCTION("""COMPUTED_VALUE"""),"")</f>
        <v/>
      </c>
      <c r="AD1018" s="418" t="str">
        <f>IFERROR(__xludf.DUMMYFUNCTION("""COMPUTED_VALUE"""),"")</f>
        <v/>
      </c>
      <c r="AE1018" s="419" t="str">
        <f>IFERROR(__xludf.DUMMYFUNCTION("""COMPUTED_VALUE"""),"")</f>
        <v/>
      </c>
      <c r="AF1018" s="420"/>
      <c r="AG1018" s="420"/>
      <c r="AH1018" s="421"/>
    </row>
    <row r="1019">
      <c r="A1019" s="410"/>
      <c r="B1019" s="411"/>
      <c r="C1019" s="412"/>
      <c r="D1019" s="413" t="s">
        <v>2869</v>
      </c>
      <c r="E1019" s="414"/>
      <c r="F1019" s="414"/>
      <c r="G1019" s="414"/>
      <c r="H1019" s="414"/>
      <c r="I1019" s="414"/>
      <c r="J1019" s="414"/>
      <c r="K1019" s="414"/>
      <c r="L1019" s="414"/>
      <c r="M1019" s="414"/>
      <c r="N1019" s="414"/>
      <c r="O1019" s="414"/>
      <c r="P1019" s="414"/>
      <c r="Q1019" s="414"/>
      <c r="R1019" s="414"/>
      <c r="S1019" s="414"/>
      <c r="T1019" s="415"/>
      <c r="U1019" s="415"/>
      <c r="V1019" s="415"/>
      <c r="W1019" s="416"/>
      <c r="X1019" s="417"/>
      <c r="Y1019" s="373"/>
      <c r="Z1019" s="418" t="str">
        <f>IFERROR(__xludf.DUMMYFUNCTION("""COMPUTED_VALUE"""),"")</f>
        <v/>
      </c>
      <c r="AA1019" s="419" t="str">
        <f>IFERROR(__xludf.DUMMYFUNCTION("""COMPUTED_VALUE"""),"")</f>
        <v/>
      </c>
      <c r="AB1019" s="418" t="str">
        <f>IFERROR(__xludf.DUMMYFUNCTION("""COMPUTED_VALUE"""),"")</f>
        <v/>
      </c>
      <c r="AC1019" s="419" t="str">
        <f>IFERROR(__xludf.DUMMYFUNCTION("""COMPUTED_VALUE"""),"")</f>
        <v/>
      </c>
      <c r="AD1019" s="418" t="str">
        <f>IFERROR(__xludf.DUMMYFUNCTION("""COMPUTED_VALUE"""),"")</f>
        <v/>
      </c>
      <c r="AE1019" s="419" t="str">
        <f>IFERROR(__xludf.DUMMYFUNCTION("""COMPUTED_VALUE"""),"")</f>
        <v/>
      </c>
      <c r="AF1019" s="420"/>
      <c r="AG1019" s="420"/>
      <c r="AH1019" s="421"/>
    </row>
    <row r="1020">
      <c r="A1020" s="410"/>
      <c r="B1020" s="411"/>
      <c r="C1020" s="412"/>
      <c r="D1020" s="413" t="s">
        <v>2869</v>
      </c>
      <c r="E1020" s="414"/>
      <c r="F1020" s="414"/>
      <c r="G1020" s="414"/>
      <c r="H1020" s="414"/>
      <c r="I1020" s="414"/>
      <c r="J1020" s="414"/>
      <c r="K1020" s="414"/>
      <c r="L1020" s="414"/>
      <c r="M1020" s="414"/>
      <c r="N1020" s="414"/>
      <c r="O1020" s="414"/>
      <c r="P1020" s="414"/>
      <c r="Q1020" s="414"/>
      <c r="R1020" s="414"/>
      <c r="S1020" s="414"/>
      <c r="T1020" s="415"/>
      <c r="U1020" s="415"/>
      <c r="V1020" s="415"/>
      <c r="W1020" s="416"/>
      <c r="X1020" s="417"/>
      <c r="Y1020" s="373"/>
      <c r="Z1020" s="418" t="str">
        <f>IFERROR(__xludf.DUMMYFUNCTION("""COMPUTED_VALUE"""),"")</f>
        <v/>
      </c>
      <c r="AA1020" s="419" t="str">
        <f>IFERROR(__xludf.DUMMYFUNCTION("""COMPUTED_VALUE"""),"")</f>
        <v/>
      </c>
      <c r="AB1020" s="418" t="str">
        <f>IFERROR(__xludf.DUMMYFUNCTION("""COMPUTED_VALUE"""),"")</f>
        <v/>
      </c>
      <c r="AC1020" s="419" t="str">
        <f>IFERROR(__xludf.DUMMYFUNCTION("""COMPUTED_VALUE"""),"")</f>
        <v/>
      </c>
      <c r="AD1020" s="418" t="str">
        <f>IFERROR(__xludf.DUMMYFUNCTION("""COMPUTED_VALUE"""),"")</f>
        <v/>
      </c>
      <c r="AE1020" s="419" t="str">
        <f>IFERROR(__xludf.DUMMYFUNCTION("""COMPUTED_VALUE"""),"")</f>
        <v/>
      </c>
      <c r="AF1020" s="420"/>
      <c r="AG1020" s="420"/>
      <c r="AH1020" s="421"/>
    </row>
    <row r="1021">
      <c r="A1021" s="410"/>
      <c r="B1021" s="411"/>
      <c r="C1021" s="412"/>
      <c r="D1021" s="413" t="s">
        <v>2869</v>
      </c>
      <c r="E1021" s="414"/>
      <c r="F1021" s="414"/>
      <c r="G1021" s="414"/>
      <c r="H1021" s="414"/>
      <c r="I1021" s="414"/>
      <c r="J1021" s="414"/>
      <c r="K1021" s="414"/>
      <c r="L1021" s="414"/>
      <c r="M1021" s="414"/>
      <c r="N1021" s="414"/>
      <c r="O1021" s="414"/>
      <c r="P1021" s="414"/>
      <c r="Q1021" s="414"/>
      <c r="R1021" s="414"/>
      <c r="S1021" s="414"/>
      <c r="T1021" s="415"/>
      <c r="U1021" s="415"/>
      <c r="V1021" s="415"/>
      <c r="W1021" s="416"/>
      <c r="X1021" s="417"/>
      <c r="Y1021" s="373"/>
      <c r="Z1021" s="418" t="str">
        <f>IFERROR(__xludf.DUMMYFUNCTION("""COMPUTED_VALUE"""),"")</f>
        <v/>
      </c>
      <c r="AA1021" s="419" t="str">
        <f>IFERROR(__xludf.DUMMYFUNCTION("""COMPUTED_VALUE"""),"")</f>
        <v/>
      </c>
      <c r="AB1021" s="418" t="str">
        <f>IFERROR(__xludf.DUMMYFUNCTION("""COMPUTED_VALUE"""),"")</f>
        <v/>
      </c>
      <c r="AC1021" s="419" t="str">
        <f>IFERROR(__xludf.DUMMYFUNCTION("""COMPUTED_VALUE"""),"")</f>
        <v/>
      </c>
      <c r="AD1021" s="418" t="str">
        <f>IFERROR(__xludf.DUMMYFUNCTION("""COMPUTED_VALUE"""),"")</f>
        <v/>
      </c>
      <c r="AE1021" s="419" t="str">
        <f>IFERROR(__xludf.DUMMYFUNCTION("""COMPUTED_VALUE"""),"")</f>
        <v/>
      </c>
      <c r="AF1021" s="420"/>
      <c r="AG1021" s="420"/>
      <c r="AH1021" s="421"/>
    </row>
    <row r="1022">
      <c r="A1022" s="410"/>
      <c r="B1022" s="411"/>
      <c r="C1022" s="412"/>
      <c r="D1022" s="413" t="s">
        <v>2869</v>
      </c>
      <c r="E1022" s="414"/>
      <c r="F1022" s="414"/>
      <c r="G1022" s="414"/>
      <c r="H1022" s="414"/>
      <c r="I1022" s="414"/>
      <c r="J1022" s="414"/>
      <c r="K1022" s="414"/>
      <c r="L1022" s="414"/>
      <c r="M1022" s="414"/>
      <c r="N1022" s="414"/>
      <c r="O1022" s="414"/>
      <c r="P1022" s="414"/>
      <c r="Q1022" s="414"/>
      <c r="R1022" s="414"/>
      <c r="S1022" s="414"/>
      <c r="T1022" s="415"/>
      <c r="U1022" s="415"/>
      <c r="V1022" s="415"/>
      <c r="W1022" s="416"/>
      <c r="X1022" s="417"/>
      <c r="Y1022" s="373"/>
      <c r="Z1022" s="418" t="str">
        <f>IFERROR(__xludf.DUMMYFUNCTION("""COMPUTED_VALUE"""),"")</f>
        <v/>
      </c>
      <c r="AA1022" s="419" t="str">
        <f>IFERROR(__xludf.DUMMYFUNCTION("""COMPUTED_VALUE"""),"")</f>
        <v/>
      </c>
      <c r="AB1022" s="418" t="str">
        <f>IFERROR(__xludf.DUMMYFUNCTION("""COMPUTED_VALUE"""),"")</f>
        <v/>
      </c>
      <c r="AC1022" s="419" t="str">
        <f>IFERROR(__xludf.DUMMYFUNCTION("""COMPUTED_VALUE"""),"")</f>
        <v/>
      </c>
      <c r="AD1022" s="418" t="str">
        <f>IFERROR(__xludf.DUMMYFUNCTION("""COMPUTED_VALUE"""),"")</f>
        <v/>
      </c>
      <c r="AE1022" s="419" t="str">
        <f>IFERROR(__xludf.DUMMYFUNCTION("""COMPUTED_VALUE"""),"")</f>
        <v/>
      </c>
      <c r="AF1022" s="420"/>
      <c r="AG1022" s="420"/>
      <c r="AH1022" s="421"/>
    </row>
    <row r="1023">
      <c r="A1023" s="410"/>
      <c r="B1023" s="411"/>
      <c r="C1023" s="412"/>
      <c r="D1023" s="413" t="s">
        <v>2869</v>
      </c>
      <c r="E1023" s="414"/>
      <c r="F1023" s="414"/>
      <c r="G1023" s="414"/>
      <c r="H1023" s="414"/>
      <c r="I1023" s="414"/>
      <c r="J1023" s="414"/>
      <c r="K1023" s="414"/>
      <c r="L1023" s="414"/>
      <c r="M1023" s="414"/>
      <c r="N1023" s="414"/>
      <c r="O1023" s="414"/>
      <c r="P1023" s="414"/>
      <c r="Q1023" s="414"/>
      <c r="R1023" s="414"/>
      <c r="S1023" s="414"/>
      <c r="T1023" s="415"/>
      <c r="U1023" s="415"/>
      <c r="V1023" s="415"/>
      <c r="W1023" s="416"/>
      <c r="X1023" s="417"/>
      <c r="Y1023" s="373"/>
      <c r="Z1023" s="418" t="str">
        <f>IFERROR(__xludf.DUMMYFUNCTION("""COMPUTED_VALUE"""),"")</f>
        <v/>
      </c>
      <c r="AA1023" s="419" t="str">
        <f>IFERROR(__xludf.DUMMYFUNCTION("""COMPUTED_VALUE"""),"")</f>
        <v/>
      </c>
      <c r="AB1023" s="418" t="str">
        <f>IFERROR(__xludf.DUMMYFUNCTION("""COMPUTED_VALUE"""),"")</f>
        <v/>
      </c>
      <c r="AC1023" s="419" t="str">
        <f>IFERROR(__xludf.DUMMYFUNCTION("""COMPUTED_VALUE"""),"")</f>
        <v/>
      </c>
      <c r="AD1023" s="418" t="str">
        <f>IFERROR(__xludf.DUMMYFUNCTION("""COMPUTED_VALUE"""),"")</f>
        <v/>
      </c>
      <c r="AE1023" s="419" t="str">
        <f>IFERROR(__xludf.DUMMYFUNCTION("""COMPUTED_VALUE"""),"")</f>
        <v/>
      </c>
      <c r="AF1023" s="420"/>
      <c r="AG1023" s="420"/>
      <c r="AH1023" s="421"/>
    </row>
    <row r="1024">
      <c r="A1024" s="410"/>
      <c r="B1024" s="411"/>
      <c r="C1024" s="412"/>
      <c r="D1024" s="413" t="s">
        <v>2869</v>
      </c>
      <c r="E1024" s="414"/>
      <c r="F1024" s="414"/>
      <c r="G1024" s="414"/>
      <c r="H1024" s="414"/>
      <c r="I1024" s="414"/>
      <c r="J1024" s="414"/>
      <c r="K1024" s="414"/>
      <c r="L1024" s="414"/>
      <c r="M1024" s="414"/>
      <c r="N1024" s="414"/>
      <c r="O1024" s="414"/>
      <c r="P1024" s="414"/>
      <c r="Q1024" s="414"/>
      <c r="R1024" s="414"/>
      <c r="S1024" s="414"/>
      <c r="T1024" s="415"/>
      <c r="U1024" s="415"/>
      <c r="V1024" s="415"/>
      <c r="W1024" s="416"/>
      <c r="X1024" s="417"/>
      <c r="Y1024" s="373"/>
      <c r="Z1024" s="418" t="str">
        <f>IFERROR(__xludf.DUMMYFUNCTION("""COMPUTED_VALUE"""),"")</f>
        <v/>
      </c>
      <c r="AA1024" s="419" t="str">
        <f>IFERROR(__xludf.DUMMYFUNCTION("""COMPUTED_VALUE"""),"")</f>
        <v/>
      </c>
      <c r="AB1024" s="418" t="str">
        <f>IFERROR(__xludf.DUMMYFUNCTION("""COMPUTED_VALUE"""),"")</f>
        <v/>
      </c>
      <c r="AC1024" s="419" t="str">
        <f>IFERROR(__xludf.DUMMYFUNCTION("""COMPUTED_VALUE"""),"")</f>
        <v/>
      </c>
      <c r="AD1024" s="418" t="str">
        <f>IFERROR(__xludf.DUMMYFUNCTION("""COMPUTED_VALUE"""),"")</f>
        <v/>
      </c>
      <c r="AE1024" s="419" t="str">
        <f>IFERROR(__xludf.DUMMYFUNCTION("""COMPUTED_VALUE"""),"")</f>
        <v/>
      </c>
      <c r="AF1024" s="420"/>
      <c r="AG1024" s="420"/>
      <c r="AH1024" s="421"/>
    </row>
    <row r="1025">
      <c r="A1025" s="410"/>
      <c r="B1025" s="411"/>
      <c r="C1025" s="412"/>
      <c r="D1025" s="413" t="s">
        <v>2869</v>
      </c>
      <c r="E1025" s="414"/>
      <c r="F1025" s="414"/>
      <c r="G1025" s="414"/>
      <c r="H1025" s="414"/>
      <c r="I1025" s="414"/>
      <c r="J1025" s="414"/>
      <c r="K1025" s="414"/>
      <c r="L1025" s="414"/>
      <c r="M1025" s="414"/>
      <c r="N1025" s="414"/>
      <c r="O1025" s="414"/>
      <c r="P1025" s="414"/>
      <c r="Q1025" s="414"/>
      <c r="R1025" s="414"/>
      <c r="S1025" s="414"/>
      <c r="T1025" s="415"/>
      <c r="U1025" s="415"/>
      <c r="V1025" s="415"/>
      <c r="W1025" s="416"/>
      <c r="X1025" s="417"/>
      <c r="Y1025" s="373"/>
      <c r="Z1025" s="418" t="str">
        <f>IFERROR(__xludf.DUMMYFUNCTION("""COMPUTED_VALUE"""),"")</f>
        <v/>
      </c>
      <c r="AA1025" s="419" t="str">
        <f>IFERROR(__xludf.DUMMYFUNCTION("""COMPUTED_VALUE"""),"")</f>
        <v/>
      </c>
      <c r="AB1025" s="418" t="str">
        <f>IFERROR(__xludf.DUMMYFUNCTION("""COMPUTED_VALUE"""),"")</f>
        <v/>
      </c>
      <c r="AC1025" s="419" t="str">
        <f>IFERROR(__xludf.DUMMYFUNCTION("""COMPUTED_VALUE"""),"")</f>
        <v/>
      </c>
      <c r="AD1025" s="418" t="str">
        <f>IFERROR(__xludf.DUMMYFUNCTION("""COMPUTED_VALUE"""),"")</f>
        <v/>
      </c>
      <c r="AE1025" s="419" t="str">
        <f>IFERROR(__xludf.DUMMYFUNCTION("""COMPUTED_VALUE"""),"")</f>
        <v/>
      </c>
      <c r="AF1025" s="420"/>
      <c r="AG1025" s="420"/>
      <c r="AH1025" s="421"/>
    </row>
    <row r="1026">
      <c r="A1026" s="410"/>
      <c r="B1026" s="411"/>
      <c r="C1026" s="412"/>
      <c r="D1026" s="413" t="s">
        <v>2869</v>
      </c>
      <c r="E1026" s="414"/>
      <c r="F1026" s="414"/>
      <c r="G1026" s="414"/>
      <c r="H1026" s="414"/>
      <c r="I1026" s="414"/>
      <c r="J1026" s="414"/>
      <c r="K1026" s="414"/>
      <c r="L1026" s="414"/>
      <c r="M1026" s="414"/>
      <c r="N1026" s="414"/>
      <c r="O1026" s="414"/>
      <c r="P1026" s="414"/>
      <c r="Q1026" s="414"/>
      <c r="R1026" s="414"/>
      <c r="S1026" s="414"/>
      <c r="T1026" s="415"/>
      <c r="U1026" s="415"/>
      <c r="V1026" s="415"/>
      <c r="W1026" s="416"/>
      <c r="X1026" s="417"/>
      <c r="Y1026" s="373"/>
      <c r="Z1026" s="418" t="str">
        <f>IFERROR(__xludf.DUMMYFUNCTION("""COMPUTED_VALUE"""),"")</f>
        <v/>
      </c>
      <c r="AA1026" s="419" t="str">
        <f>IFERROR(__xludf.DUMMYFUNCTION("""COMPUTED_VALUE"""),"")</f>
        <v/>
      </c>
      <c r="AB1026" s="418" t="str">
        <f>IFERROR(__xludf.DUMMYFUNCTION("""COMPUTED_VALUE"""),"")</f>
        <v/>
      </c>
      <c r="AC1026" s="419" t="str">
        <f>IFERROR(__xludf.DUMMYFUNCTION("""COMPUTED_VALUE"""),"")</f>
        <v/>
      </c>
      <c r="AD1026" s="418" t="str">
        <f>IFERROR(__xludf.DUMMYFUNCTION("""COMPUTED_VALUE"""),"")</f>
        <v/>
      </c>
      <c r="AE1026" s="419" t="str">
        <f>IFERROR(__xludf.DUMMYFUNCTION("""COMPUTED_VALUE"""),"")</f>
        <v/>
      </c>
      <c r="AF1026" s="420"/>
      <c r="AG1026" s="420"/>
      <c r="AH1026" s="421"/>
    </row>
    <row r="1027">
      <c r="A1027" s="410"/>
      <c r="B1027" s="411"/>
      <c r="C1027" s="412"/>
      <c r="D1027" s="413" t="s">
        <v>2869</v>
      </c>
      <c r="E1027" s="414"/>
      <c r="F1027" s="414"/>
      <c r="G1027" s="414"/>
      <c r="H1027" s="414"/>
      <c r="I1027" s="414"/>
      <c r="J1027" s="414"/>
      <c r="K1027" s="414"/>
      <c r="L1027" s="414"/>
      <c r="M1027" s="414"/>
      <c r="N1027" s="414"/>
      <c r="O1027" s="414"/>
      <c r="P1027" s="414"/>
      <c r="Q1027" s="414"/>
      <c r="R1027" s="414"/>
      <c r="S1027" s="414"/>
      <c r="T1027" s="415"/>
      <c r="U1027" s="415"/>
      <c r="V1027" s="415"/>
      <c r="W1027" s="416"/>
      <c r="X1027" s="417"/>
      <c r="Y1027" s="373"/>
      <c r="Z1027" s="418" t="str">
        <f>IFERROR(__xludf.DUMMYFUNCTION("""COMPUTED_VALUE"""),"")</f>
        <v/>
      </c>
      <c r="AA1027" s="419" t="str">
        <f>IFERROR(__xludf.DUMMYFUNCTION("""COMPUTED_VALUE"""),"")</f>
        <v/>
      </c>
      <c r="AB1027" s="418" t="str">
        <f>IFERROR(__xludf.DUMMYFUNCTION("""COMPUTED_VALUE"""),"")</f>
        <v/>
      </c>
      <c r="AC1027" s="419" t="str">
        <f>IFERROR(__xludf.DUMMYFUNCTION("""COMPUTED_VALUE"""),"")</f>
        <v/>
      </c>
      <c r="AD1027" s="418" t="str">
        <f>IFERROR(__xludf.DUMMYFUNCTION("""COMPUTED_VALUE"""),"")</f>
        <v/>
      </c>
      <c r="AE1027" s="419" t="str">
        <f>IFERROR(__xludf.DUMMYFUNCTION("""COMPUTED_VALUE"""),"")</f>
        <v/>
      </c>
      <c r="AF1027" s="420"/>
      <c r="AG1027" s="420"/>
      <c r="AH1027" s="421"/>
    </row>
    <row r="1028">
      <c r="A1028" s="410"/>
      <c r="B1028" s="411"/>
      <c r="C1028" s="412"/>
      <c r="D1028" s="413" t="s">
        <v>2869</v>
      </c>
      <c r="E1028" s="414"/>
      <c r="F1028" s="414"/>
      <c r="G1028" s="414"/>
      <c r="H1028" s="414"/>
      <c r="I1028" s="414"/>
      <c r="J1028" s="414"/>
      <c r="K1028" s="414"/>
      <c r="L1028" s="414"/>
      <c r="M1028" s="414"/>
      <c r="N1028" s="414"/>
      <c r="O1028" s="414"/>
      <c r="P1028" s="414"/>
      <c r="Q1028" s="414"/>
      <c r="R1028" s="414"/>
      <c r="S1028" s="414"/>
      <c r="T1028" s="415"/>
      <c r="U1028" s="415"/>
      <c r="V1028" s="415"/>
      <c r="W1028" s="416"/>
      <c r="X1028" s="417"/>
      <c r="Y1028" s="373"/>
      <c r="Z1028" s="418" t="str">
        <f>IFERROR(__xludf.DUMMYFUNCTION("""COMPUTED_VALUE"""),"")</f>
        <v/>
      </c>
      <c r="AA1028" s="419" t="str">
        <f>IFERROR(__xludf.DUMMYFUNCTION("""COMPUTED_VALUE"""),"")</f>
        <v/>
      </c>
      <c r="AB1028" s="418" t="str">
        <f>IFERROR(__xludf.DUMMYFUNCTION("""COMPUTED_VALUE"""),"")</f>
        <v/>
      </c>
      <c r="AC1028" s="419" t="str">
        <f>IFERROR(__xludf.DUMMYFUNCTION("""COMPUTED_VALUE"""),"")</f>
        <v/>
      </c>
      <c r="AD1028" s="418" t="str">
        <f>IFERROR(__xludf.DUMMYFUNCTION("""COMPUTED_VALUE"""),"")</f>
        <v/>
      </c>
      <c r="AE1028" s="419" t="str">
        <f>IFERROR(__xludf.DUMMYFUNCTION("""COMPUTED_VALUE"""),"")</f>
        <v/>
      </c>
      <c r="AF1028" s="420"/>
      <c r="AG1028" s="420"/>
      <c r="AH1028" s="421"/>
    </row>
    <row r="1029">
      <c r="A1029" s="410"/>
      <c r="B1029" s="411"/>
      <c r="C1029" s="412"/>
      <c r="D1029" s="413" t="s">
        <v>2869</v>
      </c>
      <c r="E1029" s="414"/>
      <c r="F1029" s="414"/>
      <c r="G1029" s="414"/>
      <c r="H1029" s="414"/>
      <c r="I1029" s="414"/>
      <c r="J1029" s="414"/>
      <c r="K1029" s="414"/>
      <c r="L1029" s="414"/>
      <c r="M1029" s="414"/>
      <c r="N1029" s="414"/>
      <c r="O1029" s="414"/>
      <c r="P1029" s="414"/>
      <c r="Q1029" s="414"/>
      <c r="R1029" s="414"/>
      <c r="S1029" s="414"/>
      <c r="T1029" s="415"/>
      <c r="U1029" s="415"/>
      <c r="V1029" s="415"/>
      <c r="W1029" s="416"/>
      <c r="X1029" s="417"/>
      <c r="Y1029" s="373"/>
      <c r="Z1029" s="418" t="str">
        <f>IFERROR(__xludf.DUMMYFUNCTION("""COMPUTED_VALUE"""),"")</f>
        <v/>
      </c>
      <c r="AA1029" s="419" t="str">
        <f>IFERROR(__xludf.DUMMYFUNCTION("""COMPUTED_VALUE"""),"")</f>
        <v/>
      </c>
      <c r="AB1029" s="418" t="str">
        <f>IFERROR(__xludf.DUMMYFUNCTION("""COMPUTED_VALUE"""),"")</f>
        <v/>
      </c>
      <c r="AC1029" s="419" t="str">
        <f>IFERROR(__xludf.DUMMYFUNCTION("""COMPUTED_VALUE"""),"")</f>
        <v/>
      </c>
      <c r="AD1029" s="418" t="str">
        <f>IFERROR(__xludf.DUMMYFUNCTION("""COMPUTED_VALUE"""),"")</f>
        <v/>
      </c>
      <c r="AE1029" s="419" t="str">
        <f>IFERROR(__xludf.DUMMYFUNCTION("""COMPUTED_VALUE"""),"")</f>
        <v/>
      </c>
      <c r="AF1029" s="420"/>
      <c r="AG1029" s="420"/>
      <c r="AH1029" s="421"/>
    </row>
    <row r="1030">
      <c r="A1030" s="410"/>
      <c r="B1030" s="411"/>
      <c r="C1030" s="412"/>
      <c r="D1030" s="413" t="s">
        <v>2869</v>
      </c>
      <c r="E1030" s="414"/>
      <c r="F1030" s="414"/>
      <c r="G1030" s="414"/>
      <c r="H1030" s="414"/>
      <c r="I1030" s="414"/>
      <c r="J1030" s="414"/>
      <c r="K1030" s="414"/>
      <c r="L1030" s="414"/>
      <c r="M1030" s="414"/>
      <c r="N1030" s="414"/>
      <c r="O1030" s="414"/>
      <c r="P1030" s="414"/>
      <c r="Q1030" s="414"/>
      <c r="R1030" s="414"/>
      <c r="S1030" s="414"/>
      <c r="T1030" s="415"/>
      <c r="U1030" s="415"/>
      <c r="V1030" s="415"/>
      <c r="W1030" s="416"/>
      <c r="X1030" s="417"/>
      <c r="Y1030" s="373"/>
      <c r="Z1030" s="418" t="str">
        <f>IFERROR(__xludf.DUMMYFUNCTION("""COMPUTED_VALUE"""),"")</f>
        <v/>
      </c>
      <c r="AA1030" s="419" t="str">
        <f>IFERROR(__xludf.DUMMYFUNCTION("""COMPUTED_VALUE"""),"")</f>
        <v/>
      </c>
      <c r="AB1030" s="418" t="str">
        <f>IFERROR(__xludf.DUMMYFUNCTION("""COMPUTED_VALUE"""),"")</f>
        <v/>
      </c>
      <c r="AC1030" s="419" t="str">
        <f>IFERROR(__xludf.DUMMYFUNCTION("""COMPUTED_VALUE"""),"")</f>
        <v/>
      </c>
      <c r="AD1030" s="418" t="str">
        <f>IFERROR(__xludf.DUMMYFUNCTION("""COMPUTED_VALUE"""),"")</f>
        <v/>
      </c>
      <c r="AE1030" s="419" t="str">
        <f>IFERROR(__xludf.DUMMYFUNCTION("""COMPUTED_VALUE"""),"")</f>
        <v/>
      </c>
      <c r="AF1030" s="420"/>
      <c r="AG1030" s="420"/>
      <c r="AH1030" s="421"/>
    </row>
    <row r="1031">
      <c r="A1031" s="410"/>
      <c r="B1031" s="411"/>
      <c r="C1031" s="412"/>
      <c r="D1031" s="413" t="s">
        <v>2869</v>
      </c>
      <c r="E1031" s="414"/>
      <c r="F1031" s="414"/>
      <c r="G1031" s="414"/>
      <c r="H1031" s="414"/>
      <c r="I1031" s="414"/>
      <c r="J1031" s="414"/>
      <c r="K1031" s="414"/>
      <c r="L1031" s="414"/>
      <c r="M1031" s="414"/>
      <c r="N1031" s="414"/>
      <c r="O1031" s="414"/>
      <c r="P1031" s="414"/>
      <c r="Q1031" s="414"/>
      <c r="R1031" s="414"/>
      <c r="S1031" s="414"/>
      <c r="T1031" s="415"/>
      <c r="U1031" s="415"/>
      <c r="V1031" s="415"/>
      <c r="W1031" s="416"/>
      <c r="X1031" s="417"/>
      <c r="Y1031" s="373"/>
      <c r="Z1031" s="418" t="str">
        <f>IFERROR(__xludf.DUMMYFUNCTION("""COMPUTED_VALUE"""),"")</f>
        <v/>
      </c>
      <c r="AA1031" s="419" t="str">
        <f>IFERROR(__xludf.DUMMYFUNCTION("""COMPUTED_VALUE"""),"")</f>
        <v/>
      </c>
      <c r="AB1031" s="418" t="str">
        <f>IFERROR(__xludf.DUMMYFUNCTION("""COMPUTED_VALUE"""),"")</f>
        <v/>
      </c>
      <c r="AC1031" s="419" t="str">
        <f>IFERROR(__xludf.DUMMYFUNCTION("""COMPUTED_VALUE"""),"")</f>
        <v/>
      </c>
      <c r="AD1031" s="418" t="str">
        <f>IFERROR(__xludf.DUMMYFUNCTION("""COMPUTED_VALUE"""),"")</f>
        <v/>
      </c>
      <c r="AE1031" s="419" t="str">
        <f>IFERROR(__xludf.DUMMYFUNCTION("""COMPUTED_VALUE"""),"")</f>
        <v/>
      </c>
      <c r="AF1031" s="420"/>
      <c r="AG1031" s="420"/>
      <c r="AH1031" s="421"/>
    </row>
    <row r="1032">
      <c r="A1032" s="410"/>
      <c r="B1032" s="411"/>
      <c r="C1032" s="412"/>
      <c r="D1032" s="413" t="s">
        <v>2869</v>
      </c>
      <c r="E1032" s="414"/>
      <c r="F1032" s="414"/>
      <c r="G1032" s="414"/>
      <c r="H1032" s="414"/>
      <c r="I1032" s="414"/>
      <c r="J1032" s="414"/>
      <c r="K1032" s="414"/>
      <c r="L1032" s="414"/>
      <c r="M1032" s="414"/>
      <c r="N1032" s="414"/>
      <c r="O1032" s="414"/>
      <c r="P1032" s="414"/>
      <c r="Q1032" s="414"/>
      <c r="R1032" s="414"/>
      <c r="S1032" s="414"/>
      <c r="T1032" s="415"/>
      <c r="U1032" s="415"/>
      <c r="V1032" s="415"/>
      <c r="W1032" s="416"/>
      <c r="X1032" s="417"/>
      <c r="Y1032" s="373"/>
      <c r="Z1032" s="418" t="str">
        <f>IFERROR(__xludf.DUMMYFUNCTION("""COMPUTED_VALUE"""),"")</f>
        <v/>
      </c>
      <c r="AA1032" s="419" t="str">
        <f>IFERROR(__xludf.DUMMYFUNCTION("""COMPUTED_VALUE"""),"")</f>
        <v/>
      </c>
      <c r="AB1032" s="418" t="str">
        <f>IFERROR(__xludf.DUMMYFUNCTION("""COMPUTED_VALUE"""),"")</f>
        <v/>
      </c>
      <c r="AC1032" s="419" t="str">
        <f>IFERROR(__xludf.DUMMYFUNCTION("""COMPUTED_VALUE"""),"")</f>
        <v/>
      </c>
      <c r="AD1032" s="418" t="str">
        <f>IFERROR(__xludf.DUMMYFUNCTION("""COMPUTED_VALUE"""),"")</f>
        <v/>
      </c>
      <c r="AE1032" s="419" t="str">
        <f>IFERROR(__xludf.DUMMYFUNCTION("""COMPUTED_VALUE"""),"")</f>
        <v/>
      </c>
      <c r="AF1032" s="420"/>
      <c r="AG1032" s="420"/>
      <c r="AH1032" s="421"/>
    </row>
    <row r="1033">
      <c r="A1033" s="410"/>
      <c r="B1033" s="411"/>
      <c r="C1033" s="412"/>
      <c r="D1033" s="413" t="s">
        <v>2869</v>
      </c>
      <c r="E1033" s="414"/>
      <c r="F1033" s="414"/>
      <c r="G1033" s="414"/>
      <c r="H1033" s="414"/>
      <c r="I1033" s="414"/>
      <c r="J1033" s="414"/>
      <c r="K1033" s="414"/>
      <c r="L1033" s="414"/>
      <c r="M1033" s="414"/>
      <c r="N1033" s="414"/>
      <c r="O1033" s="414"/>
      <c r="P1033" s="414"/>
      <c r="Q1033" s="414"/>
      <c r="R1033" s="414"/>
      <c r="S1033" s="414"/>
      <c r="T1033" s="415"/>
      <c r="U1033" s="415"/>
      <c r="V1033" s="415"/>
      <c r="W1033" s="416"/>
      <c r="X1033" s="417"/>
      <c r="Y1033" s="373"/>
      <c r="Z1033" s="418" t="str">
        <f>IFERROR(__xludf.DUMMYFUNCTION("""COMPUTED_VALUE"""),"")</f>
        <v/>
      </c>
      <c r="AA1033" s="419" t="str">
        <f>IFERROR(__xludf.DUMMYFUNCTION("""COMPUTED_VALUE"""),"")</f>
        <v/>
      </c>
      <c r="AB1033" s="418" t="str">
        <f>IFERROR(__xludf.DUMMYFUNCTION("""COMPUTED_VALUE"""),"")</f>
        <v/>
      </c>
      <c r="AC1033" s="419" t="str">
        <f>IFERROR(__xludf.DUMMYFUNCTION("""COMPUTED_VALUE"""),"")</f>
        <v/>
      </c>
      <c r="AD1033" s="418" t="str">
        <f>IFERROR(__xludf.DUMMYFUNCTION("""COMPUTED_VALUE"""),"")</f>
        <v/>
      </c>
      <c r="AE1033" s="419" t="str">
        <f>IFERROR(__xludf.DUMMYFUNCTION("""COMPUTED_VALUE"""),"")</f>
        <v/>
      </c>
      <c r="AF1033" s="420"/>
      <c r="AG1033" s="420"/>
      <c r="AH1033" s="421"/>
    </row>
    <row r="1034">
      <c r="A1034" s="410"/>
      <c r="B1034" s="411"/>
      <c r="C1034" s="412"/>
      <c r="D1034" s="413" t="s">
        <v>2869</v>
      </c>
      <c r="E1034" s="414"/>
      <c r="F1034" s="414"/>
      <c r="G1034" s="414"/>
      <c r="H1034" s="414"/>
      <c r="I1034" s="414"/>
      <c r="J1034" s="414"/>
      <c r="K1034" s="414"/>
      <c r="L1034" s="414"/>
      <c r="M1034" s="414"/>
      <c r="N1034" s="414"/>
      <c r="O1034" s="414"/>
      <c r="P1034" s="414"/>
      <c r="Q1034" s="414"/>
      <c r="R1034" s="414"/>
      <c r="S1034" s="414"/>
      <c r="T1034" s="415"/>
      <c r="U1034" s="415"/>
      <c r="V1034" s="415"/>
      <c r="W1034" s="416"/>
      <c r="X1034" s="417"/>
      <c r="Y1034" s="373"/>
      <c r="Z1034" s="418" t="str">
        <f>IFERROR(__xludf.DUMMYFUNCTION("""COMPUTED_VALUE"""),"")</f>
        <v/>
      </c>
      <c r="AA1034" s="419" t="str">
        <f>IFERROR(__xludf.DUMMYFUNCTION("""COMPUTED_VALUE"""),"")</f>
        <v/>
      </c>
      <c r="AB1034" s="418" t="str">
        <f>IFERROR(__xludf.DUMMYFUNCTION("""COMPUTED_VALUE"""),"")</f>
        <v/>
      </c>
      <c r="AC1034" s="419" t="str">
        <f>IFERROR(__xludf.DUMMYFUNCTION("""COMPUTED_VALUE"""),"")</f>
        <v/>
      </c>
      <c r="AD1034" s="418" t="str">
        <f>IFERROR(__xludf.DUMMYFUNCTION("""COMPUTED_VALUE"""),"")</f>
        <v/>
      </c>
      <c r="AE1034" s="419" t="str">
        <f>IFERROR(__xludf.DUMMYFUNCTION("""COMPUTED_VALUE"""),"")</f>
        <v/>
      </c>
      <c r="AF1034" s="420"/>
      <c r="AG1034" s="420"/>
      <c r="AH1034" s="421"/>
    </row>
    <row r="1035">
      <c r="A1035" s="410"/>
      <c r="B1035" s="411"/>
      <c r="C1035" s="412"/>
      <c r="D1035" s="413" t="s">
        <v>2869</v>
      </c>
      <c r="E1035" s="414"/>
      <c r="F1035" s="414"/>
      <c r="G1035" s="414"/>
      <c r="H1035" s="414"/>
      <c r="I1035" s="414"/>
      <c r="J1035" s="414"/>
      <c r="K1035" s="414"/>
      <c r="L1035" s="414"/>
      <c r="M1035" s="414"/>
      <c r="N1035" s="414"/>
      <c r="O1035" s="414"/>
      <c r="P1035" s="414"/>
      <c r="Q1035" s="414"/>
      <c r="R1035" s="414"/>
      <c r="S1035" s="414"/>
      <c r="T1035" s="415"/>
      <c r="U1035" s="415"/>
      <c r="V1035" s="415"/>
      <c r="W1035" s="416"/>
      <c r="X1035" s="417"/>
      <c r="Y1035" s="373"/>
      <c r="Z1035" s="418" t="str">
        <f>IFERROR(__xludf.DUMMYFUNCTION("""COMPUTED_VALUE"""),"")</f>
        <v/>
      </c>
      <c r="AA1035" s="419" t="str">
        <f>IFERROR(__xludf.DUMMYFUNCTION("""COMPUTED_VALUE"""),"")</f>
        <v/>
      </c>
      <c r="AB1035" s="418" t="str">
        <f>IFERROR(__xludf.DUMMYFUNCTION("""COMPUTED_VALUE"""),"")</f>
        <v/>
      </c>
      <c r="AC1035" s="419" t="str">
        <f>IFERROR(__xludf.DUMMYFUNCTION("""COMPUTED_VALUE"""),"")</f>
        <v/>
      </c>
      <c r="AD1035" s="418" t="str">
        <f>IFERROR(__xludf.DUMMYFUNCTION("""COMPUTED_VALUE"""),"")</f>
        <v/>
      </c>
      <c r="AE1035" s="419" t="str">
        <f>IFERROR(__xludf.DUMMYFUNCTION("""COMPUTED_VALUE"""),"")</f>
        <v/>
      </c>
      <c r="AF1035" s="420"/>
      <c r="AG1035" s="420"/>
      <c r="AH1035" s="421"/>
    </row>
    <row r="1036">
      <c r="A1036" s="410"/>
      <c r="B1036" s="411"/>
      <c r="C1036" s="412"/>
      <c r="D1036" s="413" t="s">
        <v>2869</v>
      </c>
      <c r="E1036" s="414"/>
      <c r="F1036" s="414"/>
      <c r="G1036" s="414"/>
      <c r="H1036" s="414"/>
      <c r="I1036" s="414"/>
      <c r="J1036" s="414"/>
      <c r="K1036" s="414"/>
      <c r="L1036" s="414"/>
      <c r="M1036" s="414"/>
      <c r="N1036" s="414"/>
      <c r="O1036" s="414"/>
      <c r="P1036" s="414"/>
      <c r="Q1036" s="414"/>
      <c r="R1036" s="414"/>
      <c r="S1036" s="414"/>
      <c r="T1036" s="415"/>
      <c r="U1036" s="415"/>
      <c r="V1036" s="415"/>
      <c r="W1036" s="416"/>
      <c r="X1036" s="417"/>
      <c r="Y1036" s="373"/>
      <c r="Z1036" s="418" t="str">
        <f>IFERROR(__xludf.DUMMYFUNCTION("""COMPUTED_VALUE"""),"")</f>
        <v/>
      </c>
      <c r="AA1036" s="419" t="str">
        <f>IFERROR(__xludf.DUMMYFUNCTION("""COMPUTED_VALUE"""),"")</f>
        <v/>
      </c>
      <c r="AB1036" s="418" t="str">
        <f>IFERROR(__xludf.DUMMYFUNCTION("""COMPUTED_VALUE"""),"")</f>
        <v/>
      </c>
      <c r="AC1036" s="419" t="str">
        <f>IFERROR(__xludf.DUMMYFUNCTION("""COMPUTED_VALUE"""),"")</f>
        <v/>
      </c>
      <c r="AD1036" s="418" t="str">
        <f>IFERROR(__xludf.DUMMYFUNCTION("""COMPUTED_VALUE"""),"")</f>
        <v/>
      </c>
      <c r="AE1036" s="419" t="str">
        <f>IFERROR(__xludf.DUMMYFUNCTION("""COMPUTED_VALUE"""),"")</f>
        <v/>
      </c>
      <c r="AF1036" s="420"/>
      <c r="AG1036" s="420"/>
      <c r="AH1036" s="421"/>
    </row>
    <row r="1037">
      <c r="A1037" s="410"/>
      <c r="B1037" s="411"/>
      <c r="C1037" s="412"/>
      <c r="D1037" s="413" t="s">
        <v>2869</v>
      </c>
      <c r="E1037" s="414"/>
      <c r="F1037" s="414"/>
      <c r="G1037" s="414"/>
      <c r="H1037" s="414"/>
      <c r="I1037" s="414"/>
      <c r="J1037" s="414"/>
      <c r="K1037" s="414"/>
      <c r="L1037" s="414"/>
      <c r="M1037" s="414"/>
      <c r="N1037" s="414"/>
      <c r="O1037" s="414"/>
      <c r="P1037" s="414"/>
      <c r="Q1037" s="414"/>
      <c r="R1037" s="414"/>
      <c r="S1037" s="414"/>
      <c r="T1037" s="415"/>
      <c r="U1037" s="415"/>
      <c r="V1037" s="415"/>
      <c r="W1037" s="416"/>
      <c r="X1037" s="417"/>
      <c r="Y1037" s="373"/>
      <c r="Z1037" s="418" t="str">
        <f>IFERROR(__xludf.DUMMYFUNCTION("""COMPUTED_VALUE"""),"")</f>
        <v/>
      </c>
      <c r="AA1037" s="419" t="str">
        <f>IFERROR(__xludf.DUMMYFUNCTION("""COMPUTED_VALUE"""),"")</f>
        <v/>
      </c>
      <c r="AB1037" s="418" t="str">
        <f>IFERROR(__xludf.DUMMYFUNCTION("""COMPUTED_VALUE"""),"")</f>
        <v/>
      </c>
      <c r="AC1037" s="419" t="str">
        <f>IFERROR(__xludf.DUMMYFUNCTION("""COMPUTED_VALUE"""),"")</f>
        <v/>
      </c>
      <c r="AD1037" s="418" t="str">
        <f>IFERROR(__xludf.DUMMYFUNCTION("""COMPUTED_VALUE"""),"")</f>
        <v/>
      </c>
      <c r="AE1037" s="419" t="str">
        <f>IFERROR(__xludf.DUMMYFUNCTION("""COMPUTED_VALUE"""),"")</f>
        <v/>
      </c>
      <c r="AF1037" s="420"/>
      <c r="AG1037" s="420"/>
      <c r="AH1037" s="421"/>
    </row>
    <row r="1038">
      <c r="A1038" s="410"/>
      <c r="B1038" s="411"/>
      <c r="C1038" s="412"/>
      <c r="D1038" s="413" t="s">
        <v>2869</v>
      </c>
      <c r="E1038" s="414"/>
      <c r="F1038" s="414"/>
      <c r="G1038" s="414"/>
      <c r="H1038" s="414"/>
      <c r="I1038" s="414"/>
      <c r="J1038" s="414"/>
      <c r="K1038" s="414"/>
      <c r="L1038" s="414"/>
      <c r="M1038" s="414"/>
      <c r="N1038" s="414"/>
      <c r="O1038" s="414"/>
      <c r="P1038" s="414"/>
      <c r="Q1038" s="414"/>
      <c r="R1038" s="414"/>
      <c r="S1038" s="414"/>
      <c r="T1038" s="415"/>
      <c r="U1038" s="415"/>
      <c r="V1038" s="415"/>
      <c r="W1038" s="416"/>
      <c r="X1038" s="417"/>
      <c r="Y1038" s="373"/>
      <c r="Z1038" s="418" t="str">
        <f>IFERROR(__xludf.DUMMYFUNCTION("""COMPUTED_VALUE"""),"")</f>
        <v/>
      </c>
      <c r="AA1038" s="419" t="str">
        <f>IFERROR(__xludf.DUMMYFUNCTION("""COMPUTED_VALUE"""),"")</f>
        <v/>
      </c>
      <c r="AB1038" s="418" t="str">
        <f>IFERROR(__xludf.DUMMYFUNCTION("""COMPUTED_VALUE"""),"")</f>
        <v/>
      </c>
      <c r="AC1038" s="419" t="str">
        <f>IFERROR(__xludf.DUMMYFUNCTION("""COMPUTED_VALUE"""),"")</f>
        <v/>
      </c>
      <c r="AD1038" s="418" t="str">
        <f>IFERROR(__xludf.DUMMYFUNCTION("""COMPUTED_VALUE"""),"")</f>
        <v/>
      </c>
      <c r="AE1038" s="419" t="str">
        <f>IFERROR(__xludf.DUMMYFUNCTION("""COMPUTED_VALUE"""),"")</f>
        <v/>
      </c>
      <c r="AF1038" s="420"/>
      <c r="AG1038" s="420"/>
      <c r="AH1038" s="421"/>
    </row>
    <row r="1039">
      <c r="A1039" s="410"/>
      <c r="B1039" s="411"/>
      <c r="C1039" s="412"/>
      <c r="D1039" s="413" t="s">
        <v>2869</v>
      </c>
      <c r="E1039" s="414"/>
      <c r="F1039" s="414"/>
      <c r="G1039" s="414"/>
      <c r="H1039" s="414"/>
      <c r="I1039" s="414"/>
      <c r="J1039" s="414"/>
      <c r="K1039" s="414"/>
      <c r="L1039" s="414"/>
      <c r="M1039" s="414"/>
      <c r="N1039" s="414"/>
      <c r="O1039" s="414"/>
      <c r="P1039" s="414"/>
      <c r="Q1039" s="414"/>
      <c r="R1039" s="414"/>
      <c r="S1039" s="414"/>
      <c r="T1039" s="415"/>
      <c r="U1039" s="415"/>
      <c r="V1039" s="415"/>
      <c r="W1039" s="416"/>
      <c r="X1039" s="417"/>
      <c r="Y1039" s="373"/>
      <c r="Z1039" s="418" t="str">
        <f>IFERROR(__xludf.DUMMYFUNCTION("""COMPUTED_VALUE"""),"")</f>
        <v/>
      </c>
      <c r="AA1039" s="419" t="str">
        <f>IFERROR(__xludf.DUMMYFUNCTION("""COMPUTED_VALUE"""),"")</f>
        <v/>
      </c>
      <c r="AB1039" s="418" t="str">
        <f>IFERROR(__xludf.DUMMYFUNCTION("""COMPUTED_VALUE"""),"")</f>
        <v/>
      </c>
      <c r="AC1039" s="419" t="str">
        <f>IFERROR(__xludf.DUMMYFUNCTION("""COMPUTED_VALUE"""),"")</f>
        <v/>
      </c>
      <c r="AD1039" s="418" t="str">
        <f>IFERROR(__xludf.DUMMYFUNCTION("""COMPUTED_VALUE"""),"")</f>
        <v/>
      </c>
      <c r="AE1039" s="419" t="str">
        <f>IFERROR(__xludf.DUMMYFUNCTION("""COMPUTED_VALUE"""),"")</f>
        <v/>
      </c>
      <c r="AF1039" s="420"/>
      <c r="AG1039" s="420"/>
      <c r="AH1039" s="421"/>
    </row>
    <row r="1040">
      <c r="A1040" s="410"/>
      <c r="B1040" s="411"/>
      <c r="C1040" s="412"/>
      <c r="D1040" s="413" t="s">
        <v>2869</v>
      </c>
      <c r="E1040" s="414"/>
      <c r="F1040" s="414"/>
      <c r="G1040" s="414"/>
      <c r="H1040" s="414"/>
      <c r="I1040" s="414"/>
      <c r="J1040" s="414"/>
      <c r="K1040" s="414"/>
      <c r="L1040" s="414"/>
      <c r="M1040" s="414"/>
      <c r="N1040" s="414"/>
      <c r="O1040" s="414"/>
      <c r="P1040" s="414"/>
      <c r="Q1040" s="414"/>
      <c r="R1040" s="414"/>
      <c r="S1040" s="414"/>
      <c r="T1040" s="415"/>
      <c r="U1040" s="415"/>
      <c r="V1040" s="415"/>
      <c r="W1040" s="416"/>
      <c r="X1040" s="417"/>
      <c r="Y1040" s="373"/>
      <c r="Z1040" s="418" t="str">
        <f>IFERROR(__xludf.DUMMYFUNCTION("""COMPUTED_VALUE"""),"")</f>
        <v/>
      </c>
      <c r="AA1040" s="419" t="str">
        <f>IFERROR(__xludf.DUMMYFUNCTION("""COMPUTED_VALUE"""),"")</f>
        <v/>
      </c>
      <c r="AB1040" s="418" t="str">
        <f>IFERROR(__xludf.DUMMYFUNCTION("""COMPUTED_VALUE"""),"")</f>
        <v/>
      </c>
      <c r="AC1040" s="419" t="str">
        <f>IFERROR(__xludf.DUMMYFUNCTION("""COMPUTED_VALUE"""),"")</f>
        <v/>
      </c>
      <c r="AD1040" s="418" t="str">
        <f>IFERROR(__xludf.DUMMYFUNCTION("""COMPUTED_VALUE"""),"")</f>
        <v/>
      </c>
      <c r="AE1040" s="419" t="str">
        <f>IFERROR(__xludf.DUMMYFUNCTION("""COMPUTED_VALUE"""),"")</f>
        <v/>
      </c>
      <c r="AF1040" s="420"/>
      <c r="AG1040" s="420"/>
      <c r="AH1040" s="421"/>
    </row>
    <row r="1041">
      <c r="A1041" s="410"/>
      <c r="B1041" s="411"/>
      <c r="C1041" s="412"/>
      <c r="D1041" s="413" t="s">
        <v>2869</v>
      </c>
      <c r="E1041" s="414"/>
      <c r="F1041" s="414"/>
      <c r="G1041" s="414"/>
      <c r="H1041" s="414"/>
      <c r="I1041" s="414"/>
      <c r="J1041" s="414"/>
      <c r="K1041" s="414"/>
      <c r="L1041" s="414"/>
      <c r="M1041" s="414"/>
      <c r="N1041" s="414"/>
      <c r="O1041" s="414"/>
      <c r="P1041" s="414"/>
      <c r="Q1041" s="414"/>
      <c r="R1041" s="414"/>
      <c r="S1041" s="414"/>
      <c r="T1041" s="415"/>
      <c r="U1041" s="415"/>
      <c r="V1041" s="415"/>
      <c r="W1041" s="416"/>
      <c r="X1041" s="417"/>
      <c r="Y1041" s="373"/>
      <c r="Z1041" s="418" t="str">
        <f>IFERROR(__xludf.DUMMYFUNCTION("""COMPUTED_VALUE"""),"")</f>
        <v/>
      </c>
      <c r="AA1041" s="419" t="str">
        <f>IFERROR(__xludf.DUMMYFUNCTION("""COMPUTED_VALUE"""),"")</f>
        <v/>
      </c>
      <c r="AB1041" s="418" t="str">
        <f>IFERROR(__xludf.DUMMYFUNCTION("""COMPUTED_VALUE"""),"")</f>
        <v/>
      </c>
      <c r="AC1041" s="419" t="str">
        <f>IFERROR(__xludf.DUMMYFUNCTION("""COMPUTED_VALUE"""),"")</f>
        <v/>
      </c>
      <c r="AD1041" s="418" t="str">
        <f>IFERROR(__xludf.DUMMYFUNCTION("""COMPUTED_VALUE"""),"")</f>
        <v/>
      </c>
      <c r="AE1041" s="419" t="str">
        <f>IFERROR(__xludf.DUMMYFUNCTION("""COMPUTED_VALUE"""),"")</f>
        <v/>
      </c>
      <c r="AF1041" s="420"/>
      <c r="AG1041" s="420"/>
      <c r="AH1041" s="421"/>
    </row>
    <row r="1042">
      <c r="A1042" s="410"/>
      <c r="B1042" s="411"/>
      <c r="C1042" s="412"/>
      <c r="D1042" s="413" t="s">
        <v>2869</v>
      </c>
      <c r="E1042" s="414"/>
      <c r="F1042" s="414"/>
      <c r="G1042" s="414"/>
      <c r="H1042" s="414"/>
      <c r="I1042" s="414"/>
      <c r="J1042" s="414"/>
      <c r="K1042" s="414"/>
      <c r="L1042" s="414"/>
      <c r="M1042" s="414"/>
      <c r="N1042" s="414"/>
      <c r="O1042" s="414"/>
      <c r="P1042" s="414"/>
      <c r="Q1042" s="414"/>
      <c r="R1042" s="414"/>
      <c r="S1042" s="414"/>
      <c r="T1042" s="415"/>
      <c r="U1042" s="415"/>
      <c r="V1042" s="415"/>
      <c r="W1042" s="416"/>
      <c r="X1042" s="417"/>
      <c r="Y1042" s="373"/>
      <c r="Z1042" s="418" t="str">
        <f>IFERROR(__xludf.DUMMYFUNCTION("""COMPUTED_VALUE"""),"")</f>
        <v/>
      </c>
      <c r="AA1042" s="419" t="str">
        <f>IFERROR(__xludf.DUMMYFUNCTION("""COMPUTED_VALUE"""),"")</f>
        <v/>
      </c>
      <c r="AB1042" s="418" t="str">
        <f>IFERROR(__xludf.DUMMYFUNCTION("""COMPUTED_VALUE"""),"")</f>
        <v/>
      </c>
      <c r="AC1042" s="419" t="str">
        <f>IFERROR(__xludf.DUMMYFUNCTION("""COMPUTED_VALUE"""),"")</f>
        <v/>
      </c>
      <c r="AD1042" s="418" t="str">
        <f>IFERROR(__xludf.DUMMYFUNCTION("""COMPUTED_VALUE"""),"")</f>
        <v/>
      </c>
      <c r="AE1042" s="419" t="str">
        <f>IFERROR(__xludf.DUMMYFUNCTION("""COMPUTED_VALUE"""),"")</f>
        <v/>
      </c>
      <c r="AF1042" s="420"/>
      <c r="AG1042" s="420"/>
      <c r="AH1042" s="421"/>
    </row>
    <row r="1043">
      <c r="A1043" s="410"/>
      <c r="B1043" s="411"/>
      <c r="C1043" s="412"/>
      <c r="D1043" s="413" t="s">
        <v>2869</v>
      </c>
      <c r="E1043" s="414"/>
      <c r="F1043" s="414"/>
      <c r="G1043" s="414"/>
      <c r="H1043" s="414"/>
      <c r="I1043" s="414"/>
      <c r="J1043" s="414"/>
      <c r="K1043" s="414"/>
      <c r="L1043" s="414"/>
      <c r="M1043" s="414"/>
      <c r="N1043" s="414"/>
      <c r="O1043" s="414"/>
      <c r="P1043" s="414"/>
      <c r="Q1043" s="414"/>
      <c r="R1043" s="414"/>
      <c r="S1043" s="414"/>
      <c r="T1043" s="415"/>
      <c r="U1043" s="415"/>
      <c r="V1043" s="415"/>
      <c r="W1043" s="416"/>
      <c r="X1043" s="417"/>
      <c r="Y1043" s="373"/>
      <c r="Z1043" s="418" t="str">
        <f>IFERROR(__xludf.DUMMYFUNCTION("""COMPUTED_VALUE"""),"")</f>
        <v/>
      </c>
      <c r="AA1043" s="419" t="str">
        <f>IFERROR(__xludf.DUMMYFUNCTION("""COMPUTED_VALUE"""),"")</f>
        <v/>
      </c>
      <c r="AB1043" s="418" t="str">
        <f>IFERROR(__xludf.DUMMYFUNCTION("""COMPUTED_VALUE"""),"")</f>
        <v/>
      </c>
      <c r="AC1043" s="419" t="str">
        <f>IFERROR(__xludf.DUMMYFUNCTION("""COMPUTED_VALUE"""),"")</f>
        <v/>
      </c>
      <c r="AD1043" s="418" t="str">
        <f>IFERROR(__xludf.DUMMYFUNCTION("""COMPUTED_VALUE"""),"")</f>
        <v/>
      </c>
      <c r="AE1043" s="419" t="str">
        <f>IFERROR(__xludf.DUMMYFUNCTION("""COMPUTED_VALUE"""),"")</f>
        <v/>
      </c>
      <c r="AF1043" s="420"/>
      <c r="AG1043" s="420"/>
      <c r="AH1043" s="421"/>
    </row>
    <row r="1044">
      <c r="A1044" s="410"/>
      <c r="B1044" s="411"/>
      <c r="C1044" s="412"/>
      <c r="D1044" s="413" t="s">
        <v>2869</v>
      </c>
      <c r="E1044" s="414"/>
      <c r="F1044" s="414"/>
      <c r="G1044" s="414"/>
      <c r="H1044" s="414"/>
      <c r="I1044" s="414"/>
      <c r="J1044" s="414"/>
      <c r="K1044" s="414"/>
      <c r="L1044" s="414"/>
      <c r="M1044" s="414"/>
      <c r="N1044" s="414"/>
      <c r="O1044" s="414"/>
      <c r="P1044" s="414"/>
      <c r="Q1044" s="414"/>
      <c r="R1044" s="414"/>
      <c r="S1044" s="414"/>
      <c r="T1044" s="415"/>
      <c r="U1044" s="415"/>
      <c r="V1044" s="415"/>
      <c r="W1044" s="416"/>
      <c r="X1044" s="417"/>
      <c r="Y1044" s="373"/>
      <c r="Z1044" s="418" t="str">
        <f>IFERROR(__xludf.DUMMYFUNCTION("""COMPUTED_VALUE"""),"")</f>
        <v/>
      </c>
      <c r="AA1044" s="419" t="str">
        <f>IFERROR(__xludf.DUMMYFUNCTION("""COMPUTED_VALUE"""),"")</f>
        <v/>
      </c>
      <c r="AB1044" s="418" t="str">
        <f>IFERROR(__xludf.DUMMYFUNCTION("""COMPUTED_VALUE"""),"")</f>
        <v/>
      </c>
      <c r="AC1044" s="419" t="str">
        <f>IFERROR(__xludf.DUMMYFUNCTION("""COMPUTED_VALUE"""),"")</f>
        <v/>
      </c>
      <c r="AD1044" s="418" t="str">
        <f>IFERROR(__xludf.DUMMYFUNCTION("""COMPUTED_VALUE"""),"")</f>
        <v/>
      </c>
      <c r="AE1044" s="419" t="str">
        <f>IFERROR(__xludf.DUMMYFUNCTION("""COMPUTED_VALUE"""),"")</f>
        <v/>
      </c>
      <c r="AF1044" s="420"/>
      <c r="AG1044" s="420"/>
      <c r="AH1044" s="421"/>
    </row>
    <row r="1045">
      <c r="A1045" s="410"/>
      <c r="B1045" s="411"/>
      <c r="C1045" s="412"/>
      <c r="D1045" s="413" t="s">
        <v>2869</v>
      </c>
      <c r="E1045" s="414"/>
      <c r="F1045" s="414"/>
      <c r="G1045" s="414"/>
      <c r="H1045" s="414"/>
      <c r="I1045" s="414"/>
      <c r="J1045" s="414"/>
      <c r="K1045" s="414"/>
      <c r="L1045" s="414"/>
      <c r="M1045" s="414"/>
      <c r="N1045" s="414"/>
      <c r="O1045" s="414"/>
      <c r="P1045" s="414"/>
      <c r="Q1045" s="414"/>
      <c r="R1045" s="414"/>
      <c r="S1045" s="414"/>
      <c r="T1045" s="415"/>
      <c r="U1045" s="415"/>
      <c r="V1045" s="415"/>
      <c r="W1045" s="416"/>
      <c r="X1045" s="417"/>
      <c r="Y1045" s="373"/>
      <c r="Z1045" s="418" t="str">
        <f>IFERROR(__xludf.DUMMYFUNCTION("""COMPUTED_VALUE"""),"")</f>
        <v/>
      </c>
      <c r="AA1045" s="419" t="str">
        <f>IFERROR(__xludf.DUMMYFUNCTION("""COMPUTED_VALUE"""),"")</f>
        <v/>
      </c>
      <c r="AB1045" s="418" t="str">
        <f>IFERROR(__xludf.DUMMYFUNCTION("""COMPUTED_VALUE"""),"")</f>
        <v/>
      </c>
      <c r="AC1045" s="419" t="str">
        <f>IFERROR(__xludf.DUMMYFUNCTION("""COMPUTED_VALUE"""),"")</f>
        <v/>
      </c>
      <c r="AD1045" s="418" t="str">
        <f>IFERROR(__xludf.DUMMYFUNCTION("""COMPUTED_VALUE"""),"")</f>
        <v/>
      </c>
      <c r="AE1045" s="419" t="str">
        <f>IFERROR(__xludf.DUMMYFUNCTION("""COMPUTED_VALUE"""),"")</f>
        <v/>
      </c>
      <c r="AF1045" s="420"/>
      <c r="AG1045" s="420"/>
      <c r="AH1045" s="421"/>
    </row>
    <row r="1046">
      <c r="A1046" s="410"/>
      <c r="B1046" s="411"/>
      <c r="C1046" s="412"/>
      <c r="D1046" s="413" t="s">
        <v>2869</v>
      </c>
      <c r="E1046" s="414"/>
      <c r="F1046" s="414"/>
      <c r="G1046" s="414"/>
      <c r="H1046" s="414"/>
      <c r="I1046" s="414"/>
      <c r="J1046" s="414"/>
      <c r="K1046" s="414"/>
      <c r="L1046" s="414"/>
      <c r="M1046" s="414"/>
      <c r="N1046" s="414"/>
      <c r="O1046" s="414"/>
      <c r="P1046" s="414"/>
      <c r="Q1046" s="414"/>
      <c r="R1046" s="414"/>
      <c r="S1046" s="414"/>
      <c r="T1046" s="415"/>
      <c r="U1046" s="415"/>
      <c r="V1046" s="415"/>
      <c r="W1046" s="416"/>
      <c r="X1046" s="417"/>
      <c r="Y1046" s="373"/>
      <c r="Z1046" s="418" t="str">
        <f>IFERROR(__xludf.DUMMYFUNCTION("""COMPUTED_VALUE"""),"")</f>
        <v/>
      </c>
      <c r="AA1046" s="419" t="str">
        <f>IFERROR(__xludf.DUMMYFUNCTION("""COMPUTED_VALUE"""),"")</f>
        <v/>
      </c>
      <c r="AB1046" s="418" t="str">
        <f>IFERROR(__xludf.DUMMYFUNCTION("""COMPUTED_VALUE"""),"")</f>
        <v/>
      </c>
      <c r="AC1046" s="419" t="str">
        <f>IFERROR(__xludf.DUMMYFUNCTION("""COMPUTED_VALUE"""),"")</f>
        <v/>
      </c>
      <c r="AD1046" s="418" t="str">
        <f>IFERROR(__xludf.DUMMYFUNCTION("""COMPUTED_VALUE"""),"")</f>
        <v/>
      </c>
      <c r="AE1046" s="419" t="str">
        <f>IFERROR(__xludf.DUMMYFUNCTION("""COMPUTED_VALUE"""),"")</f>
        <v/>
      </c>
      <c r="AF1046" s="420"/>
      <c r="AG1046" s="420"/>
      <c r="AH1046" s="421"/>
    </row>
    <row r="1047">
      <c r="A1047" s="410"/>
      <c r="B1047" s="411"/>
      <c r="C1047" s="412"/>
      <c r="D1047" s="413" t="s">
        <v>2869</v>
      </c>
      <c r="E1047" s="414"/>
      <c r="F1047" s="414"/>
      <c r="G1047" s="414"/>
      <c r="H1047" s="414"/>
      <c r="I1047" s="414"/>
      <c r="J1047" s="414"/>
      <c r="K1047" s="414"/>
      <c r="L1047" s="414"/>
      <c r="M1047" s="414"/>
      <c r="N1047" s="414"/>
      <c r="O1047" s="414"/>
      <c r="P1047" s="414"/>
      <c r="Q1047" s="414"/>
      <c r="R1047" s="414"/>
      <c r="S1047" s="414"/>
      <c r="T1047" s="415"/>
      <c r="U1047" s="415"/>
      <c r="V1047" s="415"/>
      <c r="W1047" s="416"/>
      <c r="X1047" s="417"/>
      <c r="Y1047" s="373"/>
      <c r="Z1047" s="418" t="str">
        <f>IFERROR(__xludf.DUMMYFUNCTION("""COMPUTED_VALUE"""),"")</f>
        <v/>
      </c>
      <c r="AA1047" s="419" t="str">
        <f>IFERROR(__xludf.DUMMYFUNCTION("""COMPUTED_VALUE"""),"")</f>
        <v/>
      </c>
      <c r="AB1047" s="418" t="str">
        <f>IFERROR(__xludf.DUMMYFUNCTION("""COMPUTED_VALUE"""),"")</f>
        <v/>
      </c>
      <c r="AC1047" s="419" t="str">
        <f>IFERROR(__xludf.DUMMYFUNCTION("""COMPUTED_VALUE"""),"")</f>
        <v/>
      </c>
      <c r="AD1047" s="418" t="str">
        <f>IFERROR(__xludf.DUMMYFUNCTION("""COMPUTED_VALUE"""),"")</f>
        <v/>
      </c>
      <c r="AE1047" s="419" t="str">
        <f>IFERROR(__xludf.DUMMYFUNCTION("""COMPUTED_VALUE"""),"")</f>
        <v/>
      </c>
      <c r="AF1047" s="420"/>
      <c r="AG1047" s="420"/>
      <c r="AH1047" s="421"/>
    </row>
    <row r="1048">
      <c r="A1048" s="410"/>
      <c r="B1048" s="411"/>
      <c r="C1048" s="412"/>
      <c r="D1048" s="413" t="s">
        <v>2869</v>
      </c>
      <c r="E1048" s="414"/>
      <c r="F1048" s="414"/>
      <c r="G1048" s="414"/>
      <c r="H1048" s="414"/>
      <c r="I1048" s="414"/>
      <c r="J1048" s="414"/>
      <c r="K1048" s="414"/>
      <c r="L1048" s="414"/>
      <c r="M1048" s="414"/>
      <c r="N1048" s="414"/>
      <c r="O1048" s="414"/>
      <c r="P1048" s="414"/>
      <c r="Q1048" s="414"/>
      <c r="R1048" s="414"/>
      <c r="S1048" s="414"/>
      <c r="T1048" s="415"/>
      <c r="U1048" s="415"/>
      <c r="V1048" s="415"/>
      <c r="W1048" s="416"/>
      <c r="X1048" s="417"/>
      <c r="Y1048" s="373"/>
      <c r="Z1048" s="418" t="str">
        <f>IFERROR(__xludf.DUMMYFUNCTION("""COMPUTED_VALUE"""),"")</f>
        <v/>
      </c>
      <c r="AA1048" s="419" t="str">
        <f>IFERROR(__xludf.DUMMYFUNCTION("""COMPUTED_VALUE"""),"")</f>
        <v/>
      </c>
      <c r="AB1048" s="418" t="str">
        <f>IFERROR(__xludf.DUMMYFUNCTION("""COMPUTED_VALUE"""),"")</f>
        <v/>
      </c>
      <c r="AC1048" s="419" t="str">
        <f>IFERROR(__xludf.DUMMYFUNCTION("""COMPUTED_VALUE"""),"")</f>
        <v/>
      </c>
      <c r="AD1048" s="418" t="str">
        <f>IFERROR(__xludf.DUMMYFUNCTION("""COMPUTED_VALUE"""),"")</f>
        <v/>
      </c>
      <c r="AE1048" s="419" t="str">
        <f>IFERROR(__xludf.DUMMYFUNCTION("""COMPUTED_VALUE"""),"")</f>
        <v/>
      </c>
      <c r="AF1048" s="420"/>
      <c r="AG1048" s="420"/>
      <c r="AH1048" s="421"/>
    </row>
    <row r="1049">
      <c r="A1049" s="410"/>
      <c r="B1049" s="411"/>
      <c r="C1049" s="412"/>
      <c r="D1049" s="413" t="s">
        <v>2869</v>
      </c>
      <c r="E1049" s="414"/>
      <c r="F1049" s="414"/>
      <c r="G1049" s="414"/>
      <c r="H1049" s="414"/>
      <c r="I1049" s="414"/>
      <c r="J1049" s="414"/>
      <c r="K1049" s="414"/>
      <c r="L1049" s="414"/>
      <c r="M1049" s="414"/>
      <c r="N1049" s="414"/>
      <c r="O1049" s="414"/>
      <c r="P1049" s="414"/>
      <c r="Q1049" s="414"/>
      <c r="R1049" s="414"/>
      <c r="S1049" s="414"/>
      <c r="T1049" s="415"/>
      <c r="U1049" s="415"/>
      <c r="V1049" s="415"/>
      <c r="W1049" s="416"/>
      <c r="X1049" s="417"/>
      <c r="Y1049" s="373"/>
      <c r="Z1049" s="418" t="str">
        <f>IFERROR(__xludf.DUMMYFUNCTION("""COMPUTED_VALUE"""),"")</f>
        <v/>
      </c>
      <c r="AA1049" s="419" t="str">
        <f>IFERROR(__xludf.DUMMYFUNCTION("""COMPUTED_VALUE"""),"")</f>
        <v/>
      </c>
      <c r="AB1049" s="418" t="str">
        <f>IFERROR(__xludf.DUMMYFUNCTION("""COMPUTED_VALUE"""),"")</f>
        <v/>
      </c>
      <c r="AC1049" s="419" t="str">
        <f>IFERROR(__xludf.DUMMYFUNCTION("""COMPUTED_VALUE"""),"")</f>
        <v/>
      </c>
      <c r="AD1049" s="418" t="str">
        <f>IFERROR(__xludf.DUMMYFUNCTION("""COMPUTED_VALUE"""),"")</f>
        <v/>
      </c>
      <c r="AE1049" s="419" t="str">
        <f>IFERROR(__xludf.DUMMYFUNCTION("""COMPUTED_VALUE"""),"")</f>
        <v/>
      </c>
      <c r="AF1049" s="420"/>
      <c r="AG1049" s="420"/>
      <c r="AH1049" s="421"/>
    </row>
    <row r="1050">
      <c r="A1050" s="410"/>
      <c r="B1050" s="411"/>
      <c r="C1050" s="412"/>
      <c r="D1050" s="413" t="s">
        <v>2869</v>
      </c>
      <c r="E1050" s="414"/>
      <c r="F1050" s="414"/>
      <c r="G1050" s="414"/>
      <c r="H1050" s="414"/>
      <c r="I1050" s="414"/>
      <c r="J1050" s="414"/>
      <c r="K1050" s="414"/>
      <c r="L1050" s="414"/>
      <c r="M1050" s="414"/>
      <c r="N1050" s="414"/>
      <c r="O1050" s="414"/>
      <c r="P1050" s="414"/>
      <c r="Q1050" s="414"/>
      <c r="R1050" s="414"/>
      <c r="S1050" s="414"/>
      <c r="T1050" s="415"/>
      <c r="U1050" s="415"/>
      <c r="V1050" s="415"/>
      <c r="W1050" s="416"/>
      <c r="X1050" s="417"/>
      <c r="Y1050" s="373"/>
      <c r="Z1050" s="418" t="str">
        <f>IFERROR(__xludf.DUMMYFUNCTION("""COMPUTED_VALUE"""),"")</f>
        <v/>
      </c>
      <c r="AA1050" s="419" t="str">
        <f>IFERROR(__xludf.DUMMYFUNCTION("""COMPUTED_VALUE"""),"")</f>
        <v/>
      </c>
      <c r="AB1050" s="418" t="str">
        <f>IFERROR(__xludf.DUMMYFUNCTION("""COMPUTED_VALUE"""),"")</f>
        <v/>
      </c>
      <c r="AC1050" s="419" t="str">
        <f>IFERROR(__xludf.DUMMYFUNCTION("""COMPUTED_VALUE"""),"")</f>
        <v/>
      </c>
      <c r="AD1050" s="418" t="str">
        <f>IFERROR(__xludf.DUMMYFUNCTION("""COMPUTED_VALUE"""),"")</f>
        <v/>
      </c>
      <c r="AE1050" s="419" t="str">
        <f>IFERROR(__xludf.DUMMYFUNCTION("""COMPUTED_VALUE"""),"")</f>
        <v/>
      </c>
      <c r="AF1050" s="420"/>
      <c r="AG1050" s="420"/>
      <c r="AH1050" s="421"/>
    </row>
    <row r="1051">
      <c r="A1051" s="410"/>
      <c r="B1051" s="411"/>
      <c r="C1051" s="412"/>
      <c r="D1051" s="413" t="s">
        <v>2869</v>
      </c>
      <c r="E1051" s="414"/>
      <c r="F1051" s="414"/>
      <c r="G1051" s="414"/>
      <c r="H1051" s="414"/>
      <c r="I1051" s="414"/>
      <c r="J1051" s="414"/>
      <c r="K1051" s="414"/>
      <c r="L1051" s="414"/>
      <c r="M1051" s="414"/>
      <c r="N1051" s="414"/>
      <c r="O1051" s="414"/>
      <c r="P1051" s="414"/>
      <c r="Q1051" s="414"/>
      <c r="R1051" s="414"/>
      <c r="S1051" s="414"/>
      <c r="T1051" s="415"/>
      <c r="U1051" s="415"/>
      <c r="V1051" s="415"/>
      <c r="W1051" s="416"/>
      <c r="X1051" s="417"/>
      <c r="Y1051" s="373"/>
      <c r="Z1051" s="418" t="str">
        <f>IFERROR(__xludf.DUMMYFUNCTION("""COMPUTED_VALUE"""),"")</f>
        <v/>
      </c>
      <c r="AA1051" s="419" t="str">
        <f>IFERROR(__xludf.DUMMYFUNCTION("""COMPUTED_VALUE"""),"")</f>
        <v/>
      </c>
      <c r="AB1051" s="418" t="str">
        <f>IFERROR(__xludf.DUMMYFUNCTION("""COMPUTED_VALUE"""),"")</f>
        <v/>
      </c>
      <c r="AC1051" s="419" t="str">
        <f>IFERROR(__xludf.DUMMYFUNCTION("""COMPUTED_VALUE"""),"")</f>
        <v/>
      </c>
      <c r="AD1051" s="418" t="str">
        <f>IFERROR(__xludf.DUMMYFUNCTION("""COMPUTED_VALUE"""),"")</f>
        <v/>
      </c>
      <c r="AE1051" s="419" t="str">
        <f>IFERROR(__xludf.DUMMYFUNCTION("""COMPUTED_VALUE"""),"")</f>
        <v/>
      </c>
      <c r="AF1051" s="420"/>
      <c r="AG1051" s="420"/>
      <c r="AH1051" s="421"/>
    </row>
    <row r="1052">
      <c r="A1052" s="410"/>
      <c r="B1052" s="411"/>
      <c r="C1052" s="412"/>
      <c r="D1052" s="413" t="s">
        <v>2869</v>
      </c>
      <c r="E1052" s="414"/>
      <c r="F1052" s="414"/>
      <c r="G1052" s="414"/>
      <c r="H1052" s="414"/>
      <c r="I1052" s="414"/>
      <c r="J1052" s="414"/>
      <c r="K1052" s="414"/>
      <c r="L1052" s="414"/>
      <c r="M1052" s="414"/>
      <c r="N1052" s="414"/>
      <c r="O1052" s="414"/>
      <c r="P1052" s="414"/>
      <c r="Q1052" s="414"/>
      <c r="R1052" s="414"/>
      <c r="S1052" s="414"/>
      <c r="T1052" s="415"/>
      <c r="U1052" s="415"/>
      <c r="V1052" s="415"/>
      <c r="W1052" s="416"/>
      <c r="X1052" s="417"/>
      <c r="Y1052" s="373"/>
      <c r="Z1052" s="418" t="str">
        <f>IFERROR(__xludf.DUMMYFUNCTION("""COMPUTED_VALUE"""),"")</f>
        <v/>
      </c>
      <c r="AA1052" s="419" t="str">
        <f>IFERROR(__xludf.DUMMYFUNCTION("""COMPUTED_VALUE"""),"")</f>
        <v/>
      </c>
      <c r="AB1052" s="418" t="str">
        <f>IFERROR(__xludf.DUMMYFUNCTION("""COMPUTED_VALUE"""),"")</f>
        <v/>
      </c>
      <c r="AC1052" s="419" t="str">
        <f>IFERROR(__xludf.DUMMYFUNCTION("""COMPUTED_VALUE"""),"")</f>
        <v/>
      </c>
      <c r="AD1052" s="418" t="str">
        <f>IFERROR(__xludf.DUMMYFUNCTION("""COMPUTED_VALUE"""),"")</f>
        <v/>
      </c>
      <c r="AE1052" s="419" t="str">
        <f>IFERROR(__xludf.DUMMYFUNCTION("""COMPUTED_VALUE"""),"")</f>
        <v/>
      </c>
      <c r="AF1052" s="420"/>
      <c r="AG1052" s="420"/>
      <c r="AH1052" s="421"/>
    </row>
    <row r="1053">
      <c r="A1053" s="410"/>
      <c r="B1053" s="411"/>
      <c r="C1053" s="412"/>
      <c r="D1053" s="413" t="s">
        <v>2869</v>
      </c>
      <c r="E1053" s="414"/>
      <c r="F1053" s="414"/>
      <c r="G1053" s="414"/>
      <c r="H1053" s="414"/>
      <c r="I1053" s="414"/>
      <c r="J1053" s="414"/>
      <c r="K1053" s="414"/>
      <c r="L1053" s="414"/>
      <c r="M1053" s="414"/>
      <c r="N1053" s="414"/>
      <c r="O1053" s="414"/>
      <c r="P1053" s="414"/>
      <c r="Q1053" s="414"/>
      <c r="R1053" s="414"/>
      <c r="S1053" s="414"/>
      <c r="T1053" s="415"/>
      <c r="U1053" s="415"/>
      <c r="V1053" s="415"/>
      <c r="W1053" s="416"/>
      <c r="X1053" s="417"/>
      <c r="Y1053" s="373"/>
      <c r="Z1053" s="418" t="str">
        <f>IFERROR(__xludf.DUMMYFUNCTION("""COMPUTED_VALUE"""),"")</f>
        <v/>
      </c>
      <c r="AA1053" s="419" t="str">
        <f>IFERROR(__xludf.DUMMYFUNCTION("""COMPUTED_VALUE"""),"")</f>
        <v/>
      </c>
      <c r="AB1053" s="418" t="str">
        <f>IFERROR(__xludf.DUMMYFUNCTION("""COMPUTED_VALUE"""),"")</f>
        <v/>
      </c>
      <c r="AC1053" s="419" t="str">
        <f>IFERROR(__xludf.DUMMYFUNCTION("""COMPUTED_VALUE"""),"")</f>
        <v/>
      </c>
      <c r="AD1053" s="418" t="str">
        <f>IFERROR(__xludf.DUMMYFUNCTION("""COMPUTED_VALUE"""),"")</f>
        <v/>
      </c>
      <c r="AE1053" s="419" t="str">
        <f>IFERROR(__xludf.DUMMYFUNCTION("""COMPUTED_VALUE"""),"")</f>
        <v/>
      </c>
      <c r="AF1053" s="420"/>
      <c r="AG1053" s="420"/>
      <c r="AH1053" s="421"/>
    </row>
    <row r="1054">
      <c r="A1054" s="410"/>
      <c r="B1054" s="411"/>
      <c r="C1054" s="412"/>
      <c r="D1054" s="413" t="s">
        <v>2869</v>
      </c>
      <c r="E1054" s="414"/>
      <c r="F1054" s="414"/>
      <c r="G1054" s="414"/>
      <c r="H1054" s="414"/>
      <c r="I1054" s="414"/>
      <c r="J1054" s="414"/>
      <c r="K1054" s="414"/>
      <c r="L1054" s="414"/>
      <c r="M1054" s="414"/>
      <c r="N1054" s="414"/>
      <c r="O1054" s="414"/>
      <c r="P1054" s="414"/>
      <c r="Q1054" s="414"/>
      <c r="R1054" s="414"/>
      <c r="S1054" s="414"/>
      <c r="T1054" s="415"/>
      <c r="U1054" s="415"/>
      <c r="V1054" s="415"/>
      <c r="W1054" s="416"/>
      <c r="X1054" s="417"/>
      <c r="Y1054" s="373"/>
      <c r="Z1054" s="418" t="str">
        <f>IFERROR(__xludf.DUMMYFUNCTION("""COMPUTED_VALUE"""),"")</f>
        <v/>
      </c>
      <c r="AA1054" s="419" t="str">
        <f>IFERROR(__xludf.DUMMYFUNCTION("""COMPUTED_VALUE"""),"")</f>
        <v/>
      </c>
      <c r="AB1054" s="418" t="str">
        <f>IFERROR(__xludf.DUMMYFUNCTION("""COMPUTED_VALUE"""),"")</f>
        <v/>
      </c>
      <c r="AC1054" s="419" t="str">
        <f>IFERROR(__xludf.DUMMYFUNCTION("""COMPUTED_VALUE"""),"")</f>
        <v/>
      </c>
      <c r="AD1054" s="418" t="str">
        <f>IFERROR(__xludf.DUMMYFUNCTION("""COMPUTED_VALUE"""),"")</f>
        <v/>
      </c>
      <c r="AE1054" s="419" t="str">
        <f>IFERROR(__xludf.DUMMYFUNCTION("""COMPUTED_VALUE"""),"")</f>
        <v/>
      </c>
      <c r="AF1054" s="420"/>
      <c r="AG1054" s="420"/>
      <c r="AH1054" s="421"/>
    </row>
    <row r="1055">
      <c r="A1055" s="410"/>
      <c r="B1055" s="411"/>
      <c r="C1055" s="412"/>
      <c r="D1055" s="413" t="s">
        <v>2869</v>
      </c>
      <c r="E1055" s="414"/>
      <c r="F1055" s="414"/>
      <c r="G1055" s="414"/>
      <c r="H1055" s="414"/>
      <c r="I1055" s="414"/>
      <c r="J1055" s="414"/>
      <c r="K1055" s="414"/>
      <c r="L1055" s="414"/>
      <c r="M1055" s="414"/>
      <c r="N1055" s="414"/>
      <c r="O1055" s="414"/>
      <c r="P1055" s="414"/>
      <c r="Q1055" s="414"/>
      <c r="R1055" s="414"/>
      <c r="S1055" s="414"/>
      <c r="T1055" s="415"/>
      <c r="U1055" s="415"/>
      <c r="V1055" s="415"/>
      <c r="W1055" s="416"/>
      <c r="X1055" s="417"/>
      <c r="Y1055" s="373"/>
      <c r="Z1055" s="418" t="str">
        <f>IFERROR(__xludf.DUMMYFUNCTION("""COMPUTED_VALUE"""),"")</f>
        <v/>
      </c>
      <c r="AA1055" s="419" t="str">
        <f>IFERROR(__xludf.DUMMYFUNCTION("""COMPUTED_VALUE"""),"")</f>
        <v/>
      </c>
      <c r="AB1055" s="418" t="str">
        <f>IFERROR(__xludf.DUMMYFUNCTION("""COMPUTED_VALUE"""),"")</f>
        <v/>
      </c>
      <c r="AC1055" s="419" t="str">
        <f>IFERROR(__xludf.DUMMYFUNCTION("""COMPUTED_VALUE"""),"")</f>
        <v/>
      </c>
      <c r="AD1055" s="418" t="str">
        <f>IFERROR(__xludf.DUMMYFUNCTION("""COMPUTED_VALUE"""),"")</f>
        <v/>
      </c>
      <c r="AE1055" s="419" t="str">
        <f>IFERROR(__xludf.DUMMYFUNCTION("""COMPUTED_VALUE"""),"")</f>
        <v/>
      </c>
      <c r="AF1055" s="420"/>
      <c r="AG1055" s="420"/>
      <c r="AH1055" s="421"/>
    </row>
    <row r="1056">
      <c r="A1056" s="410"/>
      <c r="B1056" s="411"/>
      <c r="C1056" s="412"/>
      <c r="D1056" s="413" t="s">
        <v>2869</v>
      </c>
      <c r="E1056" s="414"/>
      <c r="F1056" s="414"/>
      <c r="G1056" s="414"/>
      <c r="H1056" s="414"/>
      <c r="I1056" s="414"/>
      <c r="J1056" s="414"/>
      <c r="K1056" s="414"/>
      <c r="L1056" s="414"/>
      <c r="M1056" s="414"/>
      <c r="N1056" s="414"/>
      <c r="O1056" s="414"/>
      <c r="P1056" s="414"/>
      <c r="Q1056" s="414"/>
      <c r="R1056" s="414"/>
      <c r="S1056" s="414"/>
      <c r="T1056" s="415"/>
      <c r="U1056" s="415"/>
      <c r="V1056" s="415"/>
      <c r="W1056" s="416"/>
      <c r="X1056" s="417"/>
      <c r="Y1056" s="373"/>
      <c r="Z1056" s="418" t="str">
        <f>IFERROR(__xludf.DUMMYFUNCTION("""COMPUTED_VALUE"""),"")</f>
        <v/>
      </c>
      <c r="AA1056" s="419" t="str">
        <f>IFERROR(__xludf.DUMMYFUNCTION("""COMPUTED_VALUE"""),"")</f>
        <v/>
      </c>
      <c r="AB1056" s="418" t="str">
        <f>IFERROR(__xludf.DUMMYFUNCTION("""COMPUTED_VALUE"""),"")</f>
        <v/>
      </c>
      <c r="AC1056" s="419" t="str">
        <f>IFERROR(__xludf.DUMMYFUNCTION("""COMPUTED_VALUE"""),"")</f>
        <v/>
      </c>
      <c r="AD1056" s="418" t="str">
        <f>IFERROR(__xludf.DUMMYFUNCTION("""COMPUTED_VALUE"""),"")</f>
        <v/>
      </c>
      <c r="AE1056" s="419" t="str">
        <f>IFERROR(__xludf.DUMMYFUNCTION("""COMPUTED_VALUE"""),"")</f>
        <v/>
      </c>
      <c r="AF1056" s="420"/>
      <c r="AG1056" s="420"/>
      <c r="AH1056" s="421"/>
    </row>
    <row r="1057">
      <c r="A1057" s="410"/>
      <c r="B1057" s="411"/>
      <c r="C1057" s="412"/>
      <c r="D1057" s="413" t="s">
        <v>2869</v>
      </c>
      <c r="E1057" s="414"/>
      <c r="F1057" s="414"/>
      <c r="G1057" s="414"/>
      <c r="H1057" s="414"/>
      <c r="I1057" s="414"/>
      <c r="J1057" s="414"/>
      <c r="K1057" s="414"/>
      <c r="L1057" s="414"/>
      <c r="M1057" s="414"/>
      <c r="N1057" s="414"/>
      <c r="O1057" s="414"/>
      <c r="P1057" s="414"/>
      <c r="Q1057" s="414"/>
      <c r="R1057" s="414"/>
      <c r="S1057" s="414"/>
      <c r="T1057" s="415"/>
      <c r="U1057" s="415"/>
      <c r="V1057" s="415"/>
      <c r="W1057" s="416"/>
      <c r="X1057" s="417"/>
      <c r="Y1057" s="373"/>
      <c r="Z1057" s="418" t="str">
        <f>IFERROR(__xludf.DUMMYFUNCTION("""COMPUTED_VALUE"""),"")</f>
        <v/>
      </c>
      <c r="AA1057" s="419" t="str">
        <f>IFERROR(__xludf.DUMMYFUNCTION("""COMPUTED_VALUE"""),"")</f>
        <v/>
      </c>
      <c r="AB1057" s="418" t="str">
        <f>IFERROR(__xludf.DUMMYFUNCTION("""COMPUTED_VALUE"""),"")</f>
        <v/>
      </c>
      <c r="AC1057" s="419" t="str">
        <f>IFERROR(__xludf.DUMMYFUNCTION("""COMPUTED_VALUE"""),"")</f>
        <v/>
      </c>
      <c r="AD1057" s="418" t="str">
        <f>IFERROR(__xludf.DUMMYFUNCTION("""COMPUTED_VALUE"""),"")</f>
        <v/>
      </c>
      <c r="AE1057" s="419" t="str">
        <f>IFERROR(__xludf.DUMMYFUNCTION("""COMPUTED_VALUE"""),"")</f>
        <v/>
      </c>
      <c r="AF1057" s="420"/>
      <c r="AG1057" s="420"/>
      <c r="AH1057" s="421"/>
    </row>
    <row r="1058">
      <c r="A1058" s="410"/>
      <c r="B1058" s="411"/>
      <c r="C1058" s="412"/>
      <c r="D1058" s="413" t="s">
        <v>2869</v>
      </c>
      <c r="E1058" s="414"/>
      <c r="F1058" s="414"/>
      <c r="G1058" s="414"/>
      <c r="H1058" s="414"/>
      <c r="I1058" s="414"/>
      <c r="J1058" s="414"/>
      <c r="K1058" s="414"/>
      <c r="L1058" s="414"/>
      <c r="M1058" s="414"/>
      <c r="N1058" s="414"/>
      <c r="O1058" s="414"/>
      <c r="P1058" s="414"/>
      <c r="Q1058" s="414"/>
      <c r="R1058" s="414"/>
      <c r="S1058" s="414"/>
      <c r="T1058" s="415"/>
      <c r="U1058" s="415"/>
      <c r="V1058" s="415"/>
      <c r="W1058" s="416"/>
      <c r="X1058" s="417"/>
      <c r="Y1058" s="373"/>
      <c r="Z1058" s="418" t="str">
        <f>IFERROR(__xludf.DUMMYFUNCTION("""COMPUTED_VALUE"""),"")</f>
        <v/>
      </c>
      <c r="AA1058" s="419" t="str">
        <f>IFERROR(__xludf.DUMMYFUNCTION("""COMPUTED_VALUE"""),"")</f>
        <v/>
      </c>
      <c r="AB1058" s="418" t="str">
        <f>IFERROR(__xludf.DUMMYFUNCTION("""COMPUTED_VALUE"""),"")</f>
        <v/>
      </c>
      <c r="AC1058" s="419" t="str">
        <f>IFERROR(__xludf.DUMMYFUNCTION("""COMPUTED_VALUE"""),"")</f>
        <v/>
      </c>
      <c r="AD1058" s="418" t="str">
        <f>IFERROR(__xludf.DUMMYFUNCTION("""COMPUTED_VALUE"""),"")</f>
        <v/>
      </c>
      <c r="AE1058" s="419" t="str">
        <f>IFERROR(__xludf.DUMMYFUNCTION("""COMPUTED_VALUE"""),"")</f>
        <v/>
      </c>
      <c r="AF1058" s="420"/>
      <c r="AG1058" s="420"/>
      <c r="AH1058" s="421"/>
    </row>
    <row r="1059">
      <c r="A1059" s="410"/>
      <c r="B1059" s="411"/>
      <c r="C1059" s="412"/>
      <c r="D1059" s="413" t="s">
        <v>2869</v>
      </c>
      <c r="E1059" s="414"/>
      <c r="F1059" s="414"/>
      <c r="G1059" s="414"/>
      <c r="H1059" s="414"/>
      <c r="I1059" s="414"/>
      <c r="J1059" s="414"/>
      <c r="K1059" s="414"/>
      <c r="L1059" s="414"/>
      <c r="M1059" s="414"/>
      <c r="N1059" s="414"/>
      <c r="O1059" s="414"/>
      <c r="P1059" s="414"/>
      <c r="Q1059" s="414"/>
      <c r="R1059" s="414"/>
      <c r="S1059" s="414"/>
      <c r="T1059" s="415"/>
      <c r="U1059" s="415"/>
      <c r="V1059" s="415"/>
      <c r="W1059" s="416"/>
      <c r="X1059" s="417"/>
      <c r="Y1059" s="373"/>
      <c r="Z1059" s="418" t="str">
        <f>IFERROR(__xludf.DUMMYFUNCTION("""COMPUTED_VALUE"""),"")</f>
        <v/>
      </c>
      <c r="AA1059" s="419" t="str">
        <f>IFERROR(__xludf.DUMMYFUNCTION("""COMPUTED_VALUE"""),"")</f>
        <v/>
      </c>
      <c r="AB1059" s="418" t="str">
        <f>IFERROR(__xludf.DUMMYFUNCTION("""COMPUTED_VALUE"""),"")</f>
        <v/>
      </c>
      <c r="AC1059" s="419" t="str">
        <f>IFERROR(__xludf.DUMMYFUNCTION("""COMPUTED_VALUE"""),"")</f>
        <v/>
      </c>
      <c r="AD1059" s="418" t="str">
        <f>IFERROR(__xludf.DUMMYFUNCTION("""COMPUTED_VALUE"""),"")</f>
        <v/>
      </c>
      <c r="AE1059" s="419" t="str">
        <f>IFERROR(__xludf.DUMMYFUNCTION("""COMPUTED_VALUE"""),"")</f>
        <v/>
      </c>
      <c r="AF1059" s="420"/>
      <c r="AG1059" s="420"/>
      <c r="AH1059" s="421"/>
    </row>
    <row r="1060">
      <c r="A1060" s="410"/>
      <c r="B1060" s="411"/>
      <c r="C1060" s="412"/>
      <c r="D1060" s="413" t="s">
        <v>2869</v>
      </c>
      <c r="E1060" s="414"/>
      <c r="F1060" s="414"/>
      <c r="G1060" s="414"/>
      <c r="H1060" s="414"/>
      <c r="I1060" s="414"/>
      <c r="J1060" s="414"/>
      <c r="K1060" s="414"/>
      <c r="L1060" s="414"/>
      <c r="M1060" s="414"/>
      <c r="N1060" s="414"/>
      <c r="O1060" s="414"/>
      <c r="P1060" s="414"/>
      <c r="Q1060" s="414"/>
      <c r="R1060" s="414"/>
      <c r="S1060" s="414"/>
      <c r="T1060" s="415"/>
      <c r="U1060" s="415"/>
      <c r="V1060" s="415"/>
      <c r="W1060" s="416"/>
      <c r="X1060" s="417"/>
      <c r="Y1060" s="373"/>
      <c r="Z1060" s="418" t="str">
        <f>IFERROR(__xludf.DUMMYFUNCTION("""COMPUTED_VALUE"""),"")</f>
        <v/>
      </c>
      <c r="AA1060" s="419" t="str">
        <f>IFERROR(__xludf.DUMMYFUNCTION("""COMPUTED_VALUE"""),"")</f>
        <v/>
      </c>
      <c r="AB1060" s="418" t="str">
        <f>IFERROR(__xludf.DUMMYFUNCTION("""COMPUTED_VALUE"""),"")</f>
        <v/>
      </c>
      <c r="AC1060" s="419" t="str">
        <f>IFERROR(__xludf.DUMMYFUNCTION("""COMPUTED_VALUE"""),"")</f>
        <v/>
      </c>
      <c r="AD1060" s="418" t="str">
        <f>IFERROR(__xludf.DUMMYFUNCTION("""COMPUTED_VALUE"""),"")</f>
        <v/>
      </c>
      <c r="AE1060" s="419" t="str">
        <f>IFERROR(__xludf.DUMMYFUNCTION("""COMPUTED_VALUE"""),"")</f>
        <v/>
      </c>
      <c r="AF1060" s="420"/>
      <c r="AG1060" s="420"/>
      <c r="AH1060" s="421"/>
    </row>
    <row r="1061">
      <c r="A1061" s="410"/>
      <c r="B1061" s="411"/>
      <c r="C1061" s="412"/>
      <c r="D1061" s="413" t="s">
        <v>2869</v>
      </c>
      <c r="E1061" s="414"/>
      <c r="F1061" s="414"/>
      <c r="G1061" s="414"/>
      <c r="H1061" s="414"/>
      <c r="I1061" s="414"/>
      <c r="J1061" s="414"/>
      <c r="K1061" s="414"/>
      <c r="L1061" s="414"/>
      <c r="M1061" s="414"/>
      <c r="N1061" s="414"/>
      <c r="O1061" s="414"/>
      <c r="P1061" s="414"/>
      <c r="Q1061" s="414"/>
      <c r="R1061" s="414"/>
      <c r="S1061" s="414"/>
      <c r="T1061" s="415"/>
      <c r="U1061" s="415"/>
      <c r="V1061" s="415"/>
      <c r="W1061" s="416"/>
      <c r="X1061" s="417"/>
      <c r="Y1061" s="373"/>
      <c r="Z1061" s="418" t="str">
        <f>IFERROR(__xludf.DUMMYFUNCTION("""COMPUTED_VALUE"""),"")</f>
        <v/>
      </c>
      <c r="AA1061" s="419" t="str">
        <f>IFERROR(__xludf.DUMMYFUNCTION("""COMPUTED_VALUE"""),"")</f>
        <v/>
      </c>
      <c r="AB1061" s="418" t="str">
        <f>IFERROR(__xludf.DUMMYFUNCTION("""COMPUTED_VALUE"""),"")</f>
        <v/>
      </c>
      <c r="AC1061" s="419" t="str">
        <f>IFERROR(__xludf.DUMMYFUNCTION("""COMPUTED_VALUE"""),"")</f>
        <v/>
      </c>
      <c r="AD1061" s="418" t="str">
        <f>IFERROR(__xludf.DUMMYFUNCTION("""COMPUTED_VALUE"""),"")</f>
        <v/>
      </c>
      <c r="AE1061" s="419" t="str">
        <f>IFERROR(__xludf.DUMMYFUNCTION("""COMPUTED_VALUE"""),"")</f>
        <v/>
      </c>
      <c r="AF1061" s="420"/>
      <c r="AG1061" s="420"/>
      <c r="AH1061" s="421"/>
    </row>
    <row r="1062">
      <c r="A1062" s="410"/>
      <c r="B1062" s="411"/>
      <c r="C1062" s="412"/>
      <c r="D1062" s="413" t="s">
        <v>2869</v>
      </c>
      <c r="E1062" s="414"/>
      <c r="F1062" s="414"/>
      <c r="G1062" s="414"/>
      <c r="H1062" s="414"/>
      <c r="I1062" s="414"/>
      <c r="J1062" s="414"/>
      <c r="K1062" s="414"/>
      <c r="L1062" s="414"/>
      <c r="M1062" s="414"/>
      <c r="N1062" s="414"/>
      <c r="O1062" s="414"/>
      <c r="P1062" s="414"/>
      <c r="Q1062" s="414"/>
      <c r="R1062" s="414"/>
      <c r="S1062" s="414"/>
      <c r="T1062" s="415"/>
      <c r="U1062" s="415"/>
      <c r="V1062" s="415"/>
      <c r="W1062" s="416"/>
      <c r="X1062" s="417"/>
      <c r="Y1062" s="373"/>
      <c r="Z1062" s="418" t="str">
        <f>IFERROR(__xludf.DUMMYFUNCTION("""COMPUTED_VALUE"""),"")</f>
        <v/>
      </c>
      <c r="AA1062" s="419" t="str">
        <f>IFERROR(__xludf.DUMMYFUNCTION("""COMPUTED_VALUE"""),"")</f>
        <v/>
      </c>
      <c r="AB1062" s="418" t="str">
        <f>IFERROR(__xludf.DUMMYFUNCTION("""COMPUTED_VALUE"""),"")</f>
        <v/>
      </c>
      <c r="AC1062" s="419" t="str">
        <f>IFERROR(__xludf.DUMMYFUNCTION("""COMPUTED_VALUE"""),"")</f>
        <v/>
      </c>
      <c r="AD1062" s="418" t="str">
        <f>IFERROR(__xludf.DUMMYFUNCTION("""COMPUTED_VALUE"""),"")</f>
        <v/>
      </c>
      <c r="AE1062" s="419" t="str">
        <f>IFERROR(__xludf.DUMMYFUNCTION("""COMPUTED_VALUE"""),"")</f>
        <v/>
      </c>
      <c r="AF1062" s="420"/>
      <c r="AG1062" s="420"/>
      <c r="AH1062" s="421"/>
    </row>
    <row r="1063">
      <c r="A1063" s="410"/>
      <c r="B1063" s="411"/>
      <c r="C1063" s="412"/>
      <c r="D1063" s="413" t="s">
        <v>2869</v>
      </c>
      <c r="E1063" s="414"/>
      <c r="F1063" s="414"/>
      <c r="G1063" s="414"/>
      <c r="H1063" s="414"/>
      <c r="I1063" s="414"/>
      <c r="J1063" s="414"/>
      <c r="K1063" s="414"/>
      <c r="L1063" s="414"/>
      <c r="M1063" s="414"/>
      <c r="N1063" s="414"/>
      <c r="O1063" s="414"/>
      <c r="P1063" s="414"/>
      <c r="Q1063" s="414"/>
      <c r="R1063" s="414"/>
      <c r="S1063" s="414"/>
      <c r="T1063" s="415"/>
      <c r="U1063" s="415"/>
      <c r="V1063" s="415"/>
      <c r="W1063" s="416"/>
      <c r="X1063" s="417"/>
      <c r="Y1063" s="373"/>
      <c r="Z1063" s="418" t="str">
        <f>IFERROR(__xludf.DUMMYFUNCTION("""COMPUTED_VALUE"""),"")</f>
        <v/>
      </c>
      <c r="AA1063" s="419" t="str">
        <f>IFERROR(__xludf.DUMMYFUNCTION("""COMPUTED_VALUE"""),"")</f>
        <v/>
      </c>
      <c r="AB1063" s="418" t="str">
        <f>IFERROR(__xludf.DUMMYFUNCTION("""COMPUTED_VALUE"""),"")</f>
        <v/>
      </c>
      <c r="AC1063" s="419" t="str">
        <f>IFERROR(__xludf.DUMMYFUNCTION("""COMPUTED_VALUE"""),"")</f>
        <v/>
      </c>
      <c r="AD1063" s="418" t="str">
        <f>IFERROR(__xludf.DUMMYFUNCTION("""COMPUTED_VALUE"""),"")</f>
        <v/>
      </c>
      <c r="AE1063" s="419" t="str">
        <f>IFERROR(__xludf.DUMMYFUNCTION("""COMPUTED_VALUE"""),"")</f>
        <v/>
      </c>
      <c r="AF1063" s="420"/>
      <c r="AG1063" s="420"/>
      <c r="AH1063" s="421"/>
    </row>
    <row r="1064">
      <c r="A1064" s="410"/>
      <c r="B1064" s="411"/>
      <c r="C1064" s="412"/>
      <c r="D1064" s="413" t="s">
        <v>2869</v>
      </c>
      <c r="E1064" s="414"/>
      <c r="F1064" s="414"/>
      <c r="G1064" s="414"/>
      <c r="H1064" s="414"/>
      <c r="I1064" s="414"/>
      <c r="J1064" s="414"/>
      <c r="K1064" s="414"/>
      <c r="L1064" s="414"/>
      <c r="M1064" s="414"/>
      <c r="N1064" s="414"/>
      <c r="O1064" s="414"/>
      <c r="P1064" s="414"/>
      <c r="Q1064" s="414"/>
      <c r="R1064" s="414"/>
      <c r="S1064" s="414"/>
      <c r="T1064" s="415"/>
      <c r="U1064" s="415"/>
      <c r="V1064" s="415"/>
      <c r="W1064" s="416"/>
      <c r="X1064" s="417"/>
      <c r="Y1064" s="373"/>
      <c r="Z1064" s="418" t="str">
        <f>IFERROR(__xludf.DUMMYFUNCTION("""COMPUTED_VALUE"""),"")</f>
        <v/>
      </c>
      <c r="AA1064" s="419" t="str">
        <f>IFERROR(__xludf.DUMMYFUNCTION("""COMPUTED_VALUE"""),"")</f>
        <v/>
      </c>
      <c r="AB1064" s="418" t="str">
        <f>IFERROR(__xludf.DUMMYFUNCTION("""COMPUTED_VALUE"""),"")</f>
        <v/>
      </c>
      <c r="AC1064" s="419" t="str">
        <f>IFERROR(__xludf.DUMMYFUNCTION("""COMPUTED_VALUE"""),"")</f>
        <v/>
      </c>
      <c r="AD1064" s="418" t="str">
        <f>IFERROR(__xludf.DUMMYFUNCTION("""COMPUTED_VALUE"""),"")</f>
        <v/>
      </c>
      <c r="AE1064" s="419" t="str">
        <f>IFERROR(__xludf.DUMMYFUNCTION("""COMPUTED_VALUE"""),"")</f>
        <v/>
      </c>
      <c r="AF1064" s="420"/>
      <c r="AG1064" s="420"/>
      <c r="AH1064" s="421"/>
    </row>
    <row r="1065">
      <c r="A1065" s="410"/>
      <c r="B1065" s="411"/>
      <c r="C1065" s="412"/>
      <c r="D1065" s="413" t="s">
        <v>2869</v>
      </c>
      <c r="E1065" s="414"/>
      <c r="F1065" s="414"/>
      <c r="G1065" s="414"/>
      <c r="H1065" s="414"/>
      <c r="I1065" s="414"/>
      <c r="J1065" s="414"/>
      <c r="K1065" s="414"/>
      <c r="L1065" s="414"/>
      <c r="M1065" s="414"/>
      <c r="N1065" s="414"/>
      <c r="O1065" s="414"/>
      <c r="P1065" s="414"/>
      <c r="Q1065" s="414"/>
      <c r="R1065" s="414"/>
      <c r="S1065" s="414"/>
      <c r="T1065" s="415"/>
      <c r="U1065" s="415"/>
      <c r="V1065" s="415"/>
      <c r="W1065" s="416"/>
      <c r="X1065" s="417"/>
      <c r="Y1065" s="373"/>
      <c r="Z1065" s="418" t="str">
        <f>IFERROR(__xludf.DUMMYFUNCTION("""COMPUTED_VALUE"""),"")</f>
        <v/>
      </c>
      <c r="AA1065" s="419" t="str">
        <f>IFERROR(__xludf.DUMMYFUNCTION("""COMPUTED_VALUE"""),"")</f>
        <v/>
      </c>
      <c r="AB1065" s="418" t="str">
        <f>IFERROR(__xludf.DUMMYFUNCTION("""COMPUTED_VALUE"""),"")</f>
        <v/>
      </c>
      <c r="AC1065" s="419" t="str">
        <f>IFERROR(__xludf.DUMMYFUNCTION("""COMPUTED_VALUE"""),"")</f>
        <v/>
      </c>
      <c r="AD1065" s="418" t="str">
        <f>IFERROR(__xludf.DUMMYFUNCTION("""COMPUTED_VALUE"""),"")</f>
        <v/>
      </c>
      <c r="AE1065" s="419" t="str">
        <f>IFERROR(__xludf.DUMMYFUNCTION("""COMPUTED_VALUE"""),"")</f>
        <v/>
      </c>
      <c r="AF1065" s="420"/>
      <c r="AG1065" s="420"/>
      <c r="AH1065" s="421"/>
    </row>
    <row r="1066">
      <c r="A1066" s="410"/>
      <c r="B1066" s="411"/>
      <c r="C1066" s="412"/>
      <c r="D1066" s="413" t="s">
        <v>2869</v>
      </c>
      <c r="E1066" s="414"/>
      <c r="F1066" s="414"/>
      <c r="G1066" s="414"/>
      <c r="H1066" s="414"/>
      <c r="I1066" s="414"/>
      <c r="J1066" s="414"/>
      <c r="K1066" s="414"/>
      <c r="L1066" s="414"/>
      <c r="M1066" s="414"/>
      <c r="N1066" s="414"/>
      <c r="O1066" s="414"/>
      <c r="P1066" s="414"/>
      <c r="Q1066" s="414"/>
      <c r="R1066" s="414"/>
      <c r="S1066" s="414"/>
      <c r="T1066" s="415"/>
      <c r="U1066" s="415"/>
      <c r="V1066" s="415"/>
      <c r="W1066" s="416"/>
      <c r="X1066" s="417"/>
      <c r="Y1066" s="373"/>
      <c r="Z1066" s="418" t="str">
        <f>IFERROR(__xludf.DUMMYFUNCTION("""COMPUTED_VALUE"""),"")</f>
        <v/>
      </c>
      <c r="AA1066" s="419" t="str">
        <f>IFERROR(__xludf.DUMMYFUNCTION("""COMPUTED_VALUE"""),"")</f>
        <v/>
      </c>
      <c r="AB1066" s="418" t="str">
        <f>IFERROR(__xludf.DUMMYFUNCTION("""COMPUTED_VALUE"""),"")</f>
        <v/>
      </c>
      <c r="AC1066" s="419" t="str">
        <f>IFERROR(__xludf.DUMMYFUNCTION("""COMPUTED_VALUE"""),"")</f>
        <v/>
      </c>
      <c r="AD1066" s="418" t="str">
        <f>IFERROR(__xludf.DUMMYFUNCTION("""COMPUTED_VALUE"""),"")</f>
        <v/>
      </c>
      <c r="AE1066" s="419" t="str">
        <f>IFERROR(__xludf.DUMMYFUNCTION("""COMPUTED_VALUE"""),"")</f>
        <v/>
      </c>
      <c r="AF1066" s="420"/>
      <c r="AG1066" s="420"/>
      <c r="AH1066" s="421"/>
    </row>
    <row r="1067">
      <c r="A1067" s="410"/>
      <c r="B1067" s="411"/>
      <c r="C1067" s="412"/>
      <c r="D1067" s="413" t="s">
        <v>2869</v>
      </c>
      <c r="E1067" s="414"/>
      <c r="F1067" s="414"/>
      <c r="G1067" s="414"/>
      <c r="H1067" s="414"/>
      <c r="I1067" s="414"/>
      <c r="J1067" s="414"/>
      <c r="K1067" s="414"/>
      <c r="L1067" s="414"/>
      <c r="M1067" s="414"/>
      <c r="N1067" s="414"/>
      <c r="O1067" s="414"/>
      <c r="P1067" s="414"/>
      <c r="Q1067" s="414"/>
      <c r="R1067" s="414"/>
      <c r="S1067" s="414"/>
      <c r="T1067" s="415"/>
      <c r="U1067" s="415"/>
      <c r="V1067" s="415"/>
      <c r="W1067" s="416"/>
      <c r="X1067" s="417"/>
      <c r="Y1067" s="373"/>
      <c r="Z1067" s="418" t="str">
        <f>IFERROR(__xludf.DUMMYFUNCTION("""COMPUTED_VALUE"""),"")</f>
        <v/>
      </c>
      <c r="AA1067" s="419" t="str">
        <f>IFERROR(__xludf.DUMMYFUNCTION("""COMPUTED_VALUE"""),"")</f>
        <v/>
      </c>
      <c r="AB1067" s="418" t="str">
        <f>IFERROR(__xludf.DUMMYFUNCTION("""COMPUTED_VALUE"""),"")</f>
        <v/>
      </c>
      <c r="AC1067" s="419" t="str">
        <f>IFERROR(__xludf.DUMMYFUNCTION("""COMPUTED_VALUE"""),"")</f>
        <v/>
      </c>
      <c r="AD1067" s="418" t="str">
        <f>IFERROR(__xludf.DUMMYFUNCTION("""COMPUTED_VALUE"""),"")</f>
        <v/>
      </c>
      <c r="AE1067" s="419" t="str">
        <f>IFERROR(__xludf.DUMMYFUNCTION("""COMPUTED_VALUE"""),"")</f>
        <v/>
      </c>
      <c r="AF1067" s="420"/>
      <c r="AG1067" s="420"/>
      <c r="AH1067" s="421"/>
    </row>
    <row r="1068">
      <c r="A1068" s="410"/>
      <c r="B1068" s="411"/>
      <c r="C1068" s="412"/>
      <c r="D1068" s="413" t="s">
        <v>2869</v>
      </c>
      <c r="E1068" s="414"/>
      <c r="F1068" s="414"/>
      <c r="G1068" s="414"/>
      <c r="H1068" s="414"/>
      <c r="I1068" s="414"/>
      <c r="J1068" s="414"/>
      <c r="K1068" s="414"/>
      <c r="L1068" s="414"/>
      <c r="M1068" s="414"/>
      <c r="N1068" s="414"/>
      <c r="O1068" s="414"/>
      <c r="P1068" s="414"/>
      <c r="Q1068" s="414"/>
      <c r="R1068" s="414"/>
      <c r="S1068" s="414"/>
      <c r="T1068" s="415"/>
      <c r="U1068" s="415"/>
      <c r="V1068" s="415"/>
      <c r="W1068" s="416"/>
      <c r="X1068" s="417"/>
      <c r="Y1068" s="373"/>
      <c r="Z1068" s="418" t="str">
        <f>IFERROR(__xludf.DUMMYFUNCTION("""COMPUTED_VALUE"""),"")</f>
        <v/>
      </c>
      <c r="AA1068" s="419" t="str">
        <f>IFERROR(__xludf.DUMMYFUNCTION("""COMPUTED_VALUE"""),"")</f>
        <v/>
      </c>
      <c r="AB1068" s="418" t="str">
        <f>IFERROR(__xludf.DUMMYFUNCTION("""COMPUTED_VALUE"""),"")</f>
        <v/>
      </c>
      <c r="AC1068" s="419" t="str">
        <f>IFERROR(__xludf.DUMMYFUNCTION("""COMPUTED_VALUE"""),"")</f>
        <v/>
      </c>
      <c r="AD1068" s="418" t="str">
        <f>IFERROR(__xludf.DUMMYFUNCTION("""COMPUTED_VALUE"""),"")</f>
        <v/>
      </c>
      <c r="AE1068" s="419" t="str">
        <f>IFERROR(__xludf.DUMMYFUNCTION("""COMPUTED_VALUE"""),"")</f>
        <v/>
      </c>
      <c r="AF1068" s="420"/>
      <c r="AG1068" s="420"/>
      <c r="AH1068" s="421"/>
    </row>
    <row r="1069">
      <c r="A1069" s="410"/>
      <c r="B1069" s="411"/>
      <c r="C1069" s="412"/>
      <c r="D1069" s="413" t="s">
        <v>2869</v>
      </c>
      <c r="E1069" s="414"/>
      <c r="F1069" s="414"/>
      <c r="G1069" s="414"/>
      <c r="H1069" s="414"/>
      <c r="I1069" s="414"/>
      <c r="J1069" s="414"/>
      <c r="K1069" s="414"/>
      <c r="L1069" s="414"/>
      <c r="M1069" s="414"/>
      <c r="N1069" s="414"/>
      <c r="O1069" s="414"/>
      <c r="P1069" s="414"/>
      <c r="Q1069" s="414"/>
      <c r="R1069" s="414"/>
      <c r="S1069" s="414"/>
      <c r="T1069" s="415"/>
      <c r="U1069" s="415"/>
      <c r="V1069" s="415"/>
      <c r="W1069" s="416"/>
      <c r="X1069" s="417"/>
      <c r="Y1069" s="373"/>
      <c r="Z1069" s="418" t="str">
        <f>IFERROR(__xludf.DUMMYFUNCTION("""COMPUTED_VALUE"""),"")</f>
        <v/>
      </c>
      <c r="AA1069" s="419" t="str">
        <f>IFERROR(__xludf.DUMMYFUNCTION("""COMPUTED_VALUE"""),"")</f>
        <v/>
      </c>
      <c r="AB1069" s="418" t="str">
        <f>IFERROR(__xludf.DUMMYFUNCTION("""COMPUTED_VALUE"""),"")</f>
        <v/>
      </c>
      <c r="AC1069" s="419" t="str">
        <f>IFERROR(__xludf.DUMMYFUNCTION("""COMPUTED_VALUE"""),"")</f>
        <v/>
      </c>
      <c r="AD1069" s="418" t="str">
        <f>IFERROR(__xludf.DUMMYFUNCTION("""COMPUTED_VALUE"""),"")</f>
        <v/>
      </c>
      <c r="AE1069" s="419" t="str">
        <f>IFERROR(__xludf.DUMMYFUNCTION("""COMPUTED_VALUE"""),"")</f>
        <v/>
      </c>
      <c r="AF1069" s="420"/>
      <c r="AG1069" s="420"/>
      <c r="AH1069" s="421"/>
    </row>
    <row r="1070">
      <c r="A1070" s="410"/>
      <c r="B1070" s="411"/>
      <c r="C1070" s="412"/>
      <c r="D1070" s="413" t="s">
        <v>2869</v>
      </c>
      <c r="E1070" s="414"/>
      <c r="F1070" s="414"/>
      <c r="G1070" s="414"/>
      <c r="H1070" s="414"/>
      <c r="I1070" s="414"/>
      <c r="J1070" s="414"/>
      <c r="K1070" s="414"/>
      <c r="L1070" s="414"/>
      <c r="M1070" s="414"/>
      <c r="N1070" s="414"/>
      <c r="O1070" s="414"/>
      <c r="P1070" s="414"/>
      <c r="Q1070" s="414"/>
      <c r="R1070" s="414"/>
      <c r="S1070" s="414"/>
      <c r="T1070" s="415"/>
      <c r="U1070" s="415"/>
      <c r="V1070" s="415"/>
      <c r="W1070" s="416"/>
      <c r="X1070" s="417"/>
      <c r="Y1070" s="373"/>
      <c r="Z1070" s="418" t="str">
        <f>IFERROR(__xludf.DUMMYFUNCTION("""COMPUTED_VALUE"""),"")</f>
        <v/>
      </c>
      <c r="AA1070" s="419" t="str">
        <f>IFERROR(__xludf.DUMMYFUNCTION("""COMPUTED_VALUE"""),"")</f>
        <v/>
      </c>
      <c r="AB1070" s="418" t="str">
        <f>IFERROR(__xludf.DUMMYFUNCTION("""COMPUTED_VALUE"""),"")</f>
        <v/>
      </c>
      <c r="AC1070" s="419" t="str">
        <f>IFERROR(__xludf.DUMMYFUNCTION("""COMPUTED_VALUE"""),"")</f>
        <v/>
      </c>
      <c r="AD1070" s="418" t="str">
        <f>IFERROR(__xludf.DUMMYFUNCTION("""COMPUTED_VALUE"""),"")</f>
        <v/>
      </c>
      <c r="AE1070" s="419" t="str">
        <f>IFERROR(__xludf.DUMMYFUNCTION("""COMPUTED_VALUE"""),"")</f>
        <v/>
      </c>
      <c r="AF1070" s="420"/>
      <c r="AG1070" s="420"/>
      <c r="AH1070" s="421"/>
    </row>
    <row r="1071">
      <c r="A1071" s="410"/>
      <c r="B1071" s="411"/>
      <c r="C1071" s="412"/>
      <c r="D1071" s="413" t="s">
        <v>2869</v>
      </c>
      <c r="E1071" s="414"/>
      <c r="F1071" s="414"/>
      <c r="G1071" s="414"/>
      <c r="H1071" s="414"/>
      <c r="I1071" s="414"/>
      <c r="J1071" s="414"/>
      <c r="K1071" s="414"/>
      <c r="L1071" s="414"/>
      <c r="M1071" s="414"/>
      <c r="N1071" s="414"/>
      <c r="O1071" s="414"/>
      <c r="P1071" s="414"/>
      <c r="Q1071" s="414"/>
      <c r="R1071" s="414"/>
      <c r="S1071" s="414"/>
      <c r="T1071" s="415"/>
      <c r="U1071" s="415"/>
      <c r="V1071" s="415"/>
      <c r="W1071" s="416"/>
      <c r="X1071" s="417"/>
      <c r="Y1071" s="373"/>
      <c r="Z1071" s="418" t="str">
        <f>IFERROR(__xludf.DUMMYFUNCTION("""COMPUTED_VALUE"""),"")</f>
        <v/>
      </c>
      <c r="AA1071" s="419" t="str">
        <f>IFERROR(__xludf.DUMMYFUNCTION("""COMPUTED_VALUE"""),"")</f>
        <v/>
      </c>
      <c r="AB1071" s="418" t="str">
        <f>IFERROR(__xludf.DUMMYFUNCTION("""COMPUTED_VALUE"""),"")</f>
        <v/>
      </c>
      <c r="AC1071" s="419" t="str">
        <f>IFERROR(__xludf.DUMMYFUNCTION("""COMPUTED_VALUE"""),"")</f>
        <v/>
      </c>
      <c r="AD1071" s="418" t="str">
        <f>IFERROR(__xludf.DUMMYFUNCTION("""COMPUTED_VALUE"""),"")</f>
        <v/>
      </c>
      <c r="AE1071" s="419" t="str">
        <f>IFERROR(__xludf.DUMMYFUNCTION("""COMPUTED_VALUE"""),"")</f>
        <v/>
      </c>
      <c r="AF1071" s="420"/>
      <c r="AG1071" s="420"/>
      <c r="AH1071" s="421"/>
    </row>
    <row r="1072">
      <c r="A1072" s="410"/>
      <c r="B1072" s="411"/>
      <c r="C1072" s="412"/>
      <c r="D1072" s="413" t="s">
        <v>2869</v>
      </c>
      <c r="E1072" s="414"/>
      <c r="F1072" s="414"/>
      <c r="G1072" s="414"/>
      <c r="H1072" s="414"/>
      <c r="I1072" s="414"/>
      <c r="J1072" s="414"/>
      <c r="K1072" s="414"/>
      <c r="L1072" s="414"/>
      <c r="M1072" s="414"/>
      <c r="N1072" s="414"/>
      <c r="O1072" s="414"/>
      <c r="P1072" s="414"/>
      <c r="Q1072" s="414"/>
      <c r="R1072" s="414"/>
      <c r="S1072" s="414"/>
      <c r="T1072" s="415"/>
      <c r="U1072" s="415"/>
      <c r="V1072" s="415"/>
      <c r="W1072" s="416"/>
      <c r="X1072" s="417"/>
      <c r="Y1072" s="373"/>
      <c r="Z1072" s="418" t="str">
        <f>IFERROR(__xludf.DUMMYFUNCTION("""COMPUTED_VALUE"""),"")</f>
        <v/>
      </c>
      <c r="AA1072" s="419" t="str">
        <f>IFERROR(__xludf.DUMMYFUNCTION("""COMPUTED_VALUE"""),"")</f>
        <v/>
      </c>
      <c r="AB1072" s="418" t="str">
        <f>IFERROR(__xludf.DUMMYFUNCTION("""COMPUTED_VALUE"""),"")</f>
        <v/>
      </c>
      <c r="AC1072" s="419" t="str">
        <f>IFERROR(__xludf.DUMMYFUNCTION("""COMPUTED_VALUE"""),"")</f>
        <v/>
      </c>
      <c r="AD1072" s="418" t="str">
        <f>IFERROR(__xludf.DUMMYFUNCTION("""COMPUTED_VALUE"""),"")</f>
        <v/>
      </c>
      <c r="AE1072" s="419" t="str">
        <f>IFERROR(__xludf.DUMMYFUNCTION("""COMPUTED_VALUE"""),"")</f>
        <v/>
      </c>
      <c r="AF1072" s="420"/>
      <c r="AG1072" s="420"/>
      <c r="AH1072" s="421"/>
    </row>
    <row r="1073">
      <c r="A1073" s="410"/>
      <c r="B1073" s="411"/>
      <c r="C1073" s="412"/>
      <c r="D1073" s="413" t="s">
        <v>2869</v>
      </c>
      <c r="E1073" s="414"/>
      <c r="F1073" s="414"/>
      <c r="G1073" s="414"/>
      <c r="H1073" s="414"/>
      <c r="I1073" s="414"/>
      <c r="J1073" s="414"/>
      <c r="K1073" s="414"/>
      <c r="L1073" s="414"/>
      <c r="M1073" s="414"/>
      <c r="N1073" s="414"/>
      <c r="O1073" s="414"/>
      <c r="P1073" s="414"/>
      <c r="Q1073" s="414"/>
      <c r="R1073" s="414"/>
      <c r="S1073" s="414"/>
      <c r="T1073" s="415"/>
      <c r="U1073" s="415"/>
      <c r="V1073" s="415"/>
      <c r="W1073" s="416"/>
      <c r="X1073" s="417"/>
      <c r="Y1073" s="373"/>
      <c r="Z1073" s="418" t="str">
        <f>IFERROR(__xludf.DUMMYFUNCTION("""COMPUTED_VALUE"""),"")</f>
        <v/>
      </c>
      <c r="AA1073" s="419" t="str">
        <f>IFERROR(__xludf.DUMMYFUNCTION("""COMPUTED_VALUE"""),"")</f>
        <v/>
      </c>
      <c r="AB1073" s="418" t="str">
        <f>IFERROR(__xludf.DUMMYFUNCTION("""COMPUTED_VALUE"""),"")</f>
        <v/>
      </c>
      <c r="AC1073" s="419" t="str">
        <f>IFERROR(__xludf.DUMMYFUNCTION("""COMPUTED_VALUE"""),"")</f>
        <v/>
      </c>
      <c r="AD1073" s="418" t="str">
        <f>IFERROR(__xludf.DUMMYFUNCTION("""COMPUTED_VALUE"""),"")</f>
        <v/>
      </c>
      <c r="AE1073" s="419" t="str">
        <f>IFERROR(__xludf.DUMMYFUNCTION("""COMPUTED_VALUE"""),"")</f>
        <v/>
      </c>
      <c r="AF1073" s="420"/>
      <c r="AG1073" s="420"/>
      <c r="AH1073" s="421"/>
    </row>
    <row r="1074">
      <c r="A1074" s="410"/>
      <c r="B1074" s="411"/>
      <c r="C1074" s="412"/>
      <c r="D1074" s="413" t="s">
        <v>2869</v>
      </c>
      <c r="E1074" s="414"/>
      <c r="F1074" s="414"/>
      <c r="G1074" s="414"/>
      <c r="H1074" s="414"/>
      <c r="I1074" s="414"/>
      <c r="J1074" s="414"/>
      <c r="K1074" s="414"/>
      <c r="L1074" s="414"/>
      <c r="M1074" s="414"/>
      <c r="N1074" s="414"/>
      <c r="O1074" s="414"/>
      <c r="P1074" s="414"/>
      <c r="Q1074" s="414"/>
      <c r="R1074" s="414"/>
      <c r="S1074" s="414"/>
      <c r="T1074" s="415"/>
      <c r="U1074" s="415"/>
      <c r="V1074" s="415"/>
      <c r="W1074" s="416"/>
      <c r="X1074" s="417"/>
      <c r="Y1074" s="373"/>
      <c r="Z1074" s="418" t="str">
        <f>IFERROR(__xludf.DUMMYFUNCTION("""COMPUTED_VALUE"""),"")</f>
        <v/>
      </c>
      <c r="AA1074" s="419" t="str">
        <f>IFERROR(__xludf.DUMMYFUNCTION("""COMPUTED_VALUE"""),"")</f>
        <v/>
      </c>
      <c r="AB1074" s="418" t="str">
        <f>IFERROR(__xludf.DUMMYFUNCTION("""COMPUTED_VALUE"""),"")</f>
        <v/>
      </c>
      <c r="AC1074" s="419" t="str">
        <f>IFERROR(__xludf.DUMMYFUNCTION("""COMPUTED_VALUE"""),"")</f>
        <v/>
      </c>
      <c r="AD1074" s="418" t="str">
        <f>IFERROR(__xludf.DUMMYFUNCTION("""COMPUTED_VALUE"""),"")</f>
        <v/>
      </c>
      <c r="AE1074" s="419" t="str">
        <f>IFERROR(__xludf.DUMMYFUNCTION("""COMPUTED_VALUE"""),"")</f>
        <v/>
      </c>
      <c r="AF1074" s="420"/>
      <c r="AG1074" s="420"/>
      <c r="AH1074" s="421"/>
    </row>
    <row r="1075">
      <c r="A1075" s="410"/>
      <c r="B1075" s="411"/>
      <c r="C1075" s="412"/>
      <c r="D1075" s="413" t="s">
        <v>2869</v>
      </c>
      <c r="E1075" s="414"/>
      <c r="F1075" s="414"/>
      <c r="G1075" s="414"/>
      <c r="H1075" s="414"/>
      <c r="I1075" s="414"/>
      <c r="J1075" s="414"/>
      <c r="K1075" s="414"/>
      <c r="L1075" s="414"/>
      <c r="M1075" s="414"/>
      <c r="N1075" s="414"/>
      <c r="O1075" s="414"/>
      <c r="P1075" s="414"/>
      <c r="Q1075" s="414"/>
      <c r="R1075" s="414"/>
      <c r="S1075" s="414"/>
      <c r="T1075" s="415"/>
      <c r="U1075" s="415"/>
      <c r="V1075" s="415"/>
      <c r="W1075" s="416"/>
      <c r="X1075" s="417"/>
      <c r="Y1075" s="373"/>
      <c r="Z1075" s="418" t="str">
        <f>IFERROR(__xludf.DUMMYFUNCTION("""COMPUTED_VALUE"""),"")</f>
        <v/>
      </c>
      <c r="AA1075" s="419" t="str">
        <f>IFERROR(__xludf.DUMMYFUNCTION("""COMPUTED_VALUE"""),"")</f>
        <v/>
      </c>
      <c r="AB1075" s="418" t="str">
        <f>IFERROR(__xludf.DUMMYFUNCTION("""COMPUTED_VALUE"""),"")</f>
        <v/>
      </c>
      <c r="AC1075" s="419" t="str">
        <f>IFERROR(__xludf.DUMMYFUNCTION("""COMPUTED_VALUE"""),"")</f>
        <v/>
      </c>
      <c r="AD1075" s="418" t="str">
        <f>IFERROR(__xludf.DUMMYFUNCTION("""COMPUTED_VALUE"""),"")</f>
        <v/>
      </c>
      <c r="AE1075" s="419" t="str">
        <f>IFERROR(__xludf.DUMMYFUNCTION("""COMPUTED_VALUE"""),"")</f>
        <v/>
      </c>
      <c r="AF1075" s="420"/>
      <c r="AG1075" s="420"/>
      <c r="AH1075" s="421"/>
    </row>
    <row r="1076">
      <c r="A1076" s="410"/>
      <c r="B1076" s="411"/>
      <c r="C1076" s="412"/>
      <c r="D1076" s="413" t="s">
        <v>2869</v>
      </c>
      <c r="E1076" s="414"/>
      <c r="F1076" s="414"/>
      <c r="G1076" s="414"/>
      <c r="H1076" s="414"/>
      <c r="I1076" s="414"/>
      <c r="J1076" s="414"/>
      <c r="K1076" s="414"/>
      <c r="L1076" s="414"/>
      <c r="M1076" s="414"/>
      <c r="N1076" s="414"/>
      <c r="O1076" s="414"/>
      <c r="P1076" s="414"/>
      <c r="Q1076" s="414"/>
      <c r="R1076" s="414"/>
      <c r="S1076" s="414"/>
      <c r="T1076" s="415"/>
      <c r="U1076" s="415"/>
      <c r="V1076" s="415"/>
      <c r="W1076" s="416"/>
      <c r="X1076" s="417"/>
      <c r="Y1076" s="373"/>
      <c r="Z1076" s="418" t="str">
        <f>IFERROR(__xludf.DUMMYFUNCTION("""COMPUTED_VALUE"""),"")</f>
        <v/>
      </c>
      <c r="AA1076" s="419" t="str">
        <f>IFERROR(__xludf.DUMMYFUNCTION("""COMPUTED_VALUE"""),"")</f>
        <v/>
      </c>
      <c r="AB1076" s="418" t="str">
        <f>IFERROR(__xludf.DUMMYFUNCTION("""COMPUTED_VALUE"""),"")</f>
        <v/>
      </c>
      <c r="AC1076" s="419" t="str">
        <f>IFERROR(__xludf.DUMMYFUNCTION("""COMPUTED_VALUE"""),"")</f>
        <v/>
      </c>
      <c r="AD1076" s="418" t="str">
        <f>IFERROR(__xludf.DUMMYFUNCTION("""COMPUTED_VALUE"""),"")</f>
        <v/>
      </c>
      <c r="AE1076" s="419" t="str">
        <f>IFERROR(__xludf.DUMMYFUNCTION("""COMPUTED_VALUE"""),"")</f>
        <v/>
      </c>
      <c r="AF1076" s="420"/>
      <c r="AG1076" s="420"/>
      <c r="AH1076" s="421"/>
    </row>
    <row r="1077">
      <c r="A1077" s="410"/>
      <c r="B1077" s="411"/>
      <c r="C1077" s="412"/>
      <c r="D1077" s="413" t="s">
        <v>2869</v>
      </c>
      <c r="E1077" s="414"/>
      <c r="F1077" s="414"/>
      <c r="G1077" s="414"/>
      <c r="H1077" s="414"/>
      <c r="I1077" s="414"/>
      <c r="J1077" s="414"/>
      <c r="K1077" s="414"/>
      <c r="L1077" s="414"/>
      <c r="M1077" s="414"/>
      <c r="N1077" s="414"/>
      <c r="O1077" s="414"/>
      <c r="P1077" s="414"/>
      <c r="Q1077" s="414"/>
      <c r="R1077" s="414"/>
      <c r="S1077" s="414"/>
      <c r="T1077" s="415"/>
      <c r="U1077" s="415"/>
      <c r="V1077" s="415"/>
      <c r="W1077" s="416"/>
      <c r="X1077" s="417"/>
      <c r="Y1077" s="373"/>
      <c r="Z1077" s="418" t="str">
        <f>IFERROR(__xludf.DUMMYFUNCTION("""COMPUTED_VALUE"""),"")</f>
        <v/>
      </c>
      <c r="AA1077" s="419" t="str">
        <f>IFERROR(__xludf.DUMMYFUNCTION("""COMPUTED_VALUE"""),"")</f>
        <v/>
      </c>
      <c r="AB1077" s="418" t="str">
        <f>IFERROR(__xludf.DUMMYFUNCTION("""COMPUTED_VALUE"""),"")</f>
        <v/>
      </c>
      <c r="AC1077" s="419" t="str">
        <f>IFERROR(__xludf.DUMMYFUNCTION("""COMPUTED_VALUE"""),"")</f>
        <v/>
      </c>
      <c r="AD1077" s="418" t="str">
        <f>IFERROR(__xludf.DUMMYFUNCTION("""COMPUTED_VALUE"""),"")</f>
        <v/>
      </c>
      <c r="AE1077" s="419" t="str">
        <f>IFERROR(__xludf.DUMMYFUNCTION("""COMPUTED_VALUE"""),"")</f>
        <v/>
      </c>
      <c r="AF1077" s="420"/>
      <c r="AG1077" s="420"/>
      <c r="AH1077" s="421"/>
    </row>
    <row r="1078">
      <c r="A1078" s="410"/>
      <c r="B1078" s="411"/>
      <c r="C1078" s="412"/>
      <c r="D1078" s="413" t="s">
        <v>2869</v>
      </c>
      <c r="E1078" s="414"/>
      <c r="F1078" s="414"/>
      <c r="G1078" s="414"/>
      <c r="H1078" s="414"/>
      <c r="I1078" s="414"/>
      <c r="J1078" s="414"/>
      <c r="K1078" s="414"/>
      <c r="L1078" s="414"/>
      <c r="M1078" s="414"/>
      <c r="N1078" s="414"/>
      <c r="O1078" s="414"/>
      <c r="P1078" s="414"/>
      <c r="Q1078" s="414"/>
      <c r="R1078" s="414"/>
      <c r="S1078" s="414"/>
      <c r="T1078" s="415"/>
      <c r="U1078" s="415"/>
      <c r="V1078" s="415"/>
      <c r="W1078" s="416"/>
      <c r="X1078" s="417"/>
      <c r="Y1078" s="373"/>
      <c r="Z1078" s="418" t="str">
        <f>IFERROR(__xludf.DUMMYFUNCTION("""COMPUTED_VALUE"""),"")</f>
        <v/>
      </c>
      <c r="AA1078" s="419" t="str">
        <f>IFERROR(__xludf.DUMMYFUNCTION("""COMPUTED_VALUE"""),"")</f>
        <v/>
      </c>
      <c r="AB1078" s="418" t="str">
        <f>IFERROR(__xludf.DUMMYFUNCTION("""COMPUTED_VALUE"""),"")</f>
        <v/>
      </c>
      <c r="AC1078" s="419" t="str">
        <f>IFERROR(__xludf.DUMMYFUNCTION("""COMPUTED_VALUE"""),"")</f>
        <v/>
      </c>
      <c r="AD1078" s="418" t="str">
        <f>IFERROR(__xludf.DUMMYFUNCTION("""COMPUTED_VALUE"""),"")</f>
        <v/>
      </c>
      <c r="AE1078" s="419" t="str">
        <f>IFERROR(__xludf.DUMMYFUNCTION("""COMPUTED_VALUE"""),"")</f>
        <v/>
      </c>
      <c r="AF1078" s="420"/>
      <c r="AG1078" s="420"/>
      <c r="AH1078" s="421"/>
    </row>
    <row r="1079">
      <c r="A1079" s="410"/>
      <c r="B1079" s="411"/>
      <c r="C1079" s="412"/>
      <c r="D1079" s="413" t="s">
        <v>2869</v>
      </c>
      <c r="E1079" s="414"/>
      <c r="F1079" s="414"/>
      <c r="G1079" s="414"/>
      <c r="H1079" s="414"/>
      <c r="I1079" s="414"/>
      <c r="J1079" s="414"/>
      <c r="K1079" s="414"/>
      <c r="L1079" s="414"/>
      <c r="M1079" s="414"/>
      <c r="N1079" s="414"/>
      <c r="O1079" s="414"/>
      <c r="P1079" s="414"/>
      <c r="Q1079" s="414"/>
      <c r="R1079" s="414"/>
      <c r="S1079" s="414"/>
      <c r="T1079" s="415"/>
      <c r="U1079" s="415"/>
      <c r="V1079" s="415"/>
      <c r="W1079" s="416"/>
      <c r="X1079" s="417"/>
      <c r="Y1079" s="373"/>
      <c r="Z1079" s="418" t="str">
        <f>IFERROR(__xludf.DUMMYFUNCTION("""COMPUTED_VALUE"""),"")</f>
        <v/>
      </c>
      <c r="AA1079" s="419" t="str">
        <f>IFERROR(__xludf.DUMMYFUNCTION("""COMPUTED_VALUE"""),"")</f>
        <v/>
      </c>
      <c r="AB1079" s="418" t="str">
        <f>IFERROR(__xludf.DUMMYFUNCTION("""COMPUTED_VALUE"""),"")</f>
        <v/>
      </c>
      <c r="AC1079" s="419" t="str">
        <f>IFERROR(__xludf.DUMMYFUNCTION("""COMPUTED_VALUE"""),"")</f>
        <v/>
      </c>
      <c r="AD1079" s="418" t="str">
        <f>IFERROR(__xludf.DUMMYFUNCTION("""COMPUTED_VALUE"""),"")</f>
        <v/>
      </c>
      <c r="AE1079" s="419" t="str">
        <f>IFERROR(__xludf.DUMMYFUNCTION("""COMPUTED_VALUE"""),"")</f>
        <v/>
      </c>
      <c r="AF1079" s="420"/>
      <c r="AG1079" s="420"/>
      <c r="AH1079" s="421"/>
    </row>
    <row r="1080">
      <c r="A1080" s="410"/>
      <c r="B1080" s="411"/>
      <c r="C1080" s="412"/>
      <c r="D1080" s="413" t="s">
        <v>2869</v>
      </c>
      <c r="E1080" s="414"/>
      <c r="F1080" s="414"/>
      <c r="G1080" s="414"/>
      <c r="H1080" s="414"/>
      <c r="I1080" s="414"/>
      <c r="J1080" s="414"/>
      <c r="K1080" s="414"/>
      <c r="L1080" s="414"/>
      <c r="M1080" s="414"/>
      <c r="N1080" s="414"/>
      <c r="O1080" s="414"/>
      <c r="P1080" s="414"/>
      <c r="Q1080" s="414"/>
      <c r="R1080" s="414"/>
      <c r="S1080" s="414"/>
      <c r="T1080" s="415"/>
      <c r="U1080" s="415"/>
      <c r="V1080" s="415"/>
      <c r="W1080" s="416"/>
      <c r="X1080" s="417"/>
      <c r="Y1080" s="373"/>
      <c r="Z1080" s="418" t="str">
        <f>IFERROR(__xludf.DUMMYFUNCTION("""COMPUTED_VALUE"""),"")</f>
        <v/>
      </c>
      <c r="AA1080" s="419" t="str">
        <f>IFERROR(__xludf.DUMMYFUNCTION("""COMPUTED_VALUE"""),"")</f>
        <v/>
      </c>
      <c r="AB1080" s="418" t="str">
        <f>IFERROR(__xludf.DUMMYFUNCTION("""COMPUTED_VALUE"""),"")</f>
        <v/>
      </c>
      <c r="AC1080" s="419" t="str">
        <f>IFERROR(__xludf.DUMMYFUNCTION("""COMPUTED_VALUE"""),"")</f>
        <v/>
      </c>
      <c r="AD1080" s="418" t="str">
        <f>IFERROR(__xludf.DUMMYFUNCTION("""COMPUTED_VALUE"""),"")</f>
        <v/>
      </c>
      <c r="AE1080" s="419" t="str">
        <f>IFERROR(__xludf.DUMMYFUNCTION("""COMPUTED_VALUE"""),"")</f>
        <v/>
      </c>
      <c r="AF1080" s="420"/>
      <c r="AG1080" s="420"/>
      <c r="AH1080" s="421"/>
    </row>
    <row r="1081">
      <c r="A1081" s="410"/>
      <c r="B1081" s="411"/>
      <c r="C1081" s="412"/>
      <c r="D1081" s="413" t="s">
        <v>2869</v>
      </c>
      <c r="E1081" s="414"/>
      <c r="F1081" s="414"/>
      <c r="G1081" s="414"/>
      <c r="H1081" s="414"/>
      <c r="I1081" s="414"/>
      <c r="J1081" s="414"/>
      <c r="K1081" s="414"/>
      <c r="L1081" s="414"/>
      <c r="M1081" s="414"/>
      <c r="N1081" s="414"/>
      <c r="O1081" s="414"/>
      <c r="P1081" s="414"/>
      <c r="Q1081" s="414"/>
      <c r="R1081" s="414"/>
      <c r="S1081" s="414"/>
      <c r="T1081" s="415"/>
      <c r="U1081" s="415"/>
      <c r="V1081" s="415"/>
      <c r="W1081" s="416"/>
      <c r="X1081" s="417"/>
      <c r="Y1081" s="373"/>
      <c r="Z1081" s="418" t="str">
        <f>IFERROR(__xludf.DUMMYFUNCTION("""COMPUTED_VALUE"""),"")</f>
        <v/>
      </c>
      <c r="AA1081" s="419" t="str">
        <f>IFERROR(__xludf.DUMMYFUNCTION("""COMPUTED_VALUE"""),"")</f>
        <v/>
      </c>
      <c r="AB1081" s="418" t="str">
        <f>IFERROR(__xludf.DUMMYFUNCTION("""COMPUTED_VALUE"""),"")</f>
        <v/>
      </c>
      <c r="AC1081" s="419" t="str">
        <f>IFERROR(__xludf.DUMMYFUNCTION("""COMPUTED_VALUE"""),"")</f>
        <v/>
      </c>
      <c r="AD1081" s="418" t="str">
        <f>IFERROR(__xludf.DUMMYFUNCTION("""COMPUTED_VALUE"""),"")</f>
        <v/>
      </c>
      <c r="AE1081" s="419" t="str">
        <f>IFERROR(__xludf.DUMMYFUNCTION("""COMPUTED_VALUE"""),"")</f>
        <v/>
      </c>
      <c r="AF1081" s="420"/>
      <c r="AG1081" s="420"/>
      <c r="AH1081" s="421"/>
    </row>
    <row r="1082">
      <c r="A1082" s="410"/>
      <c r="B1082" s="411"/>
      <c r="C1082" s="412"/>
      <c r="D1082" s="413" t="s">
        <v>2869</v>
      </c>
      <c r="E1082" s="414"/>
      <c r="F1082" s="414"/>
      <c r="G1082" s="414"/>
      <c r="H1082" s="414"/>
      <c r="I1082" s="414"/>
      <c r="J1082" s="414"/>
      <c r="K1082" s="414"/>
      <c r="L1082" s="414"/>
      <c r="M1082" s="414"/>
      <c r="N1082" s="414"/>
      <c r="O1082" s="414"/>
      <c r="P1082" s="414"/>
      <c r="Q1082" s="414"/>
      <c r="R1082" s="414"/>
      <c r="S1082" s="414"/>
      <c r="T1082" s="415"/>
      <c r="U1082" s="415"/>
      <c r="V1082" s="415"/>
      <c r="W1082" s="416"/>
      <c r="X1082" s="417"/>
      <c r="Y1082" s="373"/>
      <c r="Z1082" s="418" t="str">
        <f>IFERROR(__xludf.DUMMYFUNCTION("""COMPUTED_VALUE"""),"")</f>
        <v/>
      </c>
      <c r="AA1082" s="419" t="str">
        <f>IFERROR(__xludf.DUMMYFUNCTION("""COMPUTED_VALUE"""),"")</f>
        <v/>
      </c>
      <c r="AB1082" s="418" t="str">
        <f>IFERROR(__xludf.DUMMYFUNCTION("""COMPUTED_VALUE"""),"")</f>
        <v/>
      </c>
      <c r="AC1082" s="419" t="str">
        <f>IFERROR(__xludf.DUMMYFUNCTION("""COMPUTED_VALUE"""),"")</f>
        <v/>
      </c>
      <c r="AD1082" s="418" t="str">
        <f>IFERROR(__xludf.DUMMYFUNCTION("""COMPUTED_VALUE"""),"")</f>
        <v/>
      </c>
      <c r="AE1082" s="419" t="str">
        <f>IFERROR(__xludf.DUMMYFUNCTION("""COMPUTED_VALUE"""),"")</f>
        <v/>
      </c>
      <c r="AF1082" s="420"/>
      <c r="AG1082" s="420"/>
      <c r="AH1082" s="421"/>
    </row>
    <row r="1083">
      <c r="A1083" s="410"/>
      <c r="B1083" s="411"/>
      <c r="C1083" s="412"/>
      <c r="D1083" s="413" t="s">
        <v>2869</v>
      </c>
      <c r="E1083" s="414"/>
      <c r="F1083" s="414"/>
      <c r="G1083" s="414"/>
      <c r="H1083" s="414"/>
      <c r="I1083" s="414"/>
      <c r="J1083" s="414"/>
      <c r="K1083" s="414"/>
      <c r="L1083" s="414"/>
      <c r="M1083" s="414"/>
      <c r="N1083" s="414"/>
      <c r="O1083" s="414"/>
      <c r="P1083" s="414"/>
      <c r="Q1083" s="414"/>
      <c r="R1083" s="414"/>
      <c r="S1083" s="414"/>
      <c r="T1083" s="415"/>
      <c r="U1083" s="415"/>
      <c r="V1083" s="415"/>
      <c r="W1083" s="416"/>
      <c r="X1083" s="417"/>
      <c r="Y1083" s="373"/>
      <c r="Z1083" s="418" t="str">
        <f>IFERROR(__xludf.DUMMYFUNCTION("""COMPUTED_VALUE"""),"")</f>
        <v/>
      </c>
      <c r="AA1083" s="419" t="str">
        <f>IFERROR(__xludf.DUMMYFUNCTION("""COMPUTED_VALUE"""),"")</f>
        <v/>
      </c>
      <c r="AB1083" s="418" t="str">
        <f>IFERROR(__xludf.DUMMYFUNCTION("""COMPUTED_VALUE"""),"")</f>
        <v/>
      </c>
      <c r="AC1083" s="419" t="str">
        <f>IFERROR(__xludf.DUMMYFUNCTION("""COMPUTED_VALUE"""),"")</f>
        <v/>
      </c>
      <c r="AD1083" s="418" t="str">
        <f>IFERROR(__xludf.DUMMYFUNCTION("""COMPUTED_VALUE"""),"")</f>
        <v/>
      </c>
      <c r="AE1083" s="419" t="str">
        <f>IFERROR(__xludf.DUMMYFUNCTION("""COMPUTED_VALUE"""),"")</f>
        <v/>
      </c>
      <c r="AF1083" s="420"/>
      <c r="AG1083" s="420"/>
      <c r="AH1083" s="421"/>
    </row>
    <row r="1084">
      <c r="A1084" s="410"/>
      <c r="B1084" s="411"/>
      <c r="C1084" s="412"/>
      <c r="D1084" s="413" t="s">
        <v>2869</v>
      </c>
      <c r="E1084" s="414"/>
      <c r="F1084" s="414"/>
      <c r="G1084" s="414"/>
      <c r="H1084" s="414"/>
      <c r="I1084" s="414"/>
      <c r="J1084" s="414"/>
      <c r="K1084" s="414"/>
      <c r="L1084" s="414"/>
      <c r="M1084" s="414"/>
      <c r="N1084" s="414"/>
      <c r="O1084" s="414"/>
      <c r="P1084" s="414"/>
      <c r="Q1084" s="414"/>
      <c r="R1084" s="414"/>
      <c r="S1084" s="414"/>
      <c r="T1084" s="415"/>
      <c r="U1084" s="415"/>
      <c r="V1084" s="415"/>
      <c r="W1084" s="416"/>
      <c r="X1084" s="417"/>
      <c r="Y1084" s="373"/>
      <c r="Z1084" s="418" t="str">
        <f>IFERROR(__xludf.DUMMYFUNCTION("""COMPUTED_VALUE"""),"")</f>
        <v/>
      </c>
      <c r="AA1084" s="419" t="str">
        <f>IFERROR(__xludf.DUMMYFUNCTION("""COMPUTED_VALUE"""),"")</f>
        <v/>
      </c>
      <c r="AB1084" s="418" t="str">
        <f>IFERROR(__xludf.DUMMYFUNCTION("""COMPUTED_VALUE"""),"")</f>
        <v/>
      </c>
      <c r="AC1084" s="419" t="str">
        <f>IFERROR(__xludf.DUMMYFUNCTION("""COMPUTED_VALUE"""),"")</f>
        <v/>
      </c>
      <c r="AD1084" s="418" t="str">
        <f>IFERROR(__xludf.DUMMYFUNCTION("""COMPUTED_VALUE"""),"")</f>
        <v/>
      </c>
      <c r="AE1084" s="419" t="str">
        <f>IFERROR(__xludf.DUMMYFUNCTION("""COMPUTED_VALUE"""),"")</f>
        <v/>
      </c>
      <c r="AF1084" s="420"/>
      <c r="AG1084" s="420"/>
      <c r="AH1084" s="421"/>
    </row>
    <row r="1085">
      <c r="A1085" s="410"/>
      <c r="B1085" s="411"/>
      <c r="C1085" s="412"/>
      <c r="D1085" s="413" t="s">
        <v>2869</v>
      </c>
      <c r="E1085" s="414"/>
      <c r="F1085" s="414"/>
      <c r="G1085" s="414"/>
      <c r="H1085" s="414"/>
      <c r="I1085" s="414"/>
      <c r="J1085" s="414"/>
      <c r="K1085" s="414"/>
      <c r="L1085" s="414"/>
      <c r="M1085" s="414"/>
      <c r="N1085" s="414"/>
      <c r="O1085" s="414"/>
      <c r="P1085" s="414"/>
      <c r="Q1085" s="414"/>
      <c r="R1085" s="414"/>
      <c r="S1085" s="414"/>
      <c r="T1085" s="415"/>
      <c r="U1085" s="415"/>
      <c r="V1085" s="415"/>
      <c r="W1085" s="416"/>
      <c r="X1085" s="417"/>
      <c r="Y1085" s="373"/>
      <c r="Z1085" s="418" t="str">
        <f>IFERROR(__xludf.DUMMYFUNCTION("""COMPUTED_VALUE"""),"")</f>
        <v/>
      </c>
      <c r="AA1085" s="419" t="str">
        <f>IFERROR(__xludf.DUMMYFUNCTION("""COMPUTED_VALUE"""),"")</f>
        <v/>
      </c>
      <c r="AB1085" s="418" t="str">
        <f>IFERROR(__xludf.DUMMYFUNCTION("""COMPUTED_VALUE"""),"")</f>
        <v/>
      </c>
      <c r="AC1085" s="419" t="str">
        <f>IFERROR(__xludf.DUMMYFUNCTION("""COMPUTED_VALUE"""),"")</f>
        <v/>
      </c>
      <c r="AD1085" s="418" t="str">
        <f>IFERROR(__xludf.DUMMYFUNCTION("""COMPUTED_VALUE"""),"")</f>
        <v/>
      </c>
      <c r="AE1085" s="419" t="str">
        <f>IFERROR(__xludf.DUMMYFUNCTION("""COMPUTED_VALUE"""),"")</f>
        <v/>
      </c>
      <c r="AF1085" s="420"/>
      <c r="AG1085" s="420"/>
      <c r="AH1085" s="421"/>
    </row>
    <row r="1086">
      <c r="A1086" s="410"/>
      <c r="B1086" s="411"/>
      <c r="C1086" s="412"/>
      <c r="D1086" s="413" t="s">
        <v>2869</v>
      </c>
      <c r="E1086" s="414"/>
      <c r="F1086" s="414"/>
      <c r="G1086" s="414"/>
      <c r="H1086" s="414"/>
      <c r="I1086" s="414"/>
      <c r="J1086" s="414"/>
      <c r="K1086" s="414"/>
      <c r="L1086" s="414"/>
      <c r="M1086" s="414"/>
      <c r="N1086" s="414"/>
      <c r="O1086" s="414"/>
      <c r="P1086" s="414"/>
      <c r="Q1086" s="414"/>
      <c r="R1086" s="414"/>
      <c r="S1086" s="414"/>
      <c r="T1086" s="415"/>
      <c r="U1086" s="415"/>
      <c r="V1086" s="415"/>
      <c r="W1086" s="416"/>
      <c r="X1086" s="417"/>
      <c r="Y1086" s="373"/>
      <c r="Z1086" s="418" t="str">
        <f>IFERROR(__xludf.DUMMYFUNCTION("""COMPUTED_VALUE"""),"")</f>
        <v/>
      </c>
      <c r="AA1086" s="419" t="str">
        <f>IFERROR(__xludf.DUMMYFUNCTION("""COMPUTED_VALUE"""),"")</f>
        <v/>
      </c>
      <c r="AB1086" s="418" t="str">
        <f>IFERROR(__xludf.DUMMYFUNCTION("""COMPUTED_VALUE"""),"")</f>
        <v/>
      </c>
      <c r="AC1086" s="419" t="str">
        <f>IFERROR(__xludf.DUMMYFUNCTION("""COMPUTED_VALUE"""),"")</f>
        <v/>
      </c>
      <c r="AD1086" s="418" t="str">
        <f>IFERROR(__xludf.DUMMYFUNCTION("""COMPUTED_VALUE"""),"")</f>
        <v/>
      </c>
      <c r="AE1086" s="419" t="str">
        <f>IFERROR(__xludf.DUMMYFUNCTION("""COMPUTED_VALUE"""),"")</f>
        <v/>
      </c>
      <c r="AF1086" s="420"/>
      <c r="AG1086" s="420"/>
      <c r="AH1086" s="421"/>
    </row>
    <row r="1087">
      <c r="A1087" s="410"/>
      <c r="B1087" s="411"/>
      <c r="C1087" s="412"/>
      <c r="D1087" s="413" t="s">
        <v>2869</v>
      </c>
      <c r="E1087" s="414"/>
      <c r="F1087" s="414"/>
      <c r="G1087" s="414"/>
      <c r="H1087" s="414"/>
      <c r="I1087" s="414"/>
      <c r="J1087" s="414"/>
      <c r="K1087" s="414"/>
      <c r="L1087" s="414"/>
      <c r="M1087" s="414"/>
      <c r="N1087" s="414"/>
      <c r="O1087" s="414"/>
      <c r="P1087" s="414"/>
      <c r="Q1087" s="414"/>
      <c r="R1087" s="414"/>
      <c r="S1087" s="414"/>
      <c r="T1087" s="415"/>
      <c r="U1087" s="415"/>
      <c r="V1087" s="415"/>
      <c r="W1087" s="416"/>
      <c r="X1087" s="417"/>
      <c r="Y1087" s="373"/>
      <c r="Z1087" s="418" t="str">
        <f>IFERROR(__xludf.DUMMYFUNCTION("""COMPUTED_VALUE"""),"")</f>
        <v/>
      </c>
      <c r="AA1087" s="419" t="str">
        <f>IFERROR(__xludf.DUMMYFUNCTION("""COMPUTED_VALUE"""),"")</f>
        <v/>
      </c>
      <c r="AB1087" s="418" t="str">
        <f>IFERROR(__xludf.DUMMYFUNCTION("""COMPUTED_VALUE"""),"")</f>
        <v/>
      </c>
      <c r="AC1087" s="419" t="str">
        <f>IFERROR(__xludf.DUMMYFUNCTION("""COMPUTED_VALUE"""),"")</f>
        <v/>
      </c>
      <c r="AD1087" s="418" t="str">
        <f>IFERROR(__xludf.DUMMYFUNCTION("""COMPUTED_VALUE"""),"")</f>
        <v/>
      </c>
      <c r="AE1087" s="419" t="str">
        <f>IFERROR(__xludf.DUMMYFUNCTION("""COMPUTED_VALUE"""),"")</f>
        <v/>
      </c>
      <c r="AF1087" s="420"/>
      <c r="AG1087" s="420"/>
      <c r="AH1087" s="421"/>
    </row>
    <row r="1088">
      <c r="A1088" s="410"/>
      <c r="B1088" s="411"/>
      <c r="C1088" s="412"/>
      <c r="D1088" s="413" t="s">
        <v>2869</v>
      </c>
      <c r="E1088" s="414"/>
      <c r="F1088" s="414"/>
      <c r="G1088" s="414"/>
      <c r="H1088" s="414"/>
      <c r="I1088" s="414"/>
      <c r="J1088" s="414"/>
      <c r="K1088" s="414"/>
      <c r="L1088" s="414"/>
      <c r="M1088" s="414"/>
      <c r="N1088" s="414"/>
      <c r="O1088" s="414"/>
      <c r="P1088" s="414"/>
      <c r="Q1088" s="414"/>
      <c r="R1088" s="414"/>
      <c r="S1088" s="414"/>
      <c r="T1088" s="415"/>
      <c r="U1088" s="415"/>
      <c r="V1088" s="415"/>
      <c r="W1088" s="416"/>
      <c r="X1088" s="417"/>
      <c r="Y1088" s="373"/>
      <c r="Z1088" s="418" t="str">
        <f>IFERROR(__xludf.DUMMYFUNCTION("""COMPUTED_VALUE"""),"")</f>
        <v/>
      </c>
      <c r="AA1088" s="419" t="str">
        <f>IFERROR(__xludf.DUMMYFUNCTION("""COMPUTED_VALUE"""),"")</f>
        <v/>
      </c>
      <c r="AB1088" s="418" t="str">
        <f>IFERROR(__xludf.DUMMYFUNCTION("""COMPUTED_VALUE"""),"")</f>
        <v/>
      </c>
      <c r="AC1088" s="419" t="str">
        <f>IFERROR(__xludf.DUMMYFUNCTION("""COMPUTED_VALUE"""),"")</f>
        <v/>
      </c>
      <c r="AD1088" s="418" t="str">
        <f>IFERROR(__xludf.DUMMYFUNCTION("""COMPUTED_VALUE"""),"")</f>
        <v/>
      </c>
      <c r="AE1088" s="419" t="str">
        <f>IFERROR(__xludf.DUMMYFUNCTION("""COMPUTED_VALUE"""),"")</f>
        <v/>
      </c>
      <c r="AF1088" s="420"/>
      <c r="AG1088" s="420"/>
      <c r="AH1088" s="421"/>
    </row>
    <row r="1089">
      <c r="A1089" s="410"/>
      <c r="B1089" s="411"/>
      <c r="C1089" s="412"/>
      <c r="D1089" s="413" t="s">
        <v>2869</v>
      </c>
      <c r="E1089" s="414"/>
      <c r="F1089" s="414"/>
      <c r="G1089" s="414"/>
      <c r="H1089" s="414"/>
      <c r="I1089" s="414"/>
      <c r="J1089" s="414"/>
      <c r="K1089" s="414"/>
      <c r="L1089" s="414"/>
      <c r="M1089" s="414"/>
      <c r="N1089" s="414"/>
      <c r="O1089" s="414"/>
      <c r="P1089" s="414"/>
      <c r="Q1089" s="414"/>
      <c r="R1089" s="414"/>
      <c r="S1089" s="414"/>
      <c r="T1089" s="415"/>
      <c r="U1089" s="415"/>
      <c r="V1089" s="415"/>
      <c r="W1089" s="416"/>
      <c r="X1089" s="417"/>
      <c r="Y1089" s="373"/>
      <c r="Z1089" s="418" t="str">
        <f>IFERROR(__xludf.DUMMYFUNCTION("""COMPUTED_VALUE"""),"")</f>
        <v/>
      </c>
      <c r="AA1089" s="419" t="str">
        <f>IFERROR(__xludf.DUMMYFUNCTION("""COMPUTED_VALUE"""),"")</f>
        <v/>
      </c>
      <c r="AB1089" s="418" t="str">
        <f>IFERROR(__xludf.DUMMYFUNCTION("""COMPUTED_VALUE"""),"")</f>
        <v/>
      </c>
      <c r="AC1089" s="419" t="str">
        <f>IFERROR(__xludf.DUMMYFUNCTION("""COMPUTED_VALUE"""),"")</f>
        <v/>
      </c>
      <c r="AD1089" s="418" t="str">
        <f>IFERROR(__xludf.DUMMYFUNCTION("""COMPUTED_VALUE"""),"")</f>
        <v/>
      </c>
      <c r="AE1089" s="419" t="str">
        <f>IFERROR(__xludf.DUMMYFUNCTION("""COMPUTED_VALUE"""),"")</f>
        <v/>
      </c>
      <c r="AF1089" s="420"/>
      <c r="AG1089" s="420"/>
      <c r="AH1089" s="421"/>
    </row>
    <row r="1090">
      <c r="A1090" s="410"/>
      <c r="B1090" s="411"/>
      <c r="C1090" s="412"/>
      <c r="D1090" s="413" t="s">
        <v>2869</v>
      </c>
      <c r="E1090" s="414"/>
      <c r="F1090" s="414"/>
      <c r="G1090" s="414"/>
      <c r="H1090" s="414"/>
      <c r="I1090" s="414"/>
      <c r="J1090" s="414"/>
      <c r="K1090" s="414"/>
      <c r="L1090" s="414"/>
      <c r="M1090" s="414"/>
      <c r="N1090" s="414"/>
      <c r="O1090" s="414"/>
      <c r="P1090" s="414"/>
      <c r="Q1090" s="414"/>
      <c r="R1090" s="414"/>
      <c r="S1090" s="414"/>
      <c r="T1090" s="415"/>
      <c r="U1090" s="415"/>
      <c r="V1090" s="415"/>
      <c r="W1090" s="416"/>
      <c r="X1090" s="417"/>
      <c r="Y1090" s="373"/>
      <c r="Z1090" s="418" t="str">
        <f>IFERROR(__xludf.DUMMYFUNCTION("""COMPUTED_VALUE"""),"")</f>
        <v/>
      </c>
      <c r="AA1090" s="419" t="str">
        <f>IFERROR(__xludf.DUMMYFUNCTION("""COMPUTED_VALUE"""),"")</f>
        <v/>
      </c>
      <c r="AB1090" s="418" t="str">
        <f>IFERROR(__xludf.DUMMYFUNCTION("""COMPUTED_VALUE"""),"")</f>
        <v/>
      </c>
      <c r="AC1090" s="419" t="str">
        <f>IFERROR(__xludf.DUMMYFUNCTION("""COMPUTED_VALUE"""),"")</f>
        <v/>
      </c>
      <c r="AD1090" s="418" t="str">
        <f>IFERROR(__xludf.DUMMYFUNCTION("""COMPUTED_VALUE"""),"")</f>
        <v/>
      </c>
      <c r="AE1090" s="419" t="str">
        <f>IFERROR(__xludf.DUMMYFUNCTION("""COMPUTED_VALUE"""),"")</f>
        <v/>
      </c>
      <c r="AF1090" s="420"/>
      <c r="AG1090" s="420"/>
      <c r="AH1090" s="421"/>
    </row>
    <row r="1091">
      <c r="A1091" s="410"/>
      <c r="B1091" s="411"/>
      <c r="C1091" s="412"/>
      <c r="D1091" s="413" t="s">
        <v>2869</v>
      </c>
      <c r="E1091" s="414"/>
      <c r="F1091" s="414"/>
      <c r="G1091" s="414"/>
      <c r="H1091" s="414"/>
      <c r="I1091" s="414"/>
      <c r="J1091" s="414"/>
      <c r="K1091" s="414"/>
      <c r="L1091" s="414"/>
      <c r="M1091" s="414"/>
      <c r="N1091" s="414"/>
      <c r="O1091" s="414"/>
      <c r="P1091" s="414"/>
      <c r="Q1091" s="414"/>
      <c r="R1091" s="414"/>
      <c r="S1091" s="414"/>
      <c r="T1091" s="415"/>
      <c r="U1091" s="415"/>
      <c r="V1091" s="415"/>
      <c r="W1091" s="416"/>
      <c r="X1091" s="417"/>
      <c r="Y1091" s="373"/>
      <c r="Z1091" s="418" t="str">
        <f>IFERROR(__xludf.DUMMYFUNCTION("""COMPUTED_VALUE"""),"")</f>
        <v/>
      </c>
      <c r="AA1091" s="419" t="str">
        <f>IFERROR(__xludf.DUMMYFUNCTION("""COMPUTED_VALUE"""),"")</f>
        <v/>
      </c>
      <c r="AB1091" s="418" t="str">
        <f>IFERROR(__xludf.DUMMYFUNCTION("""COMPUTED_VALUE"""),"")</f>
        <v/>
      </c>
      <c r="AC1091" s="419" t="str">
        <f>IFERROR(__xludf.DUMMYFUNCTION("""COMPUTED_VALUE"""),"")</f>
        <v/>
      </c>
      <c r="AD1091" s="418" t="str">
        <f>IFERROR(__xludf.DUMMYFUNCTION("""COMPUTED_VALUE"""),"")</f>
        <v/>
      </c>
      <c r="AE1091" s="419" t="str">
        <f>IFERROR(__xludf.DUMMYFUNCTION("""COMPUTED_VALUE"""),"")</f>
        <v/>
      </c>
      <c r="AF1091" s="420"/>
      <c r="AG1091" s="420"/>
      <c r="AH1091" s="421"/>
    </row>
    <row r="1092">
      <c r="A1092" s="410"/>
      <c r="B1092" s="411"/>
      <c r="C1092" s="412"/>
      <c r="D1092" s="413" t="s">
        <v>2869</v>
      </c>
      <c r="E1092" s="414"/>
      <c r="F1092" s="414"/>
      <c r="G1092" s="414"/>
      <c r="H1092" s="414"/>
      <c r="I1092" s="414"/>
      <c r="J1092" s="414"/>
      <c r="K1092" s="414"/>
      <c r="L1092" s="414"/>
      <c r="M1092" s="414"/>
      <c r="N1092" s="414"/>
      <c r="O1092" s="414"/>
      <c r="P1092" s="414"/>
      <c r="Q1092" s="414"/>
      <c r="R1092" s="414"/>
      <c r="S1092" s="414"/>
      <c r="T1092" s="415"/>
      <c r="U1092" s="415"/>
      <c r="V1092" s="415"/>
      <c r="W1092" s="416"/>
      <c r="X1092" s="417"/>
      <c r="Y1092" s="373"/>
      <c r="Z1092" s="418" t="str">
        <f>IFERROR(__xludf.DUMMYFUNCTION("""COMPUTED_VALUE"""),"")</f>
        <v/>
      </c>
      <c r="AA1092" s="419" t="str">
        <f>IFERROR(__xludf.DUMMYFUNCTION("""COMPUTED_VALUE"""),"")</f>
        <v/>
      </c>
      <c r="AB1092" s="418" t="str">
        <f>IFERROR(__xludf.DUMMYFUNCTION("""COMPUTED_VALUE"""),"")</f>
        <v/>
      </c>
      <c r="AC1092" s="419" t="str">
        <f>IFERROR(__xludf.DUMMYFUNCTION("""COMPUTED_VALUE"""),"")</f>
        <v/>
      </c>
      <c r="AD1092" s="418" t="str">
        <f>IFERROR(__xludf.DUMMYFUNCTION("""COMPUTED_VALUE"""),"")</f>
        <v/>
      </c>
      <c r="AE1092" s="419" t="str">
        <f>IFERROR(__xludf.DUMMYFUNCTION("""COMPUTED_VALUE"""),"")</f>
        <v/>
      </c>
      <c r="AF1092" s="420"/>
      <c r="AG1092" s="420"/>
      <c r="AH1092" s="421"/>
    </row>
    <row r="1093">
      <c r="A1093" s="410"/>
      <c r="B1093" s="411"/>
      <c r="C1093" s="412"/>
      <c r="D1093" s="413" t="s">
        <v>2869</v>
      </c>
      <c r="E1093" s="414"/>
      <c r="F1093" s="414"/>
      <c r="G1093" s="414"/>
      <c r="H1093" s="414"/>
      <c r="I1093" s="414"/>
      <c r="J1093" s="414"/>
      <c r="K1093" s="414"/>
      <c r="L1093" s="414"/>
      <c r="M1093" s="414"/>
      <c r="N1093" s="414"/>
      <c r="O1093" s="414"/>
      <c r="P1093" s="414"/>
      <c r="Q1093" s="414"/>
      <c r="R1093" s="414"/>
      <c r="S1093" s="414"/>
      <c r="T1093" s="415"/>
      <c r="U1093" s="415"/>
      <c r="V1093" s="415"/>
      <c r="W1093" s="416"/>
      <c r="X1093" s="417"/>
      <c r="Y1093" s="373"/>
      <c r="Z1093" s="418" t="str">
        <f>IFERROR(__xludf.DUMMYFUNCTION("""COMPUTED_VALUE"""),"")</f>
        <v/>
      </c>
      <c r="AA1093" s="419" t="str">
        <f>IFERROR(__xludf.DUMMYFUNCTION("""COMPUTED_VALUE"""),"")</f>
        <v/>
      </c>
      <c r="AB1093" s="418" t="str">
        <f>IFERROR(__xludf.DUMMYFUNCTION("""COMPUTED_VALUE"""),"")</f>
        <v/>
      </c>
      <c r="AC1093" s="419" t="str">
        <f>IFERROR(__xludf.DUMMYFUNCTION("""COMPUTED_VALUE"""),"")</f>
        <v/>
      </c>
      <c r="AD1093" s="418" t="str">
        <f>IFERROR(__xludf.DUMMYFUNCTION("""COMPUTED_VALUE"""),"")</f>
        <v/>
      </c>
      <c r="AE1093" s="419" t="str">
        <f>IFERROR(__xludf.DUMMYFUNCTION("""COMPUTED_VALUE"""),"")</f>
        <v/>
      </c>
      <c r="AF1093" s="420"/>
      <c r="AG1093" s="420"/>
      <c r="AH1093" s="421"/>
    </row>
    <row r="1094">
      <c r="A1094" s="410"/>
      <c r="B1094" s="411"/>
      <c r="C1094" s="412"/>
      <c r="D1094" s="413" t="s">
        <v>2869</v>
      </c>
      <c r="E1094" s="414"/>
      <c r="F1094" s="414"/>
      <c r="G1094" s="414"/>
      <c r="H1094" s="414"/>
      <c r="I1094" s="414"/>
      <c r="J1094" s="414"/>
      <c r="K1094" s="414"/>
      <c r="L1094" s="414"/>
      <c r="M1094" s="414"/>
      <c r="N1094" s="414"/>
      <c r="O1094" s="414"/>
      <c r="P1094" s="414"/>
      <c r="Q1094" s="414"/>
      <c r="R1094" s="414"/>
      <c r="S1094" s="414"/>
      <c r="T1094" s="415"/>
      <c r="U1094" s="415"/>
      <c r="V1094" s="415"/>
      <c r="W1094" s="416"/>
      <c r="X1094" s="417"/>
      <c r="Y1094" s="373"/>
      <c r="Z1094" s="418" t="str">
        <f>IFERROR(__xludf.DUMMYFUNCTION("""COMPUTED_VALUE"""),"")</f>
        <v/>
      </c>
      <c r="AA1094" s="419" t="str">
        <f>IFERROR(__xludf.DUMMYFUNCTION("""COMPUTED_VALUE"""),"")</f>
        <v/>
      </c>
      <c r="AB1094" s="418" t="str">
        <f>IFERROR(__xludf.DUMMYFUNCTION("""COMPUTED_VALUE"""),"")</f>
        <v/>
      </c>
      <c r="AC1094" s="419" t="str">
        <f>IFERROR(__xludf.DUMMYFUNCTION("""COMPUTED_VALUE"""),"")</f>
        <v/>
      </c>
      <c r="AD1094" s="418" t="str">
        <f>IFERROR(__xludf.DUMMYFUNCTION("""COMPUTED_VALUE"""),"")</f>
        <v/>
      </c>
      <c r="AE1094" s="419" t="str">
        <f>IFERROR(__xludf.DUMMYFUNCTION("""COMPUTED_VALUE"""),"")</f>
        <v/>
      </c>
      <c r="AF1094" s="420"/>
      <c r="AG1094" s="420"/>
      <c r="AH1094" s="421"/>
    </row>
    <row r="1095">
      <c r="A1095" s="410"/>
      <c r="B1095" s="411"/>
      <c r="C1095" s="412"/>
      <c r="D1095" s="413" t="s">
        <v>2869</v>
      </c>
      <c r="E1095" s="414"/>
      <c r="F1095" s="414"/>
      <c r="G1095" s="414"/>
      <c r="H1095" s="414"/>
      <c r="I1095" s="414"/>
      <c r="J1095" s="414"/>
      <c r="K1095" s="414"/>
      <c r="L1095" s="414"/>
      <c r="M1095" s="414"/>
      <c r="N1095" s="414"/>
      <c r="O1095" s="414"/>
      <c r="P1095" s="414"/>
      <c r="Q1095" s="414"/>
      <c r="R1095" s="414"/>
      <c r="S1095" s="414"/>
      <c r="T1095" s="415"/>
      <c r="U1095" s="415"/>
      <c r="V1095" s="415"/>
      <c r="W1095" s="416"/>
      <c r="X1095" s="417"/>
      <c r="Y1095" s="373"/>
      <c r="Z1095" s="418" t="str">
        <f>IFERROR(__xludf.DUMMYFUNCTION("""COMPUTED_VALUE"""),"")</f>
        <v/>
      </c>
      <c r="AA1095" s="419" t="str">
        <f>IFERROR(__xludf.DUMMYFUNCTION("""COMPUTED_VALUE"""),"")</f>
        <v/>
      </c>
      <c r="AB1095" s="418" t="str">
        <f>IFERROR(__xludf.DUMMYFUNCTION("""COMPUTED_VALUE"""),"")</f>
        <v/>
      </c>
      <c r="AC1095" s="419" t="str">
        <f>IFERROR(__xludf.DUMMYFUNCTION("""COMPUTED_VALUE"""),"")</f>
        <v/>
      </c>
      <c r="AD1095" s="418" t="str">
        <f>IFERROR(__xludf.DUMMYFUNCTION("""COMPUTED_VALUE"""),"")</f>
        <v/>
      </c>
      <c r="AE1095" s="419" t="str">
        <f>IFERROR(__xludf.DUMMYFUNCTION("""COMPUTED_VALUE"""),"")</f>
        <v/>
      </c>
      <c r="AF1095" s="420"/>
      <c r="AG1095" s="420"/>
      <c r="AH1095" s="421"/>
    </row>
    <row r="1096">
      <c r="A1096" s="410"/>
      <c r="B1096" s="411"/>
      <c r="C1096" s="412"/>
      <c r="D1096" s="413" t="s">
        <v>2869</v>
      </c>
      <c r="E1096" s="414"/>
      <c r="F1096" s="414"/>
      <c r="G1096" s="414"/>
      <c r="H1096" s="414"/>
      <c r="I1096" s="414"/>
      <c r="J1096" s="414"/>
      <c r="K1096" s="414"/>
      <c r="L1096" s="414"/>
      <c r="M1096" s="414"/>
      <c r="N1096" s="414"/>
      <c r="O1096" s="414"/>
      <c r="P1096" s="414"/>
      <c r="Q1096" s="414"/>
      <c r="R1096" s="414"/>
      <c r="S1096" s="414"/>
      <c r="T1096" s="415"/>
      <c r="U1096" s="415"/>
      <c r="V1096" s="415"/>
      <c r="W1096" s="416"/>
      <c r="X1096" s="417"/>
      <c r="Y1096" s="373"/>
      <c r="Z1096" s="418" t="str">
        <f>IFERROR(__xludf.DUMMYFUNCTION("""COMPUTED_VALUE"""),"")</f>
        <v/>
      </c>
      <c r="AA1096" s="419" t="str">
        <f>IFERROR(__xludf.DUMMYFUNCTION("""COMPUTED_VALUE"""),"")</f>
        <v/>
      </c>
      <c r="AB1096" s="418" t="str">
        <f>IFERROR(__xludf.DUMMYFUNCTION("""COMPUTED_VALUE"""),"")</f>
        <v/>
      </c>
      <c r="AC1096" s="419" t="str">
        <f>IFERROR(__xludf.DUMMYFUNCTION("""COMPUTED_VALUE"""),"")</f>
        <v/>
      </c>
      <c r="AD1096" s="418" t="str">
        <f>IFERROR(__xludf.DUMMYFUNCTION("""COMPUTED_VALUE"""),"")</f>
        <v/>
      </c>
      <c r="AE1096" s="419" t="str">
        <f>IFERROR(__xludf.DUMMYFUNCTION("""COMPUTED_VALUE"""),"")</f>
        <v/>
      </c>
      <c r="AF1096" s="420"/>
      <c r="AG1096" s="420"/>
      <c r="AH1096" s="421"/>
    </row>
    <row r="1097">
      <c r="A1097" s="410"/>
      <c r="B1097" s="411"/>
      <c r="C1097" s="412"/>
      <c r="D1097" s="413" t="s">
        <v>2869</v>
      </c>
      <c r="E1097" s="414"/>
      <c r="F1097" s="414"/>
      <c r="G1097" s="414"/>
      <c r="H1097" s="414"/>
      <c r="I1097" s="414"/>
      <c r="J1097" s="414"/>
      <c r="K1097" s="414"/>
      <c r="L1097" s="414"/>
      <c r="M1097" s="414"/>
      <c r="N1097" s="414"/>
      <c r="O1097" s="414"/>
      <c r="P1097" s="414"/>
      <c r="Q1097" s="414"/>
      <c r="R1097" s="414"/>
      <c r="S1097" s="414"/>
      <c r="T1097" s="415"/>
      <c r="U1097" s="415"/>
      <c r="V1097" s="415"/>
      <c r="W1097" s="416"/>
      <c r="X1097" s="417"/>
      <c r="Y1097" s="373"/>
      <c r="Z1097" s="418" t="str">
        <f>IFERROR(__xludf.DUMMYFUNCTION("""COMPUTED_VALUE"""),"")</f>
        <v/>
      </c>
      <c r="AA1097" s="419" t="str">
        <f>IFERROR(__xludf.DUMMYFUNCTION("""COMPUTED_VALUE"""),"")</f>
        <v/>
      </c>
      <c r="AB1097" s="418" t="str">
        <f>IFERROR(__xludf.DUMMYFUNCTION("""COMPUTED_VALUE"""),"")</f>
        <v/>
      </c>
      <c r="AC1097" s="419" t="str">
        <f>IFERROR(__xludf.DUMMYFUNCTION("""COMPUTED_VALUE"""),"")</f>
        <v/>
      </c>
      <c r="AD1097" s="418" t="str">
        <f>IFERROR(__xludf.DUMMYFUNCTION("""COMPUTED_VALUE"""),"")</f>
        <v/>
      </c>
      <c r="AE1097" s="419" t="str">
        <f>IFERROR(__xludf.DUMMYFUNCTION("""COMPUTED_VALUE"""),"")</f>
        <v/>
      </c>
      <c r="AF1097" s="420"/>
      <c r="AG1097" s="420"/>
      <c r="AH1097" s="421"/>
    </row>
    <row r="1098">
      <c r="A1098" s="410"/>
      <c r="B1098" s="411"/>
      <c r="C1098" s="412"/>
      <c r="D1098" s="413" t="s">
        <v>2869</v>
      </c>
      <c r="E1098" s="414"/>
      <c r="F1098" s="414"/>
      <c r="G1098" s="414"/>
      <c r="H1098" s="414"/>
      <c r="I1098" s="414"/>
      <c r="J1098" s="414"/>
      <c r="K1098" s="414"/>
      <c r="L1098" s="414"/>
      <c r="M1098" s="414"/>
      <c r="N1098" s="414"/>
      <c r="O1098" s="414"/>
      <c r="P1098" s="414"/>
      <c r="Q1098" s="414"/>
      <c r="R1098" s="414"/>
      <c r="S1098" s="414"/>
      <c r="T1098" s="415"/>
      <c r="U1098" s="415"/>
      <c r="V1098" s="415"/>
      <c r="W1098" s="416"/>
      <c r="X1098" s="417"/>
      <c r="Y1098" s="373"/>
      <c r="Z1098" s="418" t="str">
        <f>IFERROR(__xludf.DUMMYFUNCTION("""COMPUTED_VALUE"""),"")</f>
        <v/>
      </c>
      <c r="AA1098" s="419" t="str">
        <f>IFERROR(__xludf.DUMMYFUNCTION("""COMPUTED_VALUE"""),"")</f>
        <v/>
      </c>
      <c r="AB1098" s="418" t="str">
        <f>IFERROR(__xludf.DUMMYFUNCTION("""COMPUTED_VALUE"""),"")</f>
        <v/>
      </c>
      <c r="AC1098" s="419" t="str">
        <f>IFERROR(__xludf.DUMMYFUNCTION("""COMPUTED_VALUE"""),"")</f>
        <v/>
      </c>
      <c r="AD1098" s="418" t="str">
        <f>IFERROR(__xludf.DUMMYFUNCTION("""COMPUTED_VALUE"""),"")</f>
        <v/>
      </c>
      <c r="AE1098" s="419" t="str">
        <f>IFERROR(__xludf.DUMMYFUNCTION("""COMPUTED_VALUE"""),"")</f>
        <v/>
      </c>
      <c r="AF1098" s="420"/>
      <c r="AG1098" s="420"/>
      <c r="AH1098" s="421"/>
    </row>
    <row r="1099">
      <c r="A1099" s="410"/>
      <c r="B1099" s="411"/>
      <c r="C1099" s="412"/>
      <c r="D1099" s="413" t="s">
        <v>2869</v>
      </c>
      <c r="E1099" s="414"/>
      <c r="F1099" s="414"/>
      <c r="G1099" s="414"/>
      <c r="H1099" s="414"/>
      <c r="I1099" s="414"/>
      <c r="J1099" s="414"/>
      <c r="K1099" s="414"/>
      <c r="L1099" s="414"/>
      <c r="M1099" s="414"/>
      <c r="N1099" s="414"/>
      <c r="O1099" s="414"/>
      <c r="P1099" s="414"/>
      <c r="Q1099" s="414"/>
      <c r="R1099" s="414"/>
      <c r="S1099" s="414"/>
      <c r="T1099" s="415"/>
      <c r="U1099" s="415"/>
      <c r="V1099" s="415"/>
      <c r="W1099" s="416"/>
      <c r="X1099" s="417"/>
      <c r="Y1099" s="373"/>
      <c r="Z1099" s="418" t="str">
        <f>IFERROR(__xludf.DUMMYFUNCTION("""COMPUTED_VALUE"""),"")</f>
        <v/>
      </c>
      <c r="AA1099" s="419" t="str">
        <f>IFERROR(__xludf.DUMMYFUNCTION("""COMPUTED_VALUE"""),"")</f>
        <v/>
      </c>
      <c r="AB1099" s="418" t="str">
        <f>IFERROR(__xludf.DUMMYFUNCTION("""COMPUTED_VALUE"""),"")</f>
        <v/>
      </c>
      <c r="AC1099" s="419" t="str">
        <f>IFERROR(__xludf.DUMMYFUNCTION("""COMPUTED_VALUE"""),"")</f>
        <v/>
      </c>
      <c r="AD1099" s="418" t="str">
        <f>IFERROR(__xludf.DUMMYFUNCTION("""COMPUTED_VALUE"""),"")</f>
        <v/>
      </c>
      <c r="AE1099" s="419" t="str">
        <f>IFERROR(__xludf.DUMMYFUNCTION("""COMPUTED_VALUE"""),"")</f>
        <v/>
      </c>
      <c r="AF1099" s="420"/>
      <c r="AG1099" s="420"/>
      <c r="AH1099" s="421"/>
    </row>
    <row r="1100">
      <c r="A1100" s="410"/>
      <c r="B1100" s="411"/>
      <c r="C1100" s="412"/>
      <c r="D1100" s="413" t="s">
        <v>2869</v>
      </c>
      <c r="E1100" s="414"/>
      <c r="F1100" s="414"/>
      <c r="G1100" s="414"/>
      <c r="H1100" s="414"/>
      <c r="I1100" s="414"/>
      <c r="J1100" s="414"/>
      <c r="K1100" s="414"/>
      <c r="L1100" s="414"/>
      <c r="M1100" s="414"/>
      <c r="N1100" s="414"/>
      <c r="O1100" s="414"/>
      <c r="P1100" s="414"/>
      <c r="Q1100" s="414"/>
      <c r="R1100" s="414"/>
      <c r="S1100" s="414"/>
      <c r="T1100" s="415"/>
      <c r="U1100" s="415"/>
      <c r="V1100" s="415"/>
      <c r="W1100" s="416"/>
      <c r="X1100" s="417"/>
      <c r="Y1100" s="373"/>
      <c r="Z1100" s="418" t="str">
        <f>IFERROR(__xludf.DUMMYFUNCTION("""COMPUTED_VALUE"""),"")</f>
        <v/>
      </c>
      <c r="AA1100" s="419" t="str">
        <f>IFERROR(__xludf.DUMMYFUNCTION("""COMPUTED_VALUE"""),"")</f>
        <v/>
      </c>
      <c r="AB1100" s="418" t="str">
        <f>IFERROR(__xludf.DUMMYFUNCTION("""COMPUTED_VALUE"""),"")</f>
        <v/>
      </c>
      <c r="AC1100" s="419" t="str">
        <f>IFERROR(__xludf.DUMMYFUNCTION("""COMPUTED_VALUE"""),"")</f>
        <v/>
      </c>
      <c r="AD1100" s="418" t="str">
        <f>IFERROR(__xludf.DUMMYFUNCTION("""COMPUTED_VALUE"""),"")</f>
        <v/>
      </c>
      <c r="AE1100" s="419" t="str">
        <f>IFERROR(__xludf.DUMMYFUNCTION("""COMPUTED_VALUE"""),"")</f>
        <v/>
      </c>
      <c r="AF1100" s="420"/>
      <c r="AG1100" s="420"/>
      <c r="AH1100" s="421"/>
    </row>
    <row r="1101">
      <c r="A1101" s="410"/>
      <c r="B1101" s="411"/>
      <c r="C1101" s="412"/>
      <c r="D1101" s="413" t="s">
        <v>2869</v>
      </c>
      <c r="E1101" s="414"/>
      <c r="F1101" s="414"/>
      <c r="G1101" s="414"/>
      <c r="H1101" s="414"/>
      <c r="I1101" s="414"/>
      <c r="J1101" s="414"/>
      <c r="K1101" s="414"/>
      <c r="L1101" s="414"/>
      <c r="M1101" s="414"/>
      <c r="N1101" s="414"/>
      <c r="O1101" s="414"/>
      <c r="P1101" s="414"/>
      <c r="Q1101" s="414"/>
      <c r="R1101" s="414"/>
      <c r="S1101" s="414"/>
      <c r="T1101" s="415"/>
      <c r="U1101" s="415"/>
      <c r="V1101" s="415"/>
      <c r="W1101" s="416"/>
      <c r="X1101" s="417"/>
      <c r="Y1101" s="373"/>
      <c r="Z1101" s="418" t="str">
        <f>IFERROR(__xludf.DUMMYFUNCTION("""COMPUTED_VALUE"""),"")</f>
        <v/>
      </c>
      <c r="AA1101" s="419" t="str">
        <f>IFERROR(__xludf.DUMMYFUNCTION("""COMPUTED_VALUE"""),"")</f>
        <v/>
      </c>
      <c r="AB1101" s="418" t="str">
        <f>IFERROR(__xludf.DUMMYFUNCTION("""COMPUTED_VALUE"""),"")</f>
        <v/>
      </c>
      <c r="AC1101" s="419" t="str">
        <f>IFERROR(__xludf.DUMMYFUNCTION("""COMPUTED_VALUE"""),"")</f>
        <v/>
      </c>
      <c r="AD1101" s="418" t="str">
        <f>IFERROR(__xludf.DUMMYFUNCTION("""COMPUTED_VALUE"""),"")</f>
        <v/>
      </c>
      <c r="AE1101" s="419" t="str">
        <f>IFERROR(__xludf.DUMMYFUNCTION("""COMPUTED_VALUE"""),"")</f>
        <v/>
      </c>
      <c r="AF1101" s="420"/>
      <c r="AG1101" s="420"/>
      <c r="AH1101" s="421"/>
    </row>
    <row r="1102">
      <c r="A1102" s="410"/>
      <c r="B1102" s="411"/>
      <c r="C1102" s="412"/>
      <c r="D1102" s="413" t="s">
        <v>2869</v>
      </c>
      <c r="E1102" s="414"/>
      <c r="F1102" s="414"/>
      <c r="G1102" s="414"/>
      <c r="H1102" s="414"/>
      <c r="I1102" s="414"/>
      <c r="J1102" s="414"/>
      <c r="K1102" s="414"/>
      <c r="L1102" s="414"/>
      <c r="M1102" s="414"/>
      <c r="N1102" s="414"/>
      <c r="O1102" s="414"/>
      <c r="P1102" s="414"/>
      <c r="Q1102" s="414"/>
      <c r="R1102" s="414"/>
      <c r="S1102" s="414"/>
      <c r="T1102" s="415"/>
      <c r="U1102" s="415"/>
      <c r="V1102" s="415"/>
      <c r="W1102" s="416"/>
      <c r="X1102" s="417"/>
      <c r="Y1102" s="373"/>
      <c r="Z1102" s="418" t="str">
        <f>IFERROR(__xludf.DUMMYFUNCTION("""COMPUTED_VALUE"""),"")</f>
        <v/>
      </c>
      <c r="AA1102" s="419" t="str">
        <f>IFERROR(__xludf.DUMMYFUNCTION("""COMPUTED_VALUE"""),"")</f>
        <v/>
      </c>
      <c r="AB1102" s="418" t="str">
        <f>IFERROR(__xludf.DUMMYFUNCTION("""COMPUTED_VALUE"""),"")</f>
        <v/>
      </c>
      <c r="AC1102" s="419" t="str">
        <f>IFERROR(__xludf.DUMMYFUNCTION("""COMPUTED_VALUE"""),"")</f>
        <v/>
      </c>
      <c r="AD1102" s="418" t="str">
        <f>IFERROR(__xludf.DUMMYFUNCTION("""COMPUTED_VALUE"""),"")</f>
        <v/>
      </c>
      <c r="AE1102" s="419" t="str">
        <f>IFERROR(__xludf.DUMMYFUNCTION("""COMPUTED_VALUE"""),"")</f>
        <v/>
      </c>
      <c r="AF1102" s="420"/>
      <c r="AG1102" s="420"/>
      <c r="AH1102" s="421"/>
    </row>
    <row r="1103">
      <c r="A1103" s="410"/>
      <c r="B1103" s="411"/>
      <c r="C1103" s="412"/>
      <c r="D1103" s="413" t="s">
        <v>2869</v>
      </c>
      <c r="E1103" s="414"/>
      <c r="F1103" s="414"/>
      <c r="G1103" s="414"/>
      <c r="H1103" s="414"/>
      <c r="I1103" s="414"/>
      <c r="J1103" s="414"/>
      <c r="K1103" s="414"/>
      <c r="L1103" s="414"/>
      <c r="M1103" s="414"/>
      <c r="N1103" s="414"/>
      <c r="O1103" s="414"/>
      <c r="P1103" s="414"/>
      <c r="Q1103" s="414"/>
      <c r="R1103" s="414"/>
      <c r="S1103" s="414"/>
      <c r="T1103" s="415"/>
      <c r="U1103" s="415"/>
      <c r="V1103" s="415"/>
      <c r="W1103" s="416"/>
      <c r="X1103" s="417"/>
      <c r="Y1103" s="373"/>
      <c r="Z1103" s="418" t="str">
        <f>IFERROR(__xludf.DUMMYFUNCTION("""COMPUTED_VALUE"""),"")</f>
        <v/>
      </c>
      <c r="AA1103" s="419" t="str">
        <f>IFERROR(__xludf.DUMMYFUNCTION("""COMPUTED_VALUE"""),"")</f>
        <v/>
      </c>
      <c r="AB1103" s="418" t="str">
        <f>IFERROR(__xludf.DUMMYFUNCTION("""COMPUTED_VALUE"""),"")</f>
        <v/>
      </c>
      <c r="AC1103" s="419" t="str">
        <f>IFERROR(__xludf.DUMMYFUNCTION("""COMPUTED_VALUE"""),"")</f>
        <v/>
      </c>
      <c r="AD1103" s="418" t="str">
        <f>IFERROR(__xludf.DUMMYFUNCTION("""COMPUTED_VALUE"""),"")</f>
        <v/>
      </c>
      <c r="AE1103" s="419" t="str">
        <f>IFERROR(__xludf.DUMMYFUNCTION("""COMPUTED_VALUE"""),"")</f>
        <v/>
      </c>
      <c r="AF1103" s="420"/>
      <c r="AG1103" s="420"/>
      <c r="AH1103" s="421"/>
    </row>
    <row r="1104">
      <c r="A1104" s="410"/>
      <c r="B1104" s="411"/>
      <c r="C1104" s="412"/>
      <c r="D1104" s="413" t="s">
        <v>2869</v>
      </c>
      <c r="E1104" s="414"/>
      <c r="F1104" s="414"/>
      <c r="G1104" s="414"/>
      <c r="H1104" s="414"/>
      <c r="I1104" s="414"/>
      <c r="J1104" s="414"/>
      <c r="K1104" s="414"/>
      <c r="L1104" s="414"/>
      <c r="M1104" s="414"/>
      <c r="N1104" s="414"/>
      <c r="O1104" s="414"/>
      <c r="P1104" s="414"/>
      <c r="Q1104" s="414"/>
      <c r="R1104" s="414"/>
      <c r="S1104" s="414"/>
      <c r="T1104" s="415"/>
      <c r="U1104" s="415"/>
      <c r="V1104" s="415"/>
      <c r="W1104" s="416"/>
      <c r="X1104" s="417"/>
      <c r="Y1104" s="373"/>
      <c r="Z1104" s="418" t="str">
        <f>IFERROR(__xludf.DUMMYFUNCTION("""COMPUTED_VALUE"""),"")</f>
        <v/>
      </c>
      <c r="AA1104" s="419" t="str">
        <f>IFERROR(__xludf.DUMMYFUNCTION("""COMPUTED_VALUE"""),"")</f>
        <v/>
      </c>
      <c r="AB1104" s="418" t="str">
        <f>IFERROR(__xludf.DUMMYFUNCTION("""COMPUTED_VALUE"""),"")</f>
        <v/>
      </c>
      <c r="AC1104" s="419" t="str">
        <f>IFERROR(__xludf.DUMMYFUNCTION("""COMPUTED_VALUE"""),"")</f>
        <v/>
      </c>
      <c r="AD1104" s="418" t="str">
        <f>IFERROR(__xludf.DUMMYFUNCTION("""COMPUTED_VALUE"""),"")</f>
        <v/>
      </c>
      <c r="AE1104" s="419" t="str">
        <f>IFERROR(__xludf.DUMMYFUNCTION("""COMPUTED_VALUE"""),"")</f>
        <v/>
      </c>
      <c r="AF1104" s="420"/>
      <c r="AG1104" s="420"/>
      <c r="AH1104" s="421"/>
    </row>
    <row r="1105">
      <c r="A1105" s="410"/>
      <c r="B1105" s="411"/>
      <c r="C1105" s="412"/>
      <c r="D1105" s="413" t="s">
        <v>2869</v>
      </c>
      <c r="E1105" s="414"/>
      <c r="F1105" s="414"/>
      <c r="G1105" s="414"/>
      <c r="H1105" s="414"/>
      <c r="I1105" s="414"/>
      <c r="J1105" s="414"/>
      <c r="K1105" s="414"/>
      <c r="L1105" s="414"/>
      <c r="M1105" s="414"/>
      <c r="N1105" s="414"/>
      <c r="O1105" s="414"/>
      <c r="P1105" s="414"/>
      <c r="Q1105" s="414"/>
      <c r="R1105" s="414"/>
      <c r="S1105" s="414"/>
      <c r="T1105" s="415"/>
      <c r="U1105" s="415"/>
      <c r="V1105" s="415"/>
      <c r="W1105" s="416"/>
      <c r="X1105" s="417"/>
      <c r="Y1105" s="373"/>
      <c r="Z1105" s="418" t="str">
        <f>IFERROR(__xludf.DUMMYFUNCTION("""COMPUTED_VALUE"""),"")</f>
        <v/>
      </c>
      <c r="AA1105" s="419" t="str">
        <f>IFERROR(__xludf.DUMMYFUNCTION("""COMPUTED_VALUE"""),"")</f>
        <v/>
      </c>
      <c r="AB1105" s="418" t="str">
        <f>IFERROR(__xludf.DUMMYFUNCTION("""COMPUTED_VALUE"""),"")</f>
        <v/>
      </c>
      <c r="AC1105" s="419" t="str">
        <f>IFERROR(__xludf.DUMMYFUNCTION("""COMPUTED_VALUE"""),"")</f>
        <v/>
      </c>
      <c r="AD1105" s="418" t="str">
        <f>IFERROR(__xludf.DUMMYFUNCTION("""COMPUTED_VALUE"""),"")</f>
        <v/>
      </c>
      <c r="AE1105" s="419" t="str">
        <f>IFERROR(__xludf.DUMMYFUNCTION("""COMPUTED_VALUE"""),"")</f>
        <v/>
      </c>
      <c r="AF1105" s="420"/>
      <c r="AG1105" s="420"/>
      <c r="AH1105" s="421"/>
    </row>
    <row r="1106">
      <c r="A1106" s="410"/>
      <c r="B1106" s="411"/>
      <c r="C1106" s="412"/>
      <c r="D1106" s="413" t="s">
        <v>2869</v>
      </c>
      <c r="E1106" s="414"/>
      <c r="F1106" s="414"/>
      <c r="G1106" s="414"/>
      <c r="H1106" s="414"/>
      <c r="I1106" s="414"/>
      <c r="J1106" s="414"/>
      <c r="K1106" s="414"/>
      <c r="L1106" s="414"/>
      <c r="M1106" s="414"/>
      <c r="N1106" s="414"/>
      <c r="O1106" s="414"/>
      <c r="P1106" s="414"/>
      <c r="Q1106" s="414"/>
      <c r="R1106" s="414"/>
      <c r="S1106" s="414"/>
      <c r="T1106" s="415"/>
      <c r="U1106" s="415"/>
      <c r="V1106" s="415"/>
      <c r="W1106" s="416"/>
      <c r="X1106" s="417"/>
      <c r="Y1106" s="373"/>
      <c r="Z1106" s="418" t="str">
        <f>IFERROR(__xludf.DUMMYFUNCTION("""COMPUTED_VALUE"""),"")</f>
        <v/>
      </c>
      <c r="AA1106" s="419" t="str">
        <f>IFERROR(__xludf.DUMMYFUNCTION("""COMPUTED_VALUE"""),"")</f>
        <v/>
      </c>
      <c r="AB1106" s="418" t="str">
        <f>IFERROR(__xludf.DUMMYFUNCTION("""COMPUTED_VALUE"""),"")</f>
        <v/>
      </c>
      <c r="AC1106" s="419" t="str">
        <f>IFERROR(__xludf.DUMMYFUNCTION("""COMPUTED_VALUE"""),"")</f>
        <v/>
      </c>
      <c r="AD1106" s="418" t="str">
        <f>IFERROR(__xludf.DUMMYFUNCTION("""COMPUTED_VALUE"""),"")</f>
        <v/>
      </c>
      <c r="AE1106" s="419" t="str">
        <f>IFERROR(__xludf.DUMMYFUNCTION("""COMPUTED_VALUE"""),"")</f>
        <v/>
      </c>
      <c r="AF1106" s="420"/>
      <c r="AG1106" s="420"/>
      <c r="AH1106" s="421"/>
    </row>
    <row r="1107">
      <c r="A1107" s="410"/>
      <c r="B1107" s="411"/>
      <c r="C1107" s="412"/>
      <c r="D1107" s="413" t="s">
        <v>2869</v>
      </c>
      <c r="E1107" s="414"/>
      <c r="F1107" s="414"/>
      <c r="G1107" s="414"/>
      <c r="H1107" s="414"/>
      <c r="I1107" s="414"/>
      <c r="J1107" s="414"/>
      <c r="K1107" s="414"/>
      <c r="L1107" s="414"/>
      <c r="M1107" s="414"/>
      <c r="N1107" s="414"/>
      <c r="O1107" s="414"/>
      <c r="P1107" s="414"/>
      <c r="Q1107" s="414"/>
      <c r="R1107" s="414"/>
      <c r="S1107" s="414"/>
      <c r="T1107" s="415"/>
      <c r="U1107" s="415"/>
      <c r="V1107" s="415"/>
      <c r="W1107" s="416"/>
      <c r="X1107" s="417"/>
      <c r="Y1107" s="373"/>
      <c r="Z1107" s="418" t="str">
        <f>IFERROR(__xludf.DUMMYFUNCTION("""COMPUTED_VALUE"""),"")</f>
        <v/>
      </c>
      <c r="AA1107" s="419" t="str">
        <f>IFERROR(__xludf.DUMMYFUNCTION("""COMPUTED_VALUE"""),"")</f>
        <v/>
      </c>
      <c r="AB1107" s="418" t="str">
        <f>IFERROR(__xludf.DUMMYFUNCTION("""COMPUTED_VALUE"""),"")</f>
        <v/>
      </c>
      <c r="AC1107" s="419" t="str">
        <f>IFERROR(__xludf.DUMMYFUNCTION("""COMPUTED_VALUE"""),"")</f>
        <v/>
      </c>
      <c r="AD1107" s="418" t="str">
        <f>IFERROR(__xludf.DUMMYFUNCTION("""COMPUTED_VALUE"""),"")</f>
        <v/>
      </c>
      <c r="AE1107" s="419" t="str">
        <f>IFERROR(__xludf.DUMMYFUNCTION("""COMPUTED_VALUE"""),"")</f>
        <v/>
      </c>
      <c r="AF1107" s="420"/>
      <c r="AG1107" s="420"/>
      <c r="AH1107" s="421"/>
    </row>
    <row r="1108">
      <c r="A1108" s="410"/>
      <c r="B1108" s="411"/>
      <c r="C1108" s="412"/>
      <c r="D1108" s="413" t="s">
        <v>2869</v>
      </c>
      <c r="E1108" s="414"/>
      <c r="F1108" s="414"/>
      <c r="G1108" s="414"/>
      <c r="H1108" s="414"/>
      <c r="I1108" s="414"/>
      <c r="J1108" s="414"/>
      <c r="K1108" s="414"/>
      <c r="L1108" s="414"/>
      <c r="M1108" s="414"/>
      <c r="N1108" s="414"/>
      <c r="O1108" s="414"/>
      <c r="P1108" s="414"/>
      <c r="Q1108" s="414"/>
      <c r="R1108" s="414"/>
      <c r="S1108" s="414"/>
      <c r="T1108" s="415"/>
      <c r="U1108" s="415"/>
      <c r="V1108" s="415"/>
      <c r="W1108" s="416"/>
      <c r="X1108" s="417"/>
      <c r="Y1108" s="373"/>
      <c r="Z1108" s="418" t="str">
        <f>IFERROR(__xludf.DUMMYFUNCTION("""COMPUTED_VALUE"""),"")</f>
        <v/>
      </c>
      <c r="AA1108" s="419" t="str">
        <f>IFERROR(__xludf.DUMMYFUNCTION("""COMPUTED_VALUE"""),"")</f>
        <v/>
      </c>
      <c r="AB1108" s="418" t="str">
        <f>IFERROR(__xludf.DUMMYFUNCTION("""COMPUTED_VALUE"""),"")</f>
        <v/>
      </c>
      <c r="AC1108" s="419" t="str">
        <f>IFERROR(__xludf.DUMMYFUNCTION("""COMPUTED_VALUE"""),"")</f>
        <v/>
      </c>
      <c r="AD1108" s="418" t="str">
        <f>IFERROR(__xludf.DUMMYFUNCTION("""COMPUTED_VALUE"""),"")</f>
        <v/>
      </c>
      <c r="AE1108" s="419" t="str">
        <f>IFERROR(__xludf.DUMMYFUNCTION("""COMPUTED_VALUE"""),"")</f>
        <v/>
      </c>
      <c r="AF1108" s="420"/>
      <c r="AG1108" s="420"/>
      <c r="AH1108" s="421"/>
    </row>
    <row r="1109">
      <c r="A1109" s="410"/>
      <c r="B1109" s="411"/>
      <c r="C1109" s="412"/>
      <c r="D1109" s="413" t="s">
        <v>2869</v>
      </c>
      <c r="E1109" s="414"/>
      <c r="F1109" s="414"/>
      <c r="G1109" s="414"/>
      <c r="H1109" s="414"/>
      <c r="I1109" s="414"/>
      <c r="J1109" s="414"/>
      <c r="K1109" s="414"/>
      <c r="L1109" s="414"/>
      <c r="M1109" s="414"/>
      <c r="N1109" s="414"/>
      <c r="O1109" s="414"/>
      <c r="P1109" s="414"/>
      <c r="Q1109" s="414"/>
      <c r="R1109" s="414"/>
      <c r="S1109" s="414"/>
      <c r="T1109" s="415"/>
      <c r="U1109" s="415"/>
      <c r="V1109" s="415"/>
      <c r="W1109" s="416"/>
      <c r="X1109" s="417"/>
      <c r="Y1109" s="373"/>
      <c r="Z1109" s="418" t="str">
        <f>IFERROR(__xludf.DUMMYFUNCTION("""COMPUTED_VALUE"""),"")</f>
        <v/>
      </c>
      <c r="AA1109" s="419" t="str">
        <f>IFERROR(__xludf.DUMMYFUNCTION("""COMPUTED_VALUE"""),"")</f>
        <v/>
      </c>
      <c r="AB1109" s="418" t="str">
        <f>IFERROR(__xludf.DUMMYFUNCTION("""COMPUTED_VALUE"""),"")</f>
        <v/>
      </c>
      <c r="AC1109" s="419" t="str">
        <f>IFERROR(__xludf.DUMMYFUNCTION("""COMPUTED_VALUE"""),"")</f>
        <v/>
      </c>
      <c r="AD1109" s="418" t="str">
        <f>IFERROR(__xludf.DUMMYFUNCTION("""COMPUTED_VALUE"""),"")</f>
        <v/>
      </c>
      <c r="AE1109" s="419" t="str">
        <f>IFERROR(__xludf.DUMMYFUNCTION("""COMPUTED_VALUE"""),"")</f>
        <v/>
      </c>
      <c r="AF1109" s="420"/>
      <c r="AG1109" s="420"/>
      <c r="AH1109" s="421"/>
    </row>
    <row r="1110">
      <c r="A1110" s="410"/>
      <c r="B1110" s="411"/>
      <c r="C1110" s="412"/>
      <c r="D1110" s="413" t="s">
        <v>2869</v>
      </c>
      <c r="E1110" s="414"/>
      <c r="F1110" s="414"/>
      <c r="G1110" s="414"/>
      <c r="H1110" s="414"/>
      <c r="I1110" s="414"/>
      <c r="J1110" s="414"/>
      <c r="K1110" s="414"/>
      <c r="L1110" s="414"/>
      <c r="M1110" s="414"/>
      <c r="N1110" s="414"/>
      <c r="O1110" s="414"/>
      <c r="P1110" s="414"/>
      <c r="Q1110" s="414"/>
      <c r="R1110" s="414"/>
      <c r="S1110" s="414"/>
      <c r="T1110" s="415"/>
      <c r="U1110" s="415"/>
      <c r="V1110" s="415"/>
      <c r="W1110" s="416"/>
      <c r="X1110" s="417"/>
      <c r="Y1110" s="373"/>
      <c r="Z1110" s="418" t="str">
        <f>IFERROR(__xludf.DUMMYFUNCTION("""COMPUTED_VALUE"""),"")</f>
        <v/>
      </c>
      <c r="AA1110" s="419" t="str">
        <f>IFERROR(__xludf.DUMMYFUNCTION("""COMPUTED_VALUE"""),"")</f>
        <v/>
      </c>
      <c r="AB1110" s="418" t="str">
        <f>IFERROR(__xludf.DUMMYFUNCTION("""COMPUTED_VALUE"""),"")</f>
        <v/>
      </c>
      <c r="AC1110" s="419" t="str">
        <f>IFERROR(__xludf.DUMMYFUNCTION("""COMPUTED_VALUE"""),"")</f>
        <v/>
      </c>
      <c r="AD1110" s="418" t="str">
        <f>IFERROR(__xludf.DUMMYFUNCTION("""COMPUTED_VALUE"""),"")</f>
        <v/>
      </c>
      <c r="AE1110" s="419" t="str">
        <f>IFERROR(__xludf.DUMMYFUNCTION("""COMPUTED_VALUE"""),"")</f>
        <v/>
      </c>
      <c r="AF1110" s="420"/>
      <c r="AG1110" s="420"/>
      <c r="AH1110" s="421"/>
    </row>
    <row r="1111">
      <c r="A1111" s="410"/>
      <c r="B1111" s="411"/>
      <c r="C1111" s="412"/>
      <c r="D1111" s="413" t="s">
        <v>2869</v>
      </c>
      <c r="E1111" s="414"/>
      <c r="F1111" s="414"/>
      <c r="G1111" s="414"/>
      <c r="H1111" s="414"/>
      <c r="I1111" s="414"/>
      <c r="J1111" s="414"/>
      <c r="K1111" s="414"/>
      <c r="L1111" s="414"/>
      <c r="M1111" s="414"/>
      <c r="N1111" s="414"/>
      <c r="O1111" s="414"/>
      <c r="P1111" s="414"/>
      <c r="Q1111" s="414"/>
      <c r="R1111" s="414"/>
      <c r="S1111" s="414"/>
      <c r="T1111" s="415"/>
      <c r="U1111" s="415"/>
      <c r="V1111" s="415"/>
      <c r="W1111" s="416"/>
      <c r="X1111" s="417"/>
      <c r="Y1111" s="373"/>
      <c r="Z1111" s="418" t="str">
        <f>IFERROR(__xludf.DUMMYFUNCTION("""COMPUTED_VALUE"""),"")</f>
        <v/>
      </c>
      <c r="AA1111" s="419" t="str">
        <f>IFERROR(__xludf.DUMMYFUNCTION("""COMPUTED_VALUE"""),"")</f>
        <v/>
      </c>
      <c r="AB1111" s="418" t="str">
        <f>IFERROR(__xludf.DUMMYFUNCTION("""COMPUTED_VALUE"""),"")</f>
        <v/>
      </c>
      <c r="AC1111" s="419" t="str">
        <f>IFERROR(__xludf.DUMMYFUNCTION("""COMPUTED_VALUE"""),"")</f>
        <v/>
      </c>
      <c r="AD1111" s="418" t="str">
        <f>IFERROR(__xludf.DUMMYFUNCTION("""COMPUTED_VALUE"""),"")</f>
        <v/>
      </c>
      <c r="AE1111" s="419" t="str">
        <f>IFERROR(__xludf.DUMMYFUNCTION("""COMPUTED_VALUE"""),"")</f>
        <v/>
      </c>
      <c r="AF1111" s="420"/>
      <c r="AG1111" s="420"/>
      <c r="AH1111" s="421"/>
    </row>
    <row r="1112">
      <c r="A1112" s="410"/>
      <c r="B1112" s="411"/>
      <c r="C1112" s="412"/>
      <c r="D1112" s="413" t="s">
        <v>2869</v>
      </c>
      <c r="E1112" s="414"/>
      <c r="F1112" s="414"/>
      <c r="G1112" s="414"/>
      <c r="H1112" s="414"/>
      <c r="I1112" s="414"/>
      <c r="J1112" s="414"/>
      <c r="K1112" s="414"/>
      <c r="L1112" s="414"/>
      <c r="M1112" s="414"/>
      <c r="N1112" s="414"/>
      <c r="O1112" s="414"/>
      <c r="P1112" s="414"/>
      <c r="Q1112" s="414"/>
      <c r="R1112" s="414"/>
      <c r="S1112" s="414"/>
      <c r="T1112" s="415"/>
      <c r="U1112" s="415"/>
      <c r="V1112" s="415"/>
      <c r="W1112" s="416"/>
      <c r="X1112" s="417"/>
      <c r="Y1112" s="373"/>
      <c r="Z1112" s="418" t="str">
        <f>IFERROR(__xludf.DUMMYFUNCTION("""COMPUTED_VALUE"""),"")</f>
        <v/>
      </c>
      <c r="AA1112" s="419" t="str">
        <f>IFERROR(__xludf.DUMMYFUNCTION("""COMPUTED_VALUE"""),"")</f>
        <v/>
      </c>
      <c r="AB1112" s="418" t="str">
        <f>IFERROR(__xludf.DUMMYFUNCTION("""COMPUTED_VALUE"""),"")</f>
        <v/>
      </c>
      <c r="AC1112" s="419" t="str">
        <f>IFERROR(__xludf.DUMMYFUNCTION("""COMPUTED_VALUE"""),"")</f>
        <v/>
      </c>
      <c r="AD1112" s="418" t="str">
        <f>IFERROR(__xludf.DUMMYFUNCTION("""COMPUTED_VALUE"""),"")</f>
        <v/>
      </c>
      <c r="AE1112" s="419" t="str">
        <f>IFERROR(__xludf.DUMMYFUNCTION("""COMPUTED_VALUE"""),"")</f>
        <v/>
      </c>
      <c r="AF1112" s="420"/>
      <c r="AG1112" s="420"/>
      <c r="AH1112" s="421"/>
    </row>
    <row r="1113">
      <c r="A1113" s="410"/>
      <c r="B1113" s="411"/>
      <c r="C1113" s="412"/>
      <c r="D1113" s="413" t="s">
        <v>2869</v>
      </c>
      <c r="E1113" s="414"/>
      <c r="F1113" s="414"/>
      <c r="G1113" s="414"/>
      <c r="H1113" s="414"/>
      <c r="I1113" s="414"/>
      <c r="J1113" s="414"/>
      <c r="K1113" s="414"/>
      <c r="L1113" s="414"/>
      <c r="M1113" s="414"/>
      <c r="N1113" s="414"/>
      <c r="O1113" s="414"/>
      <c r="P1113" s="414"/>
      <c r="Q1113" s="414"/>
      <c r="R1113" s="414"/>
      <c r="S1113" s="414"/>
      <c r="T1113" s="415"/>
      <c r="U1113" s="415"/>
      <c r="V1113" s="415"/>
      <c r="W1113" s="416"/>
      <c r="X1113" s="417"/>
      <c r="Y1113" s="373"/>
      <c r="Z1113" s="418" t="str">
        <f>IFERROR(__xludf.DUMMYFUNCTION("""COMPUTED_VALUE"""),"")</f>
        <v/>
      </c>
      <c r="AA1113" s="419" t="str">
        <f>IFERROR(__xludf.DUMMYFUNCTION("""COMPUTED_VALUE"""),"")</f>
        <v/>
      </c>
      <c r="AB1113" s="418" t="str">
        <f>IFERROR(__xludf.DUMMYFUNCTION("""COMPUTED_VALUE"""),"")</f>
        <v/>
      </c>
      <c r="AC1113" s="419" t="str">
        <f>IFERROR(__xludf.DUMMYFUNCTION("""COMPUTED_VALUE"""),"")</f>
        <v/>
      </c>
      <c r="AD1113" s="418" t="str">
        <f>IFERROR(__xludf.DUMMYFUNCTION("""COMPUTED_VALUE"""),"")</f>
        <v/>
      </c>
      <c r="AE1113" s="419" t="str">
        <f>IFERROR(__xludf.DUMMYFUNCTION("""COMPUTED_VALUE"""),"")</f>
        <v/>
      </c>
      <c r="AF1113" s="420"/>
      <c r="AG1113" s="420"/>
      <c r="AH1113" s="421"/>
    </row>
    <row r="1114">
      <c r="A1114" s="410"/>
      <c r="B1114" s="411"/>
      <c r="C1114" s="412"/>
      <c r="D1114" s="413" t="s">
        <v>2869</v>
      </c>
      <c r="E1114" s="414"/>
      <c r="F1114" s="414"/>
      <c r="G1114" s="414"/>
      <c r="H1114" s="414"/>
      <c r="I1114" s="414"/>
      <c r="J1114" s="414"/>
      <c r="K1114" s="414"/>
      <c r="L1114" s="414"/>
      <c r="M1114" s="414"/>
      <c r="N1114" s="414"/>
      <c r="O1114" s="414"/>
      <c r="P1114" s="414"/>
      <c r="Q1114" s="414"/>
      <c r="R1114" s="414"/>
      <c r="S1114" s="414"/>
      <c r="T1114" s="415"/>
      <c r="U1114" s="415"/>
      <c r="V1114" s="415"/>
      <c r="W1114" s="416"/>
      <c r="X1114" s="417"/>
      <c r="Y1114" s="373"/>
      <c r="Z1114" s="418" t="str">
        <f>IFERROR(__xludf.DUMMYFUNCTION("""COMPUTED_VALUE"""),"")</f>
        <v/>
      </c>
      <c r="AA1114" s="419" t="str">
        <f>IFERROR(__xludf.DUMMYFUNCTION("""COMPUTED_VALUE"""),"")</f>
        <v/>
      </c>
      <c r="AB1114" s="418" t="str">
        <f>IFERROR(__xludf.DUMMYFUNCTION("""COMPUTED_VALUE"""),"")</f>
        <v/>
      </c>
      <c r="AC1114" s="419" t="str">
        <f>IFERROR(__xludf.DUMMYFUNCTION("""COMPUTED_VALUE"""),"")</f>
        <v/>
      </c>
      <c r="AD1114" s="418" t="str">
        <f>IFERROR(__xludf.DUMMYFUNCTION("""COMPUTED_VALUE"""),"")</f>
        <v/>
      </c>
      <c r="AE1114" s="419" t="str">
        <f>IFERROR(__xludf.DUMMYFUNCTION("""COMPUTED_VALUE"""),"")</f>
        <v/>
      </c>
      <c r="AF1114" s="420"/>
      <c r="AG1114" s="420"/>
      <c r="AH1114" s="421"/>
    </row>
    <row r="1115">
      <c r="A1115" s="410"/>
      <c r="B1115" s="411"/>
      <c r="C1115" s="412"/>
      <c r="D1115" s="413" t="s">
        <v>2869</v>
      </c>
      <c r="E1115" s="414"/>
      <c r="F1115" s="414"/>
      <c r="G1115" s="414"/>
      <c r="H1115" s="414"/>
      <c r="I1115" s="414"/>
      <c r="J1115" s="414"/>
      <c r="K1115" s="414"/>
      <c r="L1115" s="414"/>
      <c r="M1115" s="414"/>
      <c r="N1115" s="414"/>
      <c r="O1115" s="414"/>
      <c r="P1115" s="414"/>
      <c r="Q1115" s="414"/>
      <c r="R1115" s="414"/>
      <c r="S1115" s="414"/>
      <c r="T1115" s="415"/>
      <c r="U1115" s="415"/>
      <c r="V1115" s="415"/>
      <c r="W1115" s="416"/>
      <c r="X1115" s="417"/>
      <c r="Y1115" s="373"/>
      <c r="Z1115" s="418" t="str">
        <f>IFERROR(__xludf.DUMMYFUNCTION("""COMPUTED_VALUE"""),"")</f>
        <v/>
      </c>
      <c r="AA1115" s="419" t="str">
        <f>IFERROR(__xludf.DUMMYFUNCTION("""COMPUTED_VALUE"""),"")</f>
        <v/>
      </c>
      <c r="AB1115" s="418" t="str">
        <f>IFERROR(__xludf.DUMMYFUNCTION("""COMPUTED_VALUE"""),"")</f>
        <v/>
      </c>
      <c r="AC1115" s="419" t="str">
        <f>IFERROR(__xludf.DUMMYFUNCTION("""COMPUTED_VALUE"""),"")</f>
        <v/>
      </c>
      <c r="AD1115" s="418" t="str">
        <f>IFERROR(__xludf.DUMMYFUNCTION("""COMPUTED_VALUE"""),"")</f>
        <v/>
      </c>
      <c r="AE1115" s="419" t="str">
        <f>IFERROR(__xludf.DUMMYFUNCTION("""COMPUTED_VALUE"""),"")</f>
        <v/>
      </c>
      <c r="AF1115" s="420"/>
      <c r="AG1115" s="420"/>
      <c r="AH1115" s="421"/>
    </row>
    <row r="1116">
      <c r="A1116" s="410"/>
      <c r="B1116" s="411"/>
      <c r="C1116" s="412"/>
      <c r="D1116" s="413" t="s">
        <v>2869</v>
      </c>
      <c r="E1116" s="414"/>
      <c r="F1116" s="414"/>
      <c r="G1116" s="414"/>
      <c r="H1116" s="414"/>
      <c r="I1116" s="414"/>
      <c r="J1116" s="414"/>
      <c r="K1116" s="414"/>
      <c r="L1116" s="414"/>
      <c r="M1116" s="414"/>
      <c r="N1116" s="414"/>
      <c r="O1116" s="414"/>
      <c r="P1116" s="414"/>
      <c r="Q1116" s="414"/>
      <c r="R1116" s="414"/>
      <c r="S1116" s="414"/>
      <c r="T1116" s="415"/>
      <c r="U1116" s="415"/>
      <c r="V1116" s="415"/>
      <c r="W1116" s="416"/>
      <c r="X1116" s="417"/>
      <c r="Y1116" s="373"/>
      <c r="Z1116" s="418" t="str">
        <f>IFERROR(__xludf.DUMMYFUNCTION("""COMPUTED_VALUE"""),"")</f>
        <v/>
      </c>
      <c r="AA1116" s="419" t="str">
        <f>IFERROR(__xludf.DUMMYFUNCTION("""COMPUTED_VALUE"""),"")</f>
        <v/>
      </c>
      <c r="AB1116" s="418" t="str">
        <f>IFERROR(__xludf.DUMMYFUNCTION("""COMPUTED_VALUE"""),"")</f>
        <v/>
      </c>
      <c r="AC1116" s="419" t="str">
        <f>IFERROR(__xludf.DUMMYFUNCTION("""COMPUTED_VALUE"""),"")</f>
        <v/>
      </c>
      <c r="AD1116" s="418" t="str">
        <f>IFERROR(__xludf.DUMMYFUNCTION("""COMPUTED_VALUE"""),"")</f>
        <v/>
      </c>
      <c r="AE1116" s="419" t="str">
        <f>IFERROR(__xludf.DUMMYFUNCTION("""COMPUTED_VALUE"""),"")</f>
        <v/>
      </c>
      <c r="AF1116" s="420"/>
      <c r="AG1116" s="420"/>
      <c r="AH1116" s="421"/>
    </row>
    <row r="1117">
      <c r="A1117" s="410"/>
      <c r="B1117" s="411"/>
      <c r="C1117" s="412"/>
      <c r="D1117" s="413" t="s">
        <v>2869</v>
      </c>
      <c r="E1117" s="414"/>
      <c r="F1117" s="414"/>
      <c r="G1117" s="414"/>
      <c r="H1117" s="414"/>
      <c r="I1117" s="414"/>
      <c r="J1117" s="414"/>
      <c r="K1117" s="414"/>
      <c r="L1117" s="414"/>
      <c r="M1117" s="414"/>
      <c r="N1117" s="414"/>
      <c r="O1117" s="414"/>
      <c r="P1117" s="414"/>
      <c r="Q1117" s="414"/>
      <c r="R1117" s="414"/>
      <c r="S1117" s="414"/>
      <c r="T1117" s="415"/>
      <c r="U1117" s="415"/>
      <c r="V1117" s="415"/>
      <c r="W1117" s="416"/>
      <c r="X1117" s="417"/>
      <c r="Y1117" s="373"/>
      <c r="Z1117" s="418" t="str">
        <f>IFERROR(__xludf.DUMMYFUNCTION("""COMPUTED_VALUE"""),"")</f>
        <v/>
      </c>
      <c r="AA1117" s="419" t="str">
        <f>IFERROR(__xludf.DUMMYFUNCTION("""COMPUTED_VALUE"""),"")</f>
        <v/>
      </c>
      <c r="AB1117" s="418" t="str">
        <f>IFERROR(__xludf.DUMMYFUNCTION("""COMPUTED_VALUE"""),"")</f>
        <v/>
      </c>
      <c r="AC1117" s="419" t="str">
        <f>IFERROR(__xludf.DUMMYFUNCTION("""COMPUTED_VALUE"""),"")</f>
        <v/>
      </c>
      <c r="AD1117" s="418" t="str">
        <f>IFERROR(__xludf.DUMMYFUNCTION("""COMPUTED_VALUE"""),"")</f>
        <v/>
      </c>
      <c r="AE1117" s="419" t="str">
        <f>IFERROR(__xludf.DUMMYFUNCTION("""COMPUTED_VALUE"""),"")</f>
        <v/>
      </c>
      <c r="AF1117" s="420"/>
      <c r="AG1117" s="420"/>
      <c r="AH1117" s="421"/>
    </row>
    <row r="1118">
      <c r="A1118" s="410"/>
      <c r="B1118" s="411"/>
      <c r="C1118" s="412"/>
      <c r="D1118" s="413" t="s">
        <v>2869</v>
      </c>
      <c r="E1118" s="414"/>
      <c r="F1118" s="414"/>
      <c r="G1118" s="414"/>
      <c r="H1118" s="414"/>
      <c r="I1118" s="414"/>
      <c r="J1118" s="414"/>
      <c r="K1118" s="414"/>
      <c r="L1118" s="414"/>
      <c r="M1118" s="414"/>
      <c r="N1118" s="414"/>
      <c r="O1118" s="414"/>
      <c r="P1118" s="414"/>
      <c r="Q1118" s="414"/>
      <c r="R1118" s="414"/>
      <c r="S1118" s="414"/>
      <c r="T1118" s="415"/>
      <c r="U1118" s="415"/>
      <c r="V1118" s="415"/>
      <c r="W1118" s="416"/>
      <c r="X1118" s="417"/>
      <c r="Y1118" s="373"/>
      <c r="Z1118" s="418" t="str">
        <f>IFERROR(__xludf.DUMMYFUNCTION("""COMPUTED_VALUE"""),"")</f>
        <v/>
      </c>
      <c r="AA1118" s="419" t="str">
        <f>IFERROR(__xludf.DUMMYFUNCTION("""COMPUTED_VALUE"""),"")</f>
        <v/>
      </c>
      <c r="AB1118" s="418" t="str">
        <f>IFERROR(__xludf.DUMMYFUNCTION("""COMPUTED_VALUE"""),"")</f>
        <v/>
      </c>
      <c r="AC1118" s="419" t="str">
        <f>IFERROR(__xludf.DUMMYFUNCTION("""COMPUTED_VALUE"""),"")</f>
        <v/>
      </c>
      <c r="AD1118" s="418" t="str">
        <f>IFERROR(__xludf.DUMMYFUNCTION("""COMPUTED_VALUE"""),"")</f>
        <v/>
      </c>
      <c r="AE1118" s="419" t="str">
        <f>IFERROR(__xludf.DUMMYFUNCTION("""COMPUTED_VALUE"""),"")</f>
        <v/>
      </c>
      <c r="AF1118" s="420"/>
      <c r="AG1118" s="420"/>
      <c r="AH1118" s="421"/>
    </row>
    <row r="1119">
      <c r="A1119" s="410"/>
      <c r="B1119" s="411"/>
      <c r="C1119" s="412"/>
      <c r="D1119" s="413" t="s">
        <v>2869</v>
      </c>
      <c r="E1119" s="414"/>
      <c r="F1119" s="414"/>
      <c r="G1119" s="414"/>
      <c r="H1119" s="414"/>
      <c r="I1119" s="414"/>
      <c r="J1119" s="414"/>
      <c r="K1119" s="414"/>
      <c r="L1119" s="414"/>
      <c r="M1119" s="414"/>
      <c r="N1119" s="414"/>
      <c r="O1119" s="414"/>
      <c r="P1119" s="414"/>
      <c r="Q1119" s="414"/>
      <c r="R1119" s="414"/>
      <c r="S1119" s="414"/>
      <c r="T1119" s="415"/>
      <c r="U1119" s="415"/>
      <c r="V1119" s="415"/>
      <c r="W1119" s="416"/>
      <c r="X1119" s="417"/>
      <c r="Y1119" s="373"/>
      <c r="Z1119" s="418" t="str">
        <f>IFERROR(__xludf.DUMMYFUNCTION("""COMPUTED_VALUE"""),"")</f>
        <v/>
      </c>
      <c r="AA1119" s="419" t="str">
        <f>IFERROR(__xludf.DUMMYFUNCTION("""COMPUTED_VALUE"""),"")</f>
        <v/>
      </c>
      <c r="AB1119" s="418" t="str">
        <f>IFERROR(__xludf.DUMMYFUNCTION("""COMPUTED_VALUE"""),"")</f>
        <v/>
      </c>
      <c r="AC1119" s="419" t="str">
        <f>IFERROR(__xludf.DUMMYFUNCTION("""COMPUTED_VALUE"""),"")</f>
        <v/>
      </c>
      <c r="AD1119" s="418" t="str">
        <f>IFERROR(__xludf.DUMMYFUNCTION("""COMPUTED_VALUE"""),"")</f>
        <v/>
      </c>
      <c r="AE1119" s="419" t="str">
        <f>IFERROR(__xludf.DUMMYFUNCTION("""COMPUTED_VALUE"""),"")</f>
        <v/>
      </c>
      <c r="AF1119" s="420"/>
      <c r="AG1119" s="420"/>
      <c r="AH1119" s="421"/>
    </row>
    <row r="1120">
      <c r="A1120" s="410"/>
      <c r="B1120" s="411"/>
      <c r="C1120" s="412"/>
      <c r="D1120" s="413" t="s">
        <v>2869</v>
      </c>
      <c r="E1120" s="414"/>
      <c r="F1120" s="414"/>
      <c r="G1120" s="414"/>
      <c r="H1120" s="414"/>
      <c r="I1120" s="414"/>
      <c r="J1120" s="414"/>
      <c r="K1120" s="414"/>
      <c r="L1120" s="414"/>
      <c r="M1120" s="414"/>
      <c r="N1120" s="414"/>
      <c r="O1120" s="414"/>
      <c r="P1120" s="414"/>
      <c r="Q1120" s="414"/>
      <c r="R1120" s="414"/>
      <c r="S1120" s="414"/>
      <c r="T1120" s="415"/>
      <c r="U1120" s="415"/>
      <c r="V1120" s="415"/>
      <c r="W1120" s="416"/>
      <c r="X1120" s="417"/>
      <c r="Y1120" s="373"/>
      <c r="Z1120" s="418" t="str">
        <f>IFERROR(__xludf.DUMMYFUNCTION("""COMPUTED_VALUE"""),"")</f>
        <v/>
      </c>
      <c r="AA1120" s="419" t="str">
        <f>IFERROR(__xludf.DUMMYFUNCTION("""COMPUTED_VALUE"""),"")</f>
        <v/>
      </c>
      <c r="AB1120" s="418" t="str">
        <f>IFERROR(__xludf.DUMMYFUNCTION("""COMPUTED_VALUE"""),"")</f>
        <v/>
      </c>
      <c r="AC1120" s="419" t="str">
        <f>IFERROR(__xludf.DUMMYFUNCTION("""COMPUTED_VALUE"""),"")</f>
        <v/>
      </c>
      <c r="AD1120" s="418" t="str">
        <f>IFERROR(__xludf.DUMMYFUNCTION("""COMPUTED_VALUE"""),"")</f>
        <v/>
      </c>
      <c r="AE1120" s="419" t="str">
        <f>IFERROR(__xludf.DUMMYFUNCTION("""COMPUTED_VALUE"""),"")</f>
        <v/>
      </c>
      <c r="AF1120" s="420"/>
      <c r="AG1120" s="420"/>
      <c r="AH1120" s="421"/>
    </row>
    <row r="1121">
      <c r="A1121" s="410"/>
      <c r="B1121" s="411"/>
      <c r="C1121" s="412"/>
      <c r="D1121" s="413" t="s">
        <v>2869</v>
      </c>
      <c r="E1121" s="414"/>
      <c r="F1121" s="414"/>
      <c r="G1121" s="414"/>
      <c r="H1121" s="414"/>
      <c r="I1121" s="414"/>
      <c r="J1121" s="414"/>
      <c r="K1121" s="414"/>
      <c r="L1121" s="414"/>
      <c r="M1121" s="414"/>
      <c r="N1121" s="414"/>
      <c r="O1121" s="414"/>
      <c r="P1121" s="414"/>
      <c r="Q1121" s="414"/>
      <c r="R1121" s="414"/>
      <c r="S1121" s="414"/>
      <c r="T1121" s="415"/>
      <c r="U1121" s="415"/>
      <c r="V1121" s="415"/>
      <c r="W1121" s="416"/>
      <c r="X1121" s="417"/>
      <c r="Y1121" s="373"/>
      <c r="Z1121" s="418" t="str">
        <f>IFERROR(__xludf.DUMMYFUNCTION("""COMPUTED_VALUE"""),"")</f>
        <v/>
      </c>
      <c r="AA1121" s="419" t="str">
        <f>IFERROR(__xludf.DUMMYFUNCTION("""COMPUTED_VALUE"""),"")</f>
        <v/>
      </c>
      <c r="AB1121" s="418" t="str">
        <f>IFERROR(__xludf.DUMMYFUNCTION("""COMPUTED_VALUE"""),"")</f>
        <v/>
      </c>
      <c r="AC1121" s="419" t="str">
        <f>IFERROR(__xludf.DUMMYFUNCTION("""COMPUTED_VALUE"""),"")</f>
        <v/>
      </c>
      <c r="AD1121" s="418" t="str">
        <f>IFERROR(__xludf.DUMMYFUNCTION("""COMPUTED_VALUE"""),"")</f>
        <v/>
      </c>
      <c r="AE1121" s="419" t="str">
        <f>IFERROR(__xludf.DUMMYFUNCTION("""COMPUTED_VALUE"""),"")</f>
        <v/>
      </c>
      <c r="AF1121" s="420"/>
      <c r="AG1121" s="420"/>
      <c r="AH1121" s="421"/>
    </row>
    <row r="1122">
      <c r="A1122" s="410"/>
      <c r="B1122" s="411"/>
      <c r="C1122" s="412"/>
      <c r="D1122" s="413" t="s">
        <v>2869</v>
      </c>
      <c r="E1122" s="414"/>
      <c r="F1122" s="414"/>
      <c r="G1122" s="414"/>
      <c r="H1122" s="414"/>
      <c r="I1122" s="414"/>
      <c r="J1122" s="414"/>
      <c r="K1122" s="414"/>
      <c r="L1122" s="414"/>
      <c r="M1122" s="414"/>
      <c r="N1122" s="414"/>
      <c r="O1122" s="414"/>
      <c r="P1122" s="414"/>
      <c r="Q1122" s="414"/>
      <c r="R1122" s="414"/>
      <c r="S1122" s="414"/>
      <c r="T1122" s="415"/>
      <c r="U1122" s="415"/>
      <c r="V1122" s="415"/>
      <c r="W1122" s="416"/>
      <c r="X1122" s="417"/>
      <c r="Y1122" s="373"/>
      <c r="Z1122" s="418" t="str">
        <f>IFERROR(__xludf.DUMMYFUNCTION("""COMPUTED_VALUE"""),"")</f>
        <v/>
      </c>
      <c r="AA1122" s="419" t="str">
        <f>IFERROR(__xludf.DUMMYFUNCTION("""COMPUTED_VALUE"""),"")</f>
        <v/>
      </c>
      <c r="AB1122" s="418" t="str">
        <f>IFERROR(__xludf.DUMMYFUNCTION("""COMPUTED_VALUE"""),"")</f>
        <v/>
      </c>
      <c r="AC1122" s="419" t="str">
        <f>IFERROR(__xludf.DUMMYFUNCTION("""COMPUTED_VALUE"""),"")</f>
        <v/>
      </c>
      <c r="AD1122" s="418" t="str">
        <f>IFERROR(__xludf.DUMMYFUNCTION("""COMPUTED_VALUE"""),"")</f>
        <v/>
      </c>
      <c r="AE1122" s="419" t="str">
        <f>IFERROR(__xludf.DUMMYFUNCTION("""COMPUTED_VALUE"""),"")</f>
        <v/>
      </c>
      <c r="AF1122" s="420"/>
      <c r="AG1122" s="420"/>
      <c r="AH1122" s="421"/>
    </row>
    <row r="1123">
      <c r="A1123" s="410"/>
      <c r="B1123" s="411"/>
      <c r="C1123" s="412"/>
      <c r="D1123" s="413" t="s">
        <v>2869</v>
      </c>
      <c r="E1123" s="414"/>
      <c r="F1123" s="414"/>
      <c r="G1123" s="414"/>
      <c r="H1123" s="414"/>
      <c r="I1123" s="414"/>
      <c r="J1123" s="414"/>
      <c r="K1123" s="414"/>
      <c r="L1123" s="414"/>
      <c r="M1123" s="414"/>
      <c r="N1123" s="414"/>
      <c r="O1123" s="414"/>
      <c r="P1123" s="414"/>
      <c r="Q1123" s="414"/>
      <c r="R1123" s="414"/>
      <c r="S1123" s="414"/>
      <c r="T1123" s="415"/>
      <c r="U1123" s="415"/>
      <c r="V1123" s="415"/>
      <c r="W1123" s="416"/>
      <c r="X1123" s="417"/>
      <c r="Y1123" s="373"/>
      <c r="Z1123" s="418" t="str">
        <f>IFERROR(__xludf.DUMMYFUNCTION("""COMPUTED_VALUE"""),"")</f>
        <v/>
      </c>
      <c r="AA1123" s="419" t="str">
        <f>IFERROR(__xludf.DUMMYFUNCTION("""COMPUTED_VALUE"""),"")</f>
        <v/>
      </c>
      <c r="AB1123" s="418" t="str">
        <f>IFERROR(__xludf.DUMMYFUNCTION("""COMPUTED_VALUE"""),"")</f>
        <v/>
      </c>
      <c r="AC1123" s="419" t="str">
        <f>IFERROR(__xludf.DUMMYFUNCTION("""COMPUTED_VALUE"""),"")</f>
        <v/>
      </c>
      <c r="AD1123" s="418" t="str">
        <f>IFERROR(__xludf.DUMMYFUNCTION("""COMPUTED_VALUE"""),"")</f>
        <v/>
      </c>
      <c r="AE1123" s="419" t="str">
        <f>IFERROR(__xludf.DUMMYFUNCTION("""COMPUTED_VALUE"""),"")</f>
        <v/>
      </c>
      <c r="AF1123" s="420"/>
      <c r="AG1123" s="420"/>
      <c r="AH1123" s="421"/>
    </row>
    <row r="1124">
      <c r="A1124" s="410"/>
      <c r="B1124" s="411"/>
      <c r="C1124" s="412"/>
      <c r="D1124" s="413" t="s">
        <v>2869</v>
      </c>
      <c r="E1124" s="414"/>
      <c r="F1124" s="414"/>
      <c r="G1124" s="414"/>
      <c r="H1124" s="414"/>
      <c r="I1124" s="414"/>
      <c r="J1124" s="414"/>
      <c r="K1124" s="414"/>
      <c r="L1124" s="414"/>
      <c r="M1124" s="414"/>
      <c r="N1124" s="414"/>
      <c r="O1124" s="414"/>
      <c r="P1124" s="414"/>
      <c r="Q1124" s="414"/>
      <c r="R1124" s="414"/>
      <c r="S1124" s="414"/>
      <c r="T1124" s="415"/>
      <c r="U1124" s="415"/>
      <c r="V1124" s="415"/>
      <c r="W1124" s="416"/>
      <c r="X1124" s="417"/>
      <c r="Y1124" s="373"/>
      <c r="Z1124" s="418" t="str">
        <f>IFERROR(__xludf.DUMMYFUNCTION("""COMPUTED_VALUE"""),"")</f>
        <v/>
      </c>
      <c r="AA1124" s="419" t="str">
        <f>IFERROR(__xludf.DUMMYFUNCTION("""COMPUTED_VALUE"""),"")</f>
        <v/>
      </c>
      <c r="AB1124" s="418" t="str">
        <f>IFERROR(__xludf.DUMMYFUNCTION("""COMPUTED_VALUE"""),"")</f>
        <v/>
      </c>
      <c r="AC1124" s="419" t="str">
        <f>IFERROR(__xludf.DUMMYFUNCTION("""COMPUTED_VALUE"""),"")</f>
        <v/>
      </c>
      <c r="AD1124" s="418" t="str">
        <f>IFERROR(__xludf.DUMMYFUNCTION("""COMPUTED_VALUE"""),"")</f>
        <v/>
      </c>
      <c r="AE1124" s="419" t="str">
        <f>IFERROR(__xludf.DUMMYFUNCTION("""COMPUTED_VALUE"""),"")</f>
        <v/>
      </c>
      <c r="AF1124" s="420"/>
      <c r="AG1124" s="420"/>
      <c r="AH1124" s="421"/>
    </row>
    <row r="1125">
      <c r="A1125" s="410"/>
      <c r="B1125" s="411"/>
      <c r="C1125" s="412"/>
      <c r="D1125" s="413" t="s">
        <v>2869</v>
      </c>
      <c r="E1125" s="414"/>
      <c r="F1125" s="414"/>
      <c r="G1125" s="414"/>
      <c r="H1125" s="414"/>
      <c r="I1125" s="414"/>
      <c r="J1125" s="414"/>
      <c r="K1125" s="414"/>
      <c r="L1125" s="414"/>
      <c r="M1125" s="414"/>
      <c r="N1125" s="414"/>
      <c r="O1125" s="414"/>
      <c r="P1125" s="414"/>
      <c r="Q1125" s="414"/>
      <c r="R1125" s="414"/>
      <c r="S1125" s="414"/>
      <c r="T1125" s="415"/>
      <c r="U1125" s="415"/>
      <c r="V1125" s="415"/>
      <c r="W1125" s="416"/>
      <c r="X1125" s="417"/>
      <c r="Y1125" s="373"/>
      <c r="Z1125" s="418" t="str">
        <f>IFERROR(__xludf.DUMMYFUNCTION("""COMPUTED_VALUE"""),"")</f>
        <v/>
      </c>
      <c r="AA1125" s="419" t="str">
        <f>IFERROR(__xludf.DUMMYFUNCTION("""COMPUTED_VALUE"""),"")</f>
        <v/>
      </c>
      <c r="AB1125" s="418" t="str">
        <f>IFERROR(__xludf.DUMMYFUNCTION("""COMPUTED_VALUE"""),"")</f>
        <v/>
      </c>
      <c r="AC1125" s="419" t="str">
        <f>IFERROR(__xludf.DUMMYFUNCTION("""COMPUTED_VALUE"""),"")</f>
        <v/>
      </c>
      <c r="AD1125" s="418" t="str">
        <f>IFERROR(__xludf.DUMMYFUNCTION("""COMPUTED_VALUE"""),"")</f>
        <v/>
      </c>
      <c r="AE1125" s="419" t="str">
        <f>IFERROR(__xludf.DUMMYFUNCTION("""COMPUTED_VALUE"""),"")</f>
        <v/>
      </c>
      <c r="AF1125" s="420"/>
      <c r="AG1125" s="420"/>
      <c r="AH1125" s="421"/>
    </row>
    <row r="1126">
      <c r="A1126" s="410"/>
      <c r="B1126" s="411"/>
      <c r="C1126" s="412"/>
      <c r="D1126" s="413" t="s">
        <v>2869</v>
      </c>
      <c r="E1126" s="414"/>
      <c r="F1126" s="414"/>
      <c r="G1126" s="414"/>
      <c r="H1126" s="414"/>
      <c r="I1126" s="414"/>
      <c r="J1126" s="414"/>
      <c r="K1126" s="414"/>
      <c r="L1126" s="414"/>
      <c r="M1126" s="414"/>
      <c r="N1126" s="414"/>
      <c r="O1126" s="414"/>
      <c r="P1126" s="414"/>
      <c r="Q1126" s="414"/>
      <c r="R1126" s="414"/>
      <c r="S1126" s="414"/>
      <c r="T1126" s="415"/>
      <c r="U1126" s="415"/>
      <c r="V1126" s="415"/>
      <c r="W1126" s="416"/>
      <c r="X1126" s="417"/>
      <c r="Y1126" s="373"/>
      <c r="Z1126" s="418" t="str">
        <f>IFERROR(__xludf.DUMMYFUNCTION("""COMPUTED_VALUE"""),"")</f>
        <v/>
      </c>
      <c r="AA1126" s="419" t="str">
        <f>IFERROR(__xludf.DUMMYFUNCTION("""COMPUTED_VALUE"""),"")</f>
        <v/>
      </c>
      <c r="AB1126" s="418" t="str">
        <f>IFERROR(__xludf.DUMMYFUNCTION("""COMPUTED_VALUE"""),"")</f>
        <v/>
      </c>
      <c r="AC1126" s="419" t="str">
        <f>IFERROR(__xludf.DUMMYFUNCTION("""COMPUTED_VALUE"""),"")</f>
        <v/>
      </c>
      <c r="AD1126" s="418" t="str">
        <f>IFERROR(__xludf.DUMMYFUNCTION("""COMPUTED_VALUE"""),"")</f>
        <v/>
      </c>
      <c r="AE1126" s="419" t="str">
        <f>IFERROR(__xludf.DUMMYFUNCTION("""COMPUTED_VALUE"""),"")</f>
        <v/>
      </c>
      <c r="AF1126" s="420"/>
      <c r="AG1126" s="420"/>
      <c r="AH1126" s="421"/>
    </row>
    <row r="1127">
      <c r="A1127" s="410"/>
      <c r="B1127" s="411"/>
      <c r="C1127" s="412"/>
      <c r="D1127" s="413" t="s">
        <v>2869</v>
      </c>
      <c r="E1127" s="414"/>
      <c r="F1127" s="414"/>
      <c r="G1127" s="414"/>
      <c r="H1127" s="414"/>
      <c r="I1127" s="414"/>
      <c r="J1127" s="414"/>
      <c r="K1127" s="414"/>
      <c r="L1127" s="414"/>
      <c r="M1127" s="414"/>
      <c r="N1127" s="414"/>
      <c r="O1127" s="414"/>
      <c r="P1127" s="414"/>
      <c r="Q1127" s="414"/>
      <c r="R1127" s="414"/>
      <c r="S1127" s="414"/>
      <c r="T1127" s="415"/>
      <c r="U1127" s="415"/>
      <c r="V1127" s="415"/>
      <c r="W1127" s="416"/>
      <c r="X1127" s="417"/>
      <c r="Y1127" s="373"/>
      <c r="Z1127" s="418" t="str">
        <f>IFERROR(__xludf.DUMMYFUNCTION("""COMPUTED_VALUE"""),"")</f>
        <v/>
      </c>
      <c r="AA1127" s="419" t="str">
        <f>IFERROR(__xludf.DUMMYFUNCTION("""COMPUTED_VALUE"""),"")</f>
        <v/>
      </c>
      <c r="AB1127" s="418" t="str">
        <f>IFERROR(__xludf.DUMMYFUNCTION("""COMPUTED_VALUE"""),"")</f>
        <v/>
      </c>
      <c r="AC1127" s="419" t="str">
        <f>IFERROR(__xludf.DUMMYFUNCTION("""COMPUTED_VALUE"""),"")</f>
        <v/>
      </c>
      <c r="AD1127" s="418" t="str">
        <f>IFERROR(__xludf.DUMMYFUNCTION("""COMPUTED_VALUE"""),"")</f>
        <v/>
      </c>
      <c r="AE1127" s="419" t="str">
        <f>IFERROR(__xludf.DUMMYFUNCTION("""COMPUTED_VALUE"""),"")</f>
        <v/>
      </c>
      <c r="AF1127" s="420"/>
      <c r="AG1127" s="420"/>
      <c r="AH1127" s="421"/>
    </row>
    <row r="1128">
      <c r="A1128" s="410"/>
      <c r="B1128" s="411"/>
      <c r="C1128" s="412"/>
      <c r="D1128" s="413" t="s">
        <v>2869</v>
      </c>
      <c r="E1128" s="414"/>
      <c r="F1128" s="414"/>
      <c r="G1128" s="414"/>
      <c r="H1128" s="414"/>
      <c r="I1128" s="414"/>
      <c r="J1128" s="414"/>
      <c r="K1128" s="414"/>
      <c r="L1128" s="414"/>
      <c r="M1128" s="414"/>
      <c r="N1128" s="414"/>
      <c r="O1128" s="414"/>
      <c r="P1128" s="414"/>
      <c r="Q1128" s="414"/>
      <c r="R1128" s="414"/>
      <c r="S1128" s="414"/>
      <c r="T1128" s="415"/>
      <c r="U1128" s="415"/>
      <c r="V1128" s="415"/>
      <c r="W1128" s="416"/>
      <c r="X1128" s="417"/>
      <c r="Y1128" s="373"/>
      <c r="Z1128" s="418" t="str">
        <f>IFERROR(__xludf.DUMMYFUNCTION("""COMPUTED_VALUE"""),"")</f>
        <v/>
      </c>
      <c r="AA1128" s="419" t="str">
        <f>IFERROR(__xludf.DUMMYFUNCTION("""COMPUTED_VALUE"""),"")</f>
        <v/>
      </c>
      <c r="AB1128" s="418" t="str">
        <f>IFERROR(__xludf.DUMMYFUNCTION("""COMPUTED_VALUE"""),"")</f>
        <v/>
      </c>
      <c r="AC1128" s="419" t="str">
        <f>IFERROR(__xludf.DUMMYFUNCTION("""COMPUTED_VALUE"""),"")</f>
        <v/>
      </c>
      <c r="AD1128" s="418" t="str">
        <f>IFERROR(__xludf.DUMMYFUNCTION("""COMPUTED_VALUE"""),"")</f>
        <v/>
      </c>
      <c r="AE1128" s="419" t="str">
        <f>IFERROR(__xludf.DUMMYFUNCTION("""COMPUTED_VALUE"""),"")</f>
        <v/>
      </c>
      <c r="AF1128" s="420"/>
      <c r="AG1128" s="420"/>
      <c r="AH1128" s="421"/>
    </row>
    <row r="1129">
      <c r="A1129" s="410"/>
      <c r="B1129" s="411"/>
      <c r="C1129" s="412"/>
      <c r="D1129" s="413" t="s">
        <v>2869</v>
      </c>
      <c r="E1129" s="414"/>
      <c r="F1129" s="414"/>
      <c r="G1129" s="414"/>
      <c r="H1129" s="414"/>
      <c r="I1129" s="414"/>
      <c r="J1129" s="414"/>
      <c r="K1129" s="414"/>
      <c r="L1129" s="414"/>
      <c r="M1129" s="414"/>
      <c r="N1129" s="414"/>
      <c r="O1129" s="414"/>
      <c r="P1129" s="414"/>
      <c r="Q1129" s="414"/>
      <c r="R1129" s="414"/>
      <c r="S1129" s="414"/>
      <c r="T1129" s="415"/>
      <c r="U1129" s="415"/>
      <c r="V1129" s="415"/>
      <c r="W1129" s="416"/>
      <c r="X1129" s="417"/>
      <c r="Y1129" s="373"/>
      <c r="Z1129" s="418" t="str">
        <f>IFERROR(__xludf.DUMMYFUNCTION("""COMPUTED_VALUE"""),"")</f>
        <v/>
      </c>
      <c r="AA1129" s="419" t="str">
        <f>IFERROR(__xludf.DUMMYFUNCTION("""COMPUTED_VALUE"""),"")</f>
        <v/>
      </c>
      <c r="AB1129" s="418" t="str">
        <f>IFERROR(__xludf.DUMMYFUNCTION("""COMPUTED_VALUE"""),"")</f>
        <v/>
      </c>
      <c r="AC1129" s="419" t="str">
        <f>IFERROR(__xludf.DUMMYFUNCTION("""COMPUTED_VALUE"""),"")</f>
        <v/>
      </c>
      <c r="AD1129" s="418" t="str">
        <f>IFERROR(__xludf.DUMMYFUNCTION("""COMPUTED_VALUE"""),"")</f>
        <v/>
      </c>
      <c r="AE1129" s="419" t="str">
        <f>IFERROR(__xludf.DUMMYFUNCTION("""COMPUTED_VALUE"""),"")</f>
        <v/>
      </c>
      <c r="AF1129" s="420"/>
      <c r="AG1129" s="420"/>
      <c r="AH1129" s="421"/>
    </row>
    <row r="1130">
      <c r="A1130" s="410"/>
      <c r="B1130" s="411"/>
      <c r="C1130" s="412"/>
      <c r="D1130" s="413" t="s">
        <v>2869</v>
      </c>
      <c r="E1130" s="414"/>
      <c r="F1130" s="414"/>
      <c r="G1130" s="414"/>
      <c r="H1130" s="414"/>
      <c r="I1130" s="414"/>
      <c r="J1130" s="414"/>
      <c r="K1130" s="414"/>
      <c r="L1130" s="414"/>
      <c r="M1130" s="414"/>
      <c r="N1130" s="414"/>
      <c r="O1130" s="414"/>
      <c r="P1130" s="414"/>
      <c r="Q1130" s="414"/>
      <c r="R1130" s="414"/>
      <c r="S1130" s="414"/>
      <c r="T1130" s="415"/>
      <c r="U1130" s="415"/>
      <c r="V1130" s="415"/>
      <c r="W1130" s="416"/>
      <c r="X1130" s="417"/>
      <c r="Y1130" s="373"/>
      <c r="Z1130" s="418" t="str">
        <f>IFERROR(__xludf.DUMMYFUNCTION("""COMPUTED_VALUE"""),"")</f>
        <v/>
      </c>
      <c r="AA1130" s="419" t="str">
        <f>IFERROR(__xludf.DUMMYFUNCTION("""COMPUTED_VALUE"""),"")</f>
        <v/>
      </c>
      <c r="AB1130" s="418" t="str">
        <f>IFERROR(__xludf.DUMMYFUNCTION("""COMPUTED_VALUE"""),"")</f>
        <v/>
      </c>
      <c r="AC1130" s="419" t="str">
        <f>IFERROR(__xludf.DUMMYFUNCTION("""COMPUTED_VALUE"""),"")</f>
        <v/>
      </c>
      <c r="AD1130" s="418" t="str">
        <f>IFERROR(__xludf.DUMMYFUNCTION("""COMPUTED_VALUE"""),"")</f>
        <v/>
      </c>
      <c r="AE1130" s="419" t="str">
        <f>IFERROR(__xludf.DUMMYFUNCTION("""COMPUTED_VALUE"""),"")</f>
        <v/>
      </c>
      <c r="AF1130" s="420"/>
      <c r="AG1130" s="420"/>
      <c r="AH1130" s="421"/>
    </row>
    <row r="1131">
      <c r="A1131" s="410"/>
      <c r="B1131" s="411"/>
      <c r="C1131" s="412"/>
      <c r="D1131" s="413" t="s">
        <v>2869</v>
      </c>
      <c r="E1131" s="414"/>
      <c r="F1131" s="414"/>
      <c r="G1131" s="414"/>
      <c r="H1131" s="414"/>
      <c r="I1131" s="414"/>
      <c r="J1131" s="414"/>
      <c r="K1131" s="414"/>
      <c r="L1131" s="414"/>
      <c r="M1131" s="414"/>
      <c r="N1131" s="414"/>
      <c r="O1131" s="414"/>
      <c r="P1131" s="414"/>
      <c r="Q1131" s="414"/>
      <c r="R1131" s="414"/>
      <c r="S1131" s="414"/>
      <c r="T1131" s="415"/>
      <c r="U1131" s="415"/>
      <c r="V1131" s="415"/>
      <c r="W1131" s="416"/>
      <c r="X1131" s="417"/>
      <c r="Y1131" s="373"/>
      <c r="Z1131" s="418" t="str">
        <f>IFERROR(__xludf.DUMMYFUNCTION("""COMPUTED_VALUE"""),"")</f>
        <v/>
      </c>
      <c r="AA1131" s="419" t="str">
        <f>IFERROR(__xludf.DUMMYFUNCTION("""COMPUTED_VALUE"""),"")</f>
        <v/>
      </c>
      <c r="AB1131" s="418" t="str">
        <f>IFERROR(__xludf.DUMMYFUNCTION("""COMPUTED_VALUE"""),"")</f>
        <v/>
      </c>
      <c r="AC1131" s="419" t="str">
        <f>IFERROR(__xludf.DUMMYFUNCTION("""COMPUTED_VALUE"""),"")</f>
        <v/>
      </c>
      <c r="AD1131" s="418" t="str">
        <f>IFERROR(__xludf.DUMMYFUNCTION("""COMPUTED_VALUE"""),"")</f>
        <v/>
      </c>
      <c r="AE1131" s="419" t="str">
        <f>IFERROR(__xludf.DUMMYFUNCTION("""COMPUTED_VALUE"""),"")</f>
        <v/>
      </c>
      <c r="AF1131" s="420"/>
      <c r="AG1131" s="420"/>
      <c r="AH1131" s="421"/>
    </row>
    <row r="1132">
      <c r="A1132" s="410"/>
      <c r="B1132" s="411"/>
      <c r="C1132" s="412"/>
      <c r="D1132" s="413" t="s">
        <v>2869</v>
      </c>
      <c r="E1132" s="414"/>
      <c r="F1132" s="414"/>
      <c r="G1132" s="414"/>
      <c r="H1132" s="414"/>
      <c r="I1132" s="414"/>
      <c r="J1132" s="414"/>
      <c r="K1132" s="414"/>
      <c r="L1132" s="414"/>
      <c r="M1132" s="414"/>
      <c r="N1132" s="414"/>
      <c r="O1132" s="414"/>
      <c r="P1132" s="414"/>
      <c r="Q1132" s="414"/>
      <c r="R1132" s="414"/>
      <c r="S1132" s="414"/>
      <c r="T1132" s="415"/>
      <c r="U1132" s="415"/>
      <c r="V1132" s="415"/>
      <c r="W1132" s="416"/>
      <c r="X1132" s="417"/>
      <c r="Y1132" s="373"/>
      <c r="Z1132" s="418" t="str">
        <f>IFERROR(__xludf.DUMMYFUNCTION("""COMPUTED_VALUE"""),"")</f>
        <v/>
      </c>
      <c r="AA1132" s="419" t="str">
        <f>IFERROR(__xludf.DUMMYFUNCTION("""COMPUTED_VALUE"""),"")</f>
        <v/>
      </c>
      <c r="AB1132" s="418" t="str">
        <f>IFERROR(__xludf.DUMMYFUNCTION("""COMPUTED_VALUE"""),"")</f>
        <v/>
      </c>
      <c r="AC1132" s="419" t="str">
        <f>IFERROR(__xludf.DUMMYFUNCTION("""COMPUTED_VALUE"""),"")</f>
        <v/>
      </c>
      <c r="AD1132" s="418" t="str">
        <f>IFERROR(__xludf.DUMMYFUNCTION("""COMPUTED_VALUE"""),"")</f>
        <v/>
      </c>
      <c r="AE1132" s="419" t="str">
        <f>IFERROR(__xludf.DUMMYFUNCTION("""COMPUTED_VALUE"""),"")</f>
        <v/>
      </c>
      <c r="AF1132" s="420"/>
      <c r="AG1132" s="420"/>
      <c r="AH1132" s="421"/>
    </row>
    <row r="1133">
      <c r="A1133" s="410"/>
      <c r="B1133" s="411"/>
      <c r="C1133" s="412"/>
      <c r="D1133" s="413" t="s">
        <v>2869</v>
      </c>
      <c r="E1133" s="414"/>
      <c r="F1133" s="414"/>
      <c r="G1133" s="414"/>
      <c r="H1133" s="414"/>
      <c r="I1133" s="414"/>
      <c r="J1133" s="414"/>
      <c r="K1133" s="414"/>
      <c r="L1133" s="414"/>
      <c r="M1133" s="414"/>
      <c r="N1133" s="414"/>
      <c r="O1133" s="414"/>
      <c r="P1133" s="414"/>
      <c r="Q1133" s="414"/>
      <c r="R1133" s="414"/>
      <c r="S1133" s="414"/>
      <c r="T1133" s="415"/>
      <c r="U1133" s="415"/>
      <c r="V1133" s="415"/>
      <c r="W1133" s="416"/>
      <c r="X1133" s="417"/>
      <c r="Y1133" s="373"/>
      <c r="Z1133" s="418" t="str">
        <f>IFERROR(__xludf.DUMMYFUNCTION("""COMPUTED_VALUE"""),"")</f>
        <v/>
      </c>
      <c r="AA1133" s="419" t="str">
        <f>IFERROR(__xludf.DUMMYFUNCTION("""COMPUTED_VALUE"""),"")</f>
        <v/>
      </c>
      <c r="AB1133" s="418" t="str">
        <f>IFERROR(__xludf.DUMMYFUNCTION("""COMPUTED_VALUE"""),"")</f>
        <v/>
      </c>
      <c r="AC1133" s="419" t="str">
        <f>IFERROR(__xludf.DUMMYFUNCTION("""COMPUTED_VALUE"""),"")</f>
        <v/>
      </c>
      <c r="AD1133" s="418" t="str">
        <f>IFERROR(__xludf.DUMMYFUNCTION("""COMPUTED_VALUE"""),"")</f>
        <v/>
      </c>
      <c r="AE1133" s="419" t="str">
        <f>IFERROR(__xludf.DUMMYFUNCTION("""COMPUTED_VALUE"""),"")</f>
        <v/>
      </c>
      <c r="AF1133" s="420"/>
      <c r="AG1133" s="420"/>
      <c r="AH1133" s="421"/>
    </row>
    <row r="1134">
      <c r="A1134" s="410"/>
      <c r="B1134" s="411"/>
      <c r="C1134" s="412"/>
      <c r="D1134" s="413" t="s">
        <v>2869</v>
      </c>
      <c r="E1134" s="414"/>
      <c r="F1134" s="414"/>
      <c r="G1134" s="414"/>
      <c r="H1134" s="414"/>
      <c r="I1134" s="414"/>
      <c r="J1134" s="414"/>
      <c r="K1134" s="414"/>
      <c r="L1134" s="414"/>
      <c r="M1134" s="414"/>
      <c r="N1134" s="414"/>
      <c r="O1134" s="414"/>
      <c r="P1134" s="414"/>
      <c r="Q1134" s="414"/>
      <c r="R1134" s="414"/>
      <c r="S1134" s="414"/>
      <c r="T1134" s="415"/>
      <c r="U1134" s="415"/>
      <c r="V1134" s="415"/>
      <c r="W1134" s="416"/>
      <c r="X1134" s="417"/>
      <c r="Y1134" s="373"/>
      <c r="Z1134" s="418" t="str">
        <f>IFERROR(__xludf.DUMMYFUNCTION("""COMPUTED_VALUE"""),"")</f>
        <v/>
      </c>
      <c r="AA1134" s="419" t="str">
        <f>IFERROR(__xludf.DUMMYFUNCTION("""COMPUTED_VALUE"""),"")</f>
        <v/>
      </c>
      <c r="AB1134" s="418" t="str">
        <f>IFERROR(__xludf.DUMMYFUNCTION("""COMPUTED_VALUE"""),"")</f>
        <v/>
      </c>
      <c r="AC1134" s="419" t="str">
        <f>IFERROR(__xludf.DUMMYFUNCTION("""COMPUTED_VALUE"""),"")</f>
        <v/>
      </c>
      <c r="AD1134" s="418" t="str">
        <f>IFERROR(__xludf.DUMMYFUNCTION("""COMPUTED_VALUE"""),"")</f>
        <v/>
      </c>
      <c r="AE1134" s="419" t="str">
        <f>IFERROR(__xludf.DUMMYFUNCTION("""COMPUTED_VALUE"""),"")</f>
        <v/>
      </c>
      <c r="AF1134" s="420"/>
      <c r="AG1134" s="420"/>
      <c r="AH1134" s="421"/>
    </row>
    <row r="1135">
      <c r="A1135" s="410"/>
      <c r="B1135" s="411"/>
      <c r="C1135" s="412"/>
      <c r="D1135" s="413" t="s">
        <v>2869</v>
      </c>
      <c r="E1135" s="414"/>
      <c r="F1135" s="414"/>
      <c r="G1135" s="414"/>
      <c r="H1135" s="414"/>
      <c r="I1135" s="414"/>
      <c r="J1135" s="414"/>
      <c r="K1135" s="414"/>
      <c r="L1135" s="414"/>
      <c r="M1135" s="414"/>
      <c r="N1135" s="414"/>
      <c r="O1135" s="414"/>
      <c r="P1135" s="414"/>
      <c r="Q1135" s="414"/>
      <c r="R1135" s="414"/>
      <c r="S1135" s="414"/>
      <c r="T1135" s="415"/>
      <c r="U1135" s="415"/>
      <c r="V1135" s="415"/>
      <c r="W1135" s="416"/>
      <c r="X1135" s="417"/>
      <c r="Y1135" s="373"/>
      <c r="Z1135" s="418" t="str">
        <f>IFERROR(__xludf.DUMMYFUNCTION("""COMPUTED_VALUE"""),"")</f>
        <v/>
      </c>
      <c r="AA1135" s="419" t="str">
        <f>IFERROR(__xludf.DUMMYFUNCTION("""COMPUTED_VALUE"""),"")</f>
        <v/>
      </c>
      <c r="AB1135" s="418" t="str">
        <f>IFERROR(__xludf.DUMMYFUNCTION("""COMPUTED_VALUE"""),"")</f>
        <v/>
      </c>
      <c r="AC1135" s="419" t="str">
        <f>IFERROR(__xludf.DUMMYFUNCTION("""COMPUTED_VALUE"""),"")</f>
        <v/>
      </c>
      <c r="AD1135" s="418" t="str">
        <f>IFERROR(__xludf.DUMMYFUNCTION("""COMPUTED_VALUE"""),"")</f>
        <v/>
      </c>
      <c r="AE1135" s="419" t="str">
        <f>IFERROR(__xludf.DUMMYFUNCTION("""COMPUTED_VALUE"""),"")</f>
        <v/>
      </c>
      <c r="AF1135" s="420"/>
      <c r="AG1135" s="420"/>
      <c r="AH1135" s="421"/>
    </row>
    <row r="1136">
      <c r="A1136" s="410"/>
      <c r="B1136" s="411"/>
      <c r="C1136" s="412"/>
      <c r="D1136" s="413" t="s">
        <v>2869</v>
      </c>
      <c r="E1136" s="414"/>
      <c r="F1136" s="414"/>
      <c r="G1136" s="414"/>
      <c r="H1136" s="414"/>
      <c r="I1136" s="414"/>
      <c r="J1136" s="414"/>
      <c r="K1136" s="414"/>
      <c r="L1136" s="414"/>
      <c r="M1136" s="414"/>
      <c r="N1136" s="414"/>
      <c r="O1136" s="414"/>
      <c r="P1136" s="414"/>
      <c r="Q1136" s="414"/>
      <c r="R1136" s="414"/>
      <c r="S1136" s="414"/>
      <c r="T1136" s="415"/>
      <c r="U1136" s="415"/>
      <c r="V1136" s="415"/>
      <c r="W1136" s="416"/>
      <c r="X1136" s="417"/>
      <c r="Y1136" s="373"/>
      <c r="Z1136" s="418" t="str">
        <f>IFERROR(__xludf.DUMMYFUNCTION("""COMPUTED_VALUE"""),"")</f>
        <v/>
      </c>
      <c r="AA1136" s="419" t="str">
        <f>IFERROR(__xludf.DUMMYFUNCTION("""COMPUTED_VALUE"""),"")</f>
        <v/>
      </c>
      <c r="AB1136" s="418" t="str">
        <f>IFERROR(__xludf.DUMMYFUNCTION("""COMPUTED_VALUE"""),"")</f>
        <v/>
      </c>
      <c r="AC1136" s="419" t="str">
        <f>IFERROR(__xludf.DUMMYFUNCTION("""COMPUTED_VALUE"""),"")</f>
        <v/>
      </c>
      <c r="AD1136" s="418" t="str">
        <f>IFERROR(__xludf.DUMMYFUNCTION("""COMPUTED_VALUE"""),"")</f>
        <v/>
      </c>
      <c r="AE1136" s="419" t="str">
        <f>IFERROR(__xludf.DUMMYFUNCTION("""COMPUTED_VALUE"""),"")</f>
        <v/>
      </c>
      <c r="AF1136" s="420"/>
      <c r="AG1136" s="420"/>
      <c r="AH1136" s="421"/>
    </row>
    <row r="1137">
      <c r="A1137" s="410"/>
      <c r="B1137" s="411"/>
      <c r="C1137" s="412"/>
      <c r="D1137" s="413" t="s">
        <v>2869</v>
      </c>
      <c r="E1137" s="414"/>
      <c r="F1137" s="414"/>
      <c r="G1137" s="414"/>
      <c r="H1137" s="414"/>
      <c r="I1137" s="414"/>
      <c r="J1137" s="414"/>
      <c r="K1137" s="414"/>
      <c r="L1137" s="414"/>
      <c r="M1137" s="414"/>
      <c r="N1137" s="414"/>
      <c r="O1137" s="414"/>
      <c r="P1137" s="414"/>
      <c r="Q1137" s="414"/>
      <c r="R1137" s="414"/>
      <c r="S1137" s="414"/>
      <c r="T1137" s="415"/>
      <c r="U1137" s="415"/>
      <c r="V1137" s="415"/>
      <c r="W1137" s="416"/>
      <c r="X1137" s="417"/>
      <c r="Y1137" s="373"/>
      <c r="Z1137" s="418" t="str">
        <f>IFERROR(__xludf.DUMMYFUNCTION("""COMPUTED_VALUE"""),"")</f>
        <v/>
      </c>
      <c r="AA1137" s="419" t="str">
        <f>IFERROR(__xludf.DUMMYFUNCTION("""COMPUTED_VALUE"""),"")</f>
        <v/>
      </c>
      <c r="AB1137" s="418" t="str">
        <f>IFERROR(__xludf.DUMMYFUNCTION("""COMPUTED_VALUE"""),"")</f>
        <v/>
      </c>
      <c r="AC1137" s="419" t="str">
        <f>IFERROR(__xludf.DUMMYFUNCTION("""COMPUTED_VALUE"""),"")</f>
        <v/>
      </c>
      <c r="AD1137" s="418" t="str">
        <f>IFERROR(__xludf.DUMMYFUNCTION("""COMPUTED_VALUE"""),"")</f>
        <v/>
      </c>
      <c r="AE1137" s="419" t="str">
        <f>IFERROR(__xludf.DUMMYFUNCTION("""COMPUTED_VALUE"""),"")</f>
        <v/>
      </c>
      <c r="AF1137" s="420"/>
      <c r="AG1137" s="420"/>
      <c r="AH1137" s="421"/>
    </row>
    <row r="1138">
      <c r="A1138" s="410"/>
      <c r="B1138" s="411"/>
      <c r="C1138" s="412"/>
      <c r="D1138" s="413" t="s">
        <v>2869</v>
      </c>
      <c r="E1138" s="414"/>
      <c r="F1138" s="414"/>
      <c r="G1138" s="414"/>
      <c r="H1138" s="414"/>
      <c r="I1138" s="414"/>
      <c r="J1138" s="414"/>
      <c r="K1138" s="414"/>
      <c r="L1138" s="414"/>
      <c r="M1138" s="414"/>
      <c r="N1138" s="414"/>
      <c r="O1138" s="414"/>
      <c r="P1138" s="414"/>
      <c r="Q1138" s="414"/>
      <c r="R1138" s="414"/>
      <c r="S1138" s="414"/>
      <c r="T1138" s="415"/>
      <c r="U1138" s="415"/>
      <c r="V1138" s="415"/>
      <c r="W1138" s="416"/>
      <c r="X1138" s="417"/>
      <c r="Y1138" s="373"/>
      <c r="Z1138" s="418" t="str">
        <f>IFERROR(__xludf.DUMMYFUNCTION("""COMPUTED_VALUE"""),"")</f>
        <v/>
      </c>
      <c r="AA1138" s="419" t="str">
        <f>IFERROR(__xludf.DUMMYFUNCTION("""COMPUTED_VALUE"""),"")</f>
        <v/>
      </c>
      <c r="AB1138" s="418" t="str">
        <f>IFERROR(__xludf.DUMMYFUNCTION("""COMPUTED_VALUE"""),"")</f>
        <v/>
      </c>
      <c r="AC1138" s="419" t="str">
        <f>IFERROR(__xludf.DUMMYFUNCTION("""COMPUTED_VALUE"""),"")</f>
        <v/>
      </c>
      <c r="AD1138" s="418" t="str">
        <f>IFERROR(__xludf.DUMMYFUNCTION("""COMPUTED_VALUE"""),"")</f>
        <v/>
      </c>
      <c r="AE1138" s="419" t="str">
        <f>IFERROR(__xludf.DUMMYFUNCTION("""COMPUTED_VALUE"""),"")</f>
        <v/>
      </c>
      <c r="AF1138" s="420"/>
      <c r="AG1138" s="420"/>
      <c r="AH1138" s="421"/>
    </row>
    <row r="1139">
      <c r="A1139" s="410"/>
      <c r="B1139" s="411"/>
      <c r="C1139" s="412"/>
      <c r="D1139" s="413" t="s">
        <v>2869</v>
      </c>
      <c r="E1139" s="414"/>
      <c r="F1139" s="414"/>
      <c r="G1139" s="414"/>
      <c r="H1139" s="414"/>
      <c r="I1139" s="414"/>
      <c r="J1139" s="414"/>
      <c r="K1139" s="414"/>
      <c r="L1139" s="414"/>
      <c r="M1139" s="414"/>
      <c r="N1139" s="414"/>
      <c r="O1139" s="414"/>
      <c r="P1139" s="414"/>
      <c r="Q1139" s="414"/>
      <c r="R1139" s="414"/>
      <c r="S1139" s="414"/>
      <c r="T1139" s="415"/>
      <c r="U1139" s="415"/>
      <c r="V1139" s="415"/>
      <c r="W1139" s="416"/>
      <c r="X1139" s="417"/>
      <c r="Y1139" s="373"/>
      <c r="Z1139" s="418" t="str">
        <f>IFERROR(__xludf.DUMMYFUNCTION("""COMPUTED_VALUE"""),"")</f>
        <v/>
      </c>
      <c r="AA1139" s="419" t="str">
        <f>IFERROR(__xludf.DUMMYFUNCTION("""COMPUTED_VALUE"""),"")</f>
        <v/>
      </c>
      <c r="AB1139" s="418" t="str">
        <f>IFERROR(__xludf.DUMMYFUNCTION("""COMPUTED_VALUE"""),"")</f>
        <v/>
      </c>
      <c r="AC1139" s="419" t="str">
        <f>IFERROR(__xludf.DUMMYFUNCTION("""COMPUTED_VALUE"""),"")</f>
        <v/>
      </c>
      <c r="AD1139" s="418" t="str">
        <f>IFERROR(__xludf.DUMMYFUNCTION("""COMPUTED_VALUE"""),"")</f>
        <v/>
      </c>
      <c r="AE1139" s="419" t="str">
        <f>IFERROR(__xludf.DUMMYFUNCTION("""COMPUTED_VALUE"""),"")</f>
        <v/>
      </c>
      <c r="AF1139" s="420"/>
      <c r="AG1139" s="420"/>
      <c r="AH1139" s="421"/>
    </row>
    <row r="1140">
      <c r="A1140" s="410"/>
      <c r="B1140" s="411"/>
      <c r="C1140" s="412"/>
      <c r="D1140" s="413" t="s">
        <v>2869</v>
      </c>
      <c r="E1140" s="414"/>
      <c r="F1140" s="414"/>
      <c r="G1140" s="414"/>
      <c r="H1140" s="414"/>
      <c r="I1140" s="414"/>
      <c r="J1140" s="414"/>
      <c r="K1140" s="414"/>
      <c r="L1140" s="414"/>
      <c r="M1140" s="414"/>
      <c r="N1140" s="414"/>
      <c r="O1140" s="414"/>
      <c r="P1140" s="414"/>
      <c r="Q1140" s="414"/>
      <c r="R1140" s="414"/>
      <c r="S1140" s="414"/>
      <c r="T1140" s="415"/>
      <c r="U1140" s="415"/>
      <c r="V1140" s="415"/>
      <c r="W1140" s="416"/>
      <c r="X1140" s="417"/>
      <c r="Y1140" s="373"/>
      <c r="Z1140" s="418" t="str">
        <f>IFERROR(__xludf.DUMMYFUNCTION("""COMPUTED_VALUE"""),"")</f>
        <v/>
      </c>
      <c r="AA1140" s="419" t="str">
        <f>IFERROR(__xludf.DUMMYFUNCTION("""COMPUTED_VALUE"""),"")</f>
        <v/>
      </c>
      <c r="AB1140" s="418" t="str">
        <f>IFERROR(__xludf.DUMMYFUNCTION("""COMPUTED_VALUE"""),"")</f>
        <v/>
      </c>
      <c r="AC1140" s="419" t="str">
        <f>IFERROR(__xludf.DUMMYFUNCTION("""COMPUTED_VALUE"""),"")</f>
        <v/>
      </c>
      <c r="AD1140" s="418" t="str">
        <f>IFERROR(__xludf.DUMMYFUNCTION("""COMPUTED_VALUE"""),"")</f>
        <v/>
      </c>
      <c r="AE1140" s="419" t="str">
        <f>IFERROR(__xludf.DUMMYFUNCTION("""COMPUTED_VALUE"""),"")</f>
        <v/>
      </c>
      <c r="AF1140" s="420"/>
      <c r="AG1140" s="420"/>
      <c r="AH1140" s="421"/>
    </row>
    <row r="1141">
      <c r="A1141" s="410"/>
      <c r="B1141" s="411"/>
      <c r="C1141" s="412"/>
      <c r="D1141" s="413" t="s">
        <v>2869</v>
      </c>
      <c r="E1141" s="414"/>
      <c r="F1141" s="414"/>
      <c r="G1141" s="414"/>
      <c r="H1141" s="414"/>
      <c r="I1141" s="414"/>
      <c r="J1141" s="414"/>
      <c r="K1141" s="414"/>
      <c r="L1141" s="414"/>
      <c r="M1141" s="414"/>
      <c r="N1141" s="414"/>
      <c r="O1141" s="414"/>
      <c r="P1141" s="414"/>
      <c r="Q1141" s="414"/>
      <c r="R1141" s="414"/>
      <c r="S1141" s="414"/>
      <c r="T1141" s="415"/>
      <c r="U1141" s="415"/>
      <c r="V1141" s="415"/>
      <c r="W1141" s="416"/>
      <c r="X1141" s="417"/>
      <c r="Y1141" s="373"/>
      <c r="Z1141" s="418" t="str">
        <f>IFERROR(__xludf.DUMMYFUNCTION("""COMPUTED_VALUE"""),"")</f>
        <v/>
      </c>
      <c r="AA1141" s="419" t="str">
        <f>IFERROR(__xludf.DUMMYFUNCTION("""COMPUTED_VALUE"""),"")</f>
        <v/>
      </c>
      <c r="AB1141" s="418" t="str">
        <f>IFERROR(__xludf.DUMMYFUNCTION("""COMPUTED_VALUE"""),"")</f>
        <v/>
      </c>
      <c r="AC1141" s="419" t="str">
        <f>IFERROR(__xludf.DUMMYFUNCTION("""COMPUTED_VALUE"""),"")</f>
        <v/>
      </c>
      <c r="AD1141" s="418" t="str">
        <f>IFERROR(__xludf.DUMMYFUNCTION("""COMPUTED_VALUE"""),"")</f>
        <v/>
      </c>
      <c r="AE1141" s="419" t="str">
        <f>IFERROR(__xludf.DUMMYFUNCTION("""COMPUTED_VALUE"""),"")</f>
        <v/>
      </c>
      <c r="AF1141" s="420"/>
      <c r="AG1141" s="420"/>
      <c r="AH1141" s="421"/>
    </row>
    <row r="1142">
      <c r="A1142" s="410"/>
      <c r="B1142" s="411"/>
      <c r="C1142" s="412"/>
      <c r="D1142" s="413" t="s">
        <v>2869</v>
      </c>
      <c r="E1142" s="414"/>
      <c r="F1142" s="414"/>
      <c r="G1142" s="414"/>
      <c r="H1142" s="414"/>
      <c r="I1142" s="414"/>
      <c r="J1142" s="414"/>
      <c r="K1142" s="414"/>
      <c r="L1142" s="414"/>
      <c r="M1142" s="414"/>
      <c r="N1142" s="414"/>
      <c r="O1142" s="414"/>
      <c r="P1142" s="414"/>
      <c r="Q1142" s="414"/>
      <c r="R1142" s="414"/>
      <c r="S1142" s="414"/>
      <c r="T1142" s="415"/>
      <c r="U1142" s="415"/>
      <c r="V1142" s="415"/>
      <c r="W1142" s="416"/>
      <c r="X1142" s="417"/>
      <c r="Y1142" s="373"/>
      <c r="Z1142" s="418" t="str">
        <f>IFERROR(__xludf.DUMMYFUNCTION("""COMPUTED_VALUE"""),"")</f>
        <v/>
      </c>
      <c r="AA1142" s="419" t="str">
        <f>IFERROR(__xludf.DUMMYFUNCTION("""COMPUTED_VALUE"""),"")</f>
        <v/>
      </c>
      <c r="AB1142" s="418" t="str">
        <f>IFERROR(__xludf.DUMMYFUNCTION("""COMPUTED_VALUE"""),"")</f>
        <v/>
      </c>
      <c r="AC1142" s="419" t="str">
        <f>IFERROR(__xludf.DUMMYFUNCTION("""COMPUTED_VALUE"""),"")</f>
        <v/>
      </c>
      <c r="AD1142" s="418" t="str">
        <f>IFERROR(__xludf.DUMMYFUNCTION("""COMPUTED_VALUE"""),"")</f>
        <v/>
      </c>
      <c r="AE1142" s="419" t="str">
        <f>IFERROR(__xludf.DUMMYFUNCTION("""COMPUTED_VALUE"""),"")</f>
        <v/>
      </c>
      <c r="AF1142" s="420"/>
      <c r="AG1142" s="420"/>
      <c r="AH1142" s="421"/>
    </row>
    <row r="1143">
      <c r="A1143" s="410"/>
      <c r="B1143" s="411"/>
      <c r="C1143" s="412"/>
      <c r="D1143" s="413" t="s">
        <v>2869</v>
      </c>
      <c r="E1143" s="414"/>
      <c r="F1143" s="414"/>
      <c r="G1143" s="414"/>
      <c r="H1143" s="414"/>
      <c r="I1143" s="414"/>
      <c r="J1143" s="414"/>
      <c r="K1143" s="414"/>
      <c r="L1143" s="414"/>
      <c r="M1143" s="414"/>
      <c r="N1143" s="414"/>
      <c r="O1143" s="414"/>
      <c r="P1143" s="414"/>
      <c r="Q1143" s="414"/>
      <c r="R1143" s="414"/>
      <c r="S1143" s="414"/>
      <c r="T1143" s="415"/>
      <c r="U1143" s="415"/>
      <c r="V1143" s="415"/>
      <c r="W1143" s="416"/>
      <c r="X1143" s="417"/>
      <c r="Y1143" s="373"/>
      <c r="Z1143" s="418" t="str">
        <f>IFERROR(__xludf.DUMMYFUNCTION("""COMPUTED_VALUE"""),"")</f>
        <v/>
      </c>
      <c r="AA1143" s="419" t="str">
        <f>IFERROR(__xludf.DUMMYFUNCTION("""COMPUTED_VALUE"""),"")</f>
        <v/>
      </c>
      <c r="AB1143" s="418" t="str">
        <f>IFERROR(__xludf.DUMMYFUNCTION("""COMPUTED_VALUE"""),"")</f>
        <v/>
      </c>
      <c r="AC1143" s="419" t="str">
        <f>IFERROR(__xludf.DUMMYFUNCTION("""COMPUTED_VALUE"""),"")</f>
        <v/>
      </c>
      <c r="AD1143" s="418" t="str">
        <f>IFERROR(__xludf.DUMMYFUNCTION("""COMPUTED_VALUE"""),"")</f>
        <v/>
      </c>
      <c r="AE1143" s="419" t="str">
        <f>IFERROR(__xludf.DUMMYFUNCTION("""COMPUTED_VALUE"""),"")</f>
        <v/>
      </c>
      <c r="AF1143" s="420"/>
      <c r="AG1143" s="420"/>
      <c r="AH1143" s="421"/>
    </row>
    <row r="1144">
      <c r="A1144" s="410"/>
      <c r="B1144" s="411"/>
      <c r="C1144" s="412"/>
      <c r="D1144" s="413" t="s">
        <v>2869</v>
      </c>
      <c r="E1144" s="414"/>
      <c r="F1144" s="414"/>
      <c r="G1144" s="414"/>
      <c r="H1144" s="414"/>
      <c r="I1144" s="414"/>
      <c r="J1144" s="414"/>
      <c r="K1144" s="414"/>
      <c r="L1144" s="414"/>
      <c r="M1144" s="414"/>
      <c r="N1144" s="414"/>
      <c r="O1144" s="414"/>
      <c r="P1144" s="414"/>
      <c r="Q1144" s="414"/>
      <c r="R1144" s="414"/>
      <c r="S1144" s="414"/>
      <c r="T1144" s="415"/>
      <c r="U1144" s="415"/>
      <c r="V1144" s="415"/>
      <c r="W1144" s="416"/>
      <c r="X1144" s="417"/>
      <c r="Y1144" s="373"/>
      <c r="Z1144" s="418" t="str">
        <f>IFERROR(__xludf.DUMMYFUNCTION("""COMPUTED_VALUE"""),"")</f>
        <v/>
      </c>
      <c r="AA1144" s="419" t="str">
        <f>IFERROR(__xludf.DUMMYFUNCTION("""COMPUTED_VALUE"""),"")</f>
        <v/>
      </c>
      <c r="AB1144" s="418" t="str">
        <f>IFERROR(__xludf.DUMMYFUNCTION("""COMPUTED_VALUE"""),"")</f>
        <v/>
      </c>
      <c r="AC1144" s="419" t="str">
        <f>IFERROR(__xludf.DUMMYFUNCTION("""COMPUTED_VALUE"""),"")</f>
        <v/>
      </c>
      <c r="AD1144" s="418" t="str">
        <f>IFERROR(__xludf.DUMMYFUNCTION("""COMPUTED_VALUE"""),"")</f>
        <v/>
      </c>
      <c r="AE1144" s="419" t="str">
        <f>IFERROR(__xludf.DUMMYFUNCTION("""COMPUTED_VALUE"""),"")</f>
        <v/>
      </c>
      <c r="AF1144" s="420"/>
      <c r="AG1144" s="420"/>
      <c r="AH1144" s="421"/>
    </row>
    <row r="1145">
      <c r="A1145" s="410"/>
      <c r="B1145" s="411"/>
      <c r="C1145" s="412"/>
      <c r="D1145" s="413" t="s">
        <v>2869</v>
      </c>
      <c r="E1145" s="414"/>
      <c r="F1145" s="414"/>
      <c r="G1145" s="414"/>
      <c r="H1145" s="414"/>
      <c r="I1145" s="414"/>
      <c r="J1145" s="414"/>
      <c r="K1145" s="414"/>
      <c r="L1145" s="414"/>
      <c r="M1145" s="414"/>
      <c r="N1145" s="414"/>
      <c r="O1145" s="414"/>
      <c r="P1145" s="414"/>
      <c r="Q1145" s="414"/>
      <c r="R1145" s="414"/>
      <c r="S1145" s="414"/>
      <c r="T1145" s="415"/>
      <c r="U1145" s="415"/>
      <c r="V1145" s="415"/>
      <c r="W1145" s="416"/>
      <c r="X1145" s="417"/>
      <c r="Y1145" s="373"/>
      <c r="Z1145" s="418" t="str">
        <f>IFERROR(__xludf.DUMMYFUNCTION("""COMPUTED_VALUE"""),"")</f>
        <v/>
      </c>
      <c r="AA1145" s="419" t="str">
        <f>IFERROR(__xludf.DUMMYFUNCTION("""COMPUTED_VALUE"""),"")</f>
        <v/>
      </c>
      <c r="AB1145" s="418" t="str">
        <f>IFERROR(__xludf.DUMMYFUNCTION("""COMPUTED_VALUE"""),"")</f>
        <v/>
      </c>
      <c r="AC1145" s="419" t="str">
        <f>IFERROR(__xludf.DUMMYFUNCTION("""COMPUTED_VALUE"""),"")</f>
        <v/>
      </c>
      <c r="AD1145" s="418" t="str">
        <f>IFERROR(__xludf.DUMMYFUNCTION("""COMPUTED_VALUE"""),"")</f>
        <v/>
      </c>
      <c r="AE1145" s="419" t="str">
        <f>IFERROR(__xludf.DUMMYFUNCTION("""COMPUTED_VALUE"""),"")</f>
        <v/>
      </c>
      <c r="AF1145" s="420"/>
      <c r="AG1145" s="420"/>
      <c r="AH1145" s="421"/>
    </row>
    <row r="1146">
      <c r="A1146" s="410"/>
      <c r="B1146" s="411"/>
      <c r="C1146" s="412"/>
      <c r="D1146" s="413" t="s">
        <v>2869</v>
      </c>
      <c r="E1146" s="414"/>
      <c r="F1146" s="414"/>
      <c r="G1146" s="414"/>
      <c r="H1146" s="414"/>
      <c r="I1146" s="414"/>
      <c r="J1146" s="414"/>
      <c r="K1146" s="414"/>
      <c r="L1146" s="414"/>
      <c r="M1146" s="414"/>
      <c r="N1146" s="414"/>
      <c r="O1146" s="414"/>
      <c r="P1146" s="414"/>
      <c r="Q1146" s="414"/>
      <c r="R1146" s="414"/>
      <c r="S1146" s="414"/>
      <c r="T1146" s="415"/>
      <c r="U1146" s="415"/>
      <c r="V1146" s="415"/>
      <c r="W1146" s="416"/>
      <c r="X1146" s="417"/>
      <c r="Y1146" s="373"/>
      <c r="Z1146" s="418" t="str">
        <f>IFERROR(__xludf.DUMMYFUNCTION("""COMPUTED_VALUE"""),"")</f>
        <v/>
      </c>
      <c r="AA1146" s="419" t="str">
        <f>IFERROR(__xludf.DUMMYFUNCTION("""COMPUTED_VALUE"""),"")</f>
        <v/>
      </c>
      <c r="AB1146" s="418" t="str">
        <f>IFERROR(__xludf.DUMMYFUNCTION("""COMPUTED_VALUE"""),"")</f>
        <v/>
      </c>
      <c r="AC1146" s="419" t="str">
        <f>IFERROR(__xludf.DUMMYFUNCTION("""COMPUTED_VALUE"""),"")</f>
        <v/>
      </c>
      <c r="AD1146" s="418" t="str">
        <f>IFERROR(__xludf.DUMMYFUNCTION("""COMPUTED_VALUE"""),"")</f>
        <v/>
      </c>
      <c r="AE1146" s="419" t="str">
        <f>IFERROR(__xludf.DUMMYFUNCTION("""COMPUTED_VALUE"""),"")</f>
        <v/>
      </c>
      <c r="AF1146" s="420"/>
      <c r="AG1146" s="420"/>
      <c r="AH1146" s="421"/>
    </row>
    <row r="1147">
      <c r="A1147" s="410"/>
      <c r="B1147" s="411"/>
      <c r="C1147" s="412"/>
      <c r="D1147" s="413" t="s">
        <v>2869</v>
      </c>
      <c r="E1147" s="414"/>
      <c r="F1147" s="414"/>
      <c r="G1147" s="414"/>
      <c r="H1147" s="414"/>
      <c r="I1147" s="414"/>
      <c r="J1147" s="414"/>
      <c r="K1147" s="414"/>
      <c r="L1147" s="414"/>
      <c r="M1147" s="414"/>
      <c r="N1147" s="414"/>
      <c r="O1147" s="414"/>
      <c r="P1147" s="414"/>
      <c r="Q1147" s="414"/>
      <c r="R1147" s="414"/>
      <c r="S1147" s="414"/>
      <c r="T1147" s="415"/>
      <c r="U1147" s="415"/>
      <c r="V1147" s="415"/>
      <c r="W1147" s="416"/>
      <c r="X1147" s="417"/>
      <c r="Y1147" s="373"/>
      <c r="Z1147" s="418" t="str">
        <f>IFERROR(__xludf.DUMMYFUNCTION("""COMPUTED_VALUE"""),"")</f>
        <v/>
      </c>
      <c r="AA1147" s="419" t="str">
        <f>IFERROR(__xludf.DUMMYFUNCTION("""COMPUTED_VALUE"""),"")</f>
        <v/>
      </c>
      <c r="AB1147" s="418" t="str">
        <f>IFERROR(__xludf.DUMMYFUNCTION("""COMPUTED_VALUE"""),"")</f>
        <v/>
      </c>
      <c r="AC1147" s="419" t="str">
        <f>IFERROR(__xludf.DUMMYFUNCTION("""COMPUTED_VALUE"""),"")</f>
        <v/>
      </c>
      <c r="AD1147" s="418" t="str">
        <f>IFERROR(__xludf.DUMMYFUNCTION("""COMPUTED_VALUE"""),"")</f>
        <v/>
      </c>
      <c r="AE1147" s="419" t="str">
        <f>IFERROR(__xludf.DUMMYFUNCTION("""COMPUTED_VALUE"""),"")</f>
        <v/>
      </c>
      <c r="AF1147" s="420"/>
      <c r="AG1147" s="420"/>
      <c r="AH1147" s="421"/>
    </row>
    <row r="1148">
      <c r="A1148" s="410"/>
      <c r="B1148" s="411"/>
      <c r="C1148" s="412"/>
      <c r="D1148" s="413" t="s">
        <v>2869</v>
      </c>
      <c r="E1148" s="414"/>
      <c r="F1148" s="414"/>
      <c r="G1148" s="414"/>
      <c r="H1148" s="414"/>
      <c r="I1148" s="414"/>
      <c r="J1148" s="414"/>
      <c r="K1148" s="414"/>
      <c r="L1148" s="414"/>
      <c r="M1148" s="414"/>
      <c r="N1148" s="414"/>
      <c r="O1148" s="414"/>
      <c r="P1148" s="414"/>
      <c r="Q1148" s="414"/>
      <c r="R1148" s="414"/>
      <c r="S1148" s="414"/>
      <c r="T1148" s="415"/>
      <c r="U1148" s="415"/>
      <c r="V1148" s="415"/>
      <c r="W1148" s="416"/>
      <c r="X1148" s="417"/>
      <c r="Y1148" s="373"/>
      <c r="Z1148" s="418" t="str">
        <f>IFERROR(__xludf.DUMMYFUNCTION("""COMPUTED_VALUE"""),"")</f>
        <v/>
      </c>
      <c r="AA1148" s="419" t="str">
        <f>IFERROR(__xludf.DUMMYFUNCTION("""COMPUTED_VALUE"""),"")</f>
        <v/>
      </c>
      <c r="AB1148" s="418" t="str">
        <f>IFERROR(__xludf.DUMMYFUNCTION("""COMPUTED_VALUE"""),"")</f>
        <v/>
      </c>
      <c r="AC1148" s="419" t="str">
        <f>IFERROR(__xludf.DUMMYFUNCTION("""COMPUTED_VALUE"""),"")</f>
        <v/>
      </c>
      <c r="AD1148" s="418" t="str">
        <f>IFERROR(__xludf.DUMMYFUNCTION("""COMPUTED_VALUE"""),"")</f>
        <v/>
      </c>
      <c r="AE1148" s="419" t="str">
        <f>IFERROR(__xludf.DUMMYFUNCTION("""COMPUTED_VALUE"""),"")</f>
        <v/>
      </c>
      <c r="AF1148" s="420"/>
      <c r="AG1148" s="420"/>
      <c r="AH1148" s="421"/>
    </row>
    <row r="1149">
      <c r="A1149" s="410"/>
      <c r="B1149" s="411"/>
      <c r="C1149" s="412"/>
      <c r="D1149" s="413" t="s">
        <v>2869</v>
      </c>
      <c r="E1149" s="414"/>
      <c r="F1149" s="414"/>
      <c r="G1149" s="414"/>
      <c r="H1149" s="414"/>
      <c r="I1149" s="414"/>
      <c r="J1149" s="414"/>
      <c r="K1149" s="414"/>
      <c r="L1149" s="414"/>
      <c r="M1149" s="414"/>
      <c r="N1149" s="414"/>
      <c r="O1149" s="414"/>
      <c r="P1149" s="414"/>
      <c r="Q1149" s="414"/>
      <c r="R1149" s="414"/>
      <c r="S1149" s="414"/>
      <c r="T1149" s="415"/>
      <c r="U1149" s="415"/>
      <c r="V1149" s="415"/>
      <c r="W1149" s="416"/>
      <c r="X1149" s="417"/>
      <c r="Y1149" s="373"/>
      <c r="Z1149" s="418" t="str">
        <f>IFERROR(__xludf.DUMMYFUNCTION("""COMPUTED_VALUE"""),"")</f>
        <v/>
      </c>
      <c r="AA1149" s="419" t="str">
        <f>IFERROR(__xludf.DUMMYFUNCTION("""COMPUTED_VALUE"""),"")</f>
        <v/>
      </c>
      <c r="AB1149" s="418" t="str">
        <f>IFERROR(__xludf.DUMMYFUNCTION("""COMPUTED_VALUE"""),"")</f>
        <v/>
      </c>
      <c r="AC1149" s="419" t="str">
        <f>IFERROR(__xludf.DUMMYFUNCTION("""COMPUTED_VALUE"""),"")</f>
        <v/>
      </c>
      <c r="AD1149" s="418" t="str">
        <f>IFERROR(__xludf.DUMMYFUNCTION("""COMPUTED_VALUE"""),"")</f>
        <v/>
      </c>
      <c r="AE1149" s="419" t="str">
        <f>IFERROR(__xludf.DUMMYFUNCTION("""COMPUTED_VALUE"""),"")</f>
        <v/>
      </c>
      <c r="AF1149" s="420"/>
      <c r="AG1149" s="420"/>
      <c r="AH1149" s="421"/>
    </row>
    <row r="1150">
      <c r="A1150" s="410"/>
      <c r="B1150" s="411"/>
      <c r="C1150" s="412"/>
      <c r="D1150" s="413" t="s">
        <v>2869</v>
      </c>
      <c r="E1150" s="414"/>
      <c r="F1150" s="414"/>
      <c r="G1150" s="414"/>
      <c r="H1150" s="414"/>
      <c r="I1150" s="414"/>
      <c r="J1150" s="414"/>
      <c r="K1150" s="414"/>
      <c r="L1150" s="414"/>
      <c r="M1150" s="414"/>
      <c r="N1150" s="414"/>
      <c r="O1150" s="414"/>
      <c r="P1150" s="414"/>
      <c r="Q1150" s="414"/>
      <c r="R1150" s="414"/>
      <c r="S1150" s="414"/>
      <c r="T1150" s="415"/>
      <c r="U1150" s="415"/>
      <c r="V1150" s="415"/>
      <c r="W1150" s="416"/>
      <c r="X1150" s="417"/>
      <c r="Y1150" s="373"/>
      <c r="Z1150" s="418" t="str">
        <f>IFERROR(__xludf.DUMMYFUNCTION("""COMPUTED_VALUE"""),"")</f>
        <v/>
      </c>
      <c r="AA1150" s="419" t="str">
        <f>IFERROR(__xludf.DUMMYFUNCTION("""COMPUTED_VALUE"""),"")</f>
        <v/>
      </c>
      <c r="AB1150" s="418" t="str">
        <f>IFERROR(__xludf.DUMMYFUNCTION("""COMPUTED_VALUE"""),"")</f>
        <v/>
      </c>
      <c r="AC1150" s="419" t="str">
        <f>IFERROR(__xludf.DUMMYFUNCTION("""COMPUTED_VALUE"""),"")</f>
        <v/>
      </c>
      <c r="AD1150" s="418" t="str">
        <f>IFERROR(__xludf.DUMMYFUNCTION("""COMPUTED_VALUE"""),"")</f>
        <v/>
      </c>
      <c r="AE1150" s="419" t="str">
        <f>IFERROR(__xludf.DUMMYFUNCTION("""COMPUTED_VALUE"""),"")</f>
        <v/>
      </c>
      <c r="AF1150" s="420"/>
      <c r="AG1150" s="420"/>
      <c r="AH1150" s="421"/>
    </row>
    <row r="1151">
      <c r="A1151" s="410"/>
      <c r="B1151" s="411"/>
      <c r="C1151" s="412"/>
      <c r="D1151" s="413" t="s">
        <v>2869</v>
      </c>
      <c r="E1151" s="414"/>
      <c r="F1151" s="414"/>
      <c r="G1151" s="414"/>
      <c r="H1151" s="414"/>
      <c r="I1151" s="414"/>
      <c r="J1151" s="414"/>
      <c r="K1151" s="414"/>
      <c r="L1151" s="414"/>
      <c r="M1151" s="414"/>
      <c r="N1151" s="414"/>
      <c r="O1151" s="414"/>
      <c r="P1151" s="414"/>
      <c r="Q1151" s="414"/>
      <c r="R1151" s="414"/>
      <c r="S1151" s="414"/>
      <c r="T1151" s="415"/>
      <c r="U1151" s="415"/>
      <c r="V1151" s="415"/>
      <c r="W1151" s="416"/>
      <c r="X1151" s="417"/>
      <c r="Y1151" s="373"/>
      <c r="Z1151" s="418" t="str">
        <f>IFERROR(__xludf.DUMMYFUNCTION("""COMPUTED_VALUE"""),"")</f>
        <v/>
      </c>
      <c r="AA1151" s="419" t="str">
        <f>IFERROR(__xludf.DUMMYFUNCTION("""COMPUTED_VALUE"""),"")</f>
        <v/>
      </c>
      <c r="AB1151" s="418" t="str">
        <f>IFERROR(__xludf.DUMMYFUNCTION("""COMPUTED_VALUE"""),"")</f>
        <v/>
      </c>
      <c r="AC1151" s="419" t="str">
        <f>IFERROR(__xludf.DUMMYFUNCTION("""COMPUTED_VALUE"""),"")</f>
        <v/>
      </c>
      <c r="AD1151" s="418" t="str">
        <f>IFERROR(__xludf.DUMMYFUNCTION("""COMPUTED_VALUE"""),"")</f>
        <v/>
      </c>
      <c r="AE1151" s="419" t="str">
        <f>IFERROR(__xludf.DUMMYFUNCTION("""COMPUTED_VALUE"""),"")</f>
        <v/>
      </c>
      <c r="AF1151" s="420"/>
      <c r="AG1151" s="420"/>
      <c r="AH1151" s="421"/>
    </row>
    <row r="1152">
      <c r="A1152" s="410"/>
      <c r="B1152" s="411"/>
      <c r="C1152" s="412"/>
      <c r="D1152" s="413" t="s">
        <v>2869</v>
      </c>
      <c r="E1152" s="414"/>
      <c r="F1152" s="414"/>
      <c r="G1152" s="414"/>
      <c r="H1152" s="414"/>
      <c r="I1152" s="414"/>
      <c r="J1152" s="414"/>
      <c r="K1152" s="414"/>
      <c r="L1152" s="414"/>
      <c r="M1152" s="414"/>
      <c r="N1152" s="414"/>
      <c r="O1152" s="414"/>
      <c r="P1152" s="414"/>
      <c r="Q1152" s="414"/>
      <c r="R1152" s="414"/>
      <c r="S1152" s="414"/>
      <c r="T1152" s="415"/>
      <c r="U1152" s="415"/>
      <c r="V1152" s="415"/>
      <c r="W1152" s="416"/>
      <c r="X1152" s="417"/>
      <c r="Y1152" s="373"/>
      <c r="Z1152" s="418" t="str">
        <f>IFERROR(__xludf.DUMMYFUNCTION("""COMPUTED_VALUE"""),"")</f>
        <v/>
      </c>
      <c r="AA1152" s="419" t="str">
        <f>IFERROR(__xludf.DUMMYFUNCTION("""COMPUTED_VALUE"""),"")</f>
        <v/>
      </c>
      <c r="AB1152" s="418" t="str">
        <f>IFERROR(__xludf.DUMMYFUNCTION("""COMPUTED_VALUE"""),"")</f>
        <v/>
      </c>
      <c r="AC1152" s="419" t="str">
        <f>IFERROR(__xludf.DUMMYFUNCTION("""COMPUTED_VALUE"""),"")</f>
        <v/>
      </c>
      <c r="AD1152" s="418" t="str">
        <f>IFERROR(__xludf.DUMMYFUNCTION("""COMPUTED_VALUE"""),"")</f>
        <v/>
      </c>
      <c r="AE1152" s="419" t="str">
        <f>IFERROR(__xludf.DUMMYFUNCTION("""COMPUTED_VALUE"""),"")</f>
        <v/>
      </c>
      <c r="AF1152" s="420"/>
      <c r="AG1152" s="420"/>
      <c r="AH1152" s="421"/>
    </row>
    <row r="1153">
      <c r="A1153" s="410"/>
      <c r="B1153" s="411"/>
      <c r="C1153" s="412"/>
      <c r="D1153" s="413" t="s">
        <v>2869</v>
      </c>
      <c r="E1153" s="414"/>
      <c r="F1153" s="414"/>
      <c r="G1153" s="414"/>
      <c r="H1153" s="414"/>
      <c r="I1153" s="414"/>
      <c r="J1153" s="414"/>
      <c r="K1153" s="414"/>
      <c r="L1153" s="414"/>
      <c r="M1153" s="414"/>
      <c r="N1153" s="414"/>
      <c r="O1153" s="414"/>
      <c r="P1153" s="414"/>
      <c r="Q1153" s="414"/>
      <c r="R1153" s="414"/>
      <c r="S1153" s="414"/>
      <c r="T1153" s="415"/>
      <c r="U1153" s="415"/>
      <c r="V1153" s="415"/>
      <c r="W1153" s="416"/>
      <c r="X1153" s="417"/>
      <c r="Y1153" s="373"/>
      <c r="Z1153" s="418" t="str">
        <f>IFERROR(__xludf.DUMMYFUNCTION("""COMPUTED_VALUE"""),"")</f>
        <v/>
      </c>
      <c r="AA1153" s="419" t="str">
        <f>IFERROR(__xludf.DUMMYFUNCTION("""COMPUTED_VALUE"""),"")</f>
        <v/>
      </c>
      <c r="AB1153" s="418" t="str">
        <f>IFERROR(__xludf.DUMMYFUNCTION("""COMPUTED_VALUE"""),"")</f>
        <v/>
      </c>
      <c r="AC1153" s="419" t="str">
        <f>IFERROR(__xludf.DUMMYFUNCTION("""COMPUTED_VALUE"""),"")</f>
        <v/>
      </c>
      <c r="AD1153" s="418" t="str">
        <f>IFERROR(__xludf.DUMMYFUNCTION("""COMPUTED_VALUE"""),"")</f>
        <v/>
      </c>
      <c r="AE1153" s="419" t="str">
        <f>IFERROR(__xludf.DUMMYFUNCTION("""COMPUTED_VALUE"""),"")</f>
        <v/>
      </c>
      <c r="AF1153" s="420"/>
      <c r="AG1153" s="420"/>
      <c r="AH1153" s="421"/>
    </row>
    <row r="1154">
      <c r="A1154" s="410"/>
      <c r="B1154" s="411"/>
      <c r="C1154" s="412"/>
      <c r="D1154" s="413" t="s">
        <v>2869</v>
      </c>
      <c r="E1154" s="414"/>
      <c r="F1154" s="414"/>
      <c r="G1154" s="414"/>
      <c r="H1154" s="414"/>
      <c r="I1154" s="414"/>
      <c r="J1154" s="414"/>
      <c r="K1154" s="414"/>
      <c r="L1154" s="414"/>
      <c r="M1154" s="414"/>
      <c r="N1154" s="414"/>
      <c r="O1154" s="414"/>
      <c r="P1154" s="414"/>
      <c r="Q1154" s="414"/>
      <c r="R1154" s="414"/>
      <c r="S1154" s="414"/>
      <c r="T1154" s="415"/>
      <c r="U1154" s="415"/>
      <c r="V1154" s="415"/>
      <c r="W1154" s="416"/>
      <c r="X1154" s="417"/>
      <c r="Y1154" s="373"/>
      <c r="Z1154" s="418" t="str">
        <f>IFERROR(__xludf.DUMMYFUNCTION("""COMPUTED_VALUE"""),"")</f>
        <v/>
      </c>
      <c r="AA1154" s="419" t="str">
        <f>IFERROR(__xludf.DUMMYFUNCTION("""COMPUTED_VALUE"""),"")</f>
        <v/>
      </c>
      <c r="AB1154" s="418" t="str">
        <f>IFERROR(__xludf.DUMMYFUNCTION("""COMPUTED_VALUE"""),"")</f>
        <v/>
      </c>
      <c r="AC1154" s="419" t="str">
        <f>IFERROR(__xludf.DUMMYFUNCTION("""COMPUTED_VALUE"""),"")</f>
        <v/>
      </c>
      <c r="AD1154" s="418" t="str">
        <f>IFERROR(__xludf.DUMMYFUNCTION("""COMPUTED_VALUE"""),"")</f>
        <v/>
      </c>
      <c r="AE1154" s="419" t="str">
        <f>IFERROR(__xludf.DUMMYFUNCTION("""COMPUTED_VALUE"""),"")</f>
        <v/>
      </c>
      <c r="AF1154" s="420"/>
      <c r="AG1154" s="420"/>
      <c r="AH1154" s="421"/>
    </row>
    <row r="1155">
      <c r="A1155" s="410"/>
      <c r="B1155" s="411"/>
      <c r="C1155" s="412"/>
      <c r="D1155" s="413" t="s">
        <v>2869</v>
      </c>
      <c r="E1155" s="414"/>
      <c r="F1155" s="414"/>
      <c r="G1155" s="414"/>
      <c r="H1155" s="414"/>
      <c r="I1155" s="414"/>
      <c r="J1155" s="414"/>
      <c r="K1155" s="414"/>
      <c r="L1155" s="414"/>
      <c r="M1155" s="414"/>
      <c r="N1155" s="414"/>
      <c r="O1155" s="414"/>
      <c r="P1155" s="414"/>
      <c r="Q1155" s="414"/>
      <c r="R1155" s="414"/>
      <c r="S1155" s="414"/>
      <c r="T1155" s="415"/>
      <c r="U1155" s="415"/>
      <c r="V1155" s="415"/>
      <c r="W1155" s="416"/>
      <c r="X1155" s="417"/>
      <c r="Y1155" s="373"/>
      <c r="Z1155" s="418" t="str">
        <f>IFERROR(__xludf.DUMMYFUNCTION("""COMPUTED_VALUE"""),"")</f>
        <v/>
      </c>
      <c r="AA1155" s="419" t="str">
        <f>IFERROR(__xludf.DUMMYFUNCTION("""COMPUTED_VALUE"""),"")</f>
        <v/>
      </c>
      <c r="AB1155" s="418" t="str">
        <f>IFERROR(__xludf.DUMMYFUNCTION("""COMPUTED_VALUE"""),"")</f>
        <v/>
      </c>
      <c r="AC1155" s="419" t="str">
        <f>IFERROR(__xludf.DUMMYFUNCTION("""COMPUTED_VALUE"""),"")</f>
        <v/>
      </c>
      <c r="AD1155" s="418" t="str">
        <f>IFERROR(__xludf.DUMMYFUNCTION("""COMPUTED_VALUE"""),"")</f>
        <v/>
      </c>
      <c r="AE1155" s="419" t="str">
        <f>IFERROR(__xludf.DUMMYFUNCTION("""COMPUTED_VALUE"""),"")</f>
        <v/>
      </c>
      <c r="AF1155" s="420"/>
      <c r="AG1155" s="420"/>
      <c r="AH1155" s="421"/>
    </row>
    <row r="1156">
      <c r="A1156" s="410"/>
      <c r="B1156" s="411"/>
      <c r="C1156" s="412"/>
      <c r="D1156" s="413" t="s">
        <v>2869</v>
      </c>
      <c r="E1156" s="414"/>
      <c r="F1156" s="414"/>
      <c r="G1156" s="414"/>
      <c r="H1156" s="414"/>
      <c r="I1156" s="414"/>
      <c r="J1156" s="414"/>
      <c r="K1156" s="414"/>
      <c r="L1156" s="414"/>
      <c r="M1156" s="414"/>
      <c r="N1156" s="414"/>
      <c r="O1156" s="414"/>
      <c r="P1156" s="414"/>
      <c r="Q1156" s="414"/>
      <c r="R1156" s="414"/>
      <c r="S1156" s="414"/>
      <c r="T1156" s="415"/>
      <c r="U1156" s="415"/>
      <c r="V1156" s="415"/>
      <c r="W1156" s="416"/>
      <c r="X1156" s="417"/>
      <c r="Y1156" s="373"/>
      <c r="Z1156" s="418" t="str">
        <f>IFERROR(__xludf.DUMMYFUNCTION("""COMPUTED_VALUE"""),"")</f>
        <v/>
      </c>
      <c r="AA1156" s="419" t="str">
        <f>IFERROR(__xludf.DUMMYFUNCTION("""COMPUTED_VALUE"""),"")</f>
        <v/>
      </c>
      <c r="AB1156" s="418" t="str">
        <f>IFERROR(__xludf.DUMMYFUNCTION("""COMPUTED_VALUE"""),"")</f>
        <v/>
      </c>
      <c r="AC1156" s="419" t="str">
        <f>IFERROR(__xludf.DUMMYFUNCTION("""COMPUTED_VALUE"""),"")</f>
        <v/>
      </c>
      <c r="AD1156" s="418" t="str">
        <f>IFERROR(__xludf.DUMMYFUNCTION("""COMPUTED_VALUE"""),"")</f>
        <v/>
      </c>
      <c r="AE1156" s="419" t="str">
        <f>IFERROR(__xludf.DUMMYFUNCTION("""COMPUTED_VALUE"""),"")</f>
        <v/>
      </c>
      <c r="AF1156" s="420"/>
      <c r="AG1156" s="420"/>
      <c r="AH1156" s="421"/>
    </row>
    <row r="1157">
      <c r="A1157" s="410"/>
      <c r="B1157" s="411"/>
      <c r="C1157" s="412"/>
      <c r="D1157" s="413" t="s">
        <v>2869</v>
      </c>
      <c r="E1157" s="414"/>
      <c r="F1157" s="414"/>
      <c r="G1157" s="414"/>
      <c r="H1157" s="414"/>
      <c r="I1157" s="414"/>
      <c r="J1157" s="414"/>
      <c r="K1157" s="414"/>
      <c r="L1157" s="414"/>
      <c r="M1157" s="414"/>
      <c r="N1157" s="414"/>
      <c r="O1157" s="414"/>
      <c r="P1157" s="414"/>
      <c r="Q1157" s="414"/>
      <c r="R1157" s="414"/>
      <c r="S1157" s="414"/>
      <c r="T1157" s="415"/>
      <c r="U1157" s="415"/>
      <c r="V1157" s="415"/>
      <c r="W1157" s="416"/>
      <c r="X1157" s="417"/>
      <c r="Y1157" s="373"/>
      <c r="Z1157" s="418" t="str">
        <f>IFERROR(__xludf.DUMMYFUNCTION("""COMPUTED_VALUE"""),"")</f>
        <v/>
      </c>
      <c r="AA1157" s="419" t="str">
        <f>IFERROR(__xludf.DUMMYFUNCTION("""COMPUTED_VALUE"""),"")</f>
        <v/>
      </c>
      <c r="AB1157" s="418" t="str">
        <f>IFERROR(__xludf.DUMMYFUNCTION("""COMPUTED_VALUE"""),"")</f>
        <v/>
      </c>
      <c r="AC1157" s="419" t="str">
        <f>IFERROR(__xludf.DUMMYFUNCTION("""COMPUTED_VALUE"""),"")</f>
        <v/>
      </c>
      <c r="AD1157" s="418" t="str">
        <f>IFERROR(__xludf.DUMMYFUNCTION("""COMPUTED_VALUE"""),"")</f>
        <v/>
      </c>
      <c r="AE1157" s="419" t="str">
        <f>IFERROR(__xludf.DUMMYFUNCTION("""COMPUTED_VALUE"""),"")</f>
        <v/>
      </c>
      <c r="AF1157" s="420"/>
      <c r="AG1157" s="420"/>
      <c r="AH1157" s="421"/>
    </row>
    <row r="1158">
      <c r="A1158" s="410"/>
      <c r="B1158" s="411"/>
      <c r="C1158" s="412"/>
      <c r="D1158" s="413" t="s">
        <v>2869</v>
      </c>
      <c r="E1158" s="414"/>
      <c r="F1158" s="414"/>
      <c r="G1158" s="414"/>
      <c r="H1158" s="414"/>
      <c r="I1158" s="414"/>
      <c r="J1158" s="414"/>
      <c r="K1158" s="414"/>
      <c r="L1158" s="414"/>
      <c r="M1158" s="414"/>
      <c r="N1158" s="414"/>
      <c r="O1158" s="414"/>
      <c r="P1158" s="414"/>
      <c r="Q1158" s="414"/>
      <c r="R1158" s="414"/>
      <c r="S1158" s="414"/>
      <c r="T1158" s="415"/>
      <c r="U1158" s="415"/>
      <c r="V1158" s="415"/>
      <c r="W1158" s="416"/>
      <c r="X1158" s="417"/>
      <c r="Y1158" s="373"/>
      <c r="Z1158" s="418" t="str">
        <f>IFERROR(__xludf.DUMMYFUNCTION("""COMPUTED_VALUE"""),"")</f>
        <v/>
      </c>
      <c r="AA1158" s="419" t="str">
        <f>IFERROR(__xludf.DUMMYFUNCTION("""COMPUTED_VALUE"""),"")</f>
        <v/>
      </c>
      <c r="AB1158" s="418" t="str">
        <f>IFERROR(__xludf.DUMMYFUNCTION("""COMPUTED_VALUE"""),"")</f>
        <v/>
      </c>
      <c r="AC1158" s="419" t="str">
        <f>IFERROR(__xludf.DUMMYFUNCTION("""COMPUTED_VALUE"""),"")</f>
        <v/>
      </c>
      <c r="AD1158" s="418" t="str">
        <f>IFERROR(__xludf.DUMMYFUNCTION("""COMPUTED_VALUE"""),"")</f>
        <v/>
      </c>
      <c r="AE1158" s="419" t="str">
        <f>IFERROR(__xludf.DUMMYFUNCTION("""COMPUTED_VALUE"""),"")</f>
        <v/>
      </c>
      <c r="AF1158" s="420"/>
      <c r="AG1158" s="420"/>
      <c r="AH1158" s="421"/>
    </row>
    <row r="1159">
      <c r="A1159" s="410"/>
      <c r="B1159" s="411"/>
      <c r="C1159" s="412"/>
      <c r="D1159" s="413" t="s">
        <v>2869</v>
      </c>
      <c r="E1159" s="414"/>
      <c r="F1159" s="414"/>
      <c r="G1159" s="414"/>
      <c r="H1159" s="414"/>
      <c r="I1159" s="414"/>
      <c r="J1159" s="414"/>
      <c r="K1159" s="414"/>
      <c r="L1159" s="414"/>
      <c r="M1159" s="414"/>
      <c r="N1159" s="414"/>
      <c r="O1159" s="414"/>
      <c r="P1159" s="414"/>
      <c r="Q1159" s="414"/>
      <c r="R1159" s="414"/>
      <c r="S1159" s="414"/>
      <c r="T1159" s="415"/>
      <c r="U1159" s="415"/>
      <c r="V1159" s="415"/>
      <c r="W1159" s="416"/>
      <c r="X1159" s="417"/>
      <c r="Y1159" s="373"/>
      <c r="Z1159" s="418" t="str">
        <f>IFERROR(__xludf.DUMMYFUNCTION("""COMPUTED_VALUE"""),"")</f>
        <v/>
      </c>
      <c r="AA1159" s="419" t="str">
        <f>IFERROR(__xludf.DUMMYFUNCTION("""COMPUTED_VALUE"""),"")</f>
        <v/>
      </c>
      <c r="AB1159" s="418" t="str">
        <f>IFERROR(__xludf.DUMMYFUNCTION("""COMPUTED_VALUE"""),"")</f>
        <v/>
      </c>
      <c r="AC1159" s="419" t="str">
        <f>IFERROR(__xludf.DUMMYFUNCTION("""COMPUTED_VALUE"""),"")</f>
        <v/>
      </c>
      <c r="AD1159" s="418" t="str">
        <f>IFERROR(__xludf.DUMMYFUNCTION("""COMPUTED_VALUE"""),"")</f>
        <v/>
      </c>
      <c r="AE1159" s="419" t="str">
        <f>IFERROR(__xludf.DUMMYFUNCTION("""COMPUTED_VALUE"""),"")</f>
        <v/>
      </c>
      <c r="AF1159" s="420"/>
      <c r="AG1159" s="420"/>
      <c r="AH1159" s="421"/>
    </row>
    <row r="1160">
      <c r="A1160" s="410"/>
      <c r="B1160" s="411"/>
      <c r="C1160" s="412"/>
      <c r="D1160" s="413" t="s">
        <v>2869</v>
      </c>
      <c r="E1160" s="414"/>
      <c r="F1160" s="414"/>
      <c r="G1160" s="414"/>
      <c r="H1160" s="414"/>
      <c r="I1160" s="414"/>
      <c r="J1160" s="414"/>
      <c r="K1160" s="414"/>
      <c r="L1160" s="414"/>
      <c r="M1160" s="414"/>
      <c r="N1160" s="414"/>
      <c r="O1160" s="414"/>
      <c r="P1160" s="414"/>
      <c r="Q1160" s="414"/>
      <c r="R1160" s="414"/>
      <c r="S1160" s="414"/>
      <c r="T1160" s="415"/>
      <c r="U1160" s="415"/>
      <c r="V1160" s="415"/>
      <c r="W1160" s="416"/>
      <c r="X1160" s="417"/>
      <c r="Y1160" s="373"/>
      <c r="Z1160" s="418" t="str">
        <f>IFERROR(__xludf.DUMMYFUNCTION("""COMPUTED_VALUE"""),"")</f>
        <v/>
      </c>
      <c r="AA1160" s="419" t="str">
        <f>IFERROR(__xludf.DUMMYFUNCTION("""COMPUTED_VALUE"""),"")</f>
        <v/>
      </c>
      <c r="AB1160" s="418" t="str">
        <f>IFERROR(__xludf.DUMMYFUNCTION("""COMPUTED_VALUE"""),"")</f>
        <v/>
      </c>
      <c r="AC1160" s="419" t="str">
        <f>IFERROR(__xludf.DUMMYFUNCTION("""COMPUTED_VALUE"""),"")</f>
        <v/>
      </c>
      <c r="AD1160" s="418" t="str">
        <f>IFERROR(__xludf.DUMMYFUNCTION("""COMPUTED_VALUE"""),"")</f>
        <v/>
      </c>
      <c r="AE1160" s="419" t="str">
        <f>IFERROR(__xludf.DUMMYFUNCTION("""COMPUTED_VALUE"""),"")</f>
        <v/>
      </c>
      <c r="AF1160" s="420"/>
      <c r="AG1160" s="420"/>
      <c r="AH1160" s="421"/>
    </row>
    <row r="1161">
      <c r="A1161" s="410"/>
      <c r="B1161" s="411"/>
      <c r="C1161" s="412"/>
      <c r="D1161" s="413" t="s">
        <v>2869</v>
      </c>
      <c r="E1161" s="414"/>
      <c r="F1161" s="414"/>
      <c r="G1161" s="414"/>
      <c r="H1161" s="414"/>
      <c r="I1161" s="414"/>
      <c r="J1161" s="414"/>
      <c r="K1161" s="414"/>
      <c r="L1161" s="414"/>
      <c r="M1161" s="414"/>
      <c r="N1161" s="414"/>
      <c r="O1161" s="414"/>
      <c r="P1161" s="414"/>
      <c r="Q1161" s="414"/>
      <c r="R1161" s="414"/>
      <c r="S1161" s="414"/>
      <c r="T1161" s="415"/>
      <c r="U1161" s="415"/>
      <c r="V1161" s="415"/>
      <c r="W1161" s="416"/>
      <c r="X1161" s="417"/>
      <c r="Y1161" s="373"/>
      <c r="Z1161" s="418" t="str">
        <f>IFERROR(__xludf.DUMMYFUNCTION("""COMPUTED_VALUE"""),"")</f>
        <v/>
      </c>
      <c r="AA1161" s="419" t="str">
        <f>IFERROR(__xludf.DUMMYFUNCTION("""COMPUTED_VALUE"""),"")</f>
        <v/>
      </c>
      <c r="AB1161" s="418" t="str">
        <f>IFERROR(__xludf.DUMMYFUNCTION("""COMPUTED_VALUE"""),"")</f>
        <v/>
      </c>
      <c r="AC1161" s="419" t="str">
        <f>IFERROR(__xludf.DUMMYFUNCTION("""COMPUTED_VALUE"""),"")</f>
        <v/>
      </c>
      <c r="AD1161" s="418" t="str">
        <f>IFERROR(__xludf.DUMMYFUNCTION("""COMPUTED_VALUE"""),"")</f>
        <v/>
      </c>
      <c r="AE1161" s="419" t="str">
        <f>IFERROR(__xludf.DUMMYFUNCTION("""COMPUTED_VALUE"""),"")</f>
        <v/>
      </c>
      <c r="AF1161" s="420"/>
      <c r="AG1161" s="420"/>
      <c r="AH1161" s="421"/>
    </row>
    <row r="1162">
      <c r="A1162" s="410"/>
      <c r="B1162" s="411"/>
      <c r="C1162" s="412"/>
      <c r="D1162" s="413" t="s">
        <v>2869</v>
      </c>
      <c r="E1162" s="414"/>
      <c r="F1162" s="414"/>
      <c r="G1162" s="414"/>
      <c r="H1162" s="414"/>
      <c r="I1162" s="414"/>
      <c r="J1162" s="414"/>
      <c r="K1162" s="414"/>
      <c r="L1162" s="414"/>
      <c r="M1162" s="414"/>
      <c r="N1162" s="414"/>
      <c r="O1162" s="414"/>
      <c r="P1162" s="414"/>
      <c r="Q1162" s="414"/>
      <c r="R1162" s="414"/>
      <c r="S1162" s="414"/>
      <c r="T1162" s="415"/>
      <c r="U1162" s="415"/>
      <c r="V1162" s="415"/>
      <c r="W1162" s="416"/>
      <c r="X1162" s="417"/>
      <c r="Y1162" s="373"/>
      <c r="Z1162" s="418" t="str">
        <f>IFERROR(__xludf.DUMMYFUNCTION("""COMPUTED_VALUE"""),"")</f>
        <v/>
      </c>
      <c r="AA1162" s="419" t="str">
        <f>IFERROR(__xludf.DUMMYFUNCTION("""COMPUTED_VALUE"""),"")</f>
        <v/>
      </c>
      <c r="AB1162" s="418" t="str">
        <f>IFERROR(__xludf.DUMMYFUNCTION("""COMPUTED_VALUE"""),"")</f>
        <v/>
      </c>
      <c r="AC1162" s="419" t="str">
        <f>IFERROR(__xludf.DUMMYFUNCTION("""COMPUTED_VALUE"""),"")</f>
        <v/>
      </c>
      <c r="AD1162" s="418" t="str">
        <f>IFERROR(__xludf.DUMMYFUNCTION("""COMPUTED_VALUE"""),"")</f>
        <v/>
      </c>
      <c r="AE1162" s="419" t="str">
        <f>IFERROR(__xludf.DUMMYFUNCTION("""COMPUTED_VALUE"""),"")</f>
        <v/>
      </c>
      <c r="AF1162" s="420"/>
      <c r="AG1162" s="420"/>
      <c r="AH1162" s="421"/>
    </row>
    <row r="1163">
      <c r="A1163" s="410"/>
      <c r="B1163" s="411"/>
      <c r="C1163" s="412"/>
      <c r="D1163" s="413" t="s">
        <v>2869</v>
      </c>
      <c r="E1163" s="414"/>
      <c r="F1163" s="414"/>
      <c r="G1163" s="414"/>
      <c r="H1163" s="414"/>
      <c r="I1163" s="414"/>
      <c r="J1163" s="414"/>
      <c r="K1163" s="414"/>
      <c r="L1163" s="414"/>
      <c r="M1163" s="414"/>
      <c r="N1163" s="414"/>
      <c r="O1163" s="414"/>
      <c r="P1163" s="414"/>
      <c r="Q1163" s="414"/>
      <c r="R1163" s="414"/>
      <c r="S1163" s="414"/>
      <c r="T1163" s="415"/>
      <c r="U1163" s="415"/>
      <c r="V1163" s="415"/>
      <c r="W1163" s="416"/>
      <c r="X1163" s="417"/>
      <c r="Y1163" s="373"/>
      <c r="Z1163" s="418" t="str">
        <f>IFERROR(__xludf.DUMMYFUNCTION("""COMPUTED_VALUE"""),"")</f>
        <v/>
      </c>
      <c r="AA1163" s="419" t="str">
        <f>IFERROR(__xludf.DUMMYFUNCTION("""COMPUTED_VALUE"""),"")</f>
        <v/>
      </c>
      <c r="AB1163" s="418" t="str">
        <f>IFERROR(__xludf.DUMMYFUNCTION("""COMPUTED_VALUE"""),"")</f>
        <v/>
      </c>
      <c r="AC1163" s="419" t="str">
        <f>IFERROR(__xludf.DUMMYFUNCTION("""COMPUTED_VALUE"""),"")</f>
        <v/>
      </c>
      <c r="AD1163" s="418" t="str">
        <f>IFERROR(__xludf.DUMMYFUNCTION("""COMPUTED_VALUE"""),"")</f>
        <v/>
      </c>
      <c r="AE1163" s="419" t="str">
        <f>IFERROR(__xludf.DUMMYFUNCTION("""COMPUTED_VALUE"""),"")</f>
        <v/>
      </c>
      <c r="AF1163" s="420"/>
      <c r="AG1163" s="420"/>
      <c r="AH1163" s="421"/>
    </row>
    <row r="1164">
      <c r="A1164" s="410"/>
      <c r="B1164" s="411"/>
      <c r="C1164" s="412"/>
      <c r="D1164" s="413" t="s">
        <v>2869</v>
      </c>
      <c r="E1164" s="414"/>
      <c r="F1164" s="414"/>
      <c r="G1164" s="414"/>
      <c r="H1164" s="414"/>
      <c r="I1164" s="414"/>
      <c r="J1164" s="414"/>
      <c r="K1164" s="414"/>
      <c r="L1164" s="414"/>
      <c r="M1164" s="414"/>
      <c r="N1164" s="414"/>
      <c r="O1164" s="414"/>
      <c r="P1164" s="414"/>
      <c r="Q1164" s="414"/>
      <c r="R1164" s="414"/>
      <c r="S1164" s="414"/>
      <c r="T1164" s="415"/>
      <c r="U1164" s="415"/>
      <c r="V1164" s="415"/>
      <c r="W1164" s="416"/>
      <c r="X1164" s="417"/>
      <c r="Y1164" s="373"/>
      <c r="Z1164" s="418" t="str">
        <f>IFERROR(__xludf.DUMMYFUNCTION("""COMPUTED_VALUE"""),"")</f>
        <v/>
      </c>
      <c r="AA1164" s="419" t="str">
        <f>IFERROR(__xludf.DUMMYFUNCTION("""COMPUTED_VALUE"""),"")</f>
        <v/>
      </c>
      <c r="AB1164" s="418" t="str">
        <f>IFERROR(__xludf.DUMMYFUNCTION("""COMPUTED_VALUE"""),"")</f>
        <v/>
      </c>
      <c r="AC1164" s="419" t="str">
        <f>IFERROR(__xludf.DUMMYFUNCTION("""COMPUTED_VALUE"""),"")</f>
        <v/>
      </c>
      <c r="AD1164" s="418" t="str">
        <f>IFERROR(__xludf.DUMMYFUNCTION("""COMPUTED_VALUE"""),"")</f>
        <v/>
      </c>
      <c r="AE1164" s="419" t="str">
        <f>IFERROR(__xludf.DUMMYFUNCTION("""COMPUTED_VALUE"""),"")</f>
        <v/>
      </c>
      <c r="AF1164" s="420"/>
      <c r="AG1164" s="420"/>
      <c r="AH1164" s="421"/>
    </row>
    <row r="1165">
      <c r="A1165" s="410"/>
      <c r="B1165" s="411"/>
      <c r="C1165" s="412"/>
      <c r="D1165" s="413" t="s">
        <v>2869</v>
      </c>
      <c r="E1165" s="414"/>
      <c r="F1165" s="414"/>
      <c r="G1165" s="414"/>
      <c r="H1165" s="414"/>
      <c r="I1165" s="414"/>
      <c r="J1165" s="414"/>
      <c r="K1165" s="414"/>
      <c r="L1165" s="414"/>
      <c r="M1165" s="414"/>
      <c r="N1165" s="414"/>
      <c r="O1165" s="414"/>
      <c r="P1165" s="414"/>
      <c r="Q1165" s="414"/>
      <c r="R1165" s="414"/>
      <c r="S1165" s="414"/>
      <c r="T1165" s="415"/>
      <c r="U1165" s="415"/>
      <c r="V1165" s="415"/>
      <c r="W1165" s="416"/>
      <c r="X1165" s="417"/>
      <c r="Y1165" s="373"/>
      <c r="Z1165" s="418" t="str">
        <f>IFERROR(__xludf.DUMMYFUNCTION("""COMPUTED_VALUE"""),"")</f>
        <v/>
      </c>
      <c r="AA1165" s="419" t="str">
        <f>IFERROR(__xludf.DUMMYFUNCTION("""COMPUTED_VALUE"""),"")</f>
        <v/>
      </c>
      <c r="AB1165" s="418" t="str">
        <f>IFERROR(__xludf.DUMMYFUNCTION("""COMPUTED_VALUE"""),"")</f>
        <v/>
      </c>
      <c r="AC1165" s="419" t="str">
        <f>IFERROR(__xludf.DUMMYFUNCTION("""COMPUTED_VALUE"""),"")</f>
        <v/>
      </c>
      <c r="AD1165" s="418" t="str">
        <f>IFERROR(__xludf.DUMMYFUNCTION("""COMPUTED_VALUE"""),"")</f>
        <v/>
      </c>
      <c r="AE1165" s="419" t="str">
        <f>IFERROR(__xludf.DUMMYFUNCTION("""COMPUTED_VALUE"""),"")</f>
        <v/>
      </c>
      <c r="AF1165" s="420"/>
      <c r="AG1165" s="420"/>
      <c r="AH1165" s="421"/>
    </row>
    <row r="1166">
      <c r="A1166" s="410"/>
      <c r="B1166" s="411"/>
      <c r="C1166" s="412"/>
      <c r="D1166" s="413" t="s">
        <v>2869</v>
      </c>
      <c r="E1166" s="414"/>
      <c r="F1166" s="414"/>
      <c r="G1166" s="414"/>
      <c r="H1166" s="414"/>
      <c r="I1166" s="414"/>
      <c r="J1166" s="414"/>
      <c r="K1166" s="414"/>
      <c r="L1166" s="414"/>
      <c r="M1166" s="414"/>
      <c r="N1166" s="414"/>
      <c r="O1166" s="414"/>
      <c r="P1166" s="414"/>
      <c r="Q1166" s="414"/>
      <c r="R1166" s="414"/>
      <c r="S1166" s="414"/>
      <c r="T1166" s="415"/>
      <c r="U1166" s="415"/>
      <c r="V1166" s="415"/>
      <c r="W1166" s="416"/>
      <c r="X1166" s="417"/>
      <c r="Y1166" s="373"/>
      <c r="Z1166" s="418" t="str">
        <f>IFERROR(__xludf.DUMMYFUNCTION("""COMPUTED_VALUE"""),"")</f>
        <v/>
      </c>
      <c r="AA1166" s="419" t="str">
        <f>IFERROR(__xludf.DUMMYFUNCTION("""COMPUTED_VALUE"""),"")</f>
        <v/>
      </c>
      <c r="AB1166" s="418" t="str">
        <f>IFERROR(__xludf.DUMMYFUNCTION("""COMPUTED_VALUE"""),"")</f>
        <v/>
      </c>
      <c r="AC1166" s="419" t="str">
        <f>IFERROR(__xludf.DUMMYFUNCTION("""COMPUTED_VALUE"""),"")</f>
        <v/>
      </c>
      <c r="AD1166" s="418" t="str">
        <f>IFERROR(__xludf.DUMMYFUNCTION("""COMPUTED_VALUE"""),"")</f>
        <v/>
      </c>
      <c r="AE1166" s="419" t="str">
        <f>IFERROR(__xludf.DUMMYFUNCTION("""COMPUTED_VALUE"""),"")</f>
        <v/>
      </c>
      <c r="AF1166" s="420"/>
      <c r="AG1166" s="420"/>
      <c r="AH1166" s="421"/>
    </row>
    <row r="1167">
      <c r="A1167" s="410"/>
      <c r="B1167" s="411"/>
      <c r="C1167" s="412"/>
      <c r="D1167" s="413" t="s">
        <v>2869</v>
      </c>
      <c r="E1167" s="414"/>
      <c r="F1167" s="414"/>
      <c r="G1167" s="414"/>
      <c r="H1167" s="414"/>
      <c r="I1167" s="414"/>
      <c r="J1167" s="414"/>
      <c r="K1167" s="414"/>
      <c r="L1167" s="414"/>
      <c r="M1167" s="414"/>
      <c r="N1167" s="414"/>
      <c r="O1167" s="414"/>
      <c r="P1167" s="414"/>
      <c r="Q1167" s="414"/>
      <c r="R1167" s="414"/>
      <c r="S1167" s="414"/>
      <c r="T1167" s="415"/>
      <c r="U1167" s="415"/>
      <c r="V1167" s="415"/>
      <c r="W1167" s="416"/>
      <c r="X1167" s="417"/>
      <c r="Y1167" s="373"/>
      <c r="Z1167" s="418" t="str">
        <f>IFERROR(__xludf.DUMMYFUNCTION("""COMPUTED_VALUE"""),"")</f>
        <v/>
      </c>
      <c r="AA1167" s="419" t="str">
        <f>IFERROR(__xludf.DUMMYFUNCTION("""COMPUTED_VALUE"""),"")</f>
        <v/>
      </c>
      <c r="AB1167" s="418" t="str">
        <f>IFERROR(__xludf.DUMMYFUNCTION("""COMPUTED_VALUE"""),"")</f>
        <v/>
      </c>
      <c r="AC1167" s="419" t="str">
        <f>IFERROR(__xludf.DUMMYFUNCTION("""COMPUTED_VALUE"""),"")</f>
        <v/>
      </c>
      <c r="AD1167" s="418" t="str">
        <f>IFERROR(__xludf.DUMMYFUNCTION("""COMPUTED_VALUE"""),"")</f>
        <v/>
      </c>
      <c r="AE1167" s="419" t="str">
        <f>IFERROR(__xludf.DUMMYFUNCTION("""COMPUTED_VALUE"""),"")</f>
        <v/>
      </c>
      <c r="AF1167" s="420"/>
      <c r="AG1167" s="420"/>
      <c r="AH1167" s="421"/>
    </row>
    <row r="1168">
      <c r="A1168" s="410"/>
      <c r="B1168" s="411"/>
      <c r="C1168" s="412"/>
      <c r="D1168" s="413" t="s">
        <v>2869</v>
      </c>
      <c r="E1168" s="414"/>
      <c r="F1168" s="414"/>
      <c r="G1168" s="414"/>
      <c r="H1168" s="414"/>
      <c r="I1168" s="414"/>
      <c r="J1168" s="414"/>
      <c r="K1168" s="414"/>
      <c r="L1168" s="414"/>
      <c r="M1168" s="414"/>
      <c r="N1168" s="414"/>
      <c r="O1168" s="414"/>
      <c r="P1168" s="414"/>
      <c r="Q1168" s="414"/>
      <c r="R1168" s="414"/>
      <c r="S1168" s="414"/>
      <c r="T1168" s="415"/>
      <c r="U1168" s="415"/>
      <c r="V1168" s="415"/>
      <c r="W1168" s="416"/>
      <c r="X1168" s="417"/>
      <c r="Y1168" s="373"/>
      <c r="Z1168" s="418" t="str">
        <f>IFERROR(__xludf.DUMMYFUNCTION("""COMPUTED_VALUE"""),"")</f>
        <v/>
      </c>
      <c r="AA1168" s="419" t="str">
        <f>IFERROR(__xludf.DUMMYFUNCTION("""COMPUTED_VALUE"""),"")</f>
        <v/>
      </c>
      <c r="AB1168" s="418" t="str">
        <f>IFERROR(__xludf.DUMMYFUNCTION("""COMPUTED_VALUE"""),"")</f>
        <v/>
      </c>
      <c r="AC1168" s="419" t="str">
        <f>IFERROR(__xludf.DUMMYFUNCTION("""COMPUTED_VALUE"""),"")</f>
        <v/>
      </c>
      <c r="AD1168" s="418" t="str">
        <f>IFERROR(__xludf.DUMMYFUNCTION("""COMPUTED_VALUE"""),"")</f>
        <v/>
      </c>
      <c r="AE1168" s="419" t="str">
        <f>IFERROR(__xludf.DUMMYFUNCTION("""COMPUTED_VALUE"""),"")</f>
        <v/>
      </c>
      <c r="AF1168" s="420"/>
      <c r="AG1168" s="420"/>
      <c r="AH1168" s="421"/>
    </row>
    <row r="1169">
      <c r="A1169" s="410"/>
      <c r="B1169" s="411"/>
      <c r="C1169" s="412"/>
      <c r="D1169" s="413" t="s">
        <v>2869</v>
      </c>
      <c r="E1169" s="414"/>
      <c r="F1169" s="414"/>
      <c r="G1169" s="414"/>
      <c r="H1169" s="414"/>
      <c r="I1169" s="414"/>
      <c r="J1169" s="414"/>
      <c r="K1169" s="414"/>
      <c r="L1169" s="414"/>
      <c r="M1169" s="414"/>
      <c r="N1169" s="414"/>
      <c r="O1169" s="414"/>
      <c r="P1169" s="414"/>
      <c r="Q1169" s="414"/>
      <c r="R1169" s="414"/>
      <c r="S1169" s="414"/>
      <c r="T1169" s="415"/>
      <c r="U1169" s="415"/>
      <c r="V1169" s="415"/>
      <c r="W1169" s="416"/>
      <c r="X1169" s="417"/>
      <c r="Y1169" s="373"/>
      <c r="Z1169" s="418" t="str">
        <f>IFERROR(__xludf.DUMMYFUNCTION("""COMPUTED_VALUE"""),"")</f>
        <v/>
      </c>
      <c r="AA1169" s="419" t="str">
        <f>IFERROR(__xludf.DUMMYFUNCTION("""COMPUTED_VALUE"""),"")</f>
        <v/>
      </c>
      <c r="AB1169" s="418" t="str">
        <f>IFERROR(__xludf.DUMMYFUNCTION("""COMPUTED_VALUE"""),"")</f>
        <v/>
      </c>
      <c r="AC1169" s="419" t="str">
        <f>IFERROR(__xludf.DUMMYFUNCTION("""COMPUTED_VALUE"""),"")</f>
        <v/>
      </c>
      <c r="AD1169" s="418" t="str">
        <f>IFERROR(__xludf.DUMMYFUNCTION("""COMPUTED_VALUE"""),"")</f>
        <v/>
      </c>
      <c r="AE1169" s="419" t="str">
        <f>IFERROR(__xludf.DUMMYFUNCTION("""COMPUTED_VALUE"""),"")</f>
        <v/>
      </c>
      <c r="AF1169" s="420"/>
      <c r="AG1169" s="420"/>
      <c r="AH1169" s="421"/>
    </row>
    <row r="1170">
      <c r="A1170" s="410"/>
      <c r="B1170" s="411"/>
      <c r="C1170" s="412"/>
      <c r="D1170" s="413" t="s">
        <v>2869</v>
      </c>
      <c r="E1170" s="414"/>
      <c r="F1170" s="414"/>
      <c r="G1170" s="414"/>
      <c r="H1170" s="414"/>
      <c r="I1170" s="414"/>
      <c r="J1170" s="414"/>
      <c r="K1170" s="414"/>
      <c r="L1170" s="414"/>
      <c r="M1170" s="414"/>
      <c r="N1170" s="414"/>
      <c r="O1170" s="414"/>
      <c r="P1170" s="414"/>
      <c r="Q1170" s="414"/>
      <c r="R1170" s="414"/>
      <c r="S1170" s="414"/>
      <c r="T1170" s="415"/>
      <c r="U1170" s="415"/>
      <c r="V1170" s="415"/>
      <c r="W1170" s="416"/>
      <c r="X1170" s="417"/>
      <c r="Y1170" s="373"/>
      <c r="Z1170" s="418" t="str">
        <f>IFERROR(__xludf.DUMMYFUNCTION("""COMPUTED_VALUE"""),"")</f>
        <v/>
      </c>
      <c r="AA1170" s="419" t="str">
        <f>IFERROR(__xludf.DUMMYFUNCTION("""COMPUTED_VALUE"""),"")</f>
        <v/>
      </c>
      <c r="AB1170" s="418" t="str">
        <f>IFERROR(__xludf.DUMMYFUNCTION("""COMPUTED_VALUE"""),"")</f>
        <v/>
      </c>
      <c r="AC1170" s="419" t="str">
        <f>IFERROR(__xludf.DUMMYFUNCTION("""COMPUTED_VALUE"""),"")</f>
        <v/>
      </c>
      <c r="AD1170" s="418" t="str">
        <f>IFERROR(__xludf.DUMMYFUNCTION("""COMPUTED_VALUE"""),"")</f>
        <v/>
      </c>
      <c r="AE1170" s="419" t="str">
        <f>IFERROR(__xludf.DUMMYFUNCTION("""COMPUTED_VALUE"""),"")</f>
        <v/>
      </c>
      <c r="AF1170" s="420"/>
      <c r="AG1170" s="420"/>
      <c r="AH1170" s="421"/>
    </row>
    <row r="1171">
      <c r="A1171" s="410"/>
      <c r="B1171" s="411"/>
      <c r="C1171" s="412"/>
      <c r="D1171" s="413" t="s">
        <v>2869</v>
      </c>
      <c r="E1171" s="414"/>
      <c r="F1171" s="414"/>
      <c r="G1171" s="414"/>
      <c r="H1171" s="414"/>
      <c r="I1171" s="414"/>
      <c r="J1171" s="414"/>
      <c r="K1171" s="414"/>
      <c r="L1171" s="414"/>
      <c r="M1171" s="414"/>
      <c r="N1171" s="414"/>
      <c r="O1171" s="414"/>
      <c r="P1171" s="414"/>
      <c r="Q1171" s="414"/>
      <c r="R1171" s="414"/>
      <c r="S1171" s="414"/>
      <c r="T1171" s="415"/>
      <c r="U1171" s="415"/>
      <c r="V1171" s="415"/>
      <c r="W1171" s="416"/>
      <c r="X1171" s="417"/>
      <c r="Y1171" s="373"/>
      <c r="Z1171" s="418" t="str">
        <f>IFERROR(__xludf.DUMMYFUNCTION("""COMPUTED_VALUE"""),"")</f>
        <v/>
      </c>
      <c r="AA1171" s="419" t="str">
        <f>IFERROR(__xludf.DUMMYFUNCTION("""COMPUTED_VALUE"""),"")</f>
        <v/>
      </c>
      <c r="AB1171" s="418" t="str">
        <f>IFERROR(__xludf.DUMMYFUNCTION("""COMPUTED_VALUE"""),"")</f>
        <v/>
      </c>
      <c r="AC1171" s="419" t="str">
        <f>IFERROR(__xludf.DUMMYFUNCTION("""COMPUTED_VALUE"""),"")</f>
        <v/>
      </c>
      <c r="AD1171" s="418" t="str">
        <f>IFERROR(__xludf.DUMMYFUNCTION("""COMPUTED_VALUE"""),"")</f>
        <v/>
      </c>
      <c r="AE1171" s="419" t="str">
        <f>IFERROR(__xludf.DUMMYFUNCTION("""COMPUTED_VALUE"""),"")</f>
        <v/>
      </c>
      <c r="AF1171" s="420"/>
      <c r="AG1171" s="420"/>
      <c r="AH1171" s="421"/>
    </row>
    <row r="1172">
      <c r="A1172" s="410"/>
      <c r="B1172" s="411"/>
      <c r="C1172" s="412"/>
      <c r="D1172" s="413" t="s">
        <v>2869</v>
      </c>
      <c r="E1172" s="414"/>
      <c r="F1172" s="414"/>
      <c r="G1172" s="414"/>
      <c r="H1172" s="414"/>
      <c r="I1172" s="414"/>
      <c r="J1172" s="414"/>
      <c r="K1172" s="414"/>
      <c r="L1172" s="414"/>
      <c r="M1172" s="414"/>
      <c r="N1172" s="414"/>
      <c r="O1172" s="414"/>
      <c r="P1172" s="414"/>
      <c r="Q1172" s="414"/>
      <c r="R1172" s="414"/>
      <c r="S1172" s="414"/>
      <c r="T1172" s="415"/>
      <c r="U1172" s="415"/>
      <c r="V1172" s="415"/>
      <c r="W1172" s="416"/>
      <c r="X1172" s="417"/>
      <c r="Y1172" s="373"/>
      <c r="Z1172" s="418" t="str">
        <f>IFERROR(__xludf.DUMMYFUNCTION("""COMPUTED_VALUE"""),"")</f>
        <v/>
      </c>
      <c r="AA1172" s="419" t="str">
        <f>IFERROR(__xludf.DUMMYFUNCTION("""COMPUTED_VALUE"""),"")</f>
        <v/>
      </c>
      <c r="AB1172" s="418" t="str">
        <f>IFERROR(__xludf.DUMMYFUNCTION("""COMPUTED_VALUE"""),"")</f>
        <v/>
      </c>
      <c r="AC1172" s="419" t="str">
        <f>IFERROR(__xludf.DUMMYFUNCTION("""COMPUTED_VALUE"""),"")</f>
        <v/>
      </c>
      <c r="AD1172" s="418" t="str">
        <f>IFERROR(__xludf.DUMMYFUNCTION("""COMPUTED_VALUE"""),"")</f>
        <v/>
      </c>
      <c r="AE1172" s="419" t="str">
        <f>IFERROR(__xludf.DUMMYFUNCTION("""COMPUTED_VALUE"""),"")</f>
        <v/>
      </c>
      <c r="AF1172" s="420"/>
      <c r="AG1172" s="420"/>
      <c r="AH1172" s="421"/>
    </row>
    <row r="1173">
      <c r="A1173" s="410"/>
      <c r="B1173" s="411"/>
      <c r="C1173" s="412"/>
      <c r="D1173" s="413" t="s">
        <v>2869</v>
      </c>
      <c r="E1173" s="414"/>
      <c r="F1173" s="414"/>
      <c r="G1173" s="414"/>
      <c r="H1173" s="414"/>
      <c r="I1173" s="414"/>
      <c r="J1173" s="414"/>
      <c r="K1173" s="414"/>
      <c r="L1173" s="414"/>
      <c r="M1173" s="414"/>
      <c r="N1173" s="414"/>
      <c r="O1173" s="414"/>
      <c r="P1173" s="414"/>
      <c r="Q1173" s="414"/>
      <c r="R1173" s="414"/>
      <c r="S1173" s="414"/>
      <c r="T1173" s="415"/>
      <c r="U1173" s="415"/>
      <c r="V1173" s="415"/>
      <c r="W1173" s="416"/>
      <c r="X1173" s="417"/>
      <c r="Y1173" s="373"/>
      <c r="Z1173" s="418" t="str">
        <f>IFERROR(__xludf.DUMMYFUNCTION("""COMPUTED_VALUE"""),"")</f>
        <v/>
      </c>
      <c r="AA1173" s="419" t="str">
        <f>IFERROR(__xludf.DUMMYFUNCTION("""COMPUTED_VALUE"""),"")</f>
        <v/>
      </c>
      <c r="AB1173" s="418" t="str">
        <f>IFERROR(__xludf.DUMMYFUNCTION("""COMPUTED_VALUE"""),"")</f>
        <v/>
      </c>
      <c r="AC1173" s="419" t="str">
        <f>IFERROR(__xludf.DUMMYFUNCTION("""COMPUTED_VALUE"""),"")</f>
        <v/>
      </c>
      <c r="AD1173" s="418" t="str">
        <f>IFERROR(__xludf.DUMMYFUNCTION("""COMPUTED_VALUE"""),"")</f>
        <v/>
      </c>
      <c r="AE1173" s="419" t="str">
        <f>IFERROR(__xludf.DUMMYFUNCTION("""COMPUTED_VALUE"""),"")</f>
        <v/>
      </c>
      <c r="AF1173" s="420"/>
      <c r="AG1173" s="420"/>
      <c r="AH1173" s="421"/>
    </row>
    <row r="1174">
      <c r="A1174" s="410"/>
      <c r="B1174" s="411"/>
      <c r="C1174" s="412"/>
      <c r="D1174" s="413" t="s">
        <v>2869</v>
      </c>
      <c r="E1174" s="414"/>
      <c r="F1174" s="414"/>
      <c r="G1174" s="414"/>
      <c r="H1174" s="414"/>
      <c r="I1174" s="414"/>
      <c r="J1174" s="414"/>
      <c r="K1174" s="414"/>
      <c r="L1174" s="414"/>
      <c r="M1174" s="414"/>
      <c r="N1174" s="414"/>
      <c r="O1174" s="414"/>
      <c r="P1174" s="414"/>
      <c r="Q1174" s="414"/>
      <c r="R1174" s="414"/>
      <c r="S1174" s="414"/>
      <c r="T1174" s="415"/>
      <c r="U1174" s="415"/>
      <c r="V1174" s="415"/>
      <c r="W1174" s="416"/>
      <c r="X1174" s="417"/>
      <c r="Y1174" s="373"/>
      <c r="Z1174" s="418" t="str">
        <f>IFERROR(__xludf.DUMMYFUNCTION("""COMPUTED_VALUE"""),"")</f>
        <v/>
      </c>
      <c r="AA1174" s="419" t="str">
        <f>IFERROR(__xludf.DUMMYFUNCTION("""COMPUTED_VALUE"""),"")</f>
        <v/>
      </c>
      <c r="AB1174" s="418" t="str">
        <f>IFERROR(__xludf.DUMMYFUNCTION("""COMPUTED_VALUE"""),"")</f>
        <v/>
      </c>
      <c r="AC1174" s="419" t="str">
        <f>IFERROR(__xludf.DUMMYFUNCTION("""COMPUTED_VALUE"""),"")</f>
        <v/>
      </c>
      <c r="AD1174" s="418" t="str">
        <f>IFERROR(__xludf.DUMMYFUNCTION("""COMPUTED_VALUE"""),"")</f>
        <v/>
      </c>
      <c r="AE1174" s="419" t="str">
        <f>IFERROR(__xludf.DUMMYFUNCTION("""COMPUTED_VALUE"""),"")</f>
        <v/>
      </c>
      <c r="AF1174" s="420"/>
      <c r="AG1174" s="420"/>
      <c r="AH1174" s="421"/>
    </row>
    <row r="1175">
      <c r="A1175" s="410"/>
      <c r="B1175" s="411"/>
      <c r="C1175" s="412"/>
      <c r="D1175" s="413" t="s">
        <v>2869</v>
      </c>
      <c r="E1175" s="414"/>
      <c r="F1175" s="414"/>
      <c r="G1175" s="414"/>
      <c r="H1175" s="414"/>
      <c r="I1175" s="414"/>
      <c r="J1175" s="414"/>
      <c r="K1175" s="414"/>
      <c r="L1175" s="414"/>
      <c r="M1175" s="414"/>
      <c r="N1175" s="414"/>
      <c r="O1175" s="414"/>
      <c r="P1175" s="414"/>
      <c r="Q1175" s="414"/>
      <c r="R1175" s="414"/>
      <c r="S1175" s="414"/>
      <c r="T1175" s="415"/>
      <c r="U1175" s="415"/>
      <c r="V1175" s="415"/>
      <c r="W1175" s="416"/>
      <c r="X1175" s="417"/>
      <c r="Y1175" s="373"/>
      <c r="Z1175" s="418" t="str">
        <f>IFERROR(__xludf.DUMMYFUNCTION("""COMPUTED_VALUE"""),"")</f>
        <v/>
      </c>
      <c r="AA1175" s="419" t="str">
        <f>IFERROR(__xludf.DUMMYFUNCTION("""COMPUTED_VALUE"""),"")</f>
        <v/>
      </c>
      <c r="AB1175" s="418" t="str">
        <f>IFERROR(__xludf.DUMMYFUNCTION("""COMPUTED_VALUE"""),"")</f>
        <v/>
      </c>
      <c r="AC1175" s="419" t="str">
        <f>IFERROR(__xludf.DUMMYFUNCTION("""COMPUTED_VALUE"""),"")</f>
        <v/>
      </c>
      <c r="AD1175" s="418" t="str">
        <f>IFERROR(__xludf.DUMMYFUNCTION("""COMPUTED_VALUE"""),"")</f>
        <v/>
      </c>
      <c r="AE1175" s="419" t="str">
        <f>IFERROR(__xludf.DUMMYFUNCTION("""COMPUTED_VALUE"""),"")</f>
        <v/>
      </c>
      <c r="AF1175" s="420"/>
      <c r="AG1175" s="420"/>
      <c r="AH1175" s="421"/>
    </row>
    <row r="1176">
      <c r="A1176" s="410"/>
      <c r="B1176" s="411"/>
      <c r="C1176" s="412"/>
      <c r="D1176" s="413" t="s">
        <v>2869</v>
      </c>
      <c r="E1176" s="414"/>
      <c r="F1176" s="414"/>
      <c r="G1176" s="414"/>
      <c r="H1176" s="414"/>
      <c r="I1176" s="414"/>
      <c r="J1176" s="414"/>
      <c r="K1176" s="414"/>
      <c r="L1176" s="414"/>
      <c r="M1176" s="414"/>
      <c r="N1176" s="414"/>
      <c r="O1176" s="414"/>
      <c r="P1176" s="414"/>
      <c r="Q1176" s="414"/>
      <c r="R1176" s="414"/>
      <c r="S1176" s="414"/>
      <c r="T1176" s="415"/>
      <c r="U1176" s="415"/>
      <c r="V1176" s="415"/>
      <c r="W1176" s="416"/>
      <c r="X1176" s="417"/>
      <c r="Y1176" s="373"/>
      <c r="Z1176" s="418" t="str">
        <f>IFERROR(__xludf.DUMMYFUNCTION("""COMPUTED_VALUE"""),"")</f>
        <v/>
      </c>
      <c r="AA1176" s="419" t="str">
        <f>IFERROR(__xludf.DUMMYFUNCTION("""COMPUTED_VALUE"""),"")</f>
        <v/>
      </c>
      <c r="AB1176" s="418" t="str">
        <f>IFERROR(__xludf.DUMMYFUNCTION("""COMPUTED_VALUE"""),"")</f>
        <v/>
      </c>
      <c r="AC1176" s="419" t="str">
        <f>IFERROR(__xludf.DUMMYFUNCTION("""COMPUTED_VALUE"""),"")</f>
        <v/>
      </c>
      <c r="AD1176" s="418" t="str">
        <f>IFERROR(__xludf.DUMMYFUNCTION("""COMPUTED_VALUE"""),"")</f>
        <v/>
      </c>
      <c r="AE1176" s="419" t="str">
        <f>IFERROR(__xludf.DUMMYFUNCTION("""COMPUTED_VALUE"""),"")</f>
        <v/>
      </c>
      <c r="AF1176" s="420"/>
      <c r="AG1176" s="420"/>
      <c r="AH1176" s="421"/>
    </row>
    <row r="1177">
      <c r="A1177" s="410"/>
      <c r="B1177" s="411"/>
      <c r="C1177" s="412"/>
      <c r="D1177" s="413" t="s">
        <v>2869</v>
      </c>
      <c r="E1177" s="414"/>
      <c r="F1177" s="414"/>
      <c r="G1177" s="414"/>
      <c r="H1177" s="414"/>
      <c r="I1177" s="414"/>
      <c r="J1177" s="414"/>
      <c r="K1177" s="414"/>
      <c r="L1177" s="414"/>
      <c r="M1177" s="414"/>
      <c r="N1177" s="414"/>
      <c r="O1177" s="414"/>
      <c r="P1177" s="414"/>
      <c r="Q1177" s="414"/>
      <c r="R1177" s="414"/>
      <c r="S1177" s="414"/>
      <c r="T1177" s="415"/>
      <c r="U1177" s="415"/>
      <c r="V1177" s="415"/>
      <c r="W1177" s="416"/>
      <c r="X1177" s="417"/>
      <c r="Y1177" s="373"/>
      <c r="Z1177" s="418" t="str">
        <f>IFERROR(__xludf.DUMMYFUNCTION("""COMPUTED_VALUE"""),"")</f>
        <v/>
      </c>
      <c r="AA1177" s="419" t="str">
        <f>IFERROR(__xludf.DUMMYFUNCTION("""COMPUTED_VALUE"""),"")</f>
        <v/>
      </c>
      <c r="AB1177" s="418" t="str">
        <f>IFERROR(__xludf.DUMMYFUNCTION("""COMPUTED_VALUE"""),"")</f>
        <v/>
      </c>
      <c r="AC1177" s="419" t="str">
        <f>IFERROR(__xludf.DUMMYFUNCTION("""COMPUTED_VALUE"""),"")</f>
        <v/>
      </c>
      <c r="AD1177" s="418" t="str">
        <f>IFERROR(__xludf.DUMMYFUNCTION("""COMPUTED_VALUE"""),"")</f>
        <v/>
      </c>
      <c r="AE1177" s="419" t="str">
        <f>IFERROR(__xludf.DUMMYFUNCTION("""COMPUTED_VALUE"""),"")</f>
        <v/>
      </c>
      <c r="AF1177" s="420"/>
      <c r="AG1177" s="420"/>
      <c r="AH1177" s="421"/>
    </row>
    <row r="1178">
      <c r="A1178" s="410"/>
      <c r="B1178" s="411"/>
      <c r="C1178" s="412"/>
      <c r="D1178" s="413" t="s">
        <v>2869</v>
      </c>
      <c r="E1178" s="414"/>
      <c r="F1178" s="414"/>
      <c r="G1178" s="414"/>
      <c r="H1178" s="414"/>
      <c r="I1178" s="414"/>
      <c r="J1178" s="414"/>
      <c r="K1178" s="414"/>
      <c r="L1178" s="414"/>
      <c r="M1178" s="414"/>
      <c r="N1178" s="414"/>
      <c r="O1178" s="414"/>
      <c r="P1178" s="414"/>
      <c r="Q1178" s="414"/>
      <c r="R1178" s="414"/>
      <c r="S1178" s="414"/>
      <c r="T1178" s="415"/>
      <c r="U1178" s="415"/>
      <c r="V1178" s="415"/>
      <c r="W1178" s="416"/>
      <c r="X1178" s="417"/>
      <c r="Y1178" s="373"/>
      <c r="Z1178" s="418" t="str">
        <f>IFERROR(__xludf.DUMMYFUNCTION("""COMPUTED_VALUE"""),"")</f>
        <v/>
      </c>
      <c r="AA1178" s="419" t="str">
        <f>IFERROR(__xludf.DUMMYFUNCTION("""COMPUTED_VALUE"""),"")</f>
        <v/>
      </c>
      <c r="AB1178" s="418" t="str">
        <f>IFERROR(__xludf.DUMMYFUNCTION("""COMPUTED_VALUE"""),"")</f>
        <v/>
      </c>
      <c r="AC1178" s="419" t="str">
        <f>IFERROR(__xludf.DUMMYFUNCTION("""COMPUTED_VALUE"""),"")</f>
        <v/>
      </c>
      <c r="AD1178" s="418" t="str">
        <f>IFERROR(__xludf.DUMMYFUNCTION("""COMPUTED_VALUE"""),"")</f>
        <v/>
      </c>
      <c r="AE1178" s="419" t="str">
        <f>IFERROR(__xludf.DUMMYFUNCTION("""COMPUTED_VALUE"""),"")</f>
        <v/>
      </c>
      <c r="AF1178" s="420"/>
      <c r="AG1178" s="420"/>
      <c r="AH1178" s="421"/>
    </row>
    <row r="1179">
      <c r="A1179" s="410"/>
      <c r="B1179" s="411"/>
      <c r="C1179" s="412"/>
      <c r="D1179" s="413" t="s">
        <v>2869</v>
      </c>
      <c r="E1179" s="414"/>
      <c r="F1179" s="414"/>
      <c r="G1179" s="414"/>
      <c r="H1179" s="414"/>
      <c r="I1179" s="414"/>
      <c r="J1179" s="414"/>
      <c r="K1179" s="414"/>
      <c r="L1179" s="414"/>
      <c r="M1179" s="414"/>
      <c r="N1179" s="414"/>
      <c r="O1179" s="414"/>
      <c r="P1179" s="414"/>
      <c r="Q1179" s="414"/>
      <c r="R1179" s="414"/>
      <c r="S1179" s="414"/>
      <c r="T1179" s="415"/>
      <c r="U1179" s="415"/>
      <c r="V1179" s="415"/>
      <c r="W1179" s="416"/>
      <c r="X1179" s="417"/>
      <c r="Y1179" s="373"/>
      <c r="Z1179" s="418" t="str">
        <f>IFERROR(__xludf.DUMMYFUNCTION("""COMPUTED_VALUE"""),"")</f>
        <v/>
      </c>
      <c r="AA1179" s="419" t="str">
        <f>IFERROR(__xludf.DUMMYFUNCTION("""COMPUTED_VALUE"""),"")</f>
        <v/>
      </c>
      <c r="AB1179" s="418" t="str">
        <f>IFERROR(__xludf.DUMMYFUNCTION("""COMPUTED_VALUE"""),"")</f>
        <v/>
      </c>
      <c r="AC1179" s="419" t="str">
        <f>IFERROR(__xludf.DUMMYFUNCTION("""COMPUTED_VALUE"""),"")</f>
        <v/>
      </c>
      <c r="AD1179" s="418" t="str">
        <f>IFERROR(__xludf.DUMMYFUNCTION("""COMPUTED_VALUE"""),"")</f>
        <v/>
      </c>
      <c r="AE1179" s="419" t="str">
        <f>IFERROR(__xludf.DUMMYFUNCTION("""COMPUTED_VALUE"""),"")</f>
        <v/>
      </c>
      <c r="AF1179" s="420"/>
      <c r="AG1179" s="420"/>
      <c r="AH1179" s="421"/>
    </row>
    <row r="1180">
      <c r="A1180" s="410"/>
      <c r="B1180" s="411"/>
      <c r="C1180" s="412"/>
      <c r="D1180" s="413" t="s">
        <v>2869</v>
      </c>
      <c r="E1180" s="414"/>
      <c r="F1180" s="414"/>
      <c r="G1180" s="414"/>
      <c r="H1180" s="414"/>
      <c r="I1180" s="414"/>
      <c r="J1180" s="414"/>
      <c r="K1180" s="414"/>
      <c r="L1180" s="414"/>
      <c r="M1180" s="414"/>
      <c r="N1180" s="414"/>
      <c r="O1180" s="414"/>
      <c r="P1180" s="414"/>
      <c r="Q1180" s="414"/>
      <c r="R1180" s="414"/>
      <c r="S1180" s="414"/>
      <c r="T1180" s="415"/>
      <c r="U1180" s="415"/>
      <c r="V1180" s="415"/>
      <c r="W1180" s="416"/>
      <c r="X1180" s="417"/>
      <c r="Y1180" s="373"/>
      <c r="Z1180" s="418" t="str">
        <f>IFERROR(__xludf.DUMMYFUNCTION("""COMPUTED_VALUE"""),"")</f>
        <v/>
      </c>
      <c r="AA1180" s="419" t="str">
        <f>IFERROR(__xludf.DUMMYFUNCTION("""COMPUTED_VALUE"""),"")</f>
        <v/>
      </c>
      <c r="AB1180" s="418" t="str">
        <f>IFERROR(__xludf.DUMMYFUNCTION("""COMPUTED_VALUE"""),"")</f>
        <v/>
      </c>
      <c r="AC1180" s="419" t="str">
        <f>IFERROR(__xludf.DUMMYFUNCTION("""COMPUTED_VALUE"""),"")</f>
        <v/>
      </c>
      <c r="AD1180" s="418" t="str">
        <f>IFERROR(__xludf.DUMMYFUNCTION("""COMPUTED_VALUE"""),"")</f>
        <v/>
      </c>
      <c r="AE1180" s="419" t="str">
        <f>IFERROR(__xludf.DUMMYFUNCTION("""COMPUTED_VALUE"""),"")</f>
        <v/>
      </c>
      <c r="AF1180" s="420"/>
      <c r="AG1180" s="420"/>
      <c r="AH1180" s="421"/>
    </row>
    <row r="1181">
      <c r="A1181" s="410"/>
      <c r="B1181" s="411"/>
      <c r="C1181" s="412"/>
      <c r="D1181" s="413" t="s">
        <v>2869</v>
      </c>
      <c r="E1181" s="414"/>
      <c r="F1181" s="414"/>
      <c r="G1181" s="414"/>
      <c r="H1181" s="414"/>
      <c r="I1181" s="414"/>
      <c r="J1181" s="414"/>
      <c r="K1181" s="414"/>
      <c r="L1181" s="414"/>
      <c r="M1181" s="414"/>
      <c r="N1181" s="414"/>
      <c r="O1181" s="414"/>
      <c r="P1181" s="414"/>
      <c r="Q1181" s="414"/>
      <c r="R1181" s="414"/>
      <c r="S1181" s="414"/>
      <c r="T1181" s="415"/>
      <c r="U1181" s="415"/>
      <c r="V1181" s="415"/>
      <c r="W1181" s="416"/>
      <c r="X1181" s="417"/>
      <c r="Y1181" s="373"/>
      <c r="Z1181" s="418" t="str">
        <f>IFERROR(__xludf.DUMMYFUNCTION("""COMPUTED_VALUE"""),"")</f>
        <v/>
      </c>
      <c r="AA1181" s="419" t="str">
        <f>IFERROR(__xludf.DUMMYFUNCTION("""COMPUTED_VALUE"""),"")</f>
        <v/>
      </c>
      <c r="AB1181" s="418" t="str">
        <f>IFERROR(__xludf.DUMMYFUNCTION("""COMPUTED_VALUE"""),"")</f>
        <v/>
      </c>
      <c r="AC1181" s="419" t="str">
        <f>IFERROR(__xludf.DUMMYFUNCTION("""COMPUTED_VALUE"""),"")</f>
        <v/>
      </c>
      <c r="AD1181" s="418" t="str">
        <f>IFERROR(__xludf.DUMMYFUNCTION("""COMPUTED_VALUE"""),"")</f>
        <v/>
      </c>
      <c r="AE1181" s="419" t="str">
        <f>IFERROR(__xludf.DUMMYFUNCTION("""COMPUTED_VALUE"""),"")</f>
        <v/>
      </c>
      <c r="AF1181" s="420"/>
      <c r="AG1181" s="420"/>
      <c r="AH1181" s="421"/>
    </row>
    <row r="1182">
      <c r="A1182" s="410"/>
      <c r="B1182" s="411"/>
      <c r="C1182" s="412"/>
      <c r="D1182" s="413" t="s">
        <v>2869</v>
      </c>
      <c r="E1182" s="414"/>
      <c r="F1182" s="414"/>
      <c r="G1182" s="414"/>
      <c r="H1182" s="414"/>
      <c r="I1182" s="414"/>
      <c r="J1182" s="414"/>
      <c r="K1182" s="414"/>
      <c r="L1182" s="414"/>
      <c r="M1182" s="414"/>
      <c r="N1182" s="414"/>
      <c r="O1182" s="414"/>
      <c r="P1182" s="414"/>
      <c r="Q1182" s="414"/>
      <c r="R1182" s="414"/>
      <c r="S1182" s="414"/>
      <c r="T1182" s="415"/>
      <c r="U1182" s="415"/>
      <c r="V1182" s="415"/>
      <c r="W1182" s="416"/>
      <c r="X1182" s="417"/>
      <c r="Y1182" s="373"/>
      <c r="Z1182" s="418" t="str">
        <f>IFERROR(__xludf.DUMMYFUNCTION("""COMPUTED_VALUE"""),"")</f>
        <v/>
      </c>
      <c r="AA1182" s="419" t="str">
        <f>IFERROR(__xludf.DUMMYFUNCTION("""COMPUTED_VALUE"""),"")</f>
        <v/>
      </c>
      <c r="AB1182" s="418" t="str">
        <f>IFERROR(__xludf.DUMMYFUNCTION("""COMPUTED_VALUE"""),"")</f>
        <v/>
      </c>
      <c r="AC1182" s="419" t="str">
        <f>IFERROR(__xludf.DUMMYFUNCTION("""COMPUTED_VALUE"""),"")</f>
        <v/>
      </c>
      <c r="AD1182" s="418" t="str">
        <f>IFERROR(__xludf.DUMMYFUNCTION("""COMPUTED_VALUE"""),"")</f>
        <v/>
      </c>
      <c r="AE1182" s="419" t="str">
        <f>IFERROR(__xludf.DUMMYFUNCTION("""COMPUTED_VALUE"""),"")</f>
        <v/>
      </c>
      <c r="AF1182" s="420"/>
      <c r="AG1182" s="420"/>
      <c r="AH1182" s="421"/>
    </row>
    <row r="1183">
      <c r="A1183" s="410"/>
      <c r="B1183" s="411"/>
      <c r="C1183" s="412"/>
      <c r="D1183" s="413" t="s">
        <v>2869</v>
      </c>
      <c r="E1183" s="414"/>
      <c r="F1183" s="414"/>
      <c r="G1183" s="414"/>
      <c r="H1183" s="414"/>
      <c r="I1183" s="414"/>
      <c r="J1183" s="414"/>
      <c r="K1183" s="414"/>
      <c r="L1183" s="414"/>
      <c r="M1183" s="414"/>
      <c r="N1183" s="414"/>
      <c r="O1183" s="414"/>
      <c r="P1183" s="414"/>
      <c r="Q1183" s="414"/>
      <c r="R1183" s="414"/>
      <c r="S1183" s="414"/>
      <c r="T1183" s="415"/>
      <c r="U1183" s="415"/>
      <c r="V1183" s="415"/>
      <c r="W1183" s="416"/>
      <c r="X1183" s="417"/>
      <c r="Y1183" s="373"/>
      <c r="Z1183" s="418" t="str">
        <f>IFERROR(__xludf.DUMMYFUNCTION("""COMPUTED_VALUE"""),"")</f>
        <v/>
      </c>
      <c r="AA1183" s="419" t="str">
        <f>IFERROR(__xludf.DUMMYFUNCTION("""COMPUTED_VALUE"""),"")</f>
        <v/>
      </c>
      <c r="AB1183" s="418" t="str">
        <f>IFERROR(__xludf.DUMMYFUNCTION("""COMPUTED_VALUE"""),"")</f>
        <v/>
      </c>
      <c r="AC1183" s="419" t="str">
        <f>IFERROR(__xludf.DUMMYFUNCTION("""COMPUTED_VALUE"""),"")</f>
        <v/>
      </c>
      <c r="AD1183" s="418" t="str">
        <f>IFERROR(__xludf.DUMMYFUNCTION("""COMPUTED_VALUE"""),"")</f>
        <v/>
      </c>
      <c r="AE1183" s="419" t="str">
        <f>IFERROR(__xludf.DUMMYFUNCTION("""COMPUTED_VALUE"""),"")</f>
        <v/>
      </c>
      <c r="AF1183" s="420"/>
      <c r="AG1183" s="420"/>
      <c r="AH1183" s="421"/>
    </row>
    <row r="1184">
      <c r="A1184" s="410"/>
      <c r="B1184" s="411"/>
      <c r="C1184" s="412"/>
      <c r="D1184" s="413" t="s">
        <v>2869</v>
      </c>
      <c r="E1184" s="414"/>
      <c r="F1184" s="414"/>
      <c r="G1184" s="414"/>
      <c r="H1184" s="414"/>
      <c r="I1184" s="414"/>
      <c r="J1184" s="414"/>
      <c r="K1184" s="414"/>
      <c r="L1184" s="414"/>
      <c r="M1184" s="414"/>
      <c r="N1184" s="414"/>
      <c r="O1184" s="414"/>
      <c r="P1184" s="414"/>
      <c r="Q1184" s="414"/>
      <c r="R1184" s="414"/>
      <c r="S1184" s="414"/>
      <c r="T1184" s="415"/>
      <c r="U1184" s="415"/>
      <c r="V1184" s="415"/>
      <c r="W1184" s="416"/>
      <c r="X1184" s="417"/>
      <c r="Y1184" s="373"/>
      <c r="Z1184" s="418" t="str">
        <f>IFERROR(__xludf.DUMMYFUNCTION("""COMPUTED_VALUE"""),"")</f>
        <v/>
      </c>
      <c r="AA1184" s="419" t="str">
        <f>IFERROR(__xludf.DUMMYFUNCTION("""COMPUTED_VALUE"""),"")</f>
        <v/>
      </c>
      <c r="AB1184" s="418" t="str">
        <f>IFERROR(__xludf.DUMMYFUNCTION("""COMPUTED_VALUE"""),"")</f>
        <v/>
      </c>
      <c r="AC1184" s="419" t="str">
        <f>IFERROR(__xludf.DUMMYFUNCTION("""COMPUTED_VALUE"""),"")</f>
        <v/>
      </c>
      <c r="AD1184" s="418" t="str">
        <f>IFERROR(__xludf.DUMMYFUNCTION("""COMPUTED_VALUE"""),"")</f>
        <v/>
      </c>
      <c r="AE1184" s="419" t="str">
        <f>IFERROR(__xludf.DUMMYFUNCTION("""COMPUTED_VALUE"""),"")</f>
        <v/>
      </c>
      <c r="AF1184" s="420"/>
      <c r="AG1184" s="420"/>
      <c r="AH1184" s="421"/>
    </row>
    <row r="1185">
      <c r="A1185" s="410"/>
      <c r="B1185" s="411"/>
      <c r="C1185" s="412"/>
      <c r="D1185" s="413" t="s">
        <v>2869</v>
      </c>
      <c r="E1185" s="414"/>
      <c r="F1185" s="414"/>
      <c r="G1185" s="414"/>
      <c r="H1185" s="414"/>
      <c r="I1185" s="414"/>
      <c r="J1185" s="414"/>
      <c r="K1185" s="414"/>
      <c r="L1185" s="414"/>
      <c r="M1185" s="414"/>
      <c r="N1185" s="414"/>
      <c r="O1185" s="414"/>
      <c r="P1185" s="414"/>
      <c r="Q1185" s="414"/>
      <c r="R1185" s="414"/>
      <c r="S1185" s="414"/>
      <c r="T1185" s="415"/>
      <c r="U1185" s="415"/>
      <c r="V1185" s="415"/>
      <c r="W1185" s="416"/>
      <c r="X1185" s="417"/>
      <c r="Y1185" s="373"/>
      <c r="Z1185" s="418" t="str">
        <f>IFERROR(__xludf.DUMMYFUNCTION("""COMPUTED_VALUE"""),"")</f>
        <v/>
      </c>
      <c r="AA1185" s="419" t="str">
        <f>IFERROR(__xludf.DUMMYFUNCTION("""COMPUTED_VALUE"""),"")</f>
        <v/>
      </c>
      <c r="AB1185" s="418" t="str">
        <f>IFERROR(__xludf.DUMMYFUNCTION("""COMPUTED_VALUE"""),"")</f>
        <v/>
      </c>
      <c r="AC1185" s="419" t="str">
        <f>IFERROR(__xludf.DUMMYFUNCTION("""COMPUTED_VALUE"""),"")</f>
        <v/>
      </c>
      <c r="AD1185" s="418" t="str">
        <f>IFERROR(__xludf.DUMMYFUNCTION("""COMPUTED_VALUE"""),"")</f>
        <v/>
      </c>
      <c r="AE1185" s="419" t="str">
        <f>IFERROR(__xludf.DUMMYFUNCTION("""COMPUTED_VALUE"""),"")</f>
        <v/>
      </c>
      <c r="AF1185" s="420"/>
      <c r="AG1185" s="420"/>
      <c r="AH1185" s="421"/>
    </row>
    <row r="1186">
      <c r="A1186" s="410"/>
      <c r="B1186" s="411"/>
      <c r="C1186" s="412"/>
      <c r="D1186" s="413" t="s">
        <v>2869</v>
      </c>
      <c r="E1186" s="414"/>
      <c r="F1186" s="414"/>
      <c r="G1186" s="414"/>
      <c r="H1186" s="414"/>
      <c r="I1186" s="414"/>
      <c r="J1186" s="414"/>
      <c r="K1186" s="414"/>
      <c r="L1186" s="414"/>
      <c r="M1186" s="414"/>
      <c r="N1186" s="414"/>
      <c r="O1186" s="414"/>
      <c r="P1186" s="414"/>
      <c r="Q1186" s="414"/>
      <c r="R1186" s="414"/>
      <c r="S1186" s="414"/>
      <c r="T1186" s="415"/>
      <c r="U1186" s="415"/>
      <c r="V1186" s="415"/>
      <c r="W1186" s="416"/>
      <c r="X1186" s="417"/>
      <c r="Y1186" s="373"/>
      <c r="Z1186" s="418" t="str">
        <f>IFERROR(__xludf.DUMMYFUNCTION("""COMPUTED_VALUE"""),"")</f>
        <v/>
      </c>
      <c r="AA1186" s="419" t="str">
        <f>IFERROR(__xludf.DUMMYFUNCTION("""COMPUTED_VALUE"""),"")</f>
        <v/>
      </c>
      <c r="AB1186" s="418" t="str">
        <f>IFERROR(__xludf.DUMMYFUNCTION("""COMPUTED_VALUE"""),"")</f>
        <v/>
      </c>
      <c r="AC1186" s="419" t="str">
        <f>IFERROR(__xludf.DUMMYFUNCTION("""COMPUTED_VALUE"""),"")</f>
        <v/>
      </c>
      <c r="AD1186" s="418" t="str">
        <f>IFERROR(__xludf.DUMMYFUNCTION("""COMPUTED_VALUE"""),"")</f>
        <v/>
      </c>
      <c r="AE1186" s="419" t="str">
        <f>IFERROR(__xludf.DUMMYFUNCTION("""COMPUTED_VALUE"""),"")</f>
        <v/>
      </c>
      <c r="AF1186" s="420"/>
      <c r="AG1186" s="420"/>
      <c r="AH1186" s="421"/>
    </row>
    <row r="1187">
      <c r="A1187" s="410"/>
      <c r="B1187" s="411"/>
      <c r="C1187" s="412"/>
      <c r="D1187" s="413" t="s">
        <v>2869</v>
      </c>
      <c r="E1187" s="414"/>
      <c r="F1187" s="414"/>
      <c r="G1187" s="414"/>
      <c r="H1187" s="414"/>
      <c r="I1187" s="414"/>
      <c r="J1187" s="414"/>
      <c r="K1187" s="414"/>
      <c r="L1187" s="414"/>
      <c r="M1187" s="414"/>
      <c r="N1187" s="414"/>
      <c r="O1187" s="414"/>
      <c r="P1187" s="414"/>
      <c r="Q1187" s="414"/>
      <c r="R1187" s="414"/>
      <c r="S1187" s="414"/>
      <c r="T1187" s="415"/>
      <c r="U1187" s="415"/>
      <c r="V1187" s="415"/>
      <c r="W1187" s="416"/>
      <c r="X1187" s="417"/>
      <c r="Y1187" s="373"/>
      <c r="Z1187" s="418" t="str">
        <f>IFERROR(__xludf.DUMMYFUNCTION("""COMPUTED_VALUE"""),"")</f>
        <v/>
      </c>
      <c r="AA1187" s="419" t="str">
        <f>IFERROR(__xludf.DUMMYFUNCTION("""COMPUTED_VALUE"""),"")</f>
        <v/>
      </c>
      <c r="AB1187" s="418" t="str">
        <f>IFERROR(__xludf.DUMMYFUNCTION("""COMPUTED_VALUE"""),"")</f>
        <v/>
      </c>
      <c r="AC1187" s="419" t="str">
        <f>IFERROR(__xludf.DUMMYFUNCTION("""COMPUTED_VALUE"""),"")</f>
        <v/>
      </c>
      <c r="AD1187" s="418" t="str">
        <f>IFERROR(__xludf.DUMMYFUNCTION("""COMPUTED_VALUE"""),"")</f>
        <v/>
      </c>
      <c r="AE1187" s="419" t="str">
        <f>IFERROR(__xludf.DUMMYFUNCTION("""COMPUTED_VALUE"""),"")</f>
        <v/>
      </c>
      <c r="AF1187" s="420"/>
      <c r="AG1187" s="420"/>
      <c r="AH1187" s="421"/>
    </row>
    <row r="1188">
      <c r="A1188" s="410"/>
      <c r="B1188" s="411"/>
      <c r="C1188" s="412"/>
      <c r="D1188" s="413" t="s">
        <v>2869</v>
      </c>
      <c r="E1188" s="414"/>
      <c r="F1188" s="414"/>
      <c r="G1188" s="414"/>
      <c r="H1188" s="414"/>
      <c r="I1188" s="414"/>
      <c r="J1188" s="414"/>
      <c r="K1188" s="414"/>
      <c r="L1188" s="414"/>
      <c r="M1188" s="414"/>
      <c r="N1188" s="414"/>
      <c r="O1188" s="414"/>
      <c r="P1188" s="414"/>
      <c r="Q1188" s="414"/>
      <c r="R1188" s="414"/>
      <c r="S1188" s="414"/>
      <c r="T1188" s="415"/>
      <c r="U1188" s="415"/>
      <c r="V1188" s="415"/>
      <c r="W1188" s="416"/>
      <c r="X1188" s="417"/>
      <c r="Y1188" s="373"/>
      <c r="Z1188" s="418" t="str">
        <f>IFERROR(__xludf.DUMMYFUNCTION("""COMPUTED_VALUE"""),"")</f>
        <v/>
      </c>
      <c r="AA1188" s="419" t="str">
        <f>IFERROR(__xludf.DUMMYFUNCTION("""COMPUTED_VALUE"""),"")</f>
        <v/>
      </c>
      <c r="AB1188" s="418" t="str">
        <f>IFERROR(__xludf.DUMMYFUNCTION("""COMPUTED_VALUE"""),"")</f>
        <v/>
      </c>
      <c r="AC1188" s="419" t="str">
        <f>IFERROR(__xludf.DUMMYFUNCTION("""COMPUTED_VALUE"""),"")</f>
        <v/>
      </c>
      <c r="AD1188" s="418" t="str">
        <f>IFERROR(__xludf.DUMMYFUNCTION("""COMPUTED_VALUE"""),"")</f>
        <v/>
      </c>
      <c r="AE1188" s="419" t="str">
        <f>IFERROR(__xludf.DUMMYFUNCTION("""COMPUTED_VALUE"""),"")</f>
        <v/>
      </c>
      <c r="AF1188" s="420"/>
      <c r="AG1188" s="420"/>
      <c r="AH1188" s="421"/>
    </row>
    <row r="1189">
      <c r="A1189" s="410"/>
      <c r="B1189" s="411"/>
      <c r="C1189" s="412"/>
      <c r="D1189" s="413" t="s">
        <v>2869</v>
      </c>
      <c r="E1189" s="414"/>
      <c r="F1189" s="414"/>
      <c r="G1189" s="414"/>
      <c r="H1189" s="414"/>
      <c r="I1189" s="414"/>
      <c r="J1189" s="414"/>
      <c r="K1189" s="414"/>
      <c r="L1189" s="414"/>
      <c r="M1189" s="414"/>
      <c r="N1189" s="414"/>
      <c r="O1189" s="414"/>
      <c r="P1189" s="414"/>
      <c r="Q1189" s="414"/>
      <c r="R1189" s="414"/>
      <c r="S1189" s="414"/>
      <c r="T1189" s="415"/>
      <c r="U1189" s="415"/>
      <c r="V1189" s="415"/>
      <c r="W1189" s="416"/>
      <c r="X1189" s="417"/>
      <c r="Y1189" s="373"/>
      <c r="Z1189" s="418" t="str">
        <f>IFERROR(__xludf.DUMMYFUNCTION("""COMPUTED_VALUE"""),"")</f>
        <v/>
      </c>
      <c r="AA1189" s="419" t="str">
        <f>IFERROR(__xludf.DUMMYFUNCTION("""COMPUTED_VALUE"""),"")</f>
        <v/>
      </c>
      <c r="AB1189" s="418" t="str">
        <f>IFERROR(__xludf.DUMMYFUNCTION("""COMPUTED_VALUE"""),"")</f>
        <v/>
      </c>
      <c r="AC1189" s="419" t="str">
        <f>IFERROR(__xludf.DUMMYFUNCTION("""COMPUTED_VALUE"""),"")</f>
        <v/>
      </c>
      <c r="AD1189" s="418" t="str">
        <f>IFERROR(__xludf.DUMMYFUNCTION("""COMPUTED_VALUE"""),"")</f>
        <v/>
      </c>
      <c r="AE1189" s="419" t="str">
        <f>IFERROR(__xludf.DUMMYFUNCTION("""COMPUTED_VALUE"""),"")</f>
        <v/>
      </c>
      <c r="AF1189" s="420"/>
      <c r="AG1189" s="420"/>
      <c r="AH1189" s="421"/>
    </row>
    <row r="1190">
      <c r="A1190" s="410"/>
      <c r="B1190" s="411"/>
      <c r="C1190" s="412"/>
      <c r="D1190" s="413" t="s">
        <v>2869</v>
      </c>
      <c r="E1190" s="414"/>
      <c r="F1190" s="414"/>
      <c r="G1190" s="414"/>
      <c r="H1190" s="414"/>
      <c r="I1190" s="414"/>
      <c r="J1190" s="414"/>
      <c r="K1190" s="414"/>
      <c r="L1190" s="414"/>
      <c r="M1190" s="414"/>
      <c r="N1190" s="414"/>
      <c r="O1190" s="414"/>
      <c r="P1190" s="414"/>
      <c r="Q1190" s="414"/>
      <c r="R1190" s="414"/>
      <c r="S1190" s="414"/>
      <c r="T1190" s="415"/>
      <c r="U1190" s="415"/>
      <c r="V1190" s="415"/>
      <c r="W1190" s="416"/>
      <c r="X1190" s="417"/>
      <c r="Y1190" s="373"/>
      <c r="Z1190" s="418" t="str">
        <f>IFERROR(__xludf.DUMMYFUNCTION("""COMPUTED_VALUE"""),"")</f>
        <v/>
      </c>
      <c r="AA1190" s="419" t="str">
        <f>IFERROR(__xludf.DUMMYFUNCTION("""COMPUTED_VALUE"""),"")</f>
        <v/>
      </c>
      <c r="AB1190" s="418" t="str">
        <f>IFERROR(__xludf.DUMMYFUNCTION("""COMPUTED_VALUE"""),"")</f>
        <v/>
      </c>
      <c r="AC1190" s="419" t="str">
        <f>IFERROR(__xludf.DUMMYFUNCTION("""COMPUTED_VALUE"""),"")</f>
        <v/>
      </c>
      <c r="AD1190" s="418" t="str">
        <f>IFERROR(__xludf.DUMMYFUNCTION("""COMPUTED_VALUE"""),"")</f>
        <v/>
      </c>
      <c r="AE1190" s="419" t="str">
        <f>IFERROR(__xludf.DUMMYFUNCTION("""COMPUTED_VALUE"""),"")</f>
        <v/>
      </c>
      <c r="AF1190" s="420"/>
      <c r="AG1190" s="420"/>
      <c r="AH1190" s="421"/>
    </row>
    <row r="1191">
      <c r="A1191" s="410"/>
      <c r="B1191" s="411"/>
      <c r="C1191" s="412"/>
      <c r="D1191" s="413" t="s">
        <v>2869</v>
      </c>
      <c r="E1191" s="414"/>
      <c r="F1191" s="414"/>
      <c r="G1191" s="414"/>
      <c r="H1191" s="414"/>
      <c r="I1191" s="414"/>
      <c r="J1191" s="414"/>
      <c r="K1191" s="414"/>
      <c r="L1191" s="414"/>
      <c r="M1191" s="414"/>
      <c r="N1191" s="414"/>
      <c r="O1191" s="414"/>
      <c r="P1191" s="414"/>
      <c r="Q1191" s="414"/>
      <c r="R1191" s="414"/>
      <c r="S1191" s="414"/>
      <c r="T1191" s="415"/>
      <c r="U1191" s="415"/>
      <c r="V1191" s="415"/>
      <c r="W1191" s="416"/>
      <c r="X1191" s="417"/>
      <c r="Y1191" s="373"/>
      <c r="Z1191" s="418" t="str">
        <f>IFERROR(__xludf.DUMMYFUNCTION("""COMPUTED_VALUE"""),"")</f>
        <v/>
      </c>
      <c r="AA1191" s="419" t="str">
        <f>IFERROR(__xludf.DUMMYFUNCTION("""COMPUTED_VALUE"""),"")</f>
        <v/>
      </c>
      <c r="AB1191" s="418" t="str">
        <f>IFERROR(__xludf.DUMMYFUNCTION("""COMPUTED_VALUE"""),"")</f>
        <v/>
      </c>
      <c r="AC1191" s="419" t="str">
        <f>IFERROR(__xludf.DUMMYFUNCTION("""COMPUTED_VALUE"""),"")</f>
        <v/>
      </c>
      <c r="AD1191" s="418" t="str">
        <f>IFERROR(__xludf.DUMMYFUNCTION("""COMPUTED_VALUE"""),"")</f>
        <v/>
      </c>
      <c r="AE1191" s="419" t="str">
        <f>IFERROR(__xludf.DUMMYFUNCTION("""COMPUTED_VALUE"""),"")</f>
        <v/>
      </c>
      <c r="AF1191" s="420"/>
      <c r="AG1191" s="420"/>
      <c r="AH1191" s="421"/>
    </row>
    <row r="1192">
      <c r="A1192" s="410"/>
      <c r="B1192" s="411"/>
      <c r="C1192" s="412"/>
      <c r="D1192" s="413" t="s">
        <v>2869</v>
      </c>
      <c r="E1192" s="414"/>
      <c r="F1192" s="414"/>
      <c r="G1192" s="414"/>
      <c r="H1192" s="414"/>
      <c r="I1192" s="414"/>
      <c r="J1192" s="414"/>
      <c r="K1192" s="414"/>
      <c r="L1192" s="414"/>
      <c r="M1192" s="414"/>
      <c r="N1192" s="414"/>
      <c r="O1192" s="414"/>
      <c r="P1192" s="414"/>
      <c r="Q1192" s="414"/>
      <c r="R1192" s="414"/>
      <c r="S1192" s="414"/>
      <c r="T1192" s="415"/>
      <c r="U1192" s="415"/>
      <c r="V1192" s="415"/>
      <c r="W1192" s="416"/>
      <c r="X1192" s="417"/>
      <c r="Y1192" s="373"/>
      <c r="Z1192" s="418" t="str">
        <f>IFERROR(__xludf.DUMMYFUNCTION("""COMPUTED_VALUE"""),"")</f>
        <v/>
      </c>
      <c r="AA1192" s="419" t="str">
        <f>IFERROR(__xludf.DUMMYFUNCTION("""COMPUTED_VALUE"""),"")</f>
        <v/>
      </c>
      <c r="AB1192" s="418" t="str">
        <f>IFERROR(__xludf.DUMMYFUNCTION("""COMPUTED_VALUE"""),"")</f>
        <v/>
      </c>
      <c r="AC1192" s="419" t="str">
        <f>IFERROR(__xludf.DUMMYFUNCTION("""COMPUTED_VALUE"""),"")</f>
        <v/>
      </c>
      <c r="AD1192" s="418" t="str">
        <f>IFERROR(__xludf.DUMMYFUNCTION("""COMPUTED_VALUE"""),"")</f>
        <v/>
      </c>
      <c r="AE1192" s="419" t="str">
        <f>IFERROR(__xludf.DUMMYFUNCTION("""COMPUTED_VALUE"""),"")</f>
        <v/>
      </c>
      <c r="AF1192" s="420"/>
      <c r="AG1192" s="420"/>
      <c r="AH1192" s="421"/>
    </row>
    <row r="1193">
      <c r="A1193" s="410"/>
      <c r="B1193" s="411"/>
      <c r="C1193" s="412"/>
      <c r="D1193" s="413" t="s">
        <v>2869</v>
      </c>
      <c r="E1193" s="414"/>
      <c r="F1193" s="414"/>
      <c r="G1193" s="414"/>
      <c r="H1193" s="414"/>
      <c r="I1193" s="414"/>
      <c r="J1193" s="414"/>
      <c r="K1193" s="414"/>
      <c r="L1193" s="414"/>
      <c r="M1193" s="414"/>
      <c r="N1193" s="414"/>
      <c r="O1193" s="414"/>
      <c r="P1193" s="414"/>
      <c r="Q1193" s="414"/>
      <c r="R1193" s="414"/>
      <c r="S1193" s="414"/>
      <c r="T1193" s="415"/>
      <c r="U1193" s="415"/>
      <c r="V1193" s="415"/>
      <c r="W1193" s="416"/>
      <c r="X1193" s="417"/>
      <c r="Y1193" s="373"/>
      <c r="Z1193" s="418" t="str">
        <f>IFERROR(__xludf.DUMMYFUNCTION("""COMPUTED_VALUE"""),"")</f>
        <v/>
      </c>
      <c r="AA1193" s="419" t="str">
        <f>IFERROR(__xludf.DUMMYFUNCTION("""COMPUTED_VALUE"""),"")</f>
        <v/>
      </c>
      <c r="AB1193" s="418" t="str">
        <f>IFERROR(__xludf.DUMMYFUNCTION("""COMPUTED_VALUE"""),"")</f>
        <v/>
      </c>
      <c r="AC1193" s="419" t="str">
        <f>IFERROR(__xludf.DUMMYFUNCTION("""COMPUTED_VALUE"""),"")</f>
        <v/>
      </c>
      <c r="AD1193" s="418" t="str">
        <f>IFERROR(__xludf.DUMMYFUNCTION("""COMPUTED_VALUE"""),"")</f>
        <v/>
      </c>
      <c r="AE1193" s="419" t="str">
        <f>IFERROR(__xludf.DUMMYFUNCTION("""COMPUTED_VALUE"""),"")</f>
        <v/>
      </c>
      <c r="AF1193" s="420"/>
      <c r="AG1193" s="420"/>
      <c r="AH1193" s="421"/>
    </row>
    <row r="1194">
      <c r="A1194" s="410"/>
      <c r="B1194" s="411"/>
      <c r="C1194" s="412"/>
      <c r="D1194" s="413" t="s">
        <v>2869</v>
      </c>
      <c r="E1194" s="414"/>
      <c r="F1194" s="414"/>
      <c r="G1194" s="414"/>
      <c r="H1194" s="414"/>
      <c r="I1194" s="414"/>
      <c r="J1194" s="414"/>
      <c r="K1194" s="414"/>
      <c r="L1194" s="414"/>
      <c r="M1194" s="414"/>
      <c r="N1194" s="414"/>
      <c r="O1194" s="414"/>
      <c r="P1194" s="414"/>
      <c r="Q1194" s="414"/>
      <c r="R1194" s="414"/>
      <c r="S1194" s="414"/>
      <c r="T1194" s="415"/>
      <c r="U1194" s="415"/>
      <c r="V1194" s="415"/>
      <c r="W1194" s="416"/>
      <c r="X1194" s="417"/>
      <c r="Y1194" s="373"/>
      <c r="Z1194" s="418" t="str">
        <f>IFERROR(__xludf.DUMMYFUNCTION("""COMPUTED_VALUE"""),"")</f>
        <v/>
      </c>
      <c r="AA1194" s="419" t="str">
        <f>IFERROR(__xludf.DUMMYFUNCTION("""COMPUTED_VALUE"""),"")</f>
        <v/>
      </c>
      <c r="AB1194" s="418" t="str">
        <f>IFERROR(__xludf.DUMMYFUNCTION("""COMPUTED_VALUE"""),"")</f>
        <v/>
      </c>
      <c r="AC1194" s="419" t="str">
        <f>IFERROR(__xludf.DUMMYFUNCTION("""COMPUTED_VALUE"""),"")</f>
        <v/>
      </c>
      <c r="AD1194" s="418" t="str">
        <f>IFERROR(__xludf.DUMMYFUNCTION("""COMPUTED_VALUE"""),"")</f>
        <v/>
      </c>
      <c r="AE1194" s="419" t="str">
        <f>IFERROR(__xludf.DUMMYFUNCTION("""COMPUTED_VALUE"""),"")</f>
        <v/>
      </c>
      <c r="AF1194" s="420"/>
      <c r="AG1194" s="420"/>
      <c r="AH1194" s="421"/>
    </row>
    <row r="1195">
      <c r="A1195" s="410"/>
      <c r="B1195" s="411"/>
      <c r="C1195" s="412"/>
      <c r="D1195" s="413" t="s">
        <v>2869</v>
      </c>
      <c r="E1195" s="414"/>
      <c r="F1195" s="414"/>
      <c r="G1195" s="414"/>
      <c r="H1195" s="414"/>
      <c r="I1195" s="414"/>
      <c r="J1195" s="414"/>
      <c r="K1195" s="414"/>
      <c r="L1195" s="414"/>
      <c r="M1195" s="414"/>
      <c r="N1195" s="414"/>
      <c r="O1195" s="414"/>
      <c r="P1195" s="414"/>
      <c r="Q1195" s="414"/>
      <c r="R1195" s="414"/>
      <c r="S1195" s="414"/>
      <c r="T1195" s="415"/>
      <c r="U1195" s="415"/>
      <c r="V1195" s="415"/>
      <c r="W1195" s="416"/>
      <c r="X1195" s="417"/>
      <c r="Y1195" s="373"/>
      <c r="Z1195" s="418" t="str">
        <f>IFERROR(__xludf.DUMMYFUNCTION("""COMPUTED_VALUE"""),"")</f>
        <v/>
      </c>
      <c r="AA1195" s="419" t="str">
        <f>IFERROR(__xludf.DUMMYFUNCTION("""COMPUTED_VALUE"""),"")</f>
        <v/>
      </c>
      <c r="AB1195" s="418" t="str">
        <f>IFERROR(__xludf.DUMMYFUNCTION("""COMPUTED_VALUE"""),"")</f>
        <v/>
      </c>
      <c r="AC1195" s="419" t="str">
        <f>IFERROR(__xludf.DUMMYFUNCTION("""COMPUTED_VALUE"""),"")</f>
        <v/>
      </c>
      <c r="AD1195" s="418" t="str">
        <f>IFERROR(__xludf.DUMMYFUNCTION("""COMPUTED_VALUE"""),"")</f>
        <v/>
      </c>
      <c r="AE1195" s="419" t="str">
        <f>IFERROR(__xludf.DUMMYFUNCTION("""COMPUTED_VALUE"""),"")</f>
        <v/>
      </c>
      <c r="AF1195" s="420"/>
      <c r="AG1195" s="420"/>
      <c r="AH1195" s="421"/>
    </row>
    <row r="1196">
      <c r="A1196" s="410"/>
      <c r="B1196" s="411"/>
      <c r="C1196" s="412"/>
      <c r="D1196" s="413" t="s">
        <v>2869</v>
      </c>
      <c r="E1196" s="414"/>
      <c r="F1196" s="414"/>
      <c r="G1196" s="414"/>
      <c r="H1196" s="414"/>
      <c r="I1196" s="414"/>
      <c r="J1196" s="414"/>
      <c r="K1196" s="414"/>
      <c r="L1196" s="414"/>
      <c r="M1196" s="414"/>
      <c r="N1196" s="414"/>
      <c r="O1196" s="414"/>
      <c r="P1196" s="414"/>
      <c r="Q1196" s="414"/>
      <c r="R1196" s="414"/>
      <c r="S1196" s="414"/>
      <c r="T1196" s="415"/>
      <c r="U1196" s="415"/>
      <c r="V1196" s="415"/>
      <c r="W1196" s="416"/>
      <c r="X1196" s="417"/>
      <c r="Y1196" s="373"/>
      <c r="Z1196" s="418" t="str">
        <f>IFERROR(__xludf.DUMMYFUNCTION("""COMPUTED_VALUE"""),"")</f>
        <v/>
      </c>
      <c r="AA1196" s="419" t="str">
        <f>IFERROR(__xludf.DUMMYFUNCTION("""COMPUTED_VALUE"""),"")</f>
        <v/>
      </c>
      <c r="AB1196" s="418" t="str">
        <f>IFERROR(__xludf.DUMMYFUNCTION("""COMPUTED_VALUE"""),"")</f>
        <v/>
      </c>
      <c r="AC1196" s="419" t="str">
        <f>IFERROR(__xludf.DUMMYFUNCTION("""COMPUTED_VALUE"""),"")</f>
        <v/>
      </c>
      <c r="AD1196" s="418" t="str">
        <f>IFERROR(__xludf.DUMMYFUNCTION("""COMPUTED_VALUE"""),"")</f>
        <v/>
      </c>
      <c r="AE1196" s="419" t="str">
        <f>IFERROR(__xludf.DUMMYFUNCTION("""COMPUTED_VALUE"""),"")</f>
        <v/>
      </c>
      <c r="AF1196" s="420"/>
      <c r="AG1196" s="420"/>
      <c r="AH1196" s="421"/>
    </row>
    <row r="1197">
      <c r="A1197" s="410"/>
      <c r="B1197" s="411"/>
      <c r="C1197" s="412"/>
      <c r="D1197" s="413" t="s">
        <v>2869</v>
      </c>
      <c r="E1197" s="414"/>
      <c r="F1197" s="414"/>
      <c r="G1197" s="414"/>
      <c r="H1197" s="414"/>
      <c r="I1197" s="414"/>
      <c r="J1197" s="414"/>
      <c r="K1197" s="414"/>
      <c r="L1197" s="414"/>
      <c r="M1197" s="414"/>
      <c r="N1197" s="414"/>
      <c r="O1197" s="414"/>
      <c r="P1197" s="414"/>
      <c r="Q1197" s="414"/>
      <c r="R1197" s="414"/>
      <c r="S1197" s="414"/>
      <c r="T1197" s="415"/>
      <c r="U1197" s="415"/>
      <c r="V1197" s="415"/>
      <c r="W1197" s="416"/>
      <c r="X1197" s="417"/>
      <c r="Y1197" s="373"/>
      <c r="Z1197" s="418" t="str">
        <f>IFERROR(__xludf.DUMMYFUNCTION("""COMPUTED_VALUE"""),"")</f>
        <v/>
      </c>
      <c r="AA1197" s="419" t="str">
        <f>IFERROR(__xludf.DUMMYFUNCTION("""COMPUTED_VALUE"""),"")</f>
        <v/>
      </c>
      <c r="AB1197" s="418" t="str">
        <f>IFERROR(__xludf.DUMMYFUNCTION("""COMPUTED_VALUE"""),"")</f>
        <v/>
      </c>
      <c r="AC1197" s="419" t="str">
        <f>IFERROR(__xludf.DUMMYFUNCTION("""COMPUTED_VALUE"""),"")</f>
        <v/>
      </c>
      <c r="AD1197" s="418" t="str">
        <f>IFERROR(__xludf.DUMMYFUNCTION("""COMPUTED_VALUE"""),"")</f>
        <v/>
      </c>
      <c r="AE1197" s="419" t="str">
        <f>IFERROR(__xludf.DUMMYFUNCTION("""COMPUTED_VALUE"""),"")</f>
        <v/>
      </c>
      <c r="AF1197" s="420"/>
      <c r="AG1197" s="420"/>
      <c r="AH1197" s="421"/>
    </row>
    <row r="1198">
      <c r="A1198" s="410"/>
      <c r="B1198" s="411"/>
      <c r="C1198" s="412"/>
      <c r="D1198" s="413" t="s">
        <v>2869</v>
      </c>
      <c r="E1198" s="414"/>
      <c r="F1198" s="414"/>
      <c r="G1198" s="414"/>
      <c r="H1198" s="414"/>
      <c r="I1198" s="414"/>
      <c r="J1198" s="414"/>
      <c r="K1198" s="414"/>
      <c r="L1198" s="414"/>
      <c r="M1198" s="414"/>
      <c r="N1198" s="414"/>
      <c r="O1198" s="414"/>
      <c r="P1198" s="414"/>
      <c r="Q1198" s="414"/>
      <c r="R1198" s="414"/>
      <c r="S1198" s="414"/>
      <c r="T1198" s="415"/>
      <c r="U1198" s="415"/>
      <c r="V1198" s="415"/>
      <c r="W1198" s="416"/>
      <c r="X1198" s="417"/>
      <c r="Y1198" s="373"/>
      <c r="Z1198" s="418" t="str">
        <f>IFERROR(__xludf.DUMMYFUNCTION("""COMPUTED_VALUE"""),"")</f>
        <v/>
      </c>
      <c r="AA1198" s="419" t="str">
        <f>IFERROR(__xludf.DUMMYFUNCTION("""COMPUTED_VALUE"""),"")</f>
        <v/>
      </c>
      <c r="AB1198" s="418" t="str">
        <f>IFERROR(__xludf.DUMMYFUNCTION("""COMPUTED_VALUE"""),"")</f>
        <v/>
      </c>
      <c r="AC1198" s="419" t="str">
        <f>IFERROR(__xludf.DUMMYFUNCTION("""COMPUTED_VALUE"""),"")</f>
        <v/>
      </c>
      <c r="AD1198" s="418" t="str">
        <f>IFERROR(__xludf.DUMMYFUNCTION("""COMPUTED_VALUE"""),"")</f>
        <v/>
      </c>
      <c r="AE1198" s="419" t="str">
        <f>IFERROR(__xludf.DUMMYFUNCTION("""COMPUTED_VALUE"""),"")</f>
        <v/>
      </c>
      <c r="AF1198" s="420"/>
      <c r="AG1198" s="420"/>
      <c r="AH1198" s="421"/>
    </row>
    <row r="1199">
      <c r="A1199" s="410"/>
      <c r="B1199" s="411"/>
      <c r="C1199" s="412"/>
      <c r="D1199" s="413" t="s">
        <v>2869</v>
      </c>
      <c r="E1199" s="414"/>
      <c r="F1199" s="414"/>
      <c r="G1199" s="414"/>
      <c r="H1199" s="414"/>
      <c r="I1199" s="414"/>
      <c r="J1199" s="414"/>
      <c r="K1199" s="414"/>
      <c r="L1199" s="414"/>
      <c r="M1199" s="414"/>
      <c r="N1199" s="414"/>
      <c r="O1199" s="414"/>
      <c r="P1199" s="414"/>
      <c r="Q1199" s="414"/>
      <c r="R1199" s="414"/>
      <c r="S1199" s="414"/>
      <c r="T1199" s="415"/>
      <c r="U1199" s="415"/>
      <c r="V1199" s="415"/>
      <c r="W1199" s="416"/>
      <c r="X1199" s="417"/>
      <c r="Y1199" s="373"/>
      <c r="Z1199" s="418" t="str">
        <f>IFERROR(__xludf.DUMMYFUNCTION("""COMPUTED_VALUE"""),"")</f>
        <v/>
      </c>
      <c r="AA1199" s="419" t="str">
        <f>IFERROR(__xludf.DUMMYFUNCTION("""COMPUTED_VALUE"""),"")</f>
        <v/>
      </c>
      <c r="AB1199" s="418" t="str">
        <f>IFERROR(__xludf.DUMMYFUNCTION("""COMPUTED_VALUE"""),"")</f>
        <v/>
      </c>
      <c r="AC1199" s="419" t="str">
        <f>IFERROR(__xludf.DUMMYFUNCTION("""COMPUTED_VALUE"""),"")</f>
        <v/>
      </c>
      <c r="AD1199" s="418" t="str">
        <f>IFERROR(__xludf.DUMMYFUNCTION("""COMPUTED_VALUE"""),"")</f>
        <v/>
      </c>
      <c r="AE1199" s="419" t="str">
        <f>IFERROR(__xludf.DUMMYFUNCTION("""COMPUTED_VALUE"""),"")</f>
        <v/>
      </c>
      <c r="AF1199" s="420"/>
      <c r="AG1199" s="420"/>
      <c r="AH1199" s="421"/>
    </row>
    <row r="1200">
      <c r="A1200" s="410"/>
      <c r="B1200" s="411"/>
      <c r="C1200" s="412"/>
      <c r="D1200" s="413" t="s">
        <v>2869</v>
      </c>
      <c r="E1200" s="414"/>
      <c r="F1200" s="414"/>
      <c r="G1200" s="414"/>
      <c r="H1200" s="414"/>
      <c r="I1200" s="414"/>
      <c r="J1200" s="414"/>
      <c r="K1200" s="414"/>
      <c r="L1200" s="414"/>
      <c r="M1200" s="414"/>
      <c r="N1200" s="414"/>
      <c r="O1200" s="414"/>
      <c r="P1200" s="414"/>
      <c r="Q1200" s="414"/>
      <c r="R1200" s="414"/>
      <c r="S1200" s="414"/>
      <c r="T1200" s="415"/>
      <c r="U1200" s="415"/>
      <c r="V1200" s="415"/>
      <c r="W1200" s="416"/>
      <c r="X1200" s="417"/>
      <c r="Y1200" s="373"/>
      <c r="Z1200" s="418" t="str">
        <f>IFERROR(__xludf.DUMMYFUNCTION("""COMPUTED_VALUE"""),"")</f>
        <v/>
      </c>
      <c r="AA1200" s="419" t="str">
        <f>IFERROR(__xludf.DUMMYFUNCTION("""COMPUTED_VALUE"""),"")</f>
        <v/>
      </c>
      <c r="AB1200" s="418" t="str">
        <f>IFERROR(__xludf.DUMMYFUNCTION("""COMPUTED_VALUE"""),"")</f>
        <v/>
      </c>
      <c r="AC1200" s="419" t="str">
        <f>IFERROR(__xludf.DUMMYFUNCTION("""COMPUTED_VALUE"""),"")</f>
        <v/>
      </c>
      <c r="AD1200" s="418" t="str">
        <f>IFERROR(__xludf.DUMMYFUNCTION("""COMPUTED_VALUE"""),"")</f>
        <v/>
      </c>
      <c r="AE1200" s="419" t="str">
        <f>IFERROR(__xludf.DUMMYFUNCTION("""COMPUTED_VALUE"""),"")</f>
        <v/>
      </c>
      <c r="AF1200" s="420"/>
      <c r="AG1200" s="420"/>
      <c r="AH1200" s="421"/>
    </row>
    <row r="1201">
      <c r="A1201" s="410"/>
      <c r="B1201" s="411"/>
      <c r="C1201" s="412"/>
      <c r="D1201" s="413" t="s">
        <v>2869</v>
      </c>
      <c r="E1201" s="414"/>
      <c r="F1201" s="414"/>
      <c r="G1201" s="414"/>
      <c r="H1201" s="414"/>
      <c r="I1201" s="414"/>
      <c r="J1201" s="414"/>
      <c r="K1201" s="414"/>
      <c r="L1201" s="414"/>
      <c r="M1201" s="414"/>
      <c r="N1201" s="414"/>
      <c r="O1201" s="414"/>
      <c r="P1201" s="414"/>
      <c r="Q1201" s="414"/>
      <c r="R1201" s="414"/>
      <c r="S1201" s="414"/>
      <c r="T1201" s="415"/>
      <c r="U1201" s="415"/>
      <c r="V1201" s="415"/>
      <c r="W1201" s="416"/>
      <c r="X1201" s="417"/>
      <c r="Y1201" s="373"/>
      <c r="Z1201" s="418" t="str">
        <f>IFERROR(__xludf.DUMMYFUNCTION("""COMPUTED_VALUE"""),"")</f>
        <v/>
      </c>
      <c r="AA1201" s="419" t="str">
        <f>IFERROR(__xludf.DUMMYFUNCTION("""COMPUTED_VALUE"""),"")</f>
        <v/>
      </c>
      <c r="AB1201" s="418" t="str">
        <f>IFERROR(__xludf.DUMMYFUNCTION("""COMPUTED_VALUE"""),"")</f>
        <v/>
      </c>
      <c r="AC1201" s="419" t="str">
        <f>IFERROR(__xludf.DUMMYFUNCTION("""COMPUTED_VALUE"""),"")</f>
        <v/>
      </c>
      <c r="AD1201" s="418" t="str">
        <f>IFERROR(__xludf.DUMMYFUNCTION("""COMPUTED_VALUE"""),"")</f>
        <v/>
      </c>
      <c r="AE1201" s="419" t="str">
        <f>IFERROR(__xludf.DUMMYFUNCTION("""COMPUTED_VALUE"""),"")</f>
        <v/>
      </c>
      <c r="AF1201" s="420"/>
      <c r="AG1201" s="420"/>
      <c r="AH1201" s="421"/>
    </row>
    <row r="1202">
      <c r="A1202" s="410"/>
      <c r="B1202" s="411"/>
      <c r="C1202" s="412"/>
      <c r="D1202" s="413" t="s">
        <v>2869</v>
      </c>
      <c r="E1202" s="414"/>
      <c r="F1202" s="414"/>
      <c r="G1202" s="414"/>
      <c r="H1202" s="414"/>
      <c r="I1202" s="414"/>
      <c r="J1202" s="414"/>
      <c r="K1202" s="414"/>
      <c r="L1202" s="414"/>
      <c r="M1202" s="414"/>
      <c r="N1202" s="414"/>
      <c r="O1202" s="414"/>
      <c r="P1202" s="414"/>
      <c r="Q1202" s="414"/>
      <c r="R1202" s="414"/>
      <c r="S1202" s="414"/>
      <c r="T1202" s="415"/>
      <c r="U1202" s="415"/>
      <c r="V1202" s="415"/>
      <c r="W1202" s="416"/>
      <c r="X1202" s="417"/>
      <c r="Y1202" s="373"/>
      <c r="Z1202" s="418" t="str">
        <f>IFERROR(__xludf.DUMMYFUNCTION("""COMPUTED_VALUE"""),"")</f>
        <v/>
      </c>
      <c r="AA1202" s="419" t="str">
        <f>IFERROR(__xludf.DUMMYFUNCTION("""COMPUTED_VALUE"""),"")</f>
        <v/>
      </c>
      <c r="AB1202" s="418" t="str">
        <f>IFERROR(__xludf.DUMMYFUNCTION("""COMPUTED_VALUE"""),"")</f>
        <v/>
      </c>
      <c r="AC1202" s="419" t="str">
        <f>IFERROR(__xludf.DUMMYFUNCTION("""COMPUTED_VALUE"""),"")</f>
        <v/>
      </c>
      <c r="AD1202" s="418" t="str">
        <f>IFERROR(__xludf.DUMMYFUNCTION("""COMPUTED_VALUE"""),"")</f>
        <v/>
      </c>
      <c r="AE1202" s="419" t="str">
        <f>IFERROR(__xludf.DUMMYFUNCTION("""COMPUTED_VALUE"""),"")</f>
        <v/>
      </c>
      <c r="AF1202" s="420"/>
      <c r="AG1202" s="420"/>
      <c r="AH1202" s="421"/>
    </row>
    <row r="1203">
      <c r="A1203" s="410"/>
      <c r="B1203" s="411"/>
      <c r="C1203" s="412"/>
      <c r="D1203" s="413" t="s">
        <v>2869</v>
      </c>
      <c r="E1203" s="414"/>
      <c r="F1203" s="414"/>
      <c r="G1203" s="414"/>
      <c r="H1203" s="414"/>
      <c r="I1203" s="414"/>
      <c r="J1203" s="414"/>
      <c r="K1203" s="414"/>
      <c r="L1203" s="414"/>
      <c r="M1203" s="414"/>
      <c r="N1203" s="414"/>
      <c r="O1203" s="414"/>
      <c r="P1203" s="414"/>
      <c r="Q1203" s="414"/>
      <c r="R1203" s="414"/>
      <c r="S1203" s="414"/>
      <c r="T1203" s="415"/>
      <c r="U1203" s="415"/>
      <c r="V1203" s="415"/>
      <c r="W1203" s="416"/>
      <c r="X1203" s="417"/>
      <c r="Y1203" s="373"/>
      <c r="Z1203" s="418" t="str">
        <f>IFERROR(__xludf.DUMMYFUNCTION("""COMPUTED_VALUE"""),"")</f>
        <v/>
      </c>
      <c r="AA1203" s="419" t="str">
        <f>IFERROR(__xludf.DUMMYFUNCTION("""COMPUTED_VALUE"""),"")</f>
        <v/>
      </c>
      <c r="AB1203" s="418" t="str">
        <f>IFERROR(__xludf.DUMMYFUNCTION("""COMPUTED_VALUE"""),"")</f>
        <v/>
      </c>
      <c r="AC1203" s="419" t="str">
        <f>IFERROR(__xludf.DUMMYFUNCTION("""COMPUTED_VALUE"""),"")</f>
        <v/>
      </c>
      <c r="AD1203" s="418" t="str">
        <f>IFERROR(__xludf.DUMMYFUNCTION("""COMPUTED_VALUE"""),"")</f>
        <v/>
      </c>
      <c r="AE1203" s="419" t="str">
        <f>IFERROR(__xludf.DUMMYFUNCTION("""COMPUTED_VALUE"""),"")</f>
        <v/>
      </c>
      <c r="AF1203" s="420"/>
      <c r="AG1203" s="420"/>
      <c r="AH1203" s="421"/>
    </row>
    <row r="1204">
      <c r="A1204" s="410"/>
      <c r="B1204" s="411"/>
      <c r="C1204" s="412"/>
      <c r="D1204" s="413" t="s">
        <v>2869</v>
      </c>
      <c r="E1204" s="414"/>
      <c r="F1204" s="414"/>
      <c r="G1204" s="414"/>
      <c r="H1204" s="414"/>
      <c r="I1204" s="414"/>
      <c r="J1204" s="414"/>
      <c r="K1204" s="414"/>
      <c r="L1204" s="414"/>
      <c r="M1204" s="414"/>
      <c r="N1204" s="414"/>
      <c r="O1204" s="414"/>
      <c r="P1204" s="414"/>
      <c r="Q1204" s="414"/>
      <c r="R1204" s="414"/>
      <c r="S1204" s="414"/>
      <c r="T1204" s="415"/>
      <c r="U1204" s="415"/>
      <c r="V1204" s="415"/>
      <c r="W1204" s="416"/>
      <c r="X1204" s="417"/>
      <c r="Y1204" s="373"/>
      <c r="Z1204" s="418" t="str">
        <f>IFERROR(__xludf.DUMMYFUNCTION("""COMPUTED_VALUE"""),"")</f>
        <v/>
      </c>
      <c r="AA1204" s="419" t="str">
        <f>IFERROR(__xludf.DUMMYFUNCTION("""COMPUTED_VALUE"""),"")</f>
        <v/>
      </c>
      <c r="AB1204" s="418" t="str">
        <f>IFERROR(__xludf.DUMMYFUNCTION("""COMPUTED_VALUE"""),"")</f>
        <v/>
      </c>
      <c r="AC1204" s="419" t="str">
        <f>IFERROR(__xludf.DUMMYFUNCTION("""COMPUTED_VALUE"""),"")</f>
        <v/>
      </c>
      <c r="AD1204" s="418" t="str">
        <f>IFERROR(__xludf.DUMMYFUNCTION("""COMPUTED_VALUE"""),"")</f>
        <v/>
      </c>
      <c r="AE1204" s="419" t="str">
        <f>IFERROR(__xludf.DUMMYFUNCTION("""COMPUTED_VALUE"""),"")</f>
        <v/>
      </c>
      <c r="AF1204" s="420"/>
      <c r="AG1204" s="420"/>
      <c r="AH1204" s="421"/>
    </row>
    <row r="1205">
      <c r="A1205" s="410"/>
      <c r="B1205" s="411"/>
      <c r="C1205" s="412"/>
      <c r="D1205" s="413" t="s">
        <v>2869</v>
      </c>
      <c r="E1205" s="414"/>
      <c r="F1205" s="414"/>
      <c r="G1205" s="414"/>
      <c r="H1205" s="414"/>
      <c r="I1205" s="414"/>
      <c r="J1205" s="414"/>
      <c r="K1205" s="414"/>
      <c r="L1205" s="414"/>
      <c r="M1205" s="414"/>
      <c r="N1205" s="414"/>
      <c r="O1205" s="414"/>
      <c r="P1205" s="414"/>
      <c r="Q1205" s="414"/>
      <c r="R1205" s="414"/>
      <c r="S1205" s="414"/>
      <c r="T1205" s="415"/>
      <c r="U1205" s="415"/>
      <c r="V1205" s="415"/>
      <c r="W1205" s="416"/>
      <c r="X1205" s="417"/>
      <c r="Y1205" s="373"/>
      <c r="Z1205" s="418" t="str">
        <f>IFERROR(__xludf.DUMMYFUNCTION("""COMPUTED_VALUE"""),"")</f>
        <v/>
      </c>
      <c r="AA1205" s="419" t="str">
        <f>IFERROR(__xludf.DUMMYFUNCTION("""COMPUTED_VALUE"""),"")</f>
        <v/>
      </c>
      <c r="AB1205" s="418" t="str">
        <f>IFERROR(__xludf.DUMMYFUNCTION("""COMPUTED_VALUE"""),"")</f>
        <v/>
      </c>
      <c r="AC1205" s="419" t="str">
        <f>IFERROR(__xludf.DUMMYFUNCTION("""COMPUTED_VALUE"""),"")</f>
        <v/>
      </c>
      <c r="AD1205" s="418" t="str">
        <f>IFERROR(__xludf.DUMMYFUNCTION("""COMPUTED_VALUE"""),"")</f>
        <v/>
      </c>
      <c r="AE1205" s="419" t="str">
        <f>IFERROR(__xludf.DUMMYFUNCTION("""COMPUTED_VALUE"""),"")</f>
        <v/>
      </c>
      <c r="AF1205" s="420"/>
      <c r="AG1205" s="420"/>
      <c r="AH1205" s="421"/>
    </row>
    <row r="1206">
      <c r="A1206" s="410"/>
      <c r="B1206" s="411"/>
      <c r="C1206" s="412"/>
      <c r="D1206" s="413" t="s">
        <v>2869</v>
      </c>
      <c r="E1206" s="414"/>
      <c r="F1206" s="414"/>
      <c r="G1206" s="414"/>
      <c r="H1206" s="414"/>
      <c r="I1206" s="414"/>
      <c r="J1206" s="414"/>
      <c r="K1206" s="414"/>
      <c r="L1206" s="414"/>
      <c r="M1206" s="414"/>
      <c r="N1206" s="414"/>
      <c r="O1206" s="414"/>
      <c r="P1206" s="414"/>
      <c r="Q1206" s="414"/>
      <c r="R1206" s="414"/>
      <c r="S1206" s="414"/>
      <c r="T1206" s="415"/>
      <c r="U1206" s="415"/>
      <c r="V1206" s="415"/>
      <c r="W1206" s="416"/>
      <c r="X1206" s="417"/>
      <c r="Y1206" s="373"/>
      <c r="Z1206" s="418" t="str">
        <f>IFERROR(__xludf.DUMMYFUNCTION("""COMPUTED_VALUE"""),"")</f>
        <v/>
      </c>
      <c r="AA1206" s="419" t="str">
        <f>IFERROR(__xludf.DUMMYFUNCTION("""COMPUTED_VALUE"""),"")</f>
        <v/>
      </c>
      <c r="AB1206" s="418" t="str">
        <f>IFERROR(__xludf.DUMMYFUNCTION("""COMPUTED_VALUE"""),"")</f>
        <v/>
      </c>
      <c r="AC1206" s="419" t="str">
        <f>IFERROR(__xludf.DUMMYFUNCTION("""COMPUTED_VALUE"""),"")</f>
        <v/>
      </c>
      <c r="AD1206" s="418" t="str">
        <f>IFERROR(__xludf.DUMMYFUNCTION("""COMPUTED_VALUE"""),"")</f>
        <v/>
      </c>
      <c r="AE1206" s="419" t="str">
        <f>IFERROR(__xludf.DUMMYFUNCTION("""COMPUTED_VALUE"""),"")</f>
        <v/>
      </c>
      <c r="AF1206" s="420"/>
      <c r="AG1206" s="420"/>
      <c r="AH1206" s="421"/>
    </row>
    <row r="1207">
      <c r="A1207" s="410"/>
      <c r="B1207" s="411"/>
      <c r="C1207" s="412"/>
      <c r="D1207" s="413" t="s">
        <v>2869</v>
      </c>
      <c r="E1207" s="414"/>
      <c r="F1207" s="414"/>
      <c r="G1207" s="414"/>
      <c r="H1207" s="414"/>
      <c r="I1207" s="414"/>
      <c r="J1207" s="414"/>
      <c r="K1207" s="414"/>
      <c r="L1207" s="414"/>
      <c r="M1207" s="414"/>
      <c r="N1207" s="414"/>
      <c r="O1207" s="414"/>
      <c r="P1207" s="414"/>
      <c r="Q1207" s="414"/>
      <c r="R1207" s="414"/>
      <c r="S1207" s="414"/>
      <c r="T1207" s="415"/>
      <c r="U1207" s="415"/>
      <c r="V1207" s="415"/>
      <c r="W1207" s="416"/>
      <c r="X1207" s="417"/>
      <c r="Y1207" s="373"/>
      <c r="Z1207" s="418" t="str">
        <f>IFERROR(__xludf.DUMMYFUNCTION("""COMPUTED_VALUE"""),"")</f>
        <v/>
      </c>
      <c r="AA1207" s="419" t="str">
        <f>IFERROR(__xludf.DUMMYFUNCTION("""COMPUTED_VALUE"""),"")</f>
        <v/>
      </c>
      <c r="AB1207" s="418" t="str">
        <f>IFERROR(__xludf.DUMMYFUNCTION("""COMPUTED_VALUE"""),"")</f>
        <v/>
      </c>
      <c r="AC1207" s="419" t="str">
        <f>IFERROR(__xludf.DUMMYFUNCTION("""COMPUTED_VALUE"""),"")</f>
        <v/>
      </c>
      <c r="AD1207" s="418" t="str">
        <f>IFERROR(__xludf.DUMMYFUNCTION("""COMPUTED_VALUE"""),"")</f>
        <v/>
      </c>
      <c r="AE1207" s="419" t="str">
        <f>IFERROR(__xludf.DUMMYFUNCTION("""COMPUTED_VALUE"""),"")</f>
        <v/>
      </c>
      <c r="AF1207" s="420"/>
      <c r="AG1207" s="420"/>
      <c r="AH1207" s="421"/>
    </row>
    <row r="1208">
      <c r="A1208" s="410"/>
      <c r="B1208" s="411"/>
      <c r="C1208" s="412"/>
      <c r="D1208" s="413" t="s">
        <v>2869</v>
      </c>
      <c r="E1208" s="414"/>
      <c r="F1208" s="414"/>
      <c r="G1208" s="414"/>
      <c r="H1208" s="414"/>
      <c r="I1208" s="414"/>
      <c r="J1208" s="414"/>
      <c r="K1208" s="414"/>
      <c r="L1208" s="414"/>
      <c r="M1208" s="414"/>
      <c r="N1208" s="414"/>
      <c r="O1208" s="414"/>
      <c r="P1208" s="414"/>
      <c r="Q1208" s="414"/>
      <c r="R1208" s="414"/>
      <c r="S1208" s="414"/>
      <c r="T1208" s="415"/>
      <c r="U1208" s="415"/>
      <c r="V1208" s="415"/>
      <c r="W1208" s="416"/>
      <c r="X1208" s="417"/>
      <c r="Y1208" s="373"/>
      <c r="Z1208" s="418" t="str">
        <f>IFERROR(__xludf.DUMMYFUNCTION("""COMPUTED_VALUE"""),"")</f>
        <v/>
      </c>
      <c r="AA1208" s="419" t="str">
        <f>IFERROR(__xludf.DUMMYFUNCTION("""COMPUTED_VALUE"""),"")</f>
        <v/>
      </c>
      <c r="AB1208" s="418" t="str">
        <f>IFERROR(__xludf.DUMMYFUNCTION("""COMPUTED_VALUE"""),"")</f>
        <v/>
      </c>
      <c r="AC1208" s="419" t="str">
        <f>IFERROR(__xludf.DUMMYFUNCTION("""COMPUTED_VALUE"""),"")</f>
        <v/>
      </c>
      <c r="AD1208" s="418" t="str">
        <f>IFERROR(__xludf.DUMMYFUNCTION("""COMPUTED_VALUE"""),"")</f>
        <v/>
      </c>
      <c r="AE1208" s="419" t="str">
        <f>IFERROR(__xludf.DUMMYFUNCTION("""COMPUTED_VALUE"""),"")</f>
        <v/>
      </c>
      <c r="AF1208" s="420"/>
      <c r="AG1208" s="420"/>
      <c r="AH1208" s="421"/>
    </row>
    <row r="1209">
      <c r="A1209" s="410"/>
      <c r="B1209" s="411"/>
      <c r="C1209" s="412"/>
      <c r="D1209" s="413" t="s">
        <v>2869</v>
      </c>
      <c r="E1209" s="414"/>
      <c r="F1209" s="414"/>
      <c r="G1209" s="414"/>
      <c r="H1209" s="414"/>
      <c r="I1209" s="414"/>
      <c r="J1209" s="414"/>
      <c r="K1209" s="414"/>
      <c r="L1209" s="414"/>
      <c r="M1209" s="414"/>
      <c r="N1209" s="414"/>
      <c r="O1209" s="414"/>
      <c r="P1209" s="414"/>
      <c r="Q1209" s="414"/>
      <c r="R1209" s="414"/>
      <c r="S1209" s="414"/>
      <c r="T1209" s="415"/>
      <c r="U1209" s="415"/>
      <c r="V1209" s="415"/>
      <c r="W1209" s="416"/>
      <c r="X1209" s="417"/>
      <c r="Y1209" s="373"/>
      <c r="Z1209" s="418" t="str">
        <f>IFERROR(__xludf.DUMMYFUNCTION("""COMPUTED_VALUE"""),"")</f>
        <v/>
      </c>
      <c r="AA1209" s="419" t="str">
        <f>IFERROR(__xludf.DUMMYFUNCTION("""COMPUTED_VALUE"""),"")</f>
        <v/>
      </c>
      <c r="AB1209" s="418" t="str">
        <f>IFERROR(__xludf.DUMMYFUNCTION("""COMPUTED_VALUE"""),"")</f>
        <v/>
      </c>
      <c r="AC1209" s="419" t="str">
        <f>IFERROR(__xludf.DUMMYFUNCTION("""COMPUTED_VALUE"""),"")</f>
        <v/>
      </c>
      <c r="AD1209" s="418" t="str">
        <f>IFERROR(__xludf.DUMMYFUNCTION("""COMPUTED_VALUE"""),"")</f>
        <v/>
      </c>
      <c r="AE1209" s="419" t="str">
        <f>IFERROR(__xludf.DUMMYFUNCTION("""COMPUTED_VALUE"""),"")</f>
        <v/>
      </c>
      <c r="AF1209" s="420"/>
      <c r="AG1209" s="420"/>
      <c r="AH1209" s="421"/>
    </row>
    <row r="1210">
      <c r="A1210" s="410"/>
      <c r="B1210" s="411"/>
      <c r="C1210" s="412"/>
      <c r="D1210" s="413" t="s">
        <v>2869</v>
      </c>
      <c r="E1210" s="414"/>
      <c r="F1210" s="414"/>
      <c r="G1210" s="414"/>
      <c r="H1210" s="414"/>
      <c r="I1210" s="414"/>
      <c r="J1210" s="414"/>
      <c r="K1210" s="414"/>
      <c r="L1210" s="414"/>
      <c r="M1210" s="414"/>
      <c r="N1210" s="414"/>
      <c r="O1210" s="414"/>
      <c r="P1210" s="414"/>
      <c r="Q1210" s="414"/>
      <c r="R1210" s="414"/>
      <c r="S1210" s="414"/>
      <c r="T1210" s="415"/>
      <c r="U1210" s="415"/>
      <c r="V1210" s="415"/>
      <c r="W1210" s="416"/>
      <c r="X1210" s="417"/>
      <c r="Y1210" s="373"/>
      <c r="Z1210" s="418" t="str">
        <f>IFERROR(__xludf.DUMMYFUNCTION("""COMPUTED_VALUE"""),"")</f>
        <v/>
      </c>
      <c r="AA1210" s="419" t="str">
        <f>IFERROR(__xludf.DUMMYFUNCTION("""COMPUTED_VALUE"""),"")</f>
        <v/>
      </c>
      <c r="AB1210" s="418" t="str">
        <f>IFERROR(__xludf.DUMMYFUNCTION("""COMPUTED_VALUE"""),"")</f>
        <v/>
      </c>
      <c r="AC1210" s="419" t="str">
        <f>IFERROR(__xludf.DUMMYFUNCTION("""COMPUTED_VALUE"""),"")</f>
        <v/>
      </c>
      <c r="AD1210" s="418" t="str">
        <f>IFERROR(__xludf.DUMMYFUNCTION("""COMPUTED_VALUE"""),"")</f>
        <v/>
      </c>
      <c r="AE1210" s="419" t="str">
        <f>IFERROR(__xludf.DUMMYFUNCTION("""COMPUTED_VALUE"""),"")</f>
        <v/>
      </c>
      <c r="AF1210" s="420"/>
      <c r="AG1210" s="420"/>
      <c r="AH1210" s="421"/>
    </row>
  </sheetData>
  <mergeCells count="22">
    <mergeCell ref="H2:J2"/>
    <mergeCell ref="K2:M2"/>
    <mergeCell ref="N2:P2"/>
    <mergeCell ref="Q2:S2"/>
    <mergeCell ref="T2:T3"/>
    <mergeCell ref="U2:U3"/>
    <mergeCell ref="V2:V3"/>
    <mergeCell ref="W2:W3"/>
    <mergeCell ref="X2:X3"/>
    <mergeCell ref="Y2:Y3"/>
    <mergeCell ref="Z2:AA2"/>
    <mergeCell ref="AB2:AC2"/>
    <mergeCell ref="AD2:AE2"/>
    <mergeCell ref="AF2:AG2"/>
    <mergeCell ref="E1:S1"/>
    <mergeCell ref="T1:V1"/>
    <mergeCell ref="Z1:AG1"/>
    <mergeCell ref="A2:B3"/>
    <mergeCell ref="C2:C3"/>
    <mergeCell ref="D2:D3"/>
    <mergeCell ref="E2:G2"/>
    <mergeCell ref="AH2:AH3"/>
  </mergeCells>
  <conditionalFormatting sqref="AF2 Z3:AE3">
    <cfRule type="cellIs" dxfId="5" priority="1" operator="equal">
      <formula>"Total Damage"</formula>
    </cfRule>
  </conditionalFormatting>
  <conditionalFormatting sqref="B4:C1210 E4:Y1210">
    <cfRule type="expression" dxfId="3" priority="2">
      <formula>#REF!=TRUE</formula>
    </cfRule>
  </conditionalFormatting>
  <conditionalFormatting sqref="A4:A1210">
    <cfRule type="expression" dxfId="4" priority="3">
      <formula>OR(#REF!=TRUE,#REF!=TRUE)</formula>
    </cfRule>
  </conditionalFormatting>
  <conditionalFormatting sqref="A2:AG3">
    <cfRule type="cellIs" dxfId="6" priority="4" operator="equal">
      <formula>"Inspect"</formula>
    </cfRule>
  </conditionalFormatting>
  <conditionalFormatting sqref="A2:AG3">
    <cfRule type="cellIs" dxfId="7" priority="5" operator="equal">
      <formula>"Check"</formula>
    </cfRule>
  </conditionalFormatting>
  <conditionalFormatting sqref="A2:AG3">
    <cfRule type="cellIs" dxfId="8" priority="6" operator="equal">
      <formula>"Cross-Check/Admin"</formula>
    </cfRule>
  </conditionalFormatting>
  <conditionalFormatting sqref="Z1:Z1210 AB1:AB1210 AD1:AD1210 E4:S1210">
    <cfRule type="cellIs" dxfId="9" priority="7" operator="greaterThan">
      <formula>0</formula>
    </cfRule>
  </conditionalFormatting>
  <dataValidations>
    <dataValidation type="list" allowBlank="1" showErrorMessage="1" sqref="X4:X1210">
      <formula1>CONFIG!$F$3:$F$18</formula1>
    </dataValidation>
    <dataValidation type="list" allowBlank="1" showErrorMessage="1" sqref="AH4:AH1210">
      <formula1>CONFIG!$C$101:$C$116</formula1>
    </dataValidation>
    <dataValidation type="list" allowBlank="1" showErrorMessage="1" sqref="T4:U1210">
      <formula1>CONFIG!$C$2:$C$100</formula1>
    </dataValidation>
    <dataValidation type="list" allowBlank="1" showErrorMessage="1" sqref="V4:V1210">
      <formula1>CONFIG!$C$85:$C$110</formula1>
    </dataValidation>
  </dataValidations>
  <hyperlinks>
    <hyperlink r:id="rId2" ref="D4"/>
    <hyperlink r:id="rId3" ref="U4"/>
    <hyperlink r:id="rId4" ref="D5"/>
    <hyperlink r:id="rId5" ref="D6"/>
  </hyperlinks>
  <drawing r:id="rId6"/>
  <legacy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7.5"/>
    <col customWidth="1" min="2" max="2" width="10.5"/>
    <col customWidth="1" min="3" max="3" width="21.25"/>
    <col customWidth="1" min="4" max="4" width="15.13"/>
    <col customWidth="1" min="5" max="19" width="12.88"/>
    <col customWidth="1" min="20" max="22" width="22.75"/>
    <col customWidth="1" min="23" max="23" width="56.38"/>
    <col customWidth="1" min="24" max="24" width="30.75"/>
    <col customWidth="1" min="25" max="32" width="10.63"/>
    <col customWidth="1" min="33" max="33" width="20.0"/>
  </cols>
  <sheetData>
    <row r="1">
      <c r="A1" s="5"/>
      <c r="B1" s="5"/>
      <c r="C1" s="1"/>
      <c r="D1" s="1"/>
      <c r="E1" s="305" t="s">
        <v>3054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7"/>
      <c r="T1" s="308" t="s">
        <v>3055</v>
      </c>
      <c r="U1" s="306"/>
      <c r="V1" s="19"/>
      <c r="W1" s="8"/>
      <c r="X1" s="422">
        <f>COUNTIF(X4:X650,"&lt;&gt;")</f>
        <v>468</v>
      </c>
      <c r="Y1" s="305" t="s">
        <v>3056</v>
      </c>
      <c r="Z1" s="306"/>
      <c r="AA1" s="306"/>
      <c r="AB1" s="306"/>
      <c r="AC1" s="306"/>
      <c r="AD1" s="306"/>
      <c r="AE1" s="306"/>
      <c r="AF1" s="306"/>
      <c r="AG1" s="309"/>
    </row>
    <row r="2">
      <c r="A2" s="423"/>
      <c r="B2" s="424" t="s">
        <v>3073</v>
      </c>
      <c r="C2" s="312" t="s">
        <v>39</v>
      </c>
      <c r="D2" s="10" t="str">
        <f t="array" ref="D2:D650">{"LINK SESSION"; IF(C3:C650 = "", "", "https://agent-admin.paveapi.com/inspectionView/" &amp; C3:C650 &amp; "?activeTab=past-sessions")}</f>
        <v>LINK SESSION</v>
      </c>
      <c r="E2" s="305" t="s">
        <v>3057</v>
      </c>
      <c r="F2" s="306"/>
      <c r="G2" s="313"/>
      <c r="H2" s="308" t="s">
        <v>3058</v>
      </c>
      <c r="I2" s="306"/>
      <c r="J2" s="19"/>
      <c r="K2" s="305" t="s">
        <v>3059</v>
      </c>
      <c r="L2" s="306"/>
      <c r="M2" s="313"/>
      <c r="N2" s="308" t="s">
        <v>3060</v>
      </c>
      <c r="O2" s="306"/>
      <c r="P2" s="19"/>
      <c r="Q2" s="305" t="s">
        <v>3061</v>
      </c>
      <c r="R2" s="306"/>
      <c r="S2" s="313"/>
      <c r="T2" s="314" t="s">
        <v>3062</v>
      </c>
      <c r="U2" s="315" t="s">
        <v>3063</v>
      </c>
      <c r="V2" s="316" t="s">
        <v>3064</v>
      </c>
      <c r="W2" s="17" t="s">
        <v>43</v>
      </c>
      <c r="X2" s="317" t="s">
        <v>40</v>
      </c>
      <c r="Y2" s="319" t="s">
        <v>3062</v>
      </c>
      <c r="Z2" s="313"/>
      <c r="AA2" s="320" t="s">
        <v>3063</v>
      </c>
      <c r="AB2" s="307"/>
      <c r="AC2" s="319" t="s">
        <v>3064</v>
      </c>
      <c r="AD2" s="313"/>
      <c r="AE2" s="321" t="s">
        <v>3066</v>
      </c>
      <c r="AF2" s="313"/>
      <c r="AG2" s="322" t="s">
        <v>3067</v>
      </c>
    </row>
    <row r="3">
      <c r="A3" s="423"/>
      <c r="B3" s="22"/>
      <c r="C3" s="324"/>
      <c r="D3" s="22"/>
      <c r="E3" s="325" t="s">
        <v>3062</v>
      </c>
      <c r="F3" s="326" t="s">
        <v>3063</v>
      </c>
      <c r="G3" s="327" t="s">
        <v>3064</v>
      </c>
      <c r="H3" s="328" t="s">
        <v>3062</v>
      </c>
      <c r="I3" s="329" t="s">
        <v>3063</v>
      </c>
      <c r="J3" s="330" t="s">
        <v>3064</v>
      </c>
      <c r="K3" s="325" t="s">
        <v>3062</v>
      </c>
      <c r="L3" s="326" t="s">
        <v>3063</v>
      </c>
      <c r="M3" s="327" t="s">
        <v>3064</v>
      </c>
      <c r="N3" s="328" t="s">
        <v>3062</v>
      </c>
      <c r="O3" s="329" t="s">
        <v>3063</v>
      </c>
      <c r="P3" s="330" t="s">
        <v>3064</v>
      </c>
      <c r="Q3" s="325" t="s">
        <v>3062</v>
      </c>
      <c r="R3" s="326" t="s">
        <v>3063</v>
      </c>
      <c r="S3" s="327" t="s">
        <v>3064</v>
      </c>
      <c r="T3" s="331"/>
      <c r="U3" s="332"/>
      <c r="V3" s="333"/>
      <c r="W3" s="23"/>
      <c r="X3" s="324"/>
      <c r="Y3" s="334" t="str">
        <f t="array" ref="Y3:Y650">{"Mistakes";IF((T4:T650 &lt;&gt; "") * (T4:T650 &lt;&gt; "developer") * (X4:X650 &lt;&gt; ""), IF(ISNUMBER(MATCH(X4:X650, {"ALL Miss Damage"; "ALL Wrong Damage"; "Inspector + CC/AD Miss Damage"; "Inspector + CC/AD Wrong damage"; "Inspector + Checker Miss Damage"; "Inspector + Checker Wrong damage"; "Inspector Miss Damage"; "Inspector Wrong damage"; "Other"}, 0)), N(E4:E650) + N(H4:H650) + N(K4:K650) + N(N4:N650) + N(Q4:Q650), 0), "")}</f>
        <v>Mistakes</v>
      </c>
      <c r="Z3" s="335" t="str">
        <f>IFERROR(__xludf.DUMMYFUNCTION("{""%"";ARRAYFORMULA(IF((T4:T650 = """") + (X4:X650 = """"), """", IF(T4:T650 = ""developer"", """", IFERROR(IF(REGEXMATCH(LOWER($X$4:$X650), ""miss damage""), 1 - Y4:Y650 / ((($AE$4:$AE650 + $AF$4:$AF650 + ABS($AE$4:$AE650 - $AF$4:$AF650)) / 2) + Y4:Y650)"&amp;", 1 - Y4:Y650 / (($AE$4:$AE650 + $AF$4:$AF650 + ABS($AE$4:$AE650 - $AF$4:$AF650)) / 2)), 1))))}"),"%")</f>
        <v>%</v>
      </c>
      <c r="AA3" s="336" t="str">
        <f t="array" ref="AA3:AA650">{"Mistakes"; IF((U4:U650 = "") + (X4:X650 = ""), "", IF(ISNUMBER(MATCH(X4:X650, {"ALL Miss Damage"; "ALL Wrong Damage"; "Checker Miss Damage"; "Checker Wrong damage"; "Checker + CC/AD Miss Damage"; "Checker + CC/AD Wrong damage"; "Inspector + Checker Miss Damage"; "Inspector + Checker Wrong damage"; "Other"}, 0)), N(F4:F650) + N(I4:I650) + N(L4:L650) + N(O4:O650) + N(R4:R650), 0))}</f>
        <v>Mistakes</v>
      </c>
      <c r="AB3" s="335" t="str">
        <f>IFERROR(__xludf.DUMMYFUNCTION("{""%"";ARRAYFORMULA(IF((U4:U650 = """") + (X4:X650 = """"), """", IFERROR(IF(REGEXMATCH(LOWER($X$4:$X650), ""miss damage""), 1 - AA4:AA650 / ((($AE$4:$AE650 + $AF$4:$AF650 + ABS($AE$4:$AE650 - $AF$4:$AF650)) / 2) + AA4:AA650), 1 - AA4:AA650 / (($AE$4:$AE6"&amp;"50 + $AF$4:$AF650 + ABS($AE$4:$AE650 - $AF$4:$AF650)) / 2)), 1)))}"),"%")</f>
        <v>%</v>
      </c>
      <c r="AC3" s="334" t="str">
        <f t="array" ref="AC3:AC650">{"Mistakes"; IF((V4:V650 = "") + (X4:X650 = ""), "", IF(ISNUMBER(MATCH(X4:X650, {"ALL Miss Damage"; "ALL Wrong Damage"; "CC/AD Miss Damage"; "CC/AD Wrong damage"; "Checker + CC/AD Miss Damage"; "Checker + CC/AD Wrong damage" ; "Inspector + CC/AD Miss Damage"; "Inspector + CC/AD Wrong damage"; "Other"}, 0)), N(G4:G650) + N(J4:J650) + N(M4:M650) + N(P4:P650) + N(S4:S650), 0))}</f>
        <v>Mistakes</v>
      </c>
      <c r="AD3" s="335" t="str">
        <f>IFERROR(__xludf.DUMMYFUNCTION("{""%"";ARRAYFORMULA(IF((V4:V650 = """") + (X4:X650 = """"), """", IFERROR(IF(REGEXMATCH(LOWER($X$4:$X650), ""miss damage""), 1 - AC4:AC650 / ((($AE$4:$AE650 + $AF$4:$AF650 + ABS($AE$4:$AE650 - $AF$4:$AF650)) / 2) + AC4:AC650), 1 - AC4:AC650 / (($AE$4:$AE6"&amp;"50 + $AF$4:$AF650 + ABS($AE$4:$AE650 - $AF$4:$AF650)) / 2)), 1)))}"),"%")</f>
        <v>%</v>
      </c>
      <c r="AE3" s="337" t="s">
        <v>3068</v>
      </c>
      <c r="AF3" s="338" t="s">
        <v>3069</v>
      </c>
      <c r="AG3" s="339"/>
    </row>
    <row r="4">
      <c r="A4" s="411"/>
      <c r="B4" s="361">
        <v>46153.0</v>
      </c>
      <c r="C4" s="362" t="s">
        <v>1310</v>
      </c>
      <c r="D4" s="363" t="s">
        <v>1308</v>
      </c>
      <c r="E4" s="364"/>
      <c r="F4" s="365">
        <v>1.0</v>
      </c>
      <c r="G4" s="366"/>
      <c r="H4" s="367"/>
      <c r="I4" s="365"/>
      <c r="J4" s="368"/>
      <c r="K4" s="364"/>
      <c r="L4" s="365">
        <v>1.0</v>
      </c>
      <c r="M4" s="366"/>
      <c r="N4" s="367"/>
      <c r="O4" s="365">
        <v>3.0</v>
      </c>
      <c r="P4" s="368"/>
      <c r="Q4" s="364"/>
      <c r="R4" s="365"/>
      <c r="S4" s="366"/>
      <c r="T4" s="369" t="s">
        <v>2995</v>
      </c>
      <c r="U4" s="370" t="s">
        <v>801</v>
      </c>
      <c r="V4" s="371"/>
      <c r="W4" s="380" t="s">
        <v>1312</v>
      </c>
      <c r="X4" s="353" t="s">
        <v>2890</v>
      </c>
      <c r="Y4" s="382" t="s">
        <v>2869</v>
      </c>
      <c r="Z4" s="389" t="str">
        <f>IFERROR(__xludf.DUMMYFUNCTION("""COMPUTED_VALUE"""),"")</f>
        <v/>
      </c>
      <c r="AA4" s="383">
        <v>5.0</v>
      </c>
      <c r="AB4" s="388">
        <f>IFERROR(__xludf.DUMMYFUNCTION("""COMPUTED_VALUE"""),0.8913043478260869)</f>
        <v>0.8913043478</v>
      </c>
      <c r="AC4" s="382" t="s">
        <v>2869</v>
      </c>
      <c r="AD4" s="389" t="str">
        <f>IFERROR(__xludf.DUMMYFUNCTION("""COMPUTED_VALUE"""),"")</f>
        <v/>
      </c>
      <c r="AE4" s="377">
        <v>46.0</v>
      </c>
      <c r="AF4" s="378">
        <v>14.0</v>
      </c>
      <c r="AG4" s="359"/>
    </row>
    <row r="5">
      <c r="A5" s="411"/>
      <c r="B5" s="361">
        <v>46153.0</v>
      </c>
      <c r="C5" s="362" t="s">
        <v>1314</v>
      </c>
      <c r="D5" s="363" t="s">
        <v>1313</v>
      </c>
      <c r="E5" s="364"/>
      <c r="F5" s="365"/>
      <c r="G5" s="366"/>
      <c r="H5" s="367"/>
      <c r="I5" s="365"/>
      <c r="J5" s="368"/>
      <c r="K5" s="364"/>
      <c r="L5" s="365"/>
      <c r="M5" s="366"/>
      <c r="N5" s="367"/>
      <c r="O5" s="365"/>
      <c r="P5" s="368"/>
      <c r="Q5" s="364"/>
      <c r="R5" s="365"/>
      <c r="S5" s="366"/>
      <c r="T5" s="369" t="s">
        <v>2995</v>
      </c>
      <c r="U5" s="370" t="s">
        <v>2877</v>
      </c>
      <c r="V5" s="371" t="s">
        <v>3010</v>
      </c>
      <c r="W5" s="372"/>
      <c r="X5" s="353" t="s">
        <v>2914</v>
      </c>
      <c r="Y5" s="382" t="s">
        <v>2869</v>
      </c>
      <c r="Z5" s="389" t="str">
        <f>IFERROR(__xludf.DUMMYFUNCTION("""COMPUTED_VALUE"""),"")</f>
        <v/>
      </c>
      <c r="AA5" s="383">
        <v>0.0</v>
      </c>
      <c r="AB5" s="388">
        <f>IFERROR(__xludf.DUMMYFUNCTION("""COMPUTED_VALUE"""),1.0)</f>
        <v>1</v>
      </c>
      <c r="AC5" s="382">
        <v>0.0</v>
      </c>
      <c r="AD5" s="389">
        <f>IFERROR(__xludf.DUMMYFUNCTION("""COMPUTED_VALUE"""),1.0)</f>
        <v>1</v>
      </c>
      <c r="AE5" s="377">
        <v>14.0</v>
      </c>
      <c r="AF5" s="378">
        <v>10.0</v>
      </c>
      <c r="AG5" s="359"/>
    </row>
    <row r="6">
      <c r="A6" s="411"/>
      <c r="B6" s="361">
        <v>46153.0</v>
      </c>
      <c r="C6" s="362" t="s">
        <v>1318</v>
      </c>
      <c r="D6" s="363" t="s">
        <v>1317</v>
      </c>
      <c r="E6" s="364"/>
      <c r="F6" s="365"/>
      <c r="G6" s="366"/>
      <c r="H6" s="367"/>
      <c r="I6" s="365"/>
      <c r="J6" s="368"/>
      <c r="K6" s="364"/>
      <c r="L6" s="365"/>
      <c r="M6" s="366"/>
      <c r="N6" s="367"/>
      <c r="O6" s="365"/>
      <c r="P6" s="368"/>
      <c r="Q6" s="364"/>
      <c r="R6" s="365"/>
      <c r="S6" s="366"/>
      <c r="T6" s="369" t="s">
        <v>2995</v>
      </c>
      <c r="U6" s="370" t="s">
        <v>2020</v>
      </c>
      <c r="V6" s="371" t="s">
        <v>3010</v>
      </c>
      <c r="W6" s="380"/>
      <c r="X6" s="353" t="s">
        <v>2914</v>
      </c>
      <c r="Y6" s="382" t="s">
        <v>2869</v>
      </c>
      <c r="Z6" s="389" t="str">
        <f>IFERROR(__xludf.DUMMYFUNCTION("""COMPUTED_VALUE"""),"")</f>
        <v/>
      </c>
      <c r="AA6" s="383">
        <v>0.0</v>
      </c>
      <c r="AB6" s="388">
        <f>IFERROR(__xludf.DUMMYFUNCTION("""COMPUTED_VALUE"""),1.0)</f>
        <v>1</v>
      </c>
      <c r="AC6" s="382">
        <v>0.0</v>
      </c>
      <c r="AD6" s="389">
        <f>IFERROR(__xludf.DUMMYFUNCTION("""COMPUTED_VALUE"""),1.0)</f>
        <v>1</v>
      </c>
      <c r="AE6" s="377">
        <v>11.0</v>
      </c>
      <c r="AF6" s="378">
        <v>9.0</v>
      </c>
      <c r="AG6" s="359"/>
    </row>
    <row r="7">
      <c r="A7" s="411"/>
      <c r="B7" s="361">
        <v>46153.0</v>
      </c>
      <c r="C7" s="362" t="s">
        <v>1324</v>
      </c>
      <c r="D7" s="363" t="s">
        <v>1320</v>
      </c>
      <c r="E7" s="364"/>
      <c r="F7" s="365"/>
      <c r="G7" s="366"/>
      <c r="H7" s="367"/>
      <c r="I7" s="365"/>
      <c r="J7" s="368"/>
      <c r="K7" s="364"/>
      <c r="L7" s="365"/>
      <c r="M7" s="366"/>
      <c r="N7" s="367"/>
      <c r="O7" s="365"/>
      <c r="P7" s="368"/>
      <c r="Q7" s="364"/>
      <c r="R7" s="365"/>
      <c r="S7" s="366"/>
      <c r="T7" s="369" t="s">
        <v>264</v>
      </c>
      <c r="U7" s="370" t="s">
        <v>2525</v>
      </c>
      <c r="V7" s="371"/>
      <c r="W7" s="380"/>
      <c r="X7" s="353" t="s">
        <v>2914</v>
      </c>
      <c r="Y7" s="382">
        <v>0.0</v>
      </c>
      <c r="Z7" s="389">
        <f>IFERROR(__xludf.DUMMYFUNCTION("""COMPUTED_VALUE"""),1.0)</f>
        <v>1</v>
      </c>
      <c r="AA7" s="383">
        <v>0.0</v>
      </c>
      <c r="AB7" s="388">
        <f>IFERROR(__xludf.DUMMYFUNCTION("""COMPUTED_VALUE"""),1.0)</f>
        <v>1</v>
      </c>
      <c r="AC7" s="382" t="s">
        <v>2869</v>
      </c>
      <c r="AD7" s="389" t="str">
        <f>IFERROR(__xludf.DUMMYFUNCTION("""COMPUTED_VALUE"""),"")</f>
        <v/>
      </c>
      <c r="AE7" s="377">
        <v>3.0</v>
      </c>
      <c r="AF7" s="378">
        <v>2.0</v>
      </c>
      <c r="AG7" s="359"/>
    </row>
    <row r="8">
      <c r="A8" s="411"/>
      <c r="B8" s="361">
        <v>46153.0</v>
      </c>
      <c r="C8" s="362" t="s">
        <v>1328</v>
      </c>
      <c r="D8" s="363" t="s">
        <v>1327</v>
      </c>
      <c r="E8" s="364"/>
      <c r="F8" s="365"/>
      <c r="G8" s="366"/>
      <c r="H8" s="367"/>
      <c r="I8" s="365"/>
      <c r="J8" s="368"/>
      <c r="K8" s="364"/>
      <c r="L8" s="365"/>
      <c r="M8" s="366"/>
      <c r="N8" s="367"/>
      <c r="O8" s="365"/>
      <c r="P8" s="368"/>
      <c r="Q8" s="364"/>
      <c r="R8" s="365"/>
      <c r="S8" s="366"/>
      <c r="T8" s="369" t="s">
        <v>2720</v>
      </c>
      <c r="U8" s="370" t="s">
        <v>2525</v>
      </c>
      <c r="V8" s="371" t="s">
        <v>3022</v>
      </c>
      <c r="W8" s="380" t="s">
        <v>406</v>
      </c>
      <c r="X8" s="353" t="s">
        <v>2914</v>
      </c>
      <c r="Y8" s="382">
        <v>0.0</v>
      </c>
      <c r="Z8" s="389">
        <f>IFERROR(__xludf.DUMMYFUNCTION("""COMPUTED_VALUE"""),1.0)</f>
        <v>1</v>
      </c>
      <c r="AA8" s="383">
        <v>0.0</v>
      </c>
      <c r="AB8" s="388">
        <f>IFERROR(__xludf.DUMMYFUNCTION("""COMPUTED_VALUE"""),1.0)</f>
        <v>1</v>
      </c>
      <c r="AC8" s="382">
        <v>0.0</v>
      </c>
      <c r="AD8" s="389">
        <f>IFERROR(__xludf.DUMMYFUNCTION("""COMPUTED_VALUE"""),1.0)</f>
        <v>1</v>
      </c>
      <c r="AE8" s="377">
        <v>2.0</v>
      </c>
      <c r="AF8" s="378">
        <v>0.0</v>
      </c>
      <c r="AG8" s="359"/>
    </row>
    <row r="9">
      <c r="A9" s="411"/>
      <c r="B9" s="361">
        <v>46153.0</v>
      </c>
      <c r="C9" s="362" t="s">
        <v>1336</v>
      </c>
      <c r="D9" s="363" t="s">
        <v>1331</v>
      </c>
      <c r="E9" s="364"/>
      <c r="F9" s="365"/>
      <c r="G9" s="366"/>
      <c r="H9" s="367"/>
      <c r="I9" s="365"/>
      <c r="J9" s="368"/>
      <c r="K9" s="364"/>
      <c r="L9" s="365"/>
      <c r="M9" s="366"/>
      <c r="N9" s="367"/>
      <c r="O9" s="365"/>
      <c r="P9" s="368"/>
      <c r="Q9" s="364"/>
      <c r="R9" s="365"/>
      <c r="S9" s="366"/>
      <c r="T9" s="369" t="s">
        <v>2590</v>
      </c>
      <c r="U9" s="370" t="s">
        <v>279</v>
      </c>
      <c r="V9" s="371"/>
      <c r="W9" s="372"/>
      <c r="X9" s="353" t="s">
        <v>2914</v>
      </c>
      <c r="Y9" s="382">
        <v>0.0</v>
      </c>
      <c r="Z9" s="389">
        <f>IFERROR(__xludf.DUMMYFUNCTION("""COMPUTED_VALUE"""),1.0)</f>
        <v>1</v>
      </c>
      <c r="AA9" s="383">
        <v>0.0</v>
      </c>
      <c r="AB9" s="388">
        <f>IFERROR(__xludf.DUMMYFUNCTION("""COMPUTED_VALUE"""),1.0)</f>
        <v>1</v>
      </c>
      <c r="AC9" s="382" t="s">
        <v>2869</v>
      </c>
      <c r="AD9" s="389" t="str">
        <f>IFERROR(__xludf.DUMMYFUNCTION("""COMPUTED_VALUE"""),"")</f>
        <v/>
      </c>
      <c r="AE9" s="377">
        <v>32.0</v>
      </c>
      <c r="AF9" s="378">
        <v>9.0</v>
      </c>
      <c r="AG9" s="359"/>
    </row>
    <row r="10">
      <c r="A10" s="411"/>
      <c r="B10" s="361">
        <v>46153.0</v>
      </c>
      <c r="C10" s="362" t="s">
        <v>1339</v>
      </c>
      <c r="D10" s="363" t="s">
        <v>1338</v>
      </c>
      <c r="E10" s="364"/>
      <c r="F10" s="365"/>
      <c r="G10" s="366"/>
      <c r="H10" s="367"/>
      <c r="I10" s="365"/>
      <c r="J10" s="368"/>
      <c r="K10" s="364"/>
      <c r="L10" s="365"/>
      <c r="M10" s="366"/>
      <c r="N10" s="367"/>
      <c r="O10" s="365"/>
      <c r="P10" s="368"/>
      <c r="Q10" s="364"/>
      <c r="R10" s="365"/>
      <c r="S10" s="366"/>
      <c r="T10" s="369" t="s">
        <v>302</v>
      </c>
      <c r="U10" s="370" t="s">
        <v>801</v>
      </c>
      <c r="V10" s="371" t="s">
        <v>2568</v>
      </c>
      <c r="W10" s="380" t="s">
        <v>406</v>
      </c>
      <c r="X10" s="353" t="s">
        <v>2914</v>
      </c>
      <c r="Y10" s="382">
        <v>0.0</v>
      </c>
      <c r="Z10" s="389">
        <f>IFERROR(__xludf.DUMMYFUNCTION("""COMPUTED_VALUE"""),1.0)</f>
        <v>1</v>
      </c>
      <c r="AA10" s="383">
        <v>0.0</v>
      </c>
      <c r="AB10" s="388">
        <f>IFERROR(__xludf.DUMMYFUNCTION("""COMPUTED_VALUE"""),1.0)</f>
        <v>1</v>
      </c>
      <c r="AC10" s="382">
        <v>0.0</v>
      </c>
      <c r="AD10" s="389">
        <f>IFERROR(__xludf.DUMMYFUNCTION("""COMPUTED_VALUE"""),1.0)</f>
        <v>1</v>
      </c>
      <c r="AE10" s="377">
        <v>10.0</v>
      </c>
      <c r="AF10" s="378">
        <v>6.0</v>
      </c>
      <c r="AG10" s="359"/>
    </row>
    <row r="11">
      <c r="A11" s="411"/>
      <c r="B11" s="361">
        <v>46153.0</v>
      </c>
      <c r="C11" s="362" t="s">
        <v>1347</v>
      </c>
      <c r="D11" s="363" t="s">
        <v>1342</v>
      </c>
      <c r="E11" s="364"/>
      <c r="F11" s="365"/>
      <c r="G11" s="366"/>
      <c r="H11" s="367"/>
      <c r="I11" s="365"/>
      <c r="J11" s="368"/>
      <c r="K11" s="364"/>
      <c r="L11" s="365"/>
      <c r="M11" s="366"/>
      <c r="N11" s="367"/>
      <c r="O11" s="365">
        <v>1.0</v>
      </c>
      <c r="P11" s="368"/>
      <c r="Q11" s="364"/>
      <c r="R11" s="365"/>
      <c r="S11" s="366"/>
      <c r="T11" s="369" t="s">
        <v>2995</v>
      </c>
      <c r="U11" s="370" t="s">
        <v>1349</v>
      </c>
      <c r="V11" s="371"/>
      <c r="W11" s="380" t="s">
        <v>1350</v>
      </c>
      <c r="X11" s="353" t="s">
        <v>2890</v>
      </c>
      <c r="Y11" s="382" t="s">
        <v>2869</v>
      </c>
      <c r="Z11" s="389" t="str">
        <f>IFERROR(__xludf.DUMMYFUNCTION("""COMPUTED_VALUE"""),"")</f>
        <v/>
      </c>
      <c r="AA11" s="383">
        <v>1.0</v>
      </c>
      <c r="AB11" s="388">
        <f>IFERROR(__xludf.DUMMYFUNCTION("""COMPUTED_VALUE"""),0.9166666666666666)</f>
        <v>0.9166666667</v>
      </c>
      <c r="AC11" s="382" t="s">
        <v>2869</v>
      </c>
      <c r="AD11" s="389" t="str">
        <f>IFERROR(__xludf.DUMMYFUNCTION("""COMPUTED_VALUE"""),"")</f>
        <v/>
      </c>
      <c r="AE11" s="377">
        <v>12.0</v>
      </c>
      <c r="AF11" s="378">
        <v>4.0</v>
      </c>
      <c r="AG11" s="359"/>
    </row>
    <row r="12">
      <c r="A12" s="411"/>
      <c r="B12" s="361">
        <v>46153.0</v>
      </c>
      <c r="C12" s="362" t="s">
        <v>1353</v>
      </c>
      <c r="D12" s="363" t="s">
        <v>1351</v>
      </c>
      <c r="E12" s="364"/>
      <c r="F12" s="365"/>
      <c r="G12" s="366"/>
      <c r="H12" s="367"/>
      <c r="I12" s="365"/>
      <c r="J12" s="368"/>
      <c r="K12" s="364"/>
      <c r="L12" s="365"/>
      <c r="M12" s="366"/>
      <c r="N12" s="367"/>
      <c r="O12" s="365"/>
      <c r="P12" s="368"/>
      <c r="Q12" s="364"/>
      <c r="R12" s="365"/>
      <c r="S12" s="366"/>
      <c r="T12" s="369" t="s">
        <v>2995</v>
      </c>
      <c r="U12" s="370" t="s">
        <v>2920</v>
      </c>
      <c r="V12" s="371" t="s">
        <v>270</v>
      </c>
      <c r="W12" s="380" t="s">
        <v>1356</v>
      </c>
      <c r="X12" s="353" t="s">
        <v>2914</v>
      </c>
      <c r="Y12" s="382" t="s">
        <v>2869</v>
      </c>
      <c r="Z12" s="389" t="str">
        <f>IFERROR(__xludf.DUMMYFUNCTION("""COMPUTED_VALUE"""),"")</f>
        <v/>
      </c>
      <c r="AA12" s="383">
        <v>0.0</v>
      </c>
      <c r="AB12" s="388">
        <f>IFERROR(__xludf.DUMMYFUNCTION("""COMPUTED_VALUE"""),1.0)</f>
        <v>1</v>
      </c>
      <c r="AC12" s="382">
        <v>0.0</v>
      </c>
      <c r="AD12" s="389">
        <f>IFERROR(__xludf.DUMMYFUNCTION("""COMPUTED_VALUE"""),1.0)</f>
        <v>1</v>
      </c>
      <c r="AE12" s="377">
        <v>5.0</v>
      </c>
      <c r="AF12" s="378">
        <v>2.0</v>
      </c>
      <c r="AG12" s="359"/>
    </row>
    <row r="13">
      <c r="A13" s="411"/>
      <c r="B13" s="361">
        <v>46154.0</v>
      </c>
      <c r="C13" s="362" t="s">
        <v>1363</v>
      </c>
      <c r="D13" s="363" t="s">
        <v>1358</v>
      </c>
      <c r="E13" s="364"/>
      <c r="F13" s="365"/>
      <c r="G13" s="366"/>
      <c r="H13" s="367"/>
      <c r="I13" s="365"/>
      <c r="J13" s="368"/>
      <c r="K13" s="364"/>
      <c r="L13" s="365"/>
      <c r="M13" s="366"/>
      <c r="N13" s="367"/>
      <c r="O13" s="365"/>
      <c r="P13" s="368"/>
      <c r="Q13" s="364"/>
      <c r="R13" s="365"/>
      <c r="S13" s="366"/>
      <c r="T13" s="369" t="s">
        <v>2995</v>
      </c>
      <c r="U13" s="370" t="s">
        <v>264</v>
      </c>
      <c r="V13" s="371"/>
      <c r="W13" s="372"/>
      <c r="X13" s="353" t="s">
        <v>2914</v>
      </c>
      <c r="Y13" s="382" t="s">
        <v>2869</v>
      </c>
      <c r="Z13" s="389" t="str">
        <f>IFERROR(__xludf.DUMMYFUNCTION("""COMPUTED_VALUE"""),"")</f>
        <v/>
      </c>
      <c r="AA13" s="383">
        <v>0.0</v>
      </c>
      <c r="AB13" s="388">
        <f>IFERROR(__xludf.DUMMYFUNCTION("""COMPUTED_VALUE"""),1.0)</f>
        <v>1</v>
      </c>
      <c r="AC13" s="382" t="s">
        <v>2869</v>
      </c>
      <c r="AD13" s="389" t="str">
        <f>IFERROR(__xludf.DUMMYFUNCTION("""COMPUTED_VALUE"""),"")</f>
        <v/>
      </c>
      <c r="AE13" s="377">
        <v>2.0</v>
      </c>
      <c r="AF13" s="378">
        <v>2.0</v>
      </c>
      <c r="AG13" s="359"/>
    </row>
    <row r="14">
      <c r="A14" s="411"/>
      <c r="B14" s="361">
        <v>46154.0</v>
      </c>
      <c r="C14" s="362" t="s">
        <v>1366</v>
      </c>
      <c r="D14" s="363" t="s">
        <v>1365</v>
      </c>
      <c r="E14" s="364"/>
      <c r="F14" s="365"/>
      <c r="G14" s="366"/>
      <c r="H14" s="367"/>
      <c r="I14" s="365"/>
      <c r="J14" s="368"/>
      <c r="K14" s="364"/>
      <c r="L14" s="365"/>
      <c r="M14" s="366"/>
      <c r="N14" s="367"/>
      <c r="O14" s="365"/>
      <c r="P14" s="368"/>
      <c r="Q14" s="364"/>
      <c r="R14" s="365"/>
      <c r="S14" s="366"/>
      <c r="T14" s="369" t="s">
        <v>2995</v>
      </c>
      <c r="U14" s="370" t="s">
        <v>2255</v>
      </c>
      <c r="V14" s="371" t="s">
        <v>1174</v>
      </c>
      <c r="W14" s="380" t="s">
        <v>406</v>
      </c>
      <c r="X14" s="353" t="s">
        <v>2914</v>
      </c>
      <c r="Y14" s="382" t="s">
        <v>2869</v>
      </c>
      <c r="Z14" s="389" t="str">
        <f>IFERROR(__xludf.DUMMYFUNCTION("""COMPUTED_VALUE"""),"")</f>
        <v/>
      </c>
      <c r="AA14" s="383">
        <v>0.0</v>
      </c>
      <c r="AB14" s="388">
        <f>IFERROR(__xludf.DUMMYFUNCTION("""COMPUTED_VALUE"""),1.0)</f>
        <v>1</v>
      </c>
      <c r="AC14" s="382">
        <v>0.0</v>
      </c>
      <c r="AD14" s="389">
        <f>IFERROR(__xludf.DUMMYFUNCTION("""COMPUTED_VALUE"""),1.0)</f>
        <v>1</v>
      </c>
      <c r="AE14" s="377">
        <v>2.0</v>
      </c>
      <c r="AF14" s="378">
        <v>1.0</v>
      </c>
      <c r="AG14" s="359"/>
    </row>
    <row r="15">
      <c r="A15" s="411"/>
      <c r="B15" s="361">
        <v>46154.0</v>
      </c>
      <c r="C15" s="362" t="s">
        <v>1374</v>
      </c>
      <c r="D15" s="363" t="s">
        <v>1369</v>
      </c>
      <c r="E15" s="364"/>
      <c r="F15" s="365">
        <v>1.0</v>
      </c>
      <c r="G15" s="366"/>
      <c r="H15" s="367"/>
      <c r="I15" s="365"/>
      <c r="J15" s="368"/>
      <c r="K15" s="364"/>
      <c r="L15" s="365">
        <v>1.0</v>
      </c>
      <c r="M15" s="366"/>
      <c r="N15" s="367"/>
      <c r="O15" s="365">
        <v>1.0</v>
      </c>
      <c r="P15" s="368"/>
      <c r="Q15" s="364"/>
      <c r="R15" s="365"/>
      <c r="S15" s="366"/>
      <c r="T15" s="369" t="s">
        <v>2995</v>
      </c>
      <c r="U15" s="370" t="s">
        <v>1453</v>
      </c>
      <c r="V15" s="371"/>
      <c r="W15" s="380" t="s">
        <v>1377</v>
      </c>
      <c r="X15" s="353" t="s">
        <v>2890</v>
      </c>
      <c r="Y15" s="382" t="s">
        <v>2869</v>
      </c>
      <c r="Z15" s="389" t="str">
        <f>IFERROR(__xludf.DUMMYFUNCTION("""COMPUTED_VALUE"""),"")</f>
        <v/>
      </c>
      <c r="AA15" s="383">
        <v>3.0</v>
      </c>
      <c r="AB15" s="388">
        <f>IFERROR(__xludf.DUMMYFUNCTION("""COMPUTED_VALUE"""),0.8571428571428572)</f>
        <v>0.8571428571</v>
      </c>
      <c r="AC15" s="382" t="s">
        <v>2869</v>
      </c>
      <c r="AD15" s="389" t="str">
        <f>IFERROR(__xludf.DUMMYFUNCTION("""COMPUTED_VALUE"""),"")</f>
        <v/>
      </c>
      <c r="AE15" s="377">
        <v>21.0</v>
      </c>
      <c r="AF15" s="378">
        <v>10.0</v>
      </c>
      <c r="AG15" s="359"/>
    </row>
    <row r="16">
      <c r="A16" s="411"/>
      <c r="B16" s="361">
        <v>46154.0</v>
      </c>
      <c r="C16" s="362" t="s">
        <v>1379</v>
      </c>
      <c r="D16" s="363" t="s">
        <v>1378</v>
      </c>
      <c r="E16" s="364"/>
      <c r="F16" s="365"/>
      <c r="G16" s="366"/>
      <c r="H16" s="367"/>
      <c r="I16" s="365"/>
      <c r="J16" s="368"/>
      <c r="K16" s="364"/>
      <c r="L16" s="365"/>
      <c r="M16" s="366"/>
      <c r="N16" s="367"/>
      <c r="O16" s="365"/>
      <c r="P16" s="368"/>
      <c r="Q16" s="364"/>
      <c r="R16" s="365"/>
      <c r="S16" s="366"/>
      <c r="T16" s="369" t="s">
        <v>2995</v>
      </c>
      <c r="U16" s="370" t="s">
        <v>2150</v>
      </c>
      <c r="V16" s="371" t="s">
        <v>3010</v>
      </c>
      <c r="W16" s="380"/>
      <c r="X16" s="353" t="s">
        <v>2914</v>
      </c>
      <c r="Y16" s="382" t="s">
        <v>2869</v>
      </c>
      <c r="Z16" s="389" t="str">
        <f>IFERROR(__xludf.DUMMYFUNCTION("""COMPUTED_VALUE"""),"")</f>
        <v/>
      </c>
      <c r="AA16" s="383">
        <v>0.0</v>
      </c>
      <c r="AB16" s="388">
        <f>IFERROR(__xludf.DUMMYFUNCTION("""COMPUTED_VALUE"""),1.0)</f>
        <v>1</v>
      </c>
      <c r="AC16" s="382">
        <v>0.0</v>
      </c>
      <c r="AD16" s="389">
        <f>IFERROR(__xludf.DUMMYFUNCTION("""COMPUTED_VALUE"""),1.0)</f>
        <v>1</v>
      </c>
      <c r="AE16" s="377">
        <v>10.0</v>
      </c>
      <c r="AF16" s="378">
        <v>7.0</v>
      </c>
      <c r="AG16" s="359"/>
    </row>
    <row r="17">
      <c r="A17" s="411"/>
      <c r="B17" s="361">
        <v>46154.0</v>
      </c>
      <c r="C17" s="362" t="s">
        <v>1386</v>
      </c>
      <c r="D17" s="363" t="s">
        <v>1382</v>
      </c>
      <c r="E17" s="364"/>
      <c r="F17" s="365"/>
      <c r="G17" s="366"/>
      <c r="H17" s="367"/>
      <c r="I17" s="365">
        <v>1.0</v>
      </c>
      <c r="J17" s="368"/>
      <c r="K17" s="364"/>
      <c r="L17" s="365"/>
      <c r="M17" s="366"/>
      <c r="N17" s="367"/>
      <c r="O17" s="365">
        <v>1.0</v>
      </c>
      <c r="P17" s="368"/>
      <c r="Q17" s="364"/>
      <c r="R17" s="365"/>
      <c r="S17" s="366"/>
      <c r="T17" s="369" t="s">
        <v>2995</v>
      </c>
      <c r="U17" s="370" t="s">
        <v>279</v>
      </c>
      <c r="V17" s="371"/>
      <c r="W17" s="380" t="s">
        <v>1388</v>
      </c>
      <c r="X17" s="353" t="s">
        <v>2890</v>
      </c>
      <c r="Y17" s="382" t="s">
        <v>2869</v>
      </c>
      <c r="Z17" s="389" t="str">
        <f>IFERROR(__xludf.DUMMYFUNCTION("""COMPUTED_VALUE"""),"")</f>
        <v/>
      </c>
      <c r="AA17" s="383">
        <v>2.0</v>
      </c>
      <c r="AB17" s="388">
        <f>IFERROR(__xludf.DUMMYFUNCTION("""COMPUTED_VALUE"""),0.9130434782608696)</f>
        <v>0.9130434783</v>
      </c>
      <c r="AC17" s="382" t="s">
        <v>2869</v>
      </c>
      <c r="AD17" s="389" t="str">
        <f>IFERROR(__xludf.DUMMYFUNCTION("""COMPUTED_VALUE"""),"")</f>
        <v/>
      </c>
      <c r="AE17" s="377">
        <v>23.0</v>
      </c>
      <c r="AF17" s="378">
        <v>23.0</v>
      </c>
      <c r="AG17" s="359"/>
    </row>
    <row r="18">
      <c r="A18" s="411"/>
      <c r="B18" s="361">
        <v>46154.0</v>
      </c>
      <c r="C18" s="362" t="s">
        <v>1390</v>
      </c>
      <c r="D18" s="363" t="s">
        <v>1389</v>
      </c>
      <c r="E18" s="364"/>
      <c r="F18" s="365"/>
      <c r="G18" s="366"/>
      <c r="H18" s="367"/>
      <c r="I18" s="365"/>
      <c r="J18" s="368"/>
      <c r="K18" s="364"/>
      <c r="L18" s="365"/>
      <c r="M18" s="366"/>
      <c r="N18" s="367"/>
      <c r="O18" s="365"/>
      <c r="P18" s="368"/>
      <c r="Q18" s="364"/>
      <c r="R18" s="365"/>
      <c r="S18" s="366"/>
      <c r="T18" s="369" t="s">
        <v>2995</v>
      </c>
      <c r="U18" s="370" t="s">
        <v>302</v>
      </c>
      <c r="V18" s="371" t="s">
        <v>3010</v>
      </c>
      <c r="W18" s="380"/>
      <c r="X18" s="353" t="s">
        <v>2914</v>
      </c>
      <c r="Y18" s="382" t="s">
        <v>2869</v>
      </c>
      <c r="Z18" s="389" t="str">
        <f>IFERROR(__xludf.DUMMYFUNCTION("""COMPUTED_VALUE"""),"")</f>
        <v/>
      </c>
      <c r="AA18" s="383">
        <v>0.0</v>
      </c>
      <c r="AB18" s="388">
        <f>IFERROR(__xludf.DUMMYFUNCTION("""COMPUTED_VALUE"""),1.0)</f>
        <v>1</v>
      </c>
      <c r="AC18" s="382">
        <v>0.0</v>
      </c>
      <c r="AD18" s="389">
        <f>IFERROR(__xludf.DUMMYFUNCTION("""COMPUTED_VALUE"""),1.0)</f>
        <v>1</v>
      </c>
      <c r="AE18" s="377">
        <v>24.0</v>
      </c>
      <c r="AF18" s="378">
        <v>21.0</v>
      </c>
      <c r="AG18" s="359"/>
    </row>
    <row r="19">
      <c r="A19" s="411"/>
      <c r="B19" s="361">
        <v>46154.0</v>
      </c>
      <c r="C19" s="362" t="s">
        <v>1398</v>
      </c>
      <c r="D19" s="363" t="s">
        <v>1393</v>
      </c>
      <c r="E19" s="364"/>
      <c r="F19" s="365"/>
      <c r="G19" s="366"/>
      <c r="H19" s="367"/>
      <c r="I19" s="365"/>
      <c r="J19" s="368"/>
      <c r="K19" s="364"/>
      <c r="L19" s="365"/>
      <c r="M19" s="366"/>
      <c r="N19" s="367"/>
      <c r="O19" s="365"/>
      <c r="P19" s="368"/>
      <c r="Q19" s="364"/>
      <c r="R19" s="365"/>
      <c r="S19" s="366"/>
      <c r="T19" s="369" t="s">
        <v>2995</v>
      </c>
      <c r="U19" s="370" t="s">
        <v>2020</v>
      </c>
      <c r="V19" s="371"/>
      <c r="W19" s="380"/>
      <c r="X19" s="353" t="s">
        <v>2914</v>
      </c>
      <c r="Y19" s="382" t="s">
        <v>2869</v>
      </c>
      <c r="Z19" s="389" t="str">
        <f>IFERROR(__xludf.DUMMYFUNCTION("""COMPUTED_VALUE"""),"")</f>
        <v/>
      </c>
      <c r="AA19" s="383">
        <v>0.0</v>
      </c>
      <c r="AB19" s="388">
        <f>IFERROR(__xludf.DUMMYFUNCTION("""COMPUTED_VALUE"""),1.0)</f>
        <v>1</v>
      </c>
      <c r="AC19" s="382" t="s">
        <v>2869</v>
      </c>
      <c r="AD19" s="389" t="str">
        <f>IFERROR(__xludf.DUMMYFUNCTION("""COMPUTED_VALUE"""),"")</f>
        <v/>
      </c>
      <c r="AE19" s="377">
        <v>18.0</v>
      </c>
      <c r="AF19" s="378">
        <v>14.0</v>
      </c>
      <c r="AG19" s="359"/>
    </row>
    <row r="20">
      <c r="A20" s="411"/>
      <c r="B20" s="361">
        <v>46154.0</v>
      </c>
      <c r="C20" s="362" t="s">
        <v>1401</v>
      </c>
      <c r="D20" s="363" t="s">
        <v>1400</v>
      </c>
      <c r="E20" s="364"/>
      <c r="F20" s="365"/>
      <c r="G20" s="366"/>
      <c r="H20" s="367"/>
      <c r="I20" s="365"/>
      <c r="J20" s="368"/>
      <c r="K20" s="364"/>
      <c r="L20" s="365"/>
      <c r="M20" s="366"/>
      <c r="N20" s="367"/>
      <c r="O20" s="365"/>
      <c r="P20" s="368"/>
      <c r="Q20" s="364"/>
      <c r="R20" s="365"/>
      <c r="S20" s="366"/>
      <c r="T20" s="369" t="s">
        <v>2995</v>
      </c>
      <c r="U20" s="370" t="s">
        <v>2937</v>
      </c>
      <c r="V20" s="371" t="s">
        <v>3010</v>
      </c>
      <c r="W20" s="380" t="s">
        <v>406</v>
      </c>
      <c r="X20" s="353" t="s">
        <v>2914</v>
      </c>
      <c r="Y20" s="382" t="s">
        <v>2869</v>
      </c>
      <c r="Z20" s="389" t="str">
        <f>IFERROR(__xludf.DUMMYFUNCTION("""COMPUTED_VALUE"""),"")</f>
        <v/>
      </c>
      <c r="AA20" s="383">
        <v>0.0</v>
      </c>
      <c r="AB20" s="388">
        <f>IFERROR(__xludf.DUMMYFUNCTION("""COMPUTED_VALUE"""),1.0)</f>
        <v>1</v>
      </c>
      <c r="AC20" s="382">
        <v>0.0</v>
      </c>
      <c r="AD20" s="389">
        <f>IFERROR(__xludf.DUMMYFUNCTION("""COMPUTED_VALUE"""),1.0)</f>
        <v>1</v>
      </c>
      <c r="AE20" s="377">
        <v>14.0</v>
      </c>
      <c r="AF20" s="378">
        <v>12.0</v>
      </c>
      <c r="AG20" s="359"/>
    </row>
    <row r="21">
      <c r="A21" s="411"/>
      <c r="B21" s="361">
        <v>46154.0</v>
      </c>
      <c r="C21" s="362" t="s">
        <v>1407</v>
      </c>
      <c r="D21" s="363" t="s">
        <v>1404</v>
      </c>
      <c r="E21" s="364"/>
      <c r="F21" s="365"/>
      <c r="G21" s="366"/>
      <c r="H21" s="367">
        <v>1.0</v>
      </c>
      <c r="I21" s="365">
        <v>1.0</v>
      </c>
      <c r="J21" s="368"/>
      <c r="K21" s="364">
        <v>1.0</v>
      </c>
      <c r="L21" s="365">
        <v>1.0</v>
      </c>
      <c r="M21" s="366"/>
      <c r="N21" s="367"/>
      <c r="O21" s="365"/>
      <c r="P21" s="368"/>
      <c r="Q21" s="364"/>
      <c r="R21" s="365"/>
      <c r="S21" s="366"/>
      <c r="T21" s="369" t="s">
        <v>122</v>
      </c>
      <c r="U21" s="370" t="s">
        <v>1017</v>
      </c>
      <c r="V21" s="371"/>
      <c r="W21" s="380" t="s">
        <v>1409</v>
      </c>
      <c r="X21" s="353" t="s">
        <v>2905</v>
      </c>
      <c r="Y21" s="382">
        <v>2.0</v>
      </c>
      <c r="Z21" s="389">
        <f>IFERROR(__xludf.DUMMYFUNCTION("""COMPUTED_VALUE"""),0.6)</f>
        <v>0.6</v>
      </c>
      <c r="AA21" s="383">
        <v>2.0</v>
      </c>
      <c r="AB21" s="388">
        <f>IFERROR(__xludf.DUMMYFUNCTION("""COMPUTED_VALUE"""),0.6)</f>
        <v>0.6</v>
      </c>
      <c r="AC21" s="382" t="s">
        <v>2869</v>
      </c>
      <c r="AD21" s="389" t="str">
        <f>IFERROR(__xludf.DUMMYFUNCTION("""COMPUTED_VALUE"""),"")</f>
        <v/>
      </c>
      <c r="AE21" s="377">
        <v>5.0</v>
      </c>
      <c r="AF21" s="378">
        <v>4.0</v>
      </c>
      <c r="AG21" s="359"/>
    </row>
    <row r="22">
      <c r="A22" s="411"/>
      <c r="B22" s="361">
        <v>46154.0</v>
      </c>
      <c r="C22" s="362" t="s">
        <v>1411</v>
      </c>
      <c r="D22" s="363" t="s">
        <v>1410</v>
      </c>
      <c r="E22" s="364"/>
      <c r="F22" s="365"/>
      <c r="G22" s="366"/>
      <c r="H22" s="367"/>
      <c r="I22" s="365"/>
      <c r="J22" s="368"/>
      <c r="K22" s="364"/>
      <c r="L22" s="365"/>
      <c r="M22" s="366"/>
      <c r="N22" s="367"/>
      <c r="O22" s="365"/>
      <c r="P22" s="368"/>
      <c r="Q22" s="364"/>
      <c r="R22" s="365"/>
      <c r="S22" s="366"/>
      <c r="T22" s="369" t="s">
        <v>2208</v>
      </c>
      <c r="U22" s="370" t="s">
        <v>2590</v>
      </c>
      <c r="V22" s="371" t="s">
        <v>1174</v>
      </c>
      <c r="W22" s="380"/>
      <c r="X22" s="353" t="s">
        <v>2914</v>
      </c>
      <c r="Y22" s="382">
        <v>0.0</v>
      </c>
      <c r="Z22" s="389">
        <f>IFERROR(__xludf.DUMMYFUNCTION("""COMPUTED_VALUE"""),1.0)</f>
        <v>1</v>
      </c>
      <c r="AA22" s="383">
        <v>0.0</v>
      </c>
      <c r="AB22" s="388">
        <f>IFERROR(__xludf.DUMMYFUNCTION("""COMPUTED_VALUE"""),1.0)</f>
        <v>1</v>
      </c>
      <c r="AC22" s="382">
        <v>0.0</v>
      </c>
      <c r="AD22" s="389">
        <f>IFERROR(__xludf.DUMMYFUNCTION("""COMPUTED_VALUE"""),1.0)</f>
        <v>1</v>
      </c>
      <c r="AE22" s="377">
        <v>4.0</v>
      </c>
      <c r="AF22" s="378">
        <v>1.0</v>
      </c>
      <c r="AG22" s="359"/>
    </row>
    <row r="23">
      <c r="A23" s="411"/>
      <c r="B23" s="361">
        <v>46154.0</v>
      </c>
      <c r="C23" s="362" t="s">
        <v>1419</v>
      </c>
      <c r="D23" s="363" t="s">
        <v>1414</v>
      </c>
      <c r="E23" s="364"/>
      <c r="F23" s="365"/>
      <c r="G23" s="366"/>
      <c r="H23" s="367"/>
      <c r="I23" s="365"/>
      <c r="J23" s="368"/>
      <c r="K23" s="364"/>
      <c r="L23" s="365"/>
      <c r="M23" s="366"/>
      <c r="N23" s="367"/>
      <c r="O23" s="365"/>
      <c r="P23" s="368"/>
      <c r="Q23" s="364"/>
      <c r="R23" s="365"/>
      <c r="S23" s="366"/>
      <c r="T23" s="369" t="s">
        <v>1702</v>
      </c>
      <c r="U23" s="370" t="s">
        <v>765</v>
      </c>
      <c r="V23" s="371"/>
      <c r="W23" s="380"/>
      <c r="X23" s="353" t="s">
        <v>2914</v>
      </c>
      <c r="Y23" s="382">
        <v>0.0</v>
      </c>
      <c r="Z23" s="389">
        <f>IFERROR(__xludf.DUMMYFUNCTION("""COMPUTED_VALUE"""),1.0)</f>
        <v>1</v>
      </c>
      <c r="AA23" s="383">
        <v>0.0</v>
      </c>
      <c r="AB23" s="388">
        <f>IFERROR(__xludf.DUMMYFUNCTION("""COMPUTED_VALUE"""),1.0)</f>
        <v>1</v>
      </c>
      <c r="AC23" s="382" t="s">
        <v>2869</v>
      </c>
      <c r="AD23" s="389" t="str">
        <f>IFERROR(__xludf.DUMMYFUNCTION("""COMPUTED_VALUE"""),"")</f>
        <v/>
      </c>
      <c r="AE23" s="377">
        <v>18.0</v>
      </c>
      <c r="AF23" s="378">
        <v>17.0</v>
      </c>
      <c r="AG23" s="359"/>
    </row>
    <row r="24">
      <c r="A24" s="411"/>
      <c r="B24" s="361">
        <v>46154.0</v>
      </c>
      <c r="C24" s="362" t="s">
        <v>1422</v>
      </c>
      <c r="D24" s="363" t="s">
        <v>1421</v>
      </c>
      <c r="E24" s="364"/>
      <c r="F24" s="365"/>
      <c r="G24" s="366"/>
      <c r="H24" s="367"/>
      <c r="I24" s="365"/>
      <c r="J24" s="368"/>
      <c r="K24" s="364"/>
      <c r="L24" s="365"/>
      <c r="M24" s="366"/>
      <c r="N24" s="367"/>
      <c r="O24" s="365"/>
      <c r="P24" s="368"/>
      <c r="Q24" s="364"/>
      <c r="R24" s="365"/>
      <c r="S24" s="366"/>
      <c r="T24" s="369" t="s">
        <v>2720</v>
      </c>
      <c r="U24" s="370" t="s">
        <v>2918</v>
      </c>
      <c r="V24" s="371" t="s">
        <v>1591</v>
      </c>
      <c r="W24" s="380" t="s">
        <v>406</v>
      </c>
      <c r="X24" s="353" t="s">
        <v>2914</v>
      </c>
      <c r="Y24" s="382">
        <v>0.0</v>
      </c>
      <c r="Z24" s="389">
        <f>IFERROR(__xludf.DUMMYFUNCTION("""COMPUTED_VALUE"""),1.0)</f>
        <v>1</v>
      </c>
      <c r="AA24" s="383">
        <v>0.0</v>
      </c>
      <c r="AB24" s="388">
        <f>IFERROR(__xludf.DUMMYFUNCTION("""COMPUTED_VALUE"""),1.0)</f>
        <v>1</v>
      </c>
      <c r="AC24" s="382">
        <v>0.0</v>
      </c>
      <c r="AD24" s="389">
        <f>IFERROR(__xludf.DUMMYFUNCTION("""COMPUTED_VALUE"""),1.0)</f>
        <v>1</v>
      </c>
      <c r="AE24" s="377">
        <v>18.0</v>
      </c>
      <c r="AF24" s="378">
        <v>15.0</v>
      </c>
      <c r="AG24" s="359"/>
    </row>
    <row r="25">
      <c r="A25" s="411"/>
      <c r="B25" s="361">
        <v>46154.0</v>
      </c>
      <c r="C25" s="362" t="s">
        <v>1430</v>
      </c>
      <c r="D25" s="363" t="s">
        <v>1425</v>
      </c>
      <c r="E25" s="364"/>
      <c r="F25" s="365"/>
      <c r="G25" s="366"/>
      <c r="H25" s="367"/>
      <c r="I25" s="365"/>
      <c r="J25" s="368"/>
      <c r="K25" s="364"/>
      <c r="L25" s="365"/>
      <c r="M25" s="366"/>
      <c r="N25" s="367"/>
      <c r="O25" s="365"/>
      <c r="P25" s="368"/>
      <c r="Q25" s="364"/>
      <c r="R25" s="365"/>
      <c r="S25" s="366"/>
      <c r="T25" s="369" t="s">
        <v>2944</v>
      </c>
      <c r="U25" s="370" t="s">
        <v>765</v>
      </c>
      <c r="V25" s="371"/>
      <c r="W25" s="380" t="s">
        <v>1432</v>
      </c>
      <c r="X25" s="353" t="s">
        <v>2914</v>
      </c>
      <c r="Y25" s="382">
        <v>0.0</v>
      </c>
      <c r="Z25" s="389">
        <f>IFERROR(__xludf.DUMMYFUNCTION("""COMPUTED_VALUE"""),1.0)</f>
        <v>1</v>
      </c>
      <c r="AA25" s="383">
        <v>0.0</v>
      </c>
      <c r="AB25" s="388">
        <f>IFERROR(__xludf.DUMMYFUNCTION("""COMPUTED_VALUE"""),1.0)</f>
        <v>1</v>
      </c>
      <c r="AC25" s="382" t="s">
        <v>2869</v>
      </c>
      <c r="AD25" s="389" t="str">
        <f>IFERROR(__xludf.DUMMYFUNCTION("""COMPUTED_VALUE"""),"")</f>
        <v/>
      </c>
      <c r="AE25" s="377">
        <v>12.0</v>
      </c>
      <c r="AF25" s="378">
        <v>12.0</v>
      </c>
      <c r="AG25" s="359"/>
    </row>
    <row r="26">
      <c r="A26" s="411"/>
      <c r="B26" s="361">
        <v>46154.0</v>
      </c>
      <c r="C26" s="362" t="s">
        <v>1434</v>
      </c>
      <c r="D26" s="363" t="s">
        <v>1433</v>
      </c>
      <c r="E26" s="364"/>
      <c r="F26" s="365"/>
      <c r="G26" s="366"/>
      <c r="H26" s="367"/>
      <c r="I26" s="365"/>
      <c r="J26" s="368"/>
      <c r="K26" s="364"/>
      <c r="L26" s="365"/>
      <c r="M26" s="366"/>
      <c r="N26" s="367"/>
      <c r="O26" s="365"/>
      <c r="P26" s="368"/>
      <c r="Q26" s="364"/>
      <c r="R26" s="365"/>
      <c r="S26" s="366"/>
      <c r="T26" s="369" t="s">
        <v>2995</v>
      </c>
      <c r="U26" s="370" t="s">
        <v>765</v>
      </c>
      <c r="V26" s="371" t="s">
        <v>3015</v>
      </c>
      <c r="W26" s="380"/>
      <c r="X26" s="353" t="s">
        <v>2914</v>
      </c>
      <c r="Y26" s="382" t="s">
        <v>2869</v>
      </c>
      <c r="Z26" s="389" t="str">
        <f>IFERROR(__xludf.DUMMYFUNCTION("""COMPUTED_VALUE"""),"")</f>
        <v/>
      </c>
      <c r="AA26" s="383">
        <v>0.0</v>
      </c>
      <c r="AB26" s="388">
        <f>IFERROR(__xludf.DUMMYFUNCTION("""COMPUTED_VALUE"""),1.0)</f>
        <v>1</v>
      </c>
      <c r="AC26" s="382">
        <v>0.0</v>
      </c>
      <c r="AD26" s="389">
        <f>IFERROR(__xludf.DUMMYFUNCTION("""COMPUTED_VALUE"""),1.0)</f>
        <v>1</v>
      </c>
      <c r="AE26" s="377">
        <v>12.0</v>
      </c>
      <c r="AF26" s="378">
        <v>10.0</v>
      </c>
      <c r="AG26" s="359"/>
    </row>
    <row r="27">
      <c r="A27" s="411"/>
      <c r="B27" s="361">
        <v>46154.0</v>
      </c>
      <c r="C27" s="362" t="s">
        <v>1441</v>
      </c>
      <c r="D27" s="363" t="s">
        <v>1437</v>
      </c>
      <c r="E27" s="364"/>
      <c r="F27" s="365"/>
      <c r="G27" s="366"/>
      <c r="H27" s="367"/>
      <c r="I27" s="365">
        <v>1.0</v>
      </c>
      <c r="J27" s="368"/>
      <c r="K27" s="364"/>
      <c r="L27" s="365"/>
      <c r="M27" s="366"/>
      <c r="N27" s="367"/>
      <c r="O27" s="365"/>
      <c r="P27" s="368"/>
      <c r="Q27" s="364"/>
      <c r="R27" s="365"/>
      <c r="S27" s="366"/>
      <c r="T27" s="369" t="s">
        <v>2995</v>
      </c>
      <c r="U27" s="370" t="s">
        <v>1443</v>
      </c>
      <c r="V27" s="371"/>
      <c r="W27" s="380" t="s">
        <v>1444</v>
      </c>
      <c r="X27" s="353" t="s">
        <v>2890</v>
      </c>
      <c r="Y27" s="382" t="s">
        <v>2869</v>
      </c>
      <c r="Z27" s="389" t="str">
        <f>IFERROR(__xludf.DUMMYFUNCTION("""COMPUTED_VALUE"""),"")</f>
        <v/>
      </c>
      <c r="AA27" s="383">
        <v>1.0</v>
      </c>
      <c r="AB27" s="388">
        <f>IFERROR(__xludf.DUMMYFUNCTION("""COMPUTED_VALUE"""),0.75)</f>
        <v>0.75</v>
      </c>
      <c r="AC27" s="382" t="s">
        <v>2869</v>
      </c>
      <c r="AD27" s="389" t="str">
        <f>IFERROR(__xludf.DUMMYFUNCTION("""COMPUTED_VALUE"""),"")</f>
        <v/>
      </c>
      <c r="AE27" s="377">
        <v>4.0</v>
      </c>
      <c r="AF27" s="378">
        <v>4.0</v>
      </c>
      <c r="AG27" s="359"/>
    </row>
    <row r="28">
      <c r="A28" s="411"/>
      <c r="B28" s="361">
        <v>46154.0</v>
      </c>
      <c r="C28" s="362" t="s">
        <v>1446</v>
      </c>
      <c r="D28" s="363" t="s">
        <v>1445</v>
      </c>
      <c r="E28" s="364"/>
      <c r="F28" s="365"/>
      <c r="G28" s="366"/>
      <c r="H28" s="367"/>
      <c r="I28" s="365"/>
      <c r="J28" s="368"/>
      <c r="K28" s="364"/>
      <c r="L28" s="365"/>
      <c r="M28" s="366"/>
      <c r="N28" s="367"/>
      <c r="O28" s="365"/>
      <c r="P28" s="368"/>
      <c r="Q28" s="364"/>
      <c r="R28" s="365"/>
      <c r="S28" s="366"/>
      <c r="T28" s="369" t="s">
        <v>2995</v>
      </c>
      <c r="U28" s="370" t="s">
        <v>2059</v>
      </c>
      <c r="V28" s="371" t="s">
        <v>270</v>
      </c>
      <c r="W28" s="372"/>
      <c r="X28" s="353" t="s">
        <v>2914</v>
      </c>
      <c r="Y28" s="382" t="s">
        <v>2869</v>
      </c>
      <c r="Z28" s="389" t="str">
        <f>IFERROR(__xludf.DUMMYFUNCTION("""COMPUTED_VALUE"""),"")</f>
        <v/>
      </c>
      <c r="AA28" s="383">
        <v>0.0</v>
      </c>
      <c r="AB28" s="388">
        <f>IFERROR(__xludf.DUMMYFUNCTION("""COMPUTED_VALUE"""),1.0)</f>
        <v>1</v>
      </c>
      <c r="AC28" s="382">
        <v>0.0</v>
      </c>
      <c r="AD28" s="389">
        <f>IFERROR(__xludf.DUMMYFUNCTION("""COMPUTED_VALUE"""),1.0)</f>
        <v>1</v>
      </c>
      <c r="AE28" s="377">
        <v>4.0</v>
      </c>
      <c r="AF28" s="378">
        <v>2.0</v>
      </c>
      <c r="AG28" s="359"/>
    </row>
    <row r="29">
      <c r="A29" s="411"/>
      <c r="B29" s="361">
        <v>46154.0</v>
      </c>
      <c r="C29" s="362" t="s">
        <v>1451</v>
      </c>
      <c r="D29" s="363" t="s">
        <v>1448</v>
      </c>
      <c r="E29" s="364"/>
      <c r="F29" s="365"/>
      <c r="G29" s="366"/>
      <c r="H29" s="367"/>
      <c r="I29" s="365"/>
      <c r="J29" s="368"/>
      <c r="K29" s="364"/>
      <c r="L29" s="365"/>
      <c r="M29" s="366"/>
      <c r="N29" s="367"/>
      <c r="O29" s="365">
        <v>2.0</v>
      </c>
      <c r="P29" s="368"/>
      <c r="Q29" s="364"/>
      <c r="R29" s="365"/>
      <c r="S29" s="366"/>
      <c r="T29" s="369" t="s">
        <v>2995</v>
      </c>
      <c r="U29" s="370" t="s">
        <v>1453</v>
      </c>
      <c r="V29" s="371"/>
      <c r="W29" s="380" t="s">
        <v>1454</v>
      </c>
      <c r="X29" s="353" t="s">
        <v>2887</v>
      </c>
      <c r="Y29" s="382" t="s">
        <v>2869</v>
      </c>
      <c r="Z29" s="389" t="str">
        <f>IFERROR(__xludf.DUMMYFUNCTION("""COMPUTED_VALUE"""),"")</f>
        <v/>
      </c>
      <c r="AA29" s="383">
        <v>2.0</v>
      </c>
      <c r="AB29" s="388">
        <f>IFERROR(__xludf.DUMMYFUNCTION("""COMPUTED_VALUE"""),0.7142857142857143)</f>
        <v>0.7142857143</v>
      </c>
      <c r="AC29" s="382" t="s">
        <v>2869</v>
      </c>
      <c r="AD29" s="389" t="str">
        <f>IFERROR(__xludf.DUMMYFUNCTION("""COMPUTED_VALUE"""),"")</f>
        <v/>
      </c>
      <c r="AE29" s="377">
        <v>5.0</v>
      </c>
      <c r="AF29" s="378">
        <v>3.0</v>
      </c>
      <c r="AG29" s="359"/>
    </row>
    <row r="30">
      <c r="A30" s="411"/>
      <c r="B30" s="361">
        <v>46154.0</v>
      </c>
      <c r="C30" s="362" t="s">
        <v>1456</v>
      </c>
      <c r="D30" s="363" t="s">
        <v>1455</v>
      </c>
      <c r="E30" s="364"/>
      <c r="F30" s="365"/>
      <c r="G30" s="366"/>
      <c r="H30" s="367"/>
      <c r="I30" s="365"/>
      <c r="J30" s="368"/>
      <c r="K30" s="364"/>
      <c r="L30" s="365"/>
      <c r="M30" s="366"/>
      <c r="N30" s="367"/>
      <c r="O30" s="365"/>
      <c r="P30" s="368"/>
      <c r="Q30" s="364"/>
      <c r="R30" s="365"/>
      <c r="S30" s="366"/>
      <c r="T30" s="369" t="s">
        <v>263</v>
      </c>
      <c r="U30" s="370" t="s">
        <v>1453</v>
      </c>
      <c r="V30" s="371" t="s">
        <v>270</v>
      </c>
      <c r="W30" s="380"/>
      <c r="X30" s="353" t="s">
        <v>2914</v>
      </c>
      <c r="Y30" s="382">
        <v>0.0</v>
      </c>
      <c r="Z30" s="389">
        <f>IFERROR(__xludf.DUMMYFUNCTION("""COMPUTED_VALUE"""),1.0)</f>
        <v>1</v>
      </c>
      <c r="AA30" s="383">
        <v>0.0</v>
      </c>
      <c r="AB30" s="388">
        <f>IFERROR(__xludf.DUMMYFUNCTION("""COMPUTED_VALUE"""),1.0)</f>
        <v>1</v>
      </c>
      <c r="AC30" s="382">
        <v>0.0</v>
      </c>
      <c r="AD30" s="389">
        <f>IFERROR(__xludf.DUMMYFUNCTION("""COMPUTED_VALUE"""),1.0)</f>
        <v>1</v>
      </c>
      <c r="AE30" s="425">
        <v>3.0</v>
      </c>
      <c r="AF30" s="426">
        <v>2.0</v>
      </c>
      <c r="AG30" s="359"/>
    </row>
    <row r="31">
      <c r="A31" s="411"/>
      <c r="B31" s="361">
        <v>46154.0</v>
      </c>
      <c r="C31" s="362" t="s">
        <v>1463</v>
      </c>
      <c r="D31" s="363" t="s">
        <v>1459</v>
      </c>
      <c r="E31" s="364"/>
      <c r="F31" s="365"/>
      <c r="G31" s="366"/>
      <c r="H31" s="367"/>
      <c r="I31" s="365"/>
      <c r="J31" s="368"/>
      <c r="K31" s="364"/>
      <c r="L31" s="365">
        <v>2.0</v>
      </c>
      <c r="M31" s="366"/>
      <c r="N31" s="367"/>
      <c r="O31" s="365"/>
      <c r="P31" s="368"/>
      <c r="Q31" s="364"/>
      <c r="R31" s="365"/>
      <c r="S31" s="366"/>
      <c r="T31" s="369" t="s">
        <v>2995</v>
      </c>
      <c r="U31" s="370" t="s">
        <v>1443</v>
      </c>
      <c r="V31" s="371"/>
      <c r="W31" s="380" t="s">
        <v>1465</v>
      </c>
      <c r="X31" s="353" t="s">
        <v>2890</v>
      </c>
      <c r="Y31" s="382" t="s">
        <v>2869</v>
      </c>
      <c r="Z31" s="389" t="str">
        <f>IFERROR(__xludf.DUMMYFUNCTION("""COMPUTED_VALUE"""),"")</f>
        <v/>
      </c>
      <c r="AA31" s="383">
        <v>2.0</v>
      </c>
      <c r="AB31" s="388">
        <f>IFERROR(__xludf.DUMMYFUNCTION("""COMPUTED_VALUE"""),0.8)</f>
        <v>0.8</v>
      </c>
      <c r="AC31" s="382" t="s">
        <v>2869</v>
      </c>
      <c r="AD31" s="389" t="str">
        <f>IFERROR(__xludf.DUMMYFUNCTION("""COMPUTED_VALUE"""),"")</f>
        <v/>
      </c>
      <c r="AE31" s="425">
        <v>10.0</v>
      </c>
      <c r="AF31" s="427">
        <v>10.0</v>
      </c>
      <c r="AG31" s="359"/>
    </row>
    <row r="32">
      <c r="A32" s="411"/>
      <c r="B32" s="361">
        <v>46154.0</v>
      </c>
      <c r="C32" s="362" t="s">
        <v>1467</v>
      </c>
      <c r="D32" s="363" t="s">
        <v>1466</v>
      </c>
      <c r="E32" s="364"/>
      <c r="F32" s="365"/>
      <c r="G32" s="366"/>
      <c r="H32" s="367"/>
      <c r="I32" s="365"/>
      <c r="J32" s="368"/>
      <c r="K32" s="364"/>
      <c r="L32" s="365"/>
      <c r="M32" s="366"/>
      <c r="N32" s="367"/>
      <c r="O32" s="365"/>
      <c r="P32" s="368"/>
      <c r="Q32" s="364"/>
      <c r="R32" s="365"/>
      <c r="S32" s="366"/>
      <c r="T32" s="369" t="s">
        <v>2995</v>
      </c>
      <c r="U32" s="370" t="s">
        <v>207</v>
      </c>
      <c r="V32" s="371" t="s">
        <v>3003</v>
      </c>
      <c r="W32" s="372"/>
      <c r="X32" s="353" t="s">
        <v>2914</v>
      </c>
      <c r="Y32" s="382" t="s">
        <v>2869</v>
      </c>
      <c r="Z32" s="389" t="str">
        <f>IFERROR(__xludf.DUMMYFUNCTION("""COMPUTED_VALUE"""),"")</f>
        <v/>
      </c>
      <c r="AA32" s="383">
        <v>0.0</v>
      </c>
      <c r="AB32" s="388">
        <f>IFERROR(__xludf.DUMMYFUNCTION("""COMPUTED_VALUE"""),1.0)</f>
        <v>1</v>
      </c>
      <c r="AC32" s="382">
        <v>0.0</v>
      </c>
      <c r="AD32" s="389">
        <f>IFERROR(__xludf.DUMMYFUNCTION("""COMPUTED_VALUE"""),1.0)</f>
        <v>1</v>
      </c>
      <c r="AE32" s="425">
        <v>12.0</v>
      </c>
      <c r="AF32" s="426">
        <v>8.0</v>
      </c>
      <c r="AG32" s="359"/>
    </row>
    <row r="33">
      <c r="A33" s="411"/>
      <c r="B33" s="361">
        <v>46154.0</v>
      </c>
      <c r="C33" s="362" t="s">
        <v>1476</v>
      </c>
      <c r="D33" s="363" t="s">
        <v>1471</v>
      </c>
      <c r="E33" s="364"/>
      <c r="F33" s="365"/>
      <c r="G33" s="366"/>
      <c r="H33" s="367"/>
      <c r="I33" s="365"/>
      <c r="J33" s="368"/>
      <c r="K33" s="364"/>
      <c r="L33" s="365"/>
      <c r="M33" s="366"/>
      <c r="N33" s="367">
        <v>1.0</v>
      </c>
      <c r="O33" s="365">
        <v>1.0</v>
      </c>
      <c r="P33" s="368"/>
      <c r="Q33" s="364"/>
      <c r="R33" s="365"/>
      <c r="S33" s="366"/>
      <c r="T33" s="369" t="s">
        <v>1479</v>
      </c>
      <c r="U33" s="370" t="s">
        <v>1480</v>
      </c>
      <c r="V33" s="371"/>
      <c r="W33" s="380" t="s">
        <v>1481</v>
      </c>
      <c r="X33" s="353" t="s">
        <v>2905</v>
      </c>
      <c r="Y33" s="382">
        <v>1.0</v>
      </c>
      <c r="Z33" s="389">
        <f>IFERROR(__xludf.DUMMYFUNCTION("""COMPUTED_VALUE"""),0.8571428571428572)</f>
        <v>0.8571428571</v>
      </c>
      <c r="AA33" s="383">
        <v>1.0</v>
      </c>
      <c r="AB33" s="388">
        <f>IFERROR(__xludf.DUMMYFUNCTION("""COMPUTED_VALUE"""),0.8571428571428572)</f>
        <v>0.8571428571</v>
      </c>
      <c r="AC33" s="382" t="s">
        <v>2869</v>
      </c>
      <c r="AD33" s="389" t="str">
        <f>IFERROR(__xludf.DUMMYFUNCTION("""COMPUTED_VALUE"""),"")</f>
        <v/>
      </c>
      <c r="AE33" s="425">
        <v>7.0</v>
      </c>
      <c r="AF33" s="426">
        <v>7.0</v>
      </c>
      <c r="AG33" s="359"/>
    </row>
    <row r="34">
      <c r="A34" s="411"/>
      <c r="B34" s="361">
        <v>46154.0</v>
      </c>
      <c r="C34" s="362" t="s">
        <v>1483</v>
      </c>
      <c r="D34" s="363" t="s">
        <v>1482</v>
      </c>
      <c r="E34" s="364"/>
      <c r="F34" s="365"/>
      <c r="G34" s="366"/>
      <c r="H34" s="367"/>
      <c r="I34" s="365"/>
      <c r="J34" s="368"/>
      <c r="K34" s="364"/>
      <c r="L34" s="365"/>
      <c r="M34" s="366"/>
      <c r="N34" s="367"/>
      <c r="O34" s="365"/>
      <c r="P34" s="368"/>
      <c r="Q34" s="364"/>
      <c r="R34" s="365"/>
      <c r="S34" s="366"/>
      <c r="T34" s="369" t="s">
        <v>2720</v>
      </c>
      <c r="U34" s="370" t="s">
        <v>1443</v>
      </c>
      <c r="V34" s="371" t="s">
        <v>1152</v>
      </c>
      <c r="W34" s="380" t="s">
        <v>1750</v>
      </c>
      <c r="X34" s="353" t="s">
        <v>2914</v>
      </c>
      <c r="Y34" s="382">
        <v>0.0</v>
      </c>
      <c r="Z34" s="389">
        <f>IFERROR(__xludf.DUMMYFUNCTION("""COMPUTED_VALUE"""),1.0)</f>
        <v>1</v>
      </c>
      <c r="AA34" s="383">
        <v>0.0</v>
      </c>
      <c r="AB34" s="388">
        <f>IFERROR(__xludf.DUMMYFUNCTION("""COMPUTED_VALUE"""),1.0)</f>
        <v>1</v>
      </c>
      <c r="AC34" s="382">
        <v>0.0</v>
      </c>
      <c r="AD34" s="389">
        <f>IFERROR(__xludf.DUMMYFUNCTION("""COMPUTED_VALUE"""),1.0)</f>
        <v>1</v>
      </c>
      <c r="AE34" s="425">
        <v>7.0</v>
      </c>
      <c r="AF34" s="426">
        <v>6.0</v>
      </c>
      <c r="AG34" s="359"/>
    </row>
    <row r="35">
      <c r="A35" s="411"/>
      <c r="B35" s="361">
        <v>46155.0</v>
      </c>
      <c r="C35" s="362" t="s">
        <v>1490</v>
      </c>
      <c r="D35" s="363" t="s">
        <v>1487</v>
      </c>
      <c r="E35" s="364"/>
      <c r="F35" s="365"/>
      <c r="G35" s="366"/>
      <c r="H35" s="367"/>
      <c r="I35" s="365"/>
      <c r="J35" s="368"/>
      <c r="K35" s="364"/>
      <c r="L35" s="365"/>
      <c r="M35" s="366"/>
      <c r="N35" s="367"/>
      <c r="O35" s="365"/>
      <c r="P35" s="368"/>
      <c r="Q35" s="364"/>
      <c r="R35" s="365"/>
      <c r="S35" s="366"/>
      <c r="T35" s="369" t="s">
        <v>2995</v>
      </c>
      <c r="U35" s="370" t="s">
        <v>122</v>
      </c>
      <c r="V35" s="371"/>
      <c r="W35" s="372"/>
      <c r="X35" s="353" t="s">
        <v>2914</v>
      </c>
      <c r="Y35" s="382" t="s">
        <v>2869</v>
      </c>
      <c r="Z35" s="389" t="str">
        <f>IFERROR(__xludf.DUMMYFUNCTION("""COMPUTED_VALUE"""),"")</f>
        <v/>
      </c>
      <c r="AA35" s="383">
        <v>0.0</v>
      </c>
      <c r="AB35" s="388">
        <f>IFERROR(__xludf.DUMMYFUNCTION("""COMPUTED_VALUE"""),1.0)</f>
        <v>1</v>
      </c>
      <c r="AC35" s="382" t="s">
        <v>2869</v>
      </c>
      <c r="AD35" s="389" t="str">
        <f>IFERROR(__xludf.DUMMYFUNCTION("""COMPUTED_VALUE"""),"")</f>
        <v/>
      </c>
      <c r="AE35" s="377">
        <v>8.0</v>
      </c>
      <c r="AF35" s="378">
        <v>7.0</v>
      </c>
      <c r="AG35" s="359"/>
    </row>
    <row r="36">
      <c r="A36" s="411"/>
      <c r="B36" s="361">
        <v>46155.0</v>
      </c>
      <c r="C36" s="362" t="s">
        <v>1493</v>
      </c>
      <c r="D36" s="363" t="s">
        <v>1492</v>
      </c>
      <c r="E36" s="364"/>
      <c r="F36" s="365"/>
      <c r="G36" s="366"/>
      <c r="H36" s="367"/>
      <c r="I36" s="365"/>
      <c r="J36" s="368"/>
      <c r="K36" s="364"/>
      <c r="L36" s="365"/>
      <c r="M36" s="366"/>
      <c r="N36" s="367"/>
      <c r="O36" s="365"/>
      <c r="P36" s="368"/>
      <c r="Q36" s="364"/>
      <c r="R36" s="365"/>
      <c r="S36" s="366"/>
      <c r="T36" s="369" t="s">
        <v>2995</v>
      </c>
      <c r="U36" s="370" t="s">
        <v>2208</v>
      </c>
      <c r="V36" s="371" t="s">
        <v>1174</v>
      </c>
      <c r="W36" s="380"/>
      <c r="X36" s="353" t="s">
        <v>2914</v>
      </c>
      <c r="Y36" s="382" t="s">
        <v>2869</v>
      </c>
      <c r="Z36" s="389" t="str">
        <f>IFERROR(__xludf.DUMMYFUNCTION("""COMPUTED_VALUE"""),"")</f>
        <v/>
      </c>
      <c r="AA36" s="383">
        <v>0.0</v>
      </c>
      <c r="AB36" s="388">
        <f>IFERROR(__xludf.DUMMYFUNCTION("""COMPUTED_VALUE"""),1.0)</f>
        <v>1</v>
      </c>
      <c r="AC36" s="382">
        <v>0.0</v>
      </c>
      <c r="AD36" s="389">
        <f>IFERROR(__xludf.DUMMYFUNCTION("""COMPUTED_VALUE"""),1.0)</f>
        <v>1</v>
      </c>
      <c r="AE36" s="377">
        <v>7.0</v>
      </c>
      <c r="AF36" s="378">
        <v>7.0</v>
      </c>
      <c r="AG36" s="359"/>
    </row>
    <row r="37">
      <c r="A37" s="411"/>
      <c r="B37" s="361">
        <v>46155.0</v>
      </c>
      <c r="C37" s="362" t="s">
        <v>1496</v>
      </c>
      <c r="D37" s="363" t="s">
        <v>1495</v>
      </c>
      <c r="E37" s="364"/>
      <c r="F37" s="365"/>
      <c r="G37" s="366"/>
      <c r="H37" s="367"/>
      <c r="I37" s="365"/>
      <c r="J37" s="368"/>
      <c r="K37" s="364"/>
      <c r="L37" s="365"/>
      <c r="M37" s="366"/>
      <c r="N37" s="367"/>
      <c r="O37" s="365"/>
      <c r="P37" s="368"/>
      <c r="Q37" s="364"/>
      <c r="R37" s="365"/>
      <c r="S37" s="366"/>
      <c r="T37" s="369" t="s">
        <v>2995</v>
      </c>
      <c r="U37" s="370" t="s">
        <v>2920</v>
      </c>
      <c r="V37" s="371" t="s">
        <v>270</v>
      </c>
      <c r="W37" s="380" t="s">
        <v>406</v>
      </c>
      <c r="X37" s="353" t="s">
        <v>2914</v>
      </c>
      <c r="Y37" s="382" t="s">
        <v>2869</v>
      </c>
      <c r="Z37" s="389" t="str">
        <f>IFERROR(__xludf.DUMMYFUNCTION("""COMPUTED_VALUE"""),"")</f>
        <v/>
      </c>
      <c r="AA37" s="383">
        <v>0.0</v>
      </c>
      <c r="AB37" s="388">
        <f>IFERROR(__xludf.DUMMYFUNCTION("""COMPUTED_VALUE"""),1.0)</f>
        <v>1</v>
      </c>
      <c r="AC37" s="382">
        <v>0.0</v>
      </c>
      <c r="AD37" s="389">
        <f>IFERROR(__xludf.DUMMYFUNCTION("""COMPUTED_VALUE"""),1.0)</f>
        <v>1</v>
      </c>
      <c r="AE37" s="377">
        <v>7.0</v>
      </c>
      <c r="AF37" s="378">
        <v>6.0</v>
      </c>
      <c r="AG37" s="359"/>
    </row>
    <row r="38">
      <c r="A38" s="411"/>
      <c r="B38" s="361">
        <v>46155.0</v>
      </c>
      <c r="C38" s="362" t="s">
        <v>1501</v>
      </c>
      <c r="D38" s="363" t="s">
        <v>1499</v>
      </c>
      <c r="E38" s="364"/>
      <c r="F38" s="365"/>
      <c r="G38" s="366"/>
      <c r="H38" s="367"/>
      <c r="I38" s="365"/>
      <c r="J38" s="368"/>
      <c r="K38" s="364"/>
      <c r="L38" s="365"/>
      <c r="M38" s="366"/>
      <c r="N38" s="367"/>
      <c r="O38" s="365"/>
      <c r="P38" s="368"/>
      <c r="Q38" s="364"/>
      <c r="R38" s="365"/>
      <c r="S38" s="366"/>
      <c r="T38" s="369" t="s">
        <v>2590</v>
      </c>
      <c r="U38" s="370" t="s">
        <v>661</v>
      </c>
      <c r="V38" s="371"/>
      <c r="W38" s="380"/>
      <c r="X38" s="353" t="s">
        <v>2914</v>
      </c>
      <c r="Y38" s="382">
        <v>0.0</v>
      </c>
      <c r="Z38" s="389">
        <f>IFERROR(__xludf.DUMMYFUNCTION("""COMPUTED_VALUE"""),1.0)</f>
        <v>1</v>
      </c>
      <c r="AA38" s="383">
        <v>0.0</v>
      </c>
      <c r="AB38" s="388">
        <f>IFERROR(__xludf.DUMMYFUNCTION("""COMPUTED_VALUE"""),1.0)</f>
        <v>1</v>
      </c>
      <c r="AC38" s="382" t="s">
        <v>2869</v>
      </c>
      <c r="AD38" s="389" t="str">
        <f>IFERROR(__xludf.DUMMYFUNCTION("""COMPUTED_VALUE"""),"")</f>
        <v/>
      </c>
      <c r="AE38" s="377">
        <v>4.0</v>
      </c>
      <c r="AF38" s="378">
        <v>4.0</v>
      </c>
      <c r="AG38" s="359"/>
    </row>
    <row r="39">
      <c r="A39" s="411"/>
      <c r="B39" s="361">
        <v>46155.0</v>
      </c>
      <c r="C39" s="362" t="s">
        <v>1504</v>
      </c>
      <c r="D39" s="363" t="s">
        <v>1503</v>
      </c>
      <c r="E39" s="364"/>
      <c r="F39" s="365"/>
      <c r="G39" s="366"/>
      <c r="H39" s="367"/>
      <c r="I39" s="365"/>
      <c r="J39" s="368"/>
      <c r="K39" s="364"/>
      <c r="L39" s="365"/>
      <c r="M39" s="366"/>
      <c r="N39" s="367"/>
      <c r="O39" s="365"/>
      <c r="P39" s="368"/>
      <c r="Q39" s="364"/>
      <c r="R39" s="365"/>
      <c r="S39" s="366"/>
      <c r="T39" s="428" t="s">
        <v>63</v>
      </c>
      <c r="U39" s="370" t="s">
        <v>2208</v>
      </c>
      <c r="V39" s="371" t="s">
        <v>270</v>
      </c>
      <c r="W39" s="380" t="s">
        <v>406</v>
      </c>
      <c r="X39" s="353" t="s">
        <v>2914</v>
      </c>
      <c r="Y39" s="382">
        <v>0.0</v>
      </c>
      <c r="Z39" s="389">
        <f>IFERROR(__xludf.DUMMYFUNCTION("""COMPUTED_VALUE"""),1.0)</f>
        <v>1</v>
      </c>
      <c r="AA39" s="383">
        <v>0.0</v>
      </c>
      <c r="AB39" s="388">
        <f>IFERROR(__xludf.DUMMYFUNCTION("""COMPUTED_VALUE"""),1.0)</f>
        <v>1</v>
      </c>
      <c r="AC39" s="382">
        <v>0.0</v>
      </c>
      <c r="AD39" s="389">
        <f>IFERROR(__xludf.DUMMYFUNCTION("""COMPUTED_VALUE"""),1.0)</f>
        <v>1</v>
      </c>
      <c r="AE39" s="377">
        <v>4.0</v>
      </c>
      <c r="AF39" s="378">
        <v>3.0</v>
      </c>
      <c r="AG39" s="359"/>
    </row>
    <row r="40">
      <c r="A40" s="411"/>
      <c r="B40" s="361">
        <v>46155.0</v>
      </c>
      <c r="C40" s="362" t="s">
        <v>1511</v>
      </c>
      <c r="D40" s="363" t="s">
        <v>1506</v>
      </c>
      <c r="E40" s="364"/>
      <c r="F40" s="365"/>
      <c r="G40" s="366"/>
      <c r="H40" s="367"/>
      <c r="I40" s="365"/>
      <c r="J40" s="368"/>
      <c r="K40" s="364"/>
      <c r="L40" s="365"/>
      <c r="M40" s="366"/>
      <c r="N40" s="367"/>
      <c r="O40" s="365"/>
      <c r="P40" s="368"/>
      <c r="Q40" s="364"/>
      <c r="R40" s="365"/>
      <c r="S40" s="366"/>
      <c r="T40" s="369" t="s">
        <v>2380</v>
      </c>
      <c r="U40" s="370" t="s">
        <v>765</v>
      </c>
      <c r="V40" s="371"/>
      <c r="W40" s="372"/>
      <c r="X40" s="353" t="s">
        <v>2914</v>
      </c>
      <c r="Y40" s="382">
        <v>0.0</v>
      </c>
      <c r="Z40" s="389">
        <f>IFERROR(__xludf.DUMMYFUNCTION("""COMPUTED_VALUE"""),1.0)</f>
        <v>1</v>
      </c>
      <c r="AA40" s="383">
        <v>0.0</v>
      </c>
      <c r="AB40" s="388">
        <f>IFERROR(__xludf.DUMMYFUNCTION("""COMPUTED_VALUE"""),1.0)</f>
        <v>1</v>
      </c>
      <c r="AC40" s="382" t="s">
        <v>2869</v>
      </c>
      <c r="AD40" s="389" t="str">
        <f>IFERROR(__xludf.DUMMYFUNCTION("""COMPUTED_VALUE"""),"")</f>
        <v/>
      </c>
      <c r="AE40" s="377">
        <v>12.0</v>
      </c>
      <c r="AF40" s="378">
        <v>12.0</v>
      </c>
      <c r="AG40" s="359"/>
    </row>
    <row r="41">
      <c r="A41" s="411"/>
      <c r="B41" s="361">
        <v>46155.0</v>
      </c>
      <c r="C41" s="362" t="s">
        <v>1514</v>
      </c>
      <c r="D41" s="363" t="s">
        <v>1513</v>
      </c>
      <c r="E41" s="364"/>
      <c r="F41" s="365"/>
      <c r="G41" s="366"/>
      <c r="H41" s="367"/>
      <c r="I41" s="365"/>
      <c r="J41" s="368"/>
      <c r="K41" s="364"/>
      <c r="L41" s="365"/>
      <c r="M41" s="366"/>
      <c r="N41" s="367"/>
      <c r="O41" s="365"/>
      <c r="P41" s="368"/>
      <c r="Q41" s="364"/>
      <c r="R41" s="365"/>
      <c r="S41" s="366"/>
      <c r="T41" s="369" t="s">
        <v>2995</v>
      </c>
      <c r="U41" s="370" t="s">
        <v>1479</v>
      </c>
      <c r="V41" s="371" t="s">
        <v>1591</v>
      </c>
      <c r="W41" s="372"/>
      <c r="X41" s="353" t="s">
        <v>2914</v>
      </c>
      <c r="Y41" s="382" t="s">
        <v>2869</v>
      </c>
      <c r="Z41" s="389" t="str">
        <f>IFERROR(__xludf.DUMMYFUNCTION("""COMPUTED_VALUE"""),"")</f>
        <v/>
      </c>
      <c r="AA41" s="383">
        <v>0.0</v>
      </c>
      <c r="AB41" s="388">
        <f>IFERROR(__xludf.DUMMYFUNCTION("""COMPUTED_VALUE"""),1.0)</f>
        <v>1</v>
      </c>
      <c r="AC41" s="382">
        <v>0.0</v>
      </c>
      <c r="AD41" s="389">
        <f>IFERROR(__xludf.DUMMYFUNCTION("""COMPUTED_VALUE"""),1.0)</f>
        <v>1</v>
      </c>
      <c r="AE41" s="377">
        <v>12.0</v>
      </c>
      <c r="AF41" s="378">
        <v>11.0</v>
      </c>
      <c r="AG41" s="359"/>
    </row>
    <row r="42">
      <c r="A42" s="411"/>
      <c r="B42" s="361">
        <v>46155.0</v>
      </c>
      <c r="C42" s="362" t="s">
        <v>1521</v>
      </c>
      <c r="D42" s="363" t="s">
        <v>1516</v>
      </c>
      <c r="E42" s="364"/>
      <c r="F42" s="365"/>
      <c r="G42" s="366"/>
      <c r="H42" s="367"/>
      <c r="I42" s="365"/>
      <c r="J42" s="368"/>
      <c r="K42" s="364"/>
      <c r="L42" s="365"/>
      <c r="M42" s="366"/>
      <c r="N42" s="367"/>
      <c r="O42" s="365"/>
      <c r="P42" s="368"/>
      <c r="Q42" s="364"/>
      <c r="R42" s="365"/>
      <c r="S42" s="366"/>
      <c r="T42" s="369" t="s">
        <v>263</v>
      </c>
      <c r="U42" s="370" t="s">
        <v>3020</v>
      </c>
      <c r="V42" s="371"/>
      <c r="W42" s="380"/>
      <c r="X42" s="353" t="s">
        <v>2914</v>
      </c>
      <c r="Y42" s="382">
        <v>0.0</v>
      </c>
      <c r="Z42" s="389">
        <f>IFERROR(__xludf.DUMMYFUNCTION("""COMPUTED_VALUE"""),1.0)</f>
        <v>1</v>
      </c>
      <c r="AA42" s="383">
        <v>0.0</v>
      </c>
      <c r="AB42" s="388">
        <f>IFERROR(__xludf.DUMMYFUNCTION("""COMPUTED_VALUE"""),1.0)</f>
        <v>1</v>
      </c>
      <c r="AC42" s="382" t="s">
        <v>2869</v>
      </c>
      <c r="AD42" s="389" t="str">
        <f>IFERROR(__xludf.DUMMYFUNCTION("""COMPUTED_VALUE"""),"")</f>
        <v/>
      </c>
      <c r="AE42" s="377">
        <v>43.0</v>
      </c>
      <c r="AF42" s="378">
        <v>43.0</v>
      </c>
      <c r="AG42" s="359"/>
    </row>
    <row r="43">
      <c r="A43" s="411"/>
      <c r="B43" s="361">
        <v>46155.0</v>
      </c>
      <c r="C43" s="362" t="s">
        <v>1525</v>
      </c>
      <c r="D43" s="363" t="s">
        <v>1523</v>
      </c>
      <c r="E43" s="364"/>
      <c r="F43" s="365"/>
      <c r="G43" s="366"/>
      <c r="H43" s="367"/>
      <c r="I43" s="365"/>
      <c r="J43" s="368"/>
      <c r="K43" s="364"/>
      <c r="L43" s="365"/>
      <c r="M43" s="366"/>
      <c r="N43" s="367"/>
      <c r="O43" s="365"/>
      <c r="P43" s="368"/>
      <c r="Q43" s="364"/>
      <c r="R43" s="365"/>
      <c r="S43" s="366"/>
      <c r="T43" s="369" t="s">
        <v>2995</v>
      </c>
      <c r="U43" s="370" t="s">
        <v>2590</v>
      </c>
      <c r="V43" s="371" t="s">
        <v>2472</v>
      </c>
      <c r="W43" s="380" t="s">
        <v>406</v>
      </c>
      <c r="X43" s="353" t="s">
        <v>2914</v>
      </c>
      <c r="Y43" s="382" t="s">
        <v>2869</v>
      </c>
      <c r="Z43" s="389" t="str">
        <f>IFERROR(__xludf.DUMMYFUNCTION("""COMPUTED_VALUE"""),"")</f>
        <v/>
      </c>
      <c r="AA43" s="383">
        <v>0.0</v>
      </c>
      <c r="AB43" s="388">
        <f>IFERROR(__xludf.DUMMYFUNCTION("""COMPUTED_VALUE"""),1.0)</f>
        <v>1</v>
      </c>
      <c r="AC43" s="382">
        <v>0.0</v>
      </c>
      <c r="AD43" s="389">
        <f>IFERROR(__xludf.DUMMYFUNCTION("""COMPUTED_VALUE"""),1.0)</f>
        <v>1</v>
      </c>
      <c r="AE43" s="377">
        <v>43.0</v>
      </c>
      <c r="AF43" s="378">
        <v>38.0</v>
      </c>
      <c r="AG43" s="359"/>
    </row>
    <row r="44">
      <c r="A44" s="411"/>
      <c r="B44" s="361">
        <v>46155.0</v>
      </c>
      <c r="C44" s="362" t="s">
        <v>1533</v>
      </c>
      <c r="D44" s="363" t="s">
        <v>1528</v>
      </c>
      <c r="E44" s="364"/>
      <c r="F44" s="365"/>
      <c r="G44" s="366"/>
      <c r="H44" s="367"/>
      <c r="I44" s="365"/>
      <c r="J44" s="368"/>
      <c r="K44" s="364"/>
      <c r="L44" s="365"/>
      <c r="M44" s="366"/>
      <c r="N44" s="367"/>
      <c r="O44" s="365"/>
      <c r="P44" s="368"/>
      <c r="Q44" s="364"/>
      <c r="R44" s="365"/>
      <c r="S44" s="366"/>
      <c r="T44" s="369" t="s">
        <v>153</v>
      </c>
      <c r="U44" s="370" t="s">
        <v>2590</v>
      </c>
      <c r="V44" s="371"/>
      <c r="W44" s="372"/>
      <c r="X44" s="353" t="s">
        <v>2914</v>
      </c>
      <c r="Y44" s="382">
        <v>0.0</v>
      </c>
      <c r="Z44" s="389">
        <f>IFERROR(__xludf.DUMMYFUNCTION("""COMPUTED_VALUE"""),1.0)</f>
        <v>1</v>
      </c>
      <c r="AA44" s="383">
        <v>0.0</v>
      </c>
      <c r="AB44" s="388">
        <f>IFERROR(__xludf.DUMMYFUNCTION("""COMPUTED_VALUE"""),1.0)</f>
        <v>1</v>
      </c>
      <c r="AC44" s="382" t="s">
        <v>2869</v>
      </c>
      <c r="AD44" s="389" t="str">
        <f>IFERROR(__xludf.DUMMYFUNCTION("""COMPUTED_VALUE"""),"")</f>
        <v/>
      </c>
      <c r="AE44" s="377">
        <v>4.0</v>
      </c>
      <c r="AF44" s="378">
        <v>4.0</v>
      </c>
      <c r="AG44" s="359"/>
    </row>
    <row r="45">
      <c r="A45" s="411"/>
      <c r="B45" s="361">
        <v>46155.0</v>
      </c>
      <c r="C45" s="362" t="s">
        <v>1536</v>
      </c>
      <c r="D45" s="363" t="s">
        <v>1535</v>
      </c>
      <c r="E45" s="364"/>
      <c r="F45" s="365"/>
      <c r="G45" s="366"/>
      <c r="H45" s="367"/>
      <c r="I45" s="365"/>
      <c r="J45" s="368"/>
      <c r="K45" s="364"/>
      <c r="L45" s="365"/>
      <c r="M45" s="366"/>
      <c r="N45" s="367"/>
      <c r="O45" s="365"/>
      <c r="P45" s="368"/>
      <c r="Q45" s="364"/>
      <c r="R45" s="365"/>
      <c r="S45" s="366"/>
      <c r="T45" s="369" t="s">
        <v>2995</v>
      </c>
      <c r="U45" s="370" t="s">
        <v>1830</v>
      </c>
      <c r="V45" s="371" t="s">
        <v>3010</v>
      </c>
      <c r="W45" s="372"/>
      <c r="X45" s="353" t="s">
        <v>2914</v>
      </c>
      <c r="Y45" s="382" t="s">
        <v>2869</v>
      </c>
      <c r="Z45" s="389" t="str">
        <f>IFERROR(__xludf.DUMMYFUNCTION("""COMPUTED_VALUE"""),"")</f>
        <v/>
      </c>
      <c r="AA45" s="383">
        <v>0.0</v>
      </c>
      <c r="AB45" s="388">
        <f>IFERROR(__xludf.DUMMYFUNCTION("""COMPUTED_VALUE"""),1.0)</f>
        <v>1</v>
      </c>
      <c r="AC45" s="382">
        <v>0.0</v>
      </c>
      <c r="AD45" s="389">
        <f>IFERROR(__xludf.DUMMYFUNCTION("""COMPUTED_VALUE"""),1.0)</f>
        <v>1</v>
      </c>
      <c r="AE45" s="377">
        <v>4.0</v>
      </c>
      <c r="AF45" s="378">
        <v>3.0</v>
      </c>
      <c r="AG45" s="359"/>
    </row>
    <row r="46">
      <c r="A46" s="411"/>
      <c r="B46" s="361">
        <v>46155.0</v>
      </c>
      <c r="C46" s="362" t="s">
        <v>1541</v>
      </c>
      <c r="D46" s="363" t="s">
        <v>1539</v>
      </c>
      <c r="E46" s="364"/>
      <c r="F46" s="365"/>
      <c r="G46" s="366"/>
      <c r="H46" s="367"/>
      <c r="I46" s="365"/>
      <c r="J46" s="368"/>
      <c r="K46" s="364"/>
      <c r="L46" s="365"/>
      <c r="M46" s="366"/>
      <c r="N46" s="367"/>
      <c r="O46" s="365"/>
      <c r="P46" s="368"/>
      <c r="Q46" s="364"/>
      <c r="R46" s="365"/>
      <c r="S46" s="366"/>
      <c r="T46" s="428" t="s">
        <v>2104</v>
      </c>
      <c r="U46" s="370" t="s">
        <v>876</v>
      </c>
      <c r="V46" s="371"/>
      <c r="W46" s="380"/>
      <c r="X46" s="353" t="s">
        <v>2914</v>
      </c>
      <c r="Y46" s="382">
        <v>0.0</v>
      </c>
      <c r="Z46" s="389">
        <f>IFERROR(__xludf.DUMMYFUNCTION("""COMPUTED_VALUE"""),1.0)</f>
        <v>1</v>
      </c>
      <c r="AA46" s="383">
        <v>0.0</v>
      </c>
      <c r="AB46" s="388">
        <f>IFERROR(__xludf.DUMMYFUNCTION("""COMPUTED_VALUE"""),1.0)</f>
        <v>1</v>
      </c>
      <c r="AC46" s="382" t="s">
        <v>2869</v>
      </c>
      <c r="AD46" s="389" t="str">
        <f>IFERROR(__xludf.DUMMYFUNCTION("""COMPUTED_VALUE"""),"")</f>
        <v/>
      </c>
      <c r="AE46" s="377">
        <v>7.0</v>
      </c>
      <c r="AF46" s="378">
        <v>7.0</v>
      </c>
      <c r="AG46" s="359"/>
    </row>
    <row r="47">
      <c r="A47" s="411"/>
      <c r="B47" s="361">
        <v>46155.0</v>
      </c>
      <c r="C47" s="362" t="s">
        <v>1544</v>
      </c>
      <c r="D47" s="363" t="s">
        <v>1543</v>
      </c>
      <c r="E47" s="364"/>
      <c r="F47" s="365"/>
      <c r="G47" s="366"/>
      <c r="H47" s="367"/>
      <c r="I47" s="365"/>
      <c r="J47" s="368"/>
      <c r="K47" s="364"/>
      <c r="L47" s="365"/>
      <c r="M47" s="366">
        <v>1.0</v>
      </c>
      <c r="N47" s="367"/>
      <c r="O47" s="365"/>
      <c r="P47" s="368"/>
      <c r="Q47" s="364"/>
      <c r="R47" s="365"/>
      <c r="S47" s="366"/>
      <c r="T47" s="369" t="s">
        <v>876</v>
      </c>
      <c r="U47" s="370" t="s">
        <v>2961</v>
      </c>
      <c r="V47" s="371" t="s">
        <v>270</v>
      </c>
      <c r="W47" s="380" t="s">
        <v>1546</v>
      </c>
      <c r="X47" s="353" t="s">
        <v>2885</v>
      </c>
      <c r="Y47" s="382">
        <v>0.0</v>
      </c>
      <c r="Z47" s="389">
        <f>IFERROR(__xludf.DUMMYFUNCTION("""COMPUTED_VALUE"""),1.0)</f>
        <v>1</v>
      </c>
      <c r="AA47" s="383">
        <v>0.0</v>
      </c>
      <c r="AB47" s="388">
        <f>IFERROR(__xludf.DUMMYFUNCTION("""COMPUTED_VALUE"""),1.0)</f>
        <v>1</v>
      </c>
      <c r="AC47" s="382">
        <v>1.0</v>
      </c>
      <c r="AD47" s="389">
        <f>IFERROR(__xludf.DUMMYFUNCTION("""COMPUTED_VALUE"""),0.875)</f>
        <v>0.875</v>
      </c>
      <c r="AE47" s="377">
        <v>8.0</v>
      </c>
      <c r="AF47" s="378">
        <v>6.0</v>
      </c>
      <c r="AG47" s="359"/>
    </row>
    <row r="48">
      <c r="A48" s="411"/>
      <c r="B48" s="361">
        <v>46155.0</v>
      </c>
      <c r="C48" s="362" t="s">
        <v>1552</v>
      </c>
      <c r="D48" s="363" t="s">
        <v>1547</v>
      </c>
      <c r="E48" s="364"/>
      <c r="F48" s="365"/>
      <c r="G48" s="366"/>
      <c r="H48" s="367"/>
      <c r="I48" s="365">
        <v>1.0</v>
      </c>
      <c r="J48" s="368"/>
      <c r="K48" s="364"/>
      <c r="L48" s="365"/>
      <c r="M48" s="366"/>
      <c r="N48" s="367"/>
      <c r="O48" s="365">
        <v>1.0</v>
      </c>
      <c r="P48" s="368"/>
      <c r="Q48" s="364"/>
      <c r="R48" s="365"/>
      <c r="S48" s="366"/>
      <c r="T48" s="369" t="s">
        <v>2995</v>
      </c>
      <c r="U48" s="370" t="s">
        <v>233</v>
      </c>
      <c r="V48" s="371"/>
      <c r="W48" s="380" t="s">
        <v>1554</v>
      </c>
      <c r="X48" s="353" t="s">
        <v>2890</v>
      </c>
      <c r="Y48" s="382" t="s">
        <v>2869</v>
      </c>
      <c r="Z48" s="389" t="str">
        <f>IFERROR(__xludf.DUMMYFUNCTION("""COMPUTED_VALUE"""),"")</f>
        <v/>
      </c>
      <c r="AA48" s="383">
        <v>2.0</v>
      </c>
      <c r="AB48" s="388">
        <f>IFERROR(__xludf.DUMMYFUNCTION("""COMPUTED_VALUE"""),0.8333333333333334)</f>
        <v>0.8333333333</v>
      </c>
      <c r="AC48" s="382" t="s">
        <v>2869</v>
      </c>
      <c r="AD48" s="389" t="str">
        <f>IFERROR(__xludf.DUMMYFUNCTION("""COMPUTED_VALUE"""),"")</f>
        <v/>
      </c>
      <c r="AE48" s="377">
        <v>12.0</v>
      </c>
      <c r="AF48" s="378">
        <v>12.0</v>
      </c>
      <c r="AG48" s="359"/>
    </row>
    <row r="49">
      <c r="A49" s="411"/>
      <c r="B49" s="361">
        <v>46155.0</v>
      </c>
      <c r="C49" s="362" t="s">
        <v>1556</v>
      </c>
      <c r="D49" s="363" t="s">
        <v>1555</v>
      </c>
      <c r="E49" s="364"/>
      <c r="F49" s="365"/>
      <c r="G49" s="366"/>
      <c r="H49" s="367"/>
      <c r="I49" s="365"/>
      <c r="J49" s="368"/>
      <c r="K49" s="364"/>
      <c r="L49" s="365"/>
      <c r="M49" s="366"/>
      <c r="N49" s="367"/>
      <c r="O49" s="365"/>
      <c r="P49" s="368"/>
      <c r="Q49" s="364"/>
      <c r="R49" s="365"/>
      <c r="S49" s="366"/>
      <c r="T49" s="369" t="s">
        <v>2995</v>
      </c>
      <c r="U49" s="370" t="s">
        <v>264</v>
      </c>
      <c r="V49" s="371"/>
      <c r="W49" s="372"/>
      <c r="X49" s="353" t="s">
        <v>2914</v>
      </c>
      <c r="Y49" s="382" t="s">
        <v>2869</v>
      </c>
      <c r="Z49" s="389" t="str">
        <f>IFERROR(__xludf.DUMMYFUNCTION("""COMPUTED_VALUE"""),"")</f>
        <v/>
      </c>
      <c r="AA49" s="383">
        <v>0.0</v>
      </c>
      <c r="AB49" s="388">
        <f>IFERROR(__xludf.DUMMYFUNCTION("""COMPUTED_VALUE"""),1.0)</f>
        <v>1</v>
      </c>
      <c r="AC49" s="382" t="s">
        <v>2869</v>
      </c>
      <c r="AD49" s="389" t="str">
        <f>IFERROR(__xludf.DUMMYFUNCTION("""COMPUTED_VALUE"""),"")</f>
        <v/>
      </c>
      <c r="AE49" s="377">
        <v>12.0</v>
      </c>
      <c r="AF49" s="378">
        <v>10.0</v>
      </c>
      <c r="AG49" s="359"/>
    </row>
    <row r="50">
      <c r="A50" s="411"/>
      <c r="B50" s="361">
        <v>46155.0</v>
      </c>
      <c r="C50" s="362" t="s">
        <v>1563</v>
      </c>
      <c r="D50" s="363" t="s">
        <v>1559</v>
      </c>
      <c r="E50" s="364"/>
      <c r="F50" s="365"/>
      <c r="G50" s="366"/>
      <c r="H50" s="367"/>
      <c r="I50" s="365"/>
      <c r="J50" s="368"/>
      <c r="K50" s="364"/>
      <c r="L50" s="365"/>
      <c r="M50" s="366"/>
      <c r="N50" s="367"/>
      <c r="O50" s="365"/>
      <c r="P50" s="368"/>
      <c r="Q50" s="364"/>
      <c r="R50" s="365"/>
      <c r="S50" s="366"/>
      <c r="T50" s="369" t="s">
        <v>2995</v>
      </c>
      <c r="U50" s="370" t="s">
        <v>765</v>
      </c>
      <c r="V50" s="371"/>
      <c r="W50" s="380"/>
      <c r="X50" s="353" t="s">
        <v>2914</v>
      </c>
      <c r="Y50" s="382" t="s">
        <v>2869</v>
      </c>
      <c r="Z50" s="389" t="str">
        <f>IFERROR(__xludf.DUMMYFUNCTION("""COMPUTED_VALUE"""),"")</f>
        <v/>
      </c>
      <c r="AA50" s="383">
        <v>0.0</v>
      </c>
      <c r="AB50" s="388">
        <f>IFERROR(__xludf.DUMMYFUNCTION("""COMPUTED_VALUE"""),1.0)</f>
        <v>1</v>
      </c>
      <c r="AC50" s="382" t="s">
        <v>2869</v>
      </c>
      <c r="AD50" s="389" t="str">
        <f>IFERROR(__xludf.DUMMYFUNCTION("""COMPUTED_VALUE"""),"")</f>
        <v/>
      </c>
      <c r="AE50" s="377">
        <v>2.0</v>
      </c>
      <c r="AF50" s="378">
        <v>1.0</v>
      </c>
      <c r="AG50" s="359"/>
    </row>
    <row r="51">
      <c r="A51" s="411"/>
      <c r="B51" s="361">
        <v>46155.0</v>
      </c>
      <c r="C51" s="362" t="s">
        <v>1566</v>
      </c>
      <c r="D51" s="363" t="s">
        <v>1565</v>
      </c>
      <c r="E51" s="364"/>
      <c r="F51" s="365"/>
      <c r="G51" s="366"/>
      <c r="H51" s="367"/>
      <c r="I51" s="365"/>
      <c r="J51" s="368"/>
      <c r="K51" s="364"/>
      <c r="L51" s="365"/>
      <c r="M51" s="366"/>
      <c r="N51" s="367"/>
      <c r="O51" s="365"/>
      <c r="P51" s="368"/>
      <c r="Q51" s="364"/>
      <c r="R51" s="365"/>
      <c r="S51" s="366"/>
      <c r="T51" s="369" t="s">
        <v>2995</v>
      </c>
      <c r="U51" s="370" t="s">
        <v>1479</v>
      </c>
      <c r="V51" s="371" t="s">
        <v>1591</v>
      </c>
      <c r="W51" s="380" t="s">
        <v>406</v>
      </c>
      <c r="X51" s="353" t="s">
        <v>2914</v>
      </c>
      <c r="Y51" s="382" t="s">
        <v>2869</v>
      </c>
      <c r="Z51" s="389" t="str">
        <f>IFERROR(__xludf.DUMMYFUNCTION("""COMPUTED_VALUE"""),"")</f>
        <v/>
      </c>
      <c r="AA51" s="383">
        <v>0.0</v>
      </c>
      <c r="AB51" s="388">
        <f>IFERROR(__xludf.DUMMYFUNCTION("""COMPUTED_VALUE"""),1.0)</f>
        <v>1</v>
      </c>
      <c r="AC51" s="382">
        <v>0.0</v>
      </c>
      <c r="AD51" s="389">
        <f>IFERROR(__xludf.DUMMYFUNCTION("""COMPUTED_VALUE"""),1.0)</f>
        <v>1</v>
      </c>
      <c r="AE51" s="377">
        <v>4.0</v>
      </c>
      <c r="AF51" s="378">
        <v>0.0</v>
      </c>
      <c r="AG51" s="359"/>
    </row>
    <row r="52">
      <c r="A52" s="411"/>
      <c r="B52" s="361">
        <v>46155.0</v>
      </c>
      <c r="C52" s="362" t="s">
        <v>1573</v>
      </c>
      <c r="D52" s="363" t="s">
        <v>1569</v>
      </c>
      <c r="E52" s="364"/>
      <c r="F52" s="365">
        <v>2.0</v>
      </c>
      <c r="G52" s="366"/>
      <c r="H52" s="367"/>
      <c r="I52" s="365"/>
      <c r="J52" s="368"/>
      <c r="K52" s="364"/>
      <c r="L52" s="365"/>
      <c r="M52" s="366"/>
      <c r="N52" s="367"/>
      <c r="O52" s="365"/>
      <c r="P52" s="368"/>
      <c r="Q52" s="364"/>
      <c r="R52" s="365"/>
      <c r="S52" s="366"/>
      <c r="T52" s="369" t="s">
        <v>2995</v>
      </c>
      <c r="U52" s="370" t="s">
        <v>1575</v>
      </c>
      <c r="V52" s="371"/>
      <c r="W52" s="380" t="s">
        <v>1576</v>
      </c>
      <c r="X52" s="353" t="s">
        <v>2890</v>
      </c>
      <c r="Y52" s="382" t="s">
        <v>2869</v>
      </c>
      <c r="Z52" s="389" t="str">
        <f>IFERROR(__xludf.DUMMYFUNCTION("""COMPUTED_VALUE"""),"")</f>
        <v/>
      </c>
      <c r="AA52" s="383">
        <v>2.0</v>
      </c>
      <c r="AB52" s="388">
        <f>IFERROR(__xludf.DUMMYFUNCTION("""COMPUTED_VALUE"""),0.6666666666666667)</f>
        <v>0.6666666667</v>
      </c>
      <c r="AC52" s="382" t="s">
        <v>2869</v>
      </c>
      <c r="AD52" s="389" t="str">
        <f>IFERROR(__xludf.DUMMYFUNCTION("""COMPUTED_VALUE"""),"")</f>
        <v/>
      </c>
      <c r="AE52" s="377">
        <v>6.0</v>
      </c>
      <c r="AF52" s="378">
        <v>6.0</v>
      </c>
      <c r="AG52" s="359"/>
    </row>
    <row r="53">
      <c r="A53" s="411"/>
      <c r="B53" s="361">
        <v>46155.0</v>
      </c>
      <c r="C53" s="362" t="s">
        <v>1578</v>
      </c>
      <c r="D53" s="363" t="s">
        <v>1577</v>
      </c>
      <c r="E53" s="364"/>
      <c r="F53" s="365"/>
      <c r="G53" s="366"/>
      <c r="H53" s="367"/>
      <c r="I53" s="365"/>
      <c r="J53" s="368"/>
      <c r="K53" s="364"/>
      <c r="L53" s="365"/>
      <c r="M53" s="366"/>
      <c r="N53" s="367"/>
      <c r="O53" s="365"/>
      <c r="P53" s="368"/>
      <c r="Q53" s="364"/>
      <c r="R53" s="365"/>
      <c r="S53" s="366"/>
      <c r="T53" s="369" t="s">
        <v>233</v>
      </c>
      <c r="U53" s="370" t="s">
        <v>2720</v>
      </c>
      <c r="V53" s="371" t="s">
        <v>3003</v>
      </c>
      <c r="W53" s="380"/>
      <c r="X53" s="353" t="s">
        <v>2914</v>
      </c>
      <c r="Y53" s="382">
        <v>0.0</v>
      </c>
      <c r="Z53" s="389">
        <f>IFERROR(__xludf.DUMMYFUNCTION("""COMPUTED_VALUE"""),1.0)</f>
        <v>1</v>
      </c>
      <c r="AA53" s="383">
        <v>0.0</v>
      </c>
      <c r="AB53" s="388">
        <f>IFERROR(__xludf.DUMMYFUNCTION("""COMPUTED_VALUE"""),1.0)</f>
        <v>1</v>
      </c>
      <c r="AC53" s="382">
        <v>0.0</v>
      </c>
      <c r="AD53" s="389">
        <f>IFERROR(__xludf.DUMMYFUNCTION("""COMPUTED_VALUE"""),1.0)</f>
        <v>1</v>
      </c>
      <c r="AE53" s="377">
        <v>6.0</v>
      </c>
      <c r="AF53" s="378">
        <v>4.0</v>
      </c>
      <c r="AG53" s="359"/>
    </row>
    <row r="54">
      <c r="A54" s="411"/>
      <c r="B54" s="361">
        <v>46155.0</v>
      </c>
      <c r="C54" s="362" t="s">
        <v>1586</v>
      </c>
      <c r="D54" s="363" t="s">
        <v>1581</v>
      </c>
      <c r="E54" s="364"/>
      <c r="F54" s="365"/>
      <c r="G54" s="366"/>
      <c r="H54" s="367"/>
      <c r="I54" s="365"/>
      <c r="J54" s="368"/>
      <c r="K54" s="364"/>
      <c r="L54" s="365"/>
      <c r="M54" s="366"/>
      <c r="N54" s="367"/>
      <c r="O54" s="365"/>
      <c r="P54" s="368"/>
      <c r="Q54" s="364"/>
      <c r="R54" s="365"/>
      <c r="S54" s="366"/>
      <c r="T54" s="369" t="s">
        <v>2995</v>
      </c>
      <c r="U54" s="370" t="s">
        <v>207</v>
      </c>
      <c r="V54" s="371"/>
      <c r="W54" s="372"/>
      <c r="X54" s="353" t="s">
        <v>2914</v>
      </c>
      <c r="Y54" s="382" t="s">
        <v>2869</v>
      </c>
      <c r="Z54" s="389" t="str">
        <f>IFERROR(__xludf.DUMMYFUNCTION("""COMPUTED_VALUE"""),"")</f>
        <v/>
      </c>
      <c r="AA54" s="383">
        <v>0.0</v>
      </c>
      <c r="AB54" s="388">
        <f>IFERROR(__xludf.DUMMYFUNCTION("""COMPUTED_VALUE"""),1.0)</f>
        <v>1</v>
      </c>
      <c r="AC54" s="382" t="s">
        <v>2869</v>
      </c>
      <c r="AD54" s="389" t="str">
        <f>IFERROR(__xludf.DUMMYFUNCTION("""COMPUTED_VALUE"""),"")</f>
        <v/>
      </c>
      <c r="AE54" s="377">
        <v>14.0</v>
      </c>
      <c r="AF54" s="378">
        <v>14.0</v>
      </c>
      <c r="AG54" s="359"/>
    </row>
    <row r="55">
      <c r="A55" s="411"/>
      <c r="B55" s="361">
        <v>46155.0</v>
      </c>
      <c r="C55" s="362" t="s">
        <v>1589</v>
      </c>
      <c r="D55" s="363" t="s">
        <v>1588</v>
      </c>
      <c r="E55" s="364"/>
      <c r="F55" s="365"/>
      <c r="G55" s="366"/>
      <c r="H55" s="367"/>
      <c r="I55" s="365"/>
      <c r="J55" s="368"/>
      <c r="K55" s="364"/>
      <c r="L55" s="365"/>
      <c r="M55" s="366">
        <v>1.0</v>
      </c>
      <c r="N55" s="367"/>
      <c r="O55" s="365"/>
      <c r="P55" s="368"/>
      <c r="Q55" s="364"/>
      <c r="R55" s="365"/>
      <c r="S55" s="366"/>
      <c r="T55" s="369" t="s">
        <v>2995</v>
      </c>
      <c r="U55" s="370" t="s">
        <v>1891</v>
      </c>
      <c r="V55" s="371" t="s">
        <v>1591</v>
      </c>
      <c r="W55" s="380" t="s">
        <v>1592</v>
      </c>
      <c r="X55" s="353" t="s">
        <v>2885</v>
      </c>
      <c r="Y55" s="382" t="s">
        <v>2869</v>
      </c>
      <c r="Z55" s="389" t="str">
        <f>IFERROR(__xludf.DUMMYFUNCTION("""COMPUTED_VALUE"""),"")</f>
        <v/>
      </c>
      <c r="AA55" s="383">
        <v>0.0</v>
      </c>
      <c r="AB55" s="388">
        <f>IFERROR(__xludf.DUMMYFUNCTION("""COMPUTED_VALUE"""),1.0)</f>
        <v>1</v>
      </c>
      <c r="AC55" s="382">
        <v>1.0</v>
      </c>
      <c r="AD55" s="389">
        <f>IFERROR(__xludf.DUMMYFUNCTION("""COMPUTED_VALUE"""),0.9285714285714286)</f>
        <v>0.9285714286</v>
      </c>
      <c r="AE55" s="377">
        <v>14.0</v>
      </c>
      <c r="AF55" s="378">
        <v>13.0</v>
      </c>
      <c r="AG55" s="359"/>
    </row>
    <row r="56">
      <c r="A56" s="411"/>
      <c r="B56" s="361">
        <v>46155.0</v>
      </c>
      <c r="C56" s="362" t="s">
        <v>1594</v>
      </c>
      <c r="D56" s="363" t="s">
        <v>1593</v>
      </c>
      <c r="E56" s="364"/>
      <c r="F56" s="365"/>
      <c r="G56" s="366"/>
      <c r="H56" s="367"/>
      <c r="I56" s="365"/>
      <c r="J56" s="368"/>
      <c r="K56" s="364"/>
      <c r="L56" s="365"/>
      <c r="M56" s="366"/>
      <c r="N56" s="367"/>
      <c r="O56" s="365"/>
      <c r="P56" s="368"/>
      <c r="Q56" s="364"/>
      <c r="R56" s="365"/>
      <c r="S56" s="366"/>
      <c r="T56" s="369" t="s">
        <v>2995</v>
      </c>
      <c r="U56" s="370" t="s">
        <v>2255</v>
      </c>
      <c r="V56" s="371" t="s">
        <v>2568</v>
      </c>
      <c r="W56" s="380" t="s">
        <v>195</v>
      </c>
      <c r="X56" s="353" t="s">
        <v>2914</v>
      </c>
      <c r="Y56" s="382" t="s">
        <v>2869</v>
      </c>
      <c r="Z56" s="389" t="str">
        <f>IFERROR(__xludf.DUMMYFUNCTION("""COMPUTED_VALUE"""),"")</f>
        <v/>
      </c>
      <c r="AA56" s="383">
        <v>0.0</v>
      </c>
      <c r="AB56" s="388">
        <f>IFERROR(__xludf.DUMMYFUNCTION("""COMPUTED_VALUE"""),1.0)</f>
        <v>1</v>
      </c>
      <c r="AC56" s="382">
        <v>0.0</v>
      </c>
      <c r="AD56" s="389">
        <f>IFERROR(__xludf.DUMMYFUNCTION("""COMPUTED_VALUE"""),1.0)</f>
        <v>1</v>
      </c>
      <c r="AE56" s="377">
        <v>13.0</v>
      </c>
      <c r="AF56" s="378">
        <v>13.0</v>
      </c>
      <c r="AG56" s="359"/>
    </row>
    <row r="57">
      <c r="A57" s="411"/>
      <c r="B57" s="361">
        <v>46155.0</v>
      </c>
      <c r="C57" s="362" t="s">
        <v>1597</v>
      </c>
      <c r="D57" s="363" t="s">
        <v>1596</v>
      </c>
      <c r="E57" s="364"/>
      <c r="F57" s="365"/>
      <c r="G57" s="366"/>
      <c r="H57" s="367"/>
      <c r="I57" s="365"/>
      <c r="J57" s="368"/>
      <c r="K57" s="364"/>
      <c r="L57" s="365"/>
      <c r="M57" s="366"/>
      <c r="N57" s="367"/>
      <c r="O57" s="365"/>
      <c r="P57" s="368"/>
      <c r="Q57" s="364"/>
      <c r="R57" s="365"/>
      <c r="S57" s="366"/>
      <c r="T57" s="369" t="s">
        <v>2995</v>
      </c>
      <c r="U57" s="370" t="s">
        <v>122</v>
      </c>
      <c r="V57" s="371"/>
      <c r="W57" s="380" t="s">
        <v>195</v>
      </c>
      <c r="X57" s="353" t="s">
        <v>2914</v>
      </c>
      <c r="Y57" s="382" t="s">
        <v>2869</v>
      </c>
      <c r="Z57" s="389" t="str">
        <f>IFERROR(__xludf.DUMMYFUNCTION("""COMPUTED_VALUE"""),"")</f>
        <v/>
      </c>
      <c r="AA57" s="383">
        <v>0.0</v>
      </c>
      <c r="AB57" s="388">
        <f>IFERROR(__xludf.DUMMYFUNCTION("""COMPUTED_VALUE"""),1.0)</f>
        <v>1</v>
      </c>
      <c r="AC57" s="382" t="s">
        <v>2869</v>
      </c>
      <c r="AD57" s="389" t="str">
        <f>IFERROR(__xludf.DUMMYFUNCTION("""COMPUTED_VALUE"""),"")</f>
        <v/>
      </c>
      <c r="AE57" s="377">
        <v>13.0</v>
      </c>
      <c r="AF57" s="378">
        <v>13.0</v>
      </c>
      <c r="AG57" s="359"/>
    </row>
    <row r="58">
      <c r="A58" s="411"/>
      <c r="B58" s="361">
        <v>46155.0</v>
      </c>
      <c r="C58" s="362" t="s">
        <v>1600</v>
      </c>
      <c r="D58" s="363" t="s">
        <v>1599</v>
      </c>
      <c r="E58" s="364"/>
      <c r="F58" s="365"/>
      <c r="G58" s="366"/>
      <c r="H58" s="367"/>
      <c r="I58" s="365"/>
      <c r="J58" s="368"/>
      <c r="K58" s="364"/>
      <c r="L58" s="365"/>
      <c r="M58" s="366"/>
      <c r="N58" s="367"/>
      <c r="O58" s="365"/>
      <c r="P58" s="368"/>
      <c r="Q58" s="364"/>
      <c r="R58" s="365"/>
      <c r="S58" s="366"/>
      <c r="T58" s="369" t="s">
        <v>2995</v>
      </c>
      <c r="U58" s="370" t="s">
        <v>279</v>
      </c>
      <c r="V58" s="371" t="s">
        <v>1174</v>
      </c>
      <c r="W58" s="380" t="s">
        <v>1602</v>
      </c>
      <c r="X58" s="353" t="s">
        <v>2914</v>
      </c>
      <c r="Y58" s="382" t="s">
        <v>2869</v>
      </c>
      <c r="Z58" s="389" t="str">
        <f>IFERROR(__xludf.DUMMYFUNCTION("""COMPUTED_VALUE"""),"")</f>
        <v/>
      </c>
      <c r="AA58" s="383">
        <v>0.0</v>
      </c>
      <c r="AB58" s="388">
        <f>IFERROR(__xludf.DUMMYFUNCTION("""COMPUTED_VALUE"""),1.0)</f>
        <v>1</v>
      </c>
      <c r="AC58" s="382">
        <v>0.0</v>
      </c>
      <c r="AD58" s="389">
        <f>IFERROR(__xludf.DUMMYFUNCTION("""COMPUTED_VALUE"""),1.0)</f>
        <v>1</v>
      </c>
      <c r="AE58" s="377">
        <v>13.0</v>
      </c>
      <c r="AF58" s="378">
        <v>13.0</v>
      </c>
      <c r="AG58" s="359"/>
    </row>
    <row r="59">
      <c r="A59" s="411"/>
      <c r="B59" s="361">
        <v>46155.0</v>
      </c>
      <c r="C59" s="362" t="s">
        <v>1605</v>
      </c>
      <c r="D59" s="363" t="s">
        <v>1603</v>
      </c>
      <c r="E59" s="364"/>
      <c r="F59" s="365"/>
      <c r="G59" s="366"/>
      <c r="H59" s="367"/>
      <c r="I59" s="365"/>
      <c r="J59" s="368"/>
      <c r="K59" s="364"/>
      <c r="L59" s="365"/>
      <c r="M59" s="366"/>
      <c r="N59" s="367"/>
      <c r="O59" s="365"/>
      <c r="P59" s="368"/>
      <c r="Q59" s="364"/>
      <c r="R59" s="365"/>
      <c r="S59" s="366"/>
      <c r="T59" s="369" t="s">
        <v>2995</v>
      </c>
      <c r="U59" s="370" t="s">
        <v>568</v>
      </c>
      <c r="V59" s="371"/>
      <c r="W59" s="380" t="s">
        <v>195</v>
      </c>
      <c r="X59" s="353" t="s">
        <v>2914</v>
      </c>
      <c r="Y59" s="382" t="s">
        <v>2869</v>
      </c>
      <c r="Z59" s="389" t="str">
        <f>IFERROR(__xludf.DUMMYFUNCTION("""COMPUTED_VALUE"""),"")</f>
        <v/>
      </c>
      <c r="AA59" s="383">
        <v>0.0</v>
      </c>
      <c r="AB59" s="388">
        <f>IFERROR(__xludf.DUMMYFUNCTION("""COMPUTED_VALUE"""),1.0)</f>
        <v>1</v>
      </c>
      <c r="AC59" s="382" t="s">
        <v>2869</v>
      </c>
      <c r="AD59" s="389" t="str">
        <f>IFERROR(__xludf.DUMMYFUNCTION("""COMPUTED_VALUE"""),"")</f>
        <v/>
      </c>
      <c r="AE59" s="377">
        <v>7.0</v>
      </c>
      <c r="AF59" s="378">
        <v>7.0</v>
      </c>
      <c r="AG59" s="359"/>
    </row>
    <row r="60">
      <c r="A60" s="411"/>
      <c r="B60" s="361">
        <v>46155.0</v>
      </c>
      <c r="C60" s="362" t="s">
        <v>1608</v>
      </c>
      <c r="D60" s="363" t="s">
        <v>1607</v>
      </c>
      <c r="E60" s="364"/>
      <c r="F60" s="365"/>
      <c r="G60" s="366"/>
      <c r="H60" s="367"/>
      <c r="I60" s="365"/>
      <c r="J60" s="368"/>
      <c r="K60" s="364"/>
      <c r="L60" s="365"/>
      <c r="M60" s="366"/>
      <c r="N60" s="367"/>
      <c r="O60" s="365"/>
      <c r="P60" s="368"/>
      <c r="Q60" s="364"/>
      <c r="R60" s="365"/>
      <c r="S60" s="366"/>
      <c r="T60" s="369" t="s">
        <v>2995</v>
      </c>
      <c r="U60" s="370" t="s">
        <v>2380</v>
      </c>
      <c r="V60" s="371" t="s">
        <v>3015</v>
      </c>
      <c r="W60" s="380" t="s">
        <v>195</v>
      </c>
      <c r="X60" s="353" t="s">
        <v>2914</v>
      </c>
      <c r="Y60" s="382" t="s">
        <v>2869</v>
      </c>
      <c r="Z60" s="389" t="str">
        <f>IFERROR(__xludf.DUMMYFUNCTION("""COMPUTED_VALUE"""),"")</f>
        <v/>
      </c>
      <c r="AA60" s="383">
        <v>0.0</v>
      </c>
      <c r="AB60" s="388">
        <f>IFERROR(__xludf.DUMMYFUNCTION("""COMPUTED_VALUE"""),1.0)</f>
        <v>1</v>
      </c>
      <c r="AC60" s="382">
        <v>0.0</v>
      </c>
      <c r="AD60" s="389">
        <f>IFERROR(__xludf.DUMMYFUNCTION("""COMPUTED_VALUE"""),1.0)</f>
        <v>1</v>
      </c>
      <c r="AE60" s="377">
        <v>7.0</v>
      </c>
      <c r="AF60" s="378">
        <v>7.0</v>
      </c>
      <c r="AG60" s="359"/>
    </row>
    <row r="61">
      <c r="A61" s="411"/>
      <c r="B61" s="361">
        <v>46155.0</v>
      </c>
      <c r="C61" s="362" t="s">
        <v>1611</v>
      </c>
      <c r="D61" s="363" t="s">
        <v>1610</v>
      </c>
      <c r="E61" s="364"/>
      <c r="F61" s="365"/>
      <c r="G61" s="366"/>
      <c r="H61" s="367"/>
      <c r="I61" s="365"/>
      <c r="J61" s="368"/>
      <c r="K61" s="364"/>
      <c r="L61" s="365"/>
      <c r="M61" s="366"/>
      <c r="N61" s="367"/>
      <c r="O61" s="365"/>
      <c r="P61" s="368"/>
      <c r="Q61" s="364"/>
      <c r="R61" s="365"/>
      <c r="S61" s="366"/>
      <c r="T61" s="369" t="s">
        <v>2995</v>
      </c>
      <c r="U61" s="370" t="s">
        <v>568</v>
      </c>
      <c r="V61" s="371" t="s">
        <v>2568</v>
      </c>
      <c r="W61" s="380"/>
      <c r="X61" s="353" t="s">
        <v>2914</v>
      </c>
      <c r="Y61" s="382" t="s">
        <v>2869</v>
      </c>
      <c r="Z61" s="389" t="str">
        <f>IFERROR(__xludf.DUMMYFUNCTION("""COMPUTED_VALUE"""),"")</f>
        <v/>
      </c>
      <c r="AA61" s="383">
        <v>0.0</v>
      </c>
      <c r="AB61" s="388">
        <f>IFERROR(__xludf.DUMMYFUNCTION("""COMPUTED_VALUE"""),1.0)</f>
        <v>1</v>
      </c>
      <c r="AC61" s="382">
        <v>0.0</v>
      </c>
      <c r="AD61" s="389">
        <f>IFERROR(__xludf.DUMMYFUNCTION("""COMPUTED_VALUE"""),1.0)</f>
        <v>1</v>
      </c>
      <c r="AE61" s="377">
        <v>7.0</v>
      </c>
      <c r="AF61" s="378">
        <v>5.0</v>
      </c>
      <c r="AG61" s="359"/>
    </row>
    <row r="62">
      <c r="A62" s="411"/>
      <c r="B62" s="361">
        <v>46155.0</v>
      </c>
      <c r="C62" s="362" t="s">
        <v>1615</v>
      </c>
      <c r="D62" s="363" t="s">
        <v>1614</v>
      </c>
      <c r="E62" s="364"/>
      <c r="F62" s="365"/>
      <c r="G62" s="366"/>
      <c r="H62" s="367"/>
      <c r="I62" s="365"/>
      <c r="J62" s="368"/>
      <c r="K62" s="364"/>
      <c r="L62" s="365"/>
      <c r="M62" s="366"/>
      <c r="N62" s="367"/>
      <c r="O62" s="365"/>
      <c r="P62" s="368"/>
      <c r="Q62" s="364"/>
      <c r="R62" s="365"/>
      <c r="S62" s="366"/>
      <c r="T62" s="369" t="s">
        <v>2995</v>
      </c>
      <c r="U62" s="370" t="s">
        <v>263</v>
      </c>
      <c r="V62" s="371" t="s">
        <v>270</v>
      </c>
      <c r="W62" s="372"/>
      <c r="X62" s="353" t="s">
        <v>2914</v>
      </c>
      <c r="Y62" s="382" t="s">
        <v>2869</v>
      </c>
      <c r="Z62" s="389" t="str">
        <f>IFERROR(__xludf.DUMMYFUNCTION("""COMPUTED_VALUE"""),"")</f>
        <v/>
      </c>
      <c r="AA62" s="383">
        <v>0.0</v>
      </c>
      <c r="AB62" s="388">
        <f>IFERROR(__xludf.DUMMYFUNCTION("""COMPUTED_VALUE"""),1.0)</f>
        <v>1</v>
      </c>
      <c r="AC62" s="382">
        <v>0.0</v>
      </c>
      <c r="AD62" s="389">
        <f>IFERROR(__xludf.DUMMYFUNCTION("""COMPUTED_VALUE"""),1.0)</f>
        <v>1</v>
      </c>
      <c r="AE62" s="377">
        <v>5.0</v>
      </c>
      <c r="AF62" s="378">
        <v>5.0</v>
      </c>
      <c r="AG62" s="359"/>
    </row>
    <row r="63">
      <c r="A63" s="411"/>
      <c r="B63" s="361">
        <v>46155.0</v>
      </c>
      <c r="C63" s="362" t="s">
        <v>1618</v>
      </c>
      <c r="D63" s="363" t="s">
        <v>1617</v>
      </c>
      <c r="E63" s="364"/>
      <c r="F63" s="365"/>
      <c r="G63" s="366"/>
      <c r="H63" s="367"/>
      <c r="I63" s="365"/>
      <c r="J63" s="368"/>
      <c r="K63" s="364"/>
      <c r="L63" s="365"/>
      <c r="M63" s="366"/>
      <c r="N63" s="367"/>
      <c r="O63" s="365"/>
      <c r="P63" s="368"/>
      <c r="Q63" s="364"/>
      <c r="R63" s="365"/>
      <c r="S63" s="366"/>
      <c r="T63" s="369" t="s">
        <v>2995</v>
      </c>
      <c r="U63" s="429" t="s">
        <v>63</v>
      </c>
      <c r="V63" s="371" t="s">
        <v>2472</v>
      </c>
      <c r="W63" s="372"/>
      <c r="X63" s="353" t="s">
        <v>2914</v>
      </c>
      <c r="Y63" s="382" t="s">
        <v>2869</v>
      </c>
      <c r="Z63" s="389" t="str">
        <f>IFERROR(__xludf.DUMMYFUNCTION("""COMPUTED_VALUE"""),"")</f>
        <v/>
      </c>
      <c r="AA63" s="383">
        <v>0.0</v>
      </c>
      <c r="AB63" s="388">
        <f>IFERROR(__xludf.DUMMYFUNCTION("""COMPUTED_VALUE"""),1.0)</f>
        <v>1</v>
      </c>
      <c r="AC63" s="382">
        <v>0.0</v>
      </c>
      <c r="AD63" s="389">
        <f>IFERROR(__xludf.DUMMYFUNCTION("""COMPUTED_VALUE"""),1.0)</f>
        <v>1</v>
      </c>
      <c r="AE63" s="377">
        <v>5.0</v>
      </c>
      <c r="AF63" s="378">
        <v>5.0</v>
      </c>
      <c r="AG63" s="359"/>
    </row>
    <row r="64">
      <c r="A64" s="411"/>
      <c r="B64" s="361">
        <v>46155.0</v>
      </c>
      <c r="C64" s="362" t="s">
        <v>1624</v>
      </c>
      <c r="D64" s="363" t="s">
        <v>1620</v>
      </c>
      <c r="E64" s="364"/>
      <c r="F64" s="365">
        <v>1.0</v>
      </c>
      <c r="G64" s="366"/>
      <c r="H64" s="367"/>
      <c r="I64" s="365"/>
      <c r="J64" s="368"/>
      <c r="K64" s="364"/>
      <c r="L64" s="365"/>
      <c r="M64" s="366"/>
      <c r="N64" s="367"/>
      <c r="O64" s="365">
        <v>1.0</v>
      </c>
      <c r="P64" s="368"/>
      <c r="Q64" s="364"/>
      <c r="R64" s="365"/>
      <c r="S64" s="366"/>
      <c r="T64" s="369" t="s">
        <v>2995</v>
      </c>
      <c r="U64" s="370" t="s">
        <v>1626</v>
      </c>
      <c r="V64" s="371"/>
      <c r="W64" s="380" t="s">
        <v>1627</v>
      </c>
      <c r="X64" s="353" t="s">
        <v>2890</v>
      </c>
      <c r="Y64" s="382" t="s">
        <v>2869</v>
      </c>
      <c r="Z64" s="389" t="str">
        <f>IFERROR(__xludf.DUMMYFUNCTION("""COMPUTED_VALUE"""),"")</f>
        <v/>
      </c>
      <c r="AA64" s="383">
        <v>2.0</v>
      </c>
      <c r="AB64" s="388">
        <f>IFERROR(__xludf.DUMMYFUNCTION("""COMPUTED_VALUE"""),0.33333333333333337)</f>
        <v>0.3333333333</v>
      </c>
      <c r="AC64" s="382" t="s">
        <v>2869</v>
      </c>
      <c r="AD64" s="389" t="str">
        <f>IFERROR(__xludf.DUMMYFUNCTION("""COMPUTED_VALUE"""),"")</f>
        <v/>
      </c>
      <c r="AE64" s="377">
        <v>3.0</v>
      </c>
      <c r="AF64" s="378">
        <v>3.0</v>
      </c>
      <c r="AG64" s="359"/>
    </row>
    <row r="65">
      <c r="A65" s="411"/>
      <c r="B65" s="361">
        <v>46155.0</v>
      </c>
      <c r="C65" s="362" t="s">
        <v>1629</v>
      </c>
      <c r="D65" s="363" t="s">
        <v>1628</v>
      </c>
      <c r="E65" s="364"/>
      <c r="F65" s="365"/>
      <c r="G65" s="366"/>
      <c r="H65" s="367"/>
      <c r="I65" s="365"/>
      <c r="J65" s="368"/>
      <c r="K65" s="364"/>
      <c r="L65" s="365"/>
      <c r="M65" s="366"/>
      <c r="N65" s="367"/>
      <c r="O65" s="365"/>
      <c r="P65" s="368"/>
      <c r="Q65" s="364"/>
      <c r="R65" s="365"/>
      <c r="S65" s="366"/>
      <c r="T65" s="428" t="s">
        <v>2990</v>
      </c>
      <c r="U65" s="370" t="s">
        <v>712</v>
      </c>
      <c r="V65" s="371" t="s">
        <v>1174</v>
      </c>
      <c r="W65" s="380"/>
      <c r="X65" s="353" t="s">
        <v>2914</v>
      </c>
      <c r="Y65" s="382">
        <v>0.0</v>
      </c>
      <c r="Z65" s="389">
        <f>IFERROR(__xludf.DUMMYFUNCTION("""COMPUTED_VALUE"""),1.0)</f>
        <v>1</v>
      </c>
      <c r="AA65" s="383">
        <v>0.0</v>
      </c>
      <c r="AB65" s="388">
        <f>IFERROR(__xludf.DUMMYFUNCTION("""COMPUTED_VALUE"""),1.0)</f>
        <v>1</v>
      </c>
      <c r="AC65" s="382">
        <v>0.0</v>
      </c>
      <c r="AD65" s="389">
        <f>IFERROR(__xludf.DUMMYFUNCTION("""COMPUTED_VALUE"""),1.0)</f>
        <v>1</v>
      </c>
      <c r="AE65" s="377">
        <v>4.0</v>
      </c>
      <c r="AF65" s="378">
        <v>2.0</v>
      </c>
      <c r="AG65" s="359"/>
    </row>
    <row r="66">
      <c r="A66" s="411"/>
      <c r="B66" s="361">
        <v>46155.0</v>
      </c>
      <c r="C66" s="362" t="s">
        <v>1633</v>
      </c>
      <c r="D66" s="363" t="s">
        <v>1632</v>
      </c>
      <c r="E66" s="364"/>
      <c r="F66" s="365"/>
      <c r="G66" s="366"/>
      <c r="H66" s="367"/>
      <c r="I66" s="365"/>
      <c r="J66" s="368"/>
      <c r="K66" s="364"/>
      <c r="L66" s="365"/>
      <c r="M66" s="366"/>
      <c r="N66" s="367"/>
      <c r="O66" s="365"/>
      <c r="P66" s="368"/>
      <c r="Q66" s="364"/>
      <c r="R66" s="365"/>
      <c r="S66" s="366"/>
      <c r="T66" s="369" t="s">
        <v>2995</v>
      </c>
      <c r="U66" s="370"/>
      <c r="V66" s="371" t="s">
        <v>3031</v>
      </c>
      <c r="W66" s="372"/>
      <c r="X66" s="353" t="s">
        <v>2914</v>
      </c>
      <c r="Y66" s="382" t="s">
        <v>2869</v>
      </c>
      <c r="Z66" s="389" t="str">
        <f>IFERROR(__xludf.DUMMYFUNCTION("""COMPUTED_VALUE"""),"")</f>
        <v/>
      </c>
      <c r="AA66" s="383" t="s">
        <v>2869</v>
      </c>
      <c r="AB66" s="388" t="str">
        <f>IFERROR(__xludf.DUMMYFUNCTION("""COMPUTED_VALUE"""),"")</f>
        <v/>
      </c>
      <c r="AC66" s="382">
        <v>0.0</v>
      </c>
      <c r="AD66" s="389">
        <f>IFERROR(__xludf.DUMMYFUNCTION("""COMPUTED_VALUE"""),1.0)</f>
        <v>1</v>
      </c>
      <c r="AE66" s="377">
        <v>2.0</v>
      </c>
      <c r="AF66" s="378">
        <v>2.0</v>
      </c>
      <c r="AG66" s="359"/>
    </row>
    <row r="67">
      <c r="A67" s="411"/>
      <c r="B67" s="361">
        <v>46155.0</v>
      </c>
      <c r="C67" s="362" t="s">
        <v>1636</v>
      </c>
      <c r="D67" s="363" t="s">
        <v>1635</v>
      </c>
      <c r="E67" s="364"/>
      <c r="F67" s="365"/>
      <c r="G67" s="366"/>
      <c r="H67" s="367"/>
      <c r="I67" s="365"/>
      <c r="J67" s="368"/>
      <c r="K67" s="364"/>
      <c r="L67" s="365"/>
      <c r="M67" s="366"/>
      <c r="N67" s="367"/>
      <c r="O67" s="365"/>
      <c r="P67" s="368"/>
      <c r="Q67" s="364"/>
      <c r="R67" s="365"/>
      <c r="S67" s="366"/>
      <c r="T67" s="369" t="s">
        <v>302</v>
      </c>
      <c r="U67" s="370" t="s">
        <v>153</v>
      </c>
      <c r="V67" s="371" t="s">
        <v>2472</v>
      </c>
      <c r="W67" s="372"/>
      <c r="X67" s="353" t="s">
        <v>2914</v>
      </c>
      <c r="Y67" s="382">
        <v>0.0</v>
      </c>
      <c r="Z67" s="389">
        <f>IFERROR(__xludf.DUMMYFUNCTION("""COMPUTED_VALUE"""),1.0)</f>
        <v>1</v>
      </c>
      <c r="AA67" s="383">
        <v>0.0</v>
      </c>
      <c r="AB67" s="388">
        <f>IFERROR(__xludf.DUMMYFUNCTION("""COMPUTED_VALUE"""),1.0)</f>
        <v>1</v>
      </c>
      <c r="AC67" s="382">
        <v>0.0</v>
      </c>
      <c r="AD67" s="389">
        <f>IFERROR(__xludf.DUMMYFUNCTION("""COMPUTED_VALUE"""),1.0)</f>
        <v>1</v>
      </c>
      <c r="AE67" s="377">
        <v>2.0</v>
      </c>
      <c r="AF67" s="378">
        <v>1.0</v>
      </c>
      <c r="AG67" s="359"/>
    </row>
    <row r="68">
      <c r="A68" s="411"/>
      <c r="B68" s="361">
        <v>46155.0</v>
      </c>
      <c r="C68" s="362" t="s">
        <v>1645</v>
      </c>
      <c r="D68" s="363" t="s">
        <v>1639</v>
      </c>
      <c r="E68" s="364"/>
      <c r="F68" s="365"/>
      <c r="G68" s="366"/>
      <c r="H68" s="367"/>
      <c r="I68" s="365"/>
      <c r="J68" s="368"/>
      <c r="K68" s="364"/>
      <c r="L68" s="365">
        <v>1.0</v>
      </c>
      <c r="M68" s="366"/>
      <c r="N68" s="367"/>
      <c r="O68" s="365"/>
      <c r="P68" s="368"/>
      <c r="Q68" s="364"/>
      <c r="R68" s="365"/>
      <c r="S68" s="366"/>
      <c r="T68" s="369" t="s">
        <v>2995</v>
      </c>
      <c r="U68" s="370" t="s">
        <v>122</v>
      </c>
      <c r="V68" s="371"/>
      <c r="W68" s="380" t="s">
        <v>1647</v>
      </c>
      <c r="X68" s="353" t="s">
        <v>2890</v>
      </c>
      <c r="Y68" s="382" t="s">
        <v>2869</v>
      </c>
      <c r="Z68" s="389" t="str">
        <f>IFERROR(__xludf.DUMMYFUNCTION("""COMPUTED_VALUE"""),"")</f>
        <v/>
      </c>
      <c r="AA68" s="383">
        <v>1.0</v>
      </c>
      <c r="AB68" s="388">
        <f>IFERROR(__xludf.DUMMYFUNCTION("""COMPUTED_VALUE"""),0.9411764705882353)</f>
        <v>0.9411764706</v>
      </c>
      <c r="AC68" s="382" t="s">
        <v>2869</v>
      </c>
      <c r="AD68" s="389" t="str">
        <f>IFERROR(__xludf.DUMMYFUNCTION("""COMPUTED_VALUE"""),"")</f>
        <v/>
      </c>
      <c r="AE68" s="377">
        <v>17.0</v>
      </c>
      <c r="AF68" s="378">
        <v>17.0</v>
      </c>
      <c r="AG68" s="359"/>
    </row>
    <row r="69">
      <c r="A69" s="411"/>
      <c r="B69" s="361">
        <v>46155.0</v>
      </c>
      <c r="C69" s="362" t="s">
        <v>1649</v>
      </c>
      <c r="D69" s="363" t="s">
        <v>1648</v>
      </c>
      <c r="E69" s="364"/>
      <c r="F69" s="365"/>
      <c r="G69" s="366"/>
      <c r="H69" s="367"/>
      <c r="I69" s="365"/>
      <c r="J69" s="368"/>
      <c r="K69" s="364"/>
      <c r="L69" s="365"/>
      <c r="M69" s="366"/>
      <c r="N69" s="367"/>
      <c r="O69" s="365"/>
      <c r="P69" s="368"/>
      <c r="Q69" s="364"/>
      <c r="R69" s="365"/>
      <c r="S69" s="366"/>
      <c r="T69" s="369" t="s">
        <v>2995</v>
      </c>
      <c r="U69" s="370" t="s">
        <v>2961</v>
      </c>
      <c r="V69" s="371" t="s">
        <v>2472</v>
      </c>
      <c r="W69" s="380"/>
      <c r="X69" s="353" t="s">
        <v>2914</v>
      </c>
      <c r="Y69" s="382" t="s">
        <v>2869</v>
      </c>
      <c r="Z69" s="389" t="str">
        <f>IFERROR(__xludf.DUMMYFUNCTION("""COMPUTED_VALUE"""),"")</f>
        <v/>
      </c>
      <c r="AA69" s="383">
        <v>0.0</v>
      </c>
      <c r="AB69" s="388">
        <f>IFERROR(__xludf.DUMMYFUNCTION("""COMPUTED_VALUE"""),1.0)</f>
        <v>1</v>
      </c>
      <c r="AC69" s="382">
        <v>0.0</v>
      </c>
      <c r="AD69" s="389">
        <f>IFERROR(__xludf.DUMMYFUNCTION("""COMPUTED_VALUE"""),1.0)</f>
        <v>1</v>
      </c>
      <c r="AE69" s="377">
        <v>17.0</v>
      </c>
      <c r="AF69" s="378">
        <v>16.0</v>
      </c>
      <c r="AG69" s="359"/>
    </row>
    <row r="70">
      <c r="A70" s="411"/>
      <c r="B70" s="361">
        <v>46155.0</v>
      </c>
      <c r="C70" s="362" t="s">
        <v>1656</v>
      </c>
      <c r="D70" s="363" t="s">
        <v>1651</v>
      </c>
      <c r="E70" s="364"/>
      <c r="F70" s="365"/>
      <c r="G70" s="366"/>
      <c r="H70" s="367"/>
      <c r="I70" s="365">
        <v>1.0</v>
      </c>
      <c r="J70" s="368"/>
      <c r="K70" s="364"/>
      <c r="L70" s="365"/>
      <c r="M70" s="366"/>
      <c r="N70" s="367"/>
      <c r="O70" s="365"/>
      <c r="P70" s="368"/>
      <c r="Q70" s="364"/>
      <c r="R70" s="365"/>
      <c r="S70" s="366"/>
      <c r="T70" s="369" t="s">
        <v>2995</v>
      </c>
      <c r="U70" s="370" t="s">
        <v>1658</v>
      </c>
      <c r="V70" s="371"/>
      <c r="W70" s="380" t="s">
        <v>1659</v>
      </c>
      <c r="X70" s="353" t="s">
        <v>2890</v>
      </c>
      <c r="Y70" s="382" t="s">
        <v>2869</v>
      </c>
      <c r="Z70" s="389" t="str">
        <f>IFERROR(__xludf.DUMMYFUNCTION("""COMPUTED_VALUE"""),"")</f>
        <v/>
      </c>
      <c r="AA70" s="383">
        <v>1.0</v>
      </c>
      <c r="AB70" s="388">
        <f>IFERROR(__xludf.DUMMYFUNCTION("""COMPUTED_VALUE"""),0.9473684210526316)</f>
        <v>0.9473684211</v>
      </c>
      <c r="AC70" s="382" t="s">
        <v>2869</v>
      </c>
      <c r="AD70" s="389" t="str">
        <f>IFERROR(__xludf.DUMMYFUNCTION("""COMPUTED_VALUE"""),"")</f>
        <v/>
      </c>
      <c r="AE70" s="377">
        <v>19.0</v>
      </c>
      <c r="AF70" s="378">
        <v>19.0</v>
      </c>
      <c r="AG70" s="359"/>
    </row>
    <row r="71">
      <c r="A71" s="411"/>
      <c r="B71" s="361">
        <v>46155.0</v>
      </c>
      <c r="C71" s="362" t="s">
        <v>1661</v>
      </c>
      <c r="D71" s="363" t="s">
        <v>1660</v>
      </c>
      <c r="E71" s="364"/>
      <c r="F71" s="365"/>
      <c r="G71" s="366"/>
      <c r="H71" s="367"/>
      <c r="I71" s="365"/>
      <c r="J71" s="368"/>
      <c r="K71" s="364"/>
      <c r="L71" s="365"/>
      <c r="M71" s="366"/>
      <c r="N71" s="367"/>
      <c r="O71" s="365"/>
      <c r="P71" s="368"/>
      <c r="Q71" s="364"/>
      <c r="R71" s="365"/>
      <c r="S71" s="366"/>
      <c r="T71" s="369" t="s">
        <v>2995</v>
      </c>
      <c r="U71" s="370" t="s">
        <v>674</v>
      </c>
      <c r="V71" s="371" t="s">
        <v>3003</v>
      </c>
      <c r="W71" s="380"/>
      <c r="X71" s="353" t="s">
        <v>2914</v>
      </c>
      <c r="Y71" s="382" t="s">
        <v>2869</v>
      </c>
      <c r="Z71" s="389" t="str">
        <f>IFERROR(__xludf.DUMMYFUNCTION("""COMPUTED_VALUE"""),"")</f>
        <v/>
      </c>
      <c r="AA71" s="383">
        <v>0.0</v>
      </c>
      <c r="AB71" s="388">
        <f>IFERROR(__xludf.DUMMYFUNCTION("""COMPUTED_VALUE"""),1.0)</f>
        <v>1</v>
      </c>
      <c r="AC71" s="382">
        <v>0.0</v>
      </c>
      <c r="AD71" s="389">
        <f>IFERROR(__xludf.DUMMYFUNCTION("""COMPUTED_VALUE"""),1.0)</f>
        <v>1</v>
      </c>
      <c r="AE71" s="377">
        <v>19.0</v>
      </c>
      <c r="AF71" s="378">
        <v>18.0</v>
      </c>
      <c r="AG71" s="359"/>
    </row>
    <row r="72">
      <c r="A72" s="411"/>
      <c r="B72" s="361">
        <v>46155.0</v>
      </c>
      <c r="C72" s="362" t="s">
        <v>1668</v>
      </c>
      <c r="D72" s="363" t="s">
        <v>1663</v>
      </c>
      <c r="E72" s="364"/>
      <c r="F72" s="365"/>
      <c r="G72" s="366"/>
      <c r="H72" s="367"/>
      <c r="I72" s="365"/>
      <c r="J72" s="368"/>
      <c r="K72" s="364"/>
      <c r="L72" s="365"/>
      <c r="M72" s="366"/>
      <c r="N72" s="367"/>
      <c r="O72" s="365"/>
      <c r="P72" s="368"/>
      <c r="Q72" s="364"/>
      <c r="R72" s="365"/>
      <c r="S72" s="366"/>
      <c r="T72" s="369" t="s">
        <v>2995</v>
      </c>
      <c r="U72" s="370" t="s">
        <v>2380</v>
      </c>
      <c r="V72" s="371"/>
      <c r="W72" s="380"/>
      <c r="X72" s="353" t="s">
        <v>2914</v>
      </c>
      <c r="Y72" s="382" t="s">
        <v>2869</v>
      </c>
      <c r="Z72" s="389" t="str">
        <f>IFERROR(__xludf.DUMMYFUNCTION("""COMPUTED_VALUE"""),"")</f>
        <v/>
      </c>
      <c r="AA72" s="383">
        <v>0.0</v>
      </c>
      <c r="AB72" s="388">
        <f>IFERROR(__xludf.DUMMYFUNCTION("""COMPUTED_VALUE"""),1.0)</f>
        <v>1</v>
      </c>
      <c r="AC72" s="382" t="s">
        <v>2869</v>
      </c>
      <c r="AD72" s="389" t="str">
        <f>IFERROR(__xludf.DUMMYFUNCTION("""COMPUTED_VALUE"""),"")</f>
        <v/>
      </c>
      <c r="AE72" s="377">
        <v>28.0</v>
      </c>
      <c r="AF72" s="378">
        <v>27.0</v>
      </c>
      <c r="AG72" s="359"/>
    </row>
    <row r="73">
      <c r="A73" s="411"/>
      <c r="B73" s="361">
        <v>46156.0</v>
      </c>
      <c r="C73" s="362" t="s">
        <v>1677</v>
      </c>
      <c r="D73" s="363" t="s">
        <v>1674</v>
      </c>
      <c r="E73" s="364"/>
      <c r="F73" s="365"/>
      <c r="G73" s="366"/>
      <c r="H73" s="367"/>
      <c r="I73" s="365">
        <v>1.0</v>
      </c>
      <c r="J73" s="368"/>
      <c r="K73" s="364"/>
      <c r="L73" s="365"/>
      <c r="M73" s="366"/>
      <c r="N73" s="367"/>
      <c r="O73" s="365"/>
      <c r="P73" s="368"/>
      <c r="Q73" s="364"/>
      <c r="R73" s="365"/>
      <c r="S73" s="366"/>
      <c r="T73" s="369" t="s">
        <v>2995</v>
      </c>
      <c r="U73" s="429" t="s">
        <v>2104</v>
      </c>
      <c r="V73" s="371"/>
      <c r="W73" s="380" t="s">
        <v>3074</v>
      </c>
      <c r="X73" s="353" t="s">
        <v>2890</v>
      </c>
      <c r="Y73" s="382" t="s">
        <v>2869</v>
      </c>
      <c r="Z73" s="389" t="str">
        <f>IFERROR(__xludf.DUMMYFUNCTION("""COMPUTED_VALUE"""),"")</f>
        <v/>
      </c>
      <c r="AA73" s="383">
        <v>1.0</v>
      </c>
      <c r="AB73" s="388">
        <f>IFERROR(__xludf.DUMMYFUNCTION("""COMPUTED_VALUE"""),0.967741935483871)</f>
        <v>0.9677419355</v>
      </c>
      <c r="AC73" s="382" t="s">
        <v>2869</v>
      </c>
      <c r="AD73" s="389" t="str">
        <f>IFERROR(__xludf.DUMMYFUNCTION("""COMPUTED_VALUE"""),"")</f>
        <v/>
      </c>
      <c r="AE73" s="377">
        <v>31.0</v>
      </c>
      <c r="AF73" s="378">
        <v>31.0</v>
      </c>
      <c r="AG73" s="359"/>
    </row>
    <row r="74">
      <c r="A74" s="411"/>
      <c r="B74" s="361">
        <v>46156.0</v>
      </c>
      <c r="C74" s="362" t="s">
        <v>1680</v>
      </c>
      <c r="D74" s="363" t="s">
        <v>1679</v>
      </c>
      <c r="E74" s="364"/>
      <c r="F74" s="365"/>
      <c r="G74" s="366"/>
      <c r="H74" s="367"/>
      <c r="I74" s="365"/>
      <c r="J74" s="368"/>
      <c r="K74" s="364"/>
      <c r="L74" s="365"/>
      <c r="M74" s="366"/>
      <c r="N74" s="367"/>
      <c r="O74" s="365"/>
      <c r="P74" s="368"/>
      <c r="Q74" s="364"/>
      <c r="R74" s="365"/>
      <c r="S74" s="366"/>
      <c r="T74" s="369" t="s">
        <v>2995</v>
      </c>
      <c r="U74" s="370" t="s">
        <v>876</v>
      </c>
      <c r="V74" s="371" t="s">
        <v>2568</v>
      </c>
      <c r="W74" s="380"/>
      <c r="X74" s="353" t="s">
        <v>2914</v>
      </c>
      <c r="Y74" s="382" t="s">
        <v>2869</v>
      </c>
      <c r="Z74" s="389" t="str">
        <f>IFERROR(__xludf.DUMMYFUNCTION("""COMPUTED_VALUE"""),"")</f>
        <v/>
      </c>
      <c r="AA74" s="383">
        <v>0.0</v>
      </c>
      <c r="AB74" s="388">
        <f>IFERROR(__xludf.DUMMYFUNCTION("""COMPUTED_VALUE"""),1.0)</f>
        <v>1</v>
      </c>
      <c r="AC74" s="382">
        <v>0.0</v>
      </c>
      <c r="AD74" s="389">
        <f>IFERROR(__xludf.DUMMYFUNCTION("""COMPUTED_VALUE"""),1.0)</f>
        <v>1</v>
      </c>
      <c r="AE74" s="377">
        <v>32.0</v>
      </c>
      <c r="AF74" s="378">
        <v>31.0</v>
      </c>
      <c r="AG74" s="359"/>
    </row>
    <row r="75">
      <c r="A75" s="411"/>
      <c r="B75" s="361">
        <v>46156.0</v>
      </c>
      <c r="C75" s="362" t="s">
        <v>1688</v>
      </c>
      <c r="D75" s="363" t="s">
        <v>1683</v>
      </c>
      <c r="E75" s="364"/>
      <c r="F75" s="365"/>
      <c r="G75" s="366"/>
      <c r="H75" s="367"/>
      <c r="I75" s="365"/>
      <c r="J75" s="368"/>
      <c r="K75" s="364"/>
      <c r="L75" s="365"/>
      <c r="M75" s="366"/>
      <c r="N75" s="367"/>
      <c r="O75" s="365">
        <v>1.0</v>
      </c>
      <c r="P75" s="368"/>
      <c r="Q75" s="364"/>
      <c r="R75" s="365"/>
      <c r="S75" s="366"/>
      <c r="T75" s="369" t="s">
        <v>2995</v>
      </c>
      <c r="U75" s="370" t="s">
        <v>233</v>
      </c>
      <c r="V75" s="371"/>
      <c r="W75" s="380" t="s">
        <v>3075</v>
      </c>
      <c r="X75" s="353" t="s">
        <v>2890</v>
      </c>
      <c r="Y75" s="382" t="s">
        <v>2869</v>
      </c>
      <c r="Z75" s="389" t="str">
        <f>IFERROR(__xludf.DUMMYFUNCTION("""COMPUTED_VALUE"""),"")</f>
        <v/>
      </c>
      <c r="AA75" s="383">
        <v>1.0</v>
      </c>
      <c r="AB75" s="388">
        <f>IFERROR(__xludf.DUMMYFUNCTION("""COMPUTED_VALUE"""),0.9722222222222222)</f>
        <v>0.9722222222</v>
      </c>
      <c r="AC75" s="382" t="s">
        <v>2869</v>
      </c>
      <c r="AD75" s="389" t="str">
        <f>IFERROR(__xludf.DUMMYFUNCTION("""COMPUTED_VALUE"""),"")</f>
        <v/>
      </c>
      <c r="AE75" s="377">
        <v>36.0</v>
      </c>
      <c r="AF75" s="378">
        <v>35.0</v>
      </c>
      <c r="AG75" s="359"/>
    </row>
    <row r="76">
      <c r="A76" s="411"/>
      <c r="B76" s="361">
        <v>46156.0</v>
      </c>
      <c r="C76" s="362" t="s">
        <v>1692</v>
      </c>
      <c r="D76" s="363" t="s">
        <v>1690</v>
      </c>
      <c r="E76" s="364"/>
      <c r="F76" s="365"/>
      <c r="G76" s="366"/>
      <c r="H76" s="367"/>
      <c r="I76" s="365"/>
      <c r="J76" s="368"/>
      <c r="K76" s="364"/>
      <c r="L76" s="365"/>
      <c r="M76" s="366"/>
      <c r="N76" s="367"/>
      <c r="O76" s="365"/>
      <c r="P76" s="368"/>
      <c r="Q76" s="364"/>
      <c r="R76" s="365"/>
      <c r="S76" s="366"/>
      <c r="T76" s="369" t="s">
        <v>2995</v>
      </c>
      <c r="U76" s="370" t="s">
        <v>1929</v>
      </c>
      <c r="V76" s="371" t="s">
        <v>3015</v>
      </c>
      <c r="W76" s="380"/>
      <c r="X76" s="353" t="s">
        <v>2914</v>
      </c>
      <c r="Y76" s="382" t="s">
        <v>2869</v>
      </c>
      <c r="Z76" s="389" t="str">
        <f>IFERROR(__xludf.DUMMYFUNCTION("""COMPUTED_VALUE"""),"")</f>
        <v/>
      </c>
      <c r="AA76" s="383">
        <v>0.0</v>
      </c>
      <c r="AB76" s="388">
        <f>IFERROR(__xludf.DUMMYFUNCTION("""COMPUTED_VALUE"""),1.0)</f>
        <v>1</v>
      </c>
      <c r="AC76" s="382">
        <v>0.0</v>
      </c>
      <c r="AD76" s="389">
        <f>IFERROR(__xludf.DUMMYFUNCTION("""COMPUTED_VALUE"""),1.0)</f>
        <v>1</v>
      </c>
      <c r="AE76" s="377">
        <v>35.0</v>
      </c>
      <c r="AF76" s="378">
        <v>35.0</v>
      </c>
      <c r="AG76" s="359"/>
    </row>
    <row r="77">
      <c r="A77" s="411"/>
      <c r="B77" s="361">
        <v>46156.0</v>
      </c>
      <c r="C77" s="362" t="s">
        <v>1700</v>
      </c>
      <c r="D77" s="363" t="s">
        <v>1695</v>
      </c>
      <c r="E77" s="364"/>
      <c r="F77" s="365">
        <v>3.0</v>
      </c>
      <c r="G77" s="366"/>
      <c r="H77" s="367"/>
      <c r="I77" s="365"/>
      <c r="J77" s="368"/>
      <c r="K77" s="364"/>
      <c r="L77" s="365">
        <v>2.0</v>
      </c>
      <c r="M77" s="366"/>
      <c r="N77" s="367"/>
      <c r="O77" s="365"/>
      <c r="P77" s="368"/>
      <c r="Q77" s="364"/>
      <c r="R77" s="365"/>
      <c r="S77" s="366"/>
      <c r="T77" s="369" t="s">
        <v>2995</v>
      </c>
      <c r="U77" s="370" t="s">
        <v>1702</v>
      </c>
      <c r="V77" s="371"/>
      <c r="W77" s="380" t="s">
        <v>1703</v>
      </c>
      <c r="X77" s="353" t="s">
        <v>2890</v>
      </c>
      <c r="Y77" s="382" t="s">
        <v>2869</v>
      </c>
      <c r="Z77" s="389" t="str">
        <f>IFERROR(__xludf.DUMMYFUNCTION("""COMPUTED_VALUE"""),"")</f>
        <v/>
      </c>
      <c r="AA77" s="383">
        <v>5.0</v>
      </c>
      <c r="AB77" s="388">
        <f>IFERROR(__xludf.DUMMYFUNCTION("""COMPUTED_VALUE"""),0.9122807017543859)</f>
        <v>0.9122807018</v>
      </c>
      <c r="AC77" s="382" t="s">
        <v>2869</v>
      </c>
      <c r="AD77" s="389" t="str">
        <f>IFERROR(__xludf.DUMMYFUNCTION("""COMPUTED_VALUE"""),"")</f>
        <v/>
      </c>
      <c r="AE77" s="377">
        <v>57.0</v>
      </c>
      <c r="AF77" s="378">
        <v>43.0</v>
      </c>
      <c r="AG77" s="359"/>
    </row>
    <row r="78">
      <c r="A78" s="411"/>
      <c r="B78" s="361">
        <v>46156.0</v>
      </c>
      <c r="C78" s="362" t="s">
        <v>1705</v>
      </c>
      <c r="D78" s="363" t="s">
        <v>1704</v>
      </c>
      <c r="E78" s="364"/>
      <c r="F78" s="365"/>
      <c r="G78" s="366"/>
      <c r="H78" s="367"/>
      <c r="I78" s="365"/>
      <c r="J78" s="368"/>
      <c r="K78" s="364"/>
      <c r="L78" s="365"/>
      <c r="M78" s="366"/>
      <c r="N78" s="367"/>
      <c r="O78" s="365"/>
      <c r="P78" s="368"/>
      <c r="Q78" s="364"/>
      <c r="R78" s="365"/>
      <c r="S78" s="366"/>
      <c r="T78" s="369" t="s">
        <v>2995</v>
      </c>
      <c r="U78" s="370" t="s">
        <v>529</v>
      </c>
      <c r="V78" s="371" t="s">
        <v>3008</v>
      </c>
      <c r="W78" s="380"/>
      <c r="X78" s="353" t="s">
        <v>2914</v>
      </c>
      <c r="Y78" s="382" t="s">
        <v>2869</v>
      </c>
      <c r="Z78" s="389" t="str">
        <f>IFERROR(__xludf.DUMMYFUNCTION("""COMPUTED_VALUE"""),"")</f>
        <v/>
      </c>
      <c r="AA78" s="383">
        <v>0.0</v>
      </c>
      <c r="AB78" s="388">
        <f>IFERROR(__xludf.DUMMYFUNCTION("""COMPUTED_VALUE"""),1.0)</f>
        <v>1</v>
      </c>
      <c r="AC78" s="382">
        <v>0.0</v>
      </c>
      <c r="AD78" s="389">
        <f>IFERROR(__xludf.DUMMYFUNCTION("""COMPUTED_VALUE"""),1.0)</f>
        <v>1</v>
      </c>
      <c r="AE78" s="377">
        <v>46.0</v>
      </c>
      <c r="AF78" s="378">
        <v>34.0</v>
      </c>
      <c r="AG78" s="359"/>
    </row>
    <row r="79">
      <c r="A79" s="411"/>
      <c r="B79" s="361">
        <v>46156.0</v>
      </c>
      <c r="C79" s="362" t="s">
        <v>1709</v>
      </c>
      <c r="D79" s="363" t="s">
        <v>1708</v>
      </c>
      <c r="E79" s="364"/>
      <c r="F79" s="365"/>
      <c r="G79" s="366"/>
      <c r="H79" s="367"/>
      <c r="I79" s="365"/>
      <c r="J79" s="368"/>
      <c r="K79" s="364"/>
      <c r="L79" s="365"/>
      <c r="M79" s="366"/>
      <c r="N79" s="367"/>
      <c r="O79" s="365"/>
      <c r="P79" s="368"/>
      <c r="Q79" s="364"/>
      <c r="R79" s="365"/>
      <c r="S79" s="366"/>
      <c r="T79" s="369" t="s">
        <v>2995</v>
      </c>
      <c r="U79" s="370"/>
      <c r="V79" s="371" t="s">
        <v>3008</v>
      </c>
      <c r="W79" s="372"/>
      <c r="X79" s="353" t="s">
        <v>2914</v>
      </c>
      <c r="Y79" s="382" t="s">
        <v>2869</v>
      </c>
      <c r="Z79" s="389" t="str">
        <f>IFERROR(__xludf.DUMMYFUNCTION("""COMPUTED_VALUE"""),"")</f>
        <v/>
      </c>
      <c r="AA79" s="383" t="s">
        <v>2869</v>
      </c>
      <c r="AB79" s="388" t="str">
        <f>IFERROR(__xludf.DUMMYFUNCTION("""COMPUTED_VALUE"""),"")</f>
        <v/>
      </c>
      <c r="AC79" s="382">
        <v>0.0</v>
      </c>
      <c r="AD79" s="389">
        <f>IFERROR(__xludf.DUMMYFUNCTION("""COMPUTED_VALUE"""),1.0)</f>
        <v>1</v>
      </c>
      <c r="AE79" s="377">
        <v>34.0</v>
      </c>
      <c r="AF79" s="378">
        <v>34.0</v>
      </c>
      <c r="AG79" s="359"/>
    </row>
    <row r="80">
      <c r="A80" s="411"/>
      <c r="B80" s="361">
        <v>46156.0</v>
      </c>
      <c r="C80" s="362" t="s">
        <v>1715</v>
      </c>
      <c r="D80" s="363" t="s">
        <v>1711</v>
      </c>
      <c r="E80" s="364"/>
      <c r="F80" s="365"/>
      <c r="G80" s="366"/>
      <c r="H80" s="367"/>
      <c r="I80" s="365"/>
      <c r="J80" s="368"/>
      <c r="K80" s="364"/>
      <c r="L80" s="365">
        <v>2.0</v>
      </c>
      <c r="M80" s="366"/>
      <c r="N80" s="367"/>
      <c r="O80" s="365">
        <v>3.0</v>
      </c>
      <c r="P80" s="368"/>
      <c r="Q80" s="364"/>
      <c r="R80" s="365"/>
      <c r="S80" s="366"/>
      <c r="T80" s="369" t="s">
        <v>2995</v>
      </c>
      <c r="U80" s="370" t="s">
        <v>264</v>
      </c>
      <c r="V80" s="371"/>
      <c r="W80" s="380" t="s">
        <v>1717</v>
      </c>
      <c r="X80" s="353" t="s">
        <v>2890</v>
      </c>
      <c r="Y80" s="382" t="s">
        <v>2869</v>
      </c>
      <c r="Z80" s="389" t="str">
        <f>IFERROR(__xludf.DUMMYFUNCTION("""COMPUTED_VALUE"""),"")</f>
        <v/>
      </c>
      <c r="AA80" s="383">
        <v>5.0</v>
      </c>
      <c r="AB80" s="388">
        <f>IFERROR(__xludf.DUMMYFUNCTION("""COMPUTED_VALUE"""),0.782608695652174)</f>
        <v>0.7826086957</v>
      </c>
      <c r="AC80" s="382" t="s">
        <v>2869</v>
      </c>
      <c r="AD80" s="389" t="str">
        <f>IFERROR(__xludf.DUMMYFUNCTION("""COMPUTED_VALUE"""),"")</f>
        <v/>
      </c>
      <c r="AE80" s="377">
        <v>23.0</v>
      </c>
      <c r="AF80" s="378">
        <v>14.0</v>
      </c>
      <c r="AG80" s="359"/>
    </row>
    <row r="81">
      <c r="A81" s="411"/>
      <c r="B81" s="361">
        <v>46156.0</v>
      </c>
      <c r="C81" s="362" t="s">
        <v>1719</v>
      </c>
      <c r="D81" s="363" t="s">
        <v>1718</v>
      </c>
      <c r="E81" s="364"/>
      <c r="F81" s="365"/>
      <c r="G81" s="366"/>
      <c r="H81" s="367"/>
      <c r="I81" s="365"/>
      <c r="J81" s="368"/>
      <c r="K81" s="364"/>
      <c r="L81" s="365"/>
      <c r="M81" s="366"/>
      <c r="N81" s="367"/>
      <c r="O81" s="365"/>
      <c r="P81" s="368"/>
      <c r="Q81" s="364"/>
      <c r="R81" s="365"/>
      <c r="S81" s="366"/>
      <c r="T81" s="369" t="s">
        <v>2995</v>
      </c>
      <c r="U81" s="370" t="s">
        <v>470</v>
      </c>
      <c r="V81" s="371" t="s">
        <v>1591</v>
      </c>
      <c r="W81" s="380"/>
      <c r="X81" s="353" t="s">
        <v>2914</v>
      </c>
      <c r="Y81" s="382" t="s">
        <v>2869</v>
      </c>
      <c r="Z81" s="389" t="str">
        <f>IFERROR(__xludf.DUMMYFUNCTION("""COMPUTED_VALUE"""),"")</f>
        <v/>
      </c>
      <c r="AA81" s="383">
        <v>0.0</v>
      </c>
      <c r="AB81" s="388">
        <f>IFERROR(__xludf.DUMMYFUNCTION("""COMPUTED_VALUE"""),1.0)</f>
        <v>1</v>
      </c>
      <c r="AC81" s="382">
        <v>0.0</v>
      </c>
      <c r="AD81" s="389">
        <f>IFERROR(__xludf.DUMMYFUNCTION("""COMPUTED_VALUE"""),1.0)</f>
        <v>1</v>
      </c>
      <c r="AE81" s="377">
        <v>16.0</v>
      </c>
      <c r="AF81" s="378">
        <v>10.0</v>
      </c>
      <c r="AG81" s="359"/>
    </row>
    <row r="82">
      <c r="A82" s="411"/>
      <c r="B82" s="361">
        <v>46156.0</v>
      </c>
      <c r="C82" s="362" t="s">
        <v>1727</v>
      </c>
      <c r="D82" s="363" t="s">
        <v>1722</v>
      </c>
      <c r="E82" s="364"/>
      <c r="F82" s="365"/>
      <c r="G82" s="366"/>
      <c r="H82" s="367"/>
      <c r="I82" s="365"/>
      <c r="J82" s="368"/>
      <c r="K82" s="364"/>
      <c r="L82" s="365"/>
      <c r="M82" s="366"/>
      <c r="N82" s="367"/>
      <c r="O82" s="365"/>
      <c r="P82" s="368"/>
      <c r="Q82" s="364"/>
      <c r="R82" s="365"/>
      <c r="S82" s="366"/>
      <c r="T82" s="369" t="s">
        <v>2995</v>
      </c>
      <c r="U82" s="370" t="s">
        <v>1017</v>
      </c>
      <c r="V82" s="371"/>
      <c r="W82" s="380" t="s">
        <v>1730</v>
      </c>
      <c r="X82" s="353" t="s">
        <v>2914</v>
      </c>
      <c r="Y82" s="382" t="s">
        <v>2869</v>
      </c>
      <c r="Z82" s="389" t="str">
        <f>IFERROR(__xludf.DUMMYFUNCTION("""COMPUTED_VALUE"""),"")</f>
        <v/>
      </c>
      <c r="AA82" s="383">
        <v>0.0</v>
      </c>
      <c r="AB82" s="388">
        <f>IFERROR(__xludf.DUMMYFUNCTION("""COMPUTED_VALUE"""),1.0)</f>
        <v>1</v>
      </c>
      <c r="AC82" s="382" t="s">
        <v>2869</v>
      </c>
      <c r="AD82" s="389" t="str">
        <f>IFERROR(__xludf.DUMMYFUNCTION("""COMPUTED_VALUE"""),"")</f>
        <v/>
      </c>
      <c r="AE82" s="377">
        <v>25.0</v>
      </c>
      <c r="AF82" s="378">
        <v>4.0</v>
      </c>
      <c r="AG82" s="359"/>
    </row>
    <row r="83">
      <c r="A83" s="411"/>
      <c r="B83" s="361">
        <v>46156.0</v>
      </c>
      <c r="C83" s="362" t="s">
        <v>1732</v>
      </c>
      <c r="D83" s="363" t="s">
        <v>1731</v>
      </c>
      <c r="E83" s="364"/>
      <c r="F83" s="365"/>
      <c r="G83" s="366"/>
      <c r="H83" s="367"/>
      <c r="I83" s="365"/>
      <c r="J83" s="368"/>
      <c r="K83" s="364"/>
      <c r="L83" s="365"/>
      <c r="M83" s="366"/>
      <c r="N83" s="367"/>
      <c r="O83" s="365"/>
      <c r="P83" s="368"/>
      <c r="Q83" s="364"/>
      <c r="R83" s="365"/>
      <c r="S83" s="366"/>
      <c r="T83" s="428" t="s">
        <v>2104</v>
      </c>
      <c r="U83" s="370" t="s">
        <v>1017</v>
      </c>
      <c r="V83" s="371" t="s">
        <v>270</v>
      </c>
      <c r="W83" s="380" t="s">
        <v>1730</v>
      </c>
      <c r="X83" s="353" t="s">
        <v>2914</v>
      </c>
      <c r="Y83" s="382">
        <v>0.0</v>
      </c>
      <c r="Z83" s="389">
        <f>IFERROR(__xludf.DUMMYFUNCTION("""COMPUTED_VALUE"""),1.0)</f>
        <v>1</v>
      </c>
      <c r="AA83" s="383">
        <v>0.0</v>
      </c>
      <c r="AB83" s="388">
        <f>IFERROR(__xludf.DUMMYFUNCTION("""COMPUTED_VALUE"""),1.0)</f>
        <v>1</v>
      </c>
      <c r="AC83" s="382">
        <v>0.0</v>
      </c>
      <c r="AD83" s="389">
        <f>IFERROR(__xludf.DUMMYFUNCTION("""COMPUTED_VALUE"""),1.0)</f>
        <v>1</v>
      </c>
      <c r="AE83" s="377">
        <v>7.0</v>
      </c>
      <c r="AF83" s="378">
        <v>3.0</v>
      </c>
      <c r="AG83" s="359"/>
    </row>
    <row r="84">
      <c r="A84" s="411"/>
      <c r="B84" s="361">
        <v>46156.0</v>
      </c>
      <c r="C84" s="362" t="s">
        <v>1737</v>
      </c>
      <c r="D84" s="363" t="s">
        <v>1734</v>
      </c>
      <c r="E84" s="364"/>
      <c r="F84" s="365"/>
      <c r="G84" s="366"/>
      <c r="H84" s="367"/>
      <c r="I84" s="365"/>
      <c r="J84" s="368"/>
      <c r="K84" s="364"/>
      <c r="L84" s="365"/>
      <c r="M84" s="366"/>
      <c r="N84" s="367"/>
      <c r="O84" s="365"/>
      <c r="P84" s="368"/>
      <c r="Q84" s="364"/>
      <c r="R84" s="365"/>
      <c r="S84" s="366"/>
      <c r="T84" s="369" t="s">
        <v>323</v>
      </c>
      <c r="U84" s="370" t="s">
        <v>475</v>
      </c>
      <c r="V84" s="371"/>
      <c r="W84" s="380"/>
      <c r="X84" s="353" t="s">
        <v>2914</v>
      </c>
      <c r="Y84" s="382">
        <v>0.0</v>
      </c>
      <c r="Z84" s="389">
        <f>IFERROR(__xludf.DUMMYFUNCTION("""COMPUTED_VALUE"""),1.0)</f>
        <v>1</v>
      </c>
      <c r="AA84" s="383">
        <v>0.0</v>
      </c>
      <c r="AB84" s="388">
        <f>IFERROR(__xludf.DUMMYFUNCTION("""COMPUTED_VALUE"""),1.0)</f>
        <v>1</v>
      </c>
      <c r="AC84" s="382" t="s">
        <v>2869</v>
      </c>
      <c r="AD84" s="389" t="str">
        <f>IFERROR(__xludf.DUMMYFUNCTION("""COMPUTED_VALUE"""),"")</f>
        <v/>
      </c>
      <c r="AE84" s="377">
        <v>1.0</v>
      </c>
      <c r="AF84" s="378">
        <v>1.0</v>
      </c>
      <c r="AG84" s="359"/>
    </row>
    <row r="85">
      <c r="A85" s="411"/>
      <c r="B85" s="361">
        <v>46156.0</v>
      </c>
      <c r="C85" s="362" t="s">
        <v>1740</v>
      </c>
      <c r="D85" s="363" t="s">
        <v>1739</v>
      </c>
      <c r="E85" s="364"/>
      <c r="F85" s="365"/>
      <c r="G85" s="366"/>
      <c r="H85" s="367"/>
      <c r="I85" s="365"/>
      <c r="J85" s="368"/>
      <c r="K85" s="364"/>
      <c r="L85" s="365"/>
      <c r="M85" s="366"/>
      <c r="N85" s="367"/>
      <c r="O85" s="365"/>
      <c r="P85" s="368"/>
      <c r="Q85" s="364"/>
      <c r="R85" s="365"/>
      <c r="S85" s="366"/>
      <c r="T85" s="369" t="s">
        <v>765</v>
      </c>
      <c r="U85" s="370" t="s">
        <v>207</v>
      </c>
      <c r="V85" s="371" t="s">
        <v>3015</v>
      </c>
      <c r="W85" s="380"/>
      <c r="X85" s="353" t="s">
        <v>2914</v>
      </c>
      <c r="Y85" s="382">
        <v>0.0</v>
      </c>
      <c r="Z85" s="389">
        <f>IFERROR(__xludf.DUMMYFUNCTION("""COMPUTED_VALUE"""),1.0)</f>
        <v>1</v>
      </c>
      <c r="AA85" s="383">
        <v>0.0</v>
      </c>
      <c r="AB85" s="388">
        <f>IFERROR(__xludf.DUMMYFUNCTION("""COMPUTED_VALUE"""),1.0)</f>
        <v>1</v>
      </c>
      <c r="AC85" s="382">
        <v>0.0</v>
      </c>
      <c r="AD85" s="389">
        <f>IFERROR(__xludf.DUMMYFUNCTION("""COMPUTED_VALUE"""),1.0)</f>
        <v>1</v>
      </c>
      <c r="AE85" s="377">
        <v>2.0</v>
      </c>
      <c r="AF85" s="378">
        <v>0.0</v>
      </c>
      <c r="AG85" s="359"/>
    </row>
    <row r="86">
      <c r="A86" s="411"/>
      <c r="B86" s="361">
        <v>46156.0</v>
      </c>
      <c r="C86" s="362" t="s">
        <v>1744</v>
      </c>
      <c r="D86" s="363" t="s">
        <v>1742</v>
      </c>
      <c r="E86" s="364"/>
      <c r="F86" s="365"/>
      <c r="G86" s="366"/>
      <c r="H86" s="367"/>
      <c r="I86" s="365"/>
      <c r="J86" s="368"/>
      <c r="K86" s="364"/>
      <c r="L86" s="365"/>
      <c r="M86" s="366"/>
      <c r="N86" s="367"/>
      <c r="O86" s="365"/>
      <c r="P86" s="368"/>
      <c r="Q86" s="364"/>
      <c r="R86" s="365"/>
      <c r="S86" s="366"/>
      <c r="T86" s="369" t="s">
        <v>765</v>
      </c>
      <c r="U86" s="370" t="s">
        <v>1479</v>
      </c>
      <c r="V86" s="371"/>
      <c r="W86" s="372"/>
      <c r="X86" s="353" t="s">
        <v>2914</v>
      </c>
      <c r="Y86" s="382">
        <v>0.0</v>
      </c>
      <c r="Z86" s="389">
        <f>IFERROR(__xludf.DUMMYFUNCTION("""COMPUTED_VALUE"""),1.0)</f>
        <v>1</v>
      </c>
      <c r="AA86" s="383">
        <v>0.0</v>
      </c>
      <c r="AB86" s="388">
        <f>IFERROR(__xludf.DUMMYFUNCTION("""COMPUTED_VALUE"""),1.0)</f>
        <v>1</v>
      </c>
      <c r="AC86" s="382" t="s">
        <v>2869</v>
      </c>
      <c r="AD86" s="389" t="str">
        <f>IFERROR(__xludf.DUMMYFUNCTION("""COMPUTED_VALUE"""),"")</f>
        <v/>
      </c>
      <c r="AE86" s="377">
        <v>14.0</v>
      </c>
      <c r="AF86" s="378">
        <v>11.0</v>
      </c>
      <c r="AG86" s="359"/>
    </row>
    <row r="87">
      <c r="A87" s="411"/>
      <c r="B87" s="361">
        <v>46156.0</v>
      </c>
      <c r="C87" s="362" t="s">
        <v>1747</v>
      </c>
      <c r="D87" s="363" t="s">
        <v>1746</v>
      </c>
      <c r="E87" s="364"/>
      <c r="F87" s="365"/>
      <c r="G87" s="366"/>
      <c r="H87" s="367"/>
      <c r="I87" s="365"/>
      <c r="J87" s="368"/>
      <c r="K87" s="364"/>
      <c r="L87" s="365"/>
      <c r="M87" s="366"/>
      <c r="N87" s="367"/>
      <c r="O87" s="365"/>
      <c r="P87" s="368"/>
      <c r="Q87" s="364"/>
      <c r="R87" s="365"/>
      <c r="S87" s="366"/>
      <c r="T87" s="369"/>
      <c r="U87" s="370" t="s">
        <v>497</v>
      </c>
      <c r="V87" s="371" t="s">
        <v>3015</v>
      </c>
      <c r="W87" s="380" t="s">
        <v>1750</v>
      </c>
      <c r="X87" s="353" t="s">
        <v>2914</v>
      </c>
      <c r="Y87" s="382" t="s">
        <v>2869</v>
      </c>
      <c r="Z87" s="389" t="str">
        <f>IFERROR(__xludf.DUMMYFUNCTION("""COMPUTED_VALUE"""),"")</f>
        <v/>
      </c>
      <c r="AA87" s="383">
        <v>0.0</v>
      </c>
      <c r="AB87" s="388">
        <f>IFERROR(__xludf.DUMMYFUNCTION("""COMPUTED_VALUE"""),1.0)</f>
        <v>1</v>
      </c>
      <c r="AC87" s="382">
        <v>0.0</v>
      </c>
      <c r="AD87" s="389">
        <f>IFERROR(__xludf.DUMMYFUNCTION("""COMPUTED_VALUE"""),1.0)</f>
        <v>1</v>
      </c>
      <c r="AE87" s="377">
        <v>11.0</v>
      </c>
      <c r="AF87" s="378">
        <v>7.0</v>
      </c>
      <c r="AG87" s="359"/>
    </row>
    <row r="88">
      <c r="A88" s="411"/>
      <c r="B88" s="361">
        <v>46156.0</v>
      </c>
      <c r="C88" s="362" t="s">
        <v>1754</v>
      </c>
      <c r="D88" s="363" t="s">
        <v>1751</v>
      </c>
      <c r="E88" s="364"/>
      <c r="F88" s="365"/>
      <c r="G88" s="366"/>
      <c r="H88" s="367"/>
      <c r="I88" s="365"/>
      <c r="J88" s="368"/>
      <c r="K88" s="364"/>
      <c r="L88" s="365"/>
      <c r="M88" s="366"/>
      <c r="N88" s="367"/>
      <c r="O88" s="365"/>
      <c r="P88" s="368"/>
      <c r="Q88" s="364"/>
      <c r="R88" s="365"/>
      <c r="S88" s="366"/>
      <c r="T88" s="369" t="s">
        <v>263</v>
      </c>
      <c r="U88" s="370" t="s">
        <v>153</v>
      </c>
      <c r="V88" s="371"/>
      <c r="W88" s="372"/>
      <c r="X88" s="353" t="s">
        <v>2914</v>
      </c>
      <c r="Y88" s="382">
        <v>0.0</v>
      </c>
      <c r="Z88" s="389">
        <f>IFERROR(__xludf.DUMMYFUNCTION("""COMPUTED_VALUE"""),1.0)</f>
        <v>1</v>
      </c>
      <c r="AA88" s="383">
        <v>0.0</v>
      </c>
      <c r="AB88" s="388">
        <f>IFERROR(__xludf.DUMMYFUNCTION("""COMPUTED_VALUE"""),1.0)</f>
        <v>1</v>
      </c>
      <c r="AC88" s="382" t="s">
        <v>2869</v>
      </c>
      <c r="AD88" s="389" t="str">
        <f>IFERROR(__xludf.DUMMYFUNCTION("""COMPUTED_VALUE"""),"")</f>
        <v/>
      </c>
      <c r="AE88" s="377">
        <v>11.0</v>
      </c>
      <c r="AF88" s="378">
        <v>11.0</v>
      </c>
      <c r="AG88" s="359"/>
    </row>
    <row r="89">
      <c r="A89" s="411"/>
      <c r="B89" s="361">
        <v>46156.0</v>
      </c>
      <c r="C89" s="362" t="s">
        <v>1757</v>
      </c>
      <c r="D89" s="363" t="s">
        <v>1756</v>
      </c>
      <c r="E89" s="364"/>
      <c r="F89" s="365"/>
      <c r="G89" s="366"/>
      <c r="H89" s="367"/>
      <c r="I89" s="365"/>
      <c r="J89" s="368"/>
      <c r="K89" s="364"/>
      <c r="L89" s="365"/>
      <c r="M89" s="366"/>
      <c r="N89" s="367"/>
      <c r="O89" s="365"/>
      <c r="P89" s="368"/>
      <c r="Q89" s="364"/>
      <c r="R89" s="365"/>
      <c r="S89" s="366"/>
      <c r="T89" s="369" t="s">
        <v>764</v>
      </c>
      <c r="U89" s="370" t="s">
        <v>263</v>
      </c>
      <c r="V89" s="371" t="s">
        <v>2568</v>
      </c>
      <c r="W89" s="380" t="s">
        <v>1760</v>
      </c>
      <c r="X89" s="353" t="s">
        <v>2914</v>
      </c>
      <c r="Y89" s="382">
        <v>0.0</v>
      </c>
      <c r="Z89" s="389">
        <f>IFERROR(__xludf.DUMMYFUNCTION("""COMPUTED_VALUE"""),1.0)</f>
        <v>1</v>
      </c>
      <c r="AA89" s="383">
        <v>0.0</v>
      </c>
      <c r="AB89" s="388">
        <f>IFERROR(__xludf.DUMMYFUNCTION("""COMPUTED_VALUE"""),1.0)</f>
        <v>1</v>
      </c>
      <c r="AC89" s="382">
        <v>0.0</v>
      </c>
      <c r="AD89" s="389">
        <f>IFERROR(__xludf.DUMMYFUNCTION("""COMPUTED_VALUE"""),1.0)</f>
        <v>1</v>
      </c>
      <c r="AE89" s="377">
        <v>11.0</v>
      </c>
      <c r="AF89" s="378">
        <v>9.0</v>
      </c>
      <c r="AG89" s="359"/>
    </row>
    <row r="90">
      <c r="A90" s="411"/>
      <c r="B90" s="361">
        <v>46156.0</v>
      </c>
      <c r="C90" s="362" t="s">
        <v>1765</v>
      </c>
      <c r="D90" s="363" t="s">
        <v>1761</v>
      </c>
      <c r="E90" s="364"/>
      <c r="F90" s="365"/>
      <c r="G90" s="366"/>
      <c r="H90" s="367"/>
      <c r="I90" s="365"/>
      <c r="J90" s="368"/>
      <c r="K90" s="364"/>
      <c r="L90" s="365"/>
      <c r="M90" s="366"/>
      <c r="N90" s="367"/>
      <c r="O90" s="365"/>
      <c r="P90" s="368"/>
      <c r="Q90" s="364"/>
      <c r="R90" s="365"/>
      <c r="S90" s="366"/>
      <c r="T90" s="369" t="s">
        <v>2995</v>
      </c>
      <c r="U90" s="370" t="s">
        <v>2150</v>
      </c>
      <c r="V90" s="371"/>
      <c r="W90" s="380"/>
      <c r="X90" s="353" t="s">
        <v>2914</v>
      </c>
      <c r="Y90" s="382" t="s">
        <v>2869</v>
      </c>
      <c r="Z90" s="389" t="str">
        <f>IFERROR(__xludf.DUMMYFUNCTION("""COMPUTED_VALUE"""),"")</f>
        <v/>
      </c>
      <c r="AA90" s="383">
        <v>0.0</v>
      </c>
      <c r="AB90" s="388">
        <f>IFERROR(__xludf.DUMMYFUNCTION("""COMPUTED_VALUE"""),1.0)</f>
        <v>1</v>
      </c>
      <c r="AC90" s="382" t="s">
        <v>2869</v>
      </c>
      <c r="AD90" s="389" t="str">
        <f>IFERROR(__xludf.DUMMYFUNCTION("""COMPUTED_VALUE"""),"")</f>
        <v/>
      </c>
      <c r="AE90" s="377">
        <v>18.0</v>
      </c>
      <c r="AF90" s="378">
        <v>14.0</v>
      </c>
      <c r="AG90" s="359"/>
    </row>
    <row r="91">
      <c r="A91" s="411"/>
      <c r="B91" s="361">
        <v>46156.0</v>
      </c>
      <c r="C91" s="362" t="s">
        <v>1768</v>
      </c>
      <c r="D91" s="363" t="s">
        <v>1767</v>
      </c>
      <c r="E91" s="364"/>
      <c r="F91" s="365"/>
      <c r="G91" s="366"/>
      <c r="H91" s="367"/>
      <c r="I91" s="365"/>
      <c r="J91" s="368"/>
      <c r="K91" s="364"/>
      <c r="L91" s="365"/>
      <c r="M91" s="366"/>
      <c r="N91" s="367"/>
      <c r="O91" s="365"/>
      <c r="P91" s="368"/>
      <c r="Q91" s="364"/>
      <c r="R91" s="365"/>
      <c r="S91" s="366"/>
      <c r="T91" s="369"/>
      <c r="U91" s="370" t="s">
        <v>122</v>
      </c>
      <c r="V91" s="371" t="s">
        <v>270</v>
      </c>
      <c r="W91" s="380" t="s">
        <v>1770</v>
      </c>
      <c r="X91" s="353" t="s">
        <v>2914</v>
      </c>
      <c r="Y91" s="382" t="s">
        <v>2869</v>
      </c>
      <c r="Z91" s="389" t="str">
        <f>IFERROR(__xludf.DUMMYFUNCTION("""COMPUTED_VALUE"""),"")</f>
        <v/>
      </c>
      <c r="AA91" s="383">
        <v>0.0</v>
      </c>
      <c r="AB91" s="388">
        <f>IFERROR(__xludf.DUMMYFUNCTION("""COMPUTED_VALUE"""),1.0)</f>
        <v>1</v>
      </c>
      <c r="AC91" s="382">
        <v>0.0</v>
      </c>
      <c r="AD91" s="389">
        <f>IFERROR(__xludf.DUMMYFUNCTION("""COMPUTED_VALUE"""),1.0)</f>
        <v>1</v>
      </c>
      <c r="AE91" s="377">
        <v>14.0</v>
      </c>
      <c r="AF91" s="378">
        <v>13.0</v>
      </c>
      <c r="AG91" s="359"/>
    </row>
    <row r="92">
      <c r="A92" s="411"/>
      <c r="B92" s="361">
        <v>46156.0</v>
      </c>
      <c r="C92" s="362" t="s">
        <v>1776</v>
      </c>
      <c r="D92" s="363" t="s">
        <v>1771</v>
      </c>
      <c r="E92" s="364"/>
      <c r="F92" s="365"/>
      <c r="G92" s="366"/>
      <c r="H92" s="367"/>
      <c r="I92" s="365"/>
      <c r="J92" s="368"/>
      <c r="K92" s="364"/>
      <c r="L92" s="365"/>
      <c r="M92" s="366"/>
      <c r="N92" s="367"/>
      <c r="O92" s="365"/>
      <c r="P92" s="368"/>
      <c r="Q92" s="364"/>
      <c r="R92" s="365"/>
      <c r="S92" s="366"/>
      <c r="T92" s="369" t="s">
        <v>2995</v>
      </c>
      <c r="U92" s="370" t="s">
        <v>1443</v>
      </c>
      <c r="V92" s="371"/>
      <c r="W92" s="372"/>
      <c r="X92" s="353" t="s">
        <v>2914</v>
      </c>
      <c r="Y92" s="382" t="s">
        <v>2869</v>
      </c>
      <c r="Z92" s="389" t="str">
        <f>IFERROR(__xludf.DUMMYFUNCTION("""COMPUTED_VALUE"""),"")</f>
        <v/>
      </c>
      <c r="AA92" s="383">
        <v>0.0</v>
      </c>
      <c r="AB92" s="388">
        <f>IFERROR(__xludf.DUMMYFUNCTION("""COMPUTED_VALUE"""),1.0)</f>
        <v>1</v>
      </c>
      <c r="AC92" s="382" t="s">
        <v>2869</v>
      </c>
      <c r="AD92" s="389" t="str">
        <f>IFERROR(__xludf.DUMMYFUNCTION("""COMPUTED_VALUE"""),"")</f>
        <v/>
      </c>
      <c r="AE92" s="377">
        <v>3.0</v>
      </c>
      <c r="AF92" s="378">
        <v>1.0</v>
      </c>
      <c r="AG92" s="359"/>
    </row>
    <row r="93">
      <c r="A93" s="411"/>
      <c r="B93" s="361">
        <v>46156.0</v>
      </c>
      <c r="C93" s="362" t="s">
        <v>1779</v>
      </c>
      <c r="D93" s="363" t="s">
        <v>1778</v>
      </c>
      <c r="E93" s="364"/>
      <c r="F93" s="365"/>
      <c r="G93" s="366"/>
      <c r="H93" s="367"/>
      <c r="I93" s="365"/>
      <c r="J93" s="368"/>
      <c r="K93" s="364"/>
      <c r="L93" s="365"/>
      <c r="M93" s="366"/>
      <c r="N93" s="367"/>
      <c r="O93" s="365"/>
      <c r="P93" s="368"/>
      <c r="Q93" s="364"/>
      <c r="R93" s="365"/>
      <c r="S93" s="366"/>
      <c r="T93" s="369"/>
      <c r="U93" s="370" t="s">
        <v>2913</v>
      </c>
      <c r="V93" s="371" t="s">
        <v>3003</v>
      </c>
      <c r="W93" s="372"/>
      <c r="X93" s="353" t="s">
        <v>2914</v>
      </c>
      <c r="Y93" s="382" t="s">
        <v>2869</v>
      </c>
      <c r="Z93" s="389" t="str">
        <f>IFERROR(__xludf.DUMMYFUNCTION("""COMPUTED_VALUE"""),"")</f>
        <v/>
      </c>
      <c r="AA93" s="383">
        <v>0.0</v>
      </c>
      <c r="AB93" s="388">
        <f>IFERROR(__xludf.DUMMYFUNCTION("""COMPUTED_VALUE"""),1.0)</f>
        <v>1</v>
      </c>
      <c r="AC93" s="382">
        <v>0.0</v>
      </c>
      <c r="AD93" s="389">
        <f>IFERROR(__xludf.DUMMYFUNCTION("""COMPUTED_VALUE"""),1.0)</f>
        <v>1</v>
      </c>
      <c r="AE93" s="377">
        <v>1.0</v>
      </c>
      <c r="AF93" s="378">
        <v>0.0</v>
      </c>
      <c r="AG93" s="359"/>
    </row>
    <row r="94">
      <c r="A94" s="411"/>
      <c r="B94" s="361">
        <v>46156.0</v>
      </c>
      <c r="C94" s="362" t="s">
        <v>1786</v>
      </c>
      <c r="D94" s="363" t="s">
        <v>1781</v>
      </c>
      <c r="E94" s="364"/>
      <c r="F94" s="365"/>
      <c r="G94" s="366"/>
      <c r="H94" s="367"/>
      <c r="I94" s="365"/>
      <c r="J94" s="368"/>
      <c r="K94" s="364"/>
      <c r="L94" s="365"/>
      <c r="M94" s="366"/>
      <c r="N94" s="367"/>
      <c r="O94" s="365"/>
      <c r="P94" s="368"/>
      <c r="Q94" s="364"/>
      <c r="R94" s="365"/>
      <c r="S94" s="366"/>
      <c r="T94" s="369" t="s">
        <v>2995</v>
      </c>
      <c r="U94" s="370" t="s">
        <v>2957</v>
      </c>
      <c r="V94" s="371"/>
      <c r="W94" s="372"/>
      <c r="X94" s="353" t="s">
        <v>2914</v>
      </c>
      <c r="Y94" s="382" t="s">
        <v>2869</v>
      </c>
      <c r="Z94" s="389" t="str">
        <f>IFERROR(__xludf.DUMMYFUNCTION("""COMPUTED_VALUE"""),"")</f>
        <v/>
      </c>
      <c r="AA94" s="383">
        <v>0.0</v>
      </c>
      <c r="AB94" s="388">
        <f>IFERROR(__xludf.DUMMYFUNCTION("""COMPUTED_VALUE"""),1.0)</f>
        <v>1</v>
      </c>
      <c r="AC94" s="382" t="s">
        <v>2869</v>
      </c>
      <c r="AD94" s="389" t="str">
        <f>IFERROR(__xludf.DUMMYFUNCTION("""COMPUTED_VALUE"""),"")</f>
        <v/>
      </c>
      <c r="AE94" s="377">
        <v>16.0</v>
      </c>
      <c r="AF94" s="378">
        <v>16.0</v>
      </c>
      <c r="AG94" s="359"/>
    </row>
    <row r="95">
      <c r="A95" s="411"/>
      <c r="B95" s="361">
        <v>46156.0</v>
      </c>
      <c r="C95" s="362" t="s">
        <v>1789</v>
      </c>
      <c r="D95" s="363" t="s">
        <v>1788</v>
      </c>
      <c r="E95" s="364"/>
      <c r="F95" s="365"/>
      <c r="G95" s="366"/>
      <c r="H95" s="367"/>
      <c r="I95" s="365"/>
      <c r="J95" s="368"/>
      <c r="K95" s="364"/>
      <c r="L95" s="365"/>
      <c r="M95" s="366"/>
      <c r="N95" s="367"/>
      <c r="O95" s="365"/>
      <c r="P95" s="368"/>
      <c r="Q95" s="364"/>
      <c r="R95" s="365"/>
      <c r="S95" s="366"/>
      <c r="T95" s="369"/>
      <c r="U95" s="370" t="s">
        <v>2963</v>
      </c>
      <c r="V95" s="371" t="s">
        <v>2021</v>
      </c>
      <c r="W95" s="372"/>
      <c r="X95" s="353" t="s">
        <v>2914</v>
      </c>
      <c r="Y95" s="382" t="s">
        <v>2869</v>
      </c>
      <c r="Z95" s="389" t="str">
        <f>IFERROR(__xludf.DUMMYFUNCTION("""COMPUTED_VALUE"""),"")</f>
        <v/>
      </c>
      <c r="AA95" s="383">
        <v>0.0</v>
      </c>
      <c r="AB95" s="388">
        <f>IFERROR(__xludf.DUMMYFUNCTION("""COMPUTED_VALUE"""),1.0)</f>
        <v>1</v>
      </c>
      <c r="AC95" s="382">
        <v>0.0</v>
      </c>
      <c r="AD95" s="389">
        <f>IFERROR(__xludf.DUMMYFUNCTION("""COMPUTED_VALUE"""),1.0)</f>
        <v>1</v>
      </c>
      <c r="AE95" s="377">
        <v>18.0</v>
      </c>
      <c r="AF95" s="378">
        <v>14.0</v>
      </c>
      <c r="AG95" s="359"/>
    </row>
    <row r="96">
      <c r="A96" s="411"/>
      <c r="B96" s="361">
        <v>46157.0</v>
      </c>
      <c r="C96" s="362" t="s">
        <v>1795</v>
      </c>
      <c r="D96" s="363" t="s">
        <v>1792</v>
      </c>
      <c r="E96" s="364"/>
      <c r="F96" s="365"/>
      <c r="G96" s="366"/>
      <c r="H96" s="367"/>
      <c r="I96" s="365"/>
      <c r="J96" s="368"/>
      <c r="K96" s="364"/>
      <c r="L96" s="365"/>
      <c r="M96" s="366"/>
      <c r="N96" s="367"/>
      <c r="O96" s="365"/>
      <c r="P96" s="368"/>
      <c r="Q96" s="364"/>
      <c r="R96" s="365"/>
      <c r="S96" s="366"/>
      <c r="T96" s="369" t="s">
        <v>470</v>
      </c>
      <c r="U96" s="370" t="s">
        <v>264</v>
      </c>
      <c r="V96" s="371"/>
      <c r="W96" s="380"/>
      <c r="X96" s="353" t="s">
        <v>2914</v>
      </c>
      <c r="Y96" s="382">
        <v>0.0</v>
      </c>
      <c r="Z96" s="389">
        <f>IFERROR(__xludf.DUMMYFUNCTION("""COMPUTED_VALUE"""),1.0)</f>
        <v>1</v>
      </c>
      <c r="AA96" s="383">
        <v>0.0</v>
      </c>
      <c r="AB96" s="388">
        <f>IFERROR(__xludf.DUMMYFUNCTION("""COMPUTED_VALUE"""),1.0)</f>
        <v>1</v>
      </c>
      <c r="AC96" s="382" t="s">
        <v>2869</v>
      </c>
      <c r="AD96" s="389" t="str">
        <f>IFERROR(__xludf.DUMMYFUNCTION("""COMPUTED_VALUE"""),"")</f>
        <v/>
      </c>
      <c r="AE96" s="377">
        <v>2.0</v>
      </c>
      <c r="AF96" s="378">
        <v>2.0</v>
      </c>
      <c r="AG96" s="359"/>
    </row>
    <row r="97">
      <c r="A97" s="411"/>
      <c r="B97" s="361">
        <v>46157.0</v>
      </c>
      <c r="C97" s="362" t="s">
        <v>1800</v>
      </c>
      <c r="D97" s="363" t="s">
        <v>1798</v>
      </c>
      <c r="E97" s="364"/>
      <c r="F97" s="365"/>
      <c r="G97" s="366"/>
      <c r="H97" s="367"/>
      <c r="I97" s="365"/>
      <c r="J97" s="368"/>
      <c r="K97" s="364"/>
      <c r="L97" s="365"/>
      <c r="M97" s="366"/>
      <c r="N97" s="367"/>
      <c r="O97" s="365"/>
      <c r="P97" s="368"/>
      <c r="Q97" s="364"/>
      <c r="R97" s="365"/>
      <c r="S97" s="366"/>
      <c r="T97" s="369" t="s">
        <v>1702</v>
      </c>
      <c r="U97" s="370" t="s">
        <v>2907</v>
      </c>
      <c r="V97" s="371" t="s">
        <v>3003</v>
      </c>
      <c r="W97" s="380"/>
      <c r="X97" s="353" t="s">
        <v>2914</v>
      </c>
      <c r="Y97" s="382">
        <v>0.0</v>
      </c>
      <c r="Z97" s="389">
        <f>IFERROR(__xludf.DUMMYFUNCTION("""COMPUTED_VALUE"""),1.0)</f>
        <v>1</v>
      </c>
      <c r="AA97" s="383">
        <v>0.0</v>
      </c>
      <c r="AB97" s="388">
        <f>IFERROR(__xludf.DUMMYFUNCTION("""COMPUTED_VALUE"""),1.0)</f>
        <v>1</v>
      </c>
      <c r="AC97" s="382">
        <v>0.0</v>
      </c>
      <c r="AD97" s="389">
        <f>IFERROR(__xludf.DUMMYFUNCTION("""COMPUTED_VALUE"""),1.0)</f>
        <v>1</v>
      </c>
      <c r="AE97" s="377">
        <v>2.0</v>
      </c>
      <c r="AF97" s="378">
        <v>2.0</v>
      </c>
      <c r="AG97" s="359"/>
    </row>
    <row r="98">
      <c r="A98" s="411"/>
      <c r="B98" s="361">
        <v>46157.0</v>
      </c>
      <c r="C98" s="362" t="s">
        <v>1803</v>
      </c>
      <c r="D98" s="363" t="s">
        <v>1802</v>
      </c>
      <c r="E98" s="364"/>
      <c r="F98" s="365"/>
      <c r="G98" s="366"/>
      <c r="H98" s="367"/>
      <c r="I98" s="365"/>
      <c r="J98" s="368"/>
      <c r="K98" s="364"/>
      <c r="L98" s="365"/>
      <c r="M98" s="366"/>
      <c r="N98" s="367"/>
      <c r="O98" s="365"/>
      <c r="P98" s="368"/>
      <c r="Q98" s="364"/>
      <c r="R98" s="365"/>
      <c r="S98" s="366"/>
      <c r="T98" s="369" t="s">
        <v>1479</v>
      </c>
      <c r="U98" s="370" t="s">
        <v>1929</v>
      </c>
      <c r="V98" s="371"/>
      <c r="W98" s="372"/>
      <c r="X98" s="353" t="s">
        <v>2914</v>
      </c>
      <c r="Y98" s="382">
        <v>0.0</v>
      </c>
      <c r="Z98" s="389">
        <f>IFERROR(__xludf.DUMMYFUNCTION("""COMPUTED_VALUE"""),1.0)</f>
        <v>1</v>
      </c>
      <c r="AA98" s="383">
        <v>0.0</v>
      </c>
      <c r="AB98" s="388">
        <f>IFERROR(__xludf.DUMMYFUNCTION("""COMPUTED_VALUE"""),1.0)</f>
        <v>1</v>
      </c>
      <c r="AC98" s="382" t="s">
        <v>2869</v>
      </c>
      <c r="AD98" s="389" t="str">
        <f>IFERROR(__xludf.DUMMYFUNCTION("""COMPUTED_VALUE"""),"")</f>
        <v/>
      </c>
      <c r="AE98" s="377">
        <v>2.0</v>
      </c>
      <c r="AF98" s="378">
        <v>1.0</v>
      </c>
      <c r="AG98" s="359"/>
    </row>
    <row r="99">
      <c r="A99" s="411"/>
      <c r="B99" s="361">
        <v>46157.0</v>
      </c>
      <c r="C99" s="362" t="s">
        <v>1807</v>
      </c>
      <c r="D99" s="363" t="s">
        <v>1805</v>
      </c>
      <c r="E99" s="364"/>
      <c r="F99" s="365"/>
      <c r="G99" s="366"/>
      <c r="H99" s="367"/>
      <c r="I99" s="365"/>
      <c r="J99" s="368"/>
      <c r="K99" s="364"/>
      <c r="L99" s="365"/>
      <c r="M99" s="366"/>
      <c r="N99" s="367"/>
      <c r="O99" s="365"/>
      <c r="P99" s="368"/>
      <c r="Q99" s="364"/>
      <c r="R99" s="365"/>
      <c r="S99" s="366"/>
      <c r="T99" s="369"/>
      <c r="U99" s="370" t="s">
        <v>2961</v>
      </c>
      <c r="V99" s="371" t="s">
        <v>2568</v>
      </c>
      <c r="W99" s="380"/>
      <c r="X99" s="353" t="s">
        <v>2914</v>
      </c>
      <c r="Y99" s="382" t="s">
        <v>2869</v>
      </c>
      <c r="Z99" s="389" t="str">
        <f>IFERROR(__xludf.DUMMYFUNCTION("""COMPUTED_VALUE"""),"")</f>
        <v/>
      </c>
      <c r="AA99" s="383">
        <v>0.0</v>
      </c>
      <c r="AB99" s="388">
        <f>IFERROR(__xludf.DUMMYFUNCTION("""COMPUTED_VALUE"""),1.0)</f>
        <v>1</v>
      </c>
      <c r="AC99" s="382">
        <v>0.0</v>
      </c>
      <c r="AD99" s="389">
        <f>IFERROR(__xludf.DUMMYFUNCTION("""COMPUTED_VALUE"""),1.0)</f>
        <v>1</v>
      </c>
      <c r="AE99" s="377">
        <v>14.0</v>
      </c>
      <c r="AF99" s="378">
        <v>13.0</v>
      </c>
      <c r="AG99" s="359"/>
    </row>
    <row r="100">
      <c r="A100" s="411"/>
      <c r="B100" s="361">
        <v>46157.0</v>
      </c>
      <c r="C100" s="362" t="s">
        <v>1810</v>
      </c>
      <c r="D100" s="363" t="s">
        <v>1809</v>
      </c>
      <c r="E100" s="364"/>
      <c r="F100" s="365"/>
      <c r="G100" s="366"/>
      <c r="H100" s="367"/>
      <c r="I100" s="365"/>
      <c r="J100" s="368"/>
      <c r="K100" s="364"/>
      <c r="L100" s="365"/>
      <c r="M100" s="366"/>
      <c r="N100" s="367"/>
      <c r="O100" s="365"/>
      <c r="P100" s="368"/>
      <c r="Q100" s="364"/>
      <c r="R100" s="365"/>
      <c r="S100" s="366"/>
      <c r="T100" s="369"/>
      <c r="U100" s="370" t="s">
        <v>1017</v>
      </c>
      <c r="V100" s="371" t="s">
        <v>270</v>
      </c>
      <c r="W100" s="372"/>
      <c r="X100" s="353" t="s">
        <v>2914</v>
      </c>
      <c r="Y100" s="382" t="s">
        <v>2869</v>
      </c>
      <c r="Z100" s="389" t="str">
        <f>IFERROR(__xludf.DUMMYFUNCTION("""COMPUTED_VALUE"""),"")</f>
        <v/>
      </c>
      <c r="AA100" s="383">
        <v>0.0</v>
      </c>
      <c r="AB100" s="388">
        <f>IFERROR(__xludf.DUMMYFUNCTION("""COMPUTED_VALUE"""),1.0)</f>
        <v>1</v>
      </c>
      <c r="AC100" s="382">
        <v>0.0</v>
      </c>
      <c r="AD100" s="389">
        <f>IFERROR(__xludf.DUMMYFUNCTION("""COMPUTED_VALUE"""),1.0)</f>
        <v>1</v>
      </c>
      <c r="AE100" s="377">
        <v>13.0</v>
      </c>
      <c r="AF100" s="378">
        <v>10.0</v>
      </c>
      <c r="AG100" s="359"/>
    </row>
    <row r="101">
      <c r="A101" s="411"/>
      <c r="B101" s="361">
        <v>46157.0</v>
      </c>
      <c r="C101" s="362" t="s">
        <v>1817</v>
      </c>
      <c r="D101" s="363" t="s">
        <v>1813</v>
      </c>
      <c r="E101" s="364"/>
      <c r="F101" s="365"/>
      <c r="G101" s="366"/>
      <c r="H101" s="367"/>
      <c r="I101" s="365"/>
      <c r="J101" s="368"/>
      <c r="K101" s="364"/>
      <c r="L101" s="365"/>
      <c r="M101" s="366"/>
      <c r="N101" s="367"/>
      <c r="O101" s="365"/>
      <c r="P101" s="368"/>
      <c r="Q101" s="364"/>
      <c r="R101" s="365"/>
      <c r="S101" s="366"/>
      <c r="T101" s="369" t="s">
        <v>2995</v>
      </c>
      <c r="U101" s="370" t="s">
        <v>1292</v>
      </c>
      <c r="V101" s="371"/>
      <c r="W101" s="380" t="s">
        <v>1819</v>
      </c>
      <c r="X101" s="353" t="s">
        <v>2914</v>
      </c>
      <c r="Y101" s="382" t="s">
        <v>2869</v>
      </c>
      <c r="Z101" s="389" t="str">
        <f>IFERROR(__xludf.DUMMYFUNCTION("""COMPUTED_VALUE"""),"")</f>
        <v/>
      </c>
      <c r="AA101" s="383">
        <v>0.0</v>
      </c>
      <c r="AB101" s="388">
        <f>IFERROR(__xludf.DUMMYFUNCTION("""COMPUTED_VALUE"""),1.0)</f>
        <v>1</v>
      </c>
      <c r="AC101" s="382" t="s">
        <v>2869</v>
      </c>
      <c r="AD101" s="389" t="str">
        <f>IFERROR(__xludf.DUMMYFUNCTION("""COMPUTED_VALUE"""),"")</f>
        <v/>
      </c>
      <c r="AE101" s="377">
        <v>4.0</v>
      </c>
      <c r="AF101" s="378">
        <v>3.0</v>
      </c>
      <c r="AG101" s="359"/>
    </row>
    <row r="102">
      <c r="A102" s="411"/>
      <c r="B102" s="361">
        <v>46157.0</v>
      </c>
      <c r="C102" s="362" t="s">
        <v>1821</v>
      </c>
      <c r="D102" s="363" t="s">
        <v>1820</v>
      </c>
      <c r="E102" s="364"/>
      <c r="F102" s="365"/>
      <c r="G102" s="366"/>
      <c r="H102" s="367"/>
      <c r="I102" s="365"/>
      <c r="J102" s="368"/>
      <c r="K102" s="364"/>
      <c r="L102" s="365"/>
      <c r="M102" s="366"/>
      <c r="N102" s="367"/>
      <c r="O102" s="365"/>
      <c r="P102" s="368"/>
      <c r="Q102" s="364"/>
      <c r="R102" s="365"/>
      <c r="S102" s="366"/>
      <c r="T102" s="369"/>
      <c r="U102" s="370" t="s">
        <v>1891</v>
      </c>
      <c r="V102" s="371" t="s">
        <v>3003</v>
      </c>
      <c r="W102" s="372"/>
      <c r="X102" s="353" t="s">
        <v>2914</v>
      </c>
      <c r="Y102" s="382" t="s">
        <v>2869</v>
      </c>
      <c r="Z102" s="389" t="str">
        <f>IFERROR(__xludf.DUMMYFUNCTION("""COMPUTED_VALUE"""),"")</f>
        <v/>
      </c>
      <c r="AA102" s="383">
        <v>0.0</v>
      </c>
      <c r="AB102" s="388">
        <f>IFERROR(__xludf.DUMMYFUNCTION("""COMPUTED_VALUE"""),1.0)</f>
        <v>1</v>
      </c>
      <c r="AC102" s="382">
        <v>0.0</v>
      </c>
      <c r="AD102" s="389">
        <f>IFERROR(__xludf.DUMMYFUNCTION("""COMPUTED_VALUE"""),1.0)</f>
        <v>1</v>
      </c>
      <c r="AE102" s="377">
        <v>3.0</v>
      </c>
      <c r="AF102" s="378">
        <v>2.0</v>
      </c>
      <c r="AG102" s="359"/>
    </row>
    <row r="103">
      <c r="A103" s="411"/>
      <c r="B103" s="361">
        <v>46157.0</v>
      </c>
      <c r="C103" s="362" t="s">
        <v>1828</v>
      </c>
      <c r="D103" s="363" t="s">
        <v>1823</v>
      </c>
      <c r="E103" s="364"/>
      <c r="F103" s="365"/>
      <c r="G103" s="366"/>
      <c r="H103" s="367"/>
      <c r="I103" s="365"/>
      <c r="J103" s="368"/>
      <c r="K103" s="364"/>
      <c r="L103" s="365"/>
      <c r="M103" s="366"/>
      <c r="N103" s="367"/>
      <c r="O103" s="365">
        <v>3.0</v>
      </c>
      <c r="P103" s="368"/>
      <c r="Q103" s="364"/>
      <c r="R103" s="365"/>
      <c r="S103" s="366"/>
      <c r="T103" s="369" t="s">
        <v>2995</v>
      </c>
      <c r="U103" s="370" t="s">
        <v>1830</v>
      </c>
      <c r="V103" s="371"/>
      <c r="W103" s="380" t="s">
        <v>1831</v>
      </c>
      <c r="X103" s="353" t="s">
        <v>2890</v>
      </c>
      <c r="Y103" s="382" t="s">
        <v>2869</v>
      </c>
      <c r="Z103" s="389" t="str">
        <f>IFERROR(__xludf.DUMMYFUNCTION("""COMPUTED_VALUE"""),"")</f>
        <v/>
      </c>
      <c r="AA103" s="383">
        <v>3.0</v>
      </c>
      <c r="AB103" s="388">
        <f>IFERROR(__xludf.DUMMYFUNCTION("""COMPUTED_VALUE"""),0.625)</f>
        <v>0.625</v>
      </c>
      <c r="AC103" s="382" t="s">
        <v>2869</v>
      </c>
      <c r="AD103" s="389" t="str">
        <f>IFERROR(__xludf.DUMMYFUNCTION("""COMPUTED_VALUE"""),"")</f>
        <v/>
      </c>
      <c r="AE103" s="377">
        <v>8.0</v>
      </c>
      <c r="AF103" s="378">
        <v>4.0</v>
      </c>
      <c r="AG103" s="359"/>
    </row>
    <row r="104">
      <c r="A104" s="411"/>
      <c r="B104" s="361">
        <v>46157.0</v>
      </c>
      <c r="C104" s="362" t="s">
        <v>1833</v>
      </c>
      <c r="D104" s="363" t="s">
        <v>1832</v>
      </c>
      <c r="E104" s="364"/>
      <c r="F104" s="365"/>
      <c r="G104" s="366"/>
      <c r="H104" s="367"/>
      <c r="I104" s="365"/>
      <c r="J104" s="368"/>
      <c r="K104" s="364"/>
      <c r="L104" s="365"/>
      <c r="M104" s="366"/>
      <c r="N104" s="367"/>
      <c r="O104" s="365"/>
      <c r="P104" s="368"/>
      <c r="Q104" s="364"/>
      <c r="R104" s="365"/>
      <c r="S104" s="366"/>
      <c r="T104" s="369"/>
      <c r="U104" s="370" t="s">
        <v>302</v>
      </c>
      <c r="V104" s="371" t="s">
        <v>270</v>
      </c>
      <c r="W104" s="372"/>
      <c r="X104" s="353" t="s">
        <v>2914</v>
      </c>
      <c r="Y104" s="382" t="s">
        <v>2869</v>
      </c>
      <c r="Z104" s="389" t="str">
        <f>IFERROR(__xludf.DUMMYFUNCTION("""COMPUTED_VALUE"""),"")</f>
        <v/>
      </c>
      <c r="AA104" s="383">
        <v>0.0</v>
      </c>
      <c r="AB104" s="388">
        <f>IFERROR(__xludf.DUMMYFUNCTION("""COMPUTED_VALUE"""),1.0)</f>
        <v>1</v>
      </c>
      <c r="AC104" s="382">
        <v>0.0</v>
      </c>
      <c r="AD104" s="389">
        <f>IFERROR(__xludf.DUMMYFUNCTION("""COMPUTED_VALUE"""),1.0)</f>
        <v>1</v>
      </c>
      <c r="AE104" s="377">
        <v>5.0</v>
      </c>
      <c r="AF104" s="378">
        <v>2.0</v>
      </c>
      <c r="AG104" s="359"/>
    </row>
    <row r="105">
      <c r="A105" s="411"/>
      <c r="B105" s="361">
        <v>46157.0</v>
      </c>
      <c r="C105" s="362" t="s">
        <v>1840</v>
      </c>
      <c r="D105" s="363" t="s">
        <v>1835</v>
      </c>
      <c r="E105" s="364"/>
      <c r="F105" s="365"/>
      <c r="G105" s="366"/>
      <c r="H105" s="367"/>
      <c r="I105" s="365"/>
      <c r="J105" s="368"/>
      <c r="K105" s="364"/>
      <c r="L105" s="365"/>
      <c r="M105" s="366"/>
      <c r="N105" s="367"/>
      <c r="O105" s="365"/>
      <c r="P105" s="368"/>
      <c r="Q105" s="364"/>
      <c r="R105" s="365"/>
      <c r="S105" s="366"/>
      <c r="T105" s="369" t="s">
        <v>2995</v>
      </c>
      <c r="U105" s="429" t="s">
        <v>63</v>
      </c>
      <c r="V105" s="371"/>
      <c r="W105" s="372"/>
      <c r="X105" s="353" t="s">
        <v>2914</v>
      </c>
      <c r="Y105" s="382" t="s">
        <v>2869</v>
      </c>
      <c r="Z105" s="389" t="str">
        <f>IFERROR(__xludf.DUMMYFUNCTION("""COMPUTED_VALUE"""),"")</f>
        <v/>
      </c>
      <c r="AA105" s="383">
        <v>0.0</v>
      </c>
      <c r="AB105" s="388">
        <f>IFERROR(__xludf.DUMMYFUNCTION("""COMPUTED_VALUE"""),1.0)</f>
        <v>1</v>
      </c>
      <c r="AC105" s="382" t="s">
        <v>2869</v>
      </c>
      <c r="AD105" s="389" t="str">
        <f>IFERROR(__xludf.DUMMYFUNCTION("""COMPUTED_VALUE"""),"")</f>
        <v/>
      </c>
      <c r="AE105" s="377">
        <v>13.0</v>
      </c>
      <c r="AF105" s="378">
        <v>11.0</v>
      </c>
      <c r="AG105" s="359"/>
    </row>
    <row r="106">
      <c r="A106" s="411"/>
      <c r="B106" s="361">
        <v>46157.0</v>
      </c>
      <c r="C106" s="362" t="s">
        <v>1843</v>
      </c>
      <c r="D106" s="363" t="s">
        <v>1842</v>
      </c>
      <c r="E106" s="364"/>
      <c r="F106" s="365"/>
      <c r="G106" s="366"/>
      <c r="H106" s="367"/>
      <c r="I106" s="365"/>
      <c r="J106" s="368"/>
      <c r="K106" s="364"/>
      <c r="L106" s="365"/>
      <c r="M106" s="366"/>
      <c r="N106" s="367"/>
      <c r="O106" s="365"/>
      <c r="P106" s="368"/>
      <c r="Q106" s="364"/>
      <c r="R106" s="365"/>
      <c r="S106" s="366"/>
      <c r="T106" s="369"/>
      <c r="U106" s="370" t="s">
        <v>1830</v>
      </c>
      <c r="V106" s="371" t="s">
        <v>1174</v>
      </c>
      <c r="W106" s="372"/>
      <c r="X106" s="353" t="s">
        <v>2914</v>
      </c>
      <c r="Y106" s="382" t="s">
        <v>2869</v>
      </c>
      <c r="Z106" s="389" t="str">
        <f>IFERROR(__xludf.DUMMYFUNCTION("""COMPUTED_VALUE"""),"")</f>
        <v/>
      </c>
      <c r="AA106" s="383">
        <v>0.0</v>
      </c>
      <c r="AB106" s="388">
        <f>IFERROR(__xludf.DUMMYFUNCTION("""COMPUTED_VALUE"""),1.0)</f>
        <v>1</v>
      </c>
      <c r="AC106" s="382">
        <v>0.0</v>
      </c>
      <c r="AD106" s="389">
        <f>IFERROR(__xludf.DUMMYFUNCTION("""COMPUTED_VALUE"""),1.0)</f>
        <v>1</v>
      </c>
      <c r="AE106" s="377">
        <v>14.0</v>
      </c>
      <c r="AF106" s="378">
        <v>14.0</v>
      </c>
      <c r="AG106" s="359"/>
    </row>
    <row r="107">
      <c r="A107" s="411"/>
      <c r="B107" s="361">
        <v>46157.0</v>
      </c>
      <c r="C107" s="362" t="s">
        <v>1846</v>
      </c>
      <c r="D107" s="363" t="s">
        <v>1845</v>
      </c>
      <c r="E107" s="364"/>
      <c r="F107" s="365"/>
      <c r="G107" s="366"/>
      <c r="H107" s="367"/>
      <c r="I107" s="365"/>
      <c r="J107" s="368"/>
      <c r="K107" s="364"/>
      <c r="L107" s="365"/>
      <c r="M107" s="366"/>
      <c r="N107" s="367"/>
      <c r="O107" s="365"/>
      <c r="P107" s="368"/>
      <c r="Q107" s="364"/>
      <c r="R107" s="365"/>
      <c r="S107" s="366"/>
      <c r="T107" s="369"/>
      <c r="U107" s="370" t="s">
        <v>302</v>
      </c>
      <c r="V107" s="371" t="s">
        <v>2472</v>
      </c>
      <c r="W107" s="380" t="s">
        <v>1760</v>
      </c>
      <c r="X107" s="353" t="s">
        <v>2914</v>
      </c>
      <c r="Y107" s="382" t="s">
        <v>2869</v>
      </c>
      <c r="Z107" s="389" t="str">
        <f>IFERROR(__xludf.DUMMYFUNCTION("""COMPUTED_VALUE"""),"")</f>
        <v/>
      </c>
      <c r="AA107" s="383">
        <v>0.0</v>
      </c>
      <c r="AB107" s="388">
        <f>IFERROR(__xludf.DUMMYFUNCTION("""COMPUTED_VALUE"""),1.0)</f>
        <v>1</v>
      </c>
      <c r="AC107" s="382">
        <v>0.0</v>
      </c>
      <c r="AD107" s="389">
        <f>IFERROR(__xludf.DUMMYFUNCTION("""COMPUTED_VALUE"""),1.0)</f>
        <v>1</v>
      </c>
      <c r="AE107" s="377">
        <v>14.0</v>
      </c>
      <c r="AF107" s="378">
        <v>13.0</v>
      </c>
      <c r="AG107" s="359"/>
    </row>
    <row r="108">
      <c r="A108" s="411"/>
      <c r="B108" s="361">
        <v>46157.0</v>
      </c>
      <c r="C108" s="362" t="s">
        <v>1849</v>
      </c>
      <c r="D108" s="363" t="s">
        <v>1848</v>
      </c>
      <c r="E108" s="364"/>
      <c r="F108" s="365"/>
      <c r="G108" s="366"/>
      <c r="H108" s="367"/>
      <c r="I108" s="365"/>
      <c r="J108" s="368"/>
      <c r="K108" s="364"/>
      <c r="L108" s="365"/>
      <c r="M108" s="366"/>
      <c r="N108" s="367"/>
      <c r="O108" s="365"/>
      <c r="P108" s="368"/>
      <c r="Q108" s="364"/>
      <c r="R108" s="365"/>
      <c r="S108" s="366"/>
      <c r="T108" s="369"/>
      <c r="U108" s="370" t="s">
        <v>1830</v>
      </c>
      <c r="V108" s="371" t="s">
        <v>1913</v>
      </c>
      <c r="W108" s="372"/>
      <c r="X108" s="353" t="s">
        <v>2914</v>
      </c>
      <c r="Y108" s="382" t="s">
        <v>2869</v>
      </c>
      <c r="Z108" s="389" t="str">
        <f>IFERROR(__xludf.DUMMYFUNCTION("""COMPUTED_VALUE"""),"")</f>
        <v/>
      </c>
      <c r="AA108" s="383">
        <v>0.0</v>
      </c>
      <c r="AB108" s="388">
        <f>IFERROR(__xludf.DUMMYFUNCTION("""COMPUTED_VALUE"""),1.0)</f>
        <v>1</v>
      </c>
      <c r="AC108" s="382">
        <v>0.0</v>
      </c>
      <c r="AD108" s="389">
        <f>IFERROR(__xludf.DUMMYFUNCTION("""COMPUTED_VALUE"""),1.0)</f>
        <v>1</v>
      </c>
      <c r="AE108" s="377">
        <v>13.0</v>
      </c>
      <c r="AF108" s="378">
        <v>13.0</v>
      </c>
      <c r="AG108" s="359"/>
    </row>
    <row r="109">
      <c r="A109" s="411"/>
      <c r="B109" s="361">
        <v>46157.0</v>
      </c>
      <c r="C109" s="362" t="s">
        <v>1856</v>
      </c>
      <c r="D109" s="363" t="s">
        <v>1851</v>
      </c>
      <c r="E109" s="364"/>
      <c r="F109" s="365"/>
      <c r="G109" s="366"/>
      <c r="H109" s="367"/>
      <c r="I109" s="365"/>
      <c r="J109" s="368"/>
      <c r="K109" s="364"/>
      <c r="L109" s="365"/>
      <c r="M109" s="366"/>
      <c r="N109" s="367"/>
      <c r="O109" s="365"/>
      <c r="P109" s="368"/>
      <c r="Q109" s="364"/>
      <c r="R109" s="365"/>
      <c r="S109" s="366"/>
      <c r="T109" s="369" t="s">
        <v>2995</v>
      </c>
      <c r="U109" s="394" t="s">
        <v>765</v>
      </c>
      <c r="V109" s="395"/>
      <c r="W109" s="380" t="s">
        <v>1858</v>
      </c>
      <c r="X109" s="353" t="s">
        <v>2914</v>
      </c>
      <c r="Y109" s="382" t="s">
        <v>2869</v>
      </c>
      <c r="Z109" s="389" t="str">
        <f>IFERROR(__xludf.DUMMYFUNCTION("""COMPUTED_VALUE"""),"")</f>
        <v/>
      </c>
      <c r="AA109" s="383">
        <v>0.0</v>
      </c>
      <c r="AB109" s="388">
        <f>IFERROR(__xludf.DUMMYFUNCTION("""COMPUTED_VALUE"""),1.0)</f>
        <v>1</v>
      </c>
      <c r="AC109" s="382" t="s">
        <v>2869</v>
      </c>
      <c r="AD109" s="389" t="str">
        <f>IFERROR(__xludf.DUMMYFUNCTION("""COMPUTED_VALUE"""),"")</f>
        <v/>
      </c>
      <c r="AE109" s="377">
        <v>6.0</v>
      </c>
      <c r="AF109" s="378">
        <v>5.0</v>
      </c>
      <c r="AG109" s="359"/>
    </row>
    <row r="110">
      <c r="A110" s="411"/>
      <c r="B110" s="361">
        <v>46157.0</v>
      </c>
      <c r="C110" s="362" t="s">
        <v>1860</v>
      </c>
      <c r="D110" s="363" t="s">
        <v>1859</v>
      </c>
      <c r="E110" s="364"/>
      <c r="F110" s="365"/>
      <c r="G110" s="366"/>
      <c r="H110" s="367"/>
      <c r="I110" s="365"/>
      <c r="J110" s="368"/>
      <c r="K110" s="364"/>
      <c r="L110" s="365"/>
      <c r="M110" s="366"/>
      <c r="N110" s="367"/>
      <c r="O110" s="365"/>
      <c r="P110" s="368"/>
      <c r="Q110" s="364"/>
      <c r="R110" s="365"/>
      <c r="S110" s="366"/>
      <c r="T110" s="369"/>
      <c r="U110" s="370" t="s">
        <v>2910</v>
      </c>
      <c r="V110" s="371" t="s">
        <v>3003</v>
      </c>
      <c r="W110" s="372"/>
      <c r="X110" s="353" t="s">
        <v>2914</v>
      </c>
      <c r="Y110" s="382" t="s">
        <v>2869</v>
      </c>
      <c r="Z110" s="389" t="str">
        <f>IFERROR(__xludf.DUMMYFUNCTION("""COMPUTED_VALUE"""),"")</f>
        <v/>
      </c>
      <c r="AA110" s="383">
        <v>0.0</v>
      </c>
      <c r="AB110" s="388">
        <f>IFERROR(__xludf.DUMMYFUNCTION("""COMPUTED_VALUE"""),1.0)</f>
        <v>1</v>
      </c>
      <c r="AC110" s="382">
        <v>0.0</v>
      </c>
      <c r="AD110" s="389">
        <f>IFERROR(__xludf.DUMMYFUNCTION("""COMPUTED_VALUE"""),1.0)</f>
        <v>1</v>
      </c>
      <c r="AE110" s="377">
        <v>5.0</v>
      </c>
      <c r="AF110" s="378">
        <v>4.0</v>
      </c>
      <c r="AG110" s="359"/>
    </row>
    <row r="111">
      <c r="A111" s="411"/>
      <c r="B111" s="361">
        <v>46157.0</v>
      </c>
      <c r="C111" s="362" t="s">
        <v>1867</v>
      </c>
      <c r="D111" s="363" t="s">
        <v>1862</v>
      </c>
      <c r="E111" s="364"/>
      <c r="F111" s="365"/>
      <c r="G111" s="366"/>
      <c r="H111" s="367"/>
      <c r="I111" s="365"/>
      <c r="J111" s="368"/>
      <c r="K111" s="364"/>
      <c r="L111" s="365"/>
      <c r="M111" s="366"/>
      <c r="N111" s="367"/>
      <c r="O111" s="365"/>
      <c r="P111" s="368"/>
      <c r="Q111" s="364"/>
      <c r="R111" s="365"/>
      <c r="S111" s="366"/>
      <c r="T111" s="369" t="s">
        <v>2995</v>
      </c>
      <c r="U111" s="370" t="s">
        <v>2255</v>
      </c>
      <c r="V111" s="371"/>
      <c r="W111" s="380"/>
      <c r="X111" s="353" t="s">
        <v>2914</v>
      </c>
      <c r="Y111" s="382" t="s">
        <v>2869</v>
      </c>
      <c r="Z111" s="389" t="str">
        <f>IFERROR(__xludf.DUMMYFUNCTION("""COMPUTED_VALUE"""),"")</f>
        <v/>
      </c>
      <c r="AA111" s="383">
        <v>0.0</v>
      </c>
      <c r="AB111" s="388">
        <f>IFERROR(__xludf.DUMMYFUNCTION("""COMPUTED_VALUE"""),1.0)</f>
        <v>1</v>
      </c>
      <c r="AC111" s="382" t="s">
        <v>2869</v>
      </c>
      <c r="AD111" s="389" t="str">
        <f>IFERROR(__xludf.DUMMYFUNCTION("""COMPUTED_VALUE"""),"")</f>
        <v/>
      </c>
      <c r="AE111" s="377">
        <v>2.0</v>
      </c>
      <c r="AF111" s="378">
        <v>1.0</v>
      </c>
      <c r="AG111" s="359"/>
    </row>
    <row r="112">
      <c r="A112" s="411"/>
      <c r="B112" s="361">
        <v>46157.0</v>
      </c>
      <c r="C112" s="362" t="s">
        <v>1870</v>
      </c>
      <c r="D112" s="363" t="s">
        <v>1869</v>
      </c>
      <c r="E112" s="364"/>
      <c r="F112" s="365"/>
      <c r="G112" s="366"/>
      <c r="H112" s="367"/>
      <c r="I112" s="365"/>
      <c r="J112" s="368"/>
      <c r="K112" s="364"/>
      <c r="L112" s="365"/>
      <c r="M112" s="366"/>
      <c r="N112" s="367"/>
      <c r="O112" s="365"/>
      <c r="P112" s="368"/>
      <c r="Q112" s="364"/>
      <c r="R112" s="365"/>
      <c r="S112" s="366"/>
      <c r="T112" s="369" t="s">
        <v>302</v>
      </c>
      <c r="U112" s="370" t="s">
        <v>2937</v>
      </c>
      <c r="V112" s="371" t="s">
        <v>1174</v>
      </c>
      <c r="W112" s="380" t="s">
        <v>1872</v>
      </c>
      <c r="X112" s="353" t="s">
        <v>2914</v>
      </c>
      <c r="Y112" s="382">
        <v>0.0</v>
      </c>
      <c r="Z112" s="389">
        <f>IFERROR(__xludf.DUMMYFUNCTION("""COMPUTED_VALUE"""),1.0)</f>
        <v>1</v>
      </c>
      <c r="AA112" s="383">
        <v>0.0</v>
      </c>
      <c r="AB112" s="388">
        <f>IFERROR(__xludf.DUMMYFUNCTION("""COMPUTED_VALUE"""),1.0)</f>
        <v>1</v>
      </c>
      <c r="AC112" s="382">
        <v>0.0</v>
      </c>
      <c r="AD112" s="389">
        <f>IFERROR(__xludf.DUMMYFUNCTION("""COMPUTED_VALUE"""),1.0)</f>
        <v>1</v>
      </c>
      <c r="AE112" s="377">
        <v>1.0</v>
      </c>
      <c r="AF112" s="378">
        <v>0.0</v>
      </c>
      <c r="AG112" s="359"/>
    </row>
    <row r="113">
      <c r="A113" s="411"/>
      <c r="B113" s="361">
        <v>46157.0</v>
      </c>
      <c r="C113" s="362" t="s">
        <v>1878</v>
      </c>
      <c r="D113" s="363" t="s">
        <v>1873</v>
      </c>
      <c r="E113" s="364"/>
      <c r="F113" s="365">
        <v>1.0</v>
      </c>
      <c r="G113" s="366"/>
      <c r="H113" s="367"/>
      <c r="I113" s="365"/>
      <c r="J113" s="368"/>
      <c r="K113" s="364"/>
      <c r="L113" s="365">
        <v>1.0</v>
      </c>
      <c r="M113" s="366"/>
      <c r="N113" s="367"/>
      <c r="O113" s="365"/>
      <c r="P113" s="368"/>
      <c r="Q113" s="364"/>
      <c r="R113" s="365"/>
      <c r="S113" s="366"/>
      <c r="T113" s="369" t="s">
        <v>2995</v>
      </c>
      <c r="U113" s="370" t="s">
        <v>1626</v>
      </c>
      <c r="V113" s="371"/>
      <c r="W113" s="380" t="s">
        <v>1880</v>
      </c>
      <c r="X113" s="353" t="s">
        <v>2890</v>
      </c>
      <c r="Y113" s="382" t="s">
        <v>2869</v>
      </c>
      <c r="Z113" s="389" t="str">
        <f>IFERROR(__xludf.DUMMYFUNCTION("""COMPUTED_VALUE"""),"")</f>
        <v/>
      </c>
      <c r="AA113" s="383">
        <v>2.0</v>
      </c>
      <c r="AB113" s="388">
        <f>IFERROR(__xludf.DUMMYFUNCTION("""COMPUTED_VALUE"""),0.8461538461538461)</f>
        <v>0.8461538462</v>
      </c>
      <c r="AC113" s="382" t="s">
        <v>2869</v>
      </c>
      <c r="AD113" s="389" t="str">
        <f>IFERROR(__xludf.DUMMYFUNCTION("""COMPUTED_VALUE"""),"")</f>
        <v/>
      </c>
      <c r="AE113" s="377">
        <v>13.0</v>
      </c>
      <c r="AF113" s="378">
        <v>11.0</v>
      </c>
      <c r="AG113" s="359"/>
    </row>
    <row r="114">
      <c r="A114" s="411"/>
      <c r="B114" s="361">
        <v>46157.0</v>
      </c>
      <c r="C114" s="362" t="s">
        <v>1882</v>
      </c>
      <c r="D114" s="363" t="s">
        <v>1881</v>
      </c>
      <c r="E114" s="364"/>
      <c r="F114" s="365"/>
      <c r="G114" s="366"/>
      <c r="H114" s="367"/>
      <c r="I114" s="365"/>
      <c r="J114" s="368"/>
      <c r="K114" s="364"/>
      <c r="L114" s="365"/>
      <c r="M114" s="366"/>
      <c r="N114" s="367"/>
      <c r="O114" s="365"/>
      <c r="P114" s="368"/>
      <c r="Q114" s="364"/>
      <c r="R114" s="365"/>
      <c r="S114" s="366"/>
      <c r="T114" s="369" t="s">
        <v>801</v>
      </c>
      <c r="U114" s="370" t="s">
        <v>2208</v>
      </c>
      <c r="V114" s="371" t="s">
        <v>2472</v>
      </c>
      <c r="W114" s="372"/>
      <c r="X114" s="353" t="s">
        <v>2914</v>
      </c>
      <c r="Y114" s="382">
        <v>0.0</v>
      </c>
      <c r="Z114" s="389">
        <f>IFERROR(__xludf.DUMMYFUNCTION("""COMPUTED_VALUE"""),1.0)</f>
        <v>1</v>
      </c>
      <c r="AA114" s="383">
        <v>0.0</v>
      </c>
      <c r="AB114" s="388">
        <f>IFERROR(__xludf.DUMMYFUNCTION("""COMPUTED_VALUE"""),1.0)</f>
        <v>1</v>
      </c>
      <c r="AC114" s="382">
        <v>0.0</v>
      </c>
      <c r="AD114" s="389">
        <f>IFERROR(__xludf.DUMMYFUNCTION("""COMPUTED_VALUE"""),1.0)</f>
        <v>1</v>
      </c>
      <c r="AE114" s="377">
        <v>11.0</v>
      </c>
      <c r="AF114" s="378">
        <v>7.0</v>
      </c>
      <c r="AG114" s="359"/>
    </row>
    <row r="115">
      <c r="A115" s="411"/>
      <c r="B115" s="361">
        <v>46157.0</v>
      </c>
      <c r="C115" s="362" t="s">
        <v>1886</v>
      </c>
      <c r="D115" s="363" t="s">
        <v>1885</v>
      </c>
      <c r="E115" s="364"/>
      <c r="F115" s="365">
        <v>1.0</v>
      </c>
      <c r="G115" s="366"/>
      <c r="H115" s="367"/>
      <c r="I115" s="365"/>
      <c r="J115" s="368"/>
      <c r="K115" s="364"/>
      <c r="L115" s="365">
        <v>6.0</v>
      </c>
      <c r="M115" s="366"/>
      <c r="N115" s="367"/>
      <c r="O115" s="365"/>
      <c r="P115" s="368"/>
      <c r="Q115" s="364"/>
      <c r="R115" s="365"/>
      <c r="S115" s="366"/>
      <c r="T115" s="369" t="s">
        <v>2995</v>
      </c>
      <c r="U115" s="370" t="s">
        <v>674</v>
      </c>
      <c r="V115" s="371"/>
      <c r="W115" s="380" t="s">
        <v>1888</v>
      </c>
      <c r="X115" s="353" t="s">
        <v>2887</v>
      </c>
      <c r="Y115" s="382" t="s">
        <v>2869</v>
      </c>
      <c r="Z115" s="389" t="str">
        <f>IFERROR(__xludf.DUMMYFUNCTION("""COMPUTED_VALUE"""),"")</f>
        <v/>
      </c>
      <c r="AA115" s="383">
        <v>7.0</v>
      </c>
      <c r="AB115" s="388">
        <f>IFERROR(__xludf.DUMMYFUNCTION("""COMPUTED_VALUE"""),0.8372093023255813)</f>
        <v>0.8372093023</v>
      </c>
      <c r="AC115" s="382" t="s">
        <v>2869</v>
      </c>
      <c r="AD115" s="389" t="str">
        <f>IFERROR(__xludf.DUMMYFUNCTION("""COMPUTED_VALUE"""),"")</f>
        <v/>
      </c>
      <c r="AE115" s="377">
        <v>36.0</v>
      </c>
      <c r="AF115" s="378">
        <v>36.0</v>
      </c>
      <c r="AG115" s="359"/>
    </row>
    <row r="116">
      <c r="A116" s="411"/>
      <c r="B116" s="361">
        <v>46157.0</v>
      </c>
      <c r="C116" s="362" t="s">
        <v>1890</v>
      </c>
      <c r="D116" s="363" t="s">
        <v>1889</v>
      </c>
      <c r="E116" s="364"/>
      <c r="F116" s="365"/>
      <c r="G116" s="366"/>
      <c r="H116" s="367"/>
      <c r="I116" s="365"/>
      <c r="J116" s="368"/>
      <c r="K116" s="364"/>
      <c r="L116" s="365">
        <v>1.0</v>
      </c>
      <c r="M116" s="366"/>
      <c r="N116" s="367"/>
      <c r="O116" s="365"/>
      <c r="P116" s="368"/>
      <c r="Q116" s="364"/>
      <c r="R116" s="365"/>
      <c r="S116" s="366"/>
      <c r="T116" s="369" t="s">
        <v>2995</v>
      </c>
      <c r="U116" s="370" t="s">
        <v>1891</v>
      </c>
      <c r="V116" s="371"/>
      <c r="W116" s="380" t="s">
        <v>1892</v>
      </c>
      <c r="X116" s="353" t="s">
        <v>2887</v>
      </c>
      <c r="Y116" s="382" t="s">
        <v>2869</v>
      </c>
      <c r="Z116" s="389" t="str">
        <f>IFERROR(__xludf.DUMMYFUNCTION("""COMPUTED_VALUE"""),"")</f>
        <v/>
      </c>
      <c r="AA116" s="383">
        <v>1.0</v>
      </c>
      <c r="AB116" s="388">
        <f>IFERROR(__xludf.DUMMYFUNCTION("""COMPUTED_VALUE"""),0.9655172413793104)</f>
        <v>0.9655172414</v>
      </c>
      <c r="AC116" s="382" t="s">
        <v>2869</v>
      </c>
      <c r="AD116" s="389" t="str">
        <f>IFERROR(__xludf.DUMMYFUNCTION("""COMPUTED_VALUE"""),"")</f>
        <v/>
      </c>
      <c r="AE116" s="377">
        <v>28.0</v>
      </c>
      <c r="AF116" s="378">
        <v>28.0</v>
      </c>
      <c r="AG116" s="359"/>
    </row>
    <row r="117">
      <c r="A117" s="411"/>
      <c r="B117" s="361">
        <v>46157.0</v>
      </c>
      <c r="C117" s="362" t="s">
        <v>1894</v>
      </c>
      <c r="D117" s="363" t="s">
        <v>1893</v>
      </c>
      <c r="E117" s="364"/>
      <c r="F117" s="365"/>
      <c r="G117" s="366"/>
      <c r="H117" s="367"/>
      <c r="I117" s="365"/>
      <c r="J117" s="368"/>
      <c r="K117" s="364"/>
      <c r="L117" s="365"/>
      <c r="M117" s="366"/>
      <c r="N117" s="367"/>
      <c r="O117" s="365"/>
      <c r="P117" s="368"/>
      <c r="Q117" s="364"/>
      <c r="R117" s="365"/>
      <c r="S117" s="366"/>
      <c r="T117" s="369"/>
      <c r="U117" s="370" t="s">
        <v>497</v>
      </c>
      <c r="V117" s="371" t="s">
        <v>3008</v>
      </c>
      <c r="W117" s="372"/>
      <c r="X117" s="353" t="s">
        <v>2914</v>
      </c>
      <c r="Y117" s="382" t="s">
        <v>2869</v>
      </c>
      <c r="Z117" s="389" t="str">
        <f>IFERROR(__xludf.DUMMYFUNCTION("""COMPUTED_VALUE"""),"")</f>
        <v/>
      </c>
      <c r="AA117" s="383">
        <v>0.0</v>
      </c>
      <c r="AB117" s="388">
        <f>IFERROR(__xludf.DUMMYFUNCTION("""COMPUTED_VALUE"""),1.0)</f>
        <v>1</v>
      </c>
      <c r="AC117" s="382">
        <v>0.0</v>
      </c>
      <c r="AD117" s="389">
        <f>IFERROR(__xludf.DUMMYFUNCTION("""COMPUTED_VALUE"""),1.0)</f>
        <v>1</v>
      </c>
      <c r="AE117" s="377">
        <v>41.0</v>
      </c>
      <c r="AF117" s="378">
        <v>28.0</v>
      </c>
      <c r="AG117" s="359"/>
    </row>
    <row r="118">
      <c r="A118" s="411"/>
      <c r="B118" s="361">
        <v>46157.0</v>
      </c>
      <c r="C118" s="362" t="s">
        <v>1900</v>
      </c>
      <c r="D118" s="363" t="s">
        <v>1898</v>
      </c>
      <c r="E118" s="364"/>
      <c r="F118" s="365"/>
      <c r="G118" s="366"/>
      <c r="H118" s="367"/>
      <c r="I118" s="365"/>
      <c r="J118" s="368"/>
      <c r="K118" s="364"/>
      <c r="L118" s="365"/>
      <c r="M118" s="366"/>
      <c r="N118" s="367"/>
      <c r="O118" s="365"/>
      <c r="P118" s="368"/>
      <c r="Q118" s="364"/>
      <c r="R118" s="365"/>
      <c r="S118" s="366"/>
      <c r="T118" s="369" t="s">
        <v>765</v>
      </c>
      <c r="U118" s="370" t="s">
        <v>568</v>
      </c>
      <c r="V118" s="371" t="s">
        <v>3015</v>
      </c>
      <c r="W118" s="372"/>
      <c r="X118" s="353" t="s">
        <v>2914</v>
      </c>
      <c r="Y118" s="382">
        <v>0.0</v>
      </c>
      <c r="Z118" s="389">
        <f>IFERROR(__xludf.DUMMYFUNCTION("""COMPUTED_VALUE"""),1.0)</f>
        <v>1</v>
      </c>
      <c r="AA118" s="383">
        <v>0.0</v>
      </c>
      <c r="AB118" s="388">
        <f>IFERROR(__xludf.DUMMYFUNCTION("""COMPUTED_VALUE"""),1.0)</f>
        <v>1</v>
      </c>
      <c r="AC118" s="382">
        <v>0.0</v>
      </c>
      <c r="AD118" s="389">
        <f>IFERROR(__xludf.DUMMYFUNCTION("""COMPUTED_VALUE"""),1.0)</f>
        <v>1</v>
      </c>
      <c r="AE118" s="377">
        <v>28.0</v>
      </c>
      <c r="AF118" s="378">
        <v>28.0</v>
      </c>
      <c r="AG118" s="359"/>
    </row>
    <row r="119">
      <c r="A119" s="411"/>
      <c r="B119" s="361">
        <v>46157.0</v>
      </c>
      <c r="C119" s="362" t="s">
        <v>1903</v>
      </c>
      <c r="D119" s="363" t="s">
        <v>1902</v>
      </c>
      <c r="E119" s="364"/>
      <c r="F119" s="365"/>
      <c r="G119" s="366"/>
      <c r="H119" s="367"/>
      <c r="I119" s="365"/>
      <c r="J119" s="368"/>
      <c r="K119" s="364"/>
      <c r="L119" s="365"/>
      <c r="M119" s="366"/>
      <c r="N119" s="367"/>
      <c r="O119" s="365"/>
      <c r="P119" s="368"/>
      <c r="Q119" s="364"/>
      <c r="R119" s="365"/>
      <c r="S119" s="366"/>
      <c r="T119" s="369" t="s">
        <v>2995</v>
      </c>
      <c r="U119" s="370" t="s">
        <v>764</v>
      </c>
      <c r="V119" s="371" t="s">
        <v>2472</v>
      </c>
      <c r="W119" s="372"/>
      <c r="X119" s="353" t="s">
        <v>2914</v>
      </c>
      <c r="Y119" s="382" t="s">
        <v>2869</v>
      </c>
      <c r="Z119" s="389" t="str">
        <f>IFERROR(__xludf.DUMMYFUNCTION("""COMPUTED_VALUE"""),"")</f>
        <v/>
      </c>
      <c r="AA119" s="383">
        <v>0.0</v>
      </c>
      <c r="AB119" s="388">
        <f>IFERROR(__xludf.DUMMYFUNCTION("""COMPUTED_VALUE"""),1.0)</f>
        <v>1</v>
      </c>
      <c r="AC119" s="382">
        <v>0.0</v>
      </c>
      <c r="AD119" s="389">
        <f>IFERROR(__xludf.DUMMYFUNCTION("""COMPUTED_VALUE"""),1.0)</f>
        <v>1</v>
      </c>
      <c r="AE119" s="377">
        <v>28.0</v>
      </c>
      <c r="AF119" s="378">
        <v>27.0</v>
      </c>
      <c r="AG119" s="359"/>
    </row>
    <row r="120">
      <c r="A120" s="411"/>
      <c r="B120" s="361">
        <v>46157.0</v>
      </c>
      <c r="C120" s="362" t="s">
        <v>1910</v>
      </c>
      <c r="D120" s="363" t="s">
        <v>1905</v>
      </c>
      <c r="E120" s="364"/>
      <c r="F120" s="365"/>
      <c r="G120" s="366"/>
      <c r="H120" s="367"/>
      <c r="I120" s="365">
        <v>1.0</v>
      </c>
      <c r="J120" s="368">
        <v>1.0</v>
      </c>
      <c r="K120" s="364"/>
      <c r="L120" s="365"/>
      <c r="M120" s="366"/>
      <c r="N120" s="367"/>
      <c r="O120" s="365"/>
      <c r="P120" s="368"/>
      <c r="Q120" s="364"/>
      <c r="R120" s="365"/>
      <c r="S120" s="366"/>
      <c r="T120" s="369" t="s">
        <v>2995</v>
      </c>
      <c r="U120" s="370" t="s">
        <v>1830</v>
      </c>
      <c r="V120" s="371" t="s">
        <v>1913</v>
      </c>
      <c r="W120" s="380" t="s">
        <v>3076</v>
      </c>
      <c r="X120" s="353" t="s">
        <v>2893</v>
      </c>
      <c r="Y120" s="382" t="s">
        <v>2869</v>
      </c>
      <c r="Z120" s="389" t="str">
        <f>IFERROR(__xludf.DUMMYFUNCTION("""COMPUTED_VALUE"""),"")</f>
        <v/>
      </c>
      <c r="AA120" s="383">
        <v>1.0</v>
      </c>
      <c r="AB120" s="388">
        <f>IFERROR(__xludf.DUMMYFUNCTION("""COMPUTED_VALUE"""),0.9736842105263158)</f>
        <v>0.9736842105</v>
      </c>
      <c r="AC120" s="382">
        <v>1.0</v>
      </c>
      <c r="AD120" s="389">
        <f>IFERROR(__xludf.DUMMYFUNCTION("""COMPUTED_VALUE"""),0.9736842105263158)</f>
        <v>0.9736842105</v>
      </c>
      <c r="AE120" s="377">
        <v>37.0</v>
      </c>
      <c r="AF120" s="378">
        <v>37.0</v>
      </c>
      <c r="AG120" s="359"/>
    </row>
    <row r="121">
      <c r="A121" s="411"/>
      <c r="B121" s="361">
        <v>46157.0</v>
      </c>
      <c r="C121" s="362" t="s">
        <v>1916</v>
      </c>
      <c r="D121" s="363" t="s">
        <v>1915</v>
      </c>
      <c r="E121" s="364"/>
      <c r="F121" s="365"/>
      <c r="G121" s="366"/>
      <c r="H121" s="367"/>
      <c r="I121" s="365"/>
      <c r="J121" s="368"/>
      <c r="K121" s="364"/>
      <c r="L121" s="365"/>
      <c r="M121" s="366"/>
      <c r="N121" s="367"/>
      <c r="O121" s="365"/>
      <c r="P121" s="368"/>
      <c r="Q121" s="364"/>
      <c r="R121" s="365"/>
      <c r="S121" s="366"/>
      <c r="T121" s="396"/>
      <c r="U121" s="429" t="s">
        <v>63</v>
      </c>
      <c r="V121" s="371" t="s">
        <v>2568</v>
      </c>
      <c r="W121" s="380"/>
      <c r="X121" s="353" t="s">
        <v>2914</v>
      </c>
      <c r="Y121" s="382" t="s">
        <v>2869</v>
      </c>
      <c r="Z121" s="389" t="str">
        <f>IFERROR(__xludf.DUMMYFUNCTION("""COMPUTED_VALUE"""),"")</f>
        <v/>
      </c>
      <c r="AA121" s="383">
        <v>0.0</v>
      </c>
      <c r="AB121" s="388">
        <f>IFERROR(__xludf.DUMMYFUNCTION("""COMPUTED_VALUE"""),1.0)</f>
        <v>1</v>
      </c>
      <c r="AC121" s="382">
        <v>0.0</v>
      </c>
      <c r="AD121" s="389">
        <f>IFERROR(__xludf.DUMMYFUNCTION("""COMPUTED_VALUE"""),1.0)</f>
        <v>1</v>
      </c>
      <c r="AE121" s="377">
        <v>26.0</v>
      </c>
      <c r="AF121" s="378">
        <v>26.0</v>
      </c>
      <c r="AG121" s="359"/>
    </row>
    <row r="122">
      <c r="A122" s="411"/>
      <c r="B122" s="361">
        <v>46157.0</v>
      </c>
      <c r="C122" s="362" t="s">
        <v>1919</v>
      </c>
      <c r="D122" s="363" t="s">
        <v>1918</v>
      </c>
      <c r="E122" s="364"/>
      <c r="F122" s="365"/>
      <c r="G122" s="366"/>
      <c r="H122" s="367"/>
      <c r="I122" s="365"/>
      <c r="J122" s="368"/>
      <c r="K122" s="364"/>
      <c r="L122" s="365"/>
      <c r="M122" s="366"/>
      <c r="N122" s="367"/>
      <c r="O122" s="365"/>
      <c r="P122" s="368"/>
      <c r="Q122" s="364"/>
      <c r="R122" s="365"/>
      <c r="S122" s="366"/>
      <c r="T122" s="369" t="s">
        <v>1376</v>
      </c>
      <c r="U122" s="370" t="s">
        <v>2255</v>
      </c>
      <c r="V122" s="371"/>
      <c r="W122" s="380"/>
      <c r="X122" s="353" t="s">
        <v>2914</v>
      </c>
      <c r="Y122" s="382">
        <v>0.0</v>
      </c>
      <c r="Z122" s="389">
        <f>IFERROR(__xludf.DUMMYFUNCTION("""COMPUTED_VALUE"""),1.0)</f>
        <v>1</v>
      </c>
      <c r="AA122" s="383">
        <v>0.0</v>
      </c>
      <c r="AB122" s="388">
        <f>IFERROR(__xludf.DUMMYFUNCTION("""COMPUTED_VALUE"""),1.0)</f>
        <v>1</v>
      </c>
      <c r="AC122" s="382" t="s">
        <v>2869</v>
      </c>
      <c r="AD122" s="389" t="str">
        <f>IFERROR(__xludf.DUMMYFUNCTION("""COMPUTED_VALUE"""),"")</f>
        <v/>
      </c>
      <c r="AE122" s="377">
        <v>29.0</v>
      </c>
      <c r="AF122" s="378">
        <v>24.0</v>
      </c>
      <c r="AG122" s="359"/>
    </row>
    <row r="123">
      <c r="A123" s="411"/>
      <c r="B123" s="361">
        <v>46157.0</v>
      </c>
      <c r="C123" s="362" t="s">
        <v>1923</v>
      </c>
      <c r="D123" s="363" t="s">
        <v>1921</v>
      </c>
      <c r="E123" s="364"/>
      <c r="F123" s="365"/>
      <c r="G123" s="366"/>
      <c r="H123" s="367"/>
      <c r="I123" s="365"/>
      <c r="J123" s="368"/>
      <c r="K123" s="364"/>
      <c r="L123" s="365"/>
      <c r="M123" s="366"/>
      <c r="N123" s="367"/>
      <c r="O123" s="365"/>
      <c r="P123" s="368"/>
      <c r="Q123" s="364"/>
      <c r="R123" s="365"/>
      <c r="S123" s="366"/>
      <c r="T123" s="369"/>
      <c r="U123" s="370" t="s">
        <v>263</v>
      </c>
      <c r="V123" s="371" t="s">
        <v>2568</v>
      </c>
      <c r="W123" s="372"/>
      <c r="X123" s="353" t="s">
        <v>2914</v>
      </c>
      <c r="Y123" s="382" t="s">
        <v>2869</v>
      </c>
      <c r="Z123" s="389" t="str">
        <f>IFERROR(__xludf.DUMMYFUNCTION("""COMPUTED_VALUE"""),"")</f>
        <v/>
      </c>
      <c r="AA123" s="383">
        <v>0.0</v>
      </c>
      <c r="AB123" s="388">
        <f>IFERROR(__xludf.DUMMYFUNCTION("""COMPUTED_VALUE"""),1.0)</f>
        <v>1</v>
      </c>
      <c r="AC123" s="382">
        <v>0.0</v>
      </c>
      <c r="AD123" s="389">
        <f>IFERROR(__xludf.DUMMYFUNCTION("""COMPUTED_VALUE"""),1.0)</f>
        <v>1</v>
      </c>
      <c r="AE123" s="377">
        <v>28.0</v>
      </c>
      <c r="AF123" s="378">
        <v>25.0</v>
      </c>
      <c r="AG123" s="359"/>
    </row>
    <row r="124">
      <c r="A124" s="411"/>
      <c r="B124" s="361">
        <v>46157.0</v>
      </c>
      <c r="C124" s="362" t="s">
        <v>1927</v>
      </c>
      <c r="D124" s="363" t="s">
        <v>1925</v>
      </c>
      <c r="E124" s="364"/>
      <c r="F124" s="365"/>
      <c r="G124" s="366"/>
      <c r="H124" s="367"/>
      <c r="I124" s="365"/>
      <c r="J124" s="368"/>
      <c r="K124" s="364"/>
      <c r="L124" s="365">
        <v>1.0</v>
      </c>
      <c r="M124" s="366"/>
      <c r="N124" s="367"/>
      <c r="O124" s="365"/>
      <c r="P124" s="368"/>
      <c r="Q124" s="364"/>
      <c r="R124" s="365"/>
      <c r="S124" s="366"/>
      <c r="T124" s="369" t="s">
        <v>2995</v>
      </c>
      <c r="U124" s="370" t="s">
        <v>1929</v>
      </c>
      <c r="V124" s="371"/>
      <c r="W124" s="380" t="s">
        <v>3077</v>
      </c>
      <c r="X124" s="430" t="s">
        <v>2890</v>
      </c>
      <c r="Y124" s="382" t="s">
        <v>2869</v>
      </c>
      <c r="Z124" s="389" t="str">
        <f>IFERROR(__xludf.DUMMYFUNCTION("""COMPUTED_VALUE"""),"")</f>
        <v/>
      </c>
      <c r="AA124" s="383">
        <v>1.0</v>
      </c>
      <c r="AB124" s="388">
        <f>IFERROR(__xludf.DUMMYFUNCTION("""COMPUTED_VALUE"""),0.9615384615384616)</f>
        <v>0.9615384615</v>
      </c>
      <c r="AC124" s="382" t="s">
        <v>2869</v>
      </c>
      <c r="AD124" s="389" t="str">
        <f>IFERROR(__xludf.DUMMYFUNCTION("""COMPUTED_VALUE"""),"")</f>
        <v/>
      </c>
      <c r="AE124" s="377">
        <v>26.0</v>
      </c>
      <c r="AF124" s="378">
        <v>26.0</v>
      </c>
      <c r="AG124" s="359"/>
    </row>
    <row r="125">
      <c r="A125" s="411"/>
      <c r="B125" s="361">
        <v>46157.0</v>
      </c>
      <c r="C125" s="362" t="s">
        <v>1932</v>
      </c>
      <c r="D125" s="363" t="s">
        <v>1931</v>
      </c>
      <c r="E125" s="364"/>
      <c r="F125" s="365"/>
      <c r="G125" s="366"/>
      <c r="H125" s="367"/>
      <c r="I125" s="365"/>
      <c r="J125" s="368"/>
      <c r="K125" s="364"/>
      <c r="L125" s="365"/>
      <c r="M125" s="366"/>
      <c r="N125" s="367"/>
      <c r="O125" s="365"/>
      <c r="P125" s="368"/>
      <c r="Q125" s="364"/>
      <c r="R125" s="365"/>
      <c r="S125" s="366"/>
      <c r="T125" s="369"/>
      <c r="U125" s="370" t="s">
        <v>323</v>
      </c>
      <c r="V125" s="371" t="s">
        <v>3015</v>
      </c>
      <c r="W125" s="372"/>
      <c r="X125" s="353" t="s">
        <v>2914</v>
      </c>
      <c r="Y125" s="382" t="s">
        <v>2869</v>
      </c>
      <c r="Z125" s="389" t="str">
        <f>IFERROR(__xludf.DUMMYFUNCTION("""COMPUTED_VALUE"""),"")</f>
        <v/>
      </c>
      <c r="AA125" s="383">
        <v>0.0</v>
      </c>
      <c r="AB125" s="388">
        <f>IFERROR(__xludf.DUMMYFUNCTION("""COMPUTED_VALUE"""),1.0)</f>
        <v>1</v>
      </c>
      <c r="AC125" s="382">
        <v>0.0</v>
      </c>
      <c r="AD125" s="389">
        <f>IFERROR(__xludf.DUMMYFUNCTION("""COMPUTED_VALUE"""),1.0)</f>
        <v>1</v>
      </c>
      <c r="AE125" s="377">
        <v>25.0</v>
      </c>
      <c r="AF125" s="378">
        <v>23.0</v>
      </c>
      <c r="AG125" s="359"/>
    </row>
    <row r="126">
      <c r="A126" s="411"/>
      <c r="B126" s="361">
        <v>46157.0</v>
      </c>
      <c r="C126" s="362" t="s">
        <v>1937</v>
      </c>
      <c r="D126" s="363" t="s">
        <v>1934</v>
      </c>
      <c r="E126" s="364"/>
      <c r="F126" s="365"/>
      <c r="G126" s="366"/>
      <c r="H126" s="367"/>
      <c r="I126" s="365"/>
      <c r="J126" s="368"/>
      <c r="K126" s="364"/>
      <c r="L126" s="365"/>
      <c r="M126" s="366"/>
      <c r="N126" s="367"/>
      <c r="O126" s="365"/>
      <c r="P126" s="368"/>
      <c r="Q126" s="364"/>
      <c r="R126" s="365"/>
      <c r="S126" s="366"/>
      <c r="T126" s="369" t="s">
        <v>801</v>
      </c>
      <c r="U126" s="370" t="s">
        <v>153</v>
      </c>
      <c r="V126" s="371"/>
      <c r="W126" s="380"/>
      <c r="X126" s="353" t="s">
        <v>2914</v>
      </c>
      <c r="Y126" s="382">
        <v>0.0</v>
      </c>
      <c r="Z126" s="389">
        <f>IFERROR(__xludf.DUMMYFUNCTION("""COMPUTED_VALUE"""),1.0)</f>
        <v>1</v>
      </c>
      <c r="AA126" s="383">
        <v>0.0</v>
      </c>
      <c r="AB126" s="388">
        <f>IFERROR(__xludf.DUMMYFUNCTION("""COMPUTED_VALUE"""),1.0)</f>
        <v>1</v>
      </c>
      <c r="AC126" s="382" t="s">
        <v>2869</v>
      </c>
      <c r="AD126" s="389" t="str">
        <f>IFERROR(__xludf.DUMMYFUNCTION("""COMPUTED_VALUE"""),"")</f>
        <v/>
      </c>
      <c r="AE126" s="377">
        <v>5.0</v>
      </c>
      <c r="AF126" s="378">
        <v>5.0</v>
      </c>
      <c r="AG126" s="359"/>
    </row>
    <row r="127">
      <c r="A127" s="411"/>
      <c r="B127" s="361">
        <v>46157.0</v>
      </c>
      <c r="C127" s="362" t="s">
        <v>1940</v>
      </c>
      <c r="D127" s="363" t="s">
        <v>1939</v>
      </c>
      <c r="E127" s="364"/>
      <c r="F127" s="365"/>
      <c r="G127" s="366"/>
      <c r="H127" s="367"/>
      <c r="I127" s="365"/>
      <c r="J127" s="368"/>
      <c r="K127" s="364"/>
      <c r="L127" s="365"/>
      <c r="M127" s="366"/>
      <c r="N127" s="367"/>
      <c r="O127" s="365"/>
      <c r="P127" s="368"/>
      <c r="Q127" s="364"/>
      <c r="R127" s="365"/>
      <c r="S127" s="366"/>
      <c r="T127" s="369" t="s">
        <v>2995</v>
      </c>
      <c r="U127" s="370" t="s">
        <v>270</v>
      </c>
      <c r="V127" s="371"/>
      <c r="W127" s="380" t="s">
        <v>1943</v>
      </c>
      <c r="X127" s="353" t="s">
        <v>2914</v>
      </c>
      <c r="Y127" s="382" t="s">
        <v>2869</v>
      </c>
      <c r="Z127" s="389" t="str">
        <f>IFERROR(__xludf.DUMMYFUNCTION("""COMPUTED_VALUE"""),"")</f>
        <v/>
      </c>
      <c r="AA127" s="383">
        <v>0.0</v>
      </c>
      <c r="AB127" s="388">
        <f>IFERROR(__xludf.DUMMYFUNCTION("""COMPUTED_VALUE"""),1.0)</f>
        <v>1</v>
      </c>
      <c r="AC127" s="382" t="s">
        <v>2869</v>
      </c>
      <c r="AD127" s="389" t="str">
        <f>IFERROR(__xludf.DUMMYFUNCTION("""COMPUTED_VALUE"""),"")</f>
        <v/>
      </c>
      <c r="AE127" s="377">
        <v>5.0</v>
      </c>
      <c r="AF127" s="378">
        <v>4.0</v>
      </c>
      <c r="AG127" s="359"/>
    </row>
    <row r="128">
      <c r="A128" s="411"/>
      <c r="B128" s="361">
        <v>46157.0</v>
      </c>
      <c r="C128" s="362" t="s">
        <v>1949</v>
      </c>
      <c r="D128" s="363" t="s">
        <v>1944</v>
      </c>
      <c r="E128" s="364"/>
      <c r="F128" s="365"/>
      <c r="G128" s="366"/>
      <c r="H128" s="367"/>
      <c r="I128" s="365"/>
      <c r="J128" s="368"/>
      <c r="K128" s="364">
        <v>3.0</v>
      </c>
      <c r="L128" s="365">
        <v>3.0</v>
      </c>
      <c r="M128" s="366"/>
      <c r="N128" s="367"/>
      <c r="O128" s="365"/>
      <c r="P128" s="368"/>
      <c r="Q128" s="364"/>
      <c r="R128" s="365"/>
      <c r="S128" s="366"/>
      <c r="T128" s="369" t="s">
        <v>122</v>
      </c>
      <c r="U128" s="370" t="s">
        <v>153</v>
      </c>
      <c r="V128" s="371"/>
      <c r="W128" s="380" t="s">
        <v>1951</v>
      </c>
      <c r="X128" s="430" t="s">
        <v>2905</v>
      </c>
      <c r="Y128" s="382">
        <v>3.0</v>
      </c>
      <c r="Z128" s="389">
        <f>IFERROR(__xludf.DUMMYFUNCTION("""COMPUTED_VALUE"""),0.8571428571428572)</f>
        <v>0.8571428571</v>
      </c>
      <c r="AA128" s="383">
        <v>3.0</v>
      </c>
      <c r="AB128" s="388">
        <f>IFERROR(__xludf.DUMMYFUNCTION("""COMPUTED_VALUE"""),0.8571428571428572)</f>
        <v>0.8571428571</v>
      </c>
      <c r="AC128" s="382" t="s">
        <v>2869</v>
      </c>
      <c r="AD128" s="389" t="str">
        <f>IFERROR(__xludf.DUMMYFUNCTION("""COMPUTED_VALUE"""),"")</f>
        <v/>
      </c>
      <c r="AE128" s="377">
        <v>21.0</v>
      </c>
      <c r="AF128" s="378">
        <v>10.0</v>
      </c>
      <c r="AG128" s="359"/>
    </row>
    <row r="129">
      <c r="A129" s="411"/>
      <c r="B129" s="361">
        <v>46157.0</v>
      </c>
      <c r="C129" s="362" t="s">
        <v>1953</v>
      </c>
      <c r="D129" s="363" t="s">
        <v>1952</v>
      </c>
      <c r="E129" s="364"/>
      <c r="F129" s="365"/>
      <c r="G129" s="366"/>
      <c r="H129" s="367"/>
      <c r="I129" s="365"/>
      <c r="J129" s="368"/>
      <c r="K129" s="364"/>
      <c r="L129" s="365"/>
      <c r="M129" s="366"/>
      <c r="N129" s="367"/>
      <c r="O129" s="365"/>
      <c r="P129" s="368"/>
      <c r="Q129" s="364"/>
      <c r="R129" s="365"/>
      <c r="S129" s="366"/>
      <c r="T129" s="369"/>
      <c r="U129" s="370" t="s">
        <v>122</v>
      </c>
      <c r="V129" s="371" t="s">
        <v>270</v>
      </c>
      <c r="W129" s="380"/>
      <c r="X129" s="353" t="s">
        <v>2914</v>
      </c>
      <c r="Y129" s="382" t="s">
        <v>2869</v>
      </c>
      <c r="Z129" s="389" t="str">
        <f>IFERROR(__xludf.DUMMYFUNCTION("""COMPUTED_VALUE"""),"")</f>
        <v/>
      </c>
      <c r="AA129" s="383">
        <v>0.0</v>
      </c>
      <c r="AB129" s="388">
        <f>IFERROR(__xludf.DUMMYFUNCTION("""COMPUTED_VALUE"""),1.0)</f>
        <v>1</v>
      </c>
      <c r="AC129" s="382">
        <v>0.0</v>
      </c>
      <c r="AD129" s="389">
        <f>IFERROR(__xludf.DUMMYFUNCTION("""COMPUTED_VALUE"""),1.0)</f>
        <v>1</v>
      </c>
      <c r="AE129" s="377">
        <v>10.0</v>
      </c>
      <c r="AF129" s="378">
        <v>7.0</v>
      </c>
      <c r="AG129" s="359"/>
    </row>
    <row r="130">
      <c r="A130" s="411"/>
      <c r="B130" s="361">
        <v>46157.0</v>
      </c>
      <c r="C130" s="362" t="s">
        <v>1959</v>
      </c>
      <c r="D130" s="363" t="s">
        <v>1956</v>
      </c>
      <c r="E130" s="364"/>
      <c r="F130" s="365"/>
      <c r="G130" s="366"/>
      <c r="H130" s="367"/>
      <c r="I130" s="365"/>
      <c r="J130" s="368"/>
      <c r="K130" s="364"/>
      <c r="L130" s="365"/>
      <c r="M130" s="366"/>
      <c r="N130" s="367"/>
      <c r="O130" s="365"/>
      <c r="P130" s="368"/>
      <c r="Q130" s="364"/>
      <c r="R130" s="365"/>
      <c r="S130" s="366"/>
      <c r="T130" s="369" t="s">
        <v>1479</v>
      </c>
      <c r="U130" s="370" t="s">
        <v>674</v>
      </c>
      <c r="V130" s="371"/>
      <c r="W130" s="372"/>
      <c r="X130" s="353" t="s">
        <v>2914</v>
      </c>
      <c r="Y130" s="382">
        <v>0.0</v>
      </c>
      <c r="Z130" s="389">
        <f>IFERROR(__xludf.DUMMYFUNCTION("""COMPUTED_VALUE"""),1.0)</f>
        <v>1</v>
      </c>
      <c r="AA130" s="383">
        <v>0.0</v>
      </c>
      <c r="AB130" s="388">
        <f>IFERROR(__xludf.DUMMYFUNCTION("""COMPUTED_VALUE"""),1.0)</f>
        <v>1</v>
      </c>
      <c r="AC130" s="382" t="s">
        <v>2869</v>
      </c>
      <c r="AD130" s="389" t="str">
        <f>IFERROR(__xludf.DUMMYFUNCTION("""COMPUTED_VALUE"""),"")</f>
        <v/>
      </c>
      <c r="AE130" s="377">
        <v>1.0</v>
      </c>
      <c r="AF130" s="378">
        <v>1.0</v>
      </c>
      <c r="AG130" s="359"/>
    </row>
    <row r="131">
      <c r="A131" s="411"/>
      <c r="B131" s="361">
        <v>46157.0</v>
      </c>
      <c r="C131" s="362" t="s">
        <v>1962</v>
      </c>
      <c r="D131" s="363" t="s">
        <v>1961</v>
      </c>
      <c r="E131" s="364"/>
      <c r="F131" s="365"/>
      <c r="G131" s="366"/>
      <c r="H131" s="367"/>
      <c r="I131" s="365"/>
      <c r="J131" s="368"/>
      <c r="K131" s="364"/>
      <c r="L131" s="365"/>
      <c r="M131" s="366"/>
      <c r="N131" s="367"/>
      <c r="O131" s="365"/>
      <c r="P131" s="368"/>
      <c r="Q131" s="364"/>
      <c r="R131" s="365"/>
      <c r="S131" s="366"/>
      <c r="T131" s="369"/>
      <c r="U131" s="370" t="s">
        <v>1891</v>
      </c>
      <c r="V131" s="371" t="s">
        <v>1152</v>
      </c>
      <c r="W131" s="372"/>
      <c r="X131" s="353" t="s">
        <v>2914</v>
      </c>
      <c r="Y131" s="382" t="s">
        <v>2869</v>
      </c>
      <c r="Z131" s="389" t="str">
        <f>IFERROR(__xludf.DUMMYFUNCTION("""COMPUTED_VALUE"""),"")</f>
        <v/>
      </c>
      <c r="AA131" s="383">
        <v>0.0</v>
      </c>
      <c r="AB131" s="388">
        <f>IFERROR(__xludf.DUMMYFUNCTION("""COMPUTED_VALUE"""),1.0)</f>
        <v>1</v>
      </c>
      <c r="AC131" s="382">
        <v>0.0</v>
      </c>
      <c r="AD131" s="389">
        <f>IFERROR(__xludf.DUMMYFUNCTION("""COMPUTED_VALUE"""),1.0)</f>
        <v>1</v>
      </c>
      <c r="AE131" s="377">
        <v>1.0</v>
      </c>
      <c r="AF131" s="378">
        <v>0.0</v>
      </c>
      <c r="AG131" s="359"/>
    </row>
    <row r="132">
      <c r="A132" s="411"/>
      <c r="B132" s="361">
        <v>46157.0</v>
      </c>
      <c r="C132" s="362" t="s">
        <v>1969</v>
      </c>
      <c r="D132" s="363" t="s">
        <v>1964</v>
      </c>
      <c r="E132" s="364"/>
      <c r="F132" s="365"/>
      <c r="G132" s="366"/>
      <c r="H132" s="367"/>
      <c r="I132" s="365"/>
      <c r="J132" s="368"/>
      <c r="K132" s="364"/>
      <c r="L132" s="365"/>
      <c r="M132" s="366"/>
      <c r="N132" s="367"/>
      <c r="O132" s="365"/>
      <c r="P132" s="368"/>
      <c r="Q132" s="364"/>
      <c r="R132" s="365"/>
      <c r="S132" s="366"/>
      <c r="T132" s="369" t="s">
        <v>2995</v>
      </c>
      <c r="U132" s="370" t="s">
        <v>122</v>
      </c>
      <c r="V132" s="371"/>
      <c r="W132" s="380" t="s">
        <v>1971</v>
      </c>
      <c r="X132" s="353" t="s">
        <v>2914</v>
      </c>
      <c r="Y132" s="382" t="s">
        <v>2869</v>
      </c>
      <c r="Z132" s="389" t="str">
        <f>IFERROR(__xludf.DUMMYFUNCTION("""COMPUTED_VALUE"""),"")</f>
        <v/>
      </c>
      <c r="AA132" s="383">
        <v>0.0</v>
      </c>
      <c r="AB132" s="388">
        <f>IFERROR(__xludf.DUMMYFUNCTION("""COMPUTED_VALUE"""),1.0)</f>
        <v>1</v>
      </c>
      <c r="AC132" s="382" t="s">
        <v>2869</v>
      </c>
      <c r="AD132" s="389" t="str">
        <f>IFERROR(__xludf.DUMMYFUNCTION("""COMPUTED_VALUE"""),"")</f>
        <v/>
      </c>
      <c r="AE132" s="377">
        <v>23.0</v>
      </c>
      <c r="AF132" s="378">
        <v>19.0</v>
      </c>
      <c r="AG132" s="359"/>
    </row>
    <row r="133">
      <c r="A133" s="411"/>
      <c r="B133" s="361">
        <v>46157.0</v>
      </c>
      <c r="C133" s="362" t="s">
        <v>1973</v>
      </c>
      <c r="D133" s="363" t="s">
        <v>1972</v>
      </c>
      <c r="E133" s="364"/>
      <c r="F133" s="365"/>
      <c r="G133" s="366"/>
      <c r="H133" s="367"/>
      <c r="I133" s="365"/>
      <c r="J133" s="368"/>
      <c r="K133" s="364"/>
      <c r="L133" s="365"/>
      <c r="M133" s="366"/>
      <c r="N133" s="367"/>
      <c r="O133" s="365"/>
      <c r="P133" s="368"/>
      <c r="Q133" s="364"/>
      <c r="R133" s="365"/>
      <c r="S133" s="366"/>
      <c r="T133" s="369"/>
      <c r="U133" s="429" t="s">
        <v>2685</v>
      </c>
      <c r="V133" s="371" t="s">
        <v>270</v>
      </c>
      <c r="W133" s="372"/>
      <c r="X133" s="353" t="s">
        <v>2914</v>
      </c>
      <c r="Y133" s="382" t="s">
        <v>2869</v>
      </c>
      <c r="Z133" s="389" t="str">
        <f>IFERROR(__xludf.DUMMYFUNCTION("""COMPUTED_VALUE"""),"")</f>
        <v/>
      </c>
      <c r="AA133" s="383">
        <v>0.0</v>
      </c>
      <c r="AB133" s="388">
        <f>IFERROR(__xludf.DUMMYFUNCTION("""COMPUTED_VALUE"""),1.0)</f>
        <v>1</v>
      </c>
      <c r="AC133" s="382">
        <v>0.0</v>
      </c>
      <c r="AD133" s="389">
        <f>IFERROR(__xludf.DUMMYFUNCTION("""COMPUTED_VALUE"""),1.0)</f>
        <v>1</v>
      </c>
      <c r="AE133" s="377">
        <v>19.0</v>
      </c>
      <c r="AF133" s="378">
        <v>14.0</v>
      </c>
      <c r="AG133" s="359"/>
    </row>
    <row r="134">
      <c r="A134" s="411"/>
      <c r="B134" s="361">
        <v>46157.0</v>
      </c>
      <c r="C134" s="362" t="s">
        <v>1980</v>
      </c>
      <c r="D134" s="363" t="s">
        <v>1975</v>
      </c>
      <c r="E134" s="364"/>
      <c r="F134" s="365">
        <v>2.0</v>
      </c>
      <c r="G134" s="366"/>
      <c r="H134" s="367"/>
      <c r="I134" s="365">
        <v>1.0</v>
      </c>
      <c r="J134" s="368"/>
      <c r="K134" s="364"/>
      <c r="L134" s="365">
        <v>1.0</v>
      </c>
      <c r="M134" s="366"/>
      <c r="N134" s="367"/>
      <c r="O134" s="365"/>
      <c r="P134" s="368"/>
      <c r="Q134" s="364"/>
      <c r="R134" s="365"/>
      <c r="S134" s="366"/>
      <c r="T134" s="369" t="s">
        <v>2995</v>
      </c>
      <c r="U134" s="397" t="s">
        <v>1929</v>
      </c>
      <c r="V134" s="398"/>
      <c r="W134" s="399" t="s">
        <v>1982</v>
      </c>
      <c r="X134" s="430" t="s">
        <v>2890</v>
      </c>
      <c r="Y134" s="382" t="s">
        <v>2869</v>
      </c>
      <c r="Z134" s="389" t="str">
        <f>IFERROR(__xludf.DUMMYFUNCTION("""COMPUTED_VALUE"""),"")</f>
        <v/>
      </c>
      <c r="AA134" s="383">
        <v>4.0</v>
      </c>
      <c r="AB134" s="388">
        <f>IFERROR(__xludf.DUMMYFUNCTION("""COMPUTED_VALUE"""),0.8181818181818181)</f>
        <v>0.8181818182</v>
      </c>
      <c r="AC134" s="382" t="s">
        <v>2869</v>
      </c>
      <c r="AD134" s="389" t="str">
        <f>IFERROR(__xludf.DUMMYFUNCTION("""COMPUTED_VALUE"""),"")</f>
        <v/>
      </c>
      <c r="AE134" s="377">
        <v>22.0</v>
      </c>
      <c r="AF134" s="378">
        <v>17.0</v>
      </c>
      <c r="AG134" s="359"/>
    </row>
    <row r="135">
      <c r="A135" s="411"/>
      <c r="B135" s="361">
        <v>46157.0</v>
      </c>
      <c r="C135" s="362" t="s">
        <v>1984</v>
      </c>
      <c r="D135" s="363" t="s">
        <v>1983</v>
      </c>
      <c r="E135" s="364"/>
      <c r="F135" s="365"/>
      <c r="G135" s="366"/>
      <c r="H135" s="367"/>
      <c r="I135" s="365"/>
      <c r="J135" s="368"/>
      <c r="K135" s="364"/>
      <c r="L135" s="365"/>
      <c r="M135" s="366"/>
      <c r="N135" s="367"/>
      <c r="O135" s="365"/>
      <c r="P135" s="368"/>
      <c r="Q135" s="364"/>
      <c r="R135" s="365"/>
      <c r="S135" s="366"/>
      <c r="T135" s="369"/>
      <c r="U135" s="397" t="s">
        <v>765</v>
      </c>
      <c r="V135" s="398" t="s">
        <v>1152</v>
      </c>
      <c r="W135" s="400"/>
      <c r="X135" s="353" t="s">
        <v>2914</v>
      </c>
      <c r="Y135" s="382" t="s">
        <v>2869</v>
      </c>
      <c r="Z135" s="389" t="str">
        <f>IFERROR(__xludf.DUMMYFUNCTION("""COMPUTED_VALUE"""),"")</f>
        <v/>
      </c>
      <c r="AA135" s="383">
        <v>0.0</v>
      </c>
      <c r="AB135" s="388">
        <f>IFERROR(__xludf.DUMMYFUNCTION("""COMPUTED_VALUE"""),1.0)</f>
        <v>1</v>
      </c>
      <c r="AC135" s="382">
        <v>0.0</v>
      </c>
      <c r="AD135" s="389">
        <f>IFERROR(__xludf.DUMMYFUNCTION("""COMPUTED_VALUE"""),1.0)</f>
        <v>1</v>
      </c>
      <c r="AE135" s="377">
        <v>17.0</v>
      </c>
      <c r="AF135" s="378">
        <v>9.0</v>
      </c>
      <c r="AG135" s="359"/>
    </row>
    <row r="136">
      <c r="A136" s="411"/>
      <c r="B136" s="361">
        <v>46157.0</v>
      </c>
      <c r="C136" s="362" t="s">
        <v>1991</v>
      </c>
      <c r="D136" s="363" t="s">
        <v>1987</v>
      </c>
      <c r="E136" s="364"/>
      <c r="F136" s="365"/>
      <c r="G136" s="366"/>
      <c r="H136" s="367"/>
      <c r="I136" s="365"/>
      <c r="J136" s="368"/>
      <c r="K136" s="364"/>
      <c r="L136" s="365"/>
      <c r="M136" s="366"/>
      <c r="N136" s="367"/>
      <c r="O136" s="365"/>
      <c r="P136" s="368"/>
      <c r="Q136" s="364"/>
      <c r="R136" s="365"/>
      <c r="S136" s="366"/>
      <c r="T136" s="369" t="s">
        <v>2995</v>
      </c>
      <c r="U136" s="370" t="s">
        <v>1702</v>
      </c>
      <c r="V136" s="371"/>
      <c r="W136" s="380"/>
      <c r="X136" s="353" t="s">
        <v>2914</v>
      </c>
      <c r="Y136" s="382" t="s">
        <v>2869</v>
      </c>
      <c r="Z136" s="389" t="str">
        <f>IFERROR(__xludf.DUMMYFUNCTION("""COMPUTED_VALUE"""),"")</f>
        <v/>
      </c>
      <c r="AA136" s="383">
        <v>0.0</v>
      </c>
      <c r="AB136" s="388">
        <f>IFERROR(__xludf.DUMMYFUNCTION("""COMPUTED_VALUE"""),1.0)</f>
        <v>1</v>
      </c>
      <c r="AC136" s="382" t="s">
        <v>2869</v>
      </c>
      <c r="AD136" s="389" t="str">
        <f>IFERROR(__xludf.DUMMYFUNCTION("""COMPUTED_VALUE"""),"")</f>
        <v/>
      </c>
      <c r="AE136" s="377">
        <v>12.0</v>
      </c>
      <c r="AF136" s="378">
        <v>11.0</v>
      </c>
      <c r="AG136" s="359"/>
    </row>
    <row r="137">
      <c r="A137" s="411"/>
      <c r="B137" s="361">
        <v>46157.0</v>
      </c>
      <c r="C137" s="362" t="s">
        <v>1994</v>
      </c>
      <c r="D137" s="363" t="s">
        <v>1993</v>
      </c>
      <c r="E137" s="364"/>
      <c r="F137" s="365"/>
      <c r="G137" s="366"/>
      <c r="H137" s="367"/>
      <c r="I137" s="365"/>
      <c r="J137" s="368"/>
      <c r="K137" s="364"/>
      <c r="L137" s="365"/>
      <c r="M137" s="366"/>
      <c r="N137" s="367"/>
      <c r="O137" s="365"/>
      <c r="P137" s="368"/>
      <c r="Q137" s="364"/>
      <c r="R137" s="365"/>
      <c r="S137" s="366"/>
      <c r="T137" s="369"/>
      <c r="U137" s="370" t="s">
        <v>764</v>
      </c>
      <c r="V137" s="371" t="s">
        <v>2568</v>
      </c>
      <c r="W137" s="372"/>
      <c r="X137" s="353" t="s">
        <v>2914</v>
      </c>
      <c r="Y137" s="382" t="s">
        <v>2869</v>
      </c>
      <c r="Z137" s="389" t="str">
        <f>IFERROR(__xludf.DUMMYFUNCTION("""COMPUTED_VALUE"""),"")</f>
        <v/>
      </c>
      <c r="AA137" s="383">
        <v>0.0</v>
      </c>
      <c r="AB137" s="388">
        <f>IFERROR(__xludf.DUMMYFUNCTION("""COMPUTED_VALUE"""),1.0)</f>
        <v>1</v>
      </c>
      <c r="AC137" s="382">
        <v>0.0</v>
      </c>
      <c r="AD137" s="389">
        <f>IFERROR(__xludf.DUMMYFUNCTION("""COMPUTED_VALUE"""),1.0)</f>
        <v>1</v>
      </c>
      <c r="AE137" s="377">
        <v>11.0</v>
      </c>
      <c r="AF137" s="378">
        <v>5.0</v>
      </c>
      <c r="AG137" s="359"/>
    </row>
    <row r="138">
      <c r="A138" s="411"/>
      <c r="B138" s="361">
        <v>46157.0</v>
      </c>
      <c r="C138" s="362" t="s">
        <v>2001</v>
      </c>
      <c r="D138" s="363" t="s">
        <v>1997</v>
      </c>
      <c r="E138" s="364"/>
      <c r="F138" s="365"/>
      <c r="G138" s="366"/>
      <c r="H138" s="367"/>
      <c r="I138" s="365"/>
      <c r="J138" s="368"/>
      <c r="K138" s="364"/>
      <c r="L138" s="365"/>
      <c r="M138" s="366"/>
      <c r="N138" s="367"/>
      <c r="O138" s="365"/>
      <c r="P138" s="368"/>
      <c r="Q138" s="364"/>
      <c r="R138" s="365"/>
      <c r="S138" s="366"/>
      <c r="T138" s="369" t="s">
        <v>2995</v>
      </c>
      <c r="U138" s="370" t="s">
        <v>764</v>
      </c>
      <c r="V138" s="371"/>
      <c r="W138" s="372"/>
      <c r="X138" s="353" t="s">
        <v>2914</v>
      </c>
      <c r="Y138" s="382" t="s">
        <v>2869</v>
      </c>
      <c r="Z138" s="389" t="str">
        <f>IFERROR(__xludf.DUMMYFUNCTION("""COMPUTED_VALUE"""),"")</f>
        <v/>
      </c>
      <c r="AA138" s="383">
        <v>0.0</v>
      </c>
      <c r="AB138" s="388">
        <f>IFERROR(__xludf.DUMMYFUNCTION("""COMPUTED_VALUE"""),1.0)</f>
        <v>1</v>
      </c>
      <c r="AC138" s="382" t="s">
        <v>2869</v>
      </c>
      <c r="AD138" s="389" t="str">
        <f>IFERROR(__xludf.DUMMYFUNCTION("""COMPUTED_VALUE"""),"")</f>
        <v/>
      </c>
      <c r="AE138" s="377">
        <v>3.0</v>
      </c>
      <c r="AF138" s="378">
        <v>3.0</v>
      </c>
      <c r="AG138" s="359"/>
    </row>
    <row r="139">
      <c r="A139" s="411"/>
      <c r="B139" s="361">
        <v>46157.0</v>
      </c>
      <c r="C139" s="362" t="s">
        <v>2005</v>
      </c>
      <c r="D139" s="363" t="s">
        <v>2003</v>
      </c>
      <c r="E139" s="364"/>
      <c r="F139" s="365"/>
      <c r="G139" s="366"/>
      <c r="H139" s="367"/>
      <c r="I139" s="365"/>
      <c r="J139" s="368"/>
      <c r="K139" s="364"/>
      <c r="L139" s="365"/>
      <c r="M139" s="366"/>
      <c r="N139" s="367"/>
      <c r="O139" s="365"/>
      <c r="P139" s="368"/>
      <c r="Q139" s="364"/>
      <c r="R139" s="365"/>
      <c r="S139" s="366"/>
      <c r="T139" s="369"/>
      <c r="U139" s="370" t="s">
        <v>122</v>
      </c>
      <c r="V139" s="371" t="s">
        <v>2472</v>
      </c>
      <c r="W139" s="380"/>
      <c r="X139" s="353" t="s">
        <v>2914</v>
      </c>
      <c r="Y139" s="382" t="s">
        <v>2869</v>
      </c>
      <c r="Z139" s="389" t="str">
        <f>IFERROR(__xludf.DUMMYFUNCTION("""COMPUTED_VALUE"""),"")</f>
        <v/>
      </c>
      <c r="AA139" s="383">
        <v>0.0</v>
      </c>
      <c r="AB139" s="388">
        <f>IFERROR(__xludf.DUMMYFUNCTION("""COMPUTED_VALUE"""),1.0)</f>
        <v>1</v>
      </c>
      <c r="AC139" s="382">
        <v>0.0</v>
      </c>
      <c r="AD139" s="389">
        <f>IFERROR(__xludf.DUMMYFUNCTION("""COMPUTED_VALUE"""),1.0)</f>
        <v>1</v>
      </c>
      <c r="AE139" s="377">
        <v>3.0</v>
      </c>
      <c r="AF139" s="378">
        <v>2.0</v>
      </c>
      <c r="AG139" s="359"/>
    </row>
    <row r="140">
      <c r="A140" s="411"/>
      <c r="B140" s="361">
        <v>46158.0</v>
      </c>
      <c r="C140" s="362" t="s">
        <v>2015</v>
      </c>
      <c r="D140" s="363" t="s">
        <v>2009</v>
      </c>
      <c r="E140" s="364"/>
      <c r="F140" s="365"/>
      <c r="G140" s="366"/>
      <c r="H140" s="367"/>
      <c r="I140" s="365"/>
      <c r="J140" s="368"/>
      <c r="K140" s="364"/>
      <c r="L140" s="365"/>
      <c r="M140" s="366"/>
      <c r="N140" s="367"/>
      <c r="O140" s="365"/>
      <c r="P140" s="368"/>
      <c r="Q140" s="364"/>
      <c r="R140" s="365"/>
      <c r="S140" s="366"/>
      <c r="T140" s="369" t="s">
        <v>2995</v>
      </c>
      <c r="U140" s="370" t="s">
        <v>122</v>
      </c>
      <c r="V140" s="371"/>
      <c r="W140" s="372"/>
      <c r="X140" s="353" t="s">
        <v>2914</v>
      </c>
      <c r="Y140" s="382" t="s">
        <v>2869</v>
      </c>
      <c r="Z140" s="389" t="str">
        <f>IFERROR(__xludf.DUMMYFUNCTION("""COMPUTED_VALUE"""),"")</f>
        <v/>
      </c>
      <c r="AA140" s="383">
        <v>0.0</v>
      </c>
      <c r="AB140" s="388">
        <f>IFERROR(__xludf.DUMMYFUNCTION("""COMPUTED_VALUE"""),1.0)</f>
        <v>1</v>
      </c>
      <c r="AC140" s="382" t="s">
        <v>2869</v>
      </c>
      <c r="AD140" s="389" t="str">
        <f>IFERROR(__xludf.DUMMYFUNCTION("""COMPUTED_VALUE"""),"")</f>
        <v/>
      </c>
      <c r="AE140" s="377">
        <v>8.0</v>
      </c>
      <c r="AF140" s="378">
        <v>8.0</v>
      </c>
      <c r="AG140" s="359"/>
    </row>
    <row r="141">
      <c r="A141" s="411"/>
      <c r="B141" s="361">
        <v>46158.0</v>
      </c>
      <c r="C141" s="362" t="s">
        <v>2018</v>
      </c>
      <c r="D141" s="363" t="s">
        <v>2017</v>
      </c>
      <c r="E141" s="364"/>
      <c r="F141" s="365"/>
      <c r="G141" s="366"/>
      <c r="H141" s="367"/>
      <c r="I141" s="365"/>
      <c r="J141" s="368"/>
      <c r="K141" s="364"/>
      <c r="L141" s="365">
        <v>1.0</v>
      </c>
      <c r="M141" s="366">
        <v>1.0</v>
      </c>
      <c r="N141" s="367"/>
      <c r="O141" s="365"/>
      <c r="P141" s="368"/>
      <c r="Q141" s="364"/>
      <c r="R141" s="365"/>
      <c r="S141" s="366"/>
      <c r="T141" s="369" t="s">
        <v>2995</v>
      </c>
      <c r="U141" s="370" t="s">
        <v>2020</v>
      </c>
      <c r="V141" s="371" t="s">
        <v>2021</v>
      </c>
      <c r="W141" s="380" t="s">
        <v>2022</v>
      </c>
      <c r="X141" s="430" t="s">
        <v>2896</v>
      </c>
      <c r="Y141" s="382" t="s">
        <v>2869</v>
      </c>
      <c r="Z141" s="389" t="str">
        <f>IFERROR(__xludf.DUMMYFUNCTION("""COMPUTED_VALUE"""),"")</f>
        <v/>
      </c>
      <c r="AA141" s="383">
        <v>1.0</v>
      </c>
      <c r="AB141" s="388">
        <f>IFERROR(__xludf.DUMMYFUNCTION("""COMPUTED_VALUE"""),0.875)</f>
        <v>0.875</v>
      </c>
      <c r="AC141" s="382">
        <v>1.0</v>
      </c>
      <c r="AD141" s="389">
        <f>IFERROR(__xludf.DUMMYFUNCTION("""COMPUTED_VALUE"""),0.875)</f>
        <v>0.875</v>
      </c>
      <c r="AE141" s="377">
        <v>8.0</v>
      </c>
      <c r="AF141" s="378">
        <v>7.0</v>
      </c>
      <c r="AG141" s="359"/>
    </row>
    <row r="142">
      <c r="A142" s="411"/>
      <c r="B142" s="361">
        <v>46158.0</v>
      </c>
      <c r="C142" s="362" t="s">
        <v>2028</v>
      </c>
      <c r="D142" s="363" t="s">
        <v>2023</v>
      </c>
      <c r="E142" s="364"/>
      <c r="F142" s="365"/>
      <c r="G142" s="366"/>
      <c r="H142" s="367"/>
      <c r="I142" s="365"/>
      <c r="J142" s="368"/>
      <c r="K142" s="364"/>
      <c r="L142" s="365"/>
      <c r="M142" s="366"/>
      <c r="N142" s="367"/>
      <c r="O142" s="365"/>
      <c r="P142" s="368"/>
      <c r="Q142" s="364"/>
      <c r="R142" s="365"/>
      <c r="S142" s="366"/>
      <c r="T142" s="369" t="s">
        <v>2995</v>
      </c>
      <c r="U142" s="370" t="s">
        <v>634</v>
      </c>
      <c r="V142" s="371"/>
      <c r="W142" s="372"/>
      <c r="X142" s="353" t="s">
        <v>2914</v>
      </c>
      <c r="Y142" s="382" t="s">
        <v>2869</v>
      </c>
      <c r="Z142" s="389" t="str">
        <f>IFERROR(__xludf.DUMMYFUNCTION("""COMPUTED_VALUE"""),"")</f>
        <v/>
      </c>
      <c r="AA142" s="383">
        <v>0.0</v>
      </c>
      <c r="AB142" s="388">
        <f>IFERROR(__xludf.DUMMYFUNCTION("""COMPUTED_VALUE"""),1.0)</f>
        <v>1</v>
      </c>
      <c r="AC142" s="382" t="s">
        <v>2869</v>
      </c>
      <c r="AD142" s="389" t="str">
        <f>IFERROR(__xludf.DUMMYFUNCTION("""COMPUTED_VALUE"""),"")</f>
        <v/>
      </c>
      <c r="AE142" s="377">
        <v>33.0</v>
      </c>
      <c r="AF142" s="378">
        <v>7.0</v>
      </c>
      <c r="AG142" s="359"/>
    </row>
    <row r="143">
      <c r="A143" s="411"/>
      <c r="B143" s="361">
        <v>46158.0</v>
      </c>
      <c r="C143" s="362" t="s">
        <v>2031</v>
      </c>
      <c r="D143" s="363" t="s">
        <v>2030</v>
      </c>
      <c r="E143" s="364"/>
      <c r="F143" s="365"/>
      <c r="G143" s="366"/>
      <c r="H143" s="367"/>
      <c r="I143" s="365"/>
      <c r="J143" s="368"/>
      <c r="K143" s="364"/>
      <c r="L143" s="365"/>
      <c r="M143" s="366"/>
      <c r="N143" s="367"/>
      <c r="O143" s="365"/>
      <c r="P143" s="368"/>
      <c r="Q143" s="364"/>
      <c r="R143" s="365"/>
      <c r="S143" s="366"/>
      <c r="T143" s="369" t="s">
        <v>2944</v>
      </c>
      <c r="U143" s="370" t="s">
        <v>1479</v>
      </c>
      <c r="V143" s="371" t="s">
        <v>3003</v>
      </c>
      <c r="W143" s="372"/>
      <c r="X143" s="353" t="s">
        <v>2914</v>
      </c>
      <c r="Y143" s="382">
        <v>0.0</v>
      </c>
      <c r="Z143" s="389">
        <f>IFERROR(__xludf.DUMMYFUNCTION("""COMPUTED_VALUE"""),1.0)</f>
        <v>1</v>
      </c>
      <c r="AA143" s="383">
        <v>0.0</v>
      </c>
      <c r="AB143" s="388">
        <f>IFERROR(__xludf.DUMMYFUNCTION("""COMPUTED_VALUE"""),1.0)</f>
        <v>1</v>
      </c>
      <c r="AC143" s="382">
        <v>0.0</v>
      </c>
      <c r="AD143" s="389">
        <f>IFERROR(__xludf.DUMMYFUNCTION("""COMPUTED_VALUE"""),1.0)</f>
        <v>1</v>
      </c>
      <c r="AE143" s="377">
        <v>7.0</v>
      </c>
      <c r="AF143" s="378">
        <v>6.0</v>
      </c>
      <c r="AG143" s="359"/>
    </row>
    <row r="144">
      <c r="A144" s="411"/>
      <c r="B144" s="361">
        <v>46158.0</v>
      </c>
      <c r="C144" s="362" t="s">
        <v>2034</v>
      </c>
      <c r="D144" s="363" t="s">
        <v>2033</v>
      </c>
      <c r="E144" s="364"/>
      <c r="F144" s="365"/>
      <c r="G144" s="366"/>
      <c r="H144" s="367"/>
      <c r="I144" s="365"/>
      <c r="J144" s="368"/>
      <c r="K144" s="364"/>
      <c r="L144" s="365"/>
      <c r="M144" s="366"/>
      <c r="N144" s="367"/>
      <c r="O144" s="365"/>
      <c r="P144" s="368"/>
      <c r="Q144" s="364"/>
      <c r="R144" s="365"/>
      <c r="S144" s="366"/>
      <c r="T144" s="369" t="s">
        <v>2380</v>
      </c>
      <c r="U144" s="370" t="s">
        <v>765</v>
      </c>
      <c r="V144" s="371" t="s">
        <v>3003</v>
      </c>
      <c r="W144" s="372"/>
      <c r="X144" s="353" t="s">
        <v>2914</v>
      </c>
      <c r="Y144" s="382">
        <v>0.0</v>
      </c>
      <c r="Z144" s="389">
        <f>IFERROR(__xludf.DUMMYFUNCTION("""COMPUTED_VALUE"""),1.0)</f>
        <v>1</v>
      </c>
      <c r="AA144" s="383">
        <v>0.0</v>
      </c>
      <c r="AB144" s="388">
        <f>IFERROR(__xludf.DUMMYFUNCTION("""COMPUTED_VALUE"""),1.0)</f>
        <v>1</v>
      </c>
      <c r="AC144" s="382">
        <v>0.0</v>
      </c>
      <c r="AD144" s="389">
        <f>IFERROR(__xludf.DUMMYFUNCTION("""COMPUTED_VALUE"""),1.0)</f>
        <v>1</v>
      </c>
      <c r="AE144" s="377">
        <v>6.0</v>
      </c>
      <c r="AF144" s="378">
        <v>6.0</v>
      </c>
      <c r="AG144" s="359"/>
    </row>
    <row r="145">
      <c r="A145" s="411"/>
      <c r="B145" s="361">
        <v>46158.0</v>
      </c>
      <c r="C145" s="362" t="s">
        <v>2037</v>
      </c>
      <c r="D145" s="363" t="s">
        <v>2036</v>
      </c>
      <c r="E145" s="364"/>
      <c r="F145" s="365"/>
      <c r="G145" s="366"/>
      <c r="H145" s="367"/>
      <c r="I145" s="365"/>
      <c r="J145" s="368"/>
      <c r="K145" s="364"/>
      <c r="L145" s="365"/>
      <c r="M145" s="366"/>
      <c r="N145" s="367"/>
      <c r="O145" s="365"/>
      <c r="P145" s="368"/>
      <c r="Q145" s="364"/>
      <c r="R145" s="365"/>
      <c r="S145" s="366"/>
      <c r="T145" s="369" t="s">
        <v>764</v>
      </c>
      <c r="U145" s="370" t="s">
        <v>2308</v>
      </c>
      <c r="V145" s="371"/>
      <c r="W145" s="372"/>
      <c r="X145" s="353" t="s">
        <v>2914</v>
      </c>
      <c r="Y145" s="382">
        <v>0.0</v>
      </c>
      <c r="Z145" s="389">
        <f>IFERROR(__xludf.DUMMYFUNCTION("""COMPUTED_VALUE"""),1.0)</f>
        <v>1</v>
      </c>
      <c r="AA145" s="383">
        <v>0.0</v>
      </c>
      <c r="AB145" s="388">
        <f>IFERROR(__xludf.DUMMYFUNCTION("""COMPUTED_VALUE"""),1.0)</f>
        <v>1</v>
      </c>
      <c r="AC145" s="382" t="s">
        <v>2869</v>
      </c>
      <c r="AD145" s="389" t="str">
        <f>IFERROR(__xludf.DUMMYFUNCTION("""COMPUTED_VALUE"""),"")</f>
        <v/>
      </c>
      <c r="AE145" s="377">
        <v>6.0</v>
      </c>
      <c r="AF145" s="378">
        <v>3.0</v>
      </c>
      <c r="AG145" s="359"/>
    </row>
    <row r="146">
      <c r="A146" s="411"/>
      <c r="B146" s="361">
        <v>46158.0</v>
      </c>
      <c r="C146" s="362" t="s">
        <v>2041</v>
      </c>
      <c r="D146" s="363" t="s">
        <v>2040</v>
      </c>
      <c r="E146" s="364"/>
      <c r="F146" s="365"/>
      <c r="G146" s="366"/>
      <c r="H146" s="367"/>
      <c r="I146" s="365"/>
      <c r="J146" s="368"/>
      <c r="K146" s="364"/>
      <c r="L146" s="365"/>
      <c r="M146" s="366"/>
      <c r="N146" s="367"/>
      <c r="O146" s="365"/>
      <c r="P146" s="368"/>
      <c r="Q146" s="364"/>
      <c r="R146" s="365"/>
      <c r="S146" s="366"/>
      <c r="T146" s="369" t="s">
        <v>876</v>
      </c>
      <c r="U146" s="370" t="s">
        <v>2059</v>
      </c>
      <c r="V146" s="371" t="s">
        <v>2568</v>
      </c>
      <c r="W146" s="372"/>
      <c r="X146" s="353" t="s">
        <v>2914</v>
      </c>
      <c r="Y146" s="382">
        <v>0.0</v>
      </c>
      <c r="Z146" s="389">
        <f>IFERROR(__xludf.DUMMYFUNCTION("""COMPUTED_VALUE"""),1.0)</f>
        <v>1</v>
      </c>
      <c r="AA146" s="383">
        <v>0.0</v>
      </c>
      <c r="AB146" s="388">
        <f>IFERROR(__xludf.DUMMYFUNCTION("""COMPUTED_VALUE"""),1.0)</f>
        <v>1</v>
      </c>
      <c r="AC146" s="382">
        <v>0.0</v>
      </c>
      <c r="AD146" s="389">
        <f>IFERROR(__xludf.DUMMYFUNCTION("""COMPUTED_VALUE"""),1.0)</f>
        <v>1</v>
      </c>
      <c r="AE146" s="377">
        <v>3.0</v>
      </c>
      <c r="AF146" s="378">
        <v>3.0</v>
      </c>
      <c r="AG146" s="359"/>
    </row>
    <row r="147">
      <c r="A147" s="411"/>
      <c r="B147" s="361">
        <v>46158.0</v>
      </c>
      <c r="C147" s="362" t="s">
        <v>2046</v>
      </c>
      <c r="D147" s="363" t="s">
        <v>2043</v>
      </c>
      <c r="E147" s="364"/>
      <c r="F147" s="365"/>
      <c r="G147" s="366"/>
      <c r="H147" s="367"/>
      <c r="I147" s="365"/>
      <c r="J147" s="368"/>
      <c r="K147" s="364"/>
      <c r="L147" s="365"/>
      <c r="M147" s="366"/>
      <c r="N147" s="367"/>
      <c r="O147" s="365"/>
      <c r="P147" s="368"/>
      <c r="Q147" s="364"/>
      <c r="R147" s="365"/>
      <c r="S147" s="366"/>
      <c r="T147" s="369" t="s">
        <v>2995</v>
      </c>
      <c r="U147" s="370" t="s">
        <v>2944</v>
      </c>
      <c r="V147" s="371"/>
      <c r="W147" s="372"/>
      <c r="X147" s="353" t="s">
        <v>2914</v>
      </c>
      <c r="Y147" s="382" t="s">
        <v>2869</v>
      </c>
      <c r="Z147" s="389" t="str">
        <f>IFERROR(__xludf.DUMMYFUNCTION("""COMPUTED_VALUE"""),"")</f>
        <v/>
      </c>
      <c r="AA147" s="383">
        <v>0.0</v>
      </c>
      <c r="AB147" s="388">
        <f>IFERROR(__xludf.DUMMYFUNCTION("""COMPUTED_VALUE"""),1.0)</f>
        <v>1</v>
      </c>
      <c r="AC147" s="382" t="s">
        <v>2869</v>
      </c>
      <c r="AD147" s="389" t="str">
        <f>IFERROR(__xludf.DUMMYFUNCTION("""COMPUTED_VALUE"""),"")</f>
        <v/>
      </c>
      <c r="AE147" s="377">
        <v>14.0</v>
      </c>
      <c r="AF147" s="378">
        <v>13.0</v>
      </c>
      <c r="AG147" s="359"/>
    </row>
    <row r="148">
      <c r="A148" s="411"/>
      <c r="B148" s="361">
        <v>46158.0</v>
      </c>
      <c r="C148" s="362" t="s">
        <v>2049</v>
      </c>
      <c r="D148" s="363" t="s">
        <v>2048</v>
      </c>
      <c r="E148" s="364"/>
      <c r="F148" s="365"/>
      <c r="G148" s="366"/>
      <c r="H148" s="367"/>
      <c r="I148" s="365"/>
      <c r="J148" s="368"/>
      <c r="K148" s="364"/>
      <c r="L148" s="365"/>
      <c r="M148" s="366"/>
      <c r="N148" s="367"/>
      <c r="O148" s="365"/>
      <c r="P148" s="368"/>
      <c r="Q148" s="364"/>
      <c r="R148" s="365"/>
      <c r="S148" s="366"/>
      <c r="T148" s="369" t="s">
        <v>568</v>
      </c>
      <c r="U148" s="370" t="s">
        <v>765</v>
      </c>
      <c r="V148" s="371" t="s">
        <v>3008</v>
      </c>
      <c r="W148" s="372"/>
      <c r="X148" s="353" t="s">
        <v>2914</v>
      </c>
      <c r="Y148" s="382">
        <v>0.0</v>
      </c>
      <c r="Z148" s="389">
        <f>IFERROR(__xludf.DUMMYFUNCTION("""COMPUTED_VALUE"""),1.0)</f>
        <v>1</v>
      </c>
      <c r="AA148" s="383">
        <v>0.0</v>
      </c>
      <c r="AB148" s="388">
        <f>IFERROR(__xludf.DUMMYFUNCTION("""COMPUTED_VALUE"""),1.0)</f>
        <v>1</v>
      </c>
      <c r="AC148" s="382">
        <v>0.0</v>
      </c>
      <c r="AD148" s="389">
        <f>IFERROR(__xludf.DUMMYFUNCTION("""COMPUTED_VALUE"""),1.0)</f>
        <v>1</v>
      </c>
      <c r="AE148" s="377">
        <v>13.0</v>
      </c>
      <c r="AF148" s="378">
        <v>11.0</v>
      </c>
      <c r="AG148" s="359"/>
    </row>
    <row r="149">
      <c r="A149" s="411"/>
      <c r="B149" s="361">
        <v>46158.0</v>
      </c>
      <c r="C149" s="362" t="s">
        <v>2057</v>
      </c>
      <c r="D149" s="363" t="s">
        <v>2052</v>
      </c>
      <c r="E149" s="364"/>
      <c r="F149" s="365">
        <v>3.0</v>
      </c>
      <c r="G149" s="366"/>
      <c r="H149" s="367"/>
      <c r="I149" s="365"/>
      <c r="J149" s="368"/>
      <c r="K149" s="364"/>
      <c r="L149" s="365">
        <v>2.0</v>
      </c>
      <c r="M149" s="366"/>
      <c r="N149" s="367"/>
      <c r="O149" s="365">
        <v>1.0</v>
      </c>
      <c r="P149" s="368"/>
      <c r="Q149" s="364"/>
      <c r="R149" s="365"/>
      <c r="S149" s="366"/>
      <c r="T149" s="369" t="s">
        <v>2995</v>
      </c>
      <c r="U149" s="370" t="s">
        <v>2059</v>
      </c>
      <c r="V149" s="371"/>
      <c r="W149" s="380" t="s">
        <v>2060</v>
      </c>
      <c r="X149" s="353" t="s">
        <v>2890</v>
      </c>
      <c r="Y149" s="382" t="s">
        <v>2869</v>
      </c>
      <c r="Z149" s="389" t="str">
        <f>IFERROR(__xludf.DUMMYFUNCTION("""COMPUTED_VALUE"""),"")</f>
        <v/>
      </c>
      <c r="AA149" s="383">
        <v>6.0</v>
      </c>
      <c r="AB149" s="388">
        <f>IFERROR(__xludf.DUMMYFUNCTION("""COMPUTED_VALUE"""),0.7692307692307692)</f>
        <v>0.7692307692</v>
      </c>
      <c r="AC149" s="382" t="s">
        <v>2869</v>
      </c>
      <c r="AD149" s="389" t="str">
        <f>IFERROR(__xludf.DUMMYFUNCTION("""COMPUTED_VALUE"""),"")</f>
        <v/>
      </c>
      <c r="AE149" s="377">
        <v>26.0</v>
      </c>
      <c r="AF149" s="378">
        <v>23.0</v>
      </c>
      <c r="AG149" s="359"/>
    </row>
    <row r="150">
      <c r="A150" s="411"/>
      <c r="B150" s="361">
        <v>46158.0</v>
      </c>
      <c r="C150" s="362" t="s">
        <v>2062</v>
      </c>
      <c r="D150" s="363" t="s">
        <v>2061</v>
      </c>
      <c r="E150" s="364"/>
      <c r="F150" s="365"/>
      <c r="G150" s="366"/>
      <c r="H150" s="367"/>
      <c r="I150" s="365"/>
      <c r="J150" s="368"/>
      <c r="K150" s="364"/>
      <c r="L150" s="365"/>
      <c r="M150" s="366"/>
      <c r="N150" s="367"/>
      <c r="O150" s="365"/>
      <c r="P150" s="368"/>
      <c r="Q150" s="364"/>
      <c r="R150" s="365"/>
      <c r="S150" s="366"/>
      <c r="T150" s="369"/>
      <c r="U150" s="370" t="s">
        <v>2889</v>
      </c>
      <c r="V150" s="371" t="s">
        <v>2472</v>
      </c>
      <c r="W150" s="380"/>
      <c r="X150" s="353" t="s">
        <v>2914</v>
      </c>
      <c r="Y150" s="382" t="s">
        <v>2869</v>
      </c>
      <c r="Z150" s="389" t="str">
        <f>IFERROR(__xludf.DUMMYFUNCTION("""COMPUTED_VALUE"""),"")</f>
        <v/>
      </c>
      <c r="AA150" s="383">
        <v>0.0</v>
      </c>
      <c r="AB150" s="388">
        <f>IFERROR(__xludf.DUMMYFUNCTION("""COMPUTED_VALUE"""),1.0)</f>
        <v>1</v>
      </c>
      <c r="AC150" s="382">
        <v>0.0</v>
      </c>
      <c r="AD150" s="389">
        <f>IFERROR(__xludf.DUMMYFUNCTION("""COMPUTED_VALUE"""),1.0)</f>
        <v>1</v>
      </c>
      <c r="AE150" s="377">
        <v>25.0</v>
      </c>
      <c r="AF150" s="378">
        <v>17.0</v>
      </c>
      <c r="AG150" s="359"/>
    </row>
    <row r="151">
      <c r="A151" s="411"/>
      <c r="B151" s="361">
        <v>46159.0</v>
      </c>
      <c r="C151" s="362" t="s">
        <v>2067</v>
      </c>
      <c r="D151" s="363" t="s">
        <v>2066</v>
      </c>
      <c r="E151" s="364"/>
      <c r="F151" s="365"/>
      <c r="G151" s="366"/>
      <c r="H151" s="367"/>
      <c r="I151" s="365">
        <v>1.0</v>
      </c>
      <c r="J151" s="368"/>
      <c r="K151" s="364"/>
      <c r="L151" s="365">
        <v>1.0</v>
      </c>
      <c r="M151" s="366"/>
      <c r="N151" s="367"/>
      <c r="O151" s="365"/>
      <c r="P151" s="368"/>
      <c r="Q151" s="364"/>
      <c r="R151" s="365"/>
      <c r="S151" s="366"/>
      <c r="T151" s="369" t="s">
        <v>2995</v>
      </c>
      <c r="U151" s="403" t="s">
        <v>1453</v>
      </c>
      <c r="V151" s="404"/>
      <c r="W151" s="372" t="s">
        <v>2069</v>
      </c>
      <c r="X151" s="353" t="s">
        <v>2890</v>
      </c>
      <c r="Y151" s="382" t="s">
        <v>2869</v>
      </c>
      <c r="Z151" s="389" t="str">
        <f>IFERROR(__xludf.DUMMYFUNCTION("""COMPUTED_VALUE"""),"")</f>
        <v/>
      </c>
      <c r="AA151" s="383">
        <v>2.0</v>
      </c>
      <c r="AB151" s="388">
        <f>IFERROR(__xludf.DUMMYFUNCTION("""COMPUTED_VALUE"""),0.8461538461538461)</f>
        <v>0.8461538462</v>
      </c>
      <c r="AC151" s="382" t="s">
        <v>2869</v>
      </c>
      <c r="AD151" s="389" t="str">
        <f>IFERROR(__xludf.DUMMYFUNCTION("""COMPUTED_VALUE"""),"")</f>
        <v/>
      </c>
      <c r="AE151" s="377">
        <v>13.0</v>
      </c>
      <c r="AF151" s="378">
        <v>13.0</v>
      </c>
      <c r="AG151" s="359"/>
    </row>
    <row r="152">
      <c r="A152" s="411"/>
      <c r="B152" s="361">
        <v>46159.0</v>
      </c>
      <c r="C152" s="362" t="s">
        <v>2071</v>
      </c>
      <c r="D152" s="363" t="s">
        <v>2070</v>
      </c>
      <c r="E152" s="364"/>
      <c r="F152" s="365"/>
      <c r="G152" s="366"/>
      <c r="H152" s="367"/>
      <c r="I152" s="365"/>
      <c r="J152" s="368"/>
      <c r="K152" s="364"/>
      <c r="L152" s="365"/>
      <c r="M152" s="366"/>
      <c r="N152" s="367"/>
      <c r="O152" s="365"/>
      <c r="P152" s="368"/>
      <c r="Q152" s="364"/>
      <c r="R152" s="365"/>
      <c r="S152" s="366"/>
      <c r="T152" s="369"/>
      <c r="U152" s="370" t="s">
        <v>1453</v>
      </c>
      <c r="V152" s="371" t="s">
        <v>270</v>
      </c>
      <c r="W152" s="380"/>
      <c r="X152" s="353" t="s">
        <v>2914</v>
      </c>
      <c r="Y152" s="382" t="s">
        <v>2869</v>
      </c>
      <c r="Z152" s="389" t="str">
        <f>IFERROR(__xludf.DUMMYFUNCTION("""COMPUTED_VALUE"""),"")</f>
        <v/>
      </c>
      <c r="AA152" s="383">
        <v>0.0</v>
      </c>
      <c r="AB152" s="388">
        <f>IFERROR(__xludf.DUMMYFUNCTION("""COMPUTED_VALUE"""),1.0)</f>
        <v>1</v>
      </c>
      <c r="AC152" s="382">
        <v>0.0</v>
      </c>
      <c r="AD152" s="389">
        <f>IFERROR(__xludf.DUMMYFUNCTION("""COMPUTED_VALUE"""),1.0)</f>
        <v>1</v>
      </c>
      <c r="AE152" s="377">
        <v>13.0</v>
      </c>
      <c r="AF152" s="378">
        <v>11.0</v>
      </c>
      <c r="AG152" s="359"/>
    </row>
    <row r="153">
      <c r="A153" s="411"/>
      <c r="B153" s="361">
        <v>46159.0</v>
      </c>
      <c r="C153" s="362" t="s">
        <v>2075</v>
      </c>
      <c r="D153" s="363" t="s">
        <v>2074</v>
      </c>
      <c r="E153" s="364"/>
      <c r="F153" s="365"/>
      <c r="G153" s="366"/>
      <c r="H153" s="367"/>
      <c r="I153" s="365"/>
      <c r="J153" s="368"/>
      <c r="K153" s="364"/>
      <c r="L153" s="365"/>
      <c r="M153" s="366"/>
      <c r="N153" s="367"/>
      <c r="O153" s="365"/>
      <c r="P153" s="368"/>
      <c r="Q153" s="364"/>
      <c r="R153" s="365"/>
      <c r="S153" s="366"/>
      <c r="T153" s="369" t="s">
        <v>2995</v>
      </c>
      <c r="U153" s="370" t="s">
        <v>2910</v>
      </c>
      <c r="V153" s="371"/>
      <c r="W153" s="380" t="s">
        <v>2077</v>
      </c>
      <c r="X153" s="353" t="s">
        <v>2914</v>
      </c>
      <c r="Y153" s="382" t="s">
        <v>2869</v>
      </c>
      <c r="Z153" s="389" t="str">
        <f>IFERROR(__xludf.DUMMYFUNCTION("""COMPUTED_VALUE"""),"")</f>
        <v/>
      </c>
      <c r="AA153" s="383">
        <v>0.0</v>
      </c>
      <c r="AB153" s="388">
        <f>IFERROR(__xludf.DUMMYFUNCTION("""COMPUTED_VALUE"""),1.0)</f>
        <v>1</v>
      </c>
      <c r="AC153" s="382" t="s">
        <v>2869</v>
      </c>
      <c r="AD153" s="389" t="str">
        <f>IFERROR(__xludf.DUMMYFUNCTION("""COMPUTED_VALUE"""),"")</f>
        <v/>
      </c>
      <c r="AE153" s="377">
        <v>32.0</v>
      </c>
      <c r="AF153" s="378">
        <v>32.0</v>
      </c>
      <c r="AG153" s="359"/>
    </row>
    <row r="154">
      <c r="A154" s="411"/>
      <c r="B154" s="361">
        <v>46159.0</v>
      </c>
      <c r="C154" s="362" t="s">
        <v>2079</v>
      </c>
      <c r="D154" s="363" t="s">
        <v>2078</v>
      </c>
      <c r="E154" s="364"/>
      <c r="F154" s="365"/>
      <c r="G154" s="366"/>
      <c r="H154" s="367"/>
      <c r="I154" s="365"/>
      <c r="J154" s="368"/>
      <c r="K154" s="364"/>
      <c r="L154" s="365"/>
      <c r="M154" s="366"/>
      <c r="N154" s="367"/>
      <c r="O154" s="365"/>
      <c r="P154" s="368"/>
      <c r="Q154" s="364"/>
      <c r="R154" s="365"/>
      <c r="S154" s="366"/>
      <c r="T154" s="369"/>
      <c r="U154" s="370" t="s">
        <v>497</v>
      </c>
      <c r="V154" s="371" t="s">
        <v>3010</v>
      </c>
      <c r="W154" s="372"/>
      <c r="X154" s="353" t="s">
        <v>2914</v>
      </c>
      <c r="Y154" s="382" t="s">
        <v>2869</v>
      </c>
      <c r="Z154" s="389" t="str">
        <f>IFERROR(__xludf.DUMMYFUNCTION("""COMPUTED_VALUE"""),"")</f>
        <v/>
      </c>
      <c r="AA154" s="383">
        <v>0.0</v>
      </c>
      <c r="AB154" s="388">
        <f>IFERROR(__xludf.DUMMYFUNCTION("""COMPUTED_VALUE"""),1.0)</f>
        <v>1</v>
      </c>
      <c r="AC154" s="382">
        <v>0.0</v>
      </c>
      <c r="AD154" s="389">
        <f>IFERROR(__xludf.DUMMYFUNCTION("""COMPUTED_VALUE"""),1.0)</f>
        <v>1</v>
      </c>
      <c r="AE154" s="377">
        <v>32.0</v>
      </c>
      <c r="AF154" s="378">
        <v>19.0</v>
      </c>
      <c r="AG154" s="359"/>
    </row>
    <row r="155">
      <c r="A155" s="411"/>
      <c r="B155" s="361">
        <v>46159.0</v>
      </c>
      <c r="C155" s="362" t="s">
        <v>2083</v>
      </c>
      <c r="D155" s="363" t="s">
        <v>2082</v>
      </c>
      <c r="E155" s="364"/>
      <c r="F155" s="365"/>
      <c r="G155" s="366"/>
      <c r="H155" s="367"/>
      <c r="I155" s="365"/>
      <c r="J155" s="368"/>
      <c r="K155" s="364"/>
      <c r="L155" s="365"/>
      <c r="M155" s="366"/>
      <c r="N155" s="367"/>
      <c r="O155" s="365"/>
      <c r="P155" s="368"/>
      <c r="Q155" s="364"/>
      <c r="R155" s="365"/>
      <c r="S155" s="366"/>
      <c r="T155" s="369"/>
      <c r="U155" s="370" t="s">
        <v>1292</v>
      </c>
      <c r="V155" s="371" t="s">
        <v>3015</v>
      </c>
      <c r="W155" s="372"/>
      <c r="X155" s="353" t="s">
        <v>2914</v>
      </c>
      <c r="Y155" s="382" t="s">
        <v>2869</v>
      </c>
      <c r="Z155" s="389" t="str">
        <f>IFERROR(__xludf.DUMMYFUNCTION("""COMPUTED_VALUE"""),"")</f>
        <v/>
      </c>
      <c r="AA155" s="383">
        <v>0.0</v>
      </c>
      <c r="AB155" s="388">
        <f>IFERROR(__xludf.DUMMYFUNCTION("""COMPUTED_VALUE"""),1.0)</f>
        <v>1</v>
      </c>
      <c r="AC155" s="382">
        <v>0.0</v>
      </c>
      <c r="AD155" s="389">
        <f>IFERROR(__xludf.DUMMYFUNCTION("""COMPUTED_VALUE"""),1.0)</f>
        <v>1</v>
      </c>
      <c r="AE155" s="377">
        <v>21.0</v>
      </c>
      <c r="AF155" s="378">
        <v>10.0</v>
      </c>
      <c r="AG155" s="359"/>
    </row>
    <row r="156">
      <c r="A156" s="411"/>
      <c r="B156" s="361">
        <v>46159.0</v>
      </c>
      <c r="C156" s="362" t="s">
        <v>2086</v>
      </c>
      <c r="D156" s="363" t="s">
        <v>2085</v>
      </c>
      <c r="E156" s="364"/>
      <c r="F156" s="365"/>
      <c r="G156" s="366"/>
      <c r="H156" s="367"/>
      <c r="I156" s="365"/>
      <c r="J156" s="368"/>
      <c r="K156" s="364"/>
      <c r="L156" s="365"/>
      <c r="M156" s="366"/>
      <c r="N156" s="367"/>
      <c r="O156" s="365"/>
      <c r="P156" s="368"/>
      <c r="Q156" s="364"/>
      <c r="R156" s="365"/>
      <c r="S156" s="366"/>
      <c r="T156" s="369"/>
      <c r="U156" s="370" t="s">
        <v>506</v>
      </c>
      <c r="V156" s="371" t="s">
        <v>3015</v>
      </c>
      <c r="W156" s="380"/>
      <c r="X156" s="353" t="s">
        <v>2914</v>
      </c>
      <c r="Y156" s="382" t="s">
        <v>2869</v>
      </c>
      <c r="Z156" s="389" t="str">
        <f>IFERROR(__xludf.DUMMYFUNCTION("""COMPUTED_VALUE"""),"")</f>
        <v/>
      </c>
      <c r="AA156" s="383">
        <v>0.0</v>
      </c>
      <c r="AB156" s="388">
        <f>IFERROR(__xludf.DUMMYFUNCTION("""COMPUTED_VALUE"""),1.0)</f>
        <v>1</v>
      </c>
      <c r="AC156" s="382">
        <v>0.0</v>
      </c>
      <c r="AD156" s="389">
        <f>IFERROR(__xludf.DUMMYFUNCTION("""COMPUTED_VALUE"""),1.0)</f>
        <v>1</v>
      </c>
      <c r="AE156" s="377">
        <v>10.0</v>
      </c>
      <c r="AF156" s="378">
        <v>10.0</v>
      </c>
      <c r="AG156" s="359"/>
    </row>
    <row r="157">
      <c r="A157" s="411"/>
      <c r="B157" s="361">
        <v>46159.0</v>
      </c>
      <c r="C157" s="362" t="s">
        <v>2093</v>
      </c>
      <c r="D157" s="363" t="s">
        <v>2088</v>
      </c>
      <c r="E157" s="364"/>
      <c r="F157" s="365"/>
      <c r="G157" s="366"/>
      <c r="H157" s="367"/>
      <c r="I157" s="365">
        <v>1.0</v>
      </c>
      <c r="J157" s="368"/>
      <c r="K157" s="364"/>
      <c r="L157" s="365"/>
      <c r="M157" s="366"/>
      <c r="N157" s="367"/>
      <c r="O157" s="365"/>
      <c r="P157" s="368"/>
      <c r="Q157" s="364"/>
      <c r="R157" s="365"/>
      <c r="S157" s="366"/>
      <c r="T157" s="369" t="s">
        <v>2995</v>
      </c>
      <c r="U157" s="370" t="s">
        <v>1017</v>
      </c>
      <c r="V157" s="371"/>
      <c r="W157" s="380" t="s">
        <v>2095</v>
      </c>
      <c r="X157" s="353" t="s">
        <v>2890</v>
      </c>
      <c r="Y157" s="382" t="s">
        <v>2869</v>
      </c>
      <c r="Z157" s="389" t="str">
        <f>IFERROR(__xludf.DUMMYFUNCTION("""COMPUTED_VALUE"""),"")</f>
        <v/>
      </c>
      <c r="AA157" s="383">
        <v>1.0</v>
      </c>
      <c r="AB157" s="388">
        <f>IFERROR(__xludf.DUMMYFUNCTION("""COMPUTED_VALUE"""),0.8571428571428572)</f>
        <v>0.8571428571</v>
      </c>
      <c r="AC157" s="382" t="s">
        <v>2869</v>
      </c>
      <c r="AD157" s="389" t="str">
        <f>IFERROR(__xludf.DUMMYFUNCTION("""COMPUTED_VALUE"""),"")</f>
        <v/>
      </c>
      <c r="AE157" s="377">
        <v>7.0</v>
      </c>
      <c r="AF157" s="378">
        <v>6.0</v>
      </c>
      <c r="AG157" s="359"/>
    </row>
    <row r="158">
      <c r="A158" s="411"/>
      <c r="B158" s="361">
        <v>46159.0</v>
      </c>
      <c r="C158" s="362" t="s">
        <v>2097</v>
      </c>
      <c r="D158" s="363" t="s">
        <v>2096</v>
      </c>
      <c r="E158" s="364"/>
      <c r="F158" s="365"/>
      <c r="G158" s="366"/>
      <c r="H158" s="367"/>
      <c r="I158" s="365"/>
      <c r="J158" s="368"/>
      <c r="K158" s="364"/>
      <c r="L158" s="365"/>
      <c r="M158" s="366"/>
      <c r="N158" s="367"/>
      <c r="O158" s="365"/>
      <c r="P158" s="368"/>
      <c r="Q158" s="364"/>
      <c r="R158" s="365"/>
      <c r="S158" s="366"/>
      <c r="T158" s="428" t="s">
        <v>2104</v>
      </c>
      <c r="U158" s="429" t="s">
        <v>63</v>
      </c>
      <c r="V158" s="371" t="s">
        <v>270</v>
      </c>
      <c r="W158" s="380"/>
      <c r="X158" s="353" t="s">
        <v>2914</v>
      </c>
      <c r="Y158" s="382">
        <v>0.0</v>
      </c>
      <c r="Z158" s="389">
        <f>IFERROR(__xludf.DUMMYFUNCTION("""COMPUTED_VALUE"""),1.0)</f>
        <v>1</v>
      </c>
      <c r="AA158" s="383">
        <v>0.0</v>
      </c>
      <c r="AB158" s="388">
        <f>IFERROR(__xludf.DUMMYFUNCTION("""COMPUTED_VALUE"""),1.0)</f>
        <v>1</v>
      </c>
      <c r="AC158" s="382">
        <v>0.0</v>
      </c>
      <c r="AD158" s="389">
        <f>IFERROR(__xludf.DUMMYFUNCTION("""COMPUTED_VALUE"""),1.0)</f>
        <v>1</v>
      </c>
      <c r="AE158" s="377">
        <v>6.0</v>
      </c>
      <c r="AF158" s="378">
        <v>1.0</v>
      </c>
      <c r="AG158" s="359"/>
    </row>
    <row r="159">
      <c r="A159" s="411"/>
      <c r="B159" s="361">
        <v>46159.0</v>
      </c>
      <c r="C159" s="362" t="s">
        <v>2102</v>
      </c>
      <c r="D159" s="363" t="s">
        <v>2100</v>
      </c>
      <c r="E159" s="364"/>
      <c r="F159" s="365"/>
      <c r="G159" s="366"/>
      <c r="H159" s="367"/>
      <c r="I159" s="365"/>
      <c r="J159" s="368"/>
      <c r="K159" s="364"/>
      <c r="L159" s="365"/>
      <c r="M159" s="366"/>
      <c r="N159" s="367">
        <v>1.0</v>
      </c>
      <c r="O159" s="365">
        <v>1.0</v>
      </c>
      <c r="P159" s="368"/>
      <c r="Q159" s="364"/>
      <c r="R159" s="365"/>
      <c r="S159" s="366"/>
      <c r="T159" s="369" t="s">
        <v>1376</v>
      </c>
      <c r="U159" s="431" t="s">
        <v>2104</v>
      </c>
      <c r="V159" s="395"/>
      <c r="W159" s="380" t="s">
        <v>2105</v>
      </c>
      <c r="X159" s="353" t="s">
        <v>2905</v>
      </c>
      <c r="Y159" s="382">
        <v>1.0</v>
      </c>
      <c r="Z159" s="389">
        <f>IFERROR(__xludf.DUMMYFUNCTION("""COMPUTED_VALUE"""),0.9565217391304348)</f>
        <v>0.9565217391</v>
      </c>
      <c r="AA159" s="383">
        <v>1.0</v>
      </c>
      <c r="AB159" s="388">
        <f>IFERROR(__xludf.DUMMYFUNCTION("""COMPUTED_VALUE"""),0.9565217391304348)</f>
        <v>0.9565217391</v>
      </c>
      <c r="AC159" s="382" t="s">
        <v>2869</v>
      </c>
      <c r="AD159" s="389" t="str">
        <f>IFERROR(__xludf.DUMMYFUNCTION("""COMPUTED_VALUE"""),"")</f>
        <v/>
      </c>
      <c r="AE159" s="377">
        <v>23.0</v>
      </c>
      <c r="AF159" s="378">
        <v>7.0</v>
      </c>
      <c r="AG159" s="359"/>
    </row>
    <row r="160">
      <c r="A160" s="411"/>
      <c r="B160" s="361">
        <v>46159.0</v>
      </c>
      <c r="C160" s="362" t="s">
        <v>2107</v>
      </c>
      <c r="D160" s="363" t="s">
        <v>2106</v>
      </c>
      <c r="E160" s="364"/>
      <c r="F160" s="365"/>
      <c r="G160" s="366"/>
      <c r="H160" s="367"/>
      <c r="I160" s="365"/>
      <c r="J160" s="368"/>
      <c r="K160" s="364"/>
      <c r="L160" s="365"/>
      <c r="M160" s="366"/>
      <c r="N160" s="367"/>
      <c r="O160" s="365"/>
      <c r="P160" s="368">
        <v>1.0</v>
      </c>
      <c r="Q160" s="364"/>
      <c r="R160" s="365"/>
      <c r="S160" s="366"/>
      <c r="T160" s="369" t="s">
        <v>2995</v>
      </c>
      <c r="U160" s="370" t="s">
        <v>713</v>
      </c>
      <c r="V160" s="371" t="s">
        <v>270</v>
      </c>
      <c r="W160" s="380" t="s">
        <v>2109</v>
      </c>
      <c r="X160" s="353" t="s">
        <v>2885</v>
      </c>
      <c r="Y160" s="382" t="s">
        <v>2869</v>
      </c>
      <c r="Z160" s="389" t="str">
        <f>IFERROR(__xludf.DUMMYFUNCTION("""COMPUTED_VALUE"""),"")</f>
        <v/>
      </c>
      <c r="AA160" s="383">
        <v>0.0</v>
      </c>
      <c r="AB160" s="388">
        <f>IFERROR(__xludf.DUMMYFUNCTION("""COMPUTED_VALUE"""),1.0)</f>
        <v>1</v>
      </c>
      <c r="AC160" s="382">
        <v>1.0</v>
      </c>
      <c r="AD160" s="389">
        <f>IFERROR(__xludf.DUMMYFUNCTION("""COMPUTED_VALUE"""),0.8571428571428572)</f>
        <v>0.8571428571</v>
      </c>
      <c r="AE160" s="377">
        <v>7.0</v>
      </c>
      <c r="AF160" s="378">
        <v>5.0</v>
      </c>
      <c r="AG160" s="359"/>
    </row>
    <row r="161">
      <c r="A161" s="411"/>
      <c r="B161" s="361">
        <v>46159.0</v>
      </c>
      <c r="C161" s="362" t="s">
        <v>2112</v>
      </c>
      <c r="D161" s="363" t="s">
        <v>2110</v>
      </c>
      <c r="E161" s="364"/>
      <c r="F161" s="365"/>
      <c r="G161" s="366"/>
      <c r="H161" s="367"/>
      <c r="I161" s="365"/>
      <c r="J161" s="368"/>
      <c r="K161" s="364"/>
      <c r="L161" s="365"/>
      <c r="M161" s="366"/>
      <c r="N161" s="367"/>
      <c r="O161" s="365"/>
      <c r="P161" s="368"/>
      <c r="Q161" s="364"/>
      <c r="R161" s="365"/>
      <c r="S161" s="366"/>
      <c r="T161" s="369" t="s">
        <v>2995</v>
      </c>
      <c r="U161" s="370" t="s">
        <v>153</v>
      </c>
      <c r="V161" s="371"/>
      <c r="W161" s="372"/>
      <c r="X161" s="353" t="s">
        <v>2914</v>
      </c>
      <c r="Y161" s="382" t="s">
        <v>2869</v>
      </c>
      <c r="Z161" s="389" t="str">
        <f>IFERROR(__xludf.DUMMYFUNCTION("""COMPUTED_VALUE"""),"")</f>
        <v/>
      </c>
      <c r="AA161" s="383">
        <v>0.0</v>
      </c>
      <c r="AB161" s="388">
        <f>IFERROR(__xludf.DUMMYFUNCTION("""COMPUTED_VALUE"""),1.0)</f>
        <v>1</v>
      </c>
      <c r="AC161" s="382" t="s">
        <v>2869</v>
      </c>
      <c r="AD161" s="389" t="str">
        <f>IFERROR(__xludf.DUMMYFUNCTION("""COMPUTED_VALUE"""),"")</f>
        <v/>
      </c>
      <c r="AE161" s="377">
        <v>2.0</v>
      </c>
      <c r="AF161" s="378">
        <v>2.0</v>
      </c>
      <c r="AG161" s="359"/>
    </row>
    <row r="162">
      <c r="A162" s="411"/>
      <c r="B162" s="361">
        <v>46159.0</v>
      </c>
      <c r="C162" s="362" t="s">
        <v>2115</v>
      </c>
      <c r="D162" s="363" t="s">
        <v>2114</v>
      </c>
      <c r="E162" s="364"/>
      <c r="F162" s="365"/>
      <c r="G162" s="366"/>
      <c r="H162" s="367"/>
      <c r="I162" s="365"/>
      <c r="J162" s="368"/>
      <c r="K162" s="364"/>
      <c r="L162" s="365"/>
      <c r="M162" s="366"/>
      <c r="N162" s="367"/>
      <c r="O162" s="365"/>
      <c r="P162" s="368"/>
      <c r="Q162" s="364"/>
      <c r="R162" s="365"/>
      <c r="S162" s="366"/>
      <c r="T162" s="369"/>
      <c r="U162" s="370" t="s">
        <v>2920</v>
      </c>
      <c r="V162" s="371" t="s">
        <v>270</v>
      </c>
      <c r="W162" s="372"/>
      <c r="X162" s="353" t="s">
        <v>2914</v>
      </c>
      <c r="Y162" s="382" t="s">
        <v>2869</v>
      </c>
      <c r="Z162" s="389" t="str">
        <f>IFERROR(__xludf.DUMMYFUNCTION("""COMPUTED_VALUE"""),"")</f>
        <v/>
      </c>
      <c r="AA162" s="383">
        <v>0.0</v>
      </c>
      <c r="AB162" s="388">
        <f>IFERROR(__xludf.DUMMYFUNCTION("""COMPUTED_VALUE"""),1.0)</f>
        <v>1</v>
      </c>
      <c r="AC162" s="382">
        <v>0.0</v>
      </c>
      <c r="AD162" s="389">
        <f>IFERROR(__xludf.DUMMYFUNCTION("""COMPUTED_VALUE"""),1.0)</f>
        <v>1</v>
      </c>
      <c r="AE162" s="377">
        <v>2.0</v>
      </c>
      <c r="AF162" s="378">
        <v>0.0</v>
      </c>
      <c r="AG162" s="359"/>
    </row>
    <row r="163">
      <c r="A163" s="411"/>
      <c r="B163" s="361">
        <v>46159.0</v>
      </c>
      <c r="C163" s="362" t="s">
        <v>2119</v>
      </c>
      <c r="D163" s="363" t="s">
        <v>2118</v>
      </c>
      <c r="E163" s="364"/>
      <c r="F163" s="365"/>
      <c r="G163" s="366"/>
      <c r="H163" s="367"/>
      <c r="I163" s="365"/>
      <c r="J163" s="368"/>
      <c r="K163" s="364"/>
      <c r="L163" s="365"/>
      <c r="M163" s="366"/>
      <c r="N163" s="367"/>
      <c r="O163" s="365"/>
      <c r="P163" s="368"/>
      <c r="Q163" s="364"/>
      <c r="R163" s="365"/>
      <c r="S163" s="366"/>
      <c r="T163" s="369" t="s">
        <v>2961</v>
      </c>
      <c r="U163" s="370" t="s">
        <v>2882</v>
      </c>
      <c r="V163" s="371" t="s">
        <v>1174</v>
      </c>
      <c r="W163" s="372"/>
      <c r="X163" s="353" t="s">
        <v>2914</v>
      </c>
      <c r="Y163" s="382">
        <v>0.0</v>
      </c>
      <c r="Z163" s="389">
        <f>IFERROR(__xludf.DUMMYFUNCTION("""COMPUTED_VALUE"""),1.0)</f>
        <v>1</v>
      </c>
      <c r="AA163" s="383">
        <v>0.0</v>
      </c>
      <c r="AB163" s="388">
        <f>IFERROR(__xludf.DUMMYFUNCTION("""COMPUTED_VALUE"""),1.0)</f>
        <v>1</v>
      </c>
      <c r="AC163" s="382">
        <v>0.0</v>
      </c>
      <c r="AD163" s="389">
        <f>IFERROR(__xludf.DUMMYFUNCTION("""COMPUTED_VALUE"""),1.0)</f>
        <v>1</v>
      </c>
      <c r="AE163" s="377">
        <v>0.0</v>
      </c>
      <c r="AF163" s="378">
        <v>0.0</v>
      </c>
      <c r="AG163" s="359"/>
    </row>
    <row r="164">
      <c r="A164" s="411"/>
      <c r="B164" s="361">
        <v>46159.0</v>
      </c>
      <c r="C164" s="362" t="s">
        <v>2125</v>
      </c>
      <c r="D164" s="363" t="s">
        <v>2121</v>
      </c>
      <c r="E164" s="364"/>
      <c r="F164" s="365"/>
      <c r="G164" s="366"/>
      <c r="H164" s="367"/>
      <c r="I164" s="365">
        <v>1.0</v>
      </c>
      <c r="J164" s="368"/>
      <c r="K164" s="364"/>
      <c r="L164" s="365"/>
      <c r="M164" s="366"/>
      <c r="N164" s="367"/>
      <c r="O164" s="365">
        <v>1.0</v>
      </c>
      <c r="P164" s="368"/>
      <c r="Q164" s="364"/>
      <c r="R164" s="365"/>
      <c r="S164" s="366"/>
      <c r="T164" s="369" t="s">
        <v>2995</v>
      </c>
      <c r="U164" s="370" t="s">
        <v>279</v>
      </c>
      <c r="V164" s="371"/>
      <c r="W164" s="380" t="s">
        <v>2127</v>
      </c>
      <c r="X164" s="353" t="s">
        <v>2890</v>
      </c>
      <c r="Y164" s="382" t="s">
        <v>2869</v>
      </c>
      <c r="Z164" s="389" t="str">
        <f>IFERROR(__xludf.DUMMYFUNCTION("""COMPUTED_VALUE"""),"")</f>
        <v/>
      </c>
      <c r="AA164" s="383">
        <v>2.0</v>
      </c>
      <c r="AB164" s="388">
        <f>IFERROR(__xludf.DUMMYFUNCTION("""COMPUTED_VALUE"""),0.8)</f>
        <v>0.8</v>
      </c>
      <c r="AC164" s="382" t="s">
        <v>2869</v>
      </c>
      <c r="AD164" s="389" t="str">
        <f>IFERROR(__xludf.DUMMYFUNCTION("""COMPUTED_VALUE"""),"")</f>
        <v/>
      </c>
      <c r="AE164" s="377">
        <v>10.0</v>
      </c>
      <c r="AF164" s="378">
        <v>10.0</v>
      </c>
      <c r="AG164" s="359"/>
    </row>
    <row r="165">
      <c r="A165" s="411"/>
      <c r="B165" s="361">
        <v>46159.0</v>
      </c>
      <c r="C165" s="362" t="s">
        <v>2129</v>
      </c>
      <c r="D165" s="363" t="s">
        <v>2128</v>
      </c>
      <c r="E165" s="364"/>
      <c r="F165" s="365"/>
      <c r="G165" s="366"/>
      <c r="H165" s="367"/>
      <c r="I165" s="365"/>
      <c r="J165" s="368"/>
      <c r="K165" s="364"/>
      <c r="L165" s="365"/>
      <c r="M165" s="366"/>
      <c r="N165" s="367"/>
      <c r="O165" s="365"/>
      <c r="P165" s="368"/>
      <c r="Q165" s="364"/>
      <c r="R165" s="365"/>
      <c r="S165" s="366"/>
      <c r="T165" s="428" t="s">
        <v>2990</v>
      </c>
      <c r="U165" s="370" t="s">
        <v>2961</v>
      </c>
      <c r="V165" s="371" t="s">
        <v>270</v>
      </c>
      <c r="W165" s="372"/>
      <c r="X165" s="353" t="s">
        <v>2914</v>
      </c>
      <c r="Y165" s="382">
        <v>0.0</v>
      </c>
      <c r="Z165" s="389">
        <f>IFERROR(__xludf.DUMMYFUNCTION("""COMPUTED_VALUE"""),1.0)</f>
        <v>1</v>
      </c>
      <c r="AA165" s="383">
        <v>0.0</v>
      </c>
      <c r="AB165" s="388">
        <f>IFERROR(__xludf.DUMMYFUNCTION("""COMPUTED_VALUE"""),1.0)</f>
        <v>1</v>
      </c>
      <c r="AC165" s="382">
        <v>0.0</v>
      </c>
      <c r="AD165" s="389">
        <f>IFERROR(__xludf.DUMMYFUNCTION("""COMPUTED_VALUE"""),1.0)</f>
        <v>1</v>
      </c>
      <c r="AE165" s="377">
        <v>10.0</v>
      </c>
      <c r="AF165" s="378">
        <v>8.0</v>
      </c>
      <c r="AG165" s="359"/>
    </row>
    <row r="166">
      <c r="A166" s="411"/>
      <c r="B166" s="361">
        <v>46159.0</v>
      </c>
      <c r="C166" s="362" t="s">
        <v>2137</v>
      </c>
      <c r="D166" s="363" t="s">
        <v>2132</v>
      </c>
      <c r="E166" s="364"/>
      <c r="F166" s="365"/>
      <c r="G166" s="366"/>
      <c r="H166" s="367"/>
      <c r="I166" s="365"/>
      <c r="J166" s="368"/>
      <c r="K166" s="364"/>
      <c r="L166" s="365"/>
      <c r="M166" s="366"/>
      <c r="N166" s="367"/>
      <c r="O166" s="365"/>
      <c r="P166" s="368"/>
      <c r="Q166" s="364"/>
      <c r="R166" s="365"/>
      <c r="S166" s="366"/>
      <c r="T166" s="369" t="s">
        <v>2995</v>
      </c>
      <c r="U166" s="370" t="s">
        <v>1453</v>
      </c>
      <c r="V166" s="371"/>
      <c r="W166" s="372"/>
      <c r="X166" s="353" t="s">
        <v>2914</v>
      </c>
      <c r="Y166" s="382" t="s">
        <v>2869</v>
      </c>
      <c r="Z166" s="389" t="str">
        <f>IFERROR(__xludf.DUMMYFUNCTION("""COMPUTED_VALUE"""),"")</f>
        <v/>
      </c>
      <c r="AA166" s="383">
        <v>0.0</v>
      </c>
      <c r="AB166" s="388">
        <f>IFERROR(__xludf.DUMMYFUNCTION("""COMPUTED_VALUE"""),1.0)</f>
        <v>1</v>
      </c>
      <c r="AC166" s="382" t="s">
        <v>2869</v>
      </c>
      <c r="AD166" s="389" t="str">
        <f>IFERROR(__xludf.DUMMYFUNCTION("""COMPUTED_VALUE"""),"")</f>
        <v/>
      </c>
      <c r="AE166" s="377">
        <v>13.0</v>
      </c>
      <c r="AF166" s="378">
        <v>12.0</v>
      </c>
      <c r="AG166" s="359"/>
    </row>
    <row r="167">
      <c r="A167" s="411"/>
      <c r="B167" s="361">
        <v>46159.0</v>
      </c>
      <c r="C167" s="362" t="s">
        <v>2140</v>
      </c>
      <c r="D167" s="363" t="s">
        <v>2139</v>
      </c>
      <c r="E167" s="364"/>
      <c r="F167" s="365"/>
      <c r="G167" s="366"/>
      <c r="H167" s="367"/>
      <c r="I167" s="365"/>
      <c r="J167" s="368"/>
      <c r="K167" s="364"/>
      <c r="L167" s="365"/>
      <c r="M167" s="366"/>
      <c r="N167" s="367"/>
      <c r="O167" s="365"/>
      <c r="P167" s="368"/>
      <c r="Q167" s="364"/>
      <c r="R167" s="365"/>
      <c r="S167" s="366"/>
      <c r="T167" s="369" t="s">
        <v>2995</v>
      </c>
      <c r="U167" s="370" t="s">
        <v>2889</v>
      </c>
      <c r="V167" s="371" t="s">
        <v>1174</v>
      </c>
      <c r="W167" s="372"/>
      <c r="X167" s="353" t="s">
        <v>2914</v>
      </c>
      <c r="Y167" s="382" t="s">
        <v>2869</v>
      </c>
      <c r="Z167" s="389" t="str">
        <f>IFERROR(__xludf.DUMMYFUNCTION("""COMPUTED_VALUE"""),"")</f>
        <v/>
      </c>
      <c r="AA167" s="383">
        <v>0.0</v>
      </c>
      <c r="AB167" s="388">
        <f>IFERROR(__xludf.DUMMYFUNCTION("""COMPUTED_VALUE"""),1.0)</f>
        <v>1</v>
      </c>
      <c r="AC167" s="382">
        <v>0.0</v>
      </c>
      <c r="AD167" s="389">
        <f>IFERROR(__xludf.DUMMYFUNCTION("""COMPUTED_VALUE"""),1.0)</f>
        <v>1</v>
      </c>
      <c r="AE167" s="377">
        <v>12.0</v>
      </c>
      <c r="AF167" s="378">
        <v>9.0</v>
      </c>
      <c r="AG167" s="359"/>
    </row>
    <row r="168">
      <c r="A168" s="411"/>
      <c r="B168" s="361">
        <v>46153.0</v>
      </c>
      <c r="C168" s="362" t="s">
        <v>3078</v>
      </c>
      <c r="D168" s="363" t="s">
        <v>3079</v>
      </c>
      <c r="E168" s="364"/>
      <c r="F168" s="365"/>
      <c r="G168" s="366"/>
      <c r="H168" s="367"/>
      <c r="I168" s="365"/>
      <c r="J168" s="368"/>
      <c r="K168" s="364"/>
      <c r="L168" s="365"/>
      <c r="M168" s="366"/>
      <c r="N168" s="367"/>
      <c r="O168" s="365"/>
      <c r="P168" s="368"/>
      <c r="Q168" s="364"/>
      <c r="R168" s="365"/>
      <c r="S168" s="366"/>
      <c r="T168" s="369" t="s">
        <v>2995</v>
      </c>
      <c r="U168" s="370" t="s">
        <v>3020</v>
      </c>
      <c r="V168" s="371"/>
      <c r="W168" s="372"/>
      <c r="X168" s="353" t="s">
        <v>2914</v>
      </c>
      <c r="Y168" s="382" t="s">
        <v>2869</v>
      </c>
      <c r="Z168" s="389" t="str">
        <f>IFERROR(__xludf.DUMMYFUNCTION("""COMPUTED_VALUE"""),"")</f>
        <v/>
      </c>
      <c r="AA168" s="383">
        <v>0.0</v>
      </c>
      <c r="AB168" s="388">
        <f>IFERROR(__xludf.DUMMYFUNCTION("""COMPUTED_VALUE"""),1.0)</f>
        <v>1</v>
      </c>
      <c r="AC168" s="382" t="s">
        <v>2869</v>
      </c>
      <c r="AD168" s="389" t="str">
        <f>IFERROR(__xludf.DUMMYFUNCTION("""COMPUTED_VALUE"""),"")</f>
        <v/>
      </c>
      <c r="AE168" s="390"/>
      <c r="AF168" s="391"/>
      <c r="AG168" s="393" t="s">
        <v>3049</v>
      </c>
    </row>
    <row r="169">
      <c r="A169" s="411"/>
      <c r="B169" s="361">
        <v>46153.0</v>
      </c>
      <c r="C169" s="362" t="s">
        <v>3080</v>
      </c>
      <c r="D169" s="363" t="s">
        <v>3081</v>
      </c>
      <c r="E169" s="364"/>
      <c r="F169" s="365"/>
      <c r="G169" s="366"/>
      <c r="H169" s="367"/>
      <c r="I169" s="365"/>
      <c r="J169" s="368"/>
      <c r="K169" s="364"/>
      <c r="L169" s="365"/>
      <c r="M169" s="366"/>
      <c r="N169" s="367"/>
      <c r="O169" s="365"/>
      <c r="P169" s="368"/>
      <c r="Q169" s="364"/>
      <c r="R169" s="365"/>
      <c r="S169" s="366"/>
      <c r="T169" s="369" t="s">
        <v>2995</v>
      </c>
      <c r="U169" s="370" t="s">
        <v>2208</v>
      </c>
      <c r="V169" s="371"/>
      <c r="W169" s="372"/>
      <c r="X169" s="353" t="s">
        <v>2914</v>
      </c>
      <c r="Y169" s="382" t="s">
        <v>2869</v>
      </c>
      <c r="Z169" s="389" t="str">
        <f>IFERROR(__xludf.DUMMYFUNCTION("""COMPUTED_VALUE"""),"")</f>
        <v/>
      </c>
      <c r="AA169" s="383">
        <v>0.0</v>
      </c>
      <c r="AB169" s="388">
        <f>IFERROR(__xludf.DUMMYFUNCTION("""COMPUTED_VALUE"""),1.0)</f>
        <v>1</v>
      </c>
      <c r="AC169" s="382" t="s">
        <v>2869</v>
      </c>
      <c r="AD169" s="389" t="str">
        <f>IFERROR(__xludf.DUMMYFUNCTION("""COMPUTED_VALUE"""),"")</f>
        <v/>
      </c>
      <c r="AE169" s="390"/>
      <c r="AF169" s="391"/>
      <c r="AG169" s="393" t="s">
        <v>3049</v>
      </c>
    </row>
    <row r="170">
      <c r="A170" s="411"/>
      <c r="B170" s="361">
        <v>46153.0</v>
      </c>
      <c r="C170" s="362" t="s">
        <v>3082</v>
      </c>
      <c r="D170" s="363" t="s">
        <v>3083</v>
      </c>
      <c r="E170" s="364"/>
      <c r="F170" s="365"/>
      <c r="G170" s="366"/>
      <c r="H170" s="367"/>
      <c r="I170" s="365"/>
      <c r="J170" s="368"/>
      <c r="K170" s="364"/>
      <c r="L170" s="365"/>
      <c r="M170" s="366"/>
      <c r="N170" s="367"/>
      <c r="O170" s="365"/>
      <c r="P170" s="368"/>
      <c r="Q170" s="364"/>
      <c r="R170" s="365"/>
      <c r="S170" s="366"/>
      <c r="T170" s="369" t="s">
        <v>2995</v>
      </c>
      <c r="U170" s="370" t="s">
        <v>2020</v>
      </c>
      <c r="V170" s="371"/>
      <c r="W170" s="372"/>
      <c r="X170" s="353" t="s">
        <v>2914</v>
      </c>
      <c r="Y170" s="382" t="s">
        <v>2869</v>
      </c>
      <c r="Z170" s="389" t="str">
        <f>IFERROR(__xludf.DUMMYFUNCTION("""COMPUTED_VALUE"""),"")</f>
        <v/>
      </c>
      <c r="AA170" s="383">
        <v>0.0</v>
      </c>
      <c r="AB170" s="388">
        <f>IFERROR(__xludf.DUMMYFUNCTION("""COMPUTED_VALUE"""),1.0)</f>
        <v>1</v>
      </c>
      <c r="AC170" s="382" t="s">
        <v>2869</v>
      </c>
      <c r="AD170" s="389" t="str">
        <f>IFERROR(__xludf.DUMMYFUNCTION("""COMPUTED_VALUE"""),"")</f>
        <v/>
      </c>
      <c r="AE170" s="390"/>
      <c r="AF170" s="391"/>
      <c r="AG170" s="393" t="s">
        <v>3049</v>
      </c>
    </row>
    <row r="171">
      <c r="A171" s="411"/>
      <c r="B171" s="361">
        <v>46153.0</v>
      </c>
      <c r="C171" s="362" t="s">
        <v>3084</v>
      </c>
      <c r="D171" s="363" t="s">
        <v>3085</v>
      </c>
      <c r="E171" s="364"/>
      <c r="F171" s="365"/>
      <c r="G171" s="366"/>
      <c r="H171" s="367"/>
      <c r="I171" s="365"/>
      <c r="J171" s="368"/>
      <c r="K171" s="364"/>
      <c r="L171" s="365"/>
      <c r="M171" s="366"/>
      <c r="N171" s="367"/>
      <c r="O171" s="365"/>
      <c r="P171" s="368"/>
      <c r="Q171" s="364"/>
      <c r="R171" s="365"/>
      <c r="S171" s="366"/>
      <c r="T171" s="369" t="s">
        <v>2995</v>
      </c>
      <c r="U171" s="370" t="s">
        <v>241</v>
      </c>
      <c r="V171" s="371"/>
      <c r="W171" s="372"/>
      <c r="X171" s="353" t="s">
        <v>2914</v>
      </c>
      <c r="Y171" s="382" t="s">
        <v>2869</v>
      </c>
      <c r="Z171" s="389" t="str">
        <f>IFERROR(__xludf.DUMMYFUNCTION("""COMPUTED_VALUE"""),"")</f>
        <v/>
      </c>
      <c r="AA171" s="383">
        <v>0.0</v>
      </c>
      <c r="AB171" s="388">
        <f>IFERROR(__xludf.DUMMYFUNCTION("""COMPUTED_VALUE"""),1.0)</f>
        <v>1</v>
      </c>
      <c r="AC171" s="382" t="s">
        <v>2869</v>
      </c>
      <c r="AD171" s="389" t="str">
        <f>IFERROR(__xludf.DUMMYFUNCTION("""COMPUTED_VALUE"""),"")</f>
        <v/>
      </c>
      <c r="AE171" s="377">
        <v>9.0</v>
      </c>
      <c r="AF171" s="378">
        <v>9.0</v>
      </c>
      <c r="AG171" s="393" t="s">
        <v>3049</v>
      </c>
    </row>
    <row r="172">
      <c r="A172" s="411"/>
      <c r="B172" s="361">
        <v>46153.0</v>
      </c>
      <c r="C172" s="362" t="s">
        <v>3086</v>
      </c>
      <c r="D172" s="363" t="s">
        <v>3087</v>
      </c>
      <c r="E172" s="364"/>
      <c r="F172" s="365"/>
      <c r="G172" s="366"/>
      <c r="H172" s="367"/>
      <c r="I172" s="365"/>
      <c r="J172" s="368"/>
      <c r="K172" s="364"/>
      <c r="L172" s="365"/>
      <c r="M172" s="366"/>
      <c r="N172" s="367">
        <v>1.0</v>
      </c>
      <c r="O172" s="365">
        <v>1.0</v>
      </c>
      <c r="P172" s="368"/>
      <c r="Q172" s="364"/>
      <c r="R172" s="365"/>
      <c r="S172" s="366"/>
      <c r="T172" s="369" t="s">
        <v>876</v>
      </c>
      <c r="U172" s="370" t="s">
        <v>122</v>
      </c>
      <c r="V172" s="371"/>
      <c r="W172" s="380" t="s">
        <v>3088</v>
      </c>
      <c r="X172" s="353" t="s">
        <v>2903</v>
      </c>
      <c r="Y172" s="382">
        <v>1.0</v>
      </c>
      <c r="Z172" s="389">
        <f>IFERROR(__xludf.DUMMYFUNCTION("""COMPUTED_VALUE"""),0.9285714285714286)</f>
        <v>0.9285714286</v>
      </c>
      <c r="AA172" s="383">
        <v>1.0</v>
      </c>
      <c r="AB172" s="388">
        <f>IFERROR(__xludf.DUMMYFUNCTION("""COMPUTED_VALUE"""),0.9285714285714286)</f>
        <v>0.9285714286</v>
      </c>
      <c r="AC172" s="382" t="s">
        <v>2869</v>
      </c>
      <c r="AD172" s="389" t="str">
        <f>IFERROR(__xludf.DUMMYFUNCTION("""COMPUTED_VALUE"""),"")</f>
        <v/>
      </c>
      <c r="AE172" s="377">
        <v>13.0</v>
      </c>
      <c r="AF172" s="378">
        <v>13.0</v>
      </c>
      <c r="AG172" s="393" t="s">
        <v>3049</v>
      </c>
    </row>
    <row r="173">
      <c r="A173" s="411"/>
      <c r="B173" s="361">
        <v>46153.0</v>
      </c>
      <c r="C173" s="362" t="s">
        <v>3089</v>
      </c>
      <c r="D173" s="363" t="s">
        <v>3090</v>
      </c>
      <c r="E173" s="364"/>
      <c r="F173" s="365"/>
      <c r="G173" s="366"/>
      <c r="H173" s="367"/>
      <c r="I173" s="365"/>
      <c r="J173" s="368"/>
      <c r="K173" s="364"/>
      <c r="L173" s="365"/>
      <c r="M173" s="366"/>
      <c r="N173" s="367"/>
      <c r="O173" s="365"/>
      <c r="P173" s="368"/>
      <c r="Q173" s="364"/>
      <c r="R173" s="365"/>
      <c r="S173" s="366"/>
      <c r="T173" s="369" t="s">
        <v>2590</v>
      </c>
      <c r="U173" s="370" t="s">
        <v>1235</v>
      </c>
      <c r="V173" s="371"/>
      <c r="W173" s="372"/>
      <c r="X173" s="353" t="s">
        <v>2914</v>
      </c>
      <c r="Y173" s="382">
        <v>0.0</v>
      </c>
      <c r="Z173" s="389">
        <f>IFERROR(__xludf.DUMMYFUNCTION("""COMPUTED_VALUE"""),1.0)</f>
        <v>1</v>
      </c>
      <c r="AA173" s="383">
        <v>0.0</v>
      </c>
      <c r="AB173" s="388">
        <f>IFERROR(__xludf.DUMMYFUNCTION("""COMPUTED_VALUE"""),1.0)</f>
        <v>1</v>
      </c>
      <c r="AC173" s="382" t="s">
        <v>2869</v>
      </c>
      <c r="AD173" s="389" t="str">
        <f>IFERROR(__xludf.DUMMYFUNCTION("""COMPUTED_VALUE"""),"")</f>
        <v/>
      </c>
      <c r="AE173" s="390"/>
      <c r="AF173" s="391"/>
      <c r="AG173" s="393" t="s">
        <v>3049</v>
      </c>
    </row>
    <row r="174">
      <c r="A174" s="411"/>
      <c r="B174" s="361">
        <v>46154.0</v>
      </c>
      <c r="C174" s="362" t="s">
        <v>3091</v>
      </c>
      <c r="D174" s="363" t="s">
        <v>3092</v>
      </c>
      <c r="E174" s="364"/>
      <c r="F174" s="365">
        <v>1.0</v>
      </c>
      <c r="G174" s="366"/>
      <c r="H174" s="367"/>
      <c r="I174" s="365"/>
      <c r="J174" s="368"/>
      <c r="K174" s="364"/>
      <c r="L174" s="365"/>
      <c r="M174" s="366"/>
      <c r="N174" s="367"/>
      <c r="O174" s="365"/>
      <c r="P174" s="368"/>
      <c r="Q174" s="364"/>
      <c r="R174" s="365"/>
      <c r="S174" s="366"/>
      <c r="T174" s="369" t="s">
        <v>2995</v>
      </c>
      <c r="U174" s="370" t="s">
        <v>1349</v>
      </c>
      <c r="V174" s="371"/>
      <c r="W174" s="380" t="s">
        <v>3093</v>
      </c>
      <c r="X174" s="353" t="s">
        <v>2887</v>
      </c>
      <c r="Y174" s="382" t="s">
        <v>2869</v>
      </c>
      <c r="Z174" s="389" t="str">
        <f>IFERROR(__xludf.DUMMYFUNCTION("""COMPUTED_VALUE"""),"")</f>
        <v/>
      </c>
      <c r="AA174" s="383">
        <v>1.0</v>
      </c>
      <c r="AB174" s="388">
        <f>IFERROR(__xludf.DUMMYFUNCTION("""COMPUTED_VALUE"""),0.962962962962963)</f>
        <v>0.962962963</v>
      </c>
      <c r="AC174" s="382" t="s">
        <v>2869</v>
      </c>
      <c r="AD174" s="389" t="str">
        <f>IFERROR(__xludf.DUMMYFUNCTION("""COMPUTED_VALUE"""),"")</f>
        <v/>
      </c>
      <c r="AE174" s="377">
        <v>26.0</v>
      </c>
      <c r="AF174" s="378">
        <v>25.0</v>
      </c>
      <c r="AG174" s="393" t="s">
        <v>3049</v>
      </c>
    </row>
    <row r="175">
      <c r="A175" s="411"/>
      <c r="B175" s="361">
        <v>46154.0</v>
      </c>
      <c r="C175" s="362" t="s">
        <v>3094</v>
      </c>
      <c r="D175" s="363" t="s">
        <v>3095</v>
      </c>
      <c r="E175" s="364"/>
      <c r="F175" s="365">
        <v>1.0</v>
      </c>
      <c r="G175" s="366"/>
      <c r="H175" s="367"/>
      <c r="I175" s="365"/>
      <c r="J175" s="368"/>
      <c r="K175" s="364"/>
      <c r="L175" s="365"/>
      <c r="M175" s="366"/>
      <c r="N175" s="367"/>
      <c r="O175" s="365"/>
      <c r="P175" s="368"/>
      <c r="Q175" s="364"/>
      <c r="R175" s="365"/>
      <c r="S175" s="366"/>
      <c r="T175" s="369" t="s">
        <v>2995</v>
      </c>
      <c r="U175" s="370" t="s">
        <v>3017</v>
      </c>
      <c r="V175" s="371"/>
      <c r="W175" s="380" t="s">
        <v>3093</v>
      </c>
      <c r="X175" s="353" t="s">
        <v>2887</v>
      </c>
      <c r="Y175" s="382" t="s">
        <v>2869</v>
      </c>
      <c r="Z175" s="389" t="str">
        <f>IFERROR(__xludf.DUMMYFUNCTION("""COMPUTED_VALUE"""),"")</f>
        <v/>
      </c>
      <c r="AA175" s="383">
        <v>1.0</v>
      </c>
      <c r="AB175" s="388">
        <f>IFERROR(__xludf.DUMMYFUNCTION("""COMPUTED_VALUE"""),0.9615384615384616)</f>
        <v>0.9615384615</v>
      </c>
      <c r="AC175" s="382" t="s">
        <v>2869</v>
      </c>
      <c r="AD175" s="389" t="str">
        <f>IFERROR(__xludf.DUMMYFUNCTION("""COMPUTED_VALUE"""),"")</f>
        <v/>
      </c>
      <c r="AE175" s="377">
        <v>25.0</v>
      </c>
      <c r="AF175" s="378">
        <v>25.0</v>
      </c>
      <c r="AG175" s="393" t="s">
        <v>3049</v>
      </c>
    </row>
    <row r="176">
      <c r="A176" s="411"/>
      <c r="B176" s="361">
        <v>46154.0</v>
      </c>
      <c r="C176" s="362" t="s">
        <v>3096</v>
      </c>
      <c r="D176" s="363" t="s">
        <v>3097</v>
      </c>
      <c r="E176" s="364"/>
      <c r="F176" s="365">
        <v>1.0</v>
      </c>
      <c r="G176" s="366"/>
      <c r="H176" s="367"/>
      <c r="I176" s="365"/>
      <c r="J176" s="368"/>
      <c r="K176" s="364"/>
      <c r="L176" s="365">
        <v>1.0</v>
      </c>
      <c r="M176" s="366"/>
      <c r="N176" s="367"/>
      <c r="O176" s="365"/>
      <c r="P176" s="368"/>
      <c r="Q176" s="364"/>
      <c r="R176" s="365"/>
      <c r="S176" s="366"/>
      <c r="T176" s="369" t="s">
        <v>2995</v>
      </c>
      <c r="U176" s="370" t="s">
        <v>233</v>
      </c>
      <c r="V176" s="371"/>
      <c r="W176" s="380" t="s">
        <v>3098</v>
      </c>
      <c r="X176" s="353" t="s">
        <v>2890</v>
      </c>
      <c r="Y176" s="382" t="s">
        <v>2869</v>
      </c>
      <c r="Z176" s="389" t="str">
        <f>IFERROR(__xludf.DUMMYFUNCTION("""COMPUTED_VALUE"""),"")</f>
        <v/>
      </c>
      <c r="AA176" s="383">
        <v>2.0</v>
      </c>
      <c r="AB176" s="388">
        <f>IFERROR(__xludf.DUMMYFUNCTION("""COMPUTED_VALUE"""),0.9090909090909091)</f>
        <v>0.9090909091</v>
      </c>
      <c r="AC176" s="382" t="s">
        <v>2869</v>
      </c>
      <c r="AD176" s="389" t="str">
        <f>IFERROR(__xludf.DUMMYFUNCTION("""COMPUTED_VALUE"""),"")</f>
        <v/>
      </c>
      <c r="AE176" s="377">
        <v>22.0</v>
      </c>
      <c r="AF176" s="378">
        <v>22.0</v>
      </c>
      <c r="AG176" s="393" t="s">
        <v>3049</v>
      </c>
    </row>
    <row r="177">
      <c r="A177" s="411"/>
      <c r="B177" s="361">
        <v>46154.0</v>
      </c>
      <c r="C177" s="362" t="s">
        <v>3099</v>
      </c>
      <c r="D177" s="363" t="s">
        <v>3100</v>
      </c>
      <c r="E177" s="364"/>
      <c r="F177" s="365"/>
      <c r="G177" s="366"/>
      <c r="H177" s="367"/>
      <c r="I177" s="365"/>
      <c r="J177" s="368"/>
      <c r="K177" s="364"/>
      <c r="L177" s="365">
        <v>1.0</v>
      </c>
      <c r="M177" s="366"/>
      <c r="N177" s="367"/>
      <c r="O177" s="365"/>
      <c r="P177" s="368"/>
      <c r="Q177" s="364"/>
      <c r="R177" s="365"/>
      <c r="S177" s="366"/>
      <c r="T177" s="369" t="s">
        <v>2995</v>
      </c>
      <c r="U177" s="370" t="s">
        <v>674</v>
      </c>
      <c r="V177" s="371"/>
      <c r="W177" s="380" t="s">
        <v>3101</v>
      </c>
      <c r="X177" s="353" t="s">
        <v>2890</v>
      </c>
      <c r="Y177" s="382" t="s">
        <v>2869</v>
      </c>
      <c r="Z177" s="389" t="str">
        <f>IFERROR(__xludf.DUMMYFUNCTION("""COMPUTED_VALUE"""),"")</f>
        <v/>
      </c>
      <c r="AA177" s="383">
        <v>1.0</v>
      </c>
      <c r="AB177" s="388">
        <f>IFERROR(__xludf.DUMMYFUNCTION("""COMPUTED_VALUE"""),0.9545454545454546)</f>
        <v>0.9545454545</v>
      </c>
      <c r="AC177" s="382" t="s">
        <v>2869</v>
      </c>
      <c r="AD177" s="389" t="str">
        <f>IFERROR(__xludf.DUMMYFUNCTION("""COMPUTED_VALUE"""),"")</f>
        <v/>
      </c>
      <c r="AE177" s="377">
        <v>22.0</v>
      </c>
      <c r="AF177" s="378">
        <v>20.0</v>
      </c>
      <c r="AG177" s="393" t="s">
        <v>3049</v>
      </c>
    </row>
    <row r="178">
      <c r="A178" s="411"/>
      <c r="B178" s="361">
        <v>46155.0</v>
      </c>
      <c r="C178" s="362" t="s">
        <v>3102</v>
      </c>
      <c r="D178" s="363" t="s">
        <v>3103</v>
      </c>
      <c r="E178" s="364"/>
      <c r="F178" s="365"/>
      <c r="G178" s="366"/>
      <c r="H178" s="367"/>
      <c r="I178" s="365"/>
      <c r="J178" s="368"/>
      <c r="K178" s="364"/>
      <c r="L178" s="365">
        <v>1.0</v>
      </c>
      <c r="M178" s="366"/>
      <c r="N178" s="367"/>
      <c r="O178" s="365"/>
      <c r="P178" s="368"/>
      <c r="Q178" s="364"/>
      <c r="R178" s="365"/>
      <c r="S178" s="366"/>
      <c r="T178" s="369" t="s">
        <v>2995</v>
      </c>
      <c r="U178" s="370" t="s">
        <v>1453</v>
      </c>
      <c r="V178" s="371"/>
      <c r="W178" s="380" t="s">
        <v>3104</v>
      </c>
      <c r="X178" s="353" t="s">
        <v>2887</v>
      </c>
      <c r="Y178" s="382" t="s">
        <v>2869</v>
      </c>
      <c r="Z178" s="389" t="str">
        <f>IFERROR(__xludf.DUMMYFUNCTION("""COMPUTED_VALUE"""),"")</f>
        <v/>
      </c>
      <c r="AA178" s="383">
        <v>1.0</v>
      </c>
      <c r="AB178" s="388">
        <f>IFERROR(__xludf.DUMMYFUNCTION("""COMPUTED_VALUE"""),0.9375)</f>
        <v>0.9375</v>
      </c>
      <c r="AC178" s="382" t="s">
        <v>2869</v>
      </c>
      <c r="AD178" s="389" t="str">
        <f>IFERROR(__xludf.DUMMYFUNCTION("""COMPUTED_VALUE"""),"")</f>
        <v/>
      </c>
      <c r="AE178" s="377">
        <v>15.0</v>
      </c>
      <c r="AF178" s="378">
        <v>14.0</v>
      </c>
      <c r="AG178" s="393" t="s">
        <v>3049</v>
      </c>
    </row>
    <row r="179">
      <c r="A179" s="411"/>
      <c r="B179" s="361">
        <v>46155.0</v>
      </c>
      <c r="C179" s="362" t="s">
        <v>3105</v>
      </c>
      <c r="D179" s="363" t="s">
        <v>3106</v>
      </c>
      <c r="E179" s="364"/>
      <c r="F179" s="365"/>
      <c r="G179" s="366"/>
      <c r="H179" s="367"/>
      <c r="I179" s="365"/>
      <c r="J179" s="368"/>
      <c r="K179" s="364"/>
      <c r="L179" s="365"/>
      <c r="M179" s="366"/>
      <c r="N179" s="367"/>
      <c r="O179" s="365"/>
      <c r="P179" s="368"/>
      <c r="Q179" s="364"/>
      <c r="R179" s="365"/>
      <c r="S179" s="366"/>
      <c r="T179" s="369" t="s">
        <v>2995</v>
      </c>
      <c r="U179" s="370" t="s">
        <v>2882</v>
      </c>
      <c r="V179" s="371"/>
      <c r="W179" s="380"/>
      <c r="X179" s="353" t="s">
        <v>2914</v>
      </c>
      <c r="Y179" s="382" t="s">
        <v>2869</v>
      </c>
      <c r="Z179" s="389" t="str">
        <f>IFERROR(__xludf.DUMMYFUNCTION("""COMPUTED_VALUE"""),"")</f>
        <v/>
      </c>
      <c r="AA179" s="383">
        <v>0.0</v>
      </c>
      <c r="AB179" s="388">
        <f>IFERROR(__xludf.DUMMYFUNCTION("""COMPUTED_VALUE"""),1.0)</f>
        <v>1</v>
      </c>
      <c r="AC179" s="382" t="s">
        <v>2869</v>
      </c>
      <c r="AD179" s="389" t="str">
        <f>IFERROR(__xludf.DUMMYFUNCTION("""COMPUTED_VALUE"""),"")</f>
        <v/>
      </c>
      <c r="AE179" s="390"/>
      <c r="AF179" s="391"/>
      <c r="AG179" s="393" t="s">
        <v>3049</v>
      </c>
    </row>
    <row r="180">
      <c r="A180" s="411"/>
      <c r="B180" s="361">
        <v>46155.0</v>
      </c>
      <c r="C180" s="362" t="s">
        <v>3107</v>
      </c>
      <c r="D180" s="363" t="s">
        <v>3108</v>
      </c>
      <c r="E180" s="364"/>
      <c r="F180" s="365"/>
      <c r="G180" s="366"/>
      <c r="H180" s="367"/>
      <c r="I180" s="365"/>
      <c r="J180" s="368"/>
      <c r="K180" s="364"/>
      <c r="L180" s="365"/>
      <c r="M180" s="366"/>
      <c r="N180" s="367"/>
      <c r="O180" s="365"/>
      <c r="P180" s="368"/>
      <c r="Q180" s="364"/>
      <c r="R180" s="365"/>
      <c r="S180" s="366"/>
      <c r="T180" s="369" t="s">
        <v>2208</v>
      </c>
      <c r="U180" s="370" t="s">
        <v>2895</v>
      </c>
      <c r="V180" s="371"/>
      <c r="W180" s="372"/>
      <c r="X180" s="353" t="s">
        <v>2914</v>
      </c>
      <c r="Y180" s="382">
        <v>0.0</v>
      </c>
      <c r="Z180" s="389">
        <f>IFERROR(__xludf.DUMMYFUNCTION("""COMPUTED_VALUE"""),1.0)</f>
        <v>1</v>
      </c>
      <c r="AA180" s="383">
        <v>0.0</v>
      </c>
      <c r="AB180" s="388">
        <f>IFERROR(__xludf.DUMMYFUNCTION("""COMPUTED_VALUE"""),1.0)</f>
        <v>1</v>
      </c>
      <c r="AC180" s="382" t="s">
        <v>2869</v>
      </c>
      <c r="AD180" s="389" t="str">
        <f>IFERROR(__xludf.DUMMYFUNCTION("""COMPUTED_VALUE"""),"")</f>
        <v/>
      </c>
      <c r="AE180" s="390"/>
      <c r="AF180" s="391"/>
      <c r="AG180" s="393" t="s">
        <v>3049</v>
      </c>
    </row>
    <row r="181">
      <c r="A181" s="411"/>
      <c r="B181" s="361">
        <v>46155.0</v>
      </c>
      <c r="C181" s="362" t="s">
        <v>3109</v>
      </c>
      <c r="D181" s="363" t="s">
        <v>3110</v>
      </c>
      <c r="E181" s="364"/>
      <c r="F181" s="365"/>
      <c r="G181" s="366"/>
      <c r="H181" s="367"/>
      <c r="I181" s="365"/>
      <c r="J181" s="368"/>
      <c r="K181" s="364"/>
      <c r="L181" s="365"/>
      <c r="M181" s="366"/>
      <c r="N181" s="367"/>
      <c r="O181" s="365"/>
      <c r="P181" s="368"/>
      <c r="Q181" s="364"/>
      <c r="R181" s="365"/>
      <c r="S181" s="366"/>
      <c r="T181" s="369" t="s">
        <v>464</v>
      </c>
      <c r="U181" s="370" t="s">
        <v>2590</v>
      </c>
      <c r="V181" s="371"/>
      <c r="W181" s="380"/>
      <c r="X181" s="353" t="s">
        <v>2914</v>
      </c>
      <c r="Y181" s="382">
        <v>0.0</v>
      </c>
      <c r="Z181" s="389">
        <f>IFERROR(__xludf.DUMMYFUNCTION("""COMPUTED_VALUE"""),1.0)</f>
        <v>1</v>
      </c>
      <c r="AA181" s="383">
        <v>0.0</v>
      </c>
      <c r="AB181" s="388">
        <f>IFERROR(__xludf.DUMMYFUNCTION("""COMPUTED_VALUE"""),1.0)</f>
        <v>1</v>
      </c>
      <c r="AC181" s="382" t="s">
        <v>2869</v>
      </c>
      <c r="AD181" s="389" t="str">
        <f>IFERROR(__xludf.DUMMYFUNCTION("""COMPUTED_VALUE"""),"")</f>
        <v/>
      </c>
      <c r="AE181" s="390"/>
      <c r="AF181" s="391"/>
      <c r="AG181" s="393" t="s">
        <v>3049</v>
      </c>
    </row>
    <row r="182">
      <c r="A182" s="411"/>
      <c r="B182" s="361">
        <v>46155.0</v>
      </c>
      <c r="C182" s="362" t="s">
        <v>3111</v>
      </c>
      <c r="D182" s="363" t="s">
        <v>3112</v>
      </c>
      <c r="E182" s="364"/>
      <c r="F182" s="365"/>
      <c r="G182" s="366"/>
      <c r="H182" s="367"/>
      <c r="I182" s="365"/>
      <c r="J182" s="368"/>
      <c r="K182" s="364"/>
      <c r="L182" s="365"/>
      <c r="M182" s="366"/>
      <c r="N182" s="367"/>
      <c r="O182" s="365"/>
      <c r="P182" s="368"/>
      <c r="Q182" s="364"/>
      <c r="R182" s="365"/>
      <c r="S182" s="366"/>
      <c r="T182" s="369" t="s">
        <v>2995</v>
      </c>
      <c r="U182" s="370" t="s">
        <v>1702</v>
      </c>
      <c r="V182" s="371"/>
      <c r="W182" s="372"/>
      <c r="X182" s="353" t="s">
        <v>2914</v>
      </c>
      <c r="Y182" s="382" t="s">
        <v>2869</v>
      </c>
      <c r="Z182" s="389" t="str">
        <f>IFERROR(__xludf.DUMMYFUNCTION("""COMPUTED_VALUE"""),"")</f>
        <v/>
      </c>
      <c r="AA182" s="383">
        <v>0.0</v>
      </c>
      <c r="AB182" s="388">
        <f>IFERROR(__xludf.DUMMYFUNCTION("""COMPUTED_VALUE"""),1.0)</f>
        <v>1</v>
      </c>
      <c r="AC182" s="382" t="s">
        <v>2869</v>
      </c>
      <c r="AD182" s="389" t="str">
        <f>IFERROR(__xludf.DUMMYFUNCTION("""COMPUTED_VALUE"""),"")</f>
        <v/>
      </c>
      <c r="AE182" s="390"/>
      <c r="AF182" s="391"/>
      <c r="AG182" s="393" t="s">
        <v>3049</v>
      </c>
    </row>
    <row r="183">
      <c r="A183" s="411"/>
      <c r="B183" s="361">
        <v>46155.0</v>
      </c>
      <c r="C183" s="362" t="s">
        <v>3113</v>
      </c>
      <c r="D183" s="363" t="s">
        <v>3114</v>
      </c>
      <c r="E183" s="364"/>
      <c r="F183" s="365"/>
      <c r="G183" s="366"/>
      <c r="H183" s="367"/>
      <c r="I183" s="365"/>
      <c r="J183" s="368"/>
      <c r="K183" s="364"/>
      <c r="L183" s="365"/>
      <c r="M183" s="366"/>
      <c r="N183" s="367"/>
      <c r="O183" s="365"/>
      <c r="P183" s="368"/>
      <c r="Q183" s="364"/>
      <c r="R183" s="365"/>
      <c r="S183" s="366"/>
      <c r="T183" s="369" t="s">
        <v>2995</v>
      </c>
      <c r="U183" s="370" t="s">
        <v>1017</v>
      </c>
      <c r="V183" s="371"/>
      <c r="W183" s="372"/>
      <c r="X183" s="353" t="s">
        <v>2914</v>
      </c>
      <c r="Y183" s="382" t="s">
        <v>2869</v>
      </c>
      <c r="Z183" s="389" t="str">
        <f>IFERROR(__xludf.DUMMYFUNCTION("""COMPUTED_VALUE"""),"")</f>
        <v/>
      </c>
      <c r="AA183" s="383">
        <v>0.0</v>
      </c>
      <c r="AB183" s="388">
        <f>IFERROR(__xludf.DUMMYFUNCTION("""COMPUTED_VALUE"""),1.0)</f>
        <v>1</v>
      </c>
      <c r="AC183" s="382" t="s">
        <v>2869</v>
      </c>
      <c r="AD183" s="389" t="str">
        <f>IFERROR(__xludf.DUMMYFUNCTION("""COMPUTED_VALUE"""),"")</f>
        <v/>
      </c>
      <c r="AE183" s="390"/>
      <c r="AF183" s="391"/>
      <c r="AG183" s="393" t="s">
        <v>3049</v>
      </c>
    </row>
    <row r="184">
      <c r="A184" s="411"/>
      <c r="B184" s="361">
        <v>46155.0</v>
      </c>
      <c r="C184" s="362" t="s">
        <v>3115</v>
      </c>
      <c r="D184" s="363" t="s">
        <v>3116</v>
      </c>
      <c r="E184" s="364"/>
      <c r="F184" s="365"/>
      <c r="G184" s="366"/>
      <c r="H184" s="367"/>
      <c r="I184" s="365"/>
      <c r="J184" s="368"/>
      <c r="K184" s="364"/>
      <c r="L184" s="365"/>
      <c r="M184" s="366"/>
      <c r="N184" s="367"/>
      <c r="O184" s="365"/>
      <c r="P184" s="368"/>
      <c r="Q184" s="364"/>
      <c r="R184" s="365"/>
      <c r="S184" s="366"/>
      <c r="T184" s="369" t="s">
        <v>2995</v>
      </c>
      <c r="U184" s="370" t="s">
        <v>2720</v>
      </c>
      <c r="V184" s="371"/>
      <c r="W184" s="372"/>
      <c r="X184" s="353" t="s">
        <v>2914</v>
      </c>
      <c r="Y184" s="382" t="s">
        <v>2869</v>
      </c>
      <c r="Z184" s="389" t="str">
        <f>IFERROR(__xludf.DUMMYFUNCTION("""COMPUTED_VALUE"""),"")</f>
        <v/>
      </c>
      <c r="AA184" s="383">
        <v>0.0</v>
      </c>
      <c r="AB184" s="388">
        <f>IFERROR(__xludf.DUMMYFUNCTION("""COMPUTED_VALUE"""),1.0)</f>
        <v>1</v>
      </c>
      <c r="AC184" s="382" t="s">
        <v>2869</v>
      </c>
      <c r="AD184" s="389" t="str">
        <f>IFERROR(__xludf.DUMMYFUNCTION("""COMPUTED_VALUE"""),"")</f>
        <v/>
      </c>
      <c r="AE184" s="390"/>
      <c r="AF184" s="391"/>
      <c r="AG184" s="393" t="s">
        <v>3049</v>
      </c>
    </row>
    <row r="185">
      <c r="A185" s="411"/>
      <c r="B185" s="361">
        <v>46155.0</v>
      </c>
      <c r="C185" s="362" t="s">
        <v>3117</v>
      </c>
      <c r="D185" s="363" t="s">
        <v>3118</v>
      </c>
      <c r="E185" s="364"/>
      <c r="F185" s="365"/>
      <c r="G185" s="366"/>
      <c r="H185" s="367"/>
      <c r="I185" s="365"/>
      <c r="J185" s="368"/>
      <c r="K185" s="364"/>
      <c r="L185" s="365"/>
      <c r="M185" s="366"/>
      <c r="N185" s="367"/>
      <c r="O185" s="365"/>
      <c r="P185" s="368"/>
      <c r="Q185" s="364"/>
      <c r="R185" s="365"/>
      <c r="S185" s="366"/>
      <c r="T185" s="369" t="s">
        <v>2995</v>
      </c>
      <c r="U185" s="394" t="s">
        <v>555</v>
      </c>
      <c r="V185" s="395"/>
      <c r="W185" s="380"/>
      <c r="X185" s="353" t="s">
        <v>2914</v>
      </c>
      <c r="Y185" s="382" t="s">
        <v>2869</v>
      </c>
      <c r="Z185" s="389" t="str">
        <f>IFERROR(__xludf.DUMMYFUNCTION("""COMPUTED_VALUE"""),"")</f>
        <v/>
      </c>
      <c r="AA185" s="383">
        <v>0.0</v>
      </c>
      <c r="AB185" s="388">
        <f>IFERROR(__xludf.DUMMYFUNCTION("""COMPUTED_VALUE"""),1.0)</f>
        <v>1</v>
      </c>
      <c r="AC185" s="382" t="s">
        <v>2869</v>
      </c>
      <c r="AD185" s="389" t="str">
        <f>IFERROR(__xludf.DUMMYFUNCTION("""COMPUTED_VALUE"""),"")</f>
        <v/>
      </c>
      <c r="AE185" s="390"/>
      <c r="AF185" s="391"/>
      <c r="AG185" s="393" t="s">
        <v>3049</v>
      </c>
    </row>
    <row r="186">
      <c r="A186" s="411"/>
      <c r="B186" s="361">
        <v>46156.0</v>
      </c>
      <c r="C186" s="362" t="s">
        <v>3119</v>
      </c>
      <c r="D186" s="363" t="s">
        <v>3120</v>
      </c>
      <c r="E186" s="364"/>
      <c r="F186" s="365"/>
      <c r="G186" s="366"/>
      <c r="H186" s="367"/>
      <c r="I186" s="365"/>
      <c r="J186" s="368"/>
      <c r="K186" s="364"/>
      <c r="L186" s="365"/>
      <c r="M186" s="366"/>
      <c r="N186" s="367"/>
      <c r="O186" s="365">
        <v>1.0</v>
      </c>
      <c r="P186" s="368"/>
      <c r="Q186" s="364"/>
      <c r="R186" s="365"/>
      <c r="S186" s="366"/>
      <c r="T186" s="369" t="s">
        <v>2995</v>
      </c>
      <c r="U186" s="370" t="s">
        <v>876</v>
      </c>
      <c r="V186" s="371"/>
      <c r="W186" s="380" t="s">
        <v>3121</v>
      </c>
      <c r="X186" s="353" t="s">
        <v>2887</v>
      </c>
      <c r="Y186" s="382" t="s">
        <v>2869</v>
      </c>
      <c r="Z186" s="389" t="str">
        <f>IFERROR(__xludf.DUMMYFUNCTION("""COMPUTED_VALUE"""),"")</f>
        <v/>
      </c>
      <c r="AA186" s="383">
        <v>1.0</v>
      </c>
      <c r="AB186" s="388">
        <f>IFERROR(__xludf.DUMMYFUNCTION("""COMPUTED_VALUE"""),0.9722222222222222)</f>
        <v>0.9722222222</v>
      </c>
      <c r="AC186" s="382" t="s">
        <v>2869</v>
      </c>
      <c r="AD186" s="389" t="str">
        <f>IFERROR(__xludf.DUMMYFUNCTION("""COMPUTED_VALUE"""),"")</f>
        <v/>
      </c>
      <c r="AE186" s="377">
        <v>35.0</v>
      </c>
      <c r="AF186" s="378">
        <v>35.0</v>
      </c>
      <c r="AG186" s="393" t="s">
        <v>3049</v>
      </c>
    </row>
    <row r="187">
      <c r="A187" s="411"/>
      <c r="B187" s="361">
        <v>46156.0</v>
      </c>
      <c r="C187" s="362" t="s">
        <v>3122</v>
      </c>
      <c r="D187" s="363" t="s">
        <v>3123</v>
      </c>
      <c r="E187" s="364"/>
      <c r="F187" s="365"/>
      <c r="G187" s="366"/>
      <c r="H187" s="367"/>
      <c r="I187" s="365"/>
      <c r="J187" s="368"/>
      <c r="K187" s="364"/>
      <c r="L187" s="365"/>
      <c r="M187" s="366"/>
      <c r="N187" s="367"/>
      <c r="O187" s="365"/>
      <c r="P187" s="368"/>
      <c r="Q187" s="364"/>
      <c r="R187" s="365"/>
      <c r="S187" s="366"/>
      <c r="T187" s="369" t="s">
        <v>2995</v>
      </c>
      <c r="U187" s="370" t="s">
        <v>1376</v>
      </c>
      <c r="V187" s="371"/>
      <c r="W187" s="372"/>
      <c r="X187" s="353" t="s">
        <v>2914</v>
      </c>
      <c r="Y187" s="382" t="s">
        <v>2869</v>
      </c>
      <c r="Z187" s="389" t="str">
        <f>IFERROR(__xludf.DUMMYFUNCTION("""COMPUTED_VALUE"""),"")</f>
        <v/>
      </c>
      <c r="AA187" s="383">
        <v>0.0</v>
      </c>
      <c r="AB187" s="388">
        <f>IFERROR(__xludf.DUMMYFUNCTION("""COMPUTED_VALUE"""),1.0)</f>
        <v>1</v>
      </c>
      <c r="AC187" s="382" t="s">
        <v>2869</v>
      </c>
      <c r="AD187" s="389" t="str">
        <f>IFERROR(__xludf.DUMMYFUNCTION("""COMPUTED_VALUE"""),"")</f>
        <v/>
      </c>
      <c r="AE187" s="390"/>
      <c r="AF187" s="391"/>
      <c r="AG187" s="393" t="s">
        <v>3049</v>
      </c>
    </row>
    <row r="188">
      <c r="A188" s="411"/>
      <c r="B188" s="361">
        <v>46156.0</v>
      </c>
      <c r="C188" s="362" t="s">
        <v>3124</v>
      </c>
      <c r="D188" s="363" t="s">
        <v>3125</v>
      </c>
      <c r="E188" s="364"/>
      <c r="F188" s="365"/>
      <c r="G188" s="366"/>
      <c r="H188" s="367"/>
      <c r="I188" s="365"/>
      <c r="J188" s="368"/>
      <c r="K188" s="364"/>
      <c r="L188" s="365"/>
      <c r="M188" s="366"/>
      <c r="N188" s="367"/>
      <c r="O188" s="365"/>
      <c r="P188" s="368"/>
      <c r="Q188" s="364"/>
      <c r="R188" s="365"/>
      <c r="S188" s="366"/>
      <c r="T188" s="369" t="s">
        <v>153</v>
      </c>
      <c r="U188" s="370" t="s">
        <v>764</v>
      </c>
      <c r="V188" s="371"/>
      <c r="W188" s="372"/>
      <c r="X188" s="353" t="s">
        <v>2914</v>
      </c>
      <c r="Y188" s="382">
        <v>0.0</v>
      </c>
      <c r="Z188" s="389">
        <f>IFERROR(__xludf.DUMMYFUNCTION("""COMPUTED_VALUE"""),1.0)</f>
        <v>1</v>
      </c>
      <c r="AA188" s="383">
        <v>0.0</v>
      </c>
      <c r="AB188" s="388">
        <f>IFERROR(__xludf.DUMMYFUNCTION("""COMPUTED_VALUE"""),1.0)</f>
        <v>1</v>
      </c>
      <c r="AC188" s="382" t="s">
        <v>2869</v>
      </c>
      <c r="AD188" s="389" t="str">
        <f>IFERROR(__xludf.DUMMYFUNCTION("""COMPUTED_VALUE"""),"")</f>
        <v/>
      </c>
      <c r="AE188" s="390"/>
      <c r="AF188" s="391"/>
      <c r="AG188" s="393" t="s">
        <v>3049</v>
      </c>
    </row>
    <row r="189">
      <c r="A189" s="411"/>
      <c r="B189" s="361">
        <v>46156.0</v>
      </c>
      <c r="C189" s="362" t="s">
        <v>3126</v>
      </c>
      <c r="D189" s="363" t="s">
        <v>3127</v>
      </c>
      <c r="E189" s="364"/>
      <c r="F189" s="365"/>
      <c r="G189" s="366"/>
      <c r="H189" s="367"/>
      <c r="I189" s="365"/>
      <c r="J189" s="368"/>
      <c r="K189" s="364"/>
      <c r="L189" s="365"/>
      <c r="M189" s="366"/>
      <c r="N189" s="367"/>
      <c r="O189" s="365"/>
      <c r="P189" s="368"/>
      <c r="Q189" s="364"/>
      <c r="R189" s="365"/>
      <c r="S189" s="366"/>
      <c r="T189" s="369"/>
      <c r="U189" s="370" t="s">
        <v>2150</v>
      </c>
      <c r="V189" s="371" t="s">
        <v>1174</v>
      </c>
      <c r="W189" s="380"/>
      <c r="X189" s="353" t="s">
        <v>2914</v>
      </c>
      <c r="Y189" s="382" t="s">
        <v>2869</v>
      </c>
      <c r="Z189" s="389" t="str">
        <f>IFERROR(__xludf.DUMMYFUNCTION("""COMPUTED_VALUE"""),"")</f>
        <v/>
      </c>
      <c r="AA189" s="383">
        <v>0.0</v>
      </c>
      <c r="AB189" s="388">
        <f>IFERROR(__xludf.DUMMYFUNCTION("""COMPUTED_VALUE"""),1.0)</f>
        <v>1</v>
      </c>
      <c r="AC189" s="382">
        <v>0.0</v>
      </c>
      <c r="AD189" s="389">
        <f>IFERROR(__xludf.DUMMYFUNCTION("""COMPUTED_VALUE"""),1.0)</f>
        <v>1</v>
      </c>
      <c r="AE189" s="390"/>
      <c r="AF189" s="391"/>
      <c r="AG189" s="393" t="s">
        <v>3049</v>
      </c>
    </row>
    <row r="190">
      <c r="A190" s="411"/>
      <c r="B190" s="361">
        <v>46156.0</v>
      </c>
      <c r="C190" s="362" t="s">
        <v>3128</v>
      </c>
      <c r="D190" s="363" t="s">
        <v>3129</v>
      </c>
      <c r="E190" s="364"/>
      <c r="F190" s="365"/>
      <c r="G190" s="366"/>
      <c r="H190" s="367"/>
      <c r="I190" s="365"/>
      <c r="J190" s="368"/>
      <c r="K190" s="364"/>
      <c r="L190" s="365">
        <v>1.0</v>
      </c>
      <c r="M190" s="366"/>
      <c r="N190" s="367"/>
      <c r="O190" s="365"/>
      <c r="P190" s="368"/>
      <c r="Q190" s="364"/>
      <c r="R190" s="365"/>
      <c r="S190" s="366"/>
      <c r="T190" s="369" t="s">
        <v>2995</v>
      </c>
      <c r="U190" s="370" t="s">
        <v>475</v>
      </c>
      <c r="V190" s="371"/>
      <c r="W190" s="380" t="s">
        <v>3130</v>
      </c>
      <c r="X190" s="353" t="s">
        <v>2890</v>
      </c>
      <c r="Y190" s="382" t="s">
        <v>2869</v>
      </c>
      <c r="Z190" s="389" t="str">
        <f>IFERROR(__xludf.DUMMYFUNCTION("""COMPUTED_VALUE"""),"")</f>
        <v/>
      </c>
      <c r="AA190" s="383">
        <v>1.0</v>
      </c>
      <c r="AB190" s="388">
        <f>IFERROR(__xludf.DUMMYFUNCTION("""COMPUTED_VALUE"""),0.972972972972973)</f>
        <v>0.972972973</v>
      </c>
      <c r="AC190" s="382" t="s">
        <v>2869</v>
      </c>
      <c r="AD190" s="389" t="str">
        <f>IFERROR(__xludf.DUMMYFUNCTION("""COMPUTED_VALUE"""),"")</f>
        <v/>
      </c>
      <c r="AE190" s="377">
        <v>37.0</v>
      </c>
      <c r="AF190" s="378">
        <v>37.0</v>
      </c>
      <c r="AG190" s="393" t="s">
        <v>3049</v>
      </c>
    </row>
    <row r="191">
      <c r="A191" s="411"/>
      <c r="B191" s="361">
        <v>46156.0</v>
      </c>
      <c r="C191" s="362" t="s">
        <v>3131</v>
      </c>
      <c r="D191" s="363" t="s">
        <v>3132</v>
      </c>
      <c r="E191" s="364"/>
      <c r="F191" s="365"/>
      <c r="G191" s="366"/>
      <c r="H191" s="367"/>
      <c r="I191" s="365"/>
      <c r="J191" s="368"/>
      <c r="K191" s="364"/>
      <c r="L191" s="365">
        <v>1.0</v>
      </c>
      <c r="M191" s="366"/>
      <c r="N191" s="367"/>
      <c r="O191" s="365"/>
      <c r="P191" s="368"/>
      <c r="Q191" s="364"/>
      <c r="R191" s="365"/>
      <c r="S191" s="366"/>
      <c r="T191" s="369" t="s">
        <v>2995</v>
      </c>
      <c r="U191" s="370" t="s">
        <v>1891</v>
      </c>
      <c r="V191" s="371"/>
      <c r="W191" s="380" t="s">
        <v>3133</v>
      </c>
      <c r="X191" s="353" t="s">
        <v>2890</v>
      </c>
      <c r="Y191" s="382" t="s">
        <v>2869</v>
      </c>
      <c r="Z191" s="389" t="str">
        <f>IFERROR(__xludf.DUMMYFUNCTION("""COMPUTED_VALUE"""),"")</f>
        <v/>
      </c>
      <c r="AA191" s="383">
        <v>1.0</v>
      </c>
      <c r="AB191" s="388">
        <f>IFERROR(__xludf.DUMMYFUNCTION("""COMPUTED_VALUE"""),0.972972972972973)</f>
        <v>0.972972973</v>
      </c>
      <c r="AC191" s="382" t="s">
        <v>2869</v>
      </c>
      <c r="AD191" s="389" t="str">
        <f>IFERROR(__xludf.DUMMYFUNCTION("""COMPUTED_VALUE"""),"")</f>
        <v/>
      </c>
      <c r="AE191" s="377">
        <v>37.0</v>
      </c>
      <c r="AF191" s="378">
        <v>33.0</v>
      </c>
      <c r="AG191" s="393" t="s">
        <v>3049</v>
      </c>
    </row>
    <row r="192">
      <c r="A192" s="411"/>
      <c r="B192" s="361">
        <v>46157.0</v>
      </c>
      <c r="C192" s="362" t="s">
        <v>3134</v>
      </c>
      <c r="D192" s="363" t="s">
        <v>3135</v>
      </c>
      <c r="E192" s="364"/>
      <c r="F192" s="365"/>
      <c r="G192" s="366"/>
      <c r="H192" s="367"/>
      <c r="I192" s="365"/>
      <c r="J192" s="368"/>
      <c r="K192" s="364"/>
      <c r="L192" s="365"/>
      <c r="M192" s="366"/>
      <c r="N192" s="367"/>
      <c r="O192" s="365"/>
      <c r="P192" s="368"/>
      <c r="Q192" s="364"/>
      <c r="R192" s="365"/>
      <c r="S192" s="366"/>
      <c r="T192" s="369" t="s">
        <v>497</v>
      </c>
      <c r="U192" s="370" t="s">
        <v>1702</v>
      </c>
      <c r="V192" s="371"/>
      <c r="W192" s="380"/>
      <c r="X192" s="353" t="s">
        <v>2914</v>
      </c>
      <c r="Y192" s="382">
        <v>0.0</v>
      </c>
      <c r="Z192" s="389">
        <f>IFERROR(__xludf.DUMMYFUNCTION("""COMPUTED_VALUE"""),1.0)</f>
        <v>1</v>
      </c>
      <c r="AA192" s="383">
        <v>0.0</v>
      </c>
      <c r="AB192" s="388">
        <f>IFERROR(__xludf.DUMMYFUNCTION("""COMPUTED_VALUE"""),1.0)</f>
        <v>1</v>
      </c>
      <c r="AC192" s="382" t="s">
        <v>2869</v>
      </c>
      <c r="AD192" s="389" t="str">
        <f>IFERROR(__xludf.DUMMYFUNCTION("""COMPUTED_VALUE"""),"")</f>
        <v/>
      </c>
      <c r="AE192" s="390"/>
      <c r="AF192" s="391"/>
      <c r="AG192" s="393" t="s">
        <v>3049</v>
      </c>
    </row>
    <row r="193">
      <c r="A193" s="411"/>
      <c r="B193" s="361">
        <v>46157.0</v>
      </c>
      <c r="C193" s="362" t="s">
        <v>3136</v>
      </c>
      <c r="D193" s="363" t="s">
        <v>3137</v>
      </c>
      <c r="E193" s="364"/>
      <c r="F193" s="365"/>
      <c r="G193" s="366"/>
      <c r="H193" s="367"/>
      <c r="I193" s="365"/>
      <c r="J193" s="368"/>
      <c r="K193" s="364">
        <v>1.0</v>
      </c>
      <c r="L193" s="365">
        <v>1.0</v>
      </c>
      <c r="M193" s="366"/>
      <c r="N193" s="367"/>
      <c r="O193" s="365"/>
      <c r="P193" s="368"/>
      <c r="Q193" s="364"/>
      <c r="R193" s="365"/>
      <c r="S193" s="366"/>
      <c r="T193" s="369" t="s">
        <v>2590</v>
      </c>
      <c r="U193" s="431" t="s">
        <v>63</v>
      </c>
      <c r="V193" s="371"/>
      <c r="W193" s="380" t="s">
        <v>3138</v>
      </c>
      <c r="X193" s="353" t="s">
        <v>2905</v>
      </c>
      <c r="Y193" s="382">
        <v>1.0</v>
      </c>
      <c r="Z193" s="389">
        <f>IFERROR(__xludf.DUMMYFUNCTION("""COMPUTED_VALUE"""),0.9565217391304348)</f>
        <v>0.9565217391</v>
      </c>
      <c r="AA193" s="383">
        <v>1.0</v>
      </c>
      <c r="AB193" s="388">
        <f>IFERROR(__xludf.DUMMYFUNCTION("""COMPUTED_VALUE"""),0.9565217391304348)</f>
        <v>0.9565217391</v>
      </c>
      <c r="AC193" s="382" t="s">
        <v>2869</v>
      </c>
      <c r="AD193" s="389" t="str">
        <f>IFERROR(__xludf.DUMMYFUNCTION("""COMPUTED_VALUE"""),"")</f>
        <v/>
      </c>
      <c r="AE193" s="377">
        <v>23.0</v>
      </c>
      <c r="AF193" s="378">
        <v>23.0</v>
      </c>
      <c r="AG193" s="393" t="s">
        <v>3049</v>
      </c>
    </row>
    <row r="194">
      <c r="A194" s="411"/>
      <c r="B194" s="361">
        <v>46153.0</v>
      </c>
      <c r="C194" s="362" t="s">
        <v>3139</v>
      </c>
      <c r="D194" s="363" t="s">
        <v>3140</v>
      </c>
      <c r="E194" s="364"/>
      <c r="F194" s="365">
        <v>1.0</v>
      </c>
      <c r="G194" s="366"/>
      <c r="H194" s="367"/>
      <c r="I194" s="365"/>
      <c r="J194" s="368"/>
      <c r="K194" s="364"/>
      <c r="L194" s="365">
        <v>2.0</v>
      </c>
      <c r="M194" s="366"/>
      <c r="N194" s="367"/>
      <c r="O194" s="365"/>
      <c r="P194" s="368"/>
      <c r="Q194" s="364"/>
      <c r="R194" s="365"/>
      <c r="S194" s="366"/>
      <c r="T194" s="369" t="s">
        <v>2995</v>
      </c>
      <c r="U194" s="394" t="s">
        <v>568</v>
      </c>
      <c r="V194" s="395"/>
      <c r="W194" s="380" t="s">
        <v>3141</v>
      </c>
      <c r="X194" s="353" t="s">
        <v>2890</v>
      </c>
      <c r="Y194" s="382" t="s">
        <v>2869</v>
      </c>
      <c r="Z194" s="389" t="str">
        <f>IFERROR(__xludf.DUMMYFUNCTION("""COMPUTED_VALUE"""),"")</f>
        <v/>
      </c>
      <c r="AA194" s="383">
        <v>3.0</v>
      </c>
      <c r="AB194" s="388">
        <f>IFERROR(__xludf.DUMMYFUNCTION("""COMPUTED_VALUE"""),0.625)</f>
        <v>0.625</v>
      </c>
      <c r="AC194" s="382" t="s">
        <v>2869</v>
      </c>
      <c r="AD194" s="389" t="str">
        <f>IFERROR(__xludf.DUMMYFUNCTION("""COMPUTED_VALUE"""),"")</f>
        <v/>
      </c>
      <c r="AE194" s="377">
        <v>8.0</v>
      </c>
      <c r="AF194" s="378">
        <v>8.0</v>
      </c>
      <c r="AG194" s="393" t="s">
        <v>3049</v>
      </c>
    </row>
    <row r="195">
      <c r="A195" s="411"/>
      <c r="B195" s="361">
        <v>46153.0</v>
      </c>
      <c r="C195" s="362" t="s">
        <v>3142</v>
      </c>
      <c r="D195" s="363" t="s">
        <v>3143</v>
      </c>
      <c r="E195" s="364"/>
      <c r="F195" s="365">
        <v>1.0</v>
      </c>
      <c r="G195" s="366"/>
      <c r="H195" s="367"/>
      <c r="I195" s="365"/>
      <c r="J195" s="368"/>
      <c r="K195" s="364"/>
      <c r="L195" s="365">
        <v>2.0</v>
      </c>
      <c r="M195" s="366"/>
      <c r="N195" s="367"/>
      <c r="O195" s="365"/>
      <c r="P195" s="368"/>
      <c r="Q195" s="364"/>
      <c r="R195" s="365"/>
      <c r="S195" s="366"/>
      <c r="T195" s="369" t="s">
        <v>2995</v>
      </c>
      <c r="U195" s="370" t="s">
        <v>323</v>
      </c>
      <c r="V195" s="371"/>
      <c r="W195" s="380" t="s">
        <v>3144</v>
      </c>
      <c r="X195" s="353" t="s">
        <v>2890</v>
      </c>
      <c r="Y195" s="382" t="s">
        <v>2869</v>
      </c>
      <c r="Z195" s="389" t="str">
        <f>IFERROR(__xludf.DUMMYFUNCTION("""COMPUTED_VALUE"""),"")</f>
        <v/>
      </c>
      <c r="AA195" s="383">
        <v>3.0</v>
      </c>
      <c r="AB195" s="388">
        <f>IFERROR(__xludf.DUMMYFUNCTION("""COMPUTED_VALUE"""),0.7)</f>
        <v>0.7</v>
      </c>
      <c r="AC195" s="382" t="s">
        <v>2869</v>
      </c>
      <c r="AD195" s="389" t="str">
        <f>IFERROR(__xludf.DUMMYFUNCTION("""COMPUTED_VALUE"""),"")</f>
        <v/>
      </c>
      <c r="AE195" s="377">
        <v>10.0</v>
      </c>
      <c r="AF195" s="378">
        <v>8.0</v>
      </c>
      <c r="AG195" s="393" t="s">
        <v>3049</v>
      </c>
    </row>
    <row r="196">
      <c r="A196" s="411"/>
      <c r="B196" s="361">
        <v>46154.0</v>
      </c>
      <c r="C196" s="362" t="s">
        <v>3145</v>
      </c>
      <c r="D196" s="363" t="s">
        <v>3146</v>
      </c>
      <c r="E196" s="364"/>
      <c r="F196" s="365"/>
      <c r="G196" s="366"/>
      <c r="H196" s="367"/>
      <c r="I196" s="365"/>
      <c r="J196" s="368"/>
      <c r="K196" s="364"/>
      <c r="L196" s="365"/>
      <c r="M196" s="366"/>
      <c r="N196" s="367"/>
      <c r="O196" s="365"/>
      <c r="P196" s="368"/>
      <c r="Q196" s="364"/>
      <c r="R196" s="365"/>
      <c r="S196" s="366"/>
      <c r="T196" s="369" t="s">
        <v>2995</v>
      </c>
      <c r="U196" s="370" t="s">
        <v>1292</v>
      </c>
      <c r="V196" s="371"/>
      <c r="W196" s="372"/>
      <c r="X196" s="353" t="s">
        <v>2914</v>
      </c>
      <c r="Y196" s="382" t="s">
        <v>2869</v>
      </c>
      <c r="Z196" s="389" t="str">
        <f>IFERROR(__xludf.DUMMYFUNCTION("""COMPUTED_VALUE"""),"")</f>
        <v/>
      </c>
      <c r="AA196" s="383">
        <v>0.0</v>
      </c>
      <c r="AB196" s="388">
        <f>IFERROR(__xludf.DUMMYFUNCTION("""COMPUTED_VALUE"""),1.0)</f>
        <v>1</v>
      </c>
      <c r="AC196" s="382" t="s">
        <v>2869</v>
      </c>
      <c r="AD196" s="389" t="str">
        <f>IFERROR(__xludf.DUMMYFUNCTION("""COMPUTED_VALUE"""),"")</f>
        <v/>
      </c>
      <c r="AE196" s="390"/>
      <c r="AF196" s="391"/>
      <c r="AG196" s="393" t="s">
        <v>3049</v>
      </c>
    </row>
    <row r="197">
      <c r="A197" s="411"/>
      <c r="B197" s="361">
        <v>46154.0</v>
      </c>
      <c r="C197" s="362" t="s">
        <v>3147</v>
      </c>
      <c r="D197" s="363" t="s">
        <v>3148</v>
      </c>
      <c r="E197" s="364"/>
      <c r="F197" s="365"/>
      <c r="G197" s="366"/>
      <c r="H197" s="367"/>
      <c r="I197" s="365"/>
      <c r="J197" s="368"/>
      <c r="K197" s="364"/>
      <c r="L197" s="365"/>
      <c r="M197" s="366"/>
      <c r="N197" s="367"/>
      <c r="O197" s="365"/>
      <c r="P197" s="368"/>
      <c r="Q197" s="364"/>
      <c r="R197" s="365"/>
      <c r="S197" s="366"/>
      <c r="T197" s="369" t="s">
        <v>2995</v>
      </c>
      <c r="U197" s="370" t="s">
        <v>264</v>
      </c>
      <c r="V197" s="371"/>
      <c r="W197" s="372"/>
      <c r="X197" s="353" t="s">
        <v>2914</v>
      </c>
      <c r="Y197" s="382" t="s">
        <v>2869</v>
      </c>
      <c r="Z197" s="389" t="str">
        <f>IFERROR(__xludf.DUMMYFUNCTION("""COMPUTED_VALUE"""),"")</f>
        <v/>
      </c>
      <c r="AA197" s="383">
        <v>0.0</v>
      </c>
      <c r="AB197" s="388">
        <f>IFERROR(__xludf.DUMMYFUNCTION("""COMPUTED_VALUE"""),1.0)</f>
        <v>1</v>
      </c>
      <c r="AC197" s="382" t="s">
        <v>2869</v>
      </c>
      <c r="AD197" s="389" t="str">
        <f>IFERROR(__xludf.DUMMYFUNCTION("""COMPUTED_VALUE"""),"")</f>
        <v/>
      </c>
      <c r="AE197" s="390"/>
      <c r="AF197" s="391"/>
      <c r="AG197" s="393" t="s">
        <v>3049</v>
      </c>
    </row>
    <row r="198">
      <c r="A198" s="411"/>
      <c r="B198" s="361">
        <v>46155.0</v>
      </c>
      <c r="C198" s="362" t="s">
        <v>1671</v>
      </c>
      <c r="D198" s="363" t="s">
        <v>1670</v>
      </c>
      <c r="E198" s="364"/>
      <c r="F198" s="365"/>
      <c r="G198" s="366"/>
      <c r="H198" s="367"/>
      <c r="I198" s="365"/>
      <c r="J198" s="368"/>
      <c r="K198" s="364"/>
      <c r="L198" s="365"/>
      <c r="M198" s="366"/>
      <c r="N198" s="367"/>
      <c r="O198" s="365"/>
      <c r="P198" s="368"/>
      <c r="Q198" s="364"/>
      <c r="R198" s="365"/>
      <c r="S198" s="366"/>
      <c r="T198" s="369" t="s">
        <v>506</v>
      </c>
      <c r="U198" s="370" t="s">
        <v>233</v>
      </c>
      <c r="V198" s="371" t="s">
        <v>3008</v>
      </c>
      <c r="W198" s="372"/>
      <c r="X198" s="353" t="s">
        <v>2914</v>
      </c>
      <c r="Y198" s="382">
        <v>0.0</v>
      </c>
      <c r="Z198" s="389">
        <f>IFERROR(__xludf.DUMMYFUNCTION("""COMPUTED_VALUE"""),1.0)</f>
        <v>1</v>
      </c>
      <c r="AA198" s="383">
        <v>0.0</v>
      </c>
      <c r="AB198" s="388">
        <f>IFERROR(__xludf.DUMMYFUNCTION("""COMPUTED_VALUE"""),1.0)</f>
        <v>1</v>
      </c>
      <c r="AC198" s="382">
        <v>0.0</v>
      </c>
      <c r="AD198" s="389">
        <f>IFERROR(__xludf.DUMMYFUNCTION("""COMPUTED_VALUE"""),1.0)</f>
        <v>1</v>
      </c>
      <c r="AE198" s="390"/>
      <c r="AF198" s="391"/>
      <c r="AG198" s="393" t="s">
        <v>3049</v>
      </c>
    </row>
    <row r="199">
      <c r="A199" s="411"/>
      <c r="B199" s="361">
        <v>46155.0</v>
      </c>
      <c r="C199" s="362" t="s">
        <v>3149</v>
      </c>
      <c r="D199" s="363" t="s">
        <v>3150</v>
      </c>
      <c r="E199" s="364"/>
      <c r="F199" s="365"/>
      <c r="G199" s="366"/>
      <c r="H199" s="367"/>
      <c r="I199" s="365"/>
      <c r="J199" s="368"/>
      <c r="K199" s="364"/>
      <c r="L199" s="365"/>
      <c r="M199" s="366"/>
      <c r="N199" s="367"/>
      <c r="O199" s="365"/>
      <c r="P199" s="368"/>
      <c r="Q199" s="364"/>
      <c r="R199" s="365"/>
      <c r="S199" s="366"/>
      <c r="T199" s="369"/>
      <c r="U199" s="370" t="s">
        <v>1702</v>
      </c>
      <c r="V199" s="371" t="s">
        <v>3015</v>
      </c>
      <c r="W199" s="380"/>
      <c r="X199" s="353" t="s">
        <v>2914</v>
      </c>
      <c r="Y199" s="382" t="s">
        <v>2869</v>
      </c>
      <c r="Z199" s="389" t="str">
        <f>IFERROR(__xludf.DUMMYFUNCTION("""COMPUTED_VALUE"""),"")</f>
        <v/>
      </c>
      <c r="AA199" s="383">
        <v>0.0</v>
      </c>
      <c r="AB199" s="388">
        <f>IFERROR(__xludf.DUMMYFUNCTION("""COMPUTED_VALUE"""),1.0)</f>
        <v>1</v>
      </c>
      <c r="AC199" s="382">
        <v>0.0</v>
      </c>
      <c r="AD199" s="389">
        <f>IFERROR(__xludf.DUMMYFUNCTION("""COMPUTED_VALUE"""),1.0)</f>
        <v>1</v>
      </c>
      <c r="AE199" s="390"/>
      <c r="AF199" s="391"/>
      <c r="AG199" s="393" t="s">
        <v>3049</v>
      </c>
    </row>
    <row r="200">
      <c r="A200" s="411"/>
      <c r="B200" s="361">
        <v>46154.0</v>
      </c>
      <c r="C200" s="362" t="s">
        <v>3151</v>
      </c>
      <c r="D200" s="363" t="s">
        <v>3152</v>
      </c>
      <c r="E200" s="364"/>
      <c r="F200" s="365"/>
      <c r="G200" s="366"/>
      <c r="H200" s="367"/>
      <c r="I200" s="365"/>
      <c r="J200" s="368"/>
      <c r="K200" s="364"/>
      <c r="L200" s="365"/>
      <c r="M200" s="366"/>
      <c r="N200" s="367"/>
      <c r="O200" s="365"/>
      <c r="P200" s="368"/>
      <c r="Q200" s="364"/>
      <c r="R200" s="365"/>
      <c r="S200" s="366"/>
      <c r="T200" s="369" t="s">
        <v>1479</v>
      </c>
      <c r="U200" s="370" t="s">
        <v>2907</v>
      </c>
      <c r="V200" s="371"/>
      <c r="W200" s="372"/>
      <c r="X200" s="353" t="s">
        <v>2914</v>
      </c>
      <c r="Y200" s="382">
        <v>0.0</v>
      </c>
      <c r="Z200" s="389">
        <f>IFERROR(__xludf.DUMMYFUNCTION("""COMPUTED_VALUE"""),1.0)</f>
        <v>1</v>
      </c>
      <c r="AA200" s="383">
        <v>0.0</v>
      </c>
      <c r="AB200" s="388">
        <f>IFERROR(__xludf.DUMMYFUNCTION("""COMPUTED_VALUE"""),1.0)</f>
        <v>1</v>
      </c>
      <c r="AC200" s="382" t="s">
        <v>2869</v>
      </c>
      <c r="AD200" s="389" t="str">
        <f>IFERROR(__xludf.DUMMYFUNCTION("""COMPUTED_VALUE"""),"")</f>
        <v/>
      </c>
      <c r="AE200" s="390"/>
      <c r="AF200" s="391"/>
      <c r="AG200" s="393" t="s">
        <v>3049</v>
      </c>
    </row>
    <row r="201">
      <c r="A201" s="411"/>
      <c r="B201" s="361">
        <v>46155.0</v>
      </c>
      <c r="C201" s="362" t="s">
        <v>3153</v>
      </c>
      <c r="D201" s="363" t="s">
        <v>3154</v>
      </c>
      <c r="E201" s="364"/>
      <c r="F201" s="365"/>
      <c r="G201" s="366"/>
      <c r="H201" s="367"/>
      <c r="I201" s="365"/>
      <c r="J201" s="368"/>
      <c r="K201" s="364"/>
      <c r="L201" s="365"/>
      <c r="M201" s="366"/>
      <c r="N201" s="367"/>
      <c r="O201" s="365"/>
      <c r="P201" s="368"/>
      <c r="Q201" s="364"/>
      <c r="R201" s="365"/>
      <c r="S201" s="366"/>
      <c r="T201" s="369" t="s">
        <v>233</v>
      </c>
      <c r="U201" s="370" t="s">
        <v>1480</v>
      </c>
      <c r="V201" s="371"/>
      <c r="W201" s="372"/>
      <c r="X201" s="353" t="s">
        <v>2914</v>
      </c>
      <c r="Y201" s="382">
        <v>0.0</v>
      </c>
      <c r="Z201" s="389">
        <f>IFERROR(__xludf.DUMMYFUNCTION("""COMPUTED_VALUE"""),1.0)</f>
        <v>1</v>
      </c>
      <c r="AA201" s="383">
        <v>0.0</v>
      </c>
      <c r="AB201" s="388">
        <f>IFERROR(__xludf.DUMMYFUNCTION("""COMPUTED_VALUE"""),1.0)</f>
        <v>1</v>
      </c>
      <c r="AC201" s="382" t="s">
        <v>2869</v>
      </c>
      <c r="AD201" s="389" t="str">
        <f>IFERROR(__xludf.DUMMYFUNCTION("""COMPUTED_VALUE"""),"")</f>
        <v/>
      </c>
      <c r="AE201" s="390"/>
      <c r="AF201" s="391"/>
      <c r="AG201" s="393" t="s">
        <v>3049</v>
      </c>
    </row>
    <row r="202">
      <c r="A202" s="411"/>
      <c r="B202" s="361">
        <v>46154.0</v>
      </c>
      <c r="C202" s="362" t="s">
        <v>3155</v>
      </c>
      <c r="D202" s="363" t="s">
        <v>3156</v>
      </c>
      <c r="E202" s="364"/>
      <c r="F202" s="365"/>
      <c r="G202" s="366"/>
      <c r="H202" s="367"/>
      <c r="I202" s="365"/>
      <c r="J202" s="368"/>
      <c r="K202" s="364"/>
      <c r="L202" s="365"/>
      <c r="M202" s="366"/>
      <c r="N202" s="367"/>
      <c r="O202" s="365"/>
      <c r="P202" s="368"/>
      <c r="Q202" s="364"/>
      <c r="R202" s="365"/>
      <c r="S202" s="366"/>
      <c r="T202" s="369" t="s">
        <v>506</v>
      </c>
      <c r="U202" s="370" t="s">
        <v>2611</v>
      </c>
      <c r="V202" s="371"/>
      <c r="W202" s="372"/>
      <c r="X202" s="353" t="s">
        <v>2914</v>
      </c>
      <c r="Y202" s="382">
        <v>0.0</v>
      </c>
      <c r="Z202" s="389">
        <f>IFERROR(__xludf.DUMMYFUNCTION("""COMPUTED_VALUE"""),1.0)</f>
        <v>1</v>
      </c>
      <c r="AA202" s="383">
        <v>0.0</v>
      </c>
      <c r="AB202" s="388">
        <f>IFERROR(__xludf.DUMMYFUNCTION("""COMPUTED_VALUE"""),1.0)</f>
        <v>1</v>
      </c>
      <c r="AC202" s="382" t="s">
        <v>2869</v>
      </c>
      <c r="AD202" s="389" t="str">
        <f>IFERROR(__xludf.DUMMYFUNCTION("""COMPUTED_VALUE"""),"")</f>
        <v/>
      </c>
      <c r="AE202" s="390"/>
      <c r="AF202" s="391"/>
      <c r="AG202" s="393" t="s">
        <v>3049</v>
      </c>
    </row>
    <row r="203">
      <c r="A203" s="411"/>
      <c r="B203" s="361">
        <v>46155.0</v>
      </c>
      <c r="C203" s="362" t="s">
        <v>3157</v>
      </c>
      <c r="D203" s="363" t="s">
        <v>3158</v>
      </c>
      <c r="E203" s="364"/>
      <c r="F203" s="365"/>
      <c r="G203" s="366"/>
      <c r="H203" s="367"/>
      <c r="I203" s="365"/>
      <c r="J203" s="368"/>
      <c r="K203" s="364"/>
      <c r="L203" s="365"/>
      <c r="M203" s="366"/>
      <c r="N203" s="367"/>
      <c r="O203" s="365"/>
      <c r="P203" s="368"/>
      <c r="Q203" s="364"/>
      <c r="R203" s="365"/>
      <c r="S203" s="366"/>
      <c r="T203" s="369" t="s">
        <v>233</v>
      </c>
      <c r="U203" s="370" t="s">
        <v>1929</v>
      </c>
      <c r="V203" s="371"/>
      <c r="W203" s="372"/>
      <c r="X203" s="353" t="s">
        <v>2914</v>
      </c>
      <c r="Y203" s="382">
        <v>0.0</v>
      </c>
      <c r="Z203" s="389">
        <f>IFERROR(__xludf.DUMMYFUNCTION("""COMPUTED_VALUE"""),1.0)</f>
        <v>1</v>
      </c>
      <c r="AA203" s="383">
        <v>0.0</v>
      </c>
      <c r="AB203" s="388">
        <f>IFERROR(__xludf.DUMMYFUNCTION("""COMPUTED_VALUE"""),1.0)</f>
        <v>1</v>
      </c>
      <c r="AC203" s="382" t="s">
        <v>2869</v>
      </c>
      <c r="AD203" s="389" t="str">
        <f>IFERROR(__xludf.DUMMYFUNCTION("""COMPUTED_VALUE"""),"")</f>
        <v/>
      </c>
      <c r="AE203" s="390"/>
      <c r="AF203" s="391"/>
      <c r="AG203" s="393" t="s">
        <v>3049</v>
      </c>
    </row>
    <row r="204">
      <c r="A204" s="411"/>
      <c r="B204" s="361">
        <v>46154.0</v>
      </c>
      <c r="C204" s="362" t="s">
        <v>3159</v>
      </c>
      <c r="D204" s="363" t="s">
        <v>3160</v>
      </c>
      <c r="E204" s="364"/>
      <c r="F204" s="365"/>
      <c r="G204" s="366"/>
      <c r="H204" s="367"/>
      <c r="I204" s="365"/>
      <c r="J204" s="368"/>
      <c r="K204" s="364"/>
      <c r="L204" s="365"/>
      <c r="M204" s="366"/>
      <c r="N204" s="367"/>
      <c r="O204" s="365"/>
      <c r="P204" s="368"/>
      <c r="Q204" s="364"/>
      <c r="R204" s="365"/>
      <c r="S204" s="366"/>
      <c r="T204" s="369" t="s">
        <v>2995</v>
      </c>
      <c r="U204" s="370" t="s">
        <v>2918</v>
      </c>
      <c r="V204" s="371"/>
      <c r="W204" s="372"/>
      <c r="X204" s="353" t="s">
        <v>2914</v>
      </c>
      <c r="Y204" s="382" t="s">
        <v>2869</v>
      </c>
      <c r="Z204" s="389" t="str">
        <f>IFERROR(__xludf.DUMMYFUNCTION("""COMPUTED_VALUE"""),"")</f>
        <v/>
      </c>
      <c r="AA204" s="383">
        <v>0.0</v>
      </c>
      <c r="AB204" s="388">
        <f>IFERROR(__xludf.DUMMYFUNCTION("""COMPUTED_VALUE"""),1.0)</f>
        <v>1</v>
      </c>
      <c r="AC204" s="382" t="s">
        <v>2869</v>
      </c>
      <c r="AD204" s="389" t="str">
        <f>IFERROR(__xludf.DUMMYFUNCTION("""COMPUTED_VALUE"""),"")</f>
        <v/>
      </c>
      <c r="AE204" s="390"/>
      <c r="AF204" s="391"/>
      <c r="AG204" s="393" t="s">
        <v>3049</v>
      </c>
    </row>
    <row r="205">
      <c r="A205" s="411"/>
      <c r="B205" s="361">
        <v>46155.0</v>
      </c>
      <c r="C205" s="362" t="s">
        <v>3161</v>
      </c>
      <c r="D205" s="363" t="s">
        <v>3162</v>
      </c>
      <c r="E205" s="364"/>
      <c r="F205" s="365"/>
      <c r="G205" s="366"/>
      <c r="H205" s="367"/>
      <c r="I205" s="365"/>
      <c r="J205" s="368"/>
      <c r="K205" s="364"/>
      <c r="L205" s="365"/>
      <c r="M205" s="366"/>
      <c r="N205" s="367"/>
      <c r="O205" s="365"/>
      <c r="P205" s="368"/>
      <c r="Q205" s="364"/>
      <c r="R205" s="365"/>
      <c r="S205" s="366"/>
      <c r="T205" s="369" t="s">
        <v>2995</v>
      </c>
      <c r="U205" s="370" t="s">
        <v>2380</v>
      </c>
      <c r="V205" s="371"/>
      <c r="W205" s="372"/>
      <c r="X205" s="353" t="s">
        <v>2914</v>
      </c>
      <c r="Y205" s="382" t="s">
        <v>2869</v>
      </c>
      <c r="Z205" s="389" t="str">
        <f>IFERROR(__xludf.DUMMYFUNCTION("""COMPUTED_VALUE"""),"")</f>
        <v/>
      </c>
      <c r="AA205" s="383">
        <v>0.0</v>
      </c>
      <c r="AB205" s="388">
        <f>IFERROR(__xludf.DUMMYFUNCTION("""COMPUTED_VALUE"""),1.0)</f>
        <v>1</v>
      </c>
      <c r="AC205" s="382" t="s">
        <v>2869</v>
      </c>
      <c r="AD205" s="389" t="str">
        <f>IFERROR(__xludf.DUMMYFUNCTION("""COMPUTED_VALUE"""),"")</f>
        <v/>
      </c>
      <c r="AE205" s="390"/>
      <c r="AF205" s="391"/>
      <c r="AG205" s="393" t="s">
        <v>3049</v>
      </c>
    </row>
    <row r="206">
      <c r="A206" s="411"/>
      <c r="B206" s="361">
        <v>46154.0</v>
      </c>
      <c r="C206" s="362" t="s">
        <v>3163</v>
      </c>
      <c r="D206" s="363" t="s">
        <v>3164</v>
      </c>
      <c r="E206" s="364"/>
      <c r="F206" s="365"/>
      <c r="G206" s="366"/>
      <c r="H206" s="367"/>
      <c r="I206" s="365"/>
      <c r="J206" s="368"/>
      <c r="K206" s="364"/>
      <c r="L206" s="365"/>
      <c r="M206" s="366"/>
      <c r="N206" s="367"/>
      <c r="O206" s="365"/>
      <c r="P206" s="368"/>
      <c r="Q206" s="364"/>
      <c r="R206" s="365"/>
      <c r="S206" s="366"/>
      <c r="T206" s="369" t="s">
        <v>497</v>
      </c>
      <c r="U206" s="370" t="s">
        <v>674</v>
      </c>
      <c r="V206" s="371"/>
      <c r="W206" s="372"/>
      <c r="X206" s="353" t="s">
        <v>2914</v>
      </c>
      <c r="Y206" s="382">
        <v>0.0</v>
      </c>
      <c r="Z206" s="389">
        <f>IFERROR(__xludf.DUMMYFUNCTION("""COMPUTED_VALUE"""),1.0)</f>
        <v>1</v>
      </c>
      <c r="AA206" s="383">
        <v>0.0</v>
      </c>
      <c r="AB206" s="388">
        <f>IFERROR(__xludf.DUMMYFUNCTION("""COMPUTED_VALUE"""),1.0)</f>
        <v>1</v>
      </c>
      <c r="AC206" s="382" t="s">
        <v>2869</v>
      </c>
      <c r="AD206" s="389" t="str">
        <f>IFERROR(__xludf.DUMMYFUNCTION("""COMPUTED_VALUE"""),"")</f>
        <v/>
      </c>
      <c r="AE206" s="390"/>
      <c r="AF206" s="391"/>
      <c r="AG206" s="393" t="s">
        <v>3049</v>
      </c>
    </row>
    <row r="207">
      <c r="A207" s="411"/>
      <c r="B207" s="361">
        <v>46155.0</v>
      </c>
      <c r="C207" s="362" t="s">
        <v>3165</v>
      </c>
      <c r="D207" s="363" t="s">
        <v>3166</v>
      </c>
      <c r="E207" s="364"/>
      <c r="F207" s="365"/>
      <c r="G207" s="366"/>
      <c r="H207" s="367"/>
      <c r="I207" s="365"/>
      <c r="J207" s="368"/>
      <c r="K207" s="364"/>
      <c r="L207" s="365"/>
      <c r="M207" s="366"/>
      <c r="N207" s="367"/>
      <c r="O207" s="365"/>
      <c r="P207" s="368"/>
      <c r="Q207" s="364"/>
      <c r="R207" s="365"/>
      <c r="S207" s="366"/>
      <c r="T207" s="369" t="s">
        <v>506</v>
      </c>
      <c r="U207" s="370" t="s">
        <v>529</v>
      </c>
      <c r="V207" s="371"/>
      <c r="W207" s="372"/>
      <c r="X207" s="353" t="s">
        <v>2914</v>
      </c>
      <c r="Y207" s="382">
        <v>0.0</v>
      </c>
      <c r="Z207" s="389">
        <f>IFERROR(__xludf.DUMMYFUNCTION("""COMPUTED_VALUE"""),1.0)</f>
        <v>1</v>
      </c>
      <c r="AA207" s="383">
        <v>0.0</v>
      </c>
      <c r="AB207" s="388">
        <f>IFERROR(__xludf.DUMMYFUNCTION("""COMPUTED_VALUE"""),1.0)</f>
        <v>1</v>
      </c>
      <c r="AC207" s="382" t="s">
        <v>2869</v>
      </c>
      <c r="AD207" s="389" t="str">
        <f>IFERROR(__xludf.DUMMYFUNCTION("""COMPUTED_VALUE"""),"")</f>
        <v/>
      </c>
      <c r="AE207" s="390"/>
      <c r="AF207" s="391"/>
      <c r="AG207" s="393" t="s">
        <v>3049</v>
      </c>
    </row>
    <row r="208">
      <c r="A208" s="411"/>
      <c r="B208" s="361">
        <v>46154.0</v>
      </c>
      <c r="C208" s="362" t="s">
        <v>3167</v>
      </c>
      <c r="D208" s="363" t="s">
        <v>3168</v>
      </c>
      <c r="E208" s="364"/>
      <c r="F208" s="365"/>
      <c r="G208" s="366"/>
      <c r="H208" s="367"/>
      <c r="I208" s="365"/>
      <c r="J208" s="368"/>
      <c r="K208" s="364"/>
      <c r="L208" s="365"/>
      <c r="M208" s="366"/>
      <c r="N208" s="367"/>
      <c r="O208" s="365"/>
      <c r="P208" s="368"/>
      <c r="Q208" s="364"/>
      <c r="R208" s="365"/>
      <c r="S208" s="366"/>
      <c r="T208" s="369" t="s">
        <v>233</v>
      </c>
      <c r="U208" s="370" t="s">
        <v>1292</v>
      </c>
      <c r="V208" s="371"/>
      <c r="W208" s="372"/>
      <c r="X208" s="353" t="s">
        <v>2914</v>
      </c>
      <c r="Y208" s="382">
        <v>0.0</v>
      </c>
      <c r="Z208" s="389">
        <f>IFERROR(__xludf.DUMMYFUNCTION("""COMPUTED_VALUE"""),1.0)</f>
        <v>1</v>
      </c>
      <c r="AA208" s="383">
        <v>0.0</v>
      </c>
      <c r="AB208" s="388">
        <f>IFERROR(__xludf.DUMMYFUNCTION("""COMPUTED_VALUE"""),1.0)</f>
        <v>1</v>
      </c>
      <c r="AC208" s="382" t="s">
        <v>2869</v>
      </c>
      <c r="AD208" s="389" t="str">
        <f>IFERROR(__xludf.DUMMYFUNCTION("""COMPUTED_VALUE"""),"")</f>
        <v/>
      </c>
      <c r="AE208" s="390"/>
      <c r="AF208" s="391"/>
      <c r="AG208" s="393" t="s">
        <v>3049</v>
      </c>
    </row>
    <row r="209">
      <c r="A209" s="411"/>
      <c r="B209" s="361">
        <v>46155.0</v>
      </c>
      <c r="C209" s="362" t="s">
        <v>3169</v>
      </c>
      <c r="D209" s="363" t="s">
        <v>3170</v>
      </c>
      <c r="E209" s="364"/>
      <c r="F209" s="365"/>
      <c r="G209" s="366"/>
      <c r="H209" s="367"/>
      <c r="I209" s="365"/>
      <c r="J209" s="368"/>
      <c r="K209" s="364"/>
      <c r="L209" s="365"/>
      <c r="M209" s="366"/>
      <c r="N209" s="367"/>
      <c r="O209" s="365"/>
      <c r="P209" s="368"/>
      <c r="Q209" s="364"/>
      <c r="R209" s="365"/>
      <c r="S209" s="366"/>
      <c r="T209" s="369" t="s">
        <v>1443</v>
      </c>
      <c r="U209" s="370" t="s">
        <v>1480</v>
      </c>
      <c r="V209" s="371"/>
      <c r="W209" s="372"/>
      <c r="X209" s="353" t="s">
        <v>2914</v>
      </c>
      <c r="Y209" s="382">
        <v>0.0</v>
      </c>
      <c r="Z209" s="389">
        <f>IFERROR(__xludf.DUMMYFUNCTION("""COMPUTED_VALUE"""),1.0)</f>
        <v>1</v>
      </c>
      <c r="AA209" s="383">
        <v>0.0</v>
      </c>
      <c r="AB209" s="388">
        <f>IFERROR(__xludf.DUMMYFUNCTION("""COMPUTED_VALUE"""),1.0)</f>
        <v>1</v>
      </c>
      <c r="AC209" s="382" t="s">
        <v>2869</v>
      </c>
      <c r="AD209" s="389" t="str">
        <f>IFERROR(__xludf.DUMMYFUNCTION("""COMPUTED_VALUE"""),"")</f>
        <v/>
      </c>
      <c r="AE209" s="390"/>
      <c r="AF209" s="391"/>
      <c r="AG209" s="393" t="s">
        <v>3049</v>
      </c>
    </row>
    <row r="210">
      <c r="A210" s="411"/>
      <c r="B210" s="361">
        <v>46154.0</v>
      </c>
      <c r="C210" s="362" t="s">
        <v>3171</v>
      </c>
      <c r="D210" s="363" t="s">
        <v>3172</v>
      </c>
      <c r="E210" s="364">
        <v>1.0</v>
      </c>
      <c r="F210" s="365">
        <v>1.0</v>
      </c>
      <c r="G210" s="366"/>
      <c r="H210" s="367"/>
      <c r="I210" s="365"/>
      <c r="J210" s="368"/>
      <c r="K210" s="364"/>
      <c r="L210" s="365"/>
      <c r="M210" s="366"/>
      <c r="N210" s="367"/>
      <c r="O210" s="365"/>
      <c r="P210" s="368"/>
      <c r="Q210" s="364"/>
      <c r="R210" s="365"/>
      <c r="S210" s="366"/>
      <c r="T210" s="369" t="s">
        <v>497</v>
      </c>
      <c r="U210" s="370" t="s">
        <v>843</v>
      </c>
      <c r="V210" s="371"/>
      <c r="W210" s="380" t="s">
        <v>3173</v>
      </c>
      <c r="X210" s="353" t="s">
        <v>2905</v>
      </c>
      <c r="Y210" s="382">
        <v>1.0</v>
      </c>
      <c r="Z210" s="389">
        <f>IFERROR(__xludf.DUMMYFUNCTION("""COMPUTED_VALUE"""),0.9642857142857143)</f>
        <v>0.9642857143</v>
      </c>
      <c r="AA210" s="383">
        <v>1.0</v>
      </c>
      <c r="AB210" s="388">
        <f>IFERROR(__xludf.DUMMYFUNCTION("""COMPUTED_VALUE"""),0.9642857142857143)</f>
        <v>0.9642857143</v>
      </c>
      <c r="AC210" s="382" t="s">
        <v>2869</v>
      </c>
      <c r="AD210" s="389" t="str">
        <f>IFERROR(__xludf.DUMMYFUNCTION("""COMPUTED_VALUE"""),"")</f>
        <v/>
      </c>
      <c r="AE210" s="377">
        <v>28.0</v>
      </c>
      <c r="AF210" s="378">
        <v>28.0</v>
      </c>
      <c r="AG210" s="393" t="s">
        <v>3049</v>
      </c>
    </row>
    <row r="211">
      <c r="A211" s="411"/>
      <c r="B211" s="361">
        <v>46155.0</v>
      </c>
      <c r="C211" s="362" t="s">
        <v>3174</v>
      </c>
      <c r="D211" s="363" t="s">
        <v>3175</v>
      </c>
      <c r="E211" s="364">
        <v>1.0</v>
      </c>
      <c r="F211" s="365">
        <v>1.0</v>
      </c>
      <c r="G211" s="366"/>
      <c r="H211" s="367"/>
      <c r="I211" s="365"/>
      <c r="J211" s="368"/>
      <c r="K211" s="364"/>
      <c r="L211" s="365"/>
      <c r="M211" s="366"/>
      <c r="N211" s="367"/>
      <c r="O211" s="365"/>
      <c r="P211" s="368"/>
      <c r="Q211" s="364"/>
      <c r="R211" s="365"/>
      <c r="S211" s="366"/>
      <c r="T211" s="369" t="s">
        <v>264</v>
      </c>
      <c r="U211" s="370" t="s">
        <v>2611</v>
      </c>
      <c r="V211" s="371"/>
      <c r="W211" s="380" t="s">
        <v>3173</v>
      </c>
      <c r="X211" s="353" t="s">
        <v>2905</v>
      </c>
      <c r="Y211" s="382">
        <v>1.0</v>
      </c>
      <c r="Z211" s="389">
        <f>IFERROR(__xludf.DUMMYFUNCTION("""COMPUTED_VALUE"""),0.9642857142857143)</f>
        <v>0.9642857143</v>
      </c>
      <c r="AA211" s="383">
        <v>1.0</v>
      </c>
      <c r="AB211" s="388">
        <f>IFERROR(__xludf.DUMMYFUNCTION("""COMPUTED_VALUE"""),0.9642857142857143)</f>
        <v>0.9642857143</v>
      </c>
      <c r="AC211" s="382" t="s">
        <v>2869</v>
      </c>
      <c r="AD211" s="389" t="str">
        <f>IFERROR(__xludf.DUMMYFUNCTION("""COMPUTED_VALUE"""),"")</f>
        <v/>
      </c>
      <c r="AE211" s="377">
        <v>28.0</v>
      </c>
      <c r="AF211" s="378">
        <v>28.0</v>
      </c>
      <c r="AG211" s="393" t="s">
        <v>3049</v>
      </c>
    </row>
    <row r="212">
      <c r="A212" s="411"/>
      <c r="B212" s="361">
        <v>46154.0</v>
      </c>
      <c r="C212" s="362" t="s">
        <v>3176</v>
      </c>
      <c r="D212" s="363" t="s">
        <v>3177</v>
      </c>
      <c r="E212" s="364"/>
      <c r="F212" s="365"/>
      <c r="G212" s="366"/>
      <c r="H212" s="367"/>
      <c r="I212" s="365"/>
      <c r="J212" s="368"/>
      <c r="K212" s="364"/>
      <c r="L212" s="365"/>
      <c r="M212" s="366"/>
      <c r="N212" s="367">
        <v>2.0</v>
      </c>
      <c r="O212" s="365">
        <v>2.0</v>
      </c>
      <c r="P212" s="368"/>
      <c r="Q212" s="364"/>
      <c r="R212" s="365"/>
      <c r="S212" s="366"/>
      <c r="T212" s="369" t="s">
        <v>470</v>
      </c>
      <c r="U212" s="370" t="s">
        <v>1929</v>
      </c>
      <c r="V212" s="371"/>
      <c r="W212" s="380" t="s">
        <v>3178</v>
      </c>
      <c r="X212" s="353" t="s">
        <v>2905</v>
      </c>
      <c r="Y212" s="382">
        <v>2.0</v>
      </c>
      <c r="Z212" s="389">
        <f>IFERROR(__xludf.DUMMYFUNCTION("""COMPUTED_VALUE"""),0.8571428571428572)</f>
        <v>0.8571428571</v>
      </c>
      <c r="AA212" s="383">
        <v>2.0</v>
      </c>
      <c r="AB212" s="388">
        <f>IFERROR(__xludf.DUMMYFUNCTION("""COMPUTED_VALUE"""),0.8571428571428572)</f>
        <v>0.8571428571</v>
      </c>
      <c r="AC212" s="382" t="s">
        <v>2869</v>
      </c>
      <c r="AD212" s="389" t="str">
        <f>IFERROR(__xludf.DUMMYFUNCTION("""COMPUTED_VALUE"""),"")</f>
        <v/>
      </c>
      <c r="AE212" s="377">
        <v>14.0</v>
      </c>
      <c r="AF212" s="378">
        <v>14.0</v>
      </c>
      <c r="AG212" s="393" t="s">
        <v>3049</v>
      </c>
    </row>
    <row r="213">
      <c r="A213" s="411"/>
      <c r="B213" s="361">
        <v>46155.0</v>
      </c>
      <c r="C213" s="362" t="s">
        <v>3179</v>
      </c>
      <c r="D213" s="363" t="s">
        <v>3180</v>
      </c>
      <c r="E213" s="364"/>
      <c r="F213" s="365"/>
      <c r="G213" s="366"/>
      <c r="H213" s="367"/>
      <c r="I213" s="365"/>
      <c r="J213" s="368"/>
      <c r="K213" s="364"/>
      <c r="L213" s="365"/>
      <c r="M213" s="366"/>
      <c r="N213" s="367">
        <v>2.0</v>
      </c>
      <c r="O213" s="365">
        <v>2.0</v>
      </c>
      <c r="P213" s="368"/>
      <c r="Q213" s="364"/>
      <c r="R213" s="365"/>
      <c r="S213" s="366"/>
      <c r="T213" s="369" t="s">
        <v>1443</v>
      </c>
      <c r="U213" s="370" t="s">
        <v>674</v>
      </c>
      <c r="V213" s="371"/>
      <c r="W213" s="380" t="s">
        <v>3178</v>
      </c>
      <c r="X213" s="353" t="s">
        <v>2905</v>
      </c>
      <c r="Y213" s="382">
        <v>2.0</v>
      </c>
      <c r="Z213" s="389">
        <f>IFERROR(__xludf.DUMMYFUNCTION("""COMPUTED_VALUE"""),0.8571428571428572)</f>
        <v>0.8571428571</v>
      </c>
      <c r="AA213" s="383">
        <v>2.0</v>
      </c>
      <c r="AB213" s="388">
        <f>IFERROR(__xludf.DUMMYFUNCTION("""COMPUTED_VALUE"""),0.8571428571428572)</f>
        <v>0.8571428571</v>
      </c>
      <c r="AC213" s="382" t="s">
        <v>2869</v>
      </c>
      <c r="AD213" s="389" t="str">
        <f>IFERROR(__xludf.DUMMYFUNCTION("""COMPUTED_VALUE"""),"")</f>
        <v/>
      </c>
      <c r="AE213" s="377">
        <v>14.0</v>
      </c>
      <c r="AF213" s="378">
        <v>14.0</v>
      </c>
      <c r="AG213" s="393" t="s">
        <v>3049</v>
      </c>
    </row>
    <row r="214">
      <c r="A214" s="411"/>
      <c r="B214" s="361">
        <v>46156.0</v>
      </c>
      <c r="C214" s="362" t="s">
        <v>3181</v>
      </c>
      <c r="D214" s="363" t="s">
        <v>3182</v>
      </c>
      <c r="E214" s="364"/>
      <c r="F214" s="365">
        <v>1.0</v>
      </c>
      <c r="G214" s="366"/>
      <c r="H214" s="367"/>
      <c r="I214" s="365"/>
      <c r="J214" s="368"/>
      <c r="K214" s="364"/>
      <c r="L214" s="365"/>
      <c r="M214" s="366"/>
      <c r="N214" s="367"/>
      <c r="O214" s="365"/>
      <c r="P214" s="368"/>
      <c r="Q214" s="364"/>
      <c r="R214" s="365"/>
      <c r="S214" s="366"/>
      <c r="T214" s="369" t="s">
        <v>2995</v>
      </c>
      <c r="U214" s="370" t="s">
        <v>555</v>
      </c>
      <c r="V214" s="371"/>
      <c r="W214" s="380" t="s">
        <v>3183</v>
      </c>
      <c r="X214" s="353" t="s">
        <v>2890</v>
      </c>
      <c r="Y214" s="382" t="s">
        <v>2869</v>
      </c>
      <c r="Z214" s="389" t="str">
        <f>IFERROR(__xludf.DUMMYFUNCTION("""COMPUTED_VALUE"""),"")</f>
        <v/>
      </c>
      <c r="AA214" s="383">
        <v>1.0</v>
      </c>
      <c r="AB214" s="388">
        <f>IFERROR(__xludf.DUMMYFUNCTION("""COMPUTED_VALUE"""),0.8571428571428572)</f>
        <v>0.8571428571</v>
      </c>
      <c r="AC214" s="382" t="s">
        <v>2869</v>
      </c>
      <c r="AD214" s="389" t="str">
        <f>IFERROR(__xludf.DUMMYFUNCTION("""COMPUTED_VALUE"""),"")</f>
        <v/>
      </c>
      <c r="AE214" s="377">
        <v>7.0</v>
      </c>
      <c r="AF214" s="378">
        <v>7.0</v>
      </c>
      <c r="AG214" s="393" t="s">
        <v>3049</v>
      </c>
    </row>
    <row r="215">
      <c r="A215" s="411"/>
      <c r="B215" s="361">
        <v>46156.0</v>
      </c>
      <c r="C215" s="362" t="s">
        <v>3184</v>
      </c>
      <c r="D215" s="363" t="s">
        <v>3185</v>
      </c>
      <c r="E215" s="364"/>
      <c r="F215" s="365"/>
      <c r="G215" s="366"/>
      <c r="H215" s="367"/>
      <c r="I215" s="365"/>
      <c r="J215" s="368"/>
      <c r="K215" s="364"/>
      <c r="L215" s="365">
        <v>1.0</v>
      </c>
      <c r="M215" s="366"/>
      <c r="N215" s="367"/>
      <c r="O215" s="365"/>
      <c r="P215" s="368"/>
      <c r="Q215" s="364"/>
      <c r="R215" s="365"/>
      <c r="S215" s="366"/>
      <c r="T215" s="369" t="s">
        <v>2995</v>
      </c>
      <c r="U215" s="370" t="s">
        <v>2892</v>
      </c>
      <c r="V215" s="371"/>
      <c r="W215" s="380" t="s">
        <v>3186</v>
      </c>
      <c r="X215" s="353" t="s">
        <v>2890</v>
      </c>
      <c r="Y215" s="382" t="s">
        <v>2869</v>
      </c>
      <c r="Z215" s="389" t="str">
        <f>IFERROR(__xludf.DUMMYFUNCTION("""COMPUTED_VALUE"""),"")</f>
        <v/>
      </c>
      <c r="AA215" s="383">
        <v>1.0</v>
      </c>
      <c r="AB215" s="388">
        <f>IFERROR(__xludf.DUMMYFUNCTION("""COMPUTED_VALUE"""),0.8888888888888888)</f>
        <v>0.8888888889</v>
      </c>
      <c r="AC215" s="382" t="s">
        <v>2869</v>
      </c>
      <c r="AD215" s="389" t="str">
        <f>IFERROR(__xludf.DUMMYFUNCTION("""COMPUTED_VALUE"""),"")</f>
        <v/>
      </c>
      <c r="AE215" s="377">
        <v>9.0</v>
      </c>
      <c r="AF215" s="378">
        <v>9.0</v>
      </c>
      <c r="AG215" s="393" t="s">
        <v>3049</v>
      </c>
    </row>
    <row r="216">
      <c r="A216" s="411"/>
      <c r="B216" s="361">
        <v>46154.0</v>
      </c>
      <c r="C216" s="362" t="s">
        <v>3187</v>
      </c>
      <c r="D216" s="363" t="s">
        <v>3188</v>
      </c>
      <c r="E216" s="364"/>
      <c r="F216" s="365"/>
      <c r="G216" s="366"/>
      <c r="H216" s="367"/>
      <c r="I216" s="365"/>
      <c r="J216" s="368"/>
      <c r="K216" s="364"/>
      <c r="L216" s="365"/>
      <c r="M216" s="366"/>
      <c r="N216" s="367"/>
      <c r="O216" s="365"/>
      <c r="P216" s="368"/>
      <c r="Q216" s="364"/>
      <c r="R216" s="365"/>
      <c r="S216" s="366"/>
      <c r="T216" s="369" t="s">
        <v>506</v>
      </c>
      <c r="U216" s="370" t="s">
        <v>233</v>
      </c>
      <c r="V216" s="371"/>
      <c r="W216" s="372"/>
      <c r="X216" s="353" t="s">
        <v>2914</v>
      </c>
      <c r="Y216" s="382">
        <v>0.0</v>
      </c>
      <c r="Z216" s="389">
        <f>IFERROR(__xludf.DUMMYFUNCTION("""COMPUTED_VALUE"""),1.0)</f>
        <v>1</v>
      </c>
      <c r="AA216" s="383">
        <v>0.0</v>
      </c>
      <c r="AB216" s="388">
        <f>IFERROR(__xludf.DUMMYFUNCTION("""COMPUTED_VALUE"""),1.0)</f>
        <v>1</v>
      </c>
      <c r="AC216" s="382" t="s">
        <v>2869</v>
      </c>
      <c r="AD216" s="389" t="str">
        <f>IFERROR(__xludf.DUMMYFUNCTION("""COMPUTED_VALUE"""),"")</f>
        <v/>
      </c>
      <c r="AE216" s="390"/>
      <c r="AF216" s="391"/>
      <c r="AG216" s="393" t="s">
        <v>3049</v>
      </c>
    </row>
    <row r="217">
      <c r="A217" s="411"/>
      <c r="B217" s="361">
        <v>46155.0</v>
      </c>
      <c r="C217" s="362" t="s">
        <v>3189</v>
      </c>
      <c r="D217" s="363" t="s">
        <v>3190</v>
      </c>
      <c r="E217" s="364">
        <v>3.0</v>
      </c>
      <c r="F217" s="365">
        <v>3.0</v>
      </c>
      <c r="G217" s="366"/>
      <c r="H217" s="367"/>
      <c r="I217" s="365"/>
      <c r="J217" s="368"/>
      <c r="K217" s="364"/>
      <c r="L217" s="365"/>
      <c r="M217" s="366"/>
      <c r="N217" s="367"/>
      <c r="O217" s="365"/>
      <c r="P217" s="368"/>
      <c r="Q217" s="364"/>
      <c r="R217" s="365"/>
      <c r="S217" s="366"/>
      <c r="T217" s="369" t="s">
        <v>506</v>
      </c>
      <c r="U217" s="370" t="s">
        <v>529</v>
      </c>
      <c r="V217" s="371"/>
      <c r="W217" s="380" t="s">
        <v>3191</v>
      </c>
      <c r="X217" s="353" t="s">
        <v>2905</v>
      </c>
      <c r="Y217" s="382">
        <v>3.0</v>
      </c>
      <c r="Z217" s="389">
        <f>IFERROR(__xludf.DUMMYFUNCTION("""COMPUTED_VALUE"""),0.7)</f>
        <v>0.7</v>
      </c>
      <c r="AA217" s="383">
        <v>3.0</v>
      </c>
      <c r="AB217" s="388">
        <f>IFERROR(__xludf.DUMMYFUNCTION("""COMPUTED_VALUE"""),0.7)</f>
        <v>0.7</v>
      </c>
      <c r="AC217" s="382" t="s">
        <v>2869</v>
      </c>
      <c r="AD217" s="389" t="str">
        <f>IFERROR(__xludf.DUMMYFUNCTION("""COMPUTED_VALUE"""),"")</f>
        <v/>
      </c>
      <c r="AE217" s="377">
        <v>10.0</v>
      </c>
      <c r="AF217" s="378">
        <v>10.0</v>
      </c>
      <c r="AG217" s="393" t="s">
        <v>3049</v>
      </c>
    </row>
    <row r="218">
      <c r="A218" s="411"/>
      <c r="B218" s="361">
        <v>46154.0</v>
      </c>
      <c r="C218" s="362" t="s">
        <v>3192</v>
      </c>
      <c r="D218" s="363" t="s">
        <v>3193</v>
      </c>
      <c r="E218" s="364"/>
      <c r="F218" s="365"/>
      <c r="G218" s="366"/>
      <c r="H218" s="367"/>
      <c r="I218" s="365"/>
      <c r="J218" s="368"/>
      <c r="K218" s="364"/>
      <c r="L218" s="365"/>
      <c r="M218" s="366"/>
      <c r="N218" s="367"/>
      <c r="O218" s="365"/>
      <c r="P218" s="368"/>
      <c r="Q218" s="364"/>
      <c r="R218" s="365"/>
      <c r="S218" s="366"/>
      <c r="T218" s="369" t="s">
        <v>1702</v>
      </c>
      <c r="U218" s="370" t="s">
        <v>529</v>
      </c>
      <c r="V218" s="371"/>
      <c r="W218" s="372"/>
      <c r="X218" s="353" t="s">
        <v>2914</v>
      </c>
      <c r="Y218" s="382">
        <v>0.0</v>
      </c>
      <c r="Z218" s="389">
        <f>IFERROR(__xludf.DUMMYFUNCTION("""COMPUTED_VALUE"""),1.0)</f>
        <v>1</v>
      </c>
      <c r="AA218" s="383">
        <v>0.0</v>
      </c>
      <c r="AB218" s="388">
        <f>IFERROR(__xludf.DUMMYFUNCTION("""COMPUTED_VALUE"""),1.0)</f>
        <v>1</v>
      </c>
      <c r="AC218" s="382" t="s">
        <v>2869</v>
      </c>
      <c r="AD218" s="389" t="str">
        <f>IFERROR(__xludf.DUMMYFUNCTION("""COMPUTED_VALUE"""),"")</f>
        <v/>
      </c>
      <c r="AE218" s="390"/>
      <c r="AF218" s="391"/>
      <c r="AG218" s="393" t="s">
        <v>3049</v>
      </c>
    </row>
    <row r="219">
      <c r="A219" s="411"/>
      <c r="B219" s="361">
        <v>46155.0</v>
      </c>
      <c r="C219" s="362" t="s">
        <v>3194</v>
      </c>
      <c r="D219" s="363" t="s">
        <v>3195</v>
      </c>
      <c r="E219" s="364"/>
      <c r="F219" s="365"/>
      <c r="G219" s="366"/>
      <c r="H219" s="367"/>
      <c r="I219" s="365"/>
      <c r="J219" s="368"/>
      <c r="K219" s="364"/>
      <c r="L219" s="365"/>
      <c r="M219" s="366"/>
      <c r="N219" s="367"/>
      <c r="O219" s="365"/>
      <c r="P219" s="368"/>
      <c r="Q219" s="364"/>
      <c r="R219" s="365"/>
      <c r="S219" s="366"/>
      <c r="T219" s="369" t="s">
        <v>475</v>
      </c>
      <c r="U219" s="370" t="s">
        <v>2380</v>
      </c>
      <c r="V219" s="371"/>
      <c r="W219" s="372"/>
      <c r="X219" s="353" t="s">
        <v>2914</v>
      </c>
      <c r="Y219" s="382">
        <v>0.0</v>
      </c>
      <c r="Z219" s="389">
        <f>IFERROR(__xludf.DUMMYFUNCTION("""COMPUTED_VALUE"""),1.0)</f>
        <v>1</v>
      </c>
      <c r="AA219" s="383">
        <v>0.0</v>
      </c>
      <c r="AB219" s="388">
        <f>IFERROR(__xludf.DUMMYFUNCTION("""COMPUTED_VALUE"""),1.0)</f>
        <v>1</v>
      </c>
      <c r="AC219" s="382" t="s">
        <v>2869</v>
      </c>
      <c r="AD219" s="389" t="str">
        <f>IFERROR(__xludf.DUMMYFUNCTION("""COMPUTED_VALUE"""),"")</f>
        <v/>
      </c>
      <c r="AE219" s="390"/>
      <c r="AF219" s="391"/>
      <c r="AG219" s="393" t="s">
        <v>3049</v>
      </c>
    </row>
    <row r="220">
      <c r="A220" s="411"/>
      <c r="B220" s="361">
        <v>46154.0</v>
      </c>
      <c r="C220" s="362" t="s">
        <v>3196</v>
      </c>
      <c r="D220" s="363" t="s">
        <v>3197</v>
      </c>
      <c r="E220" s="364"/>
      <c r="F220" s="365"/>
      <c r="G220" s="366"/>
      <c r="H220" s="367"/>
      <c r="I220" s="365"/>
      <c r="J220" s="368"/>
      <c r="K220" s="364"/>
      <c r="L220" s="365"/>
      <c r="M220" s="366"/>
      <c r="N220" s="367"/>
      <c r="O220" s="365"/>
      <c r="P220" s="368"/>
      <c r="Q220" s="364"/>
      <c r="R220" s="365"/>
      <c r="S220" s="366"/>
      <c r="T220" s="369" t="s">
        <v>470</v>
      </c>
      <c r="U220" s="370" t="s">
        <v>1575</v>
      </c>
      <c r="V220" s="371"/>
      <c r="W220" s="372"/>
      <c r="X220" s="353" t="s">
        <v>2914</v>
      </c>
      <c r="Y220" s="382">
        <v>0.0</v>
      </c>
      <c r="Z220" s="389">
        <f>IFERROR(__xludf.DUMMYFUNCTION("""COMPUTED_VALUE"""),1.0)</f>
        <v>1</v>
      </c>
      <c r="AA220" s="383">
        <v>0.0</v>
      </c>
      <c r="AB220" s="388">
        <f>IFERROR(__xludf.DUMMYFUNCTION("""COMPUTED_VALUE"""),1.0)</f>
        <v>1</v>
      </c>
      <c r="AC220" s="382" t="s">
        <v>2869</v>
      </c>
      <c r="AD220" s="389" t="str">
        <f>IFERROR(__xludf.DUMMYFUNCTION("""COMPUTED_VALUE"""),"")</f>
        <v/>
      </c>
      <c r="AE220" s="390"/>
      <c r="AF220" s="391"/>
      <c r="AG220" s="393" t="s">
        <v>3049</v>
      </c>
    </row>
    <row r="221">
      <c r="A221" s="411"/>
      <c r="B221" s="361">
        <v>46155.0</v>
      </c>
      <c r="C221" s="362" t="s">
        <v>3198</v>
      </c>
      <c r="D221" s="363" t="s">
        <v>3199</v>
      </c>
      <c r="E221" s="364"/>
      <c r="F221" s="365"/>
      <c r="G221" s="366"/>
      <c r="H221" s="367"/>
      <c r="I221" s="365"/>
      <c r="J221" s="368"/>
      <c r="K221" s="364"/>
      <c r="L221" s="365"/>
      <c r="M221" s="366"/>
      <c r="N221" s="367"/>
      <c r="O221" s="365"/>
      <c r="P221" s="368"/>
      <c r="Q221" s="364"/>
      <c r="R221" s="365"/>
      <c r="S221" s="366"/>
      <c r="T221" s="369" t="s">
        <v>264</v>
      </c>
      <c r="U221" s="370" t="s">
        <v>1479</v>
      </c>
      <c r="V221" s="371"/>
      <c r="W221" s="372"/>
      <c r="X221" s="353" t="s">
        <v>2914</v>
      </c>
      <c r="Y221" s="382">
        <v>0.0</v>
      </c>
      <c r="Z221" s="389">
        <f>IFERROR(__xludf.DUMMYFUNCTION("""COMPUTED_VALUE"""),1.0)</f>
        <v>1</v>
      </c>
      <c r="AA221" s="383">
        <v>0.0</v>
      </c>
      <c r="AB221" s="388">
        <f>IFERROR(__xludf.DUMMYFUNCTION("""COMPUTED_VALUE"""),1.0)</f>
        <v>1</v>
      </c>
      <c r="AC221" s="382" t="s">
        <v>2869</v>
      </c>
      <c r="AD221" s="389" t="str">
        <f>IFERROR(__xludf.DUMMYFUNCTION("""COMPUTED_VALUE"""),"")</f>
        <v/>
      </c>
      <c r="AE221" s="390"/>
      <c r="AF221" s="391"/>
      <c r="AG221" s="393" t="s">
        <v>3049</v>
      </c>
    </row>
    <row r="222">
      <c r="A222" s="411"/>
      <c r="B222" s="361">
        <v>46156.0</v>
      </c>
      <c r="C222" s="362" t="s">
        <v>3200</v>
      </c>
      <c r="D222" s="363" t="s">
        <v>3201</v>
      </c>
      <c r="E222" s="364"/>
      <c r="F222" s="365"/>
      <c r="G222" s="366"/>
      <c r="H222" s="367"/>
      <c r="I222" s="365"/>
      <c r="J222" s="368"/>
      <c r="K222" s="364"/>
      <c r="L222" s="365"/>
      <c r="M222" s="366"/>
      <c r="N222" s="367"/>
      <c r="O222" s="365"/>
      <c r="P222" s="368"/>
      <c r="Q222" s="364"/>
      <c r="R222" s="365"/>
      <c r="S222" s="366"/>
      <c r="T222" s="369" t="s">
        <v>2995</v>
      </c>
      <c r="U222" s="370" t="s">
        <v>765</v>
      </c>
      <c r="V222" s="371"/>
      <c r="W222" s="380" t="s">
        <v>3202</v>
      </c>
      <c r="X222" s="353" t="s">
        <v>2887</v>
      </c>
      <c r="Y222" s="382" t="s">
        <v>2869</v>
      </c>
      <c r="Z222" s="389" t="str">
        <f>IFERROR(__xludf.DUMMYFUNCTION("""COMPUTED_VALUE"""),"")</f>
        <v/>
      </c>
      <c r="AA222" s="383">
        <v>0.0</v>
      </c>
      <c r="AB222" s="388">
        <f>IFERROR(__xludf.DUMMYFUNCTION("""COMPUTED_VALUE"""),1.0)</f>
        <v>1</v>
      </c>
      <c r="AC222" s="382" t="s">
        <v>2869</v>
      </c>
      <c r="AD222" s="389" t="str">
        <f>IFERROR(__xludf.DUMMYFUNCTION("""COMPUTED_VALUE"""),"")</f>
        <v/>
      </c>
      <c r="AE222" s="390"/>
      <c r="AF222" s="391"/>
      <c r="AG222" s="393" t="s">
        <v>3049</v>
      </c>
    </row>
    <row r="223">
      <c r="A223" s="411"/>
      <c r="B223" s="361">
        <v>46157.0</v>
      </c>
      <c r="C223" s="362" t="s">
        <v>3203</v>
      </c>
      <c r="D223" s="363" t="s">
        <v>3204</v>
      </c>
      <c r="E223" s="364"/>
      <c r="F223" s="365"/>
      <c r="G223" s="366"/>
      <c r="H223" s="367"/>
      <c r="I223" s="365"/>
      <c r="J223" s="368"/>
      <c r="K223" s="364"/>
      <c r="L223" s="365"/>
      <c r="M223" s="366"/>
      <c r="N223" s="367"/>
      <c r="O223" s="365"/>
      <c r="P223" s="368"/>
      <c r="Q223" s="364"/>
      <c r="R223" s="365"/>
      <c r="S223" s="366"/>
      <c r="T223" s="369" t="s">
        <v>2995</v>
      </c>
      <c r="U223" s="370" t="s">
        <v>2525</v>
      </c>
      <c r="V223" s="371"/>
      <c r="W223" s="372"/>
      <c r="X223" s="353" t="s">
        <v>2914</v>
      </c>
      <c r="Y223" s="382" t="s">
        <v>2869</v>
      </c>
      <c r="Z223" s="389" t="str">
        <f>IFERROR(__xludf.DUMMYFUNCTION("""COMPUTED_VALUE"""),"")</f>
        <v/>
      </c>
      <c r="AA223" s="383">
        <v>0.0</v>
      </c>
      <c r="AB223" s="388">
        <f>IFERROR(__xludf.DUMMYFUNCTION("""COMPUTED_VALUE"""),1.0)</f>
        <v>1</v>
      </c>
      <c r="AC223" s="382" t="s">
        <v>2869</v>
      </c>
      <c r="AD223" s="389" t="str">
        <f>IFERROR(__xludf.DUMMYFUNCTION("""COMPUTED_VALUE"""),"")</f>
        <v/>
      </c>
      <c r="AE223" s="390"/>
      <c r="AF223" s="391"/>
      <c r="AG223" s="393" t="s">
        <v>3049</v>
      </c>
    </row>
    <row r="224">
      <c r="A224" s="411"/>
      <c r="B224" s="361">
        <v>46156.0</v>
      </c>
      <c r="C224" s="362" t="s">
        <v>3205</v>
      </c>
      <c r="D224" s="363" t="s">
        <v>3206</v>
      </c>
      <c r="E224" s="364"/>
      <c r="F224" s="365"/>
      <c r="G224" s="366"/>
      <c r="H224" s="367"/>
      <c r="I224" s="365"/>
      <c r="J224" s="368"/>
      <c r="K224" s="364"/>
      <c r="L224" s="365"/>
      <c r="M224" s="366"/>
      <c r="N224" s="367"/>
      <c r="O224" s="365"/>
      <c r="P224" s="368"/>
      <c r="Q224" s="364"/>
      <c r="R224" s="365"/>
      <c r="S224" s="366"/>
      <c r="T224" s="369" t="s">
        <v>2995</v>
      </c>
      <c r="U224" s="370" t="s">
        <v>2525</v>
      </c>
      <c r="V224" s="371"/>
      <c r="W224" s="372"/>
      <c r="X224" s="353" t="s">
        <v>2914</v>
      </c>
      <c r="Y224" s="382" t="s">
        <v>2869</v>
      </c>
      <c r="Z224" s="389" t="str">
        <f>IFERROR(__xludf.DUMMYFUNCTION("""COMPUTED_VALUE"""),"")</f>
        <v/>
      </c>
      <c r="AA224" s="383">
        <v>0.0</v>
      </c>
      <c r="AB224" s="388">
        <f>IFERROR(__xludf.DUMMYFUNCTION("""COMPUTED_VALUE"""),1.0)</f>
        <v>1</v>
      </c>
      <c r="AC224" s="382" t="s">
        <v>2869</v>
      </c>
      <c r="AD224" s="389" t="str">
        <f>IFERROR(__xludf.DUMMYFUNCTION("""COMPUTED_VALUE"""),"")</f>
        <v/>
      </c>
      <c r="AE224" s="390"/>
      <c r="AF224" s="391"/>
      <c r="AG224" s="393" t="s">
        <v>3049</v>
      </c>
    </row>
    <row r="225">
      <c r="A225" s="411"/>
      <c r="B225" s="361">
        <v>46157.0</v>
      </c>
      <c r="C225" s="362" t="s">
        <v>3207</v>
      </c>
      <c r="D225" s="363" t="s">
        <v>3208</v>
      </c>
      <c r="E225" s="364"/>
      <c r="F225" s="365"/>
      <c r="G225" s="366"/>
      <c r="H225" s="367"/>
      <c r="I225" s="365"/>
      <c r="J225" s="368"/>
      <c r="K225" s="364"/>
      <c r="L225" s="365"/>
      <c r="M225" s="366"/>
      <c r="N225" s="367"/>
      <c r="O225" s="365"/>
      <c r="P225" s="368"/>
      <c r="Q225" s="364"/>
      <c r="R225" s="365"/>
      <c r="S225" s="366"/>
      <c r="T225" s="369" t="s">
        <v>2995</v>
      </c>
      <c r="U225" s="370" t="s">
        <v>1929</v>
      </c>
      <c r="V225" s="371"/>
      <c r="W225" s="372"/>
      <c r="X225" s="353" t="s">
        <v>2914</v>
      </c>
      <c r="Y225" s="382" t="s">
        <v>2869</v>
      </c>
      <c r="Z225" s="389" t="str">
        <f>IFERROR(__xludf.DUMMYFUNCTION("""COMPUTED_VALUE"""),"")</f>
        <v/>
      </c>
      <c r="AA225" s="383">
        <v>0.0</v>
      </c>
      <c r="AB225" s="388">
        <f>IFERROR(__xludf.DUMMYFUNCTION("""COMPUTED_VALUE"""),1.0)</f>
        <v>1</v>
      </c>
      <c r="AC225" s="382" t="s">
        <v>2869</v>
      </c>
      <c r="AD225" s="389" t="str">
        <f>IFERROR(__xludf.DUMMYFUNCTION("""COMPUTED_VALUE"""),"")</f>
        <v/>
      </c>
      <c r="AE225" s="390"/>
      <c r="AF225" s="391"/>
      <c r="AG225" s="393" t="s">
        <v>3049</v>
      </c>
    </row>
    <row r="226">
      <c r="A226" s="432"/>
      <c r="B226" s="433">
        <v>46159.0</v>
      </c>
      <c r="C226" s="434" t="s">
        <v>3209</v>
      </c>
      <c r="D226" s="435" t="s">
        <v>3210</v>
      </c>
      <c r="E226" s="374"/>
      <c r="F226" s="436"/>
      <c r="G226" s="437"/>
      <c r="H226" s="376"/>
      <c r="I226" s="436"/>
      <c r="J226" s="438"/>
      <c r="K226" s="374"/>
      <c r="L226" s="436"/>
      <c r="M226" s="437"/>
      <c r="N226" s="376"/>
      <c r="O226" s="436"/>
      <c r="P226" s="438"/>
      <c r="Q226" s="374"/>
      <c r="R226" s="436"/>
      <c r="S226" s="437"/>
      <c r="T226" s="439" t="s">
        <v>2995</v>
      </c>
      <c r="U226" s="439" t="s">
        <v>2902</v>
      </c>
      <c r="V226" s="440"/>
      <c r="W226" s="441"/>
      <c r="X226" s="442" t="s">
        <v>2914</v>
      </c>
      <c r="Y226" s="382" t="s">
        <v>2869</v>
      </c>
      <c r="Z226" s="389" t="str">
        <f>IFERROR(__xludf.DUMMYFUNCTION("""COMPUTED_VALUE"""),"")</f>
        <v/>
      </c>
      <c r="AA226" s="383">
        <v>0.0</v>
      </c>
      <c r="AB226" s="388">
        <f>IFERROR(__xludf.DUMMYFUNCTION("""COMPUTED_VALUE"""),1.0)</f>
        <v>1</v>
      </c>
      <c r="AC226" s="382" t="s">
        <v>2869</v>
      </c>
      <c r="AD226" s="389" t="str">
        <f>IFERROR(__xludf.DUMMYFUNCTION("""COMPUTED_VALUE"""),"")</f>
        <v/>
      </c>
      <c r="AE226" s="390"/>
      <c r="AF226" s="391"/>
      <c r="AG226" s="443"/>
    </row>
    <row r="227">
      <c r="A227" s="411"/>
      <c r="B227" s="361">
        <v>46159.0</v>
      </c>
      <c r="C227" s="362" t="s">
        <v>3211</v>
      </c>
      <c r="D227" s="363" t="s">
        <v>3212</v>
      </c>
      <c r="E227" s="364"/>
      <c r="F227" s="365"/>
      <c r="G227" s="366"/>
      <c r="H227" s="367"/>
      <c r="I227" s="365"/>
      <c r="J227" s="368"/>
      <c r="K227" s="364"/>
      <c r="L227" s="365"/>
      <c r="M227" s="366"/>
      <c r="N227" s="367"/>
      <c r="O227" s="365"/>
      <c r="P227" s="368"/>
      <c r="Q227" s="364"/>
      <c r="R227" s="365"/>
      <c r="S227" s="366"/>
      <c r="T227" s="369" t="s">
        <v>2995</v>
      </c>
      <c r="U227" s="370" t="s">
        <v>544</v>
      </c>
      <c r="V227" s="371"/>
      <c r="W227" s="372"/>
      <c r="X227" s="353" t="s">
        <v>2914</v>
      </c>
      <c r="Y227" s="382" t="s">
        <v>2869</v>
      </c>
      <c r="Z227" s="389" t="str">
        <f>IFERROR(__xludf.DUMMYFUNCTION("""COMPUTED_VALUE"""),"")</f>
        <v/>
      </c>
      <c r="AA227" s="383">
        <v>0.0</v>
      </c>
      <c r="AB227" s="388">
        <f>IFERROR(__xludf.DUMMYFUNCTION("""COMPUTED_VALUE"""),1.0)</f>
        <v>1</v>
      </c>
      <c r="AC227" s="382" t="s">
        <v>2869</v>
      </c>
      <c r="AD227" s="389" t="str">
        <f>IFERROR(__xludf.DUMMYFUNCTION("""COMPUTED_VALUE"""),"")</f>
        <v/>
      </c>
      <c r="AE227" s="377">
        <v>3.0</v>
      </c>
      <c r="AF227" s="378">
        <v>3.0</v>
      </c>
      <c r="AG227" s="444" t="s">
        <v>3029</v>
      </c>
    </row>
    <row r="228">
      <c r="A228" s="411"/>
      <c r="B228" s="361">
        <v>46159.0</v>
      </c>
      <c r="C228" s="362" t="s">
        <v>3213</v>
      </c>
      <c r="D228" s="363" t="s">
        <v>3214</v>
      </c>
      <c r="E228" s="364"/>
      <c r="F228" s="365">
        <v>1.0</v>
      </c>
      <c r="G228" s="366"/>
      <c r="H228" s="367"/>
      <c r="I228" s="365"/>
      <c r="J228" s="368"/>
      <c r="K228" s="364"/>
      <c r="L228" s="365"/>
      <c r="M228" s="366"/>
      <c r="N228" s="367"/>
      <c r="O228" s="365"/>
      <c r="P228" s="368"/>
      <c r="Q228" s="364"/>
      <c r="R228" s="365"/>
      <c r="S228" s="366"/>
      <c r="T228" s="369" t="s">
        <v>2995</v>
      </c>
      <c r="U228" s="370" t="s">
        <v>2963</v>
      </c>
      <c r="V228" s="371"/>
      <c r="W228" s="380" t="s">
        <v>3215</v>
      </c>
      <c r="X228" s="353" t="s">
        <v>2890</v>
      </c>
      <c r="Y228" s="382" t="s">
        <v>2869</v>
      </c>
      <c r="Z228" s="389" t="str">
        <f>IFERROR(__xludf.DUMMYFUNCTION("""COMPUTED_VALUE"""),"")</f>
        <v/>
      </c>
      <c r="AA228" s="383">
        <v>1.0</v>
      </c>
      <c r="AB228" s="388">
        <f>IFERROR(__xludf.DUMMYFUNCTION("""COMPUTED_VALUE"""),0.5)</f>
        <v>0.5</v>
      </c>
      <c r="AC228" s="382" t="s">
        <v>2869</v>
      </c>
      <c r="AD228" s="389" t="str">
        <f>IFERROR(__xludf.DUMMYFUNCTION("""COMPUTED_VALUE"""),"")</f>
        <v/>
      </c>
      <c r="AE228" s="377">
        <v>2.0</v>
      </c>
      <c r="AF228" s="378">
        <v>2.0</v>
      </c>
      <c r="AG228" s="444" t="s">
        <v>3029</v>
      </c>
    </row>
    <row r="229">
      <c r="A229" s="411"/>
      <c r="B229" s="361">
        <v>46159.0</v>
      </c>
      <c r="C229" s="362" t="s">
        <v>3216</v>
      </c>
      <c r="D229" s="363" t="s">
        <v>3217</v>
      </c>
      <c r="E229" s="364"/>
      <c r="F229" s="365"/>
      <c r="G229" s="366"/>
      <c r="H229" s="367"/>
      <c r="I229" s="365"/>
      <c r="J229" s="368"/>
      <c r="K229" s="364"/>
      <c r="L229" s="365"/>
      <c r="M229" s="366"/>
      <c r="N229" s="367"/>
      <c r="O229" s="365"/>
      <c r="P229" s="368"/>
      <c r="Q229" s="364"/>
      <c r="R229" s="365"/>
      <c r="S229" s="366"/>
      <c r="T229" s="369" t="s">
        <v>2995</v>
      </c>
      <c r="U229" s="370" t="s">
        <v>2963</v>
      </c>
      <c r="V229" s="371"/>
      <c r="W229" s="380"/>
      <c r="X229" s="353" t="s">
        <v>2914</v>
      </c>
      <c r="Y229" s="382" t="s">
        <v>2869</v>
      </c>
      <c r="Z229" s="389" t="str">
        <f>IFERROR(__xludf.DUMMYFUNCTION("""COMPUTED_VALUE"""),"")</f>
        <v/>
      </c>
      <c r="AA229" s="383">
        <v>0.0</v>
      </c>
      <c r="AB229" s="388">
        <f>IFERROR(__xludf.DUMMYFUNCTION("""COMPUTED_VALUE"""),1.0)</f>
        <v>1</v>
      </c>
      <c r="AC229" s="382" t="s">
        <v>2869</v>
      </c>
      <c r="AD229" s="389" t="str">
        <f>IFERROR(__xludf.DUMMYFUNCTION("""COMPUTED_VALUE"""),"")</f>
        <v/>
      </c>
      <c r="AE229" s="377">
        <v>6.0</v>
      </c>
      <c r="AF229" s="378">
        <v>6.0</v>
      </c>
      <c r="AG229" s="444" t="s">
        <v>3029</v>
      </c>
    </row>
    <row r="230">
      <c r="A230" s="411"/>
      <c r="B230" s="361">
        <v>46159.0</v>
      </c>
      <c r="C230" s="362" t="s">
        <v>3218</v>
      </c>
      <c r="D230" s="363" t="s">
        <v>3219</v>
      </c>
      <c r="E230" s="364"/>
      <c r="F230" s="365">
        <v>1.0</v>
      </c>
      <c r="G230" s="366"/>
      <c r="H230" s="367"/>
      <c r="I230" s="365"/>
      <c r="J230" s="368"/>
      <c r="K230" s="364"/>
      <c r="L230" s="365"/>
      <c r="M230" s="366"/>
      <c r="N230" s="367"/>
      <c r="O230" s="365"/>
      <c r="P230" s="368"/>
      <c r="Q230" s="364"/>
      <c r="R230" s="365"/>
      <c r="S230" s="366"/>
      <c r="T230" s="369" t="s">
        <v>2995</v>
      </c>
      <c r="U230" s="370" t="s">
        <v>2902</v>
      </c>
      <c r="V230" s="371"/>
      <c r="W230" s="380" t="s">
        <v>3220</v>
      </c>
      <c r="X230" s="353" t="s">
        <v>2887</v>
      </c>
      <c r="Y230" s="382" t="s">
        <v>2869</v>
      </c>
      <c r="Z230" s="389" t="str">
        <f>IFERROR(__xludf.DUMMYFUNCTION("""COMPUTED_VALUE"""),"")</f>
        <v/>
      </c>
      <c r="AA230" s="383">
        <v>1.0</v>
      </c>
      <c r="AB230" s="388">
        <f>IFERROR(__xludf.DUMMYFUNCTION("""COMPUTED_VALUE"""),0.9565217391304348)</f>
        <v>0.9565217391</v>
      </c>
      <c r="AC230" s="382" t="s">
        <v>2869</v>
      </c>
      <c r="AD230" s="389" t="str">
        <f>IFERROR(__xludf.DUMMYFUNCTION("""COMPUTED_VALUE"""),"")</f>
        <v/>
      </c>
      <c r="AE230" s="377">
        <v>22.0</v>
      </c>
      <c r="AF230" s="378">
        <v>15.0</v>
      </c>
      <c r="AG230" s="444" t="s">
        <v>3029</v>
      </c>
    </row>
    <row r="231">
      <c r="A231" s="411"/>
      <c r="B231" s="361">
        <v>46159.0</v>
      </c>
      <c r="C231" s="362" t="s">
        <v>3221</v>
      </c>
      <c r="D231" s="363" t="s">
        <v>3222</v>
      </c>
      <c r="E231" s="364"/>
      <c r="F231" s="365"/>
      <c r="G231" s="366"/>
      <c r="H231" s="367"/>
      <c r="I231" s="365"/>
      <c r="J231" s="368"/>
      <c r="K231" s="364"/>
      <c r="L231" s="365">
        <v>1.0</v>
      </c>
      <c r="M231" s="366"/>
      <c r="N231" s="367"/>
      <c r="O231" s="365"/>
      <c r="P231" s="368"/>
      <c r="Q231" s="364"/>
      <c r="R231" s="365"/>
      <c r="S231" s="366"/>
      <c r="T231" s="369" t="s">
        <v>2995</v>
      </c>
      <c r="U231" s="370" t="s">
        <v>1658</v>
      </c>
      <c r="V231" s="371"/>
      <c r="W231" s="380" t="s">
        <v>3223</v>
      </c>
      <c r="X231" s="353" t="s">
        <v>2887</v>
      </c>
      <c r="Y231" s="382" t="s">
        <v>2869</v>
      </c>
      <c r="Z231" s="389" t="str">
        <f>IFERROR(__xludf.DUMMYFUNCTION("""COMPUTED_VALUE"""),"")</f>
        <v/>
      </c>
      <c r="AA231" s="383">
        <v>1.0</v>
      </c>
      <c r="AB231" s="388">
        <f>IFERROR(__xludf.DUMMYFUNCTION("""COMPUTED_VALUE"""),0.6666666666666667)</f>
        <v>0.6666666667</v>
      </c>
      <c r="AC231" s="382" t="s">
        <v>2869</v>
      </c>
      <c r="AD231" s="389" t="str">
        <f>IFERROR(__xludf.DUMMYFUNCTION("""COMPUTED_VALUE"""),"")</f>
        <v/>
      </c>
      <c r="AE231" s="377">
        <v>2.0</v>
      </c>
      <c r="AF231" s="378">
        <v>1.0</v>
      </c>
      <c r="AG231" s="444" t="s">
        <v>3029</v>
      </c>
    </row>
    <row r="232">
      <c r="A232" s="411"/>
      <c r="B232" s="361">
        <v>46159.0</v>
      </c>
      <c r="C232" s="362" t="s">
        <v>3224</v>
      </c>
      <c r="D232" s="363" t="s">
        <v>3225</v>
      </c>
      <c r="E232" s="364"/>
      <c r="F232" s="365"/>
      <c r="G232" s="366"/>
      <c r="H232" s="367"/>
      <c r="I232" s="365">
        <v>1.0</v>
      </c>
      <c r="J232" s="368"/>
      <c r="K232" s="364"/>
      <c r="L232" s="365">
        <v>1.0</v>
      </c>
      <c r="M232" s="366"/>
      <c r="N232" s="367"/>
      <c r="O232" s="365"/>
      <c r="P232" s="368"/>
      <c r="Q232" s="364"/>
      <c r="R232" s="365"/>
      <c r="S232" s="366"/>
      <c r="T232" s="369" t="s">
        <v>2995</v>
      </c>
      <c r="U232" s="370" t="s">
        <v>544</v>
      </c>
      <c r="V232" s="371"/>
      <c r="W232" s="380" t="s">
        <v>3226</v>
      </c>
      <c r="X232" s="353" t="s">
        <v>2887</v>
      </c>
      <c r="Y232" s="382" t="s">
        <v>2869</v>
      </c>
      <c r="Z232" s="389" t="str">
        <f>IFERROR(__xludf.DUMMYFUNCTION("""COMPUTED_VALUE"""),"")</f>
        <v/>
      </c>
      <c r="AA232" s="383">
        <v>2.0</v>
      </c>
      <c r="AB232" s="388">
        <f>IFERROR(__xludf.DUMMYFUNCTION("""COMPUTED_VALUE"""),0.8823529411764706)</f>
        <v>0.8823529412</v>
      </c>
      <c r="AC232" s="382" t="s">
        <v>2869</v>
      </c>
      <c r="AD232" s="389" t="str">
        <f>IFERROR(__xludf.DUMMYFUNCTION("""COMPUTED_VALUE"""),"")</f>
        <v/>
      </c>
      <c r="AE232" s="377">
        <v>15.0</v>
      </c>
      <c r="AF232" s="378">
        <v>12.0</v>
      </c>
      <c r="AG232" s="445" t="s">
        <v>3033</v>
      </c>
    </row>
    <row r="233">
      <c r="A233" s="411"/>
      <c r="B233" s="361">
        <v>46159.0</v>
      </c>
      <c r="C233" s="362" t="s">
        <v>3227</v>
      </c>
      <c r="D233" s="363" t="s">
        <v>3228</v>
      </c>
      <c r="E233" s="364"/>
      <c r="F233" s="365"/>
      <c r="G233" s="366"/>
      <c r="H233" s="367"/>
      <c r="I233" s="365"/>
      <c r="J233" s="368"/>
      <c r="K233" s="364"/>
      <c r="L233" s="365"/>
      <c r="M233" s="366"/>
      <c r="N233" s="367"/>
      <c r="O233" s="365"/>
      <c r="P233" s="368"/>
      <c r="Q233" s="364"/>
      <c r="R233" s="365"/>
      <c r="S233" s="366"/>
      <c r="T233" s="369"/>
      <c r="U233" s="370" t="s">
        <v>555</v>
      </c>
      <c r="V233" s="371"/>
      <c r="W233" s="372"/>
      <c r="X233" s="353"/>
      <c r="Y233" s="382" t="s">
        <v>2869</v>
      </c>
      <c r="Z233" s="389" t="str">
        <f>IFERROR(__xludf.DUMMYFUNCTION("""COMPUTED_VALUE"""),"")</f>
        <v/>
      </c>
      <c r="AA233" s="383" t="s">
        <v>2869</v>
      </c>
      <c r="AB233" s="388" t="str">
        <f>IFERROR(__xludf.DUMMYFUNCTION("""COMPUTED_VALUE"""),"")</f>
        <v/>
      </c>
      <c r="AC233" s="382" t="s">
        <v>2869</v>
      </c>
      <c r="AD233" s="389" t="str">
        <f>IFERROR(__xludf.DUMMYFUNCTION("""COMPUTED_VALUE"""),"")</f>
        <v/>
      </c>
      <c r="AE233" s="390"/>
      <c r="AF233" s="391"/>
      <c r="AG233" s="445"/>
    </row>
    <row r="234">
      <c r="A234" s="411"/>
      <c r="B234" s="361">
        <v>46159.0</v>
      </c>
      <c r="C234" s="362" t="s">
        <v>3229</v>
      </c>
      <c r="D234" s="363" t="s">
        <v>3230</v>
      </c>
      <c r="E234" s="364"/>
      <c r="F234" s="365"/>
      <c r="G234" s="366"/>
      <c r="H234" s="367"/>
      <c r="I234" s="365"/>
      <c r="J234" s="368"/>
      <c r="K234" s="364"/>
      <c r="L234" s="365"/>
      <c r="M234" s="366"/>
      <c r="N234" s="367"/>
      <c r="O234" s="365"/>
      <c r="P234" s="368"/>
      <c r="Q234" s="364"/>
      <c r="R234" s="365"/>
      <c r="S234" s="366"/>
      <c r="T234" s="369" t="s">
        <v>2995</v>
      </c>
      <c r="U234" s="370" t="s">
        <v>241</v>
      </c>
      <c r="V234" s="371"/>
      <c r="W234" s="372"/>
      <c r="X234" s="353" t="s">
        <v>2914</v>
      </c>
      <c r="Y234" s="382" t="s">
        <v>2869</v>
      </c>
      <c r="Z234" s="389" t="str">
        <f>IFERROR(__xludf.DUMMYFUNCTION("""COMPUTED_VALUE"""),"")</f>
        <v/>
      </c>
      <c r="AA234" s="383">
        <v>0.0</v>
      </c>
      <c r="AB234" s="388">
        <f>IFERROR(__xludf.DUMMYFUNCTION("""COMPUTED_VALUE"""),1.0)</f>
        <v>1</v>
      </c>
      <c r="AC234" s="382" t="s">
        <v>2869</v>
      </c>
      <c r="AD234" s="389" t="str">
        <f>IFERROR(__xludf.DUMMYFUNCTION("""COMPUTED_VALUE"""),"")</f>
        <v/>
      </c>
      <c r="AE234" s="377">
        <v>1.0</v>
      </c>
      <c r="AF234" s="378">
        <v>1.0</v>
      </c>
      <c r="AG234" s="445" t="s">
        <v>3231</v>
      </c>
    </row>
    <row r="235">
      <c r="A235" s="411"/>
      <c r="B235" s="361">
        <v>46159.0</v>
      </c>
      <c r="C235" s="362" t="s">
        <v>3232</v>
      </c>
      <c r="D235" s="363" t="s">
        <v>3233</v>
      </c>
      <c r="E235" s="364"/>
      <c r="F235" s="365"/>
      <c r="G235" s="366"/>
      <c r="H235" s="367"/>
      <c r="I235" s="365"/>
      <c r="J235" s="368"/>
      <c r="K235" s="364"/>
      <c r="L235" s="365"/>
      <c r="M235" s="366"/>
      <c r="N235" s="367"/>
      <c r="O235" s="365"/>
      <c r="P235" s="368"/>
      <c r="Q235" s="364"/>
      <c r="R235" s="365"/>
      <c r="S235" s="366"/>
      <c r="T235" s="369" t="s">
        <v>2995</v>
      </c>
      <c r="U235" s="370" t="s">
        <v>2963</v>
      </c>
      <c r="V235" s="371"/>
      <c r="W235" s="372"/>
      <c r="X235" s="353" t="s">
        <v>2914</v>
      </c>
      <c r="Y235" s="382" t="s">
        <v>2869</v>
      </c>
      <c r="Z235" s="389" t="str">
        <f>IFERROR(__xludf.DUMMYFUNCTION("""COMPUTED_VALUE"""),"")</f>
        <v/>
      </c>
      <c r="AA235" s="383">
        <v>0.0</v>
      </c>
      <c r="AB235" s="388">
        <f>IFERROR(__xludf.DUMMYFUNCTION("""COMPUTED_VALUE"""),1.0)</f>
        <v>1</v>
      </c>
      <c r="AC235" s="382" t="s">
        <v>2869</v>
      </c>
      <c r="AD235" s="389" t="str">
        <f>IFERROR(__xludf.DUMMYFUNCTION("""COMPUTED_VALUE"""),"")</f>
        <v/>
      </c>
      <c r="AE235" s="377">
        <v>2.0</v>
      </c>
      <c r="AF235" s="378">
        <v>1.0</v>
      </c>
      <c r="AG235" s="445" t="s">
        <v>3053</v>
      </c>
    </row>
    <row r="236">
      <c r="A236" s="411"/>
      <c r="B236" s="361">
        <v>46159.0</v>
      </c>
      <c r="C236" s="362" t="s">
        <v>3234</v>
      </c>
      <c r="D236" s="363" t="s">
        <v>3235</v>
      </c>
      <c r="E236" s="364"/>
      <c r="F236" s="365"/>
      <c r="G236" s="366"/>
      <c r="H236" s="367"/>
      <c r="I236" s="365"/>
      <c r="J236" s="368"/>
      <c r="K236" s="364"/>
      <c r="L236" s="365"/>
      <c r="M236" s="366"/>
      <c r="N236" s="367"/>
      <c r="O236" s="365"/>
      <c r="P236" s="368"/>
      <c r="Q236" s="364"/>
      <c r="R236" s="365"/>
      <c r="S236" s="366"/>
      <c r="T236" s="369"/>
      <c r="U236" s="370" t="s">
        <v>506</v>
      </c>
      <c r="V236" s="371"/>
      <c r="W236" s="372"/>
      <c r="X236" s="353"/>
      <c r="Y236" s="382" t="s">
        <v>2869</v>
      </c>
      <c r="Z236" s="389" t="str">
        <f>IFERROR(__xludf.DUMMYFUNCTION("""COMPUTED_VALUE"""),"")</f>
        <v/>
      </c>
      <c r="AA236" s="383" t="s">
        <v>2869</v>
      </c>
      <c r="AB236" s="388" t="str">
        <f>IFERROR(__xludf.DUMMYFUNCTION("""COMPUTED_VALUE"""),"")</f>
        <v/>
      </c>
      <c r="AC236" s="382" t="s">
        <v>2869</v>
      </c>
      <c r="AD236" s="389" t="str">
        <f>IFERROR(__xludf.DUMMYFUNCTION("""COMPUTED_VALUE"""),"")</f>
        <v/>
      </c>
      <c r="AE236" s="390"/>
      <c r="AF236" s="391"/>
      <c r="AG236" s="359"/>
    </row>
    <row r="237">
      <c r="A237" s="411"/>
      <c r="B237" s="361">
        <v>46159.0</v>
      </c>
      <c r="C237" s="362" t="s">
        <v>3236</v>
      </c>
      <c r="D237" s="363" t="s">
        <v>3237</v>
      </c>
      <c r="E237" s="364"/>
      <c r="F237" s="365"/>
      <c r="G237" s="366"/>
      <c r="H237" s="367"/>
      <c r="I237" s="365"/>
      <c r="J237" s="368"/>
      <c r="K237" s="364"/>
      <c r="L237" s="365"/>
      <c r="M237" s="366"/>
      <c r="N237" s="367"/>
      <c r="O237" s="365"/>
      <c r="P237" s="368"/>
      <c r="Q237" s="364"/>
      <c r="R237" s="365"/>
      <c r="S237" s="366"/>
      <c r="T237" s="369" t="s">
        <v>497</v>
      </c>
      <c r="U237" s="370" t="s">
        <v>568</v>
      </c>
      <c r="V237" s="371"/>
      <c r="W237" s="372"/>
      <c r="X237" s="353" t="s">
        <v>2914</v>
      </c>
      <c r="Y237" s="382">
        <v>0.0</v>
      </c>
      <c r="Z237" s="389">
        <f>IFERROR(__xludf.DUMMYFUNCTION("""COMPUTED_VALUE"""),1.0)</f>
        <v>1</v>
      </c>
      <c r="AA237" s="383">
        <v>0.0</v>
      </c>
      <c r="AB237" s="388">
        <f>IFERROR(__xludf.DUMMYFUNCTION("""COMPUTED_VALUE"""),1.0)</f>
        <v>1</v>
      </c>
      <c r="AC237" s="382" t="s">
        <v>2869</v>
      </c>
      <c r="AD237" s="389" t="str">
        <f>IFERROR(__xludf.DUMMYFUNCTION("""COMPUTED_VALUE"""),"")</f>
        <v/>
      </c>
      <c r="AE237" s="377">
        <v>5.0</v>
      </c>
      <c r="AF237" s="378">
        <v>5.0</v>
      </c>
      <c r="AG237" s="393" t="s">
        <v>3033</v>
      </c>
    </row>
    <row r="238">
      <c r="A238" s="411"/>
      <c r="B238" s="361">
        <v>46159.0</v>
      </c>
      <c r="C238" s="362" t="s">
        <v>3238</v>
      </c>
      <c r="D238" s="363" t="s">
        <v>3239</v>
      </c>
      <c r="E238" s="364"/>
      <c r="F238" s="365"/>
      <c r="G238" s="366"/>
      <c r="H238" s="367"/>
      <c r="I238" s="365"/>
      <c r="J238" s="368"/>
      <c r="K238" s="364"/>
      <c r="L238" s="365"/>
      <c r="M238" s="366"/>
      <c r="N238" s="367"/>
      <c r="O238" s="365"/>
      <c r="P238" s="368"/>
      <c r="Q238" s="364"/>
      <c r="R238" s="365"/>
      <c r="S238" s="366"/>
      <c r="T238" s="369"/>
      <c r="U238" s="370" t="s">
        <v>1443</v>
      </c>
      <c r="V238" s="371"/>
      <c r="W238" s="372"/>
      <c r="X238" s="353"/>
      <c r="Y238" s="382" t="s">
        <v>2869</v>
      </c>
      <c r="Z238" s="389" t="str">
        <f>IFERROR(__xludf.DUMMYFUNCTION("""COMPUTED_VALUE"""),"")</f>
        <v/>
      </c>
      <c r="AA238" s="383" t="s">
        <v>2869</v>
      </c>
      <c r="AB238" s="388" t="str">
        <f>IFERROR(__xludf.DUMMYFUNCTION("""COMPUTED_VALUE"""),"")</f>
        <v/>
      </c>
      <c r="AC238" s="382" t="s">
        <v>2869</v>
      </c>
      <c r="AD238" s="389" t="str">
        <f>IFERROR(__xludf.DUMMYFUNCTION("""COMPUTED_VALUE"""),"")</f>
        <v/>
      </c>
      <c r="AE238" s="390"/>
      <c r="AF238" s="391"/>
      <c r="AG238" s="359"/>
    </row>
    <row r="239">
      <c r="A239" s="411"/>
      <c r="B239" s="361">
        <v>46159.0</v>
      </c>
      <c r="C239" s="362" t="s">
        <v>3240</v>
      </c>
      <c r="D239" s="363" t="s">
        <v>3241</v>
      </c>
      <c r="E239" s="364"/>
      <c r="F239" s="365"/>
      <c r="G239" s="366"/>
      <c r="H239" s="367"/>
      <c r="I239" s="365"/>
      <c r="J239" s="368"/>
      <c r="K239" s="364"/>
      <c r="L239" s="365"/>
      <c r="M239" s="366"/>
      <c r="N239" s="367"/>
      <c r="O239" s="365"/>
      <c r="P239" s="368"/>
      <c r="Q239" s="364"/>
      <c r="R239" s="365"/>
      <c r="S239" s="366"/>
      <c r="T239" s="369"/>
      <c r="U239" s="370" t="s">
        <v>2907</v>
      </c>
      <c r="V239" s="371"/>
      <c r="W239" s="372"/>
      <c r="X239" s="353"/>
      <c r="Y239" s="382" t="s">
        <v>2869</v>
      </c>
      <c r="Z239" s="389" t="str">
        <f>IFERROR(__xludf.DUMMYFUNCTION("""COMPUTED_VALUE"""),"")</f>
        <v/>
      </c>
      <c r="AA239" s="383" t="s">
        <v>2869</v>
      </c>
      <c r="AB239" s="388" t="str">
        <f>IFERROR(__xludf.DUMMYFUNCTION("""COMPUTED_VALUE"""),"")</f>
        <v/>
      </c>
      <c r="AC239" s="382" t="s">
        <v>2869</v>
      </c>
      <c r="AD239" s="389" t="str">
        <f>IFERROR(__xludf.DUMMYFUNCTION("""COMPUTED_VALUE"""),"")</f>
        <v/>
      </c>
      <c r="AE239" s="390"/>
      <c r="AF239" s="391"/>
      <c r="AG239" s="393"/>
    </row>
    <row r="240">
      <c r="A240" s="411"/>
      <c r="B240" s="361">
        <v>46159.0</v>
      </c>
      <c r="C240" s="362" t="s">
        <v>3242</v>
      </c>
      <c r="D240" s="363" t="s">
        <v>3243</v>
      </c>
      <c r="E240" s="364"/>
      <c r="F240" s="365"/>
      <c r="G240" s="366"/>
      <c r="H240" s="367"/>
      <c r="I240" s="365"/>
      <c r="J240" s="368"/>
      <c r="K240" s="364"/>
      <c r="L240" s="365"/>
      <c r="M240" s="366"/>
      <c r="N240" s="367"/>
      <c r="O240" s="365"/>
      <c r="P240" s="368"/>
      <c r="Q240" s="364"/>
      <c r="R240" s="365"/>
      <c r="S240" s="366"/>
      <c r="T240" s="369"/>
      <c r="U240" s="370" t="s">
        <v>1575</v>
      </c>
      <c r="V240" s="371"/>
      <c r="W240" s="372"/>
      <c r="X240" s="353"/>
      <c r="Y240" s="382" t="s">
        <v>2869</v>
      </c>
      <c r="Z240" s="389" t="str">
        <f>IFERROR(__xludf.DUMMYFUNCTION("""COMPUTED_VALUE"""),"")</f>
        <v/>
      </c>
      <c r="AA240" s="383" t="s">
        <v>2869</v>
      </c>
      <c r="AB240" s="388" t="str">
        <f>IFERROR(__xludf.DUMMYFUNCTION("""COMPUTED_VALUE"""),"")</f>
        <v/>
      </c>
      <c r="AC240" s="382" t="s">
        <v>2869</v>
      </c>
      <c r="AD240" s="389" t="str">
        <f>IFERROR(__xludf.DUMMYFUNCTION("""COMPUTED_VALUE"""),"")</f>
        <v/>
      </c>
      <c r="AE240" s="390"/>
      <c r="AF240" s="391"/>
      <c r="AG240" s="359"/>
    </row>
    <row r="241">
      <c r="A241" s="411"/>
      <c r="B241" s="361">
        <v>46159.0</v>
      </c>
      <c r="C241" s="362" t="s">
        <v>3244</v>
      </c>
      <c r="D241" s="363" t="s">
        <v>3245</v>
      </c>
      <c r="E241" s="364"/>
      <c r="F241" s="365"/>
      <c r="G241" s="366"/>
      <c r="H241" s="367"/>
      <c r="I241" s="365"/>
      <c r="J241" s="368"/>
      <c r="K241" s="364"/>
      <c r="L241" s="365"/>
      <c r="M241" s="366"/>
      <c r="N241" s="367"/>
      <c r="O241" s="365"/>
      <c r="P241" s="368"/>
      <c r="Q241" s="364"/>
      <c r="R241" s="365"/>
      <c r="S241" s="366"/>
      <c r="T241" s="369"/>
      <c r="U241" s="370" t="s">
        <v>2907</v>
      </c>
      <c r="V241" s="371"/>
      <c r="W241" s="372"/>
      <c r="X241" s="353" t="s">
        <v>2914</v>
      </c>
      <c r="Y241" s="382" t="s">
        <v>2869</v>
      </c>
      <c r="Z241" s="389" t="str">
        <f>IFERROR(__xludf.DUMMYFUNCTION("""COMPUTED_VALUE"""),"")</f>
        <v/>
      </c>
      <c r="AA241" s="383">
        <v>0.0</v>
      </c>
      <c r="AB241" s="388">
        <f>IFERROR(__xludf.DUMMYFUNCTION("""COMPUTED_VALUE"""),1.0)</f>
        <v>1</v>
      </c>
      <c r="AC241" s="382" t="s">
        <v>2869</v>
      </c>
      <c r="AD241" s="389" t="str">
        <f>IFERROR(__xludf.DUMMYFUNCTION("""COMPUTED_VALUE"""),"")</f>
        <v/>
      </c>
      <c r="AE241" s="390"/>
      <c r="AF241" s="391"/>
      <c r="AG241" s="393" t="s">
        <v>3031</v>
      </c>
    </row>
    <row r="242">
      <c r="A242" s="411"/>
      <c r="B242" s="361">
        <v>46159.0</v>
      </c>
      <c r="C242" s="362" t="s">
        <v>3246</v>
      </c>
      <c r="D242" s="363" t="s">
        <v>3247</v>
      </c>
      <c r="E242" s="364"/>
      <c r="F242" s="365"/>
      <c r="G242" s="366"/>
      <c r="H242" s="367"/>
      <c r="I242" s="365"/>
      <c r="J242" s="368"/>
      <c r="K242" s="364"/>
      <c r="L242" s="365"/>
      <c r="M242" s="366"/>
      <c r="N242" s="367"/>
      <c r="O242" s="365"/>
      <c r="P242" s="368"/>
      <c r="Q242" s="364"/>
      <c r="R242" s="365"/>
      <c r="S242" s="366"/>
      <c r="T242" s="369"/>
      <c r="U242" s="370" t="s">
        <v>1443</v>
      </c>
      <c r="V242" s="371"/>
      <c r="W242" s="372"/>
      <c r="X242" s="353"/>
      <c r="Y242" s="382" t="s">
        <v>2869</v>
      </c>
      <c r="Z242" s="389" t="str">
        <f>IFERROR(__xludf.DUMMYFUNCTION("""COMPUTED_VALUE"""),"")</f>
        <v/>
      </c>
      <c r="AA242" s="383" t="s">
        <v>2869</v>
      </c>
      <c r="AB242" s="388" t="str">
        <f>IFERROR(__xludf.DUMMYFUNCTION("""COMPUTED_VALUE"""),"")</f>
        <v/>
      </c>
      <c r="AC242" s="382" t="s">
        <v>2869</v>
      </c>
      <c r="AD242" s="389" t="str">
        <f>IFERROR(__xludf.DUMMYFUNCTION("""COMPUTED_VALUE"""),"")</f>
        <v/>
      </c>
      <c r="AE242" s="390"/>
      <c r="AF242" s="391"/>
      <c r="AG242" s="359"/>
    </row>
    <row r="243">
      <c r="A243" s="411"/>
      <c r="B243" s="361">
        <v>46159.0</v>
      </c>
      <c r="C243" s="362" t="s">
        <v>3248</v>
      </c>
      <c r="D243" s="363" t="s">
        <v>3249</v>
      </c>
      <c r="E243" s="364"/>
      <c r="F243" s="365"/>
      <c r="G243" s="366"/>
      <c r="H243" s="367"/>
      <c r="I243" s="365"/>
      <c r="J243" s="368"/>
      <c r="K243" s="364"/>
      <c r="L243" s="365"/>
      <c r="M243" s="366"/>
      <c r="N243" s="367"/>
      <c r="O243" s="365"/>
      <c r="P243" s="368"/>
      <c r="Q243" s="364"/>
      <c r="R243" s="365"/>
      <c r="S243" s="366"/>
      <c r="T243" s="369"/>
      <c r="U243" s="370" t="s">
        <v>506</v>
      </c>
      <c r="V243" s="371"/>
      <c r="W243" s="372"/>
      <c r="X243" s="353"/>
      <c r="Y243" s="382" t="s">
        <v>2869</v>
      </c>
      <c r="Z243" s="389" t="str">
        <f>IFERROR(__xludf.DUMMYFUNCTION("""COMPUTED_VALUE"""),"")</f>
        <v/>
      </c>
      <c r="AA243" s="383" t="s">
        <v>2869</v>
      </c>
      <c r="AB243" s="388" t="str">
        <f>IFERROR(__xludf.DUMMYFUNCTION("""COMPUTED_VALUE"""),"")</f>
        <v/>
      </c>
      <c r="AC243" s="382" t="s">
        <v>2869</v>
      </c>
      <c r="AD243" s="389" t="str">
        <f>IFERROR(__xludf.DUMMYFUNCTION("""COMPUTED_VALUE"""),"")</f>
        <v/>
      </c>
      <c r="AE243" s="390"/>
      <c r="AF243" s="391"/>
      <c r="AG243" s="359"/>
    </row>
    <row r="244">
      <c r="A244" s="411"/>
      <c r="B244" s="361">
        <v>46159.0</v>
      </c>
      <c r="C244" s="362" t="s">
        <v>3250</v>
      </c>
      <c r="D244" s="363" t="s">
        <v>3251</v>
      </c>
      <c r="E244" s="364"/>
      <c r="F244" s="365"/>
      <c r="G244" s="366"/>
      <c r="H244" s="367"/>
      <c r="I244" s="365"/>
      <c r="J244" s="368"/>
      <c r="K244" s="364"/>
      <c r="L244" s="365"/>
      <c r="M244" s="366"/>
      <c r="N244" s="367"/>
      <c r="O244" s="365"/>
      <c r="P244" s="368"/>
      <c r="Q244" s="364"/>
      <c r="R244" s="365"/>
      <c r="S244" s="366"/>
      <c r="T244" s="369"/>
      <c r="U244" s="370" t="s">
        <v>497</v>
      </c>
      <c r="V244" s="371"/>
      <c r="W244" s="372"/>
      <c r="X244" s="353"/>
      <c r="Y244" s="382" t="s">
        <v>2869</v>
      </c>
      <c r="Z244" s="389" t="str">
        <f>IFERROR(__xludf.DUMMYFUNCTION("""COMPUTED_VALUE"""),"")</f>
        <v/>
      </c>
      <c r="AA244" s="383" t="s">
        <v>2869</v>
      </c>
      <c r="AB244" s="388" t="str">
        <f>IFERROR(__xludf.DUMMYFUNCTION("""COMPUTED_VALUE"""),"")</f>
        <v/>
      </c>
      <c r="AC244" s="382" t="s">
        <v>2869</v>
      </c>
      <c r="AD244" s="389" t="str">
        <f>IFERROR(__xludf.DUMMYFUNCTION("""COMPUTED_VALUE"""),"")</f>
        <v/>
      </c>
      <c r="AE244" s="390"/>
      <c r="AF244" s="391"/>
      <c r="AG244" s="359"/>
    </row>
    <row r="245">
      <c r="A245" s="411"/>
      <c r="B245" s="361">
        <v>46159.0</v>
      </c>
      <c r="C245" s="362" t="s">
        <v>3252</v>
      </c>
      <c r="D245" s="363" t="s">
        <v>3253</v>
      </c>
      <c r="E245" s="364"/>
      <c r="F245" s="365"/>
      <c r="G245" s="366"/>
      <c r="H245" s="367"/>
      <c r="I245" s="365"/>
      <c r="J245" s="368"/>
      <c r="K245" s="364"/>
      <c r="L245" s="365"/>
      <c r="M245" s="366"/>
      <c r="N245" s="367"/>
      <c r="O245" s="365"/>
      <c r="P245" s="368"/>
      <c r="Q245" s="364"/>
      <c r="R245" s="365"/>
      <c r="S245" s="366"/>
      <c r="T245" s="369"/>
      <c r="U245" s="370" t="s">
        <v>1062</v>
      </c>
      <c r="V245" s="371"/>
      <c r="W245" s="372"/>
      <c r="X245" s="353" t="s">
        <v>2914</v>
      </c>
      <c r="Y245" s="382" t="s">
        <v>2869</v>
      </c>
      <c r="Z245" s="389" t="str">
        <f>IFERROR(__xludf.DUMMYFUNCTION("""COMPUTED_VALUE"""),"")</f>
        <v/>
      </c>
      <c r="AA245" s="383">
        <v>0.0</v>
      </c>
      <c r="AB245" s="388">
        <f>IFERROR(__xludf.DUMMYFUNCTION("""COMPUTED_VALUE"""),1.0)</f>
        <v>1</v>
      </c>
      <c r="AC245" s="382" t="s">
        <v>2869</v>
      </c>
      <c r="AD245" s="389" t="str">
        <f>IFERROR(__xludf.DUMMYFUNCTION("""COMPUTED_VALUE"""),"")</f>
        <v/>
      </c>
      <c r="AE245" s="390"/>
      <c r="AF245" s="391"/>
      <c r="AG245" s="393" t="s">
        <v>1913</v>
      </c>
    </row>
    <row r="246">
      <c r="A246" s="411"/>
      <c r="B246" s="361">
        <v>46159.0</v>
      </c>
      <c r="C246" s="362" t="s">
        <v>3254</v>
      </c>
      <c r="D246" s="363" t="s">
        <v>3255</v>
      </c>
      <c r="E246" s="364"/>
      <c r="F246" s="365"/>
      <c r="G246" s="366"/>
      <c r="H246" s="367"/>
      <c r="I246" s="365"/>
      <c r="J246" s="368"/>
      <c r="K246" s="364"/>
      <c r="L246" s="365"/>
      <c r="M246" s="366"/>
      <c r="N246" s="367"/>
      <c r="O246" s="365"/>
      <c r="P246" s="368"/>
      <c r="Q246" s="364"/>
      <c r="R246" s="365"/>
      <c r="S246" s="366"/>
      <c r="T246" s="369"/>
      <c r="U246" s="370" t="s">
        <v>1292</v>
      </c>
      <c r="V246" s="371"/>
      <c r="W246" s="372"/>
      <c r="X246" s="353"/>
      <c r="Y246" s="382" t="s">
        <v>2869</v>
      </c>
      <c r="Z246" s="389" t="str">
        <f>IFERROR(__xludf.DUMMYFUNCTION("""COMPUTED_VALUE"""),"")</f>
        <v/>
      </c>
      <c r="AA246" s="383" t="s">
        <v>2869</v>
      </c>
      <c r="AB246" s="388" t="str">
        <f>IFERROR(__xludf.DUMMYFUNCTION("""COMPUTED_VALUE"""),"")</f>
        <v/>
      </c>
      <c r="AC246" s="382" t="s">
        <v>2869</v>
      </c>
      <c r="AD246" s="389" t="str">
        <f>IFERROR(__xludf.DUMMYFUNCTION("""COMPUTED_VALUE"""),"")</f>
        <v/>
      </c>
      <c r="AE246" s="390"/>
      <c r="AF246" s="391"/>
      <c r="AG246" s="359"/>
    </row>
    <row r="247">
      <c r="A247" s="411"/>
      <c r="B247" s="361">
        <v>46159.0</v>
      </c>
      <c r="C247" s="362" t="s">
        <v>3256</v>
      </c>
      <c r="D247" s="363" t="s">
        <v>3257</v>
      </c>
      <c r="E247" s="364"/>
      <c r="F247" s="365"/>
      <c r="G247" s="366"/>
      <c r="H247" s="367"/>
      <c r="I247" s="365"/>
      <c r="J247" s="368"/>
      <c r="K247" s="364"/>
      <c r="L247" s="365"/>
      <c r="M247" s="366"/>
      <c r="N247" s="367"/>
      <c r="O247" s="365"/>
      <c r="P247" s="368"/>
      <c r="Q247" s="364"/>
      <c r="R247" s="365"/>
      <c r="S247" s="366"/>
      <c r="T247" s="369"/>
      <c r="U247" s="370" t="s">
        <v>2380</v>
      </c>
      <c r="V247" s="371"/>
      <c r="W247" s="372"/>
      <c r="X247" s="353"/>
      <c r="Y247" s="382" t="s">
        <v>2869</v>
      </c>
      <c r="Z247" s="389" t="str">
        <f>IFERROR(__xludf.DUMMYFUNCTION("""COMPUTED_VALUE"""),"")</f>
        <v/>
      </c>
      <c r="AA247" s="383" t="s">
        <v>2869</v>
      </c>
      <c r="AB247" s="388" t="str">
        <f>IFERROR(__xludf.DUMMYFUNCTION("""COMPUTED_VALUE"""),"")</f>
        <v/>
      </c>
      <c r="AC247" s="382" t="s">
        <v>2869</v>
      </c>
      <c r="AD247" s="389" t="str">
        <f>IFERROR(__xludf.DUMMYFUNCTION("""COMPUTED_VALUE"""),"")</f>
        <v/>
      </c>
      <c r="AE247" s="390"/>
      <c r="AF247" s="391"/>
      <c r="AG247" s="359"/>
    </row>
    <row r="248">
      <c r="A248" s="411"/>
      <c r="B248" s="361">
        <v>46159.0</v>
      </c>
      <c r="C248" s="362" t="s">
        <v>3258</v>
      </c>
      <c r="D248" s="363" t="s">
        <v>3259</v>
      </c>
      <c r="E248" s="364"/>
      <c r="F248" s="365"/>
      <c r="G248" s="366"/>
      <c r="H248" s="367"/>
      <c r="I248" s="365"/>
      <c r="J248" s="368"/>
      <c r="K248" s="364"/>
      <c r="L248" s="365"/>
      <c r="M248" s="366"/>
      <c r="N248" s="367"/>
      <c r="O248" s="365"/>
      <c r="P248" s="368"/>
      <c r="Q248" s="364"/>
      <c r="R248" s="365"/>
      <c r="S248" s="366"/>
      <c r="T248" s="369" t="s">
        <v>2995</v>
      </c>
      <c r="U248" s="370" t="s">
        <v>2910</v>
      </c>
      <c r="V248" s="371"/>
      <c r="W248" s="372"/>
      <c r="X248" s="353" t="s">
        <v>2914</v>
      </c>
      <c r="Y248" s="382" t="s">
        <v>2869</v>
      </c>
      <c r="Z248" s="389" t="str">
        <f>IFERROR(__xludf.DUMMYFUNCTION("""COMPUTED_VALUE"""),"")</f>
        <v/>
      </c>
      <c r="AA248" s="383">
        <v>0.0</v>
      </c>
      <c r="AB248" s="388">
        <f>IFERROR(__xludf.DUMMYFUNCTION("""COMPUTED_VALUE"""),1.0)</f>
        <v>1</v>
      </c>
      <c r="AC248" s="382" t="s">
        <v>2869</v>
      </c>
      <c r="AD248" s="389" t="str">
        <f>IFERROR(__xludf.DUMMYFUNCTION("""COMPUTED_VALUE"""),"")</f>
        <v/>
      </c>
      <c r="AE248" s="390"/>
      <c r="AF248" s="391"/>
      <c r="AG248" s="393" t="s">
        <v>3031</v>
      </c>
    </row>
    <row r="249">
      <c r="A249" s="411"/>
      <c r="B249" s="361">
        <v>46159.0</v>
      </c>
      <c r="C249" s="362" t="s">
        <v>3260</v>
      </c>
      <c r="D249" s="363" t="s">
        <v>3261</v>
      </c>
      <c r="E249" s="364"/>
      <c r="F249" s="365"/>
      <c r="G249" s="366"/>
      <c r="H249" s="367"/>
      <c r="I249" s="365"/>
      <c r="J249" s="368"/>
      <c r="K249" s="364"/>
      <c r="L249" s="365"/>
      <c r="M249" s="366"/>
      <c r="N249" s="367"/>
      <c r="O249" s="365"/>
      <c r="P249" s="368"/>
      <c r="Q249" s="364"/>
      <c r="R249" s="365"/>
      <c r="S249" s="366"/>
      <c r="T249" s="369"/>
      <c r="U249" s="370" t="s">
        <v>1292</v>
      </c>
      <c r="V249" s="371"/>
      <c r="W249" s="372"/>
      <c r="X249" s="353"/>
      <c r="Y249" s="382" t="s">
        <v>2869</v>
      </c>
      <c r="Z249" s="389" t="str">
        <f>IFERROR(__xludf.DUMMYFUNCTION("""COMPUTED_VALUE"""),"")</f>
        <v/>
      </c>
      <c r="AA249" s="383" t="s">
        <v>2869</v>
      </c>
      <c r="AB249" s="388" t="str">
        <f>IFERROR(__xludf.DUMMYFUNCTION("""COMPUTED_VALUE"""),"")</f>
        <v/>
      </c>
      <c r="AC249" s="382" t="s">
        <v>2869</v>
      </c>
      <c r="AD249" s="389" t="str">
        <f>IFERROR(__xludf.DUMMYFUNCTION("""COMPUTED_VALUE"""),"")</f>
        <v/>
      </c>
      <c r="AE249" s="390"/>
      <c r="AF249" s="391"/>
      <c r="AG249" s="359"/>
    </row>
    <row r="250">
      <c r="A250" s="411"/>
      <c r="B250" s="361">
        <v>46159.0</v>
      </c>
      <c r="C250" s="362" t="s">
        <v>3262</v>
      </c>
      <c r="D250" s="363" t="s">
        <v>3263</v>
      </c>
      <c r="E250" s="364"/>
      <c r="F250" s="365"/>
      <c r="G250" s="366"/>
      <c r="H250" s="367"/>
      <c r="I250" s="365"/>
      <c r="J250" s="368"/>
      <c r="K250" s="364"/>
      <c r="L250" s="365"/>
      <c r="M250" s="366"/>
      <c r="N250" s="367"/>
      <c r="O250" s="365"/>
      <c r="P250" s="368"/>
      <c r="Q250" s="364"/>
      <c r="R250" s="365"/>
      <c r="S250" s="366"/>
      <c r="T250" s="369"/>
      <c r="U250" s="370"/>
      <c r="V250" s="371"/>
      <c r="W250" s="372"/>
      <c r="X250" s="353"/>
      <c r="Y250" s="382" t="s">
        <v>2869</v>
      </c>
      <c r="Z250" s="389" t="str">
        <f>IFERROR(__xludf.DUMMYFUNCTION("""COMPUTED_VALUE"""),"")</f>
        <v/>
      </c>
      <c r="AA250" s="383" t="s">
        <v>2869</v>
      </c>
      <c r="AB250" s="388" t="str">
        <f>IFERROR(__xludf.DUMMYFUNCTION("""COMPUTED_VALUE"""),"")</f>
        <v/>
      </c>
      <c r="AC250" s="382" t="s">
        <v>2869</v>
      </c>
      <c r="AD250" s="389" t="str">
        <f>IFERROR(__xludf.DUMMYFUNCTION("""COMPUTED_VALUE"""),"")</f>
        <v/>
      </c>
      <c r="AE250" s="390"/>
      <c r="AF250" s="391"/>
      <c r="AG250" s="359"/>
    </row>
    <row r="251">
      <c r="A251" s="411"/>
      <c r="B251" s="361">
        <v>46159.0</v>
      </c>
      <c r="C251" s="362" t="s">
        <v>3264</v>
      </c>
      <c r="D251" s="363" t="s">
        <v>3265</v>
      </c>
      <c r="E251" s="364"/>
      <c r="F251" s="365"/>
      <c r="G251" s="366"/>
      <c r="H251" s="367"/>
      <c r="I251" s="365"/>
      <c r="J251" s="368"/>
      <c r="K251" s="364"/>
      <c r="L251" s="365"/>
      <c r="M251" s="366"/>
      <c r="N251" s="367"/>
      <c r="O251" s="365"/>
      <c r="P251" s="368"/>
      <c r="Q251" s="364"/>
      <c r="R251" s="365"/>
      <c r="S251" s="366"/>
      <c r="T251" s="369"/>
      <c r="U251" s="370" t="s">
        <v>2720</v>
      </c>
      <c r="V251" s="371"/>
      <c r="W251" s="372"/>
      <c r="X251" s="353"/>
      <c r="Y251" s="382" t="s">
        <v>2869</v>
      </c>
      <c r="Z251" s="389" t="str">
        <f>IFERROR(__xludf.DUMMYFUNCTION("""COMPUTED_VALUE"""),"")</f>
        <v/>
      </c>
      <c r="AA251" s="383" t="s">
        <v>2869</v>
      </c>
      <c r="AB251" s="388" t="str">
        <f>IFERROR(__xludf.DUMMYFUNCTION("""COMPUTED_VALUE"""),"")</f>
        <v/>
      </c>
      <c r="AC251" s="382" t="s">
        <v>2869</v>
      </c>
      <c r="AD251" s="389" t="str">
        <f>IFERROR(__xludf.DUMMYFUNCTION("""COMPUTED_VALUE"""),"")</f>
        <v/>
      </c>
      <c r="AE251" s="390"/>
      <c r="AF251" s="391"/>
      <c r="AG251" s="359"/>
    </row>
    <row r="252">
      <c r="A252" s="411"/>
      <c r="B252" s="361">
        <v>46159.0</v>
      </c>
      <c r="C252" s="362" t="s">
        <v>3266</v>
      </c>
      <c r="D252" s="363" t="s">
        <v>3267</v>
      </c>
      <c r="E252" s="364"/>
      <c r="F252" s="365"/>
      <c r="G252" s="366"/>
      <c r="H252" s="367"/>
      <c r="I252" s="365"/>
      <c r="J252" s="368"/>
      <c r="K252" s="364"/>
      <c r="L252" s="365"/>
      <c r="M252" s="366"/>
      <c r="N252" s="367"/>
      <c r="O252" s="365"/>
      <c r="P252" s="368"/>
      <c r="Q252" s="364"/>
      <c r="R252" s="365"/>
      <c r="S252" s="366"/>
      <c r="T252" s="369" t="s">
        <v>2995</v>
      </c>
      <c r="U252" s="370" t="s">
        <v>2020</v>
      </c>
      <c r="V252" s="371"/>
      <c r="W252" s="372"/>
      <c r="X252" s="353" t="s">
        <v>2914</v>
      </c>
      <c r="Y252" s="382" t="s">
        <v>2869</v>
      </c>
      <c r="Z252" s="389" t="str">
        <f>IFERROR(__xludf.DUMMYFUNCTION("""COMPUTED_VALUE"""),"")</f>
        <v/>
      </c>
      <c r="AA252" s="383">
        <v>0.0</v>
      </c>
      <c r="AB252" s="388">
        <f>IFERROR(__xludf.DUMMYFUNCTION("""COMPUTED_VALUE"""),1.0)</f>
        <v>1</v>
      </c>
      <c r="AC252" s="382" t="s">
        <v>2869</v>
      </c>
      <c r="AD252" s="389" t="str">
        <f>IFERROR(__xludf.DUMMYFUNCTION("""COMPUTED_VALUE"""),"")</f>
        <v/>
      </c>
      <c r="AE252" s="390"/>
      <c r="AF252" s="391"/>
      <c r="AG252" s="393" t="s">
        <v>1913</v>
      </c>
    </row>
    <row r="253">
      <c r="A253" s="411"/>
      <c r="B253" s="361">
        <v>46159.0</v>
      </c>
      <c r="C253" s="362" t="s">
        <v>3268</v>
      </c>
      <c r="D253" s="363" t="s">
        <v>3269</v>
      </c>
      <c r="E253" s="364"/>
      <c r="F253" s="365"/>
      <c r="G253" s="366"/>
      <c r="H253" s="367"/>
      <c r="I253" s="365"/>
      <c r="J253" s="368"/>
      <c r="K253" s="364"/>
      <c r="L253" s="365"/>
      <c r="M253" s="366"/>
      <c r="N253" s="367"/>
      <c r="O253" s="365"/>
      <c r="P253" s="368"/>
      <c r="Q253" s="364"/>
      <c r="R253" s="365"/>
      <c r="S253" s="366"/>
      <c r="T253" s="369" t="s">
        <v>2995</v>
      </c>
      <c r="U253" s="370" t="s">
        <v>2150</v>
      </c>
      <c r="V253" s="371"/>
      <c r="W253" s="372"/>
      <c r="X253" s="353" t="s">
        <v>2914</v>
      </c>
      <c r="Y253" s="382" t="s">
        <v>2869</v>
      </c>
      <c r="Z253" s="389" t="str">
        <f>IFERROR(__xludf.DUMMYFUNCTION("""COMPUTED_VALUE"""),"")</f>
        <v/>
      </c>
      <c r="AA253" s="383">
        <v>0.0</v>
      </c>
      <c r="AB253" s="388">
        <f>IFERROR(__xludf.DUMMYFUNCTION("""COMPUTED_VALUE"""),1.0)</f>
        <v>1</v>
      </c>
      <c r="AC253" s="382" t="s">
        <v>2869</v>
      </c>
      <c r="AD253" s="389" t="str">
        <f>IFERROR(__xludf.DUMMYFUNCTION("""COMPUTED_VALUE"""),"")</f>
        <v/>
      </c>
      <c r="AE253" s="390"/>
      <c r="AF253" s="391"/>
      <c r="AG253" s="393" t="s">
        <v>3031</v>
      </c>
    </row>
    <row r="254">
      <c r="A254" s="411"/>
      <c r="B254" s="361">
        <v>46159.0</v>
      </c>
      <c r="C254" s="362" t="s">
        <v>3270</v>
      </c>
      <c r="D254" s="363" t="s">
        <v>3271</v>
      </c>
      <c r="E254" s="364"/>
      <c r="F254" s="365"/>
      <c r="G254" s="366"/>
      <c r="H254" s="367"/>
      <c r="I254" s="365"/>
      <c r="J254" s="368"/>
      <c r="K254" s="364"/>
      <c r="L254" s="365"/>
      <c r="M254" s="366"/>
      <c r="N254" s="367"/>
      <c r="O254" s="365"/>
      <c r="P254" s="368"/>
      <c r="Q254" s="364"/>
      <c r="R254" s="365"/>
      <c r="S254" s="366"/>
      <c r="T254" s="369"/>
      <c r="U254" s="370" t="s">
        <v>555</v>
      </c>
      <c r="V254" s="371"/>
      <c r="W254" s="372"/>
      <c r="X254" s="353"/>
      <c r="Y254" s="382" t="s">
        <v>2869</v>
      </c>
      <c r="Z254" s="389" t="str">
        <f>IFERROR(__xludf.DUMMYFUNCTION("""COMPUTED_VALUE"""),"")</f>
        <v/>
      </c>
      <c r="AA254" s="383" t="s">
        <v>2869</v>
      </c>
      <c r="AB254" s="388" t="str">
        <f>IFERROR(__xludf.DUMMYFUNCTION("""COMPUTED_VALUE"""),"")</f>
        <v/>
      </c>
      <c r="AC254" s="382" t="s">
        <v>2869</v>
      </c>
      <c r="AD254" s="389" t="str">
        <f>IFERROR(__xludf.DUMMYFUNCTION("""COMPUTED_VALUE"""),"")</f>
        <v/>
      </c>
      <c r="AE254" s="390"/>
      <c r="AF254" s="391"/>
      <c r="AG254" s="359"/>
    </row>
    <row r="255">
      <c r="A255" s="411"/>
      <c r="B255" s="361">
        <v>46159.0</v>
      </c>
      <c r="C255" s="362" t="s">
        <v>3272</v>
      </c>
      <c r="D255" s="363" t="s">
        <v>3273</v>
      </c>
      <c r="E255" s="364"/>
      <c r="F255" s="365"/>
      <c r="G255" s="366"/>
      <c r="H255" s="367"/>
      <c r="I255" s="365"/>
      <c r="J255" s="368"/>
      <c r="K255" s="364"/>
      <c r="L255" s="365"/>
      <c r="M255" s="366"/>
      <c r="N255" s="367"/>
      <c r="O255" s="365"/>
      <c r="P255" s="368"/>
      <c r="Q255" s="364"/>
      <c r="R255" s="365"/>
      <c r="S255" s="366"/>
      <c r="T255" s="369"/>
      <c r="U255" s="370" t="s">
        <v>2150</v>
      </c>
      <c r="V255" s="371"/>
      <c r="W255" s="372"/>
      <c r="X255" s="353"/>
      <c r="Y255" s="382" t="s">
        <v>2869</v>
      </c>
      <c r="Z255" s="389" t="str">
        <f>IFERROR(__xludf.DUMMYFUNCTION("""COMPUTED_VALUE"""),"")</f>
        <v/>
      </c>
      <c r="AA255" s="383" t="s">
        <v>2869</v>
      </c>
      <c r="AB255" s="388" t="str">
        <f>IFERROR(__xludf.DUMMYFUNCTION("""COMPUTED_VALUE"""),"")</f>
        <v/>
      </c>
      <c r="AC255" s="382" t="s">
        <v>2869</v>
      </c>
      <c r="AD255" s="389" t="str">
        <f>IFERROR(__xludf.DUMMYFUNCTION("""COMPUTED_VALUE"""),"")</f>
        <v/>
      </c>
      <c r="AE255" s="390"/>
      <c r="AF255" s="391"/>
      <c r="AG255" s="359"/>
    </row>
    <row r="256">
      <c r="A256" s="411"/>
      <c r="B256" s="361">
        <v>46159.0</v>
      </c>
      <c r="C256" s="362" t="s">
        <v>3274</v>
      </c>
      <c r="D256" s="363" t="s">
        <v>3275</v>
      </c>
      <c r="E256" s="364"/>
      <c r="F256" s="365"/>
      <c r="G256" s="366"/>
      <c r="H256" s="367"/>
      <c r="I256" s="365"/>
      <c r="J256" s="368"/>
      <c r="K256" s="364"/>
      <c r="L256" s="365"/>
      <c r="M256" s="366"/>
      <c r="N256" s="367"/>
      <c r="O256" s="365"/>
      <c r="P256" s="368"/>
      <c r="Q256" s="364"/>
      <c r="R256" s="365"/>
      <c r="S256" s="366"/>
      <c r="T256" s="369"/>
      <c r="U256" s="370" t="s">
        <v>555</v>
      </c>
      <c r="V256" s="371"/>
      <c r="W256" s="372"/>
      <c r="X256" s="353"/>
      <c r="Y256" s="382" t="s">
        <v>2869</v>
      </c>
      <c r="Z256" s="389" t="str">
        <f>IFERROR(__xludf.DUMMYFUNCTION("""COMPUTED_VALUE"""),"")</f>
        <v/>
      </c>
      <c r="AA256" s="383" t="s">
        <v>2869</v>
      </c>
      <c r="AB256" s="388" t="str">
        <f>IFERROR(__xludf.DUMMYFUNCTION("""COMPUTED_VALUE"""),"")</f>
        <v/>
      </c>
      <c r="AC256" s="382" t="s">
        <v>2869</v>
      </c>
      <c r="AD256" s="389" t="str">
        <f>IFERROR(__xludf.DUMMYFUNCTION("""COMPUTED_VALUE"""),"")</f>
        <v/>
      </c>
      <c r="AE256" s="390"/>
      <c r="AF256" s="391"/>
      <c r="AG256" s="359"/>
    </row>
    <row r="257">
      <c r="A257" s="411"/>
      <c r="B257" s="361">
        <v>46159.0</v>
      </c>
      <c r="C257" s="362" t="s">
        <v>3276</v>
      </c>
      <c r="D257" s="363" t="s">
        <v>3277</v>
      </c>
      <c r="E257" s="364"/>
      <c r="F257" s="365"/>
      <c r="G257" s="366"/>
      <c r="H257" s="367"/>
      <c r="I257" s="365"/>
      <c r="J257" s="368"/>
      <c r="K257" s="364"/>
      <c r="L257" s="365"/>
      <c r="M257" s="366"/>
      <c r="N257" s="367"/>
      <c r="O257" s="365"/>
      <c r="P257" s="368"/>
      <c r="Q257" s="364"/>
      <c r="R257" s="365"/>
      <c r="S257" s="366"/>
      <c r="T257" s="369" t="s">
        <v>2995</v>
      </c>
      <c r="U257" s="370" t="s">
        <v>2937</v>
      </c>
      <c r="V257" s="371"/>
      <c r="W257" s="372"/>
      <c r="X257" s="353" t="s">
        <v>2914</v>
      </c>
      <c r="Y257" s="382" t="s">
        <v>2869</v>
      </c>
      <c r="Z257" s="389" t="str">
        <f>IFERROR(__xludf.DUMMYFUNCTION("""COMPUTED_VALUE"""),"")</f>
        <v/>
      </c>
      <c r="AA257" s="383">
        <v>0.0</v>
      </c>
      <c r="AB257" s="388">
        <f>IFERROR(__xludf.DUMMYFUNCTION("""COMPUTED_VALUE"""),1.0)</f>
        <v>1</v>
      </c>
      <c r="AC257" s="382" t="s">
        <v>2869</v>
      </c>
      <c r="AD257" s="389" t="str">
        <f>IFERROR(__xludf.DUMMYFUNCTION("""COMPUTED_VALUE"""),"")</f>
        <v/>
      </c>
      <c r="AE257" s="390"/>
      <c r="AF257" s="391"/>
      <c r="AG257" s="393" t="s">
        <v>3031</v>
      </c>
    </row>
    <row r="258">
      <c r="A258" s="411"/>
      <c r="B258" s="361">
        <v>46159.0</v>
      </c>
      <c r="C258" s="362" t="s">
        <v>3278</v>
      </c>
      <c r="D258" s="363" t="s">
        <v>3279</v>
      </c>
      <c r="E258" s="364"/>
      <c r="F258" s="365"/>
      <c r="G258" s="366"/>
      <c r="H258" s="367"/>
      <c r="I258" s="365"/>
      <c r="J258" s="368"/>
      <c r="K258" s="364"/>
      <c r="L258" s="365"/>
      <c r="M258" s="366"/>
      <c r="N258" s="367"/>
      <c r="O258" s="365"/>
      <c r="P258" s="368"/>
      <c r="Q258" s="364"/>
      <c r="R258" s="365"/>
      <c r="S258" s="366"/>
      <c r="T258" s="369"/>
      <c r="U258" s="370" t="s">
        <v>3020</v>
      </c>
      <c r="V258" s="371"/>
      <c r="W258" s="372"/>
      <c r="X258" s="353" t="s">
        <v>2914</v>
      </c>
      <c r="Y258" s="382" t="s">
        <v>2869</v>
      </c>
      <c r="Z258" s="389" t="str">
        <f>IFERROR(__xludf.DUMMYFUNCTION("""COMPUTED_VALUE"""),"")</f>
        <v/>
      </c>
      <c r="AA258" s="383">
        <v>0.0</v>
      </c>
      <c r="AB258" s="388">
        <f>IFERROR(__xludf.DUMMYFUNCTION("""COMPUTED_VALUE"""),1.0)</f>
        <v>1</v>
      </c>
      <c r="AC258" s="382" t="s">
        <v>2869</v>
      </c>
      <c r="AD258" s="389" t="str">
        <f>IFERROR(__xludf.DUMMYFUNCTION("""COMPUTED_VALUE"""),"")</f>
        <v/>
      </c>
      <c r="AE258" s="390"/>
      <c r="AF258" s="391"/>
      <c r="AG258" s="393" t="s">
        <v>3033</v>
      </c>
    </row>
    <row r="259">
      <c r="A259" s="411"/>
      <c r="B259" s="361">
        <v>46159.0</v>
      </c>
      <c r="C259" s="362" t="s">
        <v>3280</v>
      </c>
      <c r="D259" s="363" t="s">
        <v>3281</v>
      </c>
      <c r="E259" s="364"/>
      <c r="F259" s="365"/>
      <c r="G259" s="366"/>
      <c r="H259" s="367"/>
      <c r="I259" s="365"/>
      <c r="J259" s="368"/>
      <c r="K259" s="364"/>
      <c r="L259" s="365"/>
      <c r="M259" s="366"/>
      <c r="N259" s="367"/>
      <c r="O259" s="365"/>
      <c r="P259" s="368"/>
      <c r="Q259" s="364"/>
      <c r="R259" s="365"/>
      <c r="S259" s="366"/>
      <c r="T259" s="369"/>
      <c r="U259" s="370" t="s">
        <v>2963</v>
      </c>
      <c r="V259" s="371"/>
      <c r="W259" s="372"/>
      <c r="X259" s="353"/>
      <c r="Y259" s="382" t="s">
        <v>2869</v>
      </c>
      <c r="Z259" s="389" t="str">
        <f>IFERROR(__xludf.DUMMYFUNCTION("""COMPUTED_VALUE"""),"")</f>
        <v/>
      </c>
      <c r="AA259" s="383" t="s">
        <v>2869</v>
      </c>
      <c r="AB259" s="388" t="str">
        <f>IFERROR(__xludf.DUMMYFUNCTION("""COMPUTED_VALUE"""),"")</f>
        <v/>
      </c>
      <c r="AC259" s="382" t="s">
        <v>2869</v>
      </c>
      <c r="AD259" s="389" t="str">
        <f>IFERROR(__xludf.DUMMYFUNCTION("""COMPUTED_VALUE"""),"")</f>
        <v/>
      </c>
      <c r="AE259" s="390"/>
      <c r="AF259" s="391"/>
      <c r="AG259" s="359"/>
    </row>
    <row r="260">
      <c r="A260" s="411"/>
      <c r="B260" s="361">
        <v>46159.0</v>
      </c>
      <c r="C260" s="362" t="s">
        <v>3282</v>
      </c>
      <c r="D260" s="363" t="s">
        <v>3283</v>
      </c>
      <c r="E260" s="364"/>
      <c r="F260" s="365"/>
      <c r="G260" s="366"/>
      <c r="H260" s="367"/>
      <c r="I260" s="365"/>
      <c r="J260" s="368"/>
      <c r="K260" s="364"/>
      <c r="L260" s="365"/>
      <c r="M260" s="366"/>
      <c r="N260" s="367"/>
      <c r="O260" s="365"/>
      <c r="P260" s="368"/>
      <c r="Q260" s="364"/>
      <c r="R260" s="365"/>
      <c r="S260" s="366"/>
      <c r="T260" s="369" t="s">
        <v>2995</v>
      </c>
      <c r="U260" s="370" t="s">
        <v>241</v>
      </c>
      <c r="V260" s="371"/>
      <c r="W260" s="372"/>
      <c r="X260" s="353" t="s">
        <v>2914</v>
      </c>
      <c r="Y260" s="382" t="s">
        <v>2869</v>
      </c>
      <c r="Z260" s="389" t="str">
        <f>IFERROR(__xludf.DUMMYFUNCTION("""COMPUTED_VALUE"""),"")</f>
        <v/>
      </c>
      <c r="AA260" s="383">
        <v>0.0</v>
      </c>
      <c r="AB260" s="388">
        <f>IFERROR(__xludf.DUMMYFUNCTION("""COMPUTED_VALUE"""),1.0)</f>
        <v>1</v>
      </c>
      <c r="AC260" s="382" t="s">
        <v>2869</v>
      </c>
      <c r="AD260" s="389" t="str">
        <f>IFERROR(__xludf.DUMMYFUNCTION("""COMPUTED_VALUE"""),"")</f>
        <v/>
      </c>
      <c r="AE260" s="377">
        <v>0.0</v>
      </c>
      <c r="AF260" s="378">
        <v>0.0</v>
      </c>
      <c r="AG260" s="393" t="s">
        <v>3231</v>
      </c>
    </row>
    <row r="261">
      <c r="A261" s="411"/>
      <c r="B261" s="361">
        <v>46159.0</v>
      </c>
      <c r="C261" s="362" t="s">
        <v>3284</v>
      </c>
      <c r="D261" s="363" t="s">
        <v>3285</v>
      </c>
      <c r="E261" s="364"/>
      <c r="F261" s="365"/>
      <c r="G261" s="366"/>
      <c r="H261" s="367"/>
      <c r="I261" s="365"/>
      <c r="J261" s="368"/>
      <c r="K261" s="364"/>
      <c r="L261" s="365"/>
      <c r="M261" s="366"/>
      <c r="N261" s="367"/>
      <c r="O261" s="365"/>
      <c r="P261" s="368"/>
      <c r="Q261" s="364"/>
      <c r="R261" s="365"/>
      <c r="S261" s="366"/>
      <c r="T261" s="369"/>
      <c r="U261" s="370" t="s">
        <v>122</v>
      </c>
      <c r="V261" s="371"/>
      <c r="W261" s="372"/>
      <c r="X261" s="353"/>
      <c r="Y261" s="382" t="s">
        <v>2869</v>
      </c>
      <c r="Z261" s="389" t="str">
        <f>IFERROR(__xludf.DUMMYFUNCTION("""COMPUTED_VALUE"""),"")</f>
        <v/>
      </c>
      <c r="AA261" s="383" t="s">
        <v>2869</v>
      </c>
      <c r="AB261" s="388" t="str">
        <f>IFERROR(__xludf.DUMMYFUNCTION("""COMPUTED_VALUE"""),"")</f>
        <v/>
      </c>
      <c r="AC261" s="382" t="s">
        <v>2869</v>
      </c>
      <c r="AD261" s="389" t="str">
        <f>IFERROR(__xludf.DUMMYFUNCTION("""COMPUTED_VALUE"""),"")</f>
        <v/>
      </c>
      <c r="AE261" s="390"/>
      <c r="AF261" s="391"/>
      <c r="AG261" s="359"/>
    </row>
    <row r="262">
      <c r="A262" s="411"/>
      <c r="B262" s="361">
        <v>46159.0</v>
      </c>
      <c r="C262" s="362" t="s">
        <v>3286</v>
      </c>
      <c r="D262" s="363" t="s">
        <v>3287</v>
      </c>
      <c r="E262" s="364"/>
      <c r="F262" s="365"/>
      <c r="G262" s="366"/>
      <c r="H262" s="367"/>
      <c r="I262" s="365"/>
      <c r="J262" s="368"/>
      <c r="K262" s="364"/>
      <c r="L262" s="365">
        <v>1.0</v>
      </c>
      <c r="M262" s="366"/>
      <c r="N262" s="367"/>
      <c r="O262" s="365"/>
      <c r="P262" s="368"/>
      <c r="Q262" s="364"/>
      <c r="R262" s="365"/>
      <c r="S262" s="366"/>
      <c r="T262" s="369" t="s">
        <v>2995</v>
      </c>
      <c r="U262" s="370" t="s">
        <v>2902</v>
      </c>
      <c r="V262" s="371"/>
      <c r="W262" s="380" t="s">
        <v>3288</v>
      </c>
      <c r="X262" s="353" t="s">
        <v>2890</v>
      </c>
      <c r="Y262" s="382" t="s">
        <v>2869</v>
      </c>
      <c r="Z262" s="389" t="str">
        <f>IFERROR(__xludf.DUMMYFUNCTION("""COMPUTED_VALUE"""),"")</f>
        <v/>
      </c>
      <c r="AA262" s="383">
        <v>1.0</v>
      </c>
      <c r="AB262" s="388">
        <f>IFERROR(__xludf.DUMMYFUNCTION("""COMPUTED_VALUE"""),0.9411764705882353)</f>
        <v>0.9411764706</v>
      </c>
      <c r="AC262" s="382" t="s">
        <v>2869</v>
      </c>
      <c r="AD262" s="389" t="str">
        <f>IFERROR(__xludf.DUMMYFUNCTION("""COMPUTED_VALUE"""),"")</f>
        <v/>
      </c>
      <c r="AE262" s="377">
        <v>17.0</v>
      </c>
      <c r="AF262" s="378">
        <v>17.0</v>
      </c>
      <c r="AG262" s="393" t="s">
        <v>3231</v>
      </c>
    </row>
    <row r="263">
      <c r="A263" s="411"/>
      <c r="B263" s="361">
        <v>46159.0</v>
      </c>
      <c r="C263" s="362" t="s">
        <v>3289</v>
      </c>
      <c r="D263" s="363" t="s">
        <v>3290</v>
      </c>
      <c r="E263" s="364"/>
      <c r="F263" s="365"/>
      <c r="G263" s="366"/>
      <c r="H263" s="367"/>
      <c r="I263" s="365"/>
      <c r="J263" s="368"/>
      <c r="K263" s="364"/>
      <c r="L263" s="365"/>
      <c r="M263" s="366"/>
      <c r="N263" s="367"/>
      <c r="O263" s="365"/>
      <c r="P263" s="368"/>
      <c r="Q263" s="364"/>
      <c r="R263" s="365"/>
      <c r="S263" s="366"/>
      <c r="T263" s="369"/>
      <c r="U263" s="370" t="s">
        <v>2937</v>
      </c>
      <c r="V263" s="371"/>
      <c r="W263" s="372"/>
      <c r="X263" s="353"/>
      <c r="Y263" s="382" t="s">
        <v>2869</v>
      </c>
      <c r="Z263" s="389" t="str">
        <f>IFERROR(__xludf.DUMMYFUNCTION("""COMPUTED_VALUE"""),"")</f>
        <v/>
      </c>
      <c r="AA263" s="383" t="s">
        <v>2869</v>
      </c>
      <c r="AB263" s="388" t="str">
        <f>IFERROR(__xludf.DUMMYFUNCTION("""COMPUTED_VALUE"""),"")</f>
        <v/>
      </c>
      <c r="AC263" s="382" t="s">
        <v>2869</v>
      </c>
      <c r="AD263" s="389" t="str">
        <f>IFERROR(__xludf.DUMMYFUNCTION("""COMPUTED_VALUE"""),"")</f>
        <v/>
      </c>
      <c r="AE263" s="390"/>
      <c r="AF263" s="391"/>
      <c r="AG263" s="359"/>
    </row>
    <row r="264">
      <c r="A264" s="411"/>
      <c r="B264" s="361">
        <v>46159.0</v>
      </c>
      <c r="C264" s="362" t="s">
        <v>3291</v>
      </c>
      <c r="D264" s="363" t="s">
        <v>3292</v>
      </c>
      <c r="E264" s="364"/>
      <c r="F264" s="365"/>
      <c r="G264" s="366"/>
      <c r="H264" s="367"/>
      <c r="I264" s="365"/>
      <c r="J264" s="368"/>
      <c r="K264" s="364"/>
      <c r="L264" s="365"/>
      <c r="M264" s="366"/>
      <c r="N264" s="367"/>
      <c r="O264" s="365"/>
      <c r="P264" s="368"/>
      <c r="Q264" s="364"/>
      <c r="R264" s="365"/>
      <c r="S264" s="366"/>
      <c r="T264" s="369"/>
      <c r="U264" s="370" t="s">
        <v>2150</v>
      </c>
      <c r="V264" s="371"/>
      <c r="W264" s="372"/>
      <c r="X264" s="353"/>
      <c r="Y264" s="382" t="s">
        <v>2869</v>
      </c>
      <c r="Z264" s="389" t="str">
        <f>IFERROR(__xludf.DUMMYFUNCTION("""COMPUTED_VALUE"""),"")</f>
        <v/>
      </c>
      <c r="AA264" s="383" t="s">
        <v>2869</v>
      </c>
      <c r="AB264" s="388" t="str">
        <f>IFERROR(__xludf.DUMMYFUNCTION("""COMPUTED_VALUE"""),"")</f>
        <v/>
      </c>
      <c r="AC264" s="382" t="s">
        <v>2869</v>
      </c>
      <c r="AD264" s="389" t="str">
        <f>IFERROR(__xludf.DUMMYFUNCTION("""COMPUTED_VALUE"""),"")</f>
        <v/>
      </c>
      <c r="AE264" s="390"/>
      <c r="AF264" s="391"/>
      <c r="AG264" s="359"/>
    </row>
    <row r="265">
      <c r="A265" s="411"/>
      <c r="B265" s="361">
        <v>46159.0</v>
      </c>
      <c r="C265" s="362" t="s">
        <v>3293</v>
      </c>
      <c r="D265" s="363" t="s">
        <v>3294</v>
      </c>
      <c r="E265" s="364"/>
      <c r="F265" s="365"/>
      <c r="G265" s="366"/>
      <c r="H265" s="367"/>
      <c r="I265" s="365"/>
      <c r="J265" s="368"/>
      <c r="K265" s="364"/>
      <c r="L265" s="365"/>
      <c r="M265" s="366"/>
      <c r="N265" s="367"/>
      <c r="O265" s="365"/>
      <c r="P265" s="368"/>
      <c r="Q265" s="364"/>
      <c r="R265" s="365"/>
      <c r="S265" s="366"/>
      <c r="T265" s="369"/>
      <c r="U265" s="370" t="s">
        <v>876</v>
      </c>
      <c r="V265" s="371"/>
      <c r="W265" s="372"/>
      <c r="X265" s="353"/>
      <c r="Y265" s="382" t="s">
        <v>2869</v>
      </c>
      <c r="Z265" s="389" t="str">
        <f>IFERROR(__xludf.DUMMYFUNCTION("""COMPUTED_VALUE"""),"")</f>
        <v/>
      </c>
      <c r="AA265" s="383" t="s">
        <v>2869</v>
      </c>
      <c r="AB265" s="388" t="str">
        <f>IFERROR(__xludf.DUMMYFUNCTION("""COMPUTED_VALUE"""),"")</f>
        <v/>
      </c>
      <c r="AC265" s="382" t="s">
        <v>2869</v>
      </c>
      <c r="AD265" s="389" t="str">
        <f>IFERROR(__xludf.DUMMYFUNCTION("""COMPUTED_VALUE"""),"")</f>
        <v/>
      </c>
      <c r="AE265" s="390"/>
      <c r="AF265" s="391"/>
      <c r="AG265" s="359"/>
    </row>
    <row r="266">
      <c r="A266" s="411"/>
      <c r="B266" s="361">
        <v>46159.0</v>
      </c>
      <c r="C266" s="362" t="s">
        <v>3295</v>
      </c>
      <c r="D266" s="363" t="s">
        <v>3296</v>
      </c>
      <c r="E266" s="364"/>
      <c r="F266" s="365"/>
      <c r="G266" s="366"/>
      <c r="H266" s="367"/>
      <c r="I266" s="365"/>
      <c r="J266" s="368"/>
      <c r="K266" s="364"/>
      <c r="L266" s="365"/>
      <c r="M266" s="366"/>
      <c r="N266" s="367"/>
      <c r="O266" s="365"/>
      <c r="P266" s="368"/>
      <c r="Q266" s="364"/>
      <c r="R266" s="365"/>
      <c r="S266" s="366"/>
      <c r="T266" s="369"/>
      <c r="U266" s="370" t="s">
        <v>544</v>
      </c>
      <c r="V266" s="371"/>
      <c r="W266" s="372"/>
      <c r="X266" s="353" t="s">
        <v>2914</v>
      </c>
      <c r="Y266" s="382" t="s">
        <v>2869</v>
      </c>
      <c r="Z266" s="389" t="str">
        <f>IFERROR(__xludf.DUMMYFUNCTION("""COMPUTED_VALUE"""),"")</f>
        <v/>
      </c>
      <c r="AA266" s="383">
        <v>0.0</v>
      </c>
      <c r="AB266" s="388">
        <f>IFERROR(__xludf.DUMMYFUNCTION("""COMPUTED_VALUE"""),1.0)</f>
        <v>1</v>
      </c>
      <c r="AC266" s="382" t="s">
        <v>2869</v>
      </c>
      <c r="AD266" s="389" t="str">
        <f>IFERROR(__xludf.DUMMYFUNCTION("""COMPUTED_VALUE"""),"")</f>
        <v/>
      </c>
      <c r="AE266" s="390"/>
      <c r="AF266" s="391"/>
      <c r="AG266" s="393" t="s">
        <v>3033</v>
      </c>
    </row>
    <row r="267">
      <c r="A267" s="411"/>
      <c r="B267" s="361">
        <v>46159.0</v>
      </c>
      <c r="C267" s="362" t="s">
        <v>3297</v>
      </c>
      <c r="D267" s="363" t="s">
        <v>3298</v>
      </c>
      <c r="E267" s="364"/>
      <c r="F267" s="365"/>
      <c r="G267" s="366"/>
      <c r="H267" s="367"/>
      <c r="I267" s="365"/>
      <c r="J267" s="368"/>
      <c r="K267" s="364"/>
      <c r="L267" s="365"/>
      <c r="M267" s="366"/>
      <c r="N267" s="367"/>
      <c r="O267" s="365"/>
      <c r="P267" s="368"/>
      <c r="Q267" s="364"/>
      <c r="R267" s="365"/>
      <c r="S267" s="366"/>
      <c r="T267" s="369"/>
      <c r="U267" s="370" t="s">
        <v>2150</v>
      </c>
      <c r="V267" s="371"/>
      <c r="W267" s="372"/>
      <c r="X267" s="353"/>
      <c r="Y267" s="382" t="s">
        <v>2869</v>
      </c>
      <c r="Z267" s="389" t="str">
        <f>IFERROR(__xludf.DUMMYFUNCTION("""COMPUTED_VALUE"""),"")</f>
        <v/>
      </c>
      <c r="AA267" s="383" t="s">
        <v>2869</v>
      </c>
      <c r="AB267" s="388" t="str">
        <f>IFERROR(__xludf.DUMMYFUNCTION("""COMPUTED_VALUE"""),"")</f>
        <v/>
      </c>
      <c r="AC267" s="382" t="s">
        <v>2869</v>
      </c>
      <c r="AD267" s="389" t="str">
        <f>IFERROR(__xludf.DUMMYFUNCTION("""COMPUTED_VALUE"""),"")</f>
        <v/>
      </c>
      <c r="AE267" s="390"/>
      <c r="AF267" s="391"/>
      <c r="AG267" s="359"/>
    </row>
    <row r="268">
      <c r="A268" s="411"/>
      <c r="B268" s="361">
        <v>46159.0</v>
      </c>
      <c r="C268" s="362" t="s">
        <v>3299</v>
      </c>
      <c r="D268" s="363" t="s">
        <v>3300</v>
      </c>
      <c r="E268" s="364"/>
      <c r="F268" s="365"/>
      <c r="G268" s="366"/>
      <c r="H268" s="367"/>
      <c r="I268" s="365"/>
      <c r="J268" s="368"/>
      <c r="K268" s="364"/>
      <c r="L268" s="365"/>
      <c r="M268" s="366"/>
      <c r="N268" s="367"/>
      <c r="O268" s="365"/>
      <c r="P268" s="368"/>
      <c r="Q268" s="364"/>
      <c r="R268" s="365"/>
      <c r="S268" s="366"/>
      <c r="T268" s="369"/>
      <c r="U268" s="370" t="s">
        <v>122</v>
      </c>
      <c r="V268" s="371"/>
      <c r="W268" s="372"/>
      <c r="X268" s="353"/>
      <c r="Y268" s="382" t="s">
        <v>2869</v>
      </c>
      <c r="Z268" s="389" t="str">
        <f>IFERROR(__xludf.DUMMYFUNCTION("""COMPUTED_VALUE"""),"")</f>
        <v/>
      </c>
      <c r="AA268" s="383" t="s">
        <v>2869</v>
      </c>
      <c r="AB268" s="388" t="str">
        <f>IFERROR(__xludf.DUMMYFUNCTION("""COMPUTED_VALUE"""),"")</f>
        <v/>
      </c>
      <c r="AC268" s="382" t="s">
        <v>2869</v>
      </c>
      <c r="AD268" s="389" t="str">
        <f>IFERROR(__xludf.DUMMYFUNCTION("""COMPUTED_VALUE"""),"")</f>
        <v/>
      </c>
      <c r="AE268" s="390"/>
      <c r="AF268" s="391"/>
      <c r="AG268" s="359"/>
    </row>
    <row r="269">
      <c r="A269" s="411"/>
      <c r="B269" s="361">
        <v>46158.0</v>
      </c>
      <c r="C269" s="362" t="s">
        <v>3301</v>
      </c>
      <c r="D269" s="363" t="s">
        <v>3302</v>
      </c>
      <c r="E269" s="364"/>
      <c r="F269" s="365"/>
      <c r="G269" s="366"/>
      <c r="H269" s="367"/>
      <c r="I269" s="365"/>
      <c r="J269" s="368"/>
      <c r="K269" s="364"/>
      <c r="L269" s="365"/>
      <c r="M269" s="366"/>
      <c r="N269" s="367"/>
      <c r="O269" s="365"/>
      <c r="P269" s="368"/>
      <c r="Q269" s="364"/>
      <c r="R269" s="365"/>
      <c r="S269" s="366"/>
      <c r="T269" s="369"/>
      <c r="U269" s="370" t="s">
        <v>3017</v>
      </c>
      <c r="V269" s="371"/>
      <c r="W269" s="372"/>
      <c r="X269" s="353" t="s">
        <v>2914</v>
      </c>
      <c r="Y269" s="382" t="s">
        <v>2869</v>
      </c>
      <c r="Z269" s="389" t="str">
        <f>IFERROR(__xludf.DUMMYFUNCTION("""COMPUTED_VALUE"""),"")</f>
        <v/>
      </c>
      <c r="AA269" s="383">
        <v>0.0</v>
      </c>
      <c r="AB269" s="388">
        <f>IFERROR(__xludf.DUMMYFUNCTION("""COMPUTED_VALUE"""),1.0)</f>
        <v>1</v>
      </c>
      <c r="AC269" s="382" t="s">
        <v>2869</v>
      </c>
      <c r="AD269" s="389" t="str">
        <f>IFERROR(__xludf.DUMMYFUNCTION("""COMPUTED_VALUE"""),"")</f>
        <v/>
      </c>
      <c r="AE269" s="377">
        <v>0.0</v>
      </c>
      <c r="AF269" s="378">
        <v>0.0</v>
      </c>
      <c r="AG269" s="393" t="s">
        <v>3053</v>
      </c>
    </row>
    <row r="270">
      <c r="A270" s="411"/>
      <c r="B270" s="361">
        <v>46158.0</v>
      </c>
      <c r="C270" s="362" t="s">
        <v>3303</v>
      </c>
      <c r="D270" s="363" t="s">
        <v>3304</v>
      </c>
      <c r="E270" s="364"/>
      <c r="F270" s="365">
        <v>1.0</v>
      </c>
      <c r="G270" s="366"/>
      <c r="H270" s="367"/>
      <c r="I270" s="365"/>
      <c r="J270" s="368"/>
      <c r="K270" s="364"/>
      <c r="L270" s="365">
        <v>3.0</v>
      </c>
      <c r="M270" s="366"/>
      <c r="N270" s="367"/>
      <c r="O270" s="365"/>
      <c r="P270" s="368"/>
      <c r="Q270" s="364"/>
      <c r="R270" s="365"/>
      <c r="S270" s="366"/>
      <c r="T270" s="369"/>
      <c r="U270" s="370" t="s">
        <v>2957</v>
      </c>
      <c r="V270" s="371"/>
      <c r="W270" s="380" t="s">
        <v>3305</v>
      </c>
      <c r="X270" s="353" t="s">
        <v>2887</v>
      </c>
      <c r="Y270" s="382" t="s">
        <v>2869</v>
      </c>
      <c r="Z270" s="389" t="str">
        <f>IFERROR(__xludf.DUMMYFUNCTION("""COMPUTED_VALUE"""),"")</f>
        <v/>
      </c>
      <c r="AA270" s="383">
        <v>4.0</v>
      </c>
      <c r="AB270" s="388">
        <f>IFERROR(__xludf.DUMMYFUNCTION("""COMPUTED_VALUE"""),0.6923076923076923)</f>
        <v>0.6923076923</v>
      </c>
      <c r="AC270" s="382" t="s">
        <v>2869</v>
      </c>
      <c r="AD270" s="389" t="str">
        <f>IFERROR(__xludf.DUMMYFUNCTION("""COMPUTED_VALUE"""),"")</f>
        <v/>
      </c>
      <c r="AE270" s="377">
        <v>9.0</v>
      </c>
      <c r="AF270" s="378">
        <v>9.0</v>
      </c>
      <c r="AG270" s="393" t="s">
        <v>3033</v>
      </c>
    </row>
    <row r="271">
      <c r="A271" s="411"/>
      <c r="B271" s="361">
        <v>46158.0</v>
      </c>
      <c r="C271" s="362" t="s">
        <v>3306</v>
      </c>
      <c r="D271" s="363" t="s">
        <v>3307</v>
      </c>
      <c r="E271" s="364"/>
      <c r="F271" s="365"/>
      <c r="G271" s="366"/>
      <c r="H271" s="367"/>
      <c r="I271" s="365"/>
      <c r="J271" s="368"/>
      <c r="K271" s="364"/>
      <c r="L271" s="365"/>
      <c r="M271" s="366"/>
      <c r="N271" s="367"/>
      <c r="O271" s="365"/>
      <c r="P271" s="368"/>
      <c r="Q271" s="364"/>
      <c r="R271" s="365"/>
      <c r="S271" s="366"/>
      <c r="T271" s="369"/>
      <c r="U271" s="370" t="s">
        <v>2244</v>
      </c>
      <c r="V271" s="371"/>
      <c r="W271" s="372"/>
      <c r="X271" s="353"/>
      <c r="Y271" s="382" t="s">
        <v>2869</v>
      </c>
      <c r="Z271" s="389" t="str">
        <f>IFERROR(__xludf.DUMMYFUNCTION("""COMPUTED_VALUE"""),"")</f>
        <v/>
      </c>
      <c r="AA271" s="383" t="s">
        <v>2869</v>
      </c>
      <c r="AB271" s="388" t="str">
        <f>IFERROR(__xludf.DUMMYFUNCTION("""COMPUTED_VALUE"""),"")</f>
        <v/>
      </c>
      <c r="AC271" s="382" t="s">
        <v>2869</v>
      </c>
      <c r="AD271" s="389" t="str">
        <f>IFERROR(__xludf.DUMMYFUNCTION("""COMPUTED_VALUE"""),"")</f>
        <v/>
      </c>
      <c r="AE271" s="390"/>
      <c r="AF271" s="391"/>
      <c r="AG271" s="359"/>
    </row>
    <row r="272">
      <c r="A272" s="411"/>
      <c r="B272" s="361">
        <v>46158.0</v>
      </c>
      <c r="C272" s="362" t="s">
        <v>3308</v>
      </c>
      <c r="D272" s="363" t="s">
        <v>3309</v>
      </c>
      <c r="E272" s="364"/>
      <c r="F272" s="365"/>
      <c r="G272" s="366"/>
      <c r="H272" s="367"/>
      <c r="I272" s="365"/>
      <c r="J272" s="368"/>
      <c r="K272" s="364"/>
      <c r="L272" s="365"/>
      <c r="M272" s="366"/>
      <c r="N272" s="367"/>
      <c r="O272" s="365"/>
      <c r="P272" s="368"/>
      <c r="Q272" s="364"/>
      <c r="R272" s="365"/>
      <c r="S272" s="366"/>
      <c r="T272" s="369"/>
      <c r="U272" s="370" t="s">
        <v>648</v>
      </c>
      <c r="V272" s="371"/>
      <c r="W272" s="372"/>
      <c r="X272" s="353"/>
      <c r="Y272" s="382" t="s">
        <v>2869</v>
      </c>
      <c r="Z272" s="389" t="str">
        <f>IFERROR(__xludf.DUMMYFUNCTION("""COMPUTED_VALUE"""),"")</f>
        <v/>
      </c>
      <c r="AA272" s="383" t="s">
        <v>2869</v>
      </c>
      <c r="AB272" s="388" t="str">
        <f>IFERROR(__xludf.DUMMYFUNCTION("""COMPUTED_VALUE"""),"")</f>
        <v/>
      </c>
      <c r="AC272" s="382" t="s">
        <v>2869</v>
      </c>
      <c r="AD272" s="389" t="str">
        <f>IFERROR(__xludf.DUMMYFUNCTION("""COMPUTED_VALUE"""),"")</f>
        <v/>
      </c>
      <c r="AE272" s="390"/>
      <c r="AF272" s="391"/>
      <c r="AG272" s="359"/>
    </row>
    <row r="273">
      <c r="A273" s="411"/>
      <c r="B273" s="361">
        <v>46158.0</v>
      </c>
      <c r="C273" s="362" t="s">
        <v>3310</v>
      </c>
      <c r="D273" s="363" t="s">
        <v>3311</v>
      </c>
      <c r="E273" s="364"/>
      <c r="F273" s="365"/>
      <c r="G273" s="366"/>
      <c r="H273" s="367"/>
      <c r="I273" s="365"/>
      <c r="J273" s="368"/>
      <c r="K273" s="364"/>
      <c r="L273" s="365"/>
      <c r="M273" s="366"/>
      <c r="N273" s="367"/>
      <c r="O273" s="365"/>
      <c r="P273" s="368"/>
      <c r="Q273" s="364"/>
      <c r="R273" s="365"/>
      <c r="S273" s="366"/>
      <c r="T273" s="369"/>
      <c r="U273" s="370" t="s">
        <v>2427</v>
      </c>
      <c r="V273" s="371"/>
      <c r="W273" s="372"/>
      <c r="X273" s="353"/>
      <c r="Y273" s="382" t="s">
        <v>2869</v>
      </c>
      <c r="Z273" s="389" t="str">
        <f>IFERROR(__xludf.DUMMYFUNCTION("""COMPUTED_VALUE"""),"")</f>
        <v/>
      </c>
      <c r="AA273" s="383" t="s">
        <v>2869</v>
      </c>
      <c r="AB273" s="388" t="str">
        <f>IFERROR(__xludf.DUMMYFUNCTION("""COMPUTED_VALUE"""),"")</f>
        <v/>
      </c>
      <c r="AC273" s="382" t="s">
        <v>2869</v>
      </c>
      <c r="AD273" s="389" t="str">
        <f>IFERROR(__xludf.DUMMYFUNCTION("""COMPUTED_VALUE"""),"")</f>
        <v/>
      </c>
      <c r="AE273" s="390"/>
      <c r="AF273" s="391"/>
      <c r="AG273" s="359"/>
    </row>
    <row r="274">
      <c r="A274" s="411"/>
      <c r="B274" s="361">
        <v>46158.0</v>
      </c>
      <c r="C274" s="362" t="s">
        <v>3312</v>
      </c>
      <c r="D274" s="363" t="s">
        <v>3313</v>
      </c>
      <c r="E274" s="364"/>
      <c r="F274" s="365"/>
      <c r="G274" s="366"/>
      <c r="H274" s="367"/>
      <c r="I274" s="365"/>
      <c r="J274" s="368"/>
      <c r="K274" s="364"/>
      <c r="L274" s="365">
        <v>1.0</v>
      </c>
      <c r="M274" s="366"/>
      <c r="N274" s="367"/>
      <c r="O274" s="365"/>
      <c r="P274" s="368"/>
      <c r="Q274" s="364"/>
      <c r="R274" s="365"/>
      <c r="S274" s="366"/>
      <c r="T274" s="369" t="s">
        <v>2995</v>
      </c>
      <c r="U274" s="370" t="s">
        <v>2244</v>
      </c>
      <c r="V274" s="371"/>
      <c r="W274" s="380" t="s">
        <v>3314</v>
      </c>
      <c r="X274" s="353" t="s">
        <v>2890</v>
      </c>
      <c r="Y274" s="382" t="s">
        <v>2869</v>
      </c>
      <c r="Z274" s="389" t="str">
        <f>IFERROR(__xludf.DUMMYFUNCTION("""COMPUTED_VALUE"""),"")</f>
        <v/>
      </c>
      <c r="AA274" s="383">
        <v>1.0</v>
      </c>
      <c r="AB274" s="388">
        <f>IFERROR(__xludf.DUMMYFUNCTION("""COMPUTED_VALUE"""),0.5)</f>
        <v>0.5</v>
      </c>
      <c r="AC274" s="382" t="s">
        <v>2869</v>
      </c>
      <c r="AD274" s="389" t="str">
        <f>IFERROR(__xludf.DUMMYFUNCTION("""COMPUTED_VALUE"""),"")</f>
        <v/>
      </c>
      <c r="AE274" s="377">
        <v>2.0</v>
      </c>
      <c r="AF274" s="378">
        <v>2.0</v>
      </c>
      <c r="AG274" s="359"/>
    </row>
    <row r="275">
      <c r="A275" s="411"/>
      <c r="B275" s="361">
        <v>46158.0</v>
      </c>
      <c r="C275" s="362" t="s">
        <v>3315</v>
      </c>
      <c r="D275" s="363" t="s">
        <v>3316</v>
      </c>
      <c r="E275" s="364"/>
      <c r="F275" s="365"/>
      <c r="G275" s="366"/>
      <c r="H275" s="367"/>
      <c r="I275" s="365"/>
      <c r="J275" s="368"/>
      <c r="K275" s="364"/>
      <c r="L275" s="365"/>
      <c r="M275" s="366"/>
      <c r="N275" s="367"/>
      <c r="O275" s="365"/>
      <c r="P275" s="368"/>
      <c r="Q275" s="364"/>
      <c r="R275" s="365"/>
      <c r="S275" s="366"/>
      <c r="T275" s="369"/>
      <c r="U275" s="370" t="s">
        <v>2957</v>
      </c>
      <c r="V275" s="371"/>
      <c r="W275" s="372"/>
      <c r="X275" s="353"/>
      <c r="Y275" s="382" t="s">
        <v>2869</v>
      </c>
      <c r="Z275" s="389" t="str">
        <f>IFERROR(__xludf.DUMMYFUNCTION("""COMPUTED_VALUE"""),"")</f>
        <v/>
      </c>
      <c r="AA275" s="383" t="s">
        <v>2869</v>
      </c>
      <c r="AB275" s="388" t="str">
        <f>IFERROR(__xludf.DUMMYFUNCTION("""COMPUTED_VALUE"""),"")</f>
        <v/>
      </c>
      <c r="AC275" s="382" t="s">
        <v>2869</v>
      </c>
      <c r="AD275" s="389" t="str">
        <f>IFERROR(__xludf.DUMMYFUNCTION("""COMPUTED_VALUE"""),"")</f>
        <v/>
      </c>
      <c r="AE275" s="390"/>
      <c r="AF275" s="391"/>
      <c r="AG275" s="359"/>
    </row>
    <row r="276">
      <c r="A276" s="411"/>
      <c r="B276" s="361">
        <v>46158.0</v>
      </c>
      <c r="C276" s="362" t="s">
        <v>3317</v>
      </c>
      <c r="D276" s="363" t="s">
        <v>3318</v>
      </c>
      <c r="E276" s="364"/>
      <c r="F276" s="365"/>
      <c r="G276" s="366"/>
      <c r="H276" s="367"/>
      <c r="I276" s="365"/>
      <c r="J276" s="368"/>
      <c r="K276" s="364"/>
      <c r="L276" s="365"/>
      <c r="M276" s="366"/>
      <c r="N276" s="367"/>
      <c r="O276" s="365"/>
      <c r="P276" s="368"/>
      <c r="Q276" s="364"/>
      <c r="R276" s="365"/>
      <c r="S276" s="366"/>
      <c r="T276" s="369" t="s">
        <v>2967</v>
      </c>
      <c r="U276" s="370" t="s">
        <v>951</v>
      </c>
      <c r="V276" s="371"/>
      <c r="W276" s="372"/>
      <c r="X276" s="353" t="s">
        <v>2914</v>
      </c>
      <c r="Y276" s="382">
        <v>0.0</v>
      </c>
      <c r="Z276" s="389">
        <f>IFERROR(__xludf.DUMMYFUNCTION("""COMPUTED_VALUE"""),1.0)</f>
        <v>1</v>
      </c>
      <c r="AA276" s="383">
        <v>0.0</v>
      </c>
      <c r="AB276" s="388">
        <f>IFERROR(__xludf.DUMMYFUNCTION("""COMPUTED_VALUE"""),1.0)</f>
        <v>1</v>
      </c>
      <c r="AC276" s="382" t="s">
        <v>2869</v>
      </c>
      <c r="AD276" s="389" t="str">
        <f>IFERROR(__xludf.DUMMYFUNCTION("""COMPUTED_VALUE"""),"")</f>
        <v/>
      </c>
      <c r="AE276" s="377">
        <v>1.0</v>
      </c>
      <c r="AF276" s="378">
        <v>0.0</v>
      </c>
      <c r="AG276" s="393" t="s">
        <v>3053</v>
      </c>
    </row>
    <row r="277">
      <c r="A277" s="411"/>
      <c r="B277" s="361">
        <v>46158.0</v>
      </c>
      <c r="C277" s="362" t="s">
        <v>3319</v>
      </c>
      <c r="D277" s="363" t="s">
        <v>3320</v>
      </c>
      <c r="E277" s="364"/>
      <c r="F277" s="365"/>
      <c r="G277" s="366"/>
      <c r="H277" s="367"/>
      <c r="I277" s="365"/>
      <c r="J277" s="368"/>
      <c r="K277" s="364"/>
      <c r="L277" s="365"/>
      <c r="M277" s="366"/>
      <c r="N277" s="367"/>
      <c r="O277" s="365"/>
      <c r="P277" s="368"/>
      <c r="Q277" s="364"/>
      <c r="R277" s="365"/>
      <c r="S277" s="366"/>
      <c r="T277" s="369"/>
      <c r="U277" s="370" t="s">
        <v>3017</v>
      </c>
      <c r="V277" s="371"/>
      <c r="W277" s="372"/>
      <c r="X277" s="353" t="s">
        <v>2914</v>
      </c>
      <c r="Y277" s="382" t="s">
        <v>2869</v>
      </c>
      <c r="Z277" s="389" t="str">
        <f>IFERROR(__xludf.DUMMYFUNCTION("""COMPUTED_VALUE"""),"")</f>
        <v/>
      </c>
      <c r="AA277" s="383">
        <v>0.0</v>
      </c>
      <c r="AB277" s="388">
        <f>IFERROR(__xludf.DUMMYFUNCTION("""COMPUTED_VALUE"""),1.0)</f>
        <v>1</v>
      </c>
      <c r="AC277" s="382" t="s">
        <v>2869</v>
      </c>
      <c r="AD277" s="389" t="str">
        <f>IFERROR(__xludf.DUMMYFUNCTION("""COMPUTED_VALUE"""),"")</f>
        <v/>
      </c>
      <c r="AE277" s="377">
        <v>21.0</v>
      </c>
      <c r="AF277" s="378">
        <v>21.0</v>
      </c>
      <c r="AG277" s="393" t="s">
        <v>3053</v>
      </c>
    </row>
    <row r="278">
      <c r="A278" s="411"/>
      <c r="B278" s="361">
        <v>46158.0</v>
      </c>
      <c r="C278" s="362" t="s">
        <v>3321</v>
      </c>
      <c r="D278" s="363" t="s">
        <v>3322</v>
      </c>
      <c r="E278" s="364"/>
      <c r="F278" s="365"/>
      <c r="G278" s="366"/>
      <c r="H278" s="367"/>
      <c r="I278" s="365"/>
      <c r="J278" s="368"/>
      <c r="K278" s="364"/>
      <c r="L278" s="365"/>
      <c r="M278" s="366"/>
      <c r="N278" s="367"/>
      <c r="O278" s="365"/>
      <c r="P278" s="368"/>
      <c r="Q278" s="364"/>
      <c r="R278" s="365"/>
      <c r="S278" s="366"/>
      <c r="T278" s="369" t="s">
        <v>2995</v>
      </c>
      <c r="U278" s="370" t="s">
        <v>2882</v>
      </c>
      <c r="V278" s="371"/>
      <c r="W278" s="372"/>
      <c r="X278" s="353" t="s">
        <v>2914</v>
      </c>
      <c r="Y278" s="382" t="s">
        <v>2869</v>
      </c>
      <c r="Z278" s="389" t="str">
        <f>IFERROR(__xludf.DUMMYFUNCTION("""COMPUTED_VALUE"""),"")</f>
        <v/>
      </c>
      <c r="AA278" s="383">
        <v>0.0</v>
      </c>
      <c r="AB278" s="388">
        <f>IFERROR(__xludf.DUMMYFUNCTION("""COMPUTED_VALUE"""),1.0)</f>
        <v>1</v>
      </c>
      <c r="AC278" s="382" t="s">
        <v>2869</v>
      </c>
      <c r="AD278" s="389" t="str">
        <f>IFERROR(__xludf.DUMMYFUNCTION("""COMPUTED_VALUE"""),"")</f>
        <v/>
      </c>
      <c r="AE278" s="390"/>
      <c r="AF278" s="391"/>
      <c r="AG278" s="393" t="s">
        <v>3031</v>
      </c>
    </row>
    <row r="279">
      <c r="A279" s="411"/>
      <c r="B279" s="361">
        <v>46158.0</v>
      </c>
      <c r="C279" s="362" t="s">
        <v>3323</v>
      </c>
      <c r="D279" s="363" t="s">
        <v>3324</v>
      </c>
      <c r="E279" s="364"/>
      <c r="F279" s="365"/>
      <c r="G279" s="366"/>
      <c r="H279" s="367"/>
      <c r="I279" s="365"/>
      <c r="J279" s="368"/>
      <c r="K279" s="364"/>
      <c r="L279" s="365"/>
      <c r="M279" s="366"/>
      <c r="N279" s="367"/>
      <c r="O279" s="365"/>
      <c r="P279" s="368"/>
      <c r="Q279" s="364"/>
      <c r="R279" s="365"/>
      <c r="S279" s="366"/>
      <c r="T279" s="369"/>
      <c r="U279" s="370" t="s">
        <v>529</v>
      </c>
      <c r="V279" s="371"/>
      <c r="W279" s="372"/>
      <c r="X279" s="353"/>
      <c r="Y279" s="382" t="s">
        <v>2869</v>
      </c>
      <c r="Z279" s="389" t="str">
        <f>IFERROR(__xludf.DUMMYFUNCTION("""COMPUTED_VALUE"""),"")</f>
        <v/>
      </c>
      <c r="AA279" s="383" t="s">
        <v>2869</v>
      </c>
      <c r="AB279" s="388" t="str">
        <f>IFERROR(__xludf.DUMMYFUNCTION("""COMPUTED_VALUE"""),"")</f>
        <v/>
      </c>
      <c r="AC279" s="382" t="s">
        <v>2869</v>
      </c>
      <c r="AD279" s="389" t="str">
        <f>IFERROR(__xludf.DUMMYFUNCTION("""COMPUTED_VALUE"""),"")</f>
        <v/>
      </c>
      <c r="AE279" s="390"/>
      <c r="AF279" s="391"/>
      <c r="AG279" s="359"/>
    </row>
    <row r="280">
      <c r="A280" s="411"/>
      <c r="B280" s="361">
        <v>46158.0</v>
      </c>
      <c r="C280" s="362" t="s">
        <v>3325</v>
      </c>
      <c r="D280" s="363" t="s">
        <v>3326</v>
      </c>
      <c r="E280" s="364"/>
      <c r="F280" s="365"/>
      <c r="G280" s="366"/>
      <c r="H280" s="367"/>
      <c r="I280" s="365"/>
      <c r="J280" s="368"/>
      <c r="K280" s="364"/>
      <c r="L280" s="365"/>
      <c r="M280" s="366"/>
      <c r="N280" s="367"/>
      <c r="O280" s="365"/>
      <c r="P280" s="368"/>
      <c r="Q280" s="364"/>
      <c r="R280" s="365"/>
      <c r="S280" s="366"/>
      <c r="T280" s="369"/>
      <c r="U280" s="370" t="s">
        <v>1929</v>
      </c>
      <c r="V280" s="371"/>
      <c r="W280" s="372"/>
      <c r="X280" s="353"/>
      <c r="Y280" s="382" t="s">
        <v>2869</v>
      </c>
      <c r="Z280" s="389" t="str">
        <f>IFERROR(__xludf.DUMMYFUNCTION("""COMPUTED_VALUE"""),"")</f>
        <v/>
      </c>
      <c r="AA280" s="383" t="s">
        <v>2869</v>
      </c>
      <c r="AB280" s="388" t="str">
        <f>IFERROR(__xludf.DUMMYFUNCTION("""COMPUTED_VALUE"""),"")</f>
        <v/>
      </c>
      <c r="AC280" s="382" t="s">
        <v>2869</v>
      </c>
      <c r="AD280" s="389" t="str">
        <f>IFERROR(__xludf.DUMMYFUNCTION("""COMPUTED_VALUE"""),"")</f>
        <v/>
      </c>
      <c r="AE280" s="390"/>
      <c r="AF280" s="391"/>
      <c r="AG280" s="359"/>
    </row>
    <row r="281">
      <c r="A281" s="411"/>
      <c r="B281" s="361">
        <v>46158.0</v>
      </c>
      <c r="C281" s="362" t="s">
        <v>3327</v>
      </c>
      <c r="D281" s="363" t="s">
        <v>3328</v>
      </c>
      <c r="E281" s="364"/>
      <c r="F281" s="365"/>
      <c r="G281" s="366"/>
      <c r="H281" s="367"/>
      <c r="I281" s="365"/>
      <c r="J281" s="368"/>
      <c r="K281" s="364"/>
      <c r="L281" s="365"/>
      <c r="M281" s="366"/>
      <c r="N281" s="367"/>
      <c r="O281" s="365"/>
      <c r="P281" s="368"/>
      <c r="Q281" s="364"/>
      <c r="R281" s="365"/>
      <c r="S281" s="366"/>
      <c r="T281" s="369"/>
      <c r="U281" s="370" t="s">
        <v>264</v>
      </c>
      <c r="V281" s="371"/>
      <c r="W281" s="372"/>
      <c r="X281" s="353"/>
      <c r="Y281" s="382" t="s">
        <v>2869</v>
      </c>
      <c r="Z281" s="389" t="str">
        <f>IFERROR(__xludf.DUMMYFUNCTION("""COMPUTED_VALUE"""),"")</f>
        <v/>
      </c>
      <c r="AA281" s="383" t="s">
        <v>2869</v>
      </c>
      <c r="AB281" s="388" t="str">
        <f>IFERROR(__xludf.DUMMYFUNCTION("""COMPUTED_VALUE"""),"")</f>
        <v/>
      </c>
      <c r="AC281" s="382" t="s">
        <v>2869</v>
      </c>
      <c r="AD281" s="389" t="str">
        <f>IFERROR(__xludf.DUMMYFUNCTION("""COMPUTED_VALUE"""),"")</f>
        <v/>
      </c>
      <c r="AE281" s="390"/>
      <c r="AF281" s="391"/>
      <c r="AG281" s="359"/>
    </row>
    <row r="282">
      <c r="A282" s="411"/>
      <c r="B282" s="361">
        <v>46158.0</v>
      </c>
      <c r="C282" s="362" t="s">
        <v>3329</v>
      </c>
      <c r="D282" s="363" t="s">
        <v>3330</v>
      </c>
      <c r="E282" s="364"/>
      <c r="F282" s="365"/>
      <c r="G282" s="366"/>
      <c r="H282" s="367"/>
      <c r="I282" s="365"/>
      <c r="J282" s="368"/>
      <c r="K282" s="364"/>
      <c r="L282" s="365"/>
      <c r="M282" s="366"/>
      <c r="N282" s="367"/>
      <c r="O282" s="365"/>
      <c r="P282" s="368"/>
      <c r="Q282" s="364"/>
      <c r="R282" s="365"/>
      <c r="S282" s="366"/>
      <c r="T282" s="369"/>
      <c r="U282" s="370" t="s">
        <v>2380</v>
      </c>
      <c r="V282" s="371"/>
      <c r="W282" s="372"/>
      <c r="X282" s="353"/>
      <c r="Y282" s="382" t="s">
        <v>2869</v>
      </c>
      <c r="Z282" s="389" t="str">
        <f>IFERROR(__xludf.DUMMYFUNCTION("""COMPUTED_VALUE"""),"")</f>
        <v/>
      </c>
      <c r="AA282" s="383" t="s">
        <v>2869</v>
      </c>
      <c r="AB282" s="388" t="str">
        <f>IFERROR(__xludf.DUMMYFUNCTION("""COMPUTED_VALUE"""),"")</f>
        <v/>
      </c>
      <c r="AC282" s="382" t="s">
        <v>2869</v>
      </c>
      <c r="AD282" s="389" t="str">
        <f>IFERROR(__xludf.DUMMYFUNCTION("""COMPUTED_VALUE"""),"")</f>
        <v/>
      </c>
      <c r="AE282" s="390"/>
      <c r="AF282" s="391"/>
      <c r="AG282" s="359"/>
    </row>
    <row r="283">
      <c r="A283" s="411"/>
      <c r="B283" s="361">
        <v>46158.0</v>
      </c>
      <c r="C283" s="362" t="s">
        <v>3331</v>
      </c>
      <c r="D283" s="363" t="s">
        <v>3332</v>
      </c>
      <c r="E283" s="364"/>
      <c r="F283" s="365"/>
      <c r="G283" s="366"/>
      <c r="H283" s="367"/>
      <c r="I283" s="365"/>
      <c r="J283" s="368"/>
      <c r="K283" s="364"/>
      <c r="L283" s="365"/>
      <c r="M283" s="366"/>
      <c r="N283" s="367"/>
      <c r="O283" s="365"/>
      <c r="P283" s="368"/>
      <c r="Q283" s="364"/>
      <c r="R283" s="365"/>
      <c r="S283" s="366"/>
      <c r="T283" s="369"/>
      <c r="U283" s="370" t="s">
        <v>2944</v>
      </c>
      <c r="V283" s="371"/>
      <c r="W283" s="372"/>
      <c r="X283" s="353"/>
      <c r="Y283" s="382" t="s">
        <v>2869</v>
      </c>
      <c r="Z283" s="389" t="str">
        <f>IFERROR(__xludf.DUMMYFUNCTION("""COMPUTED_VALUE"""),"")</f>
        <v/>
      </c>
      <c r="AA283" s="383" t="s">
        <v>2869</v>
      </c>
      <c r="AB283" s="388" t="str">
        <f>IFERROR(__xludf.DUMMYFUNCTION("""COMPUTED_VALUE"""),"")</f>
        <v/>
      </c>
      <c r="AC283" s="382" t="s">
        <v>2869</v>
      </c>
      <c r="AD283" s="389" t="str">
        <f>IFERROR(__xludf.DUMMYFUNCTION("""COMPUTED_VALUE"""),"")</f>
        <v/>
      </c>
      <c r="AE283" s="390"/>
      <c r="AF283" s="391"/>
      <c r="AG283" s="359"/>
    </row>
    <row r="284">
      <c r="A284" s="411"/>
      <c r="B284" s="361">
        <v>46158.0</v>
      </c>
      <c r="C284" s="362" t="s">
        <v>3333</v>
      </c>
      <c r="D284" s="363" t="s">
        <v>3334</v>
      </c>
      <c r="E284" s="364"/>
      <c r="F284" s="365"/>
      <c r="G284" s="366"/>
      <c r="H284" s="367"/>
      <c r="I284" s="365"/>
      <c r="J284" s="368"/>
      <c r="K284" s="364"/>
      <c r="L284" s="365"/>
      <c r="M284" s="366"/>
      <c r="N284" s="367"/>
      <c r="O284" s="365"/>
      <c r="P284" s="368"/>
      <c r="Q284" s="364"/>
      <c r="R284" s="365"/>
      <c r="S284" s="366"/>
      <c r="T284" s="369" t="s">
        <v>2995</v>
      </c>
      <c r="U284" s="370" t="s">
        <v>2611</v>
      </c>
      <c r="V284" s="371"/>
      <c r="W284" s="372"/>
      <c r="X284" s="353" t="s">
        <v>2914</v>
      </c>
      <c r="Y284" s="382" t="s">
        <v>2869</v>
      </c>
      <c r="Z284" s="389" t="str">
        <f>IFERROR(__xludf.DUMMYFUNCTION("""COMPUTED_VALUE"""),"")</f>
        <v/>
      </c>
      <c r="AA284" s="383">
        <v>0.0</v>
      </c>
      <c r="AB284" s="388">
        <f>IFERROR(__xludf.DUMMYFUNCTION("""COMPUTED_VALUE"""),1.0)</f>
        <v>1</v>
      </c>
      <c r="AC284" s="382" t="s">
        <v>2869</v>
      </c>
      <c r="AD284" s="389" t="str">
        <f>IFERROR(__xludf.DUMMYFUNCTION("""COMPUTED_VALUE"""),"")</f>
        <v/>
      </c>
      <c r="AE284" s="390"/>
      <c r="AF284" s="391"/>
      <c r="AG284" s="393" t="s">
        <v>3031</v>
      </c>
    </row>
    <row r="285">
      <c r="A285" s="411"/>
      <c r="B285" s="361">
        <v>46158.0</v>
      </c>
      <c r="C285" s="362" t="s">
        <v>3335</v>
      </c>
      <c r="D285" s="363" t="s">
        <v>3336</v>
      </c>
      <c r="E285" s="364"/>
      <c r="F285" s="365">
        <v>1.0</v>
      </c>
      <c r="G285" s="366"/>
      <c r="H285" s="367"/>
      <c r="I285" s="365"/>
      <c r="J285" s="368"/>
      <c r="K285" s="364"/>
      <c r="L285" s="365"/>
      <c r="M285" s="366"/>
      <c r="N285" s="367"/>
      <c r="O285" s="365"/>
      <c r="P285" s="368"/>
      <c r="Q285" s="364"/>
      <c r="R285" s="365"/>
      <c r="S285" s="366"/>
      <c r="T285" s="369" t="s">
        <v>264</v>
      </c>
      <c r="U285" s="370" t="s">
        <v>2611</v>
      </c>
      <c r="V285" s="371"/>
      <c r="W285" s="380" t="s">
        <v>3337</v>
      </c>
      <c r="X285" s="353" t="s">
        <v>2890</v>
      </c>
      <c r="Y285" s="382">
        <v>0.0</v>
      </c>
      <c r="Z285" s="389">
        <f>IFERROR(__xludf.DUMMYFUNCTION("""COMPUTED_VALUE"""),1.0)</f>
        <v>1</v>
      </c>
      <c r="AA285" s="383">
        <v>1.0</v>
      </c>
      <c r="AB285" s="388">
        <f>IFERROR(__xludf.DUMMYFUNCTION("""COMPUTED_VALUE"""),0.967741935483871)</f>
        <v>0.9677419355</v>
      </c>
      <c r="AC285" s="382" t="s">
        <v>2869</v>
      </c>
      <c r="AD285" s="389" t="str">
        <f>IFERROR(__xludf.DUMMYFUNCTION("""COMPUTED_VALUE"""),"")</f>
        <v/>
      </c>
      <c r="AE285" s="377">
        <v>31.0</v>
      </c>
      <c r="AF285" s="378">
        <v>16.0</v>
      </c>
      <c r="AG285" s="393" t="s">
        <v>3031</v>
      </c>
    </row>
    <row r="286">
      <c r="A286" s="411"/>
      <c r="B286" s="361">
        <v>46158.0</v>
      </c>
      <c r="C286" s="362" t="s">
        <v>3338</v>
      </c>
      <c r="D286" s="363" t="s">
        <v>3339</v>
      </c>
      <c r="E286" s="364"/>
      <c r="F286" s="365"/>
      <c r="G286" s="366"/>
      <c r="H286" s="367"/>
      <c r="I286" s="365"/>
      <c r="J286" s="368"/>
      <c r="K286" s="364"/>
      <c r="L286" s="365"/>
      <c r="M286" s="366"/>
      <c r="N286" s="367"/>
      <c r="O286" s="365"/>
      <c r="P286" s="368"/>
      <c r="Q286" s="364"/>
      <c r="R286" s="365"/>
      <c r="S286" s="366"/>
      <c r="T286" s="369" t="s">
        <v>2995</v>
      </c>
      <c r="U286" s="370" t="s">
        <v>2929</v>
      </c>
      <c r="V286" s="371"/>
      <c r="W286" s="372"/>
      <c r="X286" s="353" t="s">
        <v>2914</v>
      </c>
      <c r="Y286" s="382" t="s">
        <v>2869</v>
      </c>
      <c r="Z286" s="389" t="str">
        <f>IFERROR(__xludf.DUMMYFUNCTION("""COMPUTED_VALUE"""),"")</f>
        <v/>
      </c>
      <c r="AA286" s="383">
        <v>0.0</v>
      </c>
      <c r="AB286" s="388">
        <f>IFERROR(__xludf.DUMMYFUNCTION("""COMPUTED_VALUE"""),1.0)</f>
        <v>1</v>
      </c>
      <c r="AC286" s="382" t="s">
        <v>2869</v>
      </c>
      <c r="AD286" s="389" t="str">
        <f>IFERROR(__xludf.DUMMYFUNCTION("""COMPUTED_VALUE"""),"")</f>
        <v/>
      </c>
      <c r="AE286" s="390"/>
      <c r="AF286" s="391"/>
      <c r="AG286" s="393" t="s">
        <v>3031</v>
      </c>
    </row>
    <row r="287">
      <c r="A287" s="411"/>
      <c r="B287" s="361">
        <v>46158.0</v>
      </c>
      <c r="C287" s="362" t="s">
        <v>3340</v>
      </c>
      <c r="D287" s="363" t="s">
        <v>3341</v>
      </c>
      <c r="E287" s="364"/>
      <c r="F287" s="365"/>
      <c r="G287" s="366"/>
      <c r="H287" s="367"/>
      <c r="I287" s="365"/>
      <c r="J287" s="368"/>
      <c r="K287" s="364"/>
      <c r="L287" s="365"/>
      <c r="M287" s="366"/>
      <c r="N287" s="367"/>
      <c r="O287" s="365"/>
      <c r="P287" s="368"/>
      <c r="Q287" s="364"/>
      <c r="R287" s="365"/>
      <c r="S287" s="366"/>
      <c r="T287" s="369" t="s">
        <v>568</v>
      </c>
      <c r="U287" s="370" t="s">
        <v>2611</v>
      </c>
      <c r="V287" s="371"/>
      <c r="W287" s="372"/>
      <c r="X287" s="353" t="s">
        <v>2914</v>
      </c>
      <c r="Y287" s="382">
        <v>0.0</v>
      </c>
      <c r="Z287" s="389">
        <f>IFERROR(__xludf.DUMMYFUNCTION("""COMPUTED_VALUE"""),1.0)</f>
        <v>1</v>
      </c>
      <c r="AA287" s="383">
        <v>0.0</v>
      </c>
      <c r="AB287" s="388">
        <f>IFERROR(__xludf.DUMMYFUNCTION("""COMPUTED_VALUE"""),1.0)</f>
        <v>1</v>
      </c>
      <c r="AC287" s="382" t="s">
        <v>2869</v>
      </c>
      <c r="AD287" s="389" t="str">
        <f>IFERROR(__xludf.DUMMYFUNCTION("""COMPUTED_VALUE"""),"")</f>
        <v/>
      </c>
      <c r="AE287" s="390"/>
      <c r="AF287" s="391"/>
      <c r="AG287" s="393" t="s">
        <v>3031</v>
      </c>
    </row>
    <row r="288">
      <c r="A288" s="411"/>
      <c r="B288" s="361">
        <v>46158.0</v>
      </c>
      <c r="C288" s="362" t="s">
        <v>3342</v>
      </c>
      <c r="D288" s="363" t="s">
        <v>3343</v>
      </c>
      <c r="E288" s="364"/>
      <c r="F288" s="365"/>
      <c r="G288" s="366"/>
      <c r="H288" s="367"/>
      <c r="I288" s="365"/>
      <c r="J288" s="368"/>
      <c r="K288" s="364"/>
      <c r="L288" s="365"/>
      <c r="M288" s="366"/>
      <c r="N288" s="367"/>
      <c r="O288" s="365"/>
      <c r="P288" s="368"/>
      <c r="Q288" s="364"/>
      <c r="R288" s="365"/>
      <c r="S288" s="366"/>
      <c r="T288" s="369" t="s">
        <v>2995</v>
      </c>
      <c r="U288" s="370" t="s">
        <v>634</v>
      </c>
      <c r="V288" s="371"/>
      <c r="W288" s="372"/>
      <c r="X288" s="353" t="s">
        <v>2914</v>
      </c>
      <c r="Y288" s="382" t="s">
        <v>2869</v>
      </c>
      <c r="Z288" s="389" t="str">
        <f>IFERROR(__xludf.DUMMYFUNCTION("""COMPUTED_VALUE"""),"")</f>
        <v/>
      </c>
      <c r="AA288" s="383">
        <v>0.0</v>
      </c>
      <c r="AB288" s="388">
        <f>IFERROR(__xludf.DUMMYFUNCTION("""COMPUTED_VALUE"""),1.0)</f>
        <v>1</v>
      </c>
      <c r="AC288" s="382" t="s">
        <v>2869</v>
      </c>
      <c r="AD288" s="389" t="str">
        <f>IFERROR(__xludf.DUMMYFUNCTION("""COMPUTED_VALUE"""),"")</f>
        <v/>
      </c>
      <c r="AE288" s="390"/>
      <c r="AF288" s="391"/>
      <c r="AG288" s="393" t="s">
        <v>1913</v>
      </c>
    </row>
    <row r="289">
      <c r="A289" s="411"/>
      <c r="B289" s="361">
        <v>46158.0</v>
      </c>
      <c r="C289" s="362" t="s">
        <v>3344</v>
      </c>
      <c r="D289" s="363" t="s">
        <v>3345</v>
      </c>
      <c r="E289" s="364"/>
      <c r="F289" s="365"/>
      <c r="G289" s="366"/>
      <c r="H289" s="367"/>
      <c r="I289" s="365"/>
      <c r="J289" s="368"/>
      <c r="K289" s="364"/>
      <c r="L289" s="365"/>
      <c r="M289" s="366"/>
      <c r="N289" s="367"/>
      <c r="O289" s="365"/>
      <c r="P289" s="368"/>
      <c r="Q289" s="364"/>
      <c r="R289" s="365"/>
      <c r="S289" s="366"/>
      <c r="T289" s="369"/>
      <c r="U289" s="370" t="s">
        <v>1702</v>
      </c>
      <c r="V289" s="371"/>
      <c r="W289" s="372"/>
      <c r="X289" s="353"/>
      <c r="Y289" s="382" t="s">
        <v>2869</v>
      </c>
      <c r="Z289" s="389" t="str">
        <f>IFERROR(__xludf.DUMMYFUNCTION("""COMPUTED_VALUE"""),"")</f>
        <v/>
      </c>
      <c r="AA289" s="383" t="s">
        <v>2869</v>
      </c>
      <c r="AB289" s="388" t="str">
        <f>IFERROR(__xludf.DUMMYFUNCTION("""COMPUTED_VALUE"""),"")</f>
        <v/>
      </c>
      <c r="AC289" s="382" t="s">
        <v>2869</v>
      </c>
      <c r="AD289" s="389" t="str">
        <f>IFERROR(__xludf.DUMMYFUNCTION("""COMPUTED_VALUE"""),"")</f>
        <v/>
      </c>
      <c r="AE289" s="390"/>
      <c r="AF289" s="391"/>
      <c r="AG289" s="359"/>
    </row>
    <row r="290">
      <c r="A290" s="411"/>
      <c r="B290" s="361">
        <v>46158.0</v>
      </c>
      <c r="C290" s="362" t="s">
        <v>3346</v>
      </c>
      <c r="D290" s="363" t="s">
        <v>3347</v>
      </c>
      <c r="E290" s="364"/>
      <c r="F290" s="365"/>
      <c r="G290" s="366"/>
      <c r="H290" s="367"/>
      <c r="I290" s="365"/>
      <c r="J290" s="368"/>
      <c r="K290" s="364"/>
      <c r="L290" s="365"/>
      <c r="M290" s="366"/>
      <c r="N290" s="367"/>
      <c r="O290" s="365"/>
      <c r="P290" s="368"/>
      <c r="Q290" s="364"/>
      <c r="R290" s="365"/>
      <c r="S290" s="366"/>
      <c r="T290" s="369" t="s">
        <v>2995</v>
      </c>
      <c r="U290" s="370" t="s">
        <v>2907</v>
      </c>
      <c r="V290" s="371"/>
      <c r="W290" s="372"/>
      <c r="X290" s="353" t="s">
        <v>2914</v>
      </c>
      <c r="Y290" s="382" t="s">
        <v>2869</v>
      </c>
      <c r="Z290" s="389" t="str">
        <f>IFERROR(__xludf.DUMMYFUNCTION("""COMPUTED_VALUE"""),"")</f>
        <v/>
      </c>
      <c r="AA290" s="383">
        <v>0.0</v>
      </c>
      <c r="AB290" s="388">
        <f>IFERROR(__xludf.DUMMYFUNCTION("""COMPUTED_VALUE"""),1.0)</f>
        <v>1</v>
      </c>
      <c r="AC290" s="382" t="s">
        <v>2869</v>
      </c>
      <c r="AD290" s="389" t="str">
        <f>IFERROR(__xludf.DUMMYFUNCTION("""COMPUTED_VALUE"""),"")</f>
        <v/>
      </c>
      <c r="AE290" s="390"/>
      <c r="AF290" s="391"/>
      <c r="AG290" s="393" t="s">
        <v>3031</v>
      </c>
    </row>
    <row r="291">
      <c r="A291" s="411"/>
      <c r="B291" s="361">
        <v>46158.0</v>
      </c>
      <c r="C291" s="362" t="s">
        <v>3348</v>
      </c>
      <c r="D291" s="363" t="s">
        <v>3349</v>
      </c>
      <c r="E291" s="364"/>
      <c r="F291" s="365"/>
      <c r="G291" s="366"/>
      <c r="H291" s="367"/>
      <c r="I291" s="365"/>
      <c r="J291" s="368"/>
      <c r="K291" s="364"/>
      <c r="L291" s="365"/>
      <c r="M291" s="366"/>
      <c r="N291" s="367"/>
      <c r="O291" s="365"/>
      <c r="P291" s="368"/>
      <c r="Q291" s="364"/>
      <c r="R291" s="365"/>
      <c r="S291" s="366"/>
      <c r="T291" s="369"/>
      <c r="U291" s="370" t="s">
        <v>529</v>
      </c>
      <c r="V291" s="371"/>
      <c r="W291" s="372"/>
      <c r="X291" s="353"/>
      <c r="Y291" s="382" t="s">
        <v>2869</v>
      </c>
      <c r="Z291" s="389" t="str">
        <f>IFERROR(__xludf.DUMMYFUNCTION("""COMPUTED_VALUE"""),"")</f>
        <v/>
      </c>
      <c r="AA291" s="383" t="s">
        <v>2869</v>
      </c>
      <c r="AB291" s="388" t="str">
        <f>IFERROR(__xludf.DUMMYFUNCTION("""COMPUTED_VALUE"""),"")</f>
        <v/>
      </c>
      <c r="AC291" s="382" t="s">
        <v>2869</v>
      </c>
      <c r="AD291" s="389" t="str">
        <f>IFERROR(__xludf.DUMMYFUNCTION("""COMPUTED_VALUE"""),"")</f>
        <v/>
      </c>
      <c r="AE291" s="390"/>
      <c r="AF291" s="391"/>
      <c r="AG291" s="359"/>
    </row>
    <row r="292">
      <c r="A292" s="411"/>
      <c r="B292" s="361">
        <v>46158.0</v>
      </c>
      <c r="C292" s="362" t="s">
        <v>3350</v>
      </c>
      <c r="D292" s="363" t="s">
        <v>3351</v>
      </c>
      <c r="E292" s="364"/>
      <c r="F292" s="365"/>
      <c r="G292" s="366"/>
      <c r="H292" s="367"/>
      <c r="I292" s="365"/>
      <c r="J292" s="368"/>
      <c r="K292" s="364"/>
      <c r="L292" s="365"/>
      <c r="M292" s="366"/>
      <c r="N292" s="367"/>
      <c r="O292" s="365"/>
      <c r="P292" s="368"/>
      <c r="Q292" s="364"/>
      <c r="R292" s="365"/>
      <c r="S292" s="366"/>
      <c r="T292" s="369"/>
      <c r="U292" s="370" t="s">
        <v>1929</v>
      </c>
      <c r="V292" s="371"/>
      <c r="W292" s="372"/>
      <c r="X292" s="353"/>
      <c r="Y292" s="382" t="s">
        <v>2869</v>
      </c>
      <c r="Z292" s="389" t="str">
        <f>IFERROR(__xludf.DUMMYFUNCTION("""COMPUTED_VALUE"""),"")</f>
        <v/>
      </c>
      <c r="AA292" s="383" t="s">
        <v>2869</v>
      </c>
      <c r="AB292" s="388" t="str">
        <f>IFERROR(__xludf.DUMMYFUNCTION("""COMPUTED_VALUE"""),"")</f>
        <v/>
      </c>
      <c r="AC292" s="382" t="s">
        <v>2869</v>
      </c>
      <c r="AD292" s="389" t="str">
        <f>IFERROR(__xludf.DUMMYFUNCTION("""COMPUTED_VALUE"""),"")</f>
        <v/>
      </c>
      <c r="AE292" s="390"/>
      <c r="AF292" s="391"/>
      <c r="AG292" s="359"/>
    </row>
    <row r="293">
      <c r="A293" s="411"/>
      <c r="B293" s="361">
        <v>46158.0</v>
      </c>
      <c r="C293" s="362" t="s">
        <v>3352</v>
      </c>
      <c r="D293" s="363" t="s">
        <v>3353</v>
      </c>
      <c r="E293" s="364"/>
      <c r="F293" s="365"/>
      <c r="G293" s="366"/>
      <c r="H293" s="367"/>
      <c r="I293" s="365"/>
      <c r="J293" s="368"/>
      <c r="K293" s="364"/>
      <c r="L293" s="365"/>
      <c r="M293" s="366"/>
      <c r="N293" s="367"/>
      <c r="O293" s="365"/>
      <c r="P293" s="368"/>
      <c r="Q293" s="364"/>
      <c r="R293" s="365"/>
      <c r="S293" s="366"/>
      <c r="T293" s="369"/>
      <c r="U293" s="370" t="s">
        <v>2611</v>
      </c>
      <c r="V293" s="371"/>
      <c r="W293" s="372"/>
      <c r="X293" s="353"/>
      <c r="Y293" s="382" t="s">
        <v>2869</v>
      </c>
      <c r="Z293" s="389" t="str">
        <f>IFERROR(__xludf.DUMMYFUNCTION("""COMPUTED_VALUE"""),"")</f>
        <v/>
      </c>
      <c r="AA293" s="383" t="s">
        <v>2869</v>
      </c>
      <c r="AB293" s="388" t="str">
        <f>IFERROR(__xludf.DUMMYFUNCTION("""COMPUTED_VALUE"""),"")</f>
        <v/>
      </c>
      <c r="AC293" s="382" t="s">
        <v>2869</v>
      </c>
      <c r="AD293" s="389" t="str">
        <f>IFERROR(__xludf.DUMMYFUNCTION("""COMPUTED_VALUE"""),"")</f>
        <v/>
      </c>
      <c r="AE293" s="390"/>
      <c r="AF293" s="391"/>
      <c r="AG293" s="359"/>
    </row>
    <row r="294">
      <c r="A294" s="411"/>
      <c r="B294" s="361">
        <v>46158.0</v>
      </c>
      <c r="C294" s="362" t="s">
        <v>3354</v>
      </c>
      <c r="D294" s="363" t="s">
        <v>3355</v>
      </c>
      <c r="E294" s="364"/>
      <c r="F294" s="365"/>
      <c r="G294" s="366"/>
      <c r="H294" s="367"/>
      <c r="I294" s="365"/>
      <c r="J294" s="368"/>
      <c r="K294" s="364"/>
      <c r="L294" s="365">
        <v>1.0</v>
      </c>
      <c r="M294" s="366"/>
      <c r="N294" s="367"/>
      <c r="O294" s="365"/>
      <c r="P294" s="368"/>
      <c r="Q294" s="364"/>
      <c r="R294" s="365"/>
      <c r="S294" s="366"/>
      <c r="T294" s="369"/>
      <c r="U294" s="370" t="s">
        <v>1062</v>
      </c>
      <c r="V294" s="371"/>
      <c r="W294" s="380" t="s">
        <v>3356</v>
      </c>
      <c r="X294" s="353" t="s">
        <v>2890</v>
      </c>
      <c r="Y294" s="382" t="s">
        <v>2869</v>
      </c>
      <c r="Z294" s="389" t="str">
        <f>IFERROR(__xludf.DUMMYFUNCTION("""COMPUTED_VALUE"""),"")</f>
        <v/>
      </c>
      <c r="AA294" s="383">
        <v>1.0</v>
      </c>
      <c r="AB294" s="388">
        <f>IFERROR(__xludf.DUMMYFUNCTION("""COMPUTED_VALUE"""),0.9666666666666667)</f>
        <v>0.9666666667</v>
      </c>
      <c r="AC294" s="382" t="s">
        <v>2869</v>
      </c>
      <c r="AD294" s="389" t="str">
        <f>IFERROR(__xludf.DUMMYFUNCTION("""COMPUTED_VALUE"""),"")</f>
        <v/>
      </c>
      <c r="AE294" s="377">
        <v>30.0</v>
      </c>
      <c r="AF294" s="378">
        <v>17.0</v>
      </c>
      <c r="AG294" s="393" t="s">
        <v>1913</v>
      </c>
    </row>
    <row r="295">
      <c r="A295" s="411"/>
      <c r="B295" s="361">
        <v>46158.0</v>
      </c>
      <c r="C295" s="362" t="s">
        <v>3357</v>
      </c>
      <c r="D295" s="363" t="s">
        <v>3358</v>
      </c>
      <c r="E295" s="364"/>
      <c r="F295" s="365"/>
      <c r="G295" s="366"/>
      <c r="H295" s="367"/>
      <c r="I295" s="365"/>
      <c r="J295" s="368"/>
      <c r="K295" s="364"/>
      <c r="L295" s="365"/>
      <c r="M295" s="366"/>
      <c r="N295" s="367"/>
      <c r="O295" s="365"/>
      <c r="P295" s="368"/>
      <c r="Q295" s="364"/>
      <c r="R295" s="365"/>
      <c r="S295" s="366"/>
      <c r="T295" s="369"/>
      <c r="U295" s="370" t="s">
        <v>264</v>
      </c>
      <c r="V295" s="371"/>
      <c r="W295" s="372"/>
      <c r="X295" s="353"/>
      <c r="Y295" s="382" t="s">
        <v>2869</v>
      </c>
      <c r="Z295" s="389" t="str">
        <f>IFERROR(__xludf.DUMMYFUNCTION("""COMPUTED_VALUE"""),"")</f>
        <v/>
      </c>
      <c r="AA295" s="383" t="s">
        <v>2869</v>
      </c>
      <c r="AB295" s="388" t="str">
        <f>IFERROR(__xludf.DUMMYFUNCTION("""COMPUTED_VALUE"""),"")</f>
        <v/>
      </c>
      <c r="AC295" s="382" t="s">
        <v>2869</v>
      </c>
      <c r="AD295" s="389" t="str">
        <f>IFERROR(__xludf.DUMMYFUNCTION("""COMPUTED_VALUE"""),"")</f>
        <v/>
      </c>
      <c r="AE295" s="390"/>
      <c r="AF295" s="391"/>
      <c r="AG295" s="359"/>
    </row>
    <row r="296">
      <c r="A296" s="411"/>
      <c r="B296" s="361">
        <v>46158.0</v>
      </c>
      <c r="C296" s="362" t="s">
        <v>3359</v>
      </c>
      <c r="D296" s="363" t="s">
        <v>3360</v>
      </c>
      <c r="E296" s="364"/>
      <c r="F296" s="365"/>
      <c r="G296" s="366"/>
      <c r="H296" s="367"/>
      <c r="I296" s="365"/>
      <c r="J296" s="368"/>
      <c r="K296" s="364"/>
      <c r="L296" s="365"/>
      <c r="M296" s="366"/>
      <c r="N296" s="367"/>
      <c r="O296" s="365"/>
      <c r="P296" s="368"/>
      <c r="Q296" s="364"/>
      <c r="R296" s="365"/>
      <c r="S296" s="366"/>
      <c r="T296" s="369" t="s">
        <v>1702</v>
      </c>
      <c r="U296" s="370" t="s">
        <v>568</v>
      </c>
      <c r="V296" s="371"/>
      <c r="W296" s="372"/>
      <c r="X296" s="353"/>
      <c r="Y296" s="382" t="s">
        <v>2869</v>
      </c>
      <c r="Z296" s="389" t="str">
        <f>IFERROR(__xludf.DUMMYFUNCTION("""COMPUTED_VALUE"""),"")</f>
        <v/>
      </c>
      <c r="AA296" s="383" t="s">
        <v>2869</v>
      </c>
      <c r="AB296" s="388" t="str">
        <f>IFERROR(__xludf.DUMMYFUNCTION("""COMPUTED_VALUE"""),"")</f>
        <v/>
      </c>
      <c r="AC296" s="382" t="s">
        <v>2869</v>
      </c>
      <c r="AD296" s="389" t="str">
        <f>IFERROR(__xludf.DUMMYFUNCTION("""COMPUTED_VALUE"""),"")</f>
        <v/>
      </c>
      <c r="AE296" s="390"/>
      <c r="AF296" s="391"/>
      <c r="AG296" s="359"/>
    </row>
    <row r="297">
      <c r="A297" s="411"/>
      <c r="B297" s="361">
        <v>46158.0</v>
      </c>
      <c r="C297" s="362" t="s">
        <v>3361</v>
      </c>
      <c r="D297" s="363" t="s">
        <v>3362</v>
      </c>
      <c r="E297" s="364"/>
      <c r="F297" s="365"/>
      <c r="G297" s="366"/>
      <c r="H297" s="367"/>
      <c r="I297" s="365"/>
      <c r="J297" s="368"/>
      <c r="K297" s="364"/>
      <c r="L297" s="365"/>
      <c r="M297" s="366"/>
      <c r="N297" s="367"/>
      <c r="O297" s="365"/>
      <c r="P297" s="368"/>
      <c r="Q297" s="364"/>
      <c r="R297" s="365"/>
      <c r="S297" s="366"/>
      <c r="T297" s="369"/>
      <c r="U297" s="370" t="s">
        <v>470</v>
      </c>
      <c r="V297" s="371"/>
      <c r="W297" s="372"/>
      <c r="X297" s="353"/>
      <c r="Y297" s="382" t="s">
        <v>2869</v>
      </c>
      <c r="Z297" s="389" t="str">
        <f>IFERROR(__xludf.DUMMYFUNCTION("""COMPUTED_VALUE"""),"")</f>
        <v/>
      </c>
      <c r="AA297" s="383" t="s">
        <v>2869</v>
      </c>
      <c r="AB297" s="388" t="str">
        <f>IFERROR(__xludf.DUMMYFUNCTION("""COMPUTED_VALUE"""),"")</f>
        <v/>
      </c>
      <c r="AC297" s="382" t="s">
        <v>2869</v>
      </c>
      <c r="AD297" s="389" t="str">
        <f>IFERROR(__xludf.DUMMYFUNCTION("""COMPUTED_VALUE"""),"")</f>
        <v/>
      </c>
      <c r="AE297" s="390"/>
      <c r="AF297" s="391"/>
      <c r="AG297" s="359"/>
    </row>
    <row r="298">
      <c r="A298" s="411"/>
      <c r="B298" s="361">
        <v>46158.0</v>
      </c>
      <c r="C298" s="362" t="s">
        <v>3363</v>
      </c>
      <c r="D298" s="363" t="s">
        <v>3364</v>
      </c>
      <c r="E298" s="364"/>
      <c r="F298" s="365"/>
      <c r="G298" s="366"/>
      <c r="H298" s="367"/>
      <c r="I298" s="365"/>
      <c r="J298" s="368"/>
      <c r="K298" s="364"/>
      <c r="L298" s="365"/>
      <c r="M298" s="366"/>
      <c r="N298" s="367"/>
      <c r="O298" s="365"/>
      <c r="P298" s="368"/>
      <c r="Q298" s="364"/>
      <c r="R298" s="365"/>
      <c r="S298" s="366"/>
      <c r="T298" s="369"/>
      <c r="U298" s="370" t="s">
        <v>2913</v>
      </c>
      <c r="V298" s="371"/>
      <c r="W298" s="372"/>
      <c r="X298" s="353" t="s">
        <v>2914</v>
      </c>
      <c r="Y298" s="382" t="s">
        <v>2869</v>
      </c>
      <c r="Z298" s="389" t="str">
        <f>IFERROR(__xludf.DUMMYFUNCTION("""COMPUTED_VALUE"""),"")</f>
        <v/>
      </c>
      <c r="AA298" s="383">
        <v>0.0</v>
      </c>
      <c r="AB298" s="388">
        <f>IFERROR(__xludf.DUMMYFUNCTION("""COMPUTED_VALUE"""),1.0)</f>
        <v>1</v>
      </c>
      <c r="AC298" s="382" t="s">
        <v>2869</v>
      </c>
      <c r="AD298" s="389" t="str">
        <f>IFERROR(__xludf.DUMMYFUNCTION("""COMPUTED_VALUE"""),"")</f>
        <v/>
      </c>
      <c r="AE298" s="390"/>
      <c r="AF298" s="391"/>
      <c r="AG298" s="393" t="s">
        <v>3031</v>
      </c>
    </row>
    <row r="299">
      <c r="A299" s="411"/>
      <c r="B299" s="361">
        <v>46158.0</v>
      </c>
      <c r="C299" s="362" t="s">
        <v>3365</v>
      </c>
      <c r="D299" s="363" t="s">
        <v>3366</v>
      </c>
      <c r="E299" s="364"/>
      <c r="F299" s="365"/>
      <c r="G299" s="366"/>
      <c r="H299" s="367"/>
      <c r="I299" s="365"/>
      <c r="J299" s="368"/>
      <c r="K299" s="364"/>
      <c r="L299" s="365"/>
      <c r="M299" s="366"/>
      <c r="N299" s="367"/>
      <c r="O299" s="365"/>
      <c r="P299" s="368"/>
      <c r="Q299" s="364"/>
      <c r="R299" s="365"/>
      <c r="S299" s="366"/>
      <c r="T299" s="369" t="s">
        <v>2995</v>
      </c>
      <c r="U299" s="370" t="s">
        <v>2929</v>
      </c>
      <c r="V299" s="371"/>
      <c r="W299" s="372"/>
      <c r="X299" s="353" t="s">
        <v>2914</v>
      </c>
      <c r="Y299" s="382" t="s">
        <v>2869</v>
      </c>
      <c r="Z299" s="389" t="str">
        <f>IFERROR(__xludf.DUMMYFUNCTION("""COMPUTED_VALUE"""),"")</f>
        <v/>
      </c>
      <c r="AA299" s="383">
        <v>0.0</v>
      </c>
      <c r="AB299" s="388">
        <f>IFERROR(__xludf.DUMMYFUNCTION("""COMPUTED_VALUE"""),1.0)</f>
        <v>1</v>
      </c>
      <c r="AC299" s="382" t="s">
        <v>2869</v>
      </c>
      <c r="AD299" s="389" t="str">
        <f>IFERROR(__xludf.DUMMYFUNCTION("""COMPUTED_VALUE"""),"")</f>
        <v/>
      </c>
      <c r="AE299" s="390"/>
      <c r="AF299" s="391"/>
      <c r="AG299" s="393" t="s">
        <v>3031</v>
      </c>
    </row>
    <row r="300">
      <c r="A300" s="411"/>
      <c r="B300" s="361">
        <v>46158.0</v>
      </c>
      <c r="C300" s="362" t="s">
        <v>3367</v>
      </c>
      <c r="D300" s="363" t="s">
        <v>3368</v>
      </c>
      <c r="E300" s="364"/>
      <c r="F300" s="365"/>
      <c r="G300" s="366"/>
      <c r="H300" s="367"/>
      <c r="I300" s="365"/>
      <c r="J300" s="368"/>
      <c r="K300" s="364"/>
      <c r="L300" s="365"/>
      <c r="M300" s="366"/>
      <c r="N300" s="367"/>
      <c r="O300" s="365"/>
      <c r="P300" s="368"/>
      <c r="Q300" s="364"/>
      <c r="R300" s="365"/>
      <c r="S300" s="366"/>
      <c r="T300" s="369" t="s">
        <v>2590</v>
      </c>
      <c r="U300" s="370" t="s">
        <v>153</v>
      </c>
      <c r="V300" s="371"/>
      <c r="W300" s="372"/>
      <c r="X300" s="353"/>
      <c r="Y300" s="382" t="s">
        <v>2869</v>
      </c>
      <c r="Z300" s="389" t="str">
        <f>IFERROR(__xludf.DUMMYFUNCTION("""COMPUTED_VALUE"""),"")</f>
        <v/>
      </c>
      <c r="AA300" s="383" t="s">
        <v>2869</v>
      </c>
      <c r="AB300" s="388" t="str">
        <f>IFERROR(__xludf.DUMMYFUNCTION("""COMPUTED_VALUE"""),"")</f>
        <v/>
      </c>
      <c r="AC300" s="382" t="s">
        <v>2869</v>
      </c>
      <c r="AD300" s="389" t="str">
        <f>IFERROR(__xludf.DUMMYFUNCTION("""COMPUTED_VALUE"""),"")</f>
        <v/>
      </c>
      <c r="AE300" s="390"/>
      <c r="AF300" s="391"/>
      <c r="AG300" s="359"/>
    </row>
    <row r="301">
      <c r="A301" s="411"/>
      <c r="B301" s="361">
        <v>46158.0</v>
      </c>
      <c r="C301" s="362" t="s">
        <v>3369</v>
      </c>
      <c r="D301" s="363" t="s">
        <v>3370</v>
      </c>
      <c r="E301" s="364"/>
      <c r="F301" s="365"/>
      <c r="G301" s="366"/>
      <c r="H301" s="367"/>
      <c r="I301" s="365"/>
      <c r="J301" s="368"/>
      <c r="K301" s="364"/>
      <c r="L301" s="365"/>
      <c r="M301" s="366"/>
      <c r="N301" s="367"/>
      <c r="O301" s="365"/>
      <c r="P301" s="368"/>
      <c r="Q301" s="364"/>
      <c r="R301" s="365"/>
      <c r="S301" s="366"/>
      <c r="T301" s="369"/>
      <c r="U301" s="370" t="s">
        <v>2568</v>
      </c>
      <c r="V301" s="371"/>
      <c r="W301" s="372"/>
      <c r="X301" s="353"/>
      <c r="Y301" s="382" t="s">
        <v>2869</v>
      </c>
      <c r="Z301" s="389" t="str">
        <f>IFERROR(__xludf.DUMMYFUNCTION("""COMPUTED_VALUE"""),"")</f>
        <v/>
      </c>
      <c r="AA301" s="383" t="s">
        <v>2869</v>
      </c>
      <c r="AB301" s="388" t="str">
        <f>IFERROR(__xludf.DUMMYFUNCTION("""COMPUTED_VALUE"""),"")</f>
        <v/>
      </c>
      <c r="AC301" s="382" t="s">
        <v>2869</v>
      </c>
      <c r="AD301" s="389" t="str">
        <f>IFERROR(__xludf.DUMMYFUNCTION("""COMPUTED_VALUE"""),"")</f>
        <v/>
      </c>
      <c r="AE301" s="390"/>
      <c r="AF301" s="391"/>
      <c r="AG301" s="359"/>
    </row>
    <row r="302">
      <c r="A302" s="411"/>
      <c r="B302" s="361">
        <v>46158.0</v>
      </c>
      <c r="C302" s="362" t="s">
        <v>3371</v>
      </c>
      <c r="D302" s="363" t="s">
        <v>3372</v>
      </c>
      <c r="E302" s="364"/>
      <c r="F302" s="365"/>
      <c r="G302" s="366"/>
      <c r="H302" s="367"/>
      <c r="I302" s="365"/>
      <c r="J302" s="368"/>
      <c r="K302" s="364"/>
      <c r="L302" s="365"/>
      <c r="M302" s="366"/>
      <c r="N302" s="367"/>
      <c r="O302" s="365"/>
      <c r="P302" s="368"/>
      <c r="Q302" s="364"/>
      <c r="R302" s="365"/>
      <c r="S302" s="366"/>
      <c r="T302" s="369" t="s">
        <v>2995</v>
      </c>
      <c r="U302" s="370" t="s">
        <v>1235</v>
      </c>
      <c r="V302" s="371"/>
      <c r="W302" s="372"/>
      <c r="X302" s="353" t="s">
        <v>2914</v>
      </c>
      <c r="Y302" s="382" t="s">
        <v>2869</v>
      </c>
      <c r="Z302" s="389" t="str">
        <f>IFERROR(__xludf.DUMMYFUNCTION("""COMPUTED_VALUE"""),"")</f>
        <v/>
      </c>
      <c r="AA302" s="383">
        <v>0.0</v>
      </c>
      <c r="AB302" s="388">
        <f>IFERROR(__xludf.DUMMYFUNCTION("""COMPUTED_VALUE"""),1.0)</f>
        <v>1</v>
      </c>
      <c r="AC302" s="382" t="s">
        <v>2869</v>
      </c>
      <c r="AD302" s="389" t="str">
        <f>IFERROR(__xludf.DUMMYFUNCTION("""COMPUTED_VALUE"""),"")</f>
        <v/>
      </c>
      <c r="AE302" s="390"/>
      <c r="AF302" s="391"/>
      <c r="AG302" s="393" t="s">
        <v>3231</v>
      </c>
    </row>
    <row r="303">
      <c r="A303" s="411"/>
      <c r="B303" s="361">
        <v>46158.0</v>
      </c>
      <c r="C303" s="362" t="s">
        <v>3373</v>
      </c>
      <c r="D303" s="363" t="s">
        <v>3374</v>
      </c>
      <c r="E303" s="364"/>
      <c r="F303" s="365"/>
      <c r="G303" s="366"/>
      <c r="H303" s="367"/>
      <c r="I303" s="365"/>
      <c r="J303" s="368"/>
      <c r="K303" s="364"/>
      <c r="L303" s="365"/>
      <c r="M303" s="366"/>
      <c r="N303" s="367"/>
      <c r="O303" s="365"/>
      <c r="P303" s="368"/>
      <c r="Q303" s="364"/>
      <c r="R303" s="365"/>
      <c r="S303" s="366"/>
      <c r="T303" s="369"/>
      <c r="U303" s="370" t="s">
        <v>302</v>
      </c>
      <c r="V303" s="371"/>
      <c r="W303" s="372"/>
      <c r="X303" s="353"/>
      <c r="Y303" s="382" t="s">
        <v>2869</v>
      </c>
      <c r="Z303" s="389" t="str">
        <f>IFERROR(__xludf.DUMMYFUNCTION("""COMPUTED_VALUE"""),"")</f>
        <v/>
      </c>
      <c r="AA303" s="383" t="s">
        <v>2869</v>
      </c>
      <c r="AB303" s="388" t="str">
        <f>IFERROR(__xludf.DUMMYFUNCTION("""COMPUTED_VALUE"""),"")</f>
        <v/>
      </c>
      <c r="AC303" s="382" t="s">
        <v>2869</v>
      </c>
      <c r="AD303" s="389" t="str">
        <f>IFERROR(__xludf.DUMMYFUNCTION("""COMPUTED_VALUE"""),"")</f>
        <v/>
      </c>
      <c r="AE303" s="390"/>
      <c r="AF303" s="391"/>
      <c r="AG303" s="359"/>
    </row>
    <row r="304">
      <c r="A304" s="411"/>
      <c r="B304" s="361">
        <v>46158.0</v>
      </c>
      <c r="C304" s="362" t="s">
        <v>3375</v>
      </c>
      <c r="D304" s="363" t="s">
        <v>3376</v>
      </c>
      <c r="E304" s="364"/>
      <c r="F304" s="365"/>
      <c r="G304" s="366"/>
      <c r="H304" s="367"/>
      <c r="I304" s="365"/>
      <c r="J304" s="368"/>
      <c r="K304" s="364"/>
      <c r="L304" s="365"/>
      <c r="M304" s="366"/>
      <c r="N304" s="367"/>
      <c r="O304" s="365"/>
      <c r="P304" s="368"/>
      <c r="Q304" s="364"/>
      <c r="R304" s="365"/>
      <c r="S304" s="366"/>
      <c r="T304" s="369"/>
      <c r="U304" s="370" t="s">
        <v>2208</v>
      </c>
      <c r="V304" s="371"/>
      <c r="W304" s="372"/>
      <c r="X304" s="353"/>
      <c r="Y304" s="382" t="s">
        <v>2869</v>
      </c>
      <c r="Z304" s="389" t="str">
        <f>IFERROR(__xludf.DUMMYFUNCTION("""COMPUTED_VALUE"""),"")</f>
        <v/>
      </c>
      <c r="AA304" s="383" t="s">
        <v>2869</v>
      </c>
      <c r="AB304" s="388" t="str">
        <f>IFERROR(__xludf.DUMMYFUNCTION("""COMPUTED_VALUE"""),"")</f>
        <v/>
      </c>
      <c r="AC304" s="382" t="s">
        <v>2869</v>
      </c>
      <c r="AD304" s="389" t="str">
        <f>IFERROR(__xludf.DUMMYFUNCTION("""COMPUTED_VALUE"""),"")</f>
        <v/>
      </c>
      <c r="AE304" s="390"/>
      <c r="AF304" s="391"/>
      <c r="AG304" s="359"/>
    </row>
    <row r="305">
      <c r="A305" s="411"/>
      <c r="B305" s="361">
        <v>46158.0</v>
      </c>
      <c r="C305" s="362" t="s">
        <v>3377</v>
      </c>
      <c r="D305" s="363" t="s">
        <v>3378</v>
      </c>
      <c r="E305" s="364"/>
      <c r="F305" s="365"/>
      <c r="G305" s="366"/>
      <c r="H305" s="367"/>
      <c r="I305" s="365"/>
      <c r="J305" s="368"/>
      <c r="K305" s="364"/>
      <c r="L305" s="365"/>
      <c r="M305" s="366"/>
      <c r="N305" s="367"/>
      <c r="O305" s="365"/>
      <c r="P305" s="368"/>
      <c r="Q305" s="364"/>
      <c r="R305" s="365"/>
      <c r="S305" s="366"/>
      <c r="T305" s="369"/>
      <c r="U305" s="370" t="s">
        <v>2877</v>
      </c>
      <c r="V305" s="371"/>
      <c r="W305" s="372"/>
      <c r="X305" s="353"/>
      <c r="Y305" s="382" t="s">
        <v>2869</v>
      </c>
      <c r="Z305" s="389" t="str">
        <f>IFERROR(__xludf.DUMMYFUNCTION("""COMPUTED_VALUE"""),"")</f>
        <v/>
      </c>
      <c r="AA305" s="383" t="s">
        <v>2869</v>
      </c>
      <c r="AB305" s="388" t="str">
        <f>IFERROR(__xludf.DUMMYFUNCTION("""COMPUTED_VALUE"""),"")</f>
        <v/>
      </c>
      <c r="AC305" s="382" t="s">
        <v>2869</v>
      </c>
      <c r="AD305" s="389" t="str">
        <f>IFERROR(__xludf.DUMMYFUNCTION("""COMPUTED_VALUE"""),"")</f>
        <v/>
      </c>
      <c r="AE305" s="390"/>
      <c r="AF305" s="391"/>
      <c r="AG305" s="359"/>
    </row>
    <row r="306">
      <c r="A306" s="411"/>
      <c r="B306" s="361">
        <v>46158.0</v>
      </c>
      <c r="C306" s="362" t="s">
        <v>3379</v>
      </c>
      <c r="D306" s="363" t="s">
        <v>3380</v>
      </c>
      <c r="E306" s="364"/>
      <c r="F306" s="365"/>
      <c r="G306" s="366"/>
      <c r="H306" s="367"/>
      <c r="I306" s="365"/>
      <c r="J306" s="368"/>
      <c r="K306" s="364"/>
      <c r="L306" s="365"/>
      <c r="M306" s="366"/>
      <c r="N306" s="367"/>
      <c r="O306" s="365"/>
      <c r="P306" s="368"/>
      <c r="Q306" s="364"/>
      <c r="R306" s="365"/>
      <c r="S306" s="366"/>
      <c r="T306" s="369" t="s">
        <v>2995</v>
      </c>
      <c r="U306" s="370" t="s">
        <v>279</v>
      </c>
      <c r="V306" s="371"/>
      <c r="W306" s="372"/>
      <c r="X306" s="353"/>
      <c r="Y306" s="382" t="s">
        <v>2869</v>
      </c>
      <c r="Z306" s="389" t="str">
        <f>IFERROR(__xludf.DUMMYFUNCTION("""COMPUTED_VALUE"""),"")</f>
        <v/>
      </c>
      <c r="AA306" s="383" t="s">
        <v>2869</v>
      </c>
      <c r="AB306" s="388" t="str">
        <f>IFERROR(__xludf.DUMMYFUNCTION("""COMPUTED_VALUE"""),"")</f>
        <v/>
      </c>
      <c r="AC306" s="382" t="s">
        <v>2869</v>
      </c>
      <c r="AD306" s="389" t="str">
        <f>IFERROR(__xludf.DUMMYFUNCTION("""COMPUTED_VALUE"""),"")</f>
        <v/>
      </c>
      <c r="AE306" s="390"/>
      <c r="AF306" s="391"/>
      <c r="AG306" s="359"/>
    </row>
    <row r="307">
      <c r="A307" s="411"/>
      <c r="B307" s="361">
        <v>46158.0</v>
      </c>
      <c r="C307" s="362" t="s">
        <v>3381</v>
      </c>
      <c r="D307" s="363" t="s">
        <v>3382</v>
      </c>
      <c r="E307" s="364"/>
      <c r="F307" s="365"/>
      <c r="G307" s="366"/>
      <c r="H307" s="367"/>
      <c r="I307" s="365"/>
      <c r="J307" s="368"/>
      <c r="K307" s="364"/>
      <c r="L307" s="365"/>
      <c r="M307" s="366"/>
      <c r="N307" s="367"/>
      <c r="O307" s="365"/>
      <c r="P307" s="368"/>
      <c r="Q307" s="364"/>
      <c r="R307" s="365"/>
      <c r="S307" s="366"/>
      <c r="T307" s="369"/>
      <c r="U307" s="370" t="s">
        <v>1174</v>
      </c>
      <c r="V307" s="371"/>
      <c r="W307" s="372"/>
      <c r="X307" s="353"/>
      <c r="Y307" s="382" t="s">
        <v>2869</v>
      </c>
      <c r="Z307" s="389" t="str">
        <f>IFERROR(__xludf.DUMMYFUNCTION("""COMPUTED_VALUE"""),"")</f>
        <v/>
      </c>
      <c r="AA307" s="383" t="s">
        <v>2869</v>
      </c>
      <c r="AB307" s="388" t="str">
        <f>IFERROR(__xludf.DUMMYFUNCTION("""COMPUTED_VALUE"""),"")</f>
        <v/>
      </c>
      <c r="AC307" s="382" t="s">
        <v>2869</v>
      </c>
      <c r="AD307" s="389" t="str">
        <f>IFERROR(__xludf.DUMMYFUNCTION("""COMPUTED_VALUE"""),"")</f>
        <v/>
      </c>
      <c r="AE307" s="390"/>
      <c r="AF307" s="391"/>
      <c r="AG307" s="359"/>
    </row>
    <row r="308">
      <c r="A308" s="411"/>
      <c r="B308" s="361">
        <v>46158.0</v>
      </c>
      <c r="C308" s="362" t="s">
        <v>3383</v>
      </c>
      <c r="D308" s="363" t="s">
        <v>3384</v>
      </c>
      <c r="E308" s="364"/>
      <c r="F308" s="365"/>
      <c r="G308" s="366"/>
      <c r="H308" s="367"/>
      <c r="I308" s="365"/>
      <c r="J308" s="368"/>
      <c r="K308" s="364"/>
      <c r="L308" s="365"/>
      <c r="M308" s="366"/>
      <c r="N308" s="367"/>
      <c r="O308" s="365"/>
      <c r="P308" s="368"/>
      <c r="Q308" s="364"/>
      <c r="R308" s="365"/>
      <c r="S308" s="366"/>
      <c r="T308" s="369" t="s">
        <v>2995</v>
      </c>
      <c r="U308" s="370" t="s">
        <v>2895</v>
      </c>
      <c r="V308" s="371"/>
      <c r="W308" s="372"/>
      <c r="X308" s="353" t="s">
        <v>2914</v>
      </c>
      <c r="Y308" s="382" t="s">
        <v>2869</v>
      </c>
      <c r="Z308" s="389" t="str">
        <f>IFERROR(__xludf.DUMMYFUNCTION("""COMPUTED_VALUE"""),"")</f>
        <v/>
      </c>
      <c r="AA308" s="383">
        <v>0.0</v>
      </c>
      <c r="AB308" s="388">
        <f>IFERROR(__xludf.DUMMYFUNCTION("""COMPUTED_VALUE"""),1.0)</f>
        <v>1</v>
      </c>
      <c r="AC308" s="382" t="s">
        <v>2869</v>
      </c>
      <c r="AD308" s="389" t="str">
        <f>IFERROR(__xludf.DUMMYFUNCTION("""COMPUTED_VALUE"""),"")</f>
        <v/>
      </c>
      <c r="AE308" s="390"/>
      <c r="AF308" s="391"/>
      <c r="AG308" s="393" t="s">
        <v>1913</v>
      </c>
    </row>
    <row r="309">
      <c r="A309" s="411"/>
      <c r="B309" s="361">
        <v>46158.0</v>
      </c>
      <c r="C309" s="362" t="s">
        <v>3385</v>
      </c>
      <c r="D309" s="363" t="s">
        <v>3386</v>
      </c>
      <c r="E309" s="364"/>
      <c r="F309" s="365"/>
      <c r="G309" s="366"/>
      <c r="H309" s="367"/>
      <c r="I309" s="365"/>
      <c r="J309" s="368"/>
      <c r="K309" s="364"/>
      <c r="L309" s="365"/>
      <c r="M309" s="366"/>
      <c r="N309" s="367"/>
      <c r="O309" s="365"/>
      <c r="P309" s="368"/>
      <c r="Q309" s="364"/>
      <c r="R309" s="365"/>
      <c r="S309" s="366"/>
      <c r="T309" s="369" t="s">
        <v>801</v>
      </c>
      <c r="U309" s="370" t="s">
        <v>712</v>
      </c>
      <c r="V309" s="371"/>
      <c r="W309" s="372"/>
      <c r="X309" s="353" t="s">
        <v>2914</v>
      </c>
      <c r="Y309" s="382">
        <v>0.0</v>
      </c>
      <c r="Z309" s="389">
        <f>IFERROR(__xludf.DUMMYFUNCTION("""COMPUTED_VALUE"""),1.0)</f>
        <v>1</v>
      </c>
      <c r="AA309" s="383">
        <v>0.0</v>
      </c>
      <c r="AB309" s="388">
        <f>IFERROR(__xludf.DUMMYFUNCTION("""COMPUTED_VALUE"""),1.0)</f>
        <v>1</v>
      </c>
      <c r="AC309" s="382" t="s">
        <v>2869</v>
      </c>
      <c r="AD309" s="389" t="str">
        <f>IFERROR(__xludf.DUMMYFUNCTION("""COMPUTED_VALUE"""),"")</f>
        <v/>
      </c>
      <c r="AE309" s="377">
        <v>14.0</v>
      </c>
      <c r="AF309" s="378">
        <v>14.0</v>
      </c>
      <c r="AG309" s="393" t="s">
        <v>3022</v>
      </c>
    </row>
    <row r="310">
      <c r="A310" s="411"/>
      <c r="B310" s="361">
        <v>46158.0</v>
      </c>
      <c r="C310" s="362" t="s">
        <v>3387</v>
      </c>
      <c r="D310" s="363" t="s">
        <v>3388</v>
      </c>
      <c r="E310" s="364"/>
      <c r="F310" s="365"/>
      <c r="G310" s="366"/>
      <c r="H310" s="367"/>
      <c r="I310" s="365"/>
      <c r="J310" s="368"/>
      <c r="K310" s="364"/>
      <c r="L310" s="365"/>
      <c r="M310" s="366"/>
      <c r="N310" s="367"/>
      <c r="O310" s="365"/>
      <c r="P310" s="368"/>
      <c r="Q310" s="364"/>
      <c r="R310" s="365"/>
      <c r="S310" s="366"/>
      <c r="T310" s="369"/>
      <c r="U310" s="370" t="s">
        <v>263</v>
      </c>
      <c r="V310" s="371"/>
      <c r="W310" s="372"/>
      <c r="X310" s="353"/>
      <c r="Y310" s="382" t="s">
        <v>2869</v>
      </c>
      <c r="Z310" s="389" t="str">
        <f>IFERROR(__xludf.DUMMYFUNCTION("""COMPUTED_VALUE"""),"")</f>
        <v/>
      </c>
      <c r="AA310" s="383" t="s">
        <v>2869</v>
      </c>
      <c r="AB310" s="388" t="str">
        <f>IFERROR(__xludf.DUMMYFUNCTION("""COMPUTED_VALUE"""),"")</f>
        <v/>
      </c>
      <c r="AC310" s="382" t="s">
        <v>2869</v>
      </c>
      <c r="AD310" s="389" t="str">
        <f>IFERROR(__xludf.DUMMYFUNCTION("""COMPUTED_VALUE"""),"")</f>
        <v/>
      </c>
      <c r="AE310" s="390"/>
      <c r="AF310" s="391"/>
      <c r="AG310" s="359"/>
    </row>
    <row r="311">
      <c r="A311" s="411"/>
      <c r="B311" s="361">
        <v>46158.0</v>
      </c>
      <c r="C311" s="362" t="s">
        <v>3389</v>
      </c>
      <c r="D311" s="363" t="s">
        <v>3390</v>
      </c>
      <c r="E311" s="364"/>
      <c r="F311" s="365"/>
      <c r="G311" s="366"/>
      <c r="H311" s="367"/>
      <c r="I311" s="365"/>
      <c r="J311" s="368"/>
      <c r="K311" s="364"/>
      <c r="L311" s="365"/>
      <c r="M311" s="366"/>
      <c r="N311" s="367"/>
      <c r="O311" s="365"/>
      <c r="P311" s="368"/>
      <c r="Q311" s="364"/>
      <c r="R311" s="365"/>
      <c r="S311" s="366"/>
      <c r="T311" s="369"/>
      <c r="U311" s="429" t="s">
        <v>2104</v>
      </c>
      <c r="V311" s="371"/>
      <c r="W311" s="372"/>
      <c r="X311" s="353"/>
      <c r="Y311" s="382" t="s">
        <v>2869</v>
      </c>
      <c r="Z311" s="389" t="str">
        <f>IFERROR(__xludf.DUMMYFUNCTION("""COMPUTED_VALUE"""),"")</f>
        <v/>
      </c>
      <c r="AA311" s="383" t="s">
        <v>2869</v>
      </c>
      <c r="AB311" s="388" t="str">
        <f>IFERROR(__xludf.DUMMYFUNCTION("""COMPUTED_VALUE"""),"")</f>
        <v/>
      </c>
      <c r="AC311" s="382" t="s">
        <v>2869</v>
      </c>
      <c r="AD311" s="389" t="str">
        <f>IFERROR(__xludf.DUMMYFUNCTION("""COMPUTED_VALUE"""),"")</f>
        <v/>
      </c>
      <c r="AE311" s="390"/>
      <c r="AF311" s="391"/>
      <c r="AG311" s="359"/>
    </row>
    <row r="312">
      <c r="A312" s="411"/>
      <c r="B312" s="361">
        <v>46158.0</v>
      </c>
      <c r="C312" s="362" t="s">
        <v>3391</v>
      </c>
      <c r="D312" s="363" t="s">
        <v>3392</v>
      </c>
      <c r="E312" s="364"/>
      <c r="F312" s="365"/>
      <c r="G312" s="366"/>
      <c r="H312" s="367"/>
      <c r="I312" s="365"/>
      <c r="J312" s="368"/>
      <c r="K312" s="364"/>
      <c r="L312" s="365"/>
      <c r="M312" s="366"/>
      <c r="N312" s="367"/>
      <c r="O312" s="365"/>
      <c r="P312" s="368"/>
      <c r="Q312" s="364"/>
      <c r="R312" s="365"/>
      <c r="S312" s="366"/>
      <c r="T312" s="369" t="s">
        <v>2995</v>
      </c>
      <c r="U312" s="370" t="s">
        <v>2937</v>
      </c>
      <c r="V312" s="371"/>
      <c r="W312" s="372"/>
      <c r="X312" s="353" t="s">
        <v>2914</v>
      </c>
      <c r="Y312" s="382" t="s">
        <v>2869</v>
      </c>
      <c r="Z312" s="389" t="str">
        <f>IFERROR(__xludf.DUMMYFUNCTION("""COMPUTED_VALUE"""),"")</f>
        <v/>
      </c>
      <c r="AA312" s="383">
        <v>0.0</v>
      </c>
      <c r="AB312" s="388">
        <f>IFERROR(__xludf.DUMMYFUNCTION("""COMPUTED_VALUE"""),1.0)</f>
        <v>1</v>
      </c>
      <c r="AC312" s="382" t="s">
        <v>2869</v>
      </c>
      <c r="AD312" s="389" t="str">
        <f>IFERROR(__xludf.DUMMYFUNCTION("""COMPUTED_VALUE"""),"")</f>
        <v/>
      </c>
      <c r="AE312" s="390"/>
      <c r="AF312" s="391"/>
      <c r="AG312" s="393" t="s">
        <v>3031</v>
      </c>
    </row>
    <row r="313">
      <c r="A313" s="411"/>
      <c r="B313" s="361">
        <v>46158.0</v>
      </c>
      <c r="C313" s="362" t="s">
        <v>3393</v>
      </c>
      <c r="D313" s="363" t="s">
        <v>3394</v>
      </c>
      <c r="E313" s="364"/>
      <c r="F313" s="365"/>
      <c r="G313" s="366"/>
      <c r="H313" s="367"/>
      <c r="I313" s="365"/>
      <c r="J313" s="368"/>
      <c r="K313" s="364"/>
      <c r="L313" s="365"/>
      <c r="M313" s="366"/>
      <c r="N313" s="367"/>
      <c r="O313" s="365"/>
      <c r="P313" s="368"/>
      <c r="Q313" s="364"/>
      <c r="R313" s="365"/>
      <c r="S313" s="366"/>
      <c r="T313" s="369" t="s">
        <v>2995</v>
      </c>
      <c r="U313" s="370" t="s">
        <v>2150</v>
      </c>
      <c r="V313" s="371"/>
      <c r="W313" s="372"/>
      <c r="X313" s="353" t="s">
        <v>2914</v>
      </c>
      <c r="Y313" s="382" t="s">
        <v>2869</v>
      </c>
      <c r="Z313" s="389" t="str">
        <f>IFERROR(__xludf.DUMMYFUNCTION("""COMPUTED_VALUE"""),"")</f>
        <v/>
      </c>
      <c r="AA313" s="383">
        <v>0.0</v>
      </c>
      <c r="AB313" s="388">
        <f>IFERROR(__xludf.DUMMYFUNCTION("""COMPUTED_VALUE"""),1.0)</f>
        <v>1</v>
      </c>
      <c r="AC313" s="382" t="s">
        <v>2869</v>
      </c>
      <c r="AD313" s="389" t="str">
        <f>IFERROR(__xludf.DUMMYFUNCTION("""COMPUTED_VALUE"""),"")</f>
        <v/>
      </c>
      <c r="AE313" s="390"/>
      <c r="AF313" s="391"/>
      <c r="AG313" s="393" t="s">
        <v>3031</v>
      </c>
    </row>
    <row r="314">
      <c r="A314" s="411"/>
      <c r="B314" s="361">
        <v>46158.0</v>
      </c>
      <c r="C314" s="362" t="s">
        <v>3395</v>
      </c>
      <c r="D314" s="363" t="s">
        <v>3396</v>
      </c>
      <c r="E314" s="364"/>
      <c r="F314" s="365"/>
      <c r="G314" s="366"/>
      <c r="H314" s="367"/>
      <c r="I314" s="365"/>
      <c r="J314" s="368"/>
      <c r="K314" s="364"/>
      <c r="L314" s="365"/>
      <c r="M314" s="366"/>
      <c r="N314" s="367"/>
      <c r="O314" s="365"/>
      <c r="P314" s="368"/>
      <c r="Q314" s="364"/>
      <c r="R314" s="365"/>
      <c r="S314" s="366"/>
      <c r="T314" s="369"/>
      <c r="U314" s="429" t="s">
        <v>63</v>
      </c>
      <c r="V314" s="371"/>
      <c r="W314" s="372"/>
      <c r="X314" s="353"/>
      <c r="Y314" s="382" t="s">
        <v>2869</v>
      </c>
      <c r="Z314" s="389" t="str">
        <f>IFERROR(__xludf.DUMMYFUNCTION("""COMPUTED_VALUE"""),"")</f>
        <v/>
      </c>
      <c r="AA314" s="383" t="s">
        <v>2869</v>
      </c>
      <c r="AB314" s="388" t="str">
        <f>IFERROR(__xludf.DUMMYFUNCTION("""COMPUTED_VALUE"""),"")</f>
        <v/>
      </c>
      <c r="AC314" s="382" t="s">
        <v>2869</v>
      </c>
      <c r="AD314" s="389" t="str">
        <f>IFERROR(__xludf.DUMMYFUNCTION("""COMPUTED_VALUE"""),"")</f>
        <v/>
      </c>
      <c r="AE314" s="390"/>
      <c r="AF314" s="391"/>
      <c r="AG314" s="359"/>
    </row>
    <row r="315">
      <c r="A315" s="411"/>
      <c r="B315" s="361">
        <v>46158.0</v>
      </c>
      <c r="C315" s="362" t="s">
        <v>3397</v>
      </c>
      <c r="D315" s="363" t="s">
        <v>3398</v>
      </c>
      <c r="E315" s="364"/>
      <c r="F315" s="365"/>
      <c r="G315" s="366"/>
      <c r="H315" s="367"/>
      <c r="I315" s="365"/>
      <c r="J315" s="368"/>
      <c r="K315" s="364"/>
      <c r="L315" s="365"/>
      <c r="M315" s="366"/>
      <c r="N315" s="367"/>
      <c r="O315" s="365"/>
      <c r="P315" s="368"/>
      <c r="Q315" s="364"/>
      <c r="R315" s="365"/>
      <c r="S315" s="366"/>
      <c r="T315" s="369" t="s">
        <v>876</v>
      </c>
      <c r="U315" s="370" t="s">
        <v>2961</v>
      </c>
      <c r="V315" s="371"/>
      <c r="W315" s="372"/>
      <c r="X315" s="353"/>
      <c r="Y315" s="382" t="s">
        <v>2869</v>
      </c>
      <c r="Z315" s="389" t="str">
        <f>IFERROR(__xludf.DUMMYFUNCTION("""COMPUTED_VALUE"""),"")</f>
        <v/>
      </c>
      <c r="AA315" s="383" t="s">
        <v>2869</v>
      </c>
      <c r="AB315" s="388" t="str">
        <f>IFERROR(__xludf.DUMMYFUNCTION("""COMPUTED_VALUE"""),"")</f>
        <v/>
      </c>
      <c r="AC315" s="382" t="s">
        <v>2869</v>
      </c>
      <c r="AD315" s="389" t="str">
        <f>IFERROR(__xludf.DUMMYFUNCTION("""COMPUTED_VALUE"""),"")</f>
        <v/>
      </c>
      <c r="AE315" s="390"/>
      <c r="AF315" s="391"/>
      <c r="AG315" s="359"/>
    </row>
    <row r="316">
      <c r="A316" s="411"/>
      <c r="B316" s="361">
        <v>46158.0</v>
      </c>
      <c r="C316" s="362" t="s">
        <v>3399</v>
      </c>
      <c r="D316" s="363" t="s">
        <v>3400</v>
      </c>
      <c r="E316" s="364"/>
      <c r="F316" s="365"/>
      <c r="G316" s="366"/>
      <c r="H316" s="367"/>
      <c r="I316" s="365"/>
      <c r="J316" s="368"/>
      <c r="K316" s="364"/>
      <c r="L316" s="365"/>
      <c r="M316" s="366"/>
      <c r="N316" s="367"/>
      <c r="O316" s="365"/>
      <c r="P316" s="368"/>
      <c r="Q316" s="364"/>
      <c r="R316" s="365"/>
      <c r="S316" s="366"/>
      <c r="T316" s="369"/>
      <c r="U316" s="370" t="s">
        <v>1174</v>
      </c>
      <c r="V316" s="371"/>
      <c r="W316" s="372"/>
      <c r="X316" s="353"/>
      <c r="Y316" s="382" t="s">
        <v>2869</v>
      </c>
      <c r="Z316" s="389" t="str">
        <f>IFERROR(__xludf.DUMMYFUNCTION("""COMPUTED_VALUE"""),"")</f>
        <v/>
      </c>
      <c r="AA316" s="383" t="s">
        <v>2869</v>
      </c>
      <c r="AB316" s="388" t="str">
        <f>IFERROR(__xludf.DUMMYFUNCTION("""COMPUTED_VALUE"""),"")</f>
        <v/>
      </c>
      <c r="AC316" s="382" t="s">
        <v>2869</v>
      </c>
      <c r="AD316" s="389" t="str">
        <f>IFERROR(__xludf.DUMMYFUNCTION("""COMPUTED_VALUE"""),"")</f>
        <v/>
      </c>
      <c r="AE316" s="390"/>
      <c r="AF316" s="391"/>
      <c r="AG316" s="359"/>
    </row>
    <row r="317">
      <c r="A317" s="411"/>
      <c r="B317" s="361">
        <v>46158.0</v>
      </c>
      <c r="C317" s="362" t="s">
        <v>3401</v>
      </c>
      <c r="D317" s="363" t="s">
        <v>3402</v>
      </c>
      <c r="E317" s="364"/>
      <c r="F317" s="365"/>
      <c r="G317" s="366"/>
      <c r="H317" s="367"/>
      <c r="I317" s="365"/>
      <c r="J317" s="368"/>
      <c r="K317" s="364"/>
      <c r="L317" s="365"/>
      <c r="M317" s="366"/>
      <c r="N317" s="367"/>
      <c r="O317" s="365"/>
      <c r="P317" s="368"/>
      <c r="Q317" s="364"/>
      <c r="R317" s="365"/>
      <c r="S317" s="366"/>
      <c r="T317" s="369"/>
      <c r="U317" s="370" t="s">
        <v>2590</v>
      </c>
      <c r="V317" s="371"/>
      <c r="W317" s="372"/>
      <c r="X317" s="353"/>
      <c r="Y317" s="382" t="s">
        <v>2869</v>
      </c>
      <c r="Z317" s="389" t="str">
        <f>IFERROR(__xludf.DUMMYFUNCTION("""COMPUTED_VALUE"""),"")</f>
        <v/>
      </c>
      <c r="AA317" s="383" t="s">
        <v>2869</v>
      </c>
      <c r="AB317" s="388" t="str">
        <f>IFERROR(__xludf.DUMMYFUNCTION("""COMPUTED_VALUE"""),"")</f>
        <v/>
      </c>
      <c r="AC317" s="382" t="s">
        <v>2869</v>
      </c>
      <c r="AD317" s="389" t="str">
        <f>IFERROR(__xludf.DUMMYFUNCTION("""COMPUTED_VALUE"""),"")</f>
        <v/>
      </c>
      <c r="AE317" s="390"/>
      <c r="AF317" s="391"/>
      <c r="AG317" s="359"/>
    </row>
    <row r="318">
      <c r="A318" s="411"/>
      <c r="B318" s="361">
        <v>46156.0</v>
      </c>
      <c r="C318" s="434" t="s">
        <v>3403</v>
      </c>
      <c r="D318" s="363" t="s">
        <v>3404</v>
      </c>
      <c r="E318" s="364"/>
      <c r="F318" s="365"/>
      <c r="G318" s="366"/>
      <c r="H318" s="367"/>
      <c r="I318" s="365"/>
      <c r="J318" s="368"/>
      <c r="K318" s="364"/>
      <c r="L318" s="365"/>
      <c r="M318" s="366"/>
      <c r="N318" s="367"/>
      <c r="O318" s="365"/>
      <c r="P318" s="368"/>
      <c r="Q318" s="364"/>
      <c r="R318" s="365"/>
      <c r="S318" s="366"/>
      <c r="T318" s="369" t="s">
        <v>2995</v>
      </c>
      <c r="U318" s="370" t="s">
        <v>2882</v>
      </c>
      <c r="V318" s="371"/>
      <c r="W318" s="372"/>
      <c r="X318" s="353" t="s">
        <v>2914</v>
      </c>
      <c r="Y318" s="382" t="s">
        <v>2869</v>
      </c>
      <c r="Z318" s="389" t="str">
        <f>IFERROR(__xludf.DUMMYFUNCTION("""COMPUTED_VALUE"""),"")</f>
        <v/>
      </c>
      <c r="AA318" s="383">
        <v>0.0</v>
      </c>
      <c r="AB318" s="388">
        <f>IFERROR(__xludf.DUMMYFUNCTION("""COMPUTED_VALUE"""),1.0)</f>
        <v>1</v>
      </c>
      <c r="AC318" s="382" t="s">
        <v>2869</v>
      </c>
      <c r="AD318" s="389" t="str">
        <f>IFERROR(__xludf.DUMMYFUNCTION("""COMPUTED_VALUE"""),"")</f>
        <v/>
      </c>
      <c r="AE318" s="377">
        <v>36.0</v>
      </c>
      <c r="AF318" s="378">
        <v>34.0</v>
      </c>
      <c r="AG318" s="393" t="s">
        <v>3031</v>
      </c>
    </row>
    <row r="319">
      <c r="A319" s="411"/>
      <c r="B319" s="361">
        <v>46156.0</v>
      </c>
      <c r="C319" s="434" t="s">
        <v>3405</v>
      </c>
      <c r="D319" s="363" t="s">
        <v>3406</v>
      </c>
      <c r="E319" s="364"/>
      <c r="F319" s="365"/>
      <c r="G319" s="366"/>
      <c r="H319" s="367"/>
      <c r="I319" s="365"/>
      <c r="J319" s="368"/>
      <c r="K319" s="364"/>
      <c r="L319" s="365"/>
      <c r="M319" s="366"/>
      <c r="N319" s="367"/>
      <c r="O319" s="365"/>
      <c r="P319" s="368"/>
      <c r="Q319" s="364"/>
      <c r="R319" s="365"/>
      <c r="S319" s="366"/>
      <c r="T319" s="369"/>
      <c r="U319" s="370" t="s">
        <v>2427</v>
      </c>
      <c r="V319" s="371"/>
      <c r="W319" s="372"/>
      <c r="X319" s="353"/>
      <c r="Y319" s="382" t="s">
        <v>2869</v>
      </c>
      <c r="Z319" s="389" t="str">
        <f>IFERROR(__xludf.DUMMYFUNCTION("""COMPUTED_VALUE"""),"")</f>
        <v/>
      </c>
      <c r="AA319" s="383" t="s">
        <v>2869</v>
      </c>
      <c r="AB319" s="388" t="str">
        <f>IFERROR(__xludf.DUMMYFUNCTION("""COMPUTED_VALUE"""),"")</f>
        <v/>
      </c>
      <c r="AC319" s="382" t="s">
        <v>2869</v>
      </c>
      <c r="AD319" s="389" t="str">
        <f>IFERROR(__xludf.DUMMYFUNCTION("""COMPUTED_VALUE"""),"")</f>
        <v/>
      </c>
      <c r="AE319" s="390"/>
      <c r="AF319" s="391"/>
      <c r="AG319" s="359"/>
    </row>
    <row r="320">
      <c r="A320" s="411"/>
      <c r="B320" s="361">
        <v>46156.0</v>
      </c>
      <c r="C320" s="434" t="s">
        <v>3407</v>
      </c>
      <c r="D320" s="363" t="s">
        <v>3408</v>
      </c>
      <c r="E320" s="364"/>
      <c r="F320" s="365"/>
      <c r="G320" s="366"/>
      <c r="H320" s="367"/>
      <c r="I320" s="365"/>
      <c r="J320" s="368"/>
      <c r="K320" s="364"/>
      <c r="L320" s="365"/>
      <c r="M320" s="366"/>
      <c r="N320" s="367"/>
      <c r="O320" s="365"/>
      <c r="P320" s="368"/>
      <c r="Q320" s="364"/>
      <c r="R320" s="365">
        <v>1.0</v>
      </c>
      <c r="S320" s="366"/>
      <c r="T320" s="369" t="s">
        <v>2995</v>
      </c>
      <c r="U320" s="370" t="s">
        <v>2902</v>
      </c>
      <c r="V320" s="371"/>
      <c r="W320" s="380" t="s">
        <v>3409</v>
      </c>
      <c r="X320" s="353" t="s">
        <v>2916</v>
      </c>
      <c r="Y320" s="382" t="s">
        <v>2869</v>
      </c>
      <c r="Z320" s="389" t="str">
        <f>IFERROR(__xludf.DUMMYFUNCTION("""COMPUTED_VALUE"""),"")</f>
        <v/>
      </c>
      <c r="AA320" s="383">
        <v>1.0</v>
      </c>
      <c r="AB320" s="388">
        <f>IFERROR(__xludf.DUMMYFUNCTION("""COMPUTED_VALUE"""),0.5)</f>
        <v>0.5</v>
      </c>
      <c r="AC320" s="382" t="s">
        <v>2869</v>
      </c>
      <c r="AD320" s="389" t="str">
        <f>IFERROR(__xludf.DUMMYFUNCTION("""COMPUTED_VALUE"""),"")</f>
        <v/>
      </c>
      <c r="AE320" s="377">
        <v>2.0</v>
      </c>
      <c r="AF320" s="378">
        <v>2.0</v>
      </c>
      <c r="AG320" s="393" t="s">
        <v>3231</v>
      </c>
    </row>
    <row r="321">
      <c r="A321" s="411"/>
      <c r="B321" s="361">
        <v>46156.0</v>
      </c>
      <c r="C321" s="434" t="s">
        <v>3410</v>
      </c>
      <c r="D321" s="363" t="s">
        <v>3411</v>
      </c>
      <c r="E321" s="364"/>
      <c r="F321" s="365"/>
      <c r="G321" s="366"/>
      <c r="H321" s="367"/>
      <c r="I321" s="365"/>
      <c r="J321" s="368"/>
      <c r="K321" s="364"/>
      <c r="L321" s="365"/>
      <c r="M321" s="366"/>
      <c r="N321" s="367"/>
      <c r="O321" s="365"/>
      <c r="P321" s="368"/>
      <c r="Q321" s="364"/>
      <c r="R321" s="365"/>
      <c r="S321" s="366"/>
      <c r="T321" s="369" t="s">
        <v>648</v>
      </c>
      <c r="U321" s="370" t="s">
        <v>2967</v>
      </c>
      <c r="V321" s="371"/>
      <c r="W321" s="372"/>
      <c r="X321" s="353"/>
      <c r="Y321" s="382" t="s">
        <v>2869</v>
      </c>
      <c r="Z321" s="389" t="str">
        <f>IFERROR(__xludf.DUMMYFUNCTION("""COMPUTED_VALUE"""),"")</f>
        <v/>
      </c>
      <c r="AA321" s="383" t="s">
        <v>2869</v>
      </c>
      <c r="AB321" s="388" t="str">
        <f>IFERROR(__xludf.DUMMYFUNCTION("""COMPUTED_VALUE"""),"")</f>
        <v/>
      </c>
      <c r="AC321" s="382" t="s">
        <v>2869</v>
      </c>
      <c r="AD321" s="389" t="str">
        <f>IFERROR(__xludf.DUMMYFUNCTION("""COMPUTED_VALUE"""),"")</f>
        <v/>
      </c>
      <c r="AE321" s="390"/>
      <c r="AF321" s="391"/>
      <c r="AG321" s="359"/>
    </row>
    <row r="322">
      <c r="A322" s="411"/>
      <c r="B322" s="361">
        <v>46156.0</v>
      </c>
      <c r="C322" s="434" t="s">
        <v>3412</v>
      </c>
      <c r="D322" s="363" t="s">
        <v>3413</v>
      </c>
      <c r="E322" s="364"/>
      <c r="F322" s="365"/>
      <c r="G322" s="366"/>
      <c r="H322" s="367"/>
      <c r="I322" s="365"/>
      <c r="J322" s="368"/>
      <c r="K322" s="364"/>
      <c r="L322" s="365"/>
      <c r="M322" s="366"/>
      <c r="N322" s="367"/>
      <c r="O322" s="365"/>
      <c r="P322" s="368"/>
      <c r="Q322" s="364"/>
      <c r="R322" s="365">
        <v>1.0</v>
      </c>
      <c r="S322" s="366"/>
      <c r="T322" s="369" t="s">
        <v>2995</v>
      </c>
      <c r="U322" s="370" t="s">
        <v>2244</v>
      </c>
      <c r="V322" s="371"/>
      <c r="W322" s="380" t="s">
        <v>3414</v>
      </c>
      <c r="X322" s="353" t="s">
        <v>2916</v>
      </c>
      <c r="Y322" s="382" t="s">
        <v>2869</v>
      </c>
      <c r="Z322" s="389" t="str">
        <f>IFERROR(__xludf.DUMMYFUNCTION("""COMPUTED_VALUE"""),"")</f>
        <v/>
      </c>
      <c r="AA322" s="383">
        <v>1.0</v>
      </c>
      <c r="AB322" s="388">
        <f>IFERROR(__xludf.DUMMYFUNCTION("""COMPUTED_VALUE"""),0.8333333333333334)</f>
        <v>0.8333333333</v>
      </c>
      <c r="AC322" s="382" t="s">
        <v>2869</v>
      </c>
      <c r="AD322" s="389" t="str">
        <f>IFERROR(__xludf.DUMMYFUNCTION("""COMPUTED_VALUE"""),"")</f>
        <v/>
      </c>
      <c r="AE322" s="377">
        <v>6.0</v>
      </c>
      <c r="AF322" s="378">
        <v>5.0</v>
      </c>
      <c r="AG322" s="359"/>
    </row>
    <row r="323">
      <c r="A323" s="411"/>
      <c r="B323" s="361">
        <v>46156.0</v>
      </c>
      <c r="C323" s="434" t="s">
        <v>3415</v>
      </c>
      <c r="D323" s="363" t="s">
        <v>3416</v>
      </c>
      <c r="E323" s="364"/>
      <c r="F323" s="365"/>
      <c r="G323" s="366"/>
      <c r="H323" s="367"/>
      <c r="I323" s="365"/>
      <c r="J323" s="368"/>
      <c r="K323" s="364"/>
      <c r="L323" s="365"/>
      <c r="M323" s="366"/>
      <c r="N323" s="367"/>
      <c r="O323" s="365"/>
      <c r="P323" s="368"/>
      <c r="Q323" s="364"/>
      <c r="R323" s="365"/>
      <c r="S323" s="366"/>
      <c r="T323" s="369" t="s">
        <v>2995</v>
      </c>
      <c r="U323" s="370" t="s">
        <v>2963</v>
      </c>
      <c r="V323" s="371"/>
      <c r="W323" s="372"/>
      <c r="X323" s="353"/>
      <c r="Y323" s="382" t="s">
        <v>2869</v>
      </c>
      <c r="Z323" s="389" t="str">
        <f>IFERROR(__xludf.DUMMYFUNCTION("""COMPUTED_VALUE"""),"")</f>
        <v/>
      </c>
      <c r="AA323" s="383" t="s">
        <v>2869</v>
      </c>
      <c r="AB323" s="388" t="str">
        <f>IFERROR(__xludf.DUMMYFUNCTION("""COMPUTED_VALUE"""),"")</f>
        <v/>
      </c>
      <c r="AC323" s="382" t="s">
        <v>2869</v>
      </c>
      <c r="AD323" s="389" t="str">
        <f>IFERROR(__xludf.DUMMYFUNCTION("""COMPUTED_VALUE"""),"")</f>
        <v/>
      </c>
      <c r="AE323" s="390"/>
      <c r="AF323" s="391"/>
      <c r="AG323" s="359"/>
    </row>
    <row r="324">
      <c r="A324" s="411"/>
      <c r="B324" s="361">
        <v>46156.0</v>
      </c>
      <c r="C324" s="434" t="s">
        <v>3417</v>
      </c>
      <c r="D324" s="363" t="s">
        <v>3418</v>
      </c>
      <c r="E324" s="364"/>
      <c r="F324" s="365"/>
      <c r="G324" s="366"/>
      <c r="H324" s="367"/>
      <c r="I324" s="365"/>
      <c r="J324" s="368"/>
      <c r="K324" s="364"/>
      <c r="L324" s="365"/>
      <c r="M324" s="366"/>
      <c r="N324" s="367"/>
      <c r="O324" s="365"/>
      <c r="P324" s="368"/>
      <c r="Q324" s="364"/>
      <c r="R324" s="365"/>
      <c r="S324" s="366"/>
      <c r="T324" s="369" t="s">
        <v>2995</v>
      </c>
      <c r="U324" s="370"/>
      <c r="V324" s="371" t="s">
        <v>3025</v>
      </c>
      <c r="W324" s="372"/>
      <c r="X324" s="353" t="s">
        <v>2914</v>
      </c>
      <c r="Y324" s="382" t="s">
        <v>2869</v>
      </c>
      <c r="Z324" s="389" t="str">
        <f>IFERROR(__xludf.DUMMYFUNCTION("""COMPUTED_VALUE"""),"")</f>
        <v/>
      </c>
      <c r="AA324" s="383" t="s">
        <v>2869</v>
      </c>
      <c r="AB324" s="388" t="str">
        <f>IFERROR(__xludf.DUMMYFUNCTION("""COMPUTED_VALUE"""),"")</f>
        <v/>
      </c>
      <c r="AC324" s="382">
        <v>0.0</v>
      </c>
      <c r="AD324" s="389">
        <f>IFERROR(__xludf.DUMMYFUNCTION("""COMPUTED_VALUE"""),1.0)</f>
        <v>1</v>
      </c>
      <c r="AE324" s="377">
        <v>5.0</v>
      </c>
      <c r="AF324" s="378">
        <v>5.0</v>
      </c>
      <c r="AG324" s="393" t="s">
        <v>3053</v>
      </c>
    </row>
    <row r="325">
      <c r="A325" s="411"/>
      <c r="B325" s="361">
        <v>46156.0</v>
      </c>
      <c r="C325" s="434" t="s">
        <v>3419</v>
      </c>
      <c r="D325" s="363" t="s">
        <v>3420</v>
      </c>
      <c r="E325" s="364"/>
      <c r="F325" s="365"/>
      <c r="G325" s="366"/>
      <c r="H325" s="367"/>
      <c r="I325" s="365"/>
      <c r="J325" s="368"/>
      <c r="K325" s="364"/>
      <c r="L325" s="365"/>
      <c r="M325" s="366"/>
      <c r="N325" s="367"/>
      <c r="O325" s="365"/>
      <c r="P325" s="368"/>
      <c r="Q325" s="364"/>
      <c r="R325" s="365"/>
      <c r="S325" s="366"/>
      <c r="T325" s="369"/>
      <c r="U325" s="370" t="s">
        <v>2427</v>
      </c>
      <c r="V325" s="371"/>
      <c r="W325" s="372"/>
      <c r="X325" s="353"/>
      <c r="Y325" s="382" t="s">
        <v>2869</v>
      </c>
      <c r="Z325" s="389" t="str">
        <f>IFERROR(__xludf.DUMMYFUNCTION("""COMPUTED_VALUE"""),"")</f>
        <v/>
      </c>
      <c r="AA325" s="383" t="s">
        <v>2869</v>
      </c>
      <c r="AB325" s="388" t="str">
        <f>IFERROR(__xludf.DUMMYFUNCTION("""COMPUTED_VALUE"""),"")</f>
        <v/>
      </c>
      <c r="AC325" s="382" t="s">
        <v>2869</v>
      </c>
      <c r="AD325" s="389" t="str">
        <f>IFERROR(__xludf.DUMMYFUNCTION("""COMPUTED_VALUE"""),"")</f>
        <v/>
      </c>
      <c r="AE325" s="390"/>
      <c r="AF325" s="391"/>
      <c r="AG325" s="359"/>
    </row>
    <row r="326">
      <c r="A326" s="411"/>
      <c r="B326" s="361">
        <v>46156.0</v>
      </c>
      <c r="C326" s="434" t="s">
        <v>3421</v>
      </c>
      <c r="D326" s="363" t="s">
        <v>3422</v>
      </c>
      <c r="E326" s="364"/>
      <c r="F326" s="365"/>
      <c r="G326" s="366"/>
      <c r="H326" s="367"/>
      <c r="I326" s="365"/>
      <c r="J326" s="368"/>
      <c r="K326" s="364"/>
      <c r="L326" s="365"/>
      <c r="M326" s="366"/>
      <c r="N326" s="367"/>
      <c r="O326" s="365"/>
      <c r="P326" s="368"/>
      <c r="Q326" s="364"/>
      <c r="R326" s="365"/>
      <c r="S326" s="366"/>
      <c r="T326" s="369"/>
      <c r="U326" s="370" t="s">
        <v>2427</v>
      </c>
      <c r="V326" s="371"/>
      <c r="W326" s="372"/>
      <c r="X326" s="353" t="s">
        <v>2914</v>
      </c>
      <c r="Y326" s="382" t="s">
        <v>2869</v>
      </c>
      <c r="Z326" s="389" t="str">
        <f>IFERROR(__xludf.DUMMYFUNCTION("""COMPUTED_VALUE"""),"")</f>
        <v/>
      </c>
      <c r="AA326" s="383">
        <v>0.0</v>
      </c>
      <c r="AB326" s="388">
        <f>IFERROR(__xludf.DUMMYFUNCTION("""COMPUTED_VALUE"""),1.0)</f>
        <v>1</v>
      </c>
      <c r="AC326" s="382" t="s">
        <v>2869</v>
      </c>
      <c r="AD326" s="389" t="str">
        <f>IFERROR(__xludf.DUMMYFUNCTION("""COMPUTED_VALUE"""),"")</f>
        <v/>
      </c>
      <c r="AE326" s="390"/>
      <c r="AF326" s="391"/>
      <c r="AG326" s="393" t="s">
        <v>3033</v>
      </c>
    </row>
    <row r="327">
      <c r="A327" s="411"/>
      <c r="B327" s="361">
        <v>46156.0</v>
      </c>
      <c r="C327" s="434" t="s">
        <v>3423</v>
      </c>
      <c r="D327" s="363" t="s">
        <v>3424</v>
      </c>
      <c r="E327" s="364"/>
      <c r="F327" s="365"/>
      <c r="G327" s="366"/>
      <c r="H327" s="367"/>
      <c r="I327" s="365"/>
      <c r="J327" s="368"/>
      <c r="K327" s="364"/>
      <c r="L327" s="365"/>
      <c r="M327" s="366"/>
      <c r="N327" s="367"/>
      <c r="O327" s="365"/>
      <c r="P327" s="368"/>
      <c r="Q327" s="364"/>
      <c r="R327" s="365"/>
      <c r="S327" s="366"/>
      <c r="T327" s="369" t="s">
        <v>2995</v>
      </c>
      <c r="U327" s="370"/>
      <c r="V327" s="371" t="s">
        <v>3025</v>
      </c>
      <c r="W327" s="372"/>
      <c r="X327" s="353" t="s">
        <v>2914</v>
      </c>
      <c r="Y327" s="382" t="s">
        <v>2869</v>
      </c>
      <c r="Z327" s="389" t="str">
        <f>IFERROR(__xludf.DUMMYFUNCTION("""COMPUTED_VALUE"""),"")</f>
        <v/>
      </c>
      <c r="AA327" s="383" t="s">
        <v>2869</v>
      </c>
      <c r="AB327" s="388" t="str">
        <f>IFERROR(__xludf.DUMMYFUNCTION("""COMPUTED_VALUE"""),"")</f>
        <v/>
      </c>
      <c r="AC327" s="382">
        <v>0.0</v>
      </c>
      <c r="AD327" s="389">
        <f>IFERROR(__xludf.DUMMYFUNCTION("""COMPUTED_VALUE"""),1.0)</f>
        <v>1</v>
      </c>
      <c r="AE327" s="377">
        <v>2.0</v>
      </c>
      <c r="AF327" s="378">
        <v>2.0</v>
      </c>
      <c r="AG327" s="393" t="s">
        <v>3053</v>
      </c>
    </row>
    <row r="328">
      <c r="A328" s="411"/>
      <c r="B328" s="361">
        <v>46156.0</v>
      </c>
      <c r="C328" s="434" t="s">
        <v>3425</v>
      </c>
      <c r="D328" s="363" t="s">
        <v>3426</v>
      </c>
      <c r="E328" s="364"/>
      <c r="F328" s="365"/>
      <c r="G328" s="366"/>
      <c r="H328" s="367"/>
      <c r="I328" s="365"/>
      <c r="J328" s="368"/>
      <c r="K328" s="364"/>
      <c r="L328" s="365"/>
      <c r="M328" s="366"/>
      <c r="N328" s="367"/>
      <c r="O328" s="365"/>
      <c r="P328" s="368"/>
      <c r="Q328" s="364"/>
      <c r="R328" s="365"/>
      <c r="S328" s="366"/>
      <c r="T328" s="369"/>
      <c r="U328" s="370" t="s">
        <v>1376</v>
      </c>
      <c r="V328" s="371"/>
      <c r="W328" s="372"/>
      <c r="X328" s="353" t="s">
        <v>2914</v>
      </c>
      <c r="Y328" s="382" t="s">
        <v>2869</v>
      </c>
      <c r="Z328" s="389" t="str">
        <f>IFERROR(__xludf.DUMMYFUNCTION("""COMPUTED_VALUE"""),"")</f>
        <v/>
      </c>
      <c r="AA328" s="383">
        <v>0.0</v>
      </c>
      <c r="AB328" s="388">
        <f>IFERROR(__xludf.DUMMYFUNCTION("""COMPUTED_VALUE"""),1.0)</f>
        <v>1</v>
      </c>
      <c r="AC328" s="382" t="s">
        <v>2869</v>
      </c>
      <c r="AD328" s="389" t="str">
        <f>IFERROR(__xludf.DUMMYFUNCTION("""COMPUTED_VALUE"""),"")</f>
        <v/>
      </c>
      <c r="AE328" s="390"/>
      <c r="AF328" s="391"/>
      <c r="AG328" s="393" t="s">
        <v>1913</v>
      </c>
    </row>
    <row r="329">
      <c r="A329" s="411"/>
      <c r="B329" s="361">
        <v>46156.0</v>
      </c>
      <c r="C329" s="434" t="s">
        <v>3427</v>
      </c>
      <c r="D329" s="363" t="s">
        <v>3428</v>
      </c>
      <c r="E329" s="364"/>
      <c r="F329" s="365"/>
      <c r="G329" s="366"/>
      <c r="H329" s="367"/>
      <c r="I329" s="365"/>
      <c r="J329" s="368"/>
      <c r="K329" s="364"/>
      <c r="L329" s="365"/>
      <c r="M329" s="366"/>
      <c r="N329" s="367"/>
      <c r="O329" s="365"/>
      <c r="P329" s="368"/>
      <c r="Q329" s="364"/>
      <c r="R329" s="365"/>
      <c r="S329" s="366"/>
      <c r="T329" s="369"/>
      <c r="U329" s="370" t="s">
        <v>323</v>
      </c>
      <c r="V329" s="371"/>
      <c r="W329" s="380" t="s">
        <v>3429</v>
      </c>
      <c r="X329" s="353" t="s">
        <v>2916</v>
      </c>
      <c r="Y329" s="382" t="s">
        <v>2869</v>
      </c>
      <c r="Z329" s="389" t="str">
        <f>IFERROR(__xludf.DUMMYFUNCTION("""COMPUTED_VALUE"""),"")</f>
        <v/>
      </c>
      <c r="AA329" s="383">
        <v>0.0</v>
      </c>
      <c r="AB329" s="388">
        <f>IFERROR(__xludf.DUMMYFUNCTION("""COMPUTED_VALUE"""),1.0)</f>
        <v>1</v>
      </c>
      <c r="AC329" s="382" t="s">
        <v>2869</v>
      </c>
      <c r="AD329" s="389" t="str">
        <f>IFERROR(__xludf.DUMMYFUNCTION("""COMPUTED_VALUE"""),"")</f>
        <v/>
      </c>
      <c r="AE329" s="390"/>
      <c r="AF329" s="391"/>
      <c r="AG329" s="359"/>
    </row>
    <row r="330">
      <c r="A330" s="411"/>
      <c r="B330" s="361">
        <v>46156.0</v>
      </c>
      <c r="C330" s="434" t="s">
        <v>3430</v>
      </c>
      <c r="D330" s="363" t="s">
        <v>3431</v>
      </c>
      <c r="E330" s="364"/>
      <c r="F330" s="365"/>
      <c r="G330" s="366"/>
      <c r="H330" s="367"/>
      <c r="I330" s="365">
        <v>1.0</v>
      </c>
      <c r="J330" s="368"/>
      <c r="K330" s="364"/>
      <c r="L330" s="365"/>
      <c r="M330" s="366"/>
      <c r="N330" s="367"/>
      <c r="O330" s="365"/>
      <c r="P330" s="368"/>
      <c r="Q330" s="364"/>
      <c r="R330" s="365"/>
      <c r="S330" s="366"/>
      <c r="T330" s="369" t="s">
        <v>2995</v>
      </c>
      <c r="U330" s="370" t="s">
        <v>2907</v>
      </c>
      <c r="V330" s="371"/>
      <c r="W330" s="380" t="s">
        <v>3432</v>
      </c>
      <c r="X330" s="353" t="s">
        <v>2887</v>
      </c>
      <c r="Y330" s="382" t="s">
        <v>2869</v>
      </c>
      <c r="Z330" s="389" t="str">
        <f>IFERROR(__xludf.DUMMYFUNCTION("""COMPUTED_VALUE"""),"")</f>
        <v/>
      </c>
      <c r="AA330" s="383">
        <v>1.0</v>
      </c>
      <c r="AB330" s="388">
        <f>IFERROR(__xludf.DUMMYFUNCTION("""COMPUTED_VALUE"""),0.9787234042553191)</f>
        <v>0.9787234043</v>
      </c>
      <c r="AC330" s="382" t="s">
        <v>2869</v>
      </c>
      <c r="AD330" s="389" t="str">
        <f>IFERROR(__xludf.DUMMYFUNCTION("""COMPUTED_VALUE"""),"")</f>
        <v/>
      </c>
      <c r="AE330" s="377">
        <v>46.0</v>
      </c>
      <c r="AF330" s="378">
        <v>44.0</v>
      </c>
      <c r="AG330" s="393" t="s">
        <v>3031</v>
      </c>
    </row>
    <row r="331">
      <c r="A331" s="411"/>
      <c r="B331" s="361">
        <v>46156.0</v>
      </c>
      <c r="C331" s="434" t="s">
        <v>3433</v>
      </c>
      <c r="D331" s="363" t="s">
        <v>3434</v>
      </c>
      <c r="E331" s="364"/>
      <c r="F331" s="365"/>
      <c r="G331" s="366"/>
      <c r="H331" s="367"/>
      <c r="I331" s="365"/>
      <c r="J331" s="368"/>
      <c r="K331" s="364"/>
      <c r="L331" s="365"/>
      <c r="M331" s="366"/>
      <c r="N331" s="367"/>
      <c r="O331" s="365"/>
      <c r="P331" s="368"/>
      <c r="Q331" s="364"/>
      <c r="R331" s="365"/>
      <c r="S331" s="366"/>
      <c r="T331" s="369" t="s">
        <v>2995</v>
      </c>
      <c r="U331" s="370"/>
      <c r="V331" s="371" t="s">
        <v>3008</v>
      </c>
      <c r="W331" s="372"/>
      <c r="X331" s="353"/>
      <c r="Y331" s="382" t="s">
        <v>2869</v>
      </c>
      <c r="Z331" s="389" t="str">
        <f>IFERROR(__xludf.DUMMYFUNCTION("""COMPUTED_VALUE"""),"")</f>
        <v/>
      </c>
      <c r="AA331" s="383" t="s">
        <v>2869</v>
      </c>
      <c r="AB331" s="388" t="str">
        <f>IFERROR(__xludf.DUMMYFUNCTION("""COMPUTED_VALUE"""),"")</f>
        <v/>
      </c>
      <c r="AC331" s="382" t="s">
        <v>2869</v>
      </c>
      <c r="AD331" s="389" t="str">
        <f>IFERROR(__xludf.DUMMYFUNCTION("""COMPUTED_VALUE"""),"")</f>
        <v/>
      </c>
      <c r="AE331" s="390"/>
      <c r="AF331" s="391"/>
      <c r="AG331" s="359"/>
    </row>
    <row r="332">
      <c r="A332" s="411"/>
      <c r="B332" s="361">
        <v>46156.0</v>
      </c>
      <c r="C332" s="434" t="s">
        <v>3435</v>
      </c>
      <c r="D332" s="363" t="s">
        <v>3436</v>
      </c>
      <c r="E332" s="364"/>
      <c r="F332" s="365"/>
      <c r="G332" s="366"/>
      <c r="H332" s="367"/>
      <c r="I332" s="365"/>
      <c r="J332" s="368"/>
      <c r="K332" s="364"/>
      <c r="L332" s="365"/>
      <c r="M332" s="366"/>
      <c r="N332" s="367"/>
      <c r="O332" s="365"/>
      <c r="P332" s="368"/>
      <c r="Q332" s="364"/>
      <c r="R332" s="365"/>
      <c r="S332" s="366"/>
      <c r="T332" s="369"/>
      <c r="U332" s="370" t="s">
        <v>1891</v>
      </c>
      <c r="V332" s="371"/>
      <c r="W332" s="372"/>
      <c r="X332" s="353"/>
      <c r="Y332" s="382" t="s">
        <v>2869</v>
      </c>
      <c r="Z332" s="389" t="str">
        <f>IFERROR(__xludf.DUMMYFUNCTION("""COMPUTED_VALUE"""),"")</f>
        <v/>
      </c>
      <c r="AA332" s="383" t="s">
        <v>2869</v>
      </c>
      <c r="AB332" s="388" t="str">
        <f>IFERROR(__xludf.DUMMYFUNCTION("""COMPUTED_VALUE"""),"")</f>
        <v/>
      </c>
      <c r="AC332" s="382" t="s">
        <v>2869</v>
      </c>
      <c r="AD332" s="389" t="str">
        <f>IFERROR(__xludf.DUMMYFUNCTION("""COMPUTED_VALUE"""),"")</f>
        <v/>
      </c>
      <c r="AE332" s="390"/>
      <c r="AF332" s="391"/>
      <c r="AG332" s="359"/>
    </row>
    <row r="333">
      <c r="A333" s="411"/>
      <c r="B333" s="361">
        <v>46156.0</v>
      </c>
      <c r="C333" s="434" t="s">
        <v>3437</v>
      </c>
      <c r="D333" s="363" t="s">
        <v>3438</v>
      </c>
      <c r="E333" s="364"/>
      <c r="F333" s="365"/>
      <c r="G333" s="366"/>
      <c r="H333" s="367"/>
      <c r="I333" s="365"/>
      <c r="J333" s="368"/>
      <c r="K333" s="364"/>
      <c r="L333" s="365"/>
      <c r="M333" s="366">
        <v>1.0</v>
      </c>
      <c r="N333" s="367"/>
      <c r="O333" s="365"/>
      <c r="P333" s="368"/>
      <c r="Q333" s="364"/>
      <c r="R333" s="365"/>
      <c r="S333" s="366"/>
      <c r="T333" s="369" t="s">
        <v>2995</v>
      </c>
      <c r="U333" s="370"/>
      <c r="V333" s="371" t="s">
        <v>3039</v>
      </c>
      <c r="W333" s="380" t="s">
        <v>3439</v>
      </c>
      <c r="X333" s="353" t="s">
        <v>2885</v>
      </c>
      <c r="Y333" s="382" t="s">
        <v>2869</v>
      </c>
      <c r="Z333" s="389" t="str">
        <f>IFERROR(__xludf.DUMMYFUNCTION("""COMPUTED_VALUE"""),"")</f>
        <v/>
      </c>
      <c r="AA333" s="383" t="s">
        <v>2869</v>
      </c>
      <c r="AB333" s="388" t="str">
        <f>IFERROR(__xludf.DUMMYFUNCTION("""COMPUTED_VALUE"""),"")</f>
        <v/>
      </c>
      <c r="AC333" s="382">
        <v>1.0</v>
      </c>
      <c r="AD333" s="389">
        <f>IFERROR(__xludf.DUMMYFUNCTION("""COMPUTED_VALUE"""),0.9696969696969697)</f>
        <v>0.9696969697</v>
      </c>
      <c r="AE333" s="377">
        <v>33.0</v>
      </c>
      <c r="AF333" s="378">
        <v>30.0</v>
      </c>
      <c r="AG333" s="393" t="s">
        <v>3053</v>
      </c>
    </row>
    <row r="334">
      <c r="A334" s="411"/>
      <c r="B334" s="361">
        <v>46156.0</v>
      </c>
      <c r="C334" s="434" t="s">
        <v>3440</v>
      </c>
      <c r="D334" s="363" t="s">
        <v>3441</v>
      </c>
      <c r="E334" s="364"/>
      <c r="F334" s="365"/>
      <c r="G334" s="366"/>
      <c r="H334" s="367"/>
      <c r="I334" s="365"/>
      <c r="J334" s="368"/>
      <c r="K334" s="364"/>
      <c r="L334" s="365"/>
      <c r="M334" s="366"/>
      <c r="N334" s="367"/>
      <c r="O334" s="365"/>
      <c r="P334" s="368"/>
      <c r="Q334" s="364"/>
      <c r="R334" s="365"/>
      <c r="S334" s="366"/>
      <c r="T334" s="369"/>
      <c r="U334" s="370" t="s">
        <v>233</v>
      </c>
      <c r="V334" s="371"/>
      <c r="W334" s="372"/>
      <c r="X334" s="353"/>
      <c r="Y334" s="382" t="s">
        <v>2869</v>
      </c>
      <c r="Z334" s="389" t="str">
        <f>IFERROR(__xludf.DUMMYFUNCTION("""COMPUTED_VALUE"""),"")</f>
        <v/>
      </c>
      <c r="AA334" s="383" t="s">
        <v>2869</v>
      </c>
      <c r="AB334" s="388" t="str">
        <f>IFERROR(__xludf.DUMMYFUNCTION("""COMPUTED_VALUE"""),"")</f>
        <v/>
      </c>
      <c r="AC334" s="382" t="s">
        <v>2869</v>
      </c>
      <c r="AD334" s="389" t="str">
        <f>IFERROR(__xludf.DUMMYFUNCTION("""COMPUTED_VALUE"""),"")</f>
        <v/>
      </c>
      <c r="AE334" s="390"/>
      <c r="AF334" s="391"/>
      <c r="AG334" s="359"/>
    </row>
    <row r="335">
      <c r="A335" s="411"/>
      <c r="B335" s="361">
        <v>46156.0</v>
      </c>
      <c r="C335" s="434" t="s">
        <v>3442</v>
      </c>
      <c r="D335" s="363" t="s">
        <v>3443</v>
      </c>
      <c r="E335" s="364"/>
      <c r="F335" s="365"/>
      <c r="G335" s="366"/>
      <c r="H335" s="367"/>
      <c r="I335" s="365"/>
      <c r="J335" s="368"/>
      <c r="K335" s="364"/>
      <c r="L335" s="365"/>
      <c r="M335" s="366"/>
      <c r="N335" s="367"/>
      <c r="O335" s="365"/>
      <c r="P335" s="368"/>
      <c r="Q335" s="364"/>
      <c r="R335" s="365"/>
      <c r="S335" s="366"/>
      <c r="T335" s="369"/>
      <c r="U335" s="370" t="s">
        <v>1929</v>
      </c>
      <c r="V335" s="371"/>
      <c r="W335" s="372"/>
      <c r="X335" s="353"/>
      <c r="Y335" s="382" t="s">
        <v>2869</v>
      </c>
      <c r="Z335" s="389" t="str">
        <f>IFERROR(__xludf.DUMMYFUNCTION("""COMPUTED_VALUE"""),"")</f>
        <v/>
      </c>
      <c r="AA335" s="383" t="s">
        <v>2869</v>
      </c>
      <c r="AB335" s="388" t="str">
        <f>IFERROR(__xludf.DUMMYFUNCTION("""COMPUTED_VALUE"""),"")</f>
        <v/>
      </c>
      <c r="AC335" s="382" t="s">
        <v>2869</v>
      </c>
      <c r="AD335" s="389" t="str">
        <f>IFERROR(__xludf.DUMMYFUNCTION("""COMPUTED_VALUE"""),"")</f>
        <v/>
      </c>
      <c r="AE335" s="390"/>
      <c r="AF335" s="391"/>
      <c r="AG335" s="359"/>
    </row>
    <row r="336">
      <c r="A336" s="411"/>
      <c r="B336" s="361">
        <v>46156.0</v>
      </c>
      <c r="C336" s="434" t="s">
        <v>3444</v>
      </c>
      <c r="D336" s="363" t="s">
        <v>3445</v>
      </c>
      <c r="E336" s="364"/>
      <c r="F336" s="365"/>
      <c r="G336" s="366"/>
      <c r="H336" s="367"/>
      <c r="I336" s="365"/>
      <c r="J336" s="368"/>
      <c r="K336" s="364"/>
      <c r="L336" s="365"/>
      <c r="M336" s="366"/>
      <c r="N336" s="367"/>
      <c r="O336" s="365"/>
      <c r="P336" s="368"/>
      <c r="Q336" s="364"/>
      <c r="R336" s="365"/>
      <c r="S336" s="366"/>
      <c r="T336" s="369"/>
      <c r="U336" s="370" t="s">
        <v>1575</v>
      </c>
      <c r="V336" s="371"/>
      <c r="W336" s="372"/>
      <c r="X336" s="353"/>
      <c r="Y336" s="382" t="s">
        <v>2869</v>
      </c>
      <c r="Z336" s="389" t="str">
        <f>IFERROR(__xludf.DUMMYFUNCTION("""COMPUTED_VALUE"""),"")</f>
        <v/>
      </c>
      <c r="AA336" s="383" t="s">
        <v>2869</v>
      </c>
      <c r="AB336" s="388" t="str">
        <f>IFERROR(__xludf.DUMMYFUNCTION("""COMPUTED_VALUE"""),"")</f>
        <v/>
      </c>
      <c r="AC336" s="382" t="s">
        <v>2869</v>
      </c>
      <c r="AD336" s="389" t="str">
        <f>IFERROR(__xludf.DUMMYFUNCTION("""COMPUTED_VALUE"""),"")</f>
        <v/>
      </c>
      <c r="AE336" s="390"/>
      <c r="AF336" s="391"/>
      <c r="AG336" s="359"/>
    </row>
    <row r="337">
      <c r="A337" s="411"/>
      <c r="B337" s="361">
        <v>46156.0</v>
      </c>
      <c r="C337" s="434" t="s">
        <v>3446</v>
      </c>
      <c r="D337" s="363" t="s">
        <v>3447</v>
      </c>
      <c r="E337" s="364"/>
      <c r="F337" s="365"/>
      <c r="G337" s="366"/>
      <c r="H337" s="367"/>
      <c r="I337" s="365"/>
      <c r="J337" s="368"/>
      <c r="K337" s="364"/>
      <c r="L337" s="365"/>
      <c r="M337" s="366"/>
      <c r="N337" s="367"/>
      <c r="O337" s="365"/>
      <c r="P337" s="368"/>
      <c r="Q337" s="364"/>
      <c r="R337" s="365"/>
      <c r="S337" s="366"/>
      <c r="T337" s="369" t="s">
        <v>2995</v>
      </c>
      <c r="U337" s="370"/>
      <c r="V337" s="371" t="s">
        <v>3015</v>
      </c>
      <c r="W337" s="372"/>
      <c r="X337" s="353"/>
      <c r="Y337" s="382" t="s">
        <v>2869</v>
      </c>
      <c r="Z337" s="389" t="str">
        <f>IFERROR(__xludf.DUMMYFUNCTION("""COMPUTED_VALUE"""),"")</f>
        <v/>
      </c>
      <c r="AA337" s="383" t="s">
        <v>2869</v>
      </c>
      <c r="AB337" s="388" t="str">
        <f>IFERROR(__xludf.DUMMYFUNCTION("""COMPUTED_VALUE"""),"")</f>
        <v/>
      </c>
      <c r="AC337" s="382" t="s">
        <v>2869</v>
      </c>
      <c r="AD337" s="389" t="str">
        <f>IFERROR(__xludf.DUMMYFUNCTION("""COMPUTED_VALUE"""),"")</f>
        <v/>
      </c>
      <c r="AE337" s="390"/>
      <c r="AF337" s="391"/>
      <c r="AG337" s="359"/>
    </row>
    <row r="338">
      <c r="A338" s="411"/>
      <c r="B338" s="361">
        <v>46156.0</v>
      </c>
      <c r="C338" s="434" t="s">
        <v>3448</v>
      </c>
      <c r="D338" s="363" t="s">
        <v>3449</v>
      </c>
      <c r="E338" s="364"/>
      <c r="F338" s="365"/>
      <c r="G338" s="366"/>
      <c r="H338" s="367"/>
      <c r="I338" s="365"/>
      <c r="J338" s="368"/>
      <c r="K338" s="364"/>
      <c r="L338" s="365"/>
      <c r="M338" s="366"/>
      <c r="N338" s="367"/>
      <c r="O338" s="365"/>
      <c r="P338" s="368"/>
      <c r="Q338" s="364"/>
      <c r="R338" s="365"/>
      <c r="S338" s="366"/>
      <c r="T338" s="369"/>
      <c r="U338" s="370"/>
      <c r="V338" s="371"/>
      <c r="W338" s="372"/>
      <c r="X338" s="353"/>
      <c r="Y338" s="382" t="s">
        <v>2869</v>
      </c>
      <c r="Z338" s="389" t="str">
        <f>IFERROR(__xludf.DUMMYFUNCTION("""COMPUTED_VALUE"""),"")</f>
        <v/>
      </c>
      <c r="AA338" s="383" t="s">
        <v>2869</v>
      </c>
      <c r="AB338" s="388" t="str">
        <f>IFERROR(__xludf.DUMMYFUNCTION("""COMPUTED_VALUE"""),"")</f>
        <v/>
      </c>
      <c r="AC338" s="382" t="s">
        <v>2869</v>
      </c>
      <c r="AD338" s="389" t="str">
        <f>IFERROR(__xludf.DUMMYFUNCTION("""COMPUTED_VALUE"""),"")</f>
        <v/>
      </c>
      <c r="AE338" s="390"/>
      <c r="AF338" s="391"/>
      <c r="AG338" s="359"/>
    </row>
    <row r="339">
      <c r="A339" s="411"/>
      <c r="B339" s="361">
        <v>46156.0</v>
      </c>
      <c r="C339" s="434" t="s">
        <v>3450</v>
      </c>
      <c r="D339" s="363" t="s">
        <v>3451</v>
      </c>
      <c r="E339" s="364"/>
      <c r="F339" s="365"/>
      <c r="G339" s="366"/>
      <c r="H339" s="367"/>
      <c r="I339" s="365"/>
      <c r="J339" s="368"/>
      <c r="K339" s="364"/>
      <c r="L339" s="365"/>
      <c r="M339" s="366"/>
      <c r="N339" s="367"/>
      <c r="O339" s="365"/>
      <c r="P339" s="368"/>
      <c r="Q339" s="364"/>
      <c r="R339" s="365"/>
      <c r="S339" s="366"/>
      <c r="T339" s="369" t="s">
        <v>2720</v>
      </c>
      <c r="U339" s="370" t="s">
        <v>2892</v>
      </c>
      <c r="V339" s="371"/>
      <c r="W339" s="372"/>
      <c r="X339" s="353" t="s">
        <v>2914</v>
      </c>
      <c r="Y339" s="382">
        <v>0.0</v>
      </c>
      <c r="Z339" s="389">
        <f>IFERROR(__xludf.DUMMYFUNCTION("""COMPUTED_VALUE"""),1.0)</f>
        <v>1</v>
      </c>
      <c r="AA339" s="383">
        <v>0.0</v>
      </c>
      <c r="AB339" s="388">
        <f>IFERROR(__xludf.DUMMYFUNCTION("""COMPUTED_VALUE"""),1.0)</f>
        <v>1</v>
      </c>
      <c r="AC339" s="382" t="s">
        <v>2869</v>
      </c>
      <c r="AD339" s="389" t="str">
        <f>IFERROR(__xludf.DUMMYFUNCTION("""COMPUTED_VALUE"""),"")</f>
        <v/>
      </c>
      <c r="AE339" s="390"/>
      <c r="AF339" s="391"/>
      <c r="AG339" s="393" t="s">
        <v>3031</v>
      </c>
    </row>
    <row r="340">
      <c r="A340" s="411"/>
      <c r="B340" s="361">
        <v>46156.0</v>
      </c>
      <c r="C340" s="434" t="s">
        <v>3452</v>
      </c>
      <c r="D340" s="363" t="s">
        <v>3453</v>
      </c>
      <c r="E340" s="364"/>
      <c r="F340" s="365"/>
      <c r="G340" s="366"/>
      <c r="H340" s="367"/>
      <c r="I340" s="365"/>
      <c r="J340" s="368"/>
      <c r="K340" s="364"/>
      <c r="L340" s="365"/>
      <c r="M340" s="366"/>
      <c r="N340" s="367"/>
      <c r="O340" s="365"/>
      <c r="P340" s="368"/>
      <c r="Q340" s="364"/>
      <c r="R340" s="365"/>
      <c r="S340" s="366"/>
      <c r="T340" s="369" t="s">
        <v>2995</v>
      </c>
      <c r="U340" s="370"/>
      <c r="V340" s="371" t="s">
        <v>3039</v>
      </c>
      <c r="W340" s="372"/>
      <c r="X340" s="353" t="s">
        <v>2914</v>
      </c>
      <c r="Y340" s="382" t="s">
        <v>2869</v>
      </c>
      <c r="Z340" s="389" t="str">
        <f>IFERROR(__xludf.DUMMYFUNCTION("""COMPUTED_VALUE"""),"")</f>
        <v/>
      </c>
      <c r="AA340" s="383" t="s">
        <v>2869</v>
      </c>
      <c r="AB340" s="388" t="str">
        <f>IFERROR(__xludf.DUMMYFUNCTION("""COMPUTED_VALUE"""),"")</f>
        <v/>
      </c>
      <c r="AC340" s="382">
        <v>0.0</v>
      </c>
      <c r="AD340" s="389">
        <f>IFERROR(__xludf.DUMMYFUNCTION("""COMPUTED_VALUE"""),1.0)</f>
        <v>1</v>
      </c>
      <c r="AE340" s="377">
        <v>9.0</v>
      </c>
      <c r="AF340" s="378">
        <v>1.0</v>
      </c>
      <c r="AG340" s="393" t="s">
        <v>3053</v>
      </c>
    </row>
    <row r="341">
      <c r="A341" s="411"/>
      <c r="B341" s="361">
        <v>46156.0</v>
      </c>
      <c r="C341" s="434" t="s">
        <v>3454</v>
      </c>
      <c r="D341" s="363" t="s">
        <v>3455</v>
      </c>
      <c r="E341" s="364"/>
      <c r="F341" s="365"/>
      <c r="G341" s="366">
        <v>1.0</v>
      </c>
      <c r="H341" s="367"/>
      <c r="I341" s="365"/>
      <c r="J341" s="368"/>
      <c r="K341" s="364"/>
      <c r="L341" s="365"/>
      <c r="M341" s="366"/>
      <c r="N341" s="367"/>
      <c r="O341" s="365"/>
      <c r="P341" s="368"/>
      <c r="Q341" s="364"/>
      <c r="R341" s="365"/>
      <c r="S341" s="366"/>
      <c r="T341" s="369" t="s">
        <v>2995</v>
      </c>
      <c r="U341" s="370"/>
      <c r="V341" s="446" t="s">
        <v>3029</v>
      </c>
      <c r="W341" s="380" t="s">
        <v>569</v>
      </c>
      <c r="X341" s="353" t="s">
        <v>2885</v>
      </c>
      <c r="Y341" s="382" t="s">
        <v>2869</v>
      </c>
      <c r="Z341" s="389" t="str">
        <f>IFERROR(__xludf.DUMMYFUNCTION("""COMPUTED_VALUE"""),"")</f>
        <v/>
      </c>
      <c r="AA341" s="383" t="s">
        <v>2869</v>
      </c>
      <c r="AB341" s="388" t="str">
        <f>IFERROR(__xludf.DUMMYFUNCTION("""COMPUTED_VALUE"""),"")</f>
        <v/>
      </c>
      <c r="AC341" s="382">
        <v>1.0</v>
      </c>
      <c r="AD341" s="389">
        <f>IFERROR(__xludf.DUMMYFUNCTION("""COMPUTED_VALUE"""),0.9375)</f>
        <v>0.9375</v>
      </c>
      <c r="AE341" s="377">
        <v>16.0</v>
      </c>
      <c r="AF341" s="378">
        <v>16.0</v>
      </c>
      <c r="AG341" s="393" t="s">
        <v>3053</v>
      </c>
    </row>
    <row r="342">
      <c r="A342" s="411"/>
      <c r="B342" s="361">
        <v>46156.0</v>
      </c>
      <c r="C342" s="434" t="s">
        <v>3456</v>
      </c>
      <c r="D342" s="363" t="s">
        <v>3457</v>
      </c>
      <c r="E342" s="364"/>
      <c r="F342" s="365"/>
      <c r="G342" s="366"/>
      <c r="H342" s="367"/>
      <c r="I342" s="365"/>
      <c r="J342" s="368"/>
      <c r="K342" s="364"/>
      <c r="L342" s="365"/>
      <c r="M342" s="366"/>
      <c r="N342" s="367"/>
      <c r="O342" s="365"/>
      <c r="P342" s="368"/>
      <c r="Q342" s="364"/>
      <c r="R342" s="365"/>
      <c r="S342" s="366"/>
      <c r="T342" s="369" t="s">
        <v>2995</v>
      </c>
      <c r="U342" s="370" t="s">
        <v>2944</v>
      </c>
      <c r="V342" s="371"/>
      <c r="W342" s="372"/>
      <c r="X342" s="353"/>
      <c r="Y342" s="382" t="s">
        <v>2869</v>
      </c>
      <c r="Z342" s="389" t="str">
        <f>IFERROR(__xludf.DUMMYFUNCTION("""COMPUTED_VALUE"""),"")</f>
        <v/>
      </c>
      <c r="AA342" s="383" t="s">
        <v>2869</v>
      </c>
      <c r="AB342" s="388" t="str">
        <f>IFERROR(__xludf.DUMMYFUNCTION("""COMPUTED_VALUE"""),"")</f>
        <v/>
      </c>
      <c r="AC342" s="382" t="s">
        <v>2869</v>
      </c>
      <c r="AD342" s="389" t="str">
        <f>IFERROR(__xludf.DUMMYFUNCTION("""COMPUTED_VALUE"""),"")</f>
        <v/>
      </c>
      <c r="AE342" s="390"/>
      <c r="AF342" s="391"/>
      <c r="AG342" s="359"/>
    </row>
    <row r="343">
      <c r="A343" s="411"/>
      <c r="B343" s="361">
        <v>46156.0</v>
      </c>
      <c r="C343" s="434" t="s">
        <v>3458</v>
      </c>
      <c r="D343" s="363" t="s">
        <v>3459</v>
      </c>
      <c r="E343" s="364"/>
      <c r="F343" s="365"/>
      <c r="G343" s="366"/>
      <c r="H343" s="367"/>
      <c r="I343" s="365"/>
      <c r="J343" s="368"/>
      <c r="K343" s="364"/>
      <c r="L343" s="365"/>
      <c r="M343" s="366"/>
      <c r="N343" s="367"/>
      <c r="O343" s="365"/>
      <c r="P343" s="368"/>
      <c r="Q343" s="364"/>
      <c r="R343" s="365"/>
      <c r="S343" s="366"/>
      <c r="T343" s="369" t="s">
        <v>2995</v>
      </c>
      <c r="U343" s="370" t="s">
        <v>1292</v>
      </c>
      <c r="V343" s="371"/>
      <c r="W343" s="372"/>
      <c r="X343" s="353"/>
      <c r="Y343" s="382" t="s">
        <v>2869</v>
      </c>
      <c r="Z343" s="389" t="str">
        <f>IFERROR(__xludf.DUMMYFUNCTION("""COMPUTED_VALUE"""),"")</f>
        <v/>
      </c>
      <c r="AA343" s="383" t="s">
        <v>2869</v>
      </c>
      <c r="AB343" s="388" t="str">
        <f>IFERROR(__xludf.DUMMYFUNCTION("""COMPUTED_VALUE"""),"")</f>
        <v/>
      </c>
      <c r="AC343" s="382" t="s">
        <v>2869</v>
      </c>
      <c r="AD343" s="389" t="str">
        <f>IFERROR(__xludf.DUMMYFUNCTION("""COMPUTED_VALUE"""),"")</f>
        <v/>
      </c>
      <c r="AE343" s="390"/>
      <c r="AF343" s="391"/>
      <c r="AG343" s="359"/>
    </row>
    <row r="344">
      <c r="A344" s="411"/>
      <c r="B344" s="361">
        <v>46156.0</v>
      </c>
      <c r="C344" s="434" t="s">
        <v>3460</v>
      </c>
      <c r="D344" s="363" t="s">
        <v>3461</v>
      </c>
      <c r="E344" s="364"/>
      <c r="F344" s="365"/>
      <c r="G344" s="366"/>
      <c r="H344" s="367"/>
      <c r="I344" s="365"/>
      <c r="J344" s="368"/>
      <c r="K344" s="364"/>
      <c r="L344" s="365"/>
      <c r="M344" s="366"/>
      <c r="N344" s="367"/>
      <c r="O344" s="365"/>
      <c r="P344" s="368"/>
      <c r="Q344" s="364"/>
      <c r="R344" s="365"/>
      <c r="S344" s="366"/>
      <c r="T344" s="369" t="s">
        <v>2995</v>
      </c>
      <c r="U344" s="370"/>
      <c r="V344" s="371" t="s">
        <v>3015</v>
      </c>
      <c r="W344" s="372"/>
      <c r="X344" s="353"/>
      <c r="Y344" s="382" t="s">
        <v>2869</v>
      </c>
      <c r="Z344" s="389" t="str">
        <f>IFERROR(__xludf.DUMMYFUNCTION("""COMPUTED_VALUE"""),"")</f>
        <v/>
      </c>
      <c r="AA344" s="383" t="s">
        <v>2869</v>
      </c>
      <c r="AB344" s="388" t="str">
        <f>IFERROR(__xludf.DUMMYFUNCTION("""COMPUTED_VALUE"""),"")</f>
        <v/>
      </c>
      <c r="AC344" s="382" t="s">
        <v>2869</v>
      </c>
      <c r="AD344" s="389" t="str">
        <f>IFERROR(__xludf.DUMMYFUNCTION("""COMPUTED_VALUE"""),"")</f>
        <v/>
      </c>
      <c r="AE344" s="390"/>
      <c r="AF344" s="391"/>
      <c r="AG344" s="359"/>
    </row>
    <row r="345">
      <c r="A345" s="411"/>
      <c r="B345" s="361">
        <v>46156.0</v>
      </c>
      <c r="C345" s="434" t="s">
        <v>3462</v>
      </c>
      <c r="D345" s="363" t="s">
        <v>3463</v>
      </c>
      <c r="E345" s="364"/>
      <c r="F345" s="365"/>
      <c r="G345" s="366"/>
      <c r="H345" s="367"/>
      <c r="I345" s="365"/>
      <c r="J345" s="368"/>
      <c r="K345" s="364"/>
      <c r="L345" s="365"/>
      <c r="M345" s="366"/>
      <c r="N345" s="367"/>
      <c r="O345" s="365"/>
      <c r="P345" s="368"/>
      <c r="Q345" s="364"/>
      <c r="R345" s="365"/>
      <c r="S345" s="366"/>
      <c r="T345" s="369" t="s">
        <v>2995</v>
      </c>
      <c r="U345" s="370" t="s">
        <v>529</v>
      </c>
      <c r="V345" s="371"/>
      <c r="W345" s="372"/>
      <c r="X345" s="353"/>
      <c r="Y345" s="382" t="s">
        <v>2869</v>
      </c>
      <c r="Z345" s="389" t="str">
        <f>IFERROR(__xludf.DUMMYFUNCTION("""COMPUTED_VALUE"""),"")</f>
        <v/>
      </c>
      <c r="AA345" s="383" t="s">
        <v>2869</v>
      </c>
      <c r="AB345" s="388" t="str">
        <f>IFERROR(__xludf.DUMMYFUNCTION("""COMPUTED_VALUE"""),"")</f>
        <v/>
      </c>
      <c r="AC345" s="382" t="s">
        <v>2869</v>
      </c>
      <c r="AD345" s="389" t="str">
        <f>IFERROR(__xludf.DUMMYFUNCTION("""COMPUTED_VALUE"""),"")</f>
        <v/>
      </c>
      <c r="AE345" s="390"/>
      <c r="AF345" s="391"/>
      <c r="AG345" s="359"/>
    </row>
    <row r="346">
      <c r="A346" s="411"/>
      <c r="B346" s="361">
        <v>46156.0</v>
      </c>
      <c r="C346" s="434" t="s">
        <v>3464</v>
      </c>
      <c r="D346" s="363" t="s">
        <v>3465</v>
      </c>
      <c r="E346" s="364"/>
      <c r="F346" s="365"/>
      <c r="G346" s="366"/>
      <c r="H346" s="367"/>
      <c r="I346" s="365"/>
      <c r="J346" s="368"/>
      <c r="K346" s="364"/>
      <c r="L346" s="365"/>
      <c r="M346" s="366"/>
      <c r="N346" s="367"/>
      <c r="O346" s="365"/>
      <c r="P346" s="368"/>
      <c r="Q346" s="364"/>
      <c r="R346" s="365"/>
      <c r="S346" s="366"/>
      <c r="T346" s="369"/>
      <c r="U346" s="370" t="s">
        <v>1929</v>
      </c>
      <c r="V346" s="371" t="s">
        <v>1591</v>
      </c>
      <c r="W346" s="372"/>
      <c r="X346" s="353"/>
      <c r="Y346" s="382" t="s">
        <v>2869</v>
      </c>
      <c r="Z346" s="389" t="str">
        <f>IFERROR(__xludf.DUMMYFUNCTION("""COMPUTED_VALUE"""),"")</f>
        <v/>
      </c>
      <c r="AA346" s="383" t="s">
        <v>2869</v>
      </c>
      <c r="AB346" s="388" t="str">
        <f>IFERROR(__xludf.DUMMYFUNCTION("""COMPUTED_VALUE"""),"")</f>
        <v/>
      </c>
      <c r="AC346" s="382" t="s">
        <v>2869</v>
      </c>
      <c r="AD346" s="389" t="str">
        <f>IFERROR(__xludf.DUMMYFUNCTION("""COMPUTED_VALUE"""),"")</f>
        <v/>
      </c>
      <c r="AE346" s="390"/>
      <c r="AF346" s="391"/>
      <c r="AG346" s="359"/>
    </row>
    <row r="347">
      <c r="A347" s="411"/>
      <c r="B347" s="361">
        <v>46156.0</v>
      </c>
      <c r="C347" s="434" t="s">
        <v>3466</v>
      </c>
      <c r="D347" s="363" t="s">
        <v>3467</v>
      </c>
      <c r="E347" s="364"/>
      <c r="F347" s="365"/>
      <c r="G347" s="366"/>
      <c r="H347" s="367"/>
      <c r="I347" s="365"/>
      <c r="J347" s="368"/>
      <c r="K347" s="364"/>
      <c r="L347" s="365"/>
      <c r="M347" s="366"/>
      <c r="N347" s="367"/>
      <c r="O347" s="365"/>
      <c r="P347" s="368"/>
      <c r="Q347" s="364"/>
      <c r="R347" s="365"/>
      <c r="S347" s="366"/>
      <c r="T347" s="369" t="s">
        <v>2995</v>
      </c>
      <c r="U347" s="370" t="s">
        <v>264</v>
      </c>
      <c r="V347" s="371"/>
      <c r="W347" s="372"/>
      <c r="X347" s="353"/>
      <c r="Y347" s="382" t="s">
        <v>2869</v>
      </c>
      <c r="Z347" s="389" t="str">
        <f>IFERROR(__xludf.DUMMYFUNCTION("""COMPUTED_VALUE"""),"")</f>
        <v/>
      </c>
      <c r="AA347" s="383" t="s">
        <v>2869</v>
      </c>
      <c r="AB347" s="388" t="str">
        <f>IFERROR(__xludf.DUMMYFUNCTION("""COMPUTED_VALUE"""),"")</f>
        <v/>
      </c>
      <c r="AC347" s="382" t="s">
        <v>2869</v>
      </c>
      <c r="AD347" s="389" t="str">
        <f>IFERROR(__xludf.DUMMYFUNCTION("""COMPUTED_VALUE"""),"")</f>
        <v/>
      </c>
      <c r="AE347" s="390"/>
      <c r="AF347" s="391"/>
      <c r="AG347" s="359"/>
    </row>
    <row r="348">
      <c r="A348" s="411"/>
      <c r="B348" s="361">
        <v>46156.0</v>
      </c>
      <c r="C348" s="434" t="s">
        <v>3468</v>
      </c>
      <c r="D348" s="363" t="s">
        <v>3469</v>
      </c>
      <c r="E348" s="364"/>
      <c r="F348" s="365"/>
      <c r="G348" s="366"/>
      <c r="H348" s="367"/>
      <c r="I348" s="365"/>
      <c r="J348" s="368"/>
      <c r="K348" s="364"/>
      <c r="L348" s="365"/>
      <c r="M348" s="366"/>
      <c r="N348" s="367"/>
      <c r="O348" s="365"/>
      <c r="P348" s="368"/>
      <c r="Q348" s="364"/>
      <c r="R348" s="365"/>
      <c r="S348" s="366"/>
      <c r="T348" s="369"/>
      <c r="U348" s="370" t="s">
        <v>674</v>
      </c>
      <c r="V348" s="371" t="s">
        <v>3015</v>
      </c>
      <c r="W348" s="372"/>
      <c r="X348" s="353"/>
      <c r="Y348" s="382" t="s">
        <v>2869</v>
      </c>
      <c r="Z348" s="389" t="str">
        <f>IFERROR(__xludf.DUMMYFUNCTION("""COMPUTED_VALUE"""),"")</f>
        <v/>
      </c>
      <c r="AA348" s="383" t="s">
        <v>2869</v>
      </c>
      <c r="AB348" s="388" t="str">
        <f>IFERROR(__xludf.DUMMYFUNCTION("""COMPUTED_VALUE"""),"")</f>
        <v/>
      </c>
      <c r="AC348" s="382" t="s">
        <v>2869</v>
      </c>
      <c r="AD348" s="389" t="str">
        <f>IFERROR(__xludf.DUMMYFUNCTION("""COMPUTED_VALUE"""),"")</f>
        <v/>
      </c>
      <c r="AE348" s="390"/>
      <c r="AF348" s="391"/>
      <c r="AG348" s="359"/>
    </row>
    <row r="349">
      <c r="A349" s="411"/>
      <c r="B349" s="361">
        <v>46156.0</v>
      </c>
      <c r="C349" s="434" t="s">
        <v>3470</v>
      </c>
      <c r="D349" s="363" t="s">
        <v>3471</v>
      </c>
      <c r="E349" s="364"/>
      <c r="F349" s="365"/>
      <c r="G349" s="366"/>
      <c r="H349" s="367"/>
      <c r="I349" s="365"/>
      <c r="J349" s="368"/>
      <c r="K349" s="364"/>
      <c r="L349" s="365"/>
      <c r="M349" s="366"/>
      <c r="N349" s="367"/>
      <c r="O349" s="365"/>
      <c r="P349" s="368"/>
      <c r="Q349" s="364"/>
      <c r="R349" s="365"/>
      <c r="S349" s="366"/>
      <c r="T349" s="369" t="s">
        <v>2995</v>
      </c>
      <c r="U349" s="370"/>
      <c r="V349" s="371" t="s">
        <v>3039</v>
      </c>
      <c r="W349" s="372"/>
      <c r="X349" s="353" t="s">
        <v>2914</v>
      </c>
      <c r="Y349" s="382" t="s">
        <v>2869</v>
      </c>
      <c r="Z349" s="389" t="str">
        <f>IFERROR(__xludf.DUMMYFUNCTION("""COMPUTED_VALUE"""),"")</f>
        <v/>
      </c>
      <c r="AA349" s="383" t="s">
        <v>2869</v>
      </c>
      <c r="AB349" s="388" t="str">
        <f>IFERROR(__xludf.DUMMYFUNCTION("""COMPUTED_VALUE"""),"")</f>
        <v/>
      </c>
      <c r="AC349" s="382">
        <v>0.0</v>
      </c>
      <c r="AD349" s="389">
        <f>IFERROR(__xludf.DUMMYFUNCTION("""COMPUTED_VALUE"""),1.0)</f>
        <v>1</v>
      </c>
      <c r="AE349" s="377">
        <v>17.0</v>
      </c>
      <c r="AF349" s="378">
        <v>17.0</v>
      </c>
      <c r="AG349" s="393" t="s">
        <v>3053</v>
      </c>
    </row>
    <row r="350">
      <c r="A350" s="411"/>
      <c r="B350" s="361">
        <v>46156.0</v>
      </c>
      <c r="C350" s="434" t="s">
        <v>3472</v>
      </c>
      <c r="D350" s="363" t="s">
        <v>3473</v>
      </c>
      <c r="E350" s="364"/>
      <c r="F350" s="365"/>
      <c r="G350" s="366"/>
      <c r="H350" s="367"/>
      <c r="I350" s="365"/>
      <c r="J350" s="368"/>
      <c r="K350" s="364"/>
      <c r="L350" s="365"/>
      <c r="M350" s="366"/>
      <c r="N350" s="367"/>
      <c r="O350" s="365"/>
      <c r="P350" s="368"/>
      <c r="Q350" s="364"/>
      <c r="R350" s="365"/>
      <c r="S350" s="366"/>
      <c r="T350" s="369"/>
      <c r="U350" s="370" t="s">
        <v>207</v>
      </c>
      <c r="V350" s="371"/>
      <c r="W350" s="372"/>
      <c r="X350" s="353"/>
      <c r="Y350" s="382" t="s">
        <v>2869</v>
      </c>
      <c r="Z350" s="389" t="str">
        <f>IFERROR(__xludf.DUMMYFUNCTION("""COMPUTED_VALUE"""),"")</f>
        <v/>
      </c>
      <c r="AA350" s="383" t="s">
        <v>2869</v>
      </c>
      <c r="AB350" s="388" t="str">
        <f>IFERROR(__xludf.DUMMYFUNCTION("""COMPUTED_VALUE"""),"")</f>
        <v/>
      </c>
      <c r="AC350" s="382" t="s">
        <v>2869</v>
      </c>
      <c r="AD350" s="389" t="str">
        <f>IFERROR(__xludf.DUMMYFUNCTION("""COMPUTED_VALUE"""),"")</f>
        <v/>
      </c>
      <c r="AE350" s="390"/>
      <c r="AF350" s="391"/>
      <c r="AG350" s="359"/>
    </row>
    <row r="351">
      <c r="A351" s="411"/>
      <c r="B351" s="361">
        <v>46156.0</v>
      </c>
      <c r="C351" s="434" t="s">
        <v>3474</v>
      </c>
      <c r="D351" s="363" t="s">
        <v>3475</v>
      </c>
      <c r="E351" s="364"/>
      <c r="F351" s="365"/>
      <c r="G351" s="366"/>
      <c r="H351" s="367"/>
      <c r="I351" s="365"/>
      <c r="J351" s="368"/>
      <c r="K351" s="364"/>
      <c r="L351" s="365"/>
      <c r="M351" s="366"/>
      <c r="N351" s="367"/>
      <c r="O351" s="365"/>
      <c r="P351" s="368"/>
      <c r="Q351" s="364"/>
      <c r="R351" s="365"/>
      <c r="S351" s="366"/>
      <c r="T351" s="369"/>
      <c r="U351" s="370" t="s">
        <v>2380</v>
      </c>
      <c r="V351" s="371"/>
      <c r="W351" s="372"/>
      <c r="X351" s="353"/>
      <c r="Y351" s="382" t="s">
        <v>2869</v>
      </c>
      <c r="Z351" s="389" t="str">
        <f>IFERROR(__xludf.DUMMYFUNCTION("""COMPUTED_VALUE"""),"")</f>
        <v/>
      </c>
      <c r="AA351" s="383" t="s">
        <v>2869</v>
      </c>
      <c r="AB351" s="388" t="str">
        <f>IFERROR(__xludf.DUMMYFUNCTION("""COMPUTED_VALUE"""),"")</f>
        <v/>
      </c>
      <c r="AC351" s="382" t="s">
        <v>2869</v>
      </c>
      <c r="AD351" s="389" t="str">
        <f>IFERROR(__xludf.DUMMYFUNCTION("""COMPUTED_VALUE"""),"")</f>
        <v/>
      </c>
      <c r="AE351" s="390"/>
      <c r="AF351" s="391"/>
      <c r="AG351" s="359"/>
    </row>
    <row r="352">
      <c r="A352" s="411"/>
      <c r="B352" s="361">
        <v>46156.0</v>
      </c>
      <c r="C352" s="434" t="s">
        <v>3476</v>
      </c>
      <c r="D352" s="363" t="s">
        <v>3477</v>
      </c>
      <c r="E352" s="364"/>
      <c r="F352" s="365"/>
      <c r="G352" s="366"/>
      <c r="H352" s="367"/>
      <c r="I352" s="365"/>
      <c r="J352" s="368"/>
      <c r="K352" s="364"/>
      <c r="L352" s="365"/>
      <c r="M352" s="366"/>
      <c r="N352" s="367"/>
      <c r="O352" s="365"/>
      <c r="P352" s="368"/>
      <c r="Q352" s="364"/>
      <c r="R352" s="365"/>
      <c r="S352" s="366"/>
      <c r="T352" s="369"/>
      <c r="U352" s="370"/>
      <c r="V352" s="371"/>
      <c r="W352" s="372"/>
      <c r="X352" s="353"/>
      <c r="Y352" s="382" t="s">
        <v>2869</v>
      </c>
      <c r="Z352" s="389" t="str">
        <f>IFERROR(__xludf.DUMMYFUNCTION("""COMPUTED_VALUE"""),"")</f>
        <v/>
      </c>
      <c r="AA352" s="383" t="s">
        <v>2869</v>
      </c>
      <c r="AB352" s="388" t="str">
        <f>IFERROR(__xludf.DUMMYFUNCTION("""COMPUTED_VALUE"""),"")</f>
        <v/>
      </c>
      <c r="AC352" s="382" t="s">
        <v>2869</v>
      </c>
      <c r="AD352" s="389" t="str">
        <f>IFERROR(__xludf.DUMMYFUNCTION("""COMPUTED_VALUE"""),"")</f>
        <v/>
      </c>
      <c r="AE352" s="390"/>
      <c r="AF352" s="391"/>
      <c r="AG352" s="359"/>
    </row>
    <row r="353">
      <c r="A353" s="411"/>
      <c r="B353" s="361">
        <v>46156.0</v>
      </c>
      <c r="C353" s="434" t="s">
        <v>3478</v>
      </c>
      <c r="D353" s="363" t="s">
        <v>3479</v>
      </c>
      <c r="E353" s="364"/>
      <c r="F353" s="365"/>
      <c r="G353" s="366"/>
      <c r="H353" s="367"/>
      <c r="I353" s="365"/>
      <c r="J353" s="368"/>
      <c r="K353" s="364"/>
      <c r="L353" s="365"/>
      <c r="M353" s="366"/>
      <c r="N353" s="367"/>
      <c r="O353" s="365"/>
      <c r="P353" s="368"/>
      <c r="Q353" s="364"/>
      <c r="R353" s="365"/>
      <c r="S353" s="366"/>
      <c r="T353" s="369" t="s">
        <v>2995</v>
      </c>
      <c r="U353" s="370" t="s">
        <v>2892</v>
      </c>
      <c r="V353" s="371"/>
      <c r="W353" s="372"/>
      <c r="X353" s="353" t="s">
        <v>2914</v>
      </c>
      <c r="Y353" s="382" t="s">
        <v>2869</v>
      </c>
      <c r="Z353" s="389" t="str">
        <f>IFERROR(__xludf.DUMMYFUNCTION("""COMPUTED_VALUE"""),"")</f>
        <v/>
      </c>
      <c r="AA353" s="383">
        <v>0.0</v>
      </c>
      <c r="AB353" s="388">
        <f>IFERROR(__xludf.DUMMYFUNCTION("""COMPUTED_VALUE"""),1.0)</f>
        <v>1</v>
      </c>
      <c r="AC353" s="382" t="s">
        <v>2869</v>
      </c>
      <c r="AD353" s="389" t="str">
        <f>IFERROR(__xludf.DUMMYFUNCTION("""COMPUTED_VALUE"""),"")</f>
        <v/>
      </c>
      <c r="AE353" s="390"/>
      <c r="AF353" s="391"/>
      <c r="AG353" s="393" t="s">
        <v>3031</v>
      </c>
    </row>
    <row r="354">
      <c r="A354" s="411"/>
      <c r="B354" s="361">
        <v>46156.0</v>
      </c>
      <c r="C354" s="434" t="s">
        <v>3480</v>
      </c>
      <c r="D354" s="363" t="s">
        <v>3481</v>
      </c>
      <c r="E354" s="364"/>
      <c r="F354" s="365"/>
      <c r="G354" s="366"/>
      <c r="H354" s="367"/>
      <c r="I354" s="365"/>
      <c r="J354" s="368"/>
      <c r="K354" s="364"/>
      <c r="L354" s="365"/>
      <c r="M354" s="366"/>
      <c r="N354" s="367"/>
      <c r="O354" s="365"/>
      <c r="P354" s="368"/>
      <c r="Q354" s="364"/>
      <c r="R354" s="365"/>
      <c r="S354" s="366"/>
      <c r="T354" s="369" t="s">
        <v>2995</v>
      </c>
      <c r="U354" s="370" t="s">
        <v>2910</v>
      </c>
      <c r="V354" s="371"/>
      <c r="W354" s="380"/>
      <c r="X354" s="353" t="s">
        <v>2914</v>
      </c>
      <c r="Y354" s="382" t="s">
        <v>2869</v>
      </c>
      <c r="Z354" s="389" t="str">
        <f>IFERROR(__xludf.DUMMYFUNCTION("""COMPUTED_VALUE"""),"")</f>
        <v/>
      </c>
      <c r="AA354" s="383">
        <v>0.0</v>
      </c>
      <c r="AB354" s="388">
        <f>IFERROR(__xludf.DUMMYFUNCTION("""COMPUTED_VALUE"""),1.0)</f>
        <v>1</v>
      </c>
      <c r="AC354" s="382" t="s">
        <v>2869</v>
      </c>
      <c r="AD354" s="389" t="str">
        <f>IFERROR(__xludf.DUMMYFUNCTION("""COMPUTED_VALUE"""),"")</f>
        <v/>
      </c>
      <c r="AE354" s="377">
        <v>7.0</v>
      </c>
      <c r="AF354" s="378">
        <v>7.0</v>
      </c>
      <c r="AG354" s="393" t="s">
        <v>3031</v>
      </c>
    </row>
    <row r="355">
      <c r="A355" s="411"/>
      <c r="B355" s="361">
        <v>46156.0</v>
      </c>
      <c r="C355" s="434" t="s">
        <v>3482</v>
      </c>
      <c r="D355" s="363" t="s">
        <v>3483</v>
      </c>
      <c r="E355" s="364"/>
      <c r="F355" s="365"/>
      <c r="G355" s="366"/>
      <c r="H355" s="367"/>
      <c r="I355" s="365"/>
      <c r="J355" s="368"/>
      <c r="K355" s="364"/>
      <c r="L355" s="365"/>
      <c r="M355" s="366"/>
      <c r="N355" s="367"/>
      <c r="O355" s="365"/>
      <c r="P355" s="368"/>
      <c r="Q355" s="364"/>
      <c r="R355" s="365"/>
      <c r="S355" s="366"/>
      <c r="T355" s="369" t="s">
        <v>1453</v>
      </c>
      <c r="U355" s="370" t="s">
        <v>764</v>
      </c>
      <c r="V355" s="371"/>
      <c r="W355" s="372"/>
      <c r="X355" s="353"/>
      <c r="Y355" s="382" t="s">
        <v>2869</v>
      </c>
      <c r="Z355" s="389" t="str">
        <f>IFERROR(__xludf.DUMMYFUNCTION("""COMPUTED_VALUE"""),"")</f>
        <v/>
      </c>
      <c r="AA355" s="383" t="s">
        <v>2869</v>
      </c>
      <c r="AB355" s="388" t="str">
        <f>IFERROR(__xludf.DUMMYFUNCTION("""COMPUTED_VALUE"""),"")</f>
        <v/>
      </c>
      <c r="AC355" s="382" t="s">
        <v>2869</v>
      </c>
      <c r="AD355" s="389" t="str">
        <f>IFERROR(__xludf.DUMMYFUNCTION("""COMPUTED_VALUE"""),"")</f>
        <v/>
      </c>
      <c r="AE355" s="390"/>
      <c r="AF355" s="391"/>
      <c r="AG355" s="359"/>
    </row>
    <row r="356">
      <c r="A356" s="411"/>
      <c r="B356" s="361">
        <v>46156.0</v>
      </c>
      <c r="C356" s="434" t="s">
        <v>3484</v>
      </c>
      <c r="D356" s="363" t="s">
        <v>3485</v>
      </c>
      <c r="E356" s="364"/>
      <c r="F356" s="365"/>
      <c r="G356" s="366"/>
      <c r="H356" s="367"/>
      <c r="I356" s="365"/>
      <c r="J356" s="368"/>
      <c r="K356" s="364"/>
      <c r="L356" s="365"/>
      <c r="M356" s="366"/>
      <c r="N356" s="367"/>
      <c r="O356" s="365"/>
      <c r="P356" s="368"/>
      <c r="Q356" s="364"/>
      <c r="R356" s="365"/>
      <c r="S356" s="366"/>
      <c r="T356" s="369" t="s">
        <v>2995</v>
      </c>
      <c r="U356" s="370" t="s">
        <v>2308</v>
      </c>
      <c r="V356" s="371"/>
      <c r="W356" s="372"/>
      <c r="X356" s="353" t="s">
        <v>2914</v>
      </c>
      <c r="Y356" s="382" t="s">
        <v>2869</v>
      </c>
      <c r="Z356" s="389" t="str">
        <f>IFERROR(__xludf.DUMMYFUNCTION("""COMPUTED_VALUE"""),"")</f>
        <v/>
      </c>
      <c r="AA356" s="383">
        <v>0.0</v>
      </c>
      <c r="AB356" s="388">
        <f>IFERROR(__xludf.DUMMYFUNCTION("""COMPUTED_VALUE"""),1.0)</f>
        <v>1</v>
      </c>
      <c r="AC356" s="382" t="s">
        <v>2869</v>
      </c>
      <c r="AD356" s="389" t="str">
        <f>IFERROR(__xludf.DUMMYFUNCTION("""COMPUTED_VALUE"""),"")</f>
        <v/>
      </c>
      <c r="AE356" s="390"/>
      <c r="AF356" s="391"/>
      <c r="AG356" s="393" t="s">
        <v>1913</v>
      </c>
    </row>
    <row r="357">
      <c r="A357" s="411"/>
      <c r="B357" s="361">
        <v>46156.0</v>
      </c>
      <c r="C357" s="434" t="s">
        <v>3486</v>
      </c>
      <c r="D357" s="363" t="s">
        <v>3487</v>
      </c>
      <c r="E357" s="364"/>
      <c r="F357" s="365"/>
      <c r="G357" s="366"/>
      <c r="H357" s="367"/>
      <c r="I357" s="365"/>
      <c r="J357" s="368"/>
      <c r="K357" s="364"/>
      <c r="L357" s="365"/>
      <c r="M357" s="366"/>
      <c r="N357" s="367"/>
      <c r="O357" s="365"/>
      <c r="P357" s="368"/>
      <c r="Q357" s="364"/>
      <c r="R357" s="365"/>
      <c r="S357" s="366"/>
      <c r="T357" s="369" t="s">
        <v>153</v>
      </c>
      <c r="U357" s="429" t="s">
        <v>63</v>
      </c>
      <c r="V357" s="371"/>
      <c r="W357" s="372"/>
      <c r="X357" s="353"/>
      <c r="Y357" s="382" t="s">
        <v>2869</v>
      </c>
      <c r="Z357" s="389" t="str">
        <f>IFERROR(__xludf.DUMMYFUNCTION("""COMPUTED_VALUE"""),"")</f>
        <v/>
      </c>
      <c r="AA357" s="383" t="s">
        <v>2869</v>
      </c>
      <c r="AB357" s="388" t="str">
        <f>IFERROR(__xludf.DUMMYFUNCTION("""COMPUTED_VALUE"""),"")</f>
        <v/>
      </c>
      <c r="AC357" s="382" t="s">
        <v>2869</v>
      </c>
      <c r="AD357" s="389" t="str">
        <f>IFERROR(__xludf.DUMMYFUNCTION("""COMPUTED_VALUE"""),"")</f>
        <v/>
      </c>
      <c r="AE357" s="390"/>
      <c r="AF357" s="391"/>
      <c r="AG357" s="359"/>
    </row>
    <row r="358">
      <c r="A358" s="411"/>
      <c r="B358" s="361">
        <v>46155.0</v>
      </c>
      <c r="C358" s="434" t="s">
        <v>3488</v>
      </c>
      <c r="D358" s="363" t="s">
        <v>3489</v>
      </c>
      <c r="E358" s="364"/>
      <c r="F358" s="365"/>
      <c r="G358" s="366"/>
      <c r="H358" s="367"/>
      <c r="I358" s="365"/>
      <c r="J358" s="368"/>
      <c r="K358" s="364"/>
      <c r="L358" s="365"/>
      <c r="M358" s="366"/>
      <c r="N358" s="367"/>
      <c r="O358" s="365"/>
      <c r="P358" s="368"/>
      <c r="Q358" s="364"/>
      <c r="R358" s="365"/>
      <c r="S358" s="366"/>
      <c r="T358" s="369"/>
      <c r="U358" s="370" t="s">
        <v>497</v>
      </c>
      <c r="V358" s="371"/>
      <c r="W358" s="372"/>
      <c r="X358" s="353"/>
      <c r="Y358" s="382" t="s">
        <v>2869</v>
      </c>
      <c r="Z358" s="389" t="str">
        <f>IFERROR(__xludf.DUMMYFUNCTION("""COMPUTED_VALUE"""),"")</f>
        <v/>
      </c>
      <c r="AA358" s="383" t="s">
        <v>2869</v>
      </c>
      <c r="AB358" s="388" t="str">
        <f>IFERROR(__xludf.DUMMYFUNCTION("""COMPUTED_VALUE"""),"")</f>
        <v/>
      </c>
      <c r="AC358" s="382" t="s">
        <v>2869</v>
      </c>
      <c r="AD358" s="389" t="str">
        <f>IFERROR(__xludf.DUMMYFUNCTION("""COMPUTED_VALUE"""),"")</f>
        <v/>
      </c>
      <c r="AE358" s="390"/>
      <c r="AF358" s="391"/>
      <c r="AG358" s="359"/>
    </row>
    <row r="359">
      <c r="A359" s="411"/>
      <c r="B359" s="361">
        <v>46155.0</v>
      </c>
      <c r="C359" s="434" t="s">
        <v>3490</v>
      </c>
      <c r="D359" s="363" t="s">
        <v>3491</v>
      </c>
      <c r="E359" s="364"/>
      <c r="F359" s="365"/>
      <c r="G359" s="366"/>
      <c r="H359" s="367"/>
      <c r="I359" s="365"/>
      <c r="J359" s="368"/>
      <c r="K359" s="364"/>
      <c r="L359" s="365"/>
      <c r="M359" s="366"/>
      <c r="N359" s="367"/>
      <c r="O359" s="365"/>
      <c r="P359" s="368"/>
      <c r="Q359" s="364"/>
      <c r="R359" s="365"/>
      <c r="S359" s="366"/>
      <c r="T359" s="369" t="s">
        <v>264</v>
      </c>
      <c r="U359" s="370" t="s">
        <v>1929</v>
      </c>
      <c r="V359" s="371"/>
      <c r="W359" s="372"/>
      <c r="X359" s="353"/>
      <c r="Y359" s="382" t="s">
        <v>2869</v>
      </c>
      <c r="Z359" s="389" t="str">
        <f>IFERROR(__xludf.DUMMYFUNCTION("""COMPUTED_VALUE"""),"")</f>
        <v/>
      </c>
      <c r="AA359" s="383" t="s">
        <v>2869</v>
      </c>
      <c r="AB359" s="388" t="str">
        <f>IFERROR(__xludf.DUMMYFUNCTION("""COMPUTED_VALUE"""),"")</f>
        <v/>
      </c>
      <c r="AC359" s="382" t="s">
        <v>2869</v>
      </c>
      <c r="AD359" s="389" t="str">
        <f>IFERROR(__xludf.DUMMYFUNCTION("""COMPUTED_VALUE"""),"")</f>
        <v/>
      </c>
      <c r="AE359" s="390"/>
      <c r="AF359" s="391"/>
      <c r="AG359" s="359"/>
    </row>
    <row r="360">
      <c r="A360" s="411"/>
      <c r="B360" s="361">
        <v>46155.0</v>
      </c>
      <c r="C360" s="434" t="s">
        <v>3492</v>
      </c>
      <c r="D360" s="363" t="s">
        <v>3493</v>
      </c>
      <c r="E360" s="364"/>
      <c r="F360" s="365"/>
      <c r="G360" s="366"/>
      <c r="H360" s="367"/>
      <c r="I360" s="365">
        <v>1.0</v>
      </c>
      <c r="J360" s="368"/>
      <c r="K360" s="364"/>
      <c r="L360" s="365"/>
      <c r="M360" s="366"/>
      <c r="N360" s="367"/>
      <c r="O360" s="365"/>
      <c r="P360" s="368"/>
      <c r="Q360" s="364"/>
      <c r="R360" s="365"/>
      <c r="S360" s="366"/>
      <c r="T360" s="369" t="s">
        <v>2995</v>
      </c>
      <c r="U360" s="370" t="s">
        <v>2892</v>
      </c>
      <c r="V360" s="371"/>
      <c r="W360" s="380" t="s">
        <v>3494</v>
      </c>
      <c r="X360" s="353" t="s">
        <v>2887</v>
      </c>
      <c r="Y360" s="382" t="s">
        <v>2869</v>
      </c>
      <c r="Z360" s="389" t="str">
        <f>IFERROR(__xludf.DUMMYFUNCTION("""COMPUTED_VALUE"""),"")</f>
        <v/>
      </c>
      <c r="AA360" s="383">
        <v>1.0</v>
      </c>
      <c r="AB360" s="388">
        <f>IFERROR(__xludf.DUMMYFUNCTION("""COMPUTED_VALUE"""),0.8888888888888888)</f>
        <v>0.8888888889</v>
      </c>
      <c r="AC360" s="382" t="s">
        <v>2869</v>
      </c>
      <c r="AD360" s="389" t="str">
        <f>IFERROR(__xludf.DUMMYFUNCTION("""COMPUTED_VALUE"""),"")</f>
        <v/>
      </c>
      <c r="AE360" s="377">
        <v>8.0</v>
      </c>
      <c r="AF360" s="378">
        <v>8.0</v>
      </c>
      <c r="AG360" s="393" t="s">
        <v>3031</v>
      </c>
    </row>
    <row r="361">
      <c r="A361" s="411"/>
      <c r="B361" s="361">
        <v>46155.0</v>
      </c>
      <c r="C361" s="434" t="s">
        <v>3495</v>
      </c>
      <c r="D361" s="363" t="s">
        <v>3496</v>
      </c>
      <c r="E361" s="364"/>
      <c r="F361" s="365"/>
      <c r="G361" s="366"/>
      <c r="H361" s="367"/>
      <c r="I361" s="365">
        <v>1.0</v>
      </c>
      <c r="J361" s="368"/>
      <c r="K361" s="364"/>
      <c r="L361" s="365"/>
      <c r="M361" s="366"/>
      <c r="N361" s="367"/>
      <c r="O361" s="365"/>
      <c r="P361" s="368"/>
      <c r="Q361" s="364"/>
      <c r="R361" s="365"/>
      <c r="S361" s="366"/>
      <c r="T361" s="369"/>
      <c r="U361" s="370" t="s">
        <v>2525</v>
      </c>
      <c r="V361" s="371"/>
      <c r="W361" s="380" t="s">
        <v>3497</v>
      </c>
      <c r="X361" s="353" t="s">
        <v>2887</v>
      </c>
      <c r="Y361" s="382" t="s">
        <v>2869</v>
      </c>
      <c r="Z361" s="389" t="str">
        <f>IFERROR(__xludf.DUMMYFUNCTION("""COMPUTED_VALUE"""),"")</f>
        <v/>
      </c>
      <c r="AA361" s="383">
        <v>1.0</v>
      </c>
      <c r="AB361" s="388">
        <f>IFERROR(__xludf.DUMMYFUNCTION("""COMPUTED_VALUE"""),0.8333333333333334)</f>
        <v>0.8333333333</v>
      </c>
      <c r="AC361" s="382" t="s">
        <v>2869</v>
      </c>
      <c r="AD361" s="389" t="str">
        <f>IFERROR(__xludf.DUMMYFUNCTION("""COMPUTED_VALUE"""),"")</f>
        <v/>
      </c>
      <c r="AE361" s="377">
        <v>5.0</v>
      </c>
      <c r="AF361" s="378">
        <v>5.0</v>
      </c>
      <c r="AG361" s="393" t="s">
        <v>3033</v>
      </c>
    </row>
    <row r="362">
      <c r="A362" s="411"/>
      <c r="B362" s="361">
        <v>46155.0</v>
      </c>
      <c r="C362" s="434" t="s">
        <v>3498</v>
      </c>
      <c r="D362" s="363" t="s">
        <v>3499</v>
      </c>
      <c r="E362" s="364"/>
      <c r="F362" s="365"/>
      <c r="G362" s="366"/>
      <c r="H362" s="367"/>
      <c r="I362" s="365"/>
      <c r="J362" s="368"/>
      <c r="K362" s="364"/>
      <c r="L362" s="365"/>
      <c r="M362" s="366"/>
      <c r="N362" s="367"/>
      <c r="O362" s="365"/>
      <c r="P362" s="368"/>
      <c r="Q362" s="364"/>
      <c r="R362" s="365"/>
      <c r="S362" s="366"/>
      <c r="T362" s="369"/>
      <c r="U362" s="370" t="s">
        <v>765</v>
      </c>
      <c r="V362" s="371"/>
      <c r="W362" s="372"/>
      <c r="X362" s="353"/>
      <c r="Y362" s="382" t="s">
        <v>2869</v>
      </c>
      <c r="Z362" s="389" t="str">
        <f>IFERROR(__xludf.DUMMYFUNCTION("""COMPUTED_VALUE"""),"")</f>
        <v/>
      </c>
      <c r="AA362" s="383" t="s">
        <v>2869</v>
      </c>
      <c r="AB362" s="388" t="str">
        <f>IFERROR(__xludf.DUMMYFUNCTION("""COMPUTED_VALUE"""),"")</f>
        <v/>
      </c>
      <c r="AC362" s="382" t="s">
        <v>2869</v>
      </c>
      <c r="AD362" s="389" t="str">
        <f>IFERROR(__xludf.DUMMYFUNCTION("""COMPUTED_VALUE"""),"")</f>
        <v/>
      </c>
      <c r="AE362" s="390"/>
      <c r="AF362" s="391"/>
      <c r="AG362" s="359"/>
    </row>
    <row r="363">
      <c r="A363" s="411"/>
      <c r="B363" s="361">
        <v>46155.0</v>
      </c>
      <c r="C363" s="434" t="s">
        <v>3500</v>
      </c>
      <c r="D363" s="363" t="s">
        <v>3501</v>
      </c>
      <c r="E363" s="364"/>
      <c r="F363" s="365"/>
      <c r="G363" s="366"/>
      <c r="H363" s="367"/>
      <c r="I363" s="365"/>
      <c r="J363" s="368"/>
      <c r="K363" s="364"/>
      <c r="L363" s="365"/>
      <c r="M363" s="366"/>
      <c r="N363" s="367"/>
      <c r="O363" s="365"/>
      <c r="P363" s="368"/>
      <c r="Q363" s="364"/>
      <c r="R363" s="365"/>
      <c r="S363" s="366"/>
      <c r="T363" s="369"/>
      <c r="U363" s="370" t="s">
        <v>568</v>
      </c>
      <c r="V363" s="371"/>
      <c r="W363" s="372"/>
      <c r="X363" s="353"/>
      <c r="Y363" s="382" t="s">
        <v>2869</v>
      </c>
      <c r="Z363" s="389" t="str">
        <f>IFERROR(__xludf.DUMMYFUNCTION("""COMPUTED_VALUE"""),"")</f>
        <v/>
      </c>
      <c r="AA363" s="383" t="s">
        <v>2869</v>
      </c>
      <c r="AB363" s="388" t="str">
        <f>IFERROR(__xludf.DUMMYFUNCTION("""COMPUTED_VALUE"""),"")</f>
        <v/>
      </c>
      <c r="AC363" s="382" t="s">
        <v>2869</v>
      </c>
      <c r="AD363" s="389" t="str">
        <f>IFERROR(__xludf.DUMMYFUNCTION("""COMPUTED_VALUE"""),"")</f>
        <v/>
      </c>
      <c r="AE363" s="390"/>
      <c r="AF363" s="391"/>
      <c r="AG363" s="359"/>
    </row>
    <row r="364">
      <c r="A364" s="411"/>
      <c r="B364" s="361">
        <v>46155.0</v>
      </c>
      <c r="C364" s="434" t="s">
        <v>3502</v>
      </c>
      <c r="D364" s="363" t="s">
        <v>3503</v>
      </c>
      <c r="E364" s="364"/>
      <c r="F364" s="365"/>
      <c r="G364" s="366"/>
      <c r="H364" s="367"/>
      <c r="I364" s="365"/>
      <c r="J364" s="368"/>
      <c r="K364" s="364"/>
      <c r="L364" s="365"/>
      <c r="M364" s="366"/>
      <c r="N364" s="367"/>
      <c r="O364" s="365"/>
      <c r="P364" s="368"/>
      <c r="Q364" s="364"/>
      <c r="R364" s="365"/>
      <c r="S364" s="366"/>
      <c r="T364" s="369"/>
      <c r="U364" s="370" t="s">
        <v>1480</v>
      </c>
      <c r="V364" s="371"/>
      <c r="W364" s="372"/>
      <c r="X364" s="353"/>
      <c r="Y364" s="382" t="s">
        <v>2869</v>
      </c>
      <c r="Z364" s="389" t="str">
        <f>IFERROR(__xludf.DUMMYFUNCTION("""COMPUTED_VALUE"""),"")</f>
        <v/>
      </c>
      <c r="AA364" s="383" t="s">
        <v>2869</v>
      </c>
      <c r="AB364" s="388" t="str">
        <f>IFERROR(__xludf.DUMMYFUNCTION("""COMPUTED_VALUE"""),"")</f>
        <v/>
      </c>
      <c r="AC364" s="382" t="s">
        <v>2869</v>
      </c>
      <c r="AD364" s="389" t="str">
        <f>IFERROR(__xludf.DUMMYFUNCTION("""COMPUTED_VALUE"""),"")</f>
        <v/>
      </c>
      <c r="AE364" s="390"/>
      <c r="AF364" s="391"/>
      <c r="AG364" s="359"/>
    </row>
    <row r="365">
      <c r="A365" s="411"/>
      <c r="B365" s="361">
        <v>46155.0</v>
      </c>
      <c r="C365" s="434" t="s">
        <v>3504</v>
      </c>
      <c r="D365" s="363" t="s">
        <v>3505</v>
      </c>
      <c r="E365" s="364"/>
      <c r="F365" s="365"/>
      <c r="G365" s="366"/>
      <c r="H365" s="367"/>
      <c r="I365" s="365"/>
      <c r="J365" s="368"/>
      <c r="K365" s="364"/>
      <c r="L365" s="365"/>
      <c r="M365" s="366"/>
      <c r="N365" s="367"/>
      <c r="O365" s="365"/>
      <c r="P365" s="368"/>
      <c r="Q365" s="364"/>
      <c r="R365" s="365"/>
      <c r="S365" s="366"/>
      <c r="T365" s="369"/>
      <c r="U365" s="370" t="s">
        <v>544</v>
      </c>
      <c r="V365" s="371"/>
      <c r="W365" s="372"/>
      <c r="X365" s="353" t="s">
        <v>2914</v>
      </c>
      <c r="Y365" s="382" t="s">
        <v>2869</v>
      </c>
      <c r="Z365" s="389" t="str">
        <f>IFERROR(__xludf.DUMMYFUNCTION("""COMPUTED_VALUE"""),"")</f>
        <v/>
      </c>
      <c r="AA365" s="383">
        <v>0.0</v>
      </c>
      <c r="AB365" s="388">
        <f>IFERROR(__xludf.DUMMYFUNCTION("""COMPUTED_VALUE"""),1.0)</f>
        <v>1</v>
      </c>
      <c r="AC365" s="382" t="s">
        <v>2869</v>
      </c>
      <c r="AD365" s="389" t="str">
        <f>IFERROR(__xludf.DUMMYFUNCTION("""COMPUTED_VALUE"""),"")</f>
        <v/>
      </c>
      <c r="AE365" s="390"/>
      <c r="AF365" s="391"/>
      <c r="AG365" s="393" t="s">
        <v>3033</v>
      </c>
    </row>
    <row r="366">
      <c r="A366" s="411"/>
      <c r="B366" s="361">
        <v>46155.0</v>
      </c>
      <c r="C366" s="434" t="s">
        <v>3506</v>
      </c>
      <c r="D366" s="363" t="s">
        <v>3507</v>
      </c>
      <c r="E366" s="364"/>
      <c r="F366" s="365">
        <v>1.0</v>
      </c>
      <c r="G366" s="366"/>
      <c r="H366" s="367"/>
      <c r="I366" s="365"/>
      <c r="J366" s="368"/>
      <c r="K366" s="364"/>
      <c r="L366" s="365"/>
      <c r="M366" s="366"/>
      <c r="N366" s="367"/>
      <c r="O366" s="365"/>
      <c r="P366" s="368"/>
      <c r="Q366" s="364"/>
      <c r="R366" s="365"/>
      <c r="S366" s="366"/>
      <c r="T366" s="369"/>
      <c r="U366" s="370" t="s">
        <v>3017</v>
      </c>
      <c r="V366" s="371"/>
      <c r="W366" s="380" t="s">
        <v>3508</v>
      </c>
      <c r="X366" s="353" t="s">
        <v>2887</v>
      </c>
      <c r="Y366" s="382" t="s">
        <v>2869</v>
      </c>
      <c r="Z366" s="389" t="str">
        <f>IFERROR(__xludf.DUMMYFUNCTION("""COMPUTED_VALUE"""),"")</f>
        <v/>
      </c>
      <c r="AA366" s="383">
        <v>1.0</v>
      </c>
      <c r="AB366" s="388">
        <f>IFERROR(__xludf.DUMMYFUNCTION("""COMPUTED_VALUE"""),0.0)</f>
        <v>0</v>
      </c>
      <c r="AC366" s="382" t="s">
        <v>2869</v>
      </c>
      <c r="AD366" s="389" t="str">
        <f>IFERROR(__xludf.DUMMYFUNCTION("""COMPUTED_VALUE"""),"")</f>
        <v/>
      </c>
      <c r="AE366" s="377">
        <v>0.0</v>
      </c>
      <c r="AF366" s="378">
        <v>0.0</v>
      </c>
      <c r="AG366" s="393" t="s">
        <v>3053</v>
      </c>
    </row>
    <row r="367">
      <c r="A367" s="411"/>
      <c r="B367" s="361">
        <v>46155.0</v>
      </c>
      <c r="C367" s="434" t="s">
        <v>3509</v>
      </c>
      <c r="D367" s="363" t="s">
        <v>3510</v>
      </c>
      <c r="E367" s="364"/>
      <c r="F367" s="365"/>
      <c r="G367" s="366"/>
      <c r="H367" s="367"/>
      <c r="I367" s="365"/>
      <c r="J367" s="368"/>
      <c r="K367" s="364"/>
      <c r="L367" s="365">
        <v>1.0</v>
      </c>
      <c r="M367" s="366"/>
      <c r="N367" s="367"/>
      <c r="O367" s="365"/>
      <c r="P367" s="368"/>
      <c r="Q367" s="364"/>
      <c r="R367" s="365"/>
      <c r="S367" s="366"/>
      <c r="T367" s="369"/>
      <c r="U367" s="370" t="s">
        <v>555</v>
      </c>
      <c r="V367" s="371"/>
      <c r="W367" s="380" t="s">
        <v>3511</v>
      </c>
      <c r="X367" s="353" t="s">
        <v>2887</v>
      </c>
      <c r="Y367" s="382" t="s">
        <v>2869</v>
      </c>
      <c r="Z367" s="389" t="str">
        <f>IFERROR(__xludf.DUMMYFUNCTION("""COMPUTED_VALUE"""),"")</f>
        <v/>
      </c>
      <c r="AA367" s="383">
        <v>1.0</v>
      </c>
      <c r="AB367" s="388">
        <f>IFERROR(__xludf.DUMMYFUNCTION("""COMPUTED_VALUE"""),0.75)</f>
        <v>0.75</v>
      </c>
      <c r="AC367" s="382" t="s">
        <v>2869</v>
      </c>
      <c r="AD367" s="389" t="str">
        <f>IFERROR(__xludf.DUMMYFUNCTION("""COMPUTED_VALUE"""),"")</f>
        <v/>
      </c>
      <c r="AE367" s="377">
        <v>3.0</v>
      </c>
      <c r="AF367" s="378">
        <v>3.0</v>
      </c>
      <c r="AG367" s="393" t="s">
        <v>1913</v>
      </c>
    </row>
    <row r="368">
      <c r="A368" s="411"/>
      <c r="B368" s="361">
        <v>46155.0</v>
      </c>
      <c r="C368" s="434" t="s">
        <v>3512</v>
      </c>
      <c r="D368" s="363" t="s">
        <v>3513</v>
      </c>
      <c r="E368" s="364"/>
      <c r="F368" s="365"/>
      <c r="G368" s="366"/>
      <c r="H368" s="367"/>
      <c r="I368" s="365"/>
      <c r="J368" s="368"/>
      <c r="K368" s="364"/>
      <c r="L368" s="365"/>
      <c r="M368" s="366"/>
      <c r="N368" s="367"/>
      <c r="O368" s="365"/>
      <c r="P368" s="368"/>
      <c r="Q368" s="364"/>
      <c r="R368" s="365"/>
      <c r="S368" s="366"/>
      <c r="T368" s="369"/>
      <c r="U368" s="370" t="s">
        <v>1376</v>
      </c>
      <c r="V368" s="371"/>
      <c r="W368" s="372"/>
      <c r="X368" s="353" t="s">
        <v>2914</v>
      </c>
      <c r="Y368" s="382" t="s">
        <v>2869</v>
      </c>
      <c r="Z368" s="389" t="str">
        <f>IFERROR(__xludf.DUMMYFUNCTION("""COMPUTED_VALUE"""),"")</f>
        <v/>
      </c>
      <c r="AA368" s="383">
        <v>0.0</v>
      </c>
      <c r="AB368" s="388">
        <f>IFERROR(__xludf.DUMMYFUNCTION("""COMPUTED_VALUE"""),1.0)</f>
        <v>1</v>
      </c>
      <c r="AC368" s="382" t="s">
        <v>2869</v>
      </c>
      <c r="AD368" s="389" t="str">
        <f>IFERROR(__xludf.DUMMYFUNCTION("""COMPUTED_VALUE"""),"")</f>
        <v/>
      </c>
      <c r="AE368" s="390"/>
      <c r="AF368" s="391"/>
      <c r="AG368" s="393" t="s">
        <v>1913</v>
      </c>
    </row>
    <row r="369">
      <c r="A369" s="411"/>
      <c r="B369" s="361">
        <v>46155.0</v>
      </c>
      <c r="C369" s="434" t="s">
        <v>3514</v>
      </c>
      <c r="D369" s="363" t="s">
        <v>3515</v>
      </c>
      <c r="E369" s="364"/>
      <c r="F369" s="365"/>
      <c r="G369" s="366"/>
      <c r="H369" s="367"/>
      <c r="I369" s="365"/>
      <c r="J369" s="368"/>
      <c r="K369" s="364"/>
      <c r="L369" s="365"/>
      <c r="M369" s="366"/>
      <c r="N369" s="367"/>
      <c r="O369" s="365"/>
      <c r="P369" s="368"/>
      <c r="Q369" s="364"/>
      <c r="R369" s="365"/>
      <c r="S369" s="366"/>
      <c r="T369" s="369"/>
      <c r="U369" s="370" t="s">
        <v>2967</v>
      </c>
      <c r="V369" s="371"/>
      <c r="W369" s="372"/>
      <c r="X369" s="353"/>
      <c r="Y369" s="382" t="s">
        <v>2869</v>
      </c>
      <c r="Z369" s="389" t="str">
        <f>IFERROR(__xludf.DUMMYFUNCTION("""COMPUTED_VALUE"""),"")</f>
        <v/>
      </c>
      <c r="AA369" s="383" t="s">
        <v>2869</v>
      </c>
      <c r="AB369" s="388" t="str">
        <f>IFERROR(__xludf.DUMMYFUNCTION("""COMPUTED_VALUE"""),"")</f>
        <v/>
      </c>
      <c r="AC369" s="382" t="s">
        <v>2869</v>
      </c>
      <c r="AD369" s="389" t="str">
        <f>IFERROR(__xludf.DUMMYFUNCTION("""COMPUTED_VALUE"""),"")</f>
        <v/>
      </c>
      <c r="AE369" s="390"/>
      <c r="AF369" s="391"/>
      <c r="AG369" s="359"/>
    </row>
    <row r="370">
      <c r="A370" s="411"/>
      <c r="B370" s="361">
        <v>46155.0</v>
      </c>
      <c r="C370" s="434" t="s">
        <v>3516</v>
      </c>
      <c r="D370" s="363" t="s">
        <v>3517</v>
      </c>
      <c r="E370" s="364"/>
      <c r="F370" s="365"/>
      <c r="G370" s="366"/>
      <c r="H370" s="367"/>
      <c r="I370" s="365"/>
      <c r="J370" s="368"/>
      <c r="K370" s="364"/>
      <c r="L370" s="365"/>
      <c r="M370" s="366"/>
      <c r="N370" s="367"/>
      <c r="O370" s="365"/>
      <c r="P370" s="368"/>
      <c r="Q370" s="364"/>
      <c r="R370" s="365"/>
      <c r="S370" s="366"/>
      <c r="T370" s="369" t="s">
        <v>2995</v>
      </c>
      <c r="U370" s="370" t="s">
        <v>2882</v>
      </c>
      <c r="V370" s="371"/>
      <c r="W370" s="372"/>
      <c r="X370" s="353" t="s">
        <v>2914</v>
      </c>
      <c r="Y370" s="382" t="s">
        <v>2869</v>
      </c>
      <c r="Z370" s="389" t="str">
        <f>IFERROR(__xludf.DUMMYFUNCTION("""COMPUTED_VALUE"""),"")</f>
        <v/>
      </c>
      <c r="AA370" s="383">
        <v>0.0</v>
      </c>
      <c r="AB370" s="388">
        <f>IFERROR(__xludf.DUMMYFUNCTION("""COMPUTED_VALUE"""),1.0)</f>
        <v>1</v>
      </c>
      <c r="AC370" s="382" t="s">
        <v>2869</v>
      </c>
      <c r="AD370" s="389" t="str">
        <f>IFERROR(__xludf.DUMMYFUNCTION("""COMPUTED_VALUE"""),"")</f>
        <v/>
      </c>
      <c r="AE370" s="377">
        <v>6.0</v>
      </c>
      <c r="AF370" s="378">
        <v>6.0</v>
      </c>
      <c r="AG370" s="393" t="s">
        <v>3031</v>
      </c>
    </row>
    <row r="371">
      <c r="A371" s="411"/>
      <c r="B371" s="361">
        <v>46155.0</v>
      </c>
      <c r="C371" s="434" t="s">
        <v>3518</v>
      </c>
      <c r="D371" s="363" t="s">
        <v>3519</v>
      </c>
      <c r="E371" s="364"/>
      <c r="F371" s="365"/>
      <c r="G371" s="366"/>
      <c r="H371" s="367"/>
      <c r="I371" s="365"/>
      <c r="J371" s="368"/>
      <c r="K371" s="364"/>
      <c r="L371" s="365"/>
      <c r="M371" s="366"/>
      <c r="N371" s="367"/>
      <c r="O371" s="365"/>
      <c r="P371" s="368"/>
      <c r="Q371" s="364"/>
      <c r="R371" s="365"/>
      <c r="S371" s="366"/>
      <c r="T371" s="369"/>
      <c r="U371" s="370" t="s">
        <v>2967</v>
      </c>
      <c r="V371" s="371"/>
      <c r="W371" s="372"/>
      <c r="X371" s="353"/>
      <c r="Y371" s="382" t="s">
        <v>2869</v>
      </c>
      <c r="Z371" s="389" t="str">
        <f>IFERROR(__xludf.DUMMYFUNCTION("""COMPUTED_VALUE"""),"")</f>
        <v/>
      </c>
      <c r="AA371" s="383" t="s">
        <v>2869</v>
      </c>
      <c r="AB371" s="388" t="str">
        <f>IFERROR(__xludf.DUMMYFUNCTION("""COMPUTED_VALUE"""),"")</f>
        <v/>
      </c>
      <c r="AC371" s="382" t="s">
        <v>2869</v>
      </c>
      <c r="AD371" s="389" t="str">
        <f>IFERROR(__xludf.DUMMYFUNCTION("""COMPUTED_VALUE"""),"")</f>
        <v/>
      </c>
      <c r="AE371" s="390"/>
      <c r="AF371" s="391"/>
      <c r="AG371" s="359"/>
    </row>
    <row r="372">
      <c r="A372" s="411"/>
      <c r="B372" s="361">
        <v>46155.0</v>
      </c>
      <c r="C372" s="434" t="s">
        <v>3520</v>
      </c>
      <c r="D372" s="363" t="s">
        <v>3521</v>
      </c>
      <c r="E372" s="364"/>
      <c r="F372" s="365"/>
      <c r="G372" s="366"/>
      <c r="H372" s="367"/>
      <c r="I372" s="365"/>
      <c r="J372" s="368"/>
      <c r="K372" s="364"/>
      <c r="L372" s="365"/>
      <c r="M372" s="366"/>
      <c r="N372" s="367"/>
      <c r="O372" s="365">
        <v>1.0</v>
      </c>
      <c r="P372" s="368"/>
      <c r="Q372" s="364"/>
      <c r="R372" s="365"/>
      <c r="S372" s="366"/>
      <c r="T372" s="369"/>
      <c r="U372" s="370" t="s">
        <v>464</v>
      </c>
      <c r="V372" s="371"/>
      <c r="W372" s="380" t="s">
        <v>3522</v>
      </c>
      <c r="X372" s="353" t="s">
        <v>2890</v>
      </c>
      <c r="Y372" s="382" t="s">
        <v>2869</v>
      </c>
      <c r="Z372" s="389" t="str">
        <f>IFERROR(__xludf.DUMMYFUNCTION("""COMPUTED_VALUE"""),"")</f>
        <v/>
      </c>
      <c r="AA372" s="383">
        <v>1.0</v>
      </c>
      <c r="AB372" s="388">
        <f>IFERROR(__xludf.DUMMYFUNCTION("""COMPUTED_VALUE"""),0.8333333333333334)</f>
        <v>0.8333333333</v>
      </c>
      <c r="AC372" s="382" t="s">
        <v>2869</v>
      </c>
      <c r="AD372" s="389" t="str">
        <f>IFERROR(__xludf.DUMMYFUNCTION("""COMPUTED_VALUE"""),"")</f>
        <v/>
      </c>
      <c r="AE372" s="377">
        <v>6.0</v>
      </c>
      <c r="AF372" s="378">
        <v>6.0</v>
      </c>
      <c r="AG372" s="393" t="s">
        <v>3035</v>
      </c>
    </row>
    <row r="373">
      <c r="A373" s="411"/>
      <c r="B373" s="361">
        <v>46155.0</v>
      </c>
      <c r="C373" s="434" t="s">
        <v>3523</v>
      </c>
      <c r="D373" s="363" t="s">
        <v>3524</v>
      </c>
      <c r="E373" s="364"/>
      <c r="F373" s="365"/>
      <c r="G373" s="366"/>
      <c r="H373" s="367"/>
      <c r="I373" s="365"/>
      <c r="J373" s="368"/>
      <c r="K373" s="364"/>
      <c r="L373" s="365"/>
      <c r="M373" s="366"/>
      <c r="N373" s="367"/>
      <c r="O373" s="365"/>
      <c r="P373" s="368"/>
      <c r="Q373" s="364"/>
      <c r="R373" s="365"/>
      <c r="S373" s="366"/>
      <c r="T373" s="369"/>
      <c r="U373" s="370" t="s">
        <v>648</v>
      </c>
      <c r="V373" s="371"/>
      <c r="W373" s="372"/>
      <c r="X373" s="353"/>
      <c r="Y373" s="382" t="s">
        <v>2869</v>
      </c>
      <c r="Z373" s="389" t="str">
        <f>IFERROR(__xludf.DUMMYFUNCTION("""COMPUTED_VALUE"""),"")</f>
        <v/>
      </c>
      <c r="AA373" s="383" t="s">
        <v>2869</v>
      </c>
      <c r="AB373" s="388" t="str">
        <f>IFERROR(__xludf.DUMMYFUNCTION("""COMPUTED_VALUE"""),"")</f>
        <v/>
      </c>
      <c r="AC373" s="382" t="s">
        <v>2869</v>
      </c>
      <c r="AD373" s="389" t="str">
        <f>IFERROR(__xludf.DUMMYFUNCTION("""COMPUTED_VALUE"""),"")</f>
        <v/>
      </c>
      <c r="AE373" s="390"/>
      <c r="AF373" s="391"/>
      <c r="AG373" s="359"/>
    </row>
    <row r="374">
      <c r="A374" s="411"/>
      <c r="B374" s="361">
        <v>46155.0</v>
      </c>
      <c r="C374" s="434" t="s">
        <v>3525</v>
      </c>
      <c r="D374" s="363" t="s">
        <v>3526</v>
      </c>
      <c r="E374" s="364"/>
      <c r="F374" s="365"/>
      <c r="G374" s="366"/>
      <c r="H374" s="367"/>
      <c r="I374" s="365"/>
      <c r="J374" s="368"/>
      <c r="K374" s="364"/>
      <c r="L374" s="365"/>
      <c r="M374" s="366"/>
      <c r="N374" s="367"/>
      <c r="O374" s="365"/>
      <c r="P374" s="368"/>
      <c r="Q374" s="364"/>
      <c r="R374" s="365"/>
      <c r="S374" s="366"/>
      <c r="T374" s="369"/>
      <c r="U374" s="370" t="s">
        <v>2244</v>
      </c>
      <c r="V374" s="371" t="s">
        <v>2021</v>
      </c>
      <c r="W374" s="372"/>
      <c r="X374" s="353" t="s">
        <v>2914</v>
      </c>
      <c r="Y374" s="382" t="s">
        <v>2869</v>
      </c>
      <c r="Z374" s="389" t="str">
        <f>IFERROR(__xludf.DUMMYFUNCTION("""COMPUTED_VALUE"""),"")</f>
        <v/>
      </c>
      <c r="AA374" s="383">
        <v>0.0</v>
      </c>
      <c r="AB374" s="388">
        <f>IFERROR(__xludf.DUMMYFUNCTION("""COMPUTED_VALUE"""),1.0)</f>
        <v>1</v>
      </c>
      <c r="AC374" s="382">
        <v>0.0</v>
      </c>
      <c r="AD374" s="389">
        <f>IFERROR(__xludf.DUMMYFUNCTION("""COMPUTED_VALUE"""),1.0)</f>
        <v>1</v>
      </c>
      <c r="AE374" s="390"/>
      <c r="AF374" s="447"/>
      <c r="AG374" s="359"/>
    </row>
    <row r="375">
      <c r="A375" s="411"/>
      <c r="B375" s="361">
        <v>46157.0</v>
      </c>
      <c r="C375" s="434" t="s">
        <v>3527</v>
      </c>
      <c r="D375" s="363" t="s">
        <v>3528</v>
      </c>
      <c r="E375" s="364"/>
      <c r="F375" s="365"/>
      <c r="G375" s="366"/>
      <c r="H375" s="367"/>
      <c r="I375" s="365"/>
      <c r="J375" s="368"/>
      <c r="K375" s="364"/>
      <c r="L375" s="365"/>
      <c r="M375" s="366"/>
      <c r="N375" s="367"/>
      <c r="O375" s="365"/>
      <c r="P375" s="368"/>
      <c r="Q375" s="364"/>
      <c r="R375" s="365"/>
      <c r="S375" s="366"/>
      <c r="T375" s="369"/>
      <c r="U375" s="370" t="s">
        <v>2948</v>
      </c>
      <c r="V375" s="371"/>
      <c r="W375" s="372"/>
      <c r="X375" s="353" t="s">
        <v>2914</v>
      </c>
      <c r="Y375" s="382" t="s">
        <v>2869</v>
      </c>
      <c r="Z375" s="389" t="str">
        <f>IFERROR(__xludf.DUMMYFUNCTION("""COMPUTED_VALUE"""),"")</f>
        <v/>
      </c>
      <c r="AA375" s="383">
        <v>0.0</v>
      </c>
      <c r="AB375" s="388">
        <f>IFERROR(__xludf.DUMMYFUNCTION("""COMPUTED_VALUE"""),1.0)</f>
        <v>1</v>
      </c>
      <c r="AC375" s="382" t="s">
        <v>2869</v>
      </c>
      <c r="AD375" s="389" t="str">
        <f>IFERROR(__xludf.DUMMYFUNCTION("""COMPUTED_VALUE"""),"")</f>
        <v/>
      </c>
      <c r="AE375" s="390"/>
      <c r="AF375" s="391"/>
      <c r="AG375" s="393" t="s">
        <v>3033</v>
      </c>
    </row>
    <row r="376">
      <c r="A376" s="411"/>
      <c r="B376" s="361">
        <v>46157.0</v>
      </c>
      <c r="C376" s="434" t="s">
        <v>3529</v>
      </c>
      <c r="D376" s="363" t="s">
        <v>3530</v>
      </c>
      <c r="E376" s="364"/>
      <c r="F376" s="365"/>
      <c r="G376" s="366"/>
      <c r="H376" s="367"/>
      <c r="I376" s="365"/>
      <c r="J376" s="368"/>
      <c r="K376" s="364"/>
      <c r="L376" s="365"/>
      <c r="M376" s="366"/>
      <c r="N376" s="367"/>
      <c r="O376" s="365"/>
      <c r="P376" s="368"/>
      <c r="Q376" s="364"/>
      <c r="R376" s="365"/>
      <c r="S376" s="366"/>
      <c r="T376" s="369"/>
      <c r="U376" s="370" t="s">
        <v>2902</v>
      </c>
      <c r="V376" s="371"/>
      <c r="W376" s="372"/>
      <c r="X376" s="353"/>
      <c r="Y376" s="382" t="s">
        <v>2869</v>
      </c>
      <c r="Z376" s="389" t="str">
        <f>IFERROR(__xludf.DUMMYFUNCTION("""COMPUTED_VALUE"""),"")</f>
        <v/>
      </c>
      <c r="AA376" s="383" t="s">
        <v>2869</v>
      </c>
      <c r="AB376" s="388" t="str">
        <f>IFERROR(__xludf.DUMMYFUNCTION("""COMPUTED_VALUE"""),"")</f>
        <v/>
      </c>
      <c r="AC376" s="382" t="s">
        <v>2869</v>
      </c>
      <c r="AD376" s="389" t="str">
        <f>IFERROR(__xludf.DUMMYFUNCTION("""COMPUTED_VALUE"""),"")</f>
        <v/>
      </c>
      <c r="AE376" s="390"/>
      <c r="AF376" s="391"/>
      <c r="AG376" s="359"/>
    </row>
    <row r="377">
      <c r="A377" s="411"/>
      <c r="B377" s="361">
        <v>46157.0</v>
      </c>
      <c r="C377" s="434" t="s">
        <v>3531</v>
      </c>
      <c r="D377" s="363" t="s">
        <v>3532</v>
      </c>
      <c r="E377" s="364"/>
      <c r="F377" s="365"/>
      <c r="G377" s="366"/>
      <c r="H377" s="367"/>
      <c r="I377" s="365"/>
      <c r="J377" s="368"/>
      <c r="K377" s="364"/>
      <c r="L377" s="365"/>
      <c r="M377" s="366"/>
      <c r="N377" s="367"/>
      <c r="O377" s="365"/>
      <c r="P377" s="368"/>
      <c r="Q377" s="364"/>
      <c r="R377" s="365"/>
      <c r="S377" s="366"/>
      <c r="T377" s="369"/>
      <c r="U377" s="370" t="s">
        <v>2882</v>
      </c>
      <c r="V377" s="371"/>
      <c r="W377" s="372"/>
      <c r="X377" s="353"/>
      <c r="Y377" s="382" t="s">
        <v>2869</v>
      </c>
      <c r="Z377" s="389" t="str">
        <f>IFERROR(__xludf.DUMMYFUNCTION("""COMPUTED_VALUE"""),"")</f>
        <v/>
      </c>
      <c r="AA377" s="383" t="s">
        <v>2869</v>
      </c>
      <c r="AB377" s="388" t="str">
        <f>IFERROR(__xludf.DUMMYFUNCTION("""COMPUTED_VALUE"""),"")</f>
        <v/>
      </c>
      <c r="AC377" s="382" t="s">
        <v>2869</v>
      </c>
      <c r="AD377" s="389" t="str">
        <f>IFERROR(__xludf.DUMMYFUNCTION("""COMPUTED_VALUE"""),"")</f>
        <v/>
      </c>
      <c r="AE377" s="390"/>
      <c r="AF377" s="391"/>
      <c r="AG377" s="359"/>
    </row>
    <row r="378">
      <c r="A378" s="411"/>
      <c r="B378" s="361">
        <v>46157.0</v>
      </c>
      <c r="C378" s="434" t="s">
        <v>3533</v>
      </c>
      <c r="D378" s="363" t="s">
        <v>3534</v>
      </c>
      <c r="E378" s="364"/>
      <c r="F378" s="365"/>
      <c r="G378" s="366"/>
      <c r="H378" s="367"/>
      <c r="I378" s="365"/>
      <c r="J378" s="368"/>
      <c r="K378" s="364"/>
      <c r="L378" s="365"/>
      <c r="M378" s="366"/>
      <c r="N378" s="367"/>
      <c r="O378" s="365"/>
      <c r="P378" s="368"/>
      <c r="Q378" s="364"/>
      <c r="R378" s="365"/>
      <c r="S378" s="366"/>
      <c r="T378" s="369"/>
      <c r="U378" s="370" t="s">
        <v>648</v>
      </c>
      <c r="V378" s="371"/>
      <c r="W378" s="372"/>
      <c r="X378" s="353"/>
      <c r="Y378" s="382" t="s">
        <v>2869</v>
      </c>
      <c r="Z378" s="389" t="str">
        <f>IFERROR(__xludf.DUMMYFUNCTION("""COMPUTED_VALUE"""),"")</f>
        <v/>
      </c>
      <c r="AA378" s="383" t="s">
        <v>2869</v>
      </c>
      <c r="AB378" s="388" t="str">
        <f>IFERROR(__xludf.DUMMYFUNCTION("""COMPUTED_VALUE"""),"")</f>
        <v/>
      </c>
      <c r="AC378" s="382" t="s">
        <v>2869</v>
      </c>
      <c r="AD378" s="389" t="str">
        <f>IFERROR(__xludf.DUMMYFUNCTION("""COMPUTED_VALUE"""),"")</f>
        <v/>
      </c>
      <c r="AE378" s="390"/>
      <c r="AF378" s="391"/>
      <c r="AG378" s="359"/>
    </row>
    <row r="379">
      <c r="A379" s="411"/>
      <c r="B379" s="361">
        <v>46157.0</v>
      </c>
      <c r="C379" s="434" t="s">
        <v>3535</v>
      </c>
      <c r="D379" s="363" t="s">
        <v>3536</v>
      </c>
      <c r="E379" s="364"/>
      <c r="F379" s="365"/>
      <c r="G379" s="366"/>
      <c r="H379" s="367"/>
      <c r="I379" s="365"/>
      <c r="J379" s="368"/>
      <c r="K379" s="364"/>
      <c r="L379" s="365"/>
      <c r="M379" s="366"/>
      <c r="N379" s="367"/>
      <c r="O379" s="365"/>
      <c r="P379" s="368"/>
      <c r="Q379" s="364"/>
      <c r="R379" s="365"/>
      <c r="S379" s="366"/>
      <c r="T379" s="369"/>
      <c r="U379" s="370" t="s">
        <v>2967</v>
      </c>
      <c r="V379" s="371"/>
      <c r="W379" s="372"/>
      <c r="X379" s="353"/>
      <c r="Y379" s="382" t="s">
        <v>2869</v>
      </c>
      <c r="Z379" s="389" t="str">
        <f>IFERROR(__xludf.DUMMYFUNCTION("""COMPUTED_VALUE"""),"")</f>
        <v/>
      </c>
      <c r="AA379" s="383" t="s">
        <v>2869</v>
      </c>
      <c r="AB379" s="388" t="str">
        <f>IFERROR(__xludf.DUMMYFUNCTION("""COMPUTED_VALUE"""),"")</f>
        <v/>
      </c>
      <c r="AC379" s="382" t="s">
        <v>2869</v>
      </c>
      <c r="AD379" s="389" t="str">
        <f>IFERROR(__xludf.DUMMYFUNCTION("""COMPUTED_VALUE"""),"")</f>
        <v/>
      </c>
      <c r="AE379" s="390"/>
      <c r="AF379" s="391"/>
      <c r="AG379" s="359"/>
    </row>
    <row r="380">
      <c r="A380" s="411"/>
      <c r="B380" s="361">
        <v>46157.0</v>
      </c>
      <c r="C380" s="434" t="s">
        <v>3537</v>
      </c>
      <c r="D380" s="363" t="s">
        <v>3538</v>
      </c>
      <c r="E380" s="364"/>
      <c r="F380" s="365"/>
      <c r="G380" s="366"/>
      <c r="H380" s="367"/>
      <c r="I380" s="365"/>
      <c r="J380" s="368"/>
      <c r="K380" s="364"/>
      <c r="L380" s="365"/>
      <c r="M380" s="366"/>
      <c r="N380" s="367"/>
      <c r="O380" s="365"/>
      <c r="P380" s="368"/>
      <c r="Q380" s="364"/>
      <c r="R380" s="365"/>
      <c r="S380" s="366"/>
      <c r="T380" s="369" t="s">
        <v>2995</v>
      </c>
      <c r="U380" s="370" t="s">
        <v>555</v>
      </c>
      <c r="V380" s="371"/>
      <c r="W380" s="372"/>
      <c r="X380" s="353" t="s">
        <v>2914</v>
      </c>
      <c r="Y380" s="382" t="s">
        <v>2869</v>
      </c>
      <c r="Z380" s="389" t="str">
        <f>IFERROR(__xludf.DUMMYFUNCTION("""COMPUTED_VALUE"""),"")</f>
        <v/>
      </c>
      <c r="AA380" s="383">
        <v>0.0</v>
      </c>
      <c r="AB380" s="388">
        <f>IFERROR(__xludf.DUMMYFUNCTION("""COMPUTED_VALUE"""),1.0)</f>
        <v>1</v>
      </c>
      <c r="AC380" s="382" t="s">
        <v>2869</v>
      </c>
      <c r="AD380" s="389" t="str">
        <f>IFERROR(__xludf.DUMMYFUNCTION("""COMPUTED_VALUE"""),"")</f>
        <v/>
      </c>
      <c r="AE380" s="390"/>
      <c r="AF380" s="391"/>
      <c r="AG380" s="393" t="s">
        <v>1913</v>
      </c>
    </row>
    <row r="381">
      <c r="A381" s="411"/>
      <c r="B381" s="361">
        <v>46157.0</v>
      </c>
      <c r="C381" s="434" t="s">
        <v>3539</v>
      </c>
      <c r="D381" s="363" t="s">
        <v>3540</v>
      </c>
      <c r="E381" s="364"/>
      <c r="F381" s="365"/>
      <c r="G381" s="366"/>
      <c r="H381" s="367"/>
      <c r="I381" s="365"/>
      <c r="J381" s="368"/>
      <c r="K381" s="364"/>
      <c r="L381" s="365"/>
      <c r="M381" s="366"/>
      <c r="N381" s="367"/>
      <c r="O381" s="365"/>
      <c r="P381" s="368"/>
      <c r="Q381" s="364"/>
      <c r="R381" s="365"/>
      <c r="S381" s="366"/>
      <c r="T381" s="369" t="s">
        <v>2995</v>
      </c>
      <c r="U381" s="370" t="s">
        <v>2902</v>
      </c>
      <c r="V381" s="371"/>
      <c r="W381" s="372"/>
      <c r="X381" s="353" t="s">
        <v>2914</v>
      </c>
      <c r="Y381" s="382" t="s">
        <v>2869</v>
      </c>
      <c r="Z381" s="389" t="str">
        <f>IFERROR(__xludf.DUMMYFUNCTION("""COMPUTED_VALUE"""),"")</f>
        <v/>
      </c>
      <c r="AA381" s="383">
        <v>0.0</v>
      </c>
      <c r="AB381" s="388">
        <f>IFERROR(__xludf.DUMMYFUNCTION("""COMPUTED_VALUE"""),1.0)</f>
        <v>1</v>
      </c>
      <c r="AC381" s="382" t="s">
        <v>2869</v>
      </c>
      <c r="AD381" s="389" t="str">
        <f>IFERROR(__xludf.DUMMYFUNCTION("""COMPUTED_VALUE"""),"")</f>
        <v/>
      </c>
      <c r="AE381" s="390"/>
      <c r="AF381" s="391"/>
      <c r="AG381" s="393" t="s">
        <v>3231</v>
      </c>
    </row>
    <row r="382">
      <c r="A382" s="411"/>
      <c r="B382" s="361">
        <v>46157.0</v>
      </c>
      <c r="C382" s="434" t="s">
        <v>3541</v>
      </c>
      <c r="D382" s="363" t="s">
        <v>3542</v>
      </c>
      <c r="E382" s="364"/>
      <c r="F382" s="365"/>
      <c r="G382" s="366"/>
      <c r="H382" s="367"/>
      <c r="I382" s="365"/>
      <c r="J382" s="368"/>
      <c r="K382" s="364"/>
      <c r="L382" s="365"/>
      <c r="M382" s="366"/>
      <c r="N382" s="367"/>
      <c r="O382" s="365"/>
      <c r="P382" s="368"/>
      <c r="Q382" s="364"/>
      <c r="R382" s="365"/>
      <c r="S382" s="366"/>
      <c r="T382" s="369"/>
      <c r="U382" s="370" t="s">
        <v>1479</v>
      </c>
      <c r="V382" s="371"/>
      <c r="W382" s="372"/>
      <c r="X382" s="353"/>
      <c r="Y382" s="382" t="s">
        <v>2869</v>
      </c>
      <c r="Z382" s="389" t="str">
        <f>IFERROR(__xludf.DUMMYFUNCTION("""COMPUTED_VALUE"""),"")</f>
        <v/>
      </c>
      <c r="AA382" s="383" t="s">
        <v>2869</v>
      </c>
      <c r="AB382" s="388" t="str">
        <f>IFERROR(__xludf.DUMMYFUNCTION("""COMPUTED_VALUE"""),"")</f>
        <v/>
      </c>
      <c r="AC382" s="382" t="s">
        <v>2869</v>
      </c>
      <c r="AD382" s="389" t="str">
        <f>IFERROR(__xludf.DUMMYFUNCTION("""COMPUTED_VALUE"""),"")</f>
        <v/>
      </c>
      <c r="AE382" s="390"/>
      <c r="AF382" s="391"/>
      <c r="AG382" s="359"/>
    </row>
    <row r="383">
      <c r="A383" s="411"/>
      <c r="B383" s="361">
        <v>46157.0</v>
      </c>
      <c r="C383" s="434" t="s">
        <v>3543</v>
      </c>
      <c r="D383" s="363" t="s">
        <v>3544</v>
      </c>
      <c r="E383" s="364"/>
      <c r="F383" s="365"/>
      <c r="G383" s="366"/>
      <c r="H383" s="367"/>
      <c r="I383" s="365"/>
      <c r="J383" s="368"/>
      <c r="K383" s="364"/>
      <c r="L383" s="365"/>
      <c r="M383" s="366"/>
      <c r="N383" s="367"/>
      <c r="O383" s="365"/>
      <c r="P383" s="368"/>
      <c r="Q383" s="364"/>
      <c r="R383" s="365"/>
      <c r="S383" s="366"/>
      <c r="T383" s="369"/>
      <c r="U383" s="370" t="s">
        <v>765</v>
      </c>
      <c r="V383" s="371"/>
      <c r="W383" s="372"/>
      <c r="X383" s="353"/>
      <c r="Y383" s="382" t="s">
        <v>2869</v>
      </c>
      <c r="Z383" s="389" t="str">
        <f>IFERROR(__xludf.DUMMYFUNCTION("""COMPUTED_VALUE"""),"")</f>
        <v/>
      </c>
      <c r="AA383" s="383" t="s">
        <v>2869</v>
      </c>
      <c r="AB383" s="388" t="str">
        <f>IFERROR(__xludf.DUMMYFUNCTION("""COMPUTED_VALUE"""),"")</f>
        <v/>
      </c>
      <c r="AC383" s="382" t="s">
        <v>2869</v>
      </c>
      <c r="AD383" s="389" t="str">
        <f>IFERROR(__xludf.DUMMYFUNCTION("""COMPUTED_VALUE"""),"")</f>
        <v/>
      </c>
      <c r="AE383" s="390"/>
      <c r="AF383" s="391"/>
      <c r="AG383" s="359"/>
    </row>
    <row r="384">
      <c r="A384" s="411"/>
      <c r="B384" s="361">
        <v>46157.0</v>
      </c>
      <c r="C384" s="434" t="s">
        <v>3545</v>
      </c>
      <c r="D384" s="363" t="s">
        <v>3546</v>
      </c>
      <c r="E384" s="364"/>
      <c r="F384" s="365"/>
      <c r="G384" s="366"/>
      <c r="H384" s="367"/>
      <c r="I384" s="365"/>
      <c r="J384" s="368"/>
      <c r="K384" s="364"/>
      <c r="L384" s="365"/>
      <c r="M384" s="366"/>
      <c r="N384" s="367"/>
      <c r="O384" s="365"/>
      <c r="P384" s="368"/>
      <c r="Q384" s="364"/>
      <c r="R384" s="365"/>
      <c r="S384" s="366"/>
      <c r="T384" s="369"/>
      <c r="U384" s="370" t="s">
        <v>1891</v>
      </c>
      <c r="V384" s="371"/>
      <c r="W384" s="372"/>
      <c r="X384" s="353"/>
      <c r="Y384" s="382" t="s">
        <v>2869</v>
      </c>
      <c r="Z384" s="389" t="str">
        <f>IFERROR(__xludf.DUMMYFUNCTION("""COMPUTED_VALUE"""),"")</f>
        <v/>
      </c>
      <c r="AA384" s="383" t="s">
        <v>2869</v>
      </c>
      <c r="AB384" s="388" t="str">
        <f>IFERROR(__xludf.DUMMYFUNCTION("""COMPUTED_VALUE"""),"")</f>
        <v/>
      </c>
      <c r="AC384" s="382" t="s">
        <v>2869</v>
      </c>
      <c r="AD384" s="389" t="str">
        <f>IFERROR(__xludf.DUMMYFUNCTION("""COMPUTED_VALUE"""),"")</f>
        <v/>
      </c>
      <c r="AE384" s="390"/>
      <c r="AF384" s="391"/>
      <c r="AG384" s="359"/>
    </row>
    <row r="385">
      <c r="A385" s="411"/>
      <c r="B385" s="361">
        <v>46157.0</v>
      </c>
      <c r="C385" s="434" t="s">
        <v>3547</v>
      </c>
      <c r="D385" s="363" t="s">
        <v>3548</v>
      </c>
      <c r="E385" s="364"/>
      <c r="F385" s="365"/>
      <c r="G385" s="366"/>
      <c r="H385" s="367"/>
      <c r="I385" s="365"/>
      <c r="J385" s="368"/>
      <c r="K385" s="364"/>
      <c r="L385" s="365"/>
      <c r="M385" s="366"/>
      <c r="N385" s="367"/>
      <c r="O385" s="365"/>
      <c r="P385" s="368"/>
      <c r="Q385" s="364"/>
      <c r="R385" s="365"/>
      <c r="S385" s="366"/>
      <c r="T385" s="369"/>
      <c r="U385" s="370" t="s">
        <v>2944</v>
      </c>
      <c r="V385" s="371"/>
      <c r="W385" s="372"/>
      <c r="X385" s="353"/>
      <c r="Y385" s="382" t="s">
        <v>2869</v>
      </c>
      <c r="Z385" s="389" t="str">
        <f>IFERROR(__xludf.DUMMYFUNCTION("""COMPUTED_VALUE"""),"")</f>
        <v/>
      </c>
      <c r="AA385" s="383" t="s">
        <v>2869</v>
      </c>
      <c r="AB385" s="388" t="str">
        <f>IFERROR(__xludf.DUMMYFUNCTION("""COMPUTED_VALUE"""),"")</f>
        <v/>
      </c>
      <c r="AC385" s="382" t="s">
        <v>2869</v>
      </c>
      <c r="AD385" s="389" t="str">
        <f>IFERROR(__xludf.DUMMYFUNCTION("""COMPUTED_VALUE"""),"")</f>
        <v/>
      </c>
      <c r="AE385" s="390"/>
      <c r="AF385" s="391"/>
      <c r="AG385" s="359"/>
    </row>
    <row r="386">
      <c r="A386" s="411"/>
      <c r="B386" s="361">
        <v>46157.0</v>
      </c>
      <c r="C386" s="434" t="s">
        <v>3549</v>
      </c>
      <c r="D386" s="363" t="s">
        <v>3550</v>
      </c>
      <c r="E386" s="364"/>
      <c r="F386" s="365"/>
      <c r="G386" s="366"/>
      <c r="H386" s="367"/>
      <c r="I386" s="365"/>
      <c r="J386" s="368"/>
      <c r="K386" s="364"/>
      <c r="L386" s="365">
        <v>1.0</v>
      </c>
      <c r="M386" s="366"/>
      <c r="N386" s="367"/>
      <c r="O386" s="365"/>
      <c r="P386" s="368"/>
      <c r="Q386" s="364"/>
      <c r="R386" s="365"/>
      <c r="S386" s="366"/>
      <c r="T386" s="369"/>
      <c r="U386" s="370" t="s">
        <v>843</v>
      </c>
      <c r="V386" s="371"/>
      <c r="W386" s="380" t="s">
        <v>3551</v>
      </c>
      <c r="X386" s="353" t="s">
        <v>2890</v>
      </c>
      <c r="Y386" s="382" t="s">
        <v>2869</v>
      </c>
      <c r="Z386" s="389" t="str">
        <f>IFERROR(__xludf.DUMMYFUNCTION("""COMPUTED_VALUE"""),"")</f>
        <v/>
      </c>
      <c r="AA386" s="383">
        <v>1.0</v>
      </c>
      <c r="AB386" s="388">
        <f>IFERROR(__xludf.DUMMYFUNCTION("""COMPUTED_VALUE"""),0.8)</f>
        <v>0.8</v>
      </c>
      <c r="AC386" s="382" t="s">
        <v>2869</v>
      </c>
      <c r="AD386" s="389" t="str">
        <f>IFERROR(__xludf.DUMMYFUNCTION("""COMPUTED_VALUE"""),"")</f>
        <v/>
      </c>
      <c r="AE386" s="377">
        <v>5.0</v>
      </c>
      <c r="AF386" s="378">
        <v>5.0</v>
      </c>
      <c r="AG386" s="393" t="s">
        <v>3053</v>
      </c>
    </row>
    <row r="387">
      <c r="A387" s="411"/>
      <c r="B387" s="361">
        <v>46157.0</v>
      </c>
      <c r="C387" s="434" t="s">
        <v>3552</v>
      </c>
      <c r="D387" s="363" t="s">
        <v>3553</v>
      </c>
      <c r="E387" s="364"/>
      <c r="F387" s="365"/>
      <c r="G387" s="366"/>
      <c r="H387" s="367"/>
      <c r="I387" s="365"/>
      <c r="J387" s="368"/>
      <c r="K387" s="364"/>
      <c r="L387" s="365"/>
      <c r="M387" s="366"/>
      <c r="N387" s="367"/>
      <c r="O387" s="365"/>
      <c r="P387" s="368"/>
      <c r="Q387" s="364"/>
      <c r="R387" s="365"/>
      <c r="S387" s="366"/>
      <c r="T387" s="369"/>
      <c r="U387" s="370" t="s">
        <v>876</v>
      </c>
      <c r="V387" s="371"/>
      <c r="W387" s="372"/>
      <c r="X387" s="353"/>
      <c r="Y387" s="382" t="s">
        <v>2869</v>
      </c>
      <c r="Z387" s="389" t="str">
        <f>IFERROR(__xludf.DUMMYFUNCTION("""COMPUTED_VALUE"""),"")</f>
        <v/>
      </c>
      <c r="AA387" s="383" t="s">
        <v>2869</v>
      </c>
      <c r="AB387" s="388" t="str">
        <f>IFERROR(__xludf.DUMMYFUNCTION("""COMPUTED_VALUE"""),"")</f>
        <v/>
      </c>
      <c r="AC387" s="382" t="s">
        <v>2869</v>
      </c>
      <c r="AD387" s="389" t="str">
        <f>IFERROR(__xludf.DUMMYFUNCTION("""COMPUTED_VALUE"""),"")</f>
        <v/>
      </c>
      <c r="AE387" s="390"/>
      <c r="AF387" s="391"/>
      <c r="AG387" s="359"/>
    </row>
    <row r="388">
      <c r="A388" s="411"/>
      <c r="B388" s="361">
        <v>46157.0</v>
      </c>
      <c r="C388" s="434" t="s">
        <v>3554</v>
      </c>
      <c r="D388" s="363" t="s">
        <v>3555</v>
      </c>
      <c r="E388" s="364"/>
      <c r="F388" s="365"/>
      <c r="G388" s="366"/>
      <c r="H388" s="367"/>
      <c r="I388" s="365"/>
      <c r="J388" s="368"/>
      <c r="K388" s="364"/>
      <c r="L388" s="365"/>
      <c r="M388" s="366"/>
      <c r="N388" s="367"/>
      <c r="O388" s="365"/>
      <c r="P388" s="368"/>
      <c r="Q388" s="364"/>
      <c r="R388" s="365"/>
      <c r="S388" s="366"/>
      <c r="T388" s="369"/>
      <c r="U388" s="370" t="s">
        <v>2877</v>
      </c>
      <c r="V388" s="371"/>
      <c r="W388" s="372"/>
      <c r="X388" s="353"/>
      <c r="Y388" s="382" t="s">
        <v>2869</v>
      </c>
      <c r="Z388" s="389" t="str">
        <f>IFERROR(__xludf.DUMMYFUNCTION("""COMPUTED_VALUE"""),"")</f>
        <v/>
      </c>
      <c r="AA388" s="383" t="s">
        <v>2869</v>
      </c>
      <c r="AB388" s="388" t="str">
        <f>IFERROR(__xludf.DUMMYFUNCTION("""COMPUTED_VALUE"""),"")</f>
        <v/>
      </c>
      <c r="AC388" s="382" t="s">
        <v>2869</v>
      </c>
      <c r="AD388" s="389" t="str">
        <f>IFERROR(__xludf.DUMMYFUNCTION("""COMPUTED_VALUE"""),"")</f>
        <v/>
      </c>
      <c r="AE388" s="390"/>
      <c r="AF388" s="391"/>
      <c r="AG388" s="359"/>
    </row>
    <row r="389">
      <c r="A389" s="411"/>
      <c r="B389" s="361">
        <v>46157.0</v>
      </c>
      <c r="C389" s="434" t="s">
        <v>3556</v>
      </c>
      <c r="D389" s="363" t="s">
        <v>3557</v>
      </c>
      <c r="E389" s="364"/>
      <c r="F389" s="365"/>
      <c r="G389" s="366"/>
      <c r="H389" s="367"/>
      <c r="I389" s="365"/>
      <c r="J389" s="368"/>
      <c r="K389" s="364"/>
      <c r="L389" s="365"/>
      <c r="M389" s="366"/>
      <c r="N389" s="367"/>
      <c r="O389" s="365"/>
      <c r="P389" s="368"/>
      <c r="Q389" s="364"/>
      <c r="R389" s="365"/>
      <c r="S389" s="366"/>
      <c r="T389" s="369"/>
      <c r="U389" s="370" t="s">
        <v>2937</v>
      </c>
      <c r="V389" s="371"/>
      <c r="W389" s="372"/>
      <c r="X389" s="353"/>
      <c r="Y389" s="382" t="s">
        <v>2869</v>
      </c>
      <c r="Z389" s="389" t="str">
        <f>IFERROR(__xludf.DUMMYFUNCTION("""COMPUTED_VALUE"""),"")</f>
        <v/>
      </c>
      <c r="AA389" s="383" t="s">
        <v>2869</v>
      </c>
      <c r="AB389" s="388" t="str">
        <f>IFERROR(__xludf.DUMMYFUNCTION("""COMPUTED_VALUE"""),"")</f>
        <v/>
      </c>
      <c r="AC389" s="382" t="s">
        <v>2869</v>
      </c>
      <c r="AD389" s="389" t="str">
        <f>IFERROR(__xludf.DUMMYFUNCTION("""COMPUTED_VALUE"""),"")</f>
        <v/>
      </c>
      <c r="AE389" s="390"/>
      <c r="AF389" s="391"/>
      <c r="AG389" s="359"/>
    </row>
    <row r="390">
      <c r="A390" s="411"/>
      <c r="B390" s="361">
        <v>46157.0</v>
      </c>
      <c r="C390" s="434" t="s">
        <v>3558</v>
      </c>
      <c r="D390" s="363" t="s">
        <v>3559</v>
      </c>
      <c r="E390" s="364"/>
      <c r="F390" s="365"/>
      <c r="G390" s="366"/>
      <c r="H390" s="367"/>
      <c r="I390" s="365"/>
      <c r="J390" s="368"/>
      <c r="K390" s="364"/>
      <c r="L390" s="365"/>
      <c r="M390" s="366"/>
      <c r="N390" s="367"/>
      <c r="O390" s="365"/>
      <c r="P390" s="368"/>
      <c r="Q390" s="364"/>
      <c r="R390" s="365"/>
      <c r="S390" s="366"/>
      <c r="T390" s="369" t="s">
        <v>2995</v>
      </c>
      <c r="U390" s="370" t="s">
        <v>1349</v>
      </c>
      <c r="V390" s="371"/>
      <c r="W390" s="372"/>
      <c r="X390" s="353" t="s">
        <v>2914</v>
      </c>
      <c r="Y390" s="382" t="s">
        <v>2869</v>
      </c>
      <c r="Z390" s="389" t="str">
        <f>IFERROR(__xludf.DUMMYFUNCTION("""COMPUTED_VALUE"""),"")</f>
        <v/>
      </c>
      <c r="AA390" s="383">
        <v>0.0</v>
      </c>
      <c r="AB390" s="388">
        <f>IFERROR(__xludf.DUMMYFUNCTION("""COMPUTED_VALUE"""),1.0)</f>
        <v>1</v>
      </c>
      <c r="AC390" s="382" t="s">
        <v>2869</v>
      </c>
      <c r="AD390" s="389" t="str">
        <f>IFERROR(__xludf.DUMMYFUNCTION("""COMPUTED_VALUE"""),"")</f>
        <v/>
      </c>
      <c r="AE390" s="390"/>
      <c r="AF390" s="391"/>
      <c r="AG390" s="393" t="s">
        <v>3031</v>
      </c>
    </row>
    <row r="391">
      <c r="A391" s="411"/>
      <c r="B391" s="361">
        <v>46157.0</v>
      </c>
      <c r="C391" s="434" t="s">
        <v>3560</v>
      </c>
      <c r="D391" s="363" t="s">
        <v>3561</v>
      </c>
      <c r="E391" s="364"/>
      <c r="F391" s="365"/>
      <c r="G391" s="366"/>
      <c r="H391" s="367"/>
      <c r="I391" s="365"/>
      <c r="J391" s="368"/>
      <c r="K391" s="364"/>
      <c r="L391" s="365"/>
      <c r="M391" s="366"/>
      <c r="N391" s="367"/>
      <c r="O391" s="365"/>
      <c r="P391" s="368"/>
      <c r="Q391" s="364"/>
      <c r="R391" s="365"/>
      <c r="S391" s="366"/>
      <c r="T391" s="369"/>
      <c r="U391" s="370" t="s">
        <v>801</v>
      </c>
      <c r="V391" s="371"/>
      <c r="W391" s="372"/>
      <c r="X391" s="353"/>
      <c r="Y391" s="382" t="s">
        <v>2869</v>
      </c>
      <c r="Z391" s="389" t="str">
        <f>IFERROR(__xludf.DUMMYFUNCTION("""COMPUTED_VALUE"""),"")</f>
        <v/>
      </c>
      <c r="AA391" s="383" t="s">
        <v>2869</v>
      </c>
      <c r="AB391" s="388" t="str">
        <f>IFERROR(__xludf.DUMMYFUNCTION("""COMPUTED_VALUE"""),"")</f>
        <v/>
      </c>
      <c r="AC391" s="382" t="s">
        <v>2869</v>
      </c>
      <c r="AD391" s="389" t="str">
        <f>IFERROR(__xludf.DUMMYFUNCTION("""COMPUTED_VALUE"""),"")</f>
        <v/>
      </c>
      <c r="AE391" s="390"/>
      <c r="AF391" s="391"/>
      <c r="AG391" s="359"/>
    </row>
    <row r="392">
      <c r="A392" s="411"/>
      <c r="B392" s="361">
        <v>46157.0</v>
      </c>
      <c r="C392" s="434" t="s">
        <v>3562</v>
      </c>
      <c r="D392" s="363" t="s">
        <v>3563</v>
      </c>
      <c r="E392" s="364"/>
      <c r="F392" s="365"/>
      <c r="G392" s="366"/>
      <c r="H392" s="367"/>
      <c r="I392" s="365"/>
      <c r="J392" s="368"/>
      <c r="K392" s="364"/>
      <c r="L392" s="365"/>
      <c r="M392" s="366"/>
      <c r="N392" s="367"/>
      <c r="O392" s="365"/>
      <c r="P392" s="368"/>
      <c r="Q392" s="364"/>
      <c r="R392" s="365"/>
      <c r="S392" s="366"/>
      <c r="T392" s="369"/>
      <c r="U392" s="429" t="s">
        <v>2104</v>
      </c>
      <c r="V392" s="371"/>
      <c r="W392" s="372"/>
      <c r="X392" s="353"/>
      <c r="Y392" s="382" t="s">
        <v>2869</v>
      </c>
      <c r="Z392" s="389" t="str">
        <f>IFERROR(__xludf.DUMMYFUNCTION("""COMPUTED_VALUE"""),"")</f>
        <v/>
      </c>
      <c r="AA392" s="383" t="s">
        <v>2869</v>
      </c>
      <c r="AB392" s="388" t="str">
        <f>IFERROR(__xludf.DUMMYFUNCTION("""COMPUTED_VALUE"""),"")</f>
        <v/>
      </c>
      <c r="AC392" s="382" t="s">
        <v>2869</v>
      </c>
      <c r="AD392" s="389" t="str">
        <f>IFERROR(__xludf.DUMMYFUNCTION("""COMPUTED_VALUE"""),"")</f>
        <v/>
      </c>
      <c r="AE392" s="390"/>
      <c r="AF392" s="391"/>
      <c r="AG392" s="359"/>
    </row>
    <row r="393">
      <c r="A393" s="411"/>
      <c r="B393" s="361">
        <v>46157.0</v>
      </c>
      <c r="C393" s="434" t="s">
        <v>3564</v>
      </c>
      <c r="D393" s="363" t="s">
        <v>3565</v>
      </c>
      <c r="E393" s="364"/>
      <c r="F393" s="365"/>
      <c r="G393" s="366"/>
      <c r="H393" s="367"/>
      <c r="I393" s="365"/>
      <c r="J393" s="368"/>
      <c r="K393" s="364"/>
      <c r="L393" s="365"/>
      <c r="M393" s="366"/>
      <c r="N393" s="367"/>
      <c r="O393" s="365"/>
      <c r="P393" s="368"/>
      <c r="Q393" s="364"/>
      <c r="R393" s="365"/>
      <c r="S393" s="366"/>
      <c r="T393" s="369"/>
      <c r="U393" s="370" t="s">
        <v>122</v>
      </c>
      <c r="V393" s="371"/>
      <c r="W393" s="372"/>
      <c r="X393" s="353"/>
      <c r="Y393" s="382" t="s">
        <v>2869</v>
      </c>
      <c r="Z393" s="389" t="str">
        <f>IFERROR(__xludf.DUMMYFUNCTION("""COMPUTED_VALUE"""),"")</f>
        <v/>
      </c>
      <c r="AA393" s="383" t="s">
        <v>2869</v>
      </c>
      <c r="AB393" s="388" t="str">
        <f>IFERROR(__xludf.DUMMYFUNCTION("""COMPUTED_VALUE"""),"")</f>
        <v/>
      </c>
      <c r="AC393" s="382" t="s">
        <v>2869</v>
      </c>
      <c r="AD393" s="389" t="str">
        <f>IFERROR(__xludf.DUMMYFUNCTION("""COMPUTED_VALUE"""),"")</f>
        <v/>
      </c>
      <c r="AE393" s="390"/>
      <c r="AF393" s="391"/>
      <c r="AG393" s="359"/>
    </row>
    <row r="394">
      <c r="A394" s="411"/>
      <c r="B394" s="361">
        <v>46157.0</v>
      </c>
      <c r="C394" s="434" t="s">
        <v>3566</v>
      </c>
      <c r="D394" s="363" t="s">
        <v>3567</v>
      </c>
      <c r="E394" s="364"/>
      <c r="F394" s="365"/>
      <c r="G394" s="366"/>
      <c r="H394" s="367"/>
      <c r="I394" s="365"/>
      <c r="J394" s="368"/>
      <c r="K394" s="364"/>
      <c r="L394" s="365"/>
      <c r="M394" s="366"/>
      <c r="N394" s="367"/>
      <c r="O394" s="365"/>
      <c r="P394" s="368"/>
      <c r="Q394" s="364"/>
      <c r="R394" s="365"/>
      <c r="S394" s="366"/>
      <c r="T394" s="369" t="s">
        <v>2995</v>
      </c>
      <c r="U394" s="370" t="s">
        <v>279</v>
      </c>
      <c r="V394" s="371"/>
      <c r="W394" s="372"/>
      <c r="X394" s="353" t="s">
        <v>2914</v>
      </c>
      <c r="Y394" s="382" t="s">
        <v>2869</v>
      </c>
      <c r="Z394" s="389" t="str">
        <f>IFERROR(__xludf.DUMMYFUNCTION("""COMPUTED_VALUE"""),"")</f>
        <v/>
      </c>
      <c r="AA394" s="383">
        <v>0.0</v>
      </c>
      <c r="AB394" s="388">
        <f>IFERROR(__xludf.DUMMYFUNCTION("""COMPUTED_VALUE"""),1.0)</f>
        <v>1</v>
      </c>
      <c r="AC394" s="382" t="s">
        <v>2869</v>
      </c>
      <c r="AD394" s="389" t="str">
        <f>IFERROR(__xludf.DUMMYFUNCTION("""COMPUTED_VALUE"""),"")</f>
        <v/>
      </c>
      <c r="AE394" s="377">
        <v>6.0</v>
      </c>
      <c r="AF394" s="378">
        <v>6.0</v>
      </c>
      <c r="AG394" s="393" t="s">
        <v>3031</v>
      </c>
    </row>
    <row r="395">
      <c r="A395" s="411"/>
      <c r="B395" s="361">
        <v>46157.0</v>
      </c>
      <c r="C395" s="434" t="s">
        <v>3568</v>
      </c>
      <c r="D395" s="363" t="s">
        <v>3569</v>
      </c>
      <c r="E395" s="364"/>
      <c r="F395" s="365"/>
      <c r="G395" s="366"/>
      <c r="H395" s="367"/>
      <c r="I395" s="365"/>
      <c r="J395" s="368"/>
      <c r="K395" s="364"/>
      <c r="L395" s="365"/>
      <c r="M395" s="366"/>
      <c r="N395" s="367"/>
      <c r="O395" s="365"/>
      <c r="P395" s="368"/>
      <c r="Q395" s="364"/>
      <c r="R395" s="365"/>
      <c r="S395" s="366"/>
      <c r="T395" s="369"/>
      <c r="U395" s="370" t="s">
        <v>712</v>
      </c>
      <c r="V395" s="371"/>
      <c r="W395" s="372"/>
      <c r="X395" s="353" t="s">
        <v>2914</v>
      </c>
      <c r="Y395" s="382" t="s">
        <v>2869</v>
      </c>
      <c r="Z395" s="389" t="str">
        <f>IFERROR(__xludf.DUMMYFUNCTION("""COMPUTED_VALUE"""),"")</f>
        <v/>
      </c>
      <c r="AA395" s="383">
        <v>0.0</v>
      </c>
      <c r="AB395" s="388">
        <f>IFERROR(__xludf.DUMMYFUNCTION("""COMPUTED_VALUE"""),1.0)</f>
        <v>1</v>
      </c>
      <c r="AC395" s="382" t="s">
        <v>2869</v>
      </c>
      <c r="AD395" s="389" t="str">
        <f>IFERROR(__xludf.DUMMYFUNCTION("""COMPUTED_VALUE"""),"")</f>
        <v/>
      </c>
      <c r="AE395" s="377">
        <v>1.0</v>
      </c>
      <c r="AF395" s="378">
        <v>1.0</v>
      </c>
      <c r="AG395" s="393" t="s">
        <v>3022</v>
      </c>
    </row>
    <row r="396">
      <c r="A396" s="411"/>
      <c r="B396" s="361">
        <v>46157.0</v>
      </c>
      <c r="C396" s="434" t="s">
        <v>3570</v>
      </c>
      <c r="D396" s="363" t="s">
        <v>3571</v>
      </c>
      <c r="E396" s="364"/>
      <c r="F396" s="365"/>
      <c r="G396" s="366"/>
      <c r="H396" s="367"/>
      <c r="I396" s="365"/>
      <c r="J396" s="368"/>
      <c r="K396" s="364"/>
      <c r="L396" s="365"/>
      <c r="M396" s="366"/>
      <c r="N396" s="367"/>
      <c r="O396" s="365"/>
      <c r="P396" s="368"/>
      <c r="Q396" s="364"/>
      <c r="R396" s="365"/>
      <c r="S396" s="366"/>
      <c r="T396" s="369" t="s">
        <v>2995</v>
      </c>
      <c r="U396" s="370" t="s">
        <v>2895</v>
      </c>
      <c r="V396" s="371"/>
      <c r="W396" s="372"/>
      <c r="X396" s="353" t="s">
        <v>2914</v>
      </c>
      <c r="Y396" s="382" t="s">
        <v>2869</v>
      </c>
      <c r="Z396" s="389" t="str">
        <f>IFERROR(__xludf.DUMMYFUNCTION("""COMPUTED_VALUE"""),"")</f>
        <v/>
      </c>
      <c r="AA396" s="383">
        <v>0.0</v>
      </c>
      <c r="AB396" s="388">
        <f>IFERROR(__xludf.DUMMYFUNCTION("""COMPUTED_VALUE"""),1.0)</f>
        <v>1</v>
      </c>
      <c r="AC396" s="382" t="s">
        <v>2869</v>
      </c>
      <c r="AD396" s="389" t="str">
        <f>IFERROR(__xludf.DUMMYFUNCTION("""COMPUTED_VALUE"""),"")</f>
        <v/>
      </c>
      <c r="AE396" s="390"/>
      <c r="AF396" s="391"/>
      <c r="AG396" s="393" t="s">
        <v>1913</v>
      </c>
    </row>
    <row r="397">
      <c r="A397" s="411"/>
      <c r="B397" s="361">
        <v>46157.0</v>
      </c>
      <c r="C397" s="434" t="s">
        <v>3572</v>
      </c>
      <c r="D397" s="363" t="s">
        <v>3573</v>
      </c>
      <c r="E397" s="364"/>
      <c r="F397" s="365"/>
      <c r="G397" s="366"/>
      <c r="H397" s="367"/>
      <c r="I397" s="365"/>
      <c r="J397" s="368"/>
      <c r="K397" s="364"/>
      <c r="L397" s="365">
        <v>1.0</v>
      </c>
      <c r="M397" s="366"/>
      <c r="N397" s="367"/>
      <c r="O397" s="365"/>
      <c r="P397" s="368"/>
      <c r="Q397" s="364"/>
      <c r="R397" s="365"/>
      <c r="S397" s="366"/>
      <c r="T397" s="369"/>
      <c r="U397" s="370" t="s">
        <v>3020</v>
      </c>
      <c r="V397" s="371"/>
      <c r="W397" s="380" t="s">
        <v>3574</v>
      </c>
      <c r="X397" s="353" t="s">
        <v>2887</v>
      </c>
      <c r="Y397" s="382" t="s">
        <v>2869</v>
      </c>
      <c r="Z397" s="389" t="str">
        <f>IFERROR(__xludf.DUMMYFUNCTION("""COMPUTED_VALUE"""),"")</f>
        <v/>
      </c>
      <c r="AA397" s="383">
        <v>1.0</v>
      </c>
      <c r="AB397" s="388">
        <f>IFERROR(__xludf.DUMMYFUNCTION("""COMPUTED_VALUE"""),0.5)</f>
        <v>0.5</v>
      </c>
      <c r="AC397" s="382" t="s">
        <v>2869</v>
      </c>
      <c r="AD397" s="389" t="str">
        <f>IFERROR(__xludf.DUMMYFUNCTION("""COMPUTED_VALUE"""),"")</f>
        <v/>
      </c>
      <c r="AE397" s="377">
        <v>1.0</v>
      </c>
      <c r="AF397" s="378">
        <v>1.0</v>
      </c>
      <c r="AG397" s="393" t="s">
        <v>3033</v>
      </c>
    </row>
    <row r="398">
      <c r="A398" s="411"/>
      <c r="B398" s="361">
        <v>46157.0</v>
      </c>
      <c r="C398" s="434" t="s">
        <v>3575</v>
      </c>
      <c r="D398" s="363" t="s">
        <v>3576</v>
      </c>
      <c r="E398" s="364"/>
      <c r="F398" s="365"/>
      <c r="G398" s="366"/>
      <c r="H398" s="367"/>
      <c r="I398" s="365"/>
      <c r="J398" s="368"/>
      <c r="K398" s="364"/>
      <c r="L398" s="365"/>
      <c r="M398" s="366"/>
      <c r="N398" s="367"/>
      <c r="O398" s="365"/>
      <c r="P398" s="368"/>
      <c r="Q398" s="364"/>
      <c r="R398" s="365"/>
      <c r="S398" s="366"/>
      <c r="T398" s="369"/>
      <c r="U398" s="370" t="s">
        <v>2427</v>
      </c>
      <c r="V398" s="371"/>
      <c r="W398" s="372"/>
      <c r="X398" s="353" t="s">
        <v>2914</v>
      </c>
      <c r="Y398" s="382" t="s">
        <v>2869</v>
      </c>
      <c r="Z398" s="389" t="str">
        <f>IFERROR(__xludf.DUMMYFUNCTION("""COMPUTED_VALUE"""),"")</f>
        <v/>
      </c>
      <c r="AA398" s="383">
        <v>0.0</v>
      </c>
      <c r="AB398" s="388">
        <f>IFERROR(__xludf.DUMMYFUNCTION("""COMPUTED_VALUE"""),1.0)</f>
        <v>1</v>
      </c>
      <c r="AC398" s="382" t="s">
        <v>2869</v>
      </c>
      <c r="AD398" s="389" t="str">
        <f>IFERROR(__xludf.DUMMYFUNCTION("""COMPUTED_VALUE"""),"")</f>
        <v/>
      </c>
      <c r="AE398" s="390"/>
      <c r="AF398" s="391"/>
      <c r="AG398" s="393" t="s">
        <v>3033</v>
      </c>
    </row>
    <row r="399">
      <c r="A399" s="411"/>
      <c r="B399" s="361">
        <v>46158.0</v>
      </c>
      <c r="C399" s="434" t="s">
        <v>3577</v>
      </c>
      <c r="D399" s="363" t="s">
        <v>3578</v>
      </c>
      <c r="E399" s="364"/>
      <c r="F399" s="365"/>
      <c r="G399" s="366"/>
      <c r="H399" s="367"/>
      <c r="I399" s="365"/>
      <c r="J399" s="368"/>
      <c r="K399" s="364"/>
      <c r="L399" s="365"/>
      <c r="M399" s="366"/>
      <c r="N399" s="367"/>
      <c r="O399" s="365"/>
      <c r="P399" s="368"/>
      <c r="Q399" s="364"/>
      <c r="R399" s="365"/>
      <c r="S399" s="366"/>
      <c r="T399" s="369"/>
      <c r="U399" s="370" t="s">
        <v>765</v>
      </c>
      <c r="V399" s="371"/>
      <c r="W399" s="372"/>
      <c r="X399" s="353"/>
      <c r="Y399" s="382" t="s">
        <v>2869</v>
      </c>
      <c r="Z399" s="389" t="str">
        <f>IFERROR(__xludf.DUMMYFUNCTION("""COMPUTED_VALUE"""),"")</f>
        <v/>
      </c>
      <c r="AA399" s="383" t="s">
        <v>2869</v>
      </c>
      <c r="AB399" s="388" t="str">
        <f>IFERROR(__xludf.DUMMYFUNCTION("""COMPUTED_VALUE"""),"")</f>
        <v/>
      </c>
      <c r="AC399" s="382" t="s">
        <v>2869</v>
      </c>
      <c r="AD399" s="389" t="str">
        <f>IFERROR(__xludf.DUMMYFUNCTION("""COMPUTED_VALUE"""),"")</f>
        <v/>
      </c>
      <c r="AE399" s="390"/>
      <c r="AF399" s="391"/>
      <c r="AG399" s="359"/>
    </row>
    <row r="400">
      <c r="A400" s="411"/>
      <c r="B400" s="361">
        <v>46158.0</v>
      </c>
      <c r="C400" s="434" t="s">
        <v>3579</v>
      </c>
      <c r="D400" s="363" t="s">
        <v>3580</v>
      </c>
      <c r="E400" s="364"/>
      <c r="F400" s="365"/>
      <c r="G400" s="366"/>
      <c r="H400" s="367"/>
      <c r="I400" s="365"/>
      <c r="J400" s="368"/>
      <c r="K400" s="364"/>
      <c r="L400" s="365"/>
      <c r="M400" s="366"/>
      <c r="N400" s="367"/>
      <c r="O400" s="365">
        <v>1.0</v>
      </c>
      <c r="P400" s="368"/>
      <c r="Q400" s="364"/>
      <c r="R400" s="365"/>
      <c r="S400" s="366"/>
      <c r="T400" s="369" t="s">
        <v>2995</v>
      </c>
      <c r="U400" s="370" t="s">
        <v>470</v>
      </c>
      <c r="V400" s="371"/>
      <c r="W400" s="380" t="s">
        <v>3581</v>
      </c>
      <c r="X400" s="353" t="s">
        <v>2887</v>
      </c>
      <c r="Y400" s="382" t="s">
        <v>2869</v>
      </c>
      <c r="Z400" s="389" t="str">
        <f>IFERROR(__xludf.DUMMYFUNCTION("""COMPUTED_VALUE"""),"")</f>
        <v/>
      </c>
      <c r="AA400" s="383">
        <v>1.0</v>
      </c>
      <c r="AB400" s="388">
        <f>IFERROR(__xludf.DUMMYFUNCTION("""COMPUTED_VALUE"""),0.875)</f>
        <v>0.875</v>
      </c>
      <c r="AC400" s="382" t="s">
        <v>2869</v>
      </c>
      <c r="AD400" s="389" t="str">
        <f>IFERROR(__xludf.DUMMYFUNCTION("""COMPUTED_VALUE"""),"")</f>
        <v/>
      </c>
      <c r="AE400" s="377">
        <v>7.0</v>
      </c>
      <c r="AF400" s="378">
        <v>0.0</v>
      </c>
      <c r="AG400" s="393" t="s">
        <v>3031</v>
      </c>
    </row>
    <row r="401">
      <c r="A401" s="411"/>
      <c r="B401" s="361">
        <v>46158.0</v>
      </c>
      <c r="C401" s="434" t="s">
        <v>3582</v>
      </c>
      <c r="D401" s="363" t="s">
        <v>3583</v>
      </c>
      <c r="E401" s="364"/>
      <c r="F401" s="365"/>
      <c r="G401" s="366"/>
      <c r="H401" s="367"/>
      <c r="I401" s="365"/>
      <c r="J401" s="368"/>
      <c r="K401" s="364"/>
      <c r="L401" s="365"/>
      <c r="M401" s="366"/>
      <c r="N401" s="367"/>
      <c r="O401" s="365"/>
      <c r="P401" s="368"/>
      <c r="Q401" s="364"/>
      <c r="R401" s="365"/>
      <c r="S401" s="366"/>
      <c r="T401" s="369" t="s">
        <v>2995</v>
      </c>
      <c r="U401" s="370" t="s">
        <v>634</v>
      </c>
      <c r="V401" s="371"/>
      <c r="W401" s="372"/>
      <c r="X401" s="353" t="s">
        <v>2914</v>
      </c>
      <c r="Y401" s="382" t="s">
        <v>2869</v>
      </c>
      <c r="Z401" s="389" t="str">
        <f>IFERROR(__xludf.DUMMYFUNCTION("""COMPUTED_VALUE"""),"")</f>
        <v/>
      </c>
      <c r="AA401" s="383">
        <v>0.0</v>
      </c>
      <c r="AB401" s="388">
        <f>IFERROR(__xludf.DUMMYFUNCTION("""COMPUTED_VALUE"""),1.0)</f>
        <v>1</v>
      </c>
      <c r="AC401" s="382" t="s">
        <v>2869</v>
      </c>
      <c r="AD401" s="389" t="str">
        <f>IFERROR(__xludf.DUMMYFUNCTION("""COMPUTED_VALUE"""),"")</f>
        <v/>
      </c>
      <c r="AE401" s="390"/>
      <c r="AF401" s="391"/>
      <c r="AG401" s="393" t="s">
        <v>1913</v>
      </c>
    </row>
    <row r="402">
      <c r="A402" s="411"/>
      <c r="B402" s="361">
        <v>46158.0</v>
      </c>
      <c r="C402" s="434" t="s">
        <v>3584</v>
      </c>
      <c r="D402" s="363" t="s">
        <v>3585</v>
      </c>
      <c r="E402" s="364"/>
      <c r="F402" s="365"/>
      <c r="G402" s="366"/>
      <c r="H402" s="367"/>
      <c r="I402" s="365"/>
      <c r="J402" s="368"/>
      <c r="K402" s="364"/>
      <c r="L402" s="365"/>
      <c r="M402" s="366"/>
      <c r="N402" s="367"/>
      <c r="O402" s="365"/>
      <c r="P402" s="368"/>
      <c r="Q402" s="364"/>
      <c r="R402" s="365"/>
      <c r="S402" s="366"/>
      <c r="T402" s="369" t="s">
        <v>2995</v>
      </c>
      <c r="U402" s="370" t="s">
        <v>1062</v>
      </c>
      <c r="V402" s="371"/>
      <c r="W402" s="372"/>
      <c r="X402" s="353" t="s">
        <v>2914</v>
      </c>
      <c r="Y402" s="382" t="s">
        <v>2869</v>
      </c>
      <c r="Z402" s="389" t="str">
        <f>IFERROR(__xludf.DUMMYFUNCTION("""COMPUTED_VALUE"""),"")</f>
        <v/>
      </c>
      <c r="AA402" s="383">
        <v>0.0</v>
      </c>
      <c r="AB402" s="388">
        <f>IFERROR(__xludf.DUMMYFUNCTION("""COMPUTED_VALUE"""),1.0)</f>
        <v>1</v>
      </c>
      <c r="AC402" s="382" t="s">
        <v>2869</v>
      </c>
      <c r="AD402" s="389" t="str">
        <f>IFERROR(__xludf.DUMMYFUNCTION("""COMPUTED_VALUE"""),"")</f>
        <v/>
      </c>
      <c r="AE402" s="390"/>
      <c r="AF402" s="391"/>
      <c r="AG402" s="393" t="s">
        <v>1913</v>
      </c>
    </row>
    <row r="403">
      <c r="A403" s="411"/>
      <c r="B403" s="361">
        <v>46158.0</v>
      </c>
      <c r="C403" s="434" t="s">
        <v>3586</v>
      </c>
      <c r="D403" s="363" t="s">
        <v>3587</v>
      </c>
      <c r="E403" s="364"/>
      <c r="F403" s="365"/>
      <c r="G403" s="366"/>
      <c r="H403" s="367"/>
      <c r="I403" s="365"/>
      <c r="J403" s="368"/>
      <c r="K403" s="364"/>
      <c r="L403" s="365"/>
      <c r="M403" s="366"/>
      <c r="N403" s="367"/>
      <c r="O403" s="365"/>
      <c r="P403" s="368"/>
      <c r="Q403" s="364"/>
      <c r="R403" s="365"/>
      <c r="S403" s="366"/>
      <c r="T403" s="369"/>
      <c r="U403" s="370" t="s">
        <v>233</v>
      </c>
      <c r="V403" s="371"/>
      <c r="W403" s="372"/>
      <c r="X403" s="353"/>
      <c r="Y403" s="382" t="s">
        <v>2869</v>
      </c>
      <c r="Z403" s="389" t="str">
        <f>IFERROR(__xludf.DUMMYFUNCTION("""COMPUTED_VALUE"""),"")</f>
        <v/>
      </c>
      <c r="AA403" s="383" t="s">
        <v>2869</v>
      </c>
      <c r="AB403" s="388" t="str">
        <f>IFERROR(__xludf.DUMMYFUNCTION("""COMPUTED_VALUE"""),"")</f>
        <v/>
      </c>
      <c r="AC403" s="382" t="s">
        <v>2869</v>
      </c>
      <c r="AD403" s="389" t="str">
        <f>IFERROR(__xludf.DUMMYFUNCTION("""COMPUTED_VALUE"""),"")</f>
        <v/>
      </c>
      <c r="AE403" s="390"/>
      <c r="AF403" s="391"/>
      <c r="AG403" s="359"/>
    </row>
    <row r="404">
      <c r="A404" s="411"/>
      <c r="B404" s="361">
        <v>46158.0</v>
      </c>
      <c r="C404" s="434" t="s">
        <v>3588</v>
      </c>
      <c r="D404" s="363" t="s">
        <v>3589</v>
      </c>
      <c r="E404" s="364"/>
      <c r="F404" s="365"/>
      <c r="G404" s="366"/>
      <c r="H404" s="367"/>
      <c r="I404" s="365"/>
      <c r="J404" s="368"/>
      <c r="K404" s="364"/>
      <c r="L404" s="365"/>
      <c r="M404" s="366"/>
      <c r="N404" s="367"/>
      <c r="O404" s="365"/>
      <c r="P404" s="368"/>
      <c r="Q404" s="364"/>
      <c r="R404" s="365"/>
      <c r="S404" s="366"/>
      <c r="T404" s="369"/>
      <c r="U404" s="370" t="s">
        <v>323</v>
      </c>
      <c r="V404" s="371"/>
      <c r="W404" s="372"/>
      <c r="X404" s="353" t="s">
        <v>2914</v>
      </c>
      <c r="Y404" s="382" t="s">
        <v>2869</v>
      </c>
      <c r="Z404" s="389" t="str">
        <f>IFERROR(__xludf.DUMMYFUNCTION("""COMPUTED_VALUE"""),"")</f>
        <v/>
      </c>
      <c r="AA404" s="383">
        <v>0.0</v>
      </c>
      <c r="AB404" s="388">
        <f>IFERROR(__xludf.DUMMYFUNCTION("""COMPUTED_VALUE"""),1.0)</f>
        <v>1</v>
      </c>
      <c r="AC404" s="382" t="s">
        <v>2869</v>
      </c>
      <c r="AD404" s="389" t="str">
        <f>IFERROR(__xludf.DUMMYFUNCTION("""COMPUTED_VALUE"""),"")</f>
        <v/>
      </c>
      <c r="AE404" s="390"/>
      <c r="AF404" s="391"/>
      <c r="AG404" s="393" t="s">
        <v>1913</v>
      </c>
    </row>
    <row r="405">
      <c r="A405" s="411"/>
      <c r="B405" s="361">
        <v>46158.0</v>
      </c>
      <c r="C405" s="434" t="s">
        <v>3590</v>
      </c>
      <c r="D405" s="363" t="s">
        <v>3591</v>
      </c>
      <c r="E405" s="364"/>
      <c r="F405" s="365"/>
      <c r="G405" s="366"/>
      <c r="H405" s="367"/>
      <c r="I405" s="365"/>
      <c r="J405" s="368"/>
      <c r="K405" s="364"/>
      <c r="L405" s="365"/>
      <c r="M405" s="366"/>
      <c r="N405" s="367"/>
      <c r="O405" s="365"/>
      <c r="P405" s="368"/>
      <c r="Q405" s="364"/>
      <c r="R405" s="365"/>
      <c r="S405" s="366"/>
      <c r="T405" s="369"/>
      <c r="U405" s="429" t="s">
        <v>63</v>
      </c>
      <c r="V405" s="371"/>
      <c r="W405" s="372"/>
      <c r="X405" s="353"/>
      <c r="Y405" s="382" t="s">
        <v>2869</v>
      </c>
      <c r="Z405" s="389" t="str">
        <f>IFERROR(__xludf.DUMMYFUNCTION("""COMPUTED_VALUE"""),"")</f>
        <v/>
      </c>
      <c r="AA405" s="383" t="s">
        <v>2869</v>
      </c>
      <c r="AB405" s="388" t="str">
        <f>IFERROR(__xludf.DUMMYFUNCTION("""COMPUTED_VALUE"""),"")</f>
        <v/>
      </c>
      <c r="AC405" s="382" t="s">
        <v>2869</v>
      </c>
      <c r="AD405" s="389" t="str">
        <f>IFERROR(__xludf.DUMMYFUNCTION("""COMPUTED_VALUE"""),"")</f>
        <v/>
      </c>
      <c r="AE405" s="390"/>
      <c r="AF405" s="391"/>
      <c r="AG405" s="359"/>
    </row>
    <row r="406">
      <c r="A406" s="411"/>
      <c r="B406" s="361">
        <v>46158.0</v>
      </c>
      <c r="C406" s="434" t="s">
        <v>3592</v>
      </c>
      <c r="D406" s="363" t="s">
        <v>3593</v>
      </c>
      <c r="E406" s="364"/>
      <c r="F406" s="365"/>
      <c r="G406" s="366"/>
      <c r="H406" s="367"/>
      <c r="I406" s="365"/>
      <c r="J406" s="368"/>
      <c r="K406" s="364"/>
      <c r="L406" s="365"/>
      <c r="M406" s="366"/>
      <c r="N406" s="367"/>
      <c r="O406" s="365"/>
      <c r="P406" s="368"/>
      <c r="Q406" s="364"/>
      <c r="R406" s="365"/>
      <c r="S406" s="366"/>
      <c r="T406" s="369"/>
      <c r="U406" s="370" t="s">
        <v>153</v>
      </c>
      <c r="V406" s="371"/>
      <c r="W406" s="372"/>
      <c r="X406" s="353"/>
      <c r="Y406" s="382" t="s">
        <v>2869</v>
      </c>
      <c r="Z406" s="389" t="str">
        <f>IFERROR(__xludf.DUMMYFUNCTION("""COMPUTED_VALUE"""),"")</f>
        <v/>
      </c>
      <c r="AA406" s="383" t="s">
        <v>2869</v>
      </c>
      <c r="AB406" s="388" t="str">
        <f>IFERROR(__xludf.DUMMYFUNCTION("""COMPUTED_VALUE"""),"")</f>
        <v/>
      </c>
      <c r="AC406" s="382" t="s">
        <v>2869</v>
      </c>
      <c r="AD406" s="389" t="str">
        <f>IFERROR(__xludf.DUMMYFUNCTION("""COMPUTED_VALUE"""),"")</f>
        <v/>
      </c>
      <c r="AE406" s="390"/>
      <c r="AF406" s="391"/>
      <c r="AG406" s="359"/>
    </row>
    <row r="407">
      <c r="A407" s="411"/>
      <c r="B407" s="361">
        <v>46158.0</v>
      </c>
      <c r="C407" s="434" t="s">
        <v>3594</v>
      </c>
      <c r="D407" s="363" t="s">
        <v>3595</v>
      </c>
      <c r="E407" s="364"/>
      <c r="F407" s="365"/>
      <c r="G407" s="366"/>
      <c r="H407" s="367"/>
      <c r="I407" s="365"/>
      <c r="J407" s="368"/>
      <c r="K407" s="364"/>
      <c r="L407" s="365"/>
      <c r="M407" s="366"/>
      <c r="N407" s="367"/>
      <c r="O407" s="365"/>
      <c r="P407" s="368"/>
      <c r="Q407" s="364"/>
      <c r="R407" s="365"/>
      <c r="S407" s="366"/>
      <c r="T407" s="369"/>
      <c r="U407" s="370" t="s">
        <v>263</v>
      </c>
      <c r="V407" s="371"/>
      <c r="W407" s="372"/>
      <c r="X407" s="353"/>
      <c r="Y407" s="382" t="s">
        <v>2869</v>
      </c>
      <c r="Z407" s="389" t="str">
        <f>IFERROR(__xludf.DUMMYFUNCTION("""COMPUTED_VALUE"""),"")</f>
        <v/>
      </c>
      <c r="AA407" s="383" t="s">
        <v>2869</v>
      </c>
      <c r="AB407" s="388" t="str">
        <f>IFERROR(__xludf.DUMMYFUNCTION("""COMPUTED_VALUE"""),"")</f>
        <v/>
      </c>
      <c r="AC407" s="382" t="s">
        <v>2869</v>
      </c>
      <c r="AD407" s="389" t="str">
        <f>IFERROR(__xludf.DUMMYFUNCTION("""COMPUTED_VALUE"""),"")</f>
        <v/>
      </c>
      <c r="AE407" s="390"/>
      <c r="AF407" s="391"/>
      <c r="AG407" s="359"/>
    </row>
    <row r="408">
      <c r="A408" s="411"/>
      <c r="B408" s="361">
        <v>46158.0</v>
      </c>
      <c r="C408" s="434" t="s">
        <v>3596</v>
      </c>
      <c r="D408" s="363" t="s">
        <v>3597</v>
      </c>
      <c r="E408" s="364"/>
      <c r="F408" s="365"/>
      <c r="G408" s="366"/>
      <c r="H408" s="367"/>
      <c r="I408" s="365"/>
      <c r="J408" s="368"/>
      <c r="K408" s="364"/>
      <c r="L408" s="365"/>
      <c r="M408" s="366"/>
      <c r="N408" s="367"/>
      <c r="O408" s="365"/>
      <c r="P408" s="368"/>
      <c r="Q408" s="364"/>
      <c r="R408" s="365"/>
      <c r="S408" s="366"/>
      <c r="T408" s="369"/>
      <c r="U408" s="370" t="s">
        <v>801</v>
      </c>
      <c r="V408" s="371"/>
      <c r="W408" s="372"/>
      <c r="X408" s="353"/>
      <c r="Y408" s="382" t="s">
        <v>2869</v>
      </c>
      <c r="Z408" s="389" t="str">
        <f>IFERROR(__xludf.DUMMYFUNCTION("""COMPUTED_VALUE"""),"")</f>
        <v/>
      </c>
      <c r="AA408" s="383" t="s">
        <v>2869</v>
      </c>
      <c r="AB408" s="388" t="str">
        <f>IFERROR(__xludf.DUMMYFUNCTION("""COMPUTED_VALUE"""),"")</f>
        <v/>
      </c>
      <c r="AC408" s="382" t="s">
        <v>2869</v>
      </c>
      <c r="AD408" s="389" t="str">
        <f>IFERROR(__xludf.DUMMYFUNCTION("""COMPUTED_VALUE"""),"")</f>
        <v/>
      </c>
      <c r="AE408" s="390"/>
      <c r="AF408" s="391"/>
      <c r="AG408" s="359"/>
    </row>
    <row r="409">
      <c r="A409" s="411"/>
      <c r="B409" s="361">
        <v>46158.0</v>
      </c>
      <c r="C409" s="434" t="s">
        <v>3598</v>
      </c>
      <c r="D409" s="363" t="s">
        <v>3599</v>
      </c>
      <c r="E409" s="364"/>
      <c r="F409" s="365"/>
      <c r="G409" s="366"/>
      <c r="H409" s="367"/>
      <c r="I409" s="365"/>
      <c r="J409" s="368"/>
      <c r="K409" s="364"/>
      <c r="L409" s="365">
        <v>1.0</v>
      </c>
      <c r="M409" s="366"/>
      <c r="N409" s="367"/>
      <c r="O409" s="365"/>
      <c r="P409" s="368"/>
      <c r="Q409" s="364"/>
      <c r="R409" s="365">
        <v>1.0</v>
      </c>
      <c r="S409" s="366"/>
      <c r="T409" s="369"/>
      <c r="U409" s="370" t="s">
        <v>3020</v>
      </c>
      <c r="V409" s="371"/>
      <c r="W409" s="380" t="s">
        <v>3600</v>
      </c>
      <c r="X409" s="353" t="s">
        <v>2887</v>
      </c>
      <c r="Y409" s="382" t="s">
        <v>2869</v>
      </c>
      <c r="Z409" s="389" t="str">
        <f>IFERROR(__xludf.DUMMYFUNCTION("""COMPUTED_VALUE"""),"")</f>
        <v/>
      </c>
      <c r="AA409" s="383">
        <v>2.0</v>
      </c>
      <c r="AB409" s="388">
        <f>IFERROR(__xludf.DUMMYFUNCTION("""COMPUTED_VALUE"""),0.7142857142857143)</f>
        <v>0.7142857143</v>
      </c>
      <c r="AC409" s="382" t="s">
        <v>2869</v>
      </c>
      <c r="AD409" s="389" t="str">
        <f>IFERROR(__xludf.DUMMYFUNCTION("""COMPUTED_VALUE"""),"")</f>
        <v/>
      </c>
      <c r="AE409" s="377">
        <v>5.0</v>
      </c>
      <c r="AF409" s="378">
        <v>5.0</v>
      </c>
      <c r="AG409" s="393" t="s">
        <v>3033</v>
      </c>
    </row>
    <row r="410">
      <c r="A410" s="411"/>
      <c r="B410" s="361">
        <v>46158.0</v>
      </c>
      <c r="C410" s="434" t="s">
        <v>3601</v>
      </c>
      <c r="D410" s="363" t="s">
        <v>3602</v>
      </c>
      <c r="E410" s="364"/>
      <c r="F410" s="365"/>
      <c r="G410" s="366"/>
      <c r="H410" s="367"/>
      <c r="I410" s="365">
        <v>3.0</v>
      </c>
      <c r="J410" s="368"/>
      <c r="K410" s="364"/>
      <c r="L410" s="365"/>
      <c r="M410" s="366"/>
      <c r="N410" s="367"/>
      <c r="O410" s="365"/>
      <c r="P410" s="368"/>
      <c r="Q410" s="364"/>
      <c r="R410" s="365"/>
      <c r="S410" s="366"/>
      <c r="T410" s="369"/>
      <c r="U410" s="370" t="s">
        <v>2941</v>
      </c>
      <c r="V410" s="371"/>
      <c r="W410" s="380" t="s">
        <v>3603</v>
      </c>
      <c r="X410" s="353" t="s">
        <v>2887</v>
      </c>
      <c r="Y410" s="382" t="s">
        <v>2869</v>
      </c>
      <c r="Z410" s="389" t="str">
        <f>IFERROR(__xludf.DUMMYFUNCTION("""COMPUTED_VALUE"""),"")</f>
        <v/>
      </c>
      <c r="AA410" s="383">
        <v>3.0</v>
      </c>
      <c r="AB410" s="388">
        <f>IFERROR(__xludf.DUMMYFUNCTION("""COMPUTED_VALUE"""),0.7)</f>
        <v>0.7</v>
      </c>
      <c r="AC410" s="382" t="s">
        <v>2869</v>
      </c>
      <c r="AD410" s="389" t="str">
        <f>IFERROR(__xludf.DUMMYFUNCTION("""COMPUTED_VALUE"""),"")</f>
        <v/>
      </c>
      <c r="AE410" s="377">
        <v>7.0</v>
      </c>
      <c r="AF410" s="378">
        <v>7.0</v>
      </c>
      <c r="AG410" s="393" t="s">
        <v>3035</v>
      </c>
    </row>
    <row r="411">
      <c r="A411" s="411"/>
      <c r="B411" s="361">
        <v>46159.0</v>
      </c>
      <c r="C411" s="434" t="s">
        <v>3604</v>
      </c>
      <c r="D411" s="363" t="s">
        <v>3605</v>
      </c>
      <c r="E411" s="364"/>
      <c r="F411" s="365"/>
      <c r="G411" s="366"/>
      <c r="H411" s="367"/>
      <c r="I411" s="365"/>
      <c r="J411" s="368"/>
      <c r="K411" s="364"/>
      <c r="L411" s="365"/>
      <c r="M411" s="366"/>
      <c r="N411" s="367"/>
      <c r="O411" s="365"/>
      <c r="P411" s="368"/>
      <c r="Q411" s="364"/>
      <c r="R411" s="365"/>
      <c r="S411" s="366"/>
      <c r="T411" s="369"/>
      <c r="U411" s="370" t="s">
        <v>2590</v>
      </c>
      <c r="V411" s="371"/>
      <c r="W411" s="372"/>
      <c r="X411" s="353"/>
      <c r="Y411" s="382" t="s">
        <v>2869</v>
      </c>
      <c r="Z411" s="389" t="str">
        <f>IFERROR(__xludf.DUMMYFUNCTION("""COMPUTED_VALUE"""),"")</f>
        <v/>
      </c>
      <c r="AA411" s="383" t="s">
        <v>2869</v>
      </c>
      <c r="AB411" s="388" t="str">
        <f>IFERROR(__xludf.DUMMYFUNCTION("""COMPUTED_VALUE"""),"")</f>
        <v/>
      </c>
      <c r="AC411" s="382" t="s">
        <v>2869</v>
      </c>
      <c r="AD411" s="389" t="str">
        <f>IFERROR(__xludf.DUMMYFUNCTION("""COMPUTED_VALUE"""),"")</f>
        <v/>
      </c>
      <c r="AE411" s="390"/>
      <c r="AF411" s="391"/>
      <c r="AG411" s="359"/>
    </row>
    <row r="412">
      <c r="A412" s="411"/>
      <c r="B412" s="361">
        <v>46159.0</v>
      </c>
      <c r="C412" s="434" t="s">
        <v>3606</v>
      </c>
      <c r="D412" s="363" t="s">
        <v>3607</v>
      </c>
      <c r="E412" s="364"/>
      <c r="F412" s="365"/>
      <c r="G412" s="366"/>
      <c r="H412" s="367"/>
      <c r="I412" s="365"/>
      <c r="J412" s="368"/>
      <c r="K412" s="364"/>
      <c r="L412" s="365"/>
      <c r="M412" s="366"/>
      <c r="N412" s="367"/>
      <c r="O412" s="365"/>
      <c r="P412" s="368"/>
      <c r="Q412" s="364"/>
      <c r="R412" s="365"/>
      <c r="S412" s="366"/>
      <c r="T412" s="369"/>
      <c r="U412" s="370"/>
      <c r="V412" s="371" t="s">
        <v>2472</v>
      </c>
      <c r="W412" s="372"/>
      <c r="X412" s="353"/>
      <c r="Y412" s="382" t="s">
        <v>2869</v>
      </c>
      <c r="Z412" s="389" t="str">
        <f>IFERROR(__xludf.DUMMYFUNCTION("""COMPUTED_VALUE"""),"")</f>
        <v/>
      </c>
      <c r="AA412" s="383" t="s">
        <v>2869</v>
      </c>
      <c r="AB412" s="388" t="str">
        <f>IFERROR(__xludf.DUMMYFUNCTION("""COMPUTED_VALUE"""),"")</f>
        <v/>
      </c>
      <c r="AC412" s="382" t="s">
        <v>2869</v>
      </c>
      <c r="AD412" s="389" t="str">
        <f>IFERROR(__xludf.DUMMYFUNCTION("""COMPUTED_VALUE"""),"")</f>
        <v/>
      </c>
      <c r="AE412" s="390"/>
      <c r="AF412" s="391"/>
      <c r="AG412" s="359"/>
    </row>
    <row r="413">
      <c r="A413" s="411"/>
      <c r="B413" s="361">
        <v>46159.0</v>
      </c>
      <c r="C413" s="434" t="s">
        <v>3608</v>
      </c>
      <c r="D413" s="363" t="s">
        <v>3609</v>
      </c>
      <c r="E413" s="364"/>
      <c r="F413" s="365"/>
      <c r="G413" s="366"/>
      <c r="H413" s="367"/>
      <c r="I413" s="365"/>
      <c r="J413" s="368"/>
      <c r="K413" s="364"/>
      <c r="L413" s="365"/>
      <c r="M413" s="366"/>
      <c r="N413" s="367"/>
      <c r="O413" s="365"/>
      <c r="P413" s="368"/>
      <c r="Q413" s="364"/>
      <c r="R413" s="365"/>
      <c r="S413" s="366"/>
      <c r="T413" s="369" t="s">
        <v>2995</v>
      </c>
      <c r="U413" s="370" t="s">
        <v>1349</v>
      </c>
      <c r="V413" s="371"/>
      <c r="W413" s="372"/>
      <c r="X413" s="353" t="s">
        <v>2914</v>
      </c>
      <c r="Y413" s="382" t="s">
        <v>2869</v>
      </c>
      <c r="Z413" s="389" t="str">
        <f>IFERROR(__xludf.DUMMYFUNCTION("""COMPUTED_VALUE"""),"")</f>
        <v/>
      </c>
      <c r="AA413" s="383">
        <v>0.0</v>
      </c>
      <c r="AB413" s="388">
        <f>IFERROR(__xludf.DUMMYFUNCTION("""COMPUTED_VALUE"""),1.0)</f>
        <v>1</v>
      </c>
      <c r="AC413" s="382" t="s">
        <v>2869</v>
      </c>
      <c r="AD413" s="389" t="str">
        <f>IFERROR(__xludf.DUMMYFUNCTION("""COMPUTED_VALUE"""),"")</f>
        <v/>
      </c>
      <c r="AE413" s="390"/>
      <c r="AF413" s="391"/>
      <c r="AG413" s="393" t="s">
        <v>3031</v>
      </c>
    </row>
    <row r="414">
      <c r="A414" s="411"/>
      <c r="B414" s="361">
        <v>46159.0</v>
      </c>
      <c r="C414" s="434" t="s">
        <v>3610</v>
      </c>
      <c r="D414" s="363" t="s">
        <v>3611</v>
      </c>
      <c r="E414" s="364"/>
      <c r="F414" s="365"/>
      <c r="G414" s="366"/>
      <c r="H414" s="367"/>
      <c r="I414" s="365"/>
      <c r="J414" s="368"/>
      <c r="K414" s="364"/>
      <c r="L414" s="365"/>
      <c r="M414" s="366"/>
      <c r="N414" s="367"/>
      <c r="O414" s="365"/>
      <c r="P414" s="368"/>
      <c r="Q414" s="364"/>
      <c r="R414" s="365"/>
      <c r="S414" s="366"/>
      <c r="T414" s="369" t="s">
        <v>2995</v>
      </c>
      <c r="U414" s="370" t="s">
        <v>2889</v>
      </c>
      <c r="V414" s="371"/>
      <c r="W414" s="372"/>
      <c r="X414" s="353" t="s">
        <v>2914</v>
      </c>
      <c r="Y414" s="382" t="s">
        <v>2869</v>
      </c>
      <c r="Z414" s="389" t="str">
        <f>IFERROR(__xludf.DUMMYFUNCTION("""COMPUTED_VALUE"""),"")</f>
        <v/>
      </c>
      <c r="AA414" s="383">
        <v>0.0</v>
      </c>
      <c r="AB414" s="388">
        <f>IFERROR(__xludf.DUMMYFUNCTION("""COMPUTED_VALUE"""),1.0)</f>
        <v>1</v>
      </c>
      <c r="AC414" s="382" t="s">
        <v>2869</v>
      </c>
      <c r="AD414" s="389" t="str">
        <f>IFERROR(__xludf.DUMMYFUNCTION("""COMPUTED_VALUE"""),"")</f>
        <v/>
      </c>
      <c r="AE414" s="390"/>
      <c r="AF414" s="391"/>
      <c r="AG414" s="393" t="s">
        <v>3031</v>
      </c>
    </row>
    <row r="415">
      <c r="A415" s="411"/>
      <c r="B415" s="361">
        <v>46159.0</v>
      </c>
      <c r="C415" s="434" t="s">
        <v>3612</v>
      </c>
      <c r="D415" s="363" t="s">
        <v>3613</v>
      </c>
      <c r="E415" s="364"/>
      <c r="F415" s="365"/>
      <c r="G415" s="366"/>
      <c r="H415" s="367"/>
      <c r="I415" s="365"/>
      <c r="J415" s="368"/>
      <c r="K415" s="364">
        <v>1.0</v>
      </c>
      <c r="L415" s="365">
        <v>1.0</v>
      </c>
      <c r="M415" s="366"/>
      <c r="N415" s="367"/>
      <c r="O415" s="365"/>
      <c r="P415" s="368"/>
      <c r="Q415" s="364"/>
      <c r="R415" s="365"/>
      <c r="S415" s="366"/>
      <c r="T415" s="369" t="s">
        <v>1830</v>
      </c>
      <c r="U415" s="370" t="s">
        <v>2059</v>
      </c>
      <c r="V415" s="371"/>
      <c r="W415" s="380" t="s">
        <v>3614</v>
      </c>
      <c r="X415" s="353" t="s">
        <v>2903</v>
      </c>
      <c r="Y415" s="382">
        <v>1.0</v>
      </c>
      <c r="Z415" s="389">
        <f>IFERROR(__xludf.DUMMYFUNCTION("""COMPUTED_VALUE"""),0.9714285714285714)</f>
        <v>0.9714285714</v>
      </c>
      <c r="AA415" s="383">
        <v>1.0</v>
      </c>
      <c r="AB415" s="388">
        <f>IFERROR(__xludf.DUMMYFUNCTION("""COMPUTED_VALUE"""),0.9714285714285714)</f>
        <v>0.9714285714</v>
      </c>
      <c r="AC415" s="382" t="s">
        <v>2869</v>
      </c>
      <c r="AD415" s="389" t="str">
        <f>IFERROR(__xludf.DUMMYFUNCTION("""COMPUTED_VALUE"""),"")</f>
        <v/>
      </c>
      <c r="AE415" s="377">
        <v>34.0</v>
      </c>
      <c r="AF415" s="378">
        <v>34.0</v>
      </c>
      <c r="AG415" s="393" t="s">
        <v>3031</v>
      </c>
    </row>
    <row r="416">
      <c r="A416" s="411"/>
      <c r="B416" s="361">
        <v>46159.0</v>
      </c>
      <c r="C416" s="434" t="s">
        <v>3615</v>
      </c>
      <c r="D416" s="363" t="s">
        <v>3616</v>
      </c>
      <c r="E416" s="364"/>
      <c r="F416" s="365"/>
      <c r="G416" s="366"/>
      <c r="H416" s="367"/>
      <c r="I416" s="365"/>
      <c r="J416" s="368"/>
      <c r="K416" s="364"/>
      <c r="L416" s="365"/>
      <c r="M416" s="366"/>
      <c r="N416" s="367"/>
      <c r="O416" s="365"/>
      <c r="P416" s="368"/>
      <c r="Q416" s="364"/>
      <c r="R416" s="365"/>
      <c r="S416" s="366"/>
      <c r="T416" s="369"/>
      <c r="U416" s="370" t="s">
        <v>122</v>
      </c>
      <c r="V416" s="371"/>
      <c r="W416" s="372"/>
      <c r="X416" s="353"/>
      <c r="Y416" s="382" t="s">
        <v>2869</v>
      </c>
      <c r="Z416" s="389" t="str">
        <f>IFERROR(__xludf.DUMMYFUNCTION("""COMPUTED_VALUE"""),"")</f>
        <v/>
      </c>
      <c r="AA416" s="383" t="s">
        <v>2869</v>
      </c>
      <c r="AB416" s="388" t="str">
        <f>IFERROR(__xludf.DUMMYFUNCTION("""COMPUTED_VALUE"""),"")</f>
        <v/>
      </c>
      <c r="AC416" s="382" t="s">
        <v>2869</v>
      </c>
      <c r="AD416" s="389" t="str">
        <f>IFERROR(__xludf.DUMMYFUNCTION("""COMPUTED_VALUE"""),"")</f>
        <v/>
      </c>
      <c r="AE416" s="390"/>
      <c r="AF416" s="391"/>
      <c r="AG416" s="359"/>
    </row>
    <row r="417">
      <c r="A417" s="411"/>
      <c r="B417" s="361">
        <v>46159.0</v>
      </c>
      <c r="C417" s="434" t="s">
        <v>3617</v>
      </c>
      <c r="D417" s="363" t="s">
        <v>3618</v>
      </c>
      <c r="E417" s="364"/>
      <c r="F417" s="365"/>
      <c r="G417" s="366"/>
      <c r="H417" s="367"/>
      <c r="I417" s="365"/>
      <c r="J417" s="368"/>
      <c r="K417" s="364"/>
      <c r="L417" s="365"/>
      <c r="M417" s="366"/>
      <c r="N417" s="367"/>
      <c r="O417" s="365"/>
      <c r="P417" s="368"/>
      <c r="Q417" s="364"/>
      <c r="R417" s="365"/>
      <c r="S417" s="366"/>
      <c r="T417" s="369"/>
      <c r="U417" s="370" t="s">
        <v>2150</v>
      </c>
      <c r="V417" s="371"/>
      <c r="W417" s="372"/>
      <c r="X417" s="353"/>
      <c r="Y417" s="382" t="s">
        <v>2869</v>
      </c>
      <c r="Z417" s="389" t="str">
        <f>IFERROR(__xludf.DUMMYFUNCTION("""COMPUTED_VALUE"""),"")</f>
        <v/>
      </c>
      <c r="AA417" s="383" t="s">
        <v>2869</v>
      </c>
      <c r="AB417" s="388" t="str">
        <f>IFERROR(__xludf.DUMMYFUNCTION("""COMPUTED_VALUE"""),"")</f>
        <v/>
      </c>
      <c r="AC417" s="382" t="s">
        <v>2869</v>
      </c>
      <c r="AD417" s="389" t="str">
        <f>IFERROR(__xludf.DUMMYFUNCTION("""COMPUTED_VALUE"""),"")</f>
        <v/>
      </c>
      <c r="AE417" s="390"/>
      <c r="AF417" s="391"/>
      <c r="AG417" s="359"/>
    </row>
    <row r="418">
      <c r="A418" s="411"/>
      <c r="B418" s="361">
        <v>46159.0</v>
      </c>
      <c r="C418" s="434" t="s">
        <v>3619</v>
      </c>
      <c r="D418" s="363" t="s">
        <v>3620</v>
      </c>
      <c r="E418" s="364"/>
      <c r="F418" s="365"/>
      <c r="G418" s="366"/>
      <c r="H418" s="367"/>
      <c r="I418" s="365"/>
      <c r="J418" s="368"/>
      <c r="K418" s="364"/>
      <c r="L418" s="365"/>
      <c r="M418" s="366"/>
      <c r="N418" s="367"/>
      <c r="O418" s="365"/>
      <c r="P418" s="368"/>
      <c r="Q418" s="364"/>
      <c r="R418" s="365"/>
      <c r="S418" s="366"/>
      <c r="T418" s="369"/>
      <c r="U418" s="370" t="s">
        <v>506</v>
      </c>
      <c r="V418" s="371"/>
      <c r="W418" s="372"/>
      <c r="X418" s="353"/>
      <c r="Y418" s="382" t="s">
        <v>2869</v>
      </c>
      <c r="Z418" s="389" t="str">
        <f>IFERROR(__xludf.DUMMYFUNCTION("""COMPUTED_VALUE"""),"")</f>
        <v/>
      </c>
      <c r="AA418" s="383" t="s">
        <v>2869</v>
      </c>
      <c r="AB418" s="388" t="str">
        <f>IFERROR(__xludf.DUMMYFUNCTION("""COMPUTED_VALUE"""),"")</f>
        <v/>
      </c>
      <c r="AC418" s="382" t="s">
        <v>2869</v>
      </c>
      <c r="AD418" s="389" t="str">
        <f>IFERROR(__xludf.DUMMYFUNCTION("""COMPUTED_VALUE"""),"")</f>
        <v/>
      </c>
      <c r="AE418" s="390"/>
      <c r="AF418" s="391"/>
      <c r="AG418" s="359"/>
    </row>
    <row r="419">
      <c r="A419" s="411"/>
      <c r="B419" s="361">
        <v>46159.0</v>
      </c>
      <c r="C419" s="434" t="s">
        <v>3621</v>
      </c>
      <c r="D419" s="363" t="s">
        <v>3622</v>
      </c>
      <c r="E419" s="364"/>
      <c r="F419" s="365"/>
      <c r="G419" s="366"/>
      <c r="H419" s="367"/>
      <c r="I419" s="365"/>
      <c r="J419" s="368"/>
      <c r="K419" s="364"/>
      <c r="L419" s="365"/>
      <c r="M419" s="366"/>
      <c r="N419" s="367"/>
      <c r="O419" s="365"/>
      <c r="P419" s="368"/>
      <c r="Q419" s="364"/>
      <c r="R419" s="365"/>
      <c r="S419" s="366"/>
      <c r="T419" s="369"/>
      <c r="U419" s="370" t="s">
        <v>2944</v>
      </c>
      <c r="V419" s="371"/>
      <c r="W419" s="372"/>
      <c r="X419" s="353"/>
      <c r="Y419" s="382" t="s">
        <v>2869</v>
      </c>
      <c r="Z419" s="389" t="str">
        <f>IFERROR(__xludf.DUMMYFUNCTION("""COMPUTED_VALUE"""),"")</f>
        <v/>
      </c>
      <c r="AA419" s="383" t="s">
        <v>2869</v>
      </c>
      <c r="AB419" s="388" t="str">
        <f>IFERROR(__xludf.DUMMYFUNCTION("""COMPUTED_VALUE"""),"")</f>
        <v/>
      </c>
      <c r="AC419" s="382" t="s">
        <v>2869</v>
      </c>
      <c r="AD419" s="389" t="str">
        <f>IFERROR(__xludf.DUMMYFUNCTION("""COMPUTED_VALUE"""),"")</f>
        <v/>
      </c>
      <c r="AE419" s="390"/>
      <c r="AF419" s="391"/>
      <c r="AG419" s="359"/>
    </row>
    <row r="420">
      <c r="A420" s="411"/>
      <c r="B420" s="361">
        <v>46159.0</v>
      </c>
      <c r="C420" s="434" t="s">
        <v>3623</v>
      </c>
      <c r="D420" s="363" t="s">
        <v>3624</v>
      </c>
      <c r="E420" s="364"/>
      <c r="F420" s="365"/>
      <c r="G420" s="366"/>
      <c r="H420" s="367"/>
      <c r="I420" s="365"/>
      <c r="J420" s="368"/>
      <c r="K420" s="364"/>
      <c r="L420" s="365"/>
      <c r="M420" s="366"/>
      <c r="N420" s="367"/>
      <c r="O420" s="365"/>
      <c r="P420" s="368"/>
      <c r="Q420" s="364"/>
      <c r="R420" s="365"/>
      <c r="S420" s="366"/>
      <c r="T420" s="369"/>
      <c r="U420" s="370" t="s">
        <v>2525</v>
      </c>
      <c r="V420" s="371"/>
      <c r="W420" s="372"/>
      <c r="X420" s="353"/>
      <c r="Y420" s="382" t="s">
        <v>2869</v>
      </c>
      <c r="Z420" s="389" t="str">
        <f>IFERROR(__xludf.DUMMYFUNCTION("""COMPUTED_VALUE"""),"")</f>
        <v/>
      </c>
      <c r="AA420" s="383" t="s">
        <v>2869</v>
      </c>
      <c r="AB420" s="388" t="str">
        <f>IFERROR(__xludf.DUMMYFUNCTION("""COMPUTED_VALUE"""),"")</f>
        <v/>
      </c>
      <c r="AC420" s="382" t="s">
        <v>2869</v>
      </c>
      <c r="AD420" s="389" t="str">
        <f>IFERROR(__xludf.DUMMYFUNCTION("""COMPUTED_VALUE"""),"")</f>
        <v/>
      </c>
      <c r="AE420" s="390"/>
      <c r="AF420" s="391"/>
      <c r="AG420" s="359"/>
    </row>
    <row r="421">
      <c r="A421" s="411"/>
      <c r="B421" s="361">
        <v>46159.0</v>
      </c>
      <c r="C421" s="434" t="s">
        <v>3625</v>
      </c>
      <c r="D421" s="363" t="s">
        <v>3626</v>
      </c>
      <c r="E421" s="364"/>
      <c r="F421" s="365"/>
      <c r="G421" s="366"/>
      <c r="H421" s="367"/>
      <c r="I421" s="365"/>
      <c r="J421" s="368"/>
      <c r="K421" s="364"/>
      <c r="L421" s="365"/>
      <c r="M421" s="366"/>
      <c r="N421" s="367"/>
      <c r="O421" s="365"/>
      <c r="P421" s="368"/>
      <c r="Q421" s="364"/>
      <c r="R421" s="365"/>
      <c r="S421" s="366"/>
      <c r="T421" s="369"/>
      <c r="U421" s="370" t="s">
        <v>2720</v>
      </c>
      <c r="V421" s="371"/>
      <c r="W421" s="372"/>
      <c r="X421" s="353"/>
      <c r="Y421" s="382" t="s">
        <v>2869</v>
      </c>
      <c r="Z421" s="389" t="str">
        <f>IFERROR(__xludf.DUMMYFUNCTION("""COMPUTED_VALUE"""),"")</f>
        <v/>
      </c>
      <c r="AA421" s="383" t="s">
        <v>2869</v>
      </c>
      <c r="AB421" s="388" t="str">
        <f>IFERROR(__xludf.DUMMYFUNCTION("""COMPUTED_VALUE"""),"")</f>
        <v/>
      </c>
      <c r="AC421" s="382" t="s">
        <v>2869</v>
      </c>
      <c r="AD421" s="389" t="str">
        <f>IFERROR(__xludf.DUMMYFUNCTION("""COMPUTED_VALUE"""),"")</f>
        <v/>
      </c>
      <c r="AE421" s="390"/>
      <c r="AF421" s="391"/>
      <c r="AG421" s="359"/>
    </row>
    <row r="422">
      <c r="A422" s="411"/>
      <c r="B422" s="361">
        <v>46159.0</v>
      </c>
      <c r="C422" s="434" t="s">
        <v>3627</v>
      </c>
      <c r="D422" s="363" t="s">
        <v>3628</v>
      </c>
      <c r="E422" s="364"/>
      <c r="F422" s="365"/>
      <c r="G422" s="366"/>
      <c r="H422" s="367"/>
      <c r="I422" s="365"/>
      <c r="J422" s="368"/>
      <c r="K422" s="364"/>
      <c r="L422" s="365"/>
      <c r="M422" s="366"/>
      <c r="N422" s="367"/>
      <c r="O422" s="365"/>
      <c r="P422" s="368"/>
      <c r="Q422" s="364"/>
      <c r="R422" s="365"/>
      <c r="S422" s="366"/>
      <c r="T422" s="369"/>
      <c r="U422" s="370" t="s">
        <v>1062</v>
      </c>
      <c r="V422" s="371"/>
      <c r="W422" s="372"/>
      <c r="X422" s="353" t="s">
        <v>2914</v>
      </c>
      <c r="Y422" s="382" t="s">
        <v>2869</v>
      </c>
      <c r="Z422" s="389" t="str">
        <f>IFERROR(__xludf.DUMMYFUNCTION("""COMPUTED_VALUE"""),"")</f>
        <v/>
      </c>
      <c r="AA422" s="383">
        <v>0.0</v>
      </c>
      <c r="AB422" s="388">
        <f>IFERROR(__xludf.DUMMYFUNCTION("""COMPUTED_VALUE"""),1.0)</f>
        <v>1</v>
      </c>
      <c r="AC422" s="382" t="s">
        <v>2869</v>
      </c>
      <c r="AD422" s="389" t="str">
        <f>IFERROR(__xludf.DUMMYFUNCTION("""COMPUTED_VALUE"""),"")</f>
        <v/>
      </c>
      <c r="AE422" s="390"/>
      <c r="AF422" s="391"/>
      <c r="AG422" s="393" t="s">
        <v>1913</v>
      </c>
    </row>
    <row r="423">
      <c r="A423" s="411"/>
      <c r="B423" s="361">
        <v>46159.0</v>
      </c>
      <c r="C423" s="434" t="s">
        <v>3629</v>
      </c>
      <c r="D423" s="363" t="s">
        <v>3630</v>
      </c>
      <c r="E423" s="364"/>
      <c r="F423" s="365"/>
      <c r="G423" s="366"/>
      <c r="H423" s="367"/>
      <c r="I423" s="365"/>
      <c r="J423" s="368"/>
      <c r="K423" s="364"/>
      <c r="L423" s="365"/>
      <c r="M423" s="366"/>
      <c r="N423" s="367"/>
      <c r="O423" s="365"/>
      <c r="P423" s="368"/>
      <c r="Q423" s="364"/>
      <c r="R423" s="365"/>
      <c r="S423" s="366"/>
      <c r="T423" s="369"/>
      <c r="U423" s="370" t="s">
        <v>568</v>
      </c>
      <c r="V423" s="371"/>
      <c r="W423" s="372"/>
      <c r="X423" s="353"/>
      <c r="Y423" s="382" t="s">
        <v>2869</v>
      </c>
      <c r="Z423" s="389" t="str">
        <f>IFERROR(__xludf.DUMMYFUNCTION("""COMPUTED_VALUE"""),"")</f>
        <v/>
      </c>
      <c r="AA423" s="383" t="s">
        <v>2869</v>
      </c>
      <c r="AB423" s="388" t="str">
        <f>IFERROR(__xludf.DUMMYFUNCTION("""COMPUTED_VALUE"""),"")</f>
        <v/>
      </c>
      <c r="AC423" s="382" t="s">
        <v>2869</v>
      </c>
      <c r="AD423" s="389" t="str">
        <f>IFERROR(__xludf.DUMMYFUNCTION("""COMPUTED_VALUE"""),"")</f>
        <v/>
      </c>
      <c r="AE423" s="390"/>
      <c r="AF423" s="391"/>
      <c r="AG423" s="359"/>
    </row>
    <row r="424">
      <c r="A424" s="411"/>
      <c r="B424" s="361">
        <v>46159.0</v>
      </c>
      <c r="C424" s="434" t="s">
        <v>3631</v>
      </c>
      <c r="D424" s="363" t="s">
        <v>3632</v>
      </c>
      <c r="E424" s="364"/>
      <c r="F424" s="365"/>
      <c r="G424" s="366"/>
      <c r="H424" s="367"/>
      <c r="I424" s="365"/>
      <c r="J424" s="368"/>
      <c r="K424" s="364"/>
      <c r="L424" s="365"/>
      <c r="M424" s="366"/>
      <c r="N424" s="367"/>
      <c r="O424" s="365"/>
      <c r="P424" s="368"/>
      <c r="Q424" s="364"/>
      <c r="R424" s="365"/>
      <c r="S424" s="366"/>
      <c r="T424" s="369"/>
      <c r="U424" s="370" t="s">
        <v>1891</v>
      </c>
      <c r="V424" s="371"/>
      <c r="W424" s="372"/>
      <c r="X424" s="353"/>
      <c r="Y424" s="382" t="s">
        <v>2869</v>
      </c>
      <c r="Z424" s="389" t="str">
        <f>IFERROR(__xludf.DUMMYFUNCTION("""COMPUTED_VALUE"""),"")</f>
        <v/>
      </c>
      <c r="AA424" s="383" t="s">
        <v>2869</v>
      </c>
      <c r="AB424" s="388" t="str">
        <f>IFERROR(__xludf.DUMMYFUNCTION("""COMPUTED_VALUE"""),"")</f>
        <v/>
      </c>
      <c r="AC424" s="382" t="s">
        <v>2869</v>
      </c>
      <c r="AD424" s="389" t="str">
        <f>IFERROR(__xludf.DUMMYFUNCTION("""COMPUTED_VALUE"""),"")</f>
        <v/>
      </c>
      <c r="AE424" s="390"/>
      <c r="AF424" s="391"/>
      <c r="AG424" s="359"/>
    </row>
    <row r="425">
      <c r="A425" s="411"/>
      <c r="B425" s="361">
        <v>46159.0</v>
      </c>
      <c r="C425" s="434" t="s">
        <v>3633</v>
      </c>
      <c r="D425" s="363" t="s">
        <v>3634</v>
      </c>
      <c r="E425" s="364"/>
      <c r="F425" s="365"/>
      <c r="G425" s="366"/>
      <c r="H425" s="367"/>
      <c r="I425" s="365"/>
      <c r="J425" s="368"/>
      <c r="K425" s="364"/>
      <c r="L425" s="365"/>
      <c r="M425" s="366"/>
      <c r="N425" s="367"/>
      <c r="O425" s="365"/>
      <c r="P425" s="368"/>
      <c r="Q425" s="364"/>
      <c r="R425" s="365"/>
      <c r="S425" s="366"/>
      <c r="T425" s="369"/>
      <c r="U425" s="370" t="s">
        <v>674</v>
      </c>
      <c r="V425" s="371"/>
      <c r="W425" s="372"/>
      <c r="X425" s="353"/>
      <c r="Y425" s="382" t="s">
        <v>2869</v>
      </c>
      <c r="Z425" s="389" t="str">
        <f>IFERROR(__xludf.DUMMYFUNCTION("""COMPUTED_VALUE"""),"")</f>
        <v/>
      </c>
      <c r="AA425" s="383" t="s">
        <v>2869</v>
      </c>
      <c r="AB425" s="388" t="str">
        <f>IFERROR(__xludf.DUMMYFUNCTION("""COMPUTED_VALUE"""),"")</f>
        <v/>
      </c>
      <c r="AC425" s="382" t="s">
        <v>2869</v>
      </c>
      <c r="AD425" s="389" t="str">
        <f>IFERROR(__xludf.DUMMYFUNCTION("""COMPUTED_VALUE"""),"")</f>
        <v/>
      </c>
      <c r="AE425" s="390"/>
      <c r="AF425" s="391"/>
      <c r="AG425" s="359"/>
    </row>
    <row r="426">
      <c r="A426" s="411"/>
      <c r="B426" s="361">
        <v>46159.0</v>
      </c>
      <c r="C426" s="434" t="s">
        <v>3635</v>
      </c>
      <c r="D426" s="363" t="s">
        <v>3636</v>
      </c>
      <c r="E426" s="364"/>
      <c r="F426" s="365"/>
      <c r="G426" s="366"/>
      <c r="H426" s="367"/>
      <c r="I426" s="365"/>
      <c r="J426" s="368"/>
      <c r="K426" s="364"/>
      <c r="L426" s="365"/>
      <c r="M426" s="366"/>
      <c r="N426" s="367"/>
      <c r="O426" s="365"/>
      <c r="P426" s="368"/>
      <c r="Q426" s="364"/>
      <c r="R426" s="365"/>
      <c r="S426" s="366"/>
      <c r="T426" s="369" t="s">
        <v>2995</v>
      </c>
      <c r="U426" s="370" t="s">
        <v>2910</v>
      </c>
      <c r="V426" s="371"/>
      <c r="W426" s="372"/>
      <c r="X426" s="353" t="s">
        <v>2914</v>
      </c>
      <c r="Y426" s="382" t="s">
        <v>2869</v>
      </c>
      <c r="Z426" s="389" t="str">
        <f>IFERROR(__xludf.DUMMYFUNCTION("""COMPUTED_VALUE"""),"")</f>
        <v/>
      </c>
      <c r="AA426" s="383">
        <v>0.0</v>
      </c>
      <c r="AB426" s="388">
        <f>IFERROR(__xludf.DUMMYFUNCTION("""COMPUTED_VALUE"""),1.0)</f>
        <v>1</v>
      </c>
      <c r="AC426" s="382" t="s">
        <v>2869</v>
      </c>
      <c r="AD426" s="389" t="str">
        <f>IFERROR(__xludf.DUMMYFUNCTION("""COMPUTED_VALUE"""),"")</f>
        <v/>
      </c>
      <c r="AE426" s="390"/>
      <c r="AF426" s="391"/>
      <c r="AG426" s="393" t="s">
        <v>3031</v>
      </c>
    </row>
    <row r="427">
      <c r="A427" s="411"/>
      <c r="B427" s="361">
        <v>46159.0</v>
      </c>
      <c r="C427" s="434" t="s">
        <v>3637</v>
      </c>
      <c r="D427" s="363" t="s">
        <v>3638</v>
      </c>
      <c r="E427" s="364"/>
      <c r="F427" s="365"/>
      <c r="G427" s="366"/>
      <c r="H427" s="367"/>
      <c r="I427" s="365"/>
      <c r="J427" s="368"/>
      <c r="K427" s="364"/>
      <c r="L427" s="365"/>
      <c r="M427" s="366"/>
      <c r="N427" s="367"/>
      <c r="O427" s="365"/>
      <c r="P427" s="368"/>
      <c r="Q427" s="364"/>
      <c r="R427" s="365"/>
      <c r="S427" s="366"/>
      <c r="T427" s="369"/>
      <c r="U427" s="370" t="s">
        <v>497</v>
      </c>
      <c r="V427" s="371"/>
      <c r="W427" s="372"/>
      <c r="X427" s="353"/>
      <c r="Y427" s="382" t="s">
        <v>2869</v>
      </c>
      <c r="Z427" s="389" t="str">
        <f>IFERROR(__xludf.DUMMYFUNCTION("""COMPUTED_VALUE"""),"")</f>
        <v/>
      </c>
      <c r="AA427" s="383" t="s">
        <v>2869</v>
      </c>
      <c r="AB427" s="388" t="str">
        <f>IFERROR(__xludf.DUMMYFUNCTION("""COMPUTED_VALUE"""),"")</f>
        <v/>
      </c>
      <c r="AC427" s="382" t="s">
        <v>2869</v>
      </c>
      <c r="AD427" s="389" t="str">
        <f>IFERROR(__xludf.DUMMYFUNCTION("""COMPUTED_VALUE"""),"")</f>
        <v/>
      </c>
      <c r="AE427" s="390"/>
      <c r="AF427" s="391"/>
      <c r="AG427" s="359"/>
    </row>
    <row r="428">
      <c r="A428" s="411"/>
      <c r="B428" s="361">
        <v>46154.0</v>
      </c>
      <c r="C428" s="434" t="s">
        <v>3639</v>
      </c>
      <c r="D428" s="363" t="s">
        <v>3640</v>
      </c>
      <c r="E428" s="364"/>
      <c r="F428" s="365"/>
      <c r="G428" s="366"/>
      <c r="H428" s="367"/>
      <c r="I428" s="365"/>
      <c r="J428" s="368"/>
      <c r="K428" s="364"/>
      <c r="L428" s="365"/>
      <c r="M428" s="366"/>
      <c r="N428" s="367"/>
      <c r="O428" s="365"/>
      <c r="P428" s="368"/>
      <c r="Q428" s="364"/>
      <c r="R428" s="365"/>
      <c r="S428" s="366"/>
      <c r="T428" s="369"/>
      <c r="U428" s="370" t="s">
        <v>951</v>
      </c>
      <c r="V428" s="371"/>
      <c r="W428" s="372"/>
      <c r="X428" s="353" t="s">
        <v>2914</v>
      </c>
      <c r="Y428" s="382" t="s">
        <v>2869</v>
      </c>
      <c r="Z428" s="389" t="str">
        <f>IFERROR(__xludf.DUMMYFUNCTION("""COMPUTED_VALUE"""),"")</f>
        <v/>
      </c>
      <c r="AA428" s="383">
        <v>0.0</v>
      </c>
      <c r="AB428" s="388">
        <f>IFERROR(__xludf.DUMMYFUNCTION("""COMPUTED_VALUE"""),1.0)</f>
        <v>1</v>
      </c>
      <c r="AC428" s="382" t="s">
        <v>2869</v>
      </c>
      <c r="AD428" s="389" t="str">
        <f>IFERROR(__xludf.DUMMYFUNCTION("""COMPUTED_VALUE"""),"")</f>
        <v/>
      </c>
      <c r="AE428" s="377">
        <v>12.0</v>
      </c>
      <c r="AF428" s="378">
        <v>8.0</v>
      </c>
      <c r="AG428" s="393" t="s">
        <v>3053</v>
      </c>
    </row>
    <row r="429">
      <c r="A429" s="411"/>
      <c r="B429" s="361">
        <v>46154.0</v>
      </c>
      <c r="C429" s="434" t="s">
        <v>3641</v>
      </c>
      <c r="D429" s="363" t="s">
        <v>3642</v>
      </c>
      <c r="E429" s="364"/>
      <c r="F429" s="365"/>
      <c r="G429" s="366"/>
      <c r="H429" s="367"/>
      <c r="I429" s="365"/>
      <c r="J429" s="368"/>
      <c r="K429" s="364"/>
      <c r="L429" s="365"/>
      <c r="M429" s="366"/>
      <c r="N429" s="367"/>
      <c r="O429" s="365"/>
      <c r="P429" s="368"/>
      <c r="Q429" s="364"/>
      <c r="R429" s="365"/>
      <c r="S429" s="366"/>
      <c r="T429" s="369"/>
      <c r="U429" s="370" t="s">
        <v>2427</v>
      </c>
      <c r="V429" s="371"/>
      <c r="W429" s="372"/>
      <c r="X429" s="353" t="s">
        <v>2914</v>
      </c>
      <c r="Y429" s="382" t="s">
        <v>2869</v>
      </c>
      <c r="Z429" s="389" t="str">
        <f>IFERROR(__xludf.DUMMYFUNCTION("""COMPUTED_VALUE"""),"")</f>
        <v/>
      </c>
      <c r="AA429" s="383">
        <v>0.0</v>
      </c>
      <c r="AB429" s="388">
        <f>IFERROR(__xludf.DUMMYFUNCTION("""COMPUTED_VALUE"""),1.0)</f>
        <v>1</v>
      </c>
      <c r="AC429" s="382" t="s">
        <v>2869</v>
      </c>
      <c r="AD429" s="389" t="str">
        <f>IFERROR(__xludf.DUMMYFUNCTION("""COMPUTED_VALUE"""),"")</f>
        <v/>
      </c>
      <c r="AE429" s="390"/>
      <c r="AF429" s="391"/>
      <c r="AG429" s="393" t="s">
        <v>3033</v>
      </c>
    </row>
    <row r="430">
      <c r="A430" s="411"/>
      <c r="B430" s="361">
        <v>46154.0</v>
      </c>
      <c r="C430" s="434" t="s">
        <v>3643</v>
      </c>
      <c r="D430" s="363" t="s">
        <v>3644</v>
      </c>
      <c r="E430" s="364"/>
      <c r="F430" s="365"/>
      <c r="G430" s="366"/>
      <c r="H430" s="367"/>
      <c r="I430" s="365"/>
      <c r="J430" s="368"/>
      <c r="K430" s="364"/>
      <c r="L430" s="365"/>
      <c r="M430" s="366"/>
      <c r="N430" s="367"/>
      <c r="O430" s="365"/>
      <c r="P430" s="368"/>
      <c r="Q430" s="364"/>
      <c r="R430" s="365"/>
      <c r="S430" s="366"/>
      <c r="T430" s="369"/>
      <c r="U430" s="370" t="s">
        <v>2963</v>
      </c>
      <c r="V430" s="371"/>
      <c r="W430" s="372"/>
      <c r="X430" s="353"/>
      <c r="Y430" s="382" t="s">
        <v>2869</v>
      </c>
      <c r="Z430" s="389" t="str">
        <f>IFERROR(__xludf.DUMMYFUNCTION("""COMPUTED_VALUE"""),"")</f>
        <v/>
      </c>
      <c r="AA430" s="383" t="s">
        <v>2869</v>
      </c>
      <c r="AB430" s="388" t="str">
        <f>IFERROR(__xludf.DUMMYFUNCTION("""COMPUTED_VALUE"""),"")</f>
        <v/>
      </c>
      <c r="AC430" s="382" t="s">
        <v>2869</v>
      </c>
      <c r="AD430" s="389" t="str">
        <f>IFERROR(__xludf.DUMMYFUNCTION("""COMPUTED_VALUE"""),"")</f>
        <v/>
      </c>
      <c r="AE430" s="390"/>
      <c r="AF430" s="391"/>
      <c r="AG430" s="359"/>
    </row>
    <row r="431">
      <c r="A431" s="411"/>
      <c r="B431" s="361">
        <v>46154.0</v>
      </c>
      <c r="C431" s="434" t="s">
        <v>3645</v>
      </c>
      <c r="D431" s="363" t="s">
        <v>3646</v>
      </c>
      <c r="E431" s="364"/>
      <c r="F431" s="365"/>
      <c r="G431" s="366"/>
      <c r="H431" s="367"/>
      <c r="I431" s="365"/>
      <c r="J431" s="368"/>
      <c r="K431" s="364"/>
      <c r="L431" s="365"/>
      <c r="M431" s="366"/>
      <c r="N431" s="367"/>
      <c r="O431" s="365"/>
      <c r="P431" s="368"/>
      <c r="Q431" s="364"/>
      <c r="R431" s="365"/>
      <c r="S431" s="366"/>
      <c r="T431" s="369"/>
      <c r="U431" s="370" t="s">
        <v>464</v>
      </c>
      <c r="V431" s="371"/>
      <c r="W431" s="372"/>
      <c r="X431" s="353" t="s">
        <v>2914</v>
      </c>
      <c r="Y431" s="382" t="s">
        <v>2869</v>
      </c>
      <c r="Z431" s="389" t="str">
        <f>IFERROR(__xludf.DUMMYFUNCTION("""COMPUTED_VALUE"""),"")</f>
        <v/>
      </c>
      <c r="AA431" s="383">
        <v>0.0</v>
      </c>
      <c r="AB431" s="388">
        <f>IFERROR(__xludf.DUMMYFUNCTION("""COMPUTED_VALUE"""),1.0)</f>
        <v>1</v>
      </c>
      <c r="AC431" s="382" t="s">
        <v>2869</v>
      </c>
      <c r="AD431" s="389" t="str">
        <f>IFERROR(__xludf.DUMMYFUNCTION("""COMPUTED_VALUE"""),"")</f>
        <v/>
      </c>
      <c r="AE431" s="377">
        <v>0.0</v>
      </c>
      <c r="AF431" s="378">
        <v>0.0</v>
      </c>
      <c r="AG431" s="393" t="s">
        <v>3035</v>
      </c>
    </row>
    <row r="432">
      <c r="A432" s="411"/>
      <c r="B432" s="361">
        <v>46154.0</v>
      </c>
      <c r="C432" s="434" t="s">
        <v>3647</v>
      </c>
      <c r="D432" s="363" t="s">
        <v>3648</v>
      </c>
      <c r="E432" s="364"/>
      <c r="F432" s="365"/>
      <c r="G432" s="366"/>
      <c r="H432" s="367"/>
      <c r="I432" s="365"/>
      <c r="J432" s="368"/>
      <c r="K432" s="364"/>
      <c r="L432" s="365"/>
      <c r="M432" s="366"/>
      <c r="N432" s="367"/>
      <c r="O432" s="365"/>
      <c r="P432" s="368"/>
      <c r="Q432" s="364"/>
      <c r="R432" s="365"/>
      <c r="S432" s="366"/>
      <c r="T432" s="369"/>
      <c r="U432" s="370" t="s">
        <v>2427</v>
      </c>
      <c r="V432" s="371"/>
      <c r="W432" s="372"/>
      <c r="X432" s="353" t="s">
        <v>2914</v>
      </c>
      <c r="Y432" s="382" t="s">
        <v>2869</v>
      </c>
      <c r="Z432" s="389" t="str">
        <f>IFERROR(__xludf.DUMMYFUNCTION("""COMPUTED_VALUE"""),"")</f>
        <v/>
      </c>
      <c r="AA432" s="383">
        <v>0.0</v>
      </c>
      <c r="AB432" s="388">
        <f>IFERROR(__xludf.DUMMYFUNCTION("""COMPUTED_VALUE"""),1.0)</f>
        <v>1</v>
      </c>
      <c r="AC432" s="382" t="s">
        <v>2869</v>
      </c>
      <c r="AD432" s="389" t="str">
        <f>IFERROR(__xludf.DUMMYFUNCTION("""COMPUTED_VALUE"""),"")</f>
        <v/>
      </c>
      <c r="AE432" s="390"/>
      <c r="AF432" s="391"/>
      <c r="AG432" s="393" t="s">
        <v>3033</v>
      </c>
    </row>
    <row r="433">
      <c r="A433" s="411"/>
      <c r="B433" s="361">
        <v>46154.0</v>
      </c>
      <c r="C433" s="434" t="s">
        <v>3649</v>
      </c>
      <c r="D433" s="363" t="s">
        <v>3650</v>
      </c>
      <c r="E433" s="364"/>
      <c r="F433" s="365"/>
      <c r="G433" s="366"/>
      <c r="H433" s="367"/>
      <c r="I433" s="365"/>
      <c r="J433" s="368"/>
      <c r="K433" s="364"/>
      <c r="L433" s="365"/>
      <c r="M433" s="366"/>
      <c r="N433" s="367"/>
      <c r="O433" s="365"/>
      <c r="P433" s="368"/>
      <c r="Q433" s="364"/>
      <c r="R433" s="365"/>
      <c r="S433" s="366"/>
      <c r="T433" s="369"/>
      <c r="U433" s="370" t="s">
        <v>1658</v>
      </c>
      <c r="V433" s="371"/>
      <c r="W433" s="372"/>
      <c r="X433" s="353" t="s">
        <v>2914</v>
      </c>
      <c r="Y433" s="382" t="s">
        <v>2869</v>
      </c>
      <c r="Z433" s="389" t="str">
        <f>IFERROR(__xludf.DUMMYFUNCTION("""COMPUTED_VALUE"""),"")</f>
        <v/>
      </c>
      <c r="AA433" s="383">
        <v>0.0</v>
      </c>
      <c r="AB433" s="388">
        <f>IFERROR(__xludf.DUMMYFUNCTION("""COMPUTED_VALUE"""),1.0)</f>
        <v>1</v>
      </c>
      <c r="AC433" s="382" t="s">
        <v>2869</v>
      </c>
      <c r="AD433" s="389" t="str">
        <f>IFERROR(__xludf.DUMMYFUNCTION("""COMPUTED_VALUE"""),"")</f>
        <v/>
      </c>
      <c r="AE433" s="390"/>
      <c r="AF433" s="391"/>
      <c r="AG433" s="393" t="s">
        <v>3033</v>
      </c>
    </row>
    <row r="434">
      <c r="A434" s="411"/>
      <c r="B434" s="361">
        <v>46154.0</v>
      </c>
      <c r="C434" s="434" t="s">
        <v>3651</v>
      </c>
      <c r="D434" s="363" t="s">
        <v>3652</v>
      </c>
      <c r="E434" s="364"/>
      <c r="F434" s="365"/>
      <c r="G434" s="366"/>
      <c r="H434" s="367"/>
      <c r="I434" s="365"/>
      <c r="J434" s="368"/>
      <c r="K434" s="364"/>
      <c r="L434" s="365"/>
      <c r="M434" s="366"/>
      <c r="N434" s="367"/>
      <c r="O434" s="365"/>
      <c r="P434" s="368"/>
      <c r="Q434" s="364"/>
      <c r="R434" s="365"/>
      <c r="S434" s="366"/>
      <c r="T434" s="369"/>
      <c r="U434" s="370" t="s">
        <v>648</v>
      </c>
      <c r="V434" s="371"/>
      <c r="W434" s="372"/>
      <c r="X434" s="353"/>
      <c r="Y434" s="382" t="s">
        <v>2869</v>
      </c>
      <c r="Z434" s="389" t="str">
        <f>IFERROR(__xludf.DUMMYFUNCTION("""COMPUTED_VALUE"""),"")</f>
        <v/>
      </c>
      <c r="AA434" s="383" t="s">
        <v>2869</v>
      </c>
      <c r="AB434" s="388" t="str">
        <f>IFERROR(__xludf.DUMMYFUNCTION("""COMPUTED_VALUE"""),"")</f>
        <v/>
      </c>
      <c r="AC434" s="382" t="s">
        <v>2869</v>
      </c>
      <c r="AD434" s="389" t="str">
        <f>IFERROR(__xludf.DUMMYFUNCTION("""COMPUTED_VALUE"""),"")</f>
        <v/>
      </c>
      <c r="AE434" s="390"/>
      <c r="AF434" s="391"/>
      <c r="AG434" s="359"/>
    </row>
    <row r="435">
      <c r="A435" s="411"/>
      <c r="B435" s="361">
        <v>46154.0</v>
      </c>
      <c r="C435" s="434" t="s">
        <v>3653</v>
      </c>
      <c r="D435" s="363" t="s">
        <v>3654</v>
      </c>
      <c r="E435" s="364"/>
      <c r="F435" s="365"/>
      <c r="G435" s="366"/>
      <c r="H435" s="367"/>
      <c r="I435" s="365"/>
      <c r="J435" s="368"/>
      <c r="K435" s="364"/>
      <c r="L435" s="365"/>
      <c r="M435" s="366"/>
      <c r="N435" s="367"/>
      <c r="O435" s="365"/>
      <c r="P435" s="368"/>
      <c r="Q435" s="364"/>
      <c r="R435" s="365"/>
      <c r="S435" s="366"/>
      <c r="T435" s="369"/>
      <c r="U435" s="370" t="s">
        <v>2963</v>
      </c>
      <c r="V435" s="371"/>
      <c r="W435" s="372"/>
      <c r="X435" s="353"/>
      <c r="Y435" s="382" t="s">
        <v>2869</v>
      </c>
      <c r="Z435" s="389" t="str">
        <f>IFERROR(__xludf.DUMMYFUNCTION("""COMPUTED_VALUE"""),"")</f>
        <v/>
      </c>
      <c r="AA435" s="383" t="s">
        <v>2869</v>
      </c>
      <c r="AB435" s="388" t="str">
        <f>IFERROR(__xludf.DUMMYFUNCTION("""COMPUTED_VALUE"""),"")</f>
        <v/>
      </c>
      <c r="AC435" s="382" t="s">
        <v>2869</v>
      </c>
      <c r="AD435" s="389" t="str">
        <f>IFERROR(__xludf.DUMMYFUNCTION("""COMPUTED_VALUE"""),"")</f>
        <v/>
      </c>
      <c r="AE435" s="390"/>
      <c r="AF435" s="391"/>
      <c r="AG435" s="359"/>
    </row>
    <row r="436">
      <c r="A436" s="411"/>
      <c r="B436" s="361">
        <v>46154.0</v>
      </c>
      <c r="C436" s="434" t="s">
        <v>3655</v>
      </c>
      <c r="D436" s="363" t="s">
        <v>3656</v>
      </c>
      <c r="E436" s="364"/>
      <c r="F436" s="365"/>
      <c r="G436" s="366"/>
      <c r="H436" s="367"/>
      <c r="I436" s="365"/>
      <c r="J436" s="368"/>
      <c r="K436" s="364"/>
      <c r="L436" s="365"/>
      <c r="M436" s="366"/>
      <c r="N436" s="367"/>
      <c r="O436" s="365"/>
      <c r="P436" s="368"/>
      <c r="Q436" s="364"/>
      <c r="R436" s="365"/>
      <c r="S436" s="366"/>
      <c r="T436" s="369"/>
      <c r="U436" s="370" t="s">
        <v>544</v>
      </c>
      <c r="V436" s="371"/>
      <c r="W436" s="372"/>
      <c r="X436" s="353" t="s">
        <v>2914</v>
      </c>
      <c r="Y436" s="382" t="s">
        <v>2869</v>
      </c>
      <c r="Z436" s="389" t="str">
        <f>IFERROR(__xludf.DUMMYFUNCTION("""COMPUTED_VALUE"""),"")</f>
        <v/>
      </c>
      <c r="AA436" s="383">
        <v>0.0</v>
      </c>
      <c r="AB436" s="388">
        <f>IFERROR(__xludf.DUMMYFUNCTION("""COMPUTED_VALUE"""),1.0)</f>
        <v>1</v>
      </c>
      <c r="AC436" s="382" t="s">
        <v>2869</v>
      </c>
      <c r="AD436" s="389" t="str">
        <f>IFERROR(__xludf.DUMMYFUNCTION("""COMPUTED_VALUE"""),"")</f>
        <v/>
      </c>
      <c r="AE436" s="390"/>
      <c r="AF436" s="391"/>
      <c r="AG436" s="393" t="s">
        <v>3033</v>
      </c>
    </row>
    <row r="437">
      <c r="A437" s="411"/>
      <c r="B437" s="361">
        <v>46154.0</v>
      </c>
      <c r="C437" s="434" t="s">
        <v>3657</v>
      </c>
      <c r="D437" s="363" t="s">
        <v>3658</v>
      </c>
      <c r="E437" s="364"/>
      <c r="F437" s="365"/>
      <c r="G437" s="366"/>
      <c r="H437" s="367"/>
      <c r="I437" s="365"/>
      <c r="J437" s="368"/>
      <c r="K437" s="364"/>
      <c r="L437" s="365"/>
      <c r="M437" s="366"/>
      <c r="N437" s="367"/>
      <c r="O437" s="365"/>
      <c r="P437" s="368"/>
      <c r="Q437" s="364"/>
      <c r="R437" s="365"/>
      <c r="S437" s="366"/>
      <c r="T437" s="369"/>
      <c r="U437" s="370" t="s">
        <v>2244</v>
      </c>
      <c r="V437" s="371"/>
      <c r="W437" s="372"/>
      <c r="X437" s="353" t="s">
        <v>2914</v>
      </c>
      <c r="Y437" s="382" t="s">
        <v>2869</v>
      </c>
      <c r="Z437" s="389" t="str">
        <f>IFERROR(__xludf.DUMMYFUNCTION("""COMPUTED_VALUE"""),"")</f>
        <v/>
      </c>
      <c r="AA437" s="383">
        <v>0.0</v>
      </c>
      <c r="AB437" s="388">
        <f>IFERROR(__xludf.DUMMYFUNCTION("""COMPUTED_VALUE"""),1.0)</f>
        <v>1</v>
      </c>
      <c r="AC437" s="382" t="s">
        <v>2869</v>
      </c>
      <c r="AD437" s="389" t="str">
        <f>IFERROR(__xludf.DUMMYFUNCTION("""COMPUTED_VALUE"""),"")</f>
        <v/>
      </c>
      <c r="AE437" s="390"/>
      <c r="AF437" s="391"/>
      <c r="AG437" s="359"/>
    </row>
    <row r="438">
      <c r="A438" s="411"/>
      <c r="B438" s="361">
        <v>46154.0</v>
      </c>
      <c r="C438" s="434" t="s">
        <v>3659</v>
      </c>
      <c r="D438" s="363" t="s">
        <v>3660</v>
      </c>
      <c r="E438" s="364"/>
      <c r="F438" s="365"/>
      <c r="G438" s="366"/>
      <c r="H438" s="367"/>
      <c r="I438" s="365"/>
      <c r="J438" s="368"/>
      <c r="K438" s="364"/>
      <c r="L438" s="365"/>
      <c r="M438" s="366"/>
      <c r="N438" s="367"/>
      <c r="O438" s="365"/>
      <c r="P438" s="368"/>
      <c r="Q438" s="364"/>
      <c r="R438" s="365"/>
      <c r="S438" s="366"/>
      <c r="T438" s="369"/>
      <c r="U438" s="370" t="s">
        <v>1575</v>
      </c>
      <c r="V438" s="371"/>
      <c r="W438" s="372"/>
      <c r="X438" s="353" t="s">
        <v>2914</v>
      </c>
      <c r="Y438" s="382" t="s">
        <v>2869</v>
      </c>
      <c r="Z438" s="389" t="str">
        <f>IFERROR(__xludf.DUMMYFUNCTION("""COMPUTED_VALUE"""),"")</f>
        <v/>
      </c>
      <c r="AA438" s="383">
        <v>0.0</v>
      </c>
      <c r="AB438" s="388">
        <f>IFERROR(__xludf.DUMMYFUNCTION("""COMPUTED_VALUE"""),1.0)</f>
        <v>1</v>
      </c>
      <c r="AC438" s="382" t="s">
        <v>2869</v>
      </c>
      <c r="AD438" s="389" t="str">
        <f>IFERROR(__xludf.DUMMYFUNCTION("""COMPUTED_VALUE"""),"")</f>
        <v/>
      </c>
      <c r="AE438" s="390"/>
      <c r="AF438" s="391"/>
      <c r="AG438" s="393" t="s">
        <v>1913</v>
      </c>
    </row>
    <row r="439">
      <c r="A439" s="411"/>
      <c r="B439" s="361">
        <v>46154.0</v>
      </c>
      <c r="C439" s="434" t="s">
        <v>3661</v>
      </c>
      <c r="D439" s="363" t="s">
        <v>3662</v>
      </c>
      <c r="E439" s="364"/>
      <c r="F439" s="365"/>
      <c r="G439" s="366"/>
      <c r="H439" s="367"/>
      <c r="I439" s="365"/>
      <c r="J439" s="368"/>
      <c r="K439" s="364"/>
      <c r="L439" s="365"/>
      <c r="M439" s="366"/>
      <c r="N439" s="367"/>
      <c r="O439" s="365"/>
      <c r="P439" s="368"/>
      <c r="Q439" s="364"/>
      <c r="R439" s="365"/>
      <c r="S439" s="366"/>
      <c r="T439" s="369" t="s">
        <v>2995</v>
      </c>
      <c r="U439" s="370" t="s">
        <v>529</v>
      </c>
      <c r="V439" s="371"/>
      <c r="W439" s="372"/>
      <c r="X439" s="353" t="s">
        <v>2914</v>
      </c>
      <c r="Y439" s="382" t="s">
        <v>2869</v>
      </c>
      <c r="Z439" s="389" t="str">
        <f>IFERROR(__xludf.DUMMYFUNCTION("""COMPUTED_VALUE"""),"")</f>
        <v/>
      </c>
      <c r="AA439" s="383">
        <v>0.0</v>
      </c>
      <c r="AB439" s="388">
        <f>IFERROR(__xludf.DUMMYFUNCTION("""COMPUTED_VALUE"""),1.0)</f>
        <v>1</v>
      </c>
      <c r="AC439" s="382" t="s">
        <v>2869</v>
      </c>
      <c r="AD439" s="389" t="str">
        <f>IFERROR(__xludf.DUMMYFUNCTION("""COMPUTED_VALUE"""),"")</f>
        <v/>
      </c>
      <c r="AE439" s="390"/>
      <c r="AF439" s="391"/>
      <c r="AG439" s="393" t="s">
        <v>3231</v>
      </c>
    </row>
    <row r="440">
      <c r="A440" s="411"/>
      <c r="B440" s="361">
        <v>46154.0</v>
      </c>
      <c r="C440" s="434" t="s">
        <v>3663</v>
      </c>
      <c r="D440" s="363" t="s">
        <v>3664</v>
      </c>
      <c r="E440" s="364"/>
      <c r="F440" s="365"/>
      <c r="G440" s="366"/>
      <c r="H440" s="367"/>
      <c r="I440" s="365"/>
      <c r="J440" s="368"/>
      <c r="K440" s="364"/>
      <c r="L440" s="365"/>
      <c r="M440" s="366"/>
      <c r="N440" s="367"/>
      <c r="O440" s="365"/>
      <c r="P440" s="368"/>
      <c r="Q440" s="364"/>
      <c r="R440" s="365"/>
      <c r="S440" s="366"/>
      <c r="T440" s="369"/>
      <c r="U440" s="370" t="s">
        <v>1479</v>
      </c>
      <c r="V440" s="371"/>
      <c r="W440" s="372"/>
      <c r="X440" s="353"/>
      <c r="Y440" s="382" t="s">
        <v>2869</v>
      </c>
      <c r="Z440" s="389" t="str">
        <f>IFERROR(__xludf.DUMMYFUNCTION("""COMPUTED_VALUE"""),"")</f>
        <v/>
      </c>
      <c r="AA440" s="383" t="s">
        <v>2869</v>
      </c>
      <c r="AB440" s="388" t="str">
        <f>IFERROR(__xludf.DUMMYFUNCTION("""COMPUTED_VALUE"""),"")</f>
        <v/>
      </c>
      <c r="AC440" s="382" t="s">
        <v>2869</v>
      </c>
      <c r="AD440" s="389" t="str">
        <f>IFERROR(__xludf.DUMMYFUNCTION("""COMPUTED_VALUE"""),"")</f>
        <v/>
      </c>
      <c r="AE440" s="390"/>
      <c r="AF440" s="391"/>
      <c r="AG440" s="359"/>
    </row>
    <row r="441">
      <c r="A441" s="411"/>
      <c r="B441" s="361">
        <v>46154.0</v>
      </c>
      <c r="C441" s="434" t="s">
        <v>3665</v>
      </c>
      <c r="D441" s="363" t="s">
        <v>3666</v>
      </c>
      <c r="E441" s="364"/>
      <c r="F441" s="365"/>
      <c r="G441" s="366"/>
      <c r="H441" s="367"/>
      <c r="I441" s="365"/>
      <c r="J441" s="368"/>
      <c r="K441" s="364"/>
      <c r="L441" s="365"/>
      <c r="M441" s="366"/>
      <c r="N441" s="367"/>
      <c r="O441" s="365"/>
      <c r="P441" s="368"/>
      <c r="Q441" s="364"/>
      <c r="R441" s="365"/>
      <c r="S441" s="366"/>
      <c r="T441" s="369"/>
      <c r="U441" s="370" t="s">
        <v>1443</v>
      </c>
      <c r="V441" s="371"/>
      <c r="W441" s="372"/>
      <c r="X441" s="353"/>
      <c r="Y441" s="382" t="s">
        <v>2869</v>
      </c>
      <c r="Z441" s="389" t="str">
        <f>IFERROR(__xludf.DUMMYFUNCTION("""COMPUTED_VALUE"""),"")</f>
        <v/>
      </c>
      <c r="AA441" s="383" t="s">
        <v>2869</v>
      </c>
      <c r="AB441" s="388" t="str">
        <f>IFERROR(__xludf.DUMMYFUNCTION("""COMPUTED_VALUE"""),"")</f>
        <v/>
      </c>
      <c r="AC441" s="382" t="s">
        <v>2869</v>
      </c>
      <c r="AD441" s="389" t="str">
        <f>IFERROR(__xludf.DUMMYFUNCTION("""COMPUTED_VALUE"""),"")</f>
        <v/>
      </c>
      <c r="AE441" s="390"/>
      <c r="AF441" s="391"/>
      <c r="AG441" s="359"/>
    </row>
    <row r="442">
      <c r="A442" s="411"/>
      <c r="B442" s="361">
        <v>46154.0</v>
      </c>
      <c r="C442" s="434" t="s">
        <v>3667</v>
      </c>
      <c r="D442" s="363" t="s">
        <v>3668</v>
      </c>
      <c r="E442" s="364"/>
      <c r="F442" s="365"/>
      <c r="G442" s="366"/>
      <c r="H442" s="367"/>
      <c r="I442" s="365"/>
      <c r="J442" s="368"/>
      <c r="K442" s="364"/>
      <c r="L442" s="365"/>
      <c r="M442" s="366"/>
      <c r="N442" s="367"/>
      <c r="O442" s="365"/>
      <c r="P442" s="368"/>
      <c r="Q442" s="364"/>
      <c r="R442" s="365"/>
      <c r="S442" s="366"/>
      <c r="T442" s="369" t="s">
        <v>2944</v>
      </c>
      <c r="U442" s="370" t="s">
        <v>1929</v>
      </c>
      <c r="V442" s="371"/>
      <c r="W442" s="372"/>
      <c r="X442" s="353" t="s">
        <v>2914</v>
      </c>
      <c r="Y442" s="382">
        <v>0.0</v>
      </c>
      <c r="Z442" s="389">
        <f>IFERROR(__xludf.DUMMYFUNCTION("""COMPUTED_VALUE"""),1.0)</f>
        <v>1</v>
      </c>
      <c r="AA442" s="383">
        <v>0.0</v>
      </c>
      <c r="AB442" s="388">
        <f>IFERROR(__xludf.DUMMYFUNCTION("""COMPUTED_VALUE"""),1.0)</f>
        <v>1</v>
      </c>
      <c r="AC442" s="382" t="s">
        <v>2869</v>
      </c>
      <c r="AD442" s="389" t="str">
        <f>IFERROR(__xludf.DUMMYFUNCTION("""COMPUTED_VALUE"""),"")</f>
        <v/>
      </c>
      <c r="AE442" s="390"/>
      <c r="AF442" s="391"/>
      <c r="AG442" s="393" t="s">
        <v>3033</v>
      </c>
    </row>
    <row r="443">
      <c r="A443" s="411"/>
      <c r="B443" s="361">
        <v>46154.0</v>
      </c>
      <c r="C443" s="434" t="s">
        <v>3669</v>
      </c>
      <c r="D443" s="363" t="s">
        <v>3670</v>
      </c>
      <c r="E443" s="364"/>
      <c r="F443" s="365"/>
      <c r="G443" s="366"/>
      <c r="H443" s="367"/>
      <c r="I443" s="365"/>
      <c r="J443" s="368"/>
      <c r="K443" s="364"/>
      <c r="L443" s="365"/>
      <c r="M443" s="366"/>
      <c r="N443" s="367"/>
      <c r="O443" s="365"/>
      <c r="P443" s="368"/>
      <c r="Q443" s="364"/>
      <c r="R443" s="365"/>
      <c r="S443" s="366"/>
      <c r="T443" s="369"/>
      <c r="U443" s="370" t="s">
        <v>264</v>
      </c>
      <c r="V443" s="371"/>
      <c r="W443" s="372"/>
      <c r="X443" s="353"/>
      <c r="Y443" s="382" t="s">
        <v>2869</v>
      </c>
      <c r="Z443" s="389" t="str">
        <f>IFERROR(__xludf.DUMMYFUNCTION("""COMPUTED_VALUE"""),"")</f>
        <v/>
      </c>
      <c r="AA443" s="383" t="s">
        <v>2869</v>
      </c>
      <c r="AB443" s="388" t="str">
        <f>IFERROR(__xludf.DUMMYFUNCTION("""COMPUTED_VALUE"""),"")</f>
        <v/>
      </c>
      <c r="AC443" s="382" t="s">
        <v>2869</v>
      </c>
      <c r="AD443" s="389" t="str">
        <f>IFERROR(__xludf.DUMMYFUNCTION("""COMPUTED_VALUE"""),"")</f>
        <v/>
      </c>
      <c r="AE443" s="390"/>
      <c r="AF443" s="391"/>
      <c r="AG443" s="359"/>
    </row>
    <row r="444">
      <c r="A444" s="411"/>
      <c r="B444" s="361">
        <v>46154.0</v>
      </c>
      <c r="C444" s="434" t="s">
        <v>3671</v>
      </c>
      <c r="D444" s="363" t="s">
        <v>3672</v>
      </c>
      <c r="E444" s="364"/>
      <c r="F444" s="365"/>
      <c r="G444" s="366"/>
      <c r="H444" s="367"/>
      <c r="I444" s="365"/>
      <c r="J444" s="368"/>
      <c r="K444" s="364"/>
      <c r="L444" s="365"/>
      <c r="M444" s="366"/>
      <c r="N444" s="367"/>
      <c r="O444" s="365"/>
      <c r="P444" s="368"/>
      <c r="Q444" s="364"/>
      <c r="R444" s="365"/>
      <c r="S444" s="366"/>
      <c r="T444" s="369"/>
      <c r="U444" s="370" t="s">
        <v>233</v>
      </c>
      <c r="V444" s="371"/>
      <c r="W444" s="372"/>
      <c r="X444" s="353"/>
      <c r="Y444" s="382" t="s">
        <v>2869</v>
      </c>
      <c r="Z444" s="389" t="str">
        <f>IFERROR(__xludf.DUMMYFUNCTION("""COMPUTED_VALUE"""),"")</f>
        <v/>
      </c>
      <c r="AA444" s="383" t="s">
        <v>2869</v>
      </c>
      <c r="AB444" s="388" t="str">
        <f>IFERROR(__xludf.DUMMYFUNCTION("""COMPUTED_VALUE"""),"")</f>
        <v/>
      </c>
      <c r="AC444" s="382" t="s">
        <v>2869</v>
      </c>
      <c r="AD444" s="389" t="str">
        <f>IFERROR(__xludf.DUMMYFUNCTION("""COMPUTED_VALUE"""),"")</f>
        <v/>
      </c>
      <c r="AE444" s="390"/>
      <c r="AF444" s="391"/>
      <c r="AG444" s="359"/>
    </row>
    <row r="445">
      <c r="A445" s="411"/>
      <c r="B445" s="361">
        <v>46154.0</v>
      </c>
      <c r="C445" s="434" t="s">
        <v>3673</v>
      </c>
      <c r="D445" s="363" t="s">
        <v>3674</v>
      </c>
      <c r="E445" s="364"/>
      <c r="F445" s="365"/>
      <c r="G445" s="366"/>
      <c r="H445" s="367"/>
      <c r="I445" s="365"/>
      <c r="J445" s="368"/>
      <c r="K445" s="364"/>
      <c r="L445" s="365"/>
      <c r="M445" s="366"/>
      <c r="N445" s="367"/>
      <c r="O445" s="365"/>
      <c r="P445" s="368"/>
      <c r="Q445" s="364"/>
      <c r="R445" s="365"/>
      <c r="S445" s="366"/>
      <c r="T445" s="369" t="s">
        <v>2995</v>
      </c>
      <c r="U445" s="370" t="s">
        <v>634</v>
      </c>
      <c r="V445" s="371"/>
      <c r="W445" s="372"/>
      <c r="X445" s="353" t="s">
        <v>2914</v>
      </c>
      <c r="Y445" s="382" t="s">
        <v>2869</v>
      </c>
      <c r="Z445" s="389" t="str">
        <f>IFERROR(__xludf.DUMMYFUNCTION("""COMPUTED_VALUE"""),"")</f>
        <v/>
      </c>
      <c r="AA445" s="383">
        <v>0.0</v>
      </c>
      <c r="AB445" s="388">
        <f>IFERROR(__xludf.DUMMYFUNCTION("""COMPUTED_VALUE"""),1.0)</f>
        <v>1</v>
      </c>
      <c r="AC445" s="382" t="s">
        <v>2869</v>
      </c>
      <c r="AD445" s="389" t="str">
        <f>IFERROR(__xludf.DUMMYFUNCTION("""COMPUTED_VALUE"""),"")</f>
        <v/>
      </c>
      <c r="AE445" s="390"/>
      <c r="AF445" s="391"/>
      <c r="AG445" s="393" t="s">
        <v>1913</v>
      </c>
    </row>
    <row r="446">
      <c r="A446" s="411"/>
      <c r="B446" s="361">
        <v>46154.0</v>
      </c>
      <c r="C446" s="434" t="s">
        <v>3675</v>
      </c>
      <c r="D446" s="363" t="s">
        <v>3676</v>
      </c>
      <c r="E446" s="364"/>
      <c r="F446" s="365"/>
      <c r="G446" s="366"/>
      <c r="H446" s="367"/>
      <c r="I446" s="365"/>
      <c r="J446" s="368"/>
      <c r="K446" s="364"/>
      <c r="L446" s="365"/>
      <c r="M446" s="366"/>
      <c r="N446" s="367"/>
      <c r="O446" s="365"/>
      <c r="P446" s="368"/>
      <c r="Q446" s="364"/>
      <c r="R446" s="365"/>
      <c r="S446" s="366"/>
      <c r="T446" s="369" t="s">
        <v>2995</v>
      </c>
      <c r="U446" s="370" t="s">
        <v>1292</v>
      </c>
      <c r="V446" s="371"/>
      <c r="W446" s="372"/>
      <c r="X446" s="353" t="s">
        <v>2914</v>
      </c>
      <c r="Y446" s="382" t="s">
        <v>2869</v>
      </c>
      <c r="Z446" s="389" t="str">
        <f>IFERROR(__xludf.DUMMYFUNCTION("""COMPUTED_VALUE"""),"")</f>
        <v/>
      </c>
      <c r="AA446" s="383">
        <v>0.0</v>
      </c>
      <c r="AB446" s="388">
        <f>IFERROR(__xludf.DUMMYFUNCTION("""COMPUTED_VALUE"""),1.0)</f>
        <v>1</v>
      </c>
      <c r="AC446" s="382" t="s">
        <v>2869</v>
      </c>
      <c r="AD446" s="389" t="str">
        <f>IFERROR(__xludf.DUMMYFUNCTION("""COMPUTED_VALUE"""),"")</f>
        <v/>
      </c>
      <c r="AE446" s="390"/>
      <c r="AF446" s="391"/>
      <c r="AG446" s="393" t="s">
        <v>3031</v>
      </c>
    </row>
    <row r="447">
      <c r="A447" s="411"/>
      <c r="B447" s="361">
        <v>46154.0</v>
      </c>
      <c r="C447" s="434" t="s">
        <v>3677</v>
      </c>
      <c r="D447" s="363" t="s">
        <v>3678</v>
      </c>
      <c r="E447" s="364"/>
      <c r="F447" s="365"/>
      <c r="G447" s="366"/>
      <c r="H447" s="367"/>
      <c r="I447" s="365"/>
      <c r="J447" s="368"/>
      <c r="K447" s="364"/>
      <c r="L447" s="365"/>
      <c r="M447" s="366"/>
      <c r="N447" s="367"/>
      <c r="O447" s="365"/>
      <c r="P447" s="368"/>
      <c r="Q447" s="364"/>
      <c r="R447" s="365"/>
      <c r="S447" s="366"/>
      <c r="T447" s="369"/>
      <c r="U447" s="370" t="s">
        <v>674</v>
      </c>
      <c r="V447" s="371"/>
      <c r="W447" s="372"/>
      <c r="X447" s="353"/>
      <c r="Y447" s="382" t="s">
        <v>2869</v>
      </c>
      <c r="Z447" s="389" t="str">
        <f>IFERROR(__xludf.DUMMYFUNCTION("""COMPUTED_VALUE"""),"")</f>
        <v/>
      </c>
      <c r="AA447" s="383" t="s">
        <v>2869</v>
      </c>
      <c r="AB447" s="388" t="str">
        <f>IFERROR(__xludf.DUMMYFUNCTION("""COMPUTED_VALUE"""),"")</f>
        <v/>
      </c>
      <c r="AC447" s="382" t="s">
        <v>2869</v>
      </c>
      <c r="AD447" s="389" t="str">
        <f>IFERROR(__xludf.DUMMYFUNCTION("""COMPUTED_VALUE"""),"")</f>
        <v/>
      </c>
      <c r="AE447" s="390"/>
      <c r="AF447" s="391"/>
      <c r="AG447" s="359"/>
    </row>
    <row r="448">
      <c r="A448" s="411"/>
      <c r="B448" s="361">
        <v>46154.0</v>
      </c>
      <c r="C448" s="434" t="s">
        <v>3679</v>
      </c>
      <c r="D448" s="363" t="s">
        <v>3680</v>
      </c>
      <c r="E448" s="364"/>
      <c r="F448" s="365"/>
      <c r="G448" s="366"/>
      <c r="H448" s="367"/>
      <c r="I448" s="365"/>
      <c r="J448" s="368"/>
      <c r="K448" s="364"/>
      <c r="L448" s="365"/>
      <c r="M448" s="366"/>
      <c r="N448" s="367"/>
      <c r="O448" s="365"/>
      <c r="P448" s="368"/>
      <c r="Q448" s="364"/>
      <c r="R448" s="365"/>
      <c r="S448" s="366"/>
      <c r="T448" s="369" t="s">
        <v>506</v>
      </c>
      <c r="U448" s="370" t="s">
        <v>529</v>
      </c>
      <c r="V448" s="371"/>
      <c r="W448" s="372"/>
      <c r="X448" s="353"/>
      <c r="Y448" s="382" t="s">
        <v>2869</v>
      </c>
      <c r="Z448" s="389" t="str">
        <f>IFERROR(__xludf.DUMMYFUNCTION("""COMPUTED_VALUE"""),"")</f>
        <v/>
      </c>
      <c r="AA448" s="383" t="s">
        <v>2869</v>
      </c>
      <c r="AB448" s="388" t="str">
        <f>IFERROR(__xludf.DUMMYFUNCTION("""COMPUTED_VALUE"""),"")</f>
        <v/>
      </c>
      <c r="AC448" s="382" t="s">
        <v>2869</v>
      </c>
      <c r="AD448" s="389" t="str">
        <f>IFERROR(__xludf.DUMMYFUNCTION("""COMPUTED_VALUE"""),"")</f>
        <v/>
      </c>
      <c r="AE448" s="390"/>
      <c r="AF448" s="391"/>
      <c r="AG448" s="359"/>
    </row>
    <row r="449">
      <c r="A449" s="411"/>
      <c r="B449" s="361">
        <v>46154.0</v>
      </c>
      <c r="C449" s="434" t="s">
        <v>3681</v>
      </c>
      <c r="D449" s="363" t="s">
        <v>3682</v>
      </c>
      <c r="E449" s="364"/>
      <c r="F449" s="365"/>
      <c r="G449" s="366"/>
      <c r="H449" s="367"/>
      <c r="I449" s="365"/>
      <c r="J449" s="368"/>
      <c r="K449" s="364"/>
      <c r="L449" s="365"/>
      <c r="M449" s="366"/>
      <c r="N449" s="367"/>
      <c r="O449" s="365"/>
      <c r="P449" s="368"/>
      <c r="Q449" s="364"/>
      <c r="R449" s="365"/>
      <c r="S449" s="366"/>
      <c r="T449" s="369" t="s">
        <v>2995</v>
      </c>
      <c r="U449" s="370" t="s">
        <v>2929</v>
      </c>
      <c r="V449" s="371"/>
      <c r="W449" s="372"/>
      <c r="X449" s="353" t="s">
        <v>2914</v>
      </c>
      <c r="Y449" s="382" t="s">
        <v>2869</v>
      </c>
      <c r="Z449" s="389" t="str">
        <f>IFERROR(__xludf.DUMMYFUNCTION("""COMPUTED_VALUE"""),"")</f>
        <v/>
      </c>
      <c r="AA449" s="383">
        <v>0.0</v>
      </c>
      <c r="AB449" s="388">
        <f>IFERROR(__xludf.DUMMYFUNCTION("""COMPUTED_VALUE"""),1.0)</f>
        <v>1</v>
      </c>
      <c r="AC449" s="382" t="s">
        <v>2869</v>
      </c>
      <c r="AD449" s="389" t="str">
        <f>IFERROR(__xludf.DUMMYFUNCTION("""COMPUTED_VALUE"""),"")</f>
        <v/>
      </c>
      <c r="AE449" s="390"/>
      <c r="AF449" s="391"/>
      <c r="AG449" s="393" t="s">
        <v>3031</v>
      </c>
    </row>
    <row r="450">
      <c r="A450" s="411"/>
      <c r="B450" s="361">
        <v>46154.0</v>
      </c>
      <c r="C450" s="434" t="s">
        <v>3683</v>
      </c>
      <c r="D450" s="363" t="s">
        <v>3684</v>
      </c>
      <c r="E450" s="364"/>
      <c r="F450" s="365"/>
      <c r="G450" s="366"/>
      <c r="H450" s="367"/>
      <c r="I450" s="365"/>
      <c r="J450" s="368"/>
      <c r="K450" s="364"/>
      <c r="L450" s="365"/>
      <c r="M450" s="366"/>
      <c r="N450" s="367"/>
      <c r="O450" s="365"/>
      <c r="P450" s="368"/>
      <c r="Q450" s="364"/>
      <c r="R450" s="365"/>
      <c r="S450" s="366"/>
      <c r="T450" s="369"/>
      <c r="U450" s="370" t="s">
        <v>207</v>
      </c>
      <c r="V450" s="371"/>
      <c r="W450" s="372"/>
      <c r="X450" s="353"/>
      <c r="Y450" s="382" t="s">
        <v>2869</v>
      </c>
      <c r="Z450" s="389" t="str">
        <f>IFERROR(__xludf.DUMMYFUNCTION("""COMPUTED_VALUE"""),"")</f>
        <v/>
      </c>
      <c r="AA450" s="383" t="s">
        <v>2869</v>
      </c>
      <c r="AB450" s="388" t="str">
        <f>IFERROR(__xludf.DUMMYFUNCTION("""COMPUTED_VALUE"""),"")</f>
        <v/>
      </c>
      <c r="AC450" s="382" t="s">
        <v>2869</v>
      </c>
      <c r="AD450" s="389" t="str">
        <f>IFERROR(__xludf.DUMMYFUNCTION("""COMPUTED_VALUE"""),"")</f>
        <v/>
      </c>
      <c r="AE450" s="390"/>
      <c r="AF450" s="391"/>
      <c r="AG450" s="359"/>
    </row>
    <row r="451">
      <c r="A451" s="411"/>
      <c r="B451" s="361">
        <v>46154.0</v>
      </c>
      <c r="C451" s="434" t="s">
        <v>3685</v>
      </c>
      <c r="D451" s="363" t="s">
        <v>3686</v>
      </c>
      <c r="E451" s="364"/>
      <c r="F451" s="365"/>
      <c r="G451" s="366"/>
      <c r="H451" s="367"/>
      <c r="I451" s="365"/>
      <c r="J451" s="368"/>
      <c r="K451" s="364"/>
      <c r="L451" s="365"/>
      <c r="M451" s="366"/>
      <c r="N451" s="367"/>
      <c r="O451" s="365"/>
      <c r="P451" s="368"/>
      <c r="Q451" s="364"/>
      <c r="R451" s="365"/>
      <c r="S451" s="366"/>
      <c r="T451" s="369" t="s">
        <v>2995</v>
      </c>
      <c r="U451" s="370" t="s">
        <v>2892</v>
      </c>
      <c r="V451" s="371"/>
      <c r="W451" s="372"/>
      <c r="X451" s="353" t="s">
        <v>2914</v>
      </c>
      <c r="Y451" s="382" t="s">
        <v>2869</v>
      </c>
      <c r="Z451" s="389" t="str">
        <f>IFERROR(__xludf.DUMMYFUNCTION("""COMPUTED_VALUE"""),"")</f>
        <v/>
      </c>
      <c r="AA451" s="383">
        <v>0.0</v>
      </c>
      <c r="AB451" s="388">
        <f>IFERROR(__xludf.DUMMYFUNCTION("""COMPUTED_VALUE"""),1.0)</f>
        <v>1</v>
      </c>
      <c r="AC451" s="382" t="s">
        <v>2869</v>
      </c>
      <c r="AD451" s="389" t="str">
        <f>IFERROR(__xludf.DUMMYFUNCTION("""COMPUTED_VALUE"""),"")</f>
        <v/>
      </c>
      <c r="AE451" s="390"/>
      <c r="AF451" s="391"/>
      <c r="AG451" s="393" t="s">
        <v>3031</v>
      </c>
    </row>
    <row r="452">
      <c r="A452" s="411"/>
      <c r="B452" s="361">
        <v>46154.0</v>
      </c>
      <c r="C452" s="434" t="s">
        <v>3687</v>
      </c>
      <c r="D452" s="363" t="s">
        <v>3688</v>
      </c>
      <c r="E452" s="364"/>
      <c r="F452" s="365"/>
      <c r="G452" s="366"/>
      <c r="H452" s="367"/>
      <c r="I452" s="365"/>
      <c r="J452" s="368"/>
      <c r="K452" s="364"/>
      <c r="L452" s="365"/>
      <c r="M452" s="366"/>
      <c r="N452" s="367"/>
      <c r="O452" s="365"/>
      <c r="P452" s="368"/>
      <c r="Q452" s="364"/>
      <c r="R452" s="365"/>
      <c r="S452" s="366"/>
      <c r="T452" s="369"/>
      <c r="U452" s="370" t="s">
        <v>2720</v>
      </c>
      <c r="V452" s="371"/>
      <c r="W452" s="372"/>
      <c r="X452" s="353"/>
      <c r="Y452" s="382" t="s">
        <v>2869</v>
      </c>
      <c r="Z452" s="389" t="str">
        <f>IFERROR(__xludf.DUMMYFUNCTION("""COMPUTED_VALUE"""),"")</f>
        <v/>
      </c>
      <c r="AA452" s="383" t="s">
        <v>2869</v>
      </c>
      <c r="AB452" s="388" t="str">
        <f>IFERROR(__xludf.DUMMYFUNCTION("""COMPUTED_VALUE"""),"")</f>
        <v/>
      </c>
      <c r="AC452" s="382" t="s">
        <v>2869</v>
      </c>
      <c r="AD452" s="389" t="str">
        <f>IFERROR(__xludf.DUMMYFUNCTION("""COMPUTED_VALUE"""),"")</f>
        <v/>
      </c>
      <c r="AE452" s="390"/>
      <c r="AF452" s="391"/>
      <c r="AG452" s="359"/>
    </row>
    <row r="453">
      <c r="A453" s="411"/>
      <c r="B453" s="361">
        <v>46154.0</v>
      </c>
      <c r="C453" s="434" t="s">
        <v>3689</v>
      </c>
      <c r="D453" s="363" t="s">
        <v>3690</v>
      </c>
      <c r="E453" s="364">
        <v>1.0</v>
      </c>
      <c r="F453" s="365">
        <v>1.0</v>
      </c>
      <c r="G453" s="366"/>
      <c r="H453" s="367">
        <v>1.0</v>
      </c>
      <c r="I453" s="365">
        <v>1.0</v>
      </c>
      <c r="J453" s="368"/>
      <c r="K453" s="364">
        <v>2.0</v>
      </c>
      <c r="L453" s="365">
        <v>2.0</v>
      </c>
      <c r="M453" s="366"/>
      <c r="N453" s="367"/>
      <c r="O453" s="365"/>
      <c r="P453" s="368"/>
      <c r="Q453" s="364"/>
      <c r="R453" s="365"/>
      <c r="S453" s="366"/>
      <c r="T453" s="369" t="s">
        <v>2944</v>
      </c>
      <c r="U453" s="370" t="s">
        <v>674</v>
      </c>
      <c r="V453" s="371"/>
      <c r="W453" s="380" t="s">
        <v>3691</v>
      </c>
      <c r="X453" s="353" t="s">
        <v>2903</v>
      </c>
      <c r="Y453" s="382">
        <v>4.0</v>
      </c>
      <c r="Z453" s="389">
        <f>IFERROR(__xludf.DUMMYFUNCTION("""COMPUTED_VALUE"""),0.9111111111111111)</f>
        <v>0.9111111111</v>
      </c>
      <c r="AA453" s="383">
        <v>4.0</v>
      </c>
      <c r="AB453" s="388">
        <f>IFERROR(__xludf.DUMMYFUNCTION("""COMPUTED_VALUE"""),0.9111111111111111)</f>
        <v>0.9111111111</v>
      </c>
      <c r="AC453" s="382" t="s">
        <v>2869</v>
      </c>
      <c r="AD453" s="389" t="str">
        <f>IFERROR(__xludf.DUMMYFUNCTION("""COMPUTED_VALUE"""),"")</f>
        <v/>
      </c>
      <c r="AE453" s="377">
        <v>41.0</v>
      </c>
      <c r="AF453" s="378">
        <v>39.0</v>
      </c>
      <c r="AG453" s="393" t="s">
        <v>3033</v>
      </c>
    </row>
    <row r="454">
      <c r="A454" s="411"/>
      <c r="B454" s="361">
        <v>46154.0</v>
      </c>
      <c r="C454" s="434" t="s">
        <v>3692</v>
      </c>
      <c r="D454" s="363" t="s">
        <v>3693</v>
      </c>
      <c r="E454" s="364"/>
      <c r="F454" s="365"/>
      <c r="G454" s="366"/>
      <c r="H454" s="367"/>
      <c r="I454" s="365"/>
      <c r="J454" s="368"/>
      <c r="K454" s="364"/>
      <c r="L454" s="365"/>
      <c r="M454" s="366"/>
      <c r="N454" s="367"/>
      <c r="O454" s="365"/>
      <c r="P454" s="368"/>
      <c r="Q454" s="364"/>
      <c r="R454" s="365">
        <v>1.0</v>
      </c>
      <c r="S454" s="366"/>
      <c r="T454" s="369" t="s">
        <v>2995</v>
      </c>
      <c r="U454" s="370" t="s">
        <v>2889</v>
      </c>
      <c r="V454" s="371"/>
      <c r="W454" s="380" t="s">
        <v>3694</v>
      </c>
      <c r="X454" s="353" t="s">
        <v>2916</v>
      </c>
      <c r="Y454" s="382" t="s">
        <v>2869</v>
      </c>
      <c r="Z454" s="389" t="str">
        <f>IFERROR(__xludf.DUMMYFUNCTION("""COMPUTED_VALUE"""),"")</f>
        <v/>
      </c>
      <c r="AA454" s="383">
        <v>1.0</v>
      </c>
      <c r="AB454" s="388">
        <f>IFERROR(__xludf.DUMMYFUNCTION("""COMPUTED_VALUE"""),1.0)</f>
        <v>1</v>
      </c>
      <c r="AC454" s="382" t="s">
        <v>2869</v>
      </c>
      <c r="AD454" s="389" t="str">
        <f>IFERROR(__xludf.DUMMYFUNCTION("""COMPUTED_VALUE"""),"")</f>
        <v/>
      </c>
      <c r="AE454" s="377">
        <v>0.0</v>
      </c>
      <c r="AF454" s="378">
        <v>0.0</v>
      </c>
      <c r="AG454" s="393" t="s">
        <v>3031</v>
      </c>
    </row>
    <row r="455">
      <c r="A455" s="411"/>
      <c r="B455" s="361">
        <v>46154.0</v>
      </c>
      <c r="C455" s="434" t="s">
        <v>3695</v>
      </c>
      <c r="D455" s="363" t="s">
        <v>3696</v>
      </c>
      <c r="E455" s="364"/>
      <c r="F455" s="365"/>
      <c r="G455" s="366"/>
      <c r="H455" s="367"/>
      <c r="I455" s="365"/>
      <c r="J455" s="368"/>
      <c r="K455" s="364"/>
      <c r="L455" s="365">
        <v>1.0</v>
      </c>
      <c r="M455" s="366"/>
      <c r="N455" s="367"/>
      <c r="O455" s="365"/>
      <c r="P455" s="368"/>
      <c r="Q455" s="364"/>
      <c r="R455" s="365"/>
      <c r="S455" s="366"/>
      <c r="T455" s="369"/>
      <c r="U455" s="370" t="s">
        <v>713</v>
      </c>
      <c r="V455" s="371"/>
      <c r="W455" s="380" t="s">
        <v>3697</v>
      </c>
      <c r="X455" s="353" t="s">
        <v>2890</v>
      </c>
      <c r="Y455" s="382" t="s">
        <v>2869</v>
      </c>
      <c r="Z455" s="389" t="str">
        <f>IFERROR(__xludf.DUMMYFUNCTION("""COMPUTED_VALUE"""),"")</f>
        <v/>
      </c>
      <c r="AA455" s="383">
        <v>1.0</v>
      </c>
      <c r="AB455" s="388">
        <f>IFERROR(__xludf.DUMMYFUNCTION("""COMPUTED_VALUE"""),0.8888888888888888)</f>
        <v>0.8888888889</v>
      </c>
      <c r="AC455" s="382" t="s">
        <v>2869</v>
      </c>
      <c r="AD455" s="389" t="str">
        <f>IFERROR(__xludf.DUMMYFUNCTION("""COMPUTED_VALUE"""),"")</f>
        <v/>
      </c>
      <c r="AE455" s="377">
        <v>9.0</v>
      </c>
      <c r="AF455" s="378">
        <v>9.0</v>
      </c>
      <c r="AG455" s="393" t="s">
        <v>3033</v>
      </c>
    </row>
    <row r="456">
      <c r="A456" s="411"/>
      <c r="B456" s="361">
        <v>46154.0</v>
      </c>
      <c r="C456" s="434" t="s">
        <v>3698</v>
      </c>
      <c r="D456" s="363" t="s">
        <v>3699</v>
      </c>
      <c r="E456" s="364"/>
      <c r="F456" s="365"/>
      <c r="G456" s="366"/>
      <c r="H456" s="367"/>
      <c r="I456" s="365">
        <v>1.0</v>
      </c>
      <c r="J456" s="368"/>
      <c r="K456" s="364"/>
      <c r="L456" s="365"/>
      <c r="M456" s="366"/>
      <c r="N456" s="367"/>
      <c r="O456" s="365"/>
      <c r="P456" s="368"/>
      <c r="Q456" s="364"/>
      <c r="R456" s="365"/>
      <c r="S456" s="366"/>
      <c r="T456" s="369" t="s">
        <v>2995</v>
      </c>
      <c r="U456" s="370" t="s">
        <v>2244</v>
      </c>
      <c r="V456" s="371"/>
      <c r="W456" s="380" t="s">
        <v>3700</v>
      </c>
      <c r="X456" s="353" t="s">
        <v>2890</v>
      </c>
      <c r="Y456" s="382" t="s">
        <v>2869</v>
      </c>
      <c r="Z456" s="389" t="str">
        <f>IFERROR(__xludf.DUMMYFUNCTION("""COMPUTED_VALUE"""),"")</f>
        <v/>
      </c>
      <c r="AA456" s="383">
        <v>1.0</v>
      </c>
      <c r="AB456" s="388">
        <f>IFERROR(__xludf.DUMMYFUNCTION("""COMPUTED_VALUE"""),0.6666666666666667)</f>
        <v>0.6666666667</v>
      </c>
      <c r="AC456" s="382" t="s">
        <v>2869</v>
      </c>
      <c r="AD456" s="389" t="str">
        <f>IFERROR(__xludf.DUMMYFUNCTION("""COMPUTED_VALUE"""),"")</f>
        <v/>
      </c>
      <c r="AE456" s="377">
        <v>3.0</v>
      </c>
      <c r="AF456" s="378">
        <v>3.0</v>
      </c>
      <c r="AG456" s="393" t="s">
        <v>1913</v>
      </c>
    </row>
    <row r="457">
      <c r="A457" s="411"/>
      <c r="B457" s="361">
        <v>46154.0</v>
      </c>
      <c r="C457" s="434" t="s">
        <v>3701</v>
      </c>
      <c r="D457" s="363" t="s">
        <v>3702</v>
      </c>
      <c r="E457" s="364"/>
      <c r="F457" s="365"/>
      <c r="G457" s="366"/>
      <c r="H457" s="367"/>
      <c r="I457" s="365"/>
      <c r="J457" s="368"/>
      <c r="K457" s="364"/>
      <c r="L457" s="365"/>
      <c r="M457" s="366"/>
      <c r="N457" s="367"/>
      <c r="O457" s="365"/>
      <c r="P457" s="368"/>
      <c r="Q457" s="364"/>
      <c r="R457" s="365"/>
      <c r="S457" s="366"/>
      <c r="T457" s="369"/>
      <c r="U457" s="370" t="s">
        <v>3013</v>
      </c>
      <c r="V457" s="371"/>
      <c r="W457" s="372"/>
      <c r="X457" s="353" t="s">
        <v>2914</v>
      </c>
      <c r="Y457" s="382" t="s">
        <v>2869</v>
      </c>
      <c r="Z457" s="389" t="str">
        <f>IFERROR(__xludf.DUMMYFUNCTION("""COMPUTED_VALUE"""),"")</f>
        <v/>
      </c>
      <c r="AA457" s="383">
        <v>0.0</v>
      </c>
      <c r="AB457" s="388">
        <f>IFERROR(__xludf.DUMMYFUNCTION("""COMPUTED_VALUE"""),1.0)</f>
        <v>1</v>
      </c>
      <c r="AC457" s="382" t="s">
        <v>2869</v>
      </c>
      <c r="AD457" s="389" t="str">
        <f>IFERROR(__xludf.DUMMYFUNCTION("""COMPUTED_VALUE"""),"")</f>
        <v/>
      </c>
      <c r="AE457" s="377">
        <v>1.0</v>
      </c>
      <c r="AF457" s="378">
        <v>1.0</v>
      </c>
      <c r="AG457" s="393" t="s">
        <v>3053</v>
      </c>
    </row>
    <row r="458">
      <c r="A458" s="411"/>
      <c r="B458" s="361">
        <v>46154.0</v>
      </c>
      <c r="C458" s="434" t="s">
        <v>3703</v>
      </c>
      <c r="D458" s="363" t="s">
        <v>3704</v>
      </c>
      <c r="E458" s="364"/>
      <c r="F458" s="365"/>
      <c r="G458" s="366"/>
      <c r="H458" s="367"/>
      <c r="I458" s="365"/>
      <c r="J458" s="368"/>
      <c r="K458" s="364"/>
      <c r="L458" s="365"/>
      <c r="M458" s="366"/>
      <c r="N458" s="367"/>
      <c r="O458" s="365"/>
      <c r="P458" s="368"/>
      <c r="Q458" s="364"/>
      <c r="R458" s="365"/>
      <c r="S458" s="366"/>
      <c r="T458" s="369"/>
      <c r="U458" s="370" t="s">
        <v>2882</v>
      </c>
      <c r="V458" s="371"/>
      <c r="W458" s="372"/>
      <c r="X458" s="353"/>
      <c r="Y458" s="382" t="s">
        <v>2869</v>
      </c>
      <c r="Z458" s="389" t="str">
        <f>IFERROR(__xludf.DUMMYFUNCTION("""COMPUTED_VALUE"""),"")</f>
        <v/>
      </c>
      <c r="AA458" s="383" t="s">
        <v>2869</v>
      </c>
      <c r="AB458" s="388" t="str">
        <f>IFERROR(__xludf.DUMMYFUNCTION("""COMPUTED_VALUE"""),"")</f>
        <v/>
      </c>
      <c r="AC458" s="382" t="s">
        <v>2869</v>
      </c>
      <c r="AD458" s="389" t="str">
        <f>IFERROR(__xludf.DUMMYFUNCTION("""COMPUTED_VALUE"""),"")</f>
        <v/>
      </c>
      <c r="AE458" s="390"/>
      <c r="AF458" s="391"/>
      <c r="AG458" s="359"/>
    </row>
    <row r="459">
      <c r="A459" s="411"/>
      <c r="B459" s="361">
        <v>46154.0</v>
      </c>
      <c r="C459" s="434" t="s">
        <v>3705</v>
      </c>
      <c r="D459" s="363" t="s">
        <v>3706</v>
      </c>
      <c r="E459" s="364"/>
      <c r="F459" s="365"/>
      <c r="G459" s="366"/>
      <c r="H459" s="367"/>
      <c r="I459" s="365"/>
      <c r="J459" s="368"/>
      <c r="K459" s="364"/>
      <c r="L459" s="365"/>
      <c r="M459" s="366"/>
      <c r="N459" s="367"/>
      <c r="O459" s="365"/>
      <c r="P459" s="368"/>
      <c r="Q459" s="364"/>
      <c r="R459" s="365"/>
      <c r="S459" s="366"/>
      <c r="T459" s="369"/>
      <c r="U459" s="370" t="s">
        <v>1830</v>
      </c>
      <c r="V459" s="371"/>
      <c r="W459" s="372"/>
      <c r="X459" s="353"/>
      <c r="Y459" s="382" t="s">
        <v>2869</v>
      </c>
      <c r="Z459" s="389" t="str">
        <f>IFERROR(__xludf.DUMMYFUNCTION("""COMPUTED_VALUE"""),"")</f>
        <v/>
      </c>
      <c r="AA459" s="383" t="s">
        <v>2869</v>
      </c>
      <c r="AB459" s="388" t="str">
        <f>IFERROR(__xludf.DUMMYFUNCTION("""COMPUTED_VALUE"""),"")</f>
        <v/>
      </c>
      <c r="AC459" s="382" t="s">
        <v>2869</v>
      </c>
      <c r="AD459" s="389" t="str">
        <f>IFERROR(__xludf.DUMMYFUNCTION("""COMPUTED_VALUE"""),"")</f>
        <v/>
      </c>
      <c r="AE459" s="390"/>
      <c r="AF459" s="391"/>
      <c r="AG459" s="359"/>
    </row>
    <row r="460">
      <c r="A460" s="411"/>
      <c r="B460" s="361">
        <v>46154.0</v>
      </c>
      <c r="C460" s="434" t="s">
        <v>3707</v>
      </c>
      <c r="D460" s="363" t="s">
        <v>3708</v>
      </c>
      <c r="E460" s="364"/>
      <c r="F460" s="365"/>
      <c r="G460" s="366"/>
      <c r="H460" s="367"/>
      <c r="I460" s="365"/>
      <c r="J460" s="368"/>
      <c r="K460" s="364"/>
      <c r="L460" s="365"/>
      <c r="M460" s="366"/>
      <c r="N460" s="367"/>
      <c r="O460" s="365"/>
      <c r="P460" s="368"/>
      <c r="Q460" s="364"/>
      <c r="R460" s="365"/>
      <c r="S460" s="366"/>
      <c r="T460" s="369"/>
      <c r="U460" s="370" t="s">
        <v>1174</v>
      </c>
      <c r="V460" s="371"/>
      <c r="W460" s="372"/>
      <c r="X460" s="353"/>
      <c r="Y460" s="382" t="s">
        <v>2869</v>
      </c>
      <c r="Z460" s="389" t="str">
        <f>IFERROR(__xludf.DUMMYFUNCTION("""COMPUTED_VALUE"""),"")</f>
        <v/>
      </c>
      <c r="AA460" s="383" t="s">
        <v>2869</v>
      </c>
      <c r="AB460" s="388" t="str">
        <f>IFERROR(__xludf.DUMMYFUNCTION("""COMPUTED_VALUE"""),"")</f>
        <v/>
      </c>
      <c r="AC460" s="382" t="s">
        <v>2869</v>
      </c>
      <c r="AD460" s="389" t="str">
        <f>IFERROR(__xludf.DUMMYFUNCTION("""COMPUTED_VALUE"""),"")</f>
        <v/>
      </c>
      <c r="AE460" s="390"/>
      <c r="AF460" s="391"/>
      <c r="AG460" s="359"/>
    </row>
    <row r="461">
      <c r="A461" s="411"/>
      <c r="B461" s="361">
        <v>46153.0</v>
      </c>
      <c r="C461" s="434" t="s">
        <v>3709</v>
      </c>
      <c r="D461" s="363" t="s">
        <v>3710</v>
      </c>
      <c r="E461" s="364"/>
      <c r="F461" s="365"/>
      <c r="G461" s="366"/>
      <c r="H461" s="367"/>
      <c r="I461" s="365"/>
      <c r="J461" s="368"/>
      <c r="K461" s="364"/>
      <c r="L461" s="365"/>
      <c r="M461" s="366"/>
      <c r="N461" s="367"/>
      <c r="O461" s="365"/>
      <c r="P461" s="368"/>
      <c r="Q461" s="364"/>
      <c r="R461" s="365"/>
      <c r="S461" s="366"/>
      <c r="T461" s="369"/>
      <c r="U461" s="370" t="s">
        <v>951</v>
      </c>
      <c r="V461" s="371"/>
      <c r="W461" s="372"/>
      <c r="X461" s="353" t="s">
        <v>2914</v>
      </c>
      <c r="Y461" s="382" t="s">
        <v>2869</v>
      </c>
      <c r="Z461" s="389" t="str">
        <f>IFERROR(__xludf.DUMMYFUNCTION("""COMPUTED_VALUE"""),"")</f>
        <v/>
      </c>
      <c r="AA461" s="383">
        <v>0.0</v>
      </c>
      <c r="AB461" s="388">
        <f>IFERROR(__xludf.DUMMYFUNCTION("""COMPUTED_VALUE"""),1.0)</f>
        <v>1</v>
      </c>
      <c r="AC461" s="382" t="s">
        <v>2869</v>
      </c>
      <c r="AD461" s="389" t="str">
        <f>IFERROR(__xludf.DUMMYFUNCTION("""COMPUTED_VALUE"""),"")</f>
        <v/>
      </c>
      <c r="AE461" s="377">
        <v>3.0</v>
      </c>
      <c r="AF461" s="378">
        <v>3.0</v>
      </c>
      <c r="AG461" s="393" t="s">
        <v>3053</v>
      </c>
    </row>
    <row r="462">
      <c r="A462" s="411"/>
      <c r="B462" s="361">
        <v>46153.0</v>
      </c>
      <c r="C462" s="434" t="s">
        <v>3711</v>
      </c>
      <c r="D462" s="363" t="s">
        <v>3712</v>
      </c>
      <c r="E462" s="364"/>
      <c r="F462" s="365"/>
      <c r="G462" s="366"/>
      <c r="H462" s="367"/>
      <c r="I462" s="365"/>
      <c r="J462" s="368"/>
      <c r="K462" s="364"/>
      <c r="L462" s="365"/>
      <c r="M462" s="366"/>
      <c r="N462" s="367"/>
      <c r="O462" s="365"/>
      <c r="P462" s="368"/>
      <c r="Q462" s="364"/>
      <c r="R462" s="365"/>
      <c r="S462" s="366"/>
      <c r="T462" s="369" t="s">
        <v>648</v>
      </c>
      <c r="U462" s="370" t="s">
        <v>2967</v>
      </c>
      <c r="V462" s="371"/>
      <c r="W462" s="372"/>
      <c r="X462" s="353"/>
      <c r="Y462" s="382" t="s">
        <v>2869</v>
      </c>
      <c r="Z462" s="389" t="str">
        <f>IFERROR(__xludf.DUMMYFUNCTION("""COMPUTED_VALUE"""),"")</f>
        <v/>
      </c>
      <c r="AA462" s="383" t="s">
        <v>2869</v>
      </c>
      <c r="AB462" s="388" t="str">
        <f>IFERROR(__xludf.DUMMYFUNCTION("""COMPUTED_VALUE"""),"")</f>
        <v/>
      </c>
      <c r="AC462" s="382" t="s">
        <v>2869</v>
      </c>
      <c r="AD462" s="389" t="str">
        <f>IFERROR(__xludf.DUMMYFUNCTION("""COMPUTED_VALUE"""),"")</f>
        <v/>
      </c>
      <c r="AE462" s="390"/>
      <c r="AF462" s="391"/>
      <c r="AG462" s="359"/>
    </row>
    <row r="463">
      <c r="A463" s="411"/>
      <c r="B463" s="361">
        <v>46153.0</v>
      </c>
      <c r="C463" s="434" t="s">
        <v>3713</v>
      </c>
      <c r="D463" s="363" t="s">
        <v>3714</v>
      </c>
      <c r="E463" s="364"/>
      <c r="F463" s="365"/>
      <c r="G463" s="366"/>
      <c r="H463" s="367"/>
      <c r="I463" s="365"/>
      <c r="J463" s="368"/>
      <c r="K463" s="364"/>
      <c r="L463" s="365"/>
      <c r="M463" s="366"/>
      <c r="N463" s="367"/>
      <c r="O463" s="365"/>
      <c r="P463" s="368"/>
      <c r="Q463" s="364"/>
      <c r="R463" s="365"/>
      <c r="S463" s="366"/>
      <c r="T463" s="369"/>
      <c r="U463" s="370" t="s">
        <v>2882</v>
      </c>
      <c r="V463" s="371"/>
      <c r="W463" s="372"/>
      <c r="X463" s="353"/>
      <c r="Y463" s="382" t="s">
        <v>2869</v>
      </c>
      <c r="Z463" s="389" t="str">
        <f>IFERROR(__xludf.DUMMYFUNCTION("""COMPUTED_VALUE"""),"")</f>
        <v/>
      </c>
      <c r="AA463" s="383" t="s">
        <v>2869</v>
      </c>
      <c r="AB463" s="388" t="str">
        <f>IFERROR(__xludf.DUMMYFUNCTION("""COMPUTED_VALUE"""),"")</f>
        <v/>
      </c>
      <c r="AC463" s="382" t="s">
        <v>2869</v>
      </c>
      <c r="AD463" s="389" t="str">
        <f>IFERROR(__xludf.DUMMYFUNCTION("""COMPUTED_VALUE"""),"")</f>
        <v/>
      </c>
      <c r="AE463" s="390"/>
      <c r="AF463" s="391"/>
      <c r="AG463" s="359"/>
    </row>
    <row r="464">
      <c r="A464" s="411"/>
      <c r="B464" s="361">
        <v>46153.0</v>
      </c>
      <c r="C464" s="434" t="s">
        <v>3715</v>
      </c>
      <c r="D464" s="363" t="s">
        <v>3716</v>
      </c>
      <c r="E464" s="364"/>
      <c r="F464" s="365"/>
      <c r="G464" s="366"/>
      <c r="H464" s="367"/>
      <c r="I464" s="365"/>
      <c r="J464" s="368"/>
      <c r="K464" s="364"/>
      <c r="L464" s="365"/>
      <c r="M464" s="366"/>
      <c r="N464" s="367"/>
      <c r="O464" s="365"/>
      <c r="P464" s="368"/>
      <c r="Q464" s="364"/>
      <c r="R464" s="365"/>
      <c r="S464" s="366"/>
      <c r="T464" s="369"/>
      <c r="U464" s="370" t="s">
        <v>1376</v>
      </c>
      <c r="V464" s="371"/>
      <c r="W464" s="372"/>
      <c r="X464" s="353"/>
      <c r="Y464" s="382" t="s">
        <v>2869</v>
      </c>
      <c r="Z464" s="389" t="str">
        <f>IFERROR(__xludf.DUMMYFUNCTION("""COMPUTED_VALUE"""),"")</f>
        <v/>
      </c>
      <c r="AA464" s="383" t="s">
        <v>2869</v>
      </c>
      <c r="AB464" s="388" t="str">
        <f>IFERROR(__xludf.DUMMYFUNCTION("""COMPUTED_VALUE"""),"")</f>
        <v/>
      </c>
      <c r="AC464" s="382" t="s">
        <v>2869</v>
      </c>
      <c r="AD464" s="389" t="str">
        <f>IFERROR(__xludf.DUMMYFUNCTION("""COMPUTED_VALUE"""),"")</f>
        <v/>
      </c>
      <c r="AE464" s="390"/>
      <c r="AF464" s="391"/>
      <c r="AG464" s="359"/>
    </row>
    <row r="465">
      <c r="A465" s="411"/>
      <c r="B465" s="361">
        <v>46153.0</v>
      </c>
      <c r="C465" s="434" t="s">
        <v>3717</v>
      </c>
      <c r="D465" s="363" t="s">
        <v>3718</v>
      </c>
      <c r="E465" s="364"/>
      <c r="F465" s="365"/>
      <c r="G465" s="366"/>
      <c r="H465" s="367"/>
      <c r="I465" s="365"/>
      <c r="J465" s="368"/>
      <c r="K465" s="364"/>
      <c r="L465" s="365"/>
      <c r="M465" s="366"/>
      <c r="N465" s="367"/>
      <c r="O465" s="365"/>
      <c r="P465" s="368"/>
      <c r="Q465" s="364"/>
      <c r="R465" s="365"/>
      <c r="S465" s="366"/>
      <c r="T465" s="369"/>
      <c r="U465" s="370" t="s">
        <v>2967</v>
      </c>
      <c r="V465" s="371"/>
      <c r="W465" s="372"/>
      <c r="X465" s="353"/>
      <c r="Y465" s="382" t="s">
        <v>2869</v>
      </c>
      <c r="Z465" s="389" t="str">
        <f>IFERROR(__xludf.DUMMYFUNCTION("""COMPUTED_VALUE"""),"")</f>
        <v/>
      </c>
      <c r="AA465" s="383" t="s">
        <v>2869</v>
      </c>
      <c r="AB465" s="388" t="str">
        <f>IFERROR(__xludf.DUMMYFUNCTION("""COMPUTED_VALUE"""),"")</f>
        <v/>
      </c>
      <c r="AC465" s="382" t="s">
        <v>2869</v>
      </c>
      <c r="AD465" s="389" t="str">
        <f>IFERROR(__xludf.DUMMYFUNCTION("""COMPUTED_VALUE"""),"")</f>
        <v/>
      </c>
      <c r="AE465" s="390"/>
      <c r="AF465" s="391"/>
      <c r="AG465" s="359"/>
    </row>
    <row r="466">
      <c r="A466" s="411"/>
      <c r="B466" s="361">
        <v>46153.0</v>
      </c>
      <c r="C466" s="434" t="s">
        <v>3719</v>
      </c>
      <c r="D466" s="363" t="s">
        <v>3720</v>
      </c>
      <c r="E466" s="364"/>
      <c r="F466" s="365"/>
      <c r="G466" s="366"/>
      <c r="H466" s="367"/>
      <c r="I466" s="365"/>
      <c r="J466" s="368"/>
      <c r="K466" s="364"/>
      <c r="L466" s="365"/>
      <c r="M466" s="366"/>
      <c r="N466" s="367"/>
      <c r="O466" s="365"/>
      <c r="P466" s="368"/>
      <c r="Q466" s="364"/>
      <c r="R466" s="365"/>
      <c r="S466" s="366"/>
      <c r="T466" s="369"/>
      <c r="U466" s="370" t="s">
        <v>951</v>
      </c>
      <c r="V466" s="371"/>
      <c r="W466" s="372"/>
      <c r="X466" s="353" t="s">
        <v>2914</v>
      </c>
      <c r="Y466" s="382" t="s">
        <v>2869</v>
      </c>
      <c r="Z466" s="389" t="str">
        <f>IFERROR(__xludf.DUMMYFUNCTION("""COMPUTED_VALUE"""),"")</f>
        <v/>
      </c>
      <c r="AA466" s="383">
        <v>0.0</v>
      </c>
      <c r="AB466" s="388">
        <f>IFERROR(__xludf.DUMMYFUNCTION("""COMPUTED_VALUE"""),1.0)</f>
        <v>1</v>
      </c>
      <c r="AC466" s="382" t="s">
        <v>2869</v>
      </c>
      <c r="AD466" s="389" t="str">
        <f>IFERROR(__xludf.DUMMYFUNCTION("""COMPUTED_VALUE"""),"")</f>
        <v/>
      </c>
      <c r="AE466" s="377">
        <v>1.0</v>
      </c>
      <c r="AF466" s="378">
        <v>0.0</v>
      </c>
      <c r="AG466" s="393" t="s">
        <v>3053</v>
      </c>
    </row>
    <row r="467">
      <c r="A467" s="411"/>
      <c r="B467" s="361">
        <v>46153.0</v>
      </c>
      <c r="C467" s="434" t="s">
        <v>3721</v>
      </c>
      <c r="D467" s="363" t="s">
        <v>3722</v>
      </c>
      <c r="E467" s="364"/>
      <c r="F467" s="365"/>
      <c r="G467" s="366"/>
      <c r="H467" s="367"/>
      <c r="I467" s="365"/>
      <c r="J467" s="368"/>
      <c r="K467" s="364"/>
      <c r="L467" s="365"/>
      <c r="M467" s="366"/>
      <c r="N467" s="367"/>
      <c r="O467" s="365"/>
      <c r="P467" s="368"/>
      <c r="Q467" s="364"/>
      <c r="R467" s="365"/>
      <c r="S467" s="366"/>
      <c r="T467" s="369" t="s">
        <v>2995</v>
      </c>
      <c r="U467" s="370" t="s">
        <v>2939</v>
      </c>
      <c r="V467" s="371"/>
      <c r="W467" s="372"/>
      <c r="X467" s="353" t="s">
        <v>2914</v>
      </c>
      <c r="Y467" s="382" t="s">
        <v>2869</v>
      </c>
      <c r="Z467" s="389" t="str">
        <f>IFERROR(__xludf.DUMMYFUNCTION("""COMPUTED_VALUE"""),"")</f>
        <v/>
      </c>
      <c r="AA467" s="383">
        <v>0.0</v>
      </c>
      <c r="AB467" s="388">
        <f>IFERROR(__xludf.DUMMYFUNCTION("""COMPUTED_VALUE"""),1.0)</f>
        <v>1</v>
      </c>
      <c r="AC467" s="382" t="s">
        <v>2869</v>
      </c>
      <c r="AD467" s="389" t="str">
        <f>IFERROR(__xludf.DUMMYFUNCTION("""COMPUTED_VALUE"""),"")</f>
        <v/>
      </c>
      <c r="AE467" s="390"/>
      <c r="AF467" s="391"/>
      <c r="AG467" s="393" t="s">
        <v>3031</v>
      </c>
    </row>
    <row r="468">
      <c r="A468" s="411"/>
      <c r="B468" s="361">
        <v>46153.0</v>
      </c>
      <c r="C468" s="434" t="s">
        <v>3723</v>
      </c>
      <c r="D468" s="363" t="s">
        <v>3724</v>
      </c>
      <c r="E468" s="364"/>
      <c r="F468" s="365"/>
      <c r="G468" s="366"/>
      <c r="H468" s="367"/>
      <c r="I468" s="365"/>
      <c r="J468" s="368"/>
      <c r="K468" s="364"/>
      <c r="L468" s="365"/>
      <c r="M468" s="366"/>
      <c r="N468" s="367"/>
      <c r="O468" s="365"/>
      <c r="P468" s="368"/>
      <c r="Q468" s="364"/>
      <c r="R468" s="365"/>
      <c r="S468" s="366"/>
      <c r="T468" s="369"/>
      <c r="U468" s="370" t="s">
        <v>2948</v>
      </c>
      <c r="V468" s="371"/>
      <c r="W468" s="372"/>
      <c r="X468" s="353" t="s">
        <v>2914</v>
      </c>
      <c r="Y468" s="382" t="s">
        <v>2869</v>
      </c>
      <c r="Z468" s="389" t="str">
        <f>IFERROR(__xludf.DUMMYFUNCTION("""COMPUTED_VALUE"""),"")</f>
        <v/>
      </c>
      <c r="AA468" s="383">
        <v>0.0</v>
      </c>
      <c r="AB468" s="388">
        <f>IFERROR(__xludf.DUMMYFUNCTION("""COMPUTED_VALUE"""),1.0)</f>
        <v>1</v>
      </c>
      <c r="AC468" s="382" t="s">
        <v>2869</v>
      </c>
      <c r="AD468" s="389" t="str">
        <f>IFERROR(__xludf.DUMMYFUNCTION("""COMPUTED_VALUE"""),"")</f>
        <v/>
      </c>
      <c r="AE468" s="390"/>
      <c r="AF468" s="391"/>
      <c r="AG468" s="393" t="s">
        <v>3033</v>
      </c>
    </row>
    <row r="469">
      <c r="A469" s="411"/>
      <c r="B469" s="361">
        <v>46153.0</v>
      </c>
      <c r="C469" s="434" t="s">
        <v>3725</v>
      </c>
      <c r="D469" s="363" t="s">
        <v>3726</v>
      </c>
      <c r="E469" s="364"/>
      <c r="F469" s="365"/>
      <c r="G469" s="366"/>
      <c r="H469" s="367"/>
      <c r="I469" s="365"/>
      <c r="J469" s="368"/>
      <c r="K469" s="364"/>
      <c r="L469" s="365"/>
      <c r="M469" s="366"/>
      <c r="N469" s="367"/>
      <c r="O469" s="365"/>
      <c r="P469" s="368"/>
      <c r="Q469" s="364"/>
      <c r="R469" s="365"/>
      <c r="S469" s="366"/>
      <c r="T469" s="369"/>
      <c r="U469" s="370" t="s">
        <v>241</v>
      </c>
      <c r="V469" s="371"/>
      <c r="W469" s="372"/>
      <c r="X469" s="353"/>
      <c r="Y469" s="382" t="s">
        <v>2869</v>
      </c>
      <c r="Z469" s="389" t="str">
        <f>IFERROR(__xludf.DUMMYFUNCTION("""COMPUTED_VALUE"""),"")</f>
        <v/>
      </c>
      <c r="AA469" s="383" t="s">
        <v>2869</v>
      </c>
      <c r="AB469" s="388" t="str">
        <f>IFERROR(__xludf.DUMMYFUNCTION("""COMPUTED_VALUE"""),"")</f>
        <v/>
      </c>
      <c r="AC469" s="382" t="s">
        <v>2869</v>
      </c>
      <c r="AD469" s="389" t="str">
        <f>IFERROR(__xludf.DUMMYFUNCTION("""COMPUTED_VALUE"""),"")</f>
        <v/>
      </c>
      <c r="AE469" s="390"/>
      <c r="AF469" s="391"/>
      <c r="AG469" s="393" t="s">
        <v>3231</v>
      </c>
    </row>
    <row r="470">
      <c r="A470" s="411"/>
      <c r="B470" s="361">
        <v>46153.0</v>
      </c>
      <c r="C470" s="434" t="s">
        <v>3727</v>
      </c>
      <c r="D470" s="363" t="s">
        <v>3728</v>
      </c>
      <c r="E470" s="364"/>
      <c r="F470" s="365"/>
      <c r="G470" s="366"/>
      <c r="H470" s="367"/>
      <c r="I470" s="365"/>
      <c r="J470" s="368"/>
      <c r="K470" s="364"/>
      <c r="L470" s="365"/>
      <c r="M470" s="366"/>
      <c r="N470" s="367"/>
      <c r="O470" s="365"/>
      <c r="P470" s="368"/>
      <c r="Q470" s="364"/>
      <c r="R470" s="365"/>
      <c r="S470" s="366"/>
      <c r="T470" s="369"/>
      <c r="U470" s="370" t="s">
        <v>3013</v>
      </c>
      <c r="V470" s="371"/>
      <c r="W470" s="372"/>
      <c r="X470" s="353" t="s">
        <v>2914</v>
      </c>
      <c r="Y470" s="382" t="s">
        <v>2869</v>
      </c>
      <c r="Z470" s="389" t="str">
        <f>IFERROR(__xludf.DUMMYFUNCTION("""COMPUTED_VALUE"""),"")</f>
        <v/>
      </c>
      <c r="AA470" s="383">
        <v>0.0</v>
      </c>
      <c r="AB470" s="388">
        <f>IFERROR(__xludf.DUMMYFUNCTION("""COMPUTED_VALUE"""),1.0)</f>
        <v>1</v>
      </c>
      <c r="AC470" s="382" t="s">
        <v>2869</v>
      </c>
      <c r="AD470" s="389" t="str">
        <f>IFERROR(__xludf.DUMMYFUNCTION("""COMPUTED_VALUE"""),"")</f>
        <v/>
      </c>
      <c r="AE470" s="377">
        <v>0.0</v>
      </c>
      <c r="AF470" s="378">
        <v>0.0</v>
      </c>
      <c r="AG470" s="393" t="s">
        <v>3053</v>
      </c>
    </row>
    <row r="471">
      <c r="A471" s="411"/>
      <c r="B471" s="361">
        <v>46153.0</v>
      </c>
      <c r="C471" s="434" t="s">
        <v>3729</v>
      </c>
      <c r="D471" s="363" t="s">
        <v>3730</v>
      </c>
      <c r="E471" s="364"/>
      <c r="F471" s="365"/>
      <c r="G471" s="366"/>
      <c r="H471" s="367"/>
      <c r="I471" s="365"/>
      <c r="J471" s="368"/>
      <c r="K471" s="364"/>
      <c r="L471" s="365"/>
      <c r="M471" s="366"/>
      <c r="N471" s="367"/>
      <c r="O471" s="365"/>
      <c r="P471" s="368"/>
      <c r="Q471" s="364"/>
      <c r="R471" s="365"/>
      <c r="S471" s="366"/>
      <c r="T471" s="369"/>
      <c r="U471" s="370" t="s">
        <v>1575</v>
      </c>
      <c r="V471" s="371"/>
      <c r="W471" s="372"/>
      <c r="X471" s="353" t="s">
        <v>2914</v>
      </c>
      <c r="Y471" s="382" t="s">
        <v>2869</v>
      </c>
      <c r="Z471" s="389" t="str">
        <f>IFERROR(__xludf.DUMMYFUNCTION("""COMPUTED_VALUE"""),"")</f>
        <v/>
      </c>
      <c r="AA471" s="383">
        <v>0.0</v>
      </c>
      <c r="AB471" s="388">
        <f>IFERROR(__xludf.DUMMYFUNCTION("""COMPUTED_VALUE"""),1.0)</f>
        <v>1</v>
      </c>
      <c r="AC471" s="382" t="s">
        <v>2869</v>
      </c>
      <c r="AD471" s="389" t="str">
        <f>IFERROR(__xludf.DUMMYFUNCTION("""COMPUTED_VALUE"""),"")</f>
        <v/>
      </c>
      <c r="AE471" s="390"/>
      <c r="AF471" s="391"/>
      <c r="AG471" s="393" t="s">
        <v>1913</v>
      </c>
    </row>
    <row r="472">
      <c r="A472" s="411"/>
      <c r="B472" s="361">
        <v>46153.0</v>
      </c>
      <c r="C472" s="434" t="s">
        <v>3731</v>
      </c>
      <c r="D472" s="363" t="s">
        <v>3732</v>
      </c>
      <c r="E472" s="364"/>
      <c r="F472" s="365"/>
      <c r="G472" s="366"/>
      <c r="H472" s="367"/>
      <c r="I472" s="365"/>
      <c r="J472" s="368"/>
      <c r="K472" s="364"/>
      <c r="L472" s="365"/>
      <c r="M472" s="366"/>
      <c r="N472" s="367"/>
      <c r="O472" s="365"/>
      <c r="P472" s="368"/>
      <c r="Q472" s="364"/>
      <c r="R472" s="365"/>
      <c r="S472" s="366"/>
      <c r="T472" s="369"/>
      <c r="U472" s="370" t="s">
        <v>674</v>
      </c>
      <c r="V472" s="371"/>
      <c r="W472" s="372"/>
      <c r="X472" s="353"/>
      <c r="Y472" s="382" t="s">
        <v>2869</v>
      </c>
      <c r="Z472" s="389" t="str">
        <f>IFERROR(__xludf.DUMMYFUNCTION("""COMPUTED_VALUE"""),"")</f>
        <v/>
      </c>
      <c r="AA472" s="383" t="s">
        <v>2869</v>
      </c>
      <c r="AB472" s="388" t="str">
        <f>IFERROR(__xludf.DUMMYFUNCTION("""COMPUTED_VALUE"""),"")</f>
        <v/>
      </c>
      <c r="AC472" s="382" t="s">
        <v>2869</v>
      </c>
      <c r="AD472" s="389" t="str">
        <f>IFERROR(__xludf.DUMMYFUNCTION("""COMPUTED_VALUE"""),"")</f>
        <v/>
      </c>
      <c r="AE472" s="390"/>
      <c r="AF472" s="391"/>
      <c r="AG472" s="359"/>
    </row>
    <row r="473">
      <c r="A473" s="411"/>
      <c r="B473" s="361">
        <v>46153.0</v>
      </c>
      <c r="C473" s="434" t="s">
        <v>3733</v>
      </c>
      <c r="D473" s="363" t="s">
        <v>3734</v>
      </c>
      <c r="E473" s="364"/>
      <c r="F473" s="365"/>
      <c r="G473" s="366"/>
      <c r="H473" s="367"/>
      <c r="I473" s="365"/>
      <c r="J473" s="368"/>
      <c r="K473" s="364"/>
      <c r="L473" s="365"/>
      <c r="M473" s="366"/>
      <c r="N473" s="367"/>
      <c r="O473" s="365"/>
      <c r="P473" s="368"/>
      <c r="Q473" s="364"/>
      <c r="R473" s="365"/>
      <c r="S473" s="366"/>
      <c r="T473" s="369" t="s">
        <v>2995</v>
      </c>
      <c r="U473" s="370" t="s">
        <v>2918</v>
      </c>
      <c r="V473" s="371"/>
      <c r="W473" s="372"/>
      <c r="X473" s="353" t="s">
        <v>2914</v>
      </c>
      <c r="Y473" s="382" t="s">
        <v>2869</v>
      </c>
      <c r="Z473" s="389" t="str">
        <f>IFERROR(__xludf.DUMMYFUNCTION("""COMPUTED_VALUE"""),"")</f>
        <v/>
      </c>
      <c r="AA473" s="383">
        <v>0.0</v>
      </c>
      <c r="AB473" s="388">
        <f>IFERROR(__xludf.DUMMYFUNCTION("""COMPUTED_VALUE"""),1.0)</f>
        <v>1</v>
      </c>
      <c r="AC473" s="382" t="s">
        <v>2869</v>
      </c>
      <c r="AD473" s="389" t="str">
        <f>IFERROR(__xludf.DUMMYFUNCTION("""COMPUTED_VALUE"""),"")</f>
        <v/>
      </c>
      <c r="AE473" s="390"/>
      <c r="AF473" s="391"/>
      <c r="AG473" s="393" t="s">
        <v>3231</v>
      </c>
    </row>
    <row r="474">
      <c r="A474" s="411"/>
      <c r="B474" s="361">
        <v>46153.0</v>
      </c>
      <c r="C474" s="434" t="s">
        <v>3735</v>
      </c>
      <c r="D474" s="363" t="s">
        <v>3736</v>
      </c>
      <c r="E474" s="364"/>
      <c r="F474" s="365"/>
      <c r="G474" s="366"/>
      <c r="H474" s="367"/>
      <c r="I474" s="365"/>
      <c r="J474" s="368"/>
      <c r="K474" s="364"/>
      <c r="L474" s="365"/>
      <c r="M474" s="366"/>
      <c r="N474" s="367"/>
      <c r="O474" s="365"/>
      <c r="P474" s="368"/>
      <c r="Q474" s="364"/>
      <c r="R474" s="365"/>
      <c r="S474" s="366"/>
      <c r="T474" s="369"/>
      <c r="U474" s="370" t="s">
        <v>497</v>
      </c>
      <c r="V474" s="371"/>
      <c r="W474" s="372"/>
      <c r="X474" s="353"/>
      <c r="Y474" s="382" t="s">
        <v>2869</v>
      </c>
      <c r="Z474" s="389" t="str">
        <f>IFERROR(__xludf.DUMMYFUNCTION("""COMPUTED_VALUE"""),"")</f>
        <v/>
      </c>
      <c r="AA474" s="383" t="s">
        <v>2869</v>
      </c>
      <c r="AB474" s="388" t="str">
        <f>IFERROR(__xludf.DUMMYFUNCTION("""COMPUTED_VALUE"""),"")</f>
        <v/>
      </c>
      <c r="AC474" s="382" t="s">
        <v>2869</v>
      </c>
      <c r="AD474" s="389" t="str">
        <f>IFERROR(__xludf.DUMMYFUNCTION("""COMPUTED_VALUE"""),"")</f>
        <v/>
      </c>
      <c r="AE474" s="390"/>
      <c r="AF474" s="391"/>
      <c r="AG474" s="359"/>
    </row>
    <row r="475">
      <c r="A475" s="411"/>
      <c r="B475" s="361">
        <v>46153.0</v>
      </c>
      <c r="C475" s="434" t="s">
        <v>3737</v>
      </c>
      <c r="D475" s="363" t="s">
        <v>3738</v>
      </c>
      <c r="E475" s="364"/>
      <c r="F475" s="365"/>
      <c r="G475" s="366"/>
      <c r="H475" s="367"/>
      <c r="I475" s="365"/>
      <c r="J475" s="368"/>
      <c r="K475" s="364"/>
      <c r="L475" s="365"/>
      <c r="M475" s="366"/>
      <c r="N475" s="367"/>
      <c r="O475" s="365"/>
      <c r="P475" s="368"/>
      <c r="Q475" s="364"/>
      <c r="R475" s="365"/>
      <c r="S475" s="366"/>
      <c r="T475" s="369" t="s">
        <v>2380</v>
      </c>
      <c r="U475" s="370" t="s">
        <v>1575</v>
      </c>
      <c r="V475" s="371" t="s">
        <v>3008</v>
      </c>
      <c r="W475" s="372"/>
      <c r="X475" s="353"/>
      <c r="Y475" s="382" t="s">
        <v>2869</v>
      </c>
      <c r="Z475" s="389" t="str">
        <f>IFERROR(__xludf.DUMMYFUNCTION("""COMPUTED_VALUE"""),"")</f>
        <v/>
      </c>
      <c r="AA475" s="383" t="s">
        <v>2869</v>
      </c>
      <c r="AB475" s="388" t="str">
        <f>IFERROR(__xludf.DUMMYFUNCTION("""COMPUTED_VALUE"""),"")</f>
        <v/>
      </c>
      <c r="AC475" s="382" t="s">
        <v>2869</v>
      </c>
      <c r="AD475" s="389" t="str">
        <f>IFERROR(__xludf.DUMMYFUNCTION("""COMPUTED_VALUE"""),"")</f>
        <v/>
      </c>
      <c r="AE475" s="390"/>
      <c r="AF475" s="391"/>
      <c r="AG475" s="359"/>
    </row>
    <row r="476">
      <c r="A476" s="411"/>
      <c r="B476" s="361">
        <v>46153.0</v>
      </c>
      <c r="C476" s="434" t="s">
        <v>3739</v>
      </c>
      <c r="D476" s="363" t="s">
        <v>3740</v>
      </c>
      <c r="E476" s="364"/>
      <c r="F476" s="365"/>
      <c r="G476" s="366"/>
      <c r="H476" s="367"/>
      <c r="I476" s="365"/>
      <c r="J476" s="368"/>
      <c r="K476" s="364"/>
      <c r="L476" s="365"/>
      <c r="M476" s="366"/>
      <c r="N476" s="367"/>
      <c r="O476" s="365"/>
      <c r="P476" s="368"/>
      <c r="Q476" s="364"/>
      <c r="R476" s="365"/>
      <c r="S476" s="366"/>
      <c r="T476" s="369"/>
      <c r="U476" s="370" t="s">
        <v>1479</v>
      </c>
      <c r="V476" s="371"/>
      <c r="W476" s="372"/>
      <c r="X476" s="353"/>
      <c r="Y476" s="382" t="s">
        <v>2869</v>
      </c>
      <c r="Z476" s="389" t="str">
        <f>IFERROR(__xludf.DUMMYFUNCTION("""COMPUTED_VALUE"""),"")</f>
        <v/>
      </c>
      <c r="AA476" s="383" t="s">
        <v>2869</v>
      </c>
      <c r="AB476" s="388" t="str">
        <f>IFERROR(__xludf.DUMMYFUNCTION("""COMPUTED_VALUE"""),"")</f>
        <v/>
      </c>
      <c r="AC476" s="382" t="s">
        <v>2869</v>
      </c>
      <c r="AD476" s="389" t="str">
        <f>IFERROR(__xludf.DUMMYFUNCTION("""COMPUTED_VALUE"""),"")</f>
        <v/>
      </c>
      <c r="AE476" s="390"/>
      <c r="AF476" s="391"/>
      <c r="AG476" s="359"/>
    </row>
    <row r="477">
      <c r="A477" s="411"/>
      <c r="B477" s="361">
        <v>46153.0</v>
      </c>
      <c r="C477" s="434" t="s">
        <v>3741</v>
      </c>
      <c r="D477" s="363" t="s">
        <v>3742</v>
      </c>
      <c r="E477" s="364"/>
      <c r="F477" s="365"/>
      <c r="G477" s="366"/>
      <c r="H477" s="367"/>
      <c r="I477" s="365"/>
      <c r="J477" s="368"/>
      <c r="K477" s="364"/>
      <c r="L477" s="365"/>
      <c r="M477" s="366"/>
      <c r="N477" s="367"/>
      <c r="O477" s="365"/>
      <c r="P477" s="368"/>
      <c r="Q477" s="364"/>
      <c r="R477" s="365"/>
      <c r="S477" s="366"/>
      <c r="T477" s="369"/>
      <c r="U477" s="370" t="s">
        <v>674</v>
      </c>
      <c r="V477" s="371"/>
      <c r="W477" s="372"/>
      <c r="X477" s="353"/>
      <c r="Y477" s="382" t="s">
        <v>2869</v>
      </c>
      <c r="Z477" s="389" t="str">
        <f>IFERROR(__xludf.DUMMYFUNCTION("""COMPUTED_VALUE"""),"")</f>
        <v/>
      </c>
      <c r="AA477" s="383" t="s">
        <v>2869</v>
      </c>
      <c r="AB477" s="388" t="str">
        <f>IFERROR(__xludf.DUMMYFUNCTION("""COMPUTED_VALUE"""),"")</f>
        <v/>
      </c>
      <c r="AC477" s="382" t="s">
        <v>2869</v>
      </c>
      <c r="AD477" s="389" t="str">
        <f>IFERROR(__xludf.DUMMYFUNCTION("""COMPUTED_VALUE"""),"")</f>
        <v/>
      </c>
      <c r="AE477" s="390"/>
      <c r="AF477" s="391"/>
      <c r="AG477" s="359"/>
    </row>
    <row r="478">
      <c r="A478" s="411"/>
      <c r="B478" s="361">
        <v>46153.0</v>
      </c>
      <c r="C478" s="434" t="s">
        <v>3743</v>
      </c>
      <c r="D478" s="363" t="s">
        <v>3744</v>
      </c>
      <c r="E478" s="364"/>
      <c r="F478" s="365"/>
      <c r="G478" s="366"/>
      <c r="H478" s="367"/>
      <c r="I478" s="365"/>
      <c r="J478" s="368"/>
      <c r="K478" s="364"/>
      <c r="L478" s="365"/>
      <c r="M478" s="366"/>
      <c r="N478" s="367"/>
      <c r="O478" s="365"/>
      <c r="P478" s="368"/>
      <c r="Q478" s="364"/>
      <c r="R478" s="365"/>
      <c r="S478" s="366"/>
      <c r="T478" s="369"/>
      <c r="U478" s="370" t="s">
        <v>506</v>
      </c>
      <c r="V478" s="371"/>
      <c r="W478" s="372"/>
      <c r="X478" s="353"/>
      <c r="Y478" s="382" t="s">
        <v>2869</v>
      </c>
      <c r="Z478" s="389" t="str">
        <f>IFERROR(__xludf.DUMMYFUNCTION("""COMPUTED_VALUE"""),"")</f>
        <v/>
      </c>
      <c r="AA478" s="383" t="s">
        <v>2869</v>
      </c>
      <c r="AB478" s="388" t="str">
        <f>IFERROR(__xludf.DUMMYFUNCTION("""COMPUTED_VALUE"""),"")</f>
        <v/>
      </c>
      <c r="AC478" s="382" t="s">
        <v>2869</v>
      </c>
      <c r="AD478" s="389" t="str">
        <f>IFERROR(__xludf.DUMMYFUNCTION("""COMPUTED_VALUE"""),"")</f>
        <v/>
      </c>
      <c r="AE478" s="390"/>
      <c r="AF478" s="391"/>
      <c r="AG478" s="359"/>
    </row>
    <row r="479">
      <c r="A479" s="411"/>
      <c r="B479" s="361">
        <v>46153.0</v>
      </c>
      <c r="C479" s="434" t="s">
        <v>3745</v>
      </c>
      <c r="D479" s="363" t="s">
        <v>3746</v>
      </c>
      <c r="E479" s="364"/>
      <c r="F479" s="365"/>
      <c r="G479" s="366"/>
      <c r="H479" s="367"/>
      <c r="I479" s="365"/>
      <c r="J479" s="368"/>
      <c r="K479" s="364"/>
      <c r="L479" s="365"/>
      <c r="M479" s="366"/>
      <c r="N479" s="367"/>
      <c r="O479" s="365"/>
      <c r="P479" s="368"/>
      <c r="Q479" s="364"/>
      <c r="R479" s="365"/>
      <c r="S479" s="366"/>
      <c r="T479" s="369"/>
      <c r="U479" s="370" t="s">
        <v>2380</v>
      </c>
      <c r="V479" s="371"/>
      <c r="W479" s="372"/>
      <c r="X479" s="353"/>
      <c r="Y479" s="382" t="s">
        <v>2869</v>
      </c>
      <c r="Z479" s="389" t="str">
        <f>IFERROR(__xludf.DUMMYFUNCTION("""COMPUTED_VALUE"""),"")</f>
        <v/>
      </c>
      <c r="AA479" s="383" t="s">
        <v>2869</v>
      </c>
      <c r="AB479" s="388" t="str">
        <f>IFERROR(__xludf.DUMMYFUNCTION("""COMPUTED_VALUE"""),"")</f>
        <v/>
      </c>
      <c r="AC479" s="382" t="s">
        <v>2869</v>
      </c>
      <c r="AD479" s="389" t="str">
        <f>IFERROR(__xludf.DUMMYFUNCTION("""COMPUTED_VALUE"""),"")</f>
        <v/>
      </c>
      <c r="AE479" s="390"/>
      <c r="AF479" s="391"/>
      <c r="AG479" s="359"/>
    </row>
    <row r="480">
      <c r="A480" s="411"/>
      <c r="B480" s="361">
        <v>46153.0</v>
      </c>
      <c r="C480" s="434" t="s">
        <v>3747</v>
      </c>
      <c r="D480" s="363" t="s">
        <v>3748</v>
      </c>
      <c r="E480" s="364"/>
      <c r="F480" s="365"/>
      <c r="G480" s="366"/>
      <c r="H480" s="367"/>
      <c r="I480" s="365">
        <v>1.0</v>
      </c>
      <c r="J480" s="368"/>
      <c r="K480" s="364"/>
      <c r="L480" s="365"/>
      <c r="M480" s="366"/>
      <c r="N480" s="367"/>
      <c r="O480" s="365"/>
      <c r="P480" s="368"/>
      <c r="Q480" s="364"/>
      <c r="R480" s="365"/>
      <c r="S480" s="366"/>
      <c r="T480" s="369"/>
      <c r="U480" s="370" t="s">
        <v>843</v>
      </c>
      <c r="V480" s="371"/>
      <c r="W480" s="380" t="s">
        <v>3749</v>
      </c>
      <c r="X480" s="353" t="s">
        <v>2890</v>
      </c>
      <c r="Y480" s="382" t="s">
        <v>2869</v>
      </c>
      <c r="Z480" s="389" t="str">
        <f>IFERROR(__xludf.DUMMYFUNCTION("""COMPUTED_VALUE"""),"")</f>
        <v/>
      </c>
      <c r="AA480" s="383">
        <v>1.0</v>
      </c>
      <c r="AB480" s="388">
        <f>IFERROR(__xludf.DUMMYFUNCTION("""COMPUTED_VALUE"""),0.9666666666666667)</f>
        <v>0.9666666667</v>
      </c>
      <c r="AC480" s="382" t="s">
        <v>2869</v>
      </c>
      <c r="AD480" s="389" t="str">
        <f>IFERROR(__xludf.DUMMYFUNCTION("""COMPUTED_VALUE"""),"")</f>
        <v/>
      </c>
      <c r="AE480" s="377">
        <v>30.0</v>
      </c>
      <c r="AF480" s="378">
        <v>29.0</v>
      </c>
      <c r="AG480" s="393" t="s">
        <v>3053</v>
      </c>
    </row>
    <row r="481">
      <c r="A481" s="411"/>
      <c r="B481" s="361">
        <v>46153.0</v>
      </c>
      <c r="C481" s="434" t="s">
        <v>3750</v>
      </c>
      <c r="D481" s="363" t="s">
        <v>3751</v>
      </c>
      <c r="E481" s="364"/>
      <c r="F481" s="365"/>
      <c r="G481" s="366"/>
      <c r="H481" s="367"/>
      <c r="I481" s="365"/>
      <c r="J481" s="368"/>
      <c r="K481" s="364"/>
      <c r="L481" s="365"/>
      <c r="M481" s="366"/>
      <c r="N481" s="367">
        <v>1.0</v>
      </c>
      <c r="O481" s="365">
        <v>1.0</v>
      </c>
      <c r="P481" s="368"/>
      <c r="Q481" s="364"/>
      <c r="R481" s="365"/>
      <c r="S481" s="366"/>
      <c r="T481" s="369" t="s">
        <v>568</v>
      </c>
      <c r="U481" s="370" t="s">
        <v>754</v>
      </c>
      <c r="V481" s="371"/>
      <c r="W481" s="380" t="s">
        <v>3752</v>
      </c>
      <c r="X481" s="353" t="s">
        <v>2905</v>
      </c>
      <c r="Y481" s="382">
        <v>1.0</v>
      </c>
      <c r="Z481" s="389">
        <f>IFERROR(__xludf.DUMMYFUNCTION("""COMPUTED_VALUE"""),0.6666666666666667)</f>
        <v>0.6666666667</v>
      </c>
      <c r="AA481" s="383">
        <v>1.0</v>
      </c>
      <c r="AB481" s="388">
        <f>IFERROR(__xludf.DUMMYFUNCTION("""COMPUTED_VALUE"""),0.6666666666666667)</f>
        <v>0.6666666667</v>
      </c>
      <c r="AC481" s="382" t="s">
        <v>2869</v>
      </c>
      <c r="AD481" s="389" t="str">
        <f>IFERROR(__xludf.DUMMYFUNCTION("""COMPUTED_VALUE"""),"")</f>
        <v/>
      </c>
      <c r="AE481" s="377">
        <v>3.0</v>
      </c>
      <c r="AF481" s="378">
        <v>3.0</v>
      </c>
      <c r="AG481" s="393" t="s">
        <v>3231</v>
      </c>
    </row>
    <row r="482">
      <c r="A482" s="411"/>
      <c r="B482" s="361">
        <v>46153.0</v>
      </c>
      <c r="C482" s="434" t="s">
        <v>3753</v>
      </c>
      <c r="D482" s="363" t="s">
        <v>3754</v>
      </c>
      <c r="E482" s="364"/>
      <c r="F482" s="365"/>
      <c r="G482" s="366"/>
      <c r="H482" s="367"/>
      <c r="I482" s="365"/>
      <c r="J482" s="368"/>
      <c r="K482" s="364"/>
      <c r="L482" s="365"/>
      <c r="M482" s="366"/>
      <c r="N482" s="367"/>
      <c r="O482" s="365"/>
      <c r="P482" s="368"/>
      <c r="Q482" s="364"/>
      <c r="R482" s="365"/>
      <c r="S482" s="366"/>
      <c r="T482" s="369"/>
      <c r="U482" s="370" t="s">
        <v>2380</v>
      </c>
      <c r="V482" s="371"/>
      <c r="W482" s="372"/>
      <c r="X482" s="353"/>
      <c r="Y482" s="382" t="s">
        <v>2869</v>
      </c>
      <c r="Z482" s="389" t="str">
        <f>IFERROR(__xludf.DUMMYFUNCTION("""COMPUTED_VALUE"""),"")</f>
        <v/>
      </c>
      <c r="AA482" s="383" t="s">
        <v>2869</v>
      </c>
      <c r="AB482" s="388" t="str">
        <f>IFERROR(__xludf.DUMMYFUNCTION("""COMPUTED_VALUE"""),"")</f>
        <v/>
      </c>
      <c r="AC482" s="382" t="s">
        <v>2869</v>
      </c>
      <c r="AD482" s="389" t="str">
        <f>IFERROR(__xludf.DUMMYFUNCTION("""COMPUTED_VALUE"""),"")</f>
        <v/>
      </c>
      <c r="AE482" s="390"/>
      <c r="AF482" s="391"/>
      <c r="AG482" s="359"/>
    </row>
    <row r="483">
      <c r="A483" s="411"/>
      <c r="B483" s="361">
        <v>46153.0</v>
      </c>
      <c r="C483" s="434" t="s">
        <v>3755</v>
      </c>
      <c r="D483" s="363" t="s">
        <v>3756</v>
      </c>
      <c r="E483" s="364"/>
      <c r="F483" s="365"/>
      <c r="G483" s="366"/>
      <c r="H483" s="367"/>
      <c r="I483" s="365"/>
      <c r="J483" s="368"/>
      <c r="K483" s="364"/>
      <c r="L483" s="365"/>
      <c r="M483" s="366"/>
      <c r="N483" s="367"/>
      <c r="O483" s="365"/>
      <c r="P483" s="368"/>
      <c r="Q483" s="364"/>
      <c r="R483" s="365"/>
      <c r="S483" s="366"/>
      <c r="T483" s="369" t="s">
        <v>765</v>
      </c>
      <c r="U483" s="370" t="s">
        <v>674</v>
      </c>
      <c r="V483" s="371"/>
      <c r="W483" s="372"/>
      <c r="X483" s="353"/>
      <c r="Y483" s="382" t="s">
        <v>2869</v>
      </c>
      <c r="Z483" s="389" t="str">
        <f>IFERROR(__xludf.DUMMYFUNCTION("""COMPUTED_VALUE"""),"")</f>
        <v/>
      </c>
      <c r="AA483" s="383" t="s">
        <v>2869</v>
      </c>
      <c r="AB483" s="388" t="str">
        <f>IFERROR(__xludf.DUMMYFUNCTION("""COMPUTED_VALUE"""),"")</f>
        <v/>
      </c>
      <c r="AC483" s="382" t="s">
        <v>2869</v>
      </c>
      <c r="AD483" s="389" t="str">
        <f>IFERROR(__xludf.DUMMYFUNCTION("""COMPUTED_VALUE"""),"")</f>
        <v/>
      </c>
      <c r="AE483" s="390"/>
      <c r="AF483" s="391"/>
      <c r="AG483" s="359"/>
    </row>
    <row r="484">
      <c r="A484" s="411"/>
      <c r="B484" s="361">
        <v>46153.0</v>
      </c>
      <c r="C484" s="434" t="s">
        <v>3757</v>
      </c>
      <c r="D484" s="363" t="s">
        <v>3758</v>
      </c>
      <c r="E484" s="364"/>
      <c r="F484" s="365"/>
      <c r="G484" s="366"/>
      <c r="H484" s="367"/>
      <c r="I484" s="365"/>
      <c r="J484" s="368"/>
      <c r="K484" s="364"/>
      <c r="L484" s="365"/>
      <c r="M484" s="366"/>
      <c r="N484" s="367"/>
      <c r="O484" s="365"/>
      <c r="P484" s="368"/>
      <c r="Q484" s="364"/>
      <c r="R484" s="365"/>
      <c r="S484" s="366"/>
      <c r="T484" s="369" t="s">
        <v>2995</v>
      </c>
      <c r="U484" s="370" t="s">
        <v>2918</v>
      </c>
      <c r="V484" s="371"/>
      <c r="W484" s="372"/>
      <c r="X484" s="353" t="s">
        <v>2914</v>
      </c>
      <c r="Y484" s="382" t="s">
        <v>2869</v>
      </c>
      <c r="Z484" s="389" t="str">
        <f>IFERROR(__xludf.DUMMYFUNCTION("""COMPUTED_VALUE"""),"")</f>
        <v/>
      </c>
      <c r="AA484" s="383">
        <v>0.0</v>
      </c>
      <c r="AB484" s="388">
        <f>IFERROR(__xludf.DUMMYFUNCTION("""COMPUTED_VALUE"""),1.0)</f>
        <v>1</v>
      </c>
      <c r="AC484" s="382" t="s">
        <v>2869</v>
      </c>
      <c r="AD484" s="389" t="str">
        <f>IFERROR(__xludf.DUMMYFUNCTION("""COMPUTED_VALUE"""),"")</f>
        <v/>
      </c>
      <c r="AE484" s="390"/>
      <c r="AF484" s="391"/>
      <c r="AG484" s="393" t="s">
        <v>3231</v>
      </c>
    </row>
    <row r="485">
      <c r="A485" s="411"/>
      <c r="B485" s="361">
        <v>46153.0</v>
      </c>
      <c r="C485" s="434" t="s">
        <v>3759</v>
      </c>
      <c r="D485" s="363" t="s">
        <v>3760</v>
      </c>
      <c r="E485" s="364"/>
      <c r="F485" s="365"/>
      <c r="G485" s="366"/>
      <c r="H485" s="367"/>
      <c r="I485" s="365"/>
      <c r="J485" s="368"/>
      <c r="K485" s="364"/>
      <c r="L485" s="365"/>
      <c r="M485" s="366"/>
      <c r="N485" s="367"/>
      <c r="O485" s="365"/>
      <c r="P485" s="368"/>
      <c r="Q485" s="364"/>
      <c r="R485" s="365"/>
      <c r="S485" s="366"/>
      <c r="T485" s="369"/>
      <c r="U485" s="370" t="s">
        <v>2910</v>
      </c>
      <c r="V485" s="371"/>
      <c r="W485" s="372"/>
      <c r="X485" s="353"/>
      <c r="Y485" s="382" t="s">
        <v>2869</v>
      </c>
      <c r="Z485" s="389" t="str">
        <f>IFERROR(__xludf.DUMMYFUNCTION("""COMPUTED_VALUE"""),"")</f>
        <v/>
      </c>
      <c r="AA485" s="383" t="s">
        <v>2869</v>
      </c>
      <c r="AB485" s="388" t="str">
        <f>IFERROR(__xludf.DUMMYFUNCTION("""COMPUTED_VALUE"""),"")</f>
        <v/>
      </c>
      <c r="AC485" s="382" t="s">
        <v>2869</v>
      </c>
      <c r="AD485" s="389" t="str">
        <f>IFERROR(__xludf.DUMMYFUNCTION("""COMPUTED_VALUE"""),"")</f>
        <v/>
      </c>
      <c r="AE485" s="390"/>
      <c r="AF485" s="391"/>
      <c r="AG485" s="359"/>
    </row>
    <row r="486">
      <c r="A486" s="411"/>
      <c r="B486" s="361">
        <v>46153.0</v>
      </c>
      <c r="C486" s="434" t="s">
        <v>3761</v>
      </c>
      <c r="D486" s="363" t="s">
        <v>3762</v>
      </c>
      <c r="E486" s="364"/>
      <c r="F486" s="365"/>
      <c r="G486" s="366"/>
      <c r="H486" s="367"/>
      <c r="I486" s="365"/>
      <c r="J486" s="368"/>
      <c r="K486" s="364"/>
      <c r="L486" s="365"/>
      <c r="M486" s="366"/>
      <c r="N486" s="367"/>
      <c r="O486" s="365"/>
      <c r="P486" s="368"/>
      <c r="Q486" s="364"/>
      <c r="R486" s="365"/>
      <c r="S486" s="366"/>
      <c r="T486" s="369"/>
      <c r="U486" s="370" t="s">
        <v>754</v>
      </c>
      <c r="V486" s="371"/>
      <c r="W486" s="372"/>
      <c r="X486" s="353" t="s">
        <v>2914</v>
      </c>
      <c r="Y486" s="382" t="s">
        <v>2869</v>
      </c>
      <c r="Z486" s="389" t="str">
        <f>IFERROR(__xludf.DUMMYFUNCTION("""COMPUTED_VALUE"""),"")</f>
        <v/>
      </c>
      <c r="AA486" s="383">
        <v>0.0</v>
      </c>
      <c r="AB486" s="388">
        <f>IFERROR(__xludf.DUMMYFUNCTION("""COMPUTED_VALUE"""),1.0)</f>
        <v>1</v>
      </c>
      <c r="AC486" s="382" t="s">
        <v>2869</v>
      </c>
      <c r="AD486" s="389" t="str">
        <f>IFERROR(__xludf.DUMMYFUNCTION("""COMPUTED_VALUE"""),"")</f>
        <v/>
      </c>
      <c r="AE486" s="390"/>
      <c r="AF486" s="391"/>
      <c r="AG486" s="393" t="s">
        <v>3231</v>
      </c>
    </row>
    <row r="487">
      <c r="A487" s="411"/>
      <c r="B487" s="361">
        <v>46153.0</v>
      </c>
      <c r="C487" s="434" t="s">
        <v>3763</v>
      </c>
      <c r="D487" s="363" t="s">
        <v>3764</v>
      </c>
      <c r="E487" s="364"/>
      <c r="F487" s="365"/>
      <c r="G487" s="366"/>
      <c r="H487" s="367"/>
      <c r="I487" s="365"/>
      <c r="J487" s="368"/>
      <c r="K487" s="364"/>
      <c r="L487" s="365"/>
      <c r="M487" s="366"/>
      <c r="N487" s="367"/>
      <c r="O487" s="365"/>
      <c r="P487" s="368"/>
      <c r="Q487" s="364"/>
      <c r="R487" s="365"/>
      <c r="S487" s="366"/>
      <c r="T487" s="369"/>
      <c r="U487" s="370" t="s">
        <v>323</v>
      </c>
      <c r="V487" s="371" t="s">
        <v>3008</v>
      </c>
      <c r="W487" s="372"/>
      <c r="X487" s="353"/>
      <c r="Y487" s="382" t="s">
        <v>2869</v>
      </c>
      <c r="Z487" s="389" t="str">
        <f>IFERROR(__xludf.DUMMYFUNCTION("""COMPUTED_VALUE"""),"")</f>
        <v/>
      </c>
      <c r="AA487" s="383" t="s">
        <v>2869</v>
      </c>
      <c r="AB487" s="388" t="str">
        <f>IFERROR(__xludf.DUMMYFUNCTION("""COMPUTED_VALUE"""),"")</f>
        <v/>
      </c>
      <c r="AC487" s="382" t="s">
        <v>2869</v>
      </c>
      <c r="AD487" s="389" t="str">
        <f>IFERROR(__xludf.DUMMYFUNCTION("""COMPUTED_VALUE"""),"")</f>
        <v/>
      </c>
      <c r="AE487" s="390"/>
      <c r="AF487" s="391"/>
      <c r="AG487" s="359"/>
    </row>
    <row r="488">
      <c r="A488" s="411"/>
      <c r="B488" s="361">
        <v>46153.0</v>
      </c>
      <c r="C488" s="434" t="s">
        <v>3765</v>
      </c>
      <c r="D488" s="363" t="s">
        <v>3766</v>
      </c>
      <c r="E488" s="364"/>
      <c r="F488" s="365"/>
      <c r="G488" s="366"/>
      <c r="H488" s="367"/>
      <c r="I488" s="365"/>
      <c r="J488" s="368"/>
      <c r="K488" s="364"/>
      <c r="L488" s="365"/>
      <c r="M488" s="366"/>
      <c r="N488" s="367"/>
      <c r="O488" s="365"/>
      <c r="P488" s="368"/>
      <c r="Q488" s="364"/>
      <c r="R488" s="365"/>
      <c r="S488" s="366"/>
      <c r="T488" s="369"/>
      <c r="U488" s="370" t="s">
        <v>2944</v>
      </c>
      <c r="V488" s="371"/>
      <c r="W488" s="372"/>
      <c r="X488" s="353"/>
      <c r="Y488" s="382" t="s">
        <v>2869</v>
      </c>
      <c r="Z488" s="389" t="str">
        <f>IFERROR(__xludf.DUMMYFUNCTION("""COMPUTED_VALUE"""),"")</f>
        <v/>
      </c>
      <c r="AA488" s="383" t="s">
        <v>2869</v>
      </c>
      <c r="AB488" s="388" t="str">
        <f>IFERROR(__xludf.DUMMYFUNCTION("""COMPUTED_VALUE"""),"")</f>
        <v/>
      </c>
      <c r="AC488" s="382" t="s">
        <v>2869</v>
      </c>
      <c r="AD488" s="389" t="str">
        <f>IFERROR(__xludf.DUMMYFUNCTION("""COMPUTED_VALUE"""),"")</f>
        <v/>
      </c>
      <c r="AE488" s="390"/>
      <c r="AF488" s="391"/>
      <c r="AG488" s="359"/>
    </row>
    <row r="489">
      <c r="A489" s="411"/>
      <c r="B489" s="361">
        <v>46153.0</v>
      </c>
      <c r="C489" s="434" t="s">
        <v>3767</v>
      </c>
      <c r="D489" s="363" t="s">
        <v>3768</v>
      </c>
      <c r="E489" s="364"/>
      <c r="F489" s="365"/>
      <c r="G489" s="366"/>
      <c r="H489" s="367"/>
      <c r="I489" s="365"/>
      <c r="J489" s="368"/>
      <c r="K489" s="364"/>
      <c r="L489" s="365"/>
      <c r="M489" s="366"/>
      <c r="N489" s="367"/>
      <c r="O489" s="365"/>
      <c r="P489" s="368"/>
      <c r="Q489" s="364"/>
      <c r="R489" s="365"/>
      <c r="S489" s="366"/>
      <c r="T489" s="369"/>
      <c r="U489" s="370" t="s">
        <v>1575</v>
      </c>
      <c r="V489" s="371"/>
      <c r="W489" s="372"/>
      <c r="X489" s="353" t="s">
        <v>2914</v>
      </c>
      <c r="Y489" s="382" t="s">
        <v>2869</v>
      </c>
      <c r="Z489" s="389" t="str">
        <f>IFERROR(__xludf.DUMMYFUNCTION("""COMPUTED_VALUE"""),"")</f>
        <v/>
      </c>
      <c r="AA489" s="383">
        <v>0.0</v>
      </c>
      <c r="AB489" s="388">
        <f>IFERROR(__xludf.DUMMYFUNCTION("""COMPUTED_VALUE"""),1.0)</f>
        <v>1</v>
      </c>
      <c r="AC489" s="382" t="s">
        <v>2869</v>
      </c>
      <c r="AD489" s="389" t="str">
        <f>IFERROR(__xludf.DUMMYFUNCTION("""COMPUTED_VALUE"""),"")</f>
        <v/>
      </c>
      <c r="AE489" s="390"/>
      <c r="AF489" s="391"/>
      <c r="AG489" s="393" t="s">
        <v>1913</v>
      </c>
    </row>
    <row r="490">
      <c r="A490" s="411"/>
      <c r="B490" s="361">
        <v>46153.0</v>
      </c>
      <c r="C490" s="434" t="s">
        <v>3769</v>
      </c>
      <c r="D490" s="363" t="s">
        <v>3770</v>
      </c>
      <c r="E490" s="364"/>
      <c r="F490" s="365"/>
      <c r="G490" s="366"/>
      <c r="H490" s="367"/>
      <c r="I490" s="365"/>
      <c r="J490" s="368"/>
      <c r="K490" s="364"/>
      <c r="L490" s="365"/>
      <c r="M490" s="366"/>
      <c r="N490" s="367"/>
      <c r="O490" s="365"/>
      <c r="P490" s="368"/>
      <c r="Q490" s="364"/>
      <c r="R490" s="365"/>
      <c r="S490" s="366"/>
      <c r="T490" s="369" t="s">
        <v>765</v>
      </c>
      <c r="U490" s="370" t="s">
        <v>1575</v>
      </c>
      <c r="V490" s="371" t="s">
        <v>3003</v>
      </c>
      <c r="W490" s="372"/>
      <c r="X490" s="353"/>
      <c r="Y490" s="382" t="s">
        <v>2869</v>
      </c>
      <c r="Z490" s="389" t="str">
        <f>IFERROR(__xludf.DUMMYFUNCTION("""COMPUTED_VALUE"""),"")</f>
        <v/>
      </c>
      <c r="AA490" s="383" t="s">
        <v>2869</v>
      </c>
      <c r="AB490" s="388" t="str">
        <f>IFERROR(__xludf.DUMMYFUNCTION("""COMPUTED_VALUE"""),"")</f>
        <v/>
      </c>
      <c r="AC490" s="382" t="s">
        <v>2869</v>
      </c>
      <c r="AD490" s="389" t="str">
        <f>IFERROR(__xludf.DUMMYFUNCTION("""COMPUTED_VALUE"""),"")</f>
        <v/>
      </c>
      <c r="AE490" s="390"/>
      <c r="AF490" s="391"/>
      <c r="AG490" s="359"/>
    </row>
    <row r="491">
      <c r="A491" s="411"/>
      <c r="B491" s="361">
        <v>46153.0</v>
      </c>
      <c r="C491" s="434" t="s">
        <v>3771</v>
      </c>
      <c r="D491" s="363" t="s">
        <v>3772</v>
      </c>
      <c r="E491" s="364"/>
      <c r="F491" s="365"/>
      <c r="G491" s="366"/>
      <c r="H491" s="367"/>
      <c r="I491" s="365"/>
      <c r="J491" s="368"/>
      <c r="K491" s="364"/>
      <c r="L491" s="365"/>
      <c r="M491" s="366"/>
      <c r="N491" s="367"/>
      <c r="O491" s="365"/>
      <c r="P491" s="368"/>
      <c r="Q491" s="364"/>
      <c r="R491" s="365"/>
      <c r="S491" s="366"/>
      <c r="T491" s="369"/>
      <c r="U491" s="370" t="s">
        <v>506</v>
      </c>
      <c r="V491" s="371"/>
      <c r="W491" s="372"/>
      <c r="X491" s="353"/>
      <c r="Y491" s="382" t="s">
        <v>2869</v>
      </c>
      <c r="Z491" s="389" t="str">
        <f>IFERROR(__xludf.DUMMYFUNCTION("""COMPUTED_VALUE"""),"")</f>
        <v/>
      </c>
      <c r="AA491" s="383" t="s">
        <v>2869</v>
      </c>
      <c r="AB491" s="388" t="str">
        <f>IFERROR(__xludf.DUMMYFUNCTION("""COMPUTED_VALUE"""),"")</f>
        <v/>
      </c>
      <c r="AC491" s="382" t="s">
        <v>2869</v>
      </c>
      <c r="AD491" s="389" t="str">
        <f>IFERROR(__xludf.DUMMYFUNCTION("""COMPUTED_VALUE"""),"")</f>
        <v/>
      </c>
      <c r="AE491" s="390"/>
      <c r="AF491" s="391"/>
      <c r="AG491" s="359"/>
    </row>
    <row r="492">
      <c r="A492" s="411"/>
      <c r="B492" s="361">
        <v>46153.0</v>
      </c>
      <c r="C492" s="434" t="s">
        <v>3773</v>
      </c>
      <c r="D492" s="363" t="s">
        <v>3774</v>
      </c>
      <c r="E492" s="364"/>
      <c r="F492" s="365"/>
      <c r="G492" s="366"/>
      <c r="H492" s="367"/>
      <c r="I492" s="365"/>
      <c r="J492" s="368"/>
      <c r="K492" s="364"/>
      <c r="L492" s="365"/>
      <c r="M492" s="366"/>
      <c r="N492" s="367"/>
      <c r="O492" s="365"/>
      <c r="P492" s="368"/>
      <c r="Q492" s="364"/>
      <c r="R492" s="365"/>
      <c r="S492" s="366"/>
      <c r="T492" s="369" t="s">
        <v>323</v>
      </c>
      <c r="U492" s="370" t="s">
        <v>674</v>
      </c>
      <c r="V492" s="371"/>
      <c r="W492" s="372"/>
      <c r="X492" s="353"/>
      <c r="Y492" s="382" t="s">
        <v>2869</v>
      </c>
      <c r="Z492" s="389" t="str">
        <f>IFERROR(__xludf.DUMMYFUNCTION("""COMPUTED_VALUE"""),"")</f>
        <v/>
      </c>
      <c r="AA492" s="383" t="s">
        <v>2869</v>
      </c>
      <c r="AB492" s="388" t="str">
        <f>IFERROR(__xludf.DUMMYFUNCTION("""COMPUTED_VALUE"""),"")</f>
        <v/>
      </c>
      <c r="AC492" s="382" t="s">
        <v>2869</v>
      </c>
      <c r="AD492" s="389" t="str">
        <f>IFERROR(__xludf.DUMMYFUNCTION("""COMPUTED_VALUE"""),"")</f>
        <v/>
      </c>
      <c r="AE492" s="390"/>
      <c r="AF492" s="391"/>
      <c r="AG492" s="359"/>
    </row>
    <row r="493">
      <c r="A493" s="411"/>
      <c r="B493" s="361">
        <v>46153.0</v>
      </c>
      <c r="C493" s="434" t="s">
        <v>3775</v>
      </c>
      <c r="D493" s="363" t="s">
        <v>3776</v>
      </c>
      <c r="E493" s="364"/>
      <c r="F493" s="365"/>
      <c r="G493" s="366"/>
      <c r="H493" s="367"/>
      <c r="I493" s="365"/>
      <c r="J493" s="368"/>
      <c r="K493" s="364"/>
      <c r="L493" s="365"/>
      <c r="M493" s="366"/>
      <c r="N493" s="367"/>
      <c r="O493" s="365"/>
      <c r="P493" s="368"/>
      <c r="Q493" s="364"/>
      <c r="R493" s="365"/>
      <c r="S493" s="366"/>
      <c r="T493" s="369"/>
      <c r="U493" s="370" t="s">
        <v>2944</v>
      </c>
      <c r="V493" s="371"/>
      <c r="W493" s="372"/>
      <c r="X493" s="353"/>
      <c r="Y493" s="382" t="s">
        <v>2869</v>
      </c>
      <c r="Z493" s="389" t="str">
        <f>IFERROR(__xludf.DUMMYFUNCTION("""COMPUTED_VALUE"""),"")</f>
        <v/>
      </c>
      <c r="AA493" s="383" t="s">
        <v>2869</v>
      </c>
      <c r="AB493" s="388" t="str">
        <f>IFERROR(__xludf.DUMMYFUNCTION("""COMPUTED_VALUE"""),"")</f>
        <v/>
      </c>
      <c r="AC493" s="382" t="s">
        <v>2869</v>
      </c>
      <c r="AD493" s="389" t="str">
        <f>IFERROR(__xludf.DUMMYFUNCTION("""COMPUTED_VALUE"""),"")</f>
        <v/>
      </c>
      <c r="AE493" s="390"/>
      <c r="AF493" s="391"/>
      <c r="AG493" s="359"/>
    </row>
    <row r="494">
      <c r="A494" s="411"/>
      <c r="B494" s="361">
        <v>46153.0</v>
      </c>
      <c r="C494" s="434" t="s">
        <v>3777</v>
      </c>
      <c r="D494" s="363" t="s">
        <v>3778</v>
      </c>
      <c r="E494" s="364"/>
      <c r="F494" s="365"/>
      <c r="G494" s="366"/>
      <c r="H494" s="367"/>
      <c r="I494" s="365">
        <v>1.0</v>
      </c>
      <c r="J494" s="368"/>
      <c r="K494" s="364"/>
      <c r="L494" s="365">
        <v>3.0</v>
      </c>
      <c r="M494" s="366"/>
      <c r="N494" s="367"/>
      <c r="O494" s="365"/>
      <c r="P494" s="368"/>
      <c r="Q494" s="364"/>
      <c r="R494" s="365"/>
      <c r="S494" s="366"/>
      <c r="T494" s="369" t="s">
        <v>2995</v>
      </c>
      <c r="U494" s="370" t="s">
        <v>754</v>
      </c>
      <c r="V494" s="371"/>
      <c r="W494" s="380" t="s">
        <v>3779</v>
      </c>
      <c r="X494" s="353" t="s">
        <v>2890</v>
      </c>
      <c r="Y494" s="382" t="s">
        <v>2869</v>
      </c>
      <c r="Z494" s="389" t="str">
        <f>IFERROR(__xludf.DUMMYFUNCTION("""COMPUTED_VALUE"""),"")</f>
        <v/>
      </c>
      <c r="AA494" s="383">
        <v>4.0</v>
      </c>
      <c r="AB494" s="388">
        <f>IFERROR(__xludf.DUMMYFUNCTION("""COMPUTED_VALUE"""),0.8260869565217391)</f>
        <v>0.8260869565</v>
      </c>
      <c r="AC494" s="382" t="s">
        <v>2869</v>
      </c>
      <c r="AD494" s="389" t="str">
        <f>IFERROR(__xludf.DUMMYFUNCTION("""COMPUTED_VALUE"""),"")</f>
        <v/>
      </c>
      <c r="AE494" s="377">
        <v>23.0</v>
      </c>
      <c r="AF494" s="378">
        <v>23.0</v>
      </c>
      <c r="AG494" s="393" t="s">
        <v>3231</v>
      </c>
    </row>
    <row r="495">
      <c r="A495" s="411"/>
      <c r="B495" s="361">
        <v>46153.0</v>
      </c>
      <c r="C495" s="434" t="s">
        <v>3780</v>
      </c>
      <c r="D495" s="363" t="s">
        <v>3781</v>
      </c>
      <c r="E495" s="364"/>
      <c r="F495" s="365"/>
      <c r="G495" s="366"/>
      <c r="H495" s="367"/>
      <c r="I495" s="365"/>
      <c r="J495" s="368"/>
      <c r="K495" s="364"/>
      <c r="L495" s="365">
        <v>1.0</v>
      </c>
      <c r="M495" s="366"/>
      <c r="N495" s="367"/>
      <c r="O495" s="365"/>
      <c r="P495" s="368"/>
      <c r="Q495" s="364"/>
      <c r="R495" s="365"/>
      <c r="S495" s="366"/>
      <c r="T495" s="369" t="s">
        <v>2995</v>
      </c>
      <c r="U495" s="370" t="s">
        <v>2929</v>
      </c>
      <c r="V495" s="371"/>
      <c r="W495" s="380" t="s">
        <v>3782</v>
      </c>
      <c r="X495" s="353" t="s">
        <v>2890</v>
      </c>
      <c r="Y495" s="382" t="s">
        <v>2869</v>
      </c>
      <c r="Z495" s="389" t="str">
        <f>IFERROR(__xludf.DUMMYFUNCTION("""COMPUTED_VALUE"""),"")</f>
        <v/>
      </c>
      <c r="AA495" s="383">
        <v>1.0</v>
      </c>
      <c r="AB495" s="388">
        <f>IFERROR(__xludf.DUMMYFUNCTION("""COMPUTED_VALUE"""),0.8571428571428572)</f>
        <v>0.8571428571</v>
      </c>
      <c r="AC495" s="382" t="s">
        <v>2869</v>
      </c>
      <c r="AD495" s="389" t="str">
        <f>IFERROR(__xludf.DUMMYFUNCTION("""COMPUTED_VALUE"""),"")</f>
        <v/>
      </c>
      <c r="AE495" s="377">
        <v>7.0</v>
      </c>
      <c r="AF495" s="378">
        <v>7.0</v>
      </c>
      <c r="AG495" s="393" t="s">
        <v>3031</v>
      </c>
    </row>
    <row r="496">
      <c r="A496" s="411"/>
      <c r="B496" s="361">
        <v>46153.0</v>
      </c>
      <c r="C496" s="434" t="s">
        <v>3783</v>
      </c>
      <c r="D496" s="363" t="s">
        <v>3784</v>
      </c>
      <c r="E496" s="364"/>
      <c r="F496" s="365"/>
      <c r="G496" s="366"/>
      <c r="H496" s="367"/>
      <c r="I496" s="365"/>
      <c r="J496" s="368"/>
      <c r="K496" s="364"/>
      <c r="L496" s="365"/>
      <c r="M496" s="366"/>
      <c r="N496" s="367"/>
      <c r="O496" s="365"/>
      <c r="P496" s="368"/>
      <c r="Q496" s="364"/>
      <c r="R496" s="365"/>
      <c r="S496" s="366"/>
      <c r="T496" s="369" t="s">
        <v>2995</v>
      </c>
      <c r="U496" s="370" t="s">
        <v>2889</v>
      </c>
      <c r="V496" s="371"/>
      <c r="W496" s="372"/>
      <c r="X496" s="353" t="s">
        <v>2914</v>
      </c>
      <c r="Y496" s="382" t="s">
        <v>2869</v>
      </c>
      <c r="Z496" s="389" t="str">
        <f>IFERROR(__xludf.DUMMYFUNCTION("""COMPUTED_VALUE"""),"")</f>
        <v/>
      </c>
      <c r="AA496" s="383">
        <v>0.0</v>
      </c>
      <c r="AB496" s="388">
        <f>IFERROR(__xludf.DUMMYFUNCTION("""COMPUTED_VALUE"""),1.0)</f>
        <v>1</v>
      </c>
      <c r="AC496" s="382" t="s">
        <v>2869</v>
      </c>
      <c r="AD496" s="389" t="str">
        <f>IFERROR(__xludf.DUMMYFUNCTION("""COMPUTED_VALUE"""),"")</f>
        <v/>
      </c>
      <c r="AE496" s="390"/>
      <c r="AF496" s="391"/>
      <c r="AG496" s="393" t="s">
        <v>3031</v>
      </c>
    </row>
    <row r="497">
      <c r="A497" s="411"/>
      <c r="B497" s="361">
        <v>46153.0</v>
      </c>
      <c r="C497" s="434" t="s">
        <v>3785</v>
      </c>
      <c r="D497" s="363" t="s">
        <v>3786</v>
      </c>
      <c r="E497" s="364"/>
      <c r="F497" s="365"/>
      <c r="G497" s="366"/>
      <c r="H497" s="367"/>
      <c r="I497" s="365"/>
      <c r="J497" s="368"/>
      <c r="K497" s="364"/>
      <c r="L497" s="365"/>
      <c r="M497" s="366"/>
      <c r="N497" s="367"/>
      <c r="O497" s="365"/>
      <c r="P497" s="368"/>
      <c r="Q497" s="364"/>
      <c r="R497" s="365"/>
      <c r="S497" s="366"/>
      <c r="T497" s="369"/>
      <c r="U497" s="370" t="s">
        <v>3013</v>
      </c>
      <c r="V497" s="371"/>
      <c r="W497" s="372"/>
      <c r="X497" s="353" t="s">
        <v>2914</v>
      </c>
      <c r="Y497" s="382" t="s">
        <v>2869</v>
      </c>
      <c r="Z497" s="389" t="str">
        <f>IFERROR(__xludf.DUMMYFUNCTION("""COMPUTED_VALUE"""),"")</f>
        <v/>
      </c>
      <c r="AA497" s="383">
        <v>0.0</v>
      </c>
      <c r="AB497" s="388">
        <f>IFERROR(__xludf.DUMMYFUNCTION("""COMPUTED_VALUE"""),1.0)</f>
        <v>1</v>
      </c>
      <c r="AC497" s="382" t="s">
        <v>2869</v>
      </c>
      <c r="AD497" s="389" t="str">
        <f>IFERROR(__xludf.DUMMYFUNCTION("""COMPUTED_VALUE"""),"")</f>
        <v/>
      </c>
      <c r="AE497" s="377">
        <v>0.0</v>
      </c>
      <c r="AF497" s="378">
        <v>0.0</v>
      </c>
      <c r="AG497" s="393" t="s">
        <v>3053</v>
      </c>
    </row>
    <row r="498">
      <c r="A498" s="411"/>
      <c r="B498" s="361">
        <v>46153.0</v>
      </c>
      <c r="C498" s="434" t="s">
        <v>3787</v>
      </c>
      <c r="D498" s="363" t="s">
        <v>3788</v>
      </c>
      <c r="E498" s="364"/>
      <c r="F498" s="365"/>
      <c r="G498" s="366"/>
      <c r="H498" s="367"/>
      <c r="I498" s="365"/>
      <c r="J498" s="368"/>
      <c r="K498" s="364"/>
      <c r="L498" s="365"/>
      <c r="M498" s="366"/>
      <c r="N498" s="367"/>
      <c r="O498" s="365"/>
      <c r="P498" s="368"/>
      <c r="Q498" s="364"/>
      <c r="R498" s="365"/>
      <c r="S498" s="366"/>
      <c r="T498" s="369"/>
      <c r="U498" s="370" t="s">
        <v>2967</v>
      </c>
      <c r="V498" s="371"/>
      <c r="W498" s="372"/>
      <c r="X498" s="353" t="s">
        <v>2914</v>
      </c>
      <c r="Y498" s="382" t="s">
        <v>2869</v>
      </c>
      <c r="Z498" s="389" t="str">
        <f>IFERROR(__xludf.DUMMYFUNCTION("""COMPUTED_VALUE"""),"")</f>
        <v/>
      </c>
      <c r="AA498" s="383">
        <v>0.0</v>
      </c>
      <c r="AB498" s="388">
        <f>IFERROR(__xludf.DUMMYFUNCTION("""COMPUTED_VALUE"""),1.0)</f>
        <v>1</v>
      </c>
      <c r="AC498" s="382" t="s">
        <v>2869</v>
      </c>
      <c r="AD498" s="389" t="str">
        <f>IFERROR(__xludf.DUMMYFUNCTION("""COMPUTED_VALUE"""),"")</f>
        <v/>
      </c>
      <c r="AE498" s="390"/>
      <c r="AF498" s="391"/>
      <c r="AG498" s="393" t="s">
        <v>1913</v>
      </c>
    </row>
    <row r="499">
      <c r="A499" s="411"/>
      <c r="B499" s="361">
        <v>46153.0</v>
      </c>
      <c r="C499" s="434" t="s">
        <v>3789</v>
      </c>
      <c r="D499" s="363" t="s">
        <v>3790</v>
      </c>
      <c r="E499" s="364"/>
      <c r="F499" s="365"/>
      <c r="G499" s="366"/>
      <c r="H499" s="367"/>
      <c r="I499" s="365"/>
      <c r="J499" s="368"/>
      <c r="K499" s="364"/>
      <c r="L499" s="365"/>
      <c r="M499" s="366"/>
      <c r="N499" s="367"/>
      <c r="O499" s="365"/>
      <c r="P499" s="368"/>
      <c r="Q499" s="364"/>
      <c r="R499" s="365"/>
      <c r="S499" s="366"/>
      <c r="T499" s="369"/>
      <c r="U499" s="370" t="s">
        <v>2902</v>
      </c>
      <c r="V499" s="371"/>
      <c r="W499" s="372"/>
      <c r="X499" s="353"/>
      <c r="Y499" s="382" t="s">
        <v>2869</v>
      </c>
      <c r="Z499" s="389" t="str">
        <f>IFERROR(__xludf.DUMMYFUNCTION("""COMPUTED_VALUE"""),"")</f>
        <v/>
      </c>
      <c r="AA499" s="383" t="s">
        <v>2869</v>
      </c>
      <c r="AB499" s="388" t="str">
        <f>IFERROR(__xludf.DUMMYFUNCTION("""COMPUTED_VALUE"""),"")</f>
        <v/>
      </c>
      <c r="AC499" s="382" t="s">
        <v>2869</v>
      </c>
      <c r="AD499" s="389" t="str">
        <f>IFERROR(__xludf.DUMMYFUNCTION("""COMPUTED_VALUE"""),"")</f>
        <v/>
      </c>
      <c r="AE499" s="390"/>
      <c r="AF499" s="391"/>
      <c r="AG499" s="359"/>
    </row>
    <row r="500">
      <c r="A500" s="411"/>
      <c r="B500" s="361">
        <v>46153.0</v>
      </c>
      <c r="C500" s="434" t="s">
        <v>3791</v>
      </c>
      <c r="D500" s="363" t="s">
        <v>3792</v>
      </c>
      <c r="E500" s="364"/>
      <c r="F500" s="365"/>
      <c r="G500" s="366"/>
      <c r="H500" s="367"/>
      <c r="I500" s="365"/>
      <c r="J500" s="368"/>
      <c r="K500" s="364"/>
      <c r="L500" s="365"/>
      <c r="M500" s="366"/>
      <c r="N500" s="367"/>
      <c r="O500" s="365"/>
      <c r="P500" s="368"/>
      <c r="Q500" s="364"/>
      <c r="R500" s="365"/>
      <c r="S500" s="366"/>
      <c r="T500" s="369"/>
      <c r="U500" s="370" t="s">
        <v>2150</v>
      </c>
      <c r="V500" s="371"/>
      <c r="W500" s="372"/>
      <c r="X500" s="353"/>
      <c r="Y500" s="382" t="s">
        <v>2869</v>
      </c>
      <c r="Z500" s="389" t="str">
        <f>IFERROR(__xludf.DUMMYFUNCTION("""COMPUTED_VALUE"""),"")</f>
        <v/>
      </c>
      <c r="AA500" s="383" t="s">
        <v>2869</v>
      </c>
      <c r="AB500" s="388" t="str">
        <f>IFERROR(__xludf.DUMMYFUNCTION("""COMPUTED_VALUE"""),"")</f>
        <v/>
      </c>
      <c r="AC500" s="382" t="s">
        <v>2869</v>
      </c>
      <c r="AD500" s="389" t="str">
        <f>IFERROR(__xludf.DUMMYFUNCTION("""COMPUTED_VALUE"""),"")</f>
        <v/>
      </c>
      <c r="AE500" s="377"/>
      <c r="AF500" s="391"/>
      <c r="AG500" s="359"/>
    </row>
    <row r="501">
      <c r="A501" s="411"/>
      <c r="B501" s="361">
        <v>46153.0</v>
      </c>
      <c r="C501" s="434" t="s">
        <v>3793</v>
      </c>
      <c r="D501" s="363" t="s">
        <v>3794</v>
      </c>
      <c r="E501" s="364"/>
      <c r="F501" s="365">
        <v>1.0</v>
      </c>
      <c r="G501" s="366"/>
      <c r="H501" s="367"/>
      <c r="I501" s="365"/>
      <c r="J501" s="368"/>
      <c r="K501" s="364"/>
      <c r="L501" s="365"/>
      <c r="M501" s="366"/>
      <c r="N501" s="367"/>
      <c r="O501" s="365"/>
      <c r="P501" s="368"/>
      <c r="Q501" s="364"/>
      <c r="R501" s="365"/>
      <c r="S501" s="366"/>
      <c r="T501" s="369" t="s">
        <v>2995</v>
      </c>
      <c r="U501" s="370" t="s">
        <v>2937</v>
      </c>
      <c r="V501" s="371"/>
      <c r="W501" s="380" t="s">
        <v>3795</v>
      </c>
      <c r="X501" s="353" t="s">
        <v>2887</v>
      </c>
      <c r="Y501" s="382" t="s">
        <v>2869</v>
      </c>
      <c r="Z501" s="389" t="str">
        <f>IFERROR(__xludf.DUMMYFUNCTION("""COMPUTED_VALUE"""),"")</f>
        <v/>
      </c>
      <c r="AA501" s="383">
        <v>1.0</v>
      </c>
      <c r="AB501" s="388">
        <f>IFERROR(__xludf.DUMMYFUNCTION("""COMPUTED_VALUE"""),0.8333333333333334)</f>
        <v>0.8333333333</v>
      </c>
      <c r="AC501" s="382" t="s">
        <v>2869</v>
      </c>
      <c r="AD501" s="389" t="str">
        <f>IFERROR(__xludf.DUMMYFUNCTION("""COMPUTED_VALUE"""),"")</f>
        <v/>
      </c>
      <c r="AE501" s="377">
        <v>5.0</v>
      </c>
      <c r="AF501" s="378">
        <v>5.0</v>
      </c>
      <c r="AG501" s="393" t="s">
        <v>3031</v>
      </c>
    </row>
    <row r="502">
      <c r="A502" s="411"/>
      <c r="B502" s="361">
        <v>46153.0</v>
      </c>
      <c r="C502" s="434" t="s">
        <v>3796</v>
      </c>
      <c r="D502" s="363" t="s">
        <v>3797</v>
      </c>
      <c r="E502" s="364"/>
      <c r="F502" s="365"/>
      <c r="G502" s="366"/>
      <c r="H502" s="367"/>
      <c r="I502" s="365"/>
      <c r="J502" s="368"/>
      <c r="K502" s="364"/>
      <c r="L502" s="365"/>
      <c r="M502" s="366"/>
      <c r="N502" s="367"/>
      <c r="O502" s="365"/>
      <c r="P502" s="368"/>
      <c r="Q502" s="364"/>
      <c r="R502" s="365"/>
      <c r="S502" s="366"/>
      <c r="T502" s="369"/>
      <c r="U502" s="429" t="s">
        <v>2685</v>
      </c>
      <c r="V502" s="371"/>
      <c r="W502" s="372"/>
      <c r="X502" s="353"/>
      <c r="Y502" s="382" t="s">
        <v>2869</v>
      </c>
      <c r="Z502" s="389" t="str">
        <f>IFERROR(__xludf.DUMMYFUNCTION("""COMPUTED_VALUE"""),"")</f>
        <v/>
      </c>
      <c r="AA502" s="383" t="s">
        <v>2869</v>
      </c>
      <c r="AB502" s="388" t="str">
        <f>IFERROR(__xludf.DUMMYFUNCTION("""COMPUTED_VALUE"""),"")</f>
        <v/>
      </c>
      <c r="AC502" s="382" t="s">
        <v>2869</v>
      </c>
      <c r="AD502" s="389" t="str">
        <f>IFERROR(__xludf.DUMMYFUNCTION("""COMPUTED_VALUE"""),"")</f>
        <v/>
      </c>
      <c r="AE502" s="390"/>
      <c r="AF502" s="391"/>
      <c r="AG502" s="359"/>
    </row>
    <row r="503">
      <c r="A503" s="411"/>
      <c r="B503" s="361">
        <v>46153.0</v>
      </c>
      <c r="C503" s="434" t="s">
        <v>3798</v>
      </c>
      <c r="D503" s="363" t="s">
        <v>3799</v>
      </c>
      <c r="E503" s="364">
        <v>1.0</v>
      </c>
      <c r="F503" s="365">
        <v>1.0</v>
      </c>
      <c r="G503" s="366"/>
      <c r="H503" s="367">
        <v>1.0</v>
      </c>
      <c r="I503" s="365">
        <v>1.0</v>
      </c>
      <c r="J503" s="368"/>
      <c r="K503" s="364"/>
      <c r="L503" s="365"/>
      <c r="M503" s="366"/>
      <c r="N503" s="367"/>
      <c r="O503" s="365"/>
      <c r="P503" s="368"/>
      <c r="Q503" s="364"/>
      <c r="R503" s="365"/>
      <c r="S503" s="366"/>
      <c r="T503" s="369" t="s">
        <v>2948</v>
      </c>
      <c r="U503" s="370" t="s">
        <v>2920</v>
      </c>
      <c r="V503" s="371"/>
      <c r="W503" s="380" t="s">
        <v>3800</v>
      </c>
      <c r="X503" s="353" t="s">
        <v>2905</v>
      </c>
      <c r="Y503" s="382">
        <v>2.0</v>
      </c>
      <c r="Z503" s="389">
        <f>IFERROR(__xludf.DUMMYFUNCTION("""COMPUTED_VALUE"""),0.9130434782608696)</f>
        <v>0.9130434783</v>
      </c>
      <c r="AA503" s="383">
        <v>2.0</v>
      </c>
      <c r="AB503" s="388">
        <f>IFERROR(__xludf.DUMMYFUNCTION("""COMPUTED_VALUE"""),0.9130434782608696)</f>
        <v>0.9130434783</v>
      </c>
      <c r="AC503" s="382" t="s">
        <v>2869</v>
      </c>
      <c r="AD503" s="389" t="str">
        <f>IFERROR(__xludf.DUMMYFUNCTION("""COMPUTED_VALUE"""),"")</f>
        <v/>
      </c>
      <c r="AE503" s="377">
        <v>23.0</v>
      </c>
      <c r="AF503" s="378">
        <v>22.0</v>
      </c>
      <c r="AG503" s="393" t="s">
        <v>3033</v>
      </c>
    </row>
    <row r="504">
      <c r="A504" s="411"/>
      <c r="B504" s="361">
        <v>46153.0</v>
      </c>
      <c r="C504" s="434" t="s">
        <v>3801</v>
      </c>
      <c r="D504" s="363" t="s">
        <v>3802</v>
      </c>
      <c r="E504" s="364"/>
      <c r="F504" s="365"/>
      <c r="G504" s="366"/>
      <c r="H504" s="367"/>
      <c r="I504" s="365"/>
      <c r="J504" s="368"/>
      <c r="K504" s="364"/>
      <c r="L504" s="365"/>
      <c r="M504" s="366"/>
      <c r="N504" s="367"/>
      <c r="O504" s="365"/>
      <c r="P504" s="368"/>
      <c r="Q504" s="364"/>
      <c r="R504" s="365"/>
      <c r="S504" s="366"/>
      <c r="T504" s="369"/>
      <c r="U504" s="370" t="s">
        <v>1830</v>
      </c>
      <c r="V504" s="371"/>
      <c r="W504" s="372"/>
      <c r="X504" s="353"/>
      <c r="Y504" s="382" t="s">
        <v>2869</v>
      </c>
      <c r="Z504" s="389" t="str">
        <f>IFERROR(__xludf.DUMMYFUNCTION("""COMPUTED_VALUE"""),"")</f>
        <v/>
      </c>
      <c r="AA504" s="383" t="s">
        <v>2869</v>
      </c>
      <c r="AB504" s="388" t="str">
        <f>IFERROR(__xludf.DUMMYFUNCTION("""COMPUTED_VALUE"""),"")</f>
        <v/>
      </c>
      <c r="AC504" s="382" t="s">
        <v>2869</v>
      </c>
      <c r="AD504" s="389" t="str">
        <f>IFERROR(__xludf.DUMMYFUNCTION("""COMPUTED_VALUE"""),"")</f>
        <v/>
      </c>
      <c r="AE504" s="390"/>
      <c r="AF504" s="391"/>
      <c r="AG504" s="359"/>
    </row>
    <row r="505">
      <c r="A505" s="411"/>
      <c r="B505" s="361">
        <v>46153.0</v>
      </c>
      <c r="C505" s="434" t="s">
        <v>3803</v>
      </c>
      <c r="D505" s="363" t="s">
        <v>3804</v>
      </c>
      <c r="E505" s="364"/>
      <c r="F505" s="365"/>
      <c r="G505" s="366"/>
      <c r="H505" s="367"/>
      <c r="I505" s="365"/>
      <c r="J505" s="368"/>
      <c r="K505" s="364"/>
      <c r="L505" s="365"/>
      <c r="M505" s="366"/>
      <c r="N505" s="367"/>
      <c r="O505" s="365"/>
      <c r="P505" s="368"/>
      <c r="Q505" s="364"/>
      <c r="R505" s="365"/>
      <c r="S505" s="366"/>
      <c r="T505" s="369"/>
      <c r="U505" s="370" t="s">
        <v>555</v>
      </c>
      <c r="V505" s="371"/>
      <c r="W505" s="372"/>
      <c r="X505" s="353" t="s">
        <v>2914</v>
      </c>
      <c r="Y505" s="382" t="s">
        <v>2869</v>
      </c>
      <c r="Z505" s="389" t="str">
        <f>IFERROR(__xludf.DUMMYFUNCTION("""COMPUTED_VALUE"""),"")</f>
        <v/>
      </c>
      <c r="AA505" s="383">
        <v>0.0</v>
      </c>
      <c r="AB505" s="388">
        <f>IFERROR(__xludf.DUMMYFUNCTION("""COMPUTED_VALUE"""),1.0)</f>
        <v>1</v>
      </c>
      <c r="AC505" s="382" t="s">
        <v>2869</v>
      </c>
      <c r="AD505" s="389" t="str">
        <f>IFERROR(__xludf.DUMMYFUNCTION("""COMPUTED_VALUE"""),"")</f>
        <v/>
      </c>
      <c r="AE505" s="390"/>
      <c r="AF505" s="391"/>
      <c r="AG505" s="393" t="s">
        <v>1913</v>
      </c>
    </row>
    <row r="506">
      <c r="A506" s="411"/>
      <c r="B506" s="361">
        <v>46153.0</v>
      </c>
      <c r="C506" s="434" t="s">
        <v>3805</v>
      </c>
      <c r="D506" s="363" t="s">
        <v>3806</v>
      </c>
      <c r="E506" s="364"/>
      <c r="F506" s="365"/>
      <c r="G506" s="366"/>
      <c r="H506" s="367"/>
      <c r="I506" s="365"/>
      <c r="J506" s="368"/>
      <c r="K506" s="364"/>
      <c r="L506" s="365"/>
      <c r="M506" s="366"/>
      <c r="N506" s="367"/>
      <c r="O506" s="365"/>
      <c r="P506" s="368"/>
      <c r="Q506" s="364"/>
      <c r="R506" s="365"/>
      <c r="S506" s="366"/>
      <c r="T506" s="369"/>
      <c r="U506" s="370" t="s">
        <v>2902</v>
      </c>
      <c r="V506" s="371"/>
      <c r="W506" s="372"/>
      <c r="X506" s="353"/>
      <c r="Y506" s="382" t="s">
        <v>2869</v>
      </c>
      <c r="Z506" s="389" t="str">
        <f>IFERROR(__xludf.DUMMYFUNCTION("""COMPUTED_VALUE"""),"")</f>
        <v/>
      </c>
      <c r="AA506" s="383" t="s">
        <v>2869</v>
      </c>
      <c r="AB506" s="388" t="str">
        <f>IFERROR(__xludf.DUMMYFUNCTION("""COMPUTED_VALUE"""),"")</f>
        <v/>
      </c>
      <c r="AC506" s="382" t="s">
        <v>2869</v>
      </c>
      <c r="AD506" s="389" t="str">
        <f>IFERROR(__xludf.DUMMYFUNCTION("""COMPUTED_VALUE"""),"")</f>
        <v/>
      </c>
      <c r="AE506" s="390"/>
      <c r="AF506" s="391"/>
      <c r="AG506" s="359"/>
    </row>
    <row r="507">
      <c r="A507" s="411"/>
      <c r="B507" s="361">
        <v>46153.0</v>
      </c>
      <c r="C507" s="434" t="s">
        <v>3807</v>
      </c>
      <c r="D507" s="363" t="s">
        <v>3808</v>
      </c>
      <c r="E507" s="364"/>
      <c r="F507" s="365"/>
      <c r="G507" s="366"/>
      <c r="H507" s="367"/>
      <c r="I507" s="365"/>
      <c r="J507" s="368"/>
      <c r="K507" s="364"/>
      <c r="L507" s="365"/>
      <c r="M507" s="366"/>
      <c r="N507" s="367"/>
      <c r="O507" s="365"/>
      <c r="P507" s="368"/>
      <c r="Q507" s="364"/>
      <c r="R507" s="365"/>
      <c r="S507" s="366"/>
      <c r="T507" s="369" t="s">
        <v>2995</v>
      </c>
      <c r="U507" s="370" t="s">
        <v>2920</v>
      </c>
      <c r="V507" s="371"/>
      <c r="W507" s="372"/>
      <c r="X507" s="353" t="s">
        <v>2914</v>
      </c>
      <c r="Y507" s="382" t="s">
        <v>2869</v>
      </c>
      <c r="Z507" s="389" t="str">
        <f>IFERROR(__xludf.DUMMYFUNCTION("""COMPUTED_VALUE"""),"")</f>
        <v/>
      </c>
      <c r="AA507" s="383">
        <v>0.0</v>
      </c>
      <c r="AB507" s="388">
        <f>IFERROR(__xludf.DUMMYFUNCTION("""COMPUTED_VALUE"""),1.0)</f>
        <v>1</v>
      </c>
      <c r="AC507" s="382" t="s">
        <v>2869</v>
      </c>
      <c r="AD507" s="389" t="str">
        <f>IFERROR(__xludf.DUMMYFUNCTION("""COMPUTED_VALUE"""),"")</f>
        <v/>
      </c>
      <c r="AE507" s="390"/>
      <c r="AF507" s="391"/>
      <c r="AG507" s="393" t="s">
        <v>1913</v>
      </c>
    </row>
    <row r="508">
      <c r="A508" s="411"/>
      <c r="B508" s="361">
        <v>46153.0</v>
      </c>
      <c r="C508" s="434" t="s">
        <v>3809</v>
      </c>
      <c r="D508" s="363" t="s">
        <v>3810</v>
      </c>
      <c r="E508" s="364"/>
      <c r="F508" s="365"/>
      <c r="G508" s="366"/>
      <c r="H508" s="367"/>
      <c r="I508" s="365"/>
      <c r="J508" s="368"/>
      <c r="K508" s="364"/>
      <c r="L508" s="365"/>
      <c r="M508" s="366"/>
      <c r="N508" s="367"/>
      <c r="O508" s="365"/>
      <c r="P508" s="368"/>
      <c r="Q508" s="364"/>
      <c r="R508" s="365"/>
      <c r="S508" s="366"/>
      <c r="T508" s="369" t="s">
        <v>2995</v>
      </c>
      <c r="U508" s="370" t="s">
        <v>2308</v>
      </c>
      <c r="V508" s="371"/>
      <c r="W508" s="372"/>
      <c r="X508" s="353" t="s">
        <v>2914</v>
      </c>
      <c r="Y508" s="382" t="s">
        <v>2869</v>
      </c>
      <c r="Z508" s="389" t="str">
        <f>IFERROR(__xludf.DUMMYFUNCTION("""COMPUTED_VALUE"""),"")</f>
        <v/>
      </c>
      <c r="AA508" s="383">
        <v>0.0</v>
      </c>
      <c r="AB508" s="388">
        <f>IFERROR(__xludf.DUMMYFUNCTION("""COMPUTED_VALUE"""),1.0)</f>
        <v>1</v>
      </c>
      <c r="AC508" s="382" t="s">
        <v>2869</v>
      </c>
      <c r="AD508" s="389" t="str">
        <f>IFERROR(__xludf.DUMMYFUNCTION("""COMPUTED_VALUE"""),"")</f>
        <v/>
      </c>
      <c r="AE508" s="390"/>
      <c r="AF508" s="391"/>
      <c r="AG508" s="393" t="s">
        <v>1913</v>
      </c>
    </row>
    <row r="509">
      <c r="A509" s="411"/>
      <c r="B509" s="361">
        <v>46153.0</v>
      </c>
      <c r="C509" s="434" t="s">
        <v>3811</v>
      </c>
      <c r="D509" s="363" t="s">
        <v>3812</v>
      </c>
      <c r="E509" s="364"/>
      <c r="F509" s="365"/>
      <c r="G509" s="366"/>
      <c r="H509" s="367"/>
      <c r="I509" s="365"/>
      <c r="J509" s="368"/>
      <c r="K509" s="364"/>
      <c r="L509" s="365"/>
      <c r="M509" s="366"/>
      <c r="N509" s="367"/>
      <c r="O509" s="365"/>
      <c r="P509" s="368"/>
      <c r="Q509" s="364"/>
      <c r="R509" s="365"/>
      <c r="S509" s="366"/>
      <c r="T509" s="369"/>
      <c r="U509" s="370" t="s">
        <v>2882</v>
      </c>
      <c r="V509" s="371"/>
      <c r="W509" s="380" t="s">
        <v>3813</v>
      </c>
      <c r="X509" s="353"/>
      <c r="Y509" s="382" t="s">
        <v>2869</v>
      </c>
      <c r="Z509" s="389" t="str">
        <f>IFERROR(__xludf.DUMMYFUNCTION("""COMPUTED_VALUE"""),"")</f>
        <v/>
      </c>
      <c r="AA509" s="383" t="s">
        <v>2869</v>
      </c>
      <c r="AB509" s="388" t="str">
        <f>IFERROR(__xludf.DUMMYFUNCTION("""COMPUTED_VALUE"""),"")</f>
        <v/>
      </c>
      <c r="AC509" s="382" t="s">
        <v>2869</v>
      </c>
      <c r="AD509" s="389" t="str">
        <f>IFERROR(__xludf.DUMMYFUNCTION("""COMPUTED_VALUE"""),"")</f>
        <v/>
      </c>
      <c r="AE509" s="390"/>
      <c r="AF509" s="391"/>
      <c r="AG509" s="359"/>
    </row>
    <row r="510">
      <c r="A510" s="411"/>
      <c r="B510" s="361">
        <v>46153.0</v>
      </c>
      <c r="C510" s="434" t="s">
        <v>3814</v>
      </c>
      <c r="D510" s="363" t="s">
        <v>3815</v>
      </c>
      <c r="E510" s="364"/>
      <c r="F510" s="365"/>
      <c r="G510" s="366"/>
      <c r="H510" s="367"/>
      <c r="I510" s="365"/>
      <c r="J510" s="368"/>
      <c r="K510" s="364"/>
      <c r="L510" s="365"/>
      <c r="M510" s="366"/>
      <c r="N510" s="367"/>
      <c r="O510" s="365"/>
      <c r="P510" s="368"/>
      <c r="Q510" s="364"/>
      <c r="R510" s="365"/>
      <c r="S510" s="366"/>
      <c r="T510" s="369"/>
      <c r="U510" s="370" t="s">
        <v>2967</v>
      </c>
      <c r="V510" s="371"/>
      <c r="W510" s="372"/>
      <c r="X510" s="353" t="s">
        <v>2914</v>
      </c>
      <c r="Y510" s="382" t="s">
        <v>2869</v>
      </c>
      <c r="Z510" s="389" t="str">
        <f>IFERROR(__xludf.DUMMYFUNCTION("""COMPUTED_VALUE"""),"")</f>
        <v/>
      </c>
      <c r="AA510" s="383">
        <v>0.0</v>
      </c>
      <c r="AB510" s="388">
        <f>IFERROR(__xludf.DUMMYFUNCTION("""COMPUTED_VALUE"""),1.0)</f>
        <v>1</v>
      </c>
      <c r="AC510" s="382" t="s">
        <v>2869</v>
      </c>
      <c r="AD510" s="389" t="str">
        <f>IFERROR(__xludf.DUMMYFUNCTION("""COMPUTED_VALUE"""),"")</f>
        <v/>
      </c>
      <c r="AE510" s="390"/>
      <c r="AF510" s="391"/>
      <c r="AG510" s="393" t="s">
        <v>1913</v>
      </c>
    </row>
    <row r="511">
      <c r="A511" s="411"/>
      <c r="B511" s="361">
        <v>46153.0</v>
      </c>
      <c r="C511" s="434" t="s">
        <v>3816</v>
      </c>
      <c r="D511" s="363" t="s">
        <v>3817</v>
      </c>
      <c r="E511" s="364"/>
      <c r="F511" s="365">
        <v>1.0</v>
      </c>
      <c r="G511" s="366"/>
      <c r="H511" s="367"/>
      <c r="I511" s="365"/>
      <c r="J511" s="368"/>
      <c r="K511" s="364"/>
      <c r="L511" s="365">
        <v>1.0</v>
      </c>
      <c r="M511" s="366"/>
      <c r="N511" s="367"/>
      <c r="O511" s="365"/>
      <c r="P511" s="368"/>
      <c r="Q511" s="364"/>
      <c r="R511" s="365"/>
      <c r="S511" s="366"/>
      <c r="T511" s="369"/>
      <c r="U511" s="370" t="s">
        <v>3013</v>
      </c>
      <c r="V511" s="371"/>
      <c r="W511" s="380" t="s">
        <v>3818</v>
      </c>
      <c r="X511" s="353" t="s">
        <v>2890</v>
      </c>
      <c r="Y511" s="382" t="s">
        <v>2869</v>
      </c>
      <c r="Z511" s="389" t="str">
        <f>IFERROR(__xludf.DUMMYFUNCTION("""COMPUTED_VALUE"""),"")</f>
        <v/>
      </c>
      <c r="AA511" s="383">
        <v>2.0</v>
      </c>
      <c r="AB511" s="388">
        <f>IFERROR(__xludf.DUMMYFUNCTION("""COMPUTED_VALUE"""),0.8333333333333334)</f>
        <v>0.8333333333</v>
      </c>
      <c r="AC511" s="382" t="s">
        <v>2869</v>
      </c>
      <c r="AD511" s="389" t="str">
        <f>IFERROR(__xludf.DUMMYFUNCTION("""COMPUTED_VALUE"""),"")</f>
        <v/>
      </c>
      <c r="AE511" s="377">
        <v>12.0</v>
      </c>
      <c r="AF511" s="378">
        <v>12.0</v>
      </c>
      <c r="AG511" s="393" t="s">
        <v>3053</v>
      </c>
    </row>
    <row r="512">
      <c r="A512" s="411"/>
      <c r="B512" s="361">
        <v>46153.0</v>
      </c>
      <c r="C512" s="434" t="s">
        <v>3819</v>
      </c>
      <c r="D512" s="363" t="s">
        <v>3820</v>
      </c>
      <c r="E512" s="364">
        <v>1.0</v>
      </c>
      <c r="F512" s="365">
        <v>1.0</v>
      </c>
      <c r="G512" s="366"/>
      <c r="H512" s="367"/>
      <c r="I512" s="365"/>
      <c r="J512" s="368"/>
      <c r="K512" s="364"/>
      <c r="L512" s="365"/>
      <c r="M512" s="366"/>
      <c r="N512" s="367"/>
      <c r="O512" s="365"/>
      <c r="P512" s="368"/>
      <c r="Q512" s="364"/>
      <c r="R512" s="365"/>
      <c r="S512" s="366"/>
      <c r="T512" s="369" t="s">
        <v>801</v>
      </c>
      <c r="U512" s="370" t="s">
        <v>2150</v>
      </c>
      <c r="V512" s="371"/>
      <c r="W512" s="372" t="s">
        <v>3821</v>
      </c>
      <c r="X512" s="353" t="s">
        <v>2903</v>
      </c>
      <c r="Y512" s="382">
        <v>1.0</v>
      </c>
      <c r="Z512" s="389">
        <f>IFERROR(__xludf.DUMMYFUNCTION("""COMPUTED_VALUE"""),0.75)</f>
        <v>0.75</v>
      </c>
      <c r="AA512" s="383">
        <v>1.0</v>
      </c>
      <c r="AB512" s="388">
        <f>IFERROR(__xludf.DUMMYFUNCTION("""COMPUTED_VALUE"""),0.75)</f>
        <v>0.75</v>
      </c>
      <c r="AC512" s="382" t="s">
        <v>2869</v>
      </c>
      <c r="AD512" s="389" t="str">
        <f>IFERROR(__xludf.DUMMYFUNCTION("""COMPUTED_VALUE"""),"")</f>
        <v/>
      </c>
      <c r="AE512" s="377">
        <v>3.0</v>
      </c>
      <c r="AF512" s="378">
        <v>2.0</v>
      </c>
      <c r="AG512" s="359" t="s">
        <v>3053</v>
      </c>
    </row>
    <row r="513">
      <c r="A513" s="411"/>
      <c r="B513" s="361">
        <v>46153.0</v>
      </c>
      <c r="C513" s="434" t="s">
        <v>3822</v>
      </c>
      <c r="D513" s="363" t="s">
        <v>3823</v>
      </c>
      <c r="E513" s="364"/>
      <c r="F513" s="365"/>
      <c r="G513" s="366"/>
      <c r="H513" s="367"/>
      <c r="I513" s="365"/>
      <c r="J513" s="368"/>
      <c r="K513" s="364"/>
      <c r="L513" s="365"/>
      <c r="M513" s="366"/>
      <c r="N513" s="367"/>
      <c r="O513" s="365"/>
      <c r="P513" s="368"/>
      <c r="Q513" s="364"/>
      <c r="R513" s="365"/>
      <c r="S513" s="366"/>
      <c r="T513" s="369"/>
      <c r="U513" s="370" t="s">
        <v>1349</v>
      </c>
      <c r="V513" s="371"/>
      <c r="W513" s="372"/>
      <c r="X513" s="353" t="s">
        <v>2914</v>
      </c>
      <c r="Y513" s="382" t="s">
        <v>2869</v>
      </c>
      <c r="Z513" s="389" t="str">
        <f>IFERROR(__xludf.DUMMYFUNCTION("""COMPUTED_VALUE"""),"")</f>
        <v/>
      </c>
      <c r="AA513" s="383">
        <v>0.0</v>
      </c>
      <c r="AB513" s="388">
        <f>IFERROR(__xludf.DUMMYFUNCTION("""COMPUTED_VALUE"""),1.0)</f>
        <v>1</v>
      </c>
      <c r="AC513" s="382" t="s">
        <v>2869</v>
      </c>
      <c r="AD513" s="389" t="str">
        <f>IFERROR(__xludf.DUMMYFUNCTION("""COMPUTED_VALUE"""),"")</f>
        <v/>
      </c>
      <c r="AE513" s="390"/>
      <c r="AF513" s="391"/>
      <c r="AG513" s="359" t="s">
        <v>3053</v>
      </c>
    </row>
    <row r="514">
      <c r="A514" s="411"/>
      <c r="B514" s="361">
        <v>46153.0</v>
      </c>
      <c r="C514" s="434" t="s">
        <v>3824</v>
      </c>
      <c r="D514" s="363" t="s">
        <v>3825</v>
      </c>
      <c r="E514" s="364"/>
      <c r="F514" s="365"/>
      <c r="G514" s="366"/>
      <c r="H514" s="367"/>
      <c r="I514" s="365">
        <v>1.0</v>
      </c>
      <c r="J514" s="368"/>
      <c r="K514" s="364"/>
      <c r="L514" s="365"/>
      <c r="M514" s="366"/>
      <c r="N514" s="367"/>
      <c r="O514" s="365"/>
      <c r="P514" s="368"/>
      <c r="Q514" s="364"/>
      <c r="R514" s="365"/>
      <c r="S514" s="366"/>
      <c r="T514" s="369"/>
      <c r="U514" s="370" t="s">
        <v>555</v>
      </c>
      <c r="V514" s="371"/>
      <c r="W514" s="372" t="s">
        <v>3826</v>
      </c>
      <c r="X514" s="353" t="s">
        <v>2890</v>
      </c>
      <c r="Y514" s="382" t="s">
        <v>2869</v>
      </c>
      <c r="Z514" s="389" t="str">
        <f>IFERROR(__xludf.DUMMYFUNCTION("""COMPUTED_VALUE"""),"")</f>
        <v/>
      </c>
      <c r="AA514" s="383">
        <v>1.0</v>
      </c>
      <c r="AB514" s="388">
        <f>IFERROR(__xludf.DUMMYFUNCTION("""COMPUTED_VALUE"""),0.875)</f>
        <v>0.875</v>
      </c>
      <c r="AC514" s="382" t="s">
        <v>2869</v>
      </c>
      <c r="AD514" s="389" t="str">
        <f>IFERROR(__xludf.DUMMYFUNCTION("""COMPUTED_VALUE"""),"")</f>
        <v/>
      </c>
      <c r="AE514" s="390">
        <v>8.0</v>
      </c>
      <c r="AF514" s="391">
        <v>6.0</v>
      </c>
      <c r="AG514" s="359" t="s">
        <v>3053</v>
      </c>
    </row>
    <row r="515">
      <c r="A515" s="411"/>
      <c r="B515" s="361">
        <v>46155.0</v>
      </c>
      <c r="C515" s="434" t="s">
        <v>3827</v>
      </c>
      <c r="D515" s="363" t="s">
        <v>3828</v>
      </c>
      <c r="E515" s="364"/>
      <c r="F515" s="365"/>
      <c r="G515" s="366"/>
      <c r="H515" s="367"/>
      <c r="I515" s="365"/>
      <c r="J515" s="368"/>
      <c r="K515" s="364"/>
      <c r="L515" s="365">
        <v>1.0</v>
      </c>
      <c r="M515" s="366"/>
      <c r="N515" s="367"/>
      <c r="O515" s="365"/>
      <c r="P515" s="368"/>
      <c r="Q515" s="364"/>
      <c r="R515" s="365"/>
      <c r="S515" s="366"/>
      <c r="T515" s="369" t="s">
        <v>2995</v>
      </c>
      <c r="U515" s="370" t="s">
        <v>1626</v>
      </c>
      <c r="V515" s="371"/>
      <c r="W515" s="380" t="s">
        <v>3829</v>
      </c>
      <c r="X515" s="353" t="s">
        <v>2887</v>
      </c>
      <c r="Y515" s="382" t="s">
        <v>2869</v>
      </c>
      <c r="Z515" s="389" t="str">
        <f>IFERROR(__xludf.DUMMYFUNCTION("""COMPUTED_VALUE"""),"")</f>
        <v/>
      </c>
      <c r="AA515" s="383">
        <v>1.0</v>
      </c>
      <c r="AB515" s="388">
        <f>IFERROR(__xludf.DUMMYFUNCTION("""COMPUTED_VALUE"""),0.9761904761904762)</f>
        <v>0.9761904762</v>
      </c>
      <c r="AC515" s="382" t="s">
        <v>2869</v>
      </c>
      <c r="AD515" s="389" t="str">
        <f>IFERROR(__xludf.DUMMYFUNCTION("""COMPUTED_VALUE"""),"")</f>
        <v/>
      </c>
      <c r="AE515" s="377">
        <v>41.0</v>
      </c>
      <c r="AF515" s="378">
        <v>41.0</v>
      </c>
      <c r="AG515" s="393" t="s">
        <v>3033</v>
      </c>
    </row>
    <row r="516">
      <c r="A516" s="411"/>
      <c r="B516" s="361">
        <v>46155.0</v>
      </c>
      <c r="C516" s="434" t="s">
        <v>3830</v>
      </c>
      <c r="D516" s="363" t="s">
        <v>3831</v>
      </c>
      <c r="E516" s="364"/>
      <c r="F516" s="365"/>
      <c r="G516" s="366"/>
      <c r="H516" s="367"/>
      <c r="I516" s="365"/>
      <c r="J516" s="368"/>
      <c r="K516" s="364"/>
      <c r="L516" s="365"/>
      <c r="M516" s="366"/>
      <c r="N516" s="367"/>
      <c r="O516" s="365"/>
      <c r="P516" s="368"/>
      <c r="Q516" s="364"/>
      <c r="R516" s="365"/>
      <c r="S516" s="366"/>
      <c r="T516" s="369" t="s">
        <v>2995</v>
      </c>
      <c r="U516" s="370" t="s">
        <v>1626</v>
      </c>
      <c r="V516" s="371"/>
      <c r="W516" s="372"/>
      <c r="X516" s="353" t="s">
        <v>2914</v>
      </c>
      <c r="Y516" s="382" t="s">
        <v>2869</v>
      </c>
      <c r="Z516" s="389" t="str">
        <f>IFERROR(__xludf.DUMMYFUNCTION("""COMPUTED_VALUE"""),"")</f>
        <v/>
      </c>
      <c r="AA516" s="383">
        <v>0.0</v>
      </c>
      <c r="AB516" s="388">
        <f>IFERROR(__xludf.DUMMYFUNCTION("""COMPUTED_VALUE"""),1.0)</f>
        <v>1</v>
      </c>
      <c r="AC516" s="382" t="s">
        <v>2869</v>
      </c>
      <c r="AD516" s="389" t="str">
        <f>IFERROR(__xludf.DUMMYFUNCTION("""COMPUTED_VALUE"""),"")</f>
        <v/>
      </c>
      <c r="AE516" s="377">
        <v>0.0</v>
      </c>
      <c r="AF516" s="378">
        <v>0.0</v>
      </c>
      <c r="AG516" s="393" t="s">
        <v>3033</v>
      </c>
    </row>
    <row r="517">
      <c r="A517" s="411"/>
      <c r="B517" s="361">
        <v>46155.0</v>
      </c>
      <c r="C517" s="434" t="s">
        <v>3832</v>
      </c>
      <c r="D517" s="363" t="s">
        <v>3833</v>
      </c>
      <c r="E517" s="364"/>
      <c r="F517" s="365"/>
      <c r="G517" s="366"/>
      <c r="H517" s="367"/>
      <c r="I517" s="365"/>
      <c r="J517" s="368"/>
      <c r="K517" s="364"/>
      <c r="L517" s="365"/>
      <c r="M517" s="366"/>
      <c r="N517" s="367"/>
      <c r="O517" s="365"/>
      <c r="P517" s="368"/>
      <c r="Q517" s="364"/>
      <c r="R517" s="365"/>
      <c r="S517" s="366"/>
      <c r="T517" s="369" t="s">
        <v>2995</v>
      </c>
      <c r="U517" s="370" t="s">
        <v>1626</v>
      </c>
      <c r="V517" s="371"/>
      <c r="W517" s="372"/>
      <c r="X517" s="353" t="s">
        <v>2914</v>
      </c>
      <c r="Y517" s="382" t="s">
        <v>2869</v>
      </c>
      <c r="Z517" s="389" t="str">
        <f>IFERROR(__xludf.DUMMYFUNCTION("""COMPUTED_VALUE"""),"")</f>
        <v/>
      </c>
      <c r="AA517" s="383">
        <v>0.0</v>
      </c>
      <c r="AB517" s="388">
        <f>IFERROR(__xludf.DUMMYFUNCTION("""COMPUTED_VALUE"""),1.0)</f>
        <v>1</v>
      </c>
      <c r="AC517" s="382" t="s">
        <v>2869</v>
      </c>
      <c r="AD517" s="389" t="str">
        <f>IFERROR(__xludf.DUMMYFUNCTION("""COMPUTED_VALUE"""),"")</f>
        <v/>
      </c>
      <c r="AE517" s="377">
        <v>0.0</v>
      </c>
      <c r="AF517" s="378">
        <v>0.0</v>
      </c>
      <c r="AG517" s="393" t="s">
        <v>3033</v>
      </c>
    </row>
    <row r="518">
      <c r="A518" s="411"/>
      <c r="B518" s="361">
        <v>46158.0</v>
      </c>
      <c r="C518" s="434" t="s">
        <v>3834</v>
      </c>
      <c r="D518" s="363" t="s">
        <v>3835</v>
      </c>
      <c r="E518" s="364"/>
      <c r="F518" s="365">
        <v>1.0</v>
      </c>
      <c r="G518" s="366"/>
      <c r="H518" s="367"/>
      <c r="I518" s="365"/>
      <c r="J518" s="368"/>
      <c r="K518" s="364"/>
      <c r="L518" s="365"/>
      <c r="M518" s="366"/>
      <c r="N518" s="367"/>
      <c r="O518" s="365"/>
      <c r="P518" s="368"/>
      <c r="Q518" s="364"/>
      <c r="R518" s="365"/>
      <c r="S518" s="366"/>
      <c r="T518" s="369" t="s">
        <v>2995</v>
      </c>
      <c r="U518" s="370" t="s">
        <v>2877</v>
      </c>
      <c r="V518" s="371"/>
      <c r="W518" s="380" t="s">
        <v>3836</v>
      </c>
      <c r="X518" s="353" t="s">
        <v>2887</v>
      </c>
      <c r="Y518" s="382" t="s">
        <v>2869</v>
      </c>
      <c r="Z518" s="389" t="str">
        <f>IFERROR(__xludf.DUMMYFUNCTION("""COMPUTED_VALUE"""),"")</f>
        <v/>
      </c>
      <c r="AA518" s="383">
        <v>1.0</v>
      </c>
      <c r="AB518" s="388">
        <f>IFERROR(__xludf.DUMMYFUNCTION("""COMPUTED_VALUE"""),0.9090909090909091)</f>
        <v>0.9090909091</v>
      </c>
      <c r="AC518" s="382" t="s">
        <v>2869</v>
      </c>
      <c r="AD518" s="389" t="str">
        <f>IFERROR(__xludf.DUMMYFUNCTION("""COMPUTED_VALUE"""),"")</f>
        <v/>
      </c>
      <c r="AE518" s="377">
        <v>10.0</v>
      </c>
      <c r="AF518" s="378">
        <v>10.0</v>
      </c>
      <c r="AG518" s="393" t="s">
        <v>1913</v>
      </c>
    </row>
    <row r="519">
      <c r="A519" s="411"/>
      <c r="B519" s="361">
        <v>46157.0</v>
      </c>
      <c r="C519" s="434" t="s">
        <v>3837</v>
      </c>
      <c r="D519" s="363" t="s">
        <v>3838</v>
      </c>
      <c r="E519" s="364"/>
      <c r="F519" s="365"/>
      <c r="G519" s="366"/>
      <c r="H519" s="367"/>
      <c r="I519" s="365"/>
      <c r="J519" s="368"/>
      <c r="K519" s="364"/>
      <c r="L519" s="365"/>
      <c r="M519" s="366"/>
      <c r="N519" s="367"/>
      <c r="O519" s="365"/>
      <c r="P519" s="368"/>
      <c r="Q519" s="364"/>
      <c r="R519" s="365"/>
      <c r="S519" s="366"/>
      <c r="T519" s="369" t="s">
        <v>2995</v>
      </c>
      <c r="U519" s="370" t="s">
        <v>2877</v>
      </c>
      <c r="V519" s="371"/>
      <c r="W519" s="372"/>
      <c r="X519" s="353" t="s">
        <v>2914</v>
      </c>
      <c r="Y519" s="382" t="s">
        <v>2869</v>
      </c>
      <c r="Z519" s="389" t="str">
        <f>IFERROR(__xludf.DUMMYFUNCTION("""COMPUTED_VALUE"""),"")</f>
        <v/>
      </c>
      <c r="AA519" s="383">
        <v>0.0</v>
      </c>
      <c r="AB519" s="388">
        <f>IFERROR(__xludf.DUMMYFUNCTION("""COMPUTED_VALUE"""),1.0)</f>
        <v>1</v>
      </c>
      <c r="AC519" s="382" t="s">
        <v>2869</v>
      </c>
      <c r="AD519" s="389" t="str">
        <f>IFERROR(__xludf.DUMMYFUNCTION("""COMPUTED_VALUE"""),"")</f>
        <v/>
      </c>
      <c r="AE519" s="377">
        <v>53.0</v>
      </c>
      <c r="AF519" s="378">
        <v>53.0</v>
      </c>
      <c r="AG519" s="393" t="s">
        <v>1913</v>
      </c>
    </row>
    <row r="520">
      <c r="A520" s="411"/>
      <c r="B520" s="361">
        <v>46157.0</v>
      </c>
      <c r="C520" s="434" t="s">
        <v>3839</v>
      </c>
      <c r="D520" s="363" t="s">
        <v>3840</v>
      </c>
      <c r="E520" s="364"/>
      <c r="F520" s="365"/>
      <c r="G520" s="366"/>
      <c r="H520" s="367"/>
      <c r="I520" s="365"/>
      <c r="J520" s="368"/>
      <c r="K520" s="364"/>
      <c r="L520" s="365"/>
      <c r="M520" s="366"/>
      <c r="N520" s="367"/>
      <c r="O520" s="365"/>
      <c r="P520" s="368"/>
      <c r="Q520" s="364"/>
      <c r="R520" s="365"/>
      <c r="S520" s="366"/>
      <c r="T520" s="369" t="s">
        <v>801</v>
      </c>
      <c r="U520" s="370" t="s">
        <v>2877</v>
      </c>
      <c r="V520" s="371"/>
      <c r="W520" s="372"/>
      <c r="X520" s="353" t="s">
        <v>2914</v>
      </c>
      <c r="Y520" s="382">
        <v>0.0</v>
      </c>
      <c r="Z520" s="389">
        <f>IFERROR(__xludf.DUMMYFUNCTION("""COMPUTED_VALUE"""),1.0)</f>
        <v>1</v>
      </c>
      <c r="AA520" s="383">
        <v>0.0</v>
      </c>
      <c r="AB520" s="388">
        <f>IFERROR(__xludf.DUMMYFUNCTION("""COMPUTED_VALUE"""),1.0)</f>
        <v>1</v>
      </c>
      <c r="AC520" s="382" t="s">
        <v>2869</v>
      </c>
      <c r="AD520" s="389" t="str">
        <f>IFERROR(__xludf.DUMMYFUNCTION("""COMPUTED_VALUE"""),"")</f>
        <v/>
      </c>
      <c r="AE520" s="377">
        <v>15.0</v>
      </c>
      <c r="AF520" s="378">
        <v>15.0</v>
      </c>
      <c r="AG520" s="393" t="s">
        <v>1913</v>
      </c>
    </row>
    <row r="521">
      <c r="A521" s="411"/>
      <c r="B521" s="361">
        <v>46156.0</v>
      </c>
      <c r="C521" s="434" t="s">
        <v>3841</v>
      </c>
      <c r="D521" s="363" t="s">
        <v>3842</v>
      </c>
      <c r="E521" s="364"/>
      <c r="F521" s="365"/>
      <c r="G521" s="366"/>
      <c r="H521" s="367"/>
      <c r="I521" s="365"/>
      <c r="J521" s="368"/>
      <c r="K521" s="364"/>
      <c r="L521" s="365"/>
      <c r="M521" s="366"/>
      <c r="N521" s="367">
        <v>1.0</v>
      </c>
      <c r="O521" s="365">
        <v>1.0</v>
      </c>
      <c r="P521" s="368"/>
      <c r="Q521" s="364"/>
      <c r="R521" s="365"/>
      <c r="S521" s="366"/>
      <c r="T521" s="369" t="s">
        <v>876</v>
      </c>
      <c r="U521" s="370" t="s">
        <v>2877</v>
      </c>
      <c r="V521" s="371"/>
      <c r="W521" s="380" t="s">
        <v>3843</v>
      </c>
      <c r="X521" s="353" t="s">
        <v>2903</v>
      </c>
      <c r="Y521" s="382">
        <v>1.0</v>
      </c>
      <c r="Z521" s="389">
        <f>IFERROR(__xludf.DUMMYFUNCTION("""COMPUTED_VALUE"""),0.9714285714285714)</f>
        <v>0.9714285714</v>
      </c>
      <c r="AA521" s="383">
        <v>1.0</v>
      </c>
      <c r="AB521" s="388">
        <f>IFERROR(__xludf.DUMMYFUNCTION("""COMPUTED_VALUE"""),0.9714285714285714)</f>
        <v>0.9714285714</v>
      </c>
      <c r="AC521" s="382" t="s">
        <v>2869</v>
      </c>
      <c r="AD521" s="389" t="str">
        <f>IFERROR(__xludf.DUMMYFUNCTION("""COMPUTED_VALUE"""),"")</f>
        <v/>
      </c>
      <c r="AE521" s="377">
        <v>34.0</v>
      </c>
      <c r="AF521" s="378">
        <v>6.0</v>
      </c>
      <c r="AG521" s="393" t="s">
        <v>1913</v>
      </c>
    </row>
    <row r="522">
      <c r="A522" s="411"/>
      <c r="B522" s="361">
        <v>46157.0</v>
      </c>
      <c r="C522" s="434" t="s">
        <v>3844</v>
      </c>
      <c r="D522" s="363" t="s">
        <v>3845</v>
      </c>
      <c r="E522" s="364"/>
      <c r="F522" s="365"/>
      <c r="G522" s="366"/>
      <c r="H522" s="367">
        <v>1.0</v>
      </c>
      <c r="I522" s="365">
        <v>1.0</v>
      </c>
      <c r="J522" s="368"/>
      <c r="K522" s="364"/>
      <c r="L522" s="365"/>
      <c r="M522" s="366"/>
      <c r="N522" s="367"/>
      <c r="O522" s="365"/>
      <c r="P522" s="368"/>
      <c r="Q522" s="364"/>
      <c r="R522" s="365"/>
      <c r="S522" s="366"/>
      <c r="T522" s="369" t="s">
        <v>951</v>
      </c>
      <c r="U522" s="370" t="s">
        <v>2882</v>
      </c>
      <c r="V522" s="371"/>
      <c r="W522" s="380" t="s">
        <v>3846</v>
      </c>
      <c r="X522" s="353" t="s">
        <v>2905</v>
      </c>
      <c r="Y522" s="382">
        <v>1.0</v>
      </c>
      <c r="Z522" s="389">
        <f>IFERROR(__xludf.DUMMYFUNCTION("""COMPUTED_VALUE"""),0.8333333333333334)</f>
        <v>0.8333333333</v>
      </c>
      <c r="AA522" s="383">
        <v>1.0</v>
      </c>
      <c r="AB522" s="388">
        <f>IFERROR(__xludf.DUMMYFUNCTION("""COMPUTED_VALUE"""),0.8333333333333334)</f>
        <v>0.8333333333</v>
      </c>
      <c r="AC522" s="382" t="s">
        <v>2869</v>
      </c>
      <c r="AD522" s="389" t="str">
        <f>IFERROR(__xludf.DUMMYFUNCTION("""COMPUTED_VALUE"""),"")</f>
        <v/>
      </c>
      <c r="AE522" s="377">
        <v>6.0</v>
      </c>
      <c r="AF522" s="378">
        <v>6.0</v>
      </c>
      <c r="AG522" s="393" t="s">
        <v>3053</v>
      </c>
    </row>
    <row r="523">
      <c r="A523" s="411"/>
      <c r="B523" s="361">
        <v>46157.0</v>
      </c>
      <c r="C523" s="434" t="s">
        <v>3847</v>
      </c>
      <c r="D523" s="363" t="s">
        <v>3848</v>
      </c>
      <c r="E523" s="364"/>
      <c r="F523" s="365"/>
      <c r="G523" s="366"/>
      <c r="H523" s="367"/>
      <c r="I523" s="365"/>
      <c r="J523" s="368"/>
      <c r="K523" s="364"/>
      <c r="L523" s="365"/>
      <c r="M523" s="366"/>
      <c r="N523" s="367"/>
      <c r="O523" s="365"/>
      <c r="P523" s="368"/>
      <c r="Q523" s="364"/>
      <c r="R523" s="365"/>
      <c r="S523" s="366"/>
      <c r="T523" s="369" t="s">
        <v>2995</v>
      </c>
      <c r="U523" s="370" t="s">
        <v>2882</v>
      </c>
      <c r="V523" s="371"/>
      <c r="W523" s="372"/>
      <c r="X523" s="353"/>
      <c r="Y523" s="382" t="s">
        <v>2869</v>
      </c>
      <c r="Z523" s="389" t="str">
        <f>IFERROR(__xludf.DUMMYFUNCTION("""COMPUTED_VALUE"""),"")</f>
        <v/>
      </c>
      <c r="AA523" s="383" t="s">
        <v>2869</v>
      </c>
      <c r="AB523" s="388" t="str">
        <f>IFERROR(__xludf.DUMMYFUNCTION("""COMPUTED_VALUE"""),"")</f>
        <v/>
      </c>
      <c r="AC523" s="382" t="s">
        <v>2869</v>
      </c>
      <c r="AD523" s="389" t="str">
        <f>IFERROR(__xludf.DUMMYFUNCTION("""COMPUTED_VALUE"""),"")</f>
        <v/>
      </c>
      <c r="AE523" s="390"/>
      <c r="AF523" s="391"/>
      <c r="AG523" s="359"/>
    </row>
    <row r="524">
      <c r="A524" s="411"/>
      <c r="B524" s="361">
        <v>46157.0</v>
      </c>
      <c r="C524" s="434" t="s">
        <v>3849</v>
      </c>
      <c r="D524" s="363" t="s">
        <v>3850</v>
      </c>
      <c r="E524" s="364"/>
      <c r="F524" s="365"/>
      <c r="G524" s="366"/>
      <c r="H524" s="367">
        <v>2.0</v>
      </c>
      <c r="I524" s="365">
        <v>2.0</v>
      </c>
      <c r="J524" s="368"/>
      <c r="K524" s="364"/>
      <c r="L524" s="365"/>
      <c r="M524" s="366"/>
      <c r="N524" s="367"/>
      <c r="O524" s="365"/>
      <c r="P524" s="368"/>
      <c r="Q524" s="364"/>
      <c r="R524" s="365"/>
      <c r="S524" s="366"/>
      <c r="T524" s="369" t="s">
        <v>2948</v>
      </c>
      <c r="U524" s="370" t="s">
        <v>2882</v>
      </c>
      <c r="V524" s="371"/>
      <c r="W524" s="380" t="s">
        <v>3851</v>
      </c>
      <c r="X524" s="353" t="s">
        <v>2905</v>
      </c>
      <c r="Y524" s="382">
        <v>2.0</v>
      </c>
      <c r="Z524" s="389">
        <f>IFERROR(__xludf.DUMMYFUNCTION("""COMPUTED_VALUE"""),0.8333333333333334)</f>
        <v>0.8333333333</v>
      </c>
      <c r="AA524" s="383">
        <v>2.0</v>
      </c>
      <c r="AB524" s="388">
        <f>IFERROR(__xludf.DUMMYFUNCTION("""COMPUTED_VALUE"""),0.8333333333333334)</f>
        <v>0.8333333333</v>
      </c>
      <c r="AC524" s="382" t="s">
        <v>2869</v>
      </c>
      <c r="AD524" s="389" t="str">
        <f>IFERROR(__xludf.DUMMYFUNCTION("""COMPUTED_VALUE"""),"")</f>
        <v/>
      </c>
      <c r="AE524" s="377">
        <v>12.0</v>
      </c>
      <c r="AF524" s="378">
        <v>12.0</v>
      </c>
      <c r="AG524" s="393" t="s">
        <v>3033</v>
      </c>
    </row>
    <row r="525">
      <c r="A525" s="411"/>
      <c r="B525" s="361">
        <v>46157.0</v>
      </c>
      <c r="C525" s="434" t="s">
        <v>3852</v>
      </c>
      <c r="D525" s="363" t="s">
        <v>3853</v>
      </c>
      <c r="E525" s="364"/>
      <c r="F525" s="365"/>
      <c r="G525" s="366"/>
      <c r="H525" s="367"/>
      <c r="I525" s="365"/>
      <c r="J525" s="368"/>
      <c r="K525" s="364"/>
      <c r="L525" s="365"/>
      <c r="M525" s="366"/>
      <c r="N525" s="367">
        <v>1.0</v>
      </c>
      <c r="O525" s="365">
        <v>1.0</v>
      </c>
      <c r="P525" s="368"/>
      <c r="Q525" s="364"/>
      <c r="R525" s="365"/>
      <c r="S525" s="366"/>
      <c r="T525" s="369" t="s">
        <v>2957</v>
      </c>
      <c r="U525" s="370" t="s">
        <v>241</v>
      </c>
      <c r="V525" s="371"/>
      <c r="W525" s="380" t="s">
        <v>3854</v>
      </c>
      <c r="X525" s="353" t="s">
        <v>2905</v>
      </c>
      <c r="Y525" s="382">
        <v>1.0</v>
      </c>
      <c r="Z525" s="389">
        <f>IFERROR(__xludf.DUMMYFUNCTION("""COMPUTED_VALUE"""),0.9230769230769231)</f>
        <v>0.9230769231</v>
      </c>
      <c r="AA525" s="383">
        <v>1.0</v>
      </c>
      <c r="AB525" s="388">
        <f>IFERROR(__xludf.DUMMYFUNCTION("""COMPUTED_VALUE"""),0.9230769230769231)</f>
        <v>0.9230769231</v>
      </c>
      <c r="AC525" s="382" t="s">
        <v>2869</v>
      </c>
      <c r="AD525" s="389" t="str">
        <f>IFERROR(__xludf.DUMMYFUNCTION("""COMPUTED_VALUE"""),"")</f>
        <v/>
      </c>
      <c r="AE525" s="377">
        <v>13.0</v>
      </c>
      <c r="AF525" s="378">
        <v>11.0</v>
      </c>
      <c r="AG525" s="393" t="s">
        <v>3231</v>
      </c>
    </row>
    <row r="526">
      <c r="A526" s="411"/>
      <c r="B526" s="361">
        <v>46159.0</v>
      </c>
      <c r="C526" s="434" t="s">
        <v>3855</v>
      </c>
      <c r="D526" s="363" t="s">
        <v>3856</v>
      </c>
      <c r="E526" s="364"/>
      <c r="F526" s="365"/>
      <c r="G526" s="366"/>
      <c r="H526" s="367"/>
      <c r="I526" s="365"/>
      <c r="J526" s="368"/>
      <c r="K526" s="364"/>
      <c r="L526" s="365"/>
      <c r="M526" s="366"/>
      <c r="N526" s="367">
        <v>2.0</v>
      </c>
      <c r="O526" s="365">
        <v>2.0</v>
      </c>
      <c r="P526" s="368"/>
      <c r="Q526" s="364"/>
      <c r="R526" s="365"/>
      <c r="S526" s="366"/>
      <c r="T526" s="369" t="s">
        <v>1658</v>
      </c>
      <c r="U526" s="370" t="s">
        <v>241</v>
      </c>
      <c r="V526" s="371"/>
      <c r="W526" s="380" t="s">
        <v>3857</v>
      </c>
      <c r="X526" s="353" t="s">
        <v>2905</v>
      </c>
      <c r="Y526" s="382">
        <v>2.0</v>
      </c>
      <c r="Z526" s="389">
        <f>IFERROR(__xludf.DUMMYFUNCTION("""COMPUTED_VALUE"""),0.7777777777777778)</f>
        <v>0.7777777778</v>
      </c>
      <c r="AA526" s="383">
        <v>2.0</v>
      </c>
      <c r="AB526" s="388">
        <f>IFERROR(__xludf.DUMMYFUNCTION("""COMPUTED_VALUE"""),0.7777777777777778)</f>
        <v>0.7777777778</v>
      </c>
      <c r="AC526" s="382" t="s">
        <v>2869</v>
      </c>
      <c r="AD526" s="389" t="str">
        <f>IFERROR(__xludf.DUMMYFUNCTION("""COMPUTED_VALUE"""),"")</f>
        <v/>
      </c>
      <c r="AE526" s="377">
        <v>9.0</v>
      </c>
      <c r="AF526" s="378">
        <v>9.0</v>
      </c>
      <c r="AG526" s="393" t="s">
        <v>3231</v>
      </c>
    </row>
    <row r="527">
      <c r="A527" s="411"/>
      <c r="B527" s="361">
        <v>46159.0</v>
      </c>
      <c r="C527" s="434" t="s">
        <v>3858</v>
      </c>
      <c r="D527" s="363" t="s">
        <v>3859</v>
      </c>
      <c r="E527" s="364"/>
      <c r="F527" s="365"/>
      <c r="G527" s="366"/>
      <c r="H527" s="367"/>
      <c r="I527" s="365"/>
      <c r="J527" s="368"/>
      <c r="K527" s="364"/>
      <c r="L527" s="365"/>
      <c r="M527" s="366"/>
      <c r="N527" s="367"/>
      <c r="O527" s="365"/>
      <c r="P527" s="368"/>
      <c r="Q527" s="364"/>
      <c r="R527" s="365"/>
      <c r="S527" s="366"/>
      <c r="T527" s="369" t="s">
        <v>2995</v>
      </c>
      <c r="U527" s="370" t="s">
        <v>241</v>
      </c>
      <c r="V527" s="371"/>
      <c r="W527" s="372"/>
      <c r="X527" s="353"/>
      <c r="Y527" s="382" t="s">
        <v>2869</v>
      </c>
      <c r="Z527" s="389" t="str">
        <f>IFERROR(__xludf.DUMMYFUNCTION("""COMPUTED_VALUE"""),"")</f>
        <v/>
      </c>
      <c r="AA527" s="383" t="s">
        <v>2869</v>
      </c>
      <c r="AB527" s="388" t="str">
        <f>IFERROR(__xludf.DUMMYFUNCTION("""COMPUTED_VALUE"""),"")</f>
        <v/>
      </c>
      <c r="AC527" s="382" t="s">
        <v>2869</v>
      </c>
      <c r="AD527" s="389" t="str">
        <f>IFERROR(__xludf.DUMMYFUNCTION("""COMPUTED_VALUE"""),"")</f>
        <v/>
      </c>
      <c r="AE527" s="390"/>
      <c r="AF527" s="391"/>
      <c r="AG527" s="359"/>
    </row>
    <row r="528">
      <c r="A528" s="411"/>
      <c r="B528" s="361">
        <v>46154.0</v>
      </c>
      <c r="C528" s="434" t="s">
        <v>3860</v>
      </c>
      <c r="D528" s="363" t="s">
        <v>3861</v>
      </c>
      <c r="E528" s="364"/>
      <c r="F528" s="365"/>
      <c r="G528" s="366"/>
      <c r="H528" s="367"/>
      <c r="I528" s="365"/>
      <c r="J528" s="368"/>
      <c r="K528" s="364"/>
      <c r="L528" s="365">
        <v>1.0</v>
      </c>
      <c r="M528" s="366"/>
      <c r="N528" s="367"/>
      <c r="O528" s="365"/>
      <c r="P528" s="368"/>
      <c r="Q528" s="364"/>
      <c r="R528" s="365"/>
      <c r="S528" s="366"/>
      <c r="T528" s="369" t="s">
        <v>2995</v>
      </c>
      <c r="U528" s="370" t="s">
        <v>1062</v>
      </c>
      <c r="V528" s="371"/>
      <c r="W528" s="380" t="s">
        <v>3862</v>
      </c>
      <c r="X528" s="353" t="s">
        <v>2887</v>
      </c>
      <c r="Y528" s="382" t="s">
        <v>2869</v>
      </c>
      <c r="Z528" s="389" t="str">
        <f>IFERROR(__xludf.DUMMYFUNCTION("""COMPUTED_VALUE"""),"")</f>
        <v/>
      </c>
      <c r="AA528" s="383">
        <v>1.0</v>
      </c>
      <c r="AB528" s="388">
        <f>IFERROR(__xludf.DUMMYFUNCTION("""COMPUTED_VALUE"""),0.9333333333333333)</f>
        <v>0.9333333333</v>
      </c>
      <c r="AC528" s="382" t="s">
        <v>2869</v>
      </c>
      <c r="AD528" s="389" t="str">
        <f>IFERROR(__xludf.DUMMYFUNCTION("""COMPUTED_VALUE"""),"")</f>
        <v/>
      </c>
      <c r="AE528" s="377">
        <v>14.0</v>
      </c>
      <c r="AF528" s="378">
        <v>14.0</v>
      </c>
      <c r="AG528" s="393" t="s">
        <v>1913</v>
      </c>
    </row>
    <row r="529">
      <c r="A529" s="411"/>
      <c r="B529" s="361">
        <v>46155.0</v>
      </c>
      <c r="C529" s="434" t="s">
        <v>3863</v>
      </c>
      <c r="D529" s="363" t="s">
        <v>3864</v>
      </c>
      <c r="E529" s="364"/>
      <c r="F529" s="365"/>
      <c r="G529" s="366"/>
      <c r="H529" s="367"/>
      <c r="I529" s="365"/>
      <c r="J529" s="368"/>
      <c r="K529" s="364"/>
      <c r="L529" s="365"/>
      <c r="M529" s="366"/>
      <c r="N529" s="367"/>
      <c r="O529" s="365"/>
      <c r="P529" s="368"/>
      <c r="Q529" s="364"/>
      <c r="R529" s="365"/>
      <c r="S529" s="366"/>
      <c r="T529" s="369" t="s">
        <v>1017</v>
      </c>
      <c r="U529" s="370" t="s">
        <v>2895</v>
      </c>
      <c r="V529" s="371"/>
      <c r="W529" s="372"/>
      <c r="X529" s="353" t="s">
        <v>2914</v>
      </c>
      <c r="Y529" s="382">
        <v>0.0</v>
      </c>
      <c r="Z529" s="389">
        <f>IFERROR(__xludf.DUMMYFUNCTION("""COMPUTED_VALUE"""),1.0)</f>
        <v>1</v>
      </c>
      <c r="AA529" s="383">
        <v>0.0</v>
      </c>
      <c r="AB529" s="388">
        <f>IFERROR(__xludf.DUMMYFUNCTION("""COMPUTED_VALUE"""),1.0)</f>
        <v>1</v>
      </c>
      <c r="AC529" s="382" t="s">
        <v>2869</v>
      </c>
      <c r="AD529" s="389" t="str">
        <f>IFERROR(__xludf.DUMMYFUNCTION("""COMPUTED_VALUE"""),"")</f>
        <v/>
      </c>
      <c r="AE529" s="390"/>
      <c r="AF529" s="391"/>
      <c r="AG529" s="393" t="s">
        <v>1913</v>
      </c>
    </row>
    <row r="530">
      <c r="A530" s="411"/>
      <c r="B530" s="361">
        <v>46155.0</v>
      </c>
      <c r="C530" s="434" t="s">
        <v>3865</v>
      </c>
      <c r="D530" s="363" t="s">
        <v>3866</v>
      </c>
      <c r="E530" s="364"/>
      <c r="F530" s="365"/>
      <c r="G530" s="366"/>
      <c r="H530" s="367"/>
      <c r="I530" s="365"/>
      <c r="J530" s="368"/>
      <c r="K530" s="364"/>
      <c r="L530" s="365"/>
      <c r="M530" s="366"/>
      <c r="N530" s="367"/>
      <c r="O530" s="365"/>
      <c r="P530" s="368"/>
      <c r="Q530" s="364"/>
      <c r="R530" s="365"/>
      <c r="S530" s="366"/>
      <c r="T530" s="369" t="s">
        <v>2995</v>
      </c>
      <c r="U530" s="370" t="s">
        <v>2895</v>
      </c>
      <c r="V530" s="371"/>
      <c r="W530" s="372"/>
      <c r="X530" s="353" t="s">
        <v>2914</v>
      </c>
      <c r="Y530" s="382" t="s">
        <v>2869</v>
      </c>
      <c r="Z530" s="389" t="str">
        <f>IFERROR(__xludf.DUMMYFUNCTION("""COMPUTED_VALUE"""),"")</f>
        <v/>
      </c>
      <c r="AA530" s="383">
        <v>0.0</v>
      </c>
      <c r="AB530" s="388">
        <f>IFERROR(__xludf.DUMMYFUNCTION("""COMPUTED_VALUE"""),1.0)</f>
        <v>1</v>
      </c>
      <c r="AC530" s="382" t="s">
        <v>2869</v>
      </c>
      <c r="AD530" s="389" t="str">
        <f>IFERROR(__xludf.DUMMYFUNCTION("""COMPUTED_VALUE"""),"")</f>
        <v/>
      </c>
      <c r="AE530" s="390"/>
      <c r="AF530" s="391"/>
      <c r="AG530" s="393" t="s">
        <v>1913</v>
      </c>
    </row>
    <row r="531">
      <c r="A531" s="411"/>
      <c r="B531" s="361">
        <v>46154.0</v>
      </c>
      <c r="C531" s="434" t="s">
        <v>3867</v>
      </c>
      <c r="D531" s="363" t="s">
        <v>3868</v>
      </c>
      <c r="E531" s="364"/>
      <c r="F531" s="365"/>
      <c r="G531" s="366"/>
      <c r="H531" s="367"/>
      <c r="I531" s="365"/>
      <c r="J531" s="368"/>
      <c r="K531" s="364"/>
      <c r="L531" s="365"/>
      <c r="M531" s="366"/>
      <c r="N531" s="367">
        <v>1.0</v>
      </c>
      <c r="O531" s="365">
        <v>1.0</v>
      </c>
      <c r="P531" s="368"/>
      <c r="Q531" s="364"/>
      <c r="R531" s="365"/>
      <c r="S531" s="366"/>
      <c r="T531" s="369" t="s">
        <v>713</v>
      </c>
      <c r="U531" s="370" t="s">
        <v>2308</v>
      </c>
      <c r="V531" s="371"/>
      <c r="W531" s="380" t="s">
        <v>3869</v>
      </c>
      <c r="X531" s="353" t="s">
        <v>2903</v>
      </c>
      <c r="Y531" s="382">
        <v>1.0</v>
      </c>
      <c r="Z531" s="389">
        <f>IFERROR(__xludf.DUMMYFUNCTION("""COMPUTED_VALUE"""),0.8571428571428572)</f>
        <v>0.8571428571</v>
      </c>
      <c r="AA531" s="383">
        <v>1.0</v>
      </c>
      <c r="AB531" s="388">
        <f>IFERROR(__xludf.DUMMYFUNCTION("""COMPUTED_VALUE"""),0.8571428571428572)</f>
        <v>0.8571428571</v>
      </c>
      <c r="AC531" s="382" t="s">
        <v>2869</v>
      </c>
      <c r="AD531" s="389" t="str">
        <f>IFERROR(__xludf.DUMMYFUNCTION("""COMPUTED_VALUE"""),"")</f>
        <v/>
      </c>
      <c r="AE531" s="377">
        <v>6.0</v>
      </c>
      <c r="AF531" s="378">
        <v>5.0</v>
      </c>
      <c r="AG531" s="393" t="s">
        <v>1913</v>
      </c>
    </row>
    <row r="532">
      <c r="A532" s="411"/>
      <c r="B532" s="361">
        <v>46154.0</v>
      </c>
      <c r="C532" s="434" t="s">
        <v>3870</v>
      </c>
      <c r="D532" s="363" t="s">
        <v>3871</v>
      </c>
      <c r="E532" s="364"/>
      <c r="F532" s="365"/>
      <c r="G532" s="366"/>
      <c r="H532" s="367"/>
      <c r="I532" s="365"/>
      <c r="J532" s="368"/>
      <c r="K532" s="364"/>
      <c r="L532" s="365"/>
      <c r="M532" s="366"/>
      <c r="N532" s="367"/>
      <c r="O532" s="365"/>
      <c r="P532" s="368"/>
      <c r="Q532" s="364"/>
      <c r="R532" s="365"/>
      <c r="S532" s="366"/>
      <c r="T532" s="369" t="s">
        <v>2995</v>
      </c>
      <c r="U532" s="370" t="s">
        <v>2308</v>
      </c>
      <c r="V532" s="371"/>
      <c r="W532" s="372"/>
      <c r="X532" s="353" t="s">
        <v>2914</v>
      </c>
      <c r="Y532" s="382" t="s">
        <v>2869</v>
      </c>
      <c r="Z532" s="389" t="str">
        <f>IFERROR(__xludf.DUMMYFUNCTION("""COMPUTED_VALUE"""),"")</f>
        <v/>
      </c>
      <c r="AA532" s="383">
        <v>0.0</v>
      </c>
      <c r="AB532" s="388">
        <f>IFERROR(__xludf.DUMMYFUNCTION("""COMPUTED_VALUE"""),1.0)</f>
        <v>1</v>
      </c>
      <c r="AC532" s="382" t="s">
        <v>2869</v>
      </c>
      <c r="AD532" s="389" t="str">
        <f>IFERROR(__xludf.DUMMYFUNCTION("""COMPUTED_VALUE"""),"")</f>
        <v/>
      </c>
      <c r="AE532" s="390"/>
      <c r="AF532" s="391"/>
      <c r="AG532" s="393" t="s">
        <v>1913</v>
      </c>
    </row>
    <row r="533">
      <c r="A533" s="411"/>
      <c r="B533" s="361">
        <v>46154.0</v>
      </c>
      <c r="C533" s="434" t="s">
        <v>3872</v>
      </c>
      <c r="D533" s="363" t="s">
        <v>3873</v>
      </c>
      <c r="E533" s="364"/>
      <c r="F533" s="365"/>
      <c r="G533" s="366"/>
      <c r="H533" s="367"/>
      <c r="I533" s="365"/>
      <c r="J533" s="368"/>
      <c r="K533" s="364"/>
      <c r="L533" s="365"/>
      <c r="M533" s="366"/>
      <c r="N533" s="367"/>
      <c r="O533" s="365"/>
      <c r="P533" s="368"/>
      <c r="Q533" s="364"/>
      <c r="R533" s="365"/>
      <c r="S533" s="366"/>
      <c r="T533" s="369" t="s">
        <v>475</v>
      </c>
      <c r="U533" s="370" t="s">
        <v>634</v>
      </c>
      <c r="V533" s="371"/>
      <c r="W533" s="372"/>
      <c r="X533" s="353" t="s">
        <v>2914</v>
      </c>
      <c r="Y533" s="382">
        <v>0.0</v>
      </c>
      <c r="Z533" s="389">
        <f>IFERROR(__xludf.DUMMYFUNCTION("""COMPUTED_VALUE"""),1.0)</f>
        <v>1</v>
      </c>
      <c r="AA533" s="383">
        <v>0.0</v>
      </c>
      <c r="AB533" s="388">
        <f>IFERROR(__xludf.DUMMYFUNCTION("""COMPUTED_VALUE"""),1.0)</f>
        <v>1</v>
      </c>
      <c r="AC533" s="382" t="s">
        <v>2869</v>
      </c>
      <c r="AD533" s="389" t="str">
        <f>IFERROR(__xludf.DUMMYFUNCTION("""COMPUTED_VALUE"""),"")</f>
        <v/>
      </c>
      <c r="AE533" s="390"/>
      <c r="AF533" s="391"/>
      <c r="AG533" s="393" t="s">
        <v>1913</v>
      </c>
    </row>
    <row r="534">
      <c r="A534" s="411"/>
      <c r="B534" s="361">
        <v>46154.0</v>
      </c>
      <c r="C534" s="434" t="s">
        <v>3874</v>
      </c>
      <c r="D534" s="363" t="s">
        <v>3875</v>
      </c>
      <c r="E534" s="364"/>
      <c r="F534" s="365"/>
      <c r="G534" s="366"/>
      <c r="H534" s="367"/>
      <c r="I534" s="365"/>
      <c r="J534" s="368"/>
      <c r="K534" s="364">
        <v>3.0</v>
      </c>
      <c r="L534" s="365">
        <v>3.0</v>
      </c>
      <c r="M534" s="366"/>
      <c r="N534" s="367"/>
      <c r="O534" s="365"/>
      <c r="P534" s="368"/>
      <c r="Q534" s="364"/>
      <c r="R534" s="365"/>
      <c r="S534" s="366"/>
      <c r="T534" s="369" t="s">
        <v>264</v>
      </c>
      <c r="U534" s="370" t="s">
        <v>2913</v>
      </c>
      <c r="V534" s="371"/>
      <c r="W534" s="380" t="s">
        <v>3876</v>
      </c>
      <c r="X534" s="353" t="s">
        <v>2905</v>
      </c>
      <c r="Y534" s="382">
        <v>3.0</v>
      </c>
      <c r="Z534" s="389">
        <f>IFERROR(__xludf.DUMMYFUNCTION("""COMPUTED_VALUE"""),0.9423076923076923)</f>
        <v>0.9423076923</v>
      </c>
      <c r="AA534" s="383">
        <v>3.0</v>
      </c>
      <c r="AB534" s="388">
        <f>IFERROR(__xludf.DUMMYFUNCTION("""COMPUTED_VALUE"""),0.9423076923076923)</f>
        <v>0.9423076923</v>
      </c>
      <c r="AC534" s="382" t="s">
        <v>2869</v>
      </c>
      <c r="AD534" s="389" t="str">
        <f>IFERROR(__xludf.DUMMYFUNCTION("""COMPUTED_VALUE"""),"")</f>
        <v/>
      </c>
      <c r="AE534" s="377">
        <v>52.0</v>
      </c>
      <c r="AF534" s="378">
        <v>52.0</v>
      </c>
      <c r="AG534" s="393" t="s">
        <v>3031</v>
      </c>
    </row>
    <row r="535">
      <c r="A535" s="411"/>
      <c r="B535" s="361">
        <v>46154.0</v>
      </c>
      <c r="C535" s="434" t="s">
        <v>3877</v>
      </c>
      <c r="D535" s="363" t="s">
        <v>3878</v>
      </c>
      <c r="E535" s="364"/>
      <c r="F535" s="365"/>
      <c r="G535" s="366"/>
      <c r="H535" s="367"/>
      <c r="I535" s="365"/>
      <c r="J535" s="368"/>
      <c r="K535" s="364"/>
      <c r="L535" s="365"/>
      <c r="M535" s="366"/>
      <c r="N535" s="367"/>
      <c r="O535" s="365"/>
      <c r="P535" s="368"/>
      <c r="Q535" s="364"/>
      <c r="R535" s="365"/>
      <c r="S535" s="366"/>
      <c r="T535" s="369" t="s">
        <v>765</v>
      </c>
      <c r="U535" s="370" t="s">
        <v>2913</v>
      </c>
      <c r="V535" s="371"/>
      <c r="W535" s="372"/>
      <c r="X535" s="353" t="s">
        <v>2914</v>
      </c>
      <c r="Y535" s="382">
        <v>0.0</v>
      </c>
      <c r="Z535" s="389">
        <f>IFERROR(__xludf.DUMMYFUNCTION("""COMPUTED_VALUE"""),1.0)</f>
        <v>1</v>
      </c>
      <c r="AA535" s="383">
        <v>0.0</v>
      </c>
      <c r="AB535" s="388">
        <f>IFERROR(__xludf.DUMMYFUNCTION("""COMPUTED_VALUE"""),1.0)</f>
        <v>1</v>
      </c>
      <c r="AC535" s="382" t="s">
        <v>2869</v>
      </c>
      <c r="AD535" s="389" t="str">
        <f>IFERROR(__xludf.DUMMYFUNCTION("""COMPUTED_VALUE"""),"")</f>
        <v/>
      </c>
      <c r="AE535" s="390"/>
      <c r="AF535" s="391"/>
      <c r="AG535" s="393" t="s">
        <v>3031</v>
      </c>
    </row>
    <row r="536">
      <c r="A536" s="411"/>
      <c r="B536" s="361">
        <v>46155.0</v>
      </c>
      <c r="C536" s="434" t="s">
        <v>3879</v>
      </c>
      <c r="D536" s="363" t="s">
        <v>3880</v>
      </c>
      <c r="E536" s="364"/>
      <c r="F536" s="365"/>
      <c r="G536" s="366"/>
      <c r="H536" s="367"/>
      <c r="I536" s="365"/>
      <c r="J536" s="368"/>
      <c r="K536" s="364"/>
      <c r="L536" s="365"/>
      <c r="M536" s="366"/>
      <c r="N536" s="367"/>
      <c r="O536" s="365"/>
      <c r="P536" s="368"/>
      <c r="Q536" s="364"/>
      <c r="R536" s="365"/>
      <c r="S536" s="366"/>
      <c r="T536" s="369" t="s">
        <v>2995</v>
      </c>
      <c r="U536" s="370" t="s">
        <v>2913</v>
      </c>
      <c r="V536" s="371"/>
      <c r="W536" s="372"/>
      <c r="X536" s="353" t="s">
        <v>2914</v>
      </c>
      <c r="Y536" s="382" t="s">
        <v>2869</v>
      </c>
      <c r="Z536" s="389" t="str">
        <f>IFERROR(__xludf.DUMMYFUNCTION("""COMPUTED_VALUE"""),"")</f>
        <v/>
      </c>
      <c r="AA536" s="383">
        <v>0.0</v>
      </c>
      <c r="AB536" s="388">
        <f>IFERROR(__xludf.DUMMYFUNCTION("""COMPUTED_VALUE"""),1.0)</f>
        <v>1</v>
      </c>
      <c r="AC536" s="382" t="s">
        <v>2869</v>
      </c>
      <c r="AD536" s="389" t="str">
        <f>IFERROR(__xludf.DUMMYFUNCTION("""COMPUTED_VALUE"""),"")</f>
        <v/>
      </c>
      <c r="AE536" s="390"/>
      <c r="AF536" s="391"/>
      <c r="AG536" s="393" t="s">
        <v>3031</v>
      </c>
    </row>
    <row r="537">
      <c r="A537" s="411"/>
      <c r="B537" s="361">
        <v>46155.0</v>
      </c>
      <c r="C537" s="434" t="s">
        <v>3881</v>
      </c>
      <c r="D537" s="363" t="s">
        <v>3882</v>
      </c>
      <c r="E537" s="364"/>
      <c r="F537" s="365"/>
      <c r="G537" s="366"/>
      <c r="H537" s="367"/>
      <c r="I537" s="365"/>
      <c r="J537" s="368"/>
      <c r="K537" s="364"/>
      <c r="L537" s="365"/>
      <c r="M537" s="366"/>
      <c r="N537" s="367"/>
      <c r="O537" s="365"/>
      <c r="P537" s="368"/>
      <c r="Q537" s="364"/>
      <c r="R537" s="365"/>
      <c r="S537" s="366"/>
      <c r="T537" s="369" t="s">
        <v>2995</v>
      </c>
      <c r="U537" s="370" t="s">
        <v>2255</v>
      </c>
      <c r="V537" s="371" t="s">
        <v>2472</v>
      </c>
      <c r="W537" s="372"/>
      <c r="X537" s="353" t="s">
        <v>2914</v>
      </c>
      <c r="Y537" s="382" t="s">
        <v>2869</v>
      </c>
      <c r="Z537" s="389" t="str">
        <f>IFERROR(__xludf.DUMMYFUNCTION("""COMPUTED_VALUE"""),"")</f>
        <v/>
      </c>
      <c r="AA537" s="383">
        <v>0.0</v>
      </c>
      <c r="AB537" s="388">
        <f>IFERROR(__xludf.DUMMYFUNCTION("""COMPUTED_VALUE"""),1.0)</f>
        <v>1</v>
      </c>
      <c r="AC537" s="382">
        <v>0.0</v>
      </c>
      <c r="AD537" s="389">
        <f>IFERROR(__xludf.DUMMYFUNCTION("""COMPUTED_VALUE"""),1.0)</f>
        <v>1</v>
      </c>
      <c r="AE537" s="390"/>
      <c r="AF537" s="391"/>
      <c r="AG537" s="393" t="s">
        <v>3031</v>
      </c>
    </row>
    <row r="538">
      <c r="A538" s="411"/>
      <c r="B538" s="361">
        <v>46155.0</v>
      </c>
      <c r="C538" s="434" t="s">
        <v>3883</v>
      </c>
      <c r="D538" s="363" t="s">
        <v>3884</v>
      </c>
      <c r="E538" s="364">
        <v>1.0</v>
      </c>
      <c r="F538" s="365">
        <v>1.0</v>
      </c>
      <c r="G538" s="366"/>
      <c r="H538" s="367"/>
      <c r="I538" s="365"/>
      <c r="J538" s="368"/>
      <c r="K538" s="364">
        <v>2.0</v>
      </c>
      <c r="L538" s="365">
        <v>2.0</v>
      </c>
      <c r="M538" s="366"/>
      <c r="N538" s="367"/>
      <c r="O538" s="365"/>
      <c r="P538" s="368"/>
      <c r="Q538" s="364"/>
      <c r="R538" s="365"/>
      <c r="S538" s="366"/>
      <c r="T538" s="369" t="s">
        <v>207</v>
      </c>
      <c r="U538" s="370" t="s">
        <v>2918</v>
      </c>
      <c r="V538" s="371"/>
      <c r="W538" s="380" t="s">
        <v>3885</v>
      </c>
      <c r="X538" s="353" t="s">
        <v>2903</v>
      </c>
      <c r="Y538" s="382">
        <v>3.0</v>
      </c>
      <c r="Z538" s="389">
        <f>IFERROR(__xludf.DUMMYFUNCTION("""COMPUTED_VALUE"""),0.8928571428571429)</f>
        <v>0.8928571429</v>
      </c>
      <c r="AA538" s="383">
        <v>3.0</v>
      </c>
      <c r="AB538" s="388">
        <f>IFERROR(__xludf.DUMMYFUNCTION("""COMPUTED_VALUE"""),0.8928571428571429)</f>
        <v>0.8928571429</v>
      </c>
      <c r="AC538" s="382" t="s">
        <v>2869</v>
      </c>
      <c r="AD538" s="389" t="str">
        <f>IFERROR(__xludf.DUMMYFUNCTION("""COMPUTED_VALUE"""),"")</f>
        <v/>
      </c>
      <c r="AE538" s="377">
        <v>25.0</v>
      </c>
      <c r="AF538" s="378">
        <v>23.0</v>
      </c>
      <c r="AG538" s="393" t="s">
        <v>3033</v>
      </c>
    </row>
    <row r="539">
      <c r="A539" s="411"/>
      <c r="B539" s="361">
        <v>46155.0</v>
      </c>
      <c r="C539" s="434" t="s">
        <v>3886</v>
      </c>
      <c r="D539" s="363" t="s">
        <v>3887</v>
      </c>
      <c r="E539" s="364"/>
      <c r="F539" s="365"/>
      <c r="G539" s="366"/>
      <c r="H539" s="367"/>
      <c r="I539" s="365"/>
      <c r="J539" s="368">
        <v>2.0</v>
      </c>
      <c r="K539" s="364"/>
      <c r="L539" s="365"/>
      <c r="M539" s="366">
        <v>2.0</v>
      </c>
      <c r="N539" s="367"/>
      <c r="O539" s="365"/>
      <c r="P539" s="368"/>
      <c r="Q539" s="364"/>
      <c r="R539" s="365"/>
      <c r="S539" s="366"/>
      <c r="T539" s="369" t="s">
        <v>2995</v>
      </c>
      <c r="U539" s="370" t="s">
        <v>1235</v>
      </c>
      <c r="V539" s="371" t="s">
        <v>2021</v>
      </c>
      <c r="W539" s="380" t="s">
        <v>3888</v>
      </c>
      <c r="X539" s="353" t="s">
        <v>2883</v>
      </c>
      <c r="Y539" s="382" t="s">
        <v>2869</v>
      </c>
      <c r="Z539" s="389" t="str">
        <f>IFERROR(__xludf.DUMMYFUNCTION("""COMPUTED_VALUE"""),"")</f>
        <v/>
      </c>
      <c r="AA539" s="383">
        <v>0.0</v>
      </c>
      <c r="AB539" s="388">
        <f>IFERROR(__xludf.DUMMYFUNCTION("""COMPUTED_VALUE"""),1.0)</f>
        <v>1</v>
      </c>
      <c r="AC539" s="382">
        <v>4.0</v>
      </c>
      <c r="AD539" s="389">
        <f>IFERROR(__xludf.DUMMYFUNCTION("""COMPUTED_VALUE"""),0.9148936170212766)</f>
        <v>0.914893617</v>
      </c>
      <c r="AE539" s="377">
        <v>43.0</v>
      </c>
      <c r="AF539" s="378">
        <v>42.0</v>
      </c>
      <c r="AG539" s="393" t="s">
        <v>3231</v>
      </c>
    </row>
    <row r="540">
      <c r="A540" s="411"/>
      <c r="B540" s="361">
        <v>46155.0</v>
      </c>
      <c r="C540" s="434" t="s">
        <v>3889</v>
      </c>
      <c r="D540" s="363" t="s">
        <v>3890</v>
      </c>
      <c r="E540" s="364"/>
      <c r="F540" s="365">
        <v>1.0</v>
      </c>
      <c r="G540" s="366"/>
      <c r="H540" s="367"/>
      <c r="I540" s="365"/>
      <c r="J540" s="368"/>
      <c r="K540" s="364"/>
      <c r="L540" s="365"/>
      <c r="M540" s="366"/>
      <c r="N540" s="367"/>
      <c r="O540" s="365"/>
      <c r="P540" s="368"/>
      <c r="Q540" s="364"/>
      <c r="R540" s="365"/>
      <c r="S540" s="366"/>
      <c r="T540" s="369" t="s">
        <v>2995</v>
      </c>
      <c r="U540" s="370" t="s">
        <v>1235</v>
      </c>
      <c r="V540" s="371"/>
      <c r="W540" s="380" t="s">
        <v>3891</v>
      </c>
      <c r="X540" s="353" t="s">
        <v>2890</v>
      </c>
      <c r="Y540" s="382" t="s">
        <v>2869</v>
      </c>
      <c r="Z540" s="389" t="str">
        <f>IFERROR(__xludf.DUMMYFUNCTION("""COMPUTED_VALUE"""),"")</f>
        <v/>
      </c>
      <c r="AA540" s="383">
        <v>1.0</v>
      </c>
      <c r="AB540" s="388">
        <f>IFERROR(__xludf.DUMMYFUNCTION("""COMPUTED_VALUE"""),0.9473684210526316)</f>
        <v>0.9473684211</v>
      </c>
      <c r="AC540" s="382" t="s">
        <v>2869</v>
      </c>
      <c r="AD540" s="389" t="str">
        <f>IFERROR(__xludf.DUMMYFUNCTION("""COMPUTED_VALUE"""),"")</f>
        <v/>
      </c>
      <c r="AE540" s="377">
        <v>19.0</v>
      </c>
      <c r="AF540" s="378">
        <v>1.0</v>
      </c>
      <c r="AG540" s="393" t="s">
        <v>3231</v>
      </c>
    </row>
    <row r="541">
      <c r="A541" s="411"/>
      <c r="B541" s="361">
        <v>46155.0</v>
      </c>
      <c r="C541" s="434" t="s">
        <v>3892</v>
      </c>
      <c r="D541" s="363" t="s">
        <v>3893</v>
      </c>
      <c r="E541" s="364"/>
      <c r="F541" s="365"/>
      <c r="G541" s="366"/>
      <c r="H541" s="367"/>
      <c r="I541" s="365"/>
      <c r="J541" s="368"/>
      <c r="K541" s="364"/>
      <c r="L541" s="365"/>
      <c r="M541" s="366"/>
      <c r="N541" s="367"/>
      <c r="O541" s="365"/>
      <c r="P541" s="368"/>
      <c r="Q541" s="364"/>
      <c r="R541" s="365"/>
      <c r="S541" s="366"/>
      <c r="T541" s="369" t="s">
        <v>2995</v>
      </c>
      <c r="U541" s="370" t="s">
        <v>1235</v>
      </c>
      <c r="V541" s="371" t="s">
        <v>2568</v>
      </c>
      <c r="W541" s="372"/>
      <c r="X541" s="353" t="s">
        <v>2914</v>
      </c>
      <c r="Y541" s="382" t="s">
        <v>2869</v>
      </c>
      <c r="Z541" s="389" t="str">
        <f>IFERROR(__xludf.DUMMYFUNCTION("""COMPUTED_VALUE"""),"")</f>
        <v/>
      </c>
      <c r="AA541" s="383">
        <v>0.0</v>
      </c>
      <c r="AB541" s="388">
        <f>IFERROR(__xludf.DUMMYFUNCTION("""COMPUTED_VALUE"""),1.0)</f>
        <v>1</v>
      </c>
      <c r="AC541" s="382">
        <v>0.0</v>
      </c>
      <c r="AD541" s="389">
        <f>IFERROR(__xludf.DUMMYFUNCTION("""COMPUTED_VALUE"""),1.0)</f>
        <v>1</v>
      </c>
      <c r="AE541" s="390"/>
      <c r="AF541" s="391"/>
      <c r="AG541" s="393" t="s">
        <v>3231</v>
      </c>
    </row>
    <row r="542">
      <c r="A542" s="411"/>
      <c r="B542" s="361">
        <v>46155.0</v>
      </c>
      <c r="C542" s="434" t="s">
        <v>3894</v>
      </c>
      <c r="D542" s="363" t="s">
        <v>3895</v>
      </c>
      <c r="E542" s="364"/>
      <c r="F542" s="365"/>
      <c r="G542" s="366"/>
      <c r="H542" s="367"/>
      <c r="I542" s="365"/>
      <c r="J542" s="368"/>
      <c r="K542" s="364"/>
      <c r="L542" s="365"/>
      <c r="M542" s="366"/>
      <c r="N542" s="367"/>
      <c r="O542" s="365"/>
      <c r="P542" s="368"/>
      <c r="Q542" s="364"/>
      <c r="R542" s="365"/>
      <c r="S542" s="366"/>
      <c r="T542" s="369" t="s">
        <v>2995</v>
      </c>
      <c r="U542" s="370" t="s">
        <v>2059</v>
      </c>
      <c r="V542" s="371" t="s">
        <v>3006</v>
      </c>
      <c r="W542" s="372"/>
      <c r="X542" s="353" t="s">
        <v>2914</v>
      </c>
      <c r="Y542" s="382" t="s">
        <v>2869</v>
      </c>
      <c r="Z542" s="389" t="str">
        <f>IFERROR(__xludf.DUMMYFUNCTION("""COMPUTED_VALUE"""),"")</f>
        <v/>
      </c>
      <c r="AA542" s="383">
        <v>0.0</v>
      </c>
      <c r="AB542" s="388">
        <f>IFERROR(__xludf.DUMMYFUNCTION("""COMPUTED_VALUE"""),1.0)</f>
        <v>1</v>
      </c>
      <c r="AC542" s="382">
        <v>0.0</v>
      </c>
      <c r="AD542" s="389">
        <f>IFERROR(__xludf.DUMMYFUNCTION("""COMPUTED_VALUE"""),1.0)</f>
        <v>1</v>
      </c>
      <c r="AE542" s="390"/>
      <c r="AF542" s="391"/>
      <c r="AG542" s="393" t="s">
        <v>3031</v>
      </c>
    </row>
    <row r="543">
      <c r="A543" s="411"/>
      <c r="B543" s="361">
        <v>46153.0</v>
      </c>
      <c r="C543" s="434" t="s">
        <v>3896</v>
      </c>
      <c r="D543" s="363" t="s">
        <v>3897</v>
      </c>
      <c r="E543" s="364"/>
      <c r="F543" s="365"/>
      <c r="G543" s="366"/>
      <c r="H543" s="367"/>
      <c r="I543" s="365"/>
      <c r="J543" s="368"/>
      <c r="K543" s="364"/>
      <c r="L543" s="365"/>
      <c r="M543" s="366"/>
      <c r="N543" s="367"/>
      <c r="O543" s="365"/>
      <c r="P543" s="368"/>
      <c r="Q543" s="364"/>
      <c r="R543" s="365"/>
      <c r="S543" s="366"/>
      <c r="T543" s="369" t="s">
        <v>2995</v>
      </c>
      <c r="U543" s="370" t="s">
        <v>2929</v>
      </c>
      <c r="V543" s="371" t="s">
        <v>3003</v>
      </c>
      <c r="W543" s="372"/>
      <c r="X543" s="353" t="s">
        <v>2914</v>
      </c>
      <c r="Y543" s="382" t="s">
        <v>2869</v>
      </c>
      <c r="Z543" s="389" t="str">
        <f>IFERROR(__xludf.DUMMYFUNCTION("""COMPUTED_VALUE"""),"")</f>
        <v/>
      </c>
      <c r="AA543" s="383">
        <v>0.0</v>
      </c>
      <c r="AB543" s="388">
        <f>IFERROR(__xludf.DUMMYFUNCTION("""COMPUTED_VALUE"""),1.0)</f>
        <v>1</v>
      </c>
      <c r="AC543" s="382">
        <v>0.0</v>
      </c>
      <c r="AD543" s="389">
        <f>IFERROR(__xludf.DUMMYFUNCTION("""COMPUTED_VALUE"""),1.0)</f>
        <v>1</v>
      </c>
      <c r="AE543" s="390"/>
      <c r="AF543" s="391"/>
      <c r="AG543" s="393" t="s">
        <v>3031</v>
      </c>
    </row>
    <row r="544">
      <c r="A544" s="411"/>
      <c r="B544" s="361">
        <v>46154.0</v>
      </c>
      <c r="C544" s="434" t="s">
        <v>3898</v>
      </c>
      <c r="D544" s="363" t="s">
        <v>3899</v>
      </c>
      <c r="E544" s="364"/>
      <c r="F544" s="365">
        <v>1.0</v>
      </c>
      <c r="G544" s="366">
        <v>1.0</v>
      </c>
      <c r="H544" s="367"/>
      <c r="I544" s="365"/>
      <c r="J544" s="368"/>
      <c r="K544" s="364"/>
      <c r="L544" s="365"/>
      <c r="M544" s="366"/>
      <c r="N544" s="367"/>
      <c r="O544" s="365"/>
      <c r="P544" s="368"/>
      <c r="Q544" s="364"/>
      <c r="R544" s="365"/>
      <c r="S544" s="366"/>
      <c r="T544" s="369" t="s">
        <v>2995</v>
      </c>
      <c r="U544" s="370" t="s">
        <v>754</v>
      </c>
      <c r="V544" s="371" t="s">
        <v>3008</v>
      </c>
      <c r="W544" s="380" t="s">
        <v>3900</v>
      </c>
      <c r="X544" s="353" t="s">
        <v>2893</v>
      </c>
      <c r="Y544" s="382" t="s">
        <v>2869</v>
      </c>
      <c r="Z544" s="389" t="str">
        <f>IFERROR(__xludf.DUMMYFUNCTION("""COMPUTED_VALUE"""),"")</f>
        <v/>
      </c>
      <c r="AA544" s="383">
        <v>1.0</v>
      </c>
      <c r="AB544" s="388">
        <f>IFERROR(__xludf.DUMMYFUNCTION("""COMPUTED_VALUE"""),0.6666666666666667)</f>
        <v>0.6666666667</v>
      </c>
      <c r="AC544" s="382">
        <v>1.0</v>
      </c>
      <c r="AD544" s="389">
        <f>IFERROR(__xludf.DUMMYFUNCTION("""COMPUTED_VALUE"""),0.6666666666666667)</f>
        <v>0.6666666667</v>
      </c>
      <c r="AE544" s="377">
        <v>2.0</v>
      </c>
      <c r="AF544" s="378">
        <v>2.0</v>
      </c>
      <c r="AG544" s="393" t="s">
        <v>3231</v>
      </c>
    </row>
    <row r="545">
      <c r="A545" s="411"/>
      <c r="B545" s="361">
        <v>46153.0</v>
      </c>
      <c r="C545" s="434" t="s">
        <v>3901</v>
      </c>
      <c r="D545" s="363" t="s">
        <v>3902</v>
      </c>
      <c r="E545" s="364"/>
      <c r="F545" s="365"/>
      <c r="G545" s="366"/>
      <c r="H545" s="367"/>
      <c r="I545" s="365"/>
      <c r="J545" s="368"/>
      <c r="K545" s="364"/>
      <c r="L545" s="365"/>
      <c r="M545" s="366"/>
      <c r="N545" s="367"/>
      <c r="O545" s="365"/>
      <c r="P545" s="368"/>
      <c r="Q545" s="364"/>
      <c r="R545" s="365"/>
      <c r="S545" s="366"/>
      <c r="T545" s="369" t="s">
        <v>568</v>
      </c>
      <c r="U545" s="370" t="s">
        <v>754</v>
      </c>
      <c r="V545" s="371"/>
      <c r="W545" s="372"/>
      <c r="X545" s="353" t="s">
        <v>2914</v>
      </c>
      <c r="Y545" s="382">
        <v>0.0</v>
      </c>
      <c r="Z545" s="389">
        <f>IFERROR(__xludf.DUMMYFUNCTION("""COMPUTED_VALUE"""),1.0)</f>
        <v>1</v>
      </c>
      <c r="AA545" s="383">
        <v>0.0</v>
      </c>
      <c r="AB545" s="388">
        <f>IFERROR(__xludf.DUMMYFUNCTION("""COMPUTED_VALUE"""),1.0)</f>
        <v>1</v>
      </c>
      <c r="AC545" s="382" t="s">
        <v>2869</v>
      </c>
      <c r="AD545" s="389" t="str">
        <f>IFERROR(__xludf.DUMMYFUNCTION("""COMPUTED_VALUE"""),"")</f>
        <v/>
      </c>
      <c r="AE545" s="390"/>
      <c r="AF545" s="391"/>
      <c r="AG545" s="393" t="s">
        <v>3231</v>
      </c>
    </row>
    <row r="546">
      <c r="A546" s="411"/>
      <c r="B546" s="361">
        <v>46154.0</v>
      </c>
      <c r="C546" s="434" t="s">
        <v>3903</v>
      </c>
      <c r="D546" s="363" t="s">
        <v>3904</v>
      </c>
      <c r="E546" s="364"/>
      <c r="F546" s="365"/>
      <c r="G546" s="366"/>
      <c r="H546" s="367">
        <v>1.0</v>
      </c>
      <c r="I546" s="365">
        <v>1.0</v>
      </c>
      <c r="J546" s="368"/>
      <c r="K546" s="364"/>
      <c r="L546" s="365"/>
      <c r="M546" s="366"/>
      <c r="N546" s="367"/>
      <c r="O546" s="365"/>
      <c r="P546" s="368"/>
      <c r="Q546" s="364"/>
      <c r="R546" s="365"/>
      <c r="S546" s="366"/>
      <c r="T546" s="369" t="s">
        <v>1017</v>
      </c>
      <c r="U546" s="370" t="s">
        <v>661</v>
      </c>
      <c r="V546" s="371"/>
      <c r="W546" s="380" t="s">
        <v>3905</v>
      </c>
      <c r="X546" s="353" t="s">
        <v>2903</v>
      </c>
      <c r="Y546" s="382">
        <v>1.0</v>
      </c>
      <c r="Z546" s="389">
        <f>IFERROR(__xludf.DUMMYFUNCTION("""COMPUTED_VALUE"""),0.0)</f>
        <v>0</v>
      </c>
      <c r="AA546" s="383">
        <v>1.0</v>
      </c>
      <c r="AB546" s="388">
        <f>IFERROR(__xludf.DUMMYFUNCTION("""COMPUTED_VALUE"""),0.0)</f>
        <v>0</v>
      </c>
      <c r="AC546" s="382" t="s">
        <v>2869</v>
      </c>
      <c r="AD546" s="389" t="str">
        <f>IFERROR(__xludf.DUMMYFUNCTION("""COMPUTED_VALUE"""),"")</f>
        <v/>
      </c>
      <c r="AE546" s="377">
        <v>0.0</v>
      </c>
      <c r="AF546" s="378">
        <v>0.0</v>
      </c>
      <c r="AG546" s="393" t="s">
        <v>1913</v>
      </c>
    </row>
    <row r="547">
      <c r="A547" s="411"/>
      <c r="B547" s="361">
        <v>46157.0</v>
      </c>
      <c r="C547" s="434" t="s">
        <v>3906</v>
      </c>
      <c r="D547" s="363" t="s">
        <v>3907</v>
      </c>
      <c r="E547" s="364"/>
      <c r="F547" s="365"/>
      <c r="G547" s="366"/>
      <c r="H547" s="367"/>
      <c r="I547" s="365"/>
      <c r="J547" s="368"/>
      <c r="K547" s="364"/>
      <c r="L547" s="365"/>
      <c r="M547" s="366"/>
      <c r="N547" s="367"/>
      <c r="O547" s="365"/>
      <c r="P547" s="368"/>
      <c r="Q547" s="364"/>
      <c r="R547" s="365"/>
      <c r="S547" s="366"/>
      <c r="T547" s="369" t="s">
        <v>2995</v>
      </c>
      <c r="U547" s="370" t="s">
        <v>661</v>
      </c>
      <c r="V547" s="371"/>
      <c r="W547" s="372"/>
      <c r="X547" s="353" t="s">
        <v>2914</v>
      </c>
      <c r="Y547" s="382" t="s">
        <v>2869</v>
      </c>
      <c r="Z547" s="389" t="str">
        <f>IFERROR(__xludf.DUMMYFUNCTION("""COMPUTED_VALUE"""),"")</f>
        <v/>
      </c>
      <c r="AA547" s="383">
        <v>0.0</v>
      </c>
      <c r="AB547" s="388">
        <f>IFERROR(__xludf.DUMMYFUNCTION("""COMPUTED_VALUE"""),1.0)</f>
        <v>1</v>
      </c>
      <c r="AC547" s="382" t="s">
        <v>2869</v>
      </c>
      <c r="AD547" s="389" t="str">
        <f>IFERROR(__xludf.DUMMYFUNCTION("""COMPUTED_VALUE"""),"")</f>
        <v/>
      </c>
      <c r="AE547" s="390"/>
      <c r="AF547" s="391"/>
      <c r="AG547" s="393" t="s">
        <v>1913</v>
      </c>
    </row>
    <row r="548">
      <c r="A548" s="411"/>
      <c r="B548" s="361">
        <v>46157.0</v>
      </c>
      <c r="C548" s="434" t="s">
        <v>3908</v>
      </c>
      <c r="D548" s="363" t="s">
        <v>3909</v>
      </c>
      <c r="E548" s="364"/>
      <c r="F548" s="365"/>
      <c r="G548" s="366"/>
      <c r="H548" s="367"/>
      <c r="I548" s="365"/>
      <c r="J548" s="368"/>
      <c r="K548" s="364"/>
      <c r="L548" s="365"/>
      <c r="M548" s="366"/>
      <c r="N548" s="367"/>
      <c r="O548" s="365"/>
      <c r="P548" s="368"/>
      <c r="Q548" s="364"/>
      <c r="R548" s="365"/>
      <c r="S548" s="366"/>
      <c r="T548" s="369" t="s">
        <v>876</v>
      </c>
      <c r="U548" s="370" t="s">
        <v>661</v>
      </c>
      <c r="V548" s="371"/>
      <c r="W548" s="372"/>
      <c r="X548" s="353" t="s">
        <v>2914</v>
      </c>
      <c r="Y548" s="382">
        <v>0.0</v>
      </c>
      <c r="Z548" s="389">
        <f>IFERROR(__xludf.DUMMYFUNCTION("""COMPUTED_VALUE"""),1.0)</f>
        <v>1</v>
      </c>
      <c r="AA548" s="383">
        <v>0.0</v>
      </c>
      <c r="AB548" s="388">
        <f>IFERROR(__xludf.DUMMYFUNCTION("""COMPUTED_VALUE"""),1.0)</f>
        <v>1</v>
      </c>
      <c r="AC548" s="382" t="s">
        <v>2869</v>
      </c>
      <c r="AD548" s="389" t="str">
        <f>IFERROR(__xludf.DUMMYFUNCTION("""COMPUTED_VALUE"""),"")</f>
        <v/>
      </c>
      <c r="AE548" s="390"/>
      <c r="AF548" s="391"/>
      <c r="AG548" s="393" t="s">
        <v>1913</v>
      </c>
    </row>
    <row r="549">
      <c r="A549" s="411"/>
      <c r="B549" s="361">
        <v>46155.0</v>
      </c>
      <c r="C549" s="434" t="s">
        <v>3910</v>
      </c>
      <c r="D549" s="363" t="s">
        <v>3911</v>
      </c>
      <c r="E549" s="364"/>
      <c r="F549" s="365"/>
      <c r="G549" s="366"/>
      <c r="H549" s="367"/>
      <c r="I549" s="365"/>
      <c r="J549" s="368"/>
      <c r="K549" s="364"/>
      <c r="L549" s="365"/>
      <c r="M549" s="366"/>
      <c r="N549" s="367"/>
      <c r="O549" s="365"/>
      <c r="P549" s="368"/>
      <c r="Q549" s="364"/>
      <c r="R549" s="365"/>
      <c r="S549" s="366"/>
      <c r="T549" s="369" t="s">
        <v>2995</v>
      </c>
      <c r="U549" s="370" t="s">
        <v>661</v>
      </c>
      <c r="V549" s="371"/>
      <c r="W549" s="380"/>
      <c r="X549" s="353" t="s">
        <v>2914</v>
      </c>
      <c r="Y549" s="382" t="s">
        <v>2869</v>
      </c>
      <c r="Z549" s="389" t="str">
        <f>IFERROR(__xludf.DUMMYFUNCTION("""COMPUTED_VALUE"""),"")</f>
        <v/>
      </c>
      <c r="AA549" s="383">
        <v>0.0</v>
      </c>
      <c r="AB549" s="388">
        <f>IFERROR(__xludf.DUMMYFUNCTION("""COMPUTED_VALUE"""),1.0)</f>
        <v>1</v>
      </c>
      <c r="AC549" s="382" t="s">
        <v>2869</v>
      </c>
      <c r="AD549" s="389" t="str">
        <f>IFERROR(__xludf.DUMMYFUNCTION("""COMPUTED_VALUE"""),"")</f>
        <v/>
      </c>
      <c r="AE549" s="377"/>
      <c r="AF549" s="378"/>
      <c r="AG549" s="393" t="s">
        <v>1913</v>
      </c>
    </row>
    <row r="550">
      <c r="A550" s="411"/>
      <c r="B550" s="361">
        <v>46156.0</v>
      </c>
      <c r="C550" s="434" t="s">
        <v>3912</v>
      </c>
      <c r="D550" s="363" t="s">
        <v>3913</v>
      </c>
      <c r="E550" s="364"/>
      <c r="F550" s="365"/>
      <c r="G550" s="366"/>
      <c r="H550" s="367"/>
      <c r="I550" s="365"/>
      <c r="J550" s="368"/>
      <c r="K550" s="364"/>
      <c r="L550" s="365"/>
      <c r="M550" s="366"/>
      <c r="N550" s="367"/>
      <c r="O550" s="365"/>
      <c r="P550" s="368"/>
      <c r="Q550" s="364"/>
      <c r="R550" s="365"/>
      <c r="S550" s="366"/>
      <c r="T550" s="369" t="s">
        <v>2208</v>
      </c>
      <c r="U550" s="370" t="s">
        <v>2939</v>
      </c>
      <c r="V550" s="371"/>
      <c r="W550" s="372"/>
      <c r="X550" s="353" t="s">
        <v>2914</v>
      </c>
      <c r="Y550" s="382">
        <v>0.0</v>
      </c>
      <c r="Z550" s="389">
        <f>IFERROR(__xludf.DUMMYFUNCTION("""COMPUTED_VALUE"""),1.0)</f>
        <v>1</v>
      </c>
      <c r="AA550" s="383">
        <v>0.0</v>
      </c>
      <c r="AB550" s="388">
        <f>IFERROR(__xludf.DUMMYFUNCTION("""COMPUTED_VALUE"""),1.0)</f>
        <v>1</v>
      </c>
      <c r="AC550" s="382" t="s">
        <v>2869</v>
      </c>
      <c r="AD550" s="389" t="str">
        <f>IFERROR(__xludf.DUMMYFUNCTION("""COMPUTED_VALUE"""),"")</f>
        <v/>
      </c>
      <c r="AE550" s="390"/>
      <c r="AF550" s="391"/>
      <c r="AG550" s="393" t="s">
        <v>3031</v>
      </c>
    </row>
    <row r="551">
      <c r="A551" s="411"/>
      <c r="B551" s="361">
        <v>46156.0</v>
      </c>
      <c r="C551" s="434" t="s">
        <v>3914</v>
      </c>
      <c r="D551" s="363" t="s">
        <v>3915</v>
      </c>
      <c r="E551" s="364"/>
      <c r="F551" s="365"/>
      <c r="G551" s="366"/>
      <c r="H551" s="367"/>
      <c r="I551" s="365"/>
      <c r="J551" s="368"/>
      <c r="K551" s="364"/>
      <c r="L551" s="365"/>
      <c r="M551" s="366"/>
      <c r="N551" s="367"/>
      <c r="O551" s="365"/>
      <c r="P551" s="368"/>
      <c r="Q551" s="364"/>
      <c r="R551" s="365"/>
      <c r="S551" s="366"/>
      <c r="T551" s="369" t="s">
        <v>2967</v>
      </c>
      <c r="U551" s="370" t="s">
        <v>2939</v>
      </c>
      <c r="V551" s="371"/>
      <c r="W551" s="372"/>
      <c r="X551" s="353" t="s">
        <v>2914</v>
      </c>
      <c r="Y551" s="382">
        <v>0.0</v>
      </c>
      <c r="Z551" s="389">
        <f>IFERROR(__xludf.DUMMYFUNCTION("""COMPUTED_VALUE"""),1.0)</f>
        <v>1</v>
      </c>
      <c r="AA551" s="383">
        <v>0.0</v>
      </c>
      <c r="AB551" s="388">
        <f>IFERROR(__xludf.DUMMYFUNCTION("""COMPUTED_VALUE"""),1.0)</f>
        <v>1</v>
      </c>
      <c r="AC551" s="382" t="s">
        <v>2869</v>
      </c>
      <c r="AD551" s="389" t="str">
        <f>IFERROR(__xludf.DUMMYFUNCTION("""COMPUTED_VALUE"""),"")</f>
        <v/>
      </c>
      <c r="AE551" s="390"/>
      <c r="AF551" s="391"/>
      <c r="AG551" s="393" t="s">
        <v>3031</v>
      </c>
    </row>
    <row r="552">
      <c r="A552" s="411"/>
      <c r="B552" s="361">
        <v>46156.0</v>
      </c>
      <c r="C552" s="434" t="s">
        <v>3916</v>
      </c>
      <c r="D552" s="363" t="s">
        <v>3917</v>
      </c>
      <c r="E552" s="364"/>
      <c r="F552" s="365"/>
      <c r="G552" s="366"/>
      <c r="H552" s="367"/>
      <c r="I552" s="365"/>
      <c r="J552" s="368"/>
      <c r="K552" s="364">
        <v>1.0</v>
      </c>
      <c r="L552" s="365">
        <v>1.0</v>
      </c>
      <c r="M552" s="366"/>
      <c r="N552" s="367"/>
      <c r="O552" s="365"/>
      <c r="P552" s="368"/>
      <c r="Q552" s="364"/>
      <c r="R552" s="365"/>
      <c r="S552" s="366"/>
      <c r="T552" s="369" t="s">
        <v>2957</v>
      </c>
      <c r="U552" s="370" t="s">
        <v>2939</v>
      </c>
      <c r="V552" s="371"/>
      <c r="W552" s="380" t="s">
        <v>3918</v>
      </c>
      <c r="X552" s="353" t="s">
        <v>2903</v>
      </c>
      <c r="Y552" s="382">
        <v>1.0</v>
      </c>
      <c r="Z552" s="389">
        <f>IFERROR(__xludf.DUMMYFUNCTION("""COMPUTED_VALUE"""),0.9583333333333334)</f>
        <v>0.9583333333</v>
      </c>
      <c r="AA552" s="383">
        <v>1.0</v>
      </c>
      <c r="AB552" s="388">
        <f>IFERROR(__xludf.DUMMYFUNCTION("""COMPUTED_VALUE"""),0.9583333333333334)</f>
        <v>0.9583333333</v>
      </c>
      <c r="AC552" s="382" t="s">
        <v>2869</v>
      </c>
      <c r="AD552" s="389" t="str">
        <f>IFERROR(__xludf.DUMMYFUNCTION("""COMPUTED_VALUE"""),"")</f>
        <v/>
      </c>
      <c r="AE552" s="377">
        <v>23.0</v>
      </c>
      <c r="AF552" s="378">
        <v>23.0</v>
      </c>
      <c r="AG552" s="393" t="s">
        <v>3031</v>
      </c>
    </row>
    <row r="553">
      <c r="A553" s="411"/>
      <c r="B553" s="361">
        <v>46156.0</v>
      </c>
      <c r="C553" s="434" t="s">
        <v>3919</v>
      </c>
      <c r="D553" s="363" t="s">
        <v>3920</v>
      </c>
      <c r="E553" s="364">
        <v>3.0</v>
      </c>
      <c r="F553" s="365">
        <v>3.0</v>
      </c>
      <c r="G553" s="366"/>
      <c r="H553" s="367"/>
      <c r="I553" s="365"/>
      <c r="J553" s="368"/>
      <c r="K553" s="364">
        <v>2.0</v>
      </c>
      <c r="L553" s="365">
        <v>2.0</v>
      </c>
      <c r="M553" s="366"/>
      <c r="N553" s="367"/>
      <c r="O553" s="365"/>
      <c r="P553" s="368"/>
      <c r="Q553" s="364"/>
      <c r="R553" s="365"/>
      <c r="S553" s="366"/>
      <c r="T553" s="369" t="s">
        <v>2948</v>
      </c>
      <c r="U553" s="370" t="s">
        <v>2939</v>
      </c>
      <c r="V553" s="371"/>
      <c r="W553" s="380" t="s">
        <v>3921</v>
      </c>
      <c r="X553" s="353" t="s">
        <v>2903</v>
      </c>
      <c r="Y553" s="382">
        <v>5.0</v>
      </c>
      <c r="Z553" s="389">
        <f>IFERROR(__xludf.DUMMYFUNCTION("""COMPUTED_VALUE"""),0.75)</f>
        <v>0.75</v>
      </c>
      <c r="AA553" s="383">
        <v>5.0</v>
      </c>
      <c r="AB553" s="388">
        <f>IFERROR(__xludf.DUMMYFUNCTION("""COMPUTED_VALUE"""),0.75)</f>
        <v>0.75</v>
      </c>
      <c r="AC553" s="382" t="s">
        <v>2869</v>
      </c>
      <c r="AD553" s="389" t="str">
        <f>IFERROR(__xludf.DUMMYFUNCTION("""COMPUTED_VALUE"""),"")</f>
        <v/>
      </c>
      <c r="AE553" s="377">
        <v>15.0</v>
      </c>
      <c r="AF553" s="378">
        <v>13.0</v>
      </c>
      <c r="AG553" s="393" t="s">
        <v>3033</v>
      </c>
    </row>
    <row r="554">
      <c r="A554" s="411"/>
      <c r="B554" s="361">
        <v>46154.0</v>
      </c>
      <c r="C554" s="434" t="s">
        <v>3922</v>
      </c>
      <c r="D554" s="363" t="s">
        <v>3923</v>
      </c>
      <c r="E554" s="364"/>
      <c r="F554" s="365"/>
      <c r="G554" s="366"/>
      <c r="H554" s="367"/>
      <c r="I554" s="365"/>
      <c r="J554" s="368"/>
      <c r="K554" s="364"/>
      <c r="L554" s="365"/>
      <c r="M554" s="366"/>
      <c r="N554" s="367"/>
      <c r="O554" s="365"/>
      <c r="P554" s="368"/>
      <c r="Q554" s="364"/>
      <c r="R554" s="365"/>
      <c r="S554" s="366"/>
      <c r="T554" s="369" t="s">
        <v>2208</v>
      </c>
      <c r="U554" s="370" t="s">
        <v>2941</v>
      </c>
      <c r="V554" s="371"/>
      <c r="W554" s="372"/>
      <c r="X554" s="353" t="s">
        <v>2914</v>
      </c>
      <c r="Y554" s="382">
        <v>0.0</v>
      </c>
      <c r="Z554" s="389">
        <f>IFERROR(__xludf.DUMMYFUNCTION("""COMPUTED_VALUE"""),1.0)</f>
        <v>1</v>
      </c>
      <c r="AA554" s="383">
        <v>0.0</v>
      </c>
      <c r="AB554" s="388">
        <f>IFERROR(__xludf.DUMMYFUNCTION("""COMPUTED_VALUE"""),1.0)</f>
        <v>1</v>
      </c>
      <c r="AC554" s="382" t="s">
        <v>2869</v>
      </c>
      <c r="AD554" s="389" t="str">
        <f>IFERROR(__xludf.DUMMYFUNCTION("""COMPUTED_VALUE"""),"")</f>
        <v/>
      </c>
      <c r="AE554" s="377">
        <v>4.0</v>
      </c>
      <c r="AF554" s="378">
        <v>4.0</v>
      </c>
      <c r="AG554" s="393" t="s">
        <v>3035</v>
      </c>
    </row>
    <row r="555">
      <c r="A555" s="411"/>
      <c r="B555" s="361">
        <v>46156.0</v>
      </c>
      <c r="C555" s="434" t="s">
        <v>3924</v>
      </c>
      <c r="D555" s="363" t="s">
        <v>3925</v>
      </c>
      <c r="E555" s="364"/>
      <c r="F555" s="365"/>
      <c r="G555" s="366"/>
      <c r="H555" s="367"/>
      <c r="I555" s="365"/>
      <c r="J555" s="368"/>
      <c r="K555" s="364"/>
      <c r="L555" s="365"/>
      <c r="M555" s="366"/>
      <c r="N555" s="367"/>
      <c r="O555" s="365"/>
      <c r="P555" s="368"/>
      <c r="Q555" s="364"/>
      <c r="R555" s="365"/>
      <c r="S555" s="366"/>
      <c r="T555" s="369" t="s">
        <v>1830</v>
      </c>
      <c r="U555" s="370" t="s">
        <v>2941</v>
      </c>
      <c r="V555" s="371"/>
      <c r="W555" s="372"/>
      <c r="X555" s="353" t="s">
        <v>2914</v>
      </c>
      <c r="Y555" s="382">
        <v>0.0</v>
      </c>
      <c r="Z555" s="389">
        <f>IFERROR(__xludf.DUMMYFUNCTION("""COMPUTED_VALUE"""),1.0)</f>
        <v>1</v>
      </c>
      <c r="AA555" s="383">
        <v>0.0</v>
      </c>
      <c r="AB555" s="388">
        <f>IFERROR(__xludf.DUMMYFUNCTION("""COMPUTED_VALUE"""),1.0)</f>
        <v>1</v>
      </c>
      <c r="AC555" s="382" t="s">
        <v>2869</v>
      </c>
      <c r="AD555" s="389" t="str">
        <f>IFERROR(__xludf.DUMMYFUNCTION("""COMPUTED_VALUE"""),"")</f>
        <v/>
      </c>
      <c r="AE555" s="377">
        <v>7.0</v>
      </c>
      <c r="AF555" s="378">
        <v>2.0</v>
      </c>
      <c r="AG555" s="393" t="s">
        <v>3035</v>
      </c>
    </row>
    <row r="556">
      <c r="A556" s="411"/>
      <c r="B556" s="361">
        <v>46155.0</v>
      </c>
      <c r="C556" s="434" t="s">
        <v>3926</v>
      </c>
      <c r="D556" s="363" t="s">
        <v>3927</v>
      </c>
      <c r="E556" s="364"/>
      <c r="F556" s="365"/>
      <c r="G556" s="366"/>
      <c r="H556" s="367"/>
      <c r="I556" s="365"/>
      <c r="J556" s="368"/>
      <c r="K556" s="364"/>
      <c r="L556" s="365"/>
      <c r="M556" s="366"/>
      <c r="N556" s="367"/>
      <c r="O556" s="365"/>
      <c r="P556" s="368"/>
      <c r="Q556" s="364"/>
      <c r="R556" s="365"/>
      <c r="S556" s="366"/>
      <c r="T556" s="369" t="s">
        <v>1453</v>
      </c>
      <c r="U556" s="370" t="s">
        <v>2941</v>
      </c>
      <c r="V556" s="371"/>
      <c r="W556" s="372"/>
      <c r="X556" s="353" t="s">
        <v>2914</v>
      </c>
      <c r="Y556" s="382">
        <v>0.0</v>
      </c>
      <c r="Z556" s="389">
        <f>IFERROR(__xludf.DUMMYFUNCTION("""COMPUTED_VALUE"""),1.0)</f>
        <v>1</v>
      </c>
      <c r="AA556" s="383">
        <v>0.0</v>
      </c>
      <c r="AB556" s="388">
        <f>IFERROR(__xludf.DUMMYFUNCTION("""COMPUTED_VALUE"""),1.0)</f>
        <v>1</v>
      </c>
      <c r="AC556" s="382" t="s">
        <v>2869</v>
      </c>
      <c r="AD556" s="389" t="str">
        <f>IFERROR(__xludf.DUMMYFUNCTION("""COMPUTED_VALUE"""),"")</f>
        <v/>
      </c>
      <c r="AE556" s="377">
        <v>0.0</v>
      </c>
      <c r="AF556" s="378">
        <v>0.0</v>
      </c>
      <c r="AG556" s="393" t="s">
        <v>3035</v>
      </c>
    </row>
    <row r="557">
      <c r="A557" s="411"/>
      <c r="B557" s="361">
        <v>46156.0</v>
      </c>
      <c r="C557" s="434" t="s">
        <v>3928</v>
      </c>
      <c r="D557" s="363" t="s">
        <v>3929</v>
      </c>
      <c r="E557" s="364"/>
      <c r="F557" s="365">
        <v>1.0</v>
      </c>
      <c r="G557" s="366"/>
      <c r="H557" s="367"/>
      <c r="I557" s="365"/>
      <c r="J557" s="368"/>
      <c r="K557" s="364"/>
      <c r="L557" s="365"/>
      <c r="M557" s="366"/>
      <c r="N557" s="367"/>
      <c r="O557" s="365"/>
      <c r="P557" s="368"/>
      <c r="Q557" s="364"/>
      <c r="R557" s="365"/>
      <c r="S557" s="366"/>
      <c r="T557" s="428" t="s">
        <v>2104</v>
      </c>
      <c r="U557" s="370" t="s">
        <v>2941</v>
      </c>
      <c r="V557" s="371"/>
      <c r="W557" s="380" t="s">
        <v>3930</v>
      </c>
      <c r="X557" s="353" t="s">
        <v>2887</v>
      </c>
      <c r="Y557" s="382">
        <v>0.0</v>
      </c>
      <c r="Z557" s="389">
        <f>IFERROR(__xludf.DUMMYFUNCTION("""COMPUTED_VALUE"""),1.0)</f>
        <v>1</v>
      </c>
      <c r="AA557" s="383">
        <v>1.0</v>
      </c>
      <c r="AB557" s="388">
        <f>IFERROR(__xludf.DUMMYFUNCTION("""COMPUTED_VALUE"""),0.9473684210526316)</f>
        <v>0.9473684211</v>
      </c>
      <c r="AC557" s="382" t="s">
        <v>2869</v>
      </c>
      <c r="AD557" s="389" t="str">
        <f>IFERROR(__xludf.DUMMYFUNCTION("""COMPUTED_VALUE"""),"")</f>
        <v/>
      </c>
      <c r="AE557" s="377">
        <v>18.0</v>
      </c>
      <c r="AF557" s="378">
        <v>10.0</v>
      </c>
      <c r="AG557" s="393" t="s">
        <v>3035</v>
      </c>
    </row>
    <row r="558">
      <c r="A558" s="411"/>
      <c r="B558" s="361">
        <v>46154.0</v>
      </c>
      <c r="C558" s="434" t="s">
        <v>3931</v>
      </c>
      <c r="D558" s="363" t="s">
        <v>3932</v>
      </c>
      <c r="E558" s="364"/>
      <c r="F558" s="365"/>
      <c r="G558" s="366"/>
      <c r="H558" s="367"/>
      <c r="I558" s="365"/>
      <c r="J558" s="368"/>
      <c r="K558" s="364">
        <v>1.0</v>
      </c>
      <c r="L558" s="365">
        <v>1.0</v>
      </c>
      <c r="M558" s="366"/>
      <c r="N558" s="367"/>
      <c r="O558" s="365"/>
      <c r="P558" s="368"/>
      <c r="Q558" s="364"/>
      <c r="R558" s="365"/>
      <c r="S558" s="366"/>
      <c r="T558" s="369" t="s">
        <v>713</v>
      </c>
      <c r="U558" s="370" t="s">
        <v>2961</v>
      </c>
      <c r="V558" s="371"/>
      <c r="W558" s="380" t="s">
        <v>3933</v>
      </c>
      <c r="X558" s="353" t="s">
        <v>2905</v>
      </c>
      <c r="Y558" s="382">
        <v>1.0</v>
      </c>
      <c r="Z558" s="389">
        <f>IFERROR(__xludf.DUMMYFUNCTION("""COMPUTED_VALUE"""),0.9411764705882353)</f>
        <v>0.9411764706</v>
      </c>
      <c r="AA558" s="383">
        <v>1.0</v>
      </c>
      <c r="AB558" s="388">
        <f>IFERROR(__xludf.DUMMYFUNCTION("""COMPUTED_VALUE"""),0.9411764705882353)</f>
        <v>0.9411764706</v>
      </c>
      <c r="AC558" s="382" t="s">
        <v>2869</v>
      </c>
      <c r="AD558" s="389" t="str">
        <f>IFERROR(__xludf.DUMMYFUNCTION("""COMPUTED_VALUE"""),"")</f>
        <v/>
      </c>
      <c r="AE558" s="377">
        <v>17.0</v>
      </c>
      <c r="AF558" s="378">
        <v>17.0</v>
      </c>
      <c r="AG558" s="393" t="s">
        <v>3033</v>
      </c>
    </row>
    <row r="559">
      <c r="A559" s="411"/>
      <c r="B559" s="361">
        <v>46153.0</v>
      </c>
      <c r="C559" s="434" t="s">
        <v>3934</v>
      </c>
      <c r="D559" s="363" t="s">
        <v>3935</v>
      </c>
      <c r="E559" s="364"/>
      <c r="F559" s="365"/>
      <c r="G559" s="366"/>
      <c r="H559" s="367"/>
      <c r="I559" s="365"/>
      <c r="J559" s="368"/>
      <c r="K559" s="364"/>
      <c r="L559" s="365"/>
      <c r="M559" s="366"/>
      <c r="N559" s="367">
        <v>1.0</v>
      </c>
      <c r="O559" s="365">
        <v>1.0</v>
      </c>
      <c r="P559" s="368"/>
      <c r="Q559" s="364"/>
      <c r="R559" s="365"/>
      <c r="S559" s="366"/>
      <c r="T559" s="369" t="s">
        <v>464</v>
      </c>
      <c r="U559" s="370" t="s">
        <v>555</v>
      </c>
      <c r="V559" s="371"/>
      <c r="W559" s="380" t="s">
        <v>3936</v>
      </c>
      <c r="X559" s="353" t="s">
        <v>2905</v>
      </c>
      <c r="Y559" s="382">
        <v>1.0</v>
      </c>
      <c r="Z559" s="389">
        <f>IFERROR(__xludf.DUMMYFUNCTION("""COMPUTED_VALUE"""),0.8)</f>
        <v>0.8</v>
      </c>
      <c r="AA559" s="383">
        <v>1.0</v>
      </c>
      <c r="AB559" s="388">
        <f>IFERROR(__xludf.DUMMYFUNCTION("""COMPUTED_VALUE"""),0.8)</f>
        <v>0.8</v>
      </c>
      <c r="AC559" s="382" t="s">
        <v>2869</v>
      </c>
      <c r="AD559" s="389" t="str">
        <f>IFERROR(__xludf.DUMMYFUNCTION("""COMPUTED_VALUE"""),"")</f>
        <v/>
      </c>
      <c r="AE559" s="377">
        <v>5.0</v>
      </c>
      <c r="AF559" s="378">
        <v>5.0</v>
      </c>
      <c r="AG559" s="393" t="s">
        <v>3035</v>
      </c>
    </row>
    <row r="560">
      <c r="A560" s="411"/>
      <c r="B560" s="361">
        <v>46154.0</v>
      </c>
      <c r="C560" s="434" t="s">
        <v>3937</v>
      </c>
      <c r="D560" s="363" t="s">
        <v>3938</v>
      </c>
      <c r="E560" s="364"/>
      <c r="F560" s="365"/>
      <c r="G560" s="366"/>
      <c r="H560" s="367"/>
      <c r="I560" s="365"/>
      <c r="J560" s="368"/>
      <c r="K560" s="364"/>
      <c r="L560" s="365"/>
      <c r="M560" s="366"/>
      <c r="N560" s="367"/>
      <c r="O560" s="365"/>
      <c r="P560" s="368"/>
      <c r="Q560" s="364"/>
      <c r="R560" s="365"/>
      <c r="S560" s="366"/>
      <c r="T560" s="428" t="s">
        <v>2990</v>
      </c>
      <c r="U560" s="370" t="s">
        <v>1235</v>
      </c>
      <c r="V560" s="371" t="s">
        <v>2568</v>
      </c>
      <c r="W560" s="372"/>
      <c r="X560" s="353" t="s">
        <v>2914</v>
      </c>
      <c r="Y560" s="382">
        <v>0.0</v>
      </c>
      <c r="Z560" s="389">
        <f>IFERROR(__xludf.DUMMYFUNCTION("""COMPUTED_VALUE"""),1.0)</f>
        <v>1</v>
      </c>
      <c r="AA560" s="383">
        <v>0.0</v>
      </c>
      <c r="AB560" s="388">
        <f>IFERROR(__xludf.DUMMYFUNCTION("""COMPUTED_VALUE"""),1.0)</f>
        <v>1</v>
      </c>
      <c r="AC560" s="382">
        <v>0.0</v>
      </c>
      <c r="AD560" s="389">
        <f>IFERROR(__xludf.DUMMYFUNCTION("""COMPUTED_VALUE"""),1.0)</f>
        <v>1</v>
      </c>
      <c r="AE560" s="390"/>
      <c r="AF560" s="391"/>
      <c r="AG560" s="393" t="s">
        <v>3033</v>
      </c>
    </row>
    <row r="561">
      <c r="A561" s="411"/>
      <c r="B561" s="361">
        <v>46157.0</v>
      </c>
      <c r="C561" s="434" t="s">
        <v>3939</v>
      </c>
      <c r="D561" s="363" t="s">
        <v>3940</v>
      </c>
      <c r="E561" s="364"/>
      <c r="F561" s="365"/>
      <c r="G561" s="366"/>
      <c r="H561" s="367"/>
      <c r="I561" s="365"/>
      <c r="J561" s="368"/>
      <c r="K561" s="364"/>
      <c r="L561" s="365">
        <v>2.0</v>
      </c>
      <c r="M561" s="366"/>
      <c r="N561" s="367"/>
      <c r="O561" s="365"/>
      <c r="P561" s="368"/>
      <c r="Q561" s="364"/>
      <c r="R561" s="365"/>
      <c r="S561" s="366"/>
      <c r="T561" s="369" t="s">
        <v>2995</v>
      </c>
      <c r="U561" s="370" t="s">
        <v>712</v>
      </c>
      <c r="V561" s="371"/>
      <c r="W561" s="380" t="s">
        <v>3941</v>
      </c>
      <c r="X561" s="353" t="s">
        <v>2890</v>
      </c>
      <c r="Y561" s="382" t="s">
        <v>2869</v>
      </c>
      <c r="Z561" s="389" t="str">
        <f>IFERROR(__xludf.DUMMYFUNCTION("""COMPUTED_VALUE"""),"")</f>
        <v/>
      </c>
      <c r="AA561" s="383">
        <v>2.0</v>
      </c>
      <c r="AB561" s="388">
        <f>IFERROR(__xludf.DUMMYFUNCTION("""COMPUTED_VALUE"""),0.9230769230769231)</f>
        <v>0.9230769231</v>
      </c>
      <c r="AC561" s="382" t="s">
        <v>2869</v>
      </c>
      <c r="AD561" s="389" t="str">
        <f>IFERROR(__xludf.DUMMYFUNCTION("""COMPUTED_VALUE"""),"")</f>
        <v/>
      </c>
      <c r="AE561" s="377">
        <v>26.0</v>
      </c>
      <c r="AF561" s="378">
        <v>26.0</v>
      </c>
      <c r="AG561" s="393" t="s">
        <v>3031</v>
      </c>
    </row>
    <row r="562">
      <c r="A562" s="411"/>
      <c r="B562" s="361">
        <v>46157.0</v>
      </c>
      <c r="C562" s="434" t="s">
        <v>3942</v>
      </c>
      <c r="D562" s="363" t="s">
        <v>3943</v>
      </c>
      <c r="E562" s="364"/>
      <c r="F562" s="365"/>
      <c r="G562" s="366"/>
      <c r="H562" s="367"/>
      <c r="I562" s="365"/>
      <c r="J562" s="368"/>
      <c r="K562" s="364"/>
      <c r="L562" s="365"/>
      <c r="M562" s="366"/>
      <c r="N562" s="367"/>
      <c r="O562" s="365"/>
      <c r="P562" s="368"/>
      <c r="Q562" s="364"/>
      <c r="R562" s="365"/>
      <c r="S562" s="366"/>
      <c r="T562" s="369" t="s">
        <v>712</v>
      </c>
      <c r="U562" s="370" t="s">
        <v>2308</v>
      </c>
      <c r="V562" s="371" t="s">
        <v>2568</v>
      </c>
      <c r="W562" s="372"/>
      <c r="X562" s="353" t="s">
        <v>2914</v>
      </c>
      <c r="Y562" s="382">
        <v>0.0</v>
      </c>
      <c r="Z562" s="389">
        <f>IFERROR(__xludf.DUMMYFUNCTION("""COMPUTED_VALUE"""),1.0)</f>
        <v>1</v>
      </c>
      <c r="AA562" s="383">
        <v>0.0</v>
      </c>
      <c r="AB562" s="388">
        <f>IFERROR(__xludf.DUMMYFUNCTION("""COMPUTED_VALUE"""),1.0)</f>
        <v>1</v>
      </c>
      <c r="AC562" s="382">
        <v>0.0</v>
      </c>
      <c r="AD562" s="389">
        <f>IFERROR(__xludf.DUMMYFUNCTION("""COMPUTED_VALUE"""),1.0)</f>
        <v>1</v>
      </c>
      <c r="AE562" s="390"/>
      <c r="AF562" s="391"/>
      <c r="AG562" s="393" t="s">
        <v>3049</v>
      </c>
    </row>
    <row r="563">
      <c r="A563" s="411"/>
      <c r="B563" s="361">
        <v>46156.0</v>
      </c>
      <c r="C563" s="434" t="s">
        <v>3944</v>
      </c>
      <c r="D563" s="363" t="s">
        <v>3945</v>
      </c>
      <c r="E563" s="364"/>
      <c r="F563" s="365"/>
      <c r="G563" s="366"/>
      <c r="H563" s="367"/>
      <c r="I563" s="365"/>
      <c r="J563" s="368"/>
      <c r="K563" s="364"/>
      <c r="L563" s="365"/>
      <c r="M563" s="366"/>
      <c r="N563" s="367"/>
      <c r="O563" s="365"/>
      <c r="P563" s="368"/>
      <c r="Q563" s="364"/>
      <c r="R563" s="365"/>
      <c r="S563" s="366"/>
      <c r="T563" s="369" t="s">
        <v>2963</v>
      </c>
      <c r="U563" s="370" t="s">
        <v>2967</v>
      </c>
      <c r="V563" s="371" t="s">
        <v>2021</v>
      </c>
      <c r="W563" s="372"/>
      <c r="X563" s="353" t="s">
        <v>2914</v>
      </c>
      <c r="Y563" s="382">
        <v>0.0</v>
      </c>
      <c r="Z563" s="389">
        <f>IFERROR(__xludf.DUMMYFUNCTION("""COMPUTED_VALUE"""),1.0)</f>
        <v>1</v>
      </c>
      <c r="AA563" s="383">
        <v>0.0</v>
      </c>
      <c r="AB563" s="388">
        <f>IFERROR(__xludf.DUMMYFUNCTION("""COMPUTED_VALUE"""),1.0)</f>
        <v>1</v>
      </c>
      <c r="AC563" s="382">
        <v>0.0</v>
      </c>
      <c r="AD563" s="389">
        <f>IFERROR(__xludf.DUMMYFUNCTION("""COMPUTED_VALUE"""),1.0)</f>
        <v>1</v>
      </c>
      <c r="AE563" s="377">
        <v>10.0</v>
      </c>
      <c r="AF563" s="378">
        <v>8.0</v>
      </c>
      <c r="AG563" s="393" t="s">
        <v>3049</v>
      </c>
    </row>
    <row r="564">
      <c r="A564" s="411"/>
      <c r="B564" s="361">
        <v>46156.0</v>
      </c>
      <c r="C564" s="434" t="s">
        <v>3946</v>
      </c>
      <c r="D564" s="363" t="s">
        <v>3947</v>
      </c>
      <c r="E564" s="364"/>
      <c r="F564" s="365"/>
      <c r="G564" s="366"/>
      <c r="H564" s="367"/>
      <c r="I564" s="365"/>
      <c r="J564" s="368"/>
      <c r="K564" s="364"/>
      <c r="L564" s="365"/>
      <c r="M564" s="366"/>
      <c r="N564" s="367"/>
      <c r="O564" s="365">
        <v>1.0</v>
      </c>
      <c r="P564" s="368">
        <v>1.0</v>
      </c>
      <c r="Q564" s="364"/>
      <c r="R564" s="365"/>
      <c r="S564" s="366"/>
      <c r="T564" s="369" t="s">
        <v>2995</v>
      </c>
      <c r="U564" s="370" t="s">
        <v>2967</v>
      </c>
      <c r="V564" s="371" t="s">
        <v>2021</v>
      </c>
      <c r="W564" s="380" t="s">
        <v>3948</v>
      </c>
      <c r="X564" s="353" t="s">
        <v>2896</v>
      </c>
      <c r="Y564" s="382" t="s">
        <v>2869</v>
      </c>
      <c r="Z564" s="389" t="str">
        <f>IFERROR(__xludf.DUMMYFUNCTION("""COMPUTED_VALUE"""),"")</f>
        <v/>
      </c>
      <c r="AA564" s="383">
        <v>1.0</v>
      </c>
      <c r="AB564" s="388">
        <f>IFERROR(__xludf.DUMMYFUNCTION("""COMPUTED_VALUE"""),0.9333333333333333)</f>
        <v>0.9333333333</v>
      </c>
      <c r="AC564" s="382">
        <v>1.0</v>
      </c>
      <c r="AD564" s="389">
        <f>IFERROR(__xludf.DUMMYFUNCTION("""COMPUTED_VALUE"""),0.9333333333333333)</f>
        <v>0.9333333333</v>
      </c>
      <c r="AE564" s="377">
        <v>15.0</v>
      </c>
      <c r="AF564" s="378">
        <v>5.0</v>
      </c>
      <c r="AG564" s="393" t="s">
        <v>3049</v>
      </c>
    </row>
    <row r="565">
      <c r="A565" s="411"/>
      <c r="B565" s="361">
        <v>46156.0</v>
      </c>
      <c r="C565" s="434" t="s">
        <v>3949</v>
      </c>
      <c r="D565" s="363" t="s">
        <v>3950</v>
      </c>
      <c r="E565" s="364">
        <v>1.0</v>
      </c>
      <c r="F565" s="365">
        <v>1.0</v>
      </c>
      <c r="G565" s="366">
        <v>1.0</v>
      </c>
      <c r="H565" s="367"/>
      <c r="I565" s="365"/>
      <c r="J565" s="368"/>
      <c r="K565" s="364"/>
      <c r="L565" s="365"/>
      <c r="M565" s="366"/>
      <c r="N565" s="367"/>
      <c r="O565" s="365"/>
      <c r="P565" s="368"/>
      <c r="Q565" s="364"/>
      <c r="R565" s="365"/>
      <c r="S565" s="366"/>
      <c r="T565" s="369" t="s">
        <v>2427</v>
      </c>
      <c r="U565" s="370" t="s">
        <v>2957</v>
      </c>
      <c r="V565" s="371" t="s">
        <v>2021</v>
      </c>
      <c r="W565" s="380" t="s">
        <v>3951</v>
      </c>
      <c r="X565" s="353" t="s">
        <v>2880</v>
      </c>
      <c r="Y565" s="382">
        <v>1.0</v>
      </c>
      <c r="Z565" s="389">
        <f>IFERROR(__xludf.DUMMYFUNCTION("""COMPUTED_VALUE"""),0.9090909090909091)</f>
        <v>0.9090909091</v>
      </c>
      <c r="AA565" s="383">
        <v>1.0</v>
      </c>
      <c r="AB565" s="388">
        <f>IFERROR(__xludf.DUMMYFUNCTION("""COMPUTED_VALUE"""),0.9090909090909091)</f>
        <v>0.9090909091</v>
      </c>
      <c r="AC565" s="382">
        <v>1.0</v>
      </c>
      <c r="AD565" s="389">
        <f>IFERROR(__xludf.DUMMYFUNCTION("""COMPUTED_VALUE"""),0.9090909090909091)</f>
        <v>0.9090909091</v>
      </c>
      <c r="AE565" s="377">
        <v>11.0</v>
      </c>
      <c r="AF565" s="378">
        <v>11.0</v>
      </c>
      <c r="AG565" s="393" t="s">
        <v>3049</v>
      </c>
    </row>
    <row r="566">
      <c r="A566" s="411"/>
      <c r="B566" s="361">
        <v>46159.0</v>
      </c>
      <c r="C566" s="434" t="s">
        <v>3952</v>
      </c>
      <c r="D566" s="363" t="s">
        <v>3953</v>
      </c>
      <c r="E566" s="364"/>
      <c r="F566" s="365"/>
      <c r="G566" s="366"/>
      <c r="H566" s="367"/>
      <c r="I566" s="365"/>
      <c r="J566" s="368"/>
      <c r="K566" s="364"/>
      <c r="L566" s="365"/>
      <c r="M566" s="366"/>
      <c r="N566" s="367"/>
      <c r="O566" s="365"/>
      <c r="P566" s="368"/>
      <c r="Q566" s="364"/>
      <c r="R566" s="365"/>
      <c r="S566" s="366"/>
      <c r="T566" s="369" t="s">
        <v>2995</v>
      </c>
      <c r="U566" s="370" t="s">
        <v>2021</v>
      </c>
      <c r="V566" s="371"/>
      <c r="W566" s="372"/>
      <c r="X566" s="353"/>
      <c r="Y566" s="382" t="s">
        <v>2869</v>
      </c>
      <c r="Z566" s="389" t="str">
        <f>IFERROR(__xludf.DUMMYFUNCTION("""COMPUTED_VALUE"""),"")</f>
        <v/>
      </c>
      <c r="AA566" s="383" t="s">
        <v>2869</v>
      </c>
      <c r="AB566" s="388" t="str">
        <f>IFERROR(__xludf.DUMMYFUNCTION("""COMPUTED_VALUE"""),"")</f>
        <v/>
      </c>
      <c r="AC566" s="382" t="s">
        <v>2869</v>
      </c>
      <c r="AD566" s="389" t="str">
        <f>IFERROR(__xludf.DUMMYFUNCTION("""COMPUTED_VALUE"""),"")</f>
        <v/>
      </c>
      <c r="AE566" s="377"/>
      <c r="AF566" s="378"/>
      <c r="AG566" s="393" t="s">
        <v>3049</v>
      </c>
    </row>
    <row r="567">
      <c r="A567" s="411"/>
      <c r="B567" s="361">
        <v>46159.0</v>
      </c>
      <c r="C567" s="434" t="s">
        <v>3954</v>
      </c>
      <c r="D567" s="363" t="s">
        <v>3955</v>
      </c>
      <c r="E567" s="364"/>
      <c r="F567" s="365"/>
      <c r="G567" s="366"/>
      <c r="H567" s="367"/>
      <c r="I567" s="365"/>
      <c r="J567" s="368"/>
      <c r="K567" s="364"/>
      <c r="L567" s="365"/>
      <c r="M567" s="366"/>
      <c r="N567" s="367"/>
      <c r="O567" s="365"/>
      <c r="P567" s="368"/>
      <c r="Q567" s="364"/>
      <c r="R567" s="365"/>
      <c r="S567" s="366"/>
      <c r="T567" s="369" t="s">
        <v>2995</v>
      </c>
      <c r="U567" s="370" t="s">
        <v>2021</v>
      </c>
      <c r="V567" s="371"/>
      <c r="W567" s="372"/>
      <c r="X567" s="353"/>
      <c r="Y567" s="382" t="s">
        <v>2869</v>
      </c>
      <c r="Z567" s="389" t="str">
        <f>IFERROR(__xludf.DUMMYFUNCTION("""COMPUTED_VALUE"""),"")</f>
        <v/>
      </c>
      <c r="AA567" s="383" t="s">
        <v>2869</v>
      </c>
      <c r="AB567" s="388" t="str">
        <f>IFERROR(__xludf.DUMMYFUNCTION("""COMPUTED_VALUE"""),"")</f>
        <v/>
      </c>
      <c r="AC567" s="382" t="s">
        <v>2869</v>
      </c>
      <c r="AD567" s="389" t="str">
        <f>IFERROR(__xludf.DUMMYFUNCTION("""COMPUTED_VALUE"""),"")</f>
        <v/>
      </c>
      <c r="AE567" s="390"/>
      <c r="AF567" s="391"/>
      <c r="AG567" s="393" t="s">
        <v>3049</v>
      </c>
    </row>
    <row r="568">
      <c r="A568" s="411"/>
      <c r="B568" s="361">
        <v>46154.0</v>
      </c>
      <c r="C568" s="434" t="s">
        <v>3956</v>
      </c>
      <c r="D568" s="363" t="s">
        <v>3957</v>
      </c>
      <c r="E568" s="364"/>
      <c r="F568" s="365"/>
      <c r="G568" s="366"/>
      <c r="H568" s="367"/>
      <c r="I568" s="365"/>
      <c r="J568" s="368"/>
      <c r="K568" s="364"/>
      <c r="L568" s="365"/>
      <c r="M568" s="366"/>
      <c r="N568" s="367"/>
      <c r="O568" s="365">
        <v>1.0</v>
      </c>
      <c r="P568" s="368"/>
      <c r="Q568" s="364"/>
      <c r="R568" s="365"/>
      <c r="S568" s="366"/>
      <c r="T568" s="369" t="s">
        <v>2995</v>
      </c>
      <c r="U568" s="370" t="s">
        <v>713</v>
      </c>
      <c r="V568" s="371"/>
      <c r="W568" s="380" t="s">
        <v>3958</v>
      </c>
      <c r="X568" s="353" t="s">
        <v>2887</v>
      </c>
      <c r="Y568" s="382" t="s">
        <v>2869</v>
      </c>
      <c r="Z568" s="389" t="str">
        <f>IFERROR(__xludf.DUMMYFUNCTION("""COMPUTED_VALUE"""),"")</f>
        <v/>
      </c>
      <c r="AA568" s="383">
        <v>1.0</v>
      </c>
      <c r="AB568" s="388">
        <f>IFERROR(__xludf.DUMMYFUNCTION("""COMPUTED_VALUE"""),0.9285714285714286)</f>
        <v>0.9285714286</v>
      </c>
      <c r="AC568" s="382" t="s">
        <v>2869</v>
      </c>
      <c r="AD568" s="389" t="str">
        <f>IFERROR(__xludf.DUMMYFUNCTION("""COMPUTED_VALUE"""),"")</f>
        <v/>
      </c>
      <c r="AE568" s="377">
        <v>13.0</v>
      </c>
      <c r="AF568" s="378">
        <v>3.0</v>
      </c>
      <c r="AG568" s="393" t="s">
        <v>3033</v>
      </c>
    </row>
    <row r="569">
      <c r="A569" s="411"/>
      <c r="B569" s="361">
        <v>46155.0</v>
      </c>
      <c r="C569" s="434" t="s">
        <v>3959</v>
      </c>
      <c r="D569" s="363" t="s">
        <v>3960</v>
      </c>
      <c r="E569" s="364"/>
      <c r="F569" s="365"/>
      <c r="G569" s="366"/>
      <c r="H569" s="367"/>
      <c r="I569" s="365"/>
      <c r="J569" s="368"/>
      <c r="K569" s="364"/>
      <c r="L569" s="365"/>
      <c r="M569" s="366"/>
      <c r="N569" s="367"/>
      <c r="O569" s="365"/>
      <c r="P569" s="368"/>
      <c r="Q569" s="364"/>
      <c r="R569" s="365"/>
      <c r="S569" s="366"/>
      <c r="T569" s="369" t="s">
        <v>2995</v>
      </c>
      <c r="U569" s="370" t="s">
        <v>464</v>
      </c>
      <c r="V569" s="371"/>
      <c r="W569" s="372"/>
      <c r="X569" s="353" t="s">
        <v>2914</v>
      </c>
      <c r="Y569" s="382" t="s">
        <v>2869</v>
      </c>
      <c r="Z569" s="389" t="str">
        <f>IFERROR(__xludf.DUMMYFUNCTION("""COMPUTED_VALUE"""),"")</f>
        <v/>
      </c>
      <c r="AA569" s="383">
        <v>0.0</v>
      </c>
      <c r="AB569" s="388">
        <f>IFERROR(__xludf.DUMMYFUNCTION("""COMPUTED_VALUE"""),1.0)</f>
        <v>1</v>
      </c>
      <c r="AC569" s="382" t="s">
        <v>2869</v>
      </c>
      <c r="AD569" s="389" t="str">
        <f>IFERROR(__xludf.DUMMYFUNCTION("""COMPUTED_VALUE"""),"")</f>
        <v/>
      </c>
      <c r="AE569" s="377">
        <v>2.0</v>
      </c>
      <c r="AF569" s="378">
        <v>2.0</v>
      </c>
      <c r="AG569" s="393" t="s">
        <v>3027</v>
      </c>
    </row>
    <row r="570">
      <c r="A570" s="411"/>
      <c r="B570" s="361">
        <v>46157.0</v>
      </c>
      <c r="C570" s="434" t="s">
        <v>3961</v>
      </c>
      <c r="D570" s="363" t="s">
        <v>3962</v>
      </c>
      <c r="E570" s="364"/>
      <c r="F570" s="365"/>
      <c r="G570" s="366"/>
      <c r="H570" s="367"/>
      <c r="I570" s="365"/>
      <c r="J570" s="368"/>
      <c r="K570" s="364"/>
      <c r="L570" s="365"/>
      <c r="M570" s="366"/>
      <c r="N570" s="367"/>
      <c r="O570" s="365"/>
      <c r="P570" s="368"/>
      <c r="Q570" s="364"/>
      <c r="R570" s="365"/>
      <c r="S570" s="366"/>
      <c r="T570" s="369" t="s">
        <v>153</v>
      </c>
      <c r="U570" s="429" t="s">
        <v>2990</v>
      </c>
      <c r="V570" s="371" t="s">
        <v>2568</v>
      </c>
      <c r="W570" s="372"/>
      <c r="X570" s="353" t="s">
        <v>2914</v>
      </c>
      <c r="Y570" s="382">
        <v>0.0</v>
      </c>
      <c r="Z570" s="389">
        <f>IFERROR(__xludf.DUMMYFUNCTION("""COMPUTED_VALUE"""),1.0)</f>
        <v>1</v>
      </c>
      <c r="AA570" s="383">
        <v>0.0</v>
      </c>
      <c r="AB570" s="388">
        <f>IFERROR(__xludf.DUMMYFUNCTION("""COMPUTED_VALUE"""),1.0)</f>
        <v>1</v>
      </c>
      <c r="AC570" s="382">
        <v>0.0</v>
      </c>
      <c r="AD570" s="389">
        <f>IFERROR(__xludf.DUMMYFUNCTION("""COMPUTED_VALUE"""),1.0)</f>
        <v>1</v>
      </c>
      <c r="AE570" s="390"/>
      <c r="AF570" s="391"/>
      <c r="AG570" s="393" t="s">
        <v>3033</v>
      </c>
    </row>
    <row r="571">
      <c r="A571" s="411"/>
      <c r="B571" s="361">
        <v>46156.0</v>
      </c>
      <c r="C571" s="434" t="s">
        <v>3963</v>
      </c>
      <c r="D571" s="363" t="s">
        <v>3964</v>
      </c>
      <c r="E571" s="364"/>
      <c r="F571" s="365"/>
      <c r="G571" s="366"/>
      <c r="H571" s="367"/>
      <c r="I571" s="365"/>
      <c r="J571" s="368"/>
      <c r="K571" s="364"/>
      <c r="L571" s="365"/>
      <c r="M571" s="366"/>
      <c r="N571" s="367"/>
      <c r="O571" s="365"/>
      <c r="P571" s="368"/>
      <c r="Q571" s="364"/>
      <c r="R571" s="365"/>
      <c r="S571" s="366"/>
      <c r="T571" s="369" t="s">
        <v>2995</v>
      </c>
      <c r="U571" s="429" t="s">
        <v>2990</v>
      </c>
      <c r="V571" s="371"/>
      <c r="W571" s="372"/>
      <c r="X571" s="353" t="s">
        <v>2914</v>
      </c>
      <c r="Y571" s="382" t="s">
        <v>2869</v>
      </c>
      <c r="Z571" s="389" t="str">
        <f>IFERROR(__xludf.DUMMYFUNCTION("""COMPUTED_VALUE"""),"")</f>
        <v/>
      </c>
      <c r="AA571" s="383">
        <v>0.0</v>
      </c>
      <c r="AB571" s="388">
        <f>IFERROR(__xludf.DUMMYFUNCTION("""COMPUTED_VALUE"""),1.0)</f>
        <v>1</v>
      </c>
      <c r="AC571" s="382" t="s">
        <v>2869</v>
      </c>
      <c r="AD571" s="389" t="str">
        <f>IFERROR(__xludf.DUMMYFUNCTION("""COMPUTED_VALUE"""),"")</f>
        <v/>
      </c>
      <c r="AE571" s="390"/>
      <c r="AF571" s="391"/>
      <c r="AG571" s="393" t="s">
        <v>3033</v>
      </c>
    </row>
    <row r="572">
      <c r="A572" s="411"/>
      <c r="B572" s="361">
        <v>46154.0</v>
      </c>
      <c r="C572" s="434" t="s">
        <v>3965</v>
      </c>
      <c r="D572" s="363" t="s">
        <v>3966</v>
      </c>
      <c r="E572" s="364"/>
      <c r="F572" s="365"/>
      <c r="G572" s="366">
        <v>1.0</v>
      </c>
      <c r="H572" s="367"/>
      <c r="I572" s="365"/>
      <c r="J572" s="368"/>
      <c r="K572" s="364"/>
      <c r="L572" s="365"/>
      <c r="M572" s="366">
        <v>5.0</v>
      </c>
      <c r="N572" s="367"/>
      <c r="O572" s="365"/>
      <c r="P572" s="368"/>
      <c r="Q572" s="364"/>
      <c r="R572" s="365"/>
      <c r="S572" s="366"/>
      <c r="T572" s="369" t="s">
        <v>475</v>
      </c>
      <c r="U572" s="370" t="s">
        <v>207</v>
      </c>
      <c r="V572" s="371" t="s">
        <v>1152</v>
      </c>
      <c r="W572" s="380" t="s">
        <v>3967</v>
      </c>
      <c r="X572" s="353" t="s">
        <v>2885</v>
      </c>
      <c r="Y572" s="382">
        <v>0.0</v>
      </c>
      <c r="Z572" s="389">
        <f>IFERROR(__xludf.DUMMYFUNCTION("""COMPUTED_VALUE"""),1.0)</f>
        <v>1</v>
      </c>
      <c r="AA572" s="383">
        <v>0.0</v>
      </c>
      <c r="AB572" s="388">
        <f>IFERROR(__xludf.DUMMYFUNCTION("""COMPUTED_VALUE"""),1.0)</f>
        <v>1</v>
      </c>
      <c r="AC572" s="382">
        <v>6.0</v>
      </c>
      <c r="AD572" s="389">
        <f>IFERROR(__xludf.DUMMYFUNCTION("""COMPUTED_VALUE"""),0.9016393442622951)</f>
        <v>0.9016393443</v>
      </c>
      <c r="AE572" s="377">
        <v>61.0</v>
      </c>
      <c r="AF572" s="378">
        <v>60.0</v>
      </c>
      <c r="AG572" s="393" t="s">
        <v>3231</v>
      </c>
    </row>
    <row r="573">
      <c r="A573" s="411"/>
      <c r="B573" s="361">
        <v>46158.0</v>
      </c>
      <c r="C573" s="434" t="s">
        <v>3968</v>
      </c>
      <c r="D573" s="363" t="s">
        <v>3969</v>
      </c>
      <c r="E573" s="364"/>
      <c r="F573" s="365"/>
      <c r="G573" s="366"/>
      <c r="H573" s="367"/>
      <c r="I573" s="365"/>
      <c r="J573" s="368"/>
      <c r="K573" s="364"/>
      <c r="L573" s="365"/>
      <c r="M573" s="366">
        <v>1.0</v>
      </c>
      <c r="N573" s="367"/>
      <c r="O573" s="365"/>
      <c r="P573" s="368"/>
      <c r="Q573" s="364"/>
      <c r="R573" s="365"/>
      <c r="S573" s="366"/>
      <c r="T573" s="369"/>
      <c r="U573" s="370" t="s">
        <v>529</v>
      </c>
      <c r="V573" s="371" t="s">
        <v>1152</v>
      </c>
      <c r="W573" s="380" t="s">
        <v>3970</v>
      </c>
      <c r="X573" s="353" t="s">
        <v>2885</v>
      </c>
      <c r="Y573" s="382" t="s">
        <v>2869</v>
      </c>
      <c r="Z573" s="389" t="str">
        <f>IFERROR(__xludf.DUMMYFUNCTION("""COMPUTED_VALUE"""),"")</f>
        <v/>
      </c>
      <c r="AA573" s="383">
        <v>0.0</v>
      </c>
      <c r="AB573" s="388">
        <f>IFERROR(__xludf.DUMMYFUNCTION("""COMPUTED_VALUE"""),1.0)</f>
        <v>1</v>
      </c>
      <c r="AC573" s="382">
        <v>1.0</v>
      </c>
      <c r="AD573" s="389">
        <f>IFERROR(__xludf.DUMMYFUNCTION("""COMPUTED_VALUE"""),0.9473684210526316)</f>
        <v>0.9473684211</v>
      </c>
      <c r="AE573" s="377">
        <v>19.0</v>
      </c>
      <c r="AF573" s="378">
        <v>10.0</v>
      </c>
      <c r="AG573" s="393" t="s">
        <v>3231</v>
      </c>
    </row>
    <row r="574">
      <c r="A574" s="411"/>
      <c r="B574" s="361">
        <v>46155.0</v>
      </c>
      <c r="C574" s="434" t="s">
        <v>3971</v>
      </c>
      <c r="D574" s="363" t="s">
        <v>3972</v>
      </c>
      <c r="E574" s="364"/>
      <c r="F574" s="365"/>
      <c r="G574" s="366"/>
      <c r="H574" s="367"/>
      <c r="I574" s="365"/>
      <c r="J574" s="368"/>
      <c r="K574" s="364"/>
      <c r="L574" s="365"/>
      <c r="M574" s="366"/>
      <c r="N574" s="367"/>
      <c r="O574" s="365"/>
      <c r="P574" s="368"/>
      <c r="Q574" s="364"/>
      <c r="R574" s="365"/>
      <c r="S574" s="366"/>
      <c r="T574" s="369" t="s">
        <v>2995</v>
      </c>
      <c r="U574" s="370" t="s">
        <v>3006</v>
      </c>
      <c r="V574" s="371"/>
      <c r="W574" s="372"/>
      <c r="X574" s="353" t="s">
        <v>2914</v>
      </c>
      <c r="Y574" s="382" t="s">
        <v>2869</v>
      </c>
      <c r="Z574" s="389" t="str">
        <f>IFERROR(__xludf.DUMMYFUNCTION("""COMPUTED_VALUE"""),"")</f>
        <v/>
      </c>
      <c r="AA574" s="383">
        <v>0.0</v>
      </c>
      <c r="AB574" s="388">
        <f>IFERROR(__xludf.DUMMYFUNCTION("""COMPUTED_VALUE"""),1.0)</f>
        <v>1</v>
      </c>
      <c r="AC574" s="382" t="s">
        <v>2869</v>
      </c>
      <c r="AD574" s="389" t="str">
        <f>IFERROR(__xludf.DUMMYFUNCTION("""COMPUTED_VALUE"""),"")</f>
        <v/>
      </c>
      <c r="AE574" s="390"/>
      <c r="AF574" s="391"/>
      <c r="AG574" s="393" t="s">
        <v>3231</v>
      </c>
    </row>
    <row r="575">
      <c r="A575" s="411"/>
      <c r="B575" s="361">
        <v>46155.0</v>
      </c>
      <c r="C575" s="434" t="s">
        <v>3973</v>
      </c>
      <c r="D575" s="363" t="s">
        <v>3974</v>
      </c>
      <c r="E575" s="364"/>
      <c r="F575" s="365"/>
      <c r="G575" s="366"/>
      <c r="H575" s="367"/>
      <c r="I575" s="365"/>
      <c r="J575" s="368"/>
      <c r="K575" s="364"/>
      <c r="L575" s="365"/>
      <c r="M575" s="366"/>
      <c r="N575" s="367"/>
      <c r="O575" s="365"/>
      <c r="P575" s="368"/>
      <c r="Q575" s="364"/>
      <c r="R575" s="365"/>
      <c r="S575" s="366"/>
      <c r="T575" s="369" t="s">
        <v>2995</v>
      </c>
      <c r="U575" s="370" t="s">
        <v>555</v>
      </c>
      <c r="V575" s="371" t="s">
        <v>3006</v>
      </c>
      <c r="W575" s="372"/>
      <c r="X575" s="353" t="s">
        <v>2914</v>
      </c>
      <c r="Y575" s="382" t="s">
        <v>2869</v>
      </c>
      <c r="Z575" s="389" t="str">
        <f>IFERROR(__xludf.DUMMYFUNCTION("""COMPUTED_VALUE"""),"")</f>
        <v/>
      </c>
      <c r="AA575" s="383">
        <v>0.0</v>
      </c>
      <c r="AB575" s="388">
        <f>IFERROR(__xludf.DUMMYFUNCTION("""COMPUTED_VALUE"""),1.0)</f>
        <v>1</v>
      </c>
      <c r="AC575" s="382">
        <v>0.0</v>
      </c>
      <c r="AD575" s="389">
        <f>IFERROR(__xludf.DUMMYFUNCTION("""COMPUTED_VALUE"""),1.0)</f>
        <v>1</v>
      </c>
      <c r="AE575" s="390"/>
      <c r="AF575" s="391"/>
      <c r="AG575" s="393" t="s">
        <v>3231</v>
      </c>
    </row>
    <row r="576">
      <c r="A576" s="411"/>
      <c r="B576" s="361">
        <v>46154.0</v>
      </c>
      <c r="C576" s="434" t="s">
        <v>3975</v>
      </c>
      <c r="D576" s="363" t="s">
        <v>3976</v>
      </c>
      <c r="E576" s="364"/>
      <c r="F576" s="365"/>
      <c r="G576" s="366"/>
      <c r="H576" s="367"/>
      <c r="I576" s="365"/>
      <c r="J576" s="368"/>
      <c r="K576" s="364"/>
      <c r="L576" s="365"/>
      <c r="M576" s="366"/>
      <c r="N576" s="367"/>
      <c r="O576" s="365"/>
      <c r="P576" s="368"/>
      <c r="Q576" s="364"/>
      <c r="R576" s="365"/>
      <c r="S576" s="366"/>
      <c r="T576" s="369" t="s">
        <v>2995</v>
      </c>
      <c r="U576" s="370" t="s">
        <v>1658</v>
      </c>
      <c r="V576" s="371" t="s">
        <v>3006</v>
      </c>
      <c r="W576" s="372"/>
      <c r="X576" s="353" t="s">
        <v>2914</v>
      </c>
      <c r="Y576" s="382" t="s">
        <v>2869</v>
      </c>
      <c r="Z576" s="389" t="str">
        <f>IFERROR(__xludf.DUMMYFUNCTION("""COMPUTED_VALUE"""),"")</f>
        <v/>
      </c>
      <c r="AA576" s="383">
        <v>0.0</v>
      </c>
      <c r="AB576" s="388">
        <f>IFERROR(__xludf.DUMMYFUNCTION("""COMPUTED_VALUE"""),1.0)</f>
        <v>1</v>
      </c>
      <c r="AC576" s="382">
        <v>0.0</v>
      </c>
      <c r="AD576" s="389">
        <f>IFERROR(__xludf.DUMMYFUNCTION("""COMPUTED_VALUE"""),1.0)</f>
        <v>1</v>
      </c>
      <c r="AE576" s="390"/>
      <c r="AF576" s="391"/>
      <c r="AG576" s="393" t="s">
        <v>3231</v>
      </c>
    </row>
    <row r="577">
      <c r="A577" s="411"/>
      <c r="B577" s="361">
        <v>46156.0</v>
      </c>
      <c r="C577" s="434" t="s">
        <v>3977</v>
      </c>
      <c r="D577" s="363" t="s">
        <v>3978</v>
      </c>
      <c r="E577" s="364"/>
      <c r="F577" s="365"/>
      <c r="G577" s="366"/>
      <c r="H577" s="367"/>
      <c r="I577" s="365"/>
      <c r="J577" s="368"/>
      <c r="K577" s="364"/>
      <c r="L577" s="365"/>
      <c r="M577" s="366"/>
      <c r="N577" s="367"/>
      <c r="O577" s="365"/>
      <c r="P577" s="368"/>
      <c r="Q577" s="364"/>
      <c r="R577" s="365"/>
      <c r="S577" s="366"/>
      <c r="T577" s="369" t="s">
        <v>2995</v>
      </c>
      <c r="U577" s="370" t="s">
        <v>3006</v>
      </c>
      <c r="V577" s="371"/>
      <c r="W577" s="372"/>
      <c r="X577" s="353" t="s">
        <v>2914</v>
      </c>
      <c r="Y577" s="382" t="s">
        <v>2869</v>
      </c>
      <c r="Z577" s="389" t="str">
        <f>IFERROR(__xludf.DUMMYFUNCTION("""COMPUTED_VALUE"""),"")</f>
        <v/>
      </c>
      <c r="AA577" s="383">
        <v>0.0</v>
      </c>
      <c r="AB577" s="388">
        <f>IFERROR(__xludf.DUMMYFUNCTION("""COMPUTED_VALUE"""),1.0)</f>
        <v>1</v>
      </c>
      <c r="AC577" s="382" t="s">
        <v>2869</v>
      </c>
      <c r="AD577" s="389" t="str">
        <f>IFERROR(__xludf.DUMMYFUNCTION("""COMPUTED_VALUE"""),"")</f>
        <v/>
      </c>
      <c r="AE577" s="390"/>
      <c r="AF577" s="391"/>
      <c r="AG577" s="393" t="s">
        <v>3231</v>
      </c>
    </row>
    <row r="578">
      <c r="A578" s="411"/>
      <c r="B578" s="361">
        <v>46153.0</v>
      </c>
      <c r="C578" s="434" t="s">
        <v>3979</v>
      </c>
      <c r="D578" s="363" t="s">
        <v>3980</v>
      </c>
      <c r="E578" s="364"/>
      <c r="F578" s="365"/>
      <c r="G578" s="366"/>
      <c r="H578" s="367"/>
      <c r="I578" s="365"/>
      <c r="J578" s="368"/>
      <c r="K578" s="364"/>
      <c r="L578" s="365"/>
      <c r="M578" s="366"/>
      <c r="N578" s="367"/>
      <c r="O578" s="365"/>
      <c r="P578" s="368"/>
      <c r="Q578" s="364"/>
      <c r="R578" s="365"/>
      <c r="S578" s="366"/>
      <c r="T578" s="369" t="s">
        <v>2995</v>
      </c>
      <c r="U578" s="370" t="s">
        <v>2957</v>
      </c>
      <c r="V578" s="371" t="s">
        <v>3013</v>
      </c>
      <c r="W578" s="372"/>
      <c r="X578" s="353" t="s">
        <v>2914</v>
      </c>
      <c r="Y578" s="382" t="s">
        <v>2869</v>
      </c>
      <c r="Z578" s="389" t="str">
        <f>IFERROR(__xludf.DUMMYFUNCTION("""COMPUTED_VALUE"""),"")</f>
        <v/>
      </c>
      <c r="AA578" s="383">
        <v>0.0</v>
      </c>
      <c r="AB578" s="388">
        <f>IFERROR(__xludf.DUMMYFUNCTION("""COMPUTED_VALUE"""),1.0)</f>
        <v>1</v>
      </c>
      <c r="AC578" s="382">
        <v>0.0</v>
      </c>
      <c r="AD578" s="389">
        <f>IFERROR(__xludf.DUMMYFUNCTION("""COMPUTED_VALUE"""),1.0)</f>
        <v>1</v>
      </c>
      <c r="AE578" s="377">
        <v>2.0</v>
      </c>
      <c r="AF578" s="378">
        <v>2.0</v>
      </c>
      <c r="AG578" s="393" t="s">
        <v>3053</v>
      </c>
    </row>
    <row r="579">
      <c r="A579" s="411"/>
      <c r="B579" s="361">
        <v>46154.0</v>
      </c>
      <c r="C579" s="434" t="s">
        <v>3981</v>
      </c>
      <c r="D579" s="363" t="s">
        <v>3982</v>
      </c>
      <c r="E579" s="364"/>
      <c r="F579" s="365"/>
      <c r="G579" s="366"/>
      <c r="H579" s="367"/>
      <c r="I579" s="365"/>
      <c r="J579" s="368"/>
      <c r="K579" s="364"/>
      <c r="L579" s="365"/>
      <c r="M579" s="366"/>
      <c r="N579" s="367"/>
      <c r="O579" s="365"/>
      <c r="P579" s="368"/>
      <c r="Q579" s="364"/>
      <c r="R579" s="365"/>
      <c r="S579" s="366"/>
      <c r="T579" s="369" t="s">
        <v>2995</v>
      </c>
      <c r="U579" s="370" t="s">
        <v>3017</v>
      </c>
      <c r="V579" s="371"/>
      <c r="W579" s="372"/>
      <c r="X579" s="353" t="s">
        <v>2914</v>
      </c>
      <c r="Y579" s="382" t="s">
        <v>2869</v>
      </c>
      <c r="Z579" s="389" t="str">
        <f>IFERROR(__xludf.DUMMYFUNCTION("""COMPUTED_VALUE"""),"")</f>
        <v/>
      </c>
      <c r="AA579" s="383">
        <v>0.0</v>
      </c>
      <c r="AB579" s="388">
        <f>IFERROR(__xludf.DUMMYFUNCTION("""COMPUTED_VALUE"""),1.0)</f>
        <v>1</v>
      </c>
      <c r="AC579" s="382" t="s">
        <v>2869</v>
      </c>
      <c r="AD579" s="389" t="str">
        <f>IFERROR(__xludf.DUMMYFUNCTION("""COMPUTED_VALUE"""),"")</f>
        <v/>
      </c>
      <c r="AE579" s="377">
        <v>14.0</v>
      </c>
      <c r="AF579" s="378">
        <v>14.0</v>
      </c>
      <c r="AG579" s="393" t="s">
        <v>3053</v>
      </c>
    </row>
    <row r="580">
      <c r="A580" s="411"/>
      <c r="B580" s="361">
        <v>46154.0</v>
      </c>
      <c r="C580" s="434" t="s">
        <v>3983</v>
      </c>
      <c r="D580" s="363" t="s">
        <v>3984</v>
      </c>
      <c r="E580" s="364"/>
      <c r="F580" s="365"/>
      <c r="G580" s="366"/>
      <c r="H580" s="367"/>
      <c r="I580" s="365">
        <v>1.0</v>
      </c>
      <c r="J580" s="368"/>
      <c r="K580" s="364"/>
      <c r="L580" s="365">
        <v>4.0</v>
      </c>
      <c r="M580" s="366"/>
      <c r="N580" s="367"/>
      <c r="O580" s="365">
        <v>8.0</v>
      </c>
      <c r="P580" s="368"/>
      <c r="Q580" s="364"/>
      <c r="R580" s="365"/>
      <c r="S580" s="366"/>
      <c r="T580" s="369" t="s">
        <v>2995</v>
      </c>
      <c r="U580" s="448" t="s">
        <v>843</v>
      </c>
      <c r="V580" s="371"/>
      <c r="W580" s="380" t="s">
        <v>3985</v>
      </c>
      <c r="X580" s="353" t="s">
        <v>2887</v>
      </c>
      <c r="Y580" s="382" t="s">
        <v>2869</v>
      </c>
      <c r="Z580" s="389" t="str">
        <f>IFERROR(__xludf.DUMMYFUNCTION("""COMPUTED_VALUE"""),"")</f>
        <v/>
      </c>
      <c r="AA580" s="383">
        <v>13.0</v>
      </c>
      <c r="AB580" s="388">
        <f>IFERROR(__xludf.DUMMYFUNCTION("""COMPUTED_VALUE"""),0.675)</f>
        <v>0.675</v>
      </c>
      <c r="AC580" s="382" t="s">
        <v>2869</v>
      </c>
      <c r="AD580" s="389" t="str">
        <f>IFERROR(__xludf.DUMMYFUNCTION("""COMPUTED_VALUE"""),"")</f>
        <v/>
      </c>
      <c r="AE580" s="377">
        <v>27.0</v>
      </c>
      <c r="AF580" s="378">
        <v>27.0</v>
      </c>
      <c r="AG580" s="393" t="s">
        <v>3053</v>
      </c>
    </row>
    <row r="581">
      <c r="A581" s="411"/>
      <c r="B581" s="361">
        <v>46154.0</v>
      </c>
      <c r="C581" s="434" t="s">
        <v>3986</v>
      </c>
      <c r="D581" s="363" t="s">
        <v>3987</v>
      </c>
      <c r="E581" s="364"/>
      <c r="F581" s="365"/>
      <c r="G581" s="366"/>
      <c r="H581" s="367"/>
      <c r="I581" s="365"/>
      <c r="J581" s="368"/>
      <c r="K581" s="364"/>
      <c r="L581" s="365"/>
      <c r="M581" s="366"/>
      <c r="N581" s="367"/>
      <c r="O581" s="365"/>
      <c r="P581" s="368"/>
      <c r="Q581" s="364"/>
      <c r="R581" s="365"/>
      <c r="S581" s="366"/>
      <c r="T581" s="369" t="s">
        <v>2995</v>
      </c>
      <c r="U581" s="448" t="s">
        <v>843</v>
      </c>
      <c r="V581" s="371"/>
      <c r="W581" s="372"/>
      <c r="X581" s="353" t="s">
        <v>2914</v>
      </c>
      <c r="Y581" s="382" t="s">
        <v>2869</v>
      </c>
      <c r="Z581" s="389" t="str">
        <f>IFERROR(__xludf.DUMMYFUNCTION("""COMPUTED_VALUE"""),"")</f>
        <v/>
      </c>
      <c r="AA581" s="383">
        <v>0.0</v>
      </c>
      <c r="AB581" s="388">
        <f>IFERROR(__xludf.DUMMYFUNCTION("""COMPUTED_VALUE"""),1.0)</f>
        <v>1</v>
      </c>
      <c r="AC581" s="382" t="s">
        <v>2869</v>
      </c>
      <c r="AD581" s="389" t="str">
        <f>IFERROR(__xludf.DUMMYFUNCTION("""COMPUTED_VALUE"""),"")</f>
        <v/>
      </c>
      <c r="AE581" s="377">
        <v>8.0</v>
      </c>
      <c r="AF581" s="378">
        <v>8.0</v>
      </c>
      <c r="AG581" s="393" t="s">
        <v>3053</v>
      </c>
    </row>
    <row r="582">
      <c r="A582" s="411"/>
      <c r="B582" s="361">
        <v>46154.0</v>
      </c>
      <c r="C582" s="434" t="s">
        <v>3988</v>
      </c>
      <c r="D582" s="363" t="s">
        <v>3989</v>
      </c>
      <c r="E582" s="364"/>
      <c r="F582" s="365"/>
      <c r="G582" s="366"/>
      <c r="H582" s="367"/>
      <c r="I582" s="365"/>
      <c r="J582" s="368"/>
      <c r="K582" s="364"/>
      <c r="L582" s="365"/>
      <c r="M582" s="366"/>
      <c r="N582" s="367"/>
      <c r="O582" s="365"/>
      <c r="P582" s="368"/>
      <c r="Q582" s="364"/>
      <c r="R582" s="365"/>
      <c r="S582" s="366"/>
      <c r="T582" s="369" t="s">
        <v>2967</v>
      </c>
      <c r="U582" s="370"/>
      <c r="V582" s="371" t="s">
        <v>3033</v>
      </c>
      <c r="W582" s="372"/>
      <c r="X582" s="353" t="s">
        <v>2914</v>
      </c>
      <c r="Y582" s="382">
        <v>0.0</v>
      </c>
      <c r="Z582" s="389">
        <f>IFERROR(__xludf.DUMMYFUNCTION("""COMPUTED_VALUE"""),1.0)</f>
        <v>1</v>
      </c>
      <c r="AA582" s="383" t="s">
        <v>2869</v>
      </c>
      <c r="AB582" s="388" t="str">
        <f>IFERROR(__xludf.DUMMYFUNCTION("""COMPUTED_VALUE"""),"")</f>
        <v/>
      </c>
      <c r="AC582" s="382">
        <v>0.0</v>
      </c>
      <c r="AD582" s="389">
        <f>IFERROR(__xludf.DUMMYFUNCTION("""COMPUTED_VALUE"""),1.0)</f>
        <v>1</v>
      </c>
      <c r="AE582" s="390"/>
      <c r="AF582" s="391"/>
      <c r="AG582" s="393" t="s">
        <v>3049</v>
      </c>
    </row>
    <row r="583">
      <c r="A583" s="411"/>
      <c r="B583" s="361">
        <v>46155.0</v>
      </c>
      <c r="C583" s="434" t="s">
        <v>3990</v>
      </c>
      <c r="D583" s="363" t="s">
        <v>3991</v>
      </c>
      <c r="E583" s="364"/>
      <c r="F583" s="365"/>
      <c r="G583" s="366"/>
      <c r="H583" s="367"/>
      <c r="I583" s="365"/>
      <c r="J583" s="368"/>
      <c r="K583" s="364"/>
      <c r="L583" s="365"/>
      <c r="M583" s="366"/>
      <c r="N583" s="367"/>
      <c r="O583" s="365"/>
      <c r="P583" s="368"/>
      <c r="Q583" s="364"/>
      <c r="R583" s="365"/>
      <c r="S583" s="366"/>
      <c r="T583" s="369"/>
      <c r="U583" s="370" t="s">
        <v>3006</v>
      </c>
      <c r="V583" s="371" t="s">
        <v>3033</v>
      </c>
      <c r="W583" s="372"/>
      <c r="X583" s="353" t="s">
        <v>2914</v>
      </c>
      <c r="Y583" s="382" t="s">
        <v>2869</v>
      </c>
      <c r="Z583" s="389" t="str">
        <f>IFERROR(__xludf.DUMMYFUNCTION("""COMPUTED_VALUE"""),"")</f>
        <v/>
      </c>
      <c r="AA583" s="383">
        <v>0.0</v>
      </c>
      <c r="AB583" s="388">
        <f>IFERROR(__xludf.DUMMYFUNCTION("""COMPUTED_VALUE"""),1.0)</f>
        <v>1</v>
      </c>
      <c r="AC583" s="382">
        <v>0.0</v>
      </c>
      <c r="AD583" s="389">
        <f>IFERROR(__xludf.DUMMYFUNCTION("""COMPUTED_VALUE"""),1.0)</f>
        <v>1</v>
      </c>
      <c r="AE583" s="390"/>
      <c r="AF583" s="391"/>
      <c r="AG583" s="393" t="s">
        <v>3049</v>
      </c>
    </row>
    <row r="584">
      <c r="A584" s="411"/>
      <c r="B584" s="361">
        <v>46155.0</v>
      </c>
      <c r="C584" s="434" t="s">
        <v>3992</v>
      </c>
      <c r="D584" s="363" t="s">
        <v>3993</v>
      </c>
      <c r="E584" s="364"/>
      <c r="F584" s="365"/>
      <c r="G584" s="366"/>
      <c r="H584" s="367"/>
      <c r="I584" s="365"/>
      <c r="J584" s="368"/>
      <c r="K584" s="364"/>
      <c r="L584" s="365"/>
      <c r="M584" s="366"/>
      <c r="N584" s="367"/>
      <c r="O584" s="365"/>
      <c r="P584" s="368"/>
      <c r="Q584" s="364"/>
      <c r="R584" s="365"/>
      <c r="S584" s="366"/>
      <c r="T584" s="369" t="s">
        <v>544</v>
      </c>
      <c r="U584" s="370" t="s">
        <v>2244</v>
      </c>
      <c r="V584" s="371" t="s">
        <v>3033</v>
      </c>
      <c r="W584" s="372"/>
      <c r="X584" s="353" t="s">
        <v>2914</v>
      </c>
      <c r="Y584" s="382">
        <v>0.0</v>
      </c>
      <c r="Z584" s="389">
        <f>IFERROR(__xludf.DUMMYFUNCTION("""COMPUTED_VALUE"""),1.0)</f>
        <v>1</v>
      </c>
      <c r="AA584" s="383">
        <v>0.0</v>
      </c>
      <c r="AB584" s="388">
        <f>IFERROR(__xludf.DUMMYFUNCTION("""COMPUTED_VALUE"""),1.0)</f>
        <v>1</v>
      </c>
      <c r="AC584" s="382">
        <v>0.0</v>
      </c>
      <c r="AD584" s="389">
        <f>IFERROR(__xludf.DUMMYFUNCTION("""COMPUTED_VALUE"""),1.0)</f>
        <v>1</v>
      </c>
      <c r="AE584" s="390"/>
      <c r="AF584" s="391"/>
      <c r="AG584" s="393" t="s">
        <v>3049</v>
      </c>
    </row>
    <row r="585">
      <c r="A585" s="411"/>
      <c r="B585" s="361">
        <v>46156.0</v>
      </c>
      <c r="C585" s="434" t="s">
        <v>3994</v>
      </c>
      <c r="D585" s="363" t="s">
        <v>3995</v>
      </c>
      <c r="E585" s="364"/>
      <c r="F585" s="365"/>
      <c r="G585" s="366"/>
      <c r="H585" s="367"/>
      <c r="I585" s="365"/>
      <c r="J585" s="368"/>
      <c r="K585" s="364"/>
      <c r="L585" s="365"/>
      <c r="M585" s="366"/>
      <c r="N585" s="367"/>
      <c r="O585" s="365"/>
      <c r="P585" s="368"/>
      <c r="Q585" s="364"/>
      <c r="R585" s="365"/>
      <c r="S585" s="366"/>
      <c r="T585" s="369" t="s">
        <v>2995</v>
      </c>
      <c r="U585" s="370"/>
      <c r="V585" s="371" t="s">
        <v>3033</v>
      </c>
      <c r="W585" s="372"/>
      <c r="X585" s="353" t="s">
        <v>2914</v>
      </c>
      <c r="Y585" s="382" t="s">
        <v>2869</v>
      </c>
      <c r="Z585" s="389" t="str">
        <f>IFERROR(__xludf.DUMMYFUNCTION("""COMPUTED_VALUE"""),"")</f>
        <v/>
      </c>
      <c r="AA585" s="383" t="s">
        <v>2869</v>
      </c>
      <c r="AB585" s="388" t="str">
        <f>IFERROR(__xludf.DUMMYFUNCTION("""COMPUTED_VALUE"""),"")</f>
        <v/>
      </c>
      <c r="AC585" s="382">
        <v>0.0</v>
      </c>
      <c r="AD585" s="389">
        <f>IFERROR(__xludf.DUMMYFUNCTION("""COMPUTED_VALUE"""),1.0)</f>
        <v>1</v>
      </c>
      <c r="AE585" s="390"/>
      <c r="AF585" s="391"/>
      <c r="AG585" s="393" t="s">
        <v>3049</v>
      </c>
    </row>
    <row r="586">
      <c r="A586" s="411"/>
      <c r="B586" s="361">
        <v>46156.0</v>
      </c>
      <c r="C586" s="434" t="s">
        <v>3996</v>
      </c>
      <c r="D586" s="363" t="s">
        <v>3997</v>
      </c>
      <c r="E586" s="364"/>
      <c r="F586" s="365"/>
      <c r="G586" s="366"/>
      <c r="H586" s="367"/>
      <c r="I586" s="365"/>
      <c r="J586" s="368"/>
      <c r="K586" s="364"/>
      <c r="L586" s="365"/>
      <c r="M586" s="366"/>
      <c r="N586" s="367"/>
      <c r="O586" s="365"/>
      <c r="P586" s="368"/>
      <c r="Q586" s="364"/>
      <c r="R586" s="365"/>
      <c r="S586" s="366"/>
      <c r="T586" s="369" t="s">
        <v>2995</v>
      </c>
      <c r="U586" s="370"/>
      <c r="V586" s="371" t="s">
        <v>3033</v>
      </c>
      <c r="W586" s="372"/>
      <c r="X586" s="353" t="s">
        <v>2914</v>
      </c>
      <c r="Y586" s="382" t="s">
        <v>2869</v>
      </c>
      <c r="Z586" s="389" t="str">
        <f>IFERROR(__xludf.DUMMYFUNCTION("""COMPUTED_VALUE"""),"")</f>
        <v/>
      </c>
      <c r="AA586" s="383" t="s">
        <v>2869</v>
      </c>
      <c r="AB586" s="388" t="str">
        <f>IFERROR(__xludf.DUMMYFUNCTION("""COMPUTED_VALUE"""),"")</f>
        <v/>
      </c>
      <c r="AC586" s="382">
        <v>0.0</v>
      </c>
      <c r="AD586" s="389">
        <f>IFERROR(__xludf.DUMMYFUNCTION("""COMPUTED_VALUE"""),1.0)</f>
        <v>1</v>
      </c>
      <c r="AE586" s="390"/>
      <c r="AF586" s="391"/>
      <c r="AG586" s="393" t="s">
        <v>3049</v>
      </c>
    </row>
    <row r="587">
      <c r="A587" s="411"/>
      <c r="B587" s="361">
        <v>46156.0</v>
      </c>
      <c r="C587" s="434" t="s">
        <v>3998</v>
      </c>
      <c r="D587" s="363" t="s">
        <v>3999</v>
      </c>
      <c r="E587" s="364"/>
      <c r="F587" s="365"/>
      <c r="G587" s="366"/>
      <c r="H587" s="367"/>
      <c r="I587" s="365"/>
      <c r="J587" s="368"/>
      <c r="K587" s="364"/>
      <c r="L587" s="365"/>
      <c r="M587" s="366"/>
      <c r="N587" s="367"/>
      <c r="O587" s="365"/>
      <c r="P587" s="368"/>
      <c r="Q587" s="364"/>
      <c r="R587" s="365"/>
      <c r="S587" s="366"/>
      <c r="T587" s="369" t="s">
        <v>2995</v>
      </c>
      <c r="U587" s="370"/>
      <c r="V587" s="371" t="s">
        <v>3033</v>
      </c>
      <c r="W587" s="372"/>
      <c r="X587" s="353" t="s">
        <v>2914</v>
      </c>
      <c r="Y587" s="382" t="s">
        <v>2869</v>
      </c>
      <c r="Z587" s="389" t="str">
        <f>IFERROR(__xludf.DUMMYFUNCTION("""COMPUTED_VALUE"""),"")</f>
        <v/>
      </c>
      <c r="AA587" s="383" t="s">
        <v>2869</v>
      </c>
      <c r="AB587" s="388" t="str">
        <f>IFERROR(__xludf.DUMMYFUNCTION("""COMPUTED_VALUE"""),"")</f>
        <v/>
      </c>
      <c r="AC587" s="382">
        <v>0.0</v>
      </c>
      <c r="AD587" s="389">
        <f>IFERROR(__xludf.DUMMYFUNCTION("""COMPUTED_VALUE"""),1.0)</f>
        <v>1</v>
      </c>
      <c r="AE587" s="390"/>
      <c r="AF587" s="391"/>
      <c r="AG587" s="393" t="s">
        <v>3049</v>
      </c>
    </row>
    <row r="588">
      <c r="A588" s="411"/>
      <c r="B588" s="361">
        <v>46153.0</v>
      </c>
      <c r="C588" s="434" t="s">
        <v>4000</v>
      </c>
      <c r="D588" s="363" t="s">
        <v>4001</v>
      </c>
      <c r="E588" s="364"/>
      <c r="F588" s="365"/>
      <c r="G588" s="366"/>
      <c r="H588" s="367"/>
      <c r="I588" s="365"/>
      <c r="J588" s="368"/>
      <c r="K588" s="364"/>
      <c r="L588" s="365"/>
      <c r="M588" s="366"/>
      <c r="N588" s="367"/>
      <c r="O588" s="365"/>
      <c r="P588" s="368"/>
      <c r="Q588" s="364"/>
      <c r="R588" s="365"/>
      <c r="S588" s="366"/>
      <c r="T588" s="369"/>
      <c r="U588" s="370"/>
      <c r="V588" s="371" t="s">
        <v>3022</v>
      </c>
      <c r="W588" s="372"/>
      <c r="X588" s="353" t="s">
        <v>2914</v>
      </c>
      <c r="Y588" s="382" t="s">
        <v>2869</v>
      </c>
      <c r="Z588" s="389" t="str">
        <f>IFERROR(__xludf.DUMMYFUNCTION("""COMPUTED_VALUE"""),"")</f>
        <v/>
      </c>
      <c r="AA588" s="383" t="s">
        <v>2869</v>
      </c>
      <c r="AB588" s="388" t="str">
        <f>IFERROR(__xludf.DUMMYFUNCTION("""COMPUTED_VALUE"""),"")</f>
        <v/>
      </c>
      <c r="AC588" s="382">
        <v>0.0</v>
      </c>
      <c r="AD588" s="389">
        <f>IFERROR(__xludf.DUMMYFUNCTION("""COMPUTED_VALUE"""),1.0)</f>
        <v>1</v>
      </c>
      <c r="AE588" s="390"/>
      <c r="AF588" s="391"/>
      <c r="AG588" s="393" t="s">
        <v>3049</v>
      </c>
    </row>
    <row r="589">
      <c r="A589" s="411"/>
      <c r="B589" s="361">
        <v>46153.0</v>
      </c>
      <c r="C589" s="434" t="s">
        <v>4002</v>
      </c>
      <c r="D589" s="363" t="s">
        <v>4003</v>
      </c>
      <c r="E589" s="364"/>
      <c r="F589" s="365"/>
      <c r="G589" s="366"/>
      <c r="H589" s="367"/>
      <c r="I589" s="365"/>
      <c r="J589" s="368"/>
      <c r="K589" s="364"/>
      <c r="L589" s="365"/>
      <c r="M589" s="366"/>
      <c r="N589" s="367"/>
      <c r="O589" s="365"/>
      <c r="P589" s="368"/>
      <c r="Q589" s="364"/>
      <c r="R589" s="365"/>
      <c r="S589" s="366"/>
      <c r="T589" s="369" t="s">
        <v>2995</v>
      </c>
      <c r="U589" s="370" t="s">
        <v>1479</v>
      </c>
      <c r="V589" s="371" t="s">
        <v>3022</v>
      </c>
      <c r="W589" s="372"/>
      <c r="X589" s="353" t="s">
        <v>2914</v>
      </c>
      <c r="Y589" s="382" t="s">
        <v>2869</v>
      </c>
      <c r="Z589" s="389" t="str">
        <f>IFERROR(__xludf.DUMMYFUNCTION("""COMPUTED_VALUE"""),"")</f>
        <v/>
      </c>
      <c r="AA589" s="383">
        <v>0.0</v>
      </c>
      <c r="AB589" s="388">
        <f>IFERROR(__xludf.DUMMYFUNCTION("""COMPUTED_VALUE"""),1.0)</f>
        <v>1</v>
      </c>
      <c r="AC589" s="382">
        <v>0.0</v>
      </c>
      <c r="AD589" s="389">
        <f>IFERROR(__xludf.DUMMYFUNCTION("""COMPUTED_VALUE"""),1.0)</f>
        <v>1</v>
      </c>
      <c r="AE589" s="390"/>
      <c r="AF589" s="391"/>
      <c r="AG589" s="393" t="s">
        <v>3049</v>
      </c>
    </row>
    <row r="590">
      <c r="A590" s="411"/>
      <c r="B590" s="361">
        <v>46153.0</v>
      </c>
      <c r="C590" s="434" t="s">
        <v>4004</v>
      </c>
      <c r="D590" s="363" t="s">
        <v>4005</v>
      </c>
      <c r="E590" s="364"/>
      <c r="F590" s="365"/>
      <c r="G590" s="366"/>
      <c r="H590" s="367"/>
      <c r="I590" s="365"/>
      <c r="J590" s="368"/>
      <c r="K590" s="364"/>
      <c r="L590" s="365"/>
      <c r="M590" s="366"/>
      <c r="N590" s="367"/>
      <c r="O590" s="365"/>
      <c r="P590" s="368"/>
      <c r="Q590" s="364"/>
      <c r="R590" s="365"/>
      <c r="S590" s="366"/>
      <c r="T590" s="369" t="s">
        <v>2995</v>
      </c>
      <c r="U590" s="370"/>
      <c r="V590" s="371" t="s">
        <v>3022</v>
      </c>
      <c r="W590" s="372"/>
      <c r="X590" s="353" t="s">
        <v>2914</v>
      </c>
      <c r="Y590" s="382" t="s">
        <v>2869</v>
      </c>
      <c r="Z590" s="389" t="str">
        <f>IFERROR(__xludf.DUMMYFUNCTION("""COMPUTED_VALUE"""),"")</f>
        <v/>
      </c>
      <c r="AA590" s="383" t="s">
        <v>2869</v>
      </c>
      <c r="AB590" s="388" t="str">
        <f>IFERROR(__xludf.DUMMYFUNCTION("""COMPUTED_VALUE"""),"")</f>
        <v/>
      </c>
      <c r="AC590" s="382">
        <v>0.0</v>
      </c>
      <c r="AD590" s="389">
        <f>IFERROR(__xludf.DUMMYFUNCTION("""COMPUTED_VALUE"""),1.0)</f>
        <v>1</v>
      </c>
      <c r="AE590" s="390"/>
      <c r="AF590" s="391"/>
      <c r="AG590" s="393" t="s">
        <v>3049</v>
      </c>
    </row>
    <row r="591">
      <c r="A591" s="411"/>
      <c r="B591" s="361">
        <v>46155.0</v>
      </c>
      <c r="C591" s="434" t="s">
        <v>4006</v>
      </c>
      <c r="D591" s="363" t="s">
        <v>4007</v>
      </c>
      <c r="E591" s="364"/>
      <c r="F591" s="365"/>
      <c r="G591" s="366"/>
      <c r="H591" s="367"/>
      <c r="I591" s="365"/>
      <c r="J591" s="368"/>
      <c r="K591" s="364"/>
      <c r="L591" s="365"/>
      <c r="M591" s="366"/>
      <c r="N591" s="367"/>
      <c r="O591" s="365"/>
      <c r="P591" s="368"/>
      <c r="Q591" s="364"/>
      <c r="R591" s="365"/>
      <c r="S591" s="366"/>
      <c r="T591" s="369" t="s">
        <v>568</v>
      </c>
      <c r="U591" s="370" t="s">
        <v>1929</v>
      </c>
      <c r="V591" s="371" t="s">
        <v>3022</v>
      </c>
      <c r="W591" s="372"/>
      <c r="X591" s="353" t="s">
        <v>2914</v>
      </c>
      <c r="Y591" s="382">
        <v>0.0</v>
      </c>
      <c r="Z591" s="389">
        <f>IFERROR(__xludf.DUMMYFUNCTION("""COMPUTED_VALUE"""),1.0)</f>
        <v>1</v>
      </c>
      <c r="AA591" s="383">
        <v>0.0</v>
      </c>
      <c r="AB591" s="388">
        <f>IFERROR(__xludf.DUMMYFUNCTION("""COMPUTED_VALUE"""),1.0)</f>
        <v>1</v>
      </c>
      <c r="AC591" s="382">
        <v>0.0</v>
      </c>
      <c r="AD591" s="389">
        <f>IFERROR(__xludf.DUMMYFUNCTION("""COMPUTED_VALUE"""),1.0)</f>
        <v>1</v>
      </c>
      <c r="AE591" s="390"/>
      <c r="AF591" s="391"/>
      <c r="AG591" s="393" t="s">
        <v>3049</v>
      </c>
    </row>
    <row r="592">
      <c r="A592" s="411"/>
      <c r="B592" s="361">
        <v>46156.0</v>
      </c>
      <c r="C592" s="434" t="s">
        <v>4008</v>
      </c>
      <c r="D592" s="363" t="s">
        <v>4009</v>
      </c>
      <c r="E592" s="364"/>
      <c r="F592" s="365"/>
      <c r="G592" s="366"/>
      <c r="H592" s="367"/>
      <c r="I592" s="365"/>
      <c r="J592" s="368"/>
      <c r="K592" s="364"/>
      <c r="L592" s="365"/>
      <c r="M592" s="366"/>
      <c r="N592" s="367"/>
      <c r="O592" s="365"/>
      <c r="P592" s="368"/>
      <c r="Q592" s="364"/>
      <c r="R592" s="365"/>
      <c r="S592" s="366"/>
      <c r="T592" s="369"/>
      <c r="U592" s="370"/>
      <c r="V592" s="371" t="s">
        <v>3022</v>
      </c>
      <c r="W592" s="372"/>
      <c r="X592" s="353" t="s">
        <v>2914</v>
      </c>
      <c r="Y592" s="382" t="s">
        <v>2869</v>
      </c>
      <c r="Z592" s="389" t="str">
        <f>IFERROR(__xludf.DUMMYFUNCTION("""COMPUTED_VALUE"""),"")</f>
        <v/>
      </c>
      <c r="AA592" s="383" t="s">
        <v>2869</v>
      </c>
      <c r="AB592" s="388" t="str">
        <f>IFERROR(__xludf.DUMMYFUNCTION("""COMPUTED_VALUE"""),"")</f>
        <v/>
      </c>
      <c r="AC592" s="382">
        <v>0.0</v>
      </c>
      <c r="AD592" s="389">
        <f>IFERROR(__xludf.DUMMYFUNCTION("""COMPUTED_VALUE"""),1.0)</f>
        <v>1</v>
      </c>
      <c r="AE592" s="390"/>
      <c r="AF592" s="391"/>
      <c r="AG592" s="393" t="s">
        <v>3049</v>
      </c>
    </row>
    <row r="593">
      <c r="A593" s="411"/>
      <c r="B593" s="361">
        <v>46157.0</v>
      </c>
      <c r="C593" s="434" t="s">
        <v>4010</v>
      </c>
      <c r="D593" s="363" t="s">
        <v>4011</v>
      </c>
      <c r="E593" s="364"/>
      <c r="F593" s="365"/>
      <c r="G593" s="366"/>
      <c r="H593" s="367"/>
      <c r="I593" s="365"/>
      <c r="J593" s="368"/>
      <c r="K593" s="364"/>
      <c r="L593" s="365"/>
      <c r="M593" s="366"/>
      <c r="N593" s="367"/>
      <c r="O593" s="365"/>
      <c r="P593" s="368"/>
      <c r="Q593" s="364"/>
      <c r="R593" s="365"/>
      <c r="S593" s="366"/>
      <c r="T593" s="369" t="s">
        <v>1479</v>
      </c>
      <c r="U593" s="370" t="s">
        <v>754</v>
      </c>
      <c r="V593" s="371" t="s">
        <v>3022</v>
      </c>
      <c r="W593" s="372"/>
      <c r="X593" s="353" t="s">
        <v>2914</v>
      </c>
      <c r="Y593" s="382">
        <v>0.0</v>
      </c>
      <c r="Z593" s="389">
        <f>IFERROR(__xludf.DUMMYFUNCTION("""COMPUTED_VALUE"""),1.0)</f>
        <v>1</v>
      </c>
      <c r="AA593" s="383">
        <v>0.0</v>
      </c>
      <c r="AB593" s="388">
        <f>IFERROR(__xludf.DUMMYFUNCTION("""COMPUTED_VALUE"""),1.0)</f>
        <v>1</v>
      </c>
      <c r="AC593" s="382">
        <v>0.0</v>
      </c>
      <c r="AD593" s="389">
        <f>IFERROR(__xludf.DUMMYFUNCTION("""COMPUTED_VALUE"""),1.0)</f>
        <v>1</v>
      </c>
      <c r="AE593" s="390"/>
      <c r="AF593" s="391"/>
      <c r="AG593" s="393" t="s">
        <v>3049</v>
      </c>
    </row>
    <row r="594">
      <c r="A594" s="411"/>
      <c r="B594" s="361">
        <v>46157.0</v>
      </c>
      <c r="C594" s="434" t="s">
        <v>4012</v>
      </c>
      <c r="D594" s="363" t="s">
        <v>4013</v>
      </c>
      <c r="E594" s="364"/>
      <c r="F594" s="365"/>
      <c r="G594" s="366"/>
      <c r="H594" s="367"/>
      <c r="I594" s="365"/>
      <c r="J594" s="368"/>
      <c r="K594" s="364"/>
      <c r="L594" s="365"/>
      <c r="M594" s="366"/>
      <c r="N594" s="367"/>
      <c r="O594" s="365"/>
      <c r="P594" s="368"/>
      <c r="Q594" s="364"/>
      <c r="R594" s="365"/>
      <c r="S594" s="366"/>
      <c r="T594" s="369" t="s">
        <v>2995</v>
      </c>
      <c r="U594" s="370" t="s">
        <v>2895</v>
      </c>
      <c r="V594" s="371" t="s">
        <v>3035</v>
      </c>
      <c r="W594" s="372"/>
      <c r="X594" s="353" t="s">
        <v>2914</v>
      </c>
      <c r="Y594" s="382" t="s">
        <v>2869</v>
      </c>
      <c r="Z594" s="389" t="str">
        <f>IFERROR(__xludf.DUMMYFUNCTION("""COMPUTED_VALUE"""),"")</f>
        <v/>
      </c>
      <c r="AA594" s="383">
        <v>0.0</v>
      </c>
      <c r="AB594" s="388">
        <f>IFERROR(__xludf.DUMMYFUNCTION("""COMPUTED_VALUE"""),1.0)</f>
        <v>1</v>
      </c>
      <c r="AC594" s="382">
        <v>0.0</v>
      </c>
      <c r="AD594" s="389">
        <f>IFERROR(__xludf.DUMMYFUNCTION("""COMPUTED_VALUE"""),1.0)</f>
        <v>1</v>
      </c>
      <c r="AE594" s="390"/>
      <c r="AF594" s="391"/>
      <c r="AG594" s="393" t="s">
        <v>3049</v>
      </c>
    </row>
    <row r="595">
      <c r="A595" s="411"/>
      <c r="B595" s="361">
        <v>46155.0</v>
      </c>
      <c r="C595" s="434" t="s">
        <v>4014</v>
      </c>
      <c r="D595" s="363" t="s">
        <v>4015</v>
      </c>
      <c r="E595" s="364"/>
      <c r="F595" s="365"/>
      <c r="G595" s="366"/>
      <c r="H595" s="367"/>
      <c r="I595" s="365"/>
      <c r="J595" s="368"/>
      <c r="K595" s="364"/>
      <c r="L595" s="365"/>
      <c r="M595" s="366"/>
      <c r="N595" s="367"/>
      <c r="O595" s="365"/>
      <c r="P595" s="368"/>
      <c r="Q595" s="364"/>
      <c r="R595" s="365"/>
      <c r="S595" s="366"/>
      <c r="T595" s="369" t="s">
        <v>2995</v>
      </c>
      <c r="U595" s="370" t="s">
        <v>2902</v>
      </c>
      <c r="V595" s="371" t="s">
        <v>3035</v>
      </c>
      <c r="W595" s="372"/>
      <c r="X595" s="353" t="s">
        <v>2914</v>
      </c>
      <c r="Y595" s="382" t="s">
        <v>2869</v>
      </c>
      <c r="Z595" s="389" t="str">
        <f>IFERROR(__xludf.DUMMYFUNCTION("""COMPUTED_VALUE"""),"")</f>
        <v/>
      </c>
      <c r="AA595" s="383">
        <v>0.0</v>
      </c>
      <c r="AB595" s="388">
        <f>IFERROR(__xludf.DUMMYFUNCTION("""COMPUTED_VALUE"""),1.0)</f>
        <v>1</v>
      </c>
      <c r="AC595" s="382">
        <v>0.0</v>
      </c>
      <c r="AD595" s="389">
        <f>IFERROR(__xludf.DUMMYFUNCTION("""COMPUTED_VALUE"""),1.0)</f>
        <v>1</v>
      </c>
      <c r="AE595" s="390"/>
      <c r="AF595" s="391"/>
      <c r="AG595" s="393" t="s">
        <v>3049</v>
      </c>
    </row>
    <row r="596">
      <c r="A596" s="411"/>
      <c r="B596" s="361">
        <v>46155.0</v>
      </c>
      <c r="C596" s="434" t="s">
        <v>4016</v>
      </c>
      <c r="D596" s="363" t="s">
        <v>4017</v>
      </c>
      <c r="E596" s="364"/>
      <c r="F596" s="365">
        <v>1.0</v>
      </c>
      <c r="G596" s="366">
        <v>1.0</v>
      </c>
      <c r="H596" s="367"/>
      <c r="I596" s="365"/>
      <c r="J596" s="368"/>
      <c r="K596" s="364"/>
      <c r="L596" s="365"/>
      <c r="M596" s="366"/>
      <c r="N596" s="367"/>
      <c r="O596" s="365"/>
      <c r="P596" s="368"/>
      <c r="Q596" s="364"/>
      <c r="R596" s="365"/>
      <c r="S596" s="366"/>
      <c r="T596" s="369" t="s">
        <v>2995</v>
      </c>
      <c r="U596" s="370" t="s">
        <v>555</v>
      </c>
      <c r="V596" s="371" t="s">
        <v>3035</v>
      </c>
      <c r="W596" s="380" t="s">
        <v>4018</v>
      </c>
      <c r="X596" s="353" t="s">
        <v>2896</v>
      </c>
      <c r="Y596" s="382" t="s">
        <v>2869</v>
      </c>
      <c r="Z596" s="389" t="str">
        <f>IFERROR(__xludf.DUMMYFUNCTION("""COMPUTED_VALUE"""),"")</f>
        <v/>
      </c>
      <c r="AA596" s="383">
        <v>1.0</v>
      </c>
      <c r="AB596" s="388">
        <f>IFERROR(__xludf.DUMMYFUNCTION("""COMPUTED_VALUE"""),0.9444444444444444)</f>
        <v>0.9444444444</v>
      </c>
      <c r="AC596" s="382">
        <v>1.0</v>
      </c>
      <c r="AD596" s="389">
        <f>IFERROR(__xludf.DUMMYFUNCTION("""COMPUTED_VALUE"""),0.9444444444444444)</f>
        <v>0.9444444444</v>
      </c>
      <c r="AE596" s="377">
        <v>18.0</v>
      </c>
      <c r="AF596" s="378">
        <v>18.0</v>
      </c>
      <c r="AG596" s="393" t="s">
        <v>3049</v>
      </c>
    </row>
    <row r="597">
      <c r="A597" s="411"/>
      <c r="B597" s="361">
        <v>46156.0</v>
      </c>
      <c r="C597" s="434" t="s">
        <v>4019</v>
      </c>
      <c r="D597" s="363" t="s">
        <v>4020</v>
      </c>
      <c r="E597" s="364"/>
      <c r="F597" s="365"/>
      <c r="G597" s="366"/>
      <c r="H597" s="367"/>
      <c r="I597" s="365"/>
      <c r="J597" s="368"/>
      <c r="K597" s="364"/>
      <c r="L597" s="365"/>
      <c r="M597" s="366"/>
      <c r="N597" s="367"/>
      <c r="O597" s="365"/>
      <c r="P597" s="368"/>
      <c r="Q597" s="364"/>
      <c r="R597" s="365"/>
      <c r="S597" s="366"/>
      <c r="T597" s="369" t="s">
        <v>2995</v>
      </c>
      <c r="U597" s="370" t="s">
        <v>3013</v>
      </c>
      <c r="V597" s="371" t="s">
        <v>3035</v>
      </c>
      <c r="W597" s="372"/>
      <c r="X597" s="353" t="s">
        <v>2914</v>
      </c>
      <c r="Y597" s="382" t="s">
        <v>2869</v>
      </c>
      <c r="Z597" s="389" t="str">
        <f>IFERROR(__xludf.DUMMYFUNCTION("""COMPUTED_VALUE"""),"")</f>
        <v/>
      </c>
      <c r="AA597" s="383">
        <v>0.0</v>
      </c>
      <c r="AB597" s="388">
        <f>IFERROR(__xludf.DUMMYFUNCTION("""COMPUTED_VALUE"""),1.0)</f>
        <v>1</v>
      </c>
      <c r="AC597" s="382">
        <v>0.0</v>
      </c>
      <c r="AD597" s="389">
        <f>IFERROR(__xludf.DUMMYFUNCTION("""COMPUTED_VALUE"""),1.0)</f>
        <v>1</v>
      </c>
      <c r="AE597" s="390"/>
      <c r="AF597" s="391"/>
      <c r="AG597" s="393" t="s">
        <v>3049</v>
      </c>
    </row>
    <row r="598">
      <c r="A598" s="411"/>
      <c r="B598" s="361">
        <v>46157.0</v>
      </c>
      <c r="C598" s="434" t="s">
        <v>4021</v>
      </c>
      <c r="D598" s="363" t="s">
        <v>4022</v>
      </c>
      <c r="E598" s="364"/>
      <c r="F598" s="365"/>
      <c r="G598" s="366"/>
      <c r="H598" s="367"/>
      <c r="I598" s="365"/>
      <c r="J598" s="368"/>
      <c r="K598" s="364"/>
      <c r="L598" s="365"/>
      <c r="M598" s="366"/>
      <c r="N598" s="367"/>
      <c r="O598" s="365"/>
      <c r="P598" s="368"/>
      <c r="Q598" s="364"/>
      <c r="R598" s="365"/>
      <c r="S598" s="366"/>
      <c r="T598" s="369" t="s">
        <v>2967</v>
      </c>
      <c r="U598" s="370" t="s">
        <v>2948</v>
      </c>
      <c r="V598" s="371" t="s">
        <v>3035</v>
      </c>
      <c r="W598" s="372"/>
      <c r="X598" s="353" t="s">
        <v>2914</v>
      </c>
      <c r="Y598" s="382">
        <v>0.0</v>
      </c>
      <c r="Z598" s="389">
        <f>IFERROR(__xludf.DUMMYFUNCTION("""COMPUTED_VALUE"""),1.0)</f>
        <v>1</v>
      </c>
      <c r="AA598" s="383">
        <v>0.0</v>
      </c>
      <c r="AB598" s="388">
        <f>IFERROR(__xludf.DUMMYFUNCTION("""COMPUTED_VALUE"""),1.0)</f>
        <v>1</v>
      </c>
      <c r="AC598" s="382">
        <v>0.0</v>
      </c>
      <c r="AD598" s="389">
        <f>IFERROR(__xludf.DUMMYFUNCTION("""COMPUTED_VALUE"""),1.0)</f>
        <v>1</v>
      </c>
      <c r="AE598" s="390"/>
      <c r="AF598" s="391"/>
      <c r="AG598" s="393" t="s">
        <v>3049</v>
      </c>
    </row>
    <row r="599">
      <c r="A599" s="411"/>
      <c r="B599" s="361">
        <v>46159.0</v>
      </c>
      <c r="C599" s="434" t="s">
        <v>4023</v>
      </c>
      <c r="D599" s="363" t="s">
        <v>4024</v>
      </c>
      <c r="E599" s="364"/>
      <c r="F599" s="365"/>
      <c r="G599" s="366"/>
      <c r="H599" s="367"/>
      <c r="I599" s="365"/>
      <c r="J599" s="368"/>
      <c r="K599" s="364"/>
      <c r="L599" s="365"/>
      <c r="M599" s="366"/>
      <c r="N599" s="367"/>
      <c r="O599" s="365"/>
      <c r="P599" s="368"/>
      <c r="Q599" s="364"/>
      <c r="R599" s="365"/>
      <c r="S599" s="366"/>
      <c r="T599" s="369" t="s">
        <v>2995</v>
      </c>
      <c r="U599" s="370" t="s">
        <v>1658</v>
      </c>
      <c r="V599" s="371" t="s">
        <v>3035</v>
      </c>
      <c r="W599" s="372"/>
      <c r="X599" s="353" t="s">
        <v>2914</v>
      </c>
      <c r="Y599" s="382" t="s">
        <v>2869</v>
      </c>
      <c r="Z599" s="389" t="str">
        <f>IFERROR(__xludf.DUMMYFUNCTION("""COMPUTED_VALUE"""),"")</f>
        <v/>
      </c>
      <c r="AA599" s="383">
        <v>0.0</v>
      </c>
      <c r="AB599" s="388">
        <f>IFERROR(__xludf.DUMMYFUNCTION("""COMPUTED_VALUE"""),1.0)</f>
        <v>1</v>
      </c>
      <c r="AC599" s="382">
        <v>0.0</v>
      </c>
      <c r="AD599" s="389">
        <f>IFERROR(__xludf.DUMMYFUNCTION("""COMPUTED_VALUE"""),1.0)</f>
        <v>1</v>
      </c>
      <c r="AE599" s="390"/>
      <c r="AF599" s="391"/>
      <c r="AG599" s="393" t="s">
        <v>3049</v>
      </c>
    </row>
    <row r="600">
      <c r="A600" s="411"/>
      <c r="B600" s="361">
        <v>46154.0</v>
      </c>
      <c r="C600" s="434" t="s">
        <v>4025</v>
      </c>
      <c r="D600" s="363" t="s">
        <v>4026</v>
      </c>
      <c r="E600" s="364"/>
      <c r="F600" s="365"/>
      <c r="G600" s="366"/>
      <c r="H600" s="367"/>
      <c r="I600" s="365"/>
      <c r="J600" s="368"/>
      <c r="K600" s="364"/>
      <c r="L600" s="365"/>
      <c r="M600" s="366"/>
      <c r="N600" s="367"/>
      <c r="O600" s="365"/>
      <c r="P600" s="368"/>
      <c r="Q600" s="364"/>
      <c r="R600" s="365"/>
      <c r="S600" s="366"/>
      <c r="T600" s="369" t="s">
        <v>2995</v>
      </c>
      <c r="U600" s="370" t="s">
        <v>2907</v>
      </c>
      <c r="V600" s="449" t="s">
        <v>3029</v>
      </c>
      <c r="W600" s="372"/>
      <c r="X600" s="353" t="s">
        <v>2914</v>
      </c>
      <c r="Y600" s="382" t="s">
        <v>2869</v>
      </c>
      <c r="Z600" s="389" t="str">
        <f>IFERROR(__xludf.DUMMYFUNCTION("""COMPUTED_VALUE"""),"")</f>
        <v/>
      </c>
      <c r="AA600" s="383">
        <v>0.0</v>
      </c>
      <c r="AB600" s="388">
        <f>IFERROR(__xludf.DUMMYFUNCTION("""COMPUTED_VALUE"""),1.0)</f>
        <v>1</v>
      </c>
      <c r="AC600" s="382">
        <v>0.0</v>
      </c>
      <c r="AD600" s="389">
        <f>IFERROR(__xludf.DUMMYFUNCTION("""COMPUTED_VALUE"""),1.0)</f>
        <v>1</v>
      </c>
      <c r="AE600" s="390"/>
      <c r="AF600" s="391"/>
      <c r="AG600" s="393" t="s">
        <v>3049</v>
      </c>
    </row>
    <row r="601">
      <c r="A601" s="411"/>
      <c r="B601" s="361">
        <v>46155.0</v>
      </c>
      <c r="C601" s="434" t="s">
        <v>4027</v>
      </c>
      <c r="D601" s="363" t="s">
        <v>4028</v>
      </c>
      <c r="E601" s="364"/>
      <c r="F601" s="365"/>
      <c r="G601" s="366"/>
      <c r="H601" s="367"/>
      <c r="I601" s="365"/>
      <c r="J601" s="368"/>
      <c r="K601" s="364"/>
      <c r="L601" s="365"/>
      <c r="M601" s="366"/>
      <c r="N601" s="367"/>
      <c r="O601" s="365"/>
      <c r="P601" s="368"/>
      <c r="Q601" s="364"/>
      <c r="R601" s="365"/>
      <c r="S601" s="366"/>
      <c r="T601" s="369" t="s">
        <v>264</v>
      </c>
      <c r="U601" s="370"/>
      <c r="V601" s="449" t="s">
        <v>3029</v>
      </c>
      <c r="W601" s="372"/>
      <c r="X601" s="353" t="s">
        <v>2914</v>
      </c>
      <c r="Y601" s="382">
        <v>0.0</v>
      </c>
      <c r="Z601" s="389">
        <f>IFERROR(__xludf.DUMMYFUNCTION("""COMPUTED_VALUE"""),1.0)</f>
        <v>1</v>
      </c>
      <c r="AA601" s="383" t="s">
        <v>2869</v>
      </c>
      <c r="AB601" s="388" t="str">
        <f>IFERROR(__xludf.DUMMYFUNCTION("""COMPUTED_VALUE"""),"")</f>
        <v/>
      </c>
      <c r="AC601" s="382">
        <v>0.0</v>
      </c>
      <c r="AD601" s="389">
        <f>IFERROR(__xludf.DUMMYFUNCTION("""COMPUTED_VALUE"""),1.0)</f>
        <v>1</v>
      </c>
      <c r="AE601" s="390"/>
      <c r="AF601" s="391"/>
      <c r="AG601" s="393" t="s">
        <v>3049</v>
      </c>
    </row>
    <row r="602">
      <c r="A602" s="411"/>
      <c r="B602" s="361">
        <v>46156.0</v>
      </c>
      <c r="C602" s="434" t="s">
        <v>4029</v>
      </c>
      <c r="D602" s="363" t="s">
        <v>4030</v>
      </c>
      <c r="E602" s="364"/>
      <c r="F602" s="365"/>
      <c r="G602" s="366">
        <v>1.0</v>
      </c>
      <c r="H602" s="367"/>
      <c r="I602" s="365"/>
      <c r="J602" s="368"/>
      <c r="K602" s="364"/>
      <c r="L602" s="365"/>
      <c r="M602" s="366">
        <v>2.0</v>
      </c>
      <c r="N602" s="367"/>
      <c r="O602" s="365"/>
      <c r="P602" s="368"/>
      <c r="Q602" s="364"/>
      <c r="R602" s="365"/>
      <c r="S602" s="366"/>
      <c r="T602" s="369"/>
      <c r="U602" s="370"/>
      <c r="V602" s="449" t="s">
        <v>3029</v>
      </c>
      <c r="W602" s="380" t="s">
        <v>4031</v>
      </c>
      <c r="X602" s="353" t="s">
        <v>2883</v>
      </c>
      <c r="Y602" s="382" t="s">
        <v>2869</v>
      </c>
      <c r="Z602" s="389" t="str">
        <f>IFERROR(__xludf.DUMMYFUNCTION("""COMPUTED_VALUE"""),"")</f>
        <v/>
      </c>
      <c r="AA602" s="383" t="s">
        <v>2869</v>
      </c>
      <c r="AB602" s="388" t="str">
        <f>IFERROR(__xludf.DUMMYFUNCTION("""COMPUTED_VALUE"""),"")</f>
        <v/>
      </c>
      <c r="AC602" s="382">
        <v>3.0</v>
      </c>
      <c r="AD602" s="389">
        <f>IFERROR(__xludf.DUMMYFUNCTION("""COMPUTED_VALUE"""),0.8636363636363636)</f>
        <v>0.8636363636</v>
      </c>
      <c r="AE602" s="377">
        <v>19.0</v>
      </c>
      <c r="AF602" s="378">
        <v>17.0</v>
      </c>
      <c r="AG602" s="393" t="s">
        <v>3049</v>
      </c>
    </row>
    <row r="603">
      <c r="A603" s="411"/>
      <c r="B603" s="361">
        <v>46156.0</v>
      </c>
      <c r="C603" s="434" t="s">
        <v>4032</v>
      </c>
      <c r="D603" s="363" t="s">
        <v>4033</v>
      </c>
      <c r="E603" s="364"/>
      <c r="F603" s="365"/>
      <c r="G603" s="366"/>
      <c r="H603" s="367"/>
      <c r="I603" s="365"/>
      <c r="J603" s="368"/>
      <c r="K603" s="364"/>
      <c r="L603" s="365"/>
      <c r="M603" s="366"/>
      <c r="N603" s="367"/>
      <c r="O603" s="365"/>
      <c r="P603" s="368"/>
      <c r="Q603" s="364"/>
      <c r="R603" s="365"/>
      <c r="S603" s="366"/>
      <c r="T603" s="369"/>
      <c r="U603" s="370"/>
      <c r="V603" s="449" t="s">
        <v>3029</v>
      </c>
      <c r="W603" s="372"/>
      <c r="X603" s="353" t="s">
        <v>2914</v>
      </c>
      <c r="Y603" s="382" t="s">
        <v>2869</v>
      </c>
      <c r="Z603" s="389" t="str">
        <f>IFERROR(__xludf.DUMMYFUNCTION("""COMPUTED_VALUE"""),"")</f>
        <v/>
      </c>
      <c r="AA603" s="383" t="s">
        <v>2869</v>
      </c>
      <c r="AB603" s="388" t="str">
        <f>IFERROR(__xludf.DUMMYFUNCTION("""COMPUTED_VALUE"""),"")</f>
        <v/>
      </c>
      <c r="AC603" s="382">
        <v>0.0</v>
      </c>
      <c r="AD603" s="389">
        <f>IFERROR(__xludf.DUMMYFUNCTION("""COMPUTED_VALUE"""),1.0)</f>
        <v>1</v>
      </c>
      <c r="AE603" s="390"/>
      <c r="AF603" s="391"/>
      <c r="AG603" s="393" t="s">
        <v>3049</v>
      </c>
    </row>
    <row r="604">
      <c r="A604" s="411"/>
      <c r="B604" s="361">
        <v>46156.0</v>
      </c>
      <c r="C604" s="434" t="s">
        <v>4034</v>
      </c>
      <c r="D604" s="363" t="s">
        <v>4035</v>
      </c>
      <c r="E604" s="364"/>
      <c r="F604" s="365"/>
      <c r="G604" s="366"/>
      <c r="H604" s="367"/>
      <c r="I604" s="365"/>
      <c r="J604" s="368"/>
      <c r="K604" s="364"/>
      <c r="L604" s="365"/>
      <c r="M604" s="366"/>
      <c r="N604" s="367"/>
      <c r="O604" s="365"/>
      <c r="P604" s="368"/>
      <c r="Q604" s="364"/>
      <c r="R604" s="365"/>
      <c r="S604" s="366"/>
      <c r="T604" s="369"/>
      <c r="U604" s="370"/>
      <c r="V604" s="449" t="s">
        <v>3029</v>
      </c>
      <c r="W604" s="372"/>
      <c r="X604" s="353" t="s">
        <v>2914</v>
      </c>
      <c r="Y604" s="382" t="s">
        <v>2869</v>
      </c>
      <c r="Z604" s="389" t="str">
        <f>IFERROR(__xludf.DUMMYFUNCTION("""COMPUTED_VALUE"""),"")</f>
        <v/>
      </c>
      <c r="AA604" s="383" t="s">
        <v>2869</v>
      </c>
      <c r="AB604" s="388" t="str">
        <f>IFERROR(__xludf.DUMMYFUNCTION("""COMPUTED_VALUE"""),"")</f>
        <v/>
      </c>
      <c r="AC604" s="382">
        <v>0.0</v>
      </c>
      <c r="AD604" s="389">
        <f>IFERROR(__xludf.DUMMYFUNCTION("""COMPUTED_VALUE"""),1.0)</f>
        <v>1</v>
      </c>
      <c r="AE604" s="390"/>
      <c r="AF604" s="391"/>
      <c r="AG604" s="393" t="s">
        <v>3049</v>
      </c>
    </row>
    <row r="605">
      <c r="A605" s="411"/>
      <c r="B605" s="361">
        <v>46158.0</v>
      </c>
      <c r="C605" s="434" t="s">
        <v>4036</v>
      </c>
      <c r="D605" s="363" t="s">
        <v>4037</v>
      </c>
      <c r="E605" s="364"/>
      <c r="F605" s="365"/>
      <c r="G605" s="366"/>
      <c r="H605" s="367"/>
      <c r="I605" s="365"/>
      <c r="J605" s="368"/>
      <c r="K605" s="364"/>
      <c r="L605" s="365"/>
      <c r="M605" s="366"/>
      <c r="N605" s="367"/>
      <c r="O605" s="365"/>
      <c r="P605" s="368"/>
      <c r="Q605" s="364"/>
      <c r="R605" s="365"/>
      <c r="S605" s="366"/>
      <c r="T605" s="369" t="s">
        <v>765</v>
      </c>
      <c r="U605" s="370" t="s">
        <v>2918</v>
      </c>
      <c r="V605" s="449" t="s">
        <v>3029</v>
      </c>
      <c r="W605" s="372"/>
      <c r="X605" s="353"/>
      <c r="Y605" s="382" t="s">
        <v>2869</v>
      </c>
      <c r="Z605" s="389" t="str">
        <f>IFERROR(__xludf.DUMMYFUNCTION("""COMPUTED_VALUE"""),"")</f>
        <v/>
      </c>
      <c r="AA605" s="383" t="s">
        <v>2869</v>
      </c>
      <c r="AB605" s="388" t="str">
        <f>IFERROR(__xludf.DUMMYFUNCTION("""COMPUTED_VALUE"""),"")</f>
        <v/>
      </c>
      <c r="AC605" s="382" t="s">
        <v>2869</v>
      </c>
      <c r="AD605" s="389" t="str">
        <f>IFERROR(__xludf.DUMMYFUNCTION("""COMPUTED_VALUE"""),"")</f>
        <v/>
      </c>
      <c r="AE605" s="390"/>
      <c r="AF605" s="391"/>
      <c r="AG605" s="393" t="s">
        <v>3049</v>
      </c>
    </row>
    <row r="606">
      <c r="A606" s="411"/>
      <c r="B606" s="361">
        <v>46154.0</v>
      </c>
      <c r="C606" s="434" t="s">
        <v>4038</v>
      </c>
      <c r="D606" s="363" t="s">
        <v>4039</v>
      </c>
      <c r="E606" s="364"/>
      <c r="F606" s="365"/>
      <c r="G606" s="366"/>
      <c r="H606" s="367"/>
      <c r="I606" s="365"/>
      <c r="J606" s="368"/>
      <c r="K606" s="364"/>
      <c r="L606" s="365"/>
      <c r="M606" s="366"/>
      <c r="N606" s="367"/>
      <c r="O606" s="365"/>
      <c r="P606" s="368"/>
      <c r="Q606" s="364"/>
      <c r="R606" s="365"/>
      <c r="S606" s="366"/>
      <c r="T606" s="369" t="s">
        <v>2995</v>
      </c>
      <c r="U606" s="370" t="s">
        <v>2877</v>
      </c>
      <c r="V606" s="371" t="s">
        <v>3031</v>
      </c>
      <c r="W606" s="372"/>
      <c r="X606" s="353" t="s">
        <v>2914</v>
      </c>
      <c r="Y606" s="382" t="s">
        <v>2869</v>
      </c>
      <c r="Z606" s="389" t="str">
        <f>IFERROR(__xludf.DUMMYFUNCTION("""COMPUTED_VALUE"""),"")</f>
        <v/>
      </c>
      <c r="AA606" s="383">
        <v>0.0</v>
      </c>
      <c r="AB606" s="388">
        <f>IFERROR(__xludf.DUMMYFUNCTION("""COMPUTED_VALUE"""),1.0)</f>
        <v>1</v>
      </c>
      <c r="AC606" s="382">
        <v>0.0</v>
      </c>
      <c r="AD606" s="389">
        <f>IFERROR(__xludf.DUMMYFUNCTION("""COMPUTED_VALUE"""),1.0)</f>
        <v>1</v>
      </c>
      <c r="AE606" s="390"/>
      <c r="AF606" s="391"/>
      <c r="AG606" s="393" t="s">
        <v>3049</v>
      </c>
    </row>
    <row r="607">
      <c r="A607" s="411"/>
      <c r="B607" s="361">
        <v>46154.0</v>
      </c>
      <c r="C607" s="434" t="s">
        <v>4040</v>
      </c>
      <c r="D607" s="363" t="s">
        <v>4041</v>
      </c>
      <c r="E607" s="364"/>
      <c r="F607" s="365"/>
      <c r="G607" s="366"/>
      <c r="H607" s="367"/>
      <c r="I607" s="365"/>
      <c r="J607" s="368"/>
      <c r="K607" s="364"/>
      <c r="L607" s="365"/>
      <c r="M607" s="366"/>
      <c r="N607" s="367"/>
      <c r="O607" s="365"/>
      <c r="P607" s="368"/>
      <c r="Q607" s="364"/>
      <c r="R607" s="365"/>
      <c r="S607" s="366"/>
      <c r="T607" s="428" t="s">
        <v>2104</v>
      </c>
      <c r="U607" s="370" t="s">
        <v>2889</v>
      </c>
      <c r="V607" s="371" t="s">
        <v>3031</v>
      </c>
      <c r="W607" s="372"/>
      <c r="X607" s="353" t="s">
        <v>2914</v>
      </c>
      <c r="Y607" s="382">
        <v>0.0</v>
      </c>
      <c r="Z607" s="389">
        <f>IFERROR(__xludf.DUMMYFUNCTION("""COMPUTED_VALUE"""),1.0)</f>
        <v>1</v>
      </c>
      <c r="AA607" s="383">
        <v>0.0</v>
      </c>
      <c r="AB607" s="388">
        <f>IFERROR(__xludf.DUMMYFUNCTION("""COMPUTED_VALUE"""),1.0)</f>
        <v>1</v>
      </c>
      <c r="AC607" s="382">
        <v>0.0</v>
      </c>
      <c r="AD607" s="389">
        <f>IFERROR(__xludf.DUMMYFUNCTION("""COMPUTED_VALUE"""),1.0)</f>
        <v>1</v>
      </c>
      <c r="AE607" s="390"/>
      <c r="AF607" s="391"/>
      <c r="AG607" s="393" t="s">
        <v>3049</v>
      </c>
    </row>
    <row r="608">
      <c r="A608" s="411"/>
      <c r="B608" s="361">
        <v>46154.0</v>
      </c>
      <c r="C608" s="434" t="s">
        <v>4042</v>
      </c>
      <c r="D608" s="363" t="s">
        <v>4043</v>
      </c>
      <c r="E608" s="364"/>
      <c r="F608" s="365"/>
      <c r="G608" s="366"/>
      <c r="H608" s="367"/>
      <c r="I608" s="365"/>
      <c r="J608" s="368"/>
      <c r="K608" s="364"/>
      <c r="L608" s="365"/>
      <c r="M608" s="366"/>
      <c r="N608" s="367"/>
      <c r="O608" s="365"/>
      <c r="P608" s="368"/>
      <c r="Q608" s="364"/>
      <c r="R608" s="365"/>
      <c r="S608" s="366"/>
      <c r="T608" s="369"/>
      <c r="U608" s="370"/>
      <c r="V608" s="371" t="s">
        <v>3031</v>
      </c>
      <c r="W608" s="372"/>
      <c r="X608" s="353" t="s">
        <v>2914</v>
      </c>
      <c r="Y608" s="382" t="s">
        <v>2869</v>
      </c>
      <c r="Z608" s="389" t="str">
        <f>IFERROR(__xludf.DUMMYFUNCTION("""COMPUTED_VALUE"""),"")</f>
        <v/>
      </c>
      <c r="AA608" s="383" t="s">
        <v>2869</v>
      </c>
      <c r="AB608" s="388" t="str">
        <f>IFERROR(__xludf.DUMMYFUNCTION("""COMPUTED_VALUE"""),"")</f>
        <v/>
      </c>
      <c r="AC608" s="382">
        <v>0.0</v>
      </c>
      <c r="AD608" s="389">
        <f>IFERROR(__xludf.DUMMYFUNCTION("""COMPUTED_VALUE"""),1.0)</f>
        <v>1</v>
      </c>
      <c r="AE608" s="390"/>
      <c r="AF608" s="391"/>
      <c r="AG608" s="393" t="s">
        <v>3049</v>
      </c>
    </row>
    <row r="609">
      <c r="A609" s="411"/>
      <c r="B609" s="361">
        <v>46154.0</v>
      </c>
      <c r="C609" s="434" t="s">
        <v>4044</v>
      </c>
      <c r="D609" s="363" t="s">
        <v>4045</v>
      </c>
      <c r="E609" s="364"/>
      <c r="F609" s="365"/>
      <c r="G609" s="366"/>
      <c r="H609" s="367"/>
      <c r="I609" s="365"/>
      <c r="J609" s="368"/>
      <c r="K609" s="364"/>
      <c r="L609" s="365"/>
      <c r="M609" s="366"/>
      <c r="N609" s="367"/>
      <c r="O609" s="365"/>
      <c r="P609" s="368"/>
      <c r="Q609" s="364"/>
      <c r="R609" s="365"/>
      <c r="S609" s="366"/>
      <c r="T609" s="428" t="s">
        <v>2990</v>
      </c>
      <c r="U609" s="370" t="s">
        <v>263</v>
      </c>
      <c r="V609" s="371" t="s">
        <v>3031</v>
      </c>
      <c r="W609" s="372"/>
      <c r="X609" s="353" t="s">
        <v>2914</v>
      </c>
      <c r="Y609" s="382">
        <v>0.0</v>
      </c>
      <c r="Z609" s="389">
        <f>IFERROR(__xludf.DUMMYFUNCTION("""COMPUTED_VALUE"""),1.0)</f>
        <v>1</v>
      </c>
      <c r="AA609" s="383">
        <v>0.0</v>
      </c>
      <c r="AB609" s="388">
        <f>IFERROR(__xludf.DUMMYFUNCTION("""COMPUTED_VALUE"""),1.0)</f>
        <v>1</v>
      </c>
      <c r="AC609" s="382">
        <v>0.0</v>
      </c>
      <c r="AD609" s="389">
        <f>IFERROR(__xludf.DUMMYFUNCTION("""COMPUTED_VALUE"""),1.0)</f>
        <v>1</v>
      </c>
      <c r="AE609" s="390"/>
      <c r="AF609" s="391"/>
      <c r="AG609" s="393" t="s">
        <v>3049</v>
      </c>
    </row>
    <row r="610">
      <c r="A610" s="411"/>
      <c r="B610" s="361">
        <v>46154.0</v>
      </c>
      <c r="C610" s="434" t="s">
        <v>4046</v>
      </c>
      <c r="D610" s="363" t="s">
        <v>4047</v>
      </c>
      <c r="E610" s="364"/>
      <c r="F610" s="365"/>
      <c r="G610" s="366"/>
      <c r="H610" s="367"/>
      <c r="I610" s="365"/>
      <c r="J610" s="368"/>
      <c r="K610" s="364"/>
      <c r="L610" s="365">
        <v>1.0</v>
      </c>
      <c r="M610" s="366">
        <v>1.0</v>
      </c>
      <c r="N610" s="367"/>
      <c r="O610" s="365"/>
      <c r="P610" s="368"/>
      <c r="Q610" s="364"/>
      <c r="R610" s="365"/>
      <c r="S610" s="366"/>
      <c r="T610" s="369" t="s">
        <v>2995</v>
      </c>
      <c r="U610" s="431" t="s">
        <v>2990</v>
      </c>
      <c r="V610" s="371" t="s">
        <v>3031</v>
      </c>
      <c r="W610" s="450" t="s">
        <v>4048</v>
      </c>
      <c r="X610" s="353" t="s">
        <v>2893</v>
      </c>
      <c r="Y610" s="382" t="s">
        <v>2869</v>
      </c>
      <c r="Z610" s="389" t="str">
        <f>IFERROR(__xludf.DUMMYFUNCTION("""COMPUTED_VALUE"""),"")</f>
        <v/>
      </c>
      <c r="AA610" s="383">
        <v>1.0</v>
      </c>
      <c r="AB610" s="388">
        <f>IFERROR(__xludf.DUMMYFUNCTION("""COMPUTED_VALUE"""),0.9166666666666666)</f>
        <v>0.9166666667</v>
      </c>
      <c r="AC610" s="382">
        <v>1.0</v>
      </c>
      <c r="AD610" s="389">
        <f>IFERROR(__xludf.DUMMYFUNCTION("""COMPUTED_VALUE"""),0.9166666666666666)</f>
        <v>0.9166666667</v>
      </c>
      <c r="AE610" s="377">
        <v>11.0</v>
      </c>
      <c r="AF610" s="378">
        <v>10.0</v>
      </c>
      <c r="AG610" s="393" t="s">
        <v>3049</v>
      </c>
    </row>
    <row r="611">
      <c r="A611" s="411"/>
      <c r="B611" s="361">
        <v>46157.0</v>
      </c>
      <c r="C611" s="434" t="s">
        <v>4049</v>
      </c>
      <c r="D611" s="363" t="s">
        <v>4050</v>
      </c>
      <c r="E611" s="364"/>
      <c r="F611" s="365"/>
      <c r="G611" s="366"/>
      <c r="H611" s="367"/>
      <c r="I611" s="365"/>
      <c r="J611" s="368"/>
      <c r="K611" s="364"/>
      <c r="L611" s="365"/>
      <c r="M611" s="366"/>
      <c r="N611" s="367"/>
      <c r="O611" s="365"/>
      <c r="P611" s="368"/>
      <c r="Q611" s="364"/>
      <c r="R611" s="365"/>
      <c r="S611" s="366"/>
      <c r="T611" s="369" t="s">
        <v>2995</v>
      </c>
      <c r="U611" s="370" t="s">
        <v>1174</v>
      </c>
      <c r="V611" s="371" t="s">
        <v>3031</v>
      </c>
      <c r="W611" s="372"/>
      <c r="X611" s="353" t="s">
        <v>2914</v>
      </c>
      <c r="Y611" s="382" t="s">
        <v>2869</v>
      </c>
      <c r="Z611" s="389" t="str">
        <f>IFERROR(__xludf.DUMMYFUNCTION("""COMPUTED_VALUE"""),"")</f>
        <v/>
      </c>
      <c r="AA611" s="383">
        <v>0.0</v>
      </c>
      <c r="AB611" s="388">
        <f>IFERROR(__xludf.DUMMYFUNCTION("""COMPUTED_VALUE"""),1.0)</f>
        <v>1</v>
      </c>
      <c r="AC611" s="382">
        <v>0.0</v>
      </c>
      <c r="AD611" s="389">
        <f>IFERROR(__xludf.DUMMYFUNCTION("""COMPUTED_VALUE"""),1.0)</f>
        <v>1</v>
      </c>
      <c r="AE611" s="390"/>
      <c r="AF611" s="391"/>
      <c r="AG611" s="393" t="s">
        <v>3049</v>
      </c>
    </row>
    <row r="612">
      <c r="A612" s="411"/>
      <c r="B612" s="361">
        <v>46155.0</v>
      </c>
      <c r="C612" s="434" t="s">
        <v>4051</v>
      </c>
      <c r="D612" s="363" t="s">
        <v>4052</v>
      </c>
      <c r="E612" s="364"/>
      <c r="F612" s="365"/>
      <c r="G612" s="366"/>
      <c r="H612" s="367"/>
      <c r="I612" s="365"/>
      <c r="J612" s="368"/>
      <c r="K612" s="364"/>
      <c r="L612" s="365"/>
      <c r="M612" s="366"/>
      <c r="N612" s="367"/>
      <c r="O612" s="365"/>
      <c r="P612" s="368"/>
      <c r="Q612" s="364"/>
      <c r="R612" s="365"/>
      <c r="S612" s="366"/>
      <c r="T612" s="369" t="s">
        <v>2995</v>
      </c>
      <c r="U612" s="370" t="s">
        <v>1830</v>
      </c>
      <c r="V612" s="451" t="s">
        <v>3037</v>
      </c>
      <c r="W612" s="372"/>
      <c r="X612" s="353" t="s">
        <v>2914</v>
      </c>
      <c r="Y612" s="382" t="s">
        <v>2869</v>
      </c>
      <c r="Z612" s="389" t="str">
        <f>IFERROR(__xludf.DUMMYFUNCTION("""COMPUTED_VALUE"""),"")</f>
        <v/>
      </c>
      <c r="AA612" s="383">
        <v>0.0</v>
      </c>
      <c r="AB612" s="388">
        <f>IFERROR(__xludf.DUMMYFUNCTION("""COMPUTED_VALUE"""),1.0)</f>
        <v>1</v>
      </c>
      <c r="AC612" s="382">
        <v>0.0</v>
      </c>
      <c r="AD612" s="389">
        <f>IFERROR(__xludf.DUMMYFUNCTION("""COMPUTED_VALUE"""),1.0)</f>
        <v>1</v>
      </c>
      <c r="AE612" s="390"/>
      <c r="AF612" s="391"/>
      <c r="AG612" s="393" t="s">
        <v>3049</v>
      </c>
    </row>
    <row r="613">
      <c r="A613" s="411"/>
      <c r="B613" s="361">
        <v>46158.0</v>
      </c>
      <c r="C613" s="434" t="s">
        <v>4053</v>
      </c>
      <c r="D613" s="363" t="s">
        <v>4054</v>
      </c>
      <c r="E613" s="364"/>
      <c r="F613" s="365"/>
      <c r="G613" s="366"/>
      <c r="H613" s="367"/>
      <c r="I613" s="365"/>
      <c r="J613" s="368"/>
      <c r="K613" s="364"/>
      <c r="L613" s="365"/>
      <c r="M613" s="366"/>
      <c r="N613" s="367"/>
      <c r="O613" s="365"/>
      <c r="P613" s="368"/>
      <c r="Q613" s="364"/>
      <c r="R613" s="365"/>
      <c r="S613" s="366"/>
      <c r="T613" s="369" t="s">
        <v>2995</v>
      </c>
      <c r="U613" s="370" t="s">
        <v>1830</v>
      </c>
      <c r="V613" s="451" t="s">
        <v>3037</v>
      </c>
      <c r="W613" s="372"/>
      <c r="X613" s="353" t="s">
        <v>2914</v>
      </c>
      <c r="Y613" s="382" t="s">
        <v>2869</v>
      </c>
      <c r="Z613" s="389" t="str">
        <f>IFERROR(__xludf.DUMMYFUNCTION("""COMPUTED_VALUE"""),"")</f>
        <v/>
      </c>
      <c r="AA613" s="383">
        <v>0.0</v>
      </c>
      <c r="AB613" s="388">
        <f>IFERROR(__xludf.DUMMYFUNCTION("""COMPUTED_VALUE"""),1.0)</f>
        <v>1</v>
      </c>
      <c r="AC613" s="382">
        <v>0.0</v>
      </c>
      <c r="AD613" s="389">
        <f>IFERROR(__xludf.DUMMYFUNCTION("""COMPUTED_VALUE"""),1.0)</f>
        <v>1</v>
      </c>
      <c r="AE613" s="377">
        <v>31.0</v>
      </c>
      <c r="AF613" s="378">
        <v>27.0</v>
      </c>
      <c r="AG613" s="359"/>
    </row>
    <row r="614">
      <c r="A614" s="411"/>
      <c r="B614" s="361">
        <v>46156.0</v>
      </c>
      <c r="C614" s="434" t="s">
        <v>4055</v>
      </c>
      <c r="D614" s="363" t="s">
        <v>4056</v>
      </c>
      <c r="E614" s="364"/>
      <c r="F614" s="365"/>
      <c r="G614" s="366"/>
      <c r="H614" s="367"/>
      <c r="I614" s="365"/>
      <c r="J614" s="368"/>
      <c r="K614" s="364"/>
      <c r="L614" s="365"/>
      <c r="M614" s="366"/>
      <c r="N614" s="367"/>
      <c r="O614" s="365"/>
      <c r="P614" s="368"/>
      <c r="Q614" s="364"/>
      <c r="R614" s="365"/>
      <c r="S614" s="366"/>
      <c r="T614" s="369" t="s">
        <v>2995</v>
      </c>
      <c r="U614" s="370" t="s">
        <v>2920</v>
      </c>
      <c r="V614" s="451" t="s">
        <v>3037</v>
      </c>
      <c r="W614" s="372"/>
      <c r="X614" s="353" t="s">
        <v>2914</v>
      </c>
      <c r="Y614" s="382" t="s">
        <v>2869</v>
      </c>
      <c r="Z614" s="389" t="str">
        <f>IFERROR(__xludf.DUMMYFUNCTION("""COMPUTED_VALUE"""),"")</f>
        <v/>
      </c>
      <c r="AA614" s="383">
        <v>0.0</v>
      </c>
      <c r="AB614" s="388">
        <f>IFERROR(__xludf.DUMMYFUNCTION("""COMPUTED_VALUE"""),1.0)</f>
        <v>1</v>
      </c>
      <c r="AC614" s="382">
        <v>0.0</v>
      </c>
      <c r="AD614" s="389">
        <f>IFERROR(__xludf.DUMMYFUNCTION("""COMPUTED_VALUE"""),1.0)</f>
        <v>1</v>
      </c>
      <c r="AE614" s="390"/>
      <c r="AF614" s="391"/>
      <c r="AG614" s="359"/>
    </row>
    <row r="615">
      <c r="A615" s="411"/>
      <c r="B615" s="361">
        <v>46159.0</v>
      </c>
      <c r="C615" s="434" t="s">
        <v>4057</v>
      </c>
      <c r="D615" s="363" t="s">
        <v>4058</v>
      </c>
      <c r="E615" s="364"/>
      <c r="F615" s="365"/>
      <c r="G615" s="366"/>
      <c r="H615" s="367"/>
      <c r="I615" s="365"/>
      <c r="J615" s="368"/>
      <c r="K615" s="364"/>
      <c r="L615" s="365"/>
      <c r="M615" s="366"/>
      <c r="N615" s="367"/>
      <c r="O615" s="365"/>
      <c r="P615" s="368"/>
      <c r="Q615" s="364"/>
      <c r="R615" s="365"/>
      <c r="S615" s="366"/>
      <c r="T615" s="369" t="s">
        <v>2995</v>
      </c>
      <c r="U615" s="370" t="s">
        <v>2059</v>
      </c>
      <c r="V615" s="451" t="s">
        <v>3037</v>
      </c>
      <c r="W615" s="372"/>
      <c r="X615" s="353" t="s">
        <v>2914</v>
      </c>
      <c r="Y615" s="382" t="s">
        <v>2869</v>
      </c>
      <c r="Z615" s="389" t="str">
        <f>IFERROR(__xludf.DUMMYFUNCTION("""COMPUTED_VALUE"""),"")</f>
        <v/>
      </c>
      <c r="AA615" s="383">
        <v>0.0</v>
      </c>
      <c r="AB615" s="388">
        <f>IFERROR(__xludf.DUMMYFUNCTION("""COMPUTED_VALUE"""),1.0)</f>
        <v>1</v>
      </c>
      <c r="AC615" s="382">
        <v>0.0</v>
      </c>
      <c r="AD615" s="389">
        <f>IFERROR(__xludf.DUMMYFUNCTION("""COMPUTED_VALUE"""),1.0)</f>
        <v>1</v>
      </c>
      <c r="AE615" s="377">
        <v>2.0</v>
      </c>
      <c r="AF615" s="378">
        <v>2.0</v>
      </c>
      <c r="AG615" s="359"/>
    </row>
    <row r="616">
      <c r="A616" s="411"/>
      <c r="B616" s="361">
        <v>46155.0</v>
      </c>
      <c r="C616" s="434" t="s">
        <v>4059</v>
      </c>
      <c r="D616" s="363" t="s">
        <v>4060</v>
      </c>
      <c r="E616" s="364"/>
      <c r="F616" s="365"/>
      <c r="G616" s="366"/>
      <c r="H616" s="367"/>
      <c r="I616" s="365"/>
      <c r="J616" s="368"/>
      <c r="K616" s="364"/>
      <c r="L616" s="365"/>
      <c r="M616" s="366"/>
      <c r="N616" s="367"/>
      <c r="O616" s="365"/>
      <c r="P616" s="368"/>
      <c r="Q616" s="364"/>
      <c r="R616" s="365"/>
      <c r="S616" s="366"/>
      <c r="T616" s="369" t="s">
        <v>2995</v>
      </c>
      <c r="U616" s="370" t="s">
        <v>2568</v>
      </c>
      <c r="V616" s="371" t="s">
        <v>3025</v>
      </c>
      <c r="W616" s="372"/>
      <c r="X616" s="353" t="s">
        <v>2914</v>
      </c>
      <c r="Y616" s="382" t="s">
        <v>2869</v>
      </c>
      <c r="Z616" s="389" t="str">
        <f>IFERROR(__xludf.DUMMYFUNCTION("""COMPUTED_VALUE"""),"")</f>
        <v/>
      </c>
      <c r="AA616" s="383">
        <v>0.0</v>
      </c>
      <c r="AB616" s="388">
        <f>IFERROR(__xludf.DUMMYFUNCTION("""COMPUTED_VALUE"""),1.0)</f>
        <v>1</v>
      </c>
      <c r="AC616" s="382">
        <v>0.0</v>
      </c>
      <c r="AD616" s="389">
        <f>IFERROR(__xludf.DUMMYFUNCTION("""COMPUTED_VALUE"""),1.0)</f>
        <v>1</v>
      </c>
      <c r="AE616" s="377">
        <v>0.0</v>
      </c>
      <c r="AF616" s="378">
        <v>0.0</v>
      </c>
      <c r="AG616" s="359"/>
    </row>
    <row r="617">
      <c r="A617" s="411"/>
      <c r="B617" s="361">
        <v>46156.0</v>
      </c>
      <c r="C617" s="434" t="s">
        <v>4061</v>
      </c>
      <c r="D617" s="363" t="s">
        <v>4062</v>
      </c>
      <c r="E617" s="364"/>
      <c r="F617" s="365"/>
      <c r="G617" s="366"/>
      <c r="H617" s="367"/>
      <c r="I617" s="365"/>
      <c r="J617" s="368"/>
      <c r="K617" s="364"/>
      <c r="L617" s="365"/>
      <c r="M617" s="366"/>
      <c r="N617" s="367"/>
      <c r="O617" s="365"/>
      <c r="P617" s="368"/>
      <c r="Q617" s="364"/>
      <c r="R617" s="365"/>
      <c r="S617" s="366"/>
      <c r="T617" s="369" t="s">
        <v>2995</v>
      </c>
      <c r="U617" s="370"/>
      <c r="V617" s="371" t="s">
        <v>3025</v>
      </c>
      <c r="W617" s="372"/>
      <c r="X617" s="353" t="s">
        <v>2914</v>
      </c>
      <c r="Y617" s="382" t="s">
        <v>2869</v>
      </c>
      <c r="Z617" s="389" t="str">
        <f>IFERROR(__xludf.DUMMYFUNCTION("""COMPUTED_VALUE"""),"")</f>
        <v/>
      </c>
      <c r="AA617" s="383" t="s">
        <v>2869</v>
      </c>
      <c r="AB617" s="388" t="str">
        <f>IFERROR(__xludf.DUMMYFUNCTION("""COMPUTED_VALUE"""),"")</f>
        <v/>
      </c>
      <c r="AC617" s="382">
        <v>0.0</v>
      </c>
      <c r="AD617" s="389">
        <f>IFERROR(__xludf.DUMMYFUNCTION("""COMPUTED_VALUE"""),1.0)</f>
        <v>1</v>
      </c>
      <c r="AE617" s="377">
        <v>0.0</v>
      </c>
      <c r="AF617" s="378">
        <v>0.0</v>
      </c>
      <c r="AG617" s="359"/>
    </row>
    <row r="618">
      <c r="A618" s="411"/>
      <c r="B618" s="361">
        <v>46156.0</v>
      </c>
      <c r="C618" s="434" t="s">
        <v>4063</v>
      </c>
      <c r="D618" s="363" t="s">
        <v>4064</v>
      </c>
      <c r="E618" s="364"/>
      <c r="F618" s="365"/>
      <c r="G618" s="366"/>
      <c r="H618" s="367"/>
      <c r="I618" s="365"/>
      <c r="J618" s="368"/>
      <c r="K618" s="364"/>
      <c r="L618" s="365"/>
      <c r="M618" s="366"/>
      <c r="N618" s="367"/>
      <c r="O618" s="365"/>
      <c r="P618" s="368"/>
      <c r="Q618" s="364"/>
      <c r="R618" s="365"/>
      <c r="S618" s="366"/>
      <c r="T618" s="369" t="s">
        <v>2995</v>
      </c>
      <c r="U618" s="370"/>
      <c r="V618" s="371" t="s">
        <v>3025</v>
      </c>
      <c r="W618" s="372"/>
      <c r="X618" s="353" t="s">
        <v>2914</v>
      </c>
      <c r="Y618" s="382" t="s">
        <v>2869</v>
      </c>
      <c r="Z618" s="389" t="str">
        <f>IFERROR(__xludf.DUMMYFUNCTION("""COMPUTED_VALUE"""),"")</f>
        <v/>
      </c>
      <c r="AA618" s="383" t="s">
        <v>2869</v>
      </c>
      <c r="AB618" s="388" t="str">
        <f>IFERROR(__xludf.DUMMYFUNCTION("""COMPUTED_VALUE"""),"")</f>
        <v/>
      </c>
      <c r="AC618" s="382">
        <v>0.0</v>
      </c>
      <c r="AD618" s="389">
        <f>IFERROR(__xludf.DUMMYFUNCTION("""COMPUTED_VALUE"""),1.0)</f>
        <v>1</v>
      </c>
      <c r="AE618" s="377">
        <v>1.0</v>
      </c>
      <c r="AF618" s="378">
        <v>1.0</v>
      </c>
      <c r="AG618" s="359"/>
    </row>
    <row r="619">
      <c r="A619" s="411"/>
      <c r="B619" s="361">
        <v>46156.0</v>
      </c>
      <c r="C619" s="434" t="s">
        <v>4065</v>
      </c>
      <c r="D619" s="363" t="s">
        <v>4066</v>
      </c>
      <c r="E619" s="364"/>
      <c r="F619" s="365"/>
      <c r="G619" s="366"/>
      <c r="H619" s="367"/>
      <c r="I619" s="365"/>
      <c r="J619" s="368"/>
      <c r="K619" s="364"/>
      <c r="L619" s="365"/>
      <c r="M619" s="366"/>
      <c r="N619" s="367"/>
      <c r="O619" s="365"/>
      <c r="P619" s="368"/>
      <c r="Q619" s="364"/>
      <c r="R619" s="365"/>
      <c r="S619" s="366"/>
      <c r="T619" s="369" t="s">
        <v>2995</v>
      </c>
      <c r="U619" s="370"/>
      <c r="V619" s="371" t="s">
        <v>3025</v>
      </c>
      <c r="W619" s="372"/>
      <c r="X619" s="353" t="s">
        <v>2914</v>
      </c>
      <c r="Y619" s="382" t="s">
        <v>2869</v>
      </c>
      <c r="Z619" s="389" t="str">
        <f>IFERROR(__xludf.DUMMYFUNCTION("""COMPUTED_VALUE"""),"")</f>
        <v/>
      </c>
      <c r="AA619" s="383" t="s">
        <v>2869</v>
      </c>
      <c r="AB619" s="388" t="str">
        <f>IFERROR(__xludf.DUMMYFUNCTION("""COMPUTED_VALUE"""),"")</f>
        <v/>
      </c>
      <c r="AC619" s="382">
        <v>0.0</v>
      </c>
      <c r="AD619" s="389">
        <f>IFERROR(__xludf.DUMMYFUNCTION("""COMPUTED_VALUE"""),1.0)</f>
        <v>1</v>
      </c>
      <c r="AE619" s="377">
        <v>0.0</v>
      </c>
      <c r="AF619" s="378">
        <v>8.0</v>
      </c>
      <c r="AG619" s="359"/>
    </row>
    <row r="620">
      <c r="A620" s="411"/>
      <c r="B620" s="361">
        <v>46158.0</v>
      </c>
      <c r="C620" s="434" t="s">
        <v>4067</v>
      </c>
      <c r="D620" s="363" t="s">
        <v>4068</v>
      </c>
      <c r="E620" s="364"/>
      <c r="F620" s="365"/>
      <c r="G620" s="366"/>
      <c r="H620" s="367"/>
      <c r="I620" s="365"/>
      <c r="J620" s="368"/>
      <c r="K620" s="364"/>
      <c r="L620" s="365"/>
      <c r="M620" s="366"/>
      <c r="N620" s="367"/>
      <c r="O620" s="365"/>
      <c r="P620" s="368"/>
      <c r="Q620" s="364"/>
      <c r="R620" s="365"/>
      <c r="S620" s="366"/>
      <c r="T620" s="369"/>
      <c r="U620" s="370"/>
      <c r="V620" s="371" t="s">
        <v>3025</v>
      </c>
      <c r="W620" s="372"/>
      <c r="X620" s="353" t="s">
        <v>2914</v>
      </c>
      <c r="Y620" s="382" t="s">
        <v>2869</v>
      </c>
      <c r="Z620" s="389" t="str">
        <f>IFERROR(__xludf.DUMMYFUNCTION("""COMPUTED_VALUE"""),"")</f>
        <v/>
      </c>
      <c r="AA620" s="383" t="s">
        <v>2869</v>
      </c>
      <c r="AB620" s="388" t="str">
        <f>IFERROR(__xludf.DUMMYFUNCTION("""COMPUTED_VALUE"""),"")</f>
        <v/>
      </c>
      <c r="AC620" s="382">
        <v>0.0</v>
      </c>
      <c r="AD620" s="389">
        <f>IFERROR(__xludf.DUMMYFUNCTION("""COMPUTED_VALUE"""),1.0)</f>
        <v>1</v>
      </c>
      <c r="AE620" s="377">
        <v>27.0</v>
      </c>
      <c r="AF620" s="378">
        <v>24.0</v>
      </c>
      <c r="AG620" s="359"/>
    </row>
    <row r="621">
      <c r="A621" s="411"/>
      <c r="B621" s="361">
        <v>46158.0</v>
      </c>
      <c r="C621" s="434" t="s">
        <v>4069</v>
      </c>
      <c r="D621" s="363" t="s">
        <v>4070</v>
      </c>
      <c r="E621" s="364"/>
      <c r="F621" s="365"/>
      <c r="G621" s="366"/>
      <c r="H621" s="367"/>
      <c r="I621" s="365"/>
      <c r="J621" s="368"/>
      <c r="K621" s="364"/>
      <c r="L621" s="365"/>
      <c r="M621" s="366"/>
      <c r="N621" s="367"/>
      <c r="O621" s="365"/>
      <c r="P621" s="368"/>
      <c r="Q621" s="364"/>
      <c r="R621" s="365"/>
      <c r="S621" s="366"/>
      <c r="T621" s="369" t="s">
        <v>2995</v>
      </c>
      <c r="U621" s="370"/>
      <c r="V621" s="371" t="s">
        <v>3025</v>
      </c>
      <c r="W621" s="372"/>
      <c r="X621" s="353" t="s">
        <v>2914</v>
      </c>
      <c r="Y621" s="382" t="s">
        <v>2869</v>
      </c>
      <c r="Z621" s="389" t="str">
        <f>IFERROR(__xludf.DUMMYFUNCTION("""COMPUTED_VALUE"""),"")</f>
        <v/>
      </c>
      <c r="AA621" s="383" t="s">
        <v>2869</v>
      </c>
      <c r="AB621" s="388" t="str">
        <f>IFERROR(__xludf.DUMMYFUNCTION("""COMPUTED_VALUE"""),"")</f>
        <v/>
      </c>
      <c r="AC621" s="382">
        <v>0.0</v>
      </c>
      <c r="AD621" s="389">
        <f>IFERROR(__xludf.DUMMYFUNCTION("""COMPUTED_VALUE"""),1.0)</f>
        <v>1</v>
      </c>
      <c r="AE621" s="377">
        <v>1.0</v>
      </c>
      <c r="AF621" s="378">
        <v>0.0</v>
      </c>
      <c r="AG621" s="359"/>
    </row>
    <row r="622">
      <c r="A622" s="411"/>
      <c r="B622" s="361">
        <v>46155.0</v>
      </c>
      <c r="C622" s="434" t="s">
        <v>4071</v>
      </c>
      <c r="D622" s="363" t="s">
        <v>4072</v>
      </c>
      <c r="E622" s="364"/>
      <c r="F622" s="365"/>
      <c r="G622" s="366"/>
      <c r="H622" s="367"/>
      <c r="I622" s="365"/>
      <c r="J622" s="368"/>
      <c r="K622" s="364"/>
      <c r="L622" s="365"/>
      <c r="M622" s="366"/>
      <c r="N622" s="367"/>
      <c r="O622" s="365"/>
      <c r="P622" s="368"/>
      <c r="Q622" s="364"/>
      <c r="R622" s="365"/>
      <c r="S622" s="366"/>
      <c r="T622" s="369"/>
      <c r="U622" s="370"/>
      <c r="V622" s="371" t="s">
        <v>3027</v>
      </c>
      <c r="W622" s="372"/>
      <c r="X622" s="353" t="s">
        <v>2914</v>
      </c>
      <c r="Y622" s="382" t="s">
        <v>2869</v>
      </c>
      <c r="Z622" s="389" t="str">
        <f>IFERROR(__xludf.DUMMYFUNCTION("""COMPUTED_VALUE"""),"")</f>
        <v/>
      </c>
      <c r="AA622" s="383" t="s">
        <v>2869</v>
      </c>
      <c r="AB622" s="388" t="str">
        <f>IFERROR(__xludf.DUMMYFUNCTION("""COMPUTED_VALUE"""),"")</f>
        <v/>
      </c>
      <c r="AC622" s="382">
        <v>0.0</v>
      </c>
      <c r="AD622" s="389">
        <f>IFERROR(__xludf.DUMMYFUNCTION("""COMPUTED_VALUE"""),1.0)</f>
        <v>1</v>
      </c>
      <c r="AE622" s="390"/>
      <c r="AF622" s="391"/>
      <c r="AG622" s="393" t="s">
        <v>3049</v>
      </c>
    </row>
    <row r="623">
      <c r="A623" s="411"/>
      <c r="B623" s="361">
        <v>46153.0</v>
      </c>
      <c r="C623" s="434" t="s">
        <v>4073</v>
      </c>
      <c r="D623" s="363" t="s">
        <v>4074</v>
      </c>
      <c r="E623" s="364"/>
      <c r="F623" s="365"/>
      <c r="G623" s="366"/>
      <c r="H623" s="367"/>
      <c r="I623" s="365"/>
      <c r="J623" s="368"/>
      <c r="K623" s="364"/>
      <c r="L623" s="365"/>
      <c r="M623" s="366"/>
      <c r="N623" s="367"/>
      <c r="O623" s="365"/>
      <c r="P623" s="368"/>
      <c r="Q623" s="364"/>
      <c r="R623" s="365"/>
      <c r="S623" s="366"/>
      <c r="T623" s="369" t="s">
        <v>2995</v>
      </c>
      <c r="U623" s="370"/>
      <c r="V623" s="451" t="s">
        <v>3039</v>
      </c>
      <c r="W623" s="372"/>
      <c r="X623" s="353" t="s">
        <v>2914</v>
      </c>
      <c r="Y623" s="382" t="s">
        <v>2869</v>
      </c>
      <c r="Z623" s="389" t="str">
        <f>IFERROR(__xludf.DUMMYFUNCTION("""COMPUTED_VALUE"""),"")</f>
        <v/>
      </c>
      <c r="AA623" s="383" t="s">
        <v>2869</v>
      </c>
      <c r="AB623" s="388" t="str">
        <f>IFERROR(__xludf.DUMMYFUNCTION("""COMPUTED_VALUE"""),"")</f>
        <v/>
      </c>
      <c r="AC623" s="382">
        <v>0.0</v>
      </c>
      <c r="AD623" s="389">
        <f>IFERROR(__xludf.DUMMYFUNCTION("""COMPUTED_VALUE"""),1.0)</f>
        <v>1</v>
      </c>
      <c r="AE623" s="377">
        <v>1.0</v>
      </c>
      <c r="AF623" s="378">
        <v>1.0</v>
      </c>
      <c r="AG623" s="393" t="s">
        <v>3049</v>
      </c>
    </row>
    <row r="624">
      <c r="A624" s="411"/>
      <c r="B624" s="361">
        <v>46153.0</v>
      </c>
      <c r="C624" s="434" t="s">
        <v>4075</v>
      </c>
      <c r="D624" s="363" t="s">
        <v>4076</v>
      </c>
      <c r="E624" s="364"/>
      <c r="F624" s="365"/>
      <c r="G624" s="366"/>
      <c r="H624" s="367"/>
      <c r="I624" s="365"/>
      <c r="J624" s="368"/>
      <c r="K624" s="364"/>
      <c r="L624" s="365"/>
      <c r="M624" s="366"/>
      <c r="N624" s="367"/>
      <c r="O624" s="365"/>
      <c r="P624" s="368"/>
      <c r="Q624" s="364"/>
      <c r="R624" s="365"/>
      <c r="S624" s="366"/>
      <c r="T624" s="369" t="s">
        <v>2995</v>
      </c>
      <c r="U624" s="370"/>
      <c r="V624" s="451" t="s">
        <v>3039</v>
      </c>
      <c r="W624" s="372"/>
      <c r="X624" s="353" t="s">
        <v>2914</v>
      </c>
      <c r="Y624" s="382" t="s">
        <v>2869</v>
      </c>
      <c r="Z624" s="389" t="str">
        <f>IFERROR(__xludf.DUMMYFUNCTION("""COMPUTED_VALUE"""),"")</f>
        <v/>
      </c>
      <c r="AA624" s="383" t="s">
        <v>2869</v>
      </c>
      <c r="AB624" s="388" t="str">
        <f>IFERROR(__xludf.DUMMYFUNCTION("""COMPUTED_VALUE"""),"")</f>
        <v/>
      </c>
      <c r="AC624" s="382">
        <v>0.0</v>
      </c>
      <c r="AD624" s="389">
        <f>IFERROR(__xludf.DUMMYFUNCTION("""COMPUTED_VALUE"""),1.0)</f>
        <v>1</v>
      </c>
      <c r="AE624" s="377">
        <v>10.0</v>
      </c>
      <c r="AF624" s="378">
        <v>10.0</v>
      </c>
      <c r="AG624" s="393" t="s">
        <v>3049</v>
      </c>
    </row>
    <row r="625">
      <c r="A625" s="411"/>
      <c r="B625" s="361">
        <v>46154.0</v>
      </c>
      <c r="C625" s="434" t="s">
        <v>4077</v>
      </c>
      <c r="D625" s="363" t="s">
        <v>4078</v>
      </c>
      <c r="E625" s="364"/>
      <c r="F625" s="365"/>
      <c r="G625" s="366"/>
      <c r="H625" s="367"/>
      <c r="I625" s="365"/>
      <c r="J625" s="368"/>
      <c r="K625" s="364"/>
      <c r="L625" s="365"/>
      <c r="M625" s="366"/>
      <c r="N625" s="367"/>
      <c r="O625" s="365"/>
      <c r="P625" s="368"/>
      <c r="Q625" s="364"/>
      <c r="R625" s="365"/>
      <c r="S625" s="366"/>
      <c r="T625" s="369" t="s">
        <v>2995</v>
      </c>
      <c r="U625" s="370"/>
      <c r="V625" s="451" t="s">
        <v>3039</v>
      </c>
      <c r="W625" s="372"/>
      <c r="X625" s="353" t="s">
        <v>2914</v>
      </c>
      <c r="Y625" s="382" t="s">
        <v>2869</v>
      </c>
      <c r="Z625" s="389" t="str">
        <f>IFERROR(__xludf.DUMMYFUNCTION("""COMPUTED_VALUE"""),"")</f>
        <v/>
      </c>
      <c r="AA625" s="383" t="s">
        <v>2869</v>
      </c>
      <c r="AB625" s="388" t="str">
        <f>IFERROR(__xludf.DUMMYFUNCTION("""COMPUTED_VALUE"""),"")</f>
        <v/>
      </c>
      <c r="AC625" s="382">
        <v>0.0</v>
      </c>
      <c r="AD625" s="389">
        <f>IFERROR(__xludf.DUMMYFUNCTION("""COMPUTED_VALUE"""),1.0)</f>
        <v>1</v>
      </c>
      <c r="AE625" s="390"/>
      <c r="AF625" s="391"/>
      <c r="AG625" s="393" t="s">
        <v>3049</v>
      </c>
    </row>
    <row r="626">
      <c r="A626" s="411"/>
      <c r="B626" s="361">
        <v>46155.0</v>
      </c>
      <c r="C626" s="434" t="s">
        <v>4079</v>
      </c>
      <c r="D626" s="363" t="s">
        <v>4080</v>
      </c>
      <c r="E626" s="364"/>
      <c r="F626" s="365"/>
      <c r="G626" s="366"/>
      <c r="H626" s="367"/>
      <c r="I626" s="365"/>
      <c r="J626" s="368"/>
      <c r="K626" s="364"/>
      <c r="L626" s="365"/>
      <c r="M626" s="366"/>
      <c r="N626" s="367"/>
      <c r="O626" s="365"/>
      <c r="P626" s="368"/>
      <c r="Q626" s="364"/>
      <c r="R626" s="365"/>
      <c r="S626" s="366"/>
      <c r="T626" s="452" t="s">
        <v>2990</v>
      </c>
      <c r="U626" s="370" t="s">
        <v>2941</v>
      </c>
      <c r="V626" s="451" t="s">
        <v>3039</v>
      </c>
      <c r="W626" s="372"/>
      <c r="X626" s="353" t="s">
        <v>2914</v>
      </c>
      <c r="Y626" s="382">
        <v>0.0</v>
      </c>
      <c r="Z626" s="389">
        <f>IFERROR(__xludf.DUMMYFUNCTION("""COMPUTED_VALUE"""),1.0)</f>
        <v>1</v>
      </c>
      <c r="AA626" s="383">
        <v>0.0</v>
      </c>
      <c r="AB626" s="388">
        <f>IFERROR(__xludf.DUMMYFUNCTION("""COMPUTED_VALUE"""),1.0)</f>
        <v>1</v>
      </c>
      <c r="AC626" s="382">
        <v>0.0</v>
      </c>
      <c r="AD626" s="389">
        <f>IFERROR(__xludf.DUMMYFUNCTION("""COMPUTED_VALUE"""),1.0)</f>
        <v>1</v>
      </c>
      <c r="AE626" s="390"/>
      <c r="AF626" s="391"/>
      <c r="AG626" s="393" t="s">
        <v>3049</v>
      </c>
    </row>
    <row r="627">
      <c r="A627" s="411"/>
      <c r="B627" s="361">
        <v>46159.0</v>
      </c>
      <c r="C627" s="434" t="s">
        <v>4081</v>
      </c>
      <c r="D627" s="363" t="s">
        <v>4082</v>
      </c>
      <c r="E627" s="364"/>
      <c r="F627" s="365"/>
      <c r="G627" s="366"/>
      <c r="H627" s="367"/>
      <c r="I627" s="365"/>
      <c r="J627" s="368"/>
      <c r="K627" s="364"/>
      <c r="L627" s="365"/>
      <c r="M627" s="366">
        <v>1.0</v>
      </c>
      <c r="N627" s="367"/>
      <c r="O627" s="365"/>
      <c r="P627" s="368"/>
      <c r="Q627" s="364"/>
      <c r="R627" s="365"/>
      <c r="S627" s="366"/>
      <c r="T627" s="369"/>
      <c r="U627" s="370"/>
      <c r="V627" s="451" t="s">
        <v>3039</v>
      </c>
      <c r="W627" s="380" t="s">
        <v>4083</v>
      </c>
      <c r="X627" s="353" t="s">
        <v>2885</v>
      </c>
      <c r="Y627" s="382" t="s">
        <v>2869</v>
      </c>
      <c r="Z627" s="389" t="str">
        <f>IFERROR(__xludf.DUMMYFUNCTION("""COMPUTED_VALUE"""),"")</f>
        <v/>
      </c>
      <c r="AA627" s="383" t="s">
        <v>2869</v>
      </c>
      <c r="AB627" s="388" t="str">
        <f>IFERROR(__xludf.DUMMYFUNCTION("""COMPUTED_VALUE"""),"")</f>
        <v/>
      </c>
      <c r="AC627" s="382">
        <v>1.0</v>
      </c>
      <c r="AD627" s="389">
        <f>IFERROR(__xludf.DUMMYFUNCTION("""COMPUTED_VALUE"""),0.9705882352941176)</f>
        <v>0.9705882353</v>
      </c>
      <c r="AE627" s="377">
        <v>34.0</v>
      </c>
      <c r="AF627" s="378">
        <v>32.0</v>
      </c>
      <c r="AG627" s="393" t="s">
        <v>3049</v>
      </c>
    </row>
    <row r="628">
      <c r="A628" s="411"/>
      <c r="B628" s="361">
        <v>46154.0</v>
      </c>
      <c r="C628" s="434" t="s">
        <v>4084</v>
      </c>
      <c r="D628" s="363" t="s">
        <v>4085</v>
      </c>
      <c r="E628" s="364"/>
      <c r="F628" s="365"/>
      <c r="G628" s="366"/>
      <c r="H628" s="367"/>
      <c r="I628" s="365"/>
      <c r="J628" s="368"/>
      <c r="K628" s="364"/>
      <c r="L628" s="365"/>
      <c r="M628" s="366"/>
      <c r="N628" s="367"/>
      <c r="O628" s="365"/>
      <c r="P628" s="368"/>
      <c r="Q628" s="364"/>
      <c r="R628" s="365"/>
      <c r="S628" s="366"/>
      <c r="T628" s="452" t="s">
        <v>2990</v>
      </c>
      <c r="U628" s="370" t="s">
        <v>263</v>
      </c>
      <c r="V628" s="371" t="s">
        <v>1913</v>
      </c>
      <c r="W628" s="372"/>
      <c r="X628" s="353" t="s">
        <v>2914</v>
      </c>
      <c r="Y628" s="382">
        <v>0.0</v>
      </c>
      <c r="Z628" s="389">
        <f>IFERROR(__xludf.DUMMYFUNCTION("""COMPUTED_VALUE"""),1.0)</f>
        <v>1</v>
      </c>
      <c r="AA628" s="383">
        <v>0.0</v>
      </c>
      <c r="AB628" s="388">
        <f>IFERROR(__xludf.DUMMYFUNCTION("""COMPUTED_VALUE"""),1.0)</f>
        <v>1</v>
      </c>
      <c r="AC628" s="382">
        <v>0.0</v>
      </c>
      <c r="AD628" s="389">
        <f>IFERROR(__xludf.DUMMYFUNCTION("""COMPUTED_VALUE"""),1.0)</f>
        <v>1</v>
      </c>
      <c r="AE628" s="390"/>
      <c r="AF628" s="391"/>
      <c r="AG628" s="393" t="s">
        <v>3049</v>
      </c>
    </row>
    <row r="629">
      <c r="A629" s="411"/>
      <c r="B629" s="361">
        <v>46155.0</v>
      </c>
      <c r="C629" s="434" t="s">
        <v>4086</v>
      </c>
      <c r="D629" s="363" t="s">
        <v>4087</v>
      </c>
      <c r="E629" s="364"/>
      <c r="F629" s="365"/>
      <c r="G629" s="366"/>
      <c r="H629" s="367"/>
      <c r="I629" s="365"/>
      <c r="J629" s="368"/>
      <c r="K629" s="364"/>
      <c r="L629" s="365"/>
      <c r="M629" s="366"/>
      <c r="N629" s="367"/>
      <c r="O629" s="365"/>
      <c r="P629" s="368"/>
      <c r="Q629" s="364"/>
      <c r="R629" s="365"/>
      <c r="S629" s="366"/>
      <c r="T629" s="369" t="s">
        <v>2995</v>
      </c>
      <c r="U629" s="370" t="s">
        <v>2941</v>
      </c>
      <c r="V629" s="371" t="s">
        <v>1913</v>
      </c>
      <c r="W629" s="372"/>
      <c r="X629" s="353" t="s">
        <v>2914</v>
      </c>
      <c r="Y629" s="382" t="s">
        <v>2869</v>
      </c>
      <c r="Z629" s="389" t="str">
        <f>IFERROR(__xludf.DUMMYFUNCTION("""COMPUTED_VALUE"""),"")</f>
        <v/>
      </c>
      <c r="AA629" s="383">
        <v>0.0</v>
      </c>
      <c r="AB629" s="388">
        <f>IFERROR(__xludf.DUMMYFUNCTION("""COMPUTED_VALUE"""),1.0)</f>
        <v>1</v>
      </c>
      <c r="AC629" s="382">
        <v>0.0</v>
      </c>
      <c r="AD629" s="389">
        <f>IFERROR(__xludf.DUMMYFUNCTION("""COMPUTED_VALUE"""),1.0)</f>
        <v>1</v>
      </c>
      <c r="AE629" s="377">
        <v>14.0</v>
      </c>
      <c r="AF629" s="378">
        <v>14.0</v>
      </c>
      <c r="AG629" s="393"/>
    </row>
    <row r="630">
      <c r="A630" s="411"/>
      <c r="B630" s="361">
        <v>46155.0</v>
      </c>
      <c r="C630" s="434" t="s">
        <v>4088</v>
      </c>
      <c r="D630" s="363" t="s">
        <v>4089</v>
      </c>
      <c r="E630" s="364"/>
      <c r="F630" s="365"/>
      <c r="G630" s="366"/>
      <c r="H630" s="367"/>
      <c r="I630" s="365"/>
      <c r="J630" s="368"/>
      <c r="K630" s="364"/>
      <c r="L630" s="365"/>
      <c r="M630" s="366"/>
      <c r="N630" s="367"/>
      <c r="O630" s="365"/>
      <c r="P630" s="368"/>
      <c r="Q630" s="364"/>
      <c r="R630" s="365"/>
      <c r="S630" s="366"/>
      <c r="T630" s="369" t="s">
        <v>2995</v>
      </c>
      <c r="U630" s="370" t="s">
        <v>263</v>
      </c>
      <c r="V630" s="371" t="s">
        <v>1913</v>
      </c>
      <c r="W630" s="372"/>
      <c r="X630" s="353" t="s">
        <v>2914</v>
      </c>
      <c r="Y630" s="382" t="s">
        <v>2869</v>
      </c>
      <c r="Z630" s="389" t="str">
        <f>IFERROR(__xludf.DUMMYFUNCTION("""COMPUTED_VALUE"""),"")</f>
        <v/>
      </c>
      <c r="AA630" s="383">
        <v>0.0</v>
      </c>
      <c r="AB630" s="388">
        <f>IFERROR(__xludf.DUMMYFUNCTION("""COMPUTED_VALUE"""),1.0)</f>
        <v>1</v>
      </c>
      <c r="AC630" s="382">
        <v>0.0</v>
      </c>
      <c r="AD630" s="389">
        <f>IFERROR(__xludf.DUMMYFUNCTION("""COMPUTED_VALUE"""),1.0)</f>
        <v>1</v>
      </c>
      <c r="AE630" s="377">
        <v>47.0</v>
      </c>
      <c r="AF630" s="378">
        <v>47.0</v>
      </c>
      <c r="AG630" s="393"/>
    </row>
    <row r="631">
      <c r="A631" s="411"/>
      <c r="B631" s="361">
        <v>46158.0</v>
      </c>
      <c r="C631" s="434" t="s">
        <v>4090</v>
      </c>
      <c r="D631" s="363" t="s">
        <v>4091</v>
      </c>
      <c r="E631" s="364"/>
      <c r="F631" s="365"/>
      <c r="G631" s="366"/>
      <c r="H631" s="367"/>
      <c r="I631" s="365"/>
      <c r="J631" s="368"/>
      <c r="K631" s="364"/>
      <c r="L631" s="365"/>
      <c r="M631" s="366"/>
      <c r="N631" s="367"/>
      <c r="O631" s="365"/>
      <c r="P631" s="368"/>
      <c r="Q631" s="364"/>
      <c r="R631" s="365"/>
      <c r="S631" s="366"/>
      <c r="T631" s="369"/>
      <c r="U631" s="370"/>
      <c r="V631" s="371" t="s">
        <v>1913</v>
      </c>
      <c r="W631" s="372"/>
      <c r="X631" s="353" t="s">
        <v>2914</v>
      </c>
      <c r="Y631" s="382" t="s">
        <v>2869</v>
      </c>
      <c r="Z631" s="389" t="str">
        <f>IFERROR(__xludf.DUMMYFUNCTION("""COMPUTED_VALUE"""),"")</f>
        <v/>
      </c>
      <c r="AA631" s="383" t="s">
        <v>2869</v>
      </c>
      <c r="AB631" s="388" t="str">
        <f>IFERROR(__xludf.DUMMYFUNCTION("""COMPUTED_VALUE"""),"")</f>
        <v/>
      </c>
      <c r="AC631" s="382">
        <v>0.0</v>
      </c>
      <c r="AD631" s="389">
        <f>IFERROR(__xludf.DUMMYFUNCTION("""COMPUTED_VALUE"""),1.0)</f>
        <v>1</v>
      </c>
      <c r="AE631" s="377">
        <v>10.0</v>
      </c>
      <c r="AF631" s="378">
        <v>10.0</v>
      </c>
      <c r="AG631" s="393"/>
    </row>
    <row r="632">
      <c r="A632" s="411"/>
      <c r="B632" s="361">
        <v>46158.0</v>
      </c>
      <c r="C632" s="434" t="s">
        <v>4092</v>
      </c>
      <c r="D632" s="363" t="s">
        <v>4093</v>
      </c>
      <c r="E632" s="364"/>
      <c r="F632" s="365"/>
      <c r="G632" s="366"/>
      <c r="H632" s="367"/>
      <c r="I632" s="365"/>
      <c r="J632" s="368"/>
      <c r="K632" s="364"/>
      <c r="L632" s="365"/>
      <c r="M632" s="366"/>
      <c r="N632" s="367"/>
      <c r="O632" s="365"/>
      <c r="P632" s="368"/>
      <c r="Q632" s="364"/>
      <c r="R632" s="365"/>
      <c r="S632" s="366"/>
      <c r="T632" s="369" t="s">
        <v>2995</v>
      </c>
      <c r="U632" s="370"/>
      <c r="V632" s="371" t="s">
        <v>1913</v>
      </c>
      <c r="W632" s="372"/>
      <c r="X632" s="353" t="s">
        <v>2914</v>
      </c>
      <c r="Y632" s="382" t="s">
        <v>2869</v>
      </c>
      <c r="Z632" s="389" t="str">
        <f>IFERROR(__xludf.DUMMYFUNCTION("""COMPUTED_VALUE"""),"")</f>
        <v/>
      </c>
      <c r="AA632" s="383" t="s">
        <v>2869</v>
      </c>
      <c r="AB632" s="388" t="str">
        <f>IFERROR(__xludf.DUMMYFUNCTION("""COMPUTED_VALUE"""),"")</f>
        <v/>
      </c>
      <c r="AC632" s="382">
        <v>0.0</v>
      </c>
      <c r="AD632" s="389">
        <f>IFERROR(__xludf.DUMMYFUNCTION("""COMPUTED_VALUE"""),1.0)</f>
        <v>1</v>
      </c>
      <c r="AE632" s="377">
        <v>6.0</v>
      </c>
      <c r="AF632" s="378">
        <v>6.0</v>
      </c>
      <c r="AG632" s="393"/>
    </row>
    <row r="633">
      <c r="A633" s="411"/>
      <c r="B633" s="361"/>
      <c r="C633" s="434"/>
      <c r="D633" s="384" t="s">
        <v>2869</v>
      </c>
      <c r="E633" s="364"/>
      <c r="F633" s="365"/>
      <c r="G633" s="366"/>
      <c r="H633" s="367"/>
      <c r="I633" s="365"/>
      <c r="J633" s="368"/>
      <c r="K633" s="364"/>
      <c r="L633" s="365"/>
      <c r="M633" s="366"/>
      <c r="N633" s="367"/>
      <c r="O633" s="365"/>
      <c r="P633" s="368"/>
      <c r="Q633" s="364"/>
      <c r="R633" s="365"/>
      <c r="S633" s="366"/>
      <c r="T633" s="369"/>
      <c r="U633" s="370"/>
      <c r="V633" s="371"/>
      <c r="W633" s="372"/>
      <c r="X633" s="353"/>
      <c r="Y633" s="382" t="s">
        <v>2869</v>
      </c>
      <c r="Z633" s="389" t="str">
        <f>IFERROR(__xludf.DUMMYFUNCTION("""COMPUTED_VALUE"""),"")</f>
        <v/>
      </c>
      <c r="AA633" s="383" t="s">
        <v>2869</v>
      </c>
      <c r="AB633" s="388" t="str">
        <f>IFERROR(__xludf.DUMMYFUNCTION("""COMPUTED_VALUE"""),"")</f>
        <v/>
      </c>
      <c r="AC633" s="382" t="s">
        <v>2869</v>
      </c>
      <c r="AD633" s="389" t="str">
        <f>IFERROR(__xludf.DUMMYFUNCTION("""COMPUTED_VALUE"""),"")</f>
        <v/>
      </c>
      <c r="AE633" s="390"/>
      <c r="AF633" s="391"/>
      <c r="AG633" s="359"/>
    </row>
    <row r="634">
      <c r="A634" s="411"/>
      <c r="B634" s="361"/>
      <c r="C634" s="434"/>
      <c r="D634" s="384" t="s">
        <v>2869</v>
      </c>
      <c r="E634" s="364"/>
      <c r="F634" s="365"/>
      <c r="G634" s="366"/>
      <c r="H634" s="367"/>
      <c r="I634" s="365"/>
      <c r="J634" s="368"/>
      <c r="K634" s="364"/>
      <c r="L634" s="365"/>
      <c r="M634" s="366"/>
      <c r="N634" s="367"/>
      <c r="O634" s="365"/>
      <c r="P634" s="368"/>
      <c r="Q634" s="364"/>
      <c r="R634" s="365"/>
      <c r="S634" s="366"/>
      <c r="T634" s="369"/>
      <c r="U634" s="370"/>
      <c r="V634" s="371"/>
      <c r="W634" s="372"/>
      <c r="X634" s="353"/>
      <c r="Y634" s="382" t="s">
        <v>2869</v>
      </c>
      <c r="Z634" s="389" t="str">
        <f>IFERROR(__xludf.DUMMYFUNCTION("""COMPUTED_VALUE"""),"")</f>
        <v/>
      </c>
      <c r="AA634" s="383" t="s">
        <v>2869</v>
      </c>
      <c r="AB634" s="388" t="str">
        <f>IFERROR(__xludf.DUMMYFUNCTION("""COMPUTED_VALUE"""),"")</f>
        <v/>
      </c>
      <c r="AC634" s="382" t="s">
        <v>2869</v>
      </c>
      <c r="AD634" s="389" t="str">
        <f>IFERROR(__xludf.DUMMYFUNCTION("""COMPUTED_VALUE"""),"")</f>
        <v/>
      </c>
      <c r="AE634" s="390"/>
      <c r="AF634" s="391"/>
      <c r="AG634" s="359"/>
    </row>
    <row r="635">
      <c r="A635" s="411"/>
      <c r="B635" s="361"/>
      <c r="C635" s="434"/>
      <c r="D635" s="384" t="s">
        <v>2869</v>
      </c>
      <c r="E635" s="364"/>
      <c r="F635" s="365"/>
      <c r="G635" s="366"/>
      <c r="H635" s="367"/>
      <c r="I635" s="365"/>
      <c r="J635" s="368"/>
      <c r="K635" s="364"/>
      <c r="L635" s="365"/>
      <c r="M635" s="366"/>
      <c r="N635" s="367"/>
      <c r="O635" s="365"/>
      <c r="P635" s="368"/>
      <c r="Q635" s="364"/>
      <c r="R635" s="365"/>
      <c r="S635" s="366"/>
      <c r="T635" s="369"/>
      <c r="U635" s="370"/>
      <c r="V635" s="371"/>
      <c r="W635" s="372"/>
      <c r="X635" s="353"/>
      <c r="Y635" s="382" t="s">
        <v>2869</v>
      </c>
      <c r="Z635" s="389" t="str">
        <f>IFERROR(__xludf.DUMMYFUNCTION("""COMPUTED_VALUE"""),"")</f>
        <v/>
      </c>
      <c r="AA635" s="383" t="s">
        <v>2869</v>
      </c>
      <c r="AB635" s="388" t="str">
        <f>IFERROR(__xludf.DUMMYFUNCTION("""COMPUTED_VALUE"""),"")</f>
        <v/>
      </c>
      <c r="AC635" s="382" t="s">
        <v>2869</v>
      </c>
      <c r="AD635" s="389" t="str">
        <f>IFERROR(__xludf.DUMMYFUNCTION("""COMPUTED_VALUE"""),"")</f>
        <v/>
      </c>
      <c r="AE635" s="390"/>
      <c r="AF635" s="391"/>
      <c r="AG635" s="359"/>
    </row>
    <row r="636">
      <c r="A636" s="411"/>
      <c r="B636" s="361"/>
      <c r="C636" s="434"/>
      <c r="D636" s="384" t="s">
        <v>2869</v>
      </c>
      <c r="E636" s="364"/>
      <c r="F636" s="365"/>
      <c r="G636" s="366"/>
      <c r="H636" s="367"/>
      <c r="I636" s="365"/>
      <c r="J636" s="368"/>
      <c r="K636" s="364"/>
      <c r="L636" s="365"/>
      <c r="M636" s="366"/>
      <c r="N636" s="367"/>
      <c r="O636" s="365"/>
      <c r="P636" s="368"/>
      <c r="Q636" s="364"/>
      <c r="R636" s="365"/>
      <c r="S636" s="366"/>
      <c r="T636" s="369"/>
      <c r="U636" s="370"/>
      <c r="V636" s="371"/>
      <c r="W636" s="372"/>
      <c r="X636" s="353"/>
      <c r="Y636" s="382" t="s">
        <v>2869</v>
      </c>
      <c r="Z636" s="389" t="str">
        <f>IFERROR(__xludf.DUMMYFUNCTION("""COMPUTED_VALUE"""),"")</f>
        <v/>
      </c>
      <c r="AA636" s="383" t="s">
        <v>2869</v>
      </c>
      <c r="AB636" s="388" t="str">
        <f>IFERROR(__xludf.DUMMYFUNCTION("""COMPUTED_VALUE"""),"")</f>
        <v/>
      </c>
      <c r="AC636" s="382" t="s">
        <v>2869</v>
      </c>
      <c r="AD636" s="389" t="str">
        <f>IFERROR(__xludf.DUMMYFUNCTION("""COMPUTED_VALUE"""),"")</f>
        <v/>
      </c>
      <c r="AE636" s="390"/>
      <c r="AF636" s="391"/>
      <c r="AG636" s="359"/>
    </row>
    <row r="637">
      <c r="A637" s="411"/>
      <c r="B637" s="361"/>
      <c r="C637" s="434"/>
      <c r="D637" s="384" t="s">
        <v>2869</v>
      </c>
      <c r="E637" s="364"/>
      <c r="F637" s="365"/>
      <c r="G637" s="366"/>
      <c r="H637" s="367"/>
      <c r="I637" s="365"/>
      <c r="J637" s="368"/>
      <c r="K637" s="364"/>
      <c r="L637" s="365"/>
      <c r="M637" s="366"/>
      <c r="N637" s="367"/>
      <c r="O637" s="365"/>
      <c r="P637" s="368"/>
      <c r="Q637" s="364"/>
      <c r="R637" s="365"/>
      <c r="S637" s="366"/>
      <c r="T637" s="369"/>
      <c r="U637" s="370"/>
      <c r="V637" s="371"/>
      <c r="W637" s="372"/>
      <c r="X637" s="353"/>
      <c r="Y637" s="382" t="s">
        <v>2869</v>
      </c>
      <c r="Z637" s="389" t="str">
        <f>IFERROR(__xludf.DUMMYFUNCTION("""COMPUTED_VALUE"""),"")</f>
        <v/>
      </c>
      <c r="AA637" s="383" t="s">
        <v>2869</v>
      </c>
      <c r="AB637" s="388" t="str">
        <f>IFERROR(__xludf.DUMMYFUNCTION("""COMPUTED_VALUE"""),"")</f>
        <v/>
      </c>
      <c r="AC637" s="382" t="s">
        <v>2869</v>
      </c>
      <c r="AD637" s="389" t="str">
        <f>IFERROR(__xludf.DUMMYFUNCTION("""COMPUTED_VALUE"""),"")</f>
        <v/>
      </c>
      <c r="AE637" s="390"/>
      <c r="AF637" s="391"/>
      <c r="AG637" s="359"/>
    </row>
    <row r="638">
      <c r="A638" s="411"/>
      <c r="B638" s="361"/>
      <c r="C638" s="434"/>
      <c r="D638" s="384" t="s">
        <v>2869</v>
      </c>
      <c r="E638" s="364"/>
      <c r="F638" s="365"/>
      <c r="G638" s="366"/>
      <c r="H638" s="367"/>
      <c r="I638" s="365"/>
      <c r="J638" s="368"/>
      <c r="K638" s="364"/>
      <c r="L638" s="365"/>
      <c r="M638" s="366"/>
      <c r="N638" s="367"/>
      <c r="O638" s="365"/>
      <c r="P638" s="368"/>
      <c r="Q638" s="364"/>
      <c r="R638" s="365"/>
      <c r="S638" s="366"/>
      <c r="T638" s="369"/>
      <c r="U638" s="370"/>
      <c r="V638" s="371"/>
      <c r="W638" s="372"/>
      <c r="X638" s="353"/>
      <c r="Y638" s="382" t="s">
        <v>2869</v>
      </c>
      <c r="Z638" s="389" t="str">
        <f>IFERROR(__xludf.DUMMYFUNCTION("""COMPUTED_VALUE"""),"")</f>
        <v/>
      </c>
      <c r="AA638" s="383" t="s">
        <v>2869</v>
      </c>
      <c r="AB638" s="388" t="str">
        <f>IFERROR(__xludf.DUMMYFUNCTION("""COMPUTED_VALUE"""),"")</f>
        <v/>
      </c>
      <c r="AC638" s="382" t="s">
        <v>2869</v>
      </c>
      <c r="AD638" s="389" t="str">
        <f>IFERROR(__xludf.DUMMYFUNCTION("""COMPUTED_VALUE"""),"")</f>
        <v/>
      </c>
      <c r="AE638" s="390"/>
      <c r="AF638" s="391"/>
      <c r="AG638" s="359"/>
    </row>
    <row r="639">
      <c r="A639" s="411"/>
      <c r="B639" s="361"/>
      <c r="C639" s="434"/>
      <c r="D639" s="384" t="s">
        <v>2869</v>
      </c>
      <c r="E639" s="364"/>
      <c r="F639" s="365"/>
      <c r="G639" s="366"/>
      <c r="H639" s="367"/>
      <c r="I639" s="365"/>
      <c r="J639" s="368"/>
      <c r="K639" s="364"/>
      <c r="L639" s="365"/>
      <c r="M639" s="366"/>
      <c r="N639" s="367"/>
      <c r="O639" s="365"/>
      <c r="P639" s="368"/>
      <c r="Q639" s="364"/>
      <c r="R639" s="365"/>
      <c r="S639" s="366"/>
      <c r="T639" s="369"/>
      <c r="U639" s="370"/>
      <c r="V639" s="371"/>
      <c r="W639" s="372"/>
      <c r="X639" s="353"/>
      <c r="Y639" s="382" t="s">
        <v>2869</v>
      </c>
      <c r="Z639" s="389" t="str">
        <f>IFERROR(__xludf.DUMMYFUNCTION("""COMPUTED_VALUE"""),"")</f>
        <v/>
      </c>
      <c r="AA639" s="383" t="s">
        <v>2869</v>
      </c>
      <c r="AB639" s="388" t="str">
        <f>IFERROR(__xludf.DUMMYFUNCTION("""COMPUTED_VALUE"""),"")</f>
        <v/>
      </c>
      <c r="AC639" s="382" t="s">
        <v>2869</v>
      </c>
      <c r="AD639" s="389" t="str">
        <f>IFERROR(__xludf.DUMMYFUNCTION("""COMPUTED_VALUE"""),"")</f>
        <v/>
      </c>
      <c r="AE639" s="390"/>
      <c r="AF639" s="391"/>
      <c r="AG639" s="359"/>
    </row>
    <row r="640">
      <c r="A640" s="411"/>
      <c r="B640" s="361"/>
      <c r="C640" s="434"/>
      <c r="D640" s="384" t="s">
        <v>2869</v>
      </c>
      <c r="E640" s="364"/>
      <c r="F640" s="365"/>
      <c r="G640" s="366"/>
      <c r="H640" s="367"/>
      <c r="I640" s="365"/>
      <c r="J640" s="368"/>
      <c r="K640" s="364"/>
      <c r="L640" s="365"/>
      <c r="M640" s="366"/>
      <c r="N640" s="367"/>
      <c r="O640" s="365"/>
      <c r="P640" s="368"/>
      <c r="Q640" s="364"/>
      <c r="R640" s="365"/>
      <c r="S640" s="366"/>
      <c r="T640" s="369"/>
      <c r="U640" s="370"/>
      <c r="V640" s="371"/>
      <c r="W640" s="372"/>
      <c r="X640" s="353"/>
      <c r="Y640" s="382" t="s">
        <v>2869</v>
      </c>
      <c r="Z640" s="389" t="str">
        <f>IFERROR(__xludf.DUMMYFUNCTION("""COMPUTED_VALUE"""),"")</f>
        <v/>
      </c>
      <c r="AA640" s="383" t="s">
        <v>2869</v>
      </c>
      <c r="AB640" s="388" t="str">
        <f>IFERROR(__xludf.DUMMYFUNCTION("""COMPUTED_VALUE"""),"")</f>
        <v/>
      </c>
      <c r="AC640" s="382" t="s">
        <v>2869</v>
      </c>
      <c r="AD640" s="389" t="str">
        <f>IFERROR(__xludf.DUMMYFUNCTION("""COMPUTED_VALUE"""),"")</f>
        <v/>
      </c>
      <c r="AE640" s="390"/>
      <c r="AF640" s="391"/>
      <c r="AG640" s="359"/>
    </row>
    <row r="641">
      <c r="A641" s="411"/>
      <c r="B641" s="361"/>
      <c r="C641" s="434"/>
      <c r="D641" s="384" t="s">
        <v>2869</v>
      </c>
      <c r="E641" s="364"/>
      <c r="F641" s="365"/>
      <c r="G641" s="366"/>
      <c r="H641" s="367"/>
      <c r="I641" s="365"/>
      <c r="J641" s="368"/>
      <c r="K641" s="364"/>
      <c r="L641" s="365"/>
      <c r="M641" s="366"/>
      <c r="N641" s="367"/>
      <c r="O641" s="365"/>
      <c r="P641" s="368"/>
      <c r="Q641" s="364"/>
      <c r="R641" s="365"/>
      <c r="S641" s="366"/>
      <c r="T641" s="369"/>
      <c r="U641" s="370"/>
      <c r="V641" s="371"/>
      <c r="W641" s="372"/>
      <c r="X641" s="353"/>
      <c r="Y641" s="382" t="s">
        <v>2869</v>
      </c>
      <c r="Z641" s="389" t="str">
        <f>IFERROR(__xludf.DUMMYFUNCTION("""COMPUTED_VALUE"""),"")</f>
        <v/>
      </c>
      <c r="AA641" s="383" t="s">
        <v>2869</v>
      </c>
      <c r="AB641" s="388" t="str">
        <f>IFERROR(__xludf.DUMMYFUNCTION("""COMPUTED_VALUE"""),"")</f>
        <v/>
      </c>
      <c r="AC641" s="382" t="s">
        <v>2869</v>
      </c>
      <c r="AD641" s="389" t="str">
        <f>IFERROR(__xludf.DUMMYFUNCTION("""COMPUTED_VALUE"""),"")</f>
        <v/>
      </c>
      <c r="AE641" s="390"/>
      <c r="AF641" s="391"/>
      <c r="AG641" s="359"/>
    </row>
    <row r="642">
      <c r="A642" s="411"/>
      <c r="B642" s="361"/>
      <c r="C642" s="434"/>
      <c r="D642" s="384" t="s">
        <v>2869</v>
      </c>
      <c r="E642" s="364"/>
      <c r="F642" s="365"/>
      <c r="G642" s="366"/>
      <c r="H642" s="367"/>
      <c r="I642" s="365"/>
      <c r="J642" s="368"/>
      <c r="K642" s="364"/>
      <c r="L642" s="365"/>
      <c r="M642" s="366"/>
      <c r="N642" s="367"/>
      <c r="O642" s="365"/>
      <c r="P642" s="368"/>
      <c r="Q642" s="364"/>
      <c r="R642" s="365"/>
      <c r="S642" s="366"/>
      <c r="T642" s="369"/>
      <c r="U642" s="370"/>
      <c r="V642" s="371"/>
      <c r="W642" s="372"/>
      <c r="X642" s="353"/>
      <c r="Y642" s="382" t="s">
        <v>2869</v>
      </c>
      <c r="Z642" s="389" t="str">
        <f>IFERROR(__xludf.DUMMYFUNCTION("""COMPUTED_VALUE"""),"")</f>
        <v/>
      </c>
      <c r="AA642" s="383" t="s">
        <v>2869</v>
      </c>
      <c r="AB642" s="388" t="str">
        <f>IFERROR(__xludf.DUMMYFUNCTION("""COMPUTED_VALUE"""),"")</f>
        <v/>
      </c>
      <c r="AC642" s="382" t="s">
        <v>2869</v>
      </c>
      <c r="AD642" s="389" t="str">
        <f>IFERROR(__xludf.DUMMYFUNCTION("""COMPUTED_VALUE"""),"")</f>
        <v/>
      </c>
      <c r="AE642" s="390"/>
      <c r="AF642" s="391"/>
      <c r="AG642" s="359"/>
    </row>
    <row r="643">
      <c r="A643" s="411"/>
      <c r="B643" s="361"/>
      <c r="C643" s="434"/>
      <c r="D643" s="384" t="s">
        <v>2869</v>
      </c>
      <c r="E643" s="364"/>
      <c r="F643" s="365"/>
      <c r="G643" s="366"/>
      <c r="H643" s="367"/>
      <c r="I643" s="365"/>
      <c r="J643" s="368"/>
      <c r="K643" s="364"/>
      <c r="L643" s="365"/>
      <c r="M643" s="366"/>
      <c r="N643" s="367"/>
      <c r="O643" s="365"/>
      <c r="P643" s="368"/>
      <c r="Q643" s="364"/>
      <c r="R643" s="365"/>
      <c r="S643" s="366"/>
      <c r="T643" s="369"/>
      <c r="U643" s="370"/>
      <c r="V643" s="371"/>
      <c r="W643" s="372"/>
      <c r="X643" s="353"/>
      <c r="Y643" s="382" t="s">
        <v>2869</v>
      </c>
      <c r="Z643" s="389" t="str">
        <f>IFERROR(__xludf.DUMMYFUNCTION("""COMPUTED_VALUE"""),"")</f>
        <v/>
      </c>
      <c r="AA643" s="383" t="s">
        <v>2869</v>
      </c>
      <c r="AB643" s="388" t="str">
        <f>IFERROR(__xludf.DUMMYFUNCTION("""COMPUTED_VALUE"""),"")</f>
        <v/>
      </c>
      <c r="AC643" s="382" t="s">
        <v>2869</v>
      </c>
      <c r="AD643" s="389" t="str">
        <f>IFERROR(__xludf.DUMMYFUNCTION("""COMPUTED_VALUE"""),"")</f>
        <v/>
      </c>
      <c r="AE643" s="390"/>
      <c r="AF643" s="391"/>
      <c r="AG643" s="359"/>
    </row>
    <row r="644">
      <c r="A644" s="411"/>
      <c r="B644" s="361"/>
      <c r="C644" s="434"/>
      <c r="D644" s="384" t="s">
        <v>2869</v>
      </c>
      <c r="E644" s="364"/>
      <c r="F644" s="365"/>
      <c r="G644" s="366"/>
      <c r="H644" s="367"/>
      <c r="I644" s="365"/>
      <c r="J644" s="368"/>
      <c r="K644" s="364"/>
      <c r="L644" s="365"/>
      <c r="M644" s="366"/>
      <c r="N644" s="367"/>
      <c r="O644" s="365"/>
      <c r="P644" s="368"/>
      <c r="Q644" s="364"/>
      <c r="R644" s="365"/>
      <c r="S644" s="366"/>
      <c r="T644" s="369"/>
      <c r="U644" s="370"/>
      <c r="V644" s="371"/>
      <c r="W644" s="372"/>
      <c r="X644" s="353"/>
      <c r="Y644" s="382" t="s">
        <v>2869</v>
      </c>
      <c r="Z644" s="389" t="str">
        <f>IFERROR(__xludf.DUMMYFUNCTION("""COMPUTED_VALUE"""),"")</f>
        <v/>
      </c>
      <c r="AA644" s="383" t="s">
        <v>2869</v>
      </c>
      <c r="AB644" s="388" t="str">
        <f>IFERROR(__xludf.DUMMYFUNCTION("""COMPUTED_VALUE"""),"")</f>
        <v/>
      </c>
      <c r="AC644" s="382" t="s">
        <v>2869</v>
      </c>
      <c r="AD644" s="389" t="str">
        <f>IFERROR(__xludf.DUMMYFUNCTION("""COMPUTED_VALUE"""),"")</f>
        <v/>
      </c>
      <c r="AE644" s="390"/>
      <c r="AF644" s="391"/>
      <c r="AG644" s="359"/>
    </row>
    <row r="645">
      <c r="A645" s="411"/>
      <c r="B645" s="361"/>
      <c r="C645" s="434"/>
      <c r="D645" s="384" t="s">
        <v>2869</v>
      </c>
      <c r="E645" s="364"/>
      <c r="F645" s="365"/>
      <c r="G645" s="366"/>
      <c r="H645" s="367"/>
      <c r="I645" s="365"/>
      <c r="J645" s="368"/>
      <c r="K645" s="364"/>
      <c r="L645" s="365"/>
      <c r="M645" s="366"/>
      <c r="N645" s="367"/>
      <c r="O645" s="365"/>
      <c r="P645" s="368"/>
      <c r="Q645" s="364"/>
      <c r="R645" s="365"/>
      <c r="S645" s="366"/>
      <c r="T645" s="369"/>
      <c r="U645" s="370"/>
      <c r="V645" s="371"/>
      <c r="W645" s="372"/>
      <c r="X645" s="353"/>
      <c r="Y645" s="382" t="s">
        <v>2869</v>
      </c>
      <c r="Z645" s="389" t="str">
        <f>IFERROR(__xludf.DUMMYFUNCTION("""COMPUTED_VALUE"""),"")</f>
        <v/>
      </c>
      <c r="AA645" s="383" t="s">
        <v>2869</v>
      </c>
      <c r="AB645" s="388" t="str">
        <f>IFERROR(__xludf.DUMMYFUNCTION("""COMPUTED_VALUE"""),"")</f>
        <v/>
      </c>
      <c r="AC645" s="382" t="s">
        <v>2869</v>
      </c>
      <c r="AD645" s="389" t="str">
        <f>IFERROR(__xludf.DUMMYFUNCTION("""COMPUTED_VALUE"""),"")</f>
        <v/>
      </c>
      <c r="AE645" s="390"/>
      <c r="AF645" s="391"/>
      <c r="AG645" s="359"/>
    </row>
    <row r="646">
      <c r="A646" s="411"/>
      <c r="B646" s="361"/>
      <c r="C646" s="434"/>
      <c r="D646" s="384" t="s">
        <v>2869</v>
      </c>
      <c r="E646" s="364"/>
      <c r="F646" s="365"/>
      <c r="G646" s="366"/>
      <c r="H646" s="367"/>
      <c r="I646" s="365"/>
      <c r="J646" s="368"/>
      <c r="K646" s="364"/>
      <c r="L646" s="365"/>
      <c r="M646" s="366"/>
      <c r="N646" s="367"/>
      <c r="O646" s="365"/>
      <c r="P646" s="368"/>
      <c r="Q646" s="364"/>
      <c r="R646" s="365"/>
      <c r="S646" s="366"/>
      <c r="T646" s="369"/>
      <c r="U646" s="370"/>
      <c r="V646" s="371"/>
      <c r="W646" s="372"/>
      <c r="X646" s="353"/>
      <c r="Y646" s="382" t="s">
        <v>2869</v>
      </c>
      <c r="Z646" s="389" t="str">
        <f>IFERROR(__xludf.DUMMYFUNCTION("""COMPUTED_VALUE"""),"")</f>
        <v/>
      </c>
      <c r="AA646" s="383" t="s">
        <v>2869</v>
      </c>
      <c r="AB646" s="388" t="str">
        <f>IFERROR(__xludf.DUMMYFUNCTION("""COMPUTED_VALUE"""),"")</f>
        <v/>
      </c>
      <c r="AC646" s="382" t="s">
        <v>2869</v>
      </c>
      <c r="AD646" s="389" t="str">
        <f>IFERROR(__xludf.DUMMYFUNCTION("""COMPUTED_VALUE"""),"")</f>
        <v/>
      </c>
      <c r="AE646" s="390"/>
      <c r="AF646" s="391"/>
      <c r="AG646" s="359"/>
    </row>
    <row r="647">
      <c r="A647" s="411"/>
      <c r="B647" s="361"/>
      <c r="C647" s="434"/>
      <c r="D647" s="384" t="s">
        <v>2869</v>
      </c>
      <c r="E647" s="364"/>
      <c r="F647" s="365"/>
      <c r="G647" s="366"/>
      <c r="H647" s="367"/>
      <c r="I647" s="365"/>
      <c r="J647" s="368"/>
      <c r="K647" s="364"/>
      <c r="L647" s="365"/>
      <c r="M647" s="366"/>
      <c r="N647" s="367"/>
      <c r="O647" s="365"/>
      <c r="P647" s="368"/>
      <c r="Q647" s="364"/>
      <c r="R647" s="365"/>
      <c r="S647" s="366"/>
      <c r="T647" s="369"/>
      <c r="U647" s="370"/>
      <c r="V647" s="371"/>
      <c r="W647" s="372"/>
      <c r="X647" s="353"/>
      <c r="Y647" s="382" t="s">
        <v>2869</v>
      </c>
      <c r="Z647" s="389" t="str">
        <f>IFERROR(__xludf.DUMMYFUNCTION("""COMPUTED_VALUE"""),"")</f>
        <v/>
      </c>
      <c r="AA647" s="383" t="s">
        <v>2869</v>
      </c>
      <c r="AB647" s="388" t="str">
        <f>IFERROR(__xludf.DUMMYFUNCTION("""COMPUTED_VALUE"""),"")</f>
        <v/>
      </c>
      <c r="AC647" s="382" t="s">
        <v>2869</v>
      </c>
      <c r="AD647" s="389" t="str">
        <f>IFERROR(__xludf.DUMMYFUNCTION("""COMPUTED_VALUE"""),"")</f>
        <v/>
      </c>
      <c r="AE647" s="390"/>
      <c r="AF647" s="391"/>
      <c r="AG647" s="359"/>
    </row>
    <row r="648">
      <c r="A648" s="411"/>
      <c r="B648" s="361"/>
      <c r="C648" s="434"/>
      <c r="D648" s="384" t="s">
        <v>2869</v>
      </c>
      <c r="E648" s="364"/>
      <c r="F648" s="365"/>
      <c r="G648" s="366"/>
      <c r="H648" s="367"/>
      <c r="I648" s="365"/>
      <c r="J648" s="368"/>
      <c r="K648" s="364"/>
      <c r="L648" s="365"/>
      <c r="M648" s="366"/>
      <c r="N648" s="367"/>
      <c r="O648" s="365"/>
      <c r="P648" s="368"/>
      <c r="Q648" s="364"/>
      <c r="R648" s="365"/>
      <c r="S648" s="366"/>
      <c r="T648" s="369"/>
      <c r="U648" s="370"/>
      <c r="V648" s="371"/>
      <c r="W648" s="372"/>
      <c r="X648" s="353"/>
      <c r="Y648" s="382" t="s">
        <v>2869</v>
      </c>
      <c r="Z648" s="389" t="str">
        <f>IFERROR(__xludf.DUMMYFUNCTION("""COMPUTED_VALUE"""),"")</f>
        <v/>
      </c>
      <c r="AA648" s="383" t="s">
        <v>2869</v>
      </c>
      <c r="AB648" s="388" t="str">
        <f>IFERROR(__xludf.DUMMYFUNCTION("""COMPUTED_VALUE"""),"")</f>
        <v/>
      </c>
      <c r="AC648" s="382" t="s">
        <v>2869</v>
      </c>
      <c r="AD648" s="389" t="str">
        <f>IFERROR(__xludf.DUMMYFUNCTION("""COMPUTED_VALUE"""),"")</f>
        <v/>
      </c>
      <c r="AE648" s="390"/>
      <c r="AF648" s="391"/>
      <c r="AG648" s="359"/>
    </row>
    <row r="649">
      <c r="A649" s="411"/>
      <c r="B649" s="361"/>
      <c r="C649" s="434"/>
      <c r="D649" s="384" t="s">
        <v>2869</v>
      </c>
      <c r="E649" s="364"/>
      <c r="F649" s="365"/>
      <c r="G649" s="366"/>
      <c r="H649" s="367"/>
      <c r="I649" s="365"/>
      <c r="J649" s="368"/>
      <c r="K649" s="364"/>
      <c r="L649" s="365"/>
      <c r="M649" s="366"/>
      <c r="N649" s="367"/>
      <c r="O649" s="365"/>
      <c r="P649" s="368"/>
      <c r="Q649" s="364"/>
      <c r="R649" s="365"/>
      <c r="S649" s="366"/>
      <c r="T649" s="369"/>
      <c r="U649" s="370"/>
      <c r="V649" s="371"/>
      <c r="W649" s="372"/>
      <c r="X649" s="353"/>
      <c r="Y649" s="382" t="s">
        <v>2869</v>
      </c>
      <c r="Z649" s="389" t="str">
        <f>IFERROR(__xludf.DUMMYFUNCTION("""COMPUTED_VALUE"""),"")</f>
        <v/>
      </c>
      <c r="AA649" s="383" t="s">
        <v>2869</v>
      </c>
      <c r="AB649" s="388" t="str">
        <f>IFERROR(__xludf.DUMMYFUNCTION("""COMPUTED_VALUE"""),"")</f>
        <v/>
      </c>
      <c r="AC649" s="382" t="s">
        <v>2869</v>
      </c>
      <c r="AD649" s="389" t="str">
        <f>IFERROR(__xludf.DUMMYFUNCTION("""COMPUTED_VALUE"""),"")</f>
        <v/>
      </c>
      <c r="AE649" s="390"/>
      <c r="AF649" s="391"/>
      <c r="AG649" s="359"/>
    </row>
    <row r="650">
      <c r="A650" s="411"/>
      <c r="B650" s="361"/>
      <c r="C650" s="434"/>
      <c r="D650" s="384" t="s">
        <v>2869</v>
      </c>
      <c r="E650" s="364"/>
      <c r="F650" s="365"/>
      <c r="G650" s="366"/>
      <c r="H650" s="367"/>
      <c r="I650" s="365"/>
      <c r="J650" s="368"/>
      <c r="K650" s="364"/>
      <c r="L650" s="365"/>
      <c r="M650" s="366"/>
      <c r="N650" s="367"/>
      <c r="O650" s="365"/>
      <c r="P650" s="368"/>
      <c r="Q650" s="364"/>
      <c r="R650" s="365"/>
      <c r="S650" s="366"/>
      <c r="T650" s="369"/>
      <c r="U650" s="370"/>
      <c r="V650" s="371"/>
      <c r="W650" s="372"/>
      <c r="X650" s="353"/>
      <c r="Y650" s="382" t="s">
        <v>2869</v>
      </c>
      <c r="Z650" s="389" t="str">
        <f>IFERROR(__xludf.DUMMYFUNCTION("""COMPUTED_VALUE"""),"")</f>
        <v/>
      </c>
      <c r="AA650" s="383" t="s">
        <v>2869</v>
      </c>
      <c r="AB650" s="388" t="str">
        <f>IFERROR(__xludf.DUMMYFUNCTION("""COMPUTED_VALUE"""),"")</f>
        <v/>
      </c>
      <c r="AC650" s="382" t="s">
        <v>2869</v>
      </c>
      <c r="AD650" s="389" t="str">
        <f>IFERROR(__xludf.DUMMYFUNCTION("""COMPUTED_VALUE"""),"")</f>
        <v/>
      </c>
      <c r="AE650" s="390"/>
      <c r="AF650" s="391"/>
      <c r="AG650" s="359"/>
    </row>
  </sheetData>
  <customSheetViews>
    <customSheetView guid="{685CEE80-0492-45ED-B06B-D60439F1133B}" filter="1" showAutoFilter="1">
      <autoFilter ref="$B$3:$AG$514"/>
    </customSheetView>
    <customSheetView guid="{89AA41C2-11E3-4566-82AA-C878037F25C7}" filter="1" showAutoFilter="1">
      <autoFilter ref="$B$3:$AG$581"/>
    </customSheetView>
  </customSheetViews>
  <mergeCells count="21">
    <mergeCell ref="H2:J2"/>
    <mergeCell ref="K2:M2"/>
    <mergeCell ref="N2:P2"/>
    <mergeCell ref="Q2:S2"/>
    <mergeCell ref="T2:T3"/>
    <mergeCell ref="U2:U3"/>
    <mergeCell ref="V2:V3"/>
    <mergeCell ref="W2:W3"/>
    <mergeCell ref="X2:X3"/>
    <mergeCell ref="Y2:Z2"/>
    <mergeCell ref="AA2:AB2"/>
    <mergeCell ref="AC2:AD2"/>
    <mergeCell ref="AE2:AF2"/>
    <mergeCell ref="AG2:AG3"/>
    <mergeCell ref="E1:S1"/>
    <mergeCell ref="T1:V1"/>
    <mergeCell ref="Y1:AF1"/>
    <mergeCell ref="B2:B3"/>
    <mergeCell ref="C2:C3"/>
    <mergeCell ref="D2:D3"/>
    <mergeCell ref="E2:G2"/>
  </mergeCells>
  <conditionalFormatting sqref="AE2 Y3:AD3">
    <cfRule type="cellIs" dxfId="5" priority="1" operator="equal">
      <formula>"Total Damage"</formula>
    </cfRule>
  </conditionalFormatting>
  <conditionalFormatting sqref="A2:AF3">
    <cfRule type="cellIs" dxfId="6" priority="2" operator="equal">
      <formula>"Inspect"</formula>
    </cfRule>
  </conditionalFormatting>
  <conditionalFormatting sqref="A2:AF3">
    <cfRule type="cellIs" dxfId="7" priority="3" operator="equal">
      <formula>"Check"</formula>
    </cfRule>
  </conditionalFormatting>
  <conditionalFormatting sqref="A2:AF3">
    <cfRule type="cellIs" dxfId="8" priority="4" operator="equal">
      <formula>"Cross-Check/Admin"</formula>
    </cfRule>
  </conditionalFormatting>
  <conditionalFormatting sqref="Y1:Y650 AA1:AA650 AC1:AC650 E4:S650">
    <cfRule type="cellIs" dxfId="9" priority="5" operator="greaterThan">
      <formula>0</formula>
    </cfRule>
  </conditionalFormatting>
  <conditionalFormatting sqref="C1:C650">
    <cfRule type="expression" dxfId="10" priority="6">
      <formula>countif(C:C,C1)&gt;1</formula>
    </cfRule>
  </conditionalFormatting>
  <dataValidations>
    <dataValidation type="list" allowBlank="1" showErrorMessage="1" sqref="X4:X650">
      <formula1>CONFIG!$F$3:$F$18</formula1>
    </dataValidation>
    <dataValidation type="list" allowBlank="1" showErrorMessage="1" sqref="AG4:AG650">
      <formula1>CONFIG!$C$101:$C$116</formula1>
    </dataValidation>
    <dataValidation type="list" allowBlank="1" showErrorMessage="1" sqref="T4:U650">
      <formula1>CONFIG!$C$2:$C$100</formula1>
    </dataValidation>
    <dataValidation type="list" allowBlank="1" showErrorMessage="1" sqref="V4:V650">
      <formula1>CONFIG!$C$85:$C$110</formula1>
    </dataValidation>
  </dataValidations>
  <hyperlinks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T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T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U63"/>
    <hyperlink r:id="rId65" ref="D64"/>
    <hyperlink r:id="rId66" ref="D65"/>
    <hyperlink r:id="rId67" ref="T65"/>
    <hyperlink r:id="rId68" ref="D66"/>
    <hyperlink r:id="rId69" ref="D67"/>
    <hyperlink r:id="rId70" ref="D68"/>
    <hyperlink r:id="rId71" ref="D69"/>
    <hyperlink r:id="rId72" ref="D70"/>
    <hyperlink r:id="rId73" ref="D71"/>
    <hyperlink r:id="rId74" ref="D72"/>
    <hyperlink r:id="rId75" ref="D73"/>
    <hyperlink r:id="rId76" ref="U73"/>
    <hyperlink r:id="rId77" ref="D74"/>
    <hyperlink r:id="rId78" ref="D75"/>
    <hyperlink r:id="rId79" ref="D76"/>
    <hyperlink r:id="rId80" ref="D77"/>
    <hyperlink r:id="rId81" ref="D78"/>
    <hyperlink r:id="rId82" ref="D79"/>
    <hyperlink r:id="rId83" ref="D80"/>
    <hyperlink r:id="rId84" ref="D81"/>
    <hyperlink r:id="rId85" ref="D82"/>
    <hyperlink r:id="rId86" ref="D83"/>
    <hyperlink r:id="rId87" ref="T83"/>
    <hyperlink r:id="rId88" ref="D84"/>
    <hyperlink r:id="rId89" ref="D85"/>
    <hyperlink r:id="rId90" ref="D86"/>
    <hyperlink r:id="rId91" ref="D87"/>
    <hyperlink r:id="rId92" ref="D88"/>
    <hyperlink r:id="rId93" ref="D89"/>
    <hyperlink r:id="rId94" ref="D90"/>
    <hyperlink r:id="rId95" ref="D91"/>
    <hyperlink r:id="rId96" ref="D92"/>
    <hyperlink r:id="rId97" ref="D93"/>
    <hyperlink r:id="rId98" ref="D94"/>
    <hyperlink r:id="rId99" ref="D95"/>
    <hyperlink r:id="rId100" ref="D96"/>
    <hyperlink r:id="rId101" ref="D97"/>
    <hyperlink r:id="rId102" ref="D98"/>
    <hyperlink r:id="rId103" ref="D99"/>
    <hyperlink r:id="rId104" ref="D100"/>
    <hyperlink r:id="rId105" ref="D101"/>
    <hyperlink r:id="rId106" ref="D102"/>
    <hyperlink r:id="rId107" ref="D103"/>
    <hyperlink r:id="rId108" ref="D104"/>
    <hyperlink r:id="rId109" ref="D105"/>
    <hyperlink r:id="rId110" ref="U105"/>
    <hyperlink r:id="rId111" ref="D106"/>
    <hyperlink r:id="rId112" ref="D107"/>
    <hyperlink r:id="rId113" ref="D108"/>
    <hyperlink r:id="rId114" ref="D109"/>
    <hyperlink r:id="rId115" ref="D110"/>
    <hyperlink r:id="rId116" ref="D111"/>
    <hyperlink r:id="rId117" ref="D112"/>
    <hyperlink r:id="rId118" ref="D113"/>
    <hyperlink r:id="rId119" ref="D114"/>
    <hyperlink r:id="rId120" ref="D115"/>
    <hyperlink r:id="rId121" ref="D116"/>
    <hyperlink r:id="rId122" ref="D117"/>
    <hyperlink r:id="rId123" ref="D118"/>
    <hyperlink r:id="rId124" ref="D119"/>
    <hyperlink r:id="rId125" ref="D120"/>
    <hyperlink r:id="rId126" ref="D121"/>
    <hyperlink r:id="rId127" ref="U121"/>
    <hyperlink r:id="rId128" ref="D122"/>
    <hyperlink r:id="rId129" ref="D123"/>
    <hyperlink r:id="rId130" ref="D124"/>
    <hyperlink r:id="rId131" ref="D125"/>
    <hyperlink r:id="rId132" ref="D126"/>
    <hyperlink r:id="rId133" ref="D127"/>
    <hyperlink r:id="rId134" ref="D128"/>
    <hyperlink r:id="rId135" ref="D129"/>
    <hyperlink r:id="rId136" ref="D130"/>
    <hyperlink r:id="rId137" ref="D131"/>
    <hyperlink r:id="rId138" ref="D132"/>
    <hyperlink r:id="rId139" ref="D133"/>
    <hyperlink r:id="rId140" ref="U133"/>
    <hyperlink r:id="rId141" ref="D134"/>
    <hyperlink r:id="rId142" ref="D135"/>
    <hyperlink r:id="rId143" ref="D136"/>
    <hyperlink r:id="rId144" ref="D137"/>
    <hyperlink r:id="rId145" ref="D138"/>
    <hyperlink r:id="rId146" ref="D139"/>
    <hyperlink r:id="rId147" ref="D140"/>
    <hyperlink r:id="rId148" ref="D141"/>
    <hyperlink r:id="rId149" ref="D142"/>
    <hyperlink r:id="rId150" ref="D143"/>
    <hyperlink r:id="rId151" ref="D144"/>
    <hyperlink r:id="rId152" ref="D145"/>
    <hyperlink r:id="rId153" ref="D146"/>
    <hyperlink r:id="rId154" ref="D147"/>
    <hyperlink r:id="rId155" ref="D148"/>
    <hyperlink r:id="rId156" ref="D149"/>
    <hyperlink r:id="rId157" ref="D150"/>
    <hyperlink r:id="rId158" ref="D151"/>
    <hyperlink r:id="rId159" ref="D152"/>
    <hyperlink r:id="rId160" ref="D153"/>
    <hyperlink r:id="rId161" ref="D154"/>
    <hyperlink r:id="rId162" ref="D155"/>
    <hyperlink r:id="rId163" ref="D156"/>
    <hyperlink r:id="rId164" ref="D157"/>
    <hyperlink r:id="rId165" ref="D158"/>
    <hyperlink r:id="rId166" ref="T158"/>
    <hyperlink r:id="rId167" ref="U158"/>
    <hyperlink r:id="rId168" ref="D159"/>
    <hyperlink r:id="rId169" ref="U159"/>
    <hyperlink r:id="rId170" ref="D160"/>
    <hyperlink r:id="rId171" ref="D161"/>
    <hyperlink r:id="rId172" ref="D162"/>
    <hyperlink r:id="rId173" ref="D163"/>
    <hyperlink r:id="rId174" ref="D164"/>
    <hyperlink r:id="rId175" ref="D165"/>
    <hyperlink r:id="rId176" ref="T165"/>
    <hyperlink r:id="rId177" ref="D166"/>
    <hyperlink r:id="rId178" ref="D167"/>
    <hyperlink r:id="rId179" ref="D168"/>
    <hyperlink r:id="rId180" ref="D169"/>
    <hyperlink r:id="rId181" ref="D170"/>
    <hyperlink r:id="rId182" ref="D171"/>
    <hyperlink r:id="rId183" ref="D172"/>
    <hyperlink r:id="rId184" ref="D173"/>
    <hyperlink r:id="rId185" ref="D174"/>
    <hyperlink r:id="rId186" ref="D175"/>
    <hyperlink r:id="rId187" ref="D176"/>
    <hyperlink r:id="rId188" ref="D177"/>
    <hyperlink r:id="rId189" ref="D178"/>
    <hyperlink r:id="rId190" ref="D179"/>
    <hyperlink r:id="rId191" ref="D180"/>
    <hyperlink r:id="rId192" ref="D181"/>
    <hyperlink r:id="rId193" ref="D182"/>
    <hyperlink r:id="rId194" ref="D183"/>
    <hyperlink r:id="rId195" ref="D184"/>
    <hyperlink r:id="rId196" ref="D185"/>
    <hyperlink r:id="rId197" ref="D186"/>
    <hyperlink r:id="rId198" ref="D187"/>
    <hyperlink r:id="rId199" ref="D188"/>
    <hyperlink r:id="rId200" ref="D189"/>
    <hyperlink r:id="rId201" ref="D190"/>
    <hyperlink r:id="rId202" ref="D191"/>
    <hyperlink r:id="rId203" ref="D192"/>
    <hyperlink r:id="rId204" ref="D193"/>
    <hyperlink r:id="rId205" ref="U193"/>
    <hyperlink r:id="rId206" ref="D194"/>
    <hyperlink r:id="rId207" ref="D195"/>
    <hyperlink r:id="rId208" ref="D196"/>
    <hyperlink r:id="rId209" ref="D197"/>
    <hyperlink r:id="rId210" ref="D198"/>
    <hyperlink r:id="rId211" ref="D199"/>
    <hyperlink r:id="rId212" ref="D200"/>
    <hyperlink r:id="rId213" ref="D201"/>
    <hyperlink r:id="rId214" ref="D202"/>
    <hyperlink r:id="rId215" ref="D203"/>
    <hyperlink r:id="rId216" ref="D204"/>
    <hyperlink r:id="rId217" ref="D205"/>
    <hyperlink r:id="rId218" ref="D206"/>
    <hyperlink r:id="rId219" ref="D207"/>
    <hyperlink r:id="rId220" ref="D208"/>
    <hyperlink r:id="rId221" ref="D209"/>
    <hyperlink r:id="rId222" ref="D210"/>
    <hyperlink r:id="rId223" ref="D211"/>
    <hyperlink r:id="rId224" ref="D212"/>
    <hyperlink r:id="rId225" ref="D213"/>
    <hyperlink r:id="rId226" ref="D214"/>
    <hyperlink r:id="rId227" ref="D215"/>
    <hyperlink r:id="rId228" ref="D216"/>
    <hyperlink r:id="rId229" ref="D217"/>
    <hyperlink r:id="rId230" ref="D218"/>
    <hyperlink r:id="rId231" ref="D219"/>
    <hyperlink r:id="rId232" ref="D220"/>
    <hyperlink r:id="rId233" ref="D221"/>
    <hyperlink r:id="rId234" ref="D222"/>
    <hyperlink r:id="rId235" ref="D223"/>
    <hyperlink r:id="rId236" ref="D224"/>
    <hyperlink r:id="rId237" ref="D225"/>
    <hyperlink r:id="rId238" ref="D226"/>
    <hyperlink r:id="rId239" ref="D227"/>
    <hyperlink r:id="rId240" ref="AG227"/>
    <hyperlink r:id="rId241" ref="D228"/>
    <hyperlink r:id="rId242" ref="AG228"/>
    <hyperlink r:id="rId243" ref="D229"/>
    <hyperlink r:id="rId244" ref="AG229"/>
    <hyperlink r:id="rId245" ref="D230"/>
    <hyperlink r:id="rId246" ref="AG230"/>
    <hyperlink r:id="rId247" ref="D231"/>
    <hyperlink r:id="rId248" ref="AG231"/>
    <hyperlink r:id="rId249" ref="D232"/>
    <hyperlink r:id="rId250" ref="D233"/>
    <hyperlink r:id="rId251" ref="D234"/>
    <hyperlink r:id="rId252" ref="D235"/>
    <hyperlink r:id="rId253" ref="D236"/>
    <hyperlink r:id="rId254" ref="D237"/>
    <hyperlink r:id="rId255" ref="D238"/>
    <hyperlink r:id="rId256" ref="D239"/>
    <hyperlink r:id="rId257" ref="D240"/>
    <hyperlink r:id="rId258" ref="D241"/>
    <hyperlink r:id="rId259" ref="D242"/>
    <hyperlink r:id="rId260" ref="D243"/>
    <hyperlink r:id="rId261" ref="D244"/>
    <hyperlink r:id="rId262" ref="D245"/>
    <hyperlink r:id="rId263" ref="D246"/>
    <hyperlink r:id="rId264" ref="D247"/>
    <hyperlink r:id="rId265" ref="D248"/>
    <hyperlink r:id="rId266" ref="D249"/>
    <hyperlink r:id="rId267" ref="D250"/>
    <hyperlink r:id="rId268" ref="D251"/>
    <hyperlink r:id="rId269" ref="D252"/>
    <hyperlink r:id="rId270" ref="D253"/>
    <hyperlink r:id="rId271" ref="D254"/>
    <hyperlink r:id="rId272" ref="D255"/>
    <hyperlink r:id="rId273" ref="D256"/>
    <hyperlink r:id="rId274" ref="D257"/>
    <hyperlink r:id="rId275" ref="D258"/>
    <hyperlink r:id="rId276" ref="D259"/>
    <hyperlink r:id="rId277" ref="D260"/>
    <hyperlink r:id="rId278" ref="D261"/>
    <hyperlink r:id="rId279" ref="D262"/>
    <hyperlink r:id="rId280" ref="D263"/>
    <hyperlink r:id="rId281" ref="D264"/>
    <hyperlink r:id="rId282" ref="D265"/>
    <hyperlink r:id="rId283" ref="D266"/>
    <hyperlink r:id="rId284" ref="D267"/>
    <hyperlink r:id="rId285" ref="D268"/>
    <hyperlink r:id="rId286" ref="D269"/>
    <hyperlink r:id="rId287" ref="D270"/>
    <hyperlink r:id="rId288" ref="D271"/>
    <hyperlink r:id="rId289" ref="D272"/>
    <hyperlink r:id="rId290" ref="D273"/>
    <hyperlink r:id="rId291" ref="D274"/>
    <hyperlink r:id="rId292" ref="D275"/>
    <hyperlink r:id="rId293" ref="D276"/>
    <hyperlink r:id="rId294" ref="D277"/>
    <hyperlink r:id="rId295" ref="D278"/>
    <hyperlink r:id="rId296" ref="D279"/>
    <hyperlink r:id="rId297" ref="D280"/>
    <hyperlink r:id="rId298" ref="D281"/>
    <hyperlink r:id="rId299" ref="D282"/>
    <hyperlink r:id="rId300" ref="D283"/>
    <hyperlink r:id="rId301" ref="D284"/>
    <hyperlink r:id="rId302" ref="D285"/>
    <hyperlink r:id="rId303" ref="D286"/>
    <hyperlink r:id="rId304" ref="D287"/>
    <hyperlink r:id="rId305" ref="D288"/>
    <hyperlink r:id="rId306" ref="D289"/>
    <hyperlink r:id="rId307" ref="D290"/>
    <hyperlink r:id="rId308" ref="D291"/>
    <hyperlink r:id="rId309" ref="D292"/>
    <hyperlink r:id="rId310" ref="D293"/>
    <hyperlink r:id="rId311" ref="D294"/>
    <hyperlink r:id="rId312" ref="D295"/>
    <hyperlink r:id="rId313" ref="D296"/>
    <hyperlink r:id="rId314" ref="D297"/>
    <hyperlink r:id="rId315" ref="D298"/>
    <hyperlink r:id="rId316" ref="D299"/>
    <hyperlink r:id="rId317" ref="D300"/>
    <hyperlink r:id="rId318" ref="D301"/>
    <hyperlink r:id="rId319" ref="D302"/>
    <hyperlink r:id="rId320" ref="D303"/>
    <hyperlink r:id="rId321" ref="D304"/>
    <hyperlink r:id="rId322" ref="D305"/>
    <hyperlink r:id="rId323" ref="D306"/>
    <hyperlink r:id="rId324" ref="D307"/>
    <hyperlink r:id="rId325" ref="D308"/>
    <hyperlink r:id="rId326" ref="D309"/>
    <hyperlink r:id="rId327" ref="D310"/>
    <hyperlink r:id="rId328" ref="D311"/>
    <hyperlink r:id="rId329" ref="U311"/>
    <hyperlink r:id="rId330" ref="D312"/>
    <hyperlink r:id="rId331" ref="D313"/>
    <hyperlink r:id="rId332" ref="D314"/>
    <hyperlink r:id="rId333" ref="U314"/>
    <hyperlink r:id="rId334" ref="D315"/>
    <hyperlink r:id="rId335" ref="D316"/>
    <hyperlink r:id="rId336" ref="D317"/>
    <hyperlink r:id="rId337" ref="D318"/>
    <hyperlink r:id="rId338" ref="D319"/>
    <hyperlink r:id="rId339" ref="D320"/>
    <hyperlink r:id="rId340" ref="D321"/>
    <hyperlink r:id="rId341" ref="D322"/>
    <hyperlink r:id="rId342" ref="D323"/>
    <hyperlink r:id="rId343" ref="D324"/>
    <hyperlink r:id="rId344" ref="D325"/>
    <hyperlink r:id="rId345" ref="D326"/>
    <hyperlink r:id="rId346" ref="D327"/>
    <hyperlink r:id="rId347" ref="D328"/>
    <hyperlink r:id="rId348" ref="D329"/>
    <hyperlink r:id="rId349" ref="D330"/>
    <hyperlink r:id="rId350" ref="D331"/>
    <hyperlink r:id="rId351" ref="D332"/>
    <hyperlink r:id="rId352" ref="D333"/>
    <hyperlink r:id="rId353" ref="D334"/>
    <hyperlink r:id="rId354" ref="D335"/>
    <hyperlink r:id="rId355" ref="D336"/>
    <hyperlink r:id="rId356" ref="D337"/>
    <hyperlink r:id="rId357" ref="D338"/>
    <hyperlink r:id="rId358" ref="D339"/>
    <hyperlink r:id="rId359" ref="D340"/>
    <hyperlink r:id="rId360" ref="D341"/>
    <hyperlink r:id="rId361" ref="V341"/>
    <hyperlink r:id="rId362" ref="D342"/>
    <hyperlink r:id="rId363" ref="D343"/>
    <hyperlink r:id="rId364" ref="D344"/>
    <hyperlink r:id="rId365" ref="D345"/>
    <hyperlink r:id="rId366" ref="D346"/>
    <hyperlink r:id="rId367" ref="D347"/>
    <hyperlink r:id="rId368" ref="D348"/>
    <hyperlink r:id="rId369" ref="D349"/>
    <hyperlink r:id="rId370" ref="D350"/>
    <hyperlink r:id="rId371" ref="D351"/>
    <hyperlink r:id="rId372" ref="D352"/>
    <hyperlink r:id="rId373" ref="D353"/>
    <hyperlink r:id="rId374" ref="D354"/>
    <hyperlink r:id="rId375" ref="D355"/>
    <hyperlink r:id="rId376" ref="D356"/>
    <hyperlink r:id="rId377" ref="D357"/>
    <hyperlink r:id="rId378" ref="U357"/>
    <hyperlink r:id="rId379" ref="D358"/>
    <hyperlink r:id="rId380" ref="D359"/>
    <hyperlink r:id="rId381" ref="D360"/>
    <hyperlink r:id="rId382" ref="D361"/>
    <hyperlink r:id="rId383" ref="D362"/>
    <hyperlink r:id="rId384" ref="D363"/>
    <hyperlink r:id="rId385" ref="D364"/>
    <hyperlink r:id="rId386" ref="D365"/>
    <hyperlink r:id="rId387" ref="D366"/>
    <hyperlink r:id="rId388" ref="D367"/>
    <hyperlink r:id="rId389" ref="D368"/>
    <hyperlink r:id="rId390" ref="D369"/>
    <hyperlink r:id="rId391" ref="D370"/>
    <hyperlink r:id="rId392" ref="D371"/>
    <hyperlink r:id="rId393" ref="D372"/>
    <hyperlink r:id="rId394" ref="D373"/>
    <hyperlink r:id="rId395" ref="D374"/>
    <hyperlink r:id="rId396" ref="D375"/>
    <hyperlink r:id="rId397" ref="D376"/>
    <hyperlink r:id="rId398" ref="D377"/>
    <hyperlink r:id="rId399" ref="D378"/>
    <hyperlink r:id="rId400" ref="D379"/>
    <hyperlink r:id="rId401" ref="D380"/>
    <hyperlink r:id="rId402" ref="D381"/>
    <hyperlink r:id="rId403" ref="D382"/>
    <hyperlink r:id="rId404" ref="D383"/>
    <hyperlink r:id="rId405" ref="D384"/>
    <hyperlink r:id="rId406" ref="D385"/>
    <hyperlink r:id="rId407" ref="D386"/>
    <hyperlink r:id="rId408" ref="D387"/>
    <hyperlink r:id="rId409" ref="D388"/>
    <hyperlink r:id="rId410" ref="D389"/>
    <hyperlink r:id="rId411" ref="D390"/>
    <hyperlink r:id="rId412" ref="D391"/>
    <hyperlink r:id="rId413" ref="D392"/>
    <hyperlink r:id="rId414" ref="U392"/>
    <hyperlink r:id="rId415" ref="D393"/>
    <hyperlink r:id="rId416" ref="D394"/>
    <hyperlink r:id="rId417" ref="D395"/>
    <hyperlink r:id="rId418" ref="D396"/>
    <hyperlink r:id="rId419" ref="D397"/>
    <hyperlink r:id="rId420" ref="D398"/>
    <hyperlink r:id="rId421" ref="D399"/>
    <hyperlink r:id="rId422" ref="D400"/>
    <hyperlink r:id="rId423" ref="D401"/>
    <hyperlink r:id="rId424" ref="D402"/>
    <hyperlink r:id="rId425" ref="D403"/>
    <hyperlink r:id="rId426" ref="D404"/>
    <hyperlink r:id="rId427" ref="D405"/>
    <hyperlink r:id="rId428" ref="U405"/>
    <hyperlink r:id="rId429" ref="D406"/>
    <hyperlink r:id="rId430" ref="D407"/>
    <hyperlink r:id="rId431" ref="D408"/>
    <hyperlink r:id="rId432" ref="D409"/>
    <hyperlink r:id="rId433" ref="D410"/>
    <hyperlink r:id="rId434" ref="D411"/>
    <hyperlink r:id="rId435" ref="D412"/>
    <hyperlink r:id="rId436" ref="D413"/>
    <hyperlink r:id="rId437" ref="D414"/>
    <hyperlink r:id="rId438" ref="D415"/>
    <hyperlink r:id="rId439" ref="D416"/>
    <hyperlink r:id="rId440" ref="D417"/>
    <hyperlink r:id="rId441" ref="D418"/>
    <hyperlink r:id="rId442" ref="D419"/>
    <hyperlink r:id="rId443" ref="D420"/>
    <hyperlink r:id="rId444" ref="D421"/>
    <hyperlink r:id="rId445" ref="D422"/>
    <hyperlink r:id="rId446" ref="D423"/>
    <hyperlink r:id="rId447" ref="D424"/>
    <hyperlink r:id="rId448" ref="D425"/>
    <hyperlink r:id="rId449" ref="D426"/>
    <hyperlink r:id="rId450" ref="D427"/>
    <hyperlink r:id="rId451" ref="D428"/>
    <hyperlink r:id="rId452" ref="D429"/>
    <hyperlink r:id="rId453" ref="D430"/>
    <hyperlink r:id="rId454" ref="D431"/>
    <hyperlink r:id="rId455" ref="D432"/>
    <hyperlink r:id="rId456" ref="D433"/>
    <hyperlink r:id="rId457" ref="D434"/>
    <hyperlink r:id="rId458" ref="D435"/>
    <hyperlink r:id="rId459" ref="D436"/>
    <hyperlink r:id="rId460" ref="D437"/>
    <hyperlink r:id="rId461" ref="D438"/>
    <hyperlink r:id="rId462" ref="D439"/>
    <hyperlink r:id="rId463" ref="D440"/>
    <hyperlink r:id="rId464" ref="D441"/>
    <hyperlink r:id="rId465" ref="D442"/>
    <hyperlink r:id="rId466" ref="D443"/>
    <hyperlink r:id="rId467" ref="D444"/>
    <hyperlink r:id="rId468" ref="D445"/>
    <hyperlink r:id="rId469" ref="D446"/>
    <hyperlink r:id="rId470" ref="D447"/>
    <hyperlink r:id="rId471" ref="D448"/>
    <hyperlink r:id="rId472" ref="D449"/>
    <hyperlink r:id="rId473" ref="D450"/>
    <hyperlink r:id="rId474" ref="D451"/>
    <hyperlink r:id="rId475" ref="D452"/>
    <hyperlink r:id="rId476" ref="D453"/>
    <hyperlink r:id="rId477" ref="D454"/>
    <hyperlink r:id="rId478" ref="D455"/>
    <hyperlink r:id="rId479" ref="D456"/>
    <hyperlink r:id="rId480" ref="D457"/>
    <hyperlink r:id="rId481" ref="D458"/>
    <hyperlink r:id="rId482" ref="D459"/>
    <hyperlink r:id="rId483" ref="D460"/>
    <hyperlink r:id="rId484" ref="D461"/>
    <hyperlink r:id="rId485" ref="D462"/>
    <hyperlink r:id="rId486" ref="D463"/>
    <hyperlink r:id="rId487" ref="D464"/>
    <hyperlink r:id="rId488" ref="D465"/>
    <hyperlink r:id="rId489" ref="D466"/>
    <hyperlink r:id="rId490" ref="D467"/>
    <hyperlink r:id="rId491" ref="D468"/>
    <hyperlink r:id="rId492" ref="D469"/>
    <hyperlink r:id="rId493" ref="D470"/>
    <hyperlink r:id="rId494" ref="D471"/>
    <hyperlink r:id="rId495" ref="D472"/>
    <hyperlink r:id="rId496" ref="D473"/>
    <hyperlink r:id="rId497" ref="D474"/>
    <hyperlink r:id="rId498" ref="D475"/>
    <hyperlink r:id="rId499" ref="D476"/>
    <hyperlink r:id="rId500" ref="D477"/>
    <hyperlink r:id="rId501" ref="D478"/>
    <hyperlink r:id="rId502" ref="D479"/>
    <hyperlink r:id="rId503" ref="D480"/>
    <hyperlink r:id="rId504" ref="D481"/>
    <hyperlink r:id="rId505" ref="D482"/>
    <hyperlink r:id="rId506" ref="D483"/>
    <hyperlink r:id="rId507" ref="D484"/>
    <hyperlink r:id="rId508" ref="D485"/>
    <hyperlink r:id="rId509" ref="D486"/>
    <hyperlink r:id="rId510" ref="D487"/>
    <hyperlink r:id="rId511" ref="D488"/>
    <hyperlink r:id="rId512" ref="D489"/>
    <hyperlink r:id="rId513" ref="D490"/>
    <hyperlink r:id="rId514" ref="D491"/>
    <hyperlink r:id="rId515" ref="D492"/>
    <hyperlink r:id="rId516" ref="D493"/>
    <hyperlink r:id="rId517" ref="D494"/>
    <hyperlink r:id="rId518" ref="D495"/>
    <hyperlink r:id="rId519" ref="D496"/>
    <hyperlink r:id="rId520" ref="D497"/>
    <hyperlink r:id="rId521" ref="D498"/>
    <hyperlink r:id="rId522" ref="D499"/>
    <hyperlink r:id="rId523" ref="D500"/>
    <hyperlink r:id="rId524" ref="D501"/>
    <hyperlink r:id="rId525" ref="D502"/>
    <hyperlink r:id="rId526" ref="U502"/>
    <hyperlink r:id="rId527" ref="D503"/>
    <hyperlink r:id="rId528" ref="D504"/>
    <hyperlink r:id="rId529" ref="D505"/>
    <hyperlink r:id="rId530" ref="D506"/>
    <hyperlink r:id="rId531" ref="D507"/>
    <hyperlink r:id="rId532" ref="D508"/>
    <hyperlink r:id="rId533" ref="D509"/>
    <hyperlink r:id="rId534" ref="D510"/>
    <hyperlink r:id="rId535" ref="D511"/>
    <hyperlink r:id="rId536" ref="D512"/>
    <hyperlink r:id="rId537" ref="D513"/>
    <hyperlink r:id="rId538" ref="D514"/>
    <hyperlink r:id="rId539" ref="D515"/>
    <hyperlink r:id="rId540" ref="D516"/>
    <hyperlink r:id="rId541" ref="D517"/>
    <hyperlink r:id="rId542" ref="D518"/>
    <hyperlink r:id="rId543" ref="D519"/>
    <hyperlink r:id="rId544" ref="D520"/>
    <hyperlink r:id="rId545" ref="D521"/>
    <hyperlink r:id="rId546" ref="D522"/>
    <hyperlink r:id="rId547" ref="D523"/>
    <hyperlink r:id="rId548" ref="D524"/>
    <hyperlink r:id="rId549" ref="D525"/>
    <hyperlink r:id="rId550" ref="D526"/>
    <hyperlink r:id="rId551" ref="D527"/>
    <hyperlink r:id="rId552" ref="D528"/>
    <hyperlink r:id="rId553" ref="D529"/>
    <hyperlink r:id="rId554" ref="D530"/>
    <hyperlink r:id="rId555" ref="D531"/>
    <hyperlink r:id="rId556" ref="D532"/>
    <hyperlink r:id="rId557" ref="D533"/>
    <hyperlink r:id="rId558" ref="D534"/>
    <hyperlink r:id="rId559" ref="D535"/>
    <hyperlink r:id="rId560" ref="D536"/>
    <hyperlink r:id="rId561" ref="D537"/>
    <hyperlink r:id="rId562" ref="D538"/>
    <hyperlink r:id="rId563" ref="D539"/>
    <hyperlink r:id="rId564" ref="D540"/>
    <hyperlink r:id="rId565" ref="D541"/>
    <hyperlink r:id="rId566" ref="D542"/>
    <hyperlink r:id="rId567" ref="D543"/>
    <hyperlink r:id="rId568" ref="D544"/>
    <hyperlink r:id="rId569" ref="D545"/>
    <hyperlink r:id="rId570" ref="D546"/>
    <hyperlink r:id="rId571" ref="D547"/>
    <hyperlink r:id="rId572" ref="D548"/>
    <hyperlink r:id="rId573" ref="D549"/>
    <hyperlink r:id="rId574" ref="D550"/>
    <hyperlink r:id="rId575" ref="D551"/>
    <hyperlink r:id="rId576" ref="D552"/>
    <hyperlink r:id="rId577" ref="D553"/>
    <hyperlink r:id="rId578" ref="D554"/>
    <hyperlink r:id="rId579" ref="D555"/>
    <hyperlink r:id="rId580" ref="D556"/>
    <hyperlink r:id="rId581" ref="D557"/>
    <hyperlink r:id="rId582" ref="T557"/>
    <hyperlink r:id="rId583" ref="D558"/>
    <hyperlink r:id="rId584" ref="D559"/>
    <hyperlink r:id="rId585" ref="D560"/>
    <hyperlink r:id="rId586" ref="T560"/>
    <hyperlink r:id="rId587" ref="D561"/>
    <hyperlink r:id="rId588" ref="D562"/>
    <hyperlink r:id="rId589" ref="D563"/>
    <hyperlink r:id="rId590" ref="D564"/>
    <hyperlink r:id="rId591" ref="D565"/>
    <hyperlink r:id="rId592" ref="D566"/>
    <hyperlink r:id="rId593" ref="D567"/>
    <hyperlink r:id="rId594" ref="D568"/>
    <hyperlink r:id="rId595" ref="D569"/>
    <hyperlink r:id="rId596" ref="D570"/>
    <hyperlink r:id="rId597" ref="U570"/>
    <hyperlink r:id="rId598" ref="D571"/>
    <hyperlink r:id="rId599" ref="U571"/>
    <hyperlink r:id="rId600" ref="D572"/>
    <hyperlink r:id="rId601" ref="D573"/>
    <hyperlink r:id="rId602" ref="D574"/>
    <hyperlink r:id="rId603" ref="D575"/>
    <hyperlink r:id="rId604" ref="D576"/>
    <hyperlink r:id="rId605" ref="D577"/>
    <hyperlink r:id="rId606" ref="D578"/>
    <hyperlink r:id="rId607" ref="D579"/>
    <hyperlink r:id="rId608" ref="D580"/>
    <hyperlink r:id="rId609" ref="D581"/>
    <hyperlink r:id="rId610" ref="D582"/>
    <hyperlink r:id="rId611" ref="D583"/>
    <hyperlink r:id="rId612" ref="D584"/>
    <hyperlink r:id="rId613" ref="D585"/>
    <hyperlink r:id="rId614" ref="D586"/>
    <hyperlink r:id="rId615" ref="D587"/>
    <hyperlink r:id="rId616" ref="D588"/>
    <hyperlink r:id="rId617" ref="D589"/>
    <hyperlink r:id="rId618" ref="D590"/>
    <hyperlink r:id="rId619" ref="D591"/>
    <hyperlink r:id="rId620" ref="D592"/>
    <hyperlink r:id="rId621" ref="D593"/>
    <hyperlink r:id="rId622" ref="D594"/>
    <hyperlink r:id="rId623" ref="D595"/>
    <hyperlink r:id="rId624" ref="D596"/>
    <hyperlink r:id="rId625" ref="D597"/>
    <hyperlink r:id="rId626" ref="D598"/>
    <hyperlink r:id="rId627" ref="D599"/>
    <hyperlink r:id="rId628" ref="D600"/>
    <hyperlink r:id="rId629" ref="V600"/>
    <hyperlink r:id="rId630" ref="D601"/>
    <hyperlink r:id="rId631" ref="V601"/>
    <hyperlink r:id="rId632" ref="D602"/>
    <hyperlink r:id="rId633" ref="V602"/>
    <hyperlink r:id="rId634" ref="D603"/>
    <hyperlink r:id="rId635" ref="V603"/>
    <hyperlink r:id="rId636" ref="D604"/>
    <hyperlink r:id="rId637" ref="V604"/>
    <hyperlink r:id="rId638" ref="D605"/>
    <hyperlink r:id="rId639" ref="V605"/>
    <hyperlink r:id="rId640" ref="D606"/>
    <hyperlink r:id="rId641" ref="D607"/>
    <hyperlink r:id="rId642" ref="T607"/>
    <hyperlink r:id="rId643" ref="D608"/>
    <hyperlink r:id="rId644" ref="D609"/>
    <hyperlink r:id="rId645" ref="T609"/>
    <hyperlink r:id="rId646" ref="D610"/>
    <hyperlink r:id="rId647" ref="U610"/>
    <hyperlink r:id="rId648" ref="D611"/>
    <hyperlink r:id="rId649" ref="D612"/>
    <hyperlink r:id="rId650" ref="D613"/>
    <hyperlink r:id="rId651" ref="D614"/>
    <hyperlink r:id="rId652" ref="D615"/>
    <hyperlink r:id="rId653" ref="D616"/>
    <hyperlink r:id="rId654" ref="D617"/>
    <hyperlink r:id="rId655" ref="D618"/>
    <hyperlink r:id="rId656" ref="D619"/>
    <hyperlink r:id="rId657" ref="D620"/>
    <hyperlink r:id="rId658" ref="D621"/>
    <hyperlink r:id="rId659" ref="D622"/>
    <hyperlink r:id="rId660" ref="D623"/>
    <hyperlink r:id="rId661" ref="D624"/>
    <hyperlink r:id="rId662" ref="D625"/>
    <hyperlink r:id="rId663" ref="D626"/>
    <hyperlink r:id="rId664" ref="T626"/>
    <hyperlink r:id="rId665" ref="D627"/>
    <hyperlink r:id="rId666" ref="D628"/>
    <hyperlink r:id="rId667" ref="T628"/>
    <hyperlink r:id="rId668" ref="D629"/>
    <hyperlink r:id="rId669" ref="D630"/>
    <hyperlink r:id="rId670" ref="D631"/>
    <hyperlink r:id="rId671" ref="D632"/>
  </hyperlinks>
  <drawing r:id="rId672"/>
  <legacyDrawing r:id="rId673"/>
  <tableParts count="1">
    <tablePart r:id="rId67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hidden="1" min="1" max="1" width="14.75"/>
    <col customWidth="1" min="2" max="2" width="10.5"/>
    <col customWidth="1" min="3" max="3" width="22.25"/>
    <col customWidth="1" min="4" max="4" width="15.13"/>
    <col customWidth="1" min="5" max="19" width="12.88"/>
    <col customWidth="1" min="20" max="22" width="22.75"/>
    <col customWidth="1" min="23" max="23" width="56.38"/>
    <col customWidth="1" min="24" max="24" width="30.75"/>
    <col customWidth="1" min="25" max="32" width="10.63"/>
    <col customWidth="1" min="33" max="33" width="20.0"/>
  </cols>
  <sheetData>
    <row r="1">
      <c r="A1" s="1"/>
      <c r="B1" s="5"/>
      <c r="C1" s="1"/>
      <c r="D1" s="1"/>
      <c r="E1" s="305" t="s">
        <v>3054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7"/>
      <c r="T1" s="308" t="s">
        <v>3055</v>
      </c>
      <c r="U1" s="306"/>
      <c r="V1" s="19"/>
      <c r="W1" s="8"/>
      <c r="X1" s="422">
        <f>COUNTIF(X4:X637,"&lt;&gt;")</f>
        <v>595</v>
      </c>
      <c r="Y1" s="305" t="s">
        <v>3056</v>
      </c>
      <c r="Z1" s="306"/>
      <c r="AA1" s="306"/>
      <c r="AB1" s="306"/>
      <c r="AC1" s="306"/>
      <c r="AD1" s="306"/>
      <c r="AE1" s="306"/>
      <c r="AF1" s="306"/>
      <c r="AG1" s="309"/>
    </row>
    <row r="2">
      <c r="A2" s="310" t="s">
        <v>0</v>
      </c>
      <c r="B2" s="311"/>
      <c r="C2" s="312" t="s">
        <v>39</v>
      </c>
      <c r="D2" s="10" t="str">
        <f t="array" ref="D2:D637">{"LINK SESSION"; IF(C3:C637 = "", "", "https://agent-admin.paveapi.com/inspectionView/" &amp; C3:C637 &amp; "?activeTab=past-sessions")}</f>
        <v>LINK SESSION</v>
      </c>
      <c r="E2" s="305" t="s">
        <v>3057</v>
      </c>
      <c r="F2" s="306"/>
      <c r="G2" s="313"/>
      <c r="H2" s="308" t="s">
        <v>3058</v>
      </c>
      <c r="I2" s="306"/>
      <c r="J2" s="19"/>
      <c r="K2" s="305" t="s">
        <v>3059</v>
      </c>
      <c r="L2" s="306"/>
      <c r="M2" s="313"/>
      <c r="N2" s="308" t="s">
        <v>3060</v>
      </c>
      <c r="O2" s="306"/>
      <c r="P2" s="19"/>
      <c r="Q2" s="305" t="s">
        <v>3061</v>
      </c>
      <c r="R2" s="306"/>
      <c r="S2" s="313"/>
      <c r="T2" s="314" t="s">
        <v>3062</v>
      </c>
      <c r="U2" s="315" t="s">
        <v>3063</v>
      </c>
      <c r="V2" s="316" t="s">
        <v>3064</v>
      </c>
      <c r="W2" s="17" t="s">
        <v>43</v>
      </c>
      <c r="X2" s="317" t="s">
        <v>40</v>
      </c>
      <c r="Y2" s="319" t="s">
        <v>3062</v>
      </c>
      <c r="Z2" s="313"/>
      <c r="AA2" s="320" t="s">
        <v>3063</v>
      </c>
      <c r="AB2" s="307"/>
      <c r="AC2" s="319" t="s">
        <v>3064</v>
      </c>
      <c r="AD2" s="313"/>
      <c r="AE2" s="321" t="s">
        <v>3066</v>
      </c>
      <c r="AF2" s="313"/>
      <c r="AG2" s="322" t="s">
        <v>3067</v>
      </c>
    </row>
    <row r="3">
      <c r="A3" s="323"/>
      <c r="B3" s="22"/>
      <c r="C3" s="324"/>
      <c r="D3" s="22"/>
      <c r="E3" s="325" t="s">
        <v>3062</v>
      </c>
      <c r="F3" s="326" t="s">
        <v>3063</v>
      </c>
      <c r="G3" s="327" t="s">
        <v>3064</v>
      </c>
      <c r="H3" s="328" t="s">
        <v>3062</v>
      </c>
      <c r="I3" s="329" t="s">
        <v>3063</v>
      </c>
      <c r="J3" s="330" t="s">
        <v>3064</v>
      </c>
      <c r="K3" s="325" t="s">
        <v>3062</v>
      </c>
      <c r="L3" s="326" t="s">
        <v>3063</v>
      </c>
      <c r="M3" s="327" t="s">
        <v>3064</v>
      </c>
      <c r="N3" s="328" t="s">
        <v>3062</v>
      </c>
      <c r="O3" s="329" t="s">
        <v>3063</v>
      </c>
      <c r="P3" s="330" t="s">
        <v>3064</v>
      </c>
      <c r="Q3" s="325" t="s">
        <v>3062</v>
      </c>
      <c r="R3" s="326" t="s">
        <v>3063</v>
      </c>
      <c r="S3" s="327" t="s">
        <v>3064</v>
      </c>
      <c r="T3" s="331"/>
      <c r="U3" s="332"/>
      <c r="V3" s="333"/>
      <c r="W3" s="23"/>
      <c r="X3" s="324"/>
      <c r="Y3" s="334" t="str">
        <f t="array" ref="Y3:Y637">{"Mistakes";IF((T4:T637 &lt;&gt; "") * (T4:T637 &lt;&gt; "developer") * (X4:X637 &lt;&gt; ""), IF(ISNUMBER(MATCH(X4:X637, {"ALL Miss Damage"; "ALL Wrong Damage"; "Inspector + CC/AD Miss Damage"; "Inspector + CC/AD Wrong damage"; "Inspector + Checker Miss Damage"; "Inspector + Checker Wrong damage"; "Inspector Miss Damage"; "Inspector Wrong damage"; "Other"}, 0)), N(E4:E637) + N(H4:H637) + N(K4:K637) + N(N4:N637) + N(Q4:Q637), 0), "")}</f>
        <v>Mistakes</v>
      </c>
      <c r="Z3" s="335" t="str">
        <f>IFERROR(__xludf.DUMMYFUNCTION("{""%"";ARRAYFORMULA(IF((T4:T637 = """") + (X4:X637 = """"), """", IF(T4:T637 = ""developer"", """", IFERROR(IF(REGEXMATCH(LOWER($X$4:$X637), ""miss damage""), 1 - Y4:Y637 / ((($AE$4:$AE637 + $AF$4:$AF637 + ABS($AE$4:$AE637 - $AF$4:$AF637)) / 2) + Y4:Y637)"&amp;", 1 - Y4:Y637 / (($AE$4:$AE637 + $AF$4:$AF637 + ABS($AE$4:$AE637 - $AF$4:$AF637)) / 2)), 1))))}"),"%")</f>
        <v>%</v>
      </c>
      <c r="AA3" s="336" t="str">
        <f t="array" ref="AA3:AA637">{"Mistakes"; IF((U4:U637 = "") + (X4:X637 = ""), "", IF(ISNUMBER(MATCH(X4:X637, {"ALL Miss Damage"; "ALL Wrong Damage"; "Checker Miss Damage"; "Checker Wrong damage"; "Checker + CC/AD Miss Damage"; "Checker + CC/AD Wrong damage"; "Inspector + Checker Miss Damage"; "Inspector + Checker Wrong damage"; "Other"}, 0)), N(F4:F637) + N(I4:I637) + N(L4:L637) + N(O4:O637) + N(R4:R637), 0))}</f>
        <v>Mistakes</v>
      </c>
      <c r="AB3" s="335" t="str">
        <f>IFERROR(__xludf.DUMMYFUNCTION("{""%"";ARRAYFORMULA(IF((U4:U637 = """") + (X4:X637 = """"), """", IFERROR(IF(REGEXMATCH(LOWER($X$4:$X637), ""miss damage""), 1 - AA4:AA637 / ((($AE$4:$AE637 + $AF$4:$AF637 + ABS($AE$4:$AE637 - $AF$4:$AF637)) / 2) + AA4:AA637), 1 - AA4:AA637 / (($AE$4:$AE6"&amp;"37 + $AF$4:$AF637 + ABS($AE$4:$AE637 - $AF$4:$AF637)) / 2)), 1)))}"),"%")</f>
        <v>%</v>
      </c>
      <c r="AC3" s="334" t="str">
        <f t="array" ref="AC3:AC637">{"Mistakes"; IF((V4:V637 = "") + (X4:X637 = ""), "", IF(ISNUMBER(MATCH(X4:X637, {"ALL Miss Damage"; "ALL Wrong Damage"; "CC/AD Miss Damage"; "CC/AD Wrong damage"; "Checker + CC/AD Miss Damage"; "Checker + CC/AD Wrong damage" ; "Inspector + CC/AD Miss Damage"; "Inspector + CC/AD Wrong damage"; "Other"}, 0)), N(G4:G637) + N(J4:J637) + N(M4:M637) + N(P4:P637) + N(S4:S637), 0))}</f>
        <v>Mistakes</v>
      </c>
      <c r="AD3" s="335" t="str">
        <f>IFERROR(__xludf.DUMMYFUNCTION("{""%"";ARRAYFORMULA(IF((V4:V637 = """") + (X4:X637 = """"), """", IFERROR(IF(REGEXMATCH(LOWER($X$4:$X637), ""miss damage""), 1 - AC4:AC637 / ((($AE$4:$AE637 + $AF$4:$AF637 + ABS($AE$4:$AE637 - $AF$4:$AF637)) / 2) + AC4:AC637), 1 - AC4:AC637 / (($AE$4:$AE6"&amp;"37 + $AF$4:$AF637 + ABS($AE$4:$AE637 - $AF$4:$AF637)) / 2)), 1)))}"),"%")</f>
        <v>%</v>
      </c>
      <c r="AE3" s="337" t="s">
        <v>3068</v>
      </c>
      <c r="AF3" s="338" t="s">
        <v>3069</v>
      </c>
      <c r="AG3" s="339"/>
    </row>
    <row r="4">
      <c r="A4" s="379" t="s">
        <v>2142</v>
      </c>
      <c r="B4" s="361">
        <v>46160.0</v>
      </c>
      <c r="C4" s="362" t="s">
        <v>2148</v>
      </c>
      <c r="D4" s="363" t="s">
        <v>2143</v>
      </c>
      <c r="E4" s="364"/>
      <c r="F4" s="365"/>
      <c r="G4" s="366"/>
      <c r="H4" s="367"/>
      <c r="I4" s="365"/>
      <c r="J4" s="368"/>
      <c r="K4" s="364"/>
      <c r="L4" s="365"/>
      <c r="M4" s="366"/>
      <c r="N4" s="367"/>
      <c r="O4" s="365"/>
      <c r="P4" s="368"/>
      <c r="Q4" s="364"/>
      <c r="R4" s="365"/>
      <c r="S4" s="366"/>
      <c r="T4" s="453" t="s">
        <v>2995</v>
      </c>
      <c r="U4" s="454" t="s">
        <v>2150</v>
      </c>
      <c r="V4" s="455"/>
      <c r="W4" s="380"/>
      <c r="X4" s="353" t="s">
        <v>2914</v>
      </c>
      <c r="Y4" s="382" t="s">
        <v>2869</v>
      </c>
      <c r="Z4" s="389" t="str">
        <f>IFERROR(__xludf.DUMMYFUNCTION("""COMPUTED_VALUE"""),"")</f>
        <v/>
      </c>
      <c r="AA4" s="383">
        <v>0.0</v>
      </c>
      <c r="AB4" s="388">
        <f>IFERROR(__xludf.DUMMYFUNCTION("""COMPUTED_VALUE"""),1.0)</f>
        <v>1</v>
      </c>
      <c r="AC4" s="382" t="s">
        <v>2869</v>
      </c>
      <c r="AD4" s="389" t="str">
        <f>IFERROR(__xludf.DUMMYFUNCTION("""COMPUTED_VALUE"""),"")</f>
        <v/>
      </c>
      <c r="AE4" s="377">
        <v>22.0</v>
      </c>
      <c r="AF4" s="378">
        <v>1.0</v>
      </c>
      <c r="AG4" s="359"/>
    </row>
    <row r="5">
      <c r="A5" s="360"/>
      <c r="B5" s="361">
        <v>46160.0</v>
      </c>
      <c r="C5" s="362" t="s">
        <v>2154</v>
      </c>
      <c r="D5" s="363" t="s">
        <v>2152</v>
      </c>
      <c r="E5" s="364"/>
      <c r="F5" s="365"/>
      <c r="G5" s="366"/>
      <c r="H5" s="367"/>
      <c r="I5" s="365"/>
      <c r="J5" s="368"/>
      <c r="K5" s="364"/>
      <c r="L5" s="365"/>
      <c r="M5" s="366"/>
      <c r="N5" s="367"/>
      <c r="O5" s="365"/>
      <c r="P5" s="368"/>
      <c r="Q5" s="364"/>
      <c r="R5" s="365"/>
      <c r="S5" s="366"/>
      <c r="T5" s="453" t="s">
        <v>2995</v>
      </c>
      <c r="U5" s="453" t="s">
        <v>713</v>
      </c>
      <c r="V5" s="453" t="s">
        <v>2472</v>
      </c>
      <c r="W5" s="380"/>
      <c r="X5" s="353" t="s">
        <v>2914</v>
      </c>
      <c r="Y5" s="382" t="s">
        <v>2869</v>
      </c>
      <c r="Z5" s="389" t="str">
        <f>IFERROR(__xludf.DUMMYFUNCTION("""COMPUTED_VALUE"""),"")</f>
        <v/>
      </c>
      <c r="AA5" s="383">
        <v>0.0</v>
      </c>
      <c r="AB5" s="388">
        <f>IFERROR(__xludf.DUMMYFUNCTION("""COMPUTED_VALUE"""),1.0)</f>
        <v>1</v>
      </c>
      <c r="AC5" s="382">
        <v>0.0</v>
      </c>
      <c r="AD5" s="389">
        <f>IFERROR(__xludf.DUMMYFUNCTION("""COMPUTED_VALUE"""),1.0)</f>
        <v>1</v>
      </c>
      <c r="AE5" s="377">
        <v>1.0</v>
      </c>
      <c r="AF5" s="378">
        <v>0.0</v>
      </c>
      <c r="AG5" s="359"/>
    </row>
    <row r="6">
      <c r="A6" s="360"/>
      <c r="B6" s="361">
        <v>46160.0</v>
      </c>
      <c r="C6" s="362" t="s">
        <v>2159</v>
      </c>
      <c r="D6" s="363" t="s">
        <v>2156</v>
      </c>
      <c r="E6" s="364"/>
      <c r="F6" s="365"/>
      <c r="G6" s="366"/>
      <c r="H6" s="367"/>
      <c r="I6" s="365"/>
      <c r="J6" s="368"/>
      <c r="K6" s="364"/>
      <c r="L6" s="365"/>
      <c r="M6" s="366"/>
      <c r="N6" s="367"/>
      <c r="O6" s="365"/>
      <c r="P6" s="368"/>
      <c r="Q6" s="364"/>
      <c r="R6" s="365"/>
      <c r="S6" s="366"/>
      <c r="T6" s="369" t="s">
        <v>153</v>
      </c>
      <c r="U6" s="429" t="s">
        <v>63</v>
      </c>
      <c r="V6" s="456"/>
      <c r="W6" s="380"/>
      <c r="X6" s="353" t="s">
        <v>2914</v>
      </c>
      <c r="Y6" s="382">
        <v>0.0</v>
      </c>
      <c r="Z6" s="389">
        <f>IFERROR(__xludf.DUMMYFUNCTION("""COMPUTED_VALUE"""),1.0)</f>
        <v>1</v>
      </c>
      <c r="AA6" s="383">
        <v>0.0</v>
      </c>
      <c r="AB6" s="388">
        <f>IFERROR(__xludf.DUMMYFUNCTION("""COMPUTED_VALUE"""),1.0)</f>
        <v>1</v>
      </c>
      <c r="AC6" s="382" t="s">
        <v>2869</v>
      </c>
      <c r="AD6" s="389" t="str">
        <f>IFERROR(__xludf.DUMMYFUNCTION("""COMPUTED_VALUE"""),"")</f>
        <v/>
      </c>
      <c r="AE6" s="377">
        <v>4.0</v>
      </c>
      <c r="AF6" s="378">
        <v>2.0</v>
      </c>
      <c r="AG6" s="359"/>
    </row>
    <row r="7">
      <c r="A7" s="360"/>
      <c r="B7" s="361">
        <v>46160.0</v>
      </c>
      <c r="C7" s="362" t="s">
        <v>2163</v>
      </c>
      <c r="D7" s="363" t="s">
        <v>2162</v>
      </c>
      <c r="E7" s="364"/>
      <c r="F7" s="365"/>
      <c r="G7" s="366"/>
      <c r="H7" s="367"/>
      <c r="I7" s="365"/>
      <c r="J7" s="368"/>
      <c r="K7" s="364"/>
      <c r="L7" s="365"/>
      <c r="M7" s="366">
        <v>1.0</v>
      </c>
      <c r="N7" s="367"/>
      <c r="O7" s="365"/>
      <c r="P7" s="368"/>
      <c r="Q7" s="364"/>
      <c r="R7" s="365"/>
      <c r="S7" s="366"/>
      <c r="T7" s="369" t="s">
        <v>153</v>
      </c>
      <c r="U7" s="370" t="s">
        <v>1017</v>
      </c>
      <c r="V7" s="371" t="s">
        <v>270</v>
      </c>
      <c r="W7" s="380" t="s">
        <v>2165</v>
      </c>
      <c r="X7" s="353" t="s">
        <v>2885</v>
      </c>
      <c r="Y7" s="382">
        <v>0.0</v>
      </c>
      <c r="Z7" s="389">
        <f>IFERROR(__xludf.DUMMYFUNCTION("""COMPUTED_VALUE"""),1.0)</f>
        <v>1</v>
      </c>
      <c r="AA7" s="383">
        <v>0.0</v>
      </c>
      <c r="AB7" s="388">
        <f>IFERROR(__xludf.DUMMYFUNCTION("""COMPUTED_VALUE"""),1.0)</f>
        <v>1</v>
      </c>
      <c r="AC7" s="382">
        <v>1.0</v>
      </c>
      <c r="AD7" s="389">
        <f>IFERROR(__xludf.DUMMYFUNCTION("""COMPUTED_VALUE"""),0.5)</f>
        <v>0.5</v>
      </c>
      <c r="AE7" s="377">
        <v>2.0</v>
      </c>
      <c r="AF7" s="378">
        <v>1.0</v>
      </c>
      <c r="AG7" s="359"/>
    </row>
    <row r="8">
      <c r="A8" s="360"/>
      <c r="B8" s="361">
        <v>46160.0</v>
      </c>
      <c r="C8" s="362" t="s">
        <v>2171</v>
      </c>
      <c r="D8" s="363" t="s">
        <v>2166</v>
      </c>
      <c r="E8" s="364"/>
      <c r="F8" s="365"/>
      <c r="G8" s="366"/>
      <c r="H8" s="367"/>
      <c r="I8" s="365"/>
      <c r="J8" s="368"/>
      <c r="K8" s="364"/>
      <c r="L8" s="365"/>
      <c r="M8" s="366"/>
      <c r="N8" s="367"/>
      <c r="O8" s="365"/>
      <c r="P8" s="368"/>
      <c r="Q8" s="364"/>
      <c r="R8" s="365"/>
      <c r="S8" s="366"/>
      <c r="T8" s="369" t="s">
        <v>2590</v>
      </c>
      <c r="U8" s="370" t="s">
        <v>2920</v>
      </c>
      <c r="V8" s="371"/>
      <c r="W8" s="380"/>
      <c r="X8" s="353" t="s">
        <v>2914</v>
      </c>
      <c r="Y8" s="382">
        <v>0.0</v>
      </c>
      <c r="Z8" s="389">
        <f>IFERROR(__xludf.DUMMYFUNCTION("""COMPUTED_VALUE"""),1.0)</f>
        <v>1</v>
      </c>
      <c r="AA8" s="383">
        <v>0.0</v>
      </c>
      <c r="AB8" s="388">
        <f>IFERROR(__xludf.DUMMYFUNCTION("""COMPUTED_VALUE"""),1.0)</f>
        <v>1</v>
      </c>
      <c r="AC8" s="382" t="s">
        <v>2869</v>
      </c>
      <c r="AD8" s="389" t="str">
        <f>IFERROR(__xludf.DUMMYFUNCTION("""COMPUTED_VALUE"""),"")</f>
        <v/>
      </c>
      <c r="AE8" s="377">
        <v>6.0</v>
      </c>
      <c r="AF8" s="378">
        <v>4.0</v>
      </c>
      <c r="AG8" s="359"/>
    </row>
    <row r="9">
      <c r="A9" s="360"/>
      <c r="B9" s="361">
        <v>46160.0</v>
      </c>
      <c r="C9" s="362" t="s">
        <v>2174</v>
      </c>
      <c r="D9" s="363" t="s">
        <v>2173</v>
      </c>
      <c r="E9" s="364"/>
      <c r="F9" s="365"/>
      <c r="G9" s="366"/>
      <c r="H9" s="367"/>
      <c r="I9" s="365"/>
      <c r="J9" s="368"/>
      <c r="K9" s="364"/>
      <c r="L9" s="365"/>
      <c r="M9" s="366"/>
      <c r="N9" s="367"/>
      <c r="O9" s="365"/>
      <c r="P9" s="368"/>
      <c r="Q9" s="364"/>
      <c r="R9" s="365"/>
      <c r="S9" s="366"/>
      <c r="T9" s="369" t="s">
        <v>302</v>
      </c>
      <c r="U9" s="370" t="s">
        <v>2208</v>
      </c>
      <c r="V9" s="371" t="s">
        <v>2021</v>
      </c>
      <c r="W9" s="380"/>
      <c r="X9" s="353" t="s">
        <v>2914</v>
      </c>
      <c r="Y9" s="382">
        <v>0.0</v>
      </c>
      <c r="Z9" s="389">
        <f>IFERROR(__xludf.DUMMYFUNCTION("""COMPUTED_VALUE"""),1.0)</f>
        <v>1</v>
      </c>
      <c r="AA9" s="383">
        <v>0.0</v>
      </c>
      <c r="AB9" s="388">
        <f>IFERROR(__xludf.DUMMYFUNCTION("""COMPUTED_VALUE"""),1.0)</f>
        <v>1</v>
      </c>
      <c r="AC9" s="382">
        <v>0.0</v>
      </c>
      <c r="AD9" s="389">
        <f>IFERROR(__xludf.DUMMYFUNCTION("""COMPUTED_VALUE"""),1.0)</f>
        <v>1</v>
      </c>
      <c r="AE9" s="377">
        <v>4.0</v>
      </c>
      <c r="AF9" s="378">
        <v>3.0</v>
      </c>
      <c r="AG9" s="359"/>
    </row>
    <row r="10">
      <c r="A10" s="360"/>
      <c r="B10" s="361">
        <v>46160.0</v>
      </c>
      <c r="C10" s="362" t="s">
        <v>2179</v>
      </c>
      <c r="D10" s="363" t="s">
        <v>2176</v>
      </c>
      <c r="E10" s="364"/>
      <c r="F10" s="365">
        <v>2.0</v>
      </c>
      <c r="G10" s="366"/>
      <c r="H10" s="367"/>
      <c r="I10" s="365"/>
      <c r="J10" s="368"/>
      <c r="K10" s="364"/>
      <c r="L10" s="365"/>
      <c r="M10" s="366"/>
      <c r="N10" s="367"/>
      <c r="O10" s="365"/>
      <c r="P10" s="368"/>
      <c r="Q10" s="364"/>
      <c r="R10" s="365"/>
      <c r="S10" s="366"/>
      <c r="T10" s="369" t="s">
        <v>2995</v>
      </c>
      <c r="U10" s="370" t="s">
        <v>843</v>
      </c>
      <c r="V10" s="371"/>
      <c r="W10" s="380" t="s">
        <v>4094</v>
      </c>
      <c r="X10" s="353" t="s">
        <v>2890</v>
      </c>
      <c r="Y10" s="382" t="s">
        <v>2869</v>
      </c>
      <c r="Z10" s="389" t="str">
        <f>IFERROR(__xludf.DUMMYFUNCTION("""COMPUTED_VALUE"""),"")</f>
        <v/>
      </c>
      <c r="AA10" s="383">
        <v>2.0</v>
      </c>
      <c r="AB10" s="388">
        <f>IFERROR(__xludf.DUMMYFUNCTION("""COMPUTED_VALUE"""),0.75)</f>
        <v>0.75</v>
      </c>
      <c r="AC10" s="382" t="s">
        <v>2869</v>
      </c>
      <c r="AD10" s="389" t="str">
        <f>IFERROR(__xludf.DUMMYFUNCTION("""COMPUTED_VALUE"""),"")</f>
        <v/>
      </c>
      <c r="AE10" s="377">
        <v>8.0</v>
      </c>
      <c r="AF10" s="378">
        <v>6.0</v>
      </c>
      <c r="AG10" s="359"/>
    </row>
    <row r="11">
      <c r="A11" s="360"/>
      <c r="B11" s="361">
        <v>46160.0</v>
      </c>
      <c r="C11" s="362" t="s">
        <v>2183</v>
      </c>
      <c r="D11" s="363" t="s">
        <v>2182</v>
      </c>
      <c r="E11" s="364"/>
      <c r="F11" s="365"/>
      <c r="G11" s="366"/>
      <c r="H11" s="367"/>
      <c r="I11" s="365"/>
      <c r="J11" s="368"/>
      <c r="K11" s="364"/>
      <c r="L11" s="365"/>
      <c r="M11" s="366"/>
      <c r="N11" s="367"/>
      <c r="O11" s="365"/>
      <c r="P11" s="368"/>
      <c r="Q11" s="364"/>
      <c r="R11" s="365"/>
      <c r="S11" s="366"/>
      <c r="T11" s="369" t="s">
        <v>2995</v>
      </c>
      <c r="U11" s="370" t="s">
        <v>264</v>
      </c>
      <c r="V11" s="371" t="s">
        <v>3010</v>
      </c>
      <c r="W11" s="380"/>
      <c r="X11" s="353" t="s">
        <v>2914</v>
      </c>
      <c r="Y11" s="382" t="s">
        <v>2869</v>
      </c>
      <c r="Z11" s="389" t="str">
        <f>IFERROR(__xludf.DUMMYFUNCTION("""COMPUTED_VALUE"""),"")</f>
        <v/>
      </c>
      <c r="AA11" s="383">
        <v>0.0</v>
      </c>
      <c r="AB11" s="388">
        <f>IFERROR(__xludf.DUMMYFUNCTION("""COMPUTED_VALUE"""),1.0)</f>
        <v>1</v>
      </c>
      <c r="AC11" s="382">
        <v>0.0</v>
      </c>
      <c r="AD11" s="389">
        <f>IFERROR(__xludf.DUMMYFUNCTION("""COMPUTED_VALUE"""),1.0)</f>
        <v>1</v>
      </c>
      <c r="AE11" s="377">
        <v>6.0</v>
      </c>
      <c r="AF11" s="378">
        <v>2.0</v>
      </c>
      <c r="AG11" s="359"/>
    </row>
    <row r="12">
      <c r="A12" s="360"/>
      <c r="B12" s="361">
        <v>46160.0</v>
      </c>
      <c r="C12" s="362" t="s">
        <v>2189</v>
      </c>
      <c r="D12" s="363" t="s">
        <v>2185</v>
      </c>
      <c r="E12" s="364"/>
      <c r="F12" s="365"/>
      <c r="G12" s="366"/>
      <c r="H12" s="367"/>
      <c r="I12" s="365"/>
      <c r="J12" s="368"/>
      <c r="K12" s="364"/>
      <c r="L12" s="365">
        <v>12.0</v>
      </c>
      <c r="M12" s="366"/>
      <c r="N12" s="367"/>
      <c r="O12" s="365"/>
      <c r="P12" s="368"/>
      <c r="Q12" s="364"/>
      <c r="R12" s="365"/>
      <c r="S12" s="366"/>
      <c r="T12" s="369" t="s">
        <v>2995</v>
      </c>
      <c r="U12" s="370" t="s">
        <v>153</v>
      </c>
      <c r="V12" s="371"/>
      <c r="W12" s="380" t="s">
        <v>2191</v>
      </c>
      <c r="X12" s="353" t="s">
        <v>2890</v>
      </c>
      <c r="Y12" s="382" t="s">
        <v>2869</v>
      </c>
      <c r="Z12" s="389" t="str">
        <f>IFERROR(__xludf.DUMMYFUNCTION("""COMPUTED_VALUE"""),"")</f>
        <v/>
      </c>
      <c r="AA12" s="383">
        <v>12.0</v>
      </c>
      <c r="AB12" s="388">
        <f>IFERROR(__xludf.DUMMYFUNCTION("""COMPUTED_VALUE"""),0.6923076923076923)</f>
        <v>0.6923076923</v>
      </c>
      <c r="AC12" s="382" t="s">
        <v>2869</v>
      </c>
      <c r="AD12" s="389" t="str">
        <f>IFERROR(__xludf.DUMMYFUNCTION("""COMPUTED_VALUE"""),"")</f>
        <v/>
      </c>
      <c r="AE12" s="377">
        <v>39.0</v>
      </c>
      <c r="AF12" s="378">
        <v>23.0</v>
      </c>
      <c r="AG12" s="359"/>
    </row>
    <row r="13">
      <c r="A13" s="360"/>
      <c r="B13" s="361">
        <v>46160.0</v>
      </c>
      <c r="C13" s="362" t="s">
        <v>2193</v>
      </c>
      <c r="D13" s="363" t="s">
        <v>2192</v>
      </c>
      <c r="E13" s="364"/>
      <c r="F13" s="365"/>
      <c r="G13" s="366"/>
      <c r="H13" s="367"/>
      <c r="I13" s="365"/>
      <c r="J13" s="368"/>
      <c r="K13" s="364"/>
      <c r="L13" s="365"/>
      <c r="M13" s="366"/>
      <c r="N13" s="367"/>
      <c r="O13" s="365"/>
      <c r="P13" s="368"/>
      <c r="Q13" s="364"/>
      <c r="R13" s="365"/>
      <c r="S13" s="366"/>
      <c r="T13" s="369" t="s">
        <v>2995</v>
      </c>
      <c r="U13" s="370" t="s">
        <v>2937</v>
      </c>
      <c r="V13" s="371" t="s">
        <v>1174</v>
      </c>
      <c r="W13" s="372"/>
      <c r="X13" s="353" t="s">
        <v>2914</v>
      </c>
      <c r="Y13" s="382" t="s">
        <v>2869</v>
      </c>
      <c r="Z13" s="389" t="str">
        <f>IFERROR(__xludf.DUMMYFUNCTION("""COMPUTED_VALUE"""),"")</f>
        <v/>
      </c>
      <c r="AA13" s="383">
        <v>0.0</v>
      </c>
      <c r="AB13" s="388">
        <f>IFERROR(__xludf.DUMMYFUNCTION("""COMPUTED_VALUE"""),1.0)</f>
        <v>1</v>
      </c>
      <c r="AC13" s="382">
        <v>0.0</v>
      </c>
      <c r="AD13" s="389">
        <f>IFERROR(__xludf.DUMMYFUNCTION("""COMPUTED_VALUE"""),1.0)</f>
        <v>1</v>
      </c>
      <c r="AE13" s="377">
        <v>23.0</v>
      </c>
      <c r="AF13" s="378">
        <v>11.0</v>
      </c>
      <c r="AG13" s="359"/>
    </row>
    <row r="14">
      <c r="A14" s="360"/>
      <c r="B14" s="361">
        <v>46160.0</v>
      </c>
      <c r="C14" s="362" t="s">
        <v>2196</v>
      </c>
      <c r="D14" s="363" t="s">
        <v>2195</v>
      </c>
      <c r="E14" s="364"/>
      <c r="F14" s="365"/>
      <c r="G14" s="366"/>
      <c r="H14" s="367"/>
      <c r="I14" s="365"/>
      <c r="J14" s="368"/>
      <c r="K14" s="364"/>
      <c r="L14" s="365">
        <v>1.0</v>
      </c>
      <c r="M14" s="366"/>
      <c r="N14" s="367"/>
      <c r="O14" s="365"/>
      <c r="P14" s="368"/>
      <c r="Q14" s="364"/>
      <c r="R14" s="365"/>
      <c r="S14" s="366"/>
      <c r="T14" s="369" t="s">
        <v>2995</v>
      </c>
      <c r="U14" s="370" t="s">
        <v>713</v>
      </c>
      <c r="V14" s="371" t="s">
        <v>2472</v>
      </c>
      <c r="W14" s="380"/>
      <c r="X14" s="353" t="s">
        <v>2914</v>
      </c>
      <c r="Y14" s="382" t="s">
        <v>2869</v>
      </c>
      <c r="Z14" s="389" t="str">
        <f>IFERROR(__xludf.DUMMYFUNCTION("""COMPUTED_VALUE"""),"")</f>
        <v/>
      </c>
      <c r="AA14" s="383">
        <v>0.0</v>
      </c>
      <c r="AB14" s="388">
        <f>IFERROR(__xludf.DUMMYFUNCTION("""COMPUTED_VALUE"""),1.0)</f>
        <v>1</v>
      </c>
      <c r="AC14" s="382">
        <v>0.0</v>
      </c>
      <c r="AD14" s="389">
        <f>IFERROR(__xludf.DUMMYFUNCTION("""COMPUTED_VALUE"""),1.0)</f>
        <v>1</v>
      </c>
      <c r="AE14" s="377">
        <v>11.0</v>
      </c>
      <c r="AF14" s="378">
        <v>11.0</v>
      </c>
      <c r="AG14" s="359"/>
    </row>
    <row r="15">
      <c r="A15" s="360"/>
      <c r="B15" s="361">
        <v>46160.0</v>
      </c>
      <c r="C15" s="362" t="s">
        <v>2202</v>
      </c>
      <c r="D15" s="363" t="s">
        <v>2198</v>
      </c>
      <c r="E15" s="364"/>
      <c r="F15" s="365"/>
      <c r="G15" s="366"/>
      <c r="H15" s="367"/>
      <c r="I15" s="365"/>
      <c r="J15" s="368"/>
      <c r="K15" s="364"/>
      <c r="L15" s="365">
        <v>1.0</v>
      </c>
      <c r="M15" s="366"/>
      <c r="N15" s="367"/>
      <c r="O15" s="365"/>
      <c r="P15" s="368"/>
      <c r="Q15" s="364"/>
      <c r="R15" s="365"/>
      <c r="S15" s="366"/>
      <c r="T15" s="369" t="s">
        <v>2995</v>
      </c>
      <c r="U15" s="370" t="s">
        <v>1830</v>
      </c>
      <c r="V15" s="371"/>
      <c r="W15" s="380" t="s">
        <v>4095</v>
      </c>
      <c r="X15" s="353" t="s">
        <v>2890</v>
      </c>
      <c r="Y15" s="382" t="s">
        <v>2869</v>
      </c>
      <c r="Z15" s="389" t="str">
        <f>IFERROR(__xludf.DUMMYFUNCTION("""COMPUTED_VALUE"""),"")</f>
        <v/>
      </c>
      <c r="AA15" s="383">
        <v>1.0</v>
      </c>
      <c r="AB15" s="388">
        <f>IFERROR(__xludf.DUMMYFUNCTION("""COMPUTED_VALUE"""),0.8)</f>
        <v>0.8</v>
      </c>
      <c r="AC15" s="382" t="s">
        <v>2869</v>
      </c>
      <c r="AD15" s="389" t="str">
        <f>IFERROR(__xludf.DUMMYFUNCTION("""COMPUTED_VALUE"""),"")</f>
        <v/>
      </c>
      <c r="AE15" s="377">
        <v>5.0</v>
      </c>
      <c r="AF15" s="378">
        <v>5.0</v>
      </c>
      <c r="AG15" s="359"/>
    </row>
    <row r="16">
      <c r="A16" s="360"/>
      <c r="B16" s="361">
        <v>46160.0</v>
      </c>
      <c r="C16" s="362" t="s">
        <v>2206</v>
      </c>
      <c r="D16" s="363" t="s">
        <v>2205</v>
      </c>
      <c r="E16" s="364"/>
      <c r="F16" s="365"/>
      <c r="G16" s="366"/>
      <c r="H16" s="367"/>
      <c r="I16" s="365"/>
      <c r="J16" s="368"/>
      <c r="K16" s="364"/>
      <c r="L16" s="365"/>
      <c r="M16" s="366">
        <v>1.0</v>
      </c>
      <c r="N16" s="367"/>
      <c r="O16" s="365"/>
      <c r="P16" s="368"/>
      <c r="Q16" s="364"/>
      <c r="R16" s="365"/>
      <c r="S16" s="366"/>
      <c r="T16" s="369" t="s">
        <v>2995</v>
      </c>
      <c r="U16" s="370" t="s">
        <v>2208</v>
      </c>
      <c r="V16" s="371" t="s">
        <v>1174</v>
      </c>
      <c r="W16" s="380" t="s">
        <v>4095</v>
      </c>
      <c r="X16" s="353" t="s">
        <v>2885</v>
      </c>
      <c r="Y16" s="382" t="s">
        <v>2869</v>
      </c>
      <c r="Z16" s="389" t="str">
        <f>IFERROR(__xludf.DUMMYFUNCTION("""COMPUTED_VALUE"""),"")</f>
        <v/>
      </c>
      <c r="AA16" s="383">
        <v>0.0</v>
      </c>
      <c r="AB16" s="388">
        <f>IFERROR(__xludf.DUMMYFUNCTION("""COMPUTED_VALUE"""),1.0)</f>
        <v>1</v>
      </c>
      <c r="AC16" s="382">
        <v>1.0</v>
      </c>
      <c r="AD16" s="389">
        <f>IFERROR(__xludf.DUMMYFUNCTION("""COMPUTED_VALUE"""),0.8)</f>
        <v>0.8</v>
      </c>
      <c r="AE16" s="377">
        <v>5.0</v>
      </c>
      <c r="AF16" s="378">
        <v>5.0</v>
      </c>
      <c r="AG16" s="359"/>
    </row>
    <row r="17">
      <c r="A17" s="360"/>
      <c r="B17" s="361">
        <v>46160.0</v>
      </c>
      <c r="C17" s="362" t="s">
        <v>2210</v>
      </c>
      <c r="D17" s="363" t="s">
        <v>2209</v>
      </c>
      <c r="E17" s="364"/>
      <c r="F17" s="365"/>
      <c r="G17" s="366"/>
      <c r="H17" s="367"/>
      <c r="I17" s="365"/>
      <c r="J17" s="368"/>
      <c r="K17" s="364"/>
      <c r="L17" s="365"/>
      <c r="M17" s="366"/>
      <c r="N17" s="367"/>
      <c r="O17" s="365"/>
      <c r="P17" s="368"/>
      <c r="Q17" s="364"/>
      <c r="R17" s="365"/>
      <c r="S17" s="366"/>
      <c r="T17" s="369" t="s">
        <v>2995</v>
      </c>
      <c r="U17" s="431" t="s">
        <v>2104</v>
      </c>
      <c r="V17" s="371" t="s">
        <v>270</v>
      </c>
      <c r="W17" s="372"/>
      <c r="X17" s="353" t="s">
        <v>2914</v>
      </c>
      <c r="Y17" s="382" t="s">
        <v>2869</v>
      </c>
      <c r="Z17" s="389" t="str">
        <f>IFERROR(__xludf.DUMMYFUNCTION("""COMPUTED_VALUE"""),"")</f>
        <v/>
      </c>
      <c r="AA17" s="383">
        <v>0.0</v>
      </c>
      <c r="AB17" s="388">
        <f>IFERROR(__xludf.DUMMYFUNCTION("""COMPUTED_VALUE"""),1.0)</f>
        <v>1</v>
      </c>
      <c r="AC17" s="382">
        <v>0.0</v>
      </c>
      <c r="AD17" s="389">
        <f>IFERROR(__xludf.DUMMYFUNCTION("""COMPUTED_VALUE"""),1.0)</f>
        <v>1</v>
      </c>
      <c r="AE17" s="377">
        <v>6.0</v>
      </c>
      <c r="AF17" s="378">
        <v>1.0</v>
      </c>
      <c r="AG17" s="359"/>
    </row>
    <row r="18">
      <c r="A18" s="360"/>
      <c r="B18" s="361">
        <v>46160.0</v>
      </c>
      <c r="C18" s="362" t="s">
        <v>2215</v>
      </c>
      <c r="D18" s="363" t="s">
        <v>2213</v>
      </c>
      <c r="E18" s="364"/>
      <c r="F18" s="365"/>
      <c r="G18" s="366"/>
      <c r="H18" s="367"/>
      <c r="I18" s="365"/>
      <c r="J18" s="368"/>
      <c r="K18" s="364"/>
      <c r="L18" s="365"/>
      <c r="M18" s="366"/>
      <c r="N18" s="367"/>
      <c r="O18" s="365"/>
      <c r="P18" s="368"/>
      <c r="Q18" s="364"/>
      <c r="R18" s="365"/>
      <c r="S18" s="366"/>
      <c r="T18" s="369" t="s">
        <v>2995</v>
      </c>
      <c r="U18" s="370" t="s">
        <v>2961</v>
      </c>
      <c r="V18" s="371" t="s">
        <v>2472</v>
      </c>
      <c r="W18" s="380"/>
      <c r="X18" s="353" t="s">
        <v>2914</v>
      </c>
      <c r="Y18" s="382" t="s">
        <v>2869</v>
      </c>
      <c r="Z18" s="389" t="str">
        <f>IFERROR(__xludf.DUMMYFUNCTION("""COMPUTED_VALUE"""),"")</f>
        <v/>
      </c>
      <c r="AA18" s="383">
        <v>0.0</v>
      </c>
      <c r="AB18" s="388">
        <f>IFERROR(__xludf.DUMMYFUNCTION("""COMPUTED_VALUE"""),1.0)</f>
        <v>1</v>
      </c>
      <c r="AC18" s="382">
        <v>0.0</v>
      </c>
      <c r="AD18" s="389">
        <f>IFERROR(__xludf.DUMMYFUNCTION("""COMPUTED_VALUE"""),1.0)</f>
        <v>1</v>
      </c>
      <c r="AE18" s="377">
        <v>35.0</v>
      </c>
      <c r="AF18" s="378">
        <v>10.0</v>
      </c>
      <c r="AG18" s="359"/>
    </row>
    <row r="19">
      <c r="A19" s="360"/>
      <c r="B19" s="361">
        <v>46160.0</v>
      </c>
      <c r="C19" s="362" t="s">
        <v>2218</v>
      </c>
      <c r="D19" s="363" t="s">
        <v>2217</v>
      </c>
      <c r="E19" s="364"/>
      <c r="F19" s="365"/>
      <c r="G19" s="366"/>
      <c r="H19" s="367"/>
      <c r="I19" s="365"/>
      <c r="J19" s="368"/>
      <c r="K19" s="364"/>
      <c r="L19" s="365"/>
      <c r="M19" s="366"/>
      <c r="N19" s="367"/>
      <c r="O19" s="365"/>
      <c r="P19" s="368"/>
      <c r="Q19" s="364"/>
      <c r="R19" s="365"/>
      <c r="S19" s="366"/>
      <c r="T19" s="369" t="s">
        <v>2995</v>
      </c>
      <c r="U19" s="431" t="s">
        <v>63</v>
      </c>
      <c r="V19" s="371" t="s">
        <v>2472</v>
      </c>
      <c r="W19" s="372"/>
      <c r="X19" s="353" t="s">
        <v>2914</v>
      </c>
      <c r="Y19" s="382" t="s">
        <v>2869</v>
      </c>
      <c r="Z19" s="389" t="str">
        <f>IFERROR(__xludf.DUMMYFUNCTION("""COMPUTED_VALUE"""),"")</f>
        <v/>
      </c>
      <c r="AA19" s="383">
        <v>0.0</v>
      </c>
      <c r="AB19" s="388">
        <f>IFERROR(__xludf.DUMMYFUNCTION("""COMPUTED_VALUE"""),1.0)</f>
        <v>1</v>
      </c>
      <c r="AC19" s="382">
        <v>0.0</v>
      </c>
      <c r="AD19" s="389">
        <f>IFERROR(__xludf.DUMMYFUNCTION("""COMPUTED_VALUE"""),1.0)</f>
        <v>1</v>
      </c>
      <c r="AE19" s="377">
        <v>10.0</v>
      </c>
      <c r="AF19" s="378">
        <v>10.0</v>
      </c>
      <c r="AG19" s="359"/>
    </row>
    <row r="20">
      <c r="A20" s="360"/>
      <c r="B20" s="361">
        <v>46160.0</v>
      </c>
      <c r="C20" s="362" t="s">
        <v>2221</v>
      </c>
      <c r="D20" s="363" t="s">
        <v>2220</v>
      </c>
      <c r="E20" s="364"/>
      <c r="F20" s="365"/>
      <c r="G20" s="366"/>
      <c r="H20" s="367"/>
      <c r="I20" s="365"/>
      <c r="J20" s="368"/>
      <c r="K20" s="364"/>
      <c r="L20" s="365"/>
      <c r="M20" s="366"/>
      <c r="N20" s="367"/>
      <c r="O20" s="365"/>
      <c r="P20" s="368"/>
      <c r="Q20" s="364"/>
      <c r="R20" s="365"/>
      <c r="S20" s="366"/>
      <c r="T20" s="369" t="s">
        <v>2995</v>
      </c>
      <c r="U20" s="370" t="s">
        <v>713</v>
      </c>
      <c r="V20" s="371" t="s">
        <v>2472</v>
      </c>
      <c r="W20" s="380" t="s">
        <v>1770</v>
      </c>
      <c r="X20" s="353" t="s">
        <v>2914</v>
      </c>
      <c r="Y20" s="382" t="s">
        <v>2869</v>
      </c>
      <c r="Z20" s="389" t="str">
        <f>IFERROR(__xludf.DUMMYFUNCTION("""COMPUTED_VALUE"""),"")</f>
        <v/>
      </c>
      <c r="AA20" s="383">
        <v>0.0</v>
      </c>
      <c r="AB20" s="388">
        <f>IFERROR(__xludf.DUMMYFUNCTION("""COMPUTED_VALUE"""),1.0)</f>
        <v>1</v>
      </c>
      <c r="AC20" s="382">
        <v>0.0</v>
      </c>
      <c r="AD20" s="389">
        <f>IFERROR(__xludf.DUMMYFUNCTION("""COMPUTED_VALUE"""),1.0)</f>
        <v>1</v>
      </c>
      <c r="AE20" s="377">
        <v>10.0</v>
      </c>
      <c r="AF20" s="378">
        <v>9.0</v>
      </c>
      <c r="AG20" s="359"/>
    </row>
    <row r="21">
      <c r="A21" s="360"/>
      <c r="B21" s="361">
        <v>46160.0</v>
      </c>
      <c r="C21" s="362" t="s">
        <v>2224</v>
      </c>
      <c r="D21" s="363" t="s">
        <v>2223</v>
      </c>
      <c r="E21" s="364"/>
      <c r="F21" s="365"/>
      <c r="G21" s="366"/>
      <c r="H21" s="367"/>
      <c r="I21" s="365"/>
      <c r="J21" s="368"/>
      <c r="K21" s="364"/>
      <c r="L21" s="365"/>
      <c r="M21" s="366"/>
      <c r="N21" s="367"/>
      <c r="O21" s="365"/>
      <c r="P21" s="368"/>
      <c r="Q21" s="364"/>
      <c r="R21" s="365"/>
      <c r="S21" s="366"/>
      <c r="T21" s="369" t="s">
        <v>2995</v>
      </c>
      <c r="U21" s="370" t="s">
        <v>1235</v>
      </c>
      <c r="V21" s="371" t="s">
        <v>2568</v>
      </c>
      <c r="W21" s="380" t="s">
        <v>2227</v>
      </c>
      <c r="X21" s="353" t="s">
        <v>2914</v>
      </c>
      <c r="Y21" s="382" t="s">
        <v>2869</v>
      </c>
      <c r="Z21" s="389" t="str">
        <f>IFERROR(__xludf.DUMMYFUNCTION("""COMPUTED_VALUE"""),"")</f>
        <v/>
      </c>
      <c r="AA21" s="383">
        <v>0.0</v>
      </c>
      <c r="AB21" s="388">
        <f>IFERROR(__xludf.DUMMYFUNCTION("""COMPUTED_VALUE"""),1.0)</f>
        <v>1</v>
      </c>
      <c r="AC21" s="382">
        <v>0.0</v>
      </c>
      <c r="AD21" s="389">
        <f>IFERROR(__xludf.DUMMYFUNCTION("""COMPUTED_VALUE"""),1.0)</f>
        <v>1</v>
      </c>
      <c r="AE21" s="377">
        <v>9.0</v>
      </c>
      <c r="AF21" s="378">
        <v>7.0</v>
      </c>
      <c r="AG21" s="359"/>
    </row>
    <row r="22">
      <c r="A22" s="379" t="s">
        <v>2228</v>
      </c>
      <c r="B22" s="361">
        <v>46160.0</v>
      </c>
      <c r="C22" s="362" t="s">
        <v>2234</v>
      </c>
      <c r="D22" s="363" t="s">
        <v>2229</v>
      </c>
      <c r="E22" s="364"/>
      <c r="F22" s="365"/>
      <c r="G22" s="366"/>
      <c r="H22" s="367"/>
      <c r="I22" s="365"/>
      <c r="J22" s="368"/>
      <c r="K22" s="364"/>
      <c r="L22" s="365"/>
      <c r="M22" s="366"/>
      <c r="N22" s="367"/>
      <c r="O22" s="365"/>
      <c r="P22" s="368"/>
      <c r="Q22" s="364"/>
      <c r="R22" s="365"/>
      <c r="S22" s="366"/>
      <c r="T22" s="369" t="s">
        <v>2995</v>
      </c>
      <c r="U22" s="370" t="s">
        <v>1292</v>
      </c>
      <c r="V22" s="371"/>
      <c r="W22" s="372"/>
      <c r="X22" s="353" t="s">
        <v>2914</v>
      </c>
      <c r="Y22" s="382" t="s">
        <v>2869</v>
      </c>
      <c r="Z22" s="389" t="str">
        <f>IFERROR(__xludf.DUMMYFUNCTION("""COMPUTED_VALUE"""),"")</f>
        <v/>
      </c>
      <c r="AA22" s="383">
        <v>0.0</v>
      </c>
      <c r="AB22" s="388">
        <f>IFERROR(__xludf.DUMMYFUNCTION("""COMPUTED_VALUE"""),1.0)</f>
        <v>1</v>
      </c>
      <c r="AC22" s="382" t="s">
        <v>2869</v>
      </c>
      <c r="AD22" s="389" t="str">
        <f>IFERROR(__xludf.DUMMYFUNCTION("""COMPUTED_VALUE"""),"")</f>
        <v/>
      </c>
      <c r="AE22" s="377">
        <v>8.0</v>
      </c>
      <c r="AF22" s="378">
        <v>5.0</v>
      </c>
      <c r="AG22" s="359"/>
    </row>
    <row r="23">
      <c r="A23" s="360"/>
      <c r="B23" s="361">
        <v>46160.0</v>
      </c>
      <c r="C23" s="362" t="s">
        <v>2237</v>
      </c>
      <c r="D23" s="363" t="s">
        <v>2236</v>
      </c>
      <c r="E23" s="364"/>
      <c r="F23" s="365"/>
      <c r="G23" s="366"/>
      <c r="H23" s="367"/>
      <c r="I23" s="365"/>
      <c r="J23" s="368"/>
      <c r="K23" s="364"/>
      <c r="L23" s="365"/>
      <c r="M23" s="366"/>
      <c r="N23" s="367"/>
      <c r="O23" s="365"/>
      <c r="P23" s="368"/>
      <c r="Q23" s="364"/>
      <c r="R23" s="365"/>
      <c r="S23" s="366"/>
      <c r="T23" s="369" t="s">
        <v>2995</v>
      </c>
      <c r="U23" s="370" t="s">
        <v>207</v>
      </c>
      <c r="V23" s="371" t="s">
        <v>1591</v>
      </c>
      <c r="W23" s="372"/>
      <c r="X23" s="353" t="s">
        <v>2914</v>
      </c>
      <c r="Y23" s="382" t="s">
        <v>2869</v>
      </c>
      <c r="Z23" s="389" t="str">
        <f>IFERROR(__xludf.DUMMYFUNCTION("""COMPUTED_VALUE"""),"")</f>
        <v/>
      </c>
      <c r="AA23" s="383">
        <v>0.0</v>
      </c>
      <c r="AB23" s="388">
        <f>IFERROR(__xludf.DUMMYFUNCTION("""COMPUTED_VALUE"""),1.0)</f>
        <v>1</v>
      </c>
      <c r="AC23" s="382">
        <v>0.0</v>
      </c>
      <c r="AD23" s="389">
        <f>IFERROR(__xludf.DUMMYFUNCTION("""COMPUTED_VALUE"""),1.0)</f>
        <v>1</v>
      </c>
      <c r="AE23" s="377">
        <v>5.0</v>
      </c>
      <c r="AF23" s="378">
        <v>4.0</v>
      </c>
      <c r="AG23" s="359"/>
    </row>
    <row r="24">
      <c r="A24" s="379" t="s">
        <v>2239</v>
      </c>
      <c r="B24" s="361">
        <v>46161.0</v>
      </c>
      <c r="C24" s="362" t="s">
        <v>2242</v>
      </c>
      <c r="D24" s="363" t="s">
        <v>2240</v>
      </c>
      <c r="E24" s="364"/>
      <c r="F24" s="365"/>
      <c r="G24" s="366"/>
      <c r="H24" s="367"/>
      <c r="I24" s="365"/>
      <c r="J24" s="368"/>
      <c r="K24" s="364"/>
      <c r="L24" s="365"/>
      <c r="M24" s="366"/>
      <c r="N24" s="367"/>
      <c r="O24" s="365"/>
      <c r="P24" s="368"/>
      <c r="Q24" s="364"/>
      <c r="R24" s="365"/>
      <c r="S24" s="366"/>
      <c r="T24" s="369" t="s">
        <v>2995</v>
      </c>
      <c r="U24" s="370" t="s">
        <v>2244</v>
      </c>
      <c r="V24" s="371"/>
      <c r="W24" s="380" t="s">
        <v>2245</v>
      </c>
      <c r="X24" s="353" t="s">
        <v>2890</v>
      </c>
      <c r="Y24" s="382" t="s">
        <v>2869</v>
      </c>
      <c r="Z24" s="389" t="str">
        <f>IFERROR(__xludf.DUMMYFUNCTION("""COMPUTED_VALUE"""),"")</f>
        <v/>
      </c>
      <c r="AA24" s="383">
        <v>0.0</v>
      </c>
      <c r="AB24" s="388">
        <f>IFERROR(__xludf.DUMMYFUNCTION("""COMPUTED_VALUE"""),1.0)</f>
        <v>1</v>
      </c>
      <c r="AC24" s="382" t="s">
        <v>2869</v>
      </c>
      <c r="AD24" s="389" t="str">
        <f>IFERROR(__xludf.DUMMYFUNCTION("""COMPUTED_VALUE"""),"")</f>
        <v/>
      </c>
      <c r="AE24" s="377">
        <v>29.0</v>
      </c>
      <c r="AF24" s="378">
        <v>24.0</v>
      </c>
      <c r="AG24" s="359"/>
    </row>
    <row r="25">
      <c r="A25" s="360"/>
      <c r="B25" s="361">
        <v>46161.0</v>
      </c>
      <c r="C25" s="362" t="s">
        <v>2247</v>
      </c>
      <c r="D25" s="363" t="s">
        <v>2246</v>
      </c>
      <c r="E25" s="364"/>
      <c r="F25" s="365"/>
      <c r="G25" s="366"/>
      <c r="H25" s="367"/>
      <c r="I25" s="365"/>
      <c r="J25" s="368"/>
      <c r="K25" s="364"/>
      <c r="L25" s="365"/>
      <c r="M25" s="366"/>
      <c r="N25" s="367"/>
      <c r="O25" s="365"/>
      <c r="P25" s="368"/>
      <c r="Q25" s="364"/>
      <c r="R25" s="365"/>
      <c r="S25" s="366"/>
      <c r="T25" s="369" t="s">
        <v>1830</v>
      </c>
      <c r="U25" s="370" t="s">
        <v>712</v>
      </c>
      <c r="V25" s="371" t="s">
        <v>2021</v>
      </c>
      <c r="W25" s="372"/>
      <c r="X25" s="353" t="s">
        <v>2914</v>
      </c>
      <c r="Y25" s="382">
        <v>0.0</v>
      </c>
      <c r="Z25" s="389">
        <f>IFERROR(__xludf.DUMMYFUNCTION("""COMPUTED_VALUE"""),1.0)</f>
        <v>1</v>
      </c>
      <c r="AA25" s="383">
        <v>0.0</v>
      </c>
      <c r="AB25" s="388">
        <f>IFERROR(__xludf.DUMMYFUNCTION("""COMPUTED_VALUE"""),1.0)</f>
        <v>1</v>
      </c>
      <c r="AC25" s="382">
        <v>0.0</v>
      </c>
      <c r="AD25" s="389">
        <f>IFERROR(__xludf.DUMMYFUNCTION("""COMPUTED_VALUE"""),1.0)</f>
        <v>1</v>
      </c>
      <c r="AE25" s="377">
        <v>24.0</v>
      </c>
      <c r="AF25" s="378">
        <v>23.0</v>
      </c>
      <c r="AG25" s="359"/>
    </row>
    <row r="26">
      <c r="A26" s="360"/>
      <c r="B26" s="361">
        <v>46161.0</v>
      </c>
      <c r="C26" s="362" t="s">
        <v>2253</v>
      </c>
      <c r="D26" s="363" t="s">
        <v>2249</v>
      </c>
      <c r="E26" s="364"/>
      <c r="F26" s="365"/>
      <c r="G26" s="366"/>
      <c r="H26" s="367"/>
      <c r="I26" s="365"/>
      <c r="J26" s="368"/>
      <c r="K26" s="364"/>
      <c r="L26" s="365"/>
      <c r="M26" s="366"/>
      <c r="N26" s="367"/>
      <c r="O26" s="365"/>
      <c r="P26" s="368"/>
      <c r="Q26" s="364"/>
      <c r="R26" s="365"/>
      <c r="S26" s="366"/>
      <c r="T26" s="369" t="s">
        <v>2995</v>
      </c>
      <c r="U26" s="370" t="s">
        <v>2255</v>
      </c>
      <c r="V26" s="371"/>
      <c r="W26" s="380" t="s">
        <v>2256</v>
      </c>
      <c r="X26" s="353" t="s">
        <v>2890</v>
      </c>
      <c r="Y26" s="382" t="s">
        <v>2869</v>
      </c>
      <c r="Z26" s="389" t="str">
        <f>IFERROR(__xludf.DUMMYFUNCTION("""COMPUTED_VALUE"""),"")</f>
        <v/>
      </c>
      <c r="AA26" s="383">
        <v>0.0</v>
      </c>
      <c r="AB26" s="388">
        <f>IFERROR(__xludf.DUMMYFUNCTION("""COMPUTED_VALUE"""),1.0)</f>
        <v>1</v>
      </c>
      <c r="AC26" s="382" t="s">
        <v>2869</v>
      </c>
      <c r="AD26" s="389" t="str">
        <f>IFERROR(__xludf.DUMMYFUNCTION("""COMPUTED_VALUE"""),"")</f>
        <v/>
      </c>
      <c r="AE26" s="377">
        <v>8.0</v>
      </c>
      <c r="AF26" s="378">
        <v>8.0</v>
      </c>
      <c r="AG26" s="359"/>
    </row>
    <row r="27">
      <c r="A27" s="360"/>
      <c r="B27" s="361">
        <v>46161.0</v>
      </c>
      <c r="C27" s="362" t="s">
        <v>2258</v>
      </c>
      <c r="D27" s="363" t="s">
        <v>2257</v>
      </c>
      <c r="E27" s="364"/>
      <c r="F27" s="365"/>
      <c r="G27" s="366"/>
      <c r="H27" s="367"/>
      <c r="I27" s="365"/>
      <c r="J27" s="368"/>
      <c r="K27" s="364"/>
      <c r="L27" s="365"/>
      <c r="M27" s="366"/>
      <c r="N27" s="367"/>
      <c r="O27" s="365"/>
      <c r="P27" s="368"/>
      <c r="Q27" s="364"/>
      <c r="R27" s="365"/>
      <c r="S27" s="366"/>
      <c r="T27" s="369" t="s">
        <v>2995</v>
      </c>
      <c r="U27" s="370" t="s">
        <v>1017</v>
      </c>
      <c r="V27" s="371" t="s">
        <v>2568</v>
      </c>
      <c r="W27" s="380"/>
      <c r="X27" s="353" t="s">
        <v>2914</v>
      </c>
      <c r="Y27" s="382" t="s">
        <v>2869</v>
      </c>
      <c r="Z27" s="389" t="str">
        <f>IFERROR(__xludf.DUMMYFUNCTION("""COMPUTED_VALUE"""),"")</f>
        <v/>
      </c>
      <c r="AA27" s="383">
        <v>0.0</v>
      </c>
      <c r="AB27" s="388">
        <f>IFERROR(__xludf.DUMMYFUNCTION("""COMPUTED_VALUE"""),1.0)</f>
        <v>1</v>
      </c>
      <c r="AC27" s="382">
        <v>0.0</v>
      </c>
      <c r="AD27" s="389">
        <f>IFERROR(__xludf.DUMMYFUNCTION("""COMPUTED_VALUE"""),1.0)</f>
        <v>1</v>
      </c>
      <c r="AE27" s="377">
        <v>8.0</v>
      </c>
      <c r="AF27" s="378">
        <v>7.0</v>
      </c>
      <c r="AG27" s="359"/>
    </row>
    <row r="28">
      <c r="A28" s="360"/>
      <c r="B28" s="361">
        <v>46161.0</v>
      </c>
      <c r="C28" s="362" t="s">
        <v>2263</v>
      </c>
      <c r="D28" s="363" t="s">
        <v>2261</v>
      </c>
      <c r="E28" s="364"/>
      <c r="F28" s="365"/>
      <c r="G28" s="366"/>
      <c r="H28" s="367"/>
      <c r="I28" s="365"/>
      <c r="J28" s="368"/>
      <c r="K28" s="364"/>
      <c r="L28" s="365"/>
      <c r="M28" s="366"/>
      <c r="N28" s="367"/>
      <c r="O28" s="365"/>
      <c r="P28" s="368"/>
      <c r="Q28" s="364"/>
      <c r="R28" s="365"/>
      <c r="S28" s="366"/>
      <c r="T28" s="369" t="s">
        <v>2995</v>
      </c>
      <c r="U28" s="370" t="s">
        <v>648</v>
      </c>
      <c r="V28" s="371"/>
      <c r="W28" s="380" t="s">
        <v>2265</v>
      </c>
      <c r="X28" s="353" t="s">
        <v>2890</v>
      </c>
      <c r="Y28" s="382" t="s">
        <v>2869</v>
      </c>
      <c r="Z28" s="389" t="str">
        <f>IFERROR(__xludf.DUMMYFUNCTION("""COMPUTED_VALUE"""),"")</f>
        <v/>
      </c>
      <c r="AA28" s="383">
        <v>0.0</v>
      </c>
      <c r="AB28" s="388">
        <f>IFERROR(__xludf.DUMMYFUNCTION("""COMPUTED_VALUE"""),1.0)</f>
        <v>1</v>
      </c>
      <c r="AC28" s="382" t="s">
        <v>2869</v>
      </c>
      <c r="AD28" s="389" t="str">
        <f>IFERROR(__xludf.DUMMYFUNCTION("""COMPUTED_VALUE"""),"")</f>
        <v/>
      </c>
      <c r="AE28" s="377">
        <v>15.0</v>
      </c>
      <c r="AF28" s="378">
        <v>8.0</v>
      </c>
      <c r="AG28" s="359"/>
    </row>
    <row r="29">
      <c r="A29" s="360"/>
      <c r="B29" s="361">
        <v>46161.0</v>
      </c>
      <c r="C29" s="362" t="s">
        <v>2267</v>
      </c>
      <c r="D29" s="363" t="s">
        <v>2266</v>
      </c>
      <c r="E29" s="364"/>
      <c r="F29" s="365"/>
      <c r="G29" s="366"/>
      <c r="H29" s="367"/>
      <c r="I29" s="365"/>
      <c r="J29" s="368"/>
      <c r="K29" s="364"/>
      <c r="L29" s="365"/>
      <c r="M29" s="366"/>
      <c r="N29" s="367"/>
      <c r="O29" s="365"/>
      <c r="P29" s="368"/>
      <c r="Q29" s="364"/>
      <c r="R29" s="365"/>
      <c r="S29" s="366"/>
      <c r="T29" s="369" t="s">
        <v>2995</v>
      </c>
      <c r="U29" s="370" t="s">
        <v>764</v>
      </c>
      <c r="V29" s="371" t="s">
        <v>3003</v>
      </c>
      <c r="W29" s="380"/>
      <c r="X29" s="353" t="s">
        <v>2914</v>
      </c>
      <c r="Y29" s="382" t="s">
        <v>2869</v>
      </c>
      <c r="Z29" s="389" t="str">
        <f>IFERROR(__xludf.DUMMYFUNCTION("""COMPUTED_VALUE"""),"")</f>
        <v/>
      </c>
      <c r="AA29" s="383">
        <v>0.0</v>
      </c>
      <c r="AB29" s="388">
        <f>IFERROR(__xludf.DUMMYFUNCTION("""COMPUTED_VALUE"""),1.0)</f>
        <v>1</v>
      </c>
      <c r="AC29" s="382">
        <v>0.0</v>
      </c>
      <c r="AD29" s="389">
        <f>IFERROR(__xludf.DUMMYFUNCTION("""COMPUTED_VALUE"""),1.0)</f>
        <v>1</v>
      </c>
      <c r="AE29" s="377">
        <v>8.0</v>
      </c>
      <c r="AF29" s="378">
        <v>4.0</v>
      </c>
      <c r="AG29" s="359"/>
    </row>
    <row r="30">
      <c r="A30" s="360"/>
      <c r="B30" s="361">
        <v>46161.0</v>
      </c>
      <c r="C30" s="362" t="s">
        <v>2273</v>
      </c>
      <c r="D30" s="363" t="s">
        <v>2270</v>
      </c>
      <c r="E30" s="364"/>
      <c r="F30" s="365"/>
      <c r="G30" s="366"/>
      <c r="H30" s="367"/>
      <c r="I30" s="365"/>
      <c r="J30" s="368"/>
      <c r="K30" s="364"/>
      <c r="L30" s="365"/>
      <c r="M30" s="366"/>
      <c r="N30" s="367"/>
      <c r="O30" s="365"/>
      <c r="P30" s="368"/>
      <c r="Q30" s="364"/>
      <c r="R30" s="365"/>
      <c r="S30" s="366"/>
      <c r="T30" s="369" t="s">
        <v>2995</v>
      </c>
      <c r="U30" s="370" t="s">
        <v>470</v>
      </c>
      <c r="V30" s="371"/>
      <c r="W30" s="372"/>
      <c r="X30" s="353" t="s">
        <v>2914</v>
      </c>
      <c r="Y30" s="382" t="s">
        <v>2869</v>
      </c>
      <c r="Z30" s="389" t="str">
        <f>IFERROR(__xludf.DUMMYFUNCTION("""COMPUTED_VALUE"""),"")</f>
        <v/>
      </c>
      <c r="AA30" s="383">
        <v>0.0</v>
      </c>
      <c r="AB30" s="388">
        <f>IFERROR(__xludf.DUMMYFUNCTION("""COMPUTED_VALUE"""),1.0)</f>
        <v>1</v>
      </c>
      <c r="AC30" s="382" t="s">
        <v>2869</v>
      </c>
      <c r="AD30" s="389" t="str">
        <f>IFERROR(__xludf.DUMMYFUNCTION("""COMPUTED_VALUE"""),"")</f>
        <v/>
      </c>
      <c r="AE30" s="377">
        <v>3.0</v>
      </c>
      <c r="AF30" s="378">
        <v>3.0</v>
      </c>
      <c r="AG30" s="359"/>
    </row>
    <row r="31">
      <c r="A31" s="360"/>
      <c r="B31" s="361">
        <v>46161.0</v>
      </c>
      <c r="C31" s="362" t="s">
        <v>2276</v>
      </c>
      <c r="D31" s="363" t="s">
        <v>2275</v>
      </c>
      <c r="E31" s="364"/>
      <c r="F31" s="365"/>
      <c r="G31" s="366"/>
      <c r="H31" s="367"/>
      <c r="I31" s="365"/>
      <c r="J31" s="368"/>
      <c r="K31" s="364"/>
      <c r="L31" s="365"/>
      <c r="M31" s="366"/>
      <c r="N31" s="367"/>
      <c r="O31" s="365"/>
      <c r="P31" s="368"/>
      <c r="Q31" s="364"/>
      <c r="R31" s="365"/>
      <c r="S31" s="366"/>
      <c r="T31" s="369" t="s">
        <v>2995</v>
      </c>
      <c r="U31" s="370" t="s">
        <v>765</v>
      </c>
      <c r="V31" s="371" t="s">
        <v>3008</v>
      </c>
      <c r="W31" s="380" t="s">
        <v>1770</v>
      </c>
      <c r="X31" s="353" t="s">
        <v>2914</v>
      </c>
      <c r="Y31" s="382" t="s">
        <v>2869</v>
      </c>
      <c r="Z31" s="389" t="str">
        <f>IFERROR(__xludf.DUMMYFUNCTION("""COMPUTED_VALUE"""),"")</f>
        <v/>
      </c>
      <c r="AA31" s="383">
        <v>0.0</v>
      </c>
      <c r="AB31" s="388">
        <f>IFERROR(__xludf.DUMMYFUNCTION("""COMPUTED_VALUE"""),1.0)</f>
        <v>1</v>
      </c>
      <c r="AC31" s="382">
        <v>0.0</v>
      </c>
      <c r="AD31" s="389">
        <f>IFERROR(__xludf.DUMMYFUNCTION("""COMPUTED_VALUE"""),1.0)</f>
        <v>1</v>
      </c>
      <c r="AE31" s="377">
        <v>3.0</v>
      </c>
      <c r="AF31" s="378">
        <v>2.0</v>
      </c>
      <c r="AG31" s="359"/>
    </row>
    <row r="32">
      <c r="A32" s="360"/>
      <c r="B32" s="361">
        <v>46161.0</v>
      </c>
      <c r="C32" s="362" t="s">
        <v>2280</v>
      </c>
      <c r="D32" s="363" t="s">
        <v>2278</v>
      </c>
      <c r="E32" s="364"/>
      <c r="F32" s="365"/>
      <c r="G32" s="366"/>
      <c r="H32" s="367"/>
      <c r="I32" s="365"/>
      <c r="J32" s="368"/>
      <c r="K32" s="364"/>
      <c r="L32" s="365"/>
      <c r="M32" s="366"/>
      <c r="N32" s="367"/>
      <c r="O32" s="365"/>
      <c r="P32" s="368"/>
      <c r="Q32" s="364"/>
      <c r="R32" s="365"/>
      <c r="S32" s="366"/>
      <c r="T32" s="369" t="s">
        <v>2995</v>
      </c>
      <c r="U32" s="370" t="s">
        <v>634</v>
      </c>
      <c r="V32" s="371"/>
      <c r="W32" s="372"/>
      <c r="X32" s="353" t="s">
        <v>2914</v>
      </c>
      <c r="Y32" s="382" t="s">
        <v>2869</v>
      </c>
      <c r="Z32" s="389" t="str">
        <f>IFERROR(__xludf.DUMMYFUNCTION("""COMPUTED_VALUE"""),"")</f>
        <v/>
      </c>
      <c r="AA32" s="383">
        <v>0.0</v>
      </c>
      <c r="AB32" s="388">
        <f>IFERROR(__xludf.DUMMYFUNCTION("""COMPUTED_VALUE"""),1.0)</f>
        <v>1</v>
      </c>
      <c r="AC32" s="382" t="s">
        <v>2869</v>
      </c>
      <c r="AD32" s="389" t="str">
        <f>IFERROR(__xludf.DUMMYFUNCTION("""COMPUTED_VALUE"""),"")</f>
        <v/>
      </c>
      <c r="AE32" s="377">
        <v>13.0</v>
      </c>
      <c r="AF32" s="378">
        <v>11.0</v>
      </c>
      <c r="AG32" s="359"/>
    </row>
    <row r="33">
      <c r="A33" s="360"/>
      <c r="B33" s="361">
        <v>46161.0</v>
      </c>
      <c r="C33" s="362" t="s">
        <v>2283</v>
      </c>
      <c r="D33" s="363" t="s">
        <v>2282</v>
      </c>
      <c r="E33" s="364"/>
      <c r="F33" s="365"/>
      <c r="G33" s="366"/>
      <c r="H33" s="367"/>
      <c r="I33" s="365"/>
      <c r="J33" s="368"/>
      <c r="K33" s="364"/>
      <c r="L33" s="365"/>
      <c r="M33" s="366"/>
      <c r="N33" s="367"/>
      <c r="O33" s="365"/>
      <c r="P33" s="368"/>
      <c r="Q33" s="364"/>
      <c r="R33" s="365"/>
      <c r="S33" s="366"/>
      <c r="T33" s="369" t="s">
        <v>2995</v>
      </c>
      <c r="U33" s="370" t="s">
        <v>1479</v>
      </c>
      <c r="V33" s="371" t="s">
        <v>3015</v>
      </c>
      <c r="W33" s="372"/>
      <c r="X33" s="353" t="s">
        <v>2914</v>
      </c>
      <c r="Y33" s="382" t="s">
        <v>2869</v>
      </c>
      <c r="Z33" s="389" t="str">
        <f>IFERROR(__xludf.DUMMYFUNCTION("""COMPUTED_VALUE"""),"")</f>
        <v/>
      </c>
      <c r="AA33" s="383">
        <v>0.0</v>
      </c>
      <c r="AB33" s="388">
        <f>IFERROR(__xludf.DUMMYFUNCTION("""COMPUTED_VALUE"""),1.0)</f>
        <v>1</v>
      </c>
      <c r="AC33" s="382">
        <v>0.0</v>
      </c>
      <c r="AD33" s="389">
        <f>IFERROR(__xludf.DUMMYFUNCTION("""COMPUTED_VALUE"""),1.0)</f>
        <v>1</v>
      </c>
      <c r="AE33" s="377">
        <v>11.0</v>
      </c>
      <c r="AF33" s="378">
        <v>9.0</v>
      </c>
      <c r="AG33" s="359"/>
    </row>
    <row r="34">
      <c r="A34" s="360"/>
      <c r="B34" s="361">
        <v>46161.0</v>
      </c>
      <c r="C34" s="362" t="s">
        <v>2289</v>
      </c>
      <c r="D34" s="363" t="s">
        <v>2286</v>
      </c>
      <c r="E34" s="364"/>
      <c r="F34" s="365">
        <v>1.0</v>
      </c>
      <c r="G34" s="366"/>
      <c r="H34" s="367"/>
      <c r="I34" s="365">
        <v>1.0</v>
      </c>
      <c r="J34" s="368"/>
      <c r="K34" s="364"/>
      <c r="L34" s="365"/>
      <c r="M34" s="366"/>
      <c r="N34" s="367"/>
      <c r="O34" s="365"/>
      <c r="P34" s="368"/>
      <c r="Q34" s="364"/>
      <c r="R34" s="365"/>
      <c r="S34" s="366"/>
      <c r="T34" s="369" t="s">
        <v>2995</v>
      </c>
      <c r="U34" s="370" t="s">
        <v>1443</v>
      </c>
      <c r="V34" s="371"/>
      <c r="W34" s="380" t="s">
        <v>2291</v>
      </c>
      <c r="X34" s="353" t="s">
        <v>2890</v>
      </c>
      <c r="Y34" s="382" t="s">
        <v>2869</v>
      </c>
      <c r="Z34" s="389" t="str">
        <f>IFERROR(__xludf.DUMMYFUNCTION("""COMPUTED_VALUE"""),"")</f>
        <v/>
      </c>
      <c r="AA34" s="383">
        <v>2.0</v>
      </c>
      <c r="AB34" s="388">
        <f>IFERROR(__xludf.DUMMYFUNCTION("""COMPUTED_VALUE"""),0.7142857142857143)</f>
        <v>0.7142857143</v>
      </c>
      <c r="AC34" s="382" t="s">
        <v>2869</v>
      </c>
      <c r="AD34" s="389" t="str">
        <f>IFERROR(__xludf.DUMMYFUNCTION("""COMPUTED_VALUE"""),"")</f>
        <v/>
      </c>
      <c r="AE34" s="377">
        <v>7.0</v>
      </c>
      <c r="AF34" s="378">
        <v>5.0</v>
      </c>
      <c r="AG34" s="359"/>
    </row>
    <row r="35">
      <c r="A35" s="360"/>
      <c r="B35" s="361">
        <v>46161.0</v>
      </c>
      <c r="C35" s="362" t="s">
        <v>2293</v>
      </c>
      <c r="D35" s="363" t="s">
        <v>2292</v>
      </c>
      <c r="E35" s="364"/>
      <c r="F35" s="365"/>
      <c r="G35" s="366"/>
      <c r="H35" s="367"/>
      <c r="I35" s="365"/>
      <c r="J35" s="368"/>
      <c r="K35" s="364"/>
      <c r="L35" s="365"/>
      <c r="M35" s="366"/>
      <c r="N35" s="367"/>
      <c r="O35" s="365"/>
      <c r="P35" s="368"/>
      <c r="Q35" s="364"/>
      <c r="R35" s="365"/>
      <c r="S35" s="366"/>
      <c r="T35" s="369" t="s">
        <v>2995</v>
      </c>
      <c r="U35" s="370" t="s">
        <v>1292</v>
      </c>
      <c r="V35" s="371" t="s">
        <v>3015</v>
      </c>
      <c r="W35" s="372"/>
      <c r="X35" s="353" t="s">
        <v>2914</v>
      </c>
      <c r="Y35" s="382" t="s">
        <v>2869</v>
      </c>
      <c r="Z35" s="389" t="str">
        <f>IFERROR(__xludf.DUMMYFUNCTION("""COMPUTED_VALUE"""),"")</f>
        <v/>
      </c>
      <c r="AA35" s="383">
        <v>0.0</v>
      </c>
      <c r="AB35" s="388">
        <f>IFERROR(__xludf.DUMMYFUNCTION("""COMPUTED_VALUE"""),1.0)</f>
        <v>1</v>
      </c>
      <c r="AC35" s="382">
        <v>0.0</v>
      </c>
      <c r="AD35" s="389">
        <f>IFERROR(__xludf.DUMMYFUNCTION("""COMPUTED_VALUE"""),1.0)</f>
        <v>1</v>
      </c>
      <c r="AE35" s="377">
        <v>5.0</v>
      </c>
      <c r="AF35" s="378">
        <v>3.0</v>
      </c>
      <c r="AG35" s="359"/>
    </row>
    <row r="36">
      <c r="A36" s="360"/>
      <c r="B36" s="361">
        <v>46161.0</v>
      </c>
      <c r="C36" s="362" t="s">
        <v>2298</v>
      </c>
      <c r="D36" s="363" t="s">
        <v>2295</v>
      </c>
      <c r="E36" s="364"/>
      <c r="F36" s="365"/>
      <c r="G36" s="366"/>
      <c r="H36" s="367"/>
      <c r="I36" s="365"/>
      <c r="J36" s="368"/>
      <c r="K36" s="364"/>
      <c r="L36" s="365"/>
      <c r="M36" s="366"/>
      <c r="N36" s="367"/>
      <c r="O36" s="365"/>
      <c r="P36" s="368"/>
      <c r="Q36" s="364"/>
      <c r="R36" s="365"/>
      <c r="S36" s="366"/>
      <c r="T36" s="452" t="s">
        <v>2104</v>
      </c>
      <c r="U36" s="370" t="s">
        <v>648</v>
      </c>
      <c r="V36" s="371"/>
      <c r="W36" s="372"/>
      <c r="X36" s="353" t="s">
        <v>2914</v>
      </c>
      <c r="Y36" s="382">
        <v>0.0</v>
      </c>
      <c r="Z36" s="389">
        <f>IFERROR(__xludf.DUMMYFUNCTION("""COMPUTED_VALUE"""),1.0)</f>
        <v>1</v>
      </c>
      <c r="AA36" s="383">
        <v>0.0</v>
      </c>
      <c r="AB36" s="388">
        <f>IFERROR(__xludf.DUMMYFUNCTION("""COMPUTED_VALUE"""),1.0)</f>
        <v>1</v>
      </c>
      <c r="AC36" s="382" t="s">
        <v>2869</v>
      </c>
      <c r="AD36" s="389" t="str">
        <f>IFERROR(__xludf.DUMMYFUNCTION("""COMPUTED_VALUE"""),"")</f>
        <v/>
      </c>
      <c r="AE36" s="377">
        <v>5.0</v>
      </c>
      <c r="AF36" s="378">
        <v>5.0</v>
      </c>
      <c r="AG36" s="359"/>
    </row>
    <row r="37">
      <c r="A37" s="360"/>
      <c r="B37" s="361">
        <v>46161.0</v>
      </c>
      <c r="C37" s="362" t="s">
        <v>2301</v>
      </c>
      <c r="D37" s="363" t="s">
        <v>2300</v>
      </c>
      <c r="E37" s="364"/>
      <c r="F37" s="365"/>
      <c r="G37" s="366"/>
      <c r="H37" s="367"/>
      <c r="I37" s="365"/>
      <c r="J37" s="368"/>
      <c r="K37" s="364"/>
      <c r="L37" s="365"/>
      <c r="M37" s="366"/>
      <c r="N37" s="367"/>
      <c r="O37" s="365"/>
      <c r="P37" s="368"/>
      <c r="Q37" s="364"/>
      <c r="R37" s="365"/>
      <c r="S37" s="366"/>
      <c r="T37" s="369" t="s">
        <v>302</v>
      </c>
      <c r="U37" s="370" t="s">
        <v>648</v>
      </c>
      <c r="V37" s="371" t="s">
        <v>2472</v>
      </c>
      <c r="W37" s="380" t="s">
        <v>1750</v>
      </c>
      <c r="X37" s="353" t="s">
        <v>2914</v>
      </c>
      <c r="Y37" s="382">
        <v>0.0</v>
      </c>
      <c r="Z37" s="389">
        <f>IFERROR(__xludf.DUMMYFUNCTION("""COMPUTED_VALUE"""),1.0)</f>
        <v>1</v>
      </c>
      <c r="AA37" s="383">
        <v>0.0</v>
      </c>
      <c r="AB37" s="388">
        <f>IFERROR(__xludf.DUMMYFUNCTION("""COMPUTED_VALUE"""),1.0)</f>
        <v>1</v>
      </c>
      <c r="AC37" s="382">
        <v>0.0</v>
      </c>
      <c r="AD37" s="389">
        <f>IFERROR(__xludf.DUMMYFUNCTION("""COMPUTED_VALUE"""),1.0)</f>
        <v>1</v>
      </c>
      <c r="AE37" s="377">
        <v>5.0</v>
      </c>
      <c r="AF37" s="378">
        <v>4.0</v>
      </c>
      <c r="AG37" s="359"/>
    </row>
    <row r="38">
      <c r="A38" s="360"/>
      <c r="B38" s="361">
        <v>46161.0</v>
      </c>
      <c r="C38" s="362" t="s">
        <v>2306</v>
      </c>
      <c r="D38" s="363" t="s">
        <v>2303</v>
      </c>
      <c r="E38" s="364"/>
      <c r="F38" s="365"/>
      <c r="G38" s="366"/>
      <c r="H38" s="367"/>
      <c r="I38" s="365"/>
      <c r="J38" s="368"/>
      <c r="K38" s="364"/>
      <c r="L38" s="365"/>
      <c r="M38" s="366"/>
      <c r="N38" s="367"/>
      <c r="O38" s="365"/>
      <c r="P38" s="368"/>
      <c r="Q38" s="364"/>
      <c r="R38" s="365"/>
      <c r="S38" s="366"/>
      <c r="T38" s="452" t="s">
        <v>63</v>
      </c>
      <c r="U38" s="370" t="s">
        <v>2308</v>
      </c>
      <c r="V38" s="371"/>
      <c r="W38" s="380" t="s">
        <v>2309</v>
      </c>
      <c r="X38" s="353" t="s">
        <v>2905</v>
      </c>
      <c r="Y38" s="382">
        <v>0.0</v>
      </c>
      <c r="Z38" s="389">
        <f>IFERROR(__xludf.DUMMYFUNCTION("""COMPUTED_VALUE"""),1.0)</f>
        <v>1</v>
      </c>
      <c r="AA38" s="383">
        <v>0.0</v>
      </c>
      <c r="AB38" s="388">
        <f>IFERROR(__xludf.DUMMYFUNCTION("""COMPUTED_VALUE"""),1.0)</f>
        <v>1</v>
      </c>
      <c r="AC38" s="382" t="s">
        <v>2869</v>
      </c>
      <c r="AD38" s="389" t="str">
        <f>IFERROR(__xludf.DUMMYFUNCTION("""COMPUTED_VALUE"""),"")</f>
        <v/>
      </c>
      <c r="AE38" s="377">
        <v>38.0</v>
      </c>
      <c r="AF38" s="378">
        <v>18.0</v>
      </c>
      <c r="AG38" s="359"/>
    </row>
    <row r="39">
      <c r="A39" s="360"/>
      <c r="B39" s="361">
        <v>46161.0</v>
      </c>
      <c r="C39" s="362" t="s">
        <v>2311</v>
      </c>
      <c r="D39" s="363" t="s">
        <v>2310</v>
      </c>
      <c r="E39" s="364"/>
      <c r="F39" s="365"/>
      <c r="G39" s="366"/>
      <c r="H39" s="367"/>
      <c r="I39" s="365"/>
      <c r="J39" s="368"/>
      <c r="K39" s="364"/>
      <c r="L39" s="365"/>
      <c r="M39" s="366"/>
      <c r="N39" s="367"/>
      <c r="O39" s="365"/>
      <c r="P39" s="368"/>
      <c r="Q39" s="364"/>
      <c r="R39" s="365"/>
      <c r="S39" s="366"/>
      <c r="T39" s="369" t="s">
        <v>2208</v>
      </c>
      <c r="U39" s="370" t="s">
        <v>153</v>
      </c>
      <c r="V39" s="371" t="s">
        <v>2568</v>
      </c>
      <c r="W39" s="380"/>
      <c r="X39" s="353" t="s">
        <v>2914</v>
      </c>
      <c r="Y39" s="382">
        <v>0.0</v>
      </c>
      <c r="Z39" s="389">
        <f>IFERROR(__xludf.DUMMYFUNCTION("""COMPUTED_VALUE"""),1.0)</f>
        <v>1</v>
      </c>
      <c r="AA39" s="383">
        <v>0.0</v>
      </c>
      <c r="AB39" s="388">
        <f>IFERROR(__xludf.DUMMYFUNCTION("""COMPUTED_VALUE"""),1.0)</f>
        <v>1</v>
      </c>
      <c r="AC39" s="382">
        <v>0.0</v>
      </c>
      <c r="AD39" s="389">
        <f>IFERROR(__xludf.DUMMYFUNCTION("""COMPUTED_VALUE"""),1.0)</f>
        <v>1</v>
      </c>
      <c r="AE39" s="377">
        <v>18.0</v>
      </c>
      <c r="AF39" s="378">
        <v>14.0</v>
      </c>
      <c r="AG39" s="359"/>
    </row>
    <row r="40">
      <c r="A40" s="360"/>
      <c r="B40" s="361">
        <v>46161.0</v>
      </c>
      <c r="C40" s="362" t="s">
        <v>2319</v>
      </c>
      <c r="D40" s="363" t="s">
        <v>2314</v>
      </c>
      <c r="E40" s="364"/>
      <c r="F40" s="365"/>
      <c r="G40" s="366"/>
      <c r="H40" s="367"/>
      <c r="I40" s="365"/>
      <c r="J40" s="368"/>
      <c r="K40" s="364"/>
      <c r="L40" s="365"/>
      <c r="M40" s="366"/>
      <c r="N40" s="367"/>
      <c r="O40" s="365"/>
      <c r="P40" s="368"/>
      <c r="Q40" s="364"/>
      <c r="R40" s="365"/>
      <c r="S40" s="366"/>
      <c r="T40" s="369" t="s">
        <v>2995</v>
      </c>
      <c r="U40" s="370" t="s">
        <v>1443</v>
      </c>
      <c r="V40" s="371"/>
      <c r="W40" s="380" t="s">
        <v>2321</v>
      </c>
      <c r="X40" s="353" t="s">
        <v>2914</v>
      </c>
      <c r="Y40" s="382" t="s">
        <v>2869</v>
      </c>
      <c r="Z40" s="389" t="str">
        <f>IFERROR(__xludf.DUMMYFUNCTION("""COMPUTED_VALUE"""),"")</f>
        <v/>
      </c>
      <c r="AA40" s="383">
        <v>0.0</v>
      </c>
      <c r="AB40" s="388">
        <f>IFERROR(__xludf.DUMMYFUNCTION("""COMPUTED_VALUE"""),1.0)</f>
        <v>1</v>
      </c>
      <c r="AC40" s="382" t="s">
        <v>2869</v>
      </c>
      <c r="AD40" s="389" t="str">
        <f>IFERROR(__xludf.DUMMYFUNCTION("""COMPUTED_VALUE"""),"")</f>
        <v/>
      </c>
      <c r="AE40" s="377">
        <v>16.0</v>
      </c>
      <c r="AF40" s="378">
        <v>4.0</v>
      </c>
      <c r="AG40" s="359"/>
    </row>
    <row r="41">
      <c r="A41" s="360"/>
      <c r="B41" s="361">
        <v>46161.0</v>
      </c>
      <c r="C41" s="362" t="s">
        <v>2323</v>
      </c>
      <c r="D41" s="363" t="s">
        <v>2322</v>
      </c>
      <c r="E41" s="364"/>
      <c r="F41" s="365"/>
      <c r="G41" s="366"/>
      <c r="H41" s="367"/>
      <c r="I41" s="365"/>
      <c r="J41" s="368"/>
      <c r="K41" s="364"/>
      <c r="L41" s="365"/>
      <c r="M41" s="366"/>
      <c r="N41" s="367"/>
      <c r="O41" s="365"/>
      <c r="P41" s="368"/>
      <c r="Q41" s="364"/>
      <c r="R41" s="365"/>
      <c r="S41" s="366"/>
      <c r="T41" s="369" t="s">
        <v>2995</v>
      </c>
      <c r="U41" s="370" t="s">
        <v>1479</v>
      </c>
      <c r="V41" s="371" t="s">
        <v>1591</v>
      </c>
      <c r="W41" s="380"/>
      <c r="X41" s="353" t="s">
        <v>2914</v>
      </c>
      <c r="Y41" s="382" t="s">
        <v>2869</v>
      </c>
      <c r="Z41" s="389" t="str">
        <f>IFERROR(__xludf.DUMMYFUNCTION("""COMPUTED_VALUE"""),"")</f>
        <v/>
      </c>
      <c r="AA41" s="383">
        <v>0.0</v>
      </c>
      <c r="AB41" s="388">
        <f>IFERROR(__xludf.DUMMYFUNCTION("""COMPUTED_VALUE"""),1.0)</f>
        <v>1</v>
      </c>
      <c r="AC41" s="382">
        <v>0.0</v>
      </c>
      <c r="AD41" s="389">
        <f>IFERROR(__xludf.DUMMYFUNCTION("""COMPUTED_VALUE"""),1.0)</f>
        <v>1</v>
      </c>
      <c r="AE41" s="377">
        <v>4.0</v>
      </c>
      <c r="AF41" s="378">
        <v>0.0</v>
      </c>
      <c r="AG41" s="359"/>
    </row>
    <row r="42">
      <c r="A42" s="360"/>
      <c r="B42" s="361">
        <v>46161.0</v>
      </c>
      <c r="C42" s="362" t="s">
        <v>2328</v>
      </c>
      <c r="D42" s="363" t="s">
        <v>2326</v>
      </c>
      <c r="E42" s="364"/>
      <c r="F42" s="365"/>
      <c r="G42" s="366"/>
      <c r="H42" s="367"/>
      <c r="I42" s="365"/>
      <c r="J42" s="368"/>
      <c r="K42" s="364"/>
      <c r="L42" s="365"/>
      <c r="M42" s="366"/>
      <c r="N42" s="367"/>
      <c r="O42" s="365"/>
      <c r="P42" s="368"/>
      <c r="Q42" s="364"/>
      <c r="R42" s="365"/>
      <c r="S42" s="366"/>
      <c r="T42" s="369" t="s">
        <v>2995</v>
      </c>
      <c r="U42" s="370" t="s">
        <v>1479</v>
      </c>
      <c r="V42" s="371"/>
      <c r="W42" s="372"/>
      <c r="X42" s="353" t="s">
        <v>2914</v>
      </c>
      <c r="Y42" s="382" t="s">
        <v>2869</v>
      </c>
      <c r="Z42" s="389" t="str">
        <f>IFERROR(__xludf.DUMMYFUNCTION("""COMPUTED_VALUE"""),"")</f>
        <v/>
      </c>
      <c r="AA42" s="383">
        <v>0.0</v>
      </c>
      <c r="AB42" s="388">
        <f>IFERROR(__xludf.DUMMYFUNCTION("""COMPUTED_VALUE"""),1.0)</f>
        <v>1</v>
      </c>
      <c r="AC42" s="382" t="s">
        <v>2869</v>
      </c>
      <c r="AD42" s="389" t="str">
        <f>IFERROR(__xludf.DUMMYFUNCTION("""COMPUTED_VALUE"""),"")</f>
        <v/>
      </c>
      <c r="AE42" s="377">
        <v>21.0</v>
      </c>
      <c r="AF42" s="378">
        <v>20.0</v>
      </c>
      <c r="AG42" s="359"/>
    </row>
    <row r="43">
      <c r="A43" s="360"/>
      <c r="B43" s="361">
        <v>46161.0</v>
      </c>
      <c r="C43" s="362" t="s">
        <v>2331</v>
      </c>
      <c r="D43" s="363" t="s">
        <v>2330</v>
      </c>
      <c r="E43" s="364"/>
      <c r="F43" s="365"/>
      <c r="G43" s="366"/>
      <c r="H43" s="367"/>
      <c r="I43" s="365"/>
      <c r="J43" s="368"/>
      <c r="K43" s="364"/>
      <c r="L43" s="365"/>
      <c r="M43" s="366"/>
      <c r="N43" s="367"/>
      <c r="O43" s="365"/>
      <c r="P43" s="368"/>
      <c r="Q43" s="364"/>
      <c r="R43" s="365"/>
      <c r="S43" s="366"/>
      <c r="T43" s="369" t="s">
        <v>2995</v>
      </c>
      <c r="U43" s="370" t="s">
        <v>2720</v>
      </c>
      <c r="V43" s="371" t="s">
        <v>3015</v>
      </c>
      <c r="W43" s="372"/>
      <c r="X43" s="353" t="s">
        <v>2914</v>
      </c>
      <c r="Y43" s="382" t="s">
        <v>2869</v>
      </c>
      <c r="Z43" s="389" t="str">
        <f>IFERROR(__xludf.DUMMYFUNCTION("""COMPUTED_VALUE"""),"")</f>
        <v/>
      </c>
      <c r="AA43" s="383">
        <v>0.0</v>
      </c>
      <c r="AB43" s="388">
        <f>IFERROR(__xludf.DUMMYFUNCTION("""COMPUTED_VALUE"""),1.0)</f>
        <v>1</v>
      </c>
      <c r="AC43" s="382">
        <v>0.0</v>
      </c>
      <c r="AD43" s="389">
        <f>IFERROR(__xludf.DUMMYFUNCTION("""COMPUTED_VALUE"""),1.0)</f>
        <v>1</v>
      </c>
      <c r="AE43" s="377">
        <v>20.0</v>
      </c>
      <c r="AF43" s="378">
        <v>19.0</v>
      </c>
      <c r="AG43" s="359"/>
    </row>
    <row r="44">
      <c r="A44" s="360"/>
      <c r="B44" s="361">
        <v>46161.0</v>
      </c>
      <c r="C44" s="362" t="s">
        <v>2335</v>
      </c>
      <c r="D44" s="363" t="s">
        <v>2333</v>
      </c>
      <c r="E44" s="364"/>
      <c r="F44" s="365"/>
      <c r="G44" s="366"/>
      <c r="H44" s="367"/>
      <c r="I44" s="365"/>
      <c r="J44" s="368"/>
      <c r="K44" s="364"/>
      <c r="L44" s="365"/>
      <c r="M44" s="366"/>
      <c r="N44" s="367"/>
      <c r="O44" s="365"/>
      <c r="P44" s="368"/>
      <c r="Q44" s="364"/>
      <c r="R44" s="365"/>
      <c r="S44" s="366"/>
      <c r="T44" s="369" t="s">
        <v>2995</v>
      </c>
      <c r="U44" s="431" t="s">
        <v>2104</v>
      </c>
      <c r="V44" s="371"/>
      <c r="W44" s="372"/>
      <c r="X44" s="353" t="s">
        <v>2914</v>
      </c>
      <c r="Y44" s="382" t="s">
        <v>2869</v>
      </c>
      <c r="Z44" s="389" t="str">
        <f>IFERROR(__xludf.DUMMYFUNCTION("""COMPUTED_VALUE"""),"")</f>
        <v/>
      </c>
      <c r="AA44" s="383">
        <v>0.0</v>
      </c>
      <c r="AB44" s="388">
        <f>IFERROR(__xludf.DUMMYFUNCTION("""COMPUTED_VALUE"""),1.0)</f>
        <v>1</v>
      </c>
      <c r="AC44" s="382" t="s">
        <v>2869</v>
      </c>
      <c r="AD44" s="389" t="str">
        <f>IFERROR(__xludf.DUMMYFUNCTION("""COMPUTED_VALUE"""),"")</f>
        <v/>
      </c>
      <c r="AE44" s="377">
        <v>14.0</v>
      </c>
      <c r="AF44" s="378">
        <v>13.0</v>
      </c>
      <c r="AG44" s="359"/>
    </row>
    <row r="45">
      <c r="A45" s="360"/>
      <c r="B45" s="361">
        <v>46161.0</v>
      </c>
      <c r="C45" s="362" t="s">
        <v>2338</v>
      </c>
      <c r="D45" s="363" t="s">
        <v>2337</v>
      </c>
      <c r="E45" s="364"/>
      <c r="F45" s="365"/>
      <c r="G45" s="366"/>
      <c r="H45" s="367"/>
      <c r="I45" s="365"/>
      <c r="J45" s="368"/>
      <c r="K45" s="364"/>
      <c r="L45" s="365">
        <v>2.0</v>
      </c>
      <c r="M45" s="366"/>
      <c r="N45" s="367"/>
      <c r="O45" s="365"/>
      <c r="P45" s="368"/>
      <c r="Q45" s="364"/>
      <c r="R45" s="365"/>
      <c r="S45" s="366"/>
      <c r="T45" s="369" t="s">
        <v>2995</v>
      </c>
      <c r="U45" s="370" t="s">
        <v>2020</v>
      </c>
      <c r="V45" s="371" t="s">
        <v>1174</v>
      </c>
      <c r="W45" s="380"/>
      <c r="X45" s="430" t="s">
        <v>2890</v>
      </c>
      <c r="Y45" s="382" t="s">
        <v>2869</v>
      </c>
      <c r="Z45" s="389" t="str">
        <f>IFERROR(__xludf.DUMMYFUNCTION("""COMPUTED_VALUE"""),"")</f>
        <v/>
      </c>
      <c r="AA45" s="383">
        <v>2.0</v>
      </c>
      <c r="AB45" s="388">
        <f>IFERROR(__xludf.DUMMYFUNCTION("""COMPUTED_VALUE"""),0.8461538461538461)</f>
        <v>0.8461538462</v>
      </c>
      <c r="AC45" s="382">
        <v>0.0</v>
      </c>
      <c r="AD45" s="389">
        <f>IFERROR(__xludf.DUMMYFUNCTION("""COMPUTED_VALUE"""),1.0)</f>
        <v>1</v>
      </c>
      <c r="AE45" s="377">
        <v>13.0</v>
      </c>
      <c r="AF45" s="378">
        <v>9.0</v>
      </c>
      <c r="AG45" s="359"/>
    </row>
    <row r="46">
      <c r="A46" s="379" t="s">
        <v>2341</v>
      </c>
      <c r="B46" s="361">
        <v>46161.0</v>
      </c>
      <c r="C46" s="362" t="s">
        <v>2348</v>
      </c>
      <c r="D46" s="363" t="s">
        <v>2342</v>
      </c>
      <c r="E46" s="364"/>
      <c r="F46" s="365"/>
      <c r="G46" s="366"/>
      <c r="H46" s="367"/>
      <c r="I46" s="365">
        <v>1.0</v>
      </c>
      <c r="J46" s="368"/>
      <c r="K46" s="364"/>
      <c r="L46" s="365"/>
      <c r="M46" s="366"/>
      <c r="N46" s="367"/>
      <c r="O46" s="365"/>
      <c r="P46" s="368"/>
      <c r="Q46" s="364"/>
      <c r="R46" s="365"/>
      <c r="S46" s="366"/>
      <c r="T46" s="369" t="s">
        <v>2995</v>
      </c>
      <c r="U46" s="431" t="s">
        <v>2104</v>
      </c>
      <c r="V46" s="371"/>
      <c r="W46" s="372"/>
      <c r="X46" s="430" t="s">
        <v>2890</v>
      </c>
      <c r="Y46" s="382" t="s">
        <v>2869</v>
      </c>
      <c r="Z46" s="389" t="str">
        <f>IFERROR(__xludf.DUMMYFUNCTION("""COMPUTED_VALUE"""),"")</f>
        <v/>
      </c>
      <c r="AA46" s="383">
        <v>1.0</v>
      </c>
      <c r="AB46" s="388">
        <f>IFERROR(__xludf.DUMMYFUNCTION("""COMPUTED_VALUE"""),0.9583333333333334)</f>
        <v>0.9583333333</v>
      </c>
      <c r="AC46" s="382" t="s">
        <v>2869</v>
      </c>
      <c r="AD46" s="389" t="str">
        <f>IFERROR(__xludf.DUMMYFUNCTION("""COMPUTED_VALUE"""),"")</f>
        <v/>
      </c>
      <c r="AE46" s="377">
        <v>24.0</v>
      </c>
      <c r="AF46" s="378">
        <v>13.0</v>
      </c>
      <c r="AG46" s="359"/>
    </row>
    <row r="47">
      <c r="A47" s="360"/>
      <c r="B47" s="361">
        <v>46161.0</v>
      </c>
      <c r="C47" s="362" t="s">
        <v>2351</v>
      </c>
      <c r="D47" s="363" t="s">
        <v>2350</v>
      </c>
      <c r="E47" s="364"/>
      <c r="F47" s="365"/>
      <c r="G47" s="366"/>
      <c r="H47" s="367"/>
      <c r="I47" s="365"/>
      <c r="J47" s="368"/>
      <c r="K47" s="364"/>
      <c r="L47" s="365"/>
      <c r="M47" s="366"/>
      <c r="N47" s="367"/>
      <c r="O47" s="365"/>
      <c r="P47" s="368"/>
      <c r="Q47" s="364"/>
      <c r="R47" s="365"/>
      <c r="S47" s="366"/>
      <c r="T47" s="369" t="s">
        <v>2995</v>
      </c>
      <c r="U47" s="370" t="s">
        <v>2208</v>
      </c>
      <c r="V47" s="371" t="s">
        <v>1174</v>
      </c>
      <c r="W47" s="372"/>
      <c r="X47" s="353" t="s">
        <v>2914</v>
      </c>
      <c r="Y47" s="382" t="s">
        <v>2869</v>
      </c>
      <c r="Z47" s="389" t="str">
        <f>IFERROR(__xludf.DUMMYFUNCTION("""COMPUTED_VALUE"""),"")</f>
        <v/>
      </c>
      <c r="AA47" s="383">
        <v>0.0</v>
      </c>
      <c r="AB47" s="388">
        <f>IFERROR(__xludf.DUMMYFUNCTION("""COMPUTED_VALUE"""),1.0)</f>
        <v>1</v>
      </c>
      <c r="AC47" s="382">
        <v>0.0</v>
      </c>
      <c r="AD47" s="389">
        <f>IFERROR(__xludf.DUMMYFUNCTION("""COMPUTED_VALUE"""),1.0)</f>
        <v>1</v>
      </c>
      <c r="AE47" s="377">
        <v>15.0</v>
      </c>
      <c r="AF47" s="378">
        <v>8.0</v>
      </c>
      <c r="AG47" s="359"/>
    </row>
    <row r="48">
      <c r="A48" s="401" t="s">
        <v>2354</v>
      </c>
      <c r="B48" s="361">
        <v>46162.0</v>
      </c>
      <c r="C48" s="362" t="s">
        <v>2358</v>
      </c>
      <c r="D48" s="363" t="s">
        <v>2355</v>
      </c>
      <c r="E48" s="364"/>
      <c r="F48" s="365"/>
      <c r="G48" s="366"/>
      <c r="H48" s="367"/>
      <c r="I48" s="365"/>
      <c r="J48" s="368"/>
      <c r="K48" s="364"/>
      <c r="L48" s="365"/>
      <c r="M48" s="366"/>
      <c r="N48" s="367"/>
      <c r="O48" s="365"/>
      <c r="P48" s="368"/>
      <c r="Q48" s="364"/>
      <c r="R48" s="365"/>
      <c r="S48" s="366"/>
      <c r="T48" s="369" t="s">
        <v>2995</v>
      </c>
      <c r="U48" s="370" t="s">
        <v>263</v>
      </c>
      <c r="V48" s="371"/>
      <c r="W48" s="372"/>
      <c r="X48" s="353" t="s">
        <v>2914</v>
      </c>
      <c r="Y48" s="382" t="s">
        <v>2869</v>
      </c>
      <c r="Z48" s="389" t="str">
        <f>IFERROR(__xludf.DUMMYFUNCTION("""COMPUTED_VALUE"""),"")</f>
        <v/>
      </c>
      <c r="AA48" s="383">
        <v>0.0</v>
      </c>
      <c r="AB48" s="388">
        <f>IFERROR(__xludf.DUMMYFUNCTION("""COMPUTED_VALUE"""),1.0)</f>
        <v>1</v>
      </c>
      <c r="AC48" s="382" t="s">
        <v>2869</v>
      </c>
      <c r="AD48" s="389" t="str">
        <f>IFERROR(__xludf.DUMMYFUNCTION("""COMPUTED_VALUE"""),"")</f>
        <v/>
      </c>
      <c r="AE48" s="377">
        <v>21.0</v>
      </c>
      <c r="AF48" s="378">
        <v>18.0</v>
      </c>
      <c r="AG48" s="359"/>
    </row>
    <row r="49">
      <c r="A49" s="360"/>
      <c r="B49" s="361">
        <v>46162.0</v>
      </c>
      <c r="C49" s="362" t="s">
        <v>2361</v>
      </c>
      <c r="D49" s="363" t="s">
        <v>2360</v>
      </c>
      <c r="E49" s="364"/>
      <c r="F49" s="365"/>
      <c r="G49" s="366"/>
      <c r="H49" s="367"/>
      <c r="I49" s="365"/>
      <c r="J49" s="368"/>
      <c r="K49" s="364"/>
      <c r="L49" s="365"/>
      <c r="M49" s="366"/>
      <c r="N49" s="367"/>
      <c r="O49" s="365"/>
      <c r="P49" s="368"/>
      <c r="Q49" s="364"/>
      <c r="R49" s="365"/>
      <c r="S49" s="366"/>
      <c r="T49" s="369" t="s">
        <v>2995</v>
      </c>
      <c r="U49" s="370" t="s">
        <v>1376</v>
      </c>
      <c r="V49" s="371" t="s">
        <v>2568</v>
      </c>
      <c r="W49" s="372"/>
      <c r="X49" s="353" t="s">
        <v>2914</v>
      </c>
      <c r="Y49" s="382" t="s">
        <v>2869</v>
      </c>
      <c r="Z49" s="389" t="str">
        <f>IFERROR(__xludf.DUMMYFUNCTION("""COMPUTED_VALUE"""),"")</f>
        <v/>
      </c>
      <c r="AA49" s="383">
        <v>0.0</v>
      </c>
      <c r="AB49" s="388">
        <f>IFERROR(__xludf.DUMMYFUNCTION("""COMPUTED_VALUE"""),1.0)</f>
        <v>1</v>
      </c>
      <c r="AC49" s="382">
        <v>0.0</v>
      </c>
      <c r="AD49" s="389">
        <f>IFERROR(__xludf.DUMMYFUNCTION("""COMPUTED_VALUE"""),1.0)</f>
        <v>1</v>
      </c>
      <c r="AE49" s="377">
        <v>18.0</v>
      </c>
      <c r="AF49" s="378">
        <v>14.0</v>
      </c>
      <c r="AG49" s="359"/>
    </row>
    <row r="50">
      <c r="A50" s="360"/>
      <c r="B50" s="361">
        <v>46162.0</v>
      </c>
      <c r="C50" s="362" t="s">
        <v>2368</v>
      </c>
      <c r="D50" s="363" t="s">
        <v>2363</v>
      </c>
      <c r="E50" s="364"/>
      <c r="F50" s="365"/>
      <c r="G50" s="366"/>
      <c r="H50" s="367"/>
      <c r="I50" s="365"/>
      <c r="J50" s="368"/>
      <c r="K50" s="364"/>
      <c r="L50" s="365"/>
      <c r="M50" s="366"/>
      <c r="N50" s="367"/>
      <c r="O50" s="365"/>
      <c r="P50" s="368"/>
      <c r="Q50" s="364"/>
      <c r="R50" s="365"/>
      <c r="S50" s="366"/>
      <c r="T50" s="369" t="s">
        <v>2995</v>
      </c>
      <c r="U50" s="370" t="s">
        <v>264</v>
      </c>
      <c r="V50" s="371"/>
      <c r="W50" s="372"/>
      <c r="X50" s="353" t="s">
        <v>2914</v>
      </c>
      <c r="Y50" s="382" t="s">
        <v>2869</v>
      </c>
      <c r="Z50" s="389" t="str">
        <f>IFERROR(__xludf.DUMMYFUNCTION("""COMPUTED_VALUE"""),"")</f>
        <v/>
      </c>
      <c r="AA50" s="383">
        <v>0.0</v>
      </c>
      <c r="AB50" s="388">
        <f>IFERROR(__xludf.DUMMYFUNCTION("""COMPUTED_VALUE"""),1.0)</f>
        <v>1</v>
      </c>
      <c r="AC50" s="382" t="s">
        <v>2869</v>
      </c>
      <c r="AD50" s="389" t="str">
        <f>IFERROR(__xludf.DUMMYFUNCTION("""COMPUTED_VALUE"""),"")</f>
        <v/>
      </c>
      <c r="AE50" s="377">
        <v>24.0</v>
      </c>
      <c r="AF50" s="378">
        <v>10.0</v>
      </c>
      <c r="AG50" s="359"/>
    </row>
    <row r="51">
      <c r="A51" s="360"/>
      <c r="B51" s="361">
        <v>46162.0</v>
      </c>
      <c r="C51" s="362" t="s">
        <v>2371</v>
      </c>
      <c r="D51" s="363" t="s">
        <v>2370</v>
      </c>
      <c r="E51" s="364"/>
      <c r="F51" s="365"/>
      <c r="G51" s="366"/>
      <c r="H51" s="367"/>
      <c r="I51" s="365"/>
      <c r="J51" s="368"/>
      <c r="K51" s="364"/>
      <c r="L51" s="365"/>
      <c r="M51" s="366">
        <v>1.0</v>
      </c>
      <c r="N51" s="367"/>
      <c r="O51" s="365"/>
      <c r="P51" s="368"/>
      <c r="Q51" s="364"/>
      <c r="R51" s="365"/>
      <c r="S51" s="366"/>
      <c r="T51" s="369" t="s">
        <v>2995</v>
      </c>
      <c r="U51" s="370" t="s">
        <v>1479</v>
      </c>
      <c r="V51" s="371" t="s">
        <v>1152</v>
      </c>
      <c r="W51" s="380" t="s">
        <v>2373</v>
      </c>
      <c r="X51" s="353" t="s">
        <v>2885</v>
      </c>
      <c r="Y51" s="382" t="s">
        <v>2869</v>
      </c>
      <c r="Z51" s="389" t="str">
        <f>IFERROR(__xludf.DUMMYFUNCTION("""COMPUTED_VALUE"""),"")</f>
        <v/>
      </c>
      <c r="AA51" s="383">
        <v>0.0</v>
      </c>
      <c r="AB51" s="388">
        <f>IFERROR(__xludf.DUMMYFUNCTION("""COMPUTED_VALUE"""),1.0)</f>
        <v>1</v>
      </c>
      <c r="AC51" s="382">
        <v>1.0</v>
      </c>
      <c r="AD51" s="389">
        <f>IFERROR(__xludf.DUMMYFUNCTION("""COMPUTED_VALUE"""),0.9)</f>
        <v>0.9</v>
      </c>
      <c r="AE51" s="377">
        <v>10.0</v>
      </c>
      <c r="AF51" s="378">
        <v>9.0</v>
      </c>
      <c r="AG51" s="359"/>
    </row>
    <row r="52">
      <c r="A52" s="360"/>
      <c r="B52" s="361">
        <v>46162.0</v>
      </c>
      <c r="C52" s="362" t="s">
        <v>2378</v>
      </c>
      <c r="D52" s="363" t="s">
        <v>2374</v>
      </c>
      <c r="E52" s="364"/>
      <c r="F52" s="365"/>
      <c r="G52" s="366"/>
      <c r="H52" s="367"/>
      <c r="I52" s="365"/>
      <c r="J52" s="368"/>
      <c r="K52" s="364"/>
      <c r="L52" s="365"/>
      <c r="M52" s="366"/>
      <c r="N52" s="367"/>
      <c r="O52" s="365"/>
      <c r="P52" s="368"/>
      <c r="Q52" s="364"/>
      <c r="R52" s="365"/>
      <c r="S52" s="366"/>
      <c r="T52" s="369" t="s">
        <v>2995</v>
      </c>
      <c r="U52" s="370" t="s">
        <v>2380</v>
      </c>
      <c r="V52" s="371"/>
      <c r="W52" s="380"/>
      <c r="X52" s="353" t="s">
        <v>2914</v>
      </c>
      <c r="Y52" s="382" t="s">
        <v>2869</v>
      </c>
      <c r="Z52" s="389" t="str">
        <f>IFERROR(__xludf.DUMMYFUNCTION("""COMPUTED_VALUE"""),"")</f>
        <v/>
      </c>
      <c r="AA52" s="383">
        <v>0.0</v>
      </c>
      <c r="AB52" s="388">
        <f>IFERROR(__xludf.DUMMYFUNCTION("""COMPUTED_VALUE"""),1.0)</f>
        <v>1</v>
      </c>
      <c r="AC52" s="382" t="s">
        <v>2869</v>
      </c>
      <c r="AD52" s="389" t="str">
        <f>IFERROR(__xludf.DUMMYFUNCTION("""COMPUTED_VALUE"""),"")</f>
        <v/>
      </c>
      <c r="AE52" s="377">
        <v>63.0</v>
      </c>
      <c r="AF52" s="378">
        <v>41.0</v>
      </c>
      <c r="AG52" s="359"/>
    </row>
    <row r="53">
      <c r="A53" s="360"/>
      <c r="B53" s="361">
        <v>46162.0</v>
      </c>
      <c r="C53" s="362" t="s">
        <v>2383</v>
      </c>
      <c r="D53" s="363" t="s">
        <v>2382</v>
      </c>
      <c r="E53" s="364"/>
      <c r="F53" s="365"/>
      <c r="G53" s="366"/>
      <c r="H53" s="367"/>
      <c r="I53" s="365"/>
      <c r="J53" s="368"/>
      <c r="K53" s="364"/>
      <c r="L53" s="365"/>
      <c r="M53" s="366"/>
      <c r="N53" s="367"/>
      <c r="O53" s="365"/>
      <c r="P53" s="368"/>
      <c r="Q53" s="364"/>
      <c r="R53" s="365"/>
      <c r="S53" s="366"/>
      <c r="T53" s="369" t="s">
        <v>2995</v>
      </c>
      <c r="U53" s="370" t="s">
        <v>2913</v>
      </c>
      <c r="V53" s="371" t="s">
        <v>3008</v>
      </c>
      <c r="W53" s="372"/>
      <c r="X53" s="353" t="s">
        <v>2914</v>
      </c>
      <c r="Y53" s="382" t="s">
        <v>2869</v>
      </c>
      <c r="Z53" s="389" t="str">
        <f>IFERROR(__xludf.DUMMYFUNCTION("""COMPUTED_VALUE"""),"")</f>
        <v/>
      </c>
      <c r="AA53" s="383">
        <v>0.0</v>
      </c>
      <c r="AB53" s="388">
        <f>IFERROR(__xludf.DUMMYFUNCTION("""COMPUTED_VALUE"""),1.0)</f>
        <v>1</v>
      </c>
      <c r="AC53" s="382">
        <v>0.0</v>
      </c>
      <c r="AD53" s="389">
        <f>IFERROR(__xludf.DUMMYFUNCTION("""COMPUTED_VALUE"""),1.0)</f>
        <v>1</v>
      </c>
      <c r="AE53" s="377">
        <v>41.0</v>
      </c>
      <c r="AF53" s="378">
        <v>35.0</v>
      </c>
      <c r="AG53" s="359"/>
    </row>
    <row r="54">
      <c r="A54" s="360"/>
      <c r="B54" s="361">
        <v>46162.0</v>
      </c>
      <c r="C54" s="362" t="s">
        <v>2390</v>
      </c>
      <c r="D54" s="363" t="s">
        <v>2385</v>
      </c>
      <c r="E54" s="364"/>
      <c r="F54" s="365"/>
      <c r="G54" s="366"/>
      <c r="H54" s="367"/>
      <c r="I54" s="365"/>
      <c r="J54" s="368"/>
      <c r="K54" s="364"/>
      <c r="L54" s="365"/>
      <c r="M54" s="366"/>
      <c r="N54" s="367"/>
      <c r="O54" s="365"/>
      <c r="P54" s="368"/>
      <c r="Q54" s="364"/>
      <c r="R54" s="365"/>
      <c r="S54" s="366"/>
      <c r="T54" s="369" t="s">
        <v>2995</v>
      </c>
      <c r="U54" s="370" t="s">
        <v>2895</v>
      </c>
      <c r="V54" s="371"/>
      <c r="W54" s="372"/>
      <c r="X54" s="353" t="s">
        <v>2914</v>
      </c>
      <c r="Y54" s="382" t="s">
        <v>2869</v>
      </c>
      <c r="Z54" s="389" t="str">
        <f>IFERROR(__xludf.DUMMYFUNCTION("""COMPUTED_VALUE"""),"")</f>
        <v/>
      </c>
      <c r="AA54" s="383">
        <v>0.0</v>
      </c>
      <c r="AB54" s="388">
        <f>IFERROR(__xludf.DUMMYFUNCTION("""COMPUTED_VALUE"""),1.0)</f>
        <v>1</v>
      </c>
      <c r="AC54" s="382" t="s">
        <v>2869</v>
      </c>
      <c r="AD54" s="389" t="str">
        <f>IFERROR(__xludf.DUMMYFUNCTION("""COMPUTED_VALUE"""),"")</f>
        <v/>
      </c>
      <c r="AE54" s="377">
        <v>30.0</v>
      </c>
      <c r="AF54" s="378">
        <v>28.0</v>
      </c>
      <c r="AG54" s="359"/>
    </row>
    <row r="55">
      <c r="A55" s="360"/>
      <c r="B55" s="361">
        <v>46162.0</v>
      </c>
      <c r="C55" s="362" t="s">
        <v>2393</v>
      </c>
      <c r="D55" s="363" t="s">
        <v>2392</v>
      </c>
      <c r="E55" s="364"/>
      <c r="F55" s="365"/>
      <c r="G55" s="366"/>
      <c r="H55" s="367"/>
      <c r="I55" s="365"/>
      <c r="J55" s="368"/>
      <c r="K55" s="364"/>
      <c r="L55" s="365"/>
      <c r="M55" s="366"/>
      <c r="N55" s="367"/>
      <c r="O55" s="365"/>
      <c r="P55" s="368"/>
      <c r="Q55" s="364"/>
      <c r="R55" s="365"/>
      <c r="S55" s="366"/>
      <c r="T55" s="369" t="s">
        <v>2995</v>
      </c>
      <c r="U55" s="431" t="s">
        <v>2104</v>
      </c>
      <c r="V55" s="371" t="s">
        <v>2472</v>
      </c>
      <c r="W55" s="380"/>
      <c r="X55" s="353" t="s">
        <v>2914</v>
      </c>
      <c r="Y55" s="382" t="s">
        <v>2869</v>
      </c>
      <c r="Z55" s="389" t="str">
        <f>IFERROR(__xludf.DUMMYFUNCTION("""COMPUTED_VALUE"""),"")</f>
        <v/>
      </c>
      <c r="AA55" s="383">
        <v>0.0</v>
      </c>
      <c r="AB55" s="388">
        <f>IFERROR(__xludf.DUMMYFUNCTION("""COMPUTED_VALUE"""),1.0)</f>
        <v>1</v>
      </c>
      <c r="AC55" s="382">
        <v>0.0</v>
      </c>
      <c r="AD55" s="389">
        <f>IFERROR(__xludf.DUMMYFUNCTION("""COMPUTED_VALUE"""),1.0)</f>
        <v>1</v>
      </c>
      <c r="AE55" s="377">
        <v>28.0</v>
      </c>
      <c r="AF55" s="378">
        <v>26.0</v>
      </c>
      <c r="AG55" s="359"/>
    </row>
    <row r="56">
      <c r="A56" s="360"/>
      <c r="B56" s="361">
        <v>46162.0</v>
      </c>
      <c r="C56" s="362" t="s">
        <v>2400</v>
      </c>
      <c r="D56" s="363" t="s">
        <v>2395</v>
      </c>
      <c r="E56" s="364"/>
      <c r="F56" s="365"/>
      <c r="G56" s="366"/>
      <c r="H56" s="367"/>
      <c r="I56" s="365">
        <v>3.0</v>
      </c>
      <c r="J56" s="368"/>
      <c r="K56" s="364"/>
      <c r="L56" s="365"/>
      <c r="M56" s="366"/>
      <c r="N56" s="367"/>
      <c r="O56" s="365"/>
      <c r="P56" s="368"/>
      <c r="Q56" s="364"/>
      <c r="R56" s="365"/>
      <c r="S56" s="366"/>
      <c r="T56" s="369" t="s">
        <v>2995</v>
      </c>
      <c r="U56" s="370" t="s">
        <v>264</v>
      </c>
      <c r="V56" s="371"/>
      <c r="W56" s="380" t="s">
        <v>4096</v>
      </c>
      <c r="X56" s="353" t="s">
        <v>2890</v>
      </c>
      <c r="Y56" s="382" t="s">
        <v>2869</v>
      </c>
      <c r="Z56" s="389" t="str">
        <f>IFERROR(__xludf.DUMMYFUNCTION("""COMPUTED_VALUE"""),"")</f>
        <v/>
      </c>
      <c r="AA56" s="383">
        <v>3.0</v>
      </c>
      <c r="AB56" s="388">
        <f>IFERROR(__xludf.DUMMYFUNCTION("""COMPUTED_VALUE"""),0.7692307692307692)</f>
        <v>0.7692307692</v>
      </c>
      <c r="AC56" s="382" t="s">
        <v>2869</v>
      </c>
      <c r="AD56" s="389" t="str">
        <f>IFERROR(__xludf.DUMMYFUNCTION("""COMPUTED_VALUE"""),"")</f>
        <v/>
      </c>
      <c r="AE56" s="377">
        <v>13.0</v>
      </c>
      <c r="AF56" s="378">
        <v>12.0</v>
      </c>
      <c r="AG56" s="359"/>
    </row>
    <row r="57">
      <c r="A57" s="360"/>
      <c r="B57" s="361">
        <v>46162.0</v>
      </c>
      <c r="C57" s="362" t="s">
        <v>2404</v>
      </c>
      <c r="D57" s="363" t="s">
        <v>2403</v>
      </c>
      <c r="E57" s="364"/>
      <c r="F57" s="365"/>
      <c r="G57" s="366"/>
      <c r="H57" s="367"/>
      <c r="I57" s="365"/>
      <c r="J57" s="368"/>
      <c r="K57" s="364"/>
      <c r="L57" s="365"/>
      <c r="M57" s="366"/>
      <c r="N57" s="367"/>
      <c r="O57" s="365"/>
      <c r="P57" s="368"/>
      <c r="Q57" s="364"/>
      <c r="R57" s="365"/>
      <c r="S57" s="366"/>
      <c r="T57" s="369" t="s">
        <v>2995</v>
      </c>
      <c r="U57" s="431" t="s">
        <v>2104</v>
      </c>
      <c r="V57" s="371" t="s">
        <v>270</v>
      </c>
      <c r="W57" s="372"/>
      <c r="X57" s="353" t="s">
        <v>2914</v>
      </c>
      <c r="Y57" s="382" t="s">
        <v>2869</v>
      </c>
      <c r="Z57" s="389" t="str">
        <f>IFERROR(__xludf.DUMMYFUNCTION("""COMPUTED_VALUE"""),"")</f>
        <v/>
      </c>
      <c r="AA57" s="383">
        <v>0.0</v>
      </c>
      <c r="AB57" s="388">
        <f>IFERROR(__xludf.DUMMYFUNCTION("""COMPUTED_VALUE"""),1.0)</f>
        <v>1</v>
      </c>
      <c r="AC57" s="382">
        <v>0.0</v>
      </c>
      <c r="AD57" s="389">
        <f>IFERROR(__xludf.DUMMYFUNCTION("""COMPUTED_VALUE"""),1.0)</f>
        <v>1</v>
      </c>
      <c r="AE57" s="377">
        <v>12.0</v>
      </c>
      <c r="AF57" s="378">
        <v>7.0</v>
      </c>
      <c r="AG57" s="359"/>
    </row>
    <row r="58">
      <c r="A58" s="360"/>
      <c r="B58" s="361">
        <v>46162.0</v>
      </c>
      <c r="C58" s="362" t="s">
        <v>2407</v>
      </c>
      <c r="D58" s="363" t="s">
        <v>2406</v>
      </c>
      <c r="E58" s="364"/>
      <c r="F58" s="365"/>
      <c r="G58" s="366"/>
      <c r="H58" s="367"/>
      <c r="I58" s="365"/>
      <c r="J58" s="368"/>
      <c r="K58" s="364"/>
      <c r="L58" s="365"/>
      <c r="M58" s="366"/>
      <c r="N58" s="367"/>
      <c r="O58" s="365"/>
      <c r="P58" s="368"/>
      <c r="Q58" s="364"/>
      <c r="R58" s="365"/>
      <c r="S58" s="366"/>
      <c r="T58" s="369" t="s">
        <v>2995</v>
      </c>
      <c r="U58" s="370" t="s">
        <v>506</v>
      </c>
      <c r="V58" s="371"/>
      <c r="W58" s="380"/>
      <c r="X58" s="353" t="s">
        <v>2914</v>
      </c>
      <c r="Y58" s="382" t="s">
        <v>2869</v>
      </c>
      <c r="Z58" s="389" t="str">
        <f>IFERROR(__xludf.DUMMYFUNCTION("""COMPUTED_VALUE"""),"")</f>
        <v/>
      </c>
      <c r="AA58" s="383">
        <v>0.0</v>
      </c>
      <c r="AB58" s="388">
        <f>IFERROR(__xludf.DUMMYFUNCTION("""COMPUTED_VALUE"""),1.0)</f>
        <v>1</v>
      </c>
      <c r="AC58" s="382" t="s">
        <v>2869</v>
      </c>
      <c r="AD58" s="389" t="str">
        <f>IFERROR(__xludf.DUMMYFUNCTION("""COMPUTED_VALUE"""),"")</f>
        <v/>
      </c>
      <c r="AE58" s="377">
        <v>35.0</v>
      </c>
      <c r="AF58" s="378">
        <v>12.0</v>
      </c>
      <c r="AG58" s="359"/>
    </row>
    <row r="59">
      <c r="A59" s="360"/>
      <c r="B59" s="361">
        <v>46162.0</v>
      </c>
      <c r="C59" s="362" t="s">
        <v>2411</v>
      </c>
      <c r="D59" s="363" t="s">
        <v>2410</v>
      </c>
      <c r="E59" s="364"/>
      <c r="F59" s="365"/>
      <c r="G59" s="366"/>
      <c r="H59" s="367"/>
      <c r="I59" s="365"/>
      <c r="J59" s="368"/>
      <c r="K59" s="364"/>
      <c r="L59" s="365"/>
      <c r="M59" s="366"/>
      <c r="N59" s="367"/>
      <c r="O59" s="365"/>
      <c r="P59" s="368"/>
      <c r="Q59" s="364"/>
      <c r="R59" s="365"/>
      <c r="S59" s="366"/>
      <c r="T59" s="369" t="s">
        <v>2995</v>
      </c>
      <c r="U59" s="370" t="s">
        <v>264</v>
      </c>
      <c r="V59" s="371" t="s">
        <v>1152</v>
      </c>
      <c r="W59" s="380"/>
      <c r="X59" s="353" t="s">
        <v>2914</v>
      </c>
      <c r="Y59" s="382" t="s">
        <v>2869</v>
      </c>
      <c r="Z59" s="389" t="str">
        <f>IFERROR(__xludf.DUMMYFUNCTION("""COMPUTED_VALUE"""),"")</f>
        <v/>
      </c>
      <c r="AA59" s="383">
        <v>0.0</v>
      </c>
      <c r="AB59" s="388">
        <f>IFERROR(__xludf.DUMMYFUNCTION("""COMPUTED_VALUE"""),1.0)</f>
        <v>1</v>
      </c>
      <c r="AC59" s="382">
        <v>0.0</v>
      </c>
      <c r="AD59" s="389">
        <f>IFERROR(__xludf.DUMMYFUNCTION("""COMPUTED_VALUE"""),1.0)</f>
        <v>1</v>
      </c>
      <c r="AE59" s="377">
        <v>14.0</v>
      </c>
      <c r="AF59" s="378">
        <v>12.0</v>
      </c>
      <c r="AG59" s="359"/>
    </row>
    <row r="60">
      <c r="A60" s="360"/>
      <c r="B60" s="361">
        <v>46162.0</v>
      </c>
      <c r="C60" s="362" t="s">
        <v>2417</v>
      </c>
      <c r="D60" s="363" t="s">
        <v>2413</v>
      </c>
      <c r="E60" s="364"/>
      <c r="F60" s="365"/>
      <c r="G60" s="366"/>
      <c r="H60" s="367"/>
      <c r="I60" s="365"/>
      <c r="J60" s="368"/>
      <c r="K60" s="364"/>
      <c r="L60" s="365"/>
      <c r="M60" s="366"/>
      <c r="N60" s="367"/>
      <c r="O60" s="365"/>
      <c r="P60" s="368"/>
      <c r="Q60" s="364"/>
      <c r="R60" s="365"/>
      <c r="S60" s="366"/>
      <c r="T60" s="369" t="s">
        <v>2995</v>
      </c>
      <c r="U60" s="370" t="s">
        <v>1235</v>
      </c>
      <c r="V60" s="371"/>
      <c r="W60" s="380"/>
      <c r="X60" s="353" t="s">
        <v>2914</v>
      </c>
      <c r="Y60" s="382" t="s">
        <v>2869</v>
      </c>
      <c r="Z60" s="389" t="str">
        <f>IFERROR(__xludf.DUMMYFUNCTION("""COMPUTED_VALUE"""),"")</f>
        <v/>
      </c>
      <c r="AA60" s="383">
        <v>0.0</v>
      </c>
      <c r="AB60" s="388">
        <f>IFERROR(__xludf.DUMMYFUNCTION("""COMPUTED_VALUE"""),1.0)</f>
        <v>1</v>
      </c>
      <c r="AC60" s="382" t="s">
        <v>2869</v>
      </c>
      <c r="AD60" s="389" t="str">
        <f>IFERROR(__xludf.DUMMYFUNCTION("""COMPUTED_VALUE"""),"")</f>
        <v/>
      </c>
      <c r="AE60" s="377">
        <v>4.0</v>
      </c>
      <c r="AF60" s="378">
        <v>4.0</v>
      </c>
      <c r="AG60" s="359"/>
    </row>
    <row r="61">
      <c r="A61" s="360"/>
      <c r="B61" s="361">
        <v>46162.0</v>
      </c>
      <c r="C61" s="362" t="s">
        <v>2421</v>
      </c>
      <c r="D61" s="363" t="s">
        <v>2419</v>
      </c>
      <c r="E61" s="364"/>
      <c r="F61" s="365"/>
      <c r="G61" s="366"/>
      <c r="H61" s="367"/>
      <c r="I61" s="365"/>
      <c r="J61" s="368"/>
      <c r="K61" s="364"/>
      <c r="L61" s="365"/>
      <c r="M61" s="366"/>
      <c r="N61" s="367"/>
      <c r="O61" s="365"/>
      <c r="P61" s="368"/>
      <c r="Q61" s="364"/>
      <c r="R61" s="365"/>
      <c r="S61" s="366"/>
      <c r="T61" s="369" t="s">
        <v>2995</v>
      </c>
      <c r="U61" s="370" t="s">
        <v>2889</v>
      </c>
      <c r="V61" s="371" t="s">
        <v>1174</v>
      </c>
      <c r="W61" s="380" t="s">
        <v>1760</v>
      </c>
      <c r="X61" s="353" t="s">
        <v>2914</v>
      </c>
      <c r="Y61" s="382" t="s">
        <v>2869</v>
      </c>
      <c r="Z61" s="389" t="str">
        <f>IFERROR(__xludf.DUMMYFUNCTION("""COMPUTED_VALUE"""),"")</f>
        <v/>
      </c>
      <c r="AA61" s="383">
        <v>0.0</v>
      </c>
      <c r="AB61" s="388">
        <f>IFERROR(__xludf.DUMMYFUNCTION("""COMPUTED_VALUE"""),1.0)</f>
        <v>1</v>
      </c>
      <c r="AC61" s="382">
        <v>0.0</v>
      </c>
      <c r="AD61" s="389">
        <f>IFERROR(__xludf.DUMMYFUNCTION("""COMPUTED_VALUE"""),1.0)</f>
        <v>1</v>
      </c>
      <c r="AE61" s="377">
        <v>4.0</v>
      </c>
      <c r="AF61" s="378">
        <v>3.0</v>
      </c>
      <c r="AG61" s="359"/>
    </row>
    <row r="62">
      <c r="A62" s="360"/>
      <c r="B62" s="361">
        <v>46162.0</v>
      </c>
      <c r="C62" s="362" t="s">
        <v>2425</v>
      </c>
      <c r="D62" s="363" t="s">
        <v>2423</v>
      </c>
      <c r="E62" s="364"/>
      <c r="F62" s="365"/>
      <c r="G62" s="366"/>
      <c r="H62" s="367"/>
      <c r="I62" s="365"/>
      <c r="J62" s="368"/>
      <c r="K62" s="364"/>
      <c r="L62" s="365">
        <v>1.0</v>
      </c>
      <c r="M62" s="366"/>
      <c r="N62" s="367"/>
      <c r="O62" s="365"/>
      <c r="P62" s="368"/>
      <c r="Q62" s="364"/>
      <c r="R62" s="365"/>
      <c r="S62" s="366"/>
      <c r="T62" s="369" t="s">
        <v>2995</v>
      </c>
      <c r="U62" s="370" t="s">
        <v>2427</v>
      </c>
      <c r="V62" s="371"/>
      <c r="W62" s="380" t="s">
        <v>2428</v>
      </c>
      <c r="X62" s="353" t="s">
        <v>2890</v>
      </c>
      <c r="Y62" s="382" t="s">
        <v>2869</v>
      </c>
      <c r="Z62" s="389" t="str">
        <f>IFERROR(__xludf.DUMMYFUNCTION("""COMPUTED_VALUE"""),"")</f>
        <v/>
      </c>
      <c r="AA62" s="383">
        <v>1.0</v>
      </c>
      <c r="AB62" s="388">
        <f>IFERROR(__xludf.DUMMYFUNCTION("""COMPUTED_VALUE"""),0.8)</f>
        <v>0.8</v>
      </c>
      <c r="AC62" s="382" t="s">
        <v>2869</v>
      </c>
      <c r="AD62" s="389" t="str">
        <f>IFERROR(__xludf.DUMMYFUNCTION("""COMPUTED_VALUE"""),"")</f>
        <v/>
      </c>
      <c r="AE62" s="377">
        <v>5.0</v>
      </c>
      <c r="AF62" s="378">
        <v>5.0</v>
      </c>
      <c r="AG62" s="359"/>
    </row>
    <row r="63">
      <c r="A63" s="360"/>
      <c r="B63" s="361">
        <v>46162.0</v>
      </c>
      <c r="C63" s="362" t="s">
        <v>2430</v>
      </c>
      <c r="D63" s="363" t="s">
        <v>2429</v>
      </c>
      <c r="E63" s="364"/>
      <c r="F63" s="365"/>
      <c r="G63" s="366"/>
      <c r="H63" s="367"/>
      <c r="I63" s="365"/>
      <c r="J63" s="368"/>
      <c r="K63" s="364"/>
      <c r="L63" s="365"/>
      <c r="M63" s="366"/>
      <c r="N63" s="367"/>
      <c r="O63" s="365"/>
      <c r="P63" s="368"/>
      <c r="Q63" s="364"/>
      <c r="R63" s="365"/>
      <c r="S63" s="366"/>
      <c r="T63" s="369" t="s">
        <v>2995</v>
      </c>
      <c r="U63" s="370" t="s">
        <v>2150</v>
      </c>
      <c r="V63" s="371" t="s">
        <v>3006</v>
      </c>
      <c r="W63" s="372"/>
      <c r="X63" s="353" t="s">
        <v>2914</v>
      </c>
      <c r="Y63" s="382" t="s">
        <v>2869</v>
      </c>
      <c r="Z63" s="389" t="str">
        <f>IFERROR(__xludf.DUMMYFUNCTION("""COMPUTED_VALUE"""),"")</f>
        <v/>
      </c>
      <c r="AA63" s="383">
        <v>0.0</v>
      </c>
      <c r="AB63" s="388">
        <f>IFERROR(__xludf.DUMMYFUNCTION("""COMPUTED_VALUE"""),1.0)</f>
        <v>1</v>
      </c>
      <c r="AC63" s="382">
        <v>0.0</v>
      </c>
      <c r="AD63" s="389">
        <f>IFERROR(__xludf.DUMMYFUNCTION("""COMPUTED_VALUE"""),1.0)</f>
        <v>1</v>
      </c>
      <c r="AE63" s="377">
        <v>5.0</v>
      </c>
      <c r="AF63" s="378">
        <v>4.0</v>
      </c>
      <c r="AG63" s="359"/>
    </row>
    <row r="64">
      <c r="A64" s="360"/>
      <c r="B64" s="361">
        <v>46162.0</v>
      </c>
      <c r="C64" s="362" t="s">
        <v>2436</v>
      </c>
      <c r="D64" s="363" t="s">
        <v>2432</v>
      </c>
      <c r="E64" s="364"/>
      <c r="F64" s="365"/>
      <c r="G64" s="366"/>
      <c r="H64" s="367"/>
      <c r="I64" s="365"/>
      <c r="J64" s="368"/>
      <c r="K64" s="364"/>
      <c r="L64" s="365"/>
      <c r="M64" s="366"/>
      <c r="N64" s="367"/>
      <c r="O64" s="365"/>
      <c r="P64" s="368"/>
      <c r="Q64" s="364"/>
      <c r="R64" s="365"/>
      <c r="S64" s="366"/>
      <c r="T64" s="369" t="s">
        <v>2995</v>
      </c>
      <c r="U64" s="370" t="s">
        <v>270</v>
      </c>
      <c r="V64" s="371"/>
      <c r="W64" s="372"/>
      <c r="X64" s="353" t="s">
        <v>2914</v>
      </c>
      <c r="Y64" s="382" t="s">
        <v>2869</v>
      </c>
      <c r="Z64" s="389" t="str">
        <f>IFERROR(__xludf.DUMMYFUNCTION("""COMPUTED_VALUE"""),"")</f>
        <v/>
      </c>
      <c r="AA64" s="383">
        <v>0.0</v>
      </c>
      <c r="AB64" s="388">
        <f>IFERROR(__xludf.DUMMYFUNCTION("""COMPUTED_VALUE"""),1.0)</f>
        <v>1</v>
      </c>
      <c r="AC64" s="382" t="s">
        <v>2869</v>
      </c>
      <c r="AD64" s="389" t="str">
        <f>IFERROR(__xludf.DUMMYFUNCTION("""COMPUTED_VALUE"""),"")</f>
        <v/>
      </c>
      <c r="AE64" s="377">
        <v>8.0</v>
      </c>
      <c r="AF64" s="378">
        <v>6.0</v>
      </c>
      <c r="AG64" s="359"/>
    </row>
    <row r="65">
      <c r="A65" s="360"/>
      <c r="B65" s="361">
        <v>46162.0</v>
      </c>
      <c r="C65" s="362" t="s">
        <v>2439</v>
      </c>
      <c r="D65" s="363" t="s">
        <v>2438</v>
      </c>
      <c r="E65" s="364"/>
      <c r="F65" s="365"/>
      <c r="G65" s="366"/>
      <c r="H65" s="367"/>
      <c r="I65" s="365"/>
      <c r="J65" s="368"/>
      <c r="K65" s="364"/>
      <c r="L65" s="365"/>
      <c r="M65" s="366"/>
      <c r="N65" s="367"/>
      <c r="O65" s="365"/>
      <c r="P65" s="368"/>
      <c r="Q65" s="364"/>
      <c r="R65" s="365"/>
      <c r="S65" s="366"/>
      <c r="T65" s="369" t="s">
        <v>2995</v>
      </c>
      <c r="U65" s="370" t="s">
        <v>2568</v>
      </c>
      <c r="V65" s="371"/>
      <c r="W65" s="380" t="s">
        <v>1760</v>
      </c>
      <c r="X65" s="353" t="s">
        <v>2914</v>
      </c>
      <c r="Y65" s="382" t="s">
        <v>2869</v>
      </c>
      <c r="Z65" s="389" t="str">
        <f>IFERROR(__xludf.DUMMYFUNCTION("""COMPUTED_VALUE"""),"")</f>
        <v/>
      </c>
      <c r="AA65" s="383">
        <v>0.0</v>
      </c>
      <c r="AB65" s="388">
        <f>IFERROR(__xludf.DUMMYFUNCTION("""COMPUTED_VALUE"""),1.0)</f>
        <v>1</v>
      </c>
      <c r="AC65" s="382" t="s">
        <v>2869</v>
      </c>
      <c r="AD65" s="389" t="str">
        <f>IFERROR(__xludf.DUMMYFUNCTION("""COMPUTED_VALUE"""),"")</f>
        <v/>
      </c>
      <c r="AE65" s="377">
        <v>6.0</v>
      </c>
      <c r="AF65" s="378">
        <v>5.0</v>
      </c>
      <c r="AG65" s="359"/>
    </row>
    <row r="66">
      <c r="A66" s="360"/>
      <c r="B66" s="361">
        <v>46162.0</v>
      </c>
      <c r="C66" s="362" t="s">
        <v>2444</v>
      </c>
      <c r="D66" s="363" t="s">
        <v>2442</v>
      </c>
      <c r="E66" s="364"/>
      <c r="F66" s="365"/>
      <c r="G66" s="366"/>
      <c r="H66" s="367"/>
      <c r="I66" s="365"/>
      <c r="J66" s="368"/>
      <c r="K66" s="364"/>
      <c r="L66" s="365">
        <v>1.0</v>
      </c>
      <c r="M66" s="366"/>
      <c r="N66" s="367"/>
      <c r="O66" s="365"/>
      <c r="P66" s="368"/>
      <c r="Q66" s="364"/>
      <c r="R66" s="365"/>
      <c r="S66" s="366"/>
      <c r="T66" s="369" t="s">
        <v>2995</v>
      </c>
      <c r="U66" s="370" t="s">
        <v>241</v>
      </c>
      <c r="V66" s="371"/>
      <c r="W66" s="380" t="s">
        <v>4097</v>
      </c>
      <c r="X66" s="353" t="s">
        <v>2890</v>
      </c>
      <c r="Y66" s="382" t="s">
        <v>2869</v>
      </c>
      <c r="Z66" s="389" t="str">
        <f>IFERROR(__xludf.DUMMYFUNCTION("""COMPUTED_VALUE"""),"")</f>
        <v/>
      </c>
      <c r="AA66" s="383">
        <v>1.0</v>
      </c>
      <c r="AB66" s="388">
        <f>IFERROR(__xludf.DUMMYFUNCTION("""COMPUTED_VALUE"""),0.8571428571428572)</f>
        <v>0.8571428571</v>
      </c>
      <c r="AC66" s="382" t="s">
        <v>2869</v>
      </c>
      <c r="AD66" s="389" t="str">
        <f>IFERROR(__xludf.DUMMYFUNCTION("""COMPUTED_VALUE"""),"")</f>
        <v/>
      </c>
      <c r="AE66" s="377">
        <v>7.0</v>
      </c>
      <c r="AF66" s="378">
        <v>5.0</v>
      </c>
      <c r="AG66" s="359"/>
    </row>
    <row r="67">
      <c r="A67" s="360"/>
      <c r="B67" s="361">
        <v>46162.0</v>
      </c>
      <c r="C67" s="362" t="s">
        <v>2448</v>
      </c>
      <c r="D67" s="363" t="s">
        <v>2447</v>
      </c>
      <c r="E67" s="364"/>
      <c r="F67" s="365"/>
      <c r="G67" s="366"/>
      <c r="H67" s="367"/>
      <c r="I67" s="365"/>
      <c r="J67" s="368"/>
      <c r="K67" s="364"/>
      <c r="L67" s="365"/>
      <c r="M67" s="366"/>
      <c r="N67" s="367"/>
      <c r="O67" s="365"/>
      <c r="P67" s="368"/>
      <c r="Q67" s="364"/>
      <c r="R67" s="365"/>
      <c r="S67" s="366"/>
      <c r="T67" s="369" t="s">
        <v>2995</v>
      </c>
      <c r="U67" s="370" t="s">
        <v>2941</v>
      </c>
      <c r="V67" s="371" t="s">
        <v>3003</v>
      </c>
      <c r="W67" s="372"/>
      <c r="X67" s="353" t="s">
        <v>2914</v>
      </c>
      <c r="Y67" s="382" t="s">
        <v>2869</v>
      </c>
      <c r="Z67" s="389" t="str">
        <f>IFERROR(__xludf.DUMMYFUNCTION("""COMPUTED_VALUE"""),"")</f>
        <v/>
      </c>
      <c r="AA67" s="383">
        <v>0.0</v>
      </c>
      <c r="AB67" s="388">
        <f>IFERROR(__xludf.DUMMYFUNCTION("""COMPUTED_VALUE"""),1.0)</f>
        <v>1</v>
      </c>
      <c r="AC67" s="382">
        <v>0.0</v>
      </c>
      <c r="AD67" s="389">
        <f>IFERROR(__xludf.DUMMYFUNCTION("""COMPUTED_VALUE"""),1.0)</f>
        <v>1</v>
      </c>
      <c r="AE67" s="377">
        <v>5.0</v>
      </c>
      <c r="AF67" s="378">
        <v>3.0</v>
      </c>
      <c r="AG67" s="359"/>
    </row>
    <row r="68">
      <c r="A68" s="405"/>
      <c r="B68" s="361">
        <v>46162.0</v>
      </c>
      <c r="C68" s="362" t="s">
        <v>2456</v>
      </c>
      <c r="D68" s="363" t="s">
        <v>2451</v>
      </c>
      <c r="E68" s="364"/>
      <c r="F68" s="365"/>
      <c r="G68" s="366"/>
      <c r="H68" s="367"/>
      <c r="I68" s="365"/>
      <c r="J68" s="368"/>
      <c r="K68" s="364"/>
      <c r="L68" s="365"/>
      <c r="M68" s="366"/>
      <c r="N68" s="367"/>
      <c r="O68" s="365"/>
      <c r="P68" s="368"/>
      <c r="Q68" s="364"/>
      <c r="R68" s="365"/>
      <c r="S68" s="366"/>
      <c r="T68" s="369" t="s">
        <v>2995</v>
      </c>
      <c r="U68" s="370" t="s">
        <v>506</v>
      </c>
      <c r="V68" s="371"/>
      <c r="W68" s="380" t="s">
        <v>2458</v>
      </c>
      <c r="X68" s="353" t="s">
        <v>2914</v>
      </c>
      <c r="Y68" s="374" t="s">
        <v>2869</v>
      </c>
      <c r="Z68" s="375" t="str">
        <f>IFERROR(__xludf.DUMMYFUNCTION("""COMPUTED_VALUE"""),"")</f>
        <v/>
      </c>
      <c r="AA68" s="376">
        <v>0.0</v>
      </c>
      <c r="AB68" s="406">
        <f>IFERROR(__xludf.DUMMYFUNCTION("""COMPUTED_VALUE"""),1.0)</f>
        <v>1</v>
      </c>
      <c r="AC68" s="374" t="s">
        <v>2869</v>
      </c>
      <c r="AD68" s="375" t="str">
        <f>IFERROR(__xludf.DUMMYFUNCTION("""COMPUTED_VALUE"""),"")</f>
        <v/>
      </c>
      <c r="AE68" s="377">
        <v>50.0</v>
      </c>
      <c r="AF68" s="378">
        <v>38.0</v>
      </c>
      <c r="AG68" s="359"/>
    </row>
    <row r="69">
      <c r="A69" s="405"/>
      <c r="B69" s="361">
        <v>46162.0</v>
      </c>
      <c r="C69" s="362" t="s">
        <v>2461</v>
      </c>
      <c r="D69" s="363" t="s">
        <v>2460</v>
      </c>
      <c r="E69" s="364"/>
      <c r="F69" s="365"/>
      <c r="G69" s="366"/>
      <c r="H69" s="367"/>
      <c r="I69" s="365"/>
      <c r="J69" s="368"/>
      <c r="K69" s="364"/>
      <c r="L69" s="365"/>
      <c r="M69" s="366"/>
      <c r="N69" s="367"/>
      <c r="O69" s="365"/>
      <c r="P69" s="368"/>
      <c r="Q69" s="364"/>
      <c r="R69" s="365"/>
      <c r="S69" s="366"/>
      <c r="T69" s="369" t="s">
        <v>2995</v>
      </c>
      <c r="U69" s="370" t="s">
        <v>951</v>
      </c>
      <c r="V69" s="371" t="s">
        <v>270</v>
      </c>
      <c r="W69" s="380"/>
      <c r="X69" s="353" t="s">
        <v>2914</v>
      </c>
      <c r="Y69" s="374" t="s">
        <v>2869</v>
      </c>
      <c r="Z69" s="375" t="str">
        <f>IFERROR(__xludf.DUMMYFUNCTION("""COMPUTED_VALUE"""),"")</f>
        <v/>
      </c>
      <c r="AA69" s="376">
        <v>0.0</v>
      </c>
      <c r="AB69" s="406">
        <f>IFERROR(__xludf.DUMMYFUNCTION("""COMPUTED_VALUE"""),1.0)</f>
        <v>1</v>
      </c>
      <c r="AC69" s="374">
        <v>0.0</v>
      </c>
      <c r="AD69" s="375">
        <f>IFERROR(__xludf.DUMMYFUNCTION("""COMPUTED_VALUE"""),1.0)</f>
        <v>1</v>
      </c>
      <c r="AE69" s="377">
        <v>38.0</v>
      </c>
      <c r="AF69" s="378">
        <v>13.0</v>
      </c>
      <c r="AG69" s="359"/>
    </row>
    <row r="70">
      <c r="A70" s="360"/>
      <c r="B70" s="361">
        <v>46162.0</v>
      </c>
      <c r="C70" s="362" t="s">
        <v>2466</v>
      </c>
      <c r="D70" s="363" t="s">
        <v>2464</v>
      </c>
      <c r="E70" s="364"/>
      <c r="F70" s="365"/>
      <c r="G70" s="366"/>
      <c r="H70" s="367"/>
      <c r="I70" s="365"/>
      <c r="J70" s="368"/>
      <c r="K70" s="364"/>
      <c r="L70" s="365"/>
      <c r="M70" s="366"/>
      <c r="N70" s="367"/>
      <c r="O70" s="365"/>
      <c r="P70" s="368"/>
      <c r="Q70" s="364"/>
      <c r="R70" s="365"/>
      <c r="S70" s="366"/>
      <c r="T70" s="369" t="s">
        <v>2995</v>
      </c>
      <c r="U70" s="370" t="s">
        <v>801</v>
      </c>
      <c r="V70" s="371"/>
      <c r="W70" s="372"/>
      <c r="X70" s="353" t="s">
        <v>2914</v>
      </c>
      <c r="Y70" s="382" t="s">
        <v>2869</v>
      </c>
      <c r="Z70" s="389" t="str">
        <f>IFERROR(__xludf.DUMMYFUNCTION("""COMPUTED_VALUE"""),"")</f>
        <v/>
      </c>
      <c r="AA70" s="383">
        <v>0.0</v>
      </c>
      <c r="AB70" s="388">
        <f>IFERROR(__xludf.DUMMYFUNCTION("""COMPUTED_VALUE"""),1.0)</f>
        <v>1</v>
      </c>
      <c r="AC70" s="382" t="s">
        <v>2869</v>
      </c>
      <c r="AD70" s="389" t="str">
        <f>IFERROR(__xludf.DUMMYFUNCTION("""COMPUTED_VALUE"""),"")</f>
        <v/>
      </c>
      <c r="AE70" s="377">
        <v>37.0</v>
      </c>
      <c r="AF70" s="378">
        <v>37.0</v>
      </c>
      <c r="AG70" s="359"/>
    </row>
    <row r="71">
      <c r="A71" s="360"/>
      <c r="B71" s="361">
        <v>46162.0</v>
      </c>
      <c r="C71" s="362" t="s">
        <v>2469</v>
      </c>
      <c r="D71" s="363" t="s">
        <v>2468</v>
      </c>
      <c r="E71" s="364"/>
      <c r="F71" s="365"/>
      <c r="G71" s="366"/>
      <c r="H71" s="367"/>
      <c r="I71" s="365"/>
      <c r="J71" s="368">
        <v>1.0</v>
      </c>
      <c r="K71" s="364"/>
      <c r="L71" s="365"/>
      <c r="M71" s="366"/>
      <c r="N71" s="367"/>
      <c r="O71" s="365"/>
      <c r="P71" s="368"/>
      <c r="Q71" s="364"/>
      <c r="R71" s="365"/>
      <c r="S71" s="366"/>
      <c r="T71" s="369" t="s">
        <v>2995</v>
      </c>
      <c r="U71" s="370" t="s">
        <v>263</v>
      </c>
      <c r="V71" s="371" t="s">
        <v>2472</v>
      </c>
      <c r="W71" s="380" t="s">
        <v>2473</v>
      </c>
      <c r="X71" s="353" t="s">
        <v>2885</v>
      </c>
      <c r="Y71" s="382" t="s">
        <v>2869</v>
      </c>
      <c r="Z71" s="389" t="str">
        <f>IFERROR(__xludf.DUMMYFUNCTION("""COMPUTED_VALUE"""),"")</f>
        <v/>
      </c>
      <c r="AA71" s="383">
        <v>0.0</v>
      </c>
      <c r="AB71" s="388">
        <f>IFERROR(__xludf.DUMMYFUNCTION("""COMPUTED_VALUE"""),1.0)</f>
        <v>1</v>
      </c>
      <c r="AC71" s="382">
        <v>1.0</v>
      </c>
      <c r="AD71" s="389">
        <f>IFERROR(__xludf.DUMMYFUNCTION("""COMPUTED_VALUE"""),0.9722222222222222)</f>
        <v>0.9722222222</v>
      </c>
      <c r="AE71" s="377">
        <v>36.0</v>
      </c>
      <c r="AF71" s="378">
        <v>35.0</v>
      </c>
      <c r="AG71" s="359"/>
    </row>
    <row r="72">
      <c r="A72" s="360"/>
      <c r="B72" s="361">
        <v>46162.0</v>
      </c>
      <c r="C72" s="362" t="s">
        <v>2479</v>
      </c>
      <c r="D72" s="363" t="s">
        <v>2474</v>
      </c>
      <c r="E72" s="364"/>
      <c r="F72" s="365"/>
      <c r="G72" s="366"/>
      <c r="H72" s="367"/>
      <c r="I72" s="365"/>
      <c r="J72" s="368"/>
      <c r="K72" s="364"/>
      <c r="L72" s="365"/>
      <c r="M72" s="366"/>
      <c r="N72" s="367"/>
      <c r="O72" s="365"/>
      <c r="P72" s="368"/>
      <c r="Q72" s="364"/>
      <c r="R72" s="365"/>
      <c r="S72" s="366"/>
      <c r="T72" s="369" t="s">
        <v>2995</v>
      </c>
      <c r="U72" s="370" t="s">
        <v>801</v>
      </c>
      <c r="V72" s="371"/>
      <c r="W72" s="380"/>
      <c r="X72" s="353" t="s">
        <v>2914</v>
      </c>
      <c r="Y72" s="382" t="s">
        <v>2869</v>
      </c>
      <c r="Z72" s="389" t="str">
        <f>IFERROR(__xludf.DUMMYFUNCTION("""COMPUTED_VALUE"""),"")</f>
        <v/>
      </c>
      <c r="AA72" s="383">
        <v>0.0</v>
      </c>
      <c r="AB72" s="388">
        <f>IFERROR(__xludf.DUMMYFUNCTION("""COMPUTED_VALUE"""),1.0)</f>
        <v>1</v>
      </c>
      <c r="AC72" s="382" t="s">
        <v>2869</v>
      </c>
      <c r="AD72" s="389" t="str">
        <f>IFERROR(__xludf.DUMMYFUNCTION("""COMPUTED_VALUE"""),"")</f>
        <v/>
      </c>
      <c r="AE72" s="377">
        <v>29.0</v>
      </c>
      <c r="AF72" s="378">
        <v>7.0</v>
      </c>
      <c r="AG72" s="359"/>
    </row>
    <row r="73">
      <c r="A73" s="360"/>
      <c r="B73" s="361">
        <v>46162.0</v>
      </c>
      <c r="C73" s="362" t="s">
        <v>2483</v>
      </c>
      <c r="D73" s="363" t="s">
        <v>2482</v>
      </c>
      <c r="E73" s="364"/>
      <c r="F73" s="365"/>
      <c r="G73" s="366"/>
      <c r="H73" s="367"/>
      <c r="I73" s="365"/>
      <c r="J73" s="368"/>
      <c r="K73" s="364"/>
      <c r="L73" s="365"/>
      <c r="M73" s="366"/>
      <c r="N73" s="367"/>
      <c r="O73" s="365"/>
      <c r="P73" s="368"/>
      <c r="Q73" s="364"/>
      <c r="R73" s="365"/>
      <c r="S73" s="366"/>
      <c r="T73" s="369" t="s">
        <v>2995</v>
      </c>
      <c r="U73" s="370" t="s">
        <v>2308</v>
      </c>
      <c r="V73" s="371" t="s">
        <v>2568</v>
      </c>
      <c r="W73" s="380"/>
      <c r="X73" s="353" t="s">
        <v>2914</v>
      </c>
      <c r="Y73" s="382" t="s">
        <v>2869</v>
      </c>
      <c r="Z73" s="389" t="str">
        <f>IFERROR(__xludf.DUMMYFUNCTION("""COMPUTED_VALUE"""),"")</f>
        <v/>
      </c>
      <c r="AA73" s="383">
        <v>0.0</v>
      </c>
      <c r="AB73" s="388">
        <f>IFERROR(__xludf.DUMMYFUNCTION("""COMPUTED_VALUE"""),1.0)</f>
        <v>1</v>
      </c>
      <c r="AC73" s="382">
        <v>0.0</v>
      </c>
      <c r="AD73" s="389">
        <f>IFERROR(__xludf.DUMMYFUNCTION("""COMPUTED_VALUE"""),1.0)</f>
        <v>1</v>
      </c>
      <c r="AE73" s="377">
        <v>7.0</v>
      </c>
      <c r="AF73" s="378">
        <v>6.0</v>
      </c>
      <c r="AG73" s="359"/>
    </row>
    <row r="74">
      <c r="A74" s="360"/>
      <c r="B74" s="361">
        <v>46162.0</v>
      </c>
      <c r="C74" s="362" t="s">
        <v>2487</v>
      </c>
      <c r="D74" s="363" t="s">
        <v>2485</v>
      </c>
      <c r="E74" s="364"/>
      <c r="F74" s="365"/>
      <c r="G74" s="366"/>
      <c r="H74" s="367"/>
      <c r="I74" s="365"/>
      <c r="J74" s="368"/>
      <c r="K74" s="364"/>
      <c r="L74" s="365"/>
      <c r="M74" s="366"/>
      <c r="N74" s="367"/>
      <c r="O74" s="365"/>
      <c r="P74" s="368"/>
      <c r="Q74" s="364"/>
      <c r="R74" s="365"/>
      <c r="S74" s="366"/>
      <c r="T74" s="369" t="s">
        <v>2995</v>
      </c>
      <c r="U74" s="370" t="s">
        <v>506</v>
      </c>
      <c r="V74" s="371"/>
      <c r="W74" s="372"/>
      <c r="X74" s="353" t="s">
        <v>2914</v>
      </c>
      <c r="Y74" s="382" t="s">
        <v>2869</v>
      </c>
      <c r="Z74" s="389" t="str">
        <f>IFERROR(__xludf.DUMMYFUNCTION("""COMPUTED_VALUE"""),"")</f>
        <v/>
      </c>
      <c r="AA74" s="383">
        <v>0.0</v>
      </c>
      <c r="AB74" s="388">
        <f>IFERROR(__xludf.DUMMYFUNCTION("""COMPUTED_VALUE"""),1.0)</f>
        <v>1</v>
      </c>
      <c r="AC74" s="382" t="s">
        <v>2869</v>
      </c>
      <c r="AD74" s="389" t="str">
        <f>IFERROR(__xludf.DUMMYFUNCTION("""COMPUTED_VALUE"""),"")</f>
        <v/>
      </c>
      <c r="AE74" s="377">
        <v>19.0</v>
      </c>
      <c r="AF74" s="378">
        <v>17.0</v>
      </c>
      <c r="AG74" s="359"/>
    </row>
    <row r="75">
      <c r="A75" s="360"/>
      <c r="B75" s="361">
        <v>46162.0</v>
      </c>
      <c r="C75" s="362" t="s">
        <v>2490</v>
      </c>
      <c r="D75" s="363" t="s">
        <v>2489</v>
      </c>
      <c r="E75" s="364"/>
      <c r="F75" s="365"/>
      <c r="G75" s="366"/>
      <c r="H75" s="367"/>
      <c r="I75" s="365"/>
      <c r="J75" s="368"/>
      <c r="K75" s="364"/>
      <c r="L75" s="365"/>
      <c r="M75" s="366"/>
      <c r="N75" s="367"/>
      <c r="O75" s="365"/>
      <c r="P75" s="368"/>
      <c r="Q75" s="364"/>
      <c r="R75" s="365"/>
      <c r="S75" s="366"/>
      <c r="T75" s="369" t="s">
        <v>2995</v>
      </c>
      <c r="U75" s="370" t="s">
        <v>497</v>
      </c>
      <c r="V75" s="371" t="s">
        <v>3008</v>
      </c>
      <c r="W75" s="380" t="s">
        <v>2492</v>
      </c>
      <c r="X75" s="353" t="s">
        <v>2914</v>
      </c>
      <c r="Y75" s="382" t="s">
        <v>2869</v>
      </c>
      <c r="Z75" s="389" t="str">
        <f>IFERROR(__xludf.DUMMYFUNCTION("""COMPUTED_VALUE"""),"")</f>
        <v/>
      </c>
      <c r="AA75" s="383">
        <v>0.0</v>
      </c>
      <c r="AB75" s="388">
        <f>IFERROR(__xludf.DUMMYFUNCTION("""COMPUTED_VALUE"""),1.0)</f>
        <v>1</v>
      </c>
      <c r="AC75" s="382">
        <v>0.0</v>
      </c>
      <c r="AD75" s="389">
        <f>IFERROR(__xludf.DUMMYFUNCTION("""COMPUTED_VALUE"""),1.0)</f>
        <v>1</v>
      </c>
      <c r="AE75" s="377">
        <v>17.0</v>
      </c>
      <c r="AF75" s="378">
        <v>13.0</v>
      </c>
      <c r="AG75" s="359"/>
    </row>
    <row r="76">
      <c r="A76" s="360"/>
      <c r="B76" s="361">
        <v>46162.0</v>
      </c>
      <c r="C76" s="362" t="s">
        <v>2512</v>
      </c>
      <c r="D76" s="363" t="s">
        <v>2507</v>
      </c>
      <c r="E76" s="364"/>
      <c r="F76" s="365"/>
      <c r="G76" s="366"/>
      <c r="H76" s="367"/>
      <c r="I76" s="365"/>
      <c r="J76" s="368"/>
      <c r="K76" s="364"/>
      <c r="L76" s="365"/>
      <c r="M76" s="366"/>
      <c r="N76" s="367"/>
      <c r="O76" s="365"/>
      <c r="P76" s="368"/>
      <c r="Q76" s="364"/>
      <c r="R76" s="365"/>
      <c r="S76" s="366"/>
      <c r="T76" s="369" t="s">
        <v>2995</v>
      </c>
      <c r="U76" s="370" t="s">
        <v>2929</v>
      </c>
      <c r="V76" s="371"/>
      <c r="W76" s="380"/>
      <c r="X76" s="353" t="s">
        <v>2914</v>
      </c>
      <c r="Y76" s="382" t="s">
        <v>2869</v>
      </c>
      <c r="Z76" s="389" t="str">
        <f>IFERROR(__xludf.DUMMYFUNCTION("""COMPUTED_VALUE"""),"")</f>
        <v/>
      </c>
      <c r="AA76" s="383">
        <v>0.0</v>
      </c>
      <c r="AB76" s="388">
        <f>IFERROR(__xludf.DUMMYFUNCTION("""COMPUTED_VALUE"""),1.0)</f>
        <v>1</v>
      </c>
      <c r="AC76" s="382" t="s">
        <v>2869</v>
      </c>
      <c r="AD76" s="389" t="str">
        <f>IFERROR(__xludf.DUMMYFUNCTION("""COMPUTED_VALUE"""),"")</f>
        <v/>
      </c>
      <c r="AE76" s="377">
        <v>4.0</v>
      </c>
      <c r="AF76" s="378">
        <v>4.0</v>
      </c>
      <c r="AG76" s="359"/>
    </row>
    <row r="77">
      <c r="A77" s="379" t="s">
        <v>2518</v>
      </c>
      <c r="B77" s="361">
        <v>46162.0</v>
      </c>
      <c r="C77" s="362" t="s">
        <v>2523</v>
      </c>
      <c r="D77" s="363" t="s">
        <v>2519</v>
      </c>
      <c r="E77" s="364"/>
      <c r="F77" s="365"/>
      <c r="G77" s="366"/>
      <c r="H77" s="367"/>
      <c r="I77" s="365"/>
      <c r="J77" s="368"/>
      <c r="K77" s="364"/>
      <c r="L77" s="365"/>
      <c r="M77" s="366"/>
      <c r="N77" s="367"/>
      <c r="O77" s="365"/>
      <c r="P77" s="368"/>
      <c r="Q77" s="364"/>
      <c r="R77" s="365"/>
      <c r="S77" s="366"/>
      <c r="T77" s="369" t="s">
        <v>2995</v>
      </c>
      <c r="U77" s="370" t="s">
        <v>2525</v>
      </c>
      <c r="V77" s="371"/>
      <c r="W77" s="380" t="s">
        <v>2526</v>
      </c>
      <c r="X77" s="353" t="s">
        <v>2890</v>
      </c>
      <c r="Y77" s="382" t="s">
        <v>2869</v>
      </c>
      <c r="Z77" s="389" t="str">
        <f>IFERROR(__xludf.DUMMYFUNCTION("""COMPUTED_VALUE"""),"")</f>
        <v/>
      </c>
      <c r="AA77" s="383">
        <v>0.0</v>
      </c>
      <c r="AB77" s="388">
        <f>IFERROR(__xludf.DUMMYFUNCTION("""COMPUTED_VALUE"""),1.0)</f>
        <v>1</v>
      </c>
      <c r="AC77" s="382" t="s">
        <v>2869</v>
      </c>
      <c r="AD77" s="389" t="str">
        <f>IFERROR(__xludf.DUMMYFUNCTION("""COMPUTED_VALUE"""),"")</f>
        <v/>
      </c>
      <c r="AE77" s="377">
        <v>89.0</v>
      </c>
      <c r="AF77" s="378">
        <v>85.0</v>
      </c>
      <c r="AG77" s="359"/>
    </row>
    <row r="78">
      <c r="A78" s="360"/>
      <c r="B78" s="361">
        <v>46162.0</v>
      </c>
      <c r="C78" s="362" t="s">
        <v>2528</v>
      </c>
      <c r="D78" s="363" t="s">
        <v>2527</v>
      </c>
      <c r="E78" s="364"/>
      <c r="F78" s="365"/>
      <c r="G78" s="366"/>
      <c r="H78" s="367"/>
      <c r="I78" s="365"/>
      <c r="J78" s="368"/>
      <c r="K78" s="364"/>
      <c r="L78" s="365"/>
      <c r="M78" s="366"/>
      <c r="N78" s="367"/>
      <c r="O78" s="365"/>
      <c r="P78" s="368"/>
      <c r="Q78" s="364"/>
      <c r="R78" s="365"/>
      <c r="S78" s="366"/>
      <c r="T78" s="369" t="s">
        <v>2995</v>
      </c>
      <c r="U78" s="370" t="s">
        <v>754</v>
      </c>
      <c r="V78" s="371" t="s">
        <v>1591</v>
      </c>
      <c r="W78" s="372"/>
      <c r="X78" s="353" t="s">
        <v>2914</v>
      </c>
      <c r="Y78" s="382" t="s">
        <v>2869</v>
      </c>
      <c r="Z78" s="389" t="str">
        <f>IFERROR(__xludf.DUMMYFUNCTION("""COMPUTED_VALUE"""),"")</f>
        <v/>
      </c>
      <c r="AA78" s="383">
        <v>0.0</v>
      </c>
      <c r="AB78" s="388">
        <f>IFERROR(__xludf.DUMMYFUNCTION("""COMPUTED_VALUE"""),1.0)</f>
        <v>1</v>
      </c>
      <c r="AC78" s="382">
        <v>0.0</v>
      </c>
      <c r="AD78" s="389">
        <f>IFERROR(__xludf.DUMMYFUNCTION("""COMPUTED_VALUE"""),1.0)</f>
        <v>1</v>
      </c>
      <c r="AE78" s="377">
        <v>85.0</v>
      </c>
      <c r="AF78" s="378">
        <v>82.0</v>
      </c>
      <c r="AG78" s="359"/>
    </row>
    <row r="79">
      <c r="A79" s="401" t="s">
        <v>2531</v>
      </c>
      <c r="B79" s="361">
        <v>46163.0</v>
      </c>
      <c r="C79" s="362" t="s">
        <v>2537</v>
      </c>
      <c r="D79" s="363" t="s">
        <v>2532</v>
      </c>
      <c r="E79" s="364"/>
      <c r="F79" s="365"/>
      <c r="G79" s="366"/>
      <c r="H79" s="367"/>
      <c r="I79" s="365"/>
      <c r="J79" s="368"/>
      <c r="K79" s="364"/>
      <c r="L79" s="365"/>
      <c r="M79" s="366"/>
      <c r="N79" s="367"/>
      <c r="O79" s="365"/>
      <c r="P79" s="368"/>
      <c r="Q79" s="364"/>
      <c r="R79" s="365"/>
      <c r="S79" s="366"/>
      <c r="T79" s="369" t="s">
        <v>2995</v>
      </c>
      <c r="U79" s="370" t="s">
        <v>207</v>
      </c>
      <c r="V79" s="371"/>
      <c r="W79" s="380"/>
      <c r="X79" s="353" t="s">
        <v>2914</v>
      </c>
      <c r="Y79" s="382" t="s">
        <v>2869</v>
      </c>
      <c r="Z79" s="389" t="str">
        <f>IFERROR(__xludf.DUMMYFUNCTION("""COMPUTED_VALUE"""),"")</f>
        <v/>
      </c>
      <c r="AA79" s="383">
        <v>0.0</v>
      </c>
      <c r="AB79" s="388">
        <f>IFERROR(__xludf.DUMMYFUNCTION("""COMPUTED_VALUE"""),1.0)</f>
        <v>1</v>
      </c>
      <c r="AC79" s="382" t="s">
        <v>2869</v>
      </c>
      <c r="AD79" s="389" t="str">
        <f>IFERROR(__xludf.DUMMYFUNCTION("""COMPUTED_VALUE"""),"")</f>
        <v/>
      </c>
      <c r="AE79" s="377">
        <v>2.0</v>
      </c>
      <c r="AF79" s="378">
        <v>2.0</v>
      </c>
      <c r="AG79" s="359"/>
    </row>
    <row r="80">
      <c r="A80" s="360"/>
      <c r="B80" s="361">
        <v>46163.0</v>
      </c>
      <c r="C80" s="362" t="s">
        <v>2540</v>
      </c>
      <c r="D80" s="363" t="s">
        <v>2539</v>
      </c>
      <c r="E80" s="364"/>
      <c r="F80" s="365"/>
      <c r="G80" s="366"/>
      <c r="H80" s="367"/>
      <c r="I80" s="365"/>
      <c r="J80" s="368"/>
      <c r="K80" s="364"/>
      <c r="L80" s="365"/>
      <c r="M80" s="366"/>
      <c r="N80" s="367"/>
      <c r="O80" s="365"/>
      <c r="P80" s="368"/>
      <c r="Q80" s="364"/>
      <c r="R80" s="365"/>
      <c r="S80" s="366"/>
      <c r="T80" s="369" t="s">
        <v>2995</v>
      </c>
      <c r="U80" s="370" t="s">
        <v>497</v>
      </c>
      <c r="V80" s="371" t="s">
        <v>1152</v>
      </c>
      <c r="W80" s="380" t="s">
        <v>1770</v>
      </c>
      <c r="X80" s="353" t="s">
        <v>2914</v>
      </c>
      <c r="Y80" s="382" t="s">
        <v>2869</v>
      </c>
      <c r="Z80" s="389" t="str">
        <f>IFERROR(__xludf.DUMMYFUNCTION("""COMPUTED_VALUE"""),"")</f>
        <v/>
      </c>
      <c r="AA80" s="383">
        <v>0.0</v>
      </c>
      <c r="AB80" s="388">
        <f>IFERROR(__xludf.DUMMYFUNCTION("""COMPUTED_VALUE"""),1.0)</f>
        <v>1</v>
      </c>
      <c r="AC80" s="382">
        <v>0.0</v>
      </c>
      <c r="AD80" s="389">
        <f>IFERROR(__xludf.DUMMYFUNCTION("""COMPUTED_VALUE"""),1.0)</f>
        <v>1</v>
      </c>
      <c r="AE80" s="377">
        <v>2.0</v>
      </c>
      <c r="AF80" s="378">
        <v>1.0</v>
      </c>
      <c r="AG80" s="359"/>
    </row>
    <row r="81">
      <c r="A81" s="360"/>
      <c r="B81" s="361">
        <v>46163.0</v>
      </c>
      <c r="C81" s="362" t="s">
        <v>2547</v>
      </c>
      <c r="D81" s="363" t="s">
        <v>2542</v>
      </c>
      <c r="E81" s="364"/>
      <c r="F81" s="365"/>
      <c r="G81" s="366"/>
      <c r="H81" s="367"/>
      <c r="I81" s="365"/>
      <c r="J81" s="368"/>
      <c r="K81" s="364"/>
      <c r="L81" s="365"/>
      <c r="M81" s="366"/>
      <c r="N81" s="367"/>
      <c r="O81" s="365"/>
      <c r="P81" s="368"/>
      <c r="Q81" s="364"/>
      <c r="R81" s="365"/>
      <c r="S81" s="366"/>
      <c r="T81" s="369" t="s">
        <v>2995</v>
      </c>
      <c r="U81" s="370" t="s">
        <v>555</v>
      </c>
      <c r="V81" s="371"/>
      <c r="W81" s="372"/>
      <c r="X81" s="353" t="s">
        <v>2914</v>
      </c>
      <c r="Y81" s="382" t="s">
        <v>2869</v>
      </c>
      <c r="Z81" s="389" t="str">
        <f>IFERROR(__xludf.DUMMYFUNCTION("""COMPUTED_VALUE"""),"")</f>
        <v/>
      </c>
      <c r="AA81" s="383">
        <v>0.0</v>
      </c>
      <c r="AB81" s="388">
        <f>IFERROR(__xludf.DUMMYFUNCTION("""COMPUTED_VALUE"""),1.0)</f>
        <v>1</v>
      </c>
      <c r="AC81" s="382" t="s">
        <v>2869</v>
      </c>
      <c r="AD81" s="389" t="str">
        <f>IFERROR(__xludf.DUMMYFUNCTION("""COMPUTED_VALUE"""),"")</f>
        <v/>
      </c>
      <c r="AE81" s="377">
        <v>24.0</v>
      </c>
      <c r="AF81" s="378">
        <v>21.0</v>
      </c>
      <c r="AG81" s="359"/>
    </row>
    <row r="82">
      <c r="A82" s="360"/>
      <c r="B82" s="361">
        <v>46163.0</v>
      </c>
      <c r="C82" s="362" t="s">
        <v>2550</v>
      </c>
      <c r="D82" s="363" t="s">
        <v>2549</v>
      </c>
      <c r="E82" s="364"/>
      <c r="F82" s="365"/>
      <c r="G82" s="366"/>
      <c r="H82" s="367"/>
      <c r="I82" s="365"/>
      <c r="J82" s="368"/>
      <c r="K82" s="364"/>
      <c r="L82" s="365"/>
      <c r="M82" s="366"/>
      <c r="N82" s="367"/>
      <c r="O82" s="365"/>
      <c r="P82" s="368"/>
      <c r="Q82" s="364"/>
      <c r="R82" s="365"/>
      <c r="S82" s="366"/>
      <c r="T82" s="369" t="s">
        <v>2995</v>
      </c>
      <c r="U82" s="370" t="s">
        <v>464</v>
      </c>
      <c r="V82" s="371" t="s">
        <v>3035</v>
      </c>
      <c r="W82" s="380" t="s">
        <v>1750</v>
      </c>
      <c r="X82" s="353" t="s">
        <v>2914</v>
      </c>
      <c r="Y82" s="382" t="s">
        <v>2869</v>
      </c>
      <c r="Z82" s="389" t="str">
        <f>IFERROR(__xludf.DUMMYFUNCTION("""COMPUTED_VALUE"""),"")</f>
        <v/>
      </c>
      <c r="AA82" s="383">
        <v>0.0</v>
      </c>
      <c r="AB82" s="388">
        <f>IFERROR(__xludf.DUMMYFUNCTION("""COMPUTED_VALUE"""),1.0)</f>
        <v>1</v>
      </c>
      <c r="AC82" s="382">
        <v>0.0</v>
      </c>
      <c r="AD82" s="389">
        <f>IFERROR(__xludf.DUMMYFUNCTION("""COMPUTED_VALUE"""),1.0)</f>
        <v>1</v>
      </c>
      <c r="AE82" s="377">
        <v>21.0</v>
      </c>
      <c r="AF82" s="378">
        <v>19.0</v>
      </c>
      <c r="AG82" s="359"/>
    </row>
    <row r="83">
      <c r="A83" s="360"/>
      <c r="B83" s="361">
        <v>46163.0</v>
      </c>
      <c r="C83" s="362" t="s">
        <v>2555</v>
      </c>
      <c r="D83" s="363" t="s">
        <v>2553</v>
      </c>
      <c r="E83" s="364"/>
      <c r="F83" s="365"/>
      <c r="G83" s="366"/>
      <c r="H83" s="367"/>
      <c r="I83" s="365"/>
      <c r="J83" s="368"/>
      <c r="K83" s="364"/>
      <c r="L83" s="365">
        <v>1.0</v>
      </c>
      <c r="M83" s="366"/>
      <c r="N83" s="367"/>
      <c r="O83" s="365"/>
      <c r="P83" s="368"/>
      <c r="Q83" s="364"/>
      <c r="R83" s="365"/>
      <c r="S83" s="366"/>
      <c r="T83" s="369" t="s">
        <v>2995</v>
      </c>
      <c r="U83" s="370" t="s">
        <v>764</v>
      </c>
      <c r="V83" s="371"/>
      <c r="W83" s="380" t="s">
        <v>4098</v>
      </c>
      <c r="X83" s="353" t="s">
        <v>2890</v>
      </c>
      <c r="Y83" s="382" t="s">
        <v>2869</v>
      </c>
      <c r="Z83" s="389" t="str">
        <f>IFERROR(__xludf.DUMMYFUNCTION("""COMPUTED_VALUE"""),"")</f>
        <v/>
      </c>
      <c r="AA83" s="383">
        <v>1.0</v>
      </c>
      <c r="AB83" s="388">
        <f>IFERROR(__xludf.DUMMYFUNCTION("""COMPUTED_VALUE"""),0.9411764705882353)</f>
        <v>0.9411764706</v>
      </c>
      <c r="AC83" s="382" t="s">
        <v>2869</v>
      </c>
      <c r="AD83" s="389" t="str">
        <f>IFERROR(__xludf.DUMMYFUNCTION("""COMPUTED_VALUE"""),"")</f>
        <v/>
      </c>
      <c r="AE83" s="377">
        <v>17.0</v>
      </c>
      <c r="AF83" s="378">
        <v>17.0</v>
      </c>
      <c r="AG83" s="359"/>
    </row>
    <row r="84">
      <c r="A84" s="360"/>
      <c r="B84" s="361">
        <v>46163.0</v>
      </c>
      <c r="C84" s="362" t="s">
        <v>2559</v>
      </c>
      <c r="D84" s="363" t="s">
        <v>2558</v>
      </c>
      <c r="E84" s="364"/>
      <c r="F84" s="365"/>
      <c r="G84" s="366"/>
      <c r="H84" s="367"/>
      <c r="I84" s="365"/>
      <c r="J84" s="368"/>
      <c r="K84" s="364"/>
      <c r="L84" s="365"/>
      <c r="M84" s="366"/>
      <c r="N84" s="367"/>
      <c r="O84" s="365"/>
      <c r="P84" s="368"/>
      <c r="Q84" s="364"/>
      <c r="R84" s="365"/>
      <c r="S84" s="366"/>
      <c r="T84" s="369" t="s">
        <v>2995</v>
      </c>
      <c r="U84" s="370" t="s">
        <v>801</v>
      </c>
      <c r="V84" s="371" t="s">
        <v>270</v>
      </c>
      <c r="W84" s="372"/>
      <c r="X84" s="353" t="s">
        <v>2914</v>
      </c>
      <c r="Y84" s="382" t="s">
        <v>2869</v>
      </c>
      <c r="Z84" s="389" t="str">
        <f>IFERROR(__xludf.DUMMYFUNCTION("""COMPUTED_VALUE"""),"")</f>
        <v/>
      </c>
      <c r="AA84" s="383">
        <v>0.0</v>
      </c>
      <c r="AB84" s="388">
        <f>IFERROR(__xludf.DUMMYFUNCTION("""COMPUTED_VALUE"""),1.0)</f>
        <v>1</v>
      </c>
      <c r="AC84" s="382">
        <v>0.0</v>
      </c>
      <c r="AD84" s="389">
        <f>IFERROR(__xludf.DUMMYFUNCTION("""COMPUTED_VALUE"""),1.0)</f>
        <v>1</v>
      </c>
      <c r="AE84" s="377">
        <v>17.0</v>
      </c>
      <c r="AF84" s="378">
        <v>13.0</v>
      </c>
      <c r="AG84" s="359"/>
    </row>
    <row r="85">
      <c r="A85" s="360"/>
      <c r="B85" s="361">
        <v>46163.0</v>
      </c>
      <c r="C85" s="362" t="s">
        <v>2563</v>
      </c>
      <c r="D85" s="363" t="s">
        <v>2561</v>
      </c>
      <c r="E85" s="364"/>
      <c r="F85" s="365"/>
      <c r="G85" s="366"/>
      <c r="H85" s="367"/>
      <c r="I85" s="365"/>
      <c r="J85" s="368"/>
      <c r="K85" s="364"/>
      <c r="L85" s="365"/>
      <c r="M85" s="366"/>
      <c r="N85" s="367"/>
      <c r="O85" s="365"/>
      <c r="P85" s="368"/>
      <c r="Q85" s="364"/>
      <c r="R85" s="365"/>
      <c r="S85" s="366"/>
      <c r="T85" s="369" t="s">
        <v>2995</v>
      </c>
      <c r="U85" s="370" t="s">
        <v>2961</v>
      </c>
      <c r="V85" s="371"/>
      <c r="W85" s="372"/>
      <c r="X85" s="353" t="s">
        <v>2914</v>
      </c>
      <c r="Y85" s="382" t="s">
        <v>2869</v>
      </c>
      <c r="Z85" s="389" t="str">
        <f>IFERROR(__xludf.DUMMYFUNCTION("""COMPUTED_VALUE"""),"")</f>
        <v/>
      </c>
      <c r="AA85" s="383">
        <v>0.0</v>
      </c>
      <c r="AB85" s="388">
        <f>IFERROR(__xludf.DUMMYFUNCTION("""COMPUTED_VALUE"""),1.0)</f>
        <v>1</v>
      </c>
      <c r="AC85" s="382" t="s">
        <v>2869</v>
      </c>
      <c r="AD85" s="389" t="str">
        <f>IFERROR(__xludf.DUMMYFUNCTION("""COMPUTED_VALUE"""),"")</f>
        <v/>
      </c>
      <c r="AE85" s="377">
        <v>5.0</v>
      </c>
      <c r="AF85" s="378">
        <v>3.0</v>
      </c>
      <c r="AG85" s="359"/>
    </row>
    <row r="86">
      <c r="A86" s="360"/>
      <c r="B86" s="361">
        <v>46163.0</v>
      </c>
      <c r="C86" s="362" t="s">
        <v>2566</v>
      </c>
      <c r="D86" s="363" t="s">
        <v>2565</v>
      </c>
      <c r="E86" s="364"/>
      <c r="F86" s="365"/>
      <c r="G86" s="366"/>
      <c r="H86" s="367"/>
      <c r="I86" s="365"/>
      <c r="J86" s="368"/>
      <c r="K86" s="364"/>
      <c r="L86" s="365"/>
      <c r="M86" s="366">
        <v>1.0</v>
      </c>
      <c r="N86" s="367"/>
      <c r="O86" s="365"/>
      <c r="P86" s="368"/>
      <c r="Q86" s="364"/>
      <c r="R86" s="365"/>
      <c r="S86" s="366"/>
      <c r="T86" s="369" t="s">
        <v>2995</v>
      </c>
      <c r="U86" s="370" t="s">
        <v>2961</v>
      </c>
      <c r="V86" s="371" t="s">
        <v>2568</v>
      </c>
      <c r="W86" s="380" t="s">
        <v>2569</v>
      </c>
      <c r="X86" s="353" t="s">
        <v>2890</v>
      </c>
      <c r="Y86" s="382" t="s">
        <v>2869</v>
      </c>
      <c r="Z86" s="389" t="str">
        <f>IFERROR(__xludf.DUMMYFUNCTION("""COMPUTED_VALUE"""),"")</f>
        <v/>
      </c>
      <c r="AA86" s="383">
        <v>0.0</v>
      </c>
      <c r="AB86" s="388">
        <f>IFERROR(__xludf.DUMMYFUNCTION("""COMPUTED_VALUE"""),1.0)</f>
        <v>1</v>
      </c>
      <c r="AC86" s="382">
        <v>0.0</v>
      </c>
      <c r="AD86" s="389">
        <f>IFERROR(__xludf.DUMMYFUNCTION("""COMPUTED_VALUE"""),1.0)</f>
        <v>1</v>
      </c>
      <c r="AE86" s="377">
        <v>3.0</v>
      </c>
      <c r="AF86" s="378">
        <v>1.0</v>
      </c>
      <c r="AG86" s="359"/>
    </row>
    <row r="87">
      <c r="A87" s="360"/>
      <c r="B87" s="361">
        <v>46163.0</v>
      </c>
      <c r="C87" s="362" t="s">
        <v>2574</v>
      </c>
      <c r="D87" s="363" t="s">
        <v>2570</v>
      </c>
      <c r="E87" s="364"/>
      <c r="F87" s="365"/>
      <c r="G87" s="366"/>
      <c r="H87" s="367"/>
      <c r="I87" s="365"/>
      <c r="J87" s="368"/>
      <c r="K87" s="364"/>
      <c r="L87" s="365"/>
      <c r="M87" s="366"/>
      <c r="N87" s="367"/>
      <c r="O87" s="365"/>
      <c r="P87" s="368"/>
      <c r="Q87" s="364"/>
      <c r="R87" s="365"/>
      <c r="S87" s="366"/>
      <c r="T87" s="369" t="s">
        <v>2995</v>
      </c>
      <c r="U87" s="370" t="s">
        <v>764</v>
      </c>
      <c r="V87" s="371"/>
      <c r="W87" s="372"/>
      <c r="X87" s="353" t="s">
        <v>2914</v>
      </c>
      <c r="Y87" s="382" t="s">
        <v>2869</v>
      </c>
      <c r="Z87" s="389" t="str">
        <f>IFERROR(__xludf.DUMMYFUNCTION("""COMPUTED_VALUE"""),"")</f>
        <v/>
      </c>
      <c r="AA87" s="383">
        <v>0.0</v>
      </c>
      <c r="AB87" s="388">
        <f>IFERROR(__xludf.DUMMYFUNCTION("""COMPUTED_VALUE"""),1.0)</f>
        <v>1</v>
      </c>
      <c r="AC87" s="382" t="s">
        <v>2869</v>
      </c>
      <c r="AD87" s="389" t="str">
        <f>IFERROR(__xludf.DUMMYFUNCTION("""COMPUTED_VALUE"""),"")</f>
        <v/>
      </c>
      <c r="AE87" s="377">
        <v>7.0</v>
      </c>
      <c r="AF87" s="378">
        <v>6.0</v>
      </c>
      <c r="AG87" s="359"/>
    </row>
    <row r="88">
      <c r="A88" s="360"/>
      <c r="B88" s="361">
        <v>46163.0</v>
      </c>
      <c r="C88" s="362" t="s">
        <v>2577</v>
      </c>
      <c r="D88" s="363" t="s">
        <v>2576</v>
      </c>
      <c r="E88" s="364"/>
      <c r="F88" s="365"/>
      <c r="G88" s="366"/>
      <c r="H88" s="367"/>
      <c r="I88" s="365"/>
      <c r="J88" s="368"/>
      <c r="K88" s="364"/>
      <c r="L88" s="365"/>
      <c r="M88" s="366"/>
      <c r="N88" s="367"/>
      <c r="O88" s="365"/>
      <c r="P88" s="368"/>
      <c r="Q88" s="364"/>
      <c r="R88" s="365"/>
      <c r="S88" s="366"/>
      <c r="T88" s="369" t="s">
        <v>2995</v>
      </c>
      <c r="U88" s="370" t="s">
        <v>2208</v>
      </c>
      <c r="V88" s="371" t="s">
        <v>2021</v>
      </c>
      <c r="W88" s="380" t="s">
        <v>1770</v>
      </c>
      <c r="X88" s="353" t="s">
        <v>2914</v>
      </c>
      <c r="Y88" s="382" t="s">
        <v>2869</v>
      </c>
      <c r="Z88" s="389" t="str">
        <f>IFERROR(__xludf.DUMMYFUNCTION("""COMPUTED_VALUE"""),"")</f>
        <v/>
      </c>
      <c r="AA88" s="383">
        <v>0.0</v>
      </c>
      <c r="AB88" s="388">
        <f>IFERROR(__xludf.DUMMYFUNCTION("""COMPUTED_VALUE"""),1.0)</f>
        <v>1</v>
      </c>
      <c r="AC88" s="382">
        <v>0.0</v>
      </c>
      <c r="AD88" s="389">
        <f>IFERROR(__xludf.DUMMYFUNCTION("""COMPUTED_VALUE"""),1.0)</f>
        <v>1</v>
      </c>
      <c r="AE88" s="377">
        <v>6.0</v>
      </c>
      <c r="AF88" s="378">
        <v>5.0</v>
      </c>
      <c r="AG88" s="359"/>
    </row>
    <row r="89">
      <c r="A89" s="360"/>
      <c r="B89" s="361">
        <v>46163.0</v>
      </c>
      <c r="C89" s="362" t="s">
        <v>2581</v>
      </c>
      <c r="D89" s="363" t="s">
        <v>2579</v>
      </c>
      <c r="E89" s="364"/>
      <c r="F89" s="365"/>
      <c r="G89" s="366"/>
      <c r="H89" s="367"/>
      <c r="I89" s="365"/>
      <c r="J89" s="368"/>
      <c r="K89" s="364"/>
      <c r="L89" s="365"/>
      <c r="M89" s="366"/>
      <c r="N89" s="367"/>
      <c r="O89" s="365"/>
      <c r="P89" s="368"/>
      <c r="Q89" s="364"/>
      <c r="R89" s="365"/>
      <c r="S89" s="366"/>
      <c r="T89" s="369" t="s">
        <v>2995</v>
      </c>
      <c r="U89" s="370" t="s">
        <v>2380</v>
      </c>
      <c r="V89" s="371"/>
      <c r="W89" s="372"/>
      <c r="X89" s="353" t="s">
        <v>2914</v>
      </c>
      <c r="Y89" s="382" t="s">
        <v>2869</v>
      </c>
      <c r="Z89" s="389" t="str">
        <f>IFERROR(__xludf.DUMMYFUNCTION("""COMPUTED_VALUE"""),"")</f>
        <v/>
      </c>
      <c r="AA89" s="383">
        <v>0.0</v>
      </c>
      <c r="AB89" s="388">
        <f>IFERROR(__xludf.DUMMYFUNCTION("""COMPUTED_VALUE"""),1.0)</f>
        <v>1</v>
      </c>
      <c r="AC89" s="382" t="s">
        <v>2869</v>
      </c>
      <c r="AD89" s="389" t="str">
        <f>IFERROR(__xludf.DUMMYFUNCTION("""COMPUTED_VALUE"""),"")</f>
        <v/>
      </c>
      <c r="AE89" s="377">
        <v>8.0</v>
      </c>
      <c r="AF89" s="378">
        <v>7.0</v>
      </c>
      <c r="AG89" s="359"/>
    </row>
    <row r="90">
      <c r="A90" s="360"/>
      <c r="B90" s="361">
        <v>46163.0</v>
      </c>
      <c r="C90" s="362" t="s">
        <v>2584</v>
      </c>
      <c r="D90" s="363" t="s">
        <v>2583</v>
      </c>
      <c r="E90" s="364"/>
      <c r="F90" s="365"/>
      <c r="G90" s="366"/>
      <c r="H90" s="367"/>
      <c r="I90" s="365"/>
      <c r="J90" s="368"/>
      <c r="K90" s="364"/>
      <c r="L90" s="365"/>
      <c r="M90" s="366"/>
      <c r="N90" s="367"/>
      <c r="O90" s="365"/>
      <c r="P90" s="368"/>
      <c r="Q90" s="364"/>
      <c r="R90" s="365"/>
      <c r="S90" s="366"/>
      <c r="T90" s="369" t="s">
        <v>2995</v>
      </c>
      <c r="U90" s="370" t="s">
        <v>323</v>
      </c>
      <c r="V90" s="371" t="s">
        <v>1591</v>
      </c>
      <c r="W90" s="380" t="s">
        <v>1750</v>
      </c>
      <c r="X90" s="353" t="s">
        <v>2914</v>
      </c>
      <c r="Y90" s="382" t="s">
        <v>2869</v>
      </c>
      <c r="Z90" s="389" t="str">
        <f>IFERROR(__xludf.DUMMYFUNCTION("""COMPUTED_VALUE"""),"")</f>
        <v/>
      </c>
      <c r="AA90" s="383">
        <v>0.0</v>
      </c>
      <c r="AB90" s="388">
        <f>IFERROR(__xludf.DUMMYFUNCTION("""COMPUTED_VALUE"""),1.0)</f>
        <v>1</v>
      </c>
      <c r="AC90" s="382">
        <v>0.0</v>
      </c>
      <c r="AD90" s="389">
        <f>IFERROR(__xludf.DUMMYFUNCTION("""COMPUTED_VALUE"""),1.0)</f>
        <v>1</v>
      </c>
      <c r="AE90" s="377">
        <v>8.0</v>
      </c>
      <c r="AF90" s="378">
        <v>7.0</v>
      </c>
      <c r="AG90" s="359"/>
    </row>
    <row r="91">
      <c r="A91" s="360"/>
      <c r="B91" s="361">
        <v>46163.0</v>
      </c>
      <c r="C91" s="362" t="s">
        <v>2588</v>
      </c>
      <c r="D91" s="363" t="s">
        <v>2586</v>
      </c>
      <c r="E91" s="364"/>
      <c r="F91" s="365"/>
      <c r="G91" s="366"/>
      <c r="H91" s="367"/>
      <c r="I91" s="365">
        <v>1.0</v>
      </c>
      <c r="J91" s="368"/>
      <c r="K91" s="364"/>
      <c r="L91" s="365"/>
      <c r="M91" s="366"/>
      <c r="N91" s="367"/>
      <c r="O91" s="365"/>
      <c r="P91" s="368"/>
      <c r="Q91" s="364"/>
      <c r="R91" s="365"/>
      <c r="S91" s="366"/>
      <c r="T91" s="369" t="s">
        <v>2995</v>
      </c>
      <c r="U91" s="370" t="s">
        <v>2590</v>
      </c>
      <c r="V91" s="371"/>
      <c r="W91" s="380" t="s">
        <v>2591</v>
      </c>
      <c r="X91" s="353" t="s">
        <v>2887</v>
      </c>
      <c r="Y91" s="382" t="s">
        <v>2869</v>
      </c>
      <c r="Z91" s="389" t="str">
        <f>IFERROR(__xludf.DUMMYFUNCTION("""COMPUTED_VALUE"""),"")</f>
        <v/>
      </c>
      <c r="AA91" s="383">
        <v>1.0</v>
      </c>
      <c r="AB91" s="388">
        <f>IFERROR(__xludf.DUMMYFUNCTION("""COMPUTED_VALUE"""),0.9833333333333333)</f>
        <v>0.9833333333</v>
      </c>
      <c r="AC91" s="382" t="s">
        <v>2869</v>
      </c>
      <c r="AD91" s="389" t="str">
        <f>IFERROR(__xludf.DUMMYFUNCTION("""COMPUTED_VALUE"""),"")</f>
        <v/>
      </c>
      <c r="AE91" s="377">
        <v>59.0</v>
      </c>
      <c r="AF91" s="378">
        <v>58.0</v>
      </c>
      <c r="AG91" s="359"/>
    </row>
    <row r="92">
      <c r="A92" s="360"/>
      <c r="B92" s="361">
        <v>46163.0</v>
      </c>
      <c r="C92" s="362" t="s">
        <v>2593</v>
      </c>
      <c r="D92" s="363" t="s">
        <v>2592</v>
      </c>
      <c r="E92" s="364"/>
      <c r="F92" s="365"/>
      <c r="G92" s="366"/>
      <c r="H92" s="367"/>
      <c r="I92" s="365"/>
      <c r="J92" s="368"/>
      <c r="K92" s="364"/>
      <c r="L92" s="365"/>
      <c r="M92" s="366"/>
      <c r="N92" s="367"/>
      <c r="O92" s="365"/>
      <c r="P92" s="368"/>
      <c r="Q92" s="364"/>
      <c r="R92" s="365"/>
      <c r="S92" s="366"/>
      <c r="T92" s="369" t="s">
        <v>2995</v>
      </c>
      <c r="U92" s="370" t="s">
        <v>2150</v>
      </c>
      <c r="V92" s="371" t="s">
        <v>3003</v>
      </c>
      <c r="W92" s="380"/>
      <c r="X92" s="353" t="s">
        <v>2914</v>
      </c>
      <c r="Y92" s="382" t="s">
        <v>2869</v>
      </c>
      <c r="Z92" s="389" t="str">
        <f>IFERROR(__xludf.DUMMYFUNCTION("""COMPUTED_VALUE"""),"")</f>
        <v/>
      </c>
      <c r="AA92" s="383">
        <v>0.0</v>
      </c>
      <c r="AB92" s="388">
        <f>IFERROR(__xludf.DUMMYFUNCTION("""COMPUTED_VALUE"""),1.0)</f>
        <v>1</v>
      </c>
      <c r="AC92" s="382">
        <v>0.0</v>
      </c>
      <c r="AD92" s="389">
        <f>IFERROR(__xludf.DUMMYFUNCTION("""COMPUTED_VALUE"""),1.0)</f>
        <v>1</v>
      </c>
      <c r="AE92" s="377">
        <v>58.0</v>
      </c>
      <c r="AF92" s="378">
        <v>46.0</v>
      </c>
      <c r="AG92" s="359"/>
    </row>
    <row r="93">
      <c r="A93" s="360"/>
      <c r="B93" s="361">
        <v>46163.0</v>
      </c>
      <c r="C93" s="362" t="s">
        <v>2599</v>
      </c>
      <c r="D93" s="363" t="s">
        <v>2595</v>
      </c>
      <c r="E93" s="364"/>
      <c r="F93" s="365"/>
      <c r="G93" s="366"/>
      <c r="H93" s="367"/>
      <c r="I93" s="365"/>
      <c r="J93" s="368"/>
      <c r="K93" s="364"/>
      <c r="L93" s="365"/>
      <c r="M93" s="366"/>
      <c r="N93" s="367"/>
      <c r="O93" s="365"/>
      <c r="P93" s="368"/>
      <c r="Q93" s="364"/>
      <c r="R93" s="365"/>
      <c r="S93" s="366"/>
      <c r="T93" s="369" t="s">
        <v>2995</v>
      </c>
      <c r="U93" s="370" t="s">
        <v>264</v>
      </c>
      <c r="V93" s="371"/>
      <c r="W93" s="372"/>
      <c r="X93" s="353" t="s">
        <v>2914</v>
      </c>
      <c r="Y93" s="382" t="s">
        <v>2869</v>
      </c>
      <c r="Z93" s="389" t="str">
        <f>IFERROR(__xludf.DUMMYFUNCTION("""COMPUTED_VALUE"""),"")</f>
        <v/>
      </c>
      <c r="AA93" s="383">
        <v>0.0</v>
      </c>
      <c r="AB93" s="388">
        <f>IFERROR(__xludf.DUMMYFUNCTION("""COMPUTED_VALUE"""),1.0)</f>
        <v>1</v>
      </c>
      <c r="AC93" s="382" t="s">
        <v>2869</v>
      </c>
      <c r="AD93" s="389" t="str">
        <f>IFERROR(__xludf.DUMMYFUNCTION("""COMPUTED_VALUE"""),"")</f>
        <v/>
      </c>
      <c r="AE93" s="377">
        <v>0.0</v>
      </c>
      <c r="AF93" s="378">
        <v>1.0</v>
      </c>
      <c r="AG93" s="359"/>
    </row>
    <row r="94">
      <c r="A94" s="360"/>
      <c r="B94" s="361">
        <v>46163.0</v>
      </c>
      <c r="C94" s="362" t="s">
        <v>2602</v>
      </c>
      <c r="D94" s="363" t="s">
        <v>2601</v>
      </c>
      <c r="E94" s="364"/>
      <c r="F94" s="365"/>
      <c r="G94" s="366"/>
      <c r="H94" s="367"/>
      <c r="I94" s="365"/>
      <c r="J94" s="368"/>
      <c r="K94" s="364"/>
      <c r="L94" s="365"/>
      <c r="M94" s="366"/>
      <c r="N94" s="367"/>
      <c r="O94" s="365"/>
      <c r="P94" s="368"/>
      <c r="Q94" s="364"/>
      <c r="R94" s="365"/>
      <c r="S94" s="366"/>
      <c r="T94" s="369" t="s">
        <v>2995</v>
      </c>
      <c r="U94" s="370" t="s">
        <v>2525</v>
      </c>
      <c r="V94" s="449" t="s">
        <v>3029</v>
      </c>
      <c r="W94" s="372"/>
      <c r="X94" s="353" t="s">
        <v>2914</v>
      </c>
      <c r="Y94" s="382" t="s">
        <v>2869</v>
      </c>
      <c r="Z94" s="389" t="str">
        <f>IFERROR(__xludf.DUMMYFUNCTION("""COMPUTED_VALUE"""),"")</f>
        <v/>
      </c>
      <c r="AA94" s="383">
        <v>0.0</v>
      </c>
      <c r="AB94" s="388">
        <f>IFERROR(__xludf.DUMMYFUNCTION("""COMPUTED_VALUE"""),1.0)</f>
        <v>1</v>
      </c>
      <c r="AC94" s="382">
        <v>0.0</v>
      </c>
      <c r="AD94" s="389">
        <f>IFERROR(__xludf.DUMMYFUNCTION("""COMPUTED_VALUE"""),1.0)</f>
        <v>1</v>
      </c>
      <c r="AE94" s="377">
        <v>1.0</v>
      </c>
      <c r="AF94" s="378">
        <v>0.0</v>
      </c>
      <c r="AG94" s="359"/>
    </row>
    <row r="95">
      <c r="A95" s="360"/>
      <c r="B95" s="361">
        <v>46163.0</v>
      </c>
      <c r="C95" s="362" t="s">
        <v>2609</v>
      </c>
      <c r="D95" s="363" t="s">
        <v>2604</v>
      </c>
      <c r="E95" s="364"/>
      <c r="F95" s="365">
        <v>1.0</v>
      </c>
      <c r="G95" s="366"/>
      <c r="H95" s="367"/>
      <c r="I95" s="365"/>
      <c r="J95" s="368"/>
      <c r="K95" s="364"/>
      <c r="L95" s="365"/>
      <c r="M95" s="366"/>
      <c r="N95" s="367"/>
      <c r="O95" s="365"/>
      <c r="P95" s="368"/>
      <c r="Q95" s="364"/>
      <c r="R95" s="365"/>
      <c r="S95" s="366"/>
      <c r="T95" s="369" t="s">
        <v>2995</v>
      </c>
      <c r="U95" s="370" t="s">
        <v>2611</v>
      </c>
      <c r="V95" s="371"/>
      <c r="W95" s="380" t="s">
        <v>2612</v>
      </c>
      <c r="X95" s="353" t="s">
        <v>2890</v>
      </c>
      <c r="Y95" s="382" t="s">
        <v>2869</v>
      </c>
      <c r="Z95" s="389" t="str">
        <f>IFERROR(__xludf.DUMMYFUNCTION("""COMPUTED_VALUE"""),"")</f>
        <v/>
      </c>
      <c r="AA95" s="383">
        <v>1.0</v>
      </c>
      <c r="AB95" s="388">
        <f>IFERROR(__xludf.DUMMYFUNCTION("""COMPUTED_VALUE"""),0.6666666666666667)</f>
        <v>0.6666666667</v>
      </c>
      <c r="AC95" s="382" t="s">
        <v>2869</v>
      </c>
      <c r="AD95" s="389" t="str">
        <f>IFERROR(__xludf.DUMMYFUNCTION("""COMPUTED_VALUE"""),"")</f>
        <v/>
      </c>
      <c r="AE95" s="377">
        <v>3.0</v>
      </c>
      <c r="AF95" s="378">
        <v>3.0</v>
      </c>
      <c r="AG95" s="359"/>
    </row>
    <row r="96">
      <c r="A96" s="360"/>
      <c r="B96" s="361">
        <v>46163.0</v>
      </c>
      <c r="C96" s="362" t="s">
        <v>2614</v>
      </c>
      <c r="D96" s="363" t="s">
        <v>2613</v>
      </c>
      <c r="E96" s="364"/>
      <c r="F96" s="365"/>
      <c r="G96" s="366"/>
      <c r="H96" s="367"/>
      <c r="I96" s="365"/>
      <c r="J96" s="368"/>
      <c r="K96" s="364"/>
      <c r="L96" s="365"/>
      <c r="M96" s="366"/>
      <c r="N96" s="367"/>
      <c r="O96" s="365"/>
      <c r="P96" s="368"/>
      <c r="Q96" s="364"/>
      <c r="R96" s="365"/>
      <c r="S96" s="366"/>
      <c r="T96" s="369" t="s">
        <v>2995</v>
      </c>
      <c r="U96" s="370" t="s">
        <v>2895</v>
      </c>
      <c r="V96" s="371" t="s">
        <v>3027</v>
      </c>
      <c r="W96" s="372"/>
      <c r="X96" s="353" t="s">
        <v>2914</v>
      </c>
      <c r="Y96" s="382" t="s">
        <v>2869</v>
      </c>
      <c r="Z96" s="389" t="str">
        <f>IFERROR(__xludf.DUMMYFUNCTION("""COMPUTED_VALUE"""),"")</f>
        <v/>
      </c>
      <c r="AA96" s="383">
        <v>0.0</v>
      </c>
      <c r="AB96" s="388">
        <f>IFERROR(__xludf.DUMMYFUNCTION("""COMPUTED_VALUE"""),1.0)</f>
        <v>1</v>
      </c>
      <c r="AC96" s="382">
        <v>0.0</v>
      </c>
      <c r="AD96" s="389">
        <f>IFERROR(__xludf.DUMMYFUNCTION("""COMPUTED_VALUE"""),1.0)</f>
        <v>1</v>
      </c>
      <c r="AE96" s="377">
        <v>3.0</v>
      </c>
      <c r="AF96" s="378">
        <v>2.0</v>
      </c>
      <c r="AG96" s="359"/>
    </row>
    <row r="97">
      <c r="A97" s="360"/>
      <c r="B97" s="361">
        <v>46163.0</v>
      </c>
      <c r="C97" s="362" t="s">
        <v>2619</v>
      </c>
      <c r="D97" s="363" t="s">
        <v>2617</v>
      </c>
      <c r="E97" s="364"/>
      <c r="F97" s="365"/>
      <c r="G97" s="366"/>
      <c r="H97" s="367"/>
      <c r="I97" s="365"/>
      <c r="J97" s="368"/>
      <c r="K97" s="364"/>
      <c r="L97" s="365"/>
      <c r="M97" s="366"/>
      <c r="N97" s="367"/>
      <c r="O97" s="365"/>
      <c r="P97" s="368"/>
      <c r="Q97" s="364"/>
      <c r="R97" s="365"/>
      <c r="S97" s="366"/>
      <c r="T97" s="369" t="s">
        <v>2995</v>
      </c>
      <c r="U97" s="370" t="s">
        <v>754</v>
      </c>
      <c r="V97" s="371"/>
      <c r="W97" s="380"/>
      <c r="X97" s="353" t="s">
        <v>2914</v>
      </c>
      <c r="Y97" s="382" t="s">
        <v>2869</v>
      </c>
      <c r="Z97" s="389" t="str">
        <f>IFERROR(__xludf.DUMMYFUNCTION("""COMPUTED_VALUE"""),"")</f>
        <v/>
      </c>
      <c r="AA97" s="383">
        <v>0.0</v>
      </c>
      <c r="AB97" s="388">
        <f>IFERROR(__xludf.DUMMYFUNCTION("""COMPUTED_VALUE"""),1.0)</f>
        <v>1</v>
      </c>
      <c r="AC97" s="382" t="s">
        <v>2869</v>
      </c>
      <c r="AD97" s="389" t="str">
        <f>IFERROR(__xludf.DUMMYFUNCTION("""COMPUTED_VALUE"""),"")</f>
        <v/>
      </c>
      <c r="AE97" s="377">
        <v>3.0</v>
      </c>
      <c r="AF97" s="378">
        <v>5.0</v>
      </c>
      <c r="AG97" s="359"/>
    </row>
    <row r="98">
      <c r="A98" s="360"/>
      <c r="B98" s="361">
        <v>46163.0</v>
      </c>
      <c r="C98" s="362" t="s">
        <v>2623</v>
      </c>
      <c r="D98" s="363" t="s">
        <v>2622</v>
      </c>
      <c r="E98" s="364"/>
      <c r="F98" s="365"/>
      <c r="G98" s="366"/>
      <c r="H98" s="367"/>
      <c r="I98" s="365"/>
      <c r="J98" s="368"/>
      <c r="K98" s="364"/>
      <c r="L98" s="365"/>
      <c r="M98" s="366"/>
      <c r="N98" s="367"/>
      <c r="O98" s="365"/>
      <c r="P98" s="368"/>
      <c r="Q98" s="364"/>
      <c r="R98" s="365"/>
      <c r="S98" s="366"/>
      <c r="T98" s="369" t="s">
        <v>2995</v>
      </c>
      <c r="U98" s="370" t="s">
        <v>264</v>
      </c>
      <c r="V98" s="371" t="s">
        <v>1152</v>
      </c>
      <c r="W98" s="380"/>
      <c r="X98" s="353" t="s">
        <v>2914</v>
      </c>
      <c r="Y98" s="382" t="s">
        <v>2869</v>
      </c>
      <c r="Z98" s="389" t="str">
        <f>IFERROR(__xludf.DUMMYFUNCTION("""COMPUTED_VALUE"""),"")</f>
        <v/>
      </c>
      <c r="AA98" s="383">
        <v>0.0</v>
      </c>
      <c r="AB98" s="388">
        <f>IFERROR(__xludf.DUMMYFUNCTION("""COMPUTED_VALUE"""),1.0)</f>
        <v>1</v>
      </c>
      <c r="AC98" s="382">
        <v>0.0</v>
      </c>
      <c r="AD98" s="389">
        <f>IFERROR(__xludf.DUMMYFUNCTION("""COMPUTED_VALUE"""),1.0)</f>
        <v>1</v>
      </c>
      <c r="AE98" s="377">
        <v>5.0</v>
      </c>
      <c r="AF98" s="378">
        <v>3.0</v>
      </c>
      <c r="AG98" s="359"/>
    </row>
    <row r="99">
      <c r="A99" s="360"/>
      <c r="B99" s="361">
        <v>46163.0</v>
      </c>
      <c r="C99" s="362" t="s">
        <v>2628</v>
      </c>
      <c r="D99" s="363" t="s">
        <v>2626</v>
      </c>
      <c r="E99" s="364"/>
      <c r="F99" s="365"/>
      <c r="G99" s="366"/>
      <c r="H99" s="367"/>
      <c r="I99" s="365"/>
      <c r="J99" s="368"/>
      <c r="K99" s="364"/>
      <c r="L99" s="365"/>
      <c r="M99" s="366"/>
      <c r="N99" s="367"/>
      <c r="O99" s="365"/>
      <c r="P99" s="368"/>
      <c r="Q99" s="364"/>
      <c r="R99" s="365"/>
      <c r="S99" s="366"/>
      <c r="T99" s="369" t="s">
        <v>2995</v>
      </c>
      <c r="U99" s="370" t="s">
        <v>506</v>
      </c>
      <c r="V99" s="371"/>
      <c r="W99" s="372"/>
      <c r="X99" s="353" t="s">
        <v>2914</v>
      </c>
      <c r="Y99" s="382" t="s">
        <v>2869</v>
      </c>
      <c r="Z99" s="389" t="str">
        <f>IFERROR(__xludf.DUMMYFUNCTION("""COMPUTED_VALUE"""),"")</f>
        <v/>
      </c>
      <c r="AA99" s="383">
        <v>0.0</v>
      </c>
      <c r="AB99" s="388">
        <f>IFERROR(__xludf.DUMMYFUNCTION("""COMPUTED_VALUE"""),1.0)</f>
        <v>1</v>
      </c>
      <c r="AC99" s="382" t="s">
        <v>2869</v>
      </c>
      <c r="AD99" s="389" t="str">
        <f>IFERROR(__xludf.DUMMYFUNCTION("""COMPUTED_VALUE"""),"")</f>
        <v/>
      </c>
      <c r="AE99" s="377">
        <v>30.0</v>
      </c>
      <c r="AF99" s="378">
        <v>40.0</v>
      </c>
      <c r="AG99" s="359"/>
    </row>
    <row r="100">
      <c r="A100" s="360"/>
      <c r="B100" s="361">
        <v>46163.0</v>
      </c>
      <c r="C100" s="362" t="s">
        <v>2631</v>
      </c>
      <c r="D100" s="363" t="s">
        <v>2630</v>
      </c>
      <c r="E100" s="364"/>
      <c r="F100" s="365"/>
      <c r="G100" s="366"/>
      <c r="H100" s="367"/>
      <c r="I100" s="365"/>
      <c r="J100" s="368"/>
      <c r="K100" s="364"/>
      <c r="L100" s="365"/>
      <c r="M100" s="366"/>
      <c r="N100" s="367"/>
      <c r="O100" s="365"/>
      <c r="P100" s="368"/>
      <c r="Q100" s="364"/>
      <c r="R100" s="365"/>
      <c r="S100" s="366"/>
      <c r="T100" s="369" t="s">
        <v>2995</v>
      </c>
      <c r="U100" s="370" t="s">
        <v>233</v>
      </c>
      <c r="V100" s="371" t="s">
        <v>3015</v>
      </c>
      <c r="W100" s="372"/>
      <c r="X100" s="353" t="s">
        <v>2914</v>
      </c>
      <c r="Y100" s="382" t="s">
        <v>2869</v>
      </c>
      <c r="Z100" s="389" t="str">
        <f>IFERROR(__xludf.DUMMYFUNCTION("""COMPUTED_VALUE"""),"")</f>
        <v/>
      </c>
      <c r="AA100" s="383">
        <v>0.0</v>
      </c>
      <c r="AB100" s="388">
        <f>IFERROR(__xludf.DUMMYFUNCTION("""COMPUTED_VALUE"""),1.0)</f>
        <v>1</v>
      </c>
      <c r="AC100" s="382">
        <v>0.0</v>
      </c>
      <c r="AD100" s="389">
        <f>IFERROR(__xludf.DUMMYFUNCTION("""COMPUTED_VALUE"""),1.0)</f>
        <v>1</v>
      </c>
      <c r="AE100" s="377">
        <v>35.0</v>
      </c>
      <c r="AF100" s="378">
        <v>33.0</v>
      </c>
      <c r="AG100" s="359"/>
    </row>
    <row r="101">
      <c r="A101" s="360"/>
      <c r="B101" s="361">
        <v>46163.0</v>
      </c>
      <c r="C101" s="362" t="s">
        <v>2638</v>
      </c>
      <c r="D101" s="363" t="s">
        <v>2633</v>
      </c>
      <c r="E101" s="364"/>
      <c r="F101" s="365"/>
      <c r="G101" s="366"/>
      <c r="H101" s="367"/>
      <c r="I101" s="365"/>
      <c r="J101" s="368"/>
      <c r="K101" s="364"/>
      <c r="L101" s="365"/>
      <c r="M101" s="366"/>
      <c r="N101" s="367"/>
      <c r="O101" s="365"/>
      <c r="P101" s="368"/>
      <c r="Q101" s="364"/>
      <c r="R101" s="365"/>
      <c r="S101" s="366"/>
      <c r="T101" s="369" t="s">
        <v>2995</v>
      </c>
      <c r="U101" s="429" t="s">
        <v>2990</v>
      </c>
      <c r="V101" s="371"/>
      <c r="W101" s="372"/>
      <c r="X101" s="353" t="s">
        <v>2914</v>
      </c>
      <c r="Y101" s="382" t="s">
        <v>2869</v>
      </c>
      <c r="Z101" s="389" t="str">
        <f>IFERROR(__xludf.DUMMYFUNCTION("""COMPUTED_VALUE"""),"")</f>
        <v/>
      </c>
      <c r="AA101" s="383">
        <v>0.0</v>
      </c>
      <c r="AB101" s="388">
        <f>IFERROR(__xludf.DUMMYFUNCTION("""COMPUTED_VALUE"""),1.0)</f>
        <v>1</v>
      </c>
      <c r="AC101" s="382" t="s">
        <v>2869</v>
      </c>
      <c r="AD101" s="389" t="str">
        <f>IFERROR(__xludf.DUMMYFUNCTION("""COMPUTED_VALUE"""),"")</f>
        <v/>
      </c>
      <c r="AE101" s="377">
        <v>19.0</v>
      </c>
      <c r="AF101" s="378">
        <v>18.0</v>
      </c>
      <c r="AG101" s="359"/>
    </row>
    <row r="102">
      <c r="A102" s="360"/>
      <c r="B102" s="361">
        <v>46163.0</v>
      </c>
      <c r="C102" s="362" t="s">
        <v>2641</v>
      </c>
      <c r="D102" s="363" t="s">
        <v>2640</v>
      </c>
      <c r="E102" s="364"/>
      <c r="F102" s="365"/>
      <c r="G102" s="366"/>
      <c r="H102" s="367"/>
      <c r="I102" s="365"/>
      <c r="J102" s="368"/>
      <c r="K102" s="364"/>
      <c r="L102" s="365"/>
      <c r="M102" s="366"/>
      <c r="N102" s="367"/>
      <c r="O102" s="365"/>
      <c r="P102" s="368"/>
      <c r="Q102" s="364"/>
      <c r="R102" s="365"/>
      <c r="S102" s="366"/>
      <c r="T102" s="369" t="s">
        <v>2995</v>
      </c>
      <c r="U102" s="429" t="s">
        <v>63</v>
      </c>
      <c r="V102" s="371" t="s">
        <v>2472</v>
      </c>
      <c r="W102" s="372"/>
      <c r="X102" s="353" t="s">
        <v>2914</v>
      </c>
      <c r="Y102" s="382" t="s">
        <v>2869</v>
      </c>
      <c r="Z102" s="389" t="str">
        <f>IFERROR(__xludf.DUMMYFUNCTION("""COMPUTED_VALUE"""),"")</f>
        <v/>
      </c>
      <c r="AA102" s="383">
        <v>0.0</v>
      </c>
      <c r="AB102" s="388">
        <f>IFERROR(__xludf.DUMMYFUNCTION("""COMPUTED_VALUE"""),1.0)</f>
        <v>1</v>
      </c>
      <c r="AC102" s="382">
        <v>0.0</v>
      </c>
      <c r="AD102" s="389">
        <f>IFERROR(__xludf.DUMMYFUNCTION("""COMPUTED_VALUE"""),1.0)</f>
        <v>1</v>
      </c>
      <c r="AE102" s="377">
        <v>18.0</v>
      </c>
      <c r="AF102" s="378">
        <v>17.0</v>
      </c>
      <c r="AG102" s="359"/>
    </row>
    <row r="103">
      <c r="A103" s="401" t="s">
        <v>2643</v>
      </c>
      <c r="B103" s="361">
        <v>46164.0</v>
      </c>
      <c r="C103" s="362" t="s">
        <v>2649</v>
      </c>
      <c r="D103" s="363" t="s">
        <v>2644</v>
      </c>
      <c r="E103" s="364"/>
      <c r="F103" s="365"/>
      <c r="G103" s="366"/>
      <c r="H103" s="367"/>
      <c r="I103" s="365"/>
      <c r="J103" s="368"/>
      <c r="K103" s="364"/>
      <c r="L103" s="365"/>
      <c r="M103" s="366"/>
      <c r="N103" s="367"/>
      <c r="O103" s="365"/>
      <c r="P103" s="368"/>
      <c r="Q103" s="364"/>
      <c r="R103" s="365"/>
      <c r="S103" s="366"/>
      <c r="T103" s="369" t="s">
        <v>2995</v>
      </c>
      <c r="U103" s="370" t="s">
        <v>2611</v>
      </c>
      <c r="V103" s="371"/>
      <c r="W103" s="380"/>
      <c r="X103" s="353" t="s">
        <v>2914</v>
      </c>
      <c r="Y103" s="382" t="s">
        <v>2869</v>
      </c>
      <c r="Z103" s="389" t="str">
        <f>IFERROR(__xludf.DUMMYFUNCTION("""COMPUTED_VALUE"""),"")</f>
        <v/>
      </c>
      <c r="AA103" s="383">
        <v>0.0</v>
      </c>
      <c r="AB103" s="388">
        <f>IFERROR(__xludf.DUMMYFUNCTION("""COMPUTED_VALUE"""),1.0)</f>
        <v>1</v>
      </c>
      <c r="AC103" s="382" t="s">
        <v>2869</v>
      </c>
      <c r="AD103" s="389" t="str">
        <f>IFERROR(__xludf.DUMMYFUNCTION("""COMPUTED_VALUE"""),"")</f>
        <v/>
      </c>
      <c r="AE103" s="377">
        <v>12.0</v>
      </c>
      <c r="AF103" s="378">
        <v>10.0</v>
      </c>
      <c r="AG103" s="359"/>
    </row>
    <row r="104">
      <c r="A104" s="360"/>
      <c r="B104" s="361">
        <v>46164.0</v>
      </c>
      <c r="C104" s="362" t="s">
        <v>2652</v>
      </c>
      <c r="D104" s="363" t="s">
        <v>2651</v>
      </c>
      <c r="E104" s="364"/>
      <c r="F104" s="365"/>
      <c r="G104" s="366"/>
      <c r="H104" s="367"/>
      <c r="I104" s="365"/>
      <c r="J104" s="368"/>
      <c r="K104" s="364"/>
      <c r="L104" s="365"/>
      <c r="M104" s="366"/>
      <c r="N104" s="367"/>
      <c r="O104" s="365"/>
      <c r="P104" s="368"/>
      <c r="Q104" s="364"/>
      <c r="R104" s="365"/>
      <c r="S104" s="366"/>
      <c r="T104" s="369" t="s">
        <v>2995</v>
      </c>
      <c r="U104" s="370" t="s">
        <v>506</v>
      </c>
      <c r="V104" s="371" t="s">
        <v>3008</v>
      </c>
      <c r="W104" s="380" t="s">
        <v>1750</v>
      </c>
      <c r="X104" s="353" t="s">
        <v>2914</v>
      </c>
      <c r="Y104" s="382" t="s">
        <v>2869</v>
      </c>
      <c r="Z104" s="389" t="str">
        <f>IFERROR(__xludf.DUMMYFUNCTION("""COMPUTED_VALUE"""),"")</f>
        <v/>
      </c>
      <c r="AA104" s="383">
        <v>0.0</v>
      </c>
      <c r="AB104" s="388">
        <f>IFERROR(__xludf.DUMMYFUNCTION("""COMPUTED_VALUE"""),1.0)</f>
        <v>1</v>
      </c>
      <c r="AC104" s="382">
        <v>0.0</v>
      </c>
      <c r="AD104" s="389">
        <f>IFERROR(__xludf.DUMMYFUNCTION("""COMPUTED_VALUE"""),1.0)</f>
        <v>1</v>
      </c>
      <c r="AE104" s="377">
        <v>10.0</v>
      </c>
      <c r="AF104" s="378">
        <v>9.0</v>
      </c>
      <c r="AG104" s="359"/>
    </row>
    <row r="105">
      <c r="A105" s="360"/>
      <c r="B105" s="361">
        <v>46164.0</v>
      </c>
      <c r="C105" s="362" t="s">
        <v>2657</v>
      </c>
      <c r="D105" s="363" t="s">
        <v>2654</v>
      </c>
      <c r="E105" s="364"/>
      <c r="F105" s="365"/>
      <c r="G105" s="366"/>
      <c r="H105" s="367"/>
      <c r="I105" s="365"/>
      <c r="J105" s="368"/>
      <c r="K105" s="364"/>
      <c r="L105" s="365"/>
      <c r="M105" s="366"/>
      <c r="N105" s="367"/>
      <c r="O105" s="365"/>
      <c r="P105" s="368"/>
      <c r="Q105" s="364"/>
      <c r="R105" s="365"/>
      <c r="S105" s="366"/>
      <c r="T105" s="369" t="s">
        <v>2995</v>
      </c>
      <c r="U105" s="370" t="s">
        <v>1929</v>
      </c>
      <c r="V105" s="371"/>
      <c r="W105" s="372"/>
      <c r="X105" s="353" t="s">
        <v>2914</v>
      </c>
      <c r="Y105" s="382" t="s">
        <v>2869</v>
      </c>
      <c r="Z105" s="389" t="str">
        <f>IFERROR(__xludf.DUMMYFUNCTION("""COMPUTED_VALUE"""),"")</f>
        <v/>
      </c>
      <c r="AA105" s="383">
        <v>0.0</v>
      </c>
      <c r="AB105" s="388">
        <f>IFERROR(__xludf.DUMMYFUNCTION("""COMPUTED_VALUE"""),1.0)</f>
        <v>1</v>
      </c>
      <c r="AC105" s="382" t="s">
        <v>2869</v>
      </c>
      <c r="AD105" s="389" t="str">
        <f>IFERROR(__xludf.DUMMYFUNCTION("""COMPUTED_VALUE"""),"")</f>
        <v/>
      </c>
      <c r="AE105" s="377">
        <v>1.0</v>
      </c>
      <c r="AF105" s="378">
        <v>3.0</v>
      </c>
      <c r="AG105" s="359"/>
    </row>
    <row r="106">
      <c r="A106" s="360"/>
      <c r="B106" s="361">
        <v>46164.0</v>
      </c>
      <c r="C106" s="362" t="s">
        <v>2660</v>
      </c>
      <c r="D106" s="363" t="s">
        <v>2659</v>
      </c>
      <c r="E106" s="364"/>
      <c r="F106" s="365"/>
      <c r="G106" s="366"/>
      <c r="H106" s="367"/>
      <c r="I106" s="365"/>
      <c r="J106" s="368"/>
      <c r="K106" s="364"/>
      <c r="L106" s="365"/>
      <c r="M106" s="366"/>
      <c r="N106" s="367"/>
      <c r="O106" s="365"/>
      <c r="P106" s="368"/>
      <c r="Q106" s="364"/>
      <c r="R106" s="365"/>
      <c r="S106" s="366"/>
      <c r="T106" s="369" t="s">
        <v>2995</v>
      </c>
      <c r="U106" s="370" t="s">
        <v>2525</v>
      </c>
      <c r="V106" s="371" t="s">
        <v>1152</v>
      </c>
      <c r="W106" s="380" t="s">
        <v>1770</v>
      </c>
      <c r="X106" s="353" t="s">
        <v>2914</v>
      </c>
      <c r="Y106" s="382" t="s">
        <v>2869</v>
      </c>
      <c r="Z106" s="389" t="str">
        <f>IFERROR(__xludf.DUMMYFUNCTION("""COMPUTED_VALUE"""),"")</f>
        <v/>
      </c>
      <c r="AA106" s="383">
        <v>0.0</v>
      </c>
      <c r="AB106" s="388">
        <f>IFERROR(__xludf.DUMMYFUNCTION("""COMPUTED_VALUE"""),1.0)</f>
        <v>1</v>
      </c>
      <c r="AC106" s="382">
        <v>0.0</v>
      </c>
      <c r="AD106" s="389">
        <f>IFERROR(__xludf.DUMMYFUNCTION("""COMPUTED_VALUE"""),1.0)</f>
        <v>1</v>
      </c>
      <c r="AE106" s="377">
        <v>3.0</v>
      </c>
      <c r="AF106" s="378">
        <v>1.0</v>
      </c>
      <c r="AG106" s="359"/>
    </row>
    <row r="107">
      <c r="A107" s="360"/>
      <c r="B107" s="361">
        <v>46164.0</v>
      </c>
      <c r="C107" s="362" t="s">
        <v>2666</v>
      </c>
      <c r="D107" s="363" t="s">
        <v>2663</v>
      </c>
      <c r="E107" s="364"/>
      <c r="F107" s="365"/>
      <c r="G107" s="366"/>
      <c r="H107" s="367"/>
      <c r="I107" s="365"/>
      <c r="J107" s="368"/>
      <c r="K107" s="364"/>
      <c r="L107" s="365"/>
      <c r="M107" s="366"/>
      <c r="N107" s="367"/>
      <c r="O107" s="365"/>
      <c r="P107" s="368"/>
      <c r="Q107" s="364"/>
      <c r="R107" s="365"/>
      <c r="S107" s="366"/>
      <c r="T107" s="369" t="s">
        <v>2995</v>
      </c>
      <c r="U107" s="370" t="s">
        <v>497</v>
      </c>
      <c r="V107" s="371"/>
      <c r="W107" s="372"/>
      <c r="X107" s="353" t="s">
        <v>2914</v>
      </c>
      <c r="Y107" s="382" t="s">
        <v>2869</v>
      </c>
      <c r="Z107" s="389" t="str">
        <f>IFERROR(__xludf.DUMMYFUNCTION("""COMPUTED_VALUE"""),"")</f>
        <v/>
      </c>
      <c r="AA107" s="383">
        <v>0.0</v>
      </c>
      <c r="AB107" s="388">
        <f>IFERROR(__xludf.DUMMYFUNCTION("""COMPUTED_VALUE"""),1.0)</f>
        <v>1</v>
      </c>
      <c r="AC107" s="382" t="s">
        <v>2869</v>
      </c>
      <c r="AD107" s="389" t="str">
        <f>IFERROR(__xludf.DUMMYFUNCTION("""COMPUTED_VALUE"""),"")</f>
        <v/>
      </c>
      <c r="AE107" s="377">
        <v>0.0</v>
      </c>
      <c r="AF107" s="378">
        <v>2.0</v>
      </c>
      <c r="AG107" s="359"/>
    </row>
    <row r="108">
      <c r="A108" s="360"/>
      <c r="B108" s="361">
        <v>46164.0</v>
      </c>
      <c r="C108" s="362" t="s">
        <v>2669</v>
      </c>
      <c r="D108" s="363" t="s">
        <v>2668</v>
      </c>
      <c r="E108" s="364"/>
      <c r="F108" s="365"/>
      <c r="G108" s="366"/>
      <c r="H108" s="367"/>
      <c r="I108" s="365"/>
      <c r="J108" s="368"/>
      <c r="K108" s="364"/>
      <c r="L108" s="365"/>
      <c r="M108" s="366"/>
      <c r="N108" s="367"/>
      <c r="O108" s="365"/>
      <c r="P108" s="368"/>
      <c r="Q108" s="364"/>
      <c r="R108" s="365"/>
      <c r="S108" s="366"/>
      <c r="T108" s="369" t="s">
        <v>2995</v>
      </c>
      <c r="U108" s="370" t="s">
        <v>529</v>
      </c>
      <c r="V108" s="371" t="s">
        <v>1591</v>
      </c>
      <c r="W108" s="372"/>
      <c r="X108" s="353" t="s">
        <v>2914</v>
      </c>
      <c r="Y108" s="382" t="s">
        <v>2869</v>
      </c>
      <c r="Z108" s="389" t="str">
        <f>IFERROR(__xludf.DUMMYFUNCTION("""COMPUTED_VALUE"""),"")</f>
        <v/>
      </c>
      <c r="AA108" s="383">
        <v>0.0</v>
      </c>
      <c r="AB108" s="388">
        <f>IFERROR(__xludf.DUMMYFUNCTION("""COMPUTED_VALUE"""),1.0)</f>
        <v>1</v>
      </c>
      <c r="AC108" s="382">
        <v>0.0</v>
      </c>
      <c r="AD108" s="389">
        <f>IFERROR(__xludf.DUMMYFUNCTION("""COMPUTED_VALUE"""),1.0)</f>
        <v>1</v>
      </c>
      <c r="AE108" s="377">
        <v>2.0</v>
      </c>
      <c r="AF108" s="378">
        <v>0.0</v>
      </c>
      <c r="AG108" s="359"/>
    </row>
    <row r="109">
      <c r="A109" s="360"/>
      <c r="B109" s="361">
        <v>46164.0</v>
      </c>
      <c r="C109" s="362" t="s">
        <v>2673</v>
      </c>
      <c r="D109" s="363" t="s">
        <v>2671</v>
      </c>
      <c r="E109" s="364"/>
      <c r="F109" s="365"/>
      <c r="G109" s="366"/>
      <c r="H109" s="367"/>
      <c r="I109" s="365"/>
      <c r="J109" s="368"/>
      <c r="K109" s="364"/>
      <c r="L109" s="365"/>
      <c r="M109" s="366"/>
      <c r="N109" s="367"/>
      <c r="O109" s="365"/>
      <c r="P109" s="368"/>
      <c r="Q109" s="364"/>
      <c r="R109" s="365"/>
      <c r="S109" s="366"/>
      <c r="T109" s="369" t="s">
        <v>2995</v>
      </c>
      <c r="U109" s="370" t="s">
        <v>876</v>
      </c>
      <c r="V109" s="371"/>
      <c r="W109" s="380"/>
      <c r="X109" s="353" t="s">
        <v>2914</v>
      </c>
      <c r="Y109" s="382" t="s">
        <v>2869</v>
      </c>
      <c r="Z109" s="389" t="str">
        <f>IFERROR(__xludf.DUMMYFUNCTION("""COMPUTED_VALUE"""),"")</f>
        <v/>
      </c>
      <c r="AA109" s="383">
        <v>0.0</v>
      </c>
      <c r="AB109" s="388">
        <f>IFERROR(__xludf.DUMMYFUNCTION("""COMPUTED_VALUE"""),1.0)</f>
        <v>1</v>
      </c>
      <c r="AC109" s="382" t="s">
        <v>2869</v>
      </c>
      <c r="AD109" s="389" t="str">
        <f>IFERROR(__xludf.DUMMYFUNCTION("""COMPUTED_VALUE"""),"")</f>
        <v/>
      </c>
      <c r="AE109" s="377">
        <v>4.0</v>
      </c>
      <c r="AF109" s="378">
        <v>1.0</v>
      </c>
      <c r="AG109" s="359"/>
    </row>
    <row r="110">
      <c r="A110" s="360"/>
      <c r="B110" s="361">
        <v>46164.0</v>
      </c>
      <c r="C110" s="362" t="s">
        <v>2676</v>
      </c>
      <c r="D110" s="363" t="s">
        <v>2675</v>
      </c>
      <c r="E110" s="364"/>
      <c r="F110" s="365"/>
      <c r="G110" s="366"/>
      <c r="H110" s="367"/>
      <c r="I110" s="365"/>
      <c r="J110" s="368"/>
      <c r="K110" s="364"/>
      <c r="L110" s="365"/>
      <c r="M110" s="366"/>
      <c r="N110" s="367"/>
      <c r="O110" s="365"/>
      <c r="P110" s="368"/>
      <c r="Q110" s="364"/>
      <c r="R110" s="365"/>
      <c r="S110" s="366"/>
      <c r="T110" s="369" t="s">
        <v>2995</v>
      </c>
      <c r="U110" s="370" t="s">
        <v>1830</v>
      </c>
      <c r="V110" s="371" t="s">
        <v>2472</v>
      </c>
      <c r="W110" s="380" t="s">
        <v>1872</v>
      </c>
      <c r="X110" s="353" t="s">
        <v>2914</v>
      </c>
      <c r="Y110" s="382" t="s">
        <v>2869</v>
      </c>
      <c r="Z110" s="389" t="str">
        <f>IFERROR(__xludf.DUMMYFUNCTION("""COMPUTED_VALUE"""),"")</f>
        <v/>
      </c>
      <c r="AA110" s="383">
        <v>0.0</v>
      </c>
      <c r="AB110" s="388">
        <f>IFERROR(__xludf.DUMMYFUNCTION("""COMPUTED_VALUE"""),1.0)</f>
        <v>1</v>
      </c>
      <c r="AC110" s="382">
        <v>0.0</v>
      </c>
      <c r="AD110" s="389">
        <f>IFERROR(__xludf.DUMMYFUNCTION("""COMPUTED_VALUE"""),1.0)</f>
        <v>1</v>
      </c>
      <c r="AE110" s="377">
        <v>1.0</v>
      </c>
      <c r="AF110" s="378">
        <v>0.0</v>
      </c>
      <c r="AG110" s="359"/>
    </row>
    <row r="111">
      <c r="A111" s="360"/>
      <c r="B111" s="361">
        <v>46164.0</v>
      </c>
      <c r="C111" s="362" t="s">
        <v>2683</v>
      </c>
      <c r="D111" s="363" t="s">
        <v>2678</v>
      </c>
      <c r="E111" s="364"/>
      <c r="F111" s="365"/>
      <c r="G111" s="366"/>
      <c r="H111" s="367"/>
      <c r="I111" s="365">
        <v>1.0</v>
      </c>
      <c r="J111" s="368"/>
      <c r="K111" s="364"/>
      <c r="L111" s="365"/>
      <c r="M111" s="366"/>
      <c r="N111" s="367"/>
      <c r="O111" s="365"/>
      <c r="P111" s="368"/>
      <c r="Q111" s="364"/>
      <c r="R111" s="365"/>
      <c r="S111" s="366"/>
      <c r="T111" s="369" t="s">
        <v>2995</v>
      </c>
      <c r="U111" s="431" t="s">
        <v>2685</v>
      </c>
      <c r="V111" s="395"/>
      <c r="W111" s="380" t="s">
        <v>2686</v>
      </c>
      <c r="X111" s="353" t="s">
        <v>2890</v>
      </c>
      <c r="Y111" s="382" t="s">
        <v>2869</v>
      </c>
      <c r="Z111" s="389" t="str">
        <f>IFERROR(__xludf.DUMMYFUNCTION("""COMPUTED_VALUE"""),"")</f>
        <v/>
      </c>
      <c r="AA111" s="383">
        <v>1.0</v>
      </c>
      <c r="AB111" s="388">
        <f>IFERROR(__xludf.DUMMYFUNCTION("""COMPUTED_VALUE"""),0.9375)</f>
        <v>0.9375</v>
      </c>
      <c r="AC111" s="382" t="s">
        <v>2869</v>
      </c>
      <c r="AD111" s="389" t="str">
        <f>IFERROR(__xludf.DUMMYFUNCTION("""COMPUTED_VALUE"""),"")</f>
        <v/>
      </c>
      <c r="AE111" s="377">
        <v>16.0</v>
      </c>
      <c r="AF111" s="378">
        <v>16.0</v>
      </c>
      <c r="AG111" s="359"/>
    </row>
    <row r="112">
      <c r="A112" s="360"/>
      <c r="B112" s="361">
        <v>46164.0</v>
      </c>
      <c r="C112" s="362" t="s">
        <v>2689</v>
      </c>
      <c r="D112" s="363" t="s">
        <v>2687</v>
      </c>
      <c r="E112" s="364"/>
      <c r="F112" s="365"/>
      <c r="G112" s="366"/>
      <c r="H112" s="367"/>
      <c r="I112" s="365"/>
      <c r="J112" s="368"/>
      <c r="K112" s="364"/>
      <c r="L112" s="365"/>
      <c r="M112" s="366"/>
      <c r="N112" s="367"/>
      <c r="O112" s="365"/>
      <c r="P112" s="368"/>
      <c r="Q112" s="364"/>
      <c r="R112" s="365"/>
      <c r="S112" s="366"/>
      <c r="T112" s="369" t="s">
        <v>2995</v>
      </c>
      <c r="U112" s="370" t="s">
        <v>1017</v>
      </c>
      <c r="V112" s="371" t="s">
        <v>270</v>
      </c>
      <c r="W112" s="372"/>
      <c r="X112" s="353" t="s">
        <v>2914</v>
      </c>
      <c r="Y112" s="382" t="s">
        <v>2869</v>
      </c>
      <c r="Z112" s="389" t="str">
        <f>IFERROR(__xludf.DUMMYFUNCTION("""COMPUTED_VALUE"""),"")</f>
        <v/>
      </c>
      <c r="AA112" s="383">
        <v>0.0</v>
      </c>
      <c r="AB112" s="388">
        <f>IFERROR(__xludf.DUMMYFUNCTION("""COMPUTED_VALUE"""),1.0)</f>
        <v>1</v>
      </c>
      <c r="AC112" s="382">
        <v>0.0</v>
      </c>
      <c r="AD112" s="389">
        <f>IFERROR(__xludf.DUMMYFUNCTION("""COMPUTED_VALUE"""),1.0)</f>
        <v>1</v>
      </c>
      <c r="AE112" s="377">
        <v>16.0</v>
      </c>
      <c r="AF112" s="378">
        <v>15.0</v>
      </c>
      <c r="AG112" s="359"/>
    </row>
    <row r="113">
      <c r="A113" s="360"/>
      <c r="B113" s="361">
        <v>46164.0</v>
      </c>
      <c r="C113" s="362" t="s">
        <v>2696</v>
      </c>
      <c r="D113" s="363" t="s">
        <v>2691</v>
      </c>
      <c r="E113" s="364"/>
      <c r="F113" s="365"/>
      <c r="G113" s="366"/>
      <c r="H113" s="367"/>
      <c r="I113" s="365"/>
      <c r="J113" s="368"/>
      <c r="K113" s="364"/>
      <c r="L113" s="365"/>
      <c r="M113" s="366"/>
      <c r="N113" s="367"/>
      <c r="O113" s="365"/>
      <c r="P113" s="368"/>
      <c r="Q113" s="364"/>
      <c r="R113" s="365"/>
      <c r="S113" s="366"/>
      <c r="T113" s="369"/>
      <c r="U113" s="370" t="s">
        <v>2380</v>
      </c>
      <c r="V113" s="371"/>
      <c r="W113" s="380" t="s">
        <v>2698</v>
      </c>
      <c r="X113" s="353" t="s">
        <v>2914</v>
      </c>
      <c r="Y113" s="382" t="s">
        <v>2869</v>
      </c>
      <c r="Z113" s="389" t="str">
        <f>IFERROR(__xludf.DUMMYFUNCTION("""COMPUTED_VALUE"""),"")</f>
        <v/>
      </c>
      <c r="AA113" s="383">
        <v>0.0</v>
      </c>
      <c r="AB113" s="388">
        <f>IFERROR(__xludf.DUMMYFUNCTION("""COMPUTED_VALUE"""),1.0)</f>
        <v>1</v>
      </c>
      <c r="AC113" s="382" t="s">
        <v>2869</v>
      </c>
      <c r="AD113" s="389" t="str">
        <f>IFERROR(__xludf.DUMMYFUNCTION("""COMPUTED_VALUE"""),"")</f>
        <v/>
      </c>
      <c r="AE113" s="377">
        <v>11.0</v>
      </c>
      <c r="AF113" s="378">
        <v>10.0</v>
      </c>
      <c r="AG113" s="359"/>
    </row>
    <row r="114">
      <c r="A114" s="360"/>
      <c r="B114" s="361">
        <v>46164.0</v>
      </c>
      <c r="C114" s="362" t="s">
        <v>2700</v>
      </c>
      <c r="D114" s="363" t="s">
        <v>2699</v>
      </c>
      <c r="E114" s="364"/>
      <c r="F114" s="365"/>
      <c r="G114" s="366"/>
      <c r="H114" s="367"/>
      <c r="I114" s="365"/>
      <c r="J114" s="368"/>
      <c r="K114" s="364"/>
      <c r="L114" s="365"/>
      <c r="M114" s="366"/>
      <c r="N114" s="367"/>
      <c r="O114" s="365"/>
      <c r="P114" s="368"/>
      <c r="Q114" s="364"/>
      <c r="R114" s="365"/>
      <c r="S114" s="366"/>
      <c r="T114" s="369" t="s">
        <v>2995</v>
      </c>
      <c r="U114" s="370" t="s">
        <v>634</v>
      </c>
      <c r="V114" s="371" t="s">
        <v>3010</v>
      </c>
      <c r="W114" s="380" t="s">
        <v>1760</v>
      </c>
      <c r="X114" s="353" t="s">
        <v>2914</v>
      </c>
      <c r="Y114" s="382" t="s">
        <v>2869</v>
      </c>
      <c r="Z114" s="389" t="str">
        <f>IFERROR(__xludf.DUMMYFUNCTION("""COMPUTED_VALUE"""),"")</f>
        <v/>
      </c>
      <c r="AA114" s="383">
        <v>0.0</v>
      </c>
      <c r="AB114" s="388">
        <f>IFERROR(__xludf.DUMMYFUNCTION("""COMPUTED_VALUE"""),1.0)</f>
        <v>1</v>
      </c>
      <c r="AC114" s="382">
        <v>0.0</v>
      </c>
      <c r="AD114" s="389">
        <f>IFERROR(__xludf.DUMMYFUNCTION("""COMPUTED_VALUE"""),1.0)</f>
        <v>1</v>
      </c>
      <c r="AE114" s="377">
        <v>9.0</v>
      </c>
      <c r="AF114" s="378">
        <v>4.0</v>
      </c>
      <c r="AG114" s="359"/>
    </row>
    <row r="115">
      <c r="A115" s="360"/>
      <c r="B115" s="361">
        <v>46164.0</v>
      </c>
      <c r="C115" s="362" t="s">
        <v>2707</v>
      </c>
      <c r="D115" s="363" t="s">
        <v>2703</v>
      </c>
      <c r="E115" s="364"/>
      <c r="F115" s="365"/>
      <c r="G115" s="366"/>
      <c r="H115" s="367"/>
      <c r="I115" s="365"/>
      <c r="J115" s="368"/>
      <c r="K115" s="364"/>
      <c r="L115" s="365"/>
      <c r="M115" s="366"/>
      <c r="N115" s="367"/>
      <c r="O115" s="365"/>
      <c r="P115" s="368"/>
      <c r="Q115" s="364"/>
      <c r="R115" s="365"/>
      <c r="S115" s="366"/>
      <c r="T115" s="369" t="s">
        <v>2995</v>
      </c>
      <c r="U115" s="370" t="s">
        <v>2150</v>
      </c>
      <c r="V115" s="371"/>
      <c r="W115" s="372"/>
      <c r="X115" s="353" t="s">
        <v>2914</v>
      </c>
      <c r="Y115" s="382" t="s">
        <v>2869</v>
      </c>
      <c r="Z115" s="389" t="str">
        <f>IFERROR(__xludf.DUMMYFUNCTION("""COMPUTED_VALUE"""),"")</f>
        <v/>
      </c>
      <c r="AA115" s="383">
        <v>0.0</v>
      </c>
      <c r="AB115" s="388">
        <f>IFERROR(__xludf.DUMMYFUNCTION("""COMPUTED_VALUE"""),1.0)</f>
        <v>1</v>
      </c>
      <c r="AC115" s="382" t="s">
        <v>2869</v>
      </c>
      <c r="AD115" s="389" t="str">
        <f>IFERROR(__xludf.DUMMYFUNCTION("""COMPUTED_VALUE"""),"")</f>
        <v/>
      </c>
      <c r="AE115" s="377">
        <v>8.0</v>
      </c>
      <c r="AF115" s="378">
        <v>15.0</v>
      </c>
      <c r="AG115" s="359"/>
    </row>
    <row r="116">
      <c r="A116" s="360"/>
      <c r="B116" s="361">
        <v>46164.0</v>
      </c>
      <c r="C116" s="362" t="s">
        <v>2710</v>
      </c>
      <c r="D116" s="363" t="s">
        <v>2709</v>
      </c>
      <c r="E116" s="364"/>
      <c r="F116" s="365"/>
      <c r="G116" s="366"/>
      <c r="H116" s="367"/>
      <c r="I116" s="365"/>
      <c r="J116" s="368"/>
      <c r="K116" s="364"/>
      <c r="L116" s="365"/>
      <c r="M116" s="366"/>
      <c r="N116" s="367"/>
      <c r="O116" s="365"/>
      <c r="P116" s="368"/>
      <c r="Q116" s="364"/>
      <c r="R116" s="365"/>
      <c r="S116" s="366"/>
      <c r="T116" s="369" t="s">
        <v>2995</v>
      </c>
      <c r="U116" s="370" t="s">
        <v>153</v>
      </c>
      <c r="V116" s="371" t="s">
        <v>2568</v>
      </c>
      <c r="W116" s="372"/>
      <c r="X116" s="353" t="s">
        <v>2914</v>
      </c>
      <c r="Y116" s="382" t="s">
        <v>2869</v>
      </c>
      <c r="Z116" s="389" t="str">
        <f>IFERROR(__xludf.DUMMYFUNCTION("""COMPUTED_VALUE"""),"")</f>
        <v/>
      </c>
      <c r="AA116" s="383">
        <v>0.0</v>
      </c>
      <c r="AB116" s="388">
        <f>IFERROR(__xludf.DUMMYFUNCTION("""COMPUTED_VALUE"""),1.0)</f>
        <v>1</v>
      </c>
      <c r="AC116" s="382">
        <v>0.0</v>
      </c>
      <c r="AD116" s="389">
        <f>IFERROR(__xludf.DUMMYFUNCTION("""COMPUTED_VALUE"""),1.0)</f>
        <v>1</v>
      </c>
      <c r="AE116" s="377">
        <v>15.0</v>
      </c>
      <c r="AF116" s="378">
        <v>13.0</v>
      </c>
      <c r="AG116" s="359"/>
    </row>
    <row r="117">
      <c r="A117" s="379" t="s">
        <v>2712</v>
      </c>
      <c r="B117" s="361">
        <v>46164.0</v>
      </c>
      <c r="C117" s="362" t="s">
        <v>2718</v>
      </c>
      <c r="D117" s="363" t="s">
        <v>2713</v>
      </c>
      <c r="E117" s="364"/>
      <c r="F117" s="365"/>
      <c r="G117" s="366"/>
      <c r="H117" s="367"/>
      <c r="I117" s="365"/>
      <c r="J117" s="368"/>
      <c r="K117" s="364"/>
      <c r="L117" s="365">
        <v>1.0</v>
      </c>
      <c r="M117" s="366"/>
      <c r="N117" s="367"/>
      <c r="O117" s="365">
        <v>1.0</v>
      </c>
      <c r="P117" s="368"/>
      <c r="Q117" s="364"/>
      <c r="R117" s="365"/>
      <c r="S117" s="366"/>
      <c r="T117" s="369" t="s">
        <v>2995</v>
      </c>
      <c r="U117" s="370" t="s">
        <v>2720</v>
      </c>
      <c r="V117" s="371"/>
      <c r="W117" s="380" t="s">
        <v>2721</v>
      </c>
      <c r="X117" s="353" t="s">
        <v>2890</v>
      </c>
      <c r="Y117" s="382" t="s">
        <v>2869</v>
      </c>
      <c r="Z117" s="389" t="str">
        <f>IFERROR(__xludf.DUMMYFUNCTION("""COMPUTED_VALUE"""),"")</f>
        <v/>
      </c>
      <c r="AA117" s="383">
        <v>2.0</v>
      </c>
      <c r="AB117" s="388">
        <f>IFERROR(__xludf.DUMMYFUNCTION("""COMPUTED_VALUE"""),0.9047619047619048)</f>
        <v>0.9047619048</v>
      </c>
      <c r="AC117" s="382" t="s">
        <v>2869</v>
      </c>
      <c r="AD117" s="389" t="str">
        <f>IFERROR(__xludf.DUMMYFUNCTION("""COMPUTED_VALUE"""),"")</f>
        <v/>
      </c>
      <c r="AE117" s="377">
        <v>19.0</v>
      </c>
      <c r="AF117" s="378">
        <v>21.0</v>
      </c>
      <c r="AG117" s="359"/>
    </row>
    <row r="118">
      <c r="A118" s="360"/>
      <c r="B118" s="361">
        <v>46164.0</v>
      </c>
      <c r="C118" s="362" t="s">
        <v>2723</v>
      </c>
      <c r="D118" s="363" t="s">
        <v>2722</v>
      </c>
      <c r="E118" s="364"/>
      <c r="F118" s="365"/>
      <c r="G118" s="366"/>
      <c r="H118" s="367"/>
      <c r="I118" s="365">
        <v>1.0</v>
      </c>
      <c r="J118" s="368"/>
      <c r="K118" s="364"/>
      <c r="L118" s="365"/>
      <c r="M118" s="366"/>
      <c r="N118" s="367"/>
      <c r="O118" s="365"/>
      <c r="P118" s="368"/>
      <c r="Q118" s="364"/>
      <c r="R118" s="365"/>
      <c r="S118" s="366"/>
      <c r="T118" s="369" t="s">
        <v>2995</v>
      </c>
      <c r="U118" s="370" t="s">
        <v>1443</v>
      </c>
      <c r="V118" s="371" t="s">
        <v>3010</v>
      </c>
      <c r="W118" s="380" t="s">
        <v>4099</v>
      </c>
      <c r="X118" s="353" t="s">
        <v>2890</v>
      </c>
      <c r="Y118" s="382" t="s">
        <v>2869</v>
      </c>
      <c r="Z118" s="389" t="str">
        <f>IFERROR(__xludf.DUMMYFUNCTION("""COMPUTED_VALUE"""),"")</f>
        <v/>
      </c>
      <c r="AA118" s="383">
        <v>1.0</v>
      </c>
      <c r="AB118" s="388">
        <f>IFERROR(__xludf.DUMMYFUNCTION("""COMPUTED_VALUE"""),0.9523809523809523)</f>
        <v>0.9523809524</v>
      </c>
      <c r="AC118" s="382">
        <v>0.0</v>
      </c>
      <c r="AD118" s="389">
        <f>IFERROR(__xludf.DUMMYFUNCTION("""COMPUTED_VALUE"""),1.0)</f>
        <v>1</v>
      </c>
      <c r="AE118" s="377">
        <v>21.0</v>
      </c>
      <c r="AF118" s="378">
        <v>15.0</v>
      </c>
      <c r="AG118" s="359"/>
    </row>
    <row r="119">
      <c r="A119" s="379" t="s">
        <v>2726</v>
      </c>
      <c r="B119" s="361">
        <v>46165.0</v>
      </c>
      <c r="C119" s="362" t="s">
        <v>2732</v>
      </c>
      <c r="D119" s="363" t="s">
        <v>2727</v>
      </c>
      <c r="E119" s="364"/>
      <c r="F119" s="365">
        <v>1.0</v>
      </c>
      <c r="G119" s="366"/>
      <c r="H119" s="367"/>
      <c r="I119" s="365"/>
      <c r="J119" s="368"/>
      <c r="K119" s="364"/>
      <c r="L119" s="365"/>
      <c r="M119" s="366"/>
      <c r="N119" s="367"/>
      <c r="O119" s="365"/>
      <c r="P119" s="368"/>
      <c r="Q119" s="364"/>
      <c r="R119" s="365"/>
      <c r="S119" s="366"/>
      <c r="T119" s="369"/>
      <c r="U119" s="370" t="s">
        <v>1443</v>
      </c>
      <c r="V119" s="371"/>
      <c r="W119" s="380" t="s">
        <v>2734</v>
      </c>
      <c r="X119" s="353" t="s">
        <v>2890</v>
      </c>
      <c r="Y119" s="382" t="s">
        <v>2869</v>
      </c>
      <c r="Z119" s="389" t="str">
        <f>IFERROR(__xludf.DUMMYFUNCTION("""COMPUTED_VALUE"""),"")</f>
        <v/>
      </c>
      <c r="AA119" s="383">
        <v>1.0</v>
      </c>
      <c r="AB119" s="388">
        <f>IFERROR(__xludf.DUMMYFUNCTION("""COMPUTED_VALUE"""),0.875)</f>
        <v>0.875</v>
      </c>
      <c r="AC119" s="382" t="s">
        <v>2869</v>
      </c>
      <c r="AD119" s="389" t="str">
        <f>IFERROR(__xludf.DUMMYFUNCTION("""COMPUTED_VALUE"""),"")</f>
        <v/>
      </c>
      <c r="AE119" s="377">
        <v>7.0</v>
      </c>
      <c r="AF119" s="378">
        <v>8.0</v>
      </c>
      <c r="AG119" s="359"/>
    </row>
    <row r="120">
      <c r="A120" s="360"/>
      <c r="B120" s="361">
        <v>46165.0</v>
      </c>
      <c r="C120" s="362" t="s">
        <v>2736</v>
      </c>
      <c r="D120" s="363" t="s">
        <v>2735</v>
      </c>
      <c r="E120" s="364"/>
      <c r="F120" s="365">
        <v>1.0</v>
      </c>
      <c r="G120" s="366"/>
      <c r="H120" s="367"/>
      <c r="I120" s="365"/>
      <c r="J120" s="368"/>
      <c r="K120" s="364"/>
      <c r="L120" s="365"/>
      <c r="M120" s="366"/>
      <c r="N120" s="367"/>
      <c r="O120" s="365"/>
      <c r="P120" s="368"/>
      <c r="Q120" s="364"/>
      <c r="R120" s="365"/>
      <c r="S120" s="366"/>
      <c r="T120" s="369" t="s">
        <v>2995</v>
      </c>
      <c r="U120" s="370" t="s">
        <v>2944</v>
      </c>
      <c r="V120" s="371" t="s">
        <v>3008</v>
      </c>
      <c r="W120" s="380" t="s">
        <v>2734</v>
      </c>
      <c r="X120" s="353" t="s">
        <v>2890</v>
      </c>
      <c r="Y120" s="382" t="s">
        <v>2869</v>
      </c>
      <c r="Z120" s="389" t="str">
        <f>IFERROR(__xludf.DUMMYFUNCTION("""COMPUTED_VALUE"""),"")</f>
        <v/>
      </c>
      <c r="AA120" s="383">
        <v>1.0</v>
      </c>
      <c r="AB120" s="388">
        <f>IFERROR(__xludf.DUMMYFUNCTION("""COMPUTED_VALUE"""),0.875)</f>
        <v>0.875</v>
      </c>
      <c r="AC120" s="382">
        <v>0.0</v>
      </c>
      <c r="AD120" s="389">
        <f>IFERROR(__xludf.DUMMYFUNCTION("""COMPUTED_VALUE"""),1.0)</f>
        <v>1</v>
      </c>
      <c r="AE120" s="377">
        <v>8.0</v>
      </c>
      <c r="AF120" s="378">
        <v>7.0</v>
      </c>
      <c r="AG120" s="359"/>
    </row>
    <row r="121">
      <c r="A121" s="360"/>
      <c r="B121" s="361">
        <v>46165.0</v>
      </c>
      <c r="C121" s="362" t="s">
        <v>2742</v>
      </c>
      <c r="D121" s="363" t="s">
        <v>2738</v>
      </c>
      <c r="E121" s="364"/>
      <c r="F121" s="365"/>
      <c r="G121" s="366"/>
      <c r="H121" s="367"/>
      <c r="I121" s="365"/>
      <c r="J121" s="368"/>
      <c r="K121" s="364"/>
      <c r="L121" s="365"/>
      <c r="M121" s="366"/>
      <c r="N121" s="367"/>
      <c r="O121" s="365">
        <v>1.0</v>
      </c>
      <c r="P121" s="368"/>
      <c r="Q121" s="364"/>
      <c r="R121" s="365"/>
      <c r="S121" s="366"/>
      <c r="T121" s="369"/>
      <c r="U121" s="370" t="s">
        <v>302</v>
      </c>
      <c r="V121" s="371"/>
      <c r="W121" s="380" t="s">
        <v>2744</v>
      </c>
      <c r="X121" s="353" t="s">
        <v>2890</v>
      </c>
      <c r="Y121" s="382" t="s">
        <v>2869</v>
      </c>
      <c r="Z121" s="389" t="str">
        <f>IFERROR(__xludf.DUMMYFUNCTION("""COMPUTED_VALUE"""),"")</f>
        <v/>
      </c>
      <c r="AA121" s="383">
        <v>1.0</v>
      </c>
      <c r="AB121" s="388">
        <f>IFERROR(__xludf.DUMMYFUNCTION("""COMPUTED_VALUE"""),0.8888888888888888)</f>
        <v>0.8888888889</v>
      </c>
      <c r="AC121" s="382" t="s">
        <v>2869</v>
      </c>
      <c r="AD121" s="389" t="str">
        <f>IFERROR(__xludf.DUMMYFUNCTION("""COMPUTED_VALUE"""),"")</f>
        <v/>
      </c>
      <c r="AE121" s="377">
        <v>9.0</v>
      </c>
      <c r="AF121" s="378">
        <v>7.0</v>
      </c>
      <c r="AG121" s="359"/>
    </row>
    <row r="122">
      <c r="A122" s="360"/>
      <c r="B122" s="361">
        <v>46165.0</v>
      </c>
      <c r="C122" s="362" t="s">
        <v>2746</v>
      </c>
      <c r="D122" s="363" t="s">
        <v>2745</v>
      </c>
      <c r="E122" s="364"/>
      <c r="F122" s="365"/>
      <c r="G122" s="366"/>
      <c r="H122" s="367"/>
      <c r="I122" s="365"/>
      <c r="J122" s="368"/>
      <c r="K122" s="364"/>
      <c r="L122" s="365"/>
      <c r="M122" s="366"/>
      <c r="N122" s="367"/>
      <c r="O122" s="365"/>
      <c r="P122" s="368"/>
      <c r="Q122" s="364"/>
      <c r="R122" s="365"/>
      <c r="S122" s="366"/>
      <c r="T122" s="369"/>
      <c r="U122" s="370" t="s">
        <v>279</v>
      </c>
      <c r="V122" s="371" t="s">
        <v>2472</v>
      </c>
      <c r="W122" s="380" t="s">
        <v>1760</v>
      </c>
      <c r="X122" s="353" t="s">
        <v>2914</v>
      </c>
      <c r="Y122" s="382" t="s">
        <v>2869</v>
      </c>
      <c r="Z122" s="389" t="str">
        <f>IFERROR(__xludf.DUMMYFUNCTION("""COMPUTED_VALUE"""),"")</f>
        <v/>
      </c>
      <c r="AA122" s="383">
        <v>0.0</v>
      </c>
      <c r="AB122" s="388">
        <f>IFERROR(__xludf.DUMMYFUNCTION("""COMPUTED_VALUE"""),1.0)</f>
        <v>1</v>
      </c>
      <c r="AC122" s="382">
        <v>0.0</v>
      </c>
      <c r="AD122" s="389">
        <f>IFERROR(__xludf.DUMMYFUNCTION("""COMPUTED_VALUE"""),1.0)</f>
        <v>1</v>
      </c>
      <c r="AE122" s="377">
        <v>7.0</v>
      </c>
      <c r="AF122" s="378">
        <v>3.0</v>
      </c>
      <c r="AG122" s="359"/>
    </row>
    <row r="123">
      <c r="A123" s="360"/>
      <c r="B123" s="361">
        <v>46165.0</v>
      </c>
      <c r="C123" s="362" t="s">
        <v>2751</v>
      </c>
      <c r="D123" s="363" t="s">
        <v>2749</v>
      </c>
      <c r="E123" s="364"/>
      <c r="F123" s="365"/>
      <c r="G123" s="366"/>
      <c r="H123" s="367"/>
      <c r="I123" s="365"/>
      <c r="J123" s="368"/>
      <c r="K123" s="364"/>
      <c r="L123" s="365"/>
      <c r="M123" s="366"/>
      <c r="N123" s="367"/>
      <c r="O123" s="365"/>
      <c r="P123" s="368"/>
      <c r="Q123" s="364"/>
      <c r="R123" s="365"/>
      <c r="S123" s="366"/>
      <c r="T123" s="369"/>
      <c r="U123" s="370" t="s">
        <v>951</v>
      </c>
      <c r="V123" s="371"/>
      <c r="W123" s="372"/>
      <c r="X123" s="353" t="s">
        <v>2914</v>
      </c>
      <c r="Y123" s="382" t="s">
        <v>2869</v>
      </c>
      <c r="Z123" s="389" t="str">
        <f>IFERROR(__xludf.DUMMYFUNCTION("""COMPUTED_VALUE"""),"")</f>
        <v/>
      </c>
      <c r="AA123" s="383">
        <v>0.0</v>
      </c>
      <c r="AB123" s="388">
        <f>IFERROR(__xludf.DUMMYFUNCTION("""COMPUTED_VALUE"""),1.0)</f>
        <v>1</v>
      </c>
      <c r="AC123" s="382" t="s">
        <v>2869</v>
      </c>
      <c r="AD123" s="389" t="str">
        <f>IFERROR(__xludf.DUMMYFUNCTION("""COMPUTED_VALUE"""),"")</f>
        <v/>
      </c>
      <c r="AE123" s="377">
        <v>9.0</v>
      </c>
      <c r="AF123" s="378">
        <v>5.0</v>
      </c>
      <c r="AG123" s="359"/>
    </row>
    <row r="124">
      <c r="A124" s="360"/>
      <c r="B124" s="361">
        <v>46165.0</v>
      </c>
      <c r="C124" s="362" t="s">
        <v>2754</v>
      </c>
      <c r="D124" s="363" t="s">
        <v>2753</v>
      </c>
      <c r="E124" s="364"/>
      <c r="F124" s="365"/>
      <c r="G124" s="366"/>
      <c r="H124" s="367"/>
      <c r="I124" s="365"/>
      <c r="J124" s="368"/>
      <c r="K124" s="364"/>
      <c r="L124" s="365"/>
      <c r="M124" s="366"/>
      <c r="N124" s="367"/>
      <c r="O124" s="365"/>
      <c r="P124" s="368"/>
      <c r="Q124" s="364"/>
      <c r="R124" s="365"/>
      <c r="S124" s="366"/>
      <c r="T124" s="369"/>
      <c r="U124" s="370" t="s">
        <v>951</v>
      </c>
      <c r="V124" s="371" t="s">
        <v>2472</v>
      </c>
      <c r="W124" s="380" t="s">
        <v>1872</v>
      </c>
      <c r="X124" s="353" t="s">
        <v>2914</v>
      </c>
      <c r="Y124" s="382" t="s">
        <v>2869</v>
      </c>
      <c r="Z124" s="389" t="str">
        <f>IFERROR(__xludf.DUMMYFUNCTION("""COMPUTED_VALUE"""),"")</f>
        <v/>
      </c>
      <c r="AA124" s="383">
        <v>0.0</v>
      </c>
      <c r="AB124" s="388">
        <f>IFERROR(__xludf.DUMMYFUNCTION("""COMPUTED_VALUE"""),1.0)</f>
        <v>1</v>
      </c>
      <c r="AC124" s="382">
        <v>0.0</v>
      </c>
      <c r="AD124" s="389">
        <f>IFERROR(__xludf.DUMMYFUNCTION("""COMPUTED_VALUE"""),1.0)</f>
        <v>1</v>
      </c>
      <c r="AE124" s="377">
        <v>5.0</v>
      </c>
      <c r="AF124" s="378">
        <v>4.0</v>
      </c>
      <c r="AG124" s="359"/>
    </row>
    <row r="125">
      <c r="A125" s="360"/>
      <c r="B125" s="361">
        <v>46165.0</v>
      </c>
      <c r="C125" s="362" t="s">
        <v>2758</v>
      </c>
      <c r="D125" s="363" t="s">
        <v>2756</v>
      </c>
      <c r="E125" s="364"/>
      <c r="F125" s="365"/>
      <c r="G125" s="366"/>
      <c r="H125" s="367"/>
      <c r="I125" s="365"/>
      <c r="J125" s="368"/>
      <c r="K125" s="364"/>
      <c r="L125" s="365"/>
      <c r="M125" s="366"/>
      <c r="N125" s="367"/>
      <c r="O125" s="365"/>
      <c r="P125" s="368"/>
      <c r="Q125" s="364"/>
      <c r="R125" s="365"/>
      <c r="S125" s="366"/>
      <c r="T125" s="369"/>
      <c r="U125" s="394" t="s">
        <v>712</v>
      </c>
      <c r="V125" s="395"/>
      <c r="W125" s="380"/>
      <c r="X125" s="353" t="s">
        <v>2914</v>
      </c>
      <c r="Y125" s="382" t="s">
        <v>2869</v>
      </c>
      <c r="Z125" s="389" t="str">
        <f>IFERROR(__xludf.DUMMYFUNCTION("""COMPUTED_VALUE"""),"")</f>
        <v/>
      </c>
      <c r="AA125" s="383">
        <v>0.0</v>
      </c>
      <c r="AB125" s="388">
        <f>IFERROR(__xludf.DUMMYFUNCTION("""COMPUTED_VALUE"""),1.0)</f>
        <v>1</v>
      </c>
      <c r="AC125" s="382" t="s">
        <v>2869</v>
      </c>
      <c r="AD125" s="389" t="str">
        <f>IFERROR(__xludf.DUMMYFUNCTION("""COMPUTED_VALUE"""),"")</f>
        <v/>
      </c>
      <c r="AE125" s="377">
        <v>6.0</v>
      </c>
      <c r="AF125" s="378">
        <v>6.0</v>
      </c>
      <c r="AG125" s="359"/>
    </row>
    <row r="126">
      <c r="A126" s="360"/>
      <c r="B126" s="361">
        <v>46165.0</v>
      </c>
      <c r="C126" s="362" t="s">
        <v>2761</v>
      </c>
      <c r="D126" s="363" t="s">
        <v>2760</v>
      </c>
      <c r="E126" s="364"/>
      <c r="F126" s="365"/>
      <c r="G126" s="366"/>
      <c r="H126" s="367"/>
      <c r="I126" s="365"/>
      <c r="J126" s="368"/>
      <c r="K126" s="364"/>
      <c r="L126" s="365"/>
      <c r="M126" s="366"/>
      <c r="N126" s="367"/>
      <c r="O126" s="365"/>
      <c r="P126" s="368"/>
      <c r="Q126" s="364"/>
      <c r="R126" s="365"/>
      <c r="S126" s="366"/>
      <c r="T126" s="369"/>
      <c r="U126" s="370" t="s">
        <v>648</v>
      </c>
      <c r="V126" s="371" t="s">
        <v>270</v>
      </c>
      <c r="W126" s="380" t="s">
        <v>1770</v>
      </c>
      <c r="X126" s="353" t="s">
        <v>2914</v>
      </c>
      <c r="Y126" s="382" t="s">
        <v>2869</v>
      </c>
      <c r="Z126" s="389" t="str">
        <f>IFERROR(__xludf.DUMMYFUNCTION("""COMPUTED_VALUE"""),"")</f>
        <v/>
      </c>
      <c r="AA126" s="383">
        <v>0.0</v>
      </c>
      <c r="AB126" s="388">
        <f>IFERROR(__xludf.DUMMYFUNCTION("""COMPUTED_VALUE"""),1.0)</f>
        <v>1</v>
      </c>
      <c r="AC126" s="382">
        <v>0.0</v>
      </c>
      <c r="AD126" s="389">
        <f>IFERROR(__xludf.DUMMYFUNCTION("""COMPUTED_VALUE"""),1.0)</f>
        <v>1</v>
      </c>
      <c r="AE126" s="377">
        <v>6.0</v>
      </c>
      <c r="AF126" s="378">
        <v>4.0</v>
      </c>
      <c r="AG126" s="359"/>
    </row>
    <row r="127">
      <c r="A127" s="360"/>
      <c r="B127" s="361">
        <v>46165.0</v>
      </c>
      <c r="C127" s="362" t="s">
        <v>2764</v>
      </c>
      <c r="D127" s="363" t="s">
        <v>2763</v>
      </c>
      <c r="E127" s="364"/>
      <c r="F127" s="365"/>
      <c r="G127" s="366"/>
      <c r="H127" s="367"/>
      <c r="I127" s="365"/>
      <c r="J127" s="368"/>
      <c r="K127" s="364"/>
      <c r="L127" s="365"/>
      <c r="M127" s="366"/>
      <c r="N127" s="367"/>
      <c r="O127" s="365"/>
      <c r="P127" s="368"/>
      <c r="Q127" s="364"/>
      <c r="R127" s="365"/>
      <c r="S127" s="366"/>
      <c r="T127" s="369"/>
      <c r="U127" s="370" t="s">
        <v>2941</v>
      </c>
      <c r="V127" s="371" t="s">
        <v>3006</v>
      </c>
      <c r="W127" s="380" t="s">
        <v>4100</v>
      </c>
      <c r="X127" s="353" t="s">
        <v>2914</v>
      </c>
      <c r="Y127" s="382" t="s">
        <v>2869</v>
      </c>
      <c r="Z127" s="389" t="str">
        <f>IFERROR(__xludf.DUMMYFUNCTION("""COMPUTED_VALUE"""),"")</f>
        <v/>
      </c>
      <c r="AA127" s="383">
        <v>0.0</v>
      </c>
      <c r="AB127" s="388">
        <f>IFERROR(__xludf.DUMMYFUNCTION("""COMPUTED_VALUE"""),1.0)</f>
        <v>1</v>
      </c>
      <c r="AC127" s="382">
        <v>0.0</v>
      </c>
      <c r="AD127" s="389">
        <f>IFERROR(__xludf.DUMMYFUNCTION("""COMPUTED_VALUE"""),1.0)</f>
        <v>1</v>
      </c>
      <c r="AE127" s="377">
        <v>4.0</v>
      </c>
      <c r="AF127" s="378">
        <v>0.0</v>
      </c>
      <c r="AG127" s="359"/>
    </row>
    <row r="128">
      <c r="A128" s="360"/>
      <c r="B128" s="361">
        <v>46165.0</v>
      </c>
      <c r="C128" s="362" t="s">
        <v>2771</v>
      </c>
      <c r="D128" s="363" t="s">
        <v>2766</v>
      </c>
      <c r="E128" s="364"/>
      <c r="F128" s="365">
        <v>1.0</v>
      </c>
      <c r="G128" s="366"/>
      <c r="H128" s="367"/>
      <c r="I128" s="365"/>
      <c r="J128" s="368"/>
      <c r="K128" s="364"/>
      <c r="L128" s="365"/>
      <c r="M128" s="366"/>
      <c r="N128" s="367"/>
      <c r="O128" s="365"/>
      <c r="P128" s="368"/>
      <c r="Q128" s="364"/>
      <c r="R128" s="365"/>
      <c r="S128" s="366"/>
      <c r="T128" s="369"/>
      <c r="U128" s="370" t="s">
        <v>207</v>
      </c>
      <c r="V128" s="371"/>
      <c r="W128" s="380" t="s">
        <v>2773</v>
      </c>
      <c r="X128" s="353" t="s">
        <v>2890</v>
      </c>
      <c r="Y128" s="382" t="s">
        <v>2869</v>
      </c>
      <c r="Z128" s="389" t="str">
        <f>IFERROR(__xludf.DUMMYFUNCTION("""COMPUTED_VALUE"""),"")</f>
        <v/>
      </c>
      <c r="AA128" s="383">
        <v>1.0</v>
      </c>
      <c r="AB128" s="388">
        <f>IFERROR(__xludf.DUMMYFUNCTION("""COMPUTED_VALUE"""),0.9666666666666667)</f>
        <v>0.9666666667</v>
      </c>
      <c r="AC128" s="382" t="s">
        <v>2869</v>
      </c>
      <c r="AD128" s="389" t="str">
        <f>IFERROR(__xludf.DUMMYFUNCTION("""COMPUTED_VALUE"""),"")</f>
        <v/>
      </c>
      <c r="AE128" s="377">
        <v>30.0</v>
      </c>
      <c r="AF128" s="378">
        <v>1.0</v>
      </c>
      <c r="AG128" s="359"/>
    </row>
    <row r="129">
      <c r="A129" s="360"/>
      <c r="B129" s="361">
        <v>46165.0</v>
      </c>
      <c r="C129" s="362" t="s">
        <v>2775</v>
      </c>
      <c r="D129" s="363" t="s">
        <v>2774</v>
      </c>
      <c r="E129" s="364"/>
      <c r="F129" s="365">
        <v>1.0</v>
      </c>
      <c r="G129" s="366"/>
      <c r="H129" s="367"/>
      <c r="I129" s="365"/>
      <c r="J129" s="368"/>
      <c r="K129" s="364"/>
      <c r="L129" s="365"/>
      <c r="M129" s="366"/>
      <c r="N129" s="367"/>
      <c r="O129" s="365"/>
      <c r="P129" s="368"/>
      <c r="Q129" s="364"/>
      <c r="R129" s="365"/>
      <c r="S129" s="366"/>
      <c r="T129" s="369"/>
      <c r="U129" s="370" t="s">
        <v>323</v>
      </c>
      <c r="V129" s="449" t="s">
        <v>3029</v>
      </c>
      <c r="W129" s="380" t="s">
        <v>2797</v>
      </c>
      <c r="X129" s="353" t="s">
        <v>2890</v>
      </c>
      <c r="Y129" s="382" t="s">
        <v>2869</v>
      </c>
      <c r="Z129" s="389" t="str">
        <f>IFERROR(__xludf.DUMMYFUNCTION("""COMPUTED_VALUE"""),"")</f>
        <v/>
      </c>
      <c r="AA129" s="383">
        <v>1.0</v>
      </c>
      <c r="AB129" s="388">
        <f>IFERROR(__xludf.DUMMYFUNCTION("""COMPUTED_VALUE"""),0.0)</f>
        <v>0</v>
      </c>
      <c r="AC129" s="382">
        <v>0.0</v>
      </c>
      <c r="AD129" s="389">
        <f>IFERROR(__xludf.DUMMYFUNCTION("""COMPUTED_VALUE"""),1.0)</f>
        <v>1</v>
      </c>
      <c r="AE129" s="377">
        <v>1.0</v>
      </c>
      <c r="AF129" s="378">
        <v>0.0</v>
      </c>
      <c r="AG129" s="359"/>
    </row>
    <row r="130">
      <c r="A130" s="360"/>
      <c r="B130" s="361">
        <v>46165.0</v>
      </c>
      <c r="C130" s="362" t="s">
        <v>2779</v>
      </c>
      <c r="D130" s="363" t="s">
        <v>2777</v>
      </c>
      <c r="E130" s="364"/>
      <c r="F130" s="365"/>
      <c r="G130" s="366"/>
      <c r="H130" s="367"/>
      <c r="I130" s="365"/>
      <c r="J130" s="368"/>
      <c r="K130" s="364"/>
      <c r="L130" s="365">
        <v>1.0</v>
      </c>
      <c r="M130" s="366"/>
      <c r="N130" s="367"/>
      <c r="O130" s="365"/>
      <c r="P130" s="368"/>
      <c r="Q130" s="364"/>
      <c r="R130" s="365"/>
      <c r="S130" s="366"/>
      <c r="T130" s="369"/>
      <c r="U130" s="370" t="s">
        <v>207</v>
      </c>
      <c r="V130" s="371"/>
      <c r="W130" s="380" t="s">
        <v>2780</v>
      </c>
      <c r="X130" s="353" t="s">
        <v>2890</v>
      </c>
      <c r="Y130" s="382" t="s">
        <v>2869</v>
      </c>
      <c r="Z130" s="389" t="str">
        <f>IFERROR(__xludf.DUMMYFUNCTION("""COMPUTED_VALUE"""),"")</f>
        <v/>
      </c>
      <c r="AA130" s="383">
        <v>1.0</v>
      </c>
      <c r="AB130" s="388">
        <f>IFERROR(__xludf.DUMMYFUNCTION("""COMPUTED_VALUE"""),0.9230769230769231)</f>
        <v>0.9230769231</v>
      </c>
      <c r="AC130" s="382" t="s">
        <v>2869</v>
      </c>
      <c r="AD130" s="389" t="str">
        <f>IFERROR(__xludf.DUMMYFUNCTION("""COMPUTED_VALUE"""),"")</f>
        <v/>
      </c>
      <c r="AE130" s="377">
        <v>13.0</v>
      </c>
      <c r="AF130" s="378">
        <v>3.0</v>
      </c>
      <c r="AG130" s="359"/>
    </row>
    <row r="131">
      <c r="A131" s="360"/>
      <c r="B131" s="361">
        <v>46165.0</v>
      </c>
      <c r="C131" s="362" t="s">
        <v>2784</v>
      </c>
      <c r="D131" s="363" t="s">
        <v>2781</v>
      </c>
      <c r="E131" s="364"/>
      <c r="F131" s="365"/>
      <c r="G131" s="366"/>
      <c r="H131" s="367"/>
      <c r="I131" s="365">
        <v>1.0</v>
      </c>
      <c r="J131" s="368"/>
      <c r="K131" s="364"/>
      <c r="L131" s="365"/>
      <c r="M131" s="366"/>
      <c r="N131" s="367"/>
      <c r="O131" s="365"/>
      <c r="P131" s="368"/>
      <c r="Q131" s="364"/>
      <c r="R131" s="365"/>
      <c r="S131" s="366"/>
      <c r="T131" s="369"/>
      <c r="U131" s="370" t="s">
        <v>153</v>
      </c>
      <c r="V131" s="371"/>
      <c r="W131" s="380" t="s">
        <v>2151</v>
      </c>
      <c r="X131" s="353" t="s">
        <v>2890</v>
      </c>
      <c r="Y131" s="382" t="s">
        <v>2869</v>
      </c>
      <c r="Z131" s="389" t="str">
        <f>IFERROR(__xludf.DUMMYFUNCTION("""COMPUTED_VALUE"""),"")</f>
        <v/>
      </c>
      <c r="AA131" s="383">
        <v>1.0</v>
      </c>
      <c r="AB131" s="388">
        <f>IFERROR(__xludf.DUMMYFUNCTION("""COMPUTED_VALUE"""),0.6666666666666667)</f>
        <v>0.6666666667</v>
      </c>
      <c r="AC131" s="382" t="s">
        <v>2869</v>
      </c>
      <c r="AD131" s="389" t="str">
        <f>IFERROR(__xludf.DUMMYFUNCTION("""COMPUTED_VALUE"""),"")</f>
        <v/>
      </c>
      <c r="AE131" s="377">
        <v>3.0</v>
      </c>
      <c r="AF131" s="378">
        <v>1.0</v>
      </c>
      <c r="AG131" s="359"/>
    </row>
    <row r="132">
      <c r="A132" s="360"/>
      <c r="B132" s="361">
        <v>46165.0</v>
      </c>
      <c r="C132" s="362" t="s">
        <v>2787</v>
      </c>
      <c r="D132" s="363" t="s">
        <v>2786</v>
      </c>
      <c r="E132" s="364"/>
      <c r="F132" s="365"/>
      <c r="G132" s="366"/>
      <c r="H132" s="367"/>
      <c r="I132" s="365"/>
      <c r="J132" s="368"/>
      <c r="K132" s="364"/>
      <c r="L132" s="365"/>
      <c r="M132" s="366"/>
      <c r="N132" s="367"/>
      <c r="O132" s="365"/>
      <c r="P132" s="368"/>
      <c r="Q132" s="364"/>
      <c r="R132" s="365"/>
      <c r="S132" s="366"/>
      <c r="T132" s="369"/>
      <c r="U132" s="370" t="s">
        <v>302</v>
      </c>
      <c r="V132" s="371" t="s">
        <v>270</v>
      </c>
      <c r="W132" s="380" t="s">
        <v>4101</v>
      </c>
      <c r="X132" s="353" t="s">
        <v>2914</v>
      </c>
      <c r="Y132" s="382" t="s">
        <v>2869</v>
      </c>
      <c r="Z132" s="389" t="str">
        <f>IFERROR(__xludf.DUMMYFUNCTION("""COMPUTED_VALUE"""),"")</f>
        <v/>
      </c>
      <c r="AA132" s="383">
        <v>0.0</v>
      </c>
      <c r="AB132" s="388">
        <f>IFERROR(__xludf.DUMMYFUNCTION("""COMPUTED_VALUE"""),1.0)</f>
        <v>1</v>
      </c>
      <c r="AC132" s="382">
        <v>0.0</v>
      </c>
      <c r="AD132" s="389">
        <f>IFERROR(__xludf.DUMMYFUNCTION("""COMPUTED_VALUE"""),1.0)</f>
        <v>1</v>
      </c>
      <c r="AE132" s="377">
        <v>1.0</v>
      </c>
      <c r="AF132" s="378">
        <v>1.0</v>
      </c>
      <c r="AG132" s="359"/>
    </row>
    <row r="133">
      <c r="A133" s="360"/>
      <c r="B133" s="361">
        <v>46165.0</v>
      </c>
      <c r="C133" s="362" t="s">
        <v>2790</v>
      </c>
      <c r="D133" s="363" t="s">
        <v>2789</v>
      </c>
      <c r="E133" s="364"/>
      <c r="F133" s="365"/>
      <c r="G133" s="366"/>
      <c r="H133" s="367"/>
      <c r="I133" s="365"/>
      <c r="J133" s="368"/>
      <c r="K133" s="364"/>
      <c r="L133" s="365"/>
      <c r="M133" s="366"/>
      <c r="N133" s="367"/>
      <c r="O133" s="365"/>
      <c r="P133" s="368"/>
      <c r="Q133" s="364"/>
      <c r="R133" s="365"/>
      <c r="S133" s="366"/>
      <c r="T133" s="369"/>
      <c r="U133" s="370" t="s">
        <v>876</v>
      </c>
      <c r="V133" s="371" t="s">
        <v>2472</v>
      </c>
      <c r="W133" s="380" t="s">
        <v>195</v>
      </c>
      <c r="X133" s="353" t="s">
        <v>2914</v>
      </c>
      <c r="Y133" s="382" t="s">
        <v>2869</v>
      </c>
      <c r="Z133" s="389" t="str">
        <f>IFERROR(__xludf.DUMMYFUNCTION("""COMPUTED_VALUE"""),"")</f>
        <v/>
      </c>
      <c r="AA133" s="383">
        <v>0.0</v>
      </c>
      <c r="AB133" s="388">
        <f>IFERROR(__xludf.DUMMYFUNCTION("""COMPUTED_VALUE"""),1.0)</f>
        <v>1</v>
      </c>
      <c r="AC133" s="382">
        <v>0.0</v>
      </c>
      <c r="AD133" s="389">
        <f>IFERROR(__xludf.DUMMYFUNCTION("""COMPUTED_VALUE"""),1.0)</f>
        <v>1</v>
      </c>
      <c r="AE133" s="377">
        <v>1.0</v>
      </c>
      <c r="AF133" s="378">
        <v>0.0</v>
      </c>
      <c r="AG133" s="359"/>
    </row>
    <row r="134">
      <c r="A134" s="409"/>
      <c r="B134" s="361">
        <v>46165.0</v>
      </c>
      <c r="C134" s="362" t="s">
        <v>2795</v>
      </c>
      <c r="D134" s="363" t="s">
        <v>2792</v>
      </c>
      <c r="E134" s="364"/>
      <c r="F134" s="365">
        <v>1.0</v>
      </c>
      <c r="G134" s="366"/>
      <c r="H134" s="367"/>
      <c r="I134" s="365"/>
      <c r="J134" s="368"/>
      <c r="K134" s="364"/>
      <c r="L134" s="365"/>
      <c r="M134" s="366"/>
      <c r="N134" s="367"/>
      <c r="O134" s="365"/>
      <c r="P134" s="368"/>
      <c r="Q134" s="364"/>
      <c r="R134" s="365"/>
      <c r="S134" s="366"/>
      <c r="T134" s="369"/>
      <c r="U134" s="370" t="s">
        <v>876</v>
      </c>
      <c r="V134" s="371"/>
      <c r="W134" s="380" t="s">
        <v>2797</v>
      </c>
      <c r="X134" s="353" t="s">
        <v>2890</v>
      </c>
      <c r="Y134" s="382" t="s">
        <v>2869</v>
      </c>
      <c r="Z134" s="389" t="str">
        <f>IFERROR(__xludf.DUMMYFUNCTION("""COMPUTED_VALUE"""),"")</f>
        <v/>
      </c>
      <c r="AA134" s="383">
        <v>1.0</v>
      </c>
      <c r="AB134" s="388">
        <f>IFERROR(__xludf.DUMMYFUNCTION("""COMPUTED_VALUE"""),0.5)</f>
        <v>0.5</v>
      </c>
      <c r="AC134" s="382" t="s">
        <v>2869</v>
      </c>
      <c r="AD134" s="389" t="str">
        <f>IFERROR(__xludf.DUMMYFUNCTION("""COMPUTED_VALUE"""),"")</f>
        <v/>
      </c>
      <c r="AE134" s="377">
        <v>2.0</v>
      </c>
      <c r="AF134" s="378">
        <v>2.0</v>
      </c>
      <c r="AG134" s="359"/>
    </row>
    <row r="135">
      <c r="A135" s="360"/>
      <c r="B135" s="361">
        <v>46165.0</v>
      </c>
      <c r="C135" s="362" t="s">
        <v>2799</v>
      </c>
      <c r="D135" s="363" t="s">
        <v>2798</v>
      </c>
      <c r="E135" s="364"/>
      <c r="F135" s="365">
        <v>1.0</v>
      </c>
      <c r="G135" s="366"/>
      <c r="H135" s="367"/>
      <c r="I135" s="365"/>
      <c r="J135" s="368"/>
      <c r="K135" s="364"/>
      <c r="L135" s="365"/>
      <c r="M135" s="366"/>
      <c r="N135" s="367"/>
      <c r="O135" s="365"/>
      <c r="P135" s="368"/>
      <c r="Q135" s="364"/>
      <c r="R135" s="365"/>
      <c r="S135" s="366"/>
      <c r="T135" s="369"/>
      <c r="U135" s="370" t="s">
        <v>764</v>
      </c>
      <c r="V135" s="371" t="s">
        <v>270</v>
      </c>
      <c r="W135" s="380" t="s">
        <v>2612</v>
      </c>
      <c r="X135" s="353" t="s">
        <v>2890</v>
      </c>
      <c r="Y135" s="382" t="s">
        <v>2869</v>
      </c>
      <c r="Z135" s="389" t="str">
        <f>IFERROR(__xludf.DUMMYFUNCTION("""COMPUTED_VALUE"""),"")</f>
        <v/>
      </c>
      <c r="AA135" s="383">
        <v>1.0</v>
      </c>
      <c r="AB135" s="388">
        <f>IFERROR(__xludf.DUMMYFUNCTION("""COMPUTED_VALUE"""),0.5)</f>
        <v>0.5</v>
      </c>
      <c r="AC135" s="382">
        <v>0.0</v>
      </c>
      <c r="AD135" s="389">
        <f>IFERROR(__xludf.DUMMYFUNCTION("""COMPUTED_VALUE"""),1.0)</f>
        <v>1</v>
      </c>
      <c r="AE135" s="377">
        <v>2.0</v>
      </c>
      <c r="AF135" s="378">
        <v>1.0</v>
      </c>
      <c r="AG135" s="359"/>
    </row>
    <row r="136">
      <c r="A136" s="360"/>
      <c r="B136" s="361">
        <v>46165.0</v>
      </c>
      <c r="C136" s="362" t="s">
        <v>2802</v>
      </c>
      <c r="D136" s="363" t="s">
        <v>2801</v>
      </c>
      <c r="E136" s="364"/>
      <c r="F136" s="365"/>
      <c r="G136" s="366"/>
      <c r="H136" s="367"/>
      <c r="I136" s="365"/>
      <c r="J136" s="368"/>
      <c r="K136" s="364"/>
      <c r="L136" s="365"/>
      <c r="M136" s="366"/>
      <c r="N136" s="367"/>
      <c r="O136" s="365"/>
      <c r="P136" s="368"/>
      <c r="Q136" s="364"/>
      <c r="R136" s="365"/>
      <c r="S136" s="366"/>
      <c r="T136" s="369"/>
      <c r="U136" s="429" t="s">
        <v>2104</v>
      </c>
      <c r="V136" s="371" t="s">
        <v>270</v>
      </c>
      <c r="W136" s="380"/>
      <c r="X136" s="353" t="s">
        <v>2914</v>
      </c>
      <c r="Y136" s="382" t="s">
        <v>2869</v>
      </c>
      <c r="Z136" s="389" t="str">
        <f>IFERROR(__xludf.DUMMYFUNCTION("""COMPUTED_VALUE"""),"")</f>
        <v/>
      </c>
      <c r="AA136" s="383">
        <v>0.0</v>
      </c>
      <c r="AB136" s="388">
        <f>IFERROR(__xludf.DUMMYFUNCTION("""COMPUTED_VALUE"""),1.0)</f>
        <v>1</v>
      </c>
      <c r="AC136" s="382">
        <v>0.0</v>
      </c>
      <c r="AD136" s="389">
        <f>IFERROR(__xludf.DUMMYFUNCTION("""COMPUTED_VALUE"""),1.0)</f>
        <v>1</v>
      </c>
      <c r="AE136" s="377">
        <v>1.0</v>
      </c>
      <c r="AF136" s="378">
        <v>0.0</v>
      </c>
      <c r="AG136" s="359"/>
    </row>
    <row r="137">
      <c r="A137" s="360"/>
      <c r="B137" s="361">
        <v>46165.0</v>
      </c>
      <c r="C137" s="362" t="s">
        <v>2805</v>
      </c>
      <c r="D137" s="363" t="s">
        <v>2804</v>
      </c>
      <c r="E137" s="364"/>
      <c r="F137" s="365"/>
      <c r="G137" s="366"/>
      <c r="H137" s="367"/>
      <c r="I137" s="365"/>
      <c r="J137" s="368"/>
      <c r="K137" s="364"/>
      <c r="L137" s="365"/>
      <c r="M137" s="366"/>
      <c r="N137" s="367"/>
      <c r="O137" s="365"/>
      <c r="P137" s="368"/>
      <c r="Q137" s="364"/>
      <c r="R137" s="365"/>
      <c r="S137" s="366"/>
      <c r="T137" s="369"/>
      <c r="U137" s="370" t="s">
        <v>153</v>
      </c>
      <c r="V137" s="371" t="s">
        <v>1174</v>
      </c>
      <c r="W137" s="372"/>
      <c r="X137" s="353" t="s">
        <v>2914</v>
      </c>
      <c r="Y137" s="382" t="s">
        <v>2869</v>
      </c>
      <c r="Z137" s="389" t="str">
        <f>IFERROR(__xludf.DUMMYFUNCTION("""COMPUTED_VALUE"""),"")</f>
        <v/>
      </c>
      <c r="AA137" s="383">
        <v>0.0</v>
      </c>
      <c r="AB137" s="388">
        <f>IFERROR(__xludf.DUMMYFUNCTION("""COMPUTED_VALUE"""),1.0)</f>
        <v>1</v>
      </c>
      <c r="AC137" s="382">
        <v>0.0</v>
      </c>
      <c r="AD137" s="389">
        <f>IFERROR(__xludf.DUMMYFUNCTION("""COMPUTED_VALUE"""),1.0)</f>
        <v>1</v>
      </c>
      <c r="AE137" s="377">
        <v>0.0</v>
      </c>
      <c r="AF137" s="378">
        <v>0.0</v>
      </c>
      <c r="AG137" s="359"/>
    </row>
    <row r="138">
      <c r="A138" s="360"/>
      <c r="B138" s="361">
        <v>46165.0</v>
      </c>
      <c r="C138" s="362" t="s">
        <v>2808</v>
      </c>
      <c r="D138" s="363" t="s">
        <v>2807</v>
      </c>
      <c r="E138" s="364"/>
      <c r="F138" s="365"/>
      <c r="G138" s="366"/>
      <c r="H138" s="367"/>
      <c r="I138" s="365"/>
      <c r="J138" s="368"/>
      <c r="K138" s="364"/>
      <c r="L138" s="365"/>
      <c r="M138" s="366"/>
      <c r="N138" s="367"/>
      <c r="O138" s="365"/>
      <c r="P138" s="368"/>
      <c r="Q138" s="364"/>
      <c r="R138" s="365"/>
      <c r="S138" s="366"/>
      <c r="T138" s="369"/>
      <c r="U138" s="370" t="s">
        <v>2941</v>
      </c>
      <c r="V138" s="371" t="s">
        <v>1174</v>
      </c>
      <c r="W138" s="380"/>
      <c r="X138" s="353" t="s">
        <v>2914</v>
      </c>
      <c r="Y138" s="382" t="s">
        <v>2869</v>
      </c>
      <c r="Z138" s="389" t="str">
        <f>IFERROR(__xludf.DUMMYFUNCTION("""COMPUTED_VALUE"""),"")</f>
        <v/>
      </c>
      <c r="AA138" s="383">
        <v>0.0</v>
      </c>
      <c r="AB138" s="388">
        <f>IFERROR(__xludf.DUMMYFUNCTION("""COMPUTED_VALUE"""),1.0)</f>
        <v>1</v>
      </c>
      <c r="AC138" s="382">
        <v>0.0</v>
      </c>
      <c r="AD138" s="389">
        <f>IFERROR(__xludf.DUMMYFUNCTION("""COMPUTED_VALUE"""),1.0)</f>
        <v>1</v>
      </c>
      <c r="AE138" s="377">
        <v>0.0</v>
      </c>
      <c r="AF138" s="378">
        <v>0.0</v>
      </c>
      <c r="AG138" s="359"/>
    </row>
    <row r="139">
      <c r="A139" s="360"/>
      <c r="B139" s="361">
        <v>46165.0</v>
      </c>
      <c r="C139" s="362" t="s">
        <v>2813</v>
      </c>
      <c r="D139" s="363" t="s">
        <v>2810</v>
      </c>
      <c r="E139" s="364"/>
      <c r="F139" s="365"/>
      <c r="G139" s="366"/>
      <c r="H139" s="367"/>
      <c r="I139" s="365"/>
      <c r="J139" s="368"/>
      <c r="K139" s="364"/>
      <c r="L139" s="365"/>
      <c r="M139" s="366"/>
      <c r="N139" s="367"/>
      <c r="O139" s="365"/>
      <c r="P139" s="368"/>
      <c r="Q139" s="364"/>
      <c r="R139" s="365"/>
      <c r="S139" s="366"/>
      <c r="T139" s="369"/>
      <c r="U139" s="370" t="s">
        <v>2150</v>
      </c>
      <c r="V139" s="371"/>
      <c r="W139" s="380"/>
      <c r="X139" s="353" t="s">
        <v>2914</v>
      </c>
      <c r="Y139" s="382" t="s">
        <v>2869</v>
      </c>
      <c r="Z139" s="389" t="str">
        <f>IFERROR(__xludf.DUMMYFUNCTION("""COMPUTED_VALUE"""),"")</f>
        <v/>
      </c>
      <c r="AA139" s="383">
        <v>0.0</v>
      </c>
      <c r="AB139" s="388">
        <f>IFERROR(__xludf.DUMMYFUNCTION("""COMPUTED_VALUE"""),1.0)</f>
        <v>1</v>
      </c>
      <c r="AC139" s="382" t="s">
        <v>2869</v>
      </c>
      <c r="AD139" s="389" t="str">
        <f>IFERROR(__xludf.DUMMYFUNCTION("""COMPUTED_VALUE"""),"")</f>
        <v/>
      </c>
      <c r="AE139" s="377">
        <v>1.0</v>
      </c>
      <c r="AF139" s="378">
        <v>1.0</v>
      </c>
      <c r="AG139" s="359"/>
    </row>
    <row r="140">
      <c r="A140" s="360"/>
      <c r="B140" s="361">
        <v>46165.0</v>
      </c>
      <c r="C140" s="362" t="s">
        <v>2817</v>
      </c>
      <c r="D140" s="363" t="s">
        <v>2816</v>
      </c>
      <c r="E140" s="364"/>
      <c r="F140" s="365"/>
      <c r="G140" s="366"/>
      <c r="H140" s="367"/>
      <c r="I140" s="365"/>
      <c r="J140" s="368"/>
      <c r="K140" s="364"/>
      <c r="L140" s="365"/>
      <c r="M140" s="366"/>
      <c r="N140" s="367"/>
      <c r="O140" s="365"/>
      <c r="P140" s="368"/>
      <c r="Q140" s="364"/>
      <c r="R140" s="365"/>
      <c r="S140" s="366"/>
      <c r="T140" s="369" t="s">
        <v>2995</v>
      </c>
      <c r="U140" s="370" t="s">
        <v>1626</v>
      </c>
      <c r="V140" s="371" t="s">
        <v>1174</v>
      </c>
      <c r="W140" s="380"/>
      <c r="X140" s="353" t="s">
        <v>2914</v>
      </c>
      <c r="Y140" s="382" t="s">
        <v>2869</v>
      </c>
      <c r="Z140" s="389" t="str">
        <f>IFERROR(__xludf.DUMMYFUNCTION("""COMPUTED_VALUE"""),"")</f>
        <v/>
      </c>
      <c r="AA140" s="383">
        <v>0.0</v>
      </c>
      <c r="AB140" s="388">
        <f>IFERROR(__xludf.DUMMYFUNCTION("""COMPUTED_VALUE"""),1.0)</f>
        <v>1</v>
      </c>
      <c r="AC140" s="382">
        <v>0.0</v>
      </c>
      <c r="AD140" s="389">
        <f>IFERROR(__xludf.DUMMYFUNCTION("""COMPUTED_VALUE"""),1.0)</f>
        <v>1</v>
      </c>
      <c r="AE140" s="377">
        <v>1.0</v>
      </c>
      <c r="AF140" s="378">
        <v>1.0</v>
      </c>
      <c r="AG140" s="393" t="s">
        <v>3022</v>
      </c>
    </row>
    <row r="141">
      <c r="A141" s="360"/>
      <c r="B141" s="361">
        <v>46165.0</v>
      </c>
      <c r="C141" s="362" t="s">
        <v>2820</v>
      </c>
      <c r="D141" s="363" t="s">
        <v>2819</v>
      </c>
      <c r="E141" s="364"/>
      <c r="F141" s="365"/>
      <c r="G141" s="366"/>
      <c r="H141" s="367"/>
      <c r="I141" s="365"/>
      <c r="J141" s="368"/>
      <c r="K141" s="364"/>
      <c r="L141" s="365"/>
      <c r="M141" s="366"/>
      <c r="N141" s="367"/>
      <c r="O141" s="365"/>
      <c r="P141" s="368"/>
      <c r="Q141" s="364"/>
      <c r="R141" s="365"/>
      <c r="S141" s="366"/>
      <c r="T141" s="369"/>
      <c r="U141" s="370" t="s">
        <v>712</v>
      </c>
      <c r="V141" s="371" t="s">
        <v>270</v>
      </c>
      <c r="W141" s="372"/>
      <c r="X141" s="353" t="s">
        <v>2914</v>
      </c>
      <c r="Y141" s="382" t="s">
        <v>2869</v>
      </c>
      <c r="Z141" s="389" t="str">
        <f>IFERROR(__xludf.DUMMYFUNCTION("""COMPUTED_VALUE"""),"")</f>
        <v/>
      </c>
      <c r="AA141" s="383">
        <v>0.0</v>
      </c>
      <c r="AB141" s="388">
        <f>IFERROR(__xludf.DUMMYFUNCTION("""COMPUTED_VALUE"""),1.0)</f>
        <v>1</v>
      </c>
      <c r="AC141" s="382">
        <v>0.0</v>
      </c>
      <c r="AD141" s="389">
        <f>IFERROR(__xludf.DUMMYFUNCTION("""COMPUTED_VALUE"""),1.0)</f>
        <v>1</v>
      </c>
      <c r="AE141" s="377">
        <v>1.0</v>
      </c>
      <c r="AF141" s="378">
        <v>0.0</v>
      </c>
      <c r="AG141" s="359"/>
    </row>
    <row r="142">
      <c r="A142" s="379" t="s">
        <v>2822</v>
      </c>
      <c r="B142" s="361">
        <v>46165.0</v>
      </c>
      <c r="C142" s="362" t="s">
        <v>2830</v>
      </c>
      <c r="D142" s="363" t="s">
        <v>2823</v>
      </c>
      <c r="E142" s="364"/>
      <c r="F142" s="365"/>
      <c r="G142" s="366"/>
      <c r="H142" s="367"/>
      <c r="I142" s="365"/>
      <c r="J142" s="368"/>
      <c r="K142" s="364"/>
      <c r="L142" s="365"/>
      <c r="M142" s="366"/>
      <c r="N142" s="367"/>
      <c r="O142" s="365"/>
      <c r="P142" s="368"/>
      <c r="Q142" s="364"/>
      <c r="R142" s="365"/>
      <c r="S142" s="366"/>
      <c r="T142" s="369"/>
      <c r="U142" s="370" t="s">
        <v>2380</v>
      </c>
      <c r="V142" s="371"/>
      <c r="W142" s="380" t="s">
        <v>1760</v>
      </c>
      <c r="X142" s="353" t="s">
        <v>2914</v>
      </c>
      <c r="Y142" s="382" t="s">
        <v>2869</v>
      </c>
      <c r="Z142" s="389" t="str">
        <f>IFERROR(__xludf.DUMMYFUNCTION("""COMPUTED_VALUE"""),"")</f>
        <v/>
      </c>
      <c r="AA142" s="383">
        <v>0.0</v>
      </c>
      <c r="AB142" s="388">
        <f>IFERROR(__xludf.DUMMYFUNCTION("""COMPUTED_VALUE"""),1.0)</f>
        <v>1</v>
      </c>
      <c r="AC142" s="382" t="s">
        <v>2869</v>
      </c>
      <c r="AD142" s="389" t="str">
        <f>IFERROR(__xludf.DUMMYFUNCTION("""COMPUTED_VALUE"""),"")</f>
        <v/>
      </c>
      <c r="AE142" s="377">
        <v>2.0</v>
      </c>
      <c r="AF142" s="378">
        <v>1.0</v>
      </c>
      <c r="AG142" s="359"/>
    </row>
    <row r="143">
      <c r="A143" s="360"/>
      <c r="B143" s="361">
        <v>46165.0</v>
      </c>
      <c r="C143" s="362" t="s">
        <v>2834</v>
      </c>
      <c r="D143" s="363" t="s">
        <v>2833</v>
      </c>
      <c r="E143" s="364"/>
      <c r="F143" s="365"/>
      <c r="G143" s="366"/>
      <c r="H143" s="367"/>
      <c r="I143" s="365"/>
      <c r="J143" s="368"/>
      <c r="K143" s="364"/>
      <c r="L143" s="365">
        <v>1.0</v>
      </c>
      <c r="M143" s="366"/>
      <c r="N143" s="367"/>
      <c r="O143" s="365"/>
      <c r="P143" s="368"/>
      <c r="Q143" s="364"/>
      <c r="R143" s="365"/>
      <c r="S143" s="366"/>
      <c r="T143" s="369"/>
      <c r="U143" s="370" t="s">
        <v>207</v>
      </c>
      <c r="V143" s="371" t="s">
        <v>3008</v>
      </c>
      <c r="W143" s="380" t="s">
        <v>2773</v>
      </c>
      <c r="X143" s="353" t="s">
        <v>2890</v>
      </c>
      <c r="Y143" s="382" t="s">
        <v>2869</v>
      </c>
      <c r="Z143" s="389" t="str">
        <f>IFERROR(__xludf.DUMMYFUNCTION("""COMPUTED_VALUE"""),"")</f>
        <v/>
      </c>
      <c r="AA143" s="383">
        <v>1.0</v>
      </c>
      <c r="AB143" s="388">
        <f>IFERROR(__xludf.DUMMYFUNCTION("""COMPUTED_VALUE"""),0.0)</f>
        <v>0</v>
      </c>
      <c r="AC143" s="382">
        <v>0.0</v>
      </c>
      <c r="AD143" s="389">
        <f>IFERROR(__xludf.DUMMYFUNCTION("""COMPUTED_VALUE"""),1.0)</f>
        <v>1</v>
      </c>
      <c r="AE143" s="377">
        <v>1.0</v>
      </c>
      <c r="AF143" s="378">
        <v>0.0</v>
      </c>
      <c r="AG143" s="359"/>
    </row>
    <row r="144">
      <c r="A144" s="379" t="s">
        <v>2836</v>
      </c>
      <c r="B144" s="361">
        <v>46166.0</v>
      </c>
      <c r="C144" s="362" t="s">
        <v>2838</v>
      </c>
      <c r="D144" s="363" t="s">
        <v>2837</v>
      </c>
      <c r="E144" s="364"/>
      <c r="F144" s="365"/>
      <c r="G144" s="366"/>
      <c r="H144" s="367"/>
      <c r="I144" s="365"/>
      <c r="J144" s="368"/>
      <c r="K144" s="364"/>
      <c r="L144" s="365"/>
      <c r="M144" s="366"/>
      <c r="N144" s="367"/>
      <c r="O144" s="365"/>
      <c r="P144" s="368"/>
      <c r="Q144" s="364"/>
      <c r="R144" s="365"/>
      <c r="S144" s="366"/>
      <c r="T144" s="369"/>
      <c r="U144" s="370" t="s">
        <v>2944</v>
      </c>
      <c r="V144" s="371"/>
      <c r="W144" s="380"/>
      <c r="X144" s="353" t="s">
        <v>2914</v>
      </c>
      <c r="Y144" s="382" t="s">
        <v>2869</v>
      </c>
      <c r="Z144" s="389" t="str">
        <f>IFERROR(__xludf.DUMMYFUNCTION("""COMPUTED_VALUE"""),"")</f>
        <v/>
      </c>
      <c r="AA144" s="383">
        <v>0.0</v>
      </c>
      <c r="AB144" s="388">
        <f>IFERROR(__xludf.DUMMYFUNCTION("""COMPUTED_VALUE"""),1.0)</f>
        <v>1</v>
      </c>
      <c r="AC144" s="382" t="s">
        <v>2869</v>
      </c>
      <c r="AD144" s="389" t="str">
        <f>IFERROR(__xludf.DUMMYFUNCTION("""COMPUTED_VALUE"""),"")</f>
        <v/>
      </c>
      <c r="AE144" s="377">
        <v>7.0</v>
      </c>
      <c r="AF144" s="378">
        <v>7.0</v>
      </c>
      <c r="AG144" s="359"/>
    </row>
    <row r="145">
      <c r="A145" s="360"/>
      <c r="B145" s="361">
        <v>46166.0</v>
      </c>
      <c r="C145" s="362" t="s">
        <v>2841</v>
      </c>
      <c r="D145" s="363" t="s">
        <v>2840</v>
      </c>
      <c r="E145" s="364"/>
      <c r="F145" s="365"/>
      <c r="G145" s="366"/>
      <c r="H145" s="367"/>
      <c r="I145" s="365"/>
      <c r="J145" s="368"/>
      <c r="K145" s="364"/>
      <c r="L145" s="365"/>
      <c r="M145" s="366"/>
      <c r="N145" s="367"/>
      <c r="O145" s="365"/>
      <c r="P145" s="368"/>
      <c r="Q145" s="364"/>
      <c r="R145" s="365"/>
      <c r="S145" s="366"/>
      <c r="T145" s="369"/>
      <c r="U145" s="370" t="s">
        <v>2525</v>
      </c>
      <c r="V145" s="371" t="s">
        <v>3010</v>
      </c>
      <c r="W145" s="380" t="s">
        <v>1872</v>
      </c>
      <c r="X145" s="353" t="s">
        <v>2914</v>
      </c>
      <c r="Y145" s="382" t="s">
        <v>2869</v>
      </c>
      <c r="Z145" s="389" t="str">
        <f>IFERROR(__xludf.DUMMYFUNCTION("""COMPUTED_VALUE"""),"")</f>
        <v/>
      </c>
      <c r="AA145" s="383">
        <v>0.0</v>
      </c>
      <c r="AB145" s="388">
        <f>IFERROR(__xludf.DUMMYFUNCTION("""COMPUTED_VALUE"""),1.0)</f>
        <v>1</v>
      </c>
      <c r="AC145" s="382">
        <v>0.0</v>
      </c>
      <c r="AD145" s="389">
        <f>IFERROR(__xludf.DUMMYFUNCTION("""COMPUTED_VALUE"""),1.0)</f>
        <v>1</v>
      </c>
      <c r="AE145" s="377">
        <v>7.0</v>
      </c>
      <c r="AF145" s="378">
        <v>6.0</v>
      </c>
      <c r="AG145" s="359"/>
    </row>
    <row r="146">
      <c r="A146" s="409"/>
      <c r="B146" s="361">
        <v>46166.0</v>
      </c>
      <c r="C146" s="362" t="s">
        <v>2847</v>
      </c>
      <c r="D146" s="363" t="s">
        <v>2843</v>
      </c>
      <c r="E146" s="364"/>
      <c r="F146" s="365"/>
      <c r="G146" s="366"/>
      <c r="H146" s="367"/>
      <c r="I146" s="365"/>
      <c r="J146" s="368"/>
      <c r="K146" s="364"/>
      <c r="L146" s="365"/>
      <c r="M146" s="366"/>
      <c r="N146" s="367"/>
      <c r="O146" s="365"/>
      <c r="P146" s="368"/>
      <c r="Q146" s="364"/>
      <c r="R146" s="365"/>
      <c r="S146" s="366"/>
      <c r="T146" s="369"/>
      <c r="U146" s="370" t="s">
        <v>529</v>
      </c>
      <c r="V146" s="371"/>
      <c r="W146" s="372"/>
      <c r="X146" s="353" t="s">
        <v>2914</v>
      </c>
      <c r="Y146" s="382" t="s">
        <v>2869</v>
      </c>
      <c r="Z146" s="389" t="str">
        <f>IFERROR(__xludf.DUMMYFUNCTION("""COMPUTED_VALUE"""),"")</f>
        <v/>
      </c>
      <c r="AA146" s="383">
        <v>0.0</v>
      </c>
      <c r="AB146" s="388">
        <f>IFERROR(__xludf.DUMMYFUNCTION("""COMPUTED_VALUE"""),1.0)</f>
        <v>1</v>
      </c>
      <c r="AC146" s="382" t="s">
        <v>2869</v>
      </c>
      <c r="AD146" s="389" t="str">
        <f>IFERROR(__xludf.DUMMYFUNCTION("""COMPUTED_VALUE"""),"")</f>
        <v/>
      </c>
      <c r="AE146" s="377">
        <v>12.0</v>
      </c>
      <c r="AF146" s="378">
        <v>12.0</v>
      </c>
      <c r="AG146" s="359"/>
    </row>
    <row r="147">
      <c r="A147" s="360"/>
      <c r="B147" s="361">
        <v>46166.0</v>
      </c>
      <c r="C147" s="362" t="s">
        <v>2850</v>
      </c>
      <c r="D147" s="363" t="s">
        <v>2849</v>
      </c>
      <c r="E147" s="364"/>
      <c r="F147" s="365"/>
      <c r="G147" s="366"/>
      <c r="H147" s="367"/>
      <c r="I147" s="365"/>
      <c r="J147" s="368"/>
      <c r="K147" s="364"/>
      <c r="L147" s="365"/>
      <c r="M147" s="366"/>
      <c r="N147" s="367"/>
      <c r="O147" s="365"/>
      <c r="P147" s="368"/>
      <c r="Q147" s="364"/>
      <c r="R147" s="365"/>
      <c r="S147" s="366"/>
      <c r="T147" s="369"/>
      <c r="U147" s="370" t="s">
        <v>2892</v>
      </c>
      <c r="V147" s="371" t="s">
        <v>3010</v>
      </c>
      <c r="W147" s="380" t="s">
        <v>1760</v>
      </c>
      <c r="X147" s="353" t="s">
        <v>2914</v>
      </c>
      <c r="Y147" s="382" t="s">
        <v>2869</v>
      </c>
      <c r="Z147" s="389" t="str">
        <f>IFERROR(__xludf.DUMMYFUNCTION("""COMPUTED_VALUE"""),"")</f>
        <v/>
      </c>
      <c r="AA147" s="383">
        <v>0.0</v>
      </c>
      <c r="AB147" s="388">
        <f>IFERROR(__xludf.DUMMYFUNCTION("""COMPUTED_VALUE"""),1.0)</f>
        <v>1</v>
      </c>
      <c r="AC147" s="382">
        <v>0.0</v>
      </c>
      <c r="AD147" s="389">
        <f>IFERROR(__xludf.DUMMYFUNCTION("""COMPUTED_VALUE"""),1.0)</f>
        <v>1</v>
      </c>
      <c r="AE147" s="377">
        <v>12.0</v>
      </c>
      <c r="AF147" s="378">
        <v>11.0</v>
      </c>
      <c r="AG147" s="359"/>
    </row>
    <row r="148">
      <c r="A148" s="379" t="s">
        <v>2852</v>
      </c>
      <c r="B148" s="361">
        <v>46166.0</v>
      </c>
      <c r="C148" s="362" t="s">
        <v>2860</v>
      </c>
      <c r="D148" s="363" t="s">
        <v>2853</v>
      </c>
      <c r="E148" s="364"/>
      <c r="F148" s="365"/>
      <c r="G148" s="366"/>
      <c r="H148" s="367"/>
      <c r="I148" s="365">
        <v>2.0</v>
      </c>
      <c r="J148" s="368"/>
      <c r="K148" s="364"/>
      <c r="L148" s="365"/>
      <c r="M148" s="366"/>
      <c r="N148" s="367"/>
      <c r="O148" s="365"/>
      <c r="P148" s="368"/>
      <c r="Q148" s="364"/>
      <c r="R148" s="365"/>
      <c r="S148" s="366"/>
      <c r="T148" s="369"/>
      <c r="U148" s="370" t="s">
        <v>529</v>
      </c>
      <c r="V148" s="371"/>
      <c r="W148" s="380" t="s">
        <v>2864</v>
      </c>
      <c r="X148" s="353" t="s">
        <v>2887</v>
      </c>
      <c r="Y148" s="382" t="s">
        <v>2869</v>
      </c>
      <c r="Z148" s="389" t="str">
        <f>IFERROR(__xludf.DUMMYFUNCTION("""COMPUTED_VALUE"""),"")</f>
        <v/>
      </c>
      <c r="AA148" s="383">
        <v>2.0</v>
      </c>
      <c r="AB148" s="388">
        <f>IFERROR(__xludf.DUMMYFUNCTION("""COMPUTED_VALUE"""),0.9591836734693877)</f>
        <v>0.9591836735</v>
      </c>
      <c r="AC148" s="382" t="s">
        <v>2869</v>
      </c>
      <c r="AD148" s="389" t="str">
        <f>IFERROR(__xludf.DUMMYFUNCTION("""COMPUTED_VALUE"""),"")</f>
        <v/>
      </c>
      <c r="AE148" s="377">
        <v>47.0</v>
      </c>
      <c r="AF148" s="378">
        <v>47.0</v>
      </c>
      <c r="AG148" s="359"/>
    </row>
    <row r="149">
      <c r="A149" s="360"/>
      <c r="B149" s="361">
        <v>46166.0</v>
      </c>
      <c r="C149" s="362" t="s">
        <v>2866</v>
      </c>
      <c r="D149" s="363" t="s">
        <v>2865</v>
      </c>
      <c r="E149" s="364"/>
      <c r="F149" s="365"/>
      <c r="G149" s="366"/>
      <c r="H149" s="367"/>
      <c r="I149" s="365"/>
      <c r="J149" s="368"/>
      <c r="K149" s="364"/>
      <c r="L149" s="365"/>
      <c r="M149" s="366"/>
      <c r="N149" s="367"/>
      <c r="O149" s="365"/>
      <c r="P149" s="368"/>
      <c r="Q149" s="364"/>
      <c r="R149" s="365"/>
      <c r="S149" s="366"/>
      <c r="T149" s="369"/>
      <c r="U149" s="370" t="s">
        <v>2944</v>
      </c>
      <c r="V149" s="371"/>
      <c r="W149" s="372"/>
      <c r="X149" s="353" t="s">
        <v>2914</v>
      </c>
      <c r="Y149" s="382" t="s">
        <v>2869</v>
      </c>
      <c r="Z149" s="389" t="str">
        <f>IFERROR(__xludf.DUMMYFUNCTION("""COMPUTED_VALUE"""),"")</f>
        <v/>
      </c>
      <c r="AA149" s="383">
        <v>0.0</v>
      </c>
      <c r="AB149" s="388">
        <f>IFERROR(__xludf.DUMMYFUNCTION("""COMPUTED_VALUE"""),1.0)</f>
        <v>1</v>
      </c>
      <c r="AC149" s="382" t="s">
        <v>2869</v>
      </c>
      <c r="AD149" s="389" t="str">
        <f>IFERROR(__xludf.DUMMYFUNCTION("""COMPUTED_VALUE"""),"")</f>
        <v/>
      </c>
      <c r="AE149" s="377">
        <v>47.0</v>
      </c>
      <c r="AF149" s="378">
        <v>48.0</v>
      </c>
      <c r="AG149" s="359"/>
    </row>
    <row r="150">
      <c r="A150" s="360"/>
      <c r="B150" s="361">
        <v>46160.0</v>
      </c>
      <c r="C150" s="362" t="s">
        <v>4102</v>
      </c>
      <c r="D150" s="363" t="s">
        <v>4103</v>
      </c>
      <c r="E150" s="364"/>
      <c r="F150" s="365"/>
      <c r="G150" s="366"/>
      <c r="H150" s="367"/>
      <c r="I150" s="365"/>
      <c r="J150" s="368"/>
      <c r="K150" s="364"/>
      <c r="L150" s="365"/>
      <c r="M150" s="366"/>
      <c r="N150" s="367"/>
      <c r="O150" s="365"/>
      <c r="P150" s="368"/>
      <c r="Q150" s="364"/>
      <c r="R150" s="365"/>
      <c r="S150" s="366"/>
      <c r="T150" s="369" t="s">
        <v>2995</v>
      </c>
      <c r="U150" s="370" t="s">
        <v>712</v>
      </c>
      <c r="V150" s="371"/>
      <c r="W150" s="372"/>
      <c r="X150" s="353" t="s">
        <v>2914</v>
      </c>
      <c r="Y150" s="382" t="s">
        <v>2869</v>
      </c>
      <c r="Z150" s="389" t="str">
        <f>IFERROR(__xludf.DUMMYFUNCTION("""COMPUTED_VALUE"""),"")</f>
        <v/>
      </c>
      <c r="AA150" s="383">
        <v>0.0</v>
      </c>
      <c r="AB150" s="388">
        <f>IFERROR(__xludf.DUMMYFUNCTION("""COMPUTED_VALUE"""),1.0)</f>
        <v>1</v>
      </c>
      <c r="AC150" s="382" t="s">
        <v>2869</v>
      </c>
      <c r="AD150" s="389" t="str">
        <f>IFERROR(__xludf.DUMMYFUNCTION("""COMPUTED_VALUE"""),"")</f>
        <v/>
      </c>
      <c r="AE150" s="377">
        <v>26.0</v>
      </c>
      <c r="AF150" s="378">
        <v>25.0</v>
      </c>
      <c r="AG150" s="393" t="s">
        <v>3049</v>
      </c>
    </row>
    <row r="151">
      <c r="A151" s="360"/>
      <c r="B151" s="361">
        <v>46160.0</v>
      </c>
      <c r="C151" s="362" t="s">
        <v>4104</v>
      </c>
      <c r="D151" s="363" t="s">
        <v>4105</v>
      </c>
      <c r="E151" s="364"/>
      <c r="F151" s="365"/>
      <c r="G151" s="366"/>
      <c r="H151" s="367"/>
      <c r="I151" s="365"/>
      <c r="J151" s="368"/>
      <c r="K151" s="364"/>
      <c r="L151" s="365"/>
      <c r="M151" s="366"/>
      <c r="N151" s="367"/>
      <c r="O151" s="365"/>
      <c r="P151" s="368"/>
      <c r="Q151" s="364"/>
      <c r="R151" s="365"/>
      <c r="S151" s="366"/>
      <c r="T151" s="369" t="s">
        <v>2995</v>
      </c>
      <c r="U151" s="370" t="s">
        <v>1453</v>
      </c>
      <c r="V151" s="371"/>
      <c r="W151" s="372"/>
      <c r="X151" s="353" t="s">
        <v>2914</v>
      </c>
      <c r="Y151" s="382" t="s">
        <v>2869</v>
      </c>
      <c r="Z151" s="389" t="str">
        <f>IFERROR(__xludf.DUMMYFUNCTION("""COMPUTED_VALUE"""),"")</f>
        <v/>
      </c>
      <c r="AA151" s="383">
        <v>0.0</v>
      </c>
      <c r="AB151" s="388">
        <f>IFERROR(__xludf.DUMMYFUNCTION("""COMPUTED_VALUE"""),1.0)</f>
        <v>1</v>
      </c>
      <c r="AC151" s="382" t="s">
        <v>2869</v>
      </c>
      <c r="AD151" s="389" t="str">
        <f>IFERROR(__xludf.DUMMYFUNCTION("""COMPUTED_VALUE"""),"")</f>
        <v/>
      </c>
      <c r="AE151" s="377">
        <v>25.0</v>
      </c>
      <c r="AF151" s="378">
        <v>25.0</v>
      </c>
      <c r="AG151" s="393" t="s">
        <v>3049</v>
      </c>
    </row>
    <row r="152">
      <c r="A152" s="360"/>
      <c r="B152" s="361">
        <v>46160.0</v>
      </c>
      <c r="C152" s="362" t="s">
        <v>4106</v>
      </c>
      <c r="D152" s="363" t="s">
        <v>4107</v>
      </c>
      <c r="E152" s="364"/>
      <c r="F152" s="365"/>
      <c r="G152" s="366"/>
      <c r="H152" s="367"/>
      <c r="I152" s="365"/>
      <c r="J152" s="368"/>
      <c r="K152" s="364"/>
      <c r="L152" s="365"/>
      <c r="M152" s="366"/>
      <c r="N152" s="367"/>
      <c r="O152" s="365"/>
      <c r="P152" s="368"/>
      <c r="Q152" s="364"/>
      <c r="R152" s="365"/>
      <c r="S152" s="366"/>
      <c r="T152" s="369" t="s">
        <v>2995</v>
      </c>
      <c r="U152" s="370" t="s">
        <v>263</v>
      </c>
      <c r="V152" s="371"/>
      <c r="W152" s="372"/>
      <c r="X152" s="353" t="s">
        <v>2914</v>
      </c>
      <c r="Y152" s="382" t="s">
        <v>2869</v>
      </c>
      <c r="Z152" s="389" t="str">
        <f>IFERROR(__xludf.DUMMYFUNCTION("""COMPUTED_VALUE"""),"")</f>
        <v/>
      </c>
      <c r="AA152" s="383">
        <v>0.0</v>
      </c>
      <c r="AB152" s="388">
        <f>IFERROR(__xludf.DUMMYFUNCTION("""COMPUTED_VALUE"""),1.0)</f>
        <v>1</v>
      </c>
      <c r="AC152" s="382" t="s">
        <v>2869</v>
      </c>
      <c r="AD152" s="389" t="str">
        <f>IFERROR(__xludf.DUMMYFUNCTION("""COMPUTED_VALUE"""),"")</f>
        <v/>
      </c>
      <c r="AE152" s="377">
        <v>14.0</v>
      </c>
      <c r="AF152" s="378">
        <v>14.0</v>
      </c>
      <c r="AG152" s="393" t="s">
        <v>3049</v>
      </c>
    </row>
    <row r="153">
      <c r="A153" s="360"/>
      <c r="B153" s="361">
        <v>46160.0</v>
      </c>
      <c r="C153" s="362" t="s">
        <v>4108</v>
      </c>
      <c r="D153" s="363" t="s">
        <v>4109</v>
      </c>
      <c r="E153" s="364"/>
      <c r="F153" s="365">
        <v>1.0</v>
      </c>
      <c r="G153" s="366"/>
      <c r="H153" s="367"/>
      <c r="I153" s="365"/>
      <c r="J153" s="368"/>
      <c r="K153" s="364"/>
      <c r="L153" s="365"/>
      <c r="M153" s="366"/>
      <c r="N153" s="367"/>
      <c r="O153" s="365"/>
      <c r="P153" s="368"/>
      <c r="Q153" s="364"/>
      <c r="R153" s="365"/>
      <c r="S153" s="366"/>
      <c r="T153" s="369" t="s">
        <v>2995</v>
      </c>
      <c r="U153" s="370" t="s">
        <v>2939</v>
      </c>
      <c r="V153" s="371"/>
      <c r="W153" s="380" t="s">
        <v>4110</v>
      </c>
      <c r="X153" s="353" t="s">
        <v>2890</v>
      </c>
      <c r="Y153" s="382" t="s">
        <v>2869</v>
      </c>
      <c r="Z153" s="389" t="str">
        <f>IFERROR(__xludf.DUMMYFUNCTION("""COMPUTED_VALUE"""),"")</f>
        <v/>
      </c>
      <c r="AA153" s="383">
        <v>1.0</v>
      </c>
      <c r="AB153" s="388">
        <f>IFERROR(__xludf.DUMMYFUNCTION("""COMPUTED_VALUE"""),0.9333333333333333)</f>
        <v>0.9333333333</v>
      </c>
      <c r="AC153" s="382" t="s">
        <v>2869</v>
      </c>
      <c r="AD153" s="389" t="str">
        <f>IFERROR(__xludf.DUMMYFUNCTION("""COMPUTED_VALUE"""),"")</f>
        <v/>
      </c>
      <c r="AE153" s="377">
        <v>15.0</v>
      </c>
      <c r="AF153" s="378">
        <v>14.0</v>
      </c>
      <c r="AG153" s="393" t="s">
        <v>3049</v>
      </c>
    </row>
    <row r="154">
      <c r="A154" s="360"/>
      <c r="B154" s="361">
        <v>46161.0</v>
      </c>
      <c r="C154" s="362" t="s">
        <v>4111</v>
      </c>
      <c r="D154" s="363" t="s">
        <v>4112</v>
      </c>
      <c r="E154" s="364"/>
      <c r="F154" s="365"/>
      <c r="G154" s="366"/>
      <c r="H154" s="367"/>
      <c r="I154" s="365"/>
      <c r="J154" s="368"/>
      <c r="K154" s="364"/>
      <c r="L154" s="365"/>
      <c r="M154" s="366"/>
      <c r="N154" s="367"/>
      <c r="O154" s="365"/>
      <c r="P154" s="368"/>
      <c r="Q154" s="364"/>
      <c r="R154" s="365"/>
      <c r="S154" s="366"/>
      <c r="T154" s="369" t="s">
        <v>233</v>
      </c>
      <c r="U154" s="370" t="s">
        <v>2944</v>
      </c>
      <c r="V154" s="371"/>
      <c r="W154" s="372"/>
      <c r="X154" s="353" t="s">
        <v>2914</v>
      </c>
      <c r="Y154" s="382">
        <v>0.0</v>
      </c>
      <c r="Z154" s="389">
        <f>IFERROR(__xludf.DUMMYFUNCTION("""COMPUTED_VALUE"""),1.0)</f>
        <v>1</v>
      </c>
      <c r="AA154" s="383">
        <v>0.0</v>
      </c>
      <c r="AB154" s="388">
        <f>IFERROR(__xludf.DUMMYFUNCTION("""COMPUTED_VALUE"""),1.0)</f>
        <v>1</v>
      </c>
      <c r="AC154" s="382" t="s">
        <v>2869</v>
      </c>
      <c r="AD154" s="389" t="str">
        <f>IFERROR(__xludf.DUMMYFUNCTION("""COMPUTED_VALUE"""),"")</f>
        <v/>
      </c>
      <c r="AE154" s="377">
        <v>15.0</v>
      </c>
      <c r="AF154" s="378">
        <v>15.0</v>
      </c>
      <c r="AG154" s="393" t="s">
        <v>3049</v>
      </c>
    </row>
    <row r="155">
      <c r="A155" s="360"/>
      <c r="B155" s="361">
        <v>46161.0</v>
      </c>
      <c r="C155" s="362" t="s">
        <v>4113</v>
      </c>
      <c r="D155" s="363" t="s">
        <v>4114</v>
      </c>
      <c r="E155" s="364"/>
      <c r="F155" s="365"/>
      <c r="G155" s="366"/>
      <c r="H155" s="367"/>
      <c r="I155" s="365"/>
      <c r="J155" s="368"/>
      <c r="K155" s="364"/>
      <c r="L155" s="365"/>
      <c r="M155" s="366"/>
      <c r="N155" s="367"/>
      <c r="O155" s="365"/>
      <c r="P155" s="368"/>
      <c r="Q155" s="364"/>
      <c r="R155" s="365"/>
      <c r="S155" s="366"/>
      <c r="T155" s="369" t="s">
        <v>2995</v>
      </c>
      <c r="U155" s="370" t="s">
        <v>2877</v>
      </c>
      <c r="V155" s="371"/>
      <c r="W155" s="372"/>
      <c r="X155" s="353" t="s">
        <v>2914</v>
      </c>
      <c r="Y155" s="382" t="s">
        <v>2869</v>
      </c>
      <c r="Z155" s="389" t="str">
        <f>IFERROR(__xludf.DUMMYFUNCTION("""COMPUTED_VALUE"""),"")</f>
        <v/>
      </c>
      <c r="AA155" s="383">
        <v>0.0</v>
      </c>
      <c r="AB155" s="388">
        <f>IFERROR(__xludf.DUMMYFUNCTION("""COMPUTED_VALUE"""),1.0)</f>
        <v>1</v>
      </c>
      <c r="AC155" s="382" t="s">
        <v>2869</v>
      </c>
      <c r="AD155" s="389" t="str">
        <f>IFERROR(__xludf.DUMMYFUNCTION("""COMPUTED_VALUE"""),"")</f>
        <v/>
      </c>
      <c r="AE155" s="377">
        <v>15.0</v>
      </c>
      <c r="AF155" s="378">
        <v>15.0</v>
      </c>
      <c r="AG155" s="393" t="s">
        <v>3049</v>
      </c>
    </row>
    <row r="156">
      <c r="A156" s="360"/>
      <c r="B156" s="361">
        <v>46162.0</v>
      </c>
      <c r="C156" s="362" t="s">
        <v>4115</v>
      </c>
      <c r="D156" s="363" t="s">
        <v>4116</v>
      </c>
      <c r="E156" s="364"/>
      <c r="F156" s="365"/>
      <c r="G156" s="366"/>
      <c r="H156" s="367"/>
      <c r="I156" s="365"/>
      <c r="J156" s="368"/>
      <c r="K156" s="364"/>
      <c r="L156" s="365">
        <v>1.0</v>
      </c>
      <c r="M156" s="366"/>
      <c r="N156" s="367"/>
      <c r="O156" s="365"/>
      <c r="P156" s="368"/>
      <c r="Q156" s="364"/>
      <c r="R156" s="365"/>
      <c r="S156" s="366"/>
      <c r="T156" s="369" t="s">
        <v>2995</v>
      </c>
      <c r="U156" s="370" t="s">
        <v>843</v>
      </c>
      <c r="V156" s="371"/>
      <c r="W156" s="380" t="s">
        <v>4117</v>
      </c>
      <c r="X156" s="353" t="s">
        <v>2890</v>
      </c>
      <c r="Y156" s="382" t="s">
        <v>2869</v>
      </c>
      <c r="Z156" s="389" t="str">
        <f>IFERROR(__xludf.DUMMYFUNCTION("""COMPUTED_VALUE"""),"")</f>
        <v/>
      </c>
      <c r="AA156" s="383">
        <v>1.0</v>
      </c>
      <c r="AB156" s="388">
        <f>IFERROR(__xludf.DUMMYFUNCTION("""COMPUTED_VALUE"""),0.9166666666666666)</f>
        <v>0.9166666667</v>
      </c>
      <c r="AC156" s="382" t="s">
        <v>2869</v>
      </c>
      <c r="AD156" s="389" t="str">
        <f>IFERROR(__xludf.DUMMYFUNCTION("""COMPUTED_VALUE"""),"")</f>
        <v/>
      </c>
      <c r="AE156" s="377">
        <v>12.0</v>
      </c>
      <c r="AF156" s="378">
        <v>11.0</v>
      </c>
      <c r="AG156" s="393" t="s">
        <v>3049</v>
      </c>
    </row>
    <row r="157">
      <c r="A157" s="360"/>
      <c r="B157" s="361">
        <v>46162.0</v>
      </c>
      <c r="C157" s="362" t="s">
        <v>4118</v>
      </c>
      <c r="D157" s="363" t="s">
        <v>4119</v>
      </c>
      <c r="E157" s="364"/>
      <c r="F157" s="365"/>
      <c r="G157" s="366"/>
      <c r="H157" s="367"/>
      <c r="I157" s="365"/>
      <c r="J157" s="368"/>
      <c r="K157" s="364"/>
      <c r="L157" s="365">
        <v>1.0</v>
      </c>
      <c r="M157" s="366"/>
      <c r="N157" s="367"/>
      <c r="O157" s="365"/>
      <c r="P157" s="368"/>
      <c r="Q157" s="364"/>
      <c r="R157" s="365"/>
      <c r="S157" s="366"/>
      <c r="T157" s="369" t="s">
        <v>2995</v>
      </c>
      <c r="U157" s="370" t="s">
        <v>153</v>
      </c>
      <c r="V157" s="371"/>
      <c r="W157" s="380" t="s">
        <v>4117</v>
      </c>
      <c r="X157" s="353" t="s">
        <v>2890</v>
      </c>
      <c r="Y157" s="382" t="s">
        <v>2869</v>
      </c>
      <c r="Z157" s="389" t="str">
        <f>IFERROR(__xludf.DUMMYFUNCTION("""COMPUTED_VALUE"""),"")</f>
        <v/>
      </c>
      <c r="AA157" s="383">
        <v>1.0</v>
      </c>
      <c r="AB157" s="388">
        <f>IFERROR(__xludf.DUMMYFUNCTION("""COMPUTED_VALUE"""),0.9166666666666666)</f>
        <v>0.9166666667</v>
      </c>
      <c r="AC157" s="382" t="s">
        <v>2869</v>
      </c>
      <c r="AD157" s="389" t="str">
        <f>IFERROR(__xludf.DUMMYFUNCTION("""COMPUTED_VALUE"""),"")</f>
        <v/>
      </c>
      <c r="AE157" s="377">
        <v>12.0</v>
      </c>
      <c r="AF157" s="378">
        <v>11.0</v>
      </c>
      <c r="AG157" s="393" t="s">
        <v>3049</v>
      </c>
    </row>
    <row r="158">
      <c r="A158" s="360"/>
      <c r="B158" s="361">
        <v>46162.0</v>
      </c>
      <c r="C158" s="362" t="s">
        <v>4120</v>
      </c>
      <c r="D158" s="363" t="s">
        <v>4121</v>
      </c>
      <c r="E158" s="364"/>
      <c r="F158" s="365"/>
      <c r="G158" s="366"/>
      <c r="H158" s="367"/>
      <c r="I158" s="365"/>
      <c r="J158" s="368"/>
      <c r="K158" s="364"/>
      <c r="L158" s="365">
        <v>1.0</v>
      </c>
      <c r="M158" s="366"/>
      <c r="N158" s="367"/>
      <c r="O158" s="365"/>
      <c r="P158" s="368"/>
      <c r="Q158" s="364"/>
      <c r="R158" s="365"/>
      <c r="S158" s="366"/>
      <c r="T158" s="369" t="s">
        <v>2995</v>
      </c>
      <c r="U158" s="370" t="s">
        <v>568</v>
      </c>
      <c r="V158" s="371"/>
      <c r="W158" s="380" t="s">
        <v>4122</v>
      </c>
      <c r="X158" s="353" t="s">
        <v>2890</v>
      </c>
      <c r="Y158" s="382" t="s">
        <v>2869</v>
      </c>
      <c r="Z158" s="389" t="str">
        <f>IFERROR(__xludf.DUMMYFUNCTION("""COMPUTED_VALUE"""),"")</f>
        <v/>
      </c>
      <c r="AA158" s="383">
        <v>1.0</v>
      </c>
      <c r="AB158" s="388">
        <f>IFERROR(__xludf.DUMMYFUNCTION("""COMPUTED_VALUE"""),0.8)</f>
        <v>0.8</v>
      </c>
      <c r="AC158" s="382" t="s">
        <v>2869</v>
      </c>
      <c r="AD158" s="389" t="str">
        <f>IFERROR(__xludf.DUMMYFUNCTION("""COMPUTED_VALUE"""),"")</f>
        <v/>
      </c>
      <c r="AE158" s="377">
        <v>5.0</v>
      </c>
      <c r="AF158" s="378">
        <v>4.0</v>
      </c>
      <c r="AG158" s="393" t="s">
        <v>3049</v>
      </c>
    </row>
    <row r="159">
      <c r="A159" s="379" t="s">
        <v>2870</v>
      </c>
      <c r="B159" s="361">
        <v>46162.0</v>
      </c>
      <c r="C159" s="362" t="s">
        <v>4123</v>
      </c>
      <c r="D159" s="363" t="s">
        <v>4124</v>
      </c>
      <c r="E159" s="364"/>
      <c r="F159" s="365"/>
      <c r="G159" s="366"/>
      <c r="H159" s="367"/>
      <c r="I159" s="365"/>
      <c r="J159" s="368"/>
      <c r="K159" s="364"/>
      <c r="L159" s="365"/>
      <c r="M159" s="366"/>
      <c r="N159" s="367"/>
      <c r="O159" s="365"/>
      <c r="P159" s="368"/>
      <c r="Q159" s="364"/>
      <c r="R159" s="365"/>
      <c r="S159" s="366"/>
      <c r="T159" s="369" t="s">
        <v>2995</v>
      </c>
      <c r="U159" s="370" t="s">
        <v>263</v>
      </c>
      <c r="V159" s="371"/>
      <c r="W159" s="372"/>
      <c r="X159" s="353" t="s">
        <v>2914</v>
      </c>
      <c r="Y159" s="382" t="s">
        <v>2869</v>
      </c>
      <c r="Z159" s="389" t="str">
        <f>IFERROR(__xludf.DUMMYFUNCTION("""COMPUTED_VALUE"""),"")</f>
        <v/>
      </c>
      <c r="AA159" s="383">
        <v>0.0</v>
      </c>
      <c r="AB159" s="388">
        <f>IFERROR(__xludf.DUMMYFUNCTION("""COMPUTED_VALUE"""),1.0)</f>
        <v>1</v>
      </c>
      <c r="AC159" s="382" t="s">
        <v>2869</v>
      </c>
      <c r="AD159" s="389" t="str">
        <f>IFERROR(__xludf.DUMMYFUNCTION("""COMPUTED_VALUE"""),"")</f>
        <v/>
      </c>
      <c r="AE159" s="377">
        <v>5.0</v>
      </c>
      <c r="AF159" s="378">
        <v>4.0</v>
      </c>
      <c r="AG159" s="393" t="s">
        <v>3049</v>
      </c>
    </row>
    <row r="160">
      <c r="A160" s="360"/>
      <c r="B160" s="361">
        <v>46164.0</v>
      </c>
      <c r="C160" s="362" t="s">
        <v>4125</v>
      </c>
      <c r="D160" s="363" t="s">
        <v>4126</v>
      </c>
      <c r="E160" s="364"/>
      <c r="F160" s="365"/>
      <c r="G160" s="366"/>
      <c r="H160" s="367"/>
      <c r="I160" s="365"/>
      <c r="J160" s="368"/>
      <c r="K160" s="364"/>
      <c r="L160" s="365"/>
      <c r="M160" s="366"/>
      <c r="N160" s="367"/>
      <c r="O160" s="365"/>
      <c r="P160" s="368"/>
      <c r="Q160" s="364"/>
      <c r="R160" s="365"/>
      <c r="S160" s="366"/>
      <c r="T160" s="369" t="s">
        <v>2995</v>
      </c>
      <c r="U160" s="370" t="s">
        <v>323</v>
      </c>
      <c r="V160" s="371"/>
      <c r="W160" s="372"/>
      <c r="X160" s="353" t="s">
        <v>2914</v>
      </c>
      <c r="Y160" s="382" t="s">
        <v>2869</v>
      </c>
      <c r="Z160" s="389" t="str">
        <f>IFERROR(__xludf.DUMMYFUNCTION("""COMPUTED_VALUE"""),"")</f>
        <v/>
      </c>
      <c r="AA160" s="383">
        <v>0.0</v>
      </c>
      <c r="AB160" s="388">
        <f>IFERROR(__xludf.DUMMYFUNCTION("""COMPUTED_VALUE"""),1.0)</f>
        <v>1</v>
      </c>
      <c r="AC160" s="382" t="s">
        <v>2869</v>
      </c>
      <c r="AD160" s="389" t="str">
        <f>IFERROR(__xludf.DUMMYFUNCTION("""COMPUTED_VALUE"""),"")</f>
        <v/>
      </c>
      <c r="AE160" s="377">
        <v>11.0</v>
      </c>
      <c r="AF160" s="378">
        <v>11.0</v>
      </c>
      <c r="AG160" s="393" t="s">
        <v>3049</v>
      </c>
    </row>
    <row r="161">
      <c r="A161" s="360"/>
      <c r="B161" s="361">
        <v>46164.0</v>
      </c>
      <c r="C161" s="362" t="s">
        <v>4127</v>
      </c>
      <c r="D161" s="363" t="s">
        <v>4128</v>
      </c>
      <c r="E161" s="364"/>
      <c r="F161" s="365"/>
      <c r="G161" s="366"/>
      <c r="H161" s="367"/>
      <c r="I161" s="365"/>
      <c r="J161" s="368"/>
      <c r="K161" s="364"/>
      <c r="L161" s="365"/>
      <c r="M161" s="366"/>
      <c r="N161" s="367"/>
      <c r="O161" s="365"/>
      <c r="P161" s="368"/>
      <c r="Q161" s="364"/>
      <c r="R161" s="365"/>
      <c r="S161" s="366"/>
      <c r="T161" s="369" t="s">
        <v>2995</v>
      </c>
      <c r="U161" s="370" t="s">
        <v>801</v>
      </c>
      <c r="V161" s="371"/>
      <c r="W161" s="380"/>
      <c r="X161" s="353" t="s">
        <v>2914</v>
      </c>
      <c r="Y161" s="382" t="s">
        <v>2869</v>
      </c>
      <c r="Z161" s="389" t="str">
        <f>IFERROR(__xludf.DUMMYFUNCTION("""COMPUTED_VALUE"""),"")</f>
        <v/>
      </c>
      <c r="AA161" s="383">
        <v>0.0</v>
      </c>
      <c r="AB161" s="388">
        <f>IFERROR(__xludf.DUMMYFUNCTION("""COMPUTED_VALUE"""),1.0)</f>
        <v>1</v>
      </c>
      <c r="AC161" s="382" t="s">
        <v>2869</v>
      </c>
      <c r="AD161" s="389" t="str">
        <f>IFERROR(__xludf.DUMMYFUNCTION("""COMPUTED_VALUE"""),"")</f>
        <v/>
      </c>
      <c r="AE161" s="377">
        <v>11.0</v>
      </c>
      <c r="AF161" s="378">
        <v>11.0</v>
      </c>
      <c r="AG161" s="393" t="s">
        <v>3049</v>
      </c>
    </row>
    <row r="162">
      <c r="A162" s="360"/>
      <c r="B162" s="361">
        <v>46160.0</v>
      </c>
      <c r="C162" s="362" t="s">
        <v>4129</v>
      </c>
      <c r="D162" s="363" t="s">
        <v>4130</v>
      </c>
      <c r="E162" s="364"/>
      <c r="F162" s="365">
        <v>1.0</v>
      </c>
      <c r="G162" s="366"/>
      <c r="H162" s="367"/>
      <c r="I162" s="365"/>
      <c r="J162" s="368"/>
      <c r="K162" s="364"/>
      <c r="L162" s="365"/>
      <c r="M162" s="366"/>
      <c r="N162" s="367"/>
      <c r="O162" s="365"/>
      <c r="P162" s="368"/>
      <c r="Q162" s="364"/>
      <c r="R162" s="365"/>
      <c r="S162" s="366"/>
      <c r="T162" s="369" t="s">
        <v>2995</v>
      </c>
      <c r="U162" s="370" t="s">
        <v>506</v>
      </c>
      <c r="V162" s="371"/>
      <c r="W162" s="380" t="s">
        <v>4131</v>
      </c>
      <c r="X162" s="353" t="s">
        <v>2887</v>
      </c>
      <c r="Y162" s="382" t="s">
        <v>2869</v>
      </c>
      <c r="Z162" s="389" t="str">
        <f>IFERROR(__xludf.DUMMYFUNCTION("""COMPUTED_VALUE"""),"")</f>
        <v/>
      </c>
      <c r="AA162" s="383">
        <v>1.0</v>
      </c>
      <c r="AB162" s="388">
        <f>IFERROR(__xludf.DUMMYFUNCTION("""COMPUTED_VALUE"""),0.962962962962963)</f>
        <v>0.962962963</v>
      </c>
      <c r="AC162" s="382" t="s">
        <v>2869</v>
      </c>
      <c r="AD162" s="389" t="str">
        <f>IFERROR(__xludf.DUMMYFUNCTION("""COMPUTED_VALUE"""),"")</f>
        <v/>
      </c>
      <c r="AE162" s="377">
        <v>26.0</v>
      </c>
      <c r="AF162" s="378">
        <v>21.0</v>
      </c>
      <c r="AG162" s="393" t="s">
        <v>3049</v>
      </c>
    </row>
    <row r="163">
      <c r="A163" s="379" t="s">
        <v>2871</v>
      </c>
      <c r="B163" s="361">
        <v>46160.0</v>
      </c>
      <c r="C163" s="362" t="s">
        <v>4132</v>
      </c>
      <c r="D163" s="363" t="s">
        <v>4133</v>
      </c>
      <c r="E163" s="364"/>
      <c r="F163" s="365"/>
      <c r="G163" s="366"/>
      <c r="H163" s="367"/>
      <c r="I163" s="365"/>
      <c r="J163" s="368"/>
      <c r="K163" s="364"/>
      <c r="L163" s="365"/>
      <c r="M163" s="366"/>
      <c r="N163" s="367"/>
      <c r="O163" s="365"/>
      <c r="P163" s="368"/>
      <c r="Q163" s="364"/>
      <c r="R163" s="365"/>
      <c r="S163" s="366"/>
      <c r="T163" s="369" t="s">
        <v>475</v>
      </c>
      <c r="U163" s="370" t="s">
        <v>233</v>
      </c>
      <c r="V163" s="371"/>
      <c r="W163" s="380" t="s">
        <v>4131</v>
      </c>
      <c r="X163" s="353" t="s">
        <v>2903</v>
      </c>
      <c r="Y163" s="382">
        <v>0.0</v>
      </c>
      <c r="Z163" s="389">
        <f>IFERROR(__xludf.DUMMYFUNCTION("""COMPUTED_VALUE"""),1.0)</f>
        <v>1</v>
      </c>
      <c r="AA163" s="383">
        <v>0.0</v>
      </c>
      <c r="AB163" s="388">
        <f>IFERROR(__xludf.DUMMYFUNCTION("""COMPUTED_VALUE"""),1.0)</f>
        <v>1</v>
      </c>
      <c r="AC163" s="382" t="s">
        <v>2869</v>
      </c>
      <c r="AD163" s="389" t="str">
        <f>IFERROR(__xludf.DUMMYFUNCTION("""COMPUTED_VALUE"""),"")</f>
        <v/>
      </c>
      <c r="AE163" s="377">
        <v>21.0</v>
      </c>
      <c r="AF163" s="378">
        <v>21.0</v>
      </c>
      <c r="AG163" s="393" t="s">
        <v>3049</v>
      </c>
    </row>
    <row r="164">
      <c r="A164" s="360"/>
      <c r="B164" s="361">
        <v>46160.0</v>
      </c>
      <c r="C164" s="362" t="s">
        <v>4134</v>
      </c>
      <c r="D164" s="363" t="s">
        <v>4135</v>
      </c>
      <c r="E164" s="364"/>
      <c r="F164" s="365"/>
      <c r="G164" s="366"/>
      <c r="H164" s="367"/>
      <c r="I164" s="365"/>
      <c r="J164" s="368"/>
      <c r="K164" s="364"/>
      <c r="L164" s="365"/>
      <c r="M164" s="366"/>
      <c r="N164" s="367"/>
      <c r="O164" s="365"/>
      <c r="P164" s="368"/>
      <c r="Q164" s="364"/>
      <c r="R164" s="365"/>
      <c r="S164" s="366"/>
      <c r="T164" s="369" t="s">
        <v>207</v>
      </c>
      <c r="U164" s="370" t="s">
        <v>1575</v>
      </c>
      <c r="V164" s="371"/>
      <c r="W164" s="372"/>
      <c r="X164" s="353" t="s">
        <v>2914</v>
      </c>
      <c r="Y164" s="382">
        <v>0.0</v>
      </c>
      <c r="Z164" s="389">
        <f>IFERROR(__xludf.DUMMYFUNCTION("""COMPUTED_VALUE"""),1.0)</f>
        <v>1</v>
      </c>
      <c r="AA164" s="383">
        <v>0.0</v>
      </c>
      <c r="AB164" s="388">
        <f>IFERROR(__xludf.DUMMYFUNCTION("""COMPUTED_VALUE"""),1.0)</f>
        <v>1</v>
      </c>
      <c r="AC164" s="382" t="s">
        <v>2869</v>
      </c>
      <c r="AD164" s="389" t="str">
        <f>IFERROR(__xludf.DUMMYFUNCTION("""COMPUTED_VALUE"""),"")</f>
        <v/>
      </c>
      <c r="AE164" s="377">
        <v>10.0</v>
      </c>
      <c r="AF164" s="378">
        <v>9.0</v>
      </c>
      <c r="AG164" s="393" t="s">
        <v>3049</v>
      </c>
    </row>
    <row r="165">
      <c r="A165" s="360"/>
      <c r="B165" s="361">
        <v>46161.0</v>
      </c>
      <c r="C165" s="362" t="s">
        <v>4136</v>
      </c>
      <c r="D165" s="363" t="s">
        <v>4137</v>
      </c>
      <c r="E165" s="364"/>
      <c r="F165" s="365"/>
      <c r="G165" s="366"/>
      <c r="H165" s="367"/>
      <c r="I165" s="365"/>
      <c r="J165" s="368"/>
      <c r="K165" s="364"/>
      <c r="L165" s="365"/>
      <c r="M165" s="366"/>
      <c r="N165" s="367"/>
      <c r="O165" s="365"/>
      <c r="P165" s="368"/>
      <c r="Q165" s="364"/>
      <c r="R165" s="365"/>
      <c r="S165" s="366"/>
      <c r="T165" s="369" t="s">
        <v>2380</v>
      </c>
      <c r="U165" s="370" t="s">
        <v>207</v>
      </c>
      <c r="V165" s="371"/>
      <c r="W165" s="372"/>
      <c r="X165" s="353" t="s">
        <v>2914</v>
      </c>
      <c r="Y165" s="382">
        <v>0.0</v>
      </c>
      <c r="Z165" s="389">
        <f>IFERROR(__xludf.DUMMYFUNCTION("""COMPUTED_VALUE"""),1.0)</f>
        <v>1</v>
      </c>
      <c r="AA165" s="383">
        <v>0.0</v>
      </c>
      <c r="AB165" s="388">
        <f>IFERROR(__xludf.DUMMYFUNCTION("""COMPUTED_VALUE"""),1.0)</f>
        <v>1</v>
      </c>
      <c r="AC165" s="382" t="s">
        <v>2869</v>
      </c>
      <c r="AD165" s="389" t="str">
        <f>IFERROR(__xludf.DUMMYFUNCTION("""COMPUTED_VALUE"""),"")</f>
        <v/>
      </c>
      <c r="AE165" s="377">
        <v>9.0</v>
      </c>
      <c r="AF165" s="378">
        <v>9.0</v>
      </c>
      <c r="AG165" s="393" t="s">
        <v>3049</v>
      </c>
    </row>
    <row r="166">
      <c r="A166" s="360"/>
      <c r="B166" s="361">
        <v>46160.0</v>
      </c>
      <c r="C166" s="362" t="s">
        <v>4138</v>
      </c>
      <c r="D166" s="363" t="s">
        <v>4139</v>
      </c>
      <c r="E166" s="364"/>
      <c r="F166" s="365"/>
      <c r="G166" s="366"/>
      <c r="H166" s="367"/>
      <c r="I166" s="365"/>
      <c r="J166" s="368"/>
      <c r="K166" s="364"/>
      <c r="L166" s="365"/>
      <c r="M166" s="366"/>
      <c r="N166" s="367"/>
      <c r="O166" s="365"/>
      <c r="P166" s="368"/>
      <c r="Q166" s="364"/>
      <c r="R166" s="365"/>
      <c r="S166" s="366"/>
      <c r="T166" s="369" t="s">
        <v>2995</v>
      </c>
      <c r="U166" s="370" t="s">
        <v>241</v>
      </c>
      <c r="V166" s="371"/>
      <c r="W166" s="372"/>
      <c r="X166" s="353" t="s">
        <v>2914</v>
      </c>
      <c r="Y166" s="382" t="s">
        <v>2869</v>
      </c>
      <c r="Z166" s="389" t="str">
        <f>IFERROR(__xludf.DUMMYFUNCTION("""COMPUTED_VALUE"""),"")</f>
        <v/>
      </c>
      <c r="AA166" s="383">
        <v>0.0</v>
      </c>
      <c r="AB166" s="388">
        <f>IFERROR(__xludf.DUMMYFUNCTION("""COMPUTED_VALUE"""),1.0)</f>
        <v>1</v>
      </c>
      <c r="AC166" s="382" t="s">
        <v>2869</v>
      </c>
      <c r="AD166" s="389" t="str">
        <f>IFERROR(__xludf.DUMMYFUNCTION("""COMPUTED_VALUE"""),"")</f>
        <v/>
      </c>
      <c r="AE166" s="377">
        <v>8.0</v>
      </c>
      <c r="AF166" s="378">
        <v>7.0</v>
      </c>
      <c r="AG166" s="393" t="s">
        <v>3049</v>
      </c>
    </row>
    <row r="167">
      <c r="A167" s="360"/>
      <c r="B167" s="361">
        <v>46161.0</v>
      </c>
      <c r="C167" s="362" t="s">
        <v>4140</v>
      </c>
      <c r="D167" s="363" t="s">
        <v>4141</v>
      </c>
      <c r="E167" s="364"/>
      <c r="F167" s="365"/>
      <c r="G167" s="366"/>
      <c r="H167" s="367"/>
      <c r="I167" s="365"/>
      <c r="J167" s="368"/>
      <c r="K167" s="364"/>
      <c r="L167" s="365"/>
      <c r="M167" s="366"/>
      <c r="N167" s="367"/>
      <c r="O167" s="365"/>
      <c r="P167" s="368"/>
      <c r="Q167" s="364"/>
      <c r="R167" s="365"/>
      <c r="S167" s="366"/>
      <c r="T167" s="369" t="s">
        <v>2995</v>
      </c>
      <c r="U167" s="394" t="s">
        <v>3013</v>
      </c>
      <c r="V167" s="395"/>
      <c r="W167" s="380"/>
      <c r="X167" s="353" t="s">
        <v>2914</v>
      </c>
      <c r="Y167" s="382" t="s">
        <v>2869</v>
      </c>
      <c r="Z167" s="389" t="str">
        <f>IFERROR(__xludf.DUMMYFUNCTION("""COMPUTED_VALUE"""),"")</f>
        <v/>
      </c>
      <c r="AA167" s="383">
        <v>0.0</v>
      </c>
      <c r="AB167" s="388">
        <f>IFERROR(__xludf.DUMMYFUNCTION("""COMPUTED_VALUE"""),1.0)</f>
        <v>1</v>
      </c>
      <c r="AC167" s="382" t="s">
        <v>2869</v>
      </c>
      <c r="AD167" s="389" t="str">
        <f>IFERROR(__xludf.DUMMYFUNCTION("""COMPUTED_VALUE"""),"")</f>
        <v/>
      </c>
      <c r="AE167" s="377">
        <v>7.0</v>
      </c>
      <c r="AF167" s="378">
        <v>7.0</v>
      </c>
      <c r="AG167" s="393" t="s">
        <v>3049</v>
      </c>
    </row>
    <row r="168">
      <c r="A168" s="360"/>
      <c r="B168" s="361">
        <v>46160.0</v>
      </c>
      <c r="C168" s="362" t="s">
        <v>4142</v>
      </c>
      <c r="D168" s="363" t="s">
        <v>4143</v>
      </c>
      <c r="E168" s="364"/>
      <c r="F168" s="365"/>
      <c r="G168" s="366"/>
      <c r="H168" s="367"/>
      <c r="I168" s="365"/>
      <c r="J168" s="368"/>
      <c r="K168" s="364"/>
      <c r="L168" s="365"/>
      <c r="M168" s="366"/>
      <c r="N168" s="367"/>
      <c r="O168" s="365"/>
      <c r="P168" s="368"/>
      <c r="Q168" s="364"/>
      <c r="R168" s="365"/>
      <c r="S168" s="366"/>
      <c r="T168" s="369" t="s">
        <v>2720</v>
      </c>
      <c r="U168" s="370" t="s">
        <v>207</v>
      </c>
      <c r="V168" s="371"/>
      <c r="W168" s="372"/>
      <c r="X168" s="353" t="s">
        <v>2914</v>
      </c>
      <c r="Y168" s="382">
        <v>0.0</v>
      </c>
      <c r="Z168" s="389">
        <f>IFERROR(__xludf.DUMMYFUNCTION("""COMPUTED_VALUE"""),1.0)</f>
        <v>1</v>
      </c>
      <c r="AA168" s="383">
        <v>0.0</v>
      </c>
      <c r="AB168" s="388">
        <f>IFERROR(__xludf.DUMMYFUNCTION("""COMPUTED_VALUE"""),1.0)</f>
        <v>1</v>
      </c>
      <c r="AC168" s="382" t="s">
        <v>2869</v>
      </c>
      <c r="AD168" s="389" t="str">
        <f>IFERROR(__xludf.DUMMYFUNCTION("""COMPUTED_VALUE"""),"")</f>
        <v/>
      </c>
      <c r="AE168" s="377">
        <v>27.0</v>
      </c>
      <c r="AF168" s="378">
        <v>26.0</v>
      </c>
      <c r="AG168" s="393" t="s">
        <v>3049</v>
      </c>
    </row>
    <row r="169">
      <c r="A169" s="360"/>
      <c r="B169" s="361">
        <v>46161.0</v>
      </c>
      <c r="C169" s="362" t="s">
        <v>4144</v>
      </c>
      <c r="D169" s="363" t="s">
        <v>4145</v>
      </c>
      <c r="E169" s="364"/>
      <c r="F169" s="365"/>
      <c r="G169" s="366"/>
      <c r="H169" s="367"/>
      <c r="I169" s="365"/>
      <c r="J169" s="368"/>
      <c r="K169" s="364"/>
      <c r="L169" s="365"/>
      <c r="M169" s="366"/>
      <c r="N169" s="367"/>
      <c r="O169" s="365"/>
      <c r="P169" s="368"/>
      <c r="Q169" s="364"/>
      <c r="R169" s="365"/>
      <c r="S169" s="366"/>
      <c r="T169" s="369" t="s">
        <v>497</v>
      </c>
      <c r="U169" s="370" t="s">
        <v>2907</v>
      </c>
      <c r="V169" s="371"/>
      <c r="W169" s="372"/>
      <c r="X169" s="353" t="s">
        <v>2914</v>
      </c>
      <c r="Y169" s="382">
        <v>0.0</v>
      </c>
      <c r="Z169" s="389">
        <f>IFERROR(__xludf.DUMMYFUNCTION("""COMPUTED_VALUE"""),1.0)</f>
        <v>1</v>
      </c>
      <c r="AA169" s="383">
        <v>0.0</v>
      </c>
      <c r="AB169" s="388">
        <f>IFERROR(__xludf.DUMMYFUNCTION("""COMPUTED_VALUE"""),1.0)</f>
        <v>1</v>
      </c>
      <c r="AC169" s="382" t="s">
        <v>2869</v>
      </c>
      <c r="AD169" s="389" t="str">
        <f>IFERROR(__xludf.DUMMYFUNCTION("""COMPUTED_VALUE"""),"")</f>
        <v/>
      </c>
      <c r="AE169" s="377">
        <v>26.0</v>
      </c>
      <c r="AF169" s="378">
        <v>26.0</v>
      </c>
      <c r="AG169" s="393" t="s">
        <v>3049</v>
      </c>
    </row>
    <row r="170">
      <c r="A170" s="409"/>
      <c r="B170" s="361">
        <v>46160.0</v>
      </c>
      <c r="C170" s="362" t="s">
        <v>4146</v>
      </c>
      <c r="D170" s="363" t="s">
        <v>4147</v>
      </c>
      <c r="E170" s="364"/>
      <c r="F170" s="365"/>
      <c r="G170" s="366"/>
      <c r="H170" s="367">
        <v>1.0</v>
      </c>
      <c r="I170" s="365">
        <v>1.0</v>
      </c>
      <c r="J170" s="368"/>
      <c r="K170" s="364">
        <v>1.0</v>
      </c>
      <c r="L170" s="365">
        <v>1.0</v>
      </c>
      <c r="M170" s="366"/>
      <c r="N170" s="367"/>
      <c r="O170" s="365"/>
      <c r="P170" s="368"/>
      <c r="Q170" s="364"/>
      <c r="R170" s="365"/>
      <c r="S170" s="366"/>
      <c r="T170" s="369" t="s">
        <v>323</v>
      </c>
      <c r="U170" s="370" t="s">
        <v>506</v>
      </c>
      <c r="V170" s="371"/>
      <c r="W170" s="380" t="s">
        <v>4148</v>
      </c>
      <c r="X170" s="353" t="s">
        <v>2905</v>
      </c>
      <c r="Y170" s="382">
        <v>2.0</v>
      </c>
      <c r="Z170" s="389">
        <f>IFERROR(__xludf.DUMMYFUNCTION("""COMPUTED_VALUE"""),0.9393939393939394)</f>
        <v>0.9393939394</v>
      </c>
      <c r="AA170" s="383">
        <v>2.0</v>
      </c>
      <c r="AB170" s="388">
        <f>IFERROR(__xludf.DUMMYFUNCTION("""COMPUTED_VALUE"""),0.9393939393939394)</f>
        <v>0.9393939394</v>
      </c>
      <c r="AC170" s="382" t="s">
        <v>2869</v>
      </c>
      <c r="AD170" s="389" t="str">
        <f>IFERROR(__xludf.DUMMYFUNCTION("""COMPUTED_VALUE"""),"")</f>
        <v/>
      </c>
      <c r="AE170" s="377">
        <v>33.0</v>
      </c>
      <c r="AF170" s="378">
        <v>33.0</v>
      </c>
      <c r="AG170" s="393" t="s">
        <v>3049</v>
      </c>
    </row>
    <row r="171">
      <c r="A171" s="360"/>
      <c r="B171" s="361">
        <v>46161.0</v>
      </c>
      <c r="C171" s="362" t="s">
        <v>4149</v>
      </c>
      <c r="D171" s="363" t="s">
        <v>4150</v>
      </c>
      <c r="E171" s="364"/>
      <c r="F171" s="365"/>
      <c r="G171" s="366"/>
      <c r="H171" s="367">
        <v>1.0</v>
      </c>
      <c r="I171" s="365">
        <v>1.0</v>
      </c>
      <c r="J171" s="368"/>
      <c r="K171" s="364">
        <v>1.0</v>
      </c>
      <c r="L171" s="365">
        <v>1.0</v>
      </c>
      <c r="M171" s="366"/>
      <c r="N171" s="367"/>
      <c r="O171" s="365"/>
      <c r="P171" s="368"/>
      <c r="Q171" s="364"/>
      <c r="R171" s="365"/>
      <c r="S171" s="366"/>
      <c r="T171" s="369" t="s">
        <v>1479</v>
      </c>
      <c r="U171" s="370" t="s">
        <v>2910</v>
      </c>
      <c r="V171" s="371"/>
      <c r="W171" s="380" t="s">
        <v>4148</v>
      </c>
      <c r="X171" s="353" t="s">
        <v>2905</v>
      </c>
      <c r="Y171" s="382">
        <v>2.0</v>
      </c>
      <c r="Z171" s="389">
        <f>IFERROR(__xludf.DUMMYFUNCTION("""COMPUTED_VALUE"""),0.9393939393939394)</f>
        <v>0.9393939394</v>
      </c>
      <c r="AA171" s="383">
        <v>2.0</v>
      </c>
      <c r="AB171" s="388">
        <f>IFERROR(__xludf.DUMMYFUNCTION("""COMPUTED_VALUE"""),0.9393939393939394)</f>
        <v>0.9393939394</v>
      </c>
      <c r="AC171" s="382" t="s">
        <v>2869</v>
      </c>
      <c r="AD171" s="389" t="str">
        <f>IFERROR(__xludf.DUMMYFUNCTION("""COMPUTED_VALUE"""),"")</f>
        <v/>
      </c>
      <c r="AE171" s="377">
        <v>33.0</v>
      </c>
      <c r="AF171" s="378">
        <v>33.0</v>
      </c>
      <c r="AG171" s="393" t="s">
        <v>3049</v>
      </c>
    </row>
    <row r="172">
      <c r="A172" s="360"/>
      <c r="B172" s="361">
        <v>46160.0</v>
      </c>
      <c r="C172" s="362" t="s">
        <v>4151</v>
      </c>
      <c r="D172" s="363" t="s">
        <v>4152</v>
      </c>
      <c r="E172" s="364"/>
      <c r="F172" s="365"/>
      <c r="G172" s="366"/>
      <c r="H172" s="367"/>
      <c r="I172" s="365"/>
      <c r="J172" s="368"/>
      <c r="K172" s="364"/>
      <c r="L172" s="365"/>
      <c r="M172" s="366"/>
      <c r="N172" s="367"/>
      <c r="O172" s="365"/>
      <c r="P172" s="368"/>
      <c r="Q172" s="364"/>
      <c r="R172" s="365"/>
      <c r="S172" s="366"/>
      <c r="T172" s="369" t="s">
        <v>497</v>
      </c>
      <c r="U172" s="370" t="s">
        <v>1702</v>
      </c>
      <c r="V172" s="371"/>
      <c r="W172" s="372"/>
      <c r="X172" s="353" t="s">
        <v>2914</v>
      </c>
      <c r="Y172" s="382">
        <v>0.0</v>
      </c>
      <c r="Z172" s="389">
        <f>IFERROR(__xludf.DUMMYFUNCTION("""COMPUTED_VALUE"""),1.0)</f>
        <v>1</v>
      </c>
      <c r="AA172" s="383">
        <v>0.0</v>
      </c>
      <c r="AB172" s="388">
        <f>IFERROR(__xludf.DUMMYFUNCTION("""COMPUTED_VALUE"""),1.0)</f>
        <v>1</v>
      </c>
      <c r="AC172" s="382" t="s">
        <v>2869</v>
      </c>
      <c r="AD172" s="389" t="str">
        <f>IFERROR(__xludf.DUMMYFUNCTION("""COMPUTED_VALUE"""),"")</f>
        <v/>
      </c>
      <c r="AE172" s="377">
        <v>19.0</v>
      </c>
      <c r="AF172" s="378">
        <v>19.0</v>
      </c>
      <c r="AG172" s="393" t="s">
        <v>3049</v>
      </c>
    </row>
    <row r="173">
      <c r="A173" s="360"/>
      <c r="B173" s="361">
        <v>46161.0</v>
      </c>
      <c r="C173" s="362" t="s">
        <v>4153</v>
      </c>
      <c r="D173" s="363" t="s">
        <v>4154</v>
      </c>
      <c r="E173" s="364"/>
      <c r="F173" s="365"/>
      <c r="G173" s="366"/>
      <c r="H173" s="367"/>
      <c r="I173" s="365"/>
      <c r="J173" s="368"/>
      <c r="K173" s="364"/>
      <c r="L173" s="365"/>
      <c r="M173" s="366"/>
      <c r="N173" s="367"/>
      <c r="O173" s="365"/>
      <c r="P173" s="368"/>
      <c r="Q173" s="364"/>
      <c r="R173" s="365"/>
      <c r="S173" s="366"/>
      <c r="T173" s="369" t="s">
        <v>765</v>
      </c>
      <c r="U173" s="370" t="s">
        <v>754</v>
      </c>
      <c r="V173" s="371"/>
      <c r="W173" s="372"/>
      <c r="X173" s="353" t="s">
        <v>2914</v>
      </c>
      <c r="Y173" s="382">
        <v>0.0</v>
      </c>
      <c r="Z173" s="389">
        <f>IFERROR(__xludf.DUMMYFUNCTION("""COMPUTED_VALUE"""),1.0)</f>
        <v>1</v>
      </c>
      <c r="AA173" s="383">
        <v>0.0</v>
      </c>
      <c r="AB173" s="388">
        <f>IFERROR(__xludf.DUMMYFUNCTION("""COMPUTED_VALUE"""),1.0)</f>
        <v>1</v>
      </c>
      <c r="AC173" s="382" t="s">
        <v>2869</v>
      </c>
      <c r="AD173" s="389" t="str">
        <f>IFERROR(__xludf.DUMMYFUNCTION("""COMPUTED_VALUE"""),"")</f>
        <v/>
      </c>
      <c r="AE173" s="377">
        <v>19.0</v>
      </c>
      <c r="AF173" s="378">
        <v>19.0</v>
      </c>
      <c r="AG173" s="393" t="s">
        <v>3049</v>
      </c>
    </row>
    <row r="174">
      <c r="A174" s="360"/>
      <c r="B174" s="361">
        <v>46160.0</v>
      </c>
      <c r="C174" s="362" t="s">
        <v>4155</v>
      </c>
      <c r="D174" s="363" t="s">
        <v>4156</v>
      </c>
      <c r="E174" s="364"/>
      <c r="F174" s="365"/>
      <c r="G174" s="366"/>
      <c r="H174" s="367"/>
      <c r="I174" s="365"/>
      <c r="J174" s="368"/>
      <c r="K174" s="364"/>
      <c r="L174" s="365"/>
      <c r="M174" s="366"/>
      <c r="N174" s="367"/>
      <c r="O174" s="365"/>
      <c r="P174" s="368"/>
      <c r="Q174" s="364"/>
      <c r="R174" s="365"/>
      <c r="S174" s="366"/>
      <c r="T174" s="369" t="s">
        <v>2525</v>
      </c>
      <c r="U174" s="370" t="s">
        <v>2913</v>
      </c>
      <c r="V174" s="371"/>
      <c r="W174" s="380"/>
      <c r="X174" s="353" t="s">
        <v>2914</v>
      </c>
      <c r="Y174" s="382">
        <v>0.0</v>
      </c>
      <c r="Z174" s="389">
        <f>IFERROR(__xludf.DUMMYFUNCTION("""COMPUTED_VALUE"""),1.0)</f>
        <v>1</v>
      </c>
      <c r="AA174" s="383">
        <v>0.0</v>
      </c>
      <c r="AB174" s="388">
        <f>IFERROR(__xludf.DUMMYFUNCTION("""COMPUTED_VALUE"""),1.0)</f>
        <v>1</v>
      </c>
      <c r="AC174" s="382" t="s">
        <v>2869</v>
      </c>
      <c r="AD174" s="389" t="str">
        <f>IFERROR(__xludf.DUMMYFUNCTION("""COMPUTED_VALUE"""),"")</f>
        <v/>
      </c>
      <c r="AE174" s="377">
        <v>3.0</v>
      </c>
      <c r="AF174" s="378">
        <v>3.0</v>
      </c>
      <c r="AG174" s="393" t="s">
        <v>3049</v>
      </c>
    </row>
    <row r="175">
      <c r="A175" s="360"/>
      <c r="B175" s="361">
        <v>46161.0</v>
      </c>
      <c r="C175" s="362" t="s">
        <v>4157</v>
      </c>
      <c r="D175" s="363" t="s">
        <v>4158</v>
      </c>
      <c r="E175" s="364"/>
      <c r="F175" s="365"/>
      <c r="G175" s="366"/>
      <c r="H175" s="367"/>
      <c r="I175" s="365"/>
      <c r="J175" s="368"/>
      <c r="K175" s="364"/>
      <c r="L175" s="365"/>
      <c r="M175" s="366"/>
      <c r="N175" s="367"/>
      <c r="O175" s="365"/>
      <c r="P175" s="368"/>
      <c r="Q175" s="364"/>
      <c r="R175" s="365"/>
      <c r="S175" s="366"/>
      <c r="T175" s="369" t="s">
        <v>475</v>
      </c>
      <c r="U175" s="370" t="s">
        <v>497</v>
      </c>
      <c r="V175" s="371"/>
      <c r="W175" s="372"/>
      <c r="X175" s="353" t="s">
        <v>2914</v>
      </c>
      <c r="Y175" s="382">
        <v>0.0</v>
      </c>
      <c r="Z175" s="389">
        <f>IFERROR(__xludf.DUMMYFUNCTION("""COMPUTED_VALUE"""),1.0)</f>
        <v>1</v>
      </c>
      <c r="AA175" s="383">
        <v>0.0</v>
      </c>
      <c r="AB175" s="388">
        <f>IFERROR(__xludf.DUMMYFUNCTION("""COMPUTED_VALUE"""),1.0)</f>
        <v>1</v>
      </c>
      <c r="AC175" s="382" t="s">
        <v>2869</v>
      </c>
      <c r="AD175" s="389" t="str">
        <f>IFERROR(__xludf.DUMMYFUNCTION("""COMPUTED_VALUE"""),"")</f>
        <v/>
      </c>
      <c r="AE175" s="377">
        <v>3.0</v>
      </c>
      <c r="AF175" s="378">
        <v>3.0</v>
      </c>
      <c r="AG175" s="393" t="s">
        <v>3049</v>
      </c>
    </row>
    <row r="176">
      <c r="A176" s="360"/>
      <c r="B176" s="361">
        <v>46160.0</v>
      </c>
      <c r="C176" s="362" t="s">
        <v>4159</v>
      </c>
      <c r="D176" s="363" t="s">
        <v>4160</v>
      </c>
      <c r="E176" s="364"/>
      <c r="F176" s="365"/>
      <c r="G176" s="366"/>
      <c r="H176" s="367"/>
      <c r="I176" s="365"/>
      <c r="J176" s="368"/>
      <c r="K176" s="364"/>
      <c r="L176" s="365"/>
      <c r="M176" s="366"/>
      <c r="N176" s="367"/>
      <c r="O176" s="365"/>
      <c r="P176" s="368"/>
      <c r="Q176" s="364"/>
      <c r="R176" s="365"/>
      <c r="S176" s="366"/>
      <c r="T176" s="369" t="s">
        <v>765</v>
      </c>
      <c r="U176" s="394" t="s">
        <v>843</v>
      </c>
      <c r="V176" s="395"/>
      <c r="W176" s="380"/>
      <c r="X176" s="353" t="s">
        <v>2914</v>
      </c>
      <c r="Y176" s="382">
        <v>0.0</v>
      </c>
      <c r="Z176" s="389">
        <f>IFERROR(__xludf.DUMMYFUNCTION("""COMPUTED_VALUE"""),1.0)</f>
        <v>1</v>
      </c>
      <c r="AA176" s="383">
        <v>0.0</v>
      </c>
      <c r="AB176" s="388">
        <f>IFERROR(__xludf.DUMMYFUNCTION("""COMPUTED_VALUE"""),1.0)</f>
        <v>1</v>
      </c>
      <c r="AC176" s="382" t="s">
        <v>2869</v>
      </c>
      <c r="AD176" s="389" t="str">
        <f>IFERROR(__xludf.DUMMYFUNCTION("""COMPUTED_VALUE"""),"")</f>
        <v/>
      </c>
      <c r="AE176" s="377">
        <v>17.0</v>
      </c>
      <c r="AF176" s="378">
        <v>15.0</v>
      </c>
      <c r="AG176" s="393" t="s">
        <v>3049</v>
      </c>
    </row>
    <row r="177">
      <c r="A177" s="360"/>
      <c r="B177" s="361">
        <v>46161.0</v>
      </c>
      <c r="C177" s="362" t="s">
        <v>4161</v>
      </c>
      <c r="D177" s="363" t="s">
        <v>4162</v>
      </c>
      <c r="E177" s="364"/>
      <c r="F177" s="365"/>
      <c r="G177" s="366"/>
      <c r="H177" s="367"/>
      <c r="I177" s="365"/>
      <c r="J177" s="368"/>
      <c r="K177" s="364"/>
      <c r="L177" s="365"/>
      <c r="M177" s="366"/>
      <c r="N177" s="367"/>
      <c r="O177" s="365"/>
      <c r="P177" s="368"/>
      <c r="Q177" s="364"/>
      <c r="R177" s="365"/>
      <c r="S177" s="366"/>
      <c r="T177" s="369" t="s">
        <v>568</v>
      </c>
      <c r="U177" s="370" t="s">
        <v>2918</v>
      </c>
      <c r="V177" s="371"/>
      <c r="W177" s="372"/>
      <c r="X177" s="353" t="s">
        <v>2914</v>
      </c>
      <c r="Y177" s="382">
        <v>0.0</v>
      </c>
      <c r="Z177" s="389">
        <f>IFERROR(__xludf.DUMMYFUNCTION("""COMPUTED_VALUE"""),1.0)</f>
        <v>1</v>
      </c>
      <c r="AA177" s="383">
        <v>0.0</v>
      </c>
      <c r="AB177" s="388">
        <f>IFERROR(__xludf.DUMMYFUNCTION("""COMPUTED_VALUE"""),1.0)</f>
        <v>1</v>
      </c>
      <c r="AC177" s="382" t="s">
        <v>2869</v>
      </c>
      <c r="AD177" s="389" t="str">
        <f>IFERROR(__xludf.DUMMYFUNCTION("""COMPUTED_VALUE"""),"")</f>
        <v/>
      </c>
      <c r="AE177" s="377">
        <v>15.0</v>
      </c>
      <c r="AF177" s="378">
        <v>15.0</v>
      </c>
      <c r="AG177" s="393" t="s">
        <v>3049</v>
      </c>
    </row>
    <row r="178">
      <c r="A178" s="360"/>
      <c r="B178" s="361">
        <v>46162.0</v>
      </c>
      <c r="C178" s="362" t="s">
        <v>4163</v>
      </c>
      <c r="D178" s="363" t="s">
        <v>4164</v>
      </c>
      <c r="E178" s="364"/>
      <c r="F178" s="365"/>
      <c r="G178" s="366"/>
      <c r="H178" s="367"/>
      <c r="I178" s="365"/>
      <c r="J178" s="368"/>
      <c r="K178" s="364"/>
      <c r="L178" s="365"/>
      <c r="M178" s="366"/>
      <c r="N178" s="367"/>
      <c r="O178" s="365">
        <v>1.0</v>
      </c>
      <c r="P178" s="368"/>
      <c r="Q178" s="364"/>
      <c r="R178" s="365"/>
      <c r="S178" s="366"/>
      <c r="T178" s="369" t="s">
        <v>2995</v>
      </c>
      <c r="U178" s="370" t="s">
        <v>843</v>
      </c>
      <c r="V178" s="371"/>
      <c r="W178" s="380" t="s">
        <v>4165</v>
      </c>
      <c r="X178" s="353" t="s">
        <v>2890</v>
      </c>
      <c r="Y178" s="382" t="s">
        <v>2869</v>
      </c>
      <c r="Z178" s="389" t="str">
        <f>IFERROR(__xludf.DUMMYFUNCTION("""COMPUTED_VALUE"""),"")</f>
        <v/>
      </c>
      <c r="AA178" s="383">
        <v>1.0</v>
      </c>
      <c r="AB178" s="388">
        <f>IFERROR(__xludf.DUMMYFUNCTION("""COMPUTED_VALUE"""),0.9545454545454546)</f>
        <v>0.9545454545</v>
      </c>
      <c r="AC178" s="382" t="s">
        <v>2869</v>
      </c>
      <c r="AD178" s="389" t="str">
        <f>IFERROR(__xludf.DUMMYFUNCTION("""COMPUTED_VALUE"""),"")</f>
        <v/>
      </c>
      <c r="AE178" s="377">
        <v>22.0</v>
      </c>
      <c r="AF178" s="378">
        <v>20.0</v>
      </c>
      <c r="AG178" s="393" t="s">
        <v>3049</v>
      </c>
    </row>
    <row r="179">
      <c r="A179" s="360"/>
      <c r="B179" s="361">
        <v>46162.0</v>
      </c>
      <c r="C179" s="362" t="s">
        <v>4166</v>
      </c>
      <c r="D179" s="363" t="s">
        <v>4167</v>
      </c>
      <c r="E179" s="364"/>
      <c r="F179" s="365"/>
      <c r="G179" s="366"/>
      <c r="H179" s="367"/>
      <c r="I179" s="365"/>
      <c r="J179" s="368"/>
      <c r="K179" s="364"/>
      <c r="L179" s="365"/>
      <c r="M179" s="366"/>
      <c r="N179" s="367"/>
      <c r="O179" s="365"/>
      <c r="P179" s="368"/>
      <c r="Q179" s="364"/>
      <c r="R179" s="365"/>
      <c r="S179" s="366"/>
      <c r="T179" s="369" t="s">
        <v>2995</v>
      </c>
      <c r="U179" s="370"/>
      <c r="V179" s="371" t="s">
        <v>1152</v>
      </c>
      <c r="W179" s="372"/>
      <c r="X179" s="353" t="s">
        <v>2914</v>
      </c>
      <c r="Y179" s="382" t="s">
        <v>2869</v>
      </c>
      <c r="Z179" s="389" t="str">
        <f>IFERROR(__xludf.DUMMYFUNCTION("""COMPUTED_VALUE"""),"")</f>
        <v/>
      </c>
      <c r="AA179" s="383" t="s">
        <v>2869</v>
      </c>
      <c r="AB179" s="388" t="str">
        <f>IFERROR(__xludf.DUMMYFUNCTION("""COMPUTED_VALUE"""),"")</f>
        <v/>
      </c>
      <c r="AC179" s="382">
        <v>0.0</v>
      </c>
      <c r="AD179" s="389">
        <f>IFERROR(__xludf.DUMMYFUNCTION("""COMPUTED_VALUE"""),1.0)</f>
        <v>1</v>
      </c>
      <c r="AE179" s="377">
        <v>20.0</v>
      </c>
      <c r="AF179" s="378">
        <v>19.0</v>
      </c>
      <c r="AG179" s="393" t="s">
        <v>3049</v>
      </c>
    </row>
    <row r="180">
      <c r="A180" s="360"/>
      <c r="B180" s="361">
        <v>46161.0</v>
      </c>
      <c r="C180" s="362" t="s">
        <v>4168</v>
      </c>
      <c r="D180" s="363" t="s">
        <v>4169</v>
      </c>
      <c r="E180" s="364"/>
      <c r="F180" s="365"/>
      <c r="G180" s="366"/>
      <c r="H180" s="367"/>
      <c r="I180" s="365"/>
      <c r="J180" s="368"/>
      <c r="K180" s="364"/>
      <c r="L180" s="365"/>
      <c r="M180" s="366"/>
      <c r="N180" s="367"/>
      <c r="O180" s="365"/>
      <c r="P180" s="368"/>
      <c r="Q180" s="364"/>
      <c r="R180" s="365"/>
      <c r="S180" s="366"/>
      <c r="T180" s="369" t="s">
        <v>207</v>
      </c>
      <c r="U180" s="370" t="s">
        <v>754</v>
      </c>
      <c r="V180" s="371"/>
      <c r="W180" s="372"/>
      <c r="X180" s="353" t="s">
        <v>2914</v>
      </c>
      <c r="Y180" s="382">
        <v>0.0</v>
      </c>
      <c r="Z180" s="389">
        <f>IFERROR(__xludf.DUMMYFUNCTION("""COMPUTED_VALUE"""),1.0)</f>
        <v>1</v>
      </c>
      <c r="AA180" s="383">
        <v>0.0</v>
      </c>
      <c r="AB180" s="388">
        <f>IFERROR(__xludf.DUMMYFUNCTION("""COMPUTED_VALUE"""),1.0)</f>
        <v>1</v>
      </c>
      <c r="AC180" s="382" t="s">
        <v>2869</v>
      </c>
      <c r="AD180" s="389" t="str">
        <f>IFERROR(__xludf.DUMMYFUNCTION("""COMPUTED_VALUE"""),"")</f>
        <v/>
      </c>
      <c r="AE180" s="377">
        <v>9.0</v>
      </c>
      <c r="AF180" s="378">
        <v>9.0</v>
      </c>
      <c r="AG180" s="393" t="s">
        <v>3049</v>
      </c>
    </row>
    <row r="181">
      <c r="A181" s="360"/>
      <c r="B181" s="361">
        <v>46162.0</v>
      </c>
      <c r="C181" s="362" t="s">
        <v>4170</v>
      </c>
      <c r="D181" s="363" t="s">
        <v>4171</v>
      </c>
      <c r="E181" s="364"/>
      <c r="F181" s="365"/>
      <c r="G181" s="366"/>
      <c r="H181" s="367"/>
      <c r="I181" s="365"/>
      <c r="J181" s="368"/>
      <c r="K181" s="364"/>
      <c r="L181" s="365"/>
      <c r="M181" s="366"/>
      <c r="N181" s="367"/>
      <c r="O181" s="365"/>
      <c r="P181" s="368"/>
      <c r="Q181" s="364"/>
      <c r="R181" s="365"/>
      <c r="S181" s="366"/>
      <c r="T181" s="369" t="s">
        <v>2995</v>
      </c>
      <c r="U181" s="370"/>
      <c r="V181" s="371" t="s">
        <v>3010</v>
      </c>
      <c r="W181" s="380"/>
      <c r="X181" s="353" t="s">
        <v>2914</v>
      </c>
      <c r="Y181" s="382" t="s">
        <v>2869</v>
      </c>
      <c r="Z181" s="389" t="str">
        <f>IFERROR(__xludf.DUMMYFUNCTION("""COMPUTED_VALUE"""),"")</f>
        <v/>
      </c>
      <c r="AA181" s="383" t="s">
        <v>2869</v>
      </c>
      <c r="AB181" s="388" t="str">
        <f>IFERROR(__xludf.DUMMYFUNCTION("""COMPUTED_VALUE"""),"")</f>
        <v/>
      </c>
      <c r="AC181" s="382">
        <v>0.0</v>
      </c>
      <c r="AD181" s="389">
        <f>IFERROR(__xludf.DUMMYFUNCTION("""COMPUTED_VALUE"""),1.0)</f>
        <v>1</v>
      </c>
      <c r="AE181" s="377">
        <v>9.0</v>
      </c>
      <c r="AF181" s="378">
        <v>9.0</v>
      </c>
      <c r="AG181" s="393" t="s">
        <v>3049</v>
      </c>
    </row>
    <row r="182">
      <c r="A182" s="360"/>
      <c r="B182" s="361">
        <v>46161.0</v>
      </c>
      <c r="C182" s="362" t="s">
        <v>4172</v>
      </c>
      <c r="D182" s="363" t="s">
        <v>4173</v>
      </c>
      <c r="E182" s="364"/>
      <c r="F182" s="365"/>
      <c r="G182" s="366"/>
      <c r="H182" s="367"/>
      <c r="I182" s="365"/>
      <c r="J182" s="368"/>
      <c r="K182" s="364"/>
      <c r="L182" s="365"/>
      <c r="M182" s="366"/>
      <c r="N182" s="367">
        <v>1.0</v>
      </c>
      <c r="O182" s="365">
        <v>1.0</v>
      </c>
      <c r="P182" s="368"/>
      <c r="Q182" s="364"/>
      <c r="R182" s="365"/>
      <c r="S182" s="366"/>
      <c r="T182" s="369" t="s">
        <v>765</v>
      </c>
      <c r="U182" s="370" t="s">
        <v>1479</v>
      </c>
      <c r="V182" s="371"/>
      <c r="W182" s="380" t="s">
        <v>4174</v>
      </c>
      <c r="X182" s="353" t="s">
        <v>2903</v>
      </c>
      <c r="Y182" s="382">
        <v>1.0</v>
      </c>
      <c r="Z182" s="389">
        <f>IFERROR(__xludf.DUMMYFUNCTION("""COMPUTED_VALUE"""),0.9666666666666667)</f>
        <v>0.9666666667</v>
      </c>
      <c r="AA182" s="383">
        <v>1.0</v>
      </c>
      <c r="AB182" s="388">
        <f>IFERROR(__xludf.DUMMYFUNCTION("""COMPUTED_VALUE"""),0.9666666666666667)</f>
        <v>0.9666666667</v>
      </c>
      <c r="AC182" s="382" t="s">
        <v>2869</v>
      </c>
      <c r="AD182" s="389" t="str">
        <f>IFERROR(__xludf.DUMMYFUNCTION("""COMPUTED_VALUE"""),"")</f>
        <v/>
      </c>
      <c r="AE182" s="377">
        <v>29.0</v>
      </c>
      <c r="AF182" s="378">
        <v>27.0</v>
      </c>
      <c r="AG182" s="393" t="s">
        <v>3049</v>
      </c>
    </row>
    <row r="183">
      <c r="A183" s="360"/>
      <c r="B183" s="361">
        <v>46162.0</v>
      </c>
      <c r="C183" s="362" t="s">
        <v>4175</v>
      </c>
      <c r="D183" s="363" t="s">
        <v>4176</v>
      </c>
      <c r="E183" s="364"/>
      <c r="F183" s="365"/>
      <c r="G183" s="366"/>
      <c r="H183" s="367"/>
      <c r="I183" s="365"/>
      <c r="J183" s="368"/>
      <c r="K183" s="364"/>
      <c r="L183" s="365"/>
      <c r="M183" s="366"/>
      <c r="N183" s="367"/>
      <c r="O183" s="365"/>
      <c r="P183" s="368"/>
      <c r="Q183" s="364"/>
      <c r="R183" s="365"/>
      <c r="S183" s="366"/>
      <c r="T183" s="369" t="s">
        <v>568</v>
      </c>
      <c r="U183" s="370" t="s">
        <v>674</v>
      </c>
      <c r="V183" s="371"/>
      <c r="W183" s="372"/>
      <c r="X183" s="353" t="s">
        <v>2914</v>
      </c>
      <c r="Y183" s="382">
        <v>0.0</v>
      </c>
      <c r="Z183" s="389">
        <f>IFERROR(__xludf.DUMMYFUNCTION("""COMPUTED_VALUE"""),1.0)</f>
        <v>1</v>
      </c>
      <c r="AA183" s="383">
        <v>0.0</v>
      </c>
      <c r="AB183" s="388">
        <f>IFERROR(__xludf.DUMMYFUNCTION("""COMPUTED_VALUE"""),1.0)</f>
        <v>1</v>
      </c>
      <c r="AC183" s="382" t="s">
        <v>2869</v>
      </c>
      <c r="AD183" s="389" t="str">
        <f>IFERROR(__xludf.DUMMYFUNCTION("""COMPUTED_VALUE"""),"")</f>
        <v/>
      </c>
      <c r="AE183" s="377">
        <v>28.0</v>
      </c>
      <c r="AF183" s="378">
        <v>28.0</v>
      </c>
      <c r="AG183" s="393" t="s">
        <v>3049</v>
      </c>
    </row>
    <row r="184">
      <c r="A184" s="360"/>
      <c r="B184" s="361">
        <v>46162.0</v>
      </c>
      <c r="C184" s="362" t="s">
        <v>4177</v>
      </c>
      <c r="D184" s="363" t="s">
        <v>4178</v>
      </c>
      <c r="E184" s="364"/>
      <c r="F184" s="365"/>
      <c r="G184" s="366"/>
      <c r="H184" s="367"/>
      <c r="I184" s="365"/>
      <c r="J184" s="368"/>
      <c r="K184" s="364"/>
      <c r="L184" s="365"/>
      <c r="M184" s="366"/>
      <c r="N184" s="367"/>
      <c r="O184" s="365"/>
      <c r="P184" s="368"/>
      <c r="Q184" s="364"/>
      <c r="R184" s="365"/>
      <c r="S184" s="366"/>
      <c r="T184" s="369" t="s">
        <v>2380</v>
      </c>
      <c r="U184" s="370" t="s">
        <v>568</v>
      </c>
      <c r="V184" s="371"/>
      <c r="W184" s="372"/>
      <c r="X184" s="353" t="s">
        <v>2914</v>
      </c>
      <c r="Y184" s="382">
        <v>0.0</v>
      </c>
      <c r="Z184" s="389">
        <f>IFERROR(__xludf.DUMMYFUNCTION("""COMPUTED_VALUE"""),1.0)</f>
        <v>1</v>
      </c>
      <c r="AA184" s="383">
        <v>0.0</v>
      </c>
      <c r="AB184" s="388">
        <f>IFERROR(__xludf.DUMMYFUNCTION("""COMPUTED_VALUE"""),1.0)</f>
        <v>1</v>
      </c>
      <c r="AC184" s="382" t="s">
        <v>2869</v>
      </c>
      <c r="AD184" s="389" t="str">
        <f>IFERROR(__xludf.DUMMYFUNCTION("""COMPUTED_VALUE"""),"")</f>
        <v/>
      </c>
      <c r="AE184" s="377">
        <v>3.0</v>
      </c>
      <c r="AF184" s="378">
        <v>3.0</v>
      </c>
      <c r="AG184" s="393" t="s">
        <v>3049</v>
      </c>
    </row>
    <row r="185">
      <c r="A185" s="360"/>
      <c r="B185" s="361">
        <v>46163.0</v>
      </c>
      <c r="C185" s="362" t="s">
        <v>4179</v>
      </c>
      <c r="D185" s="363" t="s">
        <v>4180</v>
      </c>
      <c r="E185" s="364"/>
      <c r="F185" s="365"/>
      <c r="G185" s="366"/>
      <c r="H185" s="367"/>
      <c r="I185" s="365"/>
      <c r="J185" s="368"/>
      <c r="K185" s="364"/>
      <c r="L185" s="365"/>
      <c r="M185" s="366"/>
      <c r="N185" s="367"/>
      <c r="O185" s="365"/>
      <c r="P185" s="368"/>
      <c r="Q185" s="364"/>
      <c r="R185" s="365"/>
      <c r="S185" s="366"/>
      <c r="T185" s="369" t="s">
        <v>2995</v>
      </c>
      <c r="U185" s="370"/>
      <c r="V185" s="371" t="s">
        <v>3022</v>
      </c>
      <c r="W185" s="372"/>
      <c r="X185" s="353" t="s">
        <v>2914</v>
      </c>
      <c r="Y185" s="382" t="s">
        <v>2869</v>
      </c>
      <c r="Z185" s="389" t="str">
        <f>IFERROR(__xludf.DUMMYFUNCTION("""COMPUTED_VALUE"""),"")</f>
        <v/>
      </c>
      <c r="AA185" s="383" t="s">
        <v>2869</v>
      </c>
      <c r="AB185" s="388" t="str">
        <f>IFERROR(__xludf.DUMMYFUNCTION("""COMPUTED_VALUE"""),"")</f>
        <v/>
      </c>
      <c r="AC185" s="382">
        <v>0.0</v>
      </c>
      <c r="AD185" s="389">
        <f>IFERROR(__xludf.DUMMYFUNCTION("""COMPUTED_VALUE"""),1.0)</f>
        <v>1</v>
      </c>
      <c r="AE185" s="377">
        <v>3.0</v>
      </c>
      <c r="AF185" s="378">
        <v>3.0</v>
      </c>
      <c r="AG185" s="393" t="s">
        <v>3049</v>
      </c>
    </row>
    <row r="186">
      <c r="A186" s="360"/>
      <c r="B186" s="433">
        <v>46166.0</v>
      </c>
      <c r="C186" s="434" t="s">
        <v>4181</v>
      </c>
      <c r="D186" s="435" t="s">
        <v>4182</v>
      </c>
      <c r="E186" s="374"/>
      <c r="F186" s="436"/>
      <c r="G186" s="437"/>
      <c r="H186" s="376"/>
      <c r="I186" s="436"/>
      <c r="J186" s="438"/>
      <c r="K186" s="374"/>
      <c r="L186" s="436"/>
      <c r="M186" s="437"/>
      <c r="N186" s="376"/>
      <c r="O186" s="436"/>
      <c r="P186" s="438"/>
      <c r="Q186" s="374"/>
      <c r="R186" s="436"/>
      <c r="S186" s="437"/>
      <c r="T186" s="457" t="s">
        <v>2995</v>
      </c>
      <c r="U186" s="439" t="s">
        <v>464</v>
      </c>
      <c r="V186" s="440"/>
      <c r="W186" s="441"/>
      <c r="X186" s="442" t="s">
        <v>2914</v>
      </c>
      <c r="Y186" s="382" t="s">
        <v>2869</v>
      </c>
      <c r="Z186" s="389" t="str">
        <f>IFERROR(__xludf.DUMMYFUNCTION("""COMPUTED_VALUE"""),"")</f>
        <v/>
      </c>
      <c r="AA186" s="383">
        <v>0.0</v>
      </c>
      <c r="AB186" s="388">
        <f>IFERROR(__xludf.DUMMYFUNCTION("""COMPUTED_VALUE"""),1.0)</f>
        <v>1</v>
      </c>
      <c r="AC186" s="382" t="s">
        <v>2869</v>
      </c>
      <c r="AD186" s="389" t="str">
        <f>IFERROR(__xludf.DUMMYFUNCTION("""COMPUTED_VALUE"""),"")</f>
        <v/>
      </c>
      <c r="AE186" s="377">
        <v>9.0</v>
      </c>
      <c r="AF186" s="378">
        <v>9.0</v>
      </c>
      <c r="AG186" s="458" t="s">
        <v>3027</v>
      </c>
    </row>
    <row r="187">
      <c r="A187" s="360"/>
      <c r="B187" s="361">
        <v>46166.0</v>
      </c>
      <c r="C187" s="362" t="s">
        <v>4183</v>
      </c>
      <c r="D187" s="363" t="s">
        <v>4184</v>
      </c>
      <c r="E187" s="364"/>
      <c r="F187" s="365"/>
      <c r="G187" s="366"/>
      <c r="H187" s="367"/>
      <c r="I187" s="365"/>
      <c r="J187" s="368"/>
      <c r="K187" s="364"/>
      <c r="L187" s="365"/>
      <c r="M187" s="366"/>
      <c r="N187" s="367"/>
      <c r="O187" s="365"/>
      <c r="P187" s="368"/>
      <c r="Q187" s="364"/>
      <c r="R187" s="365"/>
      <c r="S187" s="366"/>
      <c r="T187" s="369" t="s">
        <v>2995</v>
      </c>
      <c r="U187" s="370" t="s">
        <v>648</v>
      </c>
      <c r="V187" s="371"/>
      <c r="W187" s="372"/>
      <c r="X187" s="353" t="s">
        <v>2914</v>
      </c>
      <c r="Y187" s="382" t="s">
        <v>2869</v>
      </c>
      <c r="Z187" s="389" t="str">
        <f>IFERROR(__xludf.DUMMYFUNCTION("""COMPUTED_VALUE"""),"")</f>
        <v/>
      </c>
      <c r="AA187" s="383">
        <v>0.0</v>
      </c>
      <c r="AB187" s="388">
        <f>IFERROR(__xludf.DUMMYFUNCTION("""COMPUTED_VALUE"""),1.0)</f>
        <v>1</v>
      </c>
      <c r="AC187" s="382" t="s">
        <v>2869</v>
      </c>
      <c r="AD187" s="389" t="str">
        <f>IFERROR(__xludf.DUMMYFUNCTION("""COMPUTED_VALUE"""),"")</f>
        <v/>
      </c>
      <c r="AE187" s="377">
        <v>1.0</v>
      </c>
      <c r="AF187" s="378">
        <v>1.0</v>
      </c>
      <c r="AG187" s="393" t="s">
        <v>3027</v>
      </c>
    </row>
    <row r="188">
      <c r="A188" s="360"/>
      <c r="B188" s="361">
        <v>46166.0</v>
      </c>
      <c r="C188" s="362" t="s">
        <v>4185</v>
      </c>
      <c r="D188" s="363" t="s">
        <v>4186</v>
      </c>
      <c r="E188" s="364"/>
      <c r="F188" s="365">
        <v>1.0</v>
      </c>
      <c r="G188" s="366"/>
      <c r="H188" s="367"/>
      <c r="I188" s="365"/>
      <c r="J188" s="368"/>
      <c r="K188" s="364"/>
      <c r="L188" s="365"/>
      <c r="M188" s="366"/>
      <c r="N188" s="367"/>
      <c r="O188" s="365"/>
      <c r="P188" s="368"/>
      <c r="Q188" s="364"/>
      <c r="R188" s="365"/>
      <c r="S188" s="366"/>
      <c r="T188" s="369" t="s">
        <v>2995</v>
      </c>
      <c r="U188" s="370" t="s">
        <v>3013</v>
      </c>
      <c r="V188" s="371"/>
      <c r="W188" s="380" t="s">
        <v>4187</v>
      </c>
      <c r="X188" s="353" t="s">
        <v>2890</v>
      </c>
      <c r="Y188" s="382" t="s">
        <v>2869</v>
      </c>
      <c r="Z188" s="389" t="str">
        <f>IFERROR(__xludf.DUMMYFUNCTION("""COMPUTED_VALUE"""),"")</f>
        <v/>
      </c>
      <c r="AA188" s="383">
        <v>1.0</v>
      </c>
      <c r="AB188" s="388">
        <f>IFERROR(__xludf.DUMMYFUNCTION("""COMPUTED_VALUE"""),0.8571428571428572)</f>
        <v>0.8571428571</v>
      </c>
      <c r="AC188" s="382" t="s">
        <v>2869</v>
      </c>
      <c r="AD188" s="389" t="str">
        <f>IFERROR(__xludf.DUMMYFUNCTION("""COMPUTED_VALUE"""),"")</f>
        <v/>
      </c>
      <c r="AE188" s="377">
        <v>7.0</v>
      </c>
      <c r="AF188" s="378">
        <v>7.0</v>
      </c>
      <c r="AG188" s="393" t="s">
        <v>3027</v>
      </c>
    </row>
    <row r="189">
      <c r="A189" s="360"/>
      <c r="B189" s="361">
        <v>46166.0</v>
      </c>
      <c r="C189" s="362" t="s">
        <v>4188</v>
      </c>
      <c r="D189" s="363" t="s">
        <v>4189</v>
      </c>
      <c r="E189" s="364"/>
      <c r="F189" s="365"/>
      <c r="G189" s="366"/>
      <c r="H189" s="367"/>
      <c r="I189" s="365"/>
      <c r="J189" s="368"/>
      <c r="K189" s="364"/>
      <c r="L189" s="365"/>
      <c r="M189" s="366"/>
      <c r="N189" s="367"/>
      <c r="O189" s="365">
        <v>1.0</v>
      </c>
      <c r="P189" s="368"/>
      <c r="Q189" s="364"/>
      <c r="R189" s="365"/>
      <c r="S189" s="366"/>
      <c r="T189" s="369" t="s">
        <v>2995</v>
      </c>
      <c r="U189" s="370" t="s">
        <v>464</v>
      </c>
      <c r="V189" s="371"/>
      <c r="W189" s="380" t="s">
        <v>4190</v>
      </c>
      <c r="X189" s="353" t="s">
        <v>2887</v>
      </c>
      <c r="Y189" s="382" t="s">
        <v>2869</v>
      </c>
      <c r="Z189" s="389" t="str">
        <f>IFERROR(__xludf.DUMMYFUNCTION("""COMPUTED_VALUE"""),"")</f>
        <v/>
      </c>
      <c r="AA189" s="383">
        <v>1.0</v>
      </c>
      <c r="AB189" s="388">
        <f>IFERROR(__xludf.DUMMYFUNCTION("""COMPUTED_VALUE"""),0.8571428571428572)</f>
        <v>0.8571428571</v>
      </c>
      <c r="AC189" s="382" t="s">
        <v>2869</v>
      </c>
      <c r="AD189" s="389" t="str">
        <f>IFERROR(__xludf.DUMMYFUNCTION("""COMPUTED_VALUE"""),"")</f>
        <v/>
      </c>
      <c r="AE189" s="377">
        <v>6.0</v>
      </c>
      <c r="AF189" s="378">
        <v>6.0</v>
      </c>
      <c r="AG189" s="393" t="s">
        <v>3027</v>
      </c>
    </row>
    <row r="190">
      <c r="A190" s="360"/>
      <c r="B190" s="361">
        <v>46166.0</v>
      </c>
      <c r="C190" s="362" t="s">
        <v>4191</v>
      </c>
      <c r="D190" s="363" t="s">
        <v>4192</v>
      </c>
      <c r="E190" s="364"/>
      <c r="F190" s="365">
        <v>2.0</v>
      </c>
      <c r="G190" s="366"/>
      <c r="H190" s="367"/>
      <c r="I190" s="365"/>
      <c r="J190" s="368"/>
      <c r="K190" s="364"/>
      <c r="L190" s="365">
        <v>1.0</v>
      </c>
      <c r="M190" s="366"/>
      <c r="N190" s="367"/>
      <c r="O190" s="365"/>
      <c r="P190" s="368"/>
      <c r="Q190" s="364"/>
      <c r="R190" s="365"/>
      <c r="S190" s="366"/>
      <c r="T190" s="369" t="s">
        <v>2995</v>
      </c>
      <c r="U190" s="370" t="s">
        <v>2963</v>
      </c>
      <c r="V190" s="371"/>
      <c r="W190" s="380" t="s">
        <v>4193</v>
      </c>
      <c r="X190" s="353" t="s">
        <v>2890</v>
      </c>
      <c r="Y190" s="382" t="s">
        <v>2869</v>
      </c>
      <c r="Z190" s="389" t="str">
        <f>IFERROR(__xludf.DUMMYFUNCTION("""COMPUTED_VALUE"""),"")</f>
        <v/>
      </c>
      <c r="AA190" s="383">
        <v>3.0</v>
      </c>
      <c r="AB190" s="388">
        <f>IFERROR(__xludf.DUMMYFUNCTION("""COMPUTED_VALUE"""),0.6666666666666667)</f>
        <v>0.6666666667</v>
      </c>
      <c r="AC190" s="382" t="s">
        <v>2869</v>
      </c>
      <c r="AD190" s="389" t="str">
        <f>IFERROR(__xludf.DUMMYFUNCTION("""COMPUTED_VALUE"""),"")</f>
        <v/>
      </c>
      <c r="AE190" s="377">
        <v>9.0</v>
      </c>
      <c r="AF190" s="378">
        <v>9.0</v>
      </c>
      <c r="AG190" s="393" t="s">
        <v>3027</v>
      </c>
    </row>
    <row r="191">
      <c r="A191" s="360"/>
      <c r="B191" s="361">
        <v>46166.0</v>
      </c>
      <c r="C191" s="362" t="s">
        <v>4194</v>
      </c>
      <c r="D191" s="363" t="s">
        <v>4195</v>
      </c>
      <c r="E191" s="364"/>
      <c r="F191" s="365"/>
      <c r="G191" s="366"/>
      <c r="H191" s="367"/>
      <c r="I191" s="365"/>
      <c r="J191" s="368"/>
      <c r="K191" s="364"/>
      <c r="L191" s="365"/>
      <c r="M191" s="366"/>
      <c r="N191" s="367"/>
      <c r="O191" s="365">
        <v>1.0</v>
      </c>
      <c r="P191" s="368"/>
      <c r="Q191" s="364"/>
      <c r="R191" s="365"/>
      <c r="S191" s="366"/>
      <c r="T191" s="369" t="s">
        <v>2995</v>
      </c>
      <c r="U191" s="370" t="s">
        <v>648</v>
      </c>
      <c r="V191" s="371"/>
      <c r="W191" s="380" t="s">
        <v>4196</v>
      </c>
      <c r="X191" s="353" t="s">
        <v>2887</v>
      </c>
      <c r="Y191" s="382" t="s">
        <v>2869</v>
      </c>
      <c r="Z191" s="389" t="str">
        <f>IFERROR(__xludf.DUMMYFUNCTION("""COMPUTED_VALUE"""),"")</f>
        <v/>
      </c>
      <c r="AA191" s="383">
        <v>1.0</v>
      </c>
      <c r="AB191" s="388">
        <f>IFERROR(__xludf.DUMMYFUNCTION("""COMPUTED_VALUE"""),0.0)</f>
        <v>0</v>
      </c>
      <c r="AC191" s="382" t="s">
        <v>2869</v>
      </c>
      <c r="AD191" s="389" t="str">
        <f>IFERROR(__xludf.DUMMYFUNCTION("""COMPUTED_VALUE"""),"")</f>
        <v/>
      </c>
      <c r="AE191" s="377">
        <v>0.0</v>
      </c>
      <c r="AF191" s="378">
        <v>0.0</v>
      </c>
      <c r="AG191" s="393" t="s">
        <v>3027</v>
      </c>
    </row>
    <row r="192">
      <c r="A192" s="360"/>
      <c r="B192" s="361">
        <v>46166.0</v>
      </c>
      <c r="C192" s="362" t="s">
        <v>4197</v>
      </c>
      <c r="D192" s="363" t="s">
        <v>4198</v>
      </c>
      <c r="E192" s="364"/>
      <c r="F192" s="365"/>
      <c r="G192" s="366"/>
      <c r="H192" s="367"/>
      <c r="I192" s="365"/>
      <c r="J192" s="368"/>
      <c r="K192" s="364"/>
      <c r="L192" s="365"/>
      <c r="M192" s="366"/>
      <c r="N192" s="367"/>
      <c r="O192" s="365"/>
      <c r="P192" s="368"/>
      <c r="Q192" s="364"/>
      <c r="R192" s="365"/>
      <c r="S192" s="366"/>
      <c r="T192" s="369" t="s">
        <v>2995</v>
      </c>
      <c r="U192" s="370" t="s">
        <v>464</v>
      </c>
      <c r="V192" s="371"/>
      <c r="W192" s="372"/>
      <c r="X192" s="353" t="s">
        <v>2914</v>
      </c>
      <c r="Y192" s="374" t="s">
        <v>2869</v>
      </c>
      <c r="Z192" s="389" t="str">
        <f>IFERROR(__xludf.DUMMYFUNCTION("""COMPUTED_VALUE"""),"")</f>
        <v/>
      </c>
      <c r="AA192" s="383">
        <v>0.0</v>
      </c>
      <c r="AB192" s="388">
        <f>IFERROR(__xludf.DUMMYFUNCTION("""COMPUTED_VALUE"""),1.0)</f>
        <v>1</v>
      </c>
      <c r="AC192" s="382" t="s">
        <v>2869</v>
      </c>
      <c r="AD192" s="389" t="str">
        <f>IFERROR(__xludf.DUMMYFUNCTION("""COMPUTED_VALUE"""),"")</f>
        <v/>
      </c>
      <c r="AE192" s="377">
        <v>3.0</v>
      </c>
      <c r="AF192" s="378">
        <v>3.0</v>
      </c>
      <c r="AG192" s="393" t="s">
        <v>3022</v>
      </c>
    </row>
    <row r="193">
      <c r="A193" s="360"/>
      <c r="B193" s="361">
        <v>46166.0</v>
      </c>
      <c r="C193" s="362" t="s">
        <v>4199</v>
      </c>
      <c r="D193" s="363" t="s">
        <v>4200</v>
      </c>
      <c r="E193" s="364"/>
      <c r="F193" s="365"/>
      <c r="G193" s="366"/>
      <c r="H193" s="367"/>
      <c r="I193" s="365"/>
      <c r="J193" s="368"/>
      <c r="K193" s="364"/>
      <c r="L193" s="365"/>
      <c r="M193" s="366"/>
      <c r="N193" s="367"/>
      <c r="O193" s="365"/>
      <c r="P193" s="368"/>
      <c r="Q193" s="364"/>
      <c r="R193" s="365"/>
      <c r="S193" s="366"/>
      <c r="T193" s="369" t="s">
        <v>2995</v>
      </c>
      <c r="U193" s="370" t="s">
        <v>464</v>
      </c>
      <c r="V193" s="371"/>
      <c r="W193" s="372"/>
      <c r="X193" s="353" t="s">
        <v>2914</v>
      </c>
      <c r="Y193" s="382" t="s">
        <v>2869</v>
      </c>
      <c r="Z193" s="389" t="str">
        <f>IFERROR(__xludf.DUMMYFUNCTION("""COMPUTED_VALUE"""),"")</f>
        <v/>
      </c>
      <c r="AA193" s="383">
        <v>0.0</v>
      </c>
      <c r="AB193" s="388">
        <f>IFERROR(__xludf.DUMMYFUNCTION("""COMPUTED_VALUE"""),1.0)</f>
        <v>1</v>
      </c>
      <c r="AC193" s="382" t="s">
        <v>2869</v>
      </c>
      <c r="AD193" s="389" t="str">
        <f>IFERROR(__xludf.DUMMYFUNCTION("""COMPUTED_VALUE"""),"")</f>
        <v/>
      </c>
      <c r="AE193" s="377">
        <v>0.0</v>
      </c>
      <c r="AF193" s="378">
        <v>0.0</v>
      </c>
      <c r="AG193" s="393" t="s">
        <v>3022</v>
      </c>
    </row>
    <row r="194">
      <c r="A194" s="409"/>
      <c r="B194" s="361">
        <v>46166.0</v>
      </c>
      <c r="C194" s="362" t="s">
        <v>4201</v>
      </c>
      <c r="D194" s="363" t="s">
        <v>4202</v>
      </c>
      <c r="E194" s="364"/>
      <c r="F194" s="365"/>
      <c r="G194" s="366"/>
      <c r="H194" s="367"/>
      <c r="I194" s="365"/>
      <c r="J194" s="368"/>
      <c r="K194" s="364"/>
      <c r="L194" s="365"/>
      <c r="M194" s="366"/>
      <c r="N194" s="367"/>
      <c r="O194" s="365"/>
      <c r="P194" s="368"/>
      <c r="Q194" s="364"/>
      <c r="R194" s="365"/>
      <c r="S194" s="366"/>
      <c r="T194" s="369" t="s">
        <v>2995</v>
      </c>
      <c r="U194" s="370" t="s">
        <v>3013</v>
      </c>
      <c r="V194" s="371"/>
      <c r="W194" s="372"/>
      <c r="X194" s="353" t="s">
        <v>2914</v>
      </c>
      <c r="Y194" s="382" t="s">
        <v>2869</v>
      </c>
      <c r="Z194" s="389" t="str">
        <f>IFERROR(__xludf.DUMMYFUNCTION("""COMPUTED_VALUE"""),"")</f>
        <v/>
      </c>
      <c r="AA194" s="383">
        <v>0.0</v>
      </c>
      <c r="AB194" s="388">
        <f>IFERROR(__xludf.DUMMYFUNCTION("""COMPUTED_VALUE"""),1.0)</f>
        <v>1</v>
      </c>
      <c r="AC194" s="382" t="s">
        <v>2869</v>
      </c>
      <c r="AD194" s="389" t="str">
        <f>IFERROR(__xludf.DUMMYFUNCTION("""COMPUTED_VALUE"""),"")</f>
        <v/>
      </c>
      <c r="AE194" s="377">
        <v>0.0</v>
      </c>
      <c r="AF194" s="378">
        <v>0.0</v>
      </c>
      <c r="AG194" s="393" t="s">
        <v>3022</v>
      </c>
    </row>
    <row r="195">
      <c r="A195" s="360"/>
      <c r="B195" s="361">
        <v>46166.0</v>
      </c>
      <c r="C195" s="362" t="s">
        <v>4203</v>
      </c>
      <c r="D195" s="363" t="s">
        <v>4204</v>
      </c>
      <c r="E195" s="364"/>
      <c r="F195" s="365"/>
      <c r="G195" s="366"/>
      <c r="H195" s="367"/>
      <c r="I195" s="365"/>
      <c r="J195" s="368"/>
      <c r="K195" s="364"/>
      <c r="L195" s="365"/>
      <c r="M195" s="366"/>
      <c r="N195" s="367"/>
      <c r="O195" s="365"/>
      <c r="P195" s="368"/>
      <c r="Q195" s="364"/>
      <c r="R195" s="365"/>
      <c r="S195" s="366"/>
      <c r="T195" s="369" t="s">
        <v>2995</v>
      </c>
      <c r="U195" s="370" t="s">
        <v>3013</v>
      </c>
      <c r="V195" s="371"/>
      <c r="W195" s="372"/>
      <c r="X195" s="353" t="s">
        <v>2914</v>
      </c>
      <c r="Y195" s="382" t="s">
        <v>2869</v>
      </c>
      <c r="Z195" s="389" t="str">
        <f>IFERROR(__xludf.DUMMYFUNCTION("""COMPUTED_VALUE"""),"")</f>
        <v/>
      </c>
      <c r="AA195" s="383">
        <v>0.0</v>
      </c>
      <c r="AB195" s="388">
        <f>IFERROR(__xludf.DUMMYFUNCTION("""COMPUTED_VALUE"""),1.0)</f>
        <v>1</v>
      </c>
      <c r="AC195" s="382" t="s">
        <v>2869</v>
      </c>
      <c r="AD195" s="389" t="str">
        <f>IFERROR(__xludf.DUMMYFUNCTION("""COMPUTED_VALUE"""),"")</f>
        <v/>
      </c>
      <c r="AE195" s="377">
        <v>15.0</v>
      </c>
      <c r="AF195" s="378">
        <v>15.0</v>
      </c>
      <c r="AG195" s="393" t="s">
        <v>3022</v>
      </c>
    </row>
    <row r="196">
      <c r="A196" s="360"/>
      <c r="B196" s="361">
        <v>46166.0</v>
      </c>
      <c r="C196" s="362" t="s">
        <v>4205</v>
      </c>
      <c r="D196" s="363" t="s">
        <v>4206</v>
      </c>
      <c r="E196" s="364"/>
      <c r="F196" s="365"/>
      <c r="G196" s="366"/>
      <c r="H196" s="367"/>
      <c r="I196" s="365"/>
      <c r="J196" s="368"/>
      <c r="K196" s="364"/>
      <c r="L196" s="365"/>
      <c r="M196" s="366"/>
      <c r="N196" s="367"/>
      <c r="O196" s="365"/>
      <c r="P196" s="368"/>
      <c r="Q196" s="364"/>
      <c r="R196" s="365"/>
      <c r="S196" s="366"/>
      <c r="T196" s="369" t="s">
        <v>2995</v>
      </c>
      <c r="U196" s="370" t="s">
        <v>464</v>
      </c>
      <c r="V196" s="371"/>
      <c r="W196" s="372"/>
      <c r="X196" s="353" t="s">
        <v>2914</v>
      </c>
      <c r="Y196" s="382" t="s">
        <v>2869</v>
      </c>
      <c r="Z196" s="389" t="str">
        <f>IFERROR(__xludf.DUMMYFUNCTION("""COMPUTED_VALUE"""),"")</f>
        <v/>
      </c>
      <c r="AA196" s="383">
        <v>0.0</v>
      </c>
      <c r="AB196" s="388">
        <f>IFERROR(__xludf.DUMMYFUNCTION("""COMPUTED_VALUE"""),1.0)</f>
        <v>1</v>
      </c>
      <c r="AC196" s="382" t="s">
        <v>2869</v>
      </c>
      <c r="AD196" s="389" t="str">
        <f>IFERROR(__xludf.DUMMYFUNCTION("""COMPUTED_VALUE"""),"")</f>
        <v/>
      </c>
      <c r="AE196" s="377">
        <v>12.0</v>
      </c>
      <c r="AF196" s="378">
        <v>12.0</v>
      </c>
      <c r="AG196" s="393" t="s">
        <v>3022</v>
      </c>
    </row>
    <row r="197">
      <c r="A197" s="360"/>
      <c r="B197" s="361">
        <v>46166.0</v>
      </c>
      <c r="C197" s="362" t="s">
        <v>4207</v>
      </c>
      <c r="D197" s="363" t="s">
        <v>4208</v>
      </c>
      <c r="E197" s="364"/>
      <c r="F197" s="365"/>
      <c r="G197" s="366"/>
      <c r="H197" s="367"/>
      <c r="I197" s="365"/>
      <c r="J197" s="368"/>
      <c r="K197" s="364"/>
      <c r="L197" s="365"/>
      <c r="M197" s="366"/>
      <c r="N197" s="367"/>
      <c r="O197" s="365"/>
      <c r="P197" s="368"/>
      <c r="Q197" s="364"/>
      <c r="R197" s="365"/>
      <c r="S197" s="366"/>
      <c r="T197" s="369" t="s">
        <v>2995</v>
      </c>
      <c r="U197" s="370" t="s">
        <v>648</v>
      </c>
      <c r="V197" s="371"/>
      <c r="W197" s="372"/>
      <c r="X197" s="353" t="s">
        <v>2914</v>
      </c>
      <c r="Y197" s="382" t="s">
        <v>2869</v>
      </c>
      <c r="Z197" s="389" t="str">
        <f>IFERROR(__xludf.DUMMYFUNCTION("""COMPUTED_VALUE"""),"")</f>
        <v/>
      </c>
      <c r="AA197" s="383">
        <v>0.0</v>
      </c>
      <c r="AB197" s="388">
        <f>IFERROR(__xludf.DUMMYFUNCTION("""COMPUTED_VALUE"""),1.0)</f>
        <v>1</v>
      </c>
      <c r="AC197" s="382" t="s">
        <v>2869</v>
      </c>
      <c r="AD197" s="389" t="str">
        <f>IFERROR(__xludf.DUMMYFUNCTION("""COMPUTED_VALUE"""),"")</f>
        <v/>
      </c>
      <c r="AE197" s="377">
        <v>2.0</v>
      </c>
      <c r="AF197" s="378">
        <v>2.0</v>
      </c>
      <c r="AG197" s="393" t="s">
        <v>3035</v>
      </c>
    </row>
    <row r="198">
      <c r="A198" s="360"/>
      <c r="B198" s="361">
        <v>46166.0</v>
      </c>
      <c r="C198" s="362" t="s">
        <v>4209</v>
      </c>
      <c r="D198" s="363" t="s">
        <v>4210</v>
      </c>
      <c r="E198" s="364"/>
      <c r="F198" s="365"/>
      <c r="G198" s="366"/>
      <c r="H198" s="367"/>
      <c r="I198" s="365"/>
      <c r="J198" s="368"/>
      <c r="K198" s="364"/>
      <c r="L198" s="365"/>
      <c r="M198" s="366"/>
      <c r="N198" s="367"/>
      <c r="O198" s="365">
        <v>2.0</v>
      </c>
      <c r="P198" s="368"/>
      <c r="Q198" s="364"/>
      <c r="R198" s="365"/>
      <c r="S198" s="366"/>
      <c r="T198" s="369" t="s">
        <v>2995</v>
      </c>
      <c r="U198" s="370" t="s">
        <v>2525</v>
      </c>
      <c r="V198" s="371"/>
      <c r="W198" s="380" t="s">
        <v>4211</v>
      </c>
      <c r="X198" s="353" t="s">
        <v>2887</v>
      </c>
      <c r="Y198" s="382" t="s">
        <v>2869</v>
      </c>
      <c r="Z198" s="389" t="str">
        <f>IFERROR(__xludf.DUMMYFUNCTION("""COMPUTED_VALUE"""),"")</f>
        <v/>
      </c>
      <c r="AA198" s="383">
        <v>2.0</v>
      </c>
      <c r="AB198" s="388">
        <f>IFERROR(__xludf.DUMMYFUNCTION("""COMPUTED_VALUE"""),0.8)</f>
        <v>0.8</v>
      </c>
      <c r="AC198" s="382" t="s">
        <v>2869</v>
      </c>
      <c r="AD198" s="389" t="str">
        <f>IFERROR(__xludf.DUMMYFUNCTION("""COMPUTED_VALUE"""),"")</f>
        <v/>
      </c>
      <c r="AE198" s="377">
        <v>8.0</v>
      </c>
      <c r="AF198" s="378">
        <v>7.0</v>
      </c>
      <c r="AG198" s="393" t="s">
        <v>3035</v>
      </c>
    </row>
    <row r="199">
      <c r="A199" s="360"/>
      <c r="B199" s="361">
        <v>46166.0</v>
      </c>
      <c r="C199" s="362" t="s">
        <v>4212</v>
      </c>
      <c r="D199" s="363" t="s">
        <v>4213</v>
      </c>
      <c r="E199" s="364"/>
      <c r="F199" s="365">
        <v>3.0</v>
      </c>
      <c r="G199" s="366">
        <v>3.0</v>
      </c>
      <c r="H199" s="367"/>
      <c r="I199" s="365">
        <v>1.0</v>
      </c>
      <c r="J199" s="368">
        <v>1.0</v>
      </c>
      <c r="K199" s="364"/>
      <c r="L199" s="365">
        <v>2.0</v>
      </c>
      <c r="M199" s="366">
        <v>2.0</v>
      </c>
      <c r="N199" s="367"/>
      <c r="O199" s="365"/>
      <c r="P199" s="368"/>
      <c r="Q199" s="364"/>
      <c r="R199" s="365"/>
      <c r="S199" s="366"/>
      <c r="T199" s="369" t="s">
        <v>2995</v>
      </c>
      <c r="U199" s="370" t="s">
        <v>2944</v>
      </c>
      <c r="V199" s="371" t="s">
        <v>3010</v>
      </c>
      <c r="W199" s="380" t="s">
        <v>4214</v>
      </c>
      <c r="X199" s="353" t="s">
        <v>2896</v>
      </c>
      <c r="Y199" s="382" t="s">
        <v>2869</v>
      </c>
      <c r="Z199" s="389" t="str">
        <f>IFERROR(__xludf.DUMMYFUNCTION("""COMPUTED_VALUE"""),"")</f>
        <v/>
      </c>
      <c r="AA199" s="383">
        <v>6.0</v>
      </c>
      <c r="AB199" s="388">
        <f>IFERROR(__xludf.DUMMYFUNCTION("""COMPUTED_VALUE"""),0.8181818181818181)</f>
        <v>0.8181818182</v>
      </c>
      <c r="AC199" s="382">
        <v>6.0</v>
      </c>
      <c r="AD199" s="389">
        <f>IFERROR(__xludf.DUMMYFUNCTION("""COMPUTED_VALUE"""),0.8181818181818181)</f>
        <v>0.8181818182</v>
      </c>
      <c r="AE199" s="377">
        <v>33.0</v>
      </c>
      <c r="AF199" s="378">
        <v>30.0</v>
      </c>
      <c r="AG199" s="393" t="s">
        <v>3035</v>
      </c>
    </row>
    <row r="200">
      <c r="A200" s="360"/>
      <c r="B200" s="361">
        <v>46166.0</v>
      </c>
      <c r="C200" s="362" t="s">
        <v>4215</v>
      </c>
      <c r="D200" s="363" t="s">
        <v>4216</v>
      </c>
      <c r="E200" s="364"/>
      <c r="F200" s="365"/>
      <c r="G200" s="366"/>
      <c r="H200" s="367"/>
      <c r="I200" s="365"/>
      <c r="J200" s="368"/>
      <c r="K200" s="364"/>
      <c r="L200" s="365">
        <v>1.0</v>
      </c>
      <c r="M200" s="366"/>
      <c r="N200" s="367"/>
      <c r="O200" s="365"/>
      <c r="P200" s="368"/>
      <c r="Q200" s="364"/>
      <c r="R200" s="365"/>
      <c r="S200" s="366"/>
      <c r="T200" s="369" t="s">
        <v>2995</v>
      </c>
      <c r="U200" s="370" t="s">
        <v>568</v>
      </c>
      <c r="V200" s="371"/>
      <c r="W200" s="380" t="s">
        <v>4217</v>
      </c>
      <c r="X200" s="353" t="s">
        <v>2890</v>
      </c>
      <c r="Y200" s="382" t="s">
        <v>2869</v>
      </c>
      <c r="Z200" s="389" t="str">
        <f>IFERROR(__xludf.DUMMYFUNCTION("""COMPUTED_VALUE"""),"")</f>
        <v/>
      </c>
      <c r="AA200" s="383">
        <v>1.0</v>
      </c>
      <c r="AB200" s="388">
        <f>IFERROR(__xludf.DUMMYFUNCTION("""COMPUTED_VALUE"""),0.75)</f>
        <v>0.75</v>
      </c>
      <c r="AC200" s="382" t="s">
        <v>2869</v>
      </c>
      <c r="AD200" s="389" t="str">
        <f>IFERROR(__xludf.DUMMYFUNCTION("""COMPUTED_VALUE"""),"")</f>
        <v/>
      </c>
      <c r="AE200" s="377">
        <v>4.0</v>
      </c>
      <c r="AF200" s="378">
        <v>4.0</v>
      </c>
      <c r="AG200" s="393" t="s">
        <v>3035</v>
      </c>
    </row>
    <row r="201">
      <c r="A201" s="360"/>
      <c r="B201" s="361">
        <v>46166.0</v>
      </c>
      <c r="C201" s="362" t="s">
        <v>4218</v>
      </c>
      <c r="D201" s="363" t="s">
        <v>4219</v>
      </c>
      <c r="E201" s="364"/>
      <c r="F201" s="365"/>
      <c r="G201" s="366"/>
      <c r="H201" s="367"/>
      <c r="I201" s="365"/>
      <c r="J201" s="368"/>
      <c r="K201" s="364"/>
      <c r="L201" s="365"/>
      <c r="M201" s="366"/>
      <c r="N201" s="367"/>
      <c r="O201" s="365"/>
      <c r="P201" s="368"/>
      <c r="Q201" s="364"/>
      <c r="R201" s="365"/>
      <c r="S201" s="366"/>
      <c r="T201" s="369" t="s">
        <v>2995</v>
      </c>
      <c r="U201" s="370" t="s">
        <v>2913</v>
      </c>
      <c r="V201" s="371"/>
      <c r="W201" s="372"/>
      <c r="X201" s="353" t="s">
        <v>2914</v>
      </c>
      <c r="Y201" s="382" t="s">
        <v>2869</v>
      </c>
      <c r="Z201" s="389" t="str">
        <f>IFERROR(__xludf.DUMMYFUNCTION("""COMPUTED_VALUE"""),"")</f>
        <v/>
      </c>
      <c r="AA201" s="383">
        <v>0.0</v>
      </c>
      <c r="AB201" s="388">
        <f>IFERROR(__xludf.DUMMYFUNCTION("""COMPUTED_VALUE"""),1.0)</f>
        <v>1</v>
      </c>
      <c r="AC201" s="382" t="s">
        <v>2869</v>
      </c>
      <c r="AD201" s="389" t="str">
        <f>IFERROR(__xludf.DUMMYFUNCTION("""COMPUTED_VALUE"""),"")</f>
        <v/>
      </c>
      <c r="AE201" s="377">
        <v>5.0</v>
      </c>
      <c r="AF201" s="378">
        <v>5.0</v>
      </c>
      <c r="AG201" s="393" t="s">
        <v>3022</v>
      </c>
    </row>
    <row r="202">
      <c r="A202" s="360"/>
      <c r="B202" s="361">
        <v>46166.0</v>
      </c>
      <c r="C202" s="362" t="s">
        <v>4220</v>
      </c>
      <c r="D202" s="363" t="s">
        <v>4221</v>
      </c>
      <c r="E202" s="364"/>
      <c r="F202" s="365"/>
      <c r="G202" s="366"/>
      <c r="H202" s="367"/>
      <c r="I202" s="365"/>
      <c r="J202" s="368"/>
      <c r="K202" s="364"/>
      <c r="L202" s="365"/>
      <c r="M202" s="366"/>
      <c r="N202" s="367"/>
      <c r="O202" s="365"/>
      <c r="P202" s="368"/>
      <c r="Q202" s="364"/>
      <c r="R202" s="365"/>
      <c r="S202" s="366"/>
      <c r="T202" s="369" t="s">
        <v>2995</v>
      </c>
      <c r="U202" s="370" t="s">
        <v>1891</v>
      </c>
      <c r="V202" s="371"/>
      <c r="W202" s="372"/>
      <c r="X202" s="353" t="s">
        <v>2914</v>
      </c>
      <c r="Y202" s="382" t="s">
        <v>2869</v>
      </c>
      <c r="Z202" s="389" t="str">
        <f>IFERROR(__xludf.DUMMYFUNCTION("""COMPUTED_VALUE"""),"")</f>
        <v/>
      </c>
      <c r="AA202" s="383">
        <v>0.0</v>
      </c>
      <c r="AB202" s="388">
        <f>IFERROR(__xludf.DUMMYFUNCTION("""COMPUTED_VALUE"""),1.0)</f>
        <v>1</v>
      </c>
      <c r="AC202" s="382" t="s">
        <v>2869</v>
      </c>
      <c r="AD202" s="389" t="str">
        <f>IFERROR(__xludf.DUMMYFUNCTION("""COMPUTED_VALUE"""),"")</f>
        <v/>
      </c>
      <c r="AE202" s="377">
        <v>16.0</v>
      </c>
      <c r="AF202" s="378">
        <v>7.0</v>
      </c>
      <c r="AG202" s="393" t="s">
        <v>3022</v>
      </c>
    </row>
    <row r="203">
      <c r="A203" s="360"/>
      <c r="B203" s="361">
        <v>46166.0</v>
      </c>
      <c r="C203" s="362" t="s">
        <v>4222</v>
      </c>
      <c r="D203" s="363" t="s">
        <v>4223</v>
      </c>
      <c r="E203" s="364"/>
      <c r="F203" s="365"/>
      <c r="G203" s="366"/>
      <c r="H203" s="367"/>
      <c r="I203" s="365"/>
      <c r="J203" s="368"/>
      <c r="K203" s="364"/>
      <c r="L203" s="365"/>
      <c r="M203" s="366"/>
      <c r="N203" s="367"/>
      <c r="O203" s="365"/>
      <c r="P203" s="368"/>
      <c r="Q203" s="364"/>
      <c r="R203" s="365"/>
      <c r="S203" s="366"/>
      <c r="T203" s="369" t="s">
        <v>2995</v>
      </c>
      <c r="U203" s="370" t="s">
        <v>2944</v>
      </c>
      <c r="V203" s="371"/>
      <c r="W203" s="372"/>
      <c r="X203" s="353" t="s">
        <v>2914</v>
      </c>
      <c r="Y203" s="382" t="s">
        <v>2869</v>
      </c>
      <c r="Z203" s="389" t="str">
        <f>IFERROR(__xludf.DUMMYFUNCTION("""COMPUTED_VALUE"""),"")</f>
        <v/>
      </c>
      <c r="AA203" s="383">
        <v>0.0</v>
      </c>
      <c r="AB203" s="388">
        <f>IFERROR(__xludf.DUMMYFUNCTION("""COMPUTED_VALUE"""),1.0)</f>
        <v>1</v>
      </c>
      <c r="AC203" s="382" t="s">
        <v>2869</v>
      </c>
      <c r="AD203" s="389" t="str">
        <f>IFERROR(__xludf.DUMMYFUNCTION("""COMPUTED_VALUE"""),"")</f>
        <v/>
      </c>
      <c r="AE203" s="377">
        <v>25.0</v>
      </c>
      <c r="AF203" s="378">
        <v>21.0</v>
      </c>
      <c r="AG203" s="393" t="s">
        <v>3022</v>
      </c>
    </row>
    <row r="204">
      <c r="A204" s="360"/>
      <c r="B204" s="361">
        <v>46166.0</v>
      </c>
      <c r="C204" s="362" t="s">
        <v>4224</v>
      </c>
      <c r="D204" s="363" t="s">
        <v>4225</v>
      </c>
      <c r="E204" s="364"/>
      <c r="F204" s="365"/>
      <c r="G204" s="366"/>
      <c r="H204" s="367"/>
      <c r="I204" s="365"/>
      <c r="J204" s="368"/>
      <c r="K204" s="364"/>
      <c r="L204" s="365"/>
      <c r="M204" s="366"/>
      <c r="N204" s="367"/>
      <c r="O204" s="365"/>
      <c r="P204" s="368"/>
      <c r="Q204" s="364"/>
      <c r="R204" s="365"/>
      <c r="S204" s="366"/>
      <c r="T204" s="369" t="s">
        <v>2995</v>
      </c>
      <c r="U204" s="370" t="s">
        <v>674</v>
      </c>
      <c r="V204" s="371"/>
      <c r="W204" s="372"/>
      <c r="X204" s="353" t="s">
        <v>2914</v>
      </c>
      <c r="Y204" s="382" t="s">
        <v>2869</v>
      </c>
      <c r="Z204" s="389" t="str">
        <f>IFERROR(__xludf.DUMMYFUNCTION("""COMPUTED_VALUE"""),"")</f>
        <v/>
      </c>
      <c r="AA204" s="383">
        <v>0.0</v>
      </c>
      <c r="AB204" s="388">
        <f>IFERROR(__xludf.DUMMYFUNCTION("""COMPUTED_VALUE"""),1.0)</f>
        <v>1</v>
      </c>
      <c r="AC204" s="382" t="s">
        <v>2869</v>
      </c>
      <c r="AD204" s="389" t="str">
        <f>IFERROR(__xludf.DUMMYFUNCTION("""COMPUTED_VALUE"""),"")</f>
        <v/>
      </c>
      <c r="AE204" s="377">
        <v>0.0</v>
      </c>
      <c r="AF204" s="378">
        <v>0.0</v>
      </c>
      <c r="AG204" s="393" t="s">
        <v>3022</v>
      </c>
    </row>
    <row r="205">
      <c r="A205" s="360"/>
      <c r="B205" s="361">
        <v>46166.0</v>
      </c>
      <c r="C205" s="362" t="s">
        <v>4226</v>
      </c>
      <c r="D205" s="363" t="s">
        <v>4227</v>
      </c>
      <c r="E205" s="364"/>
      <c r="F205" s="365"/>
      <c r="G205" s="366"/>
      <c r="H205" s="367"/>
      <c r="I205" s="365"/>
      <c r="J205" s="368"/>
      <c r="K205" s="364"/>
      <c r="L205" s="365"/>
      <c r="M205" s="366"/>
      <c r="N205" s="367"/>
      <c r="O205" s="365">
        <v>1.0</v>
      </c>
      <c r="P205" s="368"/>
      <c r="Q205" s="364"/>
      <c r="R205" s="365"/>
      <c r="S205" s="366"/>
      <c r="T205" s="369" t="s">
        <v>2995</v>
      </c>
      <c r="U205" s="370" t="s">
        <v>2380</v>
      </c>
      <c r="V205" s="371"/>
      <c r="W205" s="380" t="s">
        <v>4228</v>
      </c>
      <c r="X205" s="353" t="s">
        <v>2890</v>
      </c>
      <c r="Y205" s="382" t="s">
        <v>2869</v>
      </c>
      <c r="Z205" s="389" t="str">
        <f>IFERROR(__xludf.DUMMYFUNCTION("""COMPUTED_VALUE"""),"")</f>
        <v/>
      </c>
      <c r="AA205" s="383">
        <v>1.0</v>
      </c>
      <c r="AB205" s="388">
        <f>IFERROR(__xludf.DUMMYFUNCTION("""COMPUTED_VALUE"""),0.875)</f>
        <v>0.875</v>
      </c>
      <c r="AC205" s="382" t="s">
        <v>2869</v>
      </c>
      <c r="AD205" s="389" t="str">
        <f>IFERROR(__xludf.DUMMYFUNCTION("""COMPUTED_VALUE"""),"")</f>
        <v/>
      </c>
      <c r="AE205" s="377">
        <v>8.0</v>
      </c>
      <c r="AF205" s="378">
        <v>7.0</v>
      </c>
      <c r="AG205" s="393" t="s">
        <v>3022</v>
      </c>
    </row>
    <row r="206">
      <c r="A206" s="360"/>
      <c r="B206" s="361">
        <v>46166.0</v>
      </c>
      <c r="C206" s="362" t="s">
        <v>4229</v>
      </c>
      <c r="D206" s="363" t="s">
        <v>4230</v>
      </c>
      <c r="E206" s="364"/>
      <c r="F206" s="365"/>
      <c r="G206" s="366"/>
      <c r="H206" s="367"/>
      <c r="I206" s="365"/>
      <c r="J206" s="368"/>
      <c r="K206" s="364"/>
      <c r="L206" s="365"/>
      <c r="M206" s="366"/>
      <c r="N206" s="367"/>
      <c r="O206" s="365"/>
      <c r="P206" s="368"/>
      <c r="Q206" s="364"/>
      <c r="R206" s="365">
        <v>1.0</v>
      </c>
      <c r="S206" s="366"/>
      <c r="T206" s="369" t="s">
        <v>2995</v>
      </c>
      <c r="U206" s="370" t="s">
        <v>2892</v>
      </c>
      <c r="V206" s="371"/>
      <c r="W206" s="380" t="s">
        <v>4231</v>
      </c>
      <c r="X206" s="353" t="s">
        <v>2916</v>
      </c>
      <c r="Y206" s="382" t="s">
        <v>2869</v>
      </c>
      <c r="Z206" s="389" t="str">
        <f>IFERROR(__xludf.DUMMYFUNCTION("""COMPUTED_VALUE"""),"")</f>
        <v/>
      </c>
      <c r="AA206" s="383">
        <v>1.0</v>
      </c>
      <c r="AB206" s="388">
        <f>IFERROR(__xludf.DUMMYFUNCTION("""COMPUTED_VALUE"""),0.9090909090909091)</f>
        <v>0.9090909091</v>
      </c>
      <c r="AC206" s="382" t="s">
        <v>2869</v>
      </c>
      <c r="AD206" s="389" t="str">
        <f>IFERROR(__xludf.DUMMYFUNCTION("""COMPUTED_VALUE"""),"")</f>
        <v/>
      </c>
      <c r="AE206" s="377">
        <v>11.0</v>
      </c>
      <c r="AF206" s="378">
        <v>11.0</v>
      </c>
      <c r="AG206" s="393" t="s">
        <v>3022</v>
      </c>
    </row>
    <row r="207">
      <c r="A207" s="360"/>
      <c r="B207" s="361">
        <v>46166.0</v>
      </c>
      <c r="C207" s="362" t="s">
        <v>4232</v>
      </c>
      <c r="D207" s="363" t="s">
        <v>4233</v>
      </c>
      <c r="E207" s="364"/>
      <c r="F207" s="365"/>
      <c r="G207" s="366"/>
      <c r="H207" s="367"/>
      <c r="I207" s="365"/>
      <c r="J207" s="368"/>
      <c r="K207" s="364"/>
      <c r="L207" s="365">
        <v>1.0</v>
      </c>
      <c r="M207" s="366"/>
      <c r="N207" s="367"/>
      <c r="O207" s="365"/>
      <c r="P207" s="368"/>
      <c r="Q207" s="364"/>
      <c r="R207" s="365"/>
      <c r="S207" s="366"/>
      <c r="T207" s="369" t="s">
        <v>2995</v>
      </c>
      <c r="U207" s="370" t="s">
        <v>1929</v>
      </c>
      <c r="V207" s="371"/>
      <c r="W207" s="380" t="s">
        <v>4234</v>
      </c>
      <c r="X207" s="353" t="s">
        <v>2887</v>
      </c>
      <c r="Y207" s="382" t="s">
        <v>2869</v>
      </c>
      <c r="Z207" s="389" t="str">
        <f>IFERROR(__xludf.DUMMYFUNCTION("""COMPUTED_VALUE"""),"")</f>
        <v/>
      </c>
      <c r="AA207" s="383">
        <v>1.0</v>
      </c>
      <c r="AB207" s="388">
        <f>IFERROR(__xludf.DUMMYFUNCTION("""COMPUTED_VALUE"""),0.9230769230769231)</f>
        <v>0.9230769231</v>
      </c>
      <c r="AC207" s="382" t="s">
        <v>2869</v>
      </c>
      <c r="AD207" s="389" t="str">
        <f>IFERROR(__xludf.DUMMYFUNCTION("""COMPUTED_VALUE"""),"")</f>
        <v/>
      </c>
      <c r="AE207" s="377">
        <v>12.0</v>
      </c>
      <c r="AF207" s="378">
        <v>12.0</v>
      </c>
      <c r="AG207" s="393" t="s">
        <v>3022</v>
      </c>
    </row>
    <row r="208">
      <c r="A208" s="360"/>
      <c r="B208" s="361">
        <v>46166.0</v>
      </c>
      <c r="C208" s="362" t="s">
        <v>4235</v>
      </c>
      <c r="D208" s="363" t="s">
        <v>4236</v>
      </c>
      <c r="E208" s="364"/>
      <c r="F208" s="365"/>
      <c r="G208" s="366"/>
      <c r="H208" s="367"/>
      <c r="I208" s="365"/>
      <c r="J208" s="368"/>
      <c r="K208" s="364"/>
      <c r="L208" s="365"/>
      <c r="M208" s="366"/>
      <c r="N208" s="367"/>
      <c r="O208" s="365"/>
      <c r="P208" s="368"/>
      <c r="Q208" s="364"/>
      <c r="R208" s="365"/>
      <c r="S208" s="366"/>
      <c r="T208" s="369" t="s">
        <v>2995</v>
      </c>
      <c r="U208" s="370" t="s">
        <v>529</v>
      </c>
      <c r="V208" s="371"/>
      <c r="W208" s="372"/>
      <c r="X208" s="353" t="s">
        <v>2914</v>
      </c>
      <c r="Y208" s="382" t="s">
        <v>2869</v>
      </c>
      <c r="Z208" s="389" t="str">
        <f>IFERROR(__xludf.DUMMYFUNCTION("""COMPUTED_VALUE"""),"")</f>
        <v/>
      </c>
      <c r="AA208" s="383">
        <v>0.0</v>
      </c>
      <c r="AB208" s="388">
        <f>IFERROR(__xludf.DUMMYFUNCTION("""COMPUTED_VALUE"""),1.0)</f>
        <v>1</v>
      </c>
      <c r="AC208" s="382" t="s">
        <v>2869</v>
      </c>
      <c r="AD208" s="389" t="str">
        <f>IFERROR(__xludf.DUMMYFUNCTION("""COMPUTED_VALUE"""),"")</f>
        <v/>
      </c>
      <c r="AE208" s="377">
        <v>3.0</v>
      </c>
      <c r="AF208" s="378">
        <v>3.0</v>
      </c>
      <c r="AG208" s="393" t="s">
        <v>3022</v>
      </c>
    </row>
    <row r="209">
      <c r="A209" s="360"/>
      <c r="B209" s="361">
        <v>46166.0</v>
      </c>
      <c r="C209" s="362" t="s">
        <v>4237</v>
      </c>
      <c r="D209" s="363" t="s">
        <v>4238</v>
      </c>
      <c r="E209" s="364"/>
      <c r="F209" s="365"/>
      <c r="G209" s="366"/>
      <c r="H209" s="367"/>
      <c r="I209" s="365"/>
      <c r="J209" s="368"/>
      <c r="K209" s="364"/>
      <c r="L209" s="365"/>
      <c r="M209" s="366"/>
      <c r="N209" s="367"/>
      <c r="O209" s="365"/>
      <c r="P209" s="368"/>
      <c r="Q209" s="364"/>
      <c r="R209" s="365"/>
      <c r="S209" s="366"/>
      <c r="T209" s="369" t="s">
        <v>2995</v>
      </c>
      <c r="U209" s="370" t="s">
        <v>2525</v>
      </c>
      <c r="V209" s="371"/>
      <c r="W209" s="372"/>
      <c r="X209" s="353" t="s">
        <v>2914</v>
      </c>
      <c r="Y209" s="382" t="s">
        <v>2869</v>
      </c>
      <c r="Z209" s="389" t="str">
        <f>IFERROR(__xludf.DUMMYFUNCTION("""COMPUTED_VALUE"""),"")</f>
        <v/>
      </c>
      <c r="AA209" s="383">
        <v>0.0</v>
      </c>
      <c r="AB209" s="388">
        <f>IFERROR(__xludf.DUMMYFUNCTION("""COMPUTED_VALUE"""),1.0)</f>
        <v>1</v>
      </c>
      <c r="AC209" s="382" t="s">
        <v>2869</v>
      </c>
      <c r="AD209" s="389" t="str">
        <f>IFERROR(__xludf.DUMMYFUNCTION("""COMPUTED_VALUE"""),"")</f>
        <v/>
      </c>
      <c r="AE209" s="377">
        <v>2.0</v>
      </c>
      <c r="AF209" s="378">
        <v>2.0</v>
      </c>
      <c r="AG209" s="393" t="s">
        <v>3022</v>
      </c>
    </row>
    <row r="210">
      <c r="A210" s="360"/>
      <c r="B210" s="361">
        <v>46166.0</v>
      </c>
      <c r="C210" s="362" t="s">
        <v>4239</v>
      </c>
      <c r="D210" s="363" t="s">
        <v>4240</v>
      </c>
      <c r="E210" s="364"/>
      <c r="F210" s="365"/>
      <c r="G210" s="366"/>
      <c r="H210" s="367"/>
      <c r="I210" s="365">
        <v>1.0</v>
      </c>
      <c r="J210" s="368"/>
      <c r="K210" s="364"/>
      <c r="L210" s="365">
        <v>1.0</v>
      </c>
      <c r="M210" s="366"/>
      <c r="N210" s="367"/>
      <c r="O210" s="365">
        <v>1.0</v>
      </c>
      <c r="P210" s="368"/>
      <c r="Q210" s="364"/>
      <c r="R210" s="365"/>
      <c r="S210" s="366"/>
      <c r="T210" s="369" t="s">
        <v>2995</v>
      </c>
      <c r="U210" s="370" t="s">
        <v>2720</v>
      </c>
      <c r="V210" s="371"/>
      <c r="W210" s="380" t="s">
        <v>4241</v>
      </c>
      <c r="X210" s="353" t="s">
        <v>2890</v>
      </c>
      <c r="Y210" s="382" t="s">
        <v>2869</v>
      </c>
      <c r="Z210" s="389" t="str">
        <f>IFERROR(__xludf.DUMMYFUNCTION("""COMPUTED_VALUE"""),"")</f>
        <v/>
      </c>
      <c r="AA210" s="383">
        <v>3.0</v>
      </c>
      <c r="AB210" s="388">
        <f>IFERROR(__xludf.DUMMYFUNCTION("""COMPUTED_VALUE"""),0.5)</f>
        <v>0.5</v>
      </c>
      <c r="AC210" s="382" t="s">
        <v>2869</v>
      </c>
      <c r="AD210" s="389" t="str">
        <f>IFERROR(__xludf.DUMMYFUNCTION("""COMPUTED_VALUE"""),"")</f>
        <v/>
      </c>
      <c r="AE210" s="377">
        <v>6.0</v>
      </c>
      <c r="AF210" s="378">
        <v>3.0</v>
      </c>
      <c r="AG210" s="393" t="s">
        <v>3022</v>
      </c>
    </row>
    <row r="211">
      <c r="A211" s="360"/>
      <c r="B211" s="361">
        <v>46166.0</v>
      </c>
      <c r="C211" s="362" t="s">
        <v>4242</v>
      </c>
      <c r="D211" s="363" t="s">
        <v>4243</v>
      </c>
      <c r="E211" s="364"/>
      <c r="F211" s="365"/>
      <c r="G211" s="366"/>
      <c r="H211" s="367"/>
      <c r="I211" s="365"/>
      <c r="J211" s="368"/>
      <c r="K211" s="364"/>
      <c r="L211" s="365"/>
      <c r="M211" s="366"/>
      <c r="N211" s="367"/>
      <c r="O211" s="365"/>
      <c r="P211" s="368"/>
      <c r="Q211" s="364"/>
      <c r="R211" s="365"/>
      <c r="S211" s="366"/>
      <c r="T211" s="369" t="s">
        <v>2995</v>
      </c>
      <c r="U211" s="370" t="s">
        <v>674</v>
      </c>
      <c r="V211" s="371"/>
      <c r="W211" s="372"/>
      <c r="X211" s="353" t="s">
        <v>2914</v>
      </c>
      <c r="Y211" s="382" t="s">
        <v>2869</v>
      </c>
      <c r="Z211" s="389" t="str">
        <f>IFERROR(__xludf.DUMMYFUNCTION("""COMPUTED_VALUE"""),"")</f>
        <v/>
      </c>
      <c r="AA211" s="383">
        <v>0.0</v>
      </c>
      <c r="AB211" s="388">
        <f>IFERROR(__xludf.DUMMYFUNCTION("""COMPUTED_VALUE"""),1.0)</f>
        <v>1</v>
      </c>
      <c r="AC211" s="382" t="s">
        <v>2869</v>
      </c>
      <c r="AD211" s="389" t="str">
        <f>IFERROR(__xludf.DUMMYFUNCTION("""COMPUTED_VALUE"""),"")</f>
        <v/>
      </c>
      <c r="AE211" s="377">
        <v>0.0</v>
      </c>
      <c r="AF211" s="378">
        <v>0.0</v>
      </c>
      <c r="AG211" s="393" t="s">
        <v>3022</v>
      </c>
    </row>
    <row r="212">
      <c r="A212" s="360"/>
      <c r="B212" s="361">
        <v>46166.0</v>
      </c>
      <c r="C212" s="362" t="s">
        <v>4244</v>
      </c>
      <c r="D212" s="363" t="s">
        <v>4245</v>
      </c>
      <c r="E212" s="364"/>
      <c r="F212" s="365"/>
      <c r="G212" s="366"/>
      <c r="H212" s="367"/>
      <c r="I212" s="365"/>
      <c r="J212" s="368"/>
      <c r="K212" s="364"/>
      <c r="L212" s="365"/>
      <c r="M212" s="366"/>
      <c r="N212" s="367"/>
      <c r="O212" s="365"/>
      <c r="P212" s="368"/>
      <c r="Q212" s="364"/>
      <c r="R212" s="365">
        <v>1.0</v>
      </c>
      <c r="S212" s="366"/>
      <c r="T212" s="369" t="s">
        <v>2995</v>
      </c>
      <c r="U212" s="370" t="s">
        <v>2913</v>
      </c>
      <c r="V212" s="371"/>
      <c r="W212" s="380" t="s">
        <v>4246</v>
      </c>
      <c r="X212" s="353" t="s">
        <v>2916</v>
      </c>
      <c r="Y212" s="382" t="s">
        <v>2869</v>
      </c>
      <c r="Z212" s="389" t="str">
        <f>IFERROR(__xludf.DUMMYFUNCTION("""COMPUTED_VALUE"""),"")</f>
        <v/>
      </c>
      <c r="AA212" s="383">
        <v>1.0</v>
      </c>
      <c r="AB212" s="388">
        <f>IFERROR(__xludf.DUMMYFUNCTION("""COMPUTED_VALUE"""),0.9230769230769231)</f>
        <v>0.9230769231</v>
      </c>
      <c r="AC212" s="382" t="s">
        <v>2869</v>
      </c>
      <c r="AD212" s="389" t="str">
        <f>IFERROR(__xludf.DUMMYFUNCTION("""COMPUTED_VALUE"""),"")</f>
        <v/>
      </c>
      <c r="AE212" s="377">
        <v>13.0</v>
      </c>
      <c r="AF212" s="378">
        <v>13.0</v>
      </c>
      <c r="AG212" s="393" t="s">
        <v>3022</v>
      </c>
    </row>
    <row r="213">
      <c r="A213" s="360"/>
      <c r="B213" s="361">
        <v>46166.0</v>
      </c>
      <c r="C213" s="362" t="s">
        <v>4247</v>
      </c>
      <c r="D213" s="363" t="s">
        <v>4248</v>
      </c>
      <c r="E213" s="364"/>
      <c r="F213" s="365"/>
      <c r="G213" s="366"/>
      <c r="H213" s="367"/>
      <c r="I213" s="365"/>
      <c r="J213" s="368"/>
      <c r="K213" s="364"/>
      <c r="L213" s="365"/>
      <c r="M213" s="366"/>
      <c r="N213" s="367"/>
      <c r="O213" s="365"/>
      <c r="P213" s="368"/>
      <c r="Q213" s="364"/>
      <c r="R213" s="365"/>
      <c r="S213" s="366"/>
      <c r="T213" s="369" t="s">
        <v>2995</v>
      </c>
      <c r="U213" s="370" t="s">
        <v>1929</v>
      </c>
      <c r="V213" s="371"/>
      <c r="W213" s="380"/>
      <c r="X213" s="353" t="s">
        <v>2914</v>
      </c>
      <c r="Y213" s="382" t="s">
        <v>2869</v>
      </c>
      <c r="Z213" s="389" t="str">
        <f>IFERROR(__xludf.DUMMYFUNCTION("""COMPUTED_VALUE"""),"")</f>
        <v/>
      </c>
      <c r="AA213" s="383">
        <v>0.0</v>
      </c>
      <c r="AB213" s="388">
        <f>IFERROR(__xludf.DUMMYFUNCTION("""COMPUTED_VALUE"""),1.0)</f>
        <v>1</v>
      </c>
      <c r="AC213" s="382" t="s">
        <v>2869</v>
      </c>
      <c r="AD213" s="389" t="str">
        <f>IFERROR(__xludf.DUMMYFUNCTION("""COMPUTED_VALUE"""),"")</f>
        <v/>
      </c>
      <c r="AE213" s="377">
        <v>12.0</v>
      </c>
      <c r="AF213" s="378">
        <v>12.0</v>
      </c>
      <c r="AG213" s="393" t="s">
        <v>3022</v>
      </c>
    </row>
    <row r="214">
      <c r="A214" s="409"/>
      <c r="B214" s="361">
        <v>46166.0</v>
      </c>
      <c r="C214" s="362" t="s">
        <v>4249</v>
      </c>
      <c r="D214" s="363" t="s">
        <v>4250</v>
      </c>
      <c r="E214" s="364"/>
      <c r="F214" s="365"/>
      <c r="G214" s="366"/>
      <c r="H214" s="367"/>
      <c r="I214" s="365"/>
      <c r="J214" s="368"/>
      <c r="K214" s="364"/>
      <c r="L214" s="365"/>
      <c r="M214" s="366"/>
      <c r="N214" s="367"/>
      <c r="O214" s="365"/>
      <c r="P214" s="368"/>
      <c r="Q214" s="364"/>
      <c r="R214" s="365"/>
      <c r="S214" s="366"/>
      <c r="T214" s="369" t="s">
        <v>2995</v>
      </c>
      <c r="U214" s="370" t="s">
        <v>2525</v>
      </c>
      <c r="V214" s="371"/>
      <c r="W214" s="372"/>
      <c r="X214" s="353" t="s">
        <v>2914</v>
      </c>
      <c r="Y214" s="382" t="s">
        <v>2869</v>
      </c>
      <c r="Z214" s="389" t="str">
        <f>IFERROR(__xludf.DUMMYFUNCTION("""COMPUTED_VALUE"""),"")</f>
        <v/>
      </c>
      <c r="AA214" s="383">
        <v>0.0</v>
      </c>
      <c r="AB214" s="388">
        <f>IFERROR(__xludf.DUMMYFUNCTION("""COMPUTED_VALUE"""),1.0)</f>
        <v>1</v>
      </c>
      <c r="AC214" s="382" t="s">
        <v>2869</v>
      </c>
      <c r="AD214" s="389" t="str">
        <f>IFERROR(__xludf.DUMMYFUNCTION("""COMPUTED_VALUE"""),"")</f>
        <v/>
      </c>
      <c r="AE214" s="377">
        <v>1.0</v>
      </c>
      <c r="AF214" s="378">
        <v>1.0</v>
      </c>
      <c r="AG214" s="393" t="s">
        <v>3022</v>
      </c>
    </row>
    <row r="215">
      <c r="A215" s="360"/>
      <c r="B215" s="361">
        <v>46166.0</v>
      </c>
      <c r="C215" s="362" t="s">
        <v>4251</v>
      </c>
      <c r="D215" s="363" t="s">
        <v>4252</v>
      </c>
      <c r="E215" s="364"/>
      <c r="F215" s="365">
        <v>1.0</v>
      </c>
      <c r="G215" s="366"/>
      <c r="H215" s="367"/>
      <c r="I215" s="365"/>
      <c r="J215" s="368"/>
      <c r="K215" s="364"/>
      <c r="L215" s="365"/>
      <c r="M215" s="366"/>
      <c r="N215" s="367"/>
      <c r="O215" s="365"/>
      <c r="P215" s="368"/>
      <c r="Q215" s="364"/>
      <c r="R215" s="365"/>
      <c r="S215" s="366"/>
      <c r="T215" s="369" t="s">
        <v>2995</v>
      </c>
      <c r="U215" s="370" t="s">
        <v>1443</v>
      </c>
      <c r="V215" s="371"/>
      <c r="W215" s="380" t="s">
        <v>4253</v>
      </c>
      <c r="X215" s="353" t="s">
        <v>2890</v>
      </c>
      <c r="Y215" s="382" t="s">
        <v>2869</v>
      </c>
      <c r="Z215" s="389" t="str">
        <f>IFERROR(__xludf.DUMMYFUNCTION("""COMPUTED_VALUE"""),"")</f>
        <v/>
      </c>
      <c r="AA215" s="383">
        <v>1.0</v>
      </c>
      <c r="AB215" s="388">
        <f>IFERROR(__xludf.DUMMYFUNCTION("""COMPUTED_VALUE"""),0.9090909090909091)</f>
        <v>0.9090909091</v>
      </c>
      <c r="AC215" s="382" t="s">
        <v>2869</v>
      </c>
      <c r="AD215" s="389" t="str">
        <f>IFERROR(__xludf.DUMMYFUNCTION("""COMPUTED_VALUE"""),"")</f>
        <v/>
      </c>
      <c r="AE215" s="377">
        <v>11.0</v>
      </c>
      <c r="AF215" s="378">
        <v>11.0</v>
      </c>
      <c r="AG215" s="393" t="s">
        <v>3022</v>
      </c>
    </row>
    <row r="216">
      <c r="A216" s="409"/>
      <c r="B216" s="361">
        <v>46166.0</v>
      </c>
      <c r="C216" s="362" t="s">
        <v>4254</v>
      </c>
      <c r="D216" s="363" t="s">
        <v>4255</v>
      </c>
      <c r="E216" s="364"/>
      <c r="F216" s="365"/>
      <c r="G216" s="366"/>
      <c r="H216" s="367"/>
      <c r="I216" s="365"/>
      <c r="J216" s="368"/>
      <c r="K216" s="364"/>
      <c r="L216" s="365"/>
      <c r="M216" s="366"/>
      <c r="N216" s="367"/>
      <c r="O216" s="365"/>
      <c r="P216" s="368"/>
      <c r="Q216" s="364"/>
      <c r="R216" s="365"/>
      <c r="S216" s="366"/>
      <c r="T216" s="369" t="s">
        <v>2995</v>
      </c>
      <c r="U216" s="370" t="s">
        <v>1702</v>
      </c>
      <c r="V216" s="371"/>
      <c r="W216" s="372"/>
      <c r="X216" s="353" t="s">
        <v>2914</v>
      </c>
      <c r="Y216" s="382" t="s">
        <v>2869</v>
      </c>
      <c r="Z216" s="389" t="str">
        <f>IFERROR(__xludf.DUMMYFUNCTION("""COMPUTED_VALUE"""),"")</f>
        <v/>
      </c>
      <c r="AA216" s="383">
        <v>0.0</v>
      </c>
      <c r="AB216" s="388">
        <f>IFERROR(__xludf.DUMMYFUNCTION("""COMPUTED_VALUE"""),1.0)</f>
        <v>1</v>
      </c>
      <c r="AC216" s="382" t="s">
        <v>2869</v>
      </c>
      <c r="AD216" s="389" t="str">
        <f>IFERROR(__xludf.DUMMYFUNCTION("""COMPUTED_VALUE"""),"")</f>
        <v/>
      </c>
      <c r="AE216" s="377">
        <v>11.0</v>
      </c>
      <c r="AF216" s="378">
        <v>11.0</v>
      </c>
      <c r="AG216" s="393" t="s">
        <v>3022</v>
      </c>
    </row>
    <row r="217">
      <c r="A217" s="360"/>
      <c r="B217" s="361">
        <v>46166.0</v>
      </c>
      <c r="C217" s="362" t="s">
        <v>4256</v>
      </c>
      <c r="D217" s="363" t="s">
        <v>4257</v>
      </c>
      <c r="E217" s="364"/>
      <c r="F217" s="365"/>
      <c r="G217" s="366"/>
      <c r="H217" s="367"/>
      <c r="I217" s="365"/>
      <c r="J217" s="368"/>
      <c r="K217" s="364"/>
      <c r="L217" s="365"/>
      <c r="M217" s="366"/>
      <c r="N217" s="367"/>
      <c r="O217" s="365"/>
      <c r="P217" s="368"/>
      <c r="Q217" s="364"/>
      <c r="R217" s="365"/>
      <c r="S217" s="366"/>
      <c r="T217" s="369" t="s">
        <v>2995</v>
      </c>
      <c r="U217" s="370" t="s">
        <v>2892</v>
      </c>
      <c r="V217" s="371"/>
      <c r="W217" s="372"/>
      <c r="X217" s="353" t="s">
        <v>2914</v>
      </c>
      <c r="Y217" s="382" t="s">
        <v>2869</v>
      </c>
      <c r="Z217" s="389" t="str">
        <f>IFERROR(__xludf.DUMMYFUNCTION("""COMPUTED_VALUE"""),"")</f>
        <v/>
      </c>
      <c r="AA217" s="383">
        <v>0.0</v>
      </c>
      <c r="AB217" s="388">
        <f>IFERROR(__xludf.DUMMYFUNCTION("""COMPUTED_VALUE"""),1.0)</f>
        <v>1</v>
      </c>
      <c r="AC217" s="382" t="s">
        <v>2869</v>
      </c>
      <c r="AD217" s="389" t="str">
        <f>IFERROR(__xludf.DUMMYFUNCTION("""COMPUTED_VALUE"""),"")</f>
        <v/>
      </c>
      <c r="AE217" s="377">
        <v>1.0</v>
      </c>
      <c r="AF217" s="378">
        <v>1.0</v>
      </c>
      <c r="AG217" s="393" t="s">
        <v>3022</v>
      </c>
    </row>
    <row r="218">
      <c r="A218" s="360"/>
      <c r="B218" s="361">
        <v>46166.0</v>
      </c>
      <c r="C218" s="362" t="s">
        <v>4258</v>
      </c>
      <c r="D218" s="363" t="s">
        <v>4259</v>
      </c>
      <c r="E218" s="364"/>
      <c r="F218" s="365"/>
      <c r="G218" s="366"/>
      <c r="H218" s="367"/>
      <c r="I218" s="365"/>
      <c r="J218" s="368"/>
      <c r="K218" s="364"/>
      <c r="L218" s="365"/>
      <c r="M218" s="366"/>
      <c r="N218" s="367"/>
      <c r="O218" s="365"/>
      <c r="P218" s="368"/>
      <c r="Q218" s="364"/>
      <c r="R218" s="365"/>
      <c r="S218" s="366"/>
      <c r="T218" s="369" t="s">
        <v>2995</v>
      </c>
      <c r="U218" s="370" t="s">
        <v>1891</v>
      </c>
      <c r="V218" s="371"/>
      <c r="W218" s="372"/>
      <c r="X218" s="353" t="s">
        <v>2914</v>
      </c>
      <c r="Y218" s="382" t="s">
        <v>2869</v>
      </c>
      <c r="Z218" s="389" t="str">
        <f>IFERROR(__xludf.DUMMYFUNCTION("""COMPUTED_VALUE"""),"")</f>
        <v/>
      </c>
      <c r="AA218" s="383">
        <v>0.0</v>
      </c>
      <c r="AB218" s="388">
        <f>IFERROR(__xludf.DUMMYFUNCTION("""COMPUTED_VALUE"""),1.0)</f>
        <v>1</v>
      </c>
      <c r="AC218" s="382" t="s">
        <v>2869</v>
      </c>
      <c r="AD218" s="389" t="str">
        <f>IFERROR(__xludf.DUMMYFUNCTION("""COMPUTED_VALUE"""),"")</f>
        <v/>
      </c>
      <c r="AE218" s="377">
        <v>4.0</v>
      </c>
      <c r="AF218" s="378">
        <v>4.0</v>
      </c>
      <c r="AG218" s="393" t="s">
        <v>3022</v>
      </c>
    </row>
    <row r="219">
      <c r="A219" s="360"/>
      <c r="B219" s="361">
        <v>46166.0</v>
      </c>
      <c r="C219" s="362" t="s">
        <v>4260</v>
      </c>
      <c r="D219" s="363" t="s">
        <v>4261</v>
      </c>
      <c r="E219" s="364"/>
      <c r="F219" s="365"/>
      <c r="G219" s="366"/>
      <c r="H219" s="367"/>
      <c r="I219" s="365"/>
      <c r="J219" s="368"/>
      <c r="K219" s="364"/>
      <c r="L219" s="365"/>
      <c r="M219" s="366"/>
      <c r="N219" s="367"/>
      <c r="O219" s="365"/>
      <c r="P219" s="368"/>
      <c r="Q219" s="364"/>
      <c r="R219" s="365"/>
      <c r="S219" s="366"/>
      <c r="T219" s="369" t="s">
        <v>2995</v>
      </c>
      <c r="U219" s="370" t="s">
        <v>2720</v>
      </c>
      <c r="V219" s="371"/>
      <c r="W219" s="372"/>
      <c r="X219" s="353" t="s">
        <v>2914</v>
      </c>
      <c r="Y219" s="382" t="s">
        <v>2869</v>
      </c>
      <c r="Z219" s="389" t="str">
        <f>IFERROR(__xludf.DUMMYFUNCTION("""COMPUTED_VALUE"""),"")</f>
        <v/>
      </c>
      <c r="AA219" s="383">
        <v>0.0</v>
      </c>
      <c r="AB219" s="388">
        <f>IFERROR(__xludf.DUMMYFUNCTION("""COMPUTED_VALUE"""),1.0)</f>
        <v>1</v>
      </c>
      <c r="AC219" s="382" t="s">
        <v>2869</v>
      </c>
      <c r="AD219" s="389" t="str">
        <f>IFERROR(__xludf.DUMMYFUNCTION("""COMPUTED_VALUE"""),"")</f>
        <v/>
      </c>
      <c r="AE219" s="377">
        <v>9.0</v>
      </c>
      <c r="AF219" s="378">
        <v>7.0</v>
      </c>
      <c r="AG219" s="393" t="s">
        <v>3022</v>
      </c>
    </row>
    <row r="220">
      <c r="A220" s="360"/>
      <c r="B220" s="361">
        <v>46166.0</v>
      </c>
      <c r="C220" s="362" t="s">
        <v>4262</v>
      </c>
      <c r="D220" s="363" t="s">
        <v>4263</v>
      </c>
      <c r="E220" s="364"/>
      <c r="F220" s="365"/>
      <c r="G220" s="366"/>
      <c r="H220" s="367"/>
      <c r="I220" s="365"/>
      <c r="J220" s="368"/>
      <c r="K220" s="364"/>
      <c r="L220" s="365"/>
      <c r="M220" s="366"/>
      <c r="N220" s="367"/>
      <c r="O220" s="365"/>
      <c r="P220" s="368"/>
      <c r="Q220" s="364"/>
      <c r="R220" s="365"/>
      <c r="S220" s="366"/>
      <c r="T220" s="369" t="s">
        <v>2995</v>
      </c>
      <c r="U220" s="370" t="s">
        <v>2941</v>
      </c>
      <c r="V220" s="371"/>
      <c r="W220" s="372"/>
      <c r="X220" s="353" t="s">
        <v>2914</v>
      </c>
      <c r="Y220" s="382" t="s">
        <v>2869</v>
      </c>
      <c r="Z220" s="389" t="str">
        <f>IFERROR(__xludf.DUMMYFUNCTION("""COMPUTED_VALUE"""),"")</f>
        <v/>
      </c>
      <c r="AA220" s="383">
        <v>0.0</v>
      </c>
      <c r="AB220" s="388">
        <f>IFERROR(__xludf.DUMMYFUNCTION("""COMPUTED_VALUE"""),1.0)</f>
        <v>1</v>
      </c>
      <c r="AC220" s="382" t="s">
        <v>2869</v>
      </c>
      <c r="AD220" s="389" t="str">
        <f>IFERROR(__xludf.DUMMYFUNCTION("""COMPUTED_VALUE"""),"")</f>
        <v/>
      </c>
      <c r="AE220" s="377">
        <v>0.0</v>
      </c>
      <c r="AF220" s="378">
        <v>0.0</v>
      </c>
      <c r="AG220" s="393" t="s">
        <v>3022</v>
      </c>
    </row>
    <row r="221">
      <c r="A221" s="360"/>
      <c r="B221" s="361">
        <v>46166.0</v>
      </c>
      <c r="C221" s="362" t="s">
        <v>4264</v>
      </c>
      <c r="D221" s="363" t="s">
        <v>4265</v>
      </c>
      <c r="E221" s="364"/>
      <c r="F221" s="365"/>
      <c r="G221" s="366"/>
      <c r="H221" s="367"/>
      <c r="I221" s="365"/>
      <c r="J221" s="368"/>
      <c r="K221" s="364"/>
      <c r="L221" s="365"/>
      <c r="M221" s="366"/>
      <c r="N221" s="367"/>
      <c r="O221" s="365"/>
      <c r="P221" s="368"/>
      <c r="Q221" s="364"/>
      <c r="R221" s="365"/>
      <c r="S221" s="366"/>
      <c r="T221" s="369" t="s">
        <v>2995</v>
      </c>
      <c r="U221" s="370" t="s">
        <v>2877</v>
      </c>
      <c r="V221" s="371"/>
      <c r="W221" s="380"/>
      <c r="X221" s="353" t="s">
        <v>2914</v>
      </c>
      <c r="Y221" s="382" t="s">
        <v>2869</v>
      </c>
      <c r="Z221" s="389" t="str">
        <f>IFERROR(__xludf.DUMMYFUNCTION("""COMPUTED_VALUE"""),"")</f>
        <v/>
      </c>
      <c r="AA221" s="383">
        <v>0.0</v>
      </c>
      <c r="AB221" s="388">
        <f>IFERROR(__xludf.DUMMYFUNCTION("""COMPUTED_VALUE"""),1.0)</f>
        <v>1</v>
      </c>
      <c r="AC221" s="382" t="s">
        <v>2869</v>
      </c>
      <c r="AD221" s="389" t="str">
        <f>IFERROR(__xludf.DUMMYFUNCTION("""COMPUTED_VALUE"""),"")</f>
        <v/>
      </c>
      <c r="AE221" s="377">
        <v>42.0</v>
      </c>
      <c r="AF221" s="378">
        <v>42.0</v>
      </c>
      <c r="AG221" s="393" t="s">
        <v>3022</v>
      </c>
    </row>
    <row r="222">
      <c r="A222" s="409"/>
      <c r="B222" s="361">
        <v>46166.0</v>
      </c>
      <c r="C222" s="362" t="s">
        <v>4266</v>
      </c>
      <c r="D222" s="363" t="s">
        <v>4267</v>
      </c>
      <c r="E222" s="364"/>
      <c r="F222" s="365"/>
      <c r="G222" s="366"/>
      <c r="H222" s="367"/>
      <c r="I222" s="365"/>
      <c r="J222" s="368"/>
      <c r="K222" s="364"/>
      <c r="L222" s="365"/>
      <c r="M222" s="366"/>
      <c r="N222" s="367"/>
      <c r="O222" s="365"/>
      <c r="P222" s="368"/>
      <c r="Q222" s="364"/>
      <c r="R222" s="365"/>
      <c r="S222" s="366"/>
      <c r="T222" s="369" t="s">
        <v>2995</v>
      </c>
      <c r="U222" s="370" t="s">
        <v>951</v>
      </c>
      <c r="V222" s="371"/>
      <c r="W222" s="372"/>
      <c r="X222" s="353" t="s">
        <v>2914</v>
      </c>
      <c r="Y222" s="382" t="s">
        <v>2869</v>
      </c>
      <c r="Z222" s="389" t="str">
        <f>IFERROR(__xludf.DUMMYFUNCTION("""COMPUTED_VALUE"""),"")</f>
        <v/>
      </c>
      <c r="AA222" s="383">
        <v>0.0</v>
      </c>
      <c r="AB222" s="388">
        <f>IFERROR(__xludf.DUMMYFUNCTION("""COMPUTED_VALUE"""),1.0)</f>
        <v>1</v>
      </c>
      <c r="AC222" s="382" t="s">
        <v>2869</v>
      </c>
      <c r="AD222" s="389" t="str">
        <f>IFERROR(__xludf.DUMMYFUNCTION("""COMPUTED_VALUE"""),"")</f>
        <v/>
      </c>
      <c r="AE222" s="377">
        <v>1.0</v>
      </c>
      <c r="AF222" s="378">
        <v>0.0</v>
      </c>
      <c r="AG222" s="393" t="s">
        <v>3022</v>
      </c>
    </row>
    <row r="223">
      <c r="A223" s="360"/>
      <c r="B223" s="361">
        <v>46166.0</v>
      </c>
      <c r="C223" s="362" t="s">
        <v>4268</v>
      </c>
      <c r="D223" s="363" t="s">
        <v>4269</v>
      </c>
      <c r="E223" s="364"/>
      <c r="F223" s="365"/>
      <c r="G223" s="366"/>
      <c r="H223" s="367"/>
      <c r="I223" s="365"/>
      <c r="J223" s="368"/>
      <c r="K223" s="364"/>
      <c r="L223" s="365"/>
      <c r="M223" s="366"/>
      <c r="N223" s="367"/>
      <c r="O223" s="365"/>
      <c r="P223" s="368"/>
      <c r="Q223" s="364"/>
      <c r="R223" s="365"/>
      <c r="S223" s="366"/>
      <c r="T223" s="369" t="s">
        <v>2995</v>
      </c>
      <c r="U223" s="370" t="s">
        <v>2941</v>
      </c>
      <c r="V223" s="371"/>
      <c r="W223" s="372"/>
      <c r="X223" s="353" t="s">
        <v>2914</v>
      </c>
      <c r="Y223" s="382" t="s">
        <v>2869</v>
      </c>
      <c r="Z223" s="389" t="str">
        <f>IFERROR(__xludf.DUMMYFUNCTION("""COMPUTED_VALUE"""),"")</f>
        <v/>
      </c>
      <c r="AA223" s="383">
        <v>0.0</v>
      </c>
      <c r="AB223" s="388">
        <f>IFERROR(__xludf.DUMMYFUNCTION("""COMPUTED_VALUE"""),1.0)</f>
        <v>1</v>
      </c>
      <c r="AC223" s="382" t="s">
        <v>2869</v>
      </c>
      <c r="AD223" s="389" t="str">
        <f>IFERROR(__xludf.DUMMYFUNCTION("""COMPUTED_VALUE"""),"")</f>
        <v/>
      </c>
      <c r="AE223" s="377">
        <v>1.0</v>
      </c>
      <c r="AF223" s="378">
        <v>1.0</v>
      </c>
      <c r="AG223" s="393" t="s">
        <v>3022</v>
      </c>
    </row>
    <row r="224">
      <c r="A224" s="360"/>
      <c r="B224" s="361">
        <v>46166.0</v>
      </c>
      <c r="C224" s="362" t="s">
        <v>4270</v>
      </c>
      <c r="D224" s="363" t="s">
        <v>4271</v>
      </c>
      <c r="E224" s="364"/>
      <c r="F224" s="365"/>
      <c r="G224" s="366"/>
      <c r="H224" s="367"/>
      <c r="I224" s="365"/>
      <c r="J224" s="368"/>
      <c r="K224" s="364"/>
      <c r="L224" s="365"/>
      <c r="M224" s="366"/>
      <c r="N224" s="367"/>
      <c r="O224" s="365"/>
      <c r="P224" s="368"/>
      <c r="Q224" s="364"/>
      <c r="R224" s="365"/>
      <c r="S224" s="366"/>
      <c r="T224" s="369" t="s">
        <v>2995</v>
      </c>
      <c r="U224" s="370" t="s">
        <v>1174</v>
      </c>
      <c r="V224" s="371"/>
      <c r="W224" s="372"/>
      <c r="X224" s="353" t="s">
        <v>2914</v>
      </c>
      <c r="Y224" s="382" t="s">
        <v>2869</v>
      </c>
      <c r="Z224" s="389" t="str">
        <f>IFERROR(__xludf.DUMMYFUNCTION("""COMPUTED_VALUE"""),"")</f>
        <v/>
      </c>
      <c r="AA224" s="383">
        <v>0.0</v>
      </c>
      <c r="AB224" s="388">
        <f>IFERROR(__xludf.DUMMYFUNCTION("""COMPUTED_VALUE"""),1.0)</f>
        <v>1</v>
      </c>
      <c r="AC224" s="382" t="s">
        <v>2869</v>
      </c>
      <c r="AD224" s="389" t="str">
        <f>IFERROR(__xludf.DUMMYFUNCTION("""COMPUTED_VALUE"""),"")</f>
        <v/>
      </c>
      <c r="AE224" s="377">
        <v>0.0</v>
      </c>
      <c r="AF224" s="378">
        <v>0.0</v>
      </c>
      <c r="AG224" s="393" t="s">
        <v>3022</v>
      </c>
    </row>
    <row r="225">
      <c r="A225" s="360"/>
      <c r="B225" s="361">
        <v>46166.0</v>
      </c>
      <c r="C225" s="362" t="s">
        <v>4272</v>
      </c>
      <c r="D225" s="363" t="s">
        <v>4273</v>
      </c>
      <c r="E225" s="364"/>
      <c r="F225" s="365"/>
      <c r="G225" s="366"/>
      <c r="H225" s="367"/>
      <c r="I225" s="365"/>
      <c r="J225" s="368"/>
      <c r="K225" s="364"/>
      <c r="L225" s="365"/>
      <c r="M225" s="366"/>
      <c r="N225" s="367"/>
      <c r="O225" s="365"/>
      <c r="P225" s="368"/>
      <c r="Q225" s="364"/>
      <c r="R225" s="365"/>
      <c r="S225" s="366"/>
      <c r="T225" s="369" t="s">
        <v>2995</v>
      </c>
      <c r="U225" s="370" t="s">
        <v>2472</v>
      </c>
      <c r="V225" s="371"/>
      <c r="W225" s="372"/>
      <c r="X225" s="353" t="s">
        <v>2914</v>
      </c>
      <c r="Y225" s="382" t="s">
        <v>2869</v>
      </c>
      <c r="Z225" s="389" t="str">
        <f>IFERROR(__xludf.DUMMYFUNCTION("""COMPUTED_VALUE"""),"")</f>
        <v/>
      </c>
      <c r="AA225" s="383">
        <v>0.0</v>
      </c>
      <c r="AB225" s="388">
        <f>IFERROR(__xludf.DUMMYFUNCTION("""COMPUTED_VALUE"""),1.0)</f>
        <v>1</v>
      </c>
      <c r="AC225" s="382" t="s">
        <v>2869</v>
      </c>
      <c r="AD225" s="389" t="str">
        <f>IFERROR(__xludf.DUMMYFUNCTION("""COMPUTED_VALUE"""),"")</f>
        <v/>
      </c>
      <c r="AE225" s="377">
        <v>0.0</v>
      </c>
      <c r="AF225" s="378">
        <v>0.0</v>
      </c>
      <c r="AG225" s="393" t="s">
        <v>3022</v>
      </c>
    </row>
    <row r="226">
      <c r="A226" s="360"/>
      <c r="B226" s="361">
        <v>46166.0</v>
      </c>
      <c r="C226" s="362" t="s">
        <v>4274</v>
      </c>
      <c r="D226" s="363" t="s">
        <v>4275</v>
      </c>
      <c r="E226" s="364"/>
      <c r="F226" s="365">
        <v>1.0</v>
      </c>
      <c r="G226" s="366"/>
      <c r="H226" s="367"/>
      <c r="I226" s="365"/>
      <c r="J226" s="368"/>
      <c r="K226" s="364"/>
      <c r="L226" s="365"/>
      <c r="M226" s="366"/>
      <c r="N226" s="367"/>
      <c r="O226" s="365"/>
      <c r="P226" s="368"/>
      <c r="Q226" s="364"/>
      <c r="R226" s="365"/>
      <c r="S226" s="366"/>
      <c r="T226" s="369" t="s">
        <v>2995</v>
      </c>
      <c r="U226" s="431" t="s">
        <v>2104</v>
      </c>
      <c r="V226" s="371"/>
      <c r="W226" s="380" t="s">
        <v>4276</v>
      </c>
      <c r="X226" s="353" t="s">
        <v>2890</v>
      </c>
      <c r="Y226" s="382" t="s">
        <v>2869</v>
      </c>
      <c r="Z226" s="389" t="str">
        <f>IFERROR(__xludf.DUMMYFUNCTION("""COMPUTED_VALUE"""),"")</f>
        <v/>
      </c>
      <c r="AA226" s="383">
        <v>1.0</v>
      </c>
      <c r="AB226" s="388">
        <f>IFERROR(__xludf.DUMMYFUNCTION("""COMPUTED_VALUE"""),0.9375)</f>
        <v>0.9375</v>
      </c>
      <c r="AC226" s="382" t="s">
        <v>2869</v>
      </c>
      <c r="AD226" s="389" t="str">
        <f>IFERROR(__xludf.DUMMYFUNCTION("""COMPUTED_VALUE"""),"")</f>
        <v/>
      </c>
      <c r="AE226" s="377">
        <v>16.0</v>
      </c>
      <c r="AF226" s="378">
        <v>16.0</v>
      </c>
      <c r="AG226" s="393" t="s">
        <v>3022</v>
      </c>
    </row>
    <row r="227">
      <c r="A227" s="360"/>
      <c r="B227" s="361">
        <v>46166.0</v>
      </c>
      <c r="C227" s="362" t="s">
        <v>4277</v>
      </c>
      <c r="D227" s="363" t="s">
        <v>4278</v>
      </c>
      <c r="E227" s="364"/>
      <c r="F227" s="365"/>
      <c r="G227" s="366"/>
      <c r="H227" s="367"/>
      <c r="I227" s="365"/>
      <c r="J227" s="368"/>
      <c r="K227" s="364"/>
      <c r="L227" s="365"/>
      <c r="M227" s="366"/>
      <c r="N227" s="367"/>
      <c r="O227" s="365"/>
      <c r="P227" s="368"/>
      <c r="Q227" s="364"/>
      <c r="R227" s="365"/>
      <c r="S227" s="366"/>
      <c r="T227" s="369" t="s">
        <v>2995</v>
      </c>
      <c r="U227" s="370" t="s">
        <v>2877</v>
      </c>
      <c r="V227" s="371"/>
      <c r="W227" s="372"/>
      <c r="X227" s="353" t="s">
        <v>2914</v>
      </c>
      <c r="Y227" s="382" t="s">
        <v>2869</v>
      </c>
      <c r="Z227" s="389" t="str">
        <f>IFERROR(__xludf.DUMMYFUNCTION("""COMPUTED_VALUE"""),"")</f>
        <v/>
      </c>
      <c r="AA227" s="383">
        <v>0.0</v>
      </c>
      <c r="AB227" s="388">
        <f>IFERROR(__xludf.DUMMYFUNCTION("""COMPUTED_VALUE"""),1.0)</f>
        <v>1</v>
      </c>
      <c r="AC227" s="382" t="s">
        <v>2869</v>
      </c>
      <c r="AD227" s="389" t="str">
        <f>IFERROR(__xludf.DUMMYFUNCTION("""COMPUTED_VALUE"""),"")</f>
        <v/>
      </c>
      <c r="AE227" s="377">
        <v>2.0</v>
      </c>
      <c r="AF227" s="378">
        <v>2.0</v>
      </c>
      <c r="AG227" s="393" t="s">
        <v>3022</v>
      </c>
    </row>
    <row r="228">
      <c r="A228" s="360"/>
      <c r="B228" s="361">
        <v>46166.0</v>
      </c>
      <c r="C228" s="362" t="s">
        <v>4279</v>
      </c>
      <c r="D228" s="363" t="s">
        <v>4280</v>
      </c>
      <c r="E228" s="364"/>
      <c r="F228" s="365"/>
      <c r="G228" s="366"/>
      <c r="H228" s="367"/>
      <c r="I228" s="365"/>
      <c r="J228" s="368"/>
      <c r="K228" s="364"/>
      <c r="L228" s="365"/>
      <c r="M228" s="366"/>
      <c r="N228" s="367"/>
      <c r="O228" s="365"/>
      <c r="P228" s="368"/>
      <c r="Q228" s="364"/>
      <c r="R228" s="365"/>
      <c r="S228" s="366"/>
      <c r="T228" s="369" t="s">
        <v>2995</v>
      </c>
      <c r="U228" s="370" t="s">
        <v>302</v>
      </c>
      <c r="V228" s="371"/>
      <c r="W228" s="372"/>
      <c r="X228" s="353" t="s">
        <v>2914</v>
      </c>
      <c r="Y228" s="382" t="s">
        <v>2869</v>
      </c>
      <c r="Z228" s="389" t="str">
        <f>IFERROR(__xludf.DUMMYFUNCTION("""COMPUTED_VALUE"""),"")</f>
        <v/>
      </c>
      <c r="AA228" s="383">
        <v>0.0</v>
      </c>
      <c r="AB228" s="388">
        <f>IFERROR(__xludf.DUMMYFUNCTION("""COMPUTED_VALUE"""),1.0)</f>
        <v>1</v>
      </c>
      <c r="AC228" s="382" t="s">
        <v>2869</v>
      </c>
      <c r="AD228" s="389" t="str">
        <f>IFERROR(__xludf.DUMMYFUNCTION("""COMPUTED_VALUE"""),"")</f>
        <v/>
      </c>
      <c r="AE228" s="377">
        <v>21.0</v>
      </c>
      <c r="AF228" s="378">
        <v>6.0</v>
      </c>
      <c r="AG228" s="393" t="s">
        <v>3022</v>
      </c>
    </row>
    <row r="229">
      <c r="A229" s="360"/>
      <c r="B229" s="361">
        <v>46166.0</v>
      </c>
      <c r="C229" s="362" t="s">
        <v>4281</v>
      </c>
      <c r="D229" s="363" t="s">
        <v>4282</v>
      </c>
      <c r="E229" s="364"/>
      <c r="F229" s="365"/>
      <c r="G229" s="366"/>
      <c r="H229" s="367"/>
      <c r="I229" s="365"/>
      <c r="J229" s="368"/>
      <c r="K229" s="364"/>
      <c r="L229" s="365"/>
      <c r="M229" s="366"/>
      <c r="N229" s="367"/>
      <c r="O229" s="365"/>
      <c r="P229" s="368"/>
      <c r="Q229" s="364"/>
      <c r="R229" s="365"/>
      <c r="S229" s="366"/>
      <c r="T229" s="369" t="s">
        <v>2995</v>
      </c>
      <c r="U229" s="370" t="s">
        <v>2877</v>
      </c>
      <c r="V229" s="371"/>
      <c r="W229" s="372"/>
      <c r="X229" s="353" t="s">
        <v>2914</v>
      </c>
      <c r="Y229" s="382" t="s">
        <v>2869</v>
      </c>
      <c r="Z229" s="389" t="str">
        <f>IFERROR(__xludf.DUMMYFUNCTION("""COMPUTED_VALUE"""),"")</f>
        <v/>
      </c>
      <c r="AA229" s="383">
        <v>0.0</v>
      </c>
      <c r="AB229" s="388">
        <f>IFERROR(__xludf.DUMMYFUNCTION("""COMPUTED_VALUE"""),1.0)</f>
        <v>1</v>
      </c>
      <c r="AC229" s="382" t="s">
        <v>2869</v>
      </c>
      <c r="AD229" s="389" t="str">
        <f>IFERROR(__xludf.DUMMYFUNCTION("""COMPUTED_VALUE"""),"")</f>
        <v/>
      </c>
      <c r="AE229" s="377">
        <v>6.0</v>
      </c>
      <c r="AF229" s="378">
        <v>3.0</v>
      </c>
      <c r="AG229" s="444" t="s">
        <v>3029</v>
      </c>
    </row>
    <row r="230">
      <c r="A230" s="360"/>
      <c r="B230" s="361">
        <v>46166.0</v>
      </c>
      <c r="C230" s="362" t="s">
        <v>4283</v>
      </c>
      <c r="D230" s="363" t="s">
        <v>4284</v>
      </c>
      <c r="E230" s="364"/>
      <c r="F230" s="365"/>
      <c r="G230" s="366"/>
      <c r="H230" s="367"/>
      <c r="I230" s="365"/>
      <c r="J230" s="368"/>
      <c r="K230" s="364"/>
      <c r="L230" s="365"/>
      <c r="M230" s="366"/>
      <c r="N230" s="367"/>
      <c r="O230" s="365"/>
      <c r="P230" s="368"/>
      <c r="Q230" s="364"/>
      <c r="R230" s="365"/>
      <c r="S230" s="366"/>
      <c r="T230" s="369" t="s">
        <v>2995</v>
      </c>
      <c r="U230" s="370" t="s">
        <v>2472</v>
      </c>
      <c r="V230" s="371"/>
      <c r="W230" s="372"/>
      <c r="X230" s="353" t="s">
        <v>2914</v>
      </c>
      <c r="Y230" s="382" t="s">
        <v>2869</v>
      </c>
      <c r="Z230" s="389" t="str">
        <f>IFERROR(__xludf.DUMMYFUNCTION("""COMPUTED_VALUE"""),"")</f>
        <v/>
      </c>
      <c r="AA230" s="383">
        <v>0.0</v>
      </c>
      <c r="AB230" s="388">
        <f>IFERROR(__xludf.DUMMYFUNCTION("""COMPUTED_VALUE"""),1.0)</f>
        <v>1</v>
      </c>
      <c r="AC230" s="382" t="s">
        <v>2869</v>
      </c>
      <c r="AD230" s="389" t="str">
        <f>IFERROR(__xludf.DUMMYFUNCTION("""COMPUTED_VALUE"""),"")</f>
        <v/>
      </c>
      <c r="AE230" s="377">
        <v>1.0</v>
      </c>
      <c r="AF230" s="378">
        <v>1.0</v>
      </c>
      <c r="AG230" s="444" t="s">
        <v>3029</v>
      </c>
    </row>
    <row r="231">
      <c r="A231" s="360"/>
      <c r="B231" s="361">
        <v>46166.0</v>
      </c>
      <c r="C231" s="362" t="s">
        <v>4285</v>
      </c>
      <c r="D231" s="363" t="s">
        <v>4286</v>
      </c>
      <c r="E231" s="364"/>
      <c r="F231" s="365"/>
      <c r="G231" s="366"/>
      <c r="H231" s="367"/>
      <c r="I231" s="365"/>
      <c r="J231" s="368"/>
      <c r="K231" s="364"/>
      <c r="L231" s="365"/>
      <c r="M231" s="366"/>
      <c r="N231" s="367"/>
      <c r="O231" s="365"/>
      <c r="P231" s="368"/>
      <c r="Q231" s="364"/>
      <c r="R231" s="365"/>
      <c r="S231" s="366"/>
      <c r="T231" s="369" t="s">
        <v>2995</v>
      </c>
      <c r="U231" s="370"/>
      <c r="V231" s="371" t="s">
        <v>1174</v>
      </c>
      <c r="W231" s="372"/>
      <c r="X231" s="353" t="s">
        <v>2914</v>
      </c>
      <c r="Y231" s="382" t="s">
        <v>2869</v>
      </c>
      <c r="Z231" s="389" t="str">
        <f>IFERROR(__xludf.DUMMYFUNCTION("""COMPUTED_VALUE"""),"")</f>
        <v/>
      </c>
      <c r="AA231" s="383" t="s">
        <v>2869</v>
      </c>
      <c r="AB231" s="388" t="str">
        <f>IFERROR(__xludf.DUMMYFUNCTION("""COMPUTED_VALUE"""),"")</f>
        <v/>
      </c>
      <c r="AC231" s="382">
        <v>0.0</v>
      </c>
      <c r="AD231" s="389">
        <f>IFERROR(__xludf.DUMMYFUNCTION("""COMPUTED_VALUE"""),1.0)</f>
        <v>1</v>
      </c>
      <c r="AE231" s="377">
        <v>9.0</v>
      </c>
      <c r="AF231" s="378">
        <v>9.0</v>
      </c>
      <c r="AG231" s="444" t="s">
        <v>3029</v>
      </c>
    </row>
    <row r="232">
      <c r="A232" s="360"/>
      <c r="B232" s="361">
        <v>46166.0</v>
      </c>
      <c r="C232" s="362" t="s">
        <v>4287</v>
      </c>
      <c r="D232" s="363" t="s">
        <v>4288</v>
      </c>
      <c r="E232" s="364"/>
      <c r="F232" s="365"/>
      <c r="G232" s="366"/>
      <c r="H232" s="367"/>
      <c r="I232" s="365"/>
      <c r="J232" s="368"/>
      <c r="K232" s="364"/>
      <c r="L232" s="365"/>
      <c r="M232" s="366"/>
      <c r="N232" s="367"/>
      <c r="O232" s="365"/>
      <c r="P232" s="368"/>
      <c r="Q232" s="364"/>
      <c r="R232" s="365"/>
      <c r="S232" s="366"/>
      <c r="T232" s="369" t="s">
        <v>2995</v>
      </c>
      <c r="U232" s="370" t="s">
        <v>2472</v>
      </c>
      <c r="V232" s="371"/>
      <c r="W232" s="372"/>
      <c r="X232" s="353" t="s">
        <v>2914</v>
      </c>
      <c r="Y232" s="382" t="s">
        <v>2869</v>
      </c>
      <c r="Z232" s="389" t="str">
        <f>IFERROR(__xludf.DUMMYFUNCTION("""COMPUTED_VALUE"""),"")</f>
        <v/>
      </c>
      <c r="AA232" s="383">
        <v>0.0</v>
      </c>
      <c r="AB232" s="388">
        <f>IFERROR(__xludf.DUMMYFUNCTION("""COMPUTED_VALUE"""),1.0)</f>
        <v>1</v>
      </c>
      <c r="AC232" s="382" t="s">
        <v>2869</v>
      </c>
      <c r="AD232" s="389" t="str">
        <f>IFERROR(__xludf.DUMMYFUNCTION("""COMPUTED_VALUE"""),"")</f>
        <v/>
      </c>
      <c r="AE232" s="377">
        <v>3.0</v>
      </c>
      <c r="AF232" s="378">
        <v>3.0</v>
      </c>
      <c r="AG232" s="444" t="s">
        <v>3029</v>
      </c>
    </row>
    <row r="233">
      <c r="A233" s="360"/>
      <c r="B233" s="361">
        <v>46166.0</v>
      </c>
      <c r="C233" s="362" t="s">
        <v>4289</v>
      </c>
      <c r="D233" s="363" t="s">
        <v>4290</v>
      </c>
      <c r="E233" s="364"/>
      <c r="F233" s="365"/>
      <c r="G233" s="366"/>
      <c r="H233" s="367"/>
      <c r="I233" s="365"/>
      <c r="J233" s="368"/>
      <c r="K233" s="364"/>
      <c r="L233" s="365">
        <v>1.0</v>
      </c>
      <c r="M233" s="366"/>
      <c r="N233" s="367"/>
      <c r="O233" s="365"/>
      <c r="P233" s="368"/>
      <c r="Q233" s="364"/>
      <c r="R233" s="365"/>
      <c r="S233" s="366"/>
      <c r="T233" s="369" t="s">
        <v>2995</v>
      </c>
      <c r="U233" s="370" t="s">
        <v>3020</v>
      </c>
      <c r="V233" s="371"/>
      <c r="W233" s="380" t="s">
        <v>4291</v>
      </c>
      <c r="X233" s="353" t="s">
        <v>2887</v>
      </c>
      <c r="Y233" s="382" t="s">
        <v>2869</v>
      </c>
      <c r="Z233" s="389" t="str">
        <f>IFERROR(__xludf.DUMMYFUNCTION("""COMPUTED_VALUE"""),"")</f>
        <v/>
      </c>
      <c r="AA233" s="383">
        <v>1.0</v>
      </c>
      <c r="AB233" s="388">
        <f>IFERROR(__xludf.DUMMYFUNCTION("""COMPUTED_VALUE"""),0.75)</f>
        <v>0.75</v>
      </c>
      <c r="AC233" s="382" t="s">
        <v>2869</v>
      </c>
      <c r="AD233" s="389" t="str">
        <f>IFERROR(__xludf.DUMMYFUNCTION("""COMPUTED_VALUE"""),"")</f>
        <v/>
      </c>
      <c r="AE233" s="377">
        <v>3.0</v>
      </c>
      <c r="AF233" s="378">
        <v>3.0</v>
      </c>
      <c r="AG233" s="444" t="s">
        <v>3029</v>
      </c>
    </row>
    <row r="234">
      <c r="A234" s="360"/>
      <c r="B234" s="361">
        <v>46166.0</v>
      </c>
      <c r="C234" s="362" t="s">
        <v>4292</v>
      </c>
      <c r="D234" s="363" t="s">
        <v>4293</v>
      </c>
      <c r="E234" s="364"/>
      <c r="F234" s="365"/>
      <c r="G234" s="366"/>
      <c r="H234" s="367"/>
      <c r="I234" s="365"/>
      <c r="J234" s="368"/>
      <c r="K234" s="364"/>
      <c r="L234" s="365"/>
      <c r="M234" s="366"/>
      <c r="N234" s="367"/>
      <c r="O234" s="365"/>
      <c r="P234" s="368"/>
      <c r="Q234" s="364"/>
      <c r="R234" s="365"/>
      <c r="S234" s="366"/>
      <c r="T234" s="369" t="s">
        <v>2995</v>
      </c>
      <c r="U234" s="370" t="s">
        <v>951</v>
      </c>
      <c r="V234" s="371"/>
      <c r="W234" s="372"/>
      <c r="X234" s="353" t="s">
        <v>2914</v>
      </c>
      <c r="Y234" s="382" t="s">
        <v>2869</v>
      </c>
      <c r="Z234" s="389" t="str">
        <f>IFERROR(__xludf.DUMMYFUNCTION("""COMPUTED_VALUE"""),"")</f>
        <v/>
      </c>
      <c r="AA234" s="383">
        <v>0.0</v>
      </c>
      <c r="AB234" s="388">
        <f>IFERROR(__xludf.DUMMYFUNCTION("""COMPUTED_VALUE"""),1.0)</f>
        <v>1</v>
      </c>
      <c r="AC234" s="382" t="s">
        <v>2869</v>
      </c>
      <c r="AD234" s="389" t="str">
        <f>IFERROR(__xludf.DUMMYFUNCTION("""COMPUTED_VALUE"""),"")</f>
        <v/>
      </c>
      <c r="AE234" s="377">
        <v>8.0</v>
      </c>
      <c r="AF234" s="378">
        <v>8.0</v>
      </c>
      <c r="AG234" s="444" t="s">
        <v>3029</v>
      </c>
    </row>
    <row r="235">
      <c r="A235" s="360"/>
      <c r="B235" s="361">
        <v>46166.0</v>
      </c>
      <c r="C235" s="362" t="s">
        <v>4294</v>
      </c>
      <c r="D235" s="363" t="s">
        <v>4295</v>
      </c>
      <c r="E235" s="364"/>
      <c r="F235" s="365"/>
      <c r="G235" s="366"/>
      <c r="H235" s="367"/>
      <c r="I235" s="365"/>
      <c r="J235" s="368"/>
      <c r="K235" s="364"/>
      <c r="L235" s="365"/>
      <c r="M235" s="366"/>
      <c r="N235" s="367"/>
      <c r="O235" s="365"/>
      <c r="P235" s="368"/>
      <c r="Q235" s="364"/>
      <c r="R235" s="365"/>
      <c r="S235" s="366"/>
      <c r="T235" s="369" t="s">
        <v>2995</v>
      </c>
      <c r="U235" s="459" t="s">
        <v>63</v>
      </c>
      <c r="V235" s="371"/>
      <c r="W235" s="372"/>
      <c r="X235" s="353" t="s">
        <v>2914</v>
      </c>
      <c r="Y235" s="382" t="s">
        <v>2869</v>
      </c>
      <c r="Z235" s="389" t="str">
        <f>IFERROR(__xludf.DUMMYFUNCTION("""COMPUTED_VALUE"""),"")</f>
        <v/>
      </c>
      <c r="AA235" s="383">
        <v>0.0</v>
      </c>
      <c r="AB235" s="388">
        <f>IFERROR(__xludf.DUMMYFUNCTION("""COMPUTED_VALUE"""),1.0)</f>
        <v>1</v>
      </c>
      <c r="AC235" s="382" t="s">
        <v>2869</v>
      </c>
      <c r="AD235" s="389" t="str">
        <f>IFERROR(__xludf.DUMMYFUNCTION("""COMPUTED_VALUE"""),"")</f>
        <v/>
      </c>
      <c r="AE235" s="377">
        <v>3.0</v>
      </c>
      <c r="AF235" s="378">
        <v>3.0</v>
      </c>
      <c r="AG235" s="444" t="s">
        <v>3029</v>
      </c>
    </row>
    <row r="236">
      <c r="A236" s="360"/>
      <c r="B236" s="361">
        <v>46166.0</v>
      </c>
      <c r="C236" s="362" t="s">
        <v>4296</v>
      </c>
      <c r="D236" s="363" t="s">
        <v>4297</v>
      </c>
      <c r="E236" s="364"/>
      <c r="F236" s="365">
        <v>6.0</v>
      </c>
      <c r="G236" s="366"/>
      <c r="H236" s="367"/>
      <c r="I236" s="365">
        <v>2.0</v>
      </c>
      <c r="J236" s="368"/>
      <c r="K236" s="364"/>
      <c r="L236" s="365">
        <v>8.0</v>
      </c>
      <c r="M236" s="366"/>
      <c r="N236" s="367"/>
      <c r="O236" s="365"/>
      <c r="P236" s="368"/>
      <c r="Q236" s="364"/>
      <c r="R236" s="365"/>
      <c r="S236" s="366"/>
      <c r="T236" s="369" t="s">
        <v>2995</v>
      </c>
      <c r="U236" s="370" t="s">
        <v>661</v>
      </c>
      <c r="V236" s="371"/>
      <c r="W236" s="380" t="s">
        <v>4298</v>
      </c>
      <c r="X236" s="353" t="s">
        <v>2887</v>
      </c>
      <c r="Y236" s="382" t="s">
        <v>2869</v>
      </c>
      <c r="Z236" s="389" t="str">
        <f>IFERROR(__xludf.DUMMYFUNCTION("""COMPUTED_VALUE"""),"")</f>
        <v/>
      </c>
      <c r="AA236" s="383">
        <v>16.0</v>
      </c>
      <c r="AB236" s="388">
        <f>IFERROR(__xludf.DUMMYFUNCTION("""COMPUTED_VALUE"""),0.4666666666666667)</f>
        <v>0.4666666667</v>
      </c>
      <c r="AC236" s="382" t="s">
        <v>2869</v>
      </c>
      <c r="AD236" s="389" t="str">
        <f>IFERROR(__xludf.DUMMYFUNCTION("""COMPUTED_VALUE"""),"")</f>
        <v/>
      </c>
      <c r="AE236" s="377">
        <v>14.0</v>
      </c>
      <c r="AF236" s="378">
        <v>14.0</v>
      </c>
      <c r="AG236" s="444" t="s">
        <v>3029</v>
      </c>
    </row>
    <row r="237">
      <c r="A237" s="360"/>
      <c r="B237" s="361">
        <v>46166.0</v>
      </c>
      <c r="C237" s="362" t="s">
        <v>4299</v>
      </c>
      <c r="D237" s="363" t="s">
        <v>4300</v>
      </c>
      <c r="E237" s="364"/>
      <c r="F237" s="365"/>
      <c r="G237" s="366"/>
      <c r="H237" s="367"/>
      <c r="I237" s="365"/>
      <c r="J237" s="368"/>
      <c r="K237" s="364"/>
      <c r="L237" s="365"/>
      <c r="M237" s="366"/>
      <c r="N237" s="367"/>
      <c r="O237" s="365"/>
      <c r="P237" s="368"/>
      <c r="Q237" s="364"/>
      <c r="R237" s="365"/>
      <c r="S237" s="366"/>
      <c r="T237" s="369" t="s">
        <v>2995</v>
      </c>
      <c r="U237" s="370" t="s">
        <v>2895</v>
      </c>
      <c r="V237" s="371"/>
      <c r="W237" s="372"/>
      <c r="X237" s="353" t="s">
        <v>2914</v>
      </c>
      <c r="Y237" s="382" t="s">
        <v>2869</v>
      </c>
      <c r="Z237" s="389" t="str">
        <f>IFERROR(__xludf.DUMMYFUNCTION("""COMPUTED_VALUE"""),"")</f>
        <v/>
      </c>
      <c r="AA237" s="383">
        <v>0.0</v>
      </c>
      <c r="AB237" s="388">
        <f>IFERROR(__xludf.DUMMYFUNCTION("""COMPUTED_VALUE"""),1.0)</f>
        <v>1</v>
      </c>
      <c r="AC237" s="382" t="s">
        <v>2869</v>
      </c>
      <c r="AD237" s="389" t="str">
        <f>IFERROR(__xludf.DUMMYFUNCTION("""COMPUTED_VALUE"""),"")</f>
        <v/>
      </c>
      <c r="AE237" s="377">
        <v>43.0</v>
      </c>
      <c r="AF237" s="378">
        <v>38.0</v>
      </c>
      <c r="AG237" s="444" t="s">
        <v>3029</v>
      </c>
    </row>
    <row r="238">
      <c r="A238" s="360"/>
      <c r="B238" s="361">
        <v>46166.0</v>
      </c>
      <c r="C238" s="362" t="s">
        <v>4301</v>
      </c>
      <c r="D238" s="363" t="s">
        <v>4302</v>
      </c>
      <c r="E238" s="364"/>
      <c r="F238" s="365">
        <v>1.0</v>
      </c>
      <c r="G238" s="366"/>
      <c r="H238" s="367"/>
      <c r="I238" s="365"/>
      <c r="J238" s="368"/>
      <c r="K238" s="364"/>
      <c r="L238" s="365">
        <v>1.0</v>
      </c>
      <c r="M238" s="366"/>
      <c r="N238" s="367"/>
      <c r="O238" s="365"/>
      <c r="P238" s="368"/>
      <c r="Q238" s="364"/>
      <c r="R238" s="365"/>
      <c r="S238" s="366"/>
      <c r="T238" s="369" t="s">
        <v>2995</v>
      </c>
      <c r="U238" s="370" t="s">
        <v>876</v>
      </c>
      <c r="V238" s="371"/>
      <c r="W238" s="380" t="s">
        <v>4303</v>
      </c>
      <c r="X238" s="353" t="s">
        <v>2890</v>
      </c>
      <c r="Y238" s="382" t="s">
        <v>2869</v>
      </c>
      <c r="Z238" s="389" t="str">
        <f>IFERROR(__xludf.DUMMYFUNCTION("""COMPUTED_VALUE"""),"")</f>
        <v/>
      </c>
      <c r="AA238" s="383">
        <v>2.0</v>
      </c>
      <c r="AB238" s="388">
        <f>IFERROR(__xludf.DUMMYFUNCTION("""COMPUTED_VALUE"""),0.9393939393939394)</f>
        <v>0.9393939394</v>
      </c>
      <c r="AC238" s="382" t="s">
        <v>2869</v>
      </c>
      <c r="AD238" s="389" t="str">
        <f>IFERROR(__xludf.DUMMYFUNCTION("""COMPUTED_VALUE"""),"")</f>
        <v/>
      </c>
      <c r="AE238" s="377">
        <v>33.0</v>
      </c>
      <c r="AF238" s="378">
        <v>33.0</v>
      </c>
      <c r="AG238" s="444" t="s">
        <v>3029</v>
      </c>
    </row>
    <row r="239">
      <c r="A239" s="360"/>
      <c r="B239" s="361">
        <v>46166.0</v>
      </c>
      <c r="C239" s="362" t="s">
        <v>4304</v>
      </c>
      <c r="D239" s="363" t="s">
        <v>4305</v>
      </c>
      <c r="E239" s="364"/>
      <c r="F239" s="365"/>
      <c r="G239" s="366"/>
      <c r="H239" s="367"/>
      <c r="I239" s="365"/>
      <c r="J239" s="368"/>
      <c r="K239" s="364"/>
      <c r="L239" s="365"/>
      <c r="M239" s="366"/>
      <c r="N239" s="367"/>
      <c r="O239" s="365"/>
      <c r="P239" s="368"/>
      <c r="Q239" s="364"/>
      <c r="R239" s="365"/>
      <c r="S239" s="366"/>
      <c r="T239" s="369" t="s">
        <v>2995</v>
      </c>
      <c r="U239" s="370" t="s">
        <v>951</v>
      </c>
      <c r="V239" s="371"/>
      <c r="W239" s="372"/>
      <c r="X239" s="353" t="s">
        <v>2914</v>
      </c>
      <c r="Y239" s="382" t="s">
        <v>2869</v>
      </c>
      <c r="Z239" s="389" t="str">
        <f>IFERROR(__xludf.DUMMYFUNCTION("""COMPUTED_VALUE"""),"")</f>
        <v/>
      </c>
      <c r="AA239" s="383">
        <v>0.0</v>
      </c>
      <c r="AB239" s="388">
        <f>IFERROR(__xludf.DUMMYFUNCTION("""COMPUTED_VALUE"""),1.0)</f>
        <v>1</v>
      </c>
      <c r="AC239" s="382" t="s">
        <v>2869</v>
      </c>
      <c r="AD239" s="389" t="str">
        <f>IFERROR(__xludf.DUMMYFUNCTION("""COMPUTED_VALUE"""),"")</f>
        <v/>
      </c>
      <c r="AE239" s="377">
        <v>5.0</v>
      </c>
      <c r="AF239" s="378">
        <v>5.0</v>
      </c>
      <c r="AG239" s="444" t="s">
        <v>3029</v>
      </c>
    </row>
    <row r="240">
      <c r="A240" s="360"/>
      <c r="B240" s="361">
        <v>46166.0</v>
      </c>
      <c r="C240" s="362" t="s">
        <v>4306</v>
      </c>
      <c r="D240" s="363" t="s">
        <v>4307</v>
      </c>
      <c r="E240" s="364"/>
      <c r="F240" s="365"/>
      <c r="G240" s="366"/>
      <c r="H240" s="367"/>
      <c r="I240" s="365"/>
      <c r="J240" s="368"/>
      <c r="K240" s="364"/>
      <c r="L240" s="365"/>
      <c r="M240" s="366"/>
      <c r="N240" s="367"/>
      <c r="O240" s="365">
        <v>1.0</v>
      </c>
      <c r="P240" s="368"/>
      <c r="Q240" s="364"/>
      <c r="R240" s="365"/>
      <c r="S240" s="366"/>
      <c r="T240" s="369" t="s">
        <v>2995</v>
      </c>
      <c r="U240" s="370" t="s">
        <v>153</v>
      </c>
      <c r="V240" s="371"/>
      <c r="W240" s="380" t="s">
        <v>4308</v>
      </c>
      <c r="X240" s="353" t="s">
        <v>2890</v>
      </c>
      <c r="Y240" s="382" t="s">
        <v>2869</v>
      </c>
      <c r="Z240" s="389" t="str">
        <f>IFERROR(__xludf.DUMMYFUNCTION("""COMPUTED_VALUE"""),"")</f>
        <v/>
      </c>
      <c r="AA240" s="383">
        <v>1.0</v>
      </c>
      <c r="AB240" s="388">
        <f>IFERROR(__xludf.DUMMYFUNCTION("""COMPUTED_VALUE"""),0.9615384615384616)</f>
        <v>0.9615384615</v>
      </c>
      <c r="AC240" s="382" t="s">
        <v>2869</v>
      </c>
      <c r="AD240" s="389" t="str">
        <f>IFERROR(__xludf.DUMMYFUNCTION("""COMPUTED_VALUE"""),"")</f>
        <v/>
      </c>
      <c r="AE240" s="377">
        <v>26.0</v>
      </c>
      <c r="AF240" s="378">
        <v>26.0</v>
      </c>
      <c r="AG240" s="444" t="s">
        <v>3029</v>
      </c>
    </row>
    <row r="241">
      <c r="A241" s="360"/>
      <c r="B241" s="361">
        <v>46165.0</v>
      </c>
      <c r="C241" s="362" t="s">
        <v>4309</v>
      </c>
      <c r="D241" s="363" t="s">
        <v>4310</v>
      </c>
      <c r="E241" s="364"/>
      <c r="F241" s="365"/>
      <c r="G241" s="366"/>
      <c r="H241" s="367"/>
      <c r="I241" s="365"/>
      <c r="J241" s="368"/>
      <c r="K241" s="364"/>
      <c r="L241" s="365"/>
      <c r="M241" s="366"/>
      <c r="N241" s="367"/>
      <c r="O241" s="365"/>
      <c r="P241" s="368"/>
      <c r="Q241" s="364"/>
      <c r="R241" s="365"/>
      <c r="S241" s="366"/>
      <c r="T241" s="369" t="s">
        <v>2995</v>
      </c>
      <c r="U241" s="370" t="s">
        <v>2208</v>
      </c>
      <c r="V241" s="371"/>
      <c r="W241" s="372"/>
      <c r="X241" s="353" t="s">
        <v>2914</v>
      </c>
      <c r="Y241" s="382" t="s">
        <v>2869</v>
      </c>
      <c r="Z241" s="389" t="str">
        <f>IFERROR(__xludf.DUMMYFUNCTION("""COMPUTED_VALUE"""),"")</f>
        <v/>
      </c>
      <c r="AA241" s="383">
        <v>0.0</v>
      </c>
      <c r="AB241" s="388">
        <f>IFERROR(__xludf.DUMMYFUNCTION("""COMPUTED_VALUE"""),1.0)</f>
        <v>1</v>
      </c>
      <c r="AC241" s="382" t="s">
        <v>2869</v>
      </c>
      <c r="AD241" s="389" t="str">
        <f>IFERROR(__xludf.DUMMYFUNCTION("""COMPUTED_VALUE"""),"")</f>
        <v/>
      </c>
      <c r="AE241" s="377">
        <v>1.0</v>
      </c>
      <c r="AF241" s="378">
        <v>1.0</v>
      </c>
      <c r="AG241" s="444" t="s">
        <v>3029</v>
      </c>
    </row>
    <row r="242">
      <c r="A242" s="360"/>
      <c r="B242" s="361">
        <v>46165.0</v>
      </c>
      <c r="C242" s="362" t="s">
        <v>4311</v>
      </c>
      <c r="D242" s="363" t="s">
        <v>4312</v>
      </c>
      <c r="E242" s="364"/>
      <c r="F242" s="365"/>
      <c r="G242" s="366"/>
      <c r="H242" s="367"/>
      <c r="I242" s="365"/>
      <c r="J242" s="368"/>
      <c r="K242" s="364"/>
      <c r="L242" s="365"/>
      <c r="M242" s="366"/>
      <c r="N242" s="367"/>
      <c r="O242" s="365"/>
      <c r="P242" s="368"/>
      <c r="Q242" s="364"/>
      <c r="R242" s="365"/>
      <c r="S242" s="366"/>
      <c r="T242" s="369" t="s">
        <v>2995</v>
      </c>
      <c r="U242" s="370" t="s">
        <v>2941</v>
      </c>
      <c r="V242" s="371"/>
      <c r="W242" s="372"/>
      <c r="X242" s="353" t="s">
        <v>2914</v>
      </c>
      <c r="Y242" s="382" t="s">
        <v>2869</v>
      </c>
      <c r="Z242" s="389" t="str">
        <f>IFERROR(__xludf.DUMMYFUNCTION("""COMPUTED_VALUE"""),"")</f>
        <v/>
      </c>
      <c r="AA242" s="383">
        <v>0.0</v>
      </c>
      <c r="AB242" s="388">
        <f>IFERROR(__xludf.DUMMYFUNCTION("""COMPUTED_VALUE"""),1.0)</f>
        <v>1</v>
      </c>
      <c r="AC242" s="382" t="s">
        <v>2869</v>
      </c>
      <c r="AD242" s="389" t="str">
        <f>IFERROR(__xludf.DUMMYFUNCTION("""COMPUTED_VALUE"""),"")</f>
        <v/>
      </c>
      <c r="AE242" s="377">
        <v>3.0</v>
      </c>
      <c r="AF242" s="378">
        <v>3.0</v>
      </c>
      <c r="AG242" s="444" t="s">
        <v>3029</v>
      </c>
    </row>
    <row r="243">
      <c r="A243" s="360"/>
      <c r="B243" s="361">
        <v>46165.0</v>
      </c>
      <c r="C243" s="362" t="s">
        <v>4313</v>
      </c>
      <c r="D243" s="363" t="s">
        <v>4314</v>
      </c>
      <c r="E243" s="364"/>
      <c r="F243" s="365"/>
      <c r="G243" s="366"/>
      <c r="H243" s="367"/>
      <c r="I243" s="365"/>
      <c r="J243" s="368"/>
      <c r="K243" s="364"/>
      <c r="L243" s="365"/>
      <c r="M243" s="366"/>
      <c r="N243" s="367"/>
      <c r="O243" s="365"/>
      <c r="P243" s="368"/>
      <c r="Q243" s="364"/>
      <c r="R243" s="365"/>
      <c r="S243" s="366"/>
      <c r="T243" s="369" t="s">
        <v>2995</v>
      </c>
      <c r="U243" s="370" t="s">
        <v>3020</v>
      </c>
      <c r="V243" s="371"/>
      <c r="W243" s="372"/>
      <c r="X243" s="353" t="s">
        <v>2914</v>
      </c>
      <c r="Y243" s="382" t="s">
        <v>2869</v>
      </c>
      <c r="Z243" s="389" t="str">
        <f>IFERROR(__xludf.DUMMYFUNCTION("""COMPUTED_VALUE"""),"")</f>
        <v/>
      </c>
      <c r="AA243" s="383">
        <v>0.0</v>
      </c>
      <c r="AB243" s="388">
        <f>IFERROR(__xludf.DUMMYFUNCTION("""COMPUTED_VALUE"""),1.0)</f>
        <v>1</v>
      </c>
      <c r="AC243" s="382" t="s">
        <v>2869</v>
      </c>
      <c r="AD243" s="389" t="str">
        <f>IFERROR(__xludf.DUMMYFUNCTION("""COMPUTED_VALUE"""),"")</f>
        <v/>
      </c>
      <c r="AE243" s="377">
        <v>0.0</v>
      </c>
      <c r="AF243" s="378">
        <v>0.0</v>
      </c>
      <c r="AG243" s="444" t="s">
        <v>3029</v>
      </c>
    </row>
    <row r="244">
      <c r="A244" s="360"/>
      <c r="B244" s="361">
        <v>46165.0</v>
      </c>
      <c r="C244" s="362" t="s">
        <v>4315</v>
      </c>
      <c r="D244" s="363" t="s">
        <v>4316</v>
      </c>
      <c r="E244" s="364"/>
      <c r="F244" s="365"/>
      <c r="G244" s="366"/>
      <c r="H244" s="367"/>
      <c r="I244" s="365"/>
      <c r="J244" s="368"/>
      <c r="K244" s="364"/>
      <c r="L244" s="365">
        <v>1.0</v>
      </c>
      <c r="M244" s="366"/>
      <c r="N244" s="367"/>
      <c r="O244" s="365"/>
      <c r="P244" s="368"/>
      <c r="Q244" s="364"/>
      <c r="R244" s="365"/>
      <c r="S244" s="366"/>
      <c r="T244" s="369" t="s">
        <v>2995</v>
      </c>
      <c r="U244" s="370" t="s">
        <v>1235</v>
      </c>
      <c r="V244" s="371"/>
      <c r="W244" s="380" t="s">
        <v>4317</v>
      </c>
      <c r="X244" s="353" t="s">
        <v>2887</v>
      </c>
      <c r="Y244" s="382" t="s">
        <v>2869</v>
      </c>
      <c r="Z244" s="389" t="str">
        <f>IFERROR(__xludf.DUMMYFUNCTION("""COMPUTED_VALUE"""),"")</f>
        <v/>
      </c>
      <c r="AA244" s="383">
        <v>1.0</v>
      </c>
      <c r="AB244" s="388">
        <f>IFERROR(__xludf.DUMMYFUNCTION("""COMPUTED_VALUE"""),0.9230769230769231)</f>
        <v>0.9230769231</v>
      </c>
      <c r="AC244" s="382" t="s">
        <v>2869</v>
      </c>
      <c r="AD244" s="389" t="str">
        <f>IFERROR(__xludf.DUMMYFUNCTION("""COMPUTED_VALUE"""),"")</f>
        <v/>
      </c>
      <c r="AE244" s="377">
        <v>12.0</v>
      </c>
      <c r="AF244" s="378">
        <v>11.0</v>
      </c>
      <c r="AG244" s="444" t="s">
        <v>3029</v>
      </c>
    </row>
    <row r="245">
      <c r="A245" s="360"/>
      <c r="B245" s="361">
        <v>46165.0</v>
      </c>
      <c r="C245" s="362" t="s">
        <v>4318</v>
      </c>
      <c r="D245" s="363" t="s">
        <v>4319</v>
      </c>
      <c r="E245" s="364"/>
      <c r="F245" s="365"/>
      <c r="G245" s="366"/>
      <c r="H245" s="367"/>
      <c r="I245" s="365"/>
      <c r="J245" s="368"/>
      <c r="K245" s="364"/>
      <c r="L245" s="365"/>
      <c r="M245" s="366"/>
      <c r="N245" s="367"/>
      <c r="O245" s="365"/>
      <c r="P245" s="368"/>
      <c r="Q245" s="364"/>
      <c r="R245" s="365"/>
      <c r="S245" s="366"/>
      <c r="T245" s="369" t="s">
        <v>2995</v>
      </c>
      <c r="U245" s="370" t="s">
        <v>2941</v>
      </c>
      <c r="V245" s="371"/>
      <c r="W245" s="372"/>
      <c r="X245" s="353" t="s">
        <v>2914</v>
      </c>
      <c r="Y245" s="382" t="s">
        <v>2869</v>
      </c>
      <c r="Z245" s="389" t="str">
        <f>IFERROR(__xludf.DUMMYFUNCTION("""COMPUTED_VALUE"""),"")</f>
        <v/>
      </c>
      <c r="AA245" s="383">
        <v>0.0</v>
      </c>
      <c r="AB245" s="388">
        <f>IFERROR(__xludf.DUMMYFUNCTION("""COMPUTED_VALUE"""),1.0)</f>
        <v>1</v>
      </c>
      <c r="AC245" s="382" t="s">
        <v>2869</v>
      </c>
      <c r="AD245" s="389" t="str">
        <f>IFERROR(__xludf.DUMMYFUNCTION("""COMPUTED_VALUE"""),"")</f>
        <v/>
      </c>
      <c r="AE245" s="377">
        <v>6.0</v>
      </c>
      <c r="AF245" s="378">
        <v>6.0</v>
      </c>
      <c r="AG245" s="444" t="s">
        <v>3029</v>
      </c>
    </row>
    <row r="246">
      <c r="A246" s="360"/>
      <c r="B246" s="361">
        <v>46165.0</v>
      </c>
      <c r="C246" s="362" t="s">
        <v>4320</v>
      </c>
      <c r="D246" s="363" t="s">
        <v>4321</v>
      </c>
      <c r="E246" s="364"/>
      <c r="F246" s="365"/>
      <c r="G246" s="366"/>
      <c r="H246" s="367"/>
      <c r="I246" s="365"/>
      <c r="J246" s="368"/>
      <c r="K246" s="364"/>
      <c r="L246" s="365"/>
      <c r="M246" s="366"/>
      <c r="N246" s="367"/>
      <c r="O246" s="365"/>
      <c r="P246" s="368"/>
      <c r="Q246" s="364"/>
      <c r="R246" s="365"/>
      <c r="S246" s="366"/>
      <c r="T246" s="369" t="s">
        <v>2995</v>
      </c>
      <c r="U246" s="370" t="s">
        <v>2427</v>
      </c>
      <c r="V246" s="371"/>
      <c r="W246" s="372"/>
      <c r="X246" s="353" t="s">
        <v>2914</v>
      </c>
      <c r="Y246" s="382" t="s">
        <v>2869</v>
      </c>
      <c r="Z246" s="389" t="str">
        <f>IFERROR(__xludf.DUMMYFUNCTION("""COMPUTED_VALUE"""),"")</f>
        <v/>
      </c>
      <c r="AA246" s="383">
        <v>0.0</v>
      </c>
      <c r="AB246" s="388">
        <f>IFERROR(__xludf.DUMMYFUNCTION("""COMPUTED_VALUE"""),1.0)</f>
        <v>1</v>
      </c>
      <c r="AC246" s="382" t="s">
        <v>2869</v>
      </c>
      <c r="AD246" s="389" t="str">
        <f>IFERROR(__xludf.DUMMYFUNCTION("""COMPUTED_VALUE"""),"")</f>
        <v/>
      </c>
      <c r="AE246" s="377">
        <v>0.0</v>
      </c>
      <c r="AF246" s="378">
        <v>0.0</v>
      </c>
      <c r="AG246" s="444" t="s">
        <v>3029</v>
      </c>
    </row>
    <row r="247">
      <c r="A247" s="360"/>
      <c r="B247" s="361">
        <v>46165.0</v>
      </c>
      <c r="C247" s="362" t="s">
        <v>4322</v>
      </c>
      <c r="D247" s="363" t="s">
        <v>4323</v>
      </c>
      <c r="E247" s="364"/>
      <c r="F247" s="365"/>
      <c r="G247" s="366"/>
      <c r="H247" s="367"/>
      <c r="I247" s="365"/>
      <c r="J247" s="368"/>
      <c r="K247" s="364"/>
      <c r="L247" s="365"/>
      <c r="M247" s="366"/>
      <c r="N247" s="367"/>
      <c r="O247" s="365"/>
      <c r="P247" s="368"/>
      <c r="Q247" s="364"/>
      <c r="R247" s="365"/>
      <c r="S247" s="366"/>
      <c r="T247" s="369" t="s">
        <v>2995</v>
      </c>
      <c r="U247" s="370" t="s">
        <v>263</v>
      </c>
      <c r="V247" s="371"/>
      <c r="W247" s="372"/>
      <c r="X247" s="353" t="s">
        <v>2914</v>
      </c>
      <c r="Y247" s="382" t="s">
        <v>2869</v>
      </c>
      <c r="Z247" s="389" t="str">
        <f>IFERROR(__xludf.DUMMYFUNCTION("""COMPUTED_VALUE"""),"")</f>
        <v/>
      </c>
      <c r="AA247" s="383">
        <v>0.0</v>
      </c>
      <c r="AB247" s="388">
        <f>IFERROR(__xludf.DUMMYFUNCTION("""COMPUTED_VALUE"""),1.0)</f>
        <v>1</v>
      </c>
      <c r="AC247" s="382" t="s">
        <v>2869</v>
      </c>
      <c r="AD247" s="389" t="str">
        <f>IFERROR(__xludf.DUMMYFUNCTION("""COMPUTED_VALUE"""),"")</f>
        <v/>
      </c>
      <c r="AE247" s="377">
        <v>21.0</v>
      </c>
      <c r="AF247" s="378">
        <v>19.0</v>
      </c>
      <c r="AG247" s="444" t="s">
        <v>3029</v>
      </c>
    </row>
    <row r="248">
      <c r="A248" s="360"/>
      <c r="B248" s="361">
        <v>46165.0</v>
      </c>
      <c r="C248" s="362" t="s">
        <v>4324</v>
      </c>
      <c r="D248" s="363" t="s">
        <v>4325</v>
      </c>
      <c r="E248" s="364"/>
      <c r="F248" s="365"/>
      <c r="G248" s="366"/>
      <c r="H248" s="367"/>
      <c r="I248" s="365"/>
      <c r="J248" s="368"/>
      <c r="K248" s="364"/>
      <c r="L248" s="365"/>
      <c r="M248" s="366"/>
      <c r="N248" s="367"/>
      <c r="O248" s="365"/>
      <c r="P248" s="368"/>
      <c r="Q248" s="364"/>
      <c r="R248" s="365"/>
      <c r="S248" s="366"/>
      <c r="T248" s="369" t="s">
        <v>2995</v>
      </c>
      <c r="U248" s="431" t="s">
        <v>2990</v>
      </c>
      <c r="V248" s="371"/>
      <c r="W248" s="372"/>
      <c r="X248" s="353" t="s">
        <v>2914</v>
      </c>
      <c r="Y248" s="382" t="s">
        <v>2869</v>
      </c>
      <c r="Z248" s="389" t="str">
        <f>IFERROR(__xludf.DUMMYFUNCTION("""COMPUTED_VALUE"""),"")</f>
        <v/>
      </c>
      <c r="AA248" s="383">
        <v>0.0</v>
      </c>
      <c r="AB248" s="388">
        <f>IFERROR(__xludf.DUMMYFUNCTION("""COMPUTED_VALUE"""),1.0)</f>
        <v>1</v>
      </c>
      <c r="AC248" s="382" t="s">
        <v>2869</v>
      </c>
      <c r="AD248" s="389" t="str">
        <f>IFERROR(__xludf.DUMMYFUNCTION("""COMPUTED_VALUE"""),"")</f>
        <v/>
      </c>
      <c r="AE248" s="377">
        <v>1.0</v>
      </c>
      <c r="AF248" s="378">
        <v>1.0</v>
      </c>
      <c r="AG248" s="444" t="s">
        <v>3029</v>
      </c>
    </row>
    <row r="249">
      <c r="A249" s="360"/>
      <c r="B249" s="361">
        <v>46165.0</v>
      </c>
      <c r="C249" s="362" t="s">
        <v>4326</v>
      </c>
      <c r="D249" s="363" t="s">
        <v>4327</v>
      </c>
      <c r="E249" s="364"/>
      <c r="F249" s="365"/>
      <c r="G249" s="366"/>
      <c r="H249" s="367"/>
      <c r="I249" s="365"/>
      <c r="J249" s="368"/>
      <c r="K249" s="364"/>
      <c r="L249" s="365"/>
      <c r="M249" s="366"/>
      <c r="N249" s="367"/>
      <c r="O249" s="365"/>
      <c r="P249" s="368"/>
      <c r="Q249" s="364"/>
      <c r="R249" s="365"/>
      <c r="S249" s="366"/>
      <c r="T249" s="369" t="s">
        <v>2995</v>
      </c>
      <c r="U249" s="370" t="s">
        <v>2020</v>
      </c>
      <c r="V249" s="371"/>
      <c r="W249" s="372"/>
      <c r="X249" s="353" t="s">
        <v>2914</v>
      </c>
      <c r="Y249" s="382" t="s">
        <v>2869</v>
      </c>
      <c r="Z249" s="389" t="str">
        <f>IFERROR(__xludf.DUMMYFUNCTION("""COMPUTED_VALUE"""),"")</f>
        <v/>
      </c>
      <c r="AA249" s="383">
        <v>0.0</v>
      </c>
      <c r="AB249" s="388">
        <f>IFERROR(__xludf.DUMMYFUNCTION("""COMPUTED_VALUE"""),1.0)</f>
        <v>1</v>
      </c>
      <c r="AC249" s="382" t="s">
        <v>2869</v>
      </c>
      <c r="AD249" s="389" t="str">
        <f>IFERROR(__xludf.DUMMYFUNCTION("""COMPUTED_VALUE"""),"")</f>
        <v/>
      </c>
      <c r="AE249" s="377">
        <v>3.0</v>
      </c>
      <c r="AF249" s="378">
        <v>3.0</v>
      </c>
      <c r="AG249" s="444" t="s">
        <v>3029</v>
      </c>
    </row>
    <row r="250">
      <c r="A250" s="409"/>
      <c r="B250" s="361">
        <v>46165.0</v>
      </c>
      <c r="C250" s="362" t="s">
        <v>4328</v>
      </c>
      <c r="D250" s="363" t="s">
        <v>4329</v>
      </c>
      <c r="E250" s="364"/>
      <c r="F250" s="365"/>
      <c r="G250" s="366"/>
      <c r="H250" s="367"/>
      <c r="I250" s="365"/>
      <c r="J250" s="368"/>
      <c r="K250" s="364"/>
      <c r="L250" s="365"/>
      <c r="M250" s="366"/>
      <c r="N250" s="367"/>
      <c r="O250" s="365"/>
      <c r="P250" s="368"/>
      <c r="Q250" s="364"/>
      <c r="R250" s="365"/>
      <c r="S250" s="366"/>
      <c r="T250" s="369" t="s">
        <v>2995</v>
      </c>
      <c r="U250" s="370" t="s">
        <v>2255</v>
      </c>
      <c r="V250" s="371"/>
      <c r="W250" s="372"/>
      <c r="X250" s="353" t="s">
        <v>2914</v>
      </c>
      <c r="Y250" s="382" t="s">
        <v>2869</v>
      </c>
      <c r="Z250" s="389" t="str">
        <f>IFERROR(__xludf.DUMMYFUNCTION("""COMPUTED_VALUE"""),"")</f>
        <v/>
      </c>
      <c r="AA250" s="383">
        <v>0.0</v>
      </c>
      <c r="AB250" s="388">
        <f>IFERROR(__xludf.DUMMYFUNCTION("""COMPUTED_VALUE"""),1.0)</f>
        <v>1</v>
      </c>
      <c r="AC250" s="382" t="s">
        <v>2869</v>
      </c>
      <c r="AD250" s="389" t="str">
        <f>IFERROR(__xludf.DUMMYFUNCTION("""COMPUTED_VALUE"""),"")</f>
        <v/>
      </c>
      <c r="AE250" s="377">
        <v>7.0</v>
      </c>
      <c r="AF250" s="378">
        <v>7.0</v>
      </c>
      <c r="AG250" s="444" t="s">
        <v>3029</v>
      </c>
    </row>
    <row r="251">
      <c r="A251" s="360"/>
      <c r="B251" s="361">
        <v>46165.0</v>
      </c>
      <c r="C251" s="362" t="s">
        <v>4330</v>
      </c>
      <c r="D251" s="363" t="s">
        <v>4331</v>
      </c>
      <c r="E251" s="364"/>
      <c r="F251" s="365"/>
      <c r="G251" s="366"/>
      <c r="H251" s="367"/>
      <c r="I251" s="365"/>
      <c r="J251" s="368"/>
      <c r="K251" s="364"/>
      <c r="L251" s="365"/>
      <c r="M251" s="366"/>
      <c r="N251" s="367"/>
      <c r="O251" s="365"/>
      <c r="P251" s="368"/>
      <c r="Q251" s="364"/>
      <c r="R251" s="365"/>
      <c r="S251" s="366"/>
      <c r="T251" s="369" t="s">
        <v>2995</v>
      </c>
      <c r="U251" s="370" t="s">
        <v>2937</v>
      </c>
      <c r="V251" s="371"/>
      <c r="W251" s="372"/>
      <c r="X251" s="353" t="s">
        <v>2914</v>
      </c>
      <c r="Y251" s="382" t="s">
        <v>2869</v>
      </c>
      <c r="Z251" s="389" t="str">
        <f>IFERROR(__xludf.DUMMYFUNCTION("""COMPUTED_VALUE"""),"")</f>
        <v/>
      </c>
      <c r="AA251" s="383">
        <v>0.0</v>
      </c>
      <c r="AB251" s="388">
        <f>IFERROR(__xludf.DUMMYFUNCTION("""COMPUTED_VALUE"""),1.0)</f>
        <v>1</v>
      </c>
      <c r="AC251" s="382" t="s">
        <v>2869</v>
      </c>
      <c r="AD251" s="389" t="str">
        <f>IFERROR(__xludf.DUMMYFUNCTION("""COMPUTED_VALUE"""),"")</f>
        <v/>
      </c>
      <c r="AE251" s="377">
        <v>6.0</v>
      </c>
      <c r="AF251" s="378">
        <v>6.0</v>
      </c>
      <c r="AG251" s="444" t="s">
        <v>3029</v>
      </c>
    </row>
    <row r="252">
      <c r="A252" s="360"/>
      <c r="B252" s="361">
        <v>46165.0</v>
      </c>
      <c r="C252" s="362" t="s">
        <v>4332</v>
      </c>
      <c r="D252" s="363" t="s">
        <v>4333</v>
      </c>
      <c r="E252" s="364"/>
      <c r="F252" s="365"/>
      <c r="G252" s="366"/>
      <c r="H252" s="367"/>
      <c r="I252" s="365"/>
      <c r="J252" s="368"/>
      <c r="K252" s="364"/>
      <c r="L252" s="365"/>
      <c r="M252" s="366"/>
      <c r="N252" s="367"/>
      <c r="O252" s="365"/>
      <c r="P252" s="368"/>
      <c r="Q252" s="364"/>
      <c r="R252" s="365"/>
      <c r="S252" s="366"/>
      <c r="T252" s="369" t="s">
        <v>2995</v>
      </c>
      <c r="U252" s="370" t="s">
        <v>3020</v>
      </c>
      <c r="V252" s="371"/>
      <c r="W252" s="372"/>
      <c r="X252" s="353" t="s">
        <v>2914</v>
      </c>
      <c r="Y252" s="382" t="s">
        <v>2869</v>
      </c>
      <c r="Z252" s="389" t="str">
        <f>IFERROR(__xludf.DUMMYFUNCTION("""COMPUTED_VALUE"""),"")</f>
        <v/>
      </c>
      <c r="AA252" s="383">
        <v>0.0</v>
      </c>
      <c r="AB252" s="388">
        <f>IFERROR(__xludf.DUMMYFUNCTION("""COMPUTED_VALUE"""),1.0)</f>
        <v>1</v>
      </c>
      <c r="AC252" s="382" t="s">
        <v>2869</v>
      </c>
      <c r="AD252" s="389" t="str">
        <f>IFERROR(__xludf.DUMMYFUNCTION("""COMPUTED_VALUE"""),"")</f>
        <v/>
      </c>
      <c r="AE252" s="377">
        <v>2.0</v>
      </c>
      <c r="AF252" s="378">
        <v>2.0</v>
      </c>
      <c r="AG252" s="444" t="s">
        <v>3029</v>
      </c>
    </row>
    <row r="253">
      <c r="A253" s="360"/>
      <c r="B253" s="361">
        <v>46165.0</v>
      </c>
      <c r="C253" s="362" t="s">
        <v>4334</v>
      </c>
      <c r="D253" s="363" t="s">
        <v>4335</v>
      </c>
      <c r="E253" s="364"/>
      <c r="F253" s="365"/>
      <c r="G253" s="366"/>
      <c r="H253" s="367"/>
      <c r="I253" s="365"/>
      <c r="J253" s="368"/>
      <c r="K253" s="364"/>
      <c r="L253" s="365"/>
      <c r="M253" s="366"/>
      <c r="N253" s="367"/>
      <c r="O253" s="365"/>
      <c r="P253" s="368"/>
      <c r="Q253" s="364"/>
      <c r="R253" s="365"/>
      <c r="S253" s="366"/>
      <c r="T253" s="369" t="s">
        <v>2995</v>
      </c>
      <c r="U253" s="370" t="s">
        <v>661</v>
      </c>
      <c r="V253" s="371"/>
      <c r="W253" s="372"/>
      <c r="X253" s="353" t="s">
        <v>2914</v>
      </c>
      <c r="Y253" s="382" t="s">
        <v>2869</v>
      </c>
      <c r="Z253" s="389" t="str">
        <f>IFERROR(__xludf.DUMMYFUNCTION("""COMPUTED_VALUE"""),"")</f>
        <v/>
      </c>
      <c r="AA253" s="383">
        <v>0.0</v>
      </c>
      <c r="AB253" s="388">
        <f>IFERROR(__xludf.DUMMYFUNCTION("""COMPUTED_VALUE"""),1.0)</f>
        <v>1</v>
      </c>
      <c r="AC253" s="382" t="s">
        <v>2869</v>
      </c>
      <c r="AD253" s="389" t="str">
        <f>IFERROR(__xludf.DUMMYFUNCTION("""COMPUTED_VALUE"""),"")</f>
        <v/>
      </c>
      <c r="AE253" s="377">
        <v>1.0</v>
      </c>
      <c r="AF253" s="378">
        <v>1.0</v>
      </c>
      <c r="AG253" s="444" t="s">
        <v>3029</v>
      </c>
    </row>
    <row r="254">
      <c r="A254" s="360"/>
      <c r="B254" s="361">
        <v>46165.0</v>
      </c>
      <c r="C254" s="362" t="s">
        <v>4336</v>
      </c>
      <c r="D254" s="363" t="s">
        <v>4337</v>
      </c>
      <c r="E254" s="364"/>
      <c r="F254" s="365"/>
      <c r="G254" s="366"/>
      <c r="H254" s="367"/>
      <c r="I254" s="365"/>
      <c r="J254" s="368"/>
      <c r="K254" s="364"/>
      <c r="L254" s="365"/>
      <c r="M254" s="366"/>
      <c r="N254" s="367"/>
      <c r="O254" s="365"/>
      <c r="P254" s="368"/>
      <c r="Q254" s="364"/>
      <c r="R254" s="365"/>
      <c r="S254" s="366"/>
      <c r="T254" s="369" t="s">
        <v>2995</v>
      </c>
      <c r="U254" s="370" t="s">
        <v>2308</v>
      </c>
      <c r="V254" s="371"/>
      <c r="W254" s="372"/>
      <c r="X254" s="353" t="s">
        <v>2914</v>
      </c>
      <c r="Y254" s="382" t="s">
        <v>2869</v>
      </c>
      <c r="Z254" s="389" t="str">
        <f>IFERROR(__xludf.DUMMYFUNCTION("""COMPUTED_VALUE"""),"")</f>
        <v/>
      </c>
      <c r="AA254" s="383">
        <v>0.0</v>
      </c>
      <c r="AB254" s="388">
        <f>IFERROR(__xludf.DUMMYFUNCTION("""COMPUTED_VALUE"""),1.0)</f>
        <v>1</v>
      </c>
      <c r="AC254" s="382" t="s">
        <v>2869</v>
      </c>
      <c r="AD254" s="389" t="str">
        <f>IFERROR(__xludf.DUMMYFUNCTION("""COMPUTED_VALUE"""),"")</f>
        <v/>
      </c>
      <c r="AE254" s="377">
        <v>5.0</v>
      </c>
      <c r="AF254" s="378">
        <v>5.0</v>
      </c>
      <c r="AG254" s="444" t="s">
        <v>3029</v>
      </c>
    </row>
    <row r="255">
      <c r="A255" s="360"/>
      <c r="B255" s="361">
        <v>46165.0</v>
      </c>
      <c r="C255" s="362" t="s">
        <v>4338</v>
      </c>
      <c r="D255" s="363" t="s">
        <v>4339</v>
      </c>
      <c r="E255" s="364"/>
      <c r="F255" s="365"/>
      <c r="G255" s="366"/>
      <c r="H255" s="367"/>
      <c r="I255" s="365"/>
      <c r="J255" s="368"/>
      <c r="K255" s="364"/>
      <c r="L255" s="365">
        <v>2.0</v>
      </c>
      <c r="M255" s="366"/>
      <c r="N255" s="367"/>
      <c r="O255" s="365"/>
      <c r="P255" s="368"/>
      <c r="Q255" s="364"/>
      <c r="R255" s="365"/>
      <c r="S255" s="366"/>
      <c r="T255" s="369" t="s">
        <v>2995</v>
      </c>
      <c r="U255" s="370" t="s">
        <v>470</v>
      </c>
      <c r="V255" s="371"/>
      <c r="W255" s="380" t="s">
        <v>4340</v>
      </c>
      <c r="X255" s="353" t="s">
        <v>2890</v>
      </c>
      <c r="Y255" s="382" t="s">
        <v>2869</v>
      </c>
      <c r="Z255" s="389" t="str">
        <f>IFERROR(__xludf.DUMMYFUNCTION("""COMPUTED_VALUE"""),"")</f>
        <v/>
      </c>
      <c r="AA255" s="383">
        <v>2.0</v>
      </c>
      <c r="AB255" s="388">
        <f>IFERROR(__xludf.DUMMYFUNCTION("""COMPUTED_VALUE"""),0.9310344827586207)</f>
        <v>0.9310344828</v>
      </c>
      <c r="AC255" s="382" t="s">
        <v>2869</v>
      </c>
      <c r="AD255" s="389" t="str">
        <f>IFERROR(__xludf.DUMMYFUNCTION("""COMPUTED_VALUE"""),"")</f>
        <v/>
      </c>
      <c r="AE255" s="377">
        <v>29.0</v>
      </c>
      <c r="AF255" s="378">
        <v>27.0</v>
      </c>
      <c r="AG255" s="444" t="s">
        <v>3029</v>
      </c>
    </row>
    <row r="256">
      <c r="A256" s="360"/>
      <c r="B256" s="361">
        <v>46165.0</v>
      </c>
      <c r="C256" s="362" t="s">
        <v>4341</v>
      </c>
      <c r="D256" s="363" t="s">
        <v>4342</v>
      </c>
      <c r="E256" s="364"/>
      <c r="F256" s="365"/>
      <c r="G256" s="366"/>
      <c r="H256" s="367"/>
      <c r="I256" s="365"/>
      <c r="J256" s="368"/>
      <c r="K256" s="364"/>
      <c r="L256" s="365"/>
      <c r="M256" s="366"/>
      <c r="N256" s="367"/>
      <c r="O256" s="365"/>
      <c r="P256" s="368"/>
      <c r="Q256" s="364"/>
      <c r="R256" s="365"/>
      <c r="S256" s="366"/>
      <c r="T256" s="369" t="s">
        <v>2995</v>
      </c>
      <c r="U256" s="370" t="s">
        <v>2913</v>
      </c>
      <c r="V256" s="371"/>
      <c r="W256" s="372"/>
      <c r="X256" s="353" t="s">
        <v>2914</v>
      </c>
      <c r="Y256" s="382" t="s">
        <v>2869</v>
      </c>
      <c r="Z256" s="389" t="str">
        <f>IFERROR(__xludf.DUMMYFUNCTION("""COMPUTED_VALUE"""),"")</f>
        <v/>
      </c>
      <c r="AA256" s="383">
        <v>0.0</v>
      </c>
      <c r="AB256" s="388">
        <f>IFERROR(__xludf.DUMMYFUNCTION("""COMPUTED_VALUE"""),1.0)</f>
        <v>1</v>
      </c>
      <c r="AC256" s="382" t="s">
        <v>2869</v>
      </c>
      <c r="AD256" s="389" t="str">
        <f>IFERROR(__xludf.DUMMYFUNCTION("""COMPUTED_VALUE"""),"")</f>
        <v/>
      </c>
      <c r="AE256" s="377">
        <v>1.0</v>
      </c>
      <c r="AF256" s="378">
        <v>1.0</v>
      </c>
      <c r="AG256" s="444" t="s">
        <v>3029</v>
      </c>
    </row>
    <row r="257">
      <c r="A257" s="360"/>
      <c r="B257" s="361">
        <v>46165.0</v>
      </c>
      <c r="C257" s="362" t="s">
        <v>4343</v>
      </c>
      <c r="D257" s="363" t="s">
        <v>4344</v>
      </c>
      <c r="E257" s="364"/>
      <c r="F257" s="365"/>
      <c r="G257" s="366"/>
      <c r="H257" s="367"/>
      <c r="I257" s="365"/>
      <c r="J257" s="368"/>
      <c r="K257" s="364"/>
      <c r="L257" s="365"/>
      <c r="M257" s="366"/>
      <c r="N257" s="367"/>
      <c r="O257" s="365"/>
      <c r="P257" s="368"/>
      <c r="Q257" s="364"/>
      <c r="R257" s="365"/>
      <c r="S257" s="366"/>
      <c r="T257" s="369" t="s">
        <v>2995</v>
      </c>
      <c r="U257" s="370" t="s">
        <v>233</v>
      </c>
      <c r="V257" s="371"/>
      <c r="W257" s="372"/>
      <c r="X257" s="353" t="s">
        <v>2914</v>
      </c>
      <c r="Y257" s="382" t="s">
        <v>2869</v>
      </c>
      <c r="Z257" s="389" t="str">
        <f>IFERROR(__xludf.DUMMYFUNCTION("""COMPUTED_VALUE"""),"")</f>
        <v/>
      </c>
      <c r="AA257" s="383">
        <v>0.0</v>
      </c>
      <c r="AB257" s="388">
        <f>IFERROR(__xludf.DUMMYFUNCTION("""COMPUTED_VALUE"""),1.0)</f>
        <v>1</v>
      </c>
      <c r="AC257" s="382" t="s">
        <v>2869</v>
      </c>
      <c r="AD257" s="389" t="str">
        <f>IFERROR(__xludf.DUMMYFUNCTION("""COMPUTED_VALUE"""),"")</f>
        <v/>
      </c>
      <c r="AE257" s="377">
        <v>28.0</v>
      </c>
      <c r="AF257" s="378">
        <v>7.0</v>
      </c>
      <c r="AG257" s="444" t="s">
        <v>3029</v>
      </c>
    </row>
    <row r="258">
      <c r="A258" s="360"/>
      <c r="B258" s="361">
        <v>46165.0</v>
      </c>
      <c r="C258" s="362" t="s">
        <v>4345</v>
      </c>
      <c r="D258" s="363" t="s">
        <v>4346</v>
      </c>
      <c r="E258" s="364"/>
      <c r="F258" s="365"/>
      <c r="G258" s="366"/>
      <c r="H258" s="367"/>
      <c r="I258" s="365"/>
      <c r="J258" s="368"/>
      <c r="K258" s="364"/>
      <c r="L258" s="365"/>
      <c r="M258" s="366"/>
      <c r="N258" s="367"/>
      <c r="O258" s="365"/>
      <c r="P258" s="368"/>
      <c r="Q258" s="364"/>
      <c r="R258" s="365"/>
      <c r="S258" s="366"/>
      <c r="T258" s="369" t="s">
        <v>2995</v>
      </c>
      <c r="U258" s="370" t="s">
        <v>2380</v>
      </c>
      <c r="V258" s="371"/>
      <c r="W258" s="372"/>
      <c r="X258" s="353" t="s">
        <v>2914</v>
      </c>
      <c r="Y258" s="382" t="s">
        <v>2869</v>
      </c>
      <c r="Z258" s="389" t="str">
        <f>IFERROR(__xludf.DUMMYFUNCTION("""COMPUTED_VALUE"""),"")</f>
        <v/>
      </c>
      <c r="AA258" s="383">
        <v>0.0</v>
      </c>
      <c r="AB258" s="388">
        <f>IFERROR(__xludf.DUMMYFUNCTION("""COMPUTED_VALUE"""),1.0)</f>
        <v>1</v>
      </c>
      <c r="AC258" s="382" t="s">
        <v>2869</v>
      </c>
      <c r="AD258" s="389" t="str">
        <f>IFERROR(__xludf.DUMMYFUNCTION("""COMPUTED_VALUE"""),"")</f>
        <v/>
      </c>
      <c r="AE258" s="377">
        <v>0.0</v>
      </c>
      <c r="AF258" s="378">
        <v>0.0</v>
      </c>
      <c r="AG258" s="444" t="s">
        <v>3029</v>
      </c>
    </row>
    <row r="259">
      <c r="A259" s="360"/>
      <c r="B259" s="361">
        <v>46165.0</v>
      </c>
      <c r="C259" s="362" t="s">
        <v>4347</v>
      </c>
      <c r="D259" s="363" t="s">
        <v>4348</v>
      </c>
      <c r="E259" s="364"/>
      <c r="F259" s="365"/>
      <c r="G259" s="366"/>
      <c r="H259" s="367"/>
      <c r="I259" s="365"/>
      <c r="J259" s="368"/>
      <c r="K259" s="364"/>
      <c r="L259" s="365"/>
      <c r="M259" s="366"/>
      <c r="N259" s="367"/>
      <c r="O259" s="365"/>
      <c r="P259" s="368"/>
      <c r="Q259" s="364"/>
      <c r="R259" s="365"/>
      <c r="S259" s="366"/>
      <c r="T259" s="369" t="s">
        <v>2995</v>
      </c>
      <c r="U259" s="370" t="s">
        <v>843</v>
      </c>
      <c r="V259" s="371"/>
      <c r="W259" s="372"/>
      <c r="X259" s="353" t="s">
        <v>2914</v>
      </c>
      <c r="Y259" s="382" t="s">
        <v>2869</v>
      </c>
      <c r="Z259" s="389" t="str">
        <f>IFERROR(__xludf.DUMMYFUNCTION("""COMPUTED_VALUE"""),"")</f>
        <v/>
      </c>
      <c r="AA259" s="383">
        <v>0.0</v>
      </c>
      <c r="AB259" s="388">
        <f>IFERROR(__xludf.DUMMYFUNCTION("""COMPUTED_VALUE"""),1.0)</f>
        <v>1</v>
      </c>
      <c r="AC259" s="382" t="s">
        <v>2869</v>
      </c>
      <c r="AD259" s="389" t="str">
        <f>IFERROR(__xludf.DUMMYFUNCTION("""COMPUTED_VALUE"""),"")</f>
        <v/>
      </c>
      <c r="AE259" s="377">
        <v>1.0</v>
      </c>
      <c r="AF259" s="378">
        <v>1.0</v>
      </c>
      <c r="AG259" s="444" t="s">
        <v>3029</v>
      </c>
    </row>
    <row r="260">
      <c r="A260" s="360"/>
      <c r="B260" s="361">
        <v>46165.0</v>
      </c>
      <c r="C260" s="362" t="s">
        <v>4349</v>
      </c>
      <c r="D260" s="363" t="s">
        <v>4350</v>
      </c>
      <c r="E260" s="364"/>
      <c r="F260" s="365">
        <v>2.0</v>
      </c>
      <c r="G260" s="366"/>
      <c r="H260" s="367"/>
      <c r="I260" s="365"/>
      <c r="J260" s="368"/>
      <c r="K260" s="364"/>
      <c r="L260" s="365"/>
      <c r="M260" s="366"/>
      <c r="N260" s="367"/>
      <c r="O260" s="365"/>
      <c r="P260" s="368"/>
      <c r="Q260" s="364"/>
      <c r="R260" s="365"/>
      <c r="S260" s="366"/>
      <c r="T260" s="369" t="s">
        <v>2995</v>
      </c>
      <c r="U260" s="370" t="s">
        <v>568</v>
      </c>
      <c r="V260" s="371"/>
      <c r="W260" s="380" t="s">
        <v>4351</v>
      </c>
      <c r="X260" s="353" t="s">
        <v>2887</v>
      </c>
      <c r="Y260" s="382" t="s">
        <v>2869</v>
      </c>
      <c r="Z260" s="389" t="str">
        <f>IFERROR(__xludf.DUMMYFUNCTION("""COMPUTED_VALUE"""),"")</f>
        <v/>
      </c>
      <c r="AA260" s="383">
        <v>2.0</v>
      </c>
      <c r="AB260" s="388">
        <f>IFERROR(__xludf.DUMMYFUNCTION("""COMPUTED_VALUE"""),0.8)</f>
        <v>0.8</v>
      </c>
      <c r="AC260" s="382" t="s">
        <v>2869</v>
      </c>
      <c r="AD260" s="389" t="str">
        <f>IFERROR(__xludf.DUMMYFUNCTION("""COMPUTED_VALUE"""),"")</f>
        <v/>
      </c>
      <c r="AE260" s="377">
        <v>8.0</v>
      </c>
      <c r="AF260" s="378">
        <v>7.0</v>
      </c>
      <c r="AG260" s="444" t="s">
        <v>3029</v>
      </c>
    </row>
    <row r="261">
      <c r="A261" s="360"/>
      <c r="B261" s="361">
        <v>46165.0</v>
      </c>
      <c r="C261" s="362" t="s">
        <v>4352</v>
      </c>
      <c r="D261" s="363" t="s">
        <v>4353</v>
      </c>
      <c r="E261" s="364"/>
      <c r="F261" s="365"/>
      <c r="G261" s="366"/>
      <c r="H261" s="367"/>
      <c r="I261" s="365"/>
      <c r="J261" s="368"/>
      <c r="K261" s="364"/>
      <c r="L261" s="365"/>
      <c r="M261" s="366"/>
      <c r="N261" s="367"/>
      <c r="O261" s="365"/>
      <c r="P261" s="368"/>
      <c r="Q261" s="364"/>
      <c r="R261" s="365"/>
      <c r="S261" s="366"/>
      <c r="T261" s="369" t="s">
        <v>2995</v>
      </c>
      <c r="U261" s="370" t="s">
        <v>2913</v>
      </c>
      <c r="V261" s="371"/>
      <c r="W261" s="372"/>
      <c r="X261" s="353" t="s">
        <v>2914</v>
      </c>
      <c r="Y261" s="382" t="s">
        <v>2869</v>
      </c>
      <c r="Z261" s="389" t="str">
        <f>IFERROR(__xludf.DUMMYFUNCTION("""COMPUTED_VALUE"""),"")</f>
        <v/>
      </c>
      <c r="AA261" s="383">
        <v>0.0</v>
      </c>
      <c r="AB261" s="388">
        <f>IFERROR(__xludf.DUMMYFUNCTION("""COMPUTED_VALUE"""),1.0)</f>
        <v>1</v>
      </c>
      <c r="AC261" s="382" t="s">
        <v>2869</v>
      </c>
      <c r="AD261" s="389" t="str">
        <f>IFERROR(__xludf.DUMMYFUNCTION("""COMPUTED_VALUE"""),"")</f>
        <v/>
      </c>
      <c r="AE261" s="377">
        <v>0.0</v>
      </c>
      <c r="AF261" s="378">
        <v>0.0</v>
      </c>
      <c r="AG261" s="444" t="s">
        <v>3029</v>
      </c>
    </row>
    <row r="262">
      <c r="A262" s="360"/>
      <c r="B262" s="361">
        <v>46165.0</v>
      </c>
      <c r="C262" s="362" t="s">
        <v>4354</v>
      </c>
      <c r="D262" s="363" t="s">
        <v>4355</v>
      </c>
      <c r="E262" s="364"/>
      <c r="F262" s="365"/>
      <c r="G262" s="366"/>
      <c r="H262" s="367"/>
      <c r="I262" s="365"/>
      <c r="J262" s="368"/>
      <c r="K262" s="364"/>
      <c r="L262" s="365"/>
      <c r="M262" s="366"/>
      <c r="N262" s="367"/>
      <c r="O262" s="365"/>
      <c r="P262" s="368"/>
      <c r="Q262" s="364"/>
      <c r="R262" s="365"/>
      <c r="S262" s="366"/>
      <c r="T262" s="369" t="s">
        <v>2995</v>
      </c>
      <c r="U262" s="370" t="s">
        <v>1575</v>
      </c>
      <c r="V262" s="371"/>
      <c r="W262" s="372"/>
      <c r="X262" s="353" t="s">
        <v>2914</v>
      </c>
      <c r="Y262" s="382" t="s">
        <v>2869</v>
      </c>
      <c r="Z262" s="389" t="str">
        <f>IFERROR(__xludf.DUMMYFUNCTION("""COMPUTED_VALUE"""),"")</f>
        <v/>
      </c>
      <c r="AA262" s="383">
        <v>0.0</v>
      </c>
      <c r="AB262" s="388">
        <f>IFERROR(__xludf.DUMMYFUNCTION("""COMPUTED_VALUE"""),1.0)</f>
        <v>1</v>
      </c>
      <c r="AC262" s="382" t="s">
        <v>2869</v>
      </c>
      <c r="AD262" s="389" t="str">
        <f>IFERROR(__xludf.DUMMYFUNCTION("""COMPUTED_VALUE"""),"")</f>
        <v/>
      </c>
      <c r="AE262" s="377">
        <v>0.0</v>
      </c>
      <c r="AF262" s="378">
        <v>0.0</v>
      </c>
      <c r="AG262" s="444" t="s">
        <v>3029</v>
      </c>
    </row>
    <row r="263">
      <c r="A263" s="360"/>
      <c r="B263" s="361">
        <v>46165.0</v>
      </c>
      <c r="C263" s="362" t="s">
        <v>4356</v>
      </c>
      <c r="D263" s="363" t="s">
        <v>4357</v>
      </c>
      <c r="E263" s="364"/>
      <c r="F263" s="365"/>
      <c r="G263" s="366"/>
      <c r="H263" s="367"/>
      <c r="I263" s="365"/>
      <c r="J263" s="368"/>
      <c r="K263" s="364"/>
      <c r="L263" s="365"/>
      <c r="M263" s="366"/>
      <c r="N263" s="367"/>
      <c r="O263" s="365"/>
      <c r="P263" s="368"/>
      <c r="Q263" s="364"/>
      <c r="R263" s="365"/>
      <c r="S263" s="366"/>
      <c r="T263" s="369" t="s">
        <v>2995</v>
      </c>
      <c r="U263" s="370" t="s">
        <v>1929</v>
      </c>
      <c r="V263" s="371"/>
      <c r="W263" s="372"/>
      <c r="X263" s="353" t="s">
        <v>2914</v>
      </c>
      <c r="Y263" s="382" t="s">
        <v>2869</v>
      </c>
      <c r="Z263" s="389" t="str">
        <f>IFERROR(__xludf.DUMMYFUNCTION("""COMPUTED_VALUE"""),"")</f>
        <v/>
      </c>
      <c r="AA263" s="383">
        <v>0.0</v>
      </c>
      <c r="AB263" s="388">
        <f>IFERROR(__xludf.DUMMYFUNCTION("""COMPUTED_VALUE"""),1.0)</f>
        <v>1</v>
      </c>
      <c r="AC263" s="382" t="s">
        <v>2869</v>
      </c>
      <c r="AD263" s="389" t="str">
        <f>IFERROR(__xludf.DUMMYFUNCTION("""COMPUTED_VALUE"""),"")</f>
        <v/>
      </c>
      <c r="AE263" s="377">
        <v>7.0</v>
      </c>
      <c r="AF263" s="378">
        <v>7.0</v>
      </c>
      <c r="AG263" s="444" t="s">
        <v>3029</v>
      </c>
    </row>
    <row r="264">
      <c r="A264" s="360"/>
      <c r="B264" s="361">
        <v>46165.0</v>
      </c>
      <c r="C264" s="362" t="s">
        <v>4358</v>
      </c>
      <c r="D264" s="363" t="s">
        <v>4359</v>
      </c>
      <c r="E264" s="364"/>
      <c r="F264" s="365"/>
      <c r="G264" s="366"/>
      <c r="H264" s="367"/>
      <c r="I264" s="365"/>
      <c r="J264" s="368"/>
      <c r="K264" s="364"/>
      <c r="L264" s="365"/>
      <c r="M264" s="366"/>
      <c r="N264" s="367"/>
      <c r="O264" s="365"/>
      <c r="P264" s="368"/>
      <c r="Q264" s="364"/>
      <c r="R264" s="365"/>
      <c r="S264" s="366"/>
      <c r="T264" s="369" t="s">
        <v>2995</v>
      </c>
      <c r="U264" s="370" t="s">
        <v>2918</v>
      </c>
      <c r="V264" s="371"/>
      <c r="W264" s="372"/>
      <c r="X264" s="353" t="s">
        <v>2914</v>
      </c>
      <c r="Y264" s="382" t="s">
        <v>2869</v>
      </c>
      <c r="Z264" s="389" t="str">
        <f>IFERROR(__xludf.DUMMYFUNCTION("""COMPUTED_VALUE"""),"")</f>
        <v/>
      </c>
      <c r="AA264" s="383">
        <v>0.0</v>
      </c>
      <c r="AB264" s="388">
        <f>IFERROR(__xludf.DUMMYFUNCTION("""COMPUTED_VALUE"""),1.0)</f>
        <v>1</v>
      </c>
      <c r="AC264" s="382" t="s">
        <v>2869</v>
      </c>
      <c r="AD264" s="389" t="str">
        <f>IFERROR(__xludf.DUMMYFUNCTION("""COMPUTED_VALUE"""),"")</f>
        <v/>
      </c>
      <c r="AE264" s="377">
        <v>14.0</v>
      </c>
      <c r="AF264" s="378">
        <v>11.0</v>
      </c>
      <c r="AG264" s="444" t="s">
        <v>3029</v>
      </c>
    </row>
    <row r="265">
      <c r="A265" s="360"/>
      <c r="B265" s="361">
        <v>46165.0</v>
      </c>
      <c r="C265" s="362" t="s">
        <v>4360</v>
      </c>
      <c r="D265" s="363" t="s">
        <v>4361</v>
      </c>
      <c r="E265" s="364"/>
      <c r="F265" s="365"/>
      <c r="G265" s="366"/>
      <c r="H265" s="367"/>
      <c r="I265" s="365"/>
      <c r="J265" s="368"/>
      <c r="K265" s="364"/>
      <c r="L265" s="365"/>
      <c r="M265" s="366"/>
      <c r="N265" s="367"/>
      <c r="O265" s="365"/>
      <c r="P265" s="368"/>
      <c r="Q265" s="364"/>
      <c r="R265" s="365"/>
      <c r="S265" s="366"/>
      <c r="T265" s="369" t="s">
        <v>2995</v>
      </c>
      <c r="U265" s="370" t="s">
        <v>2910</v>
      </c>
      <c r="V265" s="371"/>
      <c r="W265" s="372"/>
      <c r="X265" s="353" t="s">
        <v>2914</v>
      </c>
      <c r="Y265" s="382" t="s">
        <v>2869</v>
      </c>
      <c r="Z265" s="389" t="str">
        <f>IFERROR(__xludf.DUMMYFUNCTION("""COMPUTED_VALUE"""),"")</f>
        <v/>
      </c>
      <c r="AA265" s="383">
        <v>0.0</v>
      </c>
      <c r="AB265" s="388">
        <f>IFERROR(__xludf.DUMMYFUNCTION("""COMPUTED_VALUE"""),1.0)</f>
        <v>1</v>
      </c>
      <c r="AC265" s="382" t="s">
        <v>2869</v>
      </c>
      <c r="AD265" s="389" t="str">
        <f>IFERROR(__xludf.DUMMYFUNCTION("""COMPUTED_VALUE"""),"")</f>
        <v/>
      </c>
      <c r="AE265" s="377">
        <v>0.0</v>
      </c>
      <c r="AF265" s="378">
        <v>0.0</v>
      </c>
      <c r="AG265" s="444" t="s">
        <v>3029</v>
      </c>
    </row>
    <row r="266">
      <c r="A266" s="360"/>
      <c r="B266" s="361">
        <v>46165.0</v>
      </c>
      <c r="C266" s="362" t="s">
        <v>4362</v>
      </c>
      <c r="D266" s="363" t="s">
        <v>4363</v>
      </c>
      <c r="E266" s="364"/>
      <c r="F266" s="365"/>
      <c r="G266" s="366"/>
      <c r="H266" s="367"/>
      <c r="I266" s="365"/>
      <c r="J266" s="368"/>
      <c r="K266" s="364"/>
      <c r="L266" s="365">
        <v>1.0</v>
      </c>
      <c r="M266" s="366"/>
      <c r="N266" s="367"/>
      <c r="O266" s="365"/>
      <c r="P266" s="368"/>
      <c r="Q266" s="364"/>
      <c r="R266" s="365"/>
      <c r="S266" s="366"/>
      <c r="T266" s="369" t="s">
        <v>2995</v>
      </c>
      <c r="U266" s="370" t="s">
        <v>264</v>
      </c>
      <c r="V266" s="371"/>
      <c r="W266" s="380" t="s">
        <v>4364</v>
      </c>
      <c r="X266" s="353" t="s">
        <v>2890</v>
      </c>
      <c r="Y266" s="382" t="s">
        <v>2869</v>
      </c>
      <c r="Z266" s="389" t="str">
        <f>IFERROR(__xludf.DUMMYFUNCTION("""COMPUTED_VALUE"""),"")</f>
        <v/>
      </c>
      <c r="AA266" s="383">
        <v>1.0</v>
      </c>
      <c r="AB266" s="388">
        <f>IFERROR(__xludf.DUMMYFUNCTION("""COMPUTED_VALUE"""),0.75)</f>
        <v>0.75</v>
      </c>
      <c r="AC266" s="382" t="s">
        <v>2869</v>
      </c>
      <c r="AD266" s="389" t="str">
        <f>IFERROR(__xludf.DUMMYFUNCTION("""COMPUTED_VALUE"""),"")</f>
        <v/>
      </c>
      <c r="AE266" s="377">
        <v>4.0</v>
      </c>
      <c r="AF266" s="378">
        <v>4.0</v>
      </c>
      <c r="AG266" s="444" t="s">
        <v>3029</v>
      </c>
    </row>
    <row r="267">
      <c r="A267" s="360"/>
      <c r="B267" s="361">
        <v>46165.0</v>
      </c>
      <c r="C267" s="362" t="s">
        <v>4365</v>
      </c>
      <c r="D267" s="363" t="s">
        <v>4366</v>
      </c>
      <c r="E267" s="364"/>
      <c r="F267" s="365"/>
      <c r="G267" s="366"/>
      <c r="H267" s="367"/>
      <c r="I267" s="365"/>
      <c r="J267" s="368"/>
      <c r="K267" s="364"/>
      <c r="L267" s="365"/>
      <c r="M267" s="366"/>
      <c r="N267" s="367"/>
      <c r="O267" s="365"/>
      <c r="P267" s="368"/>
      <c r="Q267" s="364"/>
      <c r="R267" s="365"/>
      <c r="S267" s="366"/>
      <c r="T267" s="369" t="s">
        <v>2995</v>
      </c>
      <c r="U267" s="370" t="s">
        <v>233</v>
      </c>
      <c r="V267" s="371"/>
      <c r="W267" s="372"/>
      <c r="X267" s="353" t="s">
        <v>2914</v>
      </c>
      <c r="Y267" s="382" t="s">
        <v>2869</v>
      </c>
      <c r="Z267" s="389" t="str">
        <f>IFERROR(__xludf.DUMMYFUNCTION("""COMPUTED_VALUE"""),"")</f>
        <v/>
      </c>
      <c r="AA267" s="383">
        <v>0.0</v>
      </c>
      <c r="AB267" s="388">
        <f>IFERROR(__xludf.DUMMYFUNCTION("""COMPUTED_VALUE"""),1.0)</f>
        <v>1</v>
      </c>
      <c r="AC267" s="382" t="s">
        <v>2869</v>
      </c>
      <c r="AD267" s="389" t="str">
        <f>IFERROR(__xludf.DUMMYFUNCTION("""COMPUTED_VALUE"""),"")</f>
        <v/>
      </c>
      <c r="AE267" s="377">
        <v>0.0</v>
      </c>
      <c r="AF267" s="378">
        <v>0.0</v>
      </c>
      <c r="AG267" s="444" t="s">
        <v>3029</v>
      </c>
    </row>
    <row r="268">
      <c r="A268" s="360"/>
      <c r="B268" s="361">
        <v>46165.0</v>
      </c>
      <c r="C268" s="362" t="s">
        <v>4367</v>
      </c>
      <c r="D268" s="363" t="s">
        <v>4368</v>
      </c>
      <c r="E268" s="364"/>
      <c r="F268" s="365"/>
      <c r="G268" s="366"/>
      <c r="H268" s="367"/>
      <c r="I268" s="365"/>
      <c r="J268" s="368"/>
      <c r="K268" s="364"/>
      <c r="L268" s="365"/>
      <c r="M268" s="366"/>
      <c r="N268" s="367"/>
      <c r="O268" s="365"/>
      <c r="P268" s="368"/>
      <c r="Q268" s="364"/>
      <c r="R268" s="365"/>
      <c r="S268" s="366"/>
      <c r="T268" s="369" t="s">
        <v>2995</v>
      </c>
      <c r="U268" s="370" t="s">
        <v>475</v>
      </c>
      <c r="V268" s="371"/>
      <c r="W268" s="372"/>
      <c r="X268" s="353" t="s">
        <v>2914</v>
      </c>
      <c r="Y268" s="382" t="s">
        <v>2869</v>
      </c>
      <c r="Z268" s="389" t="str">
        <f>IFERROR(__xludf.DUMMYFUNCTION("""COMPUTED_VALUE"""),"")</f>
        <v/>
      </c>
      <c r="AA268" s="383">
        <v>0.0</v>
      </c>
      <c r="AB268" s="388">
        <f>IFERROR(__xludf.DUMMYFUNCTION("""COMPUTED_VALUE"""),1.0)</f>
        <v>1</v>
      </c>
      <c r="AC268" s="382" t="s">
        <v>2869</v>
      </c>
      <c r="AD268" s="389" t="str">
        <f>IFERROR(__xludf.DUMMYFUNCTION("""COMPUTED_VALUE"""),"")</f>
        <v/>
      </c>
      <c r="AE268" s="377">
        <v>10.0</v>
      </c>
      <c r="AF268" s="378">
        <v>10.0</v>
      </c>
      <c r="AG268" s="444" t="s">
        <v>3029</v>
      </c>
    </row>
    <row r="269">
      <c r="A269" s="360"/>
      <c r="B269" s="361">
        <v>46165.0</v>
      </c>
      <c r="C269" s="362" t="s">
        <v>4369</v>
      </c>
      <c r="D269" s="363" t="s">
        <v>4370</v>
      </c>
      <c r="E269" s="364"/>
      <c r="F269" s="365"/>
      <c r="G269" s="366"/>
      <c r="H269" s="367"/>
      <c r="I269" s="365"/>
      <c r="J269" s="368"/>
      <c r="K269" s="364"/>
      <c r="L269" s="365"/>
      <c r="M269" s="366"/>
      <c r="N269" s="367"/>
      <c r="O269" s="365"/>
      <c r="P269" s="368"/>
      <c r="Q269" s="364"/>
      <c r="R269" s="365"/>
      <c r="S269" s="366"/>
      <c r="T269" s="369" t="s">
        <v>2995</v>
      </c>
      <c r="U269" s="370" t="s">
        <v>634</v>
      </c>
      <c r="V269" s="371"/>
      <c r="W269" s="372"/>
      <c r="X269" s="353" t="s">
        <v>2914</v>
      </c>
      <c r="Y269" s="382" t="s">
        <v>2869</v>
      </c>
      <c r="Z269" s="389" t="str">
        <f>IFERROR(__xludf.DUMMYFUNCTION("""COMPUTED_VALUE"""),"")</f>
        <v/>
      </c>
      <c r="AA269" s="383">
        <v>0.0</v>
      </c>
      <c r="AB269" s="388">
        <f>IFERROR(__xludf.DUMMYFUNCTION("""COMPUTED_VALUE"""),1.0)</f>
        <v>1</v>
      </c>
      <c r="AC269" s="382" t="s">
        <v>2869</v>
      </c>
      <c r="AD269" s="389" t="str">
        <f>IFERROR(__xludf.DUMMYFUNCTION("""COMPUTED_VALUE"""),"")</f>
        <v/>
      </c>
      <c r="AE269" s="377">
        <v>16.0</v>
      </c>
      <c r="AF269" s="378">
        <v>12.0</v>
      </c>
      <c r="AG269" s="444" t="s">
        <v>3029</v>
      </c>
    </row>
    <row r="270">
      <c r="A270" s="360"/>
      <c r="B270" s="361">
        <v>46165.0</v>
      </c>
      <c r="C270" s="362" t="s">
        <v>4371</v>
      </c>
      <c r="D270" s="363" t="s">
        <v>4372</v>
      </c>
      <c r="E270" s="364"/>
      <c r="F270" s="365"/>
      <c r="G270" s="366"/>
      <c r="H270" s="367"/>
      <c r="I270" s="365"/>
      <c r="J270" s="368"/>
      <c r="K270" s="364"/>
      <c r="L270" s="365"/>
      <c r="M270" s="366"/>
      <c r="N270" s="367"/>
      <c r="O270" s="365"/>
      <c r="P270" s="368"/>
      <c r="Q270" s="364"/>
      <c r="R270" s="365"/>
      <c r="S270" s="366"/>
      <c r="T270" s="369" t="s">
        <v>2995</v>
      </c>
      <c r="U270" s="370" t="s">
        <v>241</v>
      </c>
      <c r="V270" s="371"/>
      <c r="W270" s="372"/>
      <c r="X270" s="353" t="s">
        <v>2914</v>
      </c>
      <c r="Y270" s="382" t="s">
        <v>2869</v>
      </c>
      <c r="Z270" s="389" t="str">
        <f>IFERROR(__xludf.DUMMYFUNCTION("""COMPUTED_VALUE"""),"")</f>
        <v/>
      </c>
      <c r="AA270" s="383">
        <v>0.0</v>
      </c>
      <c r="AB270" s="388">
        <f>IFERROR(__xludf.DUMMYFUNCTION("""COMPUTED_VALUE"""),1.0)</f>
        <v>1</v>
      </c>
      <c r="AC270" s="382" t="s">
        <v>2869</v>
      </c>
      <c r="AD270" s="389" t="str">
        <f>IFERROR(__xludf.DUMMYFUNCTION("""COMPUTED_VALUE"""),"")</f>
        <v/>
      </c>
      <c r="AE270" s="377">
        <v>0.0</v>
      </c>
      <c r="AF270" s="378">
        <v>0.0</v>
      </c>
      <c r="AG270" s="444" t="s">
        <v>3029</v>
      </c>
    </row>
    <row r="271">
      <c r="A271" s="360"/>
      <c r="B271" s="361">
        <v>46165.0</v>
      </c>
      <c r="C271" s="362" t="s">
        <v>4373</v>
      </c>
      <c r="D271" s="363" t="s">
        <v>4374</v>
      </c>
      <c r="E271" s="364"/>
      <c r="F271" s="365"/>
      <c r="G271" s="366"/>
      <c r="H271" s="367"/>
      <c r="I271" s="365"/>
      <c r="J271" s="368"/>
      <c r="K271" s="364"/>
      <c r="L271" s="365"/>
      <c r="M271" s="366"/>
      <c r="N271" s="367"/>
      <c r="O271" s="365">
        <v>1.0</v>
      </c>
      <c r="P271" s="368"/>
      <c r="Q271" s="364"/>
      <c r="R271" s="365"/>
      <c r="S271" s="366"/>
      <c r="T271" s="369" t="s">
        <v>2995</v>
      </c>
      <c r="U271" s="370" t="s">
        <v>241</v>
      </c>
      <c r="V271" s="371"/>
      <c r="W271" s="380" t="s">
        <v>4375</v>
      </c>
      <c r="X271" s="353" t="s">
        <v>2887</v>
      </c>
      <c r="Y271" s="382" t="s">
        <v>2869</v>
      </c>
      <c r="Z271" s="389" t="str">
        <f>IFERROR(__xludf.DUMMYFUNCTION("""COMPUTED_VALUE"""),"")</f>
        <v/>
      </c>
      <c r="AA271" s="383">
        <v>1.0</v>
      </c>
      <c r="AB271" s="388">
        <f>IFERROR(__xludf.DUMMYFUNCTION("""COMPUTED_VALUE"""),0.9836065573770492)</f>
        <v>0.9836065574</v>
      </c>
      <c r="AC271" s="382" t="s">
        <v>2869</v>
      </c>
      <c r="AD271" s="389" t="str">
        <f>IFERROR(__xludf.DUMMYFUNCTION("""COMPUTED_VALUE"""),"")</f>
        <v/>
      </c>
      <c r="AE271" s="377">
        <v>60.0</v>
      </c>
      <c r="AF271" s="378">
        <v>60.0</v>
      </c>
      <c r="AG271" s="444" t="s">
        <v>3029</v>
      </c>
    </row>
    <row r="272">
      <c r="A272" s="360"/>
      <c r="B272" s="361">
        <v>46165.0</v>
      </c>
      <c r="C272" s="362" t="s">
        <v>4376</v>
      </c>
      <c r="D272" s="363" t="s">
        <v>4377</v>
      </c>
      <c r="E272" s="364"/>
      <c r="F272" s="365"/>
      <c r="G272" s="366"/>
      <c r="H272" s="367"/>
      <c r="I272" s="365"/>
      <c r="J272" s="368"/>
      <c r="K272" s="364"/>
      <c r="L272" s="365"/>
      <c r="M272" s="366"/>
      <c r="N272" s="367"/>
      <c r="O272" s="365"/>
      <c r="P272" s="368"/>
      <c r="Q272" s="364"/>
      <c r="R272" s="365"/>
      <c r="S272" s="366"/>
      <c r="T272" s="369" t="s">
        <v>2995</v>
      </c>
      <c r="U272" s="370" t="s">
        <v>2902</v>
      </c>
      <c r="V272" s="371"/>
      <c r="W272" s="372"/>
      <c r="X272" s="353" t="s">
        <v>2914</v>
      </c>
      <c r="Y272" s="382" t="s">
        <v>2869</v>
      </c>
      <c r="Z272" s="389" t="str">
        <f>IFERROR(__xludf.DUMMYFUNCTION("""COMPUTED_VALUE"""),"")</f>
        <v/>
      </c>
      <c r="AA272" s="383">
        <v>0.0</v>
      </c>
      <c r="AB272" s="388">
        <f>IFERROR(__xludf.DUMMYFUNCTION("""COMPUTED_VALUE"""),1.0)</f>
        <v>1</v>
      </c>
      <c r="AC272" s="382" t="s">
        <v>2869</v>
      </c>
      <c r="AD272" s="389" t="str">
        <f>IFERROR(__xludf.DUMMYFUNCTION("""COMPUTED_VALUE"""),"")</f>
        <v/>
      </c>
      <c r="AE272" s="377">
        <v>0.0</v>
      </c>
      <c r="AF272" s="378">
        <v>0.0</v>
      </c>
      <c r="AG272" s="444" t="s">
        <v>3029</v>
      </c>
    </row>
    <row r="273">
      <c r="A273" s="360"/>
      <c r="B273" s="361">
        <v>46165.0</v>
      </c>
      <c r="C273" s="362" t="s">
        <v>4378</v>
      </c>
      <c r="D273" s="363" t="s">
        <v>4379</v>
      </c>
      <c r="E273" s="364"/>
      <c r="F273" s="365"/>
      <c r="G273" s="366"/>
      <c r="H273" s="367"/>
      <c r="I273" s="365"/>
      <c r="J273" s="368"/>
      <c r="K273" s="364"/>
      <c r="L273" s="365"/>
      <c r="M273" s="366"/>
      <c r="N273" s="367"/>
      <c r="O273" s="365"/>
      <c r="P273" s="368"/>
      <c r="Q273" s="364"/>
      <c r="R273" s="365"/>
      <c r="S273" s="366"/>
      <c r="T273" s="369" t="s">
        <v>2995</v>
      </c>
      <c r="U273" s="370" t="s">
        <v>2882</v>
      </c>
      <c r="V273" s="371"/>
      <c r="W273" s="372"/>
      <c r="X273" s="353" t="s">
        <v>2914</v>
      </c>
      <c r="Y273" s="382" t="s">
        <v>2869</v>
      </c>
      <c r="Z273" s="389" t="str">
        <f>IFERROR(__xludf.DUMMYFUNCTION("""COMPUTED_VALUE"""),"")</f>
        <v/>
      </c>
      <c r="AA273" s="383">
        <v>0.0</v>
      </c>
      <c r="AB273" s="388">
        <f>IFERROR(__xludf.DUMMYFUNCTION("""COMPUTED_VALUE"""),1.0)</f>
        <v>1</v>
      </c>
      <c r="AC273" s="382" t="s">
        <v>2869</v>
      </c>
      <c r="AD273" s="389" t="str">
        <f>IFERROR(__xludf.DUMMYFUNCTION("""COMPUTED_VALUE"""),"")</f>
        <v/>
      </c>
      <c r="AE273" s="377">
        <v>0.0</v>
      </c>
      <c r="AF273" s="378">
        <v>0.0</v>
      </c>
      <c r="AG273" s="444" t="s">
        <v>3029</v>
      </c>
    </row>
    <row r="274">
      <c r="A274" s="360"/>
      <c r="B274" s="361">
        <v>46165.0</v>
      </c>
      <c r="C274" s="362" t="s">
        <v>4380</v>
      </c>
      <c r="D274" s="363" t="s">
        <v>4381</v>
      </c>
      <c r="E274" s="364"/>
      <c r="F274" s="365"/>
      <c r="G274" s="366"/>
      <c r="H274" s="367"/>
      <c r="I274" s="365"/>
      <c r="J274" s="368"/>
      <c r="K274" s="364"/>
      <c r="L274" s="365">
        <v>1.0</v>
      </c>
      <c r="M274" s="366"/>
      <c r="N274" s="367"/>
      <c r="O274" s="365"/>
      <c r="P274" s="368"/>
      <c r="Q274" s="364"/>
      <c r="R274" s="365"/>
      <c r="S274" s="366"/>
      <c r="T274" s="369" t="s">
        <v>2995</v>
      </c>
      <c r="U274" s="370" t="s">
        <v>2427</v>
      </c>
      <c r="V274" s="371"/>
      <c r="W274" s="380" t="s">
        <v>4382</v>
      </c>
      <c r="X274" s="353" t="s">
        <v>2916</v>
      </c>
      <c r="Y274" s="382" t="s">
        <v>2869</v>
      </c>
      <c r="Z274" s="389" t="str">
        <f>IFERROR(__xludf.DUMMYFUNCTION("""COMPUTED_VALUE"""),"")</f>
        <v/>
      </c>
      <c r="AA274" s="383">
        <v>1.0</v>
      </c>
      <c r="AB274" s="388">
        <f>IFERROR(__xludf.DUMMYFUNCTION("""COMPUTED_VALUE"""),0.9722222222222222)</f>
        <v>0.9722222222</v>
      </c>
      <c r="AC274" s="382" t="s">
        <v>2869</v>
      </c>
      <c r="AD274" s="389" t="str">
        <f>IFERROR(__xludf.DUMMYFUNCTION("""COMPUTED_VALUE"""),"")</f>
        <v/>
      </c>
      <c r="AE274" s="377">
        <v>36.0</v>
      </c>
      <c r="AF274" s="378">
        <v>36.0</v>
      </c>
      <c r="AG274" s="444" t="s">
        <v>3029</v>
      </c>
    </row>
    <row r="275">
      <c r="A275" s="360"/>
      <c r="B275" s="361">
        <v>46165.0</v>
      </c>
      <c r="C275" s="362" t="s">
        <v>4383</v>
      </c>
      <c r="D275" s="363" t="s">
        <v>4384</v>
      </c>
      <c r="E275" s="364"/>
      <c r="F275" s="365">
        <v>1.0</v>
      </c>
      <c r="G275" s="366"/>
      <c r="H275" s="367"/>
      <c r="I275" s="365"/>
      <c r="J275" s="368"/>
      <c r="K275" s="364"/>
      <c r="L275" s="365"/>
      <c r="M275" s="366"/>
      <c r="N275" s="367"/>
      <c r="O275" s="365"/>
      <c r="P275" s="368"/>
      <c r="Q275" s="364"/>
      <c r="R275" s="365"/>
      <c r="S275" s="366"/>
      <c r="T275" s="369" t="s">
        <v>2995</v>
      </c>
      <c r="U275" s="370" t="s">
        <v>2902</v>
      </c>
      <c r="V275" s="371"/>
      <c r="W275" s="380" t="s">
        <v>4385</v>
      </c>
      <c r="X275" s="353" t="s">
        <v>2887</v>
      </c>
      <c r="Y275" s="382" t="s">
        <v>2869</v>
      </c>
      <c r="Z275" s="389" t="str">
        <f>IFERROR(__xludf.DUMMYFUNCTION("""COMPUTED_VALUE"""),"")</f>
        <v/>
      </c>
      <c r="AA275" s="383">
        <v>1.0</v>
      </c>
      <c r="AB275" s="388">
        <f>IFERROR(__xludf.DUMMYFUNCTION("""COMPUTED_VALUE"""),0.9230769230769231)</f>
        <v>0.9230769231</v>
      </c>
      <c r="AC275" s="382" t="s">
        <v>2869</v>
      </c>
      <c r="AD275" s="389" t="str">
        <f>IFERROR(__xludf.DUMMYFUNCTION("""COMPUTED_VALUE"""),"")</f>
        <v/>
      </c>
      <c r="AE275" s="377">
        <v>12.0</v>
      </c>
      <c r="AF275" s="378">
        <v>12.0</v>
      </c>
      <c r="AG275" s="444" t="s">
        <v>3029</v>
      </c>
    </row>
    <row r="276">
      <c r="A276" s="360"/>
      <c r="B276" s="361">
        <v>46165.0</v>
      </c>
      <c r="C276" s="362" t="s">
        <v>4386</v>
      </c>
      <c r="D276" s="363" t="s">
        <v>4387</v>
      </c>
      <c r="E276" s="364"/>
      <c r="F276" s="365">
        <v>1.0</v>
      </c>
      <c r="G276" s="366"/>
      <c r="H276" s="367"/>
      <c r="I276" s="365"/>
      <c r="J276" s="368"/>
      <c r="K276" s="364"/>
      <c r="L276" s="365"/>
      <c r="M276" s="366"/>
      <c r="N276" s="367"/>
      <c r="O276" s="365"/>
      <c r="P276" s="368"/>
      <c r="Q276" s="364"/>
      <c r="R276" s="365"/>
      <c r="S276" s="366"/>
      <c r="T276" s="369" t="s">
        <v>2995</v>
      </c>
      <c r="U276" s="370" t="s">
        <v>2427</v>
      </c>
      <c r="V276" s="371"/>
      <c r="W276" s="380" t="s">
        <v>4388</v>
      </c>
      <c r="X276" s="353" t="s">
        <v>2890</v>
      </c>
      <c r="Y276" s="382" t="s">
        <v>2869</v>
      </c>
      <c r="Z276" s="389" t="str">
        <f>IFERROR(__xludf.DUMMYFUNCTION("""COMPUTED_VALUE"""),"")</f>
        <v/>
      </c>
      <c r="AA276" s="383">
        <v>1.0</v>
      </c>
      <c r="AB276" s="388">
        <f>IFERROR(__xludf.DUMMYFUNCTION("""COMPUTED_VALUE"""),0.0)</f>
        <v>0</v>
      </c>
      <c r="AC276" s="382" t="s">
        <v>2869</v>
      </c>
      <c r="AD276" s="389" t="str">
        <f>IFERROR(__xludf.DUMMYFUNCTION("""COMPUTED_VALUE"""),"")</f>
        <v/>
      </c>
      <c r="AE276" s="377">
        <v>1.0</v>
      </c>
      <c r="AF276" s="378">
        <v>1.0</v>
      </c>
      <c r="AG276" s="444" t="s">
        <v>3029</v>
      </c>
    </row>
    <row r="277">
      <c r="A277" s="360"/>
      <c r="B277" s="361">
        <v>46165.0</v>
      </c>
      <c r="C277" s="362" t="s">
        <v>4389</v>
      </c>
      <c r="D277" s="363" t="s">
        <v>4390</v>
      </c>
      <c r="E277" s="364"/>
      <c r="F277" s="365"/>
      <c r="G277" s="366"/>
      <c r="H277" s="367"/>
      <c r="I277" s="365"/>
      <c r="J277" s="368"/>
      <c r="K277" s="364"/>
      <c r="L277" s="365"/>
      <c r="M277" s="366"/>
      <c r="N277" s="367"/>
      <c r="O277" s="365"/>
      <c r="P277" s="368"/>
      <c r="Q277" s="364"/>
      <c r="R277" s="365"/>
      <c r="S277" s="366"/>
      <c r="T277" s="369" t="s">
        <v>2995</v>
      </c>
      <c r="U277" s="370" t="s">
        <v>2882</v>
      </c>
      <c r="V277" s="371"/>
      <c r="W277" s="372"/>
      <c r="X277" s="353" t="s">
        <v>2914</v>
      </c>
      <c r="Y277" s="382" t="s">
        <v>2869</v>
      </c>
      <c r="Z277" s="389" t="str">
        <f>IFERROR(__xludf.DUMMYFUNCTION("""COMPUTED_VALUE"""),"")</f>
        <v/>
      </c>
      <c r="AA277" s="383">
        <v>0.0</v>
      </c>
      <c r="AB277" s="388">
        <f>IFERROR(__xludf.DUMMYFUNCTION("""COMPUTED_VALUE"""),1.0)</f>
        <v>1</v>
      </c>
      <c r="AC277" s="382" t="s">
        <v>2869</v>
      </c>
      <c r="AD277" s="389" t="str">
        <f>IFERROR(__xludf.DUMMYFUNCTION("""COMPUTED_VALUE"""),"")</f>
        <v/>
      </c>
      <c r="AE277" s="377">
        <v>1.0</v>
      </c>
      <c r="AF277" s="378">
        <v>1.0</v>
      </c>
      <c r="AG277" s="444" t="s">
        <v>3029</v>
      </c>
    </row>
    <row r="278">
      <c r="A278" s="360"/>
      <c r="B278" s="361">
        <v>46165.0</v>
      </c>
      <c r="C278" s="362" t="s">
        <v>4391</v>
      </c>
      <c r="D278" s="363" t="s">
        <v>4392</v>
      </c>
      <c r="E278" s="364"/>
      <c r="F278" s="365"/>
      <c r="G278" s="366"/>
      <c r="H278" s="367"/>
      <c r="I278" s="365"/>
      <c r="J278" s="368"/>
      <c r="K278" s="364"/>
      <c r="L278" s="365"/>
      <c r="M278" s="366"/>
      <c r="N278" s="367"/>
      <c r="O278" s="365"/>
      <c r="P278" s="368"/>
      <c r="Q278" s="364"/>
      <c r="R278" s="365"/>
      <c r="S278" s="366"/>
      <c r="T278" s="369" t="s">
        <v>2995</v>
      </c>
      <c r="U278" s="370" t="s">
        <v>555</v>
      </c>
      <c r="V278" s="371"/>
      <c r="W278" s="372"/>
      <c r="X278" s="353" t="s">
        <v>2914</v>
      </c>
      <c r="Y278" s="382" t="s">
        <v>2869</v>
      </c>
      <c r="Z278" s="389" t="str">
        <f>IFERROR(__xludf.DUMMYFUNCTION("""COMPUTED_VALUE"""),"")</f>
        <v/>
      </c>
      <c r="AA278" s="383">
        <v>0.0</v>
      </c>
      <c r="AB278" s="388">
        <f>IFERROR(__xludf.DUMMYFUNCTION("""COMPUTED_VALUE"""),1.0)</f>
        <v>1</v>
      </c>
      <c r="AC278" s="382" t="s">
        <v>2869</v>
      </c>
      <c r="AD278" s="389" t="str">
        <f>IFERROR(__xludf.DUMMYFUNCTION("""COMPUTED_VALUE"""),"")</f>
        <v/>
      </c>
      <c r="AE278" s="377">
        <v>14.0</v>
      </c>
      <c r="AF278" s="378">
        <v>14.0</v>
      </c>
      <c r="AG278" s="444" t="s">
        <v>3029</v>
      </c>
    </row>
    <row r="279">
      <c r="A279" s="409"/>
      <c r="B279" s="361">
        <v>46165.0</v>
      </c>
      <c r="C279" s="362" t="s">
        <v>4393</v>
      </c>
      <c r="D279" s="363" t="s">
        <v>4394</v>
      </c>
      <c r="E279" s="364"/>
      <c r="F279" s="365"/>
      <c r="G279" s="366"/>
      <c r="H279" s="367"/>
      <c r="I279" s="365"/>
      <c r="J279" s="368"/>
      <c r="K279" s="364"/>
      <c r="L279" s="365"/>
      <c r="M279" s="366"/>
      <c r="N279" s="367"/>
      <c r="O279" s="365"/>
      <c r="P279" s="368"/>
      <c r="Q279" s="364"/>
      <c r="R279" s="365"/>
      <c r="S279" s="366"/>
      <c r="T279" s="369" t="s">
        <v>2995</v>
      </c>
      <c r="U279" s="370" t="s">
        <v>2882</v>
      </c>
      <c r="V279" s="371"/>
      <c r="W279" s="372"/>
      <c r="X279" s="353" t="s">
        <v>2914</v>
      </c>
      <c r="Y279" s="382" t="s">
        <v>2869</v>
      </c>
      <c r="Z279" s="389" t="str">
        <f>IFERROR(__xludf.DUMMYFUNCTION("""COMPUTED_VALUE"""),"")</f>
        <v/>
      </c>
      <c r="AA279" s="383">
        <v>0.0</v>
      </c>
      <c r="AB279" s="388">
        <f>IFERROR(__xludf.DUMMYFUNCTION("""COMPUTED_VALUE"""),1.0)</f>
        <v>1</v>
      </c>
      <c r="AC279" s="382" t="s">
        <v>2869</v>
      </c>
      <c r="AD279" s="389" t="str">
        <f>IFERROR(__xludf.DUMMYFUNCTION("""COMPUTED_VALUE"""),"")</f>
        <v/>
      </c>
      <c r="AE279" s="377">
        <v>3.0</v>
      </c>
      <c r="AF279" s="378">
        <v>3.0</v>
      </c>
      <c r="AG279" s="444" t="s">
        <v>3029</v>
      </c>
    </row>
    <row r="280">
      <c r="A280" s="360"/>
      <c r="B280" s="361">
        <v>46165.0</v>
      </c>
      <c r="C280" s="362" t="s">
        <v>4395</v>
      </c>
      <c r="D280" s="363" t="s">
        <v>4396</v>
      </c>
      <c r="E280" s="364"/>
      <c r="F280" s="365"/>
      <c r="G280" s="366"/>
      <c r="H280" s="367"/>
      <c r="I280" s="365"/>
      <c r="J280" s="368"/>
      <c r="K280" s="364"/>
      <c r="L280" s="365"/>
      <c r="M280" s="366"/>
      <c r="N280" s="367"/>
      <c r="O280" s="365"/>
      <c r="P280" s="368"/>
      <c r="Q280" s="364"/>
      <c r="R280" s="365"/>
      <c r="S280" s="366"/>
      <c r="T280" s="369" t="s">
        <v>2995</v>
      </c>
      <c r="U280" s="370" t="s">
        <v>2427</v>
      </c>
      <c r="V280" s="371"/>
      <c r="W280" s="372"/>
      <c r="X280" s="353" t="s">
        <v>2914</v>
      </c>
      <c r="Y280" s="382" t="s">
        <v>2869</v>
      </c>
      <c r="Z280" s="389" t="str">
        <f>IFERROR(__xludf.DUMMYFUNCTION("""COMPUTED_VALUE"""),"")</f>
        <v/>
      </c>
      <c r="AA280" s="383">
        <v>0.0</v>
      </c>
      <c r="AB280" s="388">
        <f>IFERROR(__xludf.DUMMYFUNCTION("""COMPUTED_VALUE"""),1.0)</f>
        <v>1</v>
      </c>
      <c r="AC280" s="382" t="s">
        <v>2869</v>
      </c>
      <c r="AD280" s="389" t="str">
        <f>IFERROR(__xludf.DUMMYFUNCTION("""COMPUTED_VALUE"""),"")</f>
        <v/>
      </c>
      <c r="AE280" s="377">
        <v>0.0</v>
      </c>
      <c r="AF280" s="378">
        <v>0.0</v>
      </c>
      <c r="AG280" s="444" t="s">
        <v>3029</v>
      </c>
    </row>
    <row r="281">
      <c r="A281" s="360"/>
      <c r="B281" s="361">
        <v>46164.0</v>
      </c>
      <c r="C281" s="362" t="s">
        <v>4397</v>
      </c>
      <c r="D281" s="363" t="s">
        <v>4398</v>
      </c>
      <c r="E281" s="364"/>
      <c r="F281" s="365"/>
      <c r="G281" s="366"/>
      <c r="H281" s="367"/>
      <c r="I281" s="365"/>
      <c r="J281" s="368"/>
      <c r="K281" s="364"/>
      <c r="L281" s="365"/>
      <c r="M281" s="366"/>
      <c r="N281" s="367"/>
      <c r="O281" s="365"/>
      <c r="P281" s="368"/>
      <c r="Q281" s="364"/>
      <c r="R281" s="365"/>
      <c r="S281" s="366"/>
      <c r="T281" s="369" t="s">
        <v>2995</v>
      </c>
      <c r="U281" s="370" t="s">
        <v>2427</v>
      </c>
      <c r="V281" s="371"/>
      <c r="W281" s="372"/>
      <c r="X281" s="353" t="s">
        <v>2914</v>
      </c>
      <c r="Y281" s="382" t="s">
        <v>2869</v>
      </c>
      <c r="Z281" s="389" t="str">
        <f>IFERROR(__xludf.DUMMYFUNCTION("""COMPUTED_VALUE"""),"")</f>
        <v/>
      </c>
      <c r="AA281" s="383">
        <v>0.0</v>
      </c>
      <c r="AB281" s="388">
        <f>IFERROR(__xludf.DUMMYFUNCTION("""COMPUTED_VALUE"""),1.0)</f>
        <v>1</v>
      </c>
      <c r="AC281" s="382" t="s">
        <v>2869</v>
      </c>
      <c r="AD281" s="389" t="str">
        <f>IFERROR(__xludf.DUMMYFUNCTION("""COMPUTED_VALUE"""),"")</f>
        <v/>
      </c>
      <c r="AE281" s="377">
        <v>0.0</v>
      </c>
      <c r="AF281" s="378">
        <v>0.0</v>
      </c>
      <c r="AG281" s="444" t="s">
        <v>3029</v>
      </c>
    </row>
    <row r="282">
      <c r="A282" s="360"/>
      <c r="B282" s="361">
        <v>46164.0</v>
      </c>
      <c r="C282" s="362" t="s">
        <v>4399</v>
      </c>
      <c r="D282" s="363" t="s">
        <v>4400</v>
      </c>
      <c r="E282" s="364"/>
      <c r="F282" s="365"/>
      <c r="G282" s="366"/>
      <c r="H282" s="367"/>
      <c r="I282" s="365"/>
      <c r="J282" s="368"/>
      <c r="K282" s="364"/>
      <c r="L282" s="365"/>
      <c r="M282" s="366"/>
      <c r="N282" s="367"/>
      <c r="O282" s="365"/>
      <c r="P282" s="368"/>
      <c r="Q282" s="364"/>
      <c r="R282" s="365"/>
      <c r="S282" s="366"/>
      <c r="T282" s="369" t="s">
        <v>2995</v>
      </c>
      <c r="U282" s="370" t="s">
        <v>648</v>
      </c>
      <c r="V282" s="371"/>
      <c r="W282" s="372"/>
      <c r="X282" s="353" t="s">
        <v>2914</v>
      </c>
      <c r="Y282" s="382" t="s">
        <v>2869</v>
      </c>
      <c r="Z282" s="389" t="str">
        <f>IFERROR(__xludf.DUMMYFUNCTION("""COMPUTED_VALUE"""),"")</f>
        <v/>
      </c>
      <c r="AA282" s="383">
        <v>0.0</v>
      </c>
      <c r="AB282" s="388">
        <f>IFERROR(__xludf.DUMMYFUNCTION("""COMPUTED_VALUE"""),1.0)</f>
        <v>1</v>
      </c>
      <c r="AC282" s="382" t="s">
        <v>2869</v>
      </c>
      <c r="AD282" s="389" t="str">
        <f>IFERROR(__xludf.DUMMYFUNCTION("""COMPUTED_VALUE"""),"")</f>
        <v/>
      </c>
      <c r="AE282" s="377">
        <v>4.0</v>
      </c>
      <c r="AF282" s="378">
        <v>3.0</v>
      </c>
      <c r="AG282" s="444" t="s">
        <v>3029</v>
      </c>
    </row>
    <row r="283">
      <c r="A283" s="360"/>
      <c r="B283" s="361">
        <v>46164.0</v>
      </c>
      <c r="C283" s="362" t="s">
        <v>4401</v>
      </c>
      <c r="D283" s="363" t="s">
        <v>4402</v>
      </c>
      <c r="E283" s="364"/>
      <c r="F283" s="365"/>
      <c r="G283" s="366"/>
      <c r="H283" s="367"/>
      <c r="I283" s="365"/>
      <c r="J283" s="368"/>
      <c r="K283" s="364"/>
      <c r="L283" s="365"/>
      <c r="M283" s="366"/>
      <c r="N283" s="367"/>
      <c r="O283" s="365"/>
      <c r="P283" s="368"/>
      <c r="Q283" s="364"/>
      <c r="R283" s="365"/>
      <c r="S283" s="366"/>
      <c r="T283" s="369" t="s">
        <v>2995</v>
      </c>
      <c r="U283" s="370" t="s">
        <v>648</v>
      </c>
      <c r="V283" s="371"/>
      <c r="W283" s="372"/>
      <c r="X283" s="353" t="s">
        <v>2914</v>
      </c>
      <c r="Y283" s="382" t="s">
        <v>2869</v>
      </c>
      <c r="Z283" s="389" t="str">
        <f>IFERROR(__xludf.DUMMYFUNCTION("""COMPUTED_VALUE"""),"")</f>
        <v/>
      </c>
      <c r="AA283" s="383">
        <v>0.0</v>
      </c>
      <c r="AB283" s="388">
        <f>IFERROR(__xludf.DUMMYFUNCTION("""COMPUTED_VALUE"""),1.0)</f>
        <v>1</v>
      </c>
      <c r="AC283" s="382" t="s">
        <v>2869</v>
      </c>
      <c r="AD283" s="389" t="str">
        <f>IFERROR(__xludf.DUMMYFUNCTION("""COMPUTED_VALUE"""),"")</f>
        <v/>
      </c>
      <c r="AE283" s="377">
        <v>1.0</v>
      </c>
      <c r="AF283" s="378">
        <v>1.0</v>
      </c>
      <c r="AG283" s="444" t="s">
        <v>3029</v>
      </c>
    </row>
    <row r="284">
      <c r="A284" s="360"/>
      <c r="B284" s="361">
        <v>46164.0</v>
      </c>
      <c r="C284" s="362" t="s">
        <v>4403</v>
      </c>
      <c r="D284" s="363" t="s">
        <v>4404</v>
      </c>
      <c r="E284" s="364"/>
      <c r="F284" s="365"/>
      <c r="G284" s="366"/>
      <c r="H284" s="367"/>
      <c r="I284" s="365"/>
      <c r="J284" s="368"/>
      <c r="K284" s="364"/>
      <c r="L284" s="365"/>
      <c r="M284" s="366"/>
      <c r="N284" s="367"/>
      <c r="O284" s="365"/>
      <c r="P284" s="368"/>
      <c r="Q284" s="364"/>
      <c r="R284" s="365"/>
      <c r="S284" s="366"/>
      <c r="T284" s="369" t="s">
        <v>2995</v>
      </c>
      <c r="U284" s="370" t="s">
        <v>2902</v>
      </c>
      <c r="V284" s="371"/>
      <c r="W284" s="372"/>
      <c r="X284" s="353" t="s">
        <v>2914</v>
      </c>
      <c r="Y284" s="382" t="s">
        <v>2869</v>
      </c>
      <c r="Z284" s="389" t="str">
        <f>IFERROR(__xludf.DUMMYFUNCTION("""COMPUTED_VALUE"""),"")</f>
        <v/>
      </c>
      <c r="AA284" s="383">
        <v>0.0</v>
      </c>
      <c r="AB284" s="388">
        <f>IFERROR(__xludf.DUMMYFUNCTION("""COMPUTED_VALUE"""),1.0)</f>
        <v>1</v>
      </c>
      <c r="AC284" s="382" t="s">
        <v>2869</v>
      </c>
      <c r="AD284" s="389" t="str">
        <f>IFERROR(__xludf.DUMMYFUNCTION("""COMPUTED_VALUE"""),"")</f>
        <v/>
      </c>
      <c r="AE284" s="377">
        <v>23.0</v>
      </c>
      <c r="AF284" s="378">
        <v>23.0</v>
      </c>
      <c r="AG284" s="444" t="s">
        <v>3029</v>
      </c>
    </row>
    <row r="285">
      <c r="A285" s="360"/>
      <c r="B285" s="361">
        <v>46164.0</v>
      </c>
      <c r="C285" s="362" t="s">
        <v>4405</v>
      </c>
      <c r="D285" s="363" t="s">
        <v>4406</v>
      </c>
      <c r="E285" s="364"/>
      <c r="F285" s="365"/>
      <c r="G285" s="366"/>
      <c r="H285" s="367"/>
      <c r="I285" s="365"/>
      <c r="J285" s="368"/>
      <c r="K285" s="364"/>
      <c r="L285" s="365">
        <v>2.0</v>
      </c>
      <c r="M285" s="366"/>
      <c r="N285" s="367"/>
      <c r="O285" s="365"/>
      <c r="P285" s="368"/>
      <c r="Q285" s="364"/>
      <c r="R285" s="365"/>
      <c r="S285" s="366"/>
      <c r="T285" s="369" t="s">
        <v>2995</v>
      </c>
      <c r="U285" s="370" t="s">
        <v>2963</v>
      </c>
      <c r="V285" s="371"/>
      <c r="W285" s="380" t="s">
        <v>4407</v>
      </c>
      <c r="X285" s="353" t="s">
        <v>2890</v>
      </c>
      <c r="Y285" s="382" t="s">
        <v>2869</v>
      </c>
      <c r="Z285" s="389" t="str">
        <f>IFERROR(__xludf.DUMMYFUNCTION("""COMPUTED_VALUE"""),"")</f>
        <v/>
      </c>
      <c r="AA285" s="383">
        <v>2.0</v>
      </c>
      <c r="AB285" s="388">
        <f>IFERROR(__xludf.DUMMYFUNCTION("""COMPUTED_VALUE"""),0.33333333333333337)</f>
        <v>0.3333333333</v>
      </c>
      <c r="AC285" s="382" t="s">
        <v>2869</v>
      </c>
      <c r="AD285" s="389" t="str">
        <f>IFERROR(__xludf.DUMMYFUNCTION("""COMPUTED_VALUE"""),"")</f>
        <v/>
      </c>
      <c r="AE285" s="377">
        <v>3.0</v>
      </c>
      <c r="AF285" s="378">
        <v>3.0</v>
      </c>
      <c r="AG285" s="444" t="s">
        <v>3029</v>
      </c>
    </row>
    <row r="286">
      <c r="A286" s="360"/>
      <c r="B286" s="361">
        <v>46164.0</v>
      </c>
      <c r="C286" s="362" t="s">
        <v>4408</v>
      </c>
      <c r="D286" s="363" t="s">
        <v>4409</v>
      </c>
      <c r="E286" s="364"/>
      <c r="F286" s="365"/>
      <c r="G286" s="366"/>
      <c r="H286" s="367"/>
      <c r="I286" s="365"/>
      <c r="J286" s="368"/>
      <c r="K286" s="364"/>
      <c r="L286" s="365"/>
      <c r="M286" s="366"/>
      <c r="N286" s="367"/>
      <c r="O286" s="365"/>
      <c r="P286" s="368"/>
      <c r="Q286" s="364"/>
      <c r="R286" s="365"/>
      <c r="S286" s="366"/>
      <c r="T286" s="369" t="s">
        <v>2995</v>
      </c>
      <c r="U286" s="370" t="s">
        <v>241</v>
      </c>
      <c r="V286" s="371"/>
      <c r="W286" s="372"/>
      <c r="X286" s="353" t="s">
        <v>2914</v>
      </c>
      <c r="Y286" s="382" t="s">
        <v>2869</v>
      </c>
      <c r="Z286" s="389" t="str">
        <f>IFERROR(__xludf.DUMMYFUNCTION("""COMPUTED_VALUE"""),"")</f>
        <v/>
      </c>
      <c r="AA286" s="383">
        <v>0.0</v>
      </c>
      <c r="AB286" s="388">
        <f>IFERROR(__xludf.DUMMYFUNCTION("""COMPUTED_VALUE"""),1.0)</f>
        <v>1</v>
      </c>
      <c r="AC286" s="382" t="s">
        <v>2869</v>
      </c>
      <c r="AD286" s="389" t="str">
        <f>IFERROR(__xludf.DUMMYFUNCTION("""COMPUTED_VALUE"""),"")</f>
        <v/>
      </c>
      <c r="AE286" s="377">
        <v>0.0</v>
      </c>
      <c r="AF286" s="378">
        <v>0.0</v>
      </c>
      <c r="AG286" s="444" t="s">
        <v>3029</v>
      </c>
    </row>
    <row r="287">
      <c r="A287" s="360"/>
      <c r="B287" s="361">
        <v>46164.0</v>
      </c>
      <c r="C287" s="362" t="s">
        <v>4410</v>
      </c>
      <c r="D287" s="363" t="s">
        <v>4411</v>
      </c>
      <c r="E287" s="364"/>
      <c r="F287" s="365"/>
      <c r="G287" s="366"/>
      <c r="H287" s="367"/>
      <c r="I287" s="365"/>
      <c r="J287" s="368"/>
      <c r="K287" s="364"/>
      <c r="L287" s="365"/>
      <c r="M287" s="366"/>
      <c r="N287" s="367"/>
      <c r="O287" s="365"/>
      <c r="P287" s="368"/>
      <c r="Q287" s="364"/>
      <c r="R287" s="365"/>
      <c r="S287" s="366"/>
      <c r="T287" s="369" t="s">
        <v>2995</v>
      </c>
      <c r="U287" s="370" t="s">
        <v>2963</v>
      </c>
      <c r="V287" s="371"/>
      <c r="W287" s="372"/>
      <c r="X287" s="353" t="s">
        <v>2914</v>
      </c>
      <c r="Y287" s="382" t="s">
        <v>2869</v>
      </c>
      <c r="Z287" s="389" t="str">
        <f>IFERROR(__xludf.DUMMYFUNCTION("""COMPUTED_VALUE"""),"")</f>
        <v/>
      </c>
      <c r="AA287" s="383">
        <v>0.0</v>
      </c>
      <c r="AB287" s="388">
        <f>IFERROR(__xludf.DUMMYFUNCTION("""COMPUTED_VALUE"""),1.0)</f>
        <v>1</v>
      </c>
      <c r="AC287" s="382" t="s">
        <v>2869</v>
      </c>
      <c r="AD287" s="389" t="str">
        <f>IFERROR(__xludf.DUMMYFUNCTION("""COMPUTED_VALUE"""),"")</f>
        <v/>
      </c>
      <c r="AE287" s="377">
        <v>8.0</v>
      </c>
      <c r="AF287" s="378">
        <v>8.0</v>
      </c>
      <c r="AG287" s="444" t="s">
        <v>3029</v>
      </c>
    </row>
    <row r="288">
      <c r="A288" s="360"/>
      <c r="B288" s="361">
        <v>46164.0</v>
      </c>
      <c r="C288" s="362" t="s">
        <v>4412</v>
      </c>
      <c r="D288" s="363" t="s">
        <v>4413</v>
      </c>
      <c r="E288" s="364"/>
      <c r="F288" s="365"/>
      <c r="G288" s="366"/>
      <c r="H288" s="367"/>
      <c r="I288" s="365"/>
      <c r="J288" s="368"/>
      <c r="K288" s="364"/>
      <c r="L288" s="365"/>
      <c r="M288" s="366"/>
      <c r="N288" s="367"/>
      <c r="O288" s="365"/>
      <c r="P288" s="368"/>
      <c r="Q288" s="364"/>
      <c r="R288" s="365"/>
      <c r="S288" s="366"/>
      <c r="T288" s="369" t="s">
        <v>2995</v>
      </c>
      <c r="U288" s="370" t="s">
        <v>544</v>
      </c>
      <c r="V288" s="371"/>
      <c r="W288" s="372"/>
      <c r="X288" s="353" t="s">
        <v>2914</v>
      </c>
      <c r="Y288" s="382" t="s">
        <v>2869</v>
      </c>
      <c r="Z288" s="389" t="str">
        <f>IFERROR(__xludf.DUMMYFUNCTION("""COMPUTED_VALUE"""),"")</f>
        <v/>
      </c>
      <c r="AA288" s="383">
        <v>0.0</v>
      </c>
      <c r="AB288" s="388">
        <f>IFERROR(__xludf.DUMMYFUNCTION("""COMPUTED_VALUE"""),1.0)</f>
        <v>1</v>
      </c>
      <c r="AC288" s="382" t="s">
        <v>2869</v>
      </c>
      <c r="AD288" s="389" t="str">
        <f>IFERROR(__xludf.DUMMYFUNCTION("""COMPUTED_VALUE"""),"")</f>
        <v/>
      </c>
      <c r="AE288" s="377">
        <v>4.0</v>
      </c>
      <c r="AF288" s="378">
        <v>3.0</v>
      </c>
      <c r="AG288" s="444" t="s">
        <v>3029</v>
      </c>
    </row>
    <row r="289">
      <c r="A289" s="360"/>
      <c r="B289" s="361">
        <v>46164.0</v>
      </c>
      <c r="C289" s="362" t="s">
        <v>4414</v>
      </c>
      <c r="D289" s="363" t="s">
        <v>4415</v>
      </c>
      <c r="E289" s="364"/>
      <c r="F289" s="365"/>
      <c r="G289" s="366"/>
      <c r="H289" s="367"/>
      <c r="I289" s="365"/>
      <c r="J289" s="368"/>
      <c r="K289" s="364"/>
      <c r="L289" s="365"/>
      <c r="M289" s="366"/>
      <c r="N289" s="367"/>
      <c r="O289" s="365"/>
      <c r="P289" s="368"/>
      <c r="Q289" s="364"/>
      <c r="R289" s="365"/>
      <c r="S289" s="366"/>
      <c r="T289" s="369" t="s">
        <v>2995</v>
      </c>
      <c r="U289" s="370" t="s">
        <v>2948</v>
      </c>
      <c r="V289" s="371"/>
      <c r="W289" s="372"/>
      <c r="X289" s="353" t="s">
        <v>2914</v>
      </c>
      <c r="Y289" s="382" t="s">
        <v>2869</v>
      </c>
      <c r="Z289" s="389" t="str">
        <f>IFERROR(__xludf.DUMMYFUNCTION("""COMPUTED_VALUE"""),"")</f>
        <v/>
      </c>
      <c r="AA289" s="383">
        <v>0.0</v>
      </c>
      <c r="AB289" s="388">
        <f>IFERROR(__xludf.DUMMYFUNCTION("""COMPUTED_VALUE"""),1.0)</f>
        <v>1</v>
      </c>
      <c r="AC289" s="382" t="s">
        <v>2869</v>
      </c>
      <c r="AD289" s="389" t="str">
        <f>IFERROR(__xludf.DUMMYFUNCTION("""COMPUTED_VALUE"""),"")</f>
        <v/>
      </c>
      <c r="AE289" s="377">
        <v>1.0</v>
      </c>
      <c r="AF289" s="378">
        <v>1.0</v>
      </c>
      <c r="AG289" s="444" t="s">
        <v>3029</v>
      </c>
    </row>
    <row r="290">
      <c r="A290" s="360"/>
      <c r="B290" s="361">
        <v>46164.0</v>
      </c>
      <c r="C290" s="362" t="s">
        <v>4416</v>
      </c>
      <c r="D290" s="363" t="s">
        <v>4417</v>
      </c>
      <c r="E290" s="364"/>
      <c r="F290" s="365"/>
      <c r="G290" s="366"/>
      <c r="H290" s="367"/>
      <c r="I290" s="365"/>
      <c r="J290" s="368"/>
      <c r="K290" s="364"/>
      <c r="L290" s="365"/>
      <c r="M290" s="366"/>
      <c r="N290" s="367"/>
      <c r="O290" s="365"/>
      <c r="P290" s="368"/>
      <c r="Q290" s="364"/>
      <c r="R290" s="365"/>
      <c r="S290" s="366"/>
      <c r="T290" s="369" t="s">
        <v>2995</v>
      </c>
      <c r="U290" s="370" t="s">
        <v>648</v>
      </c>
      <c r="V290" s="371"/>
      <c r="W290" s="372"/>
      <c r="X290" s="353"/>
      <c r="Y290" s="382" t="s">
        <v>2869</v>
      </c>
      <c r="Z290" s="389" t="str">
        <f>IFERROR(__xludf.DUMMYFUNCTION("""COMPUTED_VALUE"""),"")</f>
        <v/>
      </c>
      <c r="AA290" s="383" t="s">
        <v>2869</v>
      </c>
      <c r="AB290" s="388" t="str">
        <f>IFERROR(__xludf.DUMMYFUNCTION("""COMPUTED_VALUE"""),"")</f>
        <v/>
      </c>
      <c r="AC290" s="382" t="s">
        <v>2869</v>
      </c>
      <c r="AD290" s="389" t="str">
        <f>IFERROR(__xludf.DUMMYFUNCTION("""COMPUTED_VALUE"""),"")</f>
        <v/>
      </c>
      <c r="AE290" s="390"/>
      <c r="AF290" s="391"/>
      <c r="AG290" s="444" t="s">
        <v>3029</v>
      </c>
    </row>
    <row r="291">
      <c r="A291" s="360"/>
      <c r="B291" s="361">
        <v>46164.0</v>
      </c>
      <c r="C291" s="362" t="s">
        <v>4418</v>
      </c>
      <c r="D291" s="363" t="s">
        <v>4419</v>
      </c>
      <c r="E291" s="364"/>
      <c r="F291" s="365"/>
      <c r="G291" s="366"/>
      <c r="H291" s="367"/>
      <c r="I291" s="365"/>
      <c r="J291" s="368"/>
      <c r="K291" s="364"/>
      <c r="L291" s="365"/>
      <c r="M291" s="366"/>
      <c r="N291" s="367"/>
      <c r="O291" s="365"/>
      <c r="P291" s="368"/>
      <c r="Q291" s="364"/>
      <c r="R291" s="365"/>
      <c r="S291" s="366"/>
      <c r="T291" s="369" t="s">
        <v>2995</v>
      </c>
      <c r="U291" s="370" t="s">
        <v>207</v>
      </c>
      <c r="V291" s="371" t="s">
        <v>3010</v>
      </c>
      <c r="W291" s="372"/>
      <c r="X291" s="353"/>
      <c r="Y291" s="382" t="s">
        <v>2869</v>
      </c>
      <c r="Z291" s="389" t="str">
        <f>IFERROR(__xludf.DUMMYFUNCTION("""COMPUTED_VALUE"""),"")</f>
        <v/>
      </c>
      <c r="AA291" s="383" t="s">
        <v>2869</v>
      </c>
      <c r="AB291" s="388" t="str">
        <f>IFERROR(__xludf.DUMMYFUNCTION("""COMPUTED_VALUE"""),"")</f>
        <v/>
      </c>
      <c r="AC291" s="382" t="s">
        <v>2869</v>
      </c>
      <c r="AD291" s="389" t="str">
        <f>IFERROR(__xludf.DUMMYFUNCTION("""COMPUTED_VALUE"""),"")</f>
        <v/>
      </c>
      <c r="AE291" s="390"/>
      <c r="AF291" s="391"/>
      <c r="AG291" s="444" t="s">
        <v>3029</v>
      </c>
    </row>
    <row r="292">
      <c r="A292" s="360"/>
      <c r="B292" s="361">
        <v>46164.0</v>
      </c>
      <c r="C292" s="362" t="s">
        <v>4420</v>
      </c>
      <c r="D292" s="363" t="s">
        <v>4421</v>
      </c>
      <c r="E292" s="364"/>
      <c r="F292" s="365"/>
      <c r="G292" s="366"/>
      <c r="H292" s="367"/>
      <c r="I292" s="365"/>
      <c r="J292" s="368"/>
      <c r="K292" s="364"/>
      <c r="L292" s="365"/>
      <c r="M292" s="366"/>
      <c r="N292" s="367"/>
      <c r="O292" s="365"/>
      <c r="P292" s="368"/>
      <c r="Q292" s="364"/>
      <c r="R292" s="365"/>
      <c r="S292" s="366"/>
      <c r="T292" s="369" t="s">
        <v>2995</v>
      </c>
      <c r="U292" s="370" t="s">
        <v>674</v>
      </c>
      <c r="V292" s="371"/>
      <c r="W292" s="372"/>
      <c r="X292" s="353"/>
      <c r="Y292" s="382" t="s">
        <v>2869</v>
      </c>
      <c r="Z292" s="389" t="str">
        <f>IFERROR(__xludf.DUMMYFUNCTION("""COMPUTED_VALUE"""),"")</f>
        <v/>
      </c>
      <c r="AA292" s="383" t="s">
        <v>2869</v>
      </c>
      <c r="AB292" s="388" t="str">
        <f>IFERROR(__xludf.DUMMYFUNCTION("""COMPUTED_VALUE"""),"")</f>
        <v/>
      </c>
      <c r="AC292" s="382" t="s">
        <v>2869</v>
      </c>
      <c r="AD292" s="389" t="str">
        <f>IFERROR(__xludf.DUMMYFUNCTION("""COMPUTED_VALUE"""),"")</f>
        <v/>
      </c>
      <c r="AE292" s="390"/>
      <c r="AF292" s="391"/>
      <c r="AG292" s="444" t="s">
        <v>3029</v>
      </c>
    </row>
    <row r="293">
      <c r="A293" s="360"/>
      <c r="B293" s="361">
        <v>46164.0</v>
      </c>
      <c r="C293" s="362" t="s">
        <v>4422</v>
      </c>
      <c r="D293" s="363" t="s">
        <v>4423</v>
      </c>
      <c r="E293" s="364"/>
      <c r="F293" s="365"/>
      <c r="G293" s="366"/>
      <c r="H293" s="367"/>
      <c r="I293" s="365"/>
      <c r="J293" s="368"/>
      <c r="K293" s="364"/>
      <c r="L293" s="365"/>
      <c r="M293" s="366"/>
      <c r="N293" s="367"/>
      <c r="O293" s="365"/>
      <c r="P293" s="368"/>
      <c r="Q293" s="364"/>
      <c r="R293" s="365"/>
      <c r="S293" s="366"/>
      <c r="T293" s="369" t="s">
        <v>2995</v>
      </c>
      <c r="U293" s="370" t="s">
        <v>1891</v>
      </c>
      <c r="V293" s="371"/>
      <c r="W293" s="372"/>
      <c r="X293" s="353"/>
      <c r="Y293" s="382" t="s">
        <v>2869</v>
      </c>
      <c r="Z293" s="389" t="str">
        <f>IFERROR(__xludf.DUMMYFUNCTION("""COMPUTED_VALUE"""),"")</f>
        <v/>
      </c>
      <c r="AA293" s="383" t="s">
        <v>2869</v>
      </c>
      <c r="AB293" s="388" t="str">
        <f>IFERROR(__xludf.DUMMYFUNCTION("""COMPUTED_VALUE"""),"")</f>
        <v/>
      </c>
      <c r="AC293" s="382" t="s">
        <v>2869</v>
      </c>
      <c r="AD293" s="389" t="str">
        <f>IFERROR(__xludf.DUMMYFUNCTION("""COMPUTED_VALUE"""),"")</f>
        <v/>
      </c>
      <c r="AE293" s="390"/>
      <c r="AF293" s="391"/>
      <c r="AG293" s="444" t="s">
        <v>3029</v>
      </c>
    </row>
    <row r="294">
      <c r="A294" s="360"/>
      <c r="B294" s="361">
        <v>46164.0</v>
      </c>
      <c r="C294" s="362" t="s">
        <v>4424</v>
      </c>
      <c r="D294" s="363" t="s">
        <v>4425</v>
      </c>
      <c r="E294" s="364"/>
      <c r="F294" s="365"/>
      <c r="G294" s="366"/>
      <c r="H294" s="367"/>
      <c r="I294" s="365"/>
      <c r="J294" s="368"/>
      <c r="K294" s="364"/>
      <c r="L294" s="365"/>
      <c r="M294" s="366"/>
      <c r="N294" s="367"/>
      <c r="O294" s="365"/>
      <c r="P294" s="368"/>
      <c r="Q294" s="364"/>
      <c r="R294" s="365"/>
      <c r="S294" s="366"/>
      <c r="T294" s="369" t="s">
        <v>2995</v>
      </c>
      <c r="U294" s="370"/>
      <c r="V294" s="371" t="s">
        <v>1591</v>
      </c>
      <c r="W294" s="372"/>
      <c r="X294" s="353"/>
      <c r="Y294" s="382" t="s">
        <v>2869</v>
      </c>
      <c r="Z294" s="389" t="str">
        <f>IFERROR(__xludf.DUMMYFUNCTION("""COMPUTED_VALUE"""),"")</f>
        <v/>
      </c>
      <c r="AA294" s="383" t="s">
        <v>2869</v>
      </c>
      <c r="AB294" s="388" t="str">
        <f>IFERROR(__xludf.DUMMYFUNCTION("""COMPUTED_VALUE"""),"")</f>
        <v/>
      </c>
      <c r="AC294" s="382" t="s">
        <v>2869</v>
      </c>
      <c r="AD294" s="389" t="str">
        <f>IFERROR(__xludf.DUMMYFUNCTION("""COMPUTED_VALUE"""),"")</f>
        <v/>
      </c>
      <c r="AE294" s="390"/>
      <c r="AF294" s="391"/>
      <c r="AG294" s="444" t="s">
        <v>3029</v>
      </c>
    </row>
    <row r="295">
      <c r="A295" s="360"/>
      <c r="B295" s="361">
        <v>46164.0</v>
      </c>
      <c r="C295" s="362" t="s">
        <v>4426</v>
      </c>
      <c r="D295" s="363" t="s">
        <v>4427</v>
      </c>
      <c r="E295" s="364"/>
      <c r="F295" s="365"/>
      <c r="G295" s="366"/>
      <c r="H295" s="367"/>
      <c r="I295" s="365"/>
      <c r="J295" s="368"/>
      <c r="K295" s="364"/>
      <c r="L295" s="365"/>
      <c r="M295" s="366"/>
      <c r="N295" s="367"/>
      <c r="O295" s="365"/>
      <c r="P295" s="368"/>
      <c r="Q295" s="364"/>
      <c r="R295" s="365"/>
      <c r="S295" s="366"/>
      <c r="T295" s="369" t="s">
        <v>2995</v>
      </c>
      <c r="U295" s="370" t="s">
        <v>470</v>
      </c>
      <c r="V295" s="371"/>
      <c r="W295" s="380" t="s">
        <v>4428</v>
      </c>
      <c r="X295" s="353" t="s">
        <v>2890</v>
      </c>
      <c r="Y295" s="382" t="s">
        <v>2869</v>
      </c>
      <c r="Z295" s="389" t="str">
        <f>IFERROR(__xludf.DUMMYFUNCTION("""COMPUTED_VALUE"""),"")</f>
        <v/>
      </c>
      <c r="AA295" s="383">
        <v>0.0</v>
      </c>
      <c r="AB295" s="388">
        <f>IFERROR(__xludf.DUMMYFUNCTION("""COMPUTED_VALUE"""),1.0)</f>
        <v>1</v>
      </c>
      <c r="AC295" s="382" t="s">
        <v>2869</v>
      </c>
      <c r="AD295" s="389" t="str">
        <f>IFERROR(__xludf.DUMMYFUNCTION("""COMPUTED_VALUE"""),"")</f>
        <v/>
      </c>
      <c r="AE295" s="377">
        <v>48.0</v>
      </c>
      <c r="AF295" s="378">
        <v>41.0</v>
      </c>
      <c r="AG295" s="393" t="s">
        <v>3037</v>
      </c>
    </row>
    <row r="296">
      <c r="A296" s="360"/>
      <c r="B296" s="361">
        <v>46164.0</v>
      </c>
      <c r="C296" s="362" t="s">
        <v>4429</v>
      </c>
      <c r="D296" s="363" t="s">
        <v>4430</v>
      </c>
      <c r="E296" s="364"/>
      <c r="F296" s="365"/>
      <c r="G296" s="366"/>
      <c r="H296" s="367"/>
      <c r="I296" s="365"/>
      <c r="J296" s="368"/>
      <c r="K296" s="364"/>
      <c r="L296" s="365"/>
      <c r="M296" s="366"/>
      <c r="N296" s="367"/>
      <c r="O296" s="365"/>
      <c r="P296" s="368"/>
      <c r="Q296" s="364"/>
      <c r="R296" s="365"/>
      <c r="S296" s="366"/>
      <c r="T296" s="369" t="s">
        <v>2995</v>
      </c>
      <c r="U296" s="370" t="s">
        <v>323</v>
      </c>
      <c r="V296" s="371"/>
      <c r="W296" s="380" t="s">
        <v>4431</v>
      </c>
      <c r="X296" s="353" t="s">
        <v>2890</v>
      </c>
      <c r="Y296" s="382" t="s">
        <v>2869</v>
      </c>
      <c r="Z296" s="389" t="str">
        <f>IFERROR(__xludf.DUMMYFUNCTION("""COMPUTED_VALUE"""),"")</f>
        <v/>
      </c>
      <c r="AA296" s="383">
        <v>0.0</v>
      </c>
      <c r="AB296" s="388">
        <f>IFERROR(__xludf.DUMMYFUNCTION("""COMPUTED_VALUE"""),1.0)</f>
        <v>1</v>
      </c>
      <c r="AC296" s="382" t="s">
        <v>2869</v>
      </c>
      <c r="AD296" s="389" t="str">
        <f>IFERROR(__xludf.DUMMYFUNCTION("""COMPUTED_VALUE"""),"")</f>
        <v/>
      </c>
      <c r="AE296" s="377">
        <v>6.0</v>
      </c>
      <c r="AF296" s="378">
        <v>6.0</v>
      </c>
      <c r="AG296" s="393" t="s">
        <v>3037</v>
      </c>
    </row>
    <row r="297">
      <c r="A297" s="360"/>
      <c r="B297" s="361">
        <v>46164.0</v>
      </c>
      <c r="C297" s="362" t="s">
        <v>4432</v>
      </c>
      <c r="D297" s="363" t="s">
        <v>4433</v>
      </c>
      <c r="E297" s="364"/>
      <c r="F297" s="365"/>
      <c r="G297" s="366"/>
      <c r="H297" s="367"/>
      <c r="I297" s="365"/>
      <c r="J297" s="368"/>
      <c r="K297" s="364"/>
      <c r="L297" s="365"/>
      <c r="M297" s="366"/>
      <c r="N297" s="367"/>
      <c r="O297" s="365"/>
      <c r="P297" s="368"/>
      <c r="Q297" s="364"/>
      <c r="R297" s="365"/>
      <c r="S297" s="366"/>
      <c r="T297" s="369" t="s">
        <v>2995</v>
      </c>
      <c r="U297" s="370" t="s">
        <v>568</v>
      </c>
      <c r="V297" s="371"/>
      <c r="W297" s="372"/>
      <c r="X297" s="353" t="s">
        <v>2914</v>
      </c>
      <c r="Y297" s="382" t="s">
        <v>2869</v>
      </c>
      <c r="Z297" s="389" t="str">
        <f>IFERROR(__xludf.DUMMYFUNCTION("""COMPUTED_VALUE"""),"")</f>
        <v/>
      </c>
      <c r="AA297" s="383">
        <v>0.0</v>
      </c>
      <c r="AB297" s="388">
        <f>IFERROR(__xludf.DUMMYFUNCTION("""COMPUTED_VALUE"""),1.0)</f>
        <v>1</v>
      </c>
      <c r="AC297" s="382" t="s">
        <v>2869</v>
      </c>
      <c r="AD297" s="389" t="str">
        <f>IFERROR(__xludf.DUMMYFUNCTION("""COMPUTED_VALUE"""),"")</f>
        <v/>
      </c>
      <c r="AE297" s="377">
        <v>10.0</v>
      </c>
      <c r="AF297" s="378">
        <v>10.0</v>
      </c>
      <c r="AG297" s="393" t="s">
        <v>3037</v>
      </c>
    </row>
    <row r="298">
      <c r="A298" s="360"/>
      <c r="B298" s="361">
        <v>46164.0</v>
      </c>
      <c r="C298" s="362" t="s">
        <v>4434</v>
      </c>
      <c r="D298" s="363" t="s">
        <v>4435</v>
      </c>
      <c r="E298" s="364"/>
      <c r="F298" s="365"/>
      <c r="G298" s="366"/>
      <c r="H298" s="367"/>
      <c r="I298" s="365"/>
      <c r="J298" s="368"/>
      <c r="K298" s="364"/>
      <c r="L298" s="365"/>
      <c r="M298" s="366"/>
      <c r="N298" s="367"/>
      <c r="O298" s="365"/>
      <c r="P298" s="368"/>
      <c r="Q298" s="364"/>
      <c r="R298" s="365"/>
      <c r="S298" s="366"/>
      <c r="T298" s="369" t="s">
        <v>2995</v>
      </c>
      <c r="U298" s="370"/>
      <c r="V298" s="371" t="s">
        <v>3010</v>
      </c>
      <c r="W298" s="372"/>
      <c r="X298" s="353" t="s">
        <v>2914</v>
      </c>
      <c r="Y298" s="382" t="s">
        <v>2869</v>
      </c>
      <c r="Z298" s="389" t="str">
        <f>IFERROR(__xludf.DUMMYFUNCTION("""COMPUTED_VALUE"""),"")</f>
        <v/>
      </c>
      <c r="AA298" s="383" t="s">
        <v>2869</v>
      </c>
      <c r="AB298" s="388" t="str">
        <f>IFERROR(__xludf.DUMMYFUNCTION("""COMPUTED_VALUE"""),"")</f>
        <v/>
      </c>
      <c r="AC298" s="382">
        <v>0.0</v>
      </c>
      <c r="AD298" s="389">
        <f>IFERROR(__xludf.DUMMYFUNCTION("""COMPUTED_VALUE"""),1.0)</f>
        <v>1</v>
      </c>
      <c r="AE298" s="377">
        <v>6.0</v>
      </c>
      <c r="AF298" s="378">
        <v>4.0</v>
      </c>
      <c r="AG298" s="393" t="s">
        <v>3037</v>
      </c>
    </row>
    <row r="299">
      <c r="A299" s="360"/>
      <c r="B299" s="361">
        <v>46164.0</v>
      </c>
      <c r="C299" s="362" t="s">
        <v>4436</v>
      </c>
      <c r="D299" s="363" t="s">
        <v>4437</v>
      </c>
      <c r="E299" s="364"/>
      <c r="F299" s="365"/>
      <c r="G299" s="366"/>
      <c r="H299" s="367"/>
      <c r="I299" s="365"/>
      <c r="J299" s="368"/>
      <c r="K299" s="364"/>
      <c r="L299" s="365"/>
      <c r="M299" s="366"/>
      <c r="N299" s="367"/>
      <c r="O299" s="365"/>
      <c r="P299" s="368"/>
      <c r="Q299" s="364"/>
      <c r="R299" s="365"/>
      <c r="S299" s="366"/>
      <c r="T299" s="369" t="s">
        <v>2995</v>
      </c>
      <c r="U299" s="370" t="s">
        <v>1292</v>
      </c>
      <c r="V299" s="371"/>
      <c r="W299" s="372"/>
      <c r="X299" s="353" t="s">
        <v>2914</v>
      </c>
      <c r="Y299" s="382" t="s">
        <v>2869</v>
      </c>
      <c r="Z299" s="389" t="str">
        <f>IFERROR(__xludf.DUMMYFUNCTION("""COMPUTED_VALUE"""),"")</f>
        <v/>
      </c>
      <c r="AA299" s="383">
        <v>0.0</v>
      </c>
      <c r="AB299" s="388">
        <f>IFERROR(__xludf.DUMMYFUNCTION("""COMPUTED_VALUE"""),1.0)</f>
        <v>1</v>
      </c>
      <c r="AC299" s="382" t="s">
        <v>2869</v>
      </c>
      <c r="AD299" s="389" t="str">
        <f>IFERROR(__xludf.DUMMYFUNCTION("""COMPUTED_VALUE"""),"")</f>
        <v/>
      </c>
      <c r="AE299" s="377">
        <v>10.0</v>
      </c>
      <c r="AF299" s="378">
        <v>9.0</v>
      </c>
      <c r="AG299" s="393" t="s">
        <v>3037</v>
      </c>
    </row>
    <row r="300">
      <c r="A300" s="360"/>
      <c r="B300" s="361">
        <v>46164.0</v>
      </c>
      <c r="C300" s="362" t="s">
        <v>4438</v>
      </c>
      <c r="D300" s="363" t="s">
        <v>4439</v>
      </c>
      <c r="E300" s="364"/>
      <c r="F300" s="365"/>
      <c r="G300" s="366"/>
      <c r="H300" s="367"/>
      <c r="I300" s="365"/>
      <c r="J300" s="368"/>
      <c r="K300" s="364"/>
      <c r="L300" s="365">
        <v>2.0</v>
      </c>
      <c r="M300" s="366"/>
      <c r="N300" s="367"/>
      <c r="O300" s="365"/>
      <c r="P300" s="368"/>
      <c r="Q300" s="364"/>
      <c r="R300" s="365"/>
      <c r="S300" s="366"/>
      <c r="T300" s="369" t="s">
        <v>2995</v>
      </c>
      <c r="U300" s="370" t="s">
        <v>497</v>
      </c>
      <c r="V300" s="371"/>
      <c r="W300" s="380" t="s">
        <v>4440</v>
      </c>
      <c r="X300" s="353" t="s">
        <v>2887</v>
      </c>
      <c r="Y300" s="382" t="s">
        <v>2869</v>
      </c>
      <c r="Z300" s="389" t="str">
        <f>IFERROR(__xludf.DUMMYFUNCTION("""COMPUTED_VALUE"""),"")</f>
        <v/>
      </c>
      <c r="AA300" s="383">
        <v>2.0</v>
      </c>
      <c r="AB300" s="388">
        <f>IFERROR(__xludf.DUMMYFUNCTION("""COMPUTED_VALUE"""),0.875)</f>
        <v>0.875</v>
      </c>
      <c r="AC300" s="382" t="s">
        <v>2869</v>
      </c>
      <c r="AD300" s="389" t="str">
        <f>IFERROR(__xludf.DUMMYFUNCTION("""COMPUTED_VALUE"""),"")</f>
        <v/>
      </c>
      <c r="AE300" s="377">
        <v>14.0</v>
      </c>
      <c r="AF300" s="378">
        <v>13.0</v>
      </c>
      <c r="AG300" s="393" t="s">
        <v>3037</v>
      </c>
    </row>
    <row r="301">
      <c r="A301" s="360"/>
      <c r="B301" s="361">
        <v>46164.0</v>
      </c>
      <c r="C301" s="362" t="s">
        <v>4441</v>
      </c>
      <c r="D301" s="363" t="s">
        <v>4442</v>
      </c>
      <c r="E301" s="364"/>
      <c r="F301" s="365"/>
      <c r="G301" s="366"/>
      <c r="H301" s="367"/>
      <c r="I301" s="365"/>
      <c r="J301" s="368"/>
      <c r="K301" s="364"/>
      <c r="L301" s="365"/>
      <c r="M301" s="366"/>
      <c r="N301" s="367"/>
      <c r="O301" s="365"/>
      <c r="P301" s="368"/>
      <c r="Q301" s="364"/>
      <c r="R301" s="365"/>
      <c r="S301" s="366"/>
      <c r="T301" s="369" t="s">
        <v>2995</v>
      </c>
      <c r="U301" s="370" t="s">
        <v>323</v>
      </c>
      <c r="V301" s="371"/>
      <c r="W301" s="372"/>
      <c r="X301" s="353" t="s">
        <v>2914</v>
      </c>
      <c r="Y301" s="382" t="s">
        <v>2869</v>
      </c>
      <c r="Z301" s="389" t="str">
        <f>IFERROR(__xludf.DUMMYFUNCTION("""COMPUTED_VALUE"""),"")</f>
        <v/>
      </c>
      <c r="AA301" s="383">
        <v>0.0</v>
      </c>
      <c r="AB301" s="388">
        <f>IFERROR(__xludf.DUMMYFUNCTION("""COMPUTED_VALUE"""),1.0)</f>
        <v>1</v>
      </c>
      <c r="AC301" s="382" t="s">
        <v>2869</v>
      </c>
      <c r="AD301" s="389" t="str">
        <f>IFERROR(__xludf.DUMMYFUNCTION("""COMPUTED_VALUE"""),"")</f>
        <v/>
      </c>
      <c r="AE301" s="377">
        <v>0.0</v>
      </c>
      <c r="AF301" s="378">
        <v>0.0</v>
      </c>
      <c r="AG301" s="393" t="s">
        <v>3037</v>
      </c>
    </row>
    <row r="302">
      <c r="A302" s="360"/>
      <c r="B302" s="361">
        <v>46164.0</v>
      </c>
      <c r="C302" s="362" t="s">
        <v>4443</v>
      </c>
      <c r="D302" s="363" t="s">
        <v>4444</v>
      </c>
      <c r="E302" s="364"/>
      <c r="F302" s="365">
        <v>1.0</v>
      </c>
      <c r="G302" s="366"/>
      <c r="H302" s="367"/>
      <c r="I302" s="365"/>
      <c r="J302" s="368"/>
      <c r="K302" s="364"/>
      <c r="L302" s="365"/>
      <c r="M302" s="366"/>
      <c r="N302" s="367"/>
      <c r="O302" s="365"/>
      <c r="P302" s="368"/>
      <c r="Q302" s="364"/>
      <c r="R302" s="365"/>
      <c r="S302" s="366"/>
      <c r="T302" s="369" t="s">
        <v>2995</v>
      </c>
      <c r="U302" s="370" t="s">
        <v>2720</v>
      </c>
      <c r="V302" s="371"/>
      <c r="W302" s="380" t="s">
        <v>4445</v>
      </c>
      <c r="X302" s="353" t="s">
        <v>2890</v>
      </c>
      <c r="Y302" s="382" t="s">
        <v>2869</v>
      </c>
      <c r="Z302" s="389" t="str">
        <f>IFERROR(__xludf.DUMMYFUNCTION("""COMPUTED_VALUE"""),"")</f>
        <v/>
      </c>
      <c r="AA302" s="383">
        <v>1.0</v>
      </c>
      <c r="AB302" s="388">
        <f>IFERROR(__xludf.DUMMYFUNCTION("""COMPUTED_VALUE"""),0.975)</f>
        <v>0.975</v>
      </c>
      <c r="AC302" s="382" t="s">
        <v>2869</v>
      </c>
      <c r="AD302" s="389" t="str">
        <f>IFERROR(__xludf.DUMMYFUNCTION("""COMPUTED_VALUE"""),"")</f>
        <v/>
      </c>
      <c r="AE302" s="377">
        <v>40.0</v>
      </c>
      <c r="AF302" s="378">
        <v>40.0</v>
      </c>
      <c r="AG302" s="393" t="s">
        <v>3037</v>
      </c>
    </row>
    <row r="303">
      <c r="A303" s="360"/>
      <c r="B303" s="361">
        <v>46164.0</v>
      </c>
      <c r="C303" s="362" t="s">
        <v>4446</v>
      </c>
      <c r="D303" s="363" t="s">
        <v>4447</v>
      </c>
      <c r="E303" s="364"/>
      <c r="F303" s="365"/>
      <c r="G303" s="366"/>
      <c r="H303" s="367"/>
      <c r="I303" s="365"/>
      <c r="J303" s="368"/>
      <c r="K303" s="364"/>
      <c r="L303" s="365"/>
      <c r="M303" s="366"/>
      <c r="N303" s="367"/>
      <c r="O303" s="365"/>
      <c r="P303" s="368"/>
      <c r="Q303" s="364"/>
      <c r="R303" s="365"/>
      <c r="S303" s="366"/>
      <c r="T303" s="369" t="s">
        <v>2995</v>
      </c>
      <c r="U303" s="370" t="s">
        <v>1376</v>
      </c>
      <c r="V303" s="371"/>
      <c r="W303" s="372"/>
      <c r="X303" s="353" t="s">
        <v>2914</v>
      </c>
      <c r="Y303" s="382" t="s">
        <v>2869</v>
      </c>
      <c r="Z303" s="389" t="str">
        <f>IFERROR(__xludf.DUMMYFUNCTION("""COMPUTED_VALUE"""),"")</f>
        <v/>
      </c>
      <c r="AA303" s="383">
        <v>0.0</v>
      </c>
      <c r="AB303" s="388">
        <f>IFERROR(__xludf.DUMMYFUNCTION("""COMPUTED_VALUE"""),1.0)</f>
        <v>1</v>
      </c>
      <c r="AC303" s="382" t="s">
        <v>2869</v>
      </c>
      <c r="AD303" s="389" t="str">
        <f>IFERROR(__xludf.DUMMYFUNCTION("""COMPUTED_VALUE"""),"")</f>
        <v/>
      </c>
      <c r="AE303" s="377">
        <v>0.0</v>
      </c>
      <c r="AF303" s="378">
        <v>0.0</v>
      </c>
      <c r="AG303" s="393" t="s">
        <v>3037</v>
      </c>
    </row>
    <row r="304">
      <c r="A304" s="360"/>
      <c r="B304" s="361">
        <v>46164.0</v>
      </c>
      <c r="C304" s="362" t="s">
        <v>4448</v>
      </c>
      <c r="D304" s="363" t="s">
        <v>4449</v>
      </c>
      <c r="E304" s="364"/>
      <c r="F304" s="365"/>
      <c r="G304" s="366"/>
      <c r="H304" s="367"/>
      <c r="I304" s="365"/>
      <c r="J304" s="368"/>
      <c r="K304" s="364"/>
      <c r="L304" s="365"/>
      <c r="M304" s="366"/>
      <c r="N304" s="367"/>
      <c r="O304" s="365"/>
      <c r="P304" s="368"/>
      <c r="Q304" s="364"/>
      <c r="R304" s="365"/>
      <c r="S304" s="366"/>
      <c r="T304" s="369" t="s">
        <v>2995</v>
      </c>
      <c r="U304" s="370" t="s">
        <v>801</v>
      </c>
      <c r="V304" s="371"/>
      <c r="W304" s="372"/>
      <c r="X304" s="353" t="s">
        <v>2914</v>
      </c>
      <c r="Y304" s="382" t="s">
        <v>2869</v>
      </c>
      <c r="Z304" s="389" t="str">
        <f>IFERROR(__xludf.DUMMYFUNCTION("""COMPUTED_VALUE"""),"")</f>
        <v/>
      </c>
      <c r="AA304" s="383">
        <v>0.0</v>
      </c>
      <c r="AB304" s="388">
        <f>IFERROR(__xludf.DUMMYFUNCTION("""COMPUTED_VALUE"""),1.0)</f>
        <v>1</v>
      </c>
      <c r="AC304" s="382" t="s">
        <v>2869</v>
      </c>
      <c r="AD304" s="389" t="str">
        <f>IFERROR(__xludf.DUMMYFUNCTION("""COMPUTED_VALUE"""),"")</f>
        <v/>
      </c>
      <c r="AE304" s="377">
        <v>1.0</v>
      </c>
      <c r="AF304" s="378">
        <v>1.0</v>
      </c>
      <c r="AG304" s="393" t="s">
        <v>3037</v>
      </c>
    </row>
    <row r="305">
      <c r="A305" s="360"/>
      <c r="B305" s="361">
        <v>46164.0</v>
      </c>
      <c r="C305" s="362" t="s">
        <v>4450</v>
      </c>
      <c r="D305" s="363" t="s">
        <v>4451</v>
      </c>
      <c r="E305" s="364"/>
      <c r="F305" s="365"/>
      <c r="G305" s="366"/>
      <c r="H305" s="367"/>
      <c r="I305" s="365"/>
      <c r="J305" s="368"/>
      <c r="K305" s="364"/>
      <c r="L305" s="365"/>
      <c r="M305" s="366"/>
      <c r="N305" s="367"/>
      <c r="O305" s="365"/>
      <c r="P305" s="368"/>
      <c r="Q305" s="364"/>
      <c r="R305" s="365"/>
      <c r="S305" s="366"/>
      <c r="T305" s="369" t="s">
        <v>2995</v>
      </c>
      <c r="U305" s="460" t="s">
        <v>2961</v>
      </c>
      <c r="V305" s="371"/>
      <c r="W305" s="372"/>
      <c r="X305" s="353" t="s">
        <v>2914</v>
      </c>
      <c r="Y305" s="382" t="s">
        <v>2869</v>
      </c>
      <c r="Z305" s="389" t="str">
        <f>IFERROR(__xludf.DUMMYFUNCTION("""COMPUTED_VALUE"""),"")</f>
        <v/>
      </c>
      <c r="AA305" s="383">
        <v>0.0</v>
      </c>
      <c r="AB305" s="388">
        <f>IFERROR(__xludf.DUMMYFUNCTION("""COMPUTED_VALUE"""),1.0)</f>
        <v>1</v>
      </c>
      <c r="AC305" s="382" t="s">
        <v>2869</v>
      </c>
      <c r="AD305" s="389" t="str">
        <f>IFERROR(__xludf.DUMMYFUNCTION("""COMPUTED_VALUE"""),"")</f>
        <v/>
      </c>
      <c r="AE305" s="377">
        <v>1.0</v>
      </c>
      <c r="AF305" s="378">
        <v>0.0</v>
      </c>
      <c r="AG305" s="393" t="s">
        <v>3037</v>
      </c>
    </row>
    <row r="306">
      <c r="A306" s="409"/>
      <c r="B306" s="361">
        <v>46164.0</v>
      </c>
      <c r="C306" s="362" t="s">
        <v>4452</v>
      </c>
      <c r="D306" s="363" t="s">
        <v>4453</v>
      </c>
      <c r="E306" s="364"/>
      <c r="F306" s="365">
        <v>2.0</v>
      </c>
      <c r="G306" s="366"/>
      <c r="H306" s="367"/>
      <c r="I306" s="365"/>
      <c r="J306" s="368"/>
      <c r="K306" s="364"/>
      <c r="L306" s="365"/>
      <c r="M306" s="366"/>
      <c r="N306" s="367"/>
      <c r="O306" s="365"/>
      <c r="P306" s="368"/>
      <c r="Q306" s="364"/>
      <c r="R306" s="365"/>
      <c r="S306" s="366"/>
      <c r="T306" s="369" t="s">
        <v>2995</v>
      </c>
      <c r="U306" s="370" t="s">
        <v>1235</v>
      </c>
      <c r="V306" s="371"/>
      <c r="W306" s="380" t="s">
        <v>4454</v>
      </c>
      <c r="X306" s="353" t="s">
        <v>2887</v>
      </c>
      <c r="Y306" s="382" t="s">
        <v>2869</v>
      </c>
      <c r="Z306" s="389" t="str">
        <f>IFERROR(__xludf.DUMMYFUNCTION("""COMPUTED_VALUE"""),"")</f>
        <v/>
      </c>
      <c r="AA306" s="383">
        <v>2.0</v>
      </c>
      <c r="AB306" s="388">
        <f>IFERROR(__xludf.DUMMYFUNCTION("""COMPUTED_VALUE"""),0.8888888888888888)</f>
        <v>0.8888888889</v>
      </c>
      <c r="AC306" s="382" t="s">
        <v>2869</v>
      </c>
      <c r="AD306" s="389" t="str">
        <f>IFERROR(__xludf.DUMMYFUNCTION("""COMPUTED_VALUE"""),"")</f>
        <v/>
      </c>
      <c r="AE306" s="377">
        <v>16.0</v>
      </c>
      <c r="AF306" s="378">
        <v>16.0</v>
      </c>
      <c r="AG306" s="393" t="s">
        <v>3037</v>
      </c>
    </row>
    <row r="307">
      <c r="A307" s="360"/>
      <c r="B307" s="361">
        <v>46164.0</v>
      </c>
      <c r="C307" s="362" t="s">
        <v>4455</v>
      </c>
      <c r="D307" s="363" t="s">
        <v>4456</v>
      </c>
      <c r="E307" s="364"/>
      <c r="F307" s="365"/>
      <c r="G307" s="366"/>
      <c r="H307" s="367"/>
      <c r="I307" s="365"/>
      <c r="J307" s="368"/>
      <c r="K307" s="364"/>
      <c r="L307" s="365"/>
      <c r="M307" s="366"/>
      <c r="N307" s="367"/>
      <c r="O307" s="365"/>
      <c r="P307" s="368"/>
      <c r="Q307" s="364"/>
      <c r="R307" s="365"/>
      <c r="S307" s="366"/>
      <c r="T307" s="369" t="s">
        <v>2995</v>
      </c>
      <c r="U307" s="370"/>
      <c r="V307" s="371" t="s">
        <v>1174</v>
      </c>
      <c r="W307" s="372"/>
      <c r="X307" s="353" t="s">
        <v>2914</v>
      </c>
      <c r="Y307" s="382" t="s">
        <v>2869</v>
      </c>
      <c r="Z307" s="389" t="str">
        <f>IFERROR(__xludf.DUMMYFUNCTION("""COMPUTED_VALUE"""),"")</f>
        <v/>
      </c>
      <c r="AA307" s="383" t="s">
        <v>2869</v>
      </c>
      <c r="AB307" s="388" t="str">
        <f>IFERROR(__xludf.DUMMYFUNCTION("""COMPUTED_VALUE"""),"")</f>
        <v/>
      </c>
      <c r="AC307" s="382">
        <v>0.0</v>
      </c>
      <c r="AD307" s="389">
        <f>IFERROR(__xludf.DUMMYFUNCTION("""COMPUTED_VALUE"""),1.0)</f>
        <v>1</v>
      </c>
      <c r="AE307" s="377">
        <v>9.0</v>
      </c>
      <c r="AF307" s="378">
        <v>9.0</v>
      </c>
      <c r="AG307" s="393" t="s">
        <v>3037</v>
      </c>
    </row>
    <row r="308">
      <c r="A308" s="360"/>
      <c r="B308" s="361">
        <v>46164.0</v>
      </c>
      <c r="C308" s="362" t="s">
        <v>4457</v>
      </c>
      <c r="D308" s="363" t="s">
        <v>4458</v>
      </c>
      <c r="E308" s="364"/>
      <c r="F308" s="365"/>
      <c r="G308" s="366"/>
      <c r="H308" s="367"/>
      <c r="I308" s="365"/>
      <c r="J308" s="368"/>
      <c r="K308" s="364"/>
      <c r="L308" s="365"/>
      <c r="M308" s="366"/>
      <c r="N308" s="367"/>
      <c r="O308" s="365">
        <v>2.0</v>
      </c>
      <c r="P308" s="368"/>
      <c r="Q308" s="364"/>
      <c r="R308" s="365"/>
      <c r="S308" s="366"/>
      <c r="T308" s="369" t="s">
        <v>2995</v>
      </c>
      <c r="U308" s="370" t="s">
        <v>951</v>
      </c>
      <c r="V308" s="371"/>
      <c r="W308" s="380" t="s">
        <v>4459</v>
      </c>
      <c r="X308" s="353" t="s">
        <v>2887</v>
      </c>
      <c r="Y308" s="382" t="s">
        <v>2869</v>
      </c>
      <c r="Z308" s="389" t="str">
        <f>IFERROR(__xludf.DUMMYFUNCTION("""COMPUTED_VALUE"""),"")</f>
        <v/>
      </c>
      <c r="AA308" s="383">
        <v>2.0</v>
      </c>
      <c r="AB308" s="388">
        <f>IFERROR(__xludf.DUMMYFUNCTION("""COMPUTED_VALUE"""),0.7142857142857143)</f>
        <v>0.7142857143</v>
      </c>
      <c r="AC308" s="382" t="s">
        <v>2869</v>
      </c>
      <c r="AD308" s="389" t="str">
        <f>IFERROR(__xludf.DUMMYFUNCTION("""COMPUTED_VALUE"""),"")</f>
        <v/>
      </c>
      <c r="AE308" s="377">
        <v>5.0</v>
      </c>
      <c r="AF308" s="378">
        <v>3.0</v>
      </c>
      <c r="AG308" s="393" t="s">
        <v>3037</v>
      </c>
    </row>
    <row r="309">
      <c r="A309" s="360"/>
      <c r="B309" s="361">
        <v>46164.0</v>
      </c>
      <c r="C309" s="362" t="s">
        <v>4460</v>
      </c>
      <c r="D309" s="363" t="s">
        <v>4461</v>
      </c>
      <c r="E309" s="364"/>
      <c r="F309" s="365"/>
      <c r="G309" s="366"/>
      <c r="H309" s="367"/>
      <c r="I309" s="365"/>
      <c r="J309" s="368"/>
      <c r="K309" s="364"/>
      <c r="L309" s="365"/>
      <c r="M309" s="366"/>
      <c r="N309" s="367"/>
      <c r="O309" s="365">
        <v>1.0</v>
      </c>
      <c r="P309" s="368"/>
      <c r="Q309" s="364"/>
      <c r="R309" s="365"/>
      <c r="S309" s="366"/>
      <c r="T309" s="369" t="s">
        <v>2995</v>
      </c>
      <c r="U309" s="370" t="s">
        <v>2020</v>
      </c>
      <c r="V309" s="371"/>
      <c r="W309" s="380" t="s">
        <v>4462</v>
      </c>
      <c r="X309" s="353" t="s">
        <v>2887</v>
      </c>
      <c r="Y309" s="382" t="s">
        <v>2869</v>
      </c>
      <c r="Z309" s="389" t="str">
        <f>IFERROR(__xludf.DUMMYFUNCTION("""COMPUTED_VALUE"""),"")</f>
        <v/>
      </c>
      <c r="AA309" s="383">
        <v>1.0</v>
      </c>
      <c r="AB309" s="388">
        <f>IFERROR(__xludf.DUMMYFUNCTION("""COMPUTED_VALUE"""),0.9090909090909091)</f>
        <v>0.9090909091</v>
      </c>
      <c r="AC309" s="382" t="s">
        <v>2869</v>
      </c>
      <c r="AD309" s="389" t="str">
        <f>IFERROR(__xludf.DUMMYFUNCTION("""COMPUTED_VALUE"""),"")</f>
        <v/>
      </c>
      <c r="AE309" s="377">
        <v>10.0</v>
      </c>
      <c r="AF309" s="378">
        <v>9.0</v>
      </c>
      <c r="AG309" s="393" t="s">
        <v>3037</v>
      </c>
    </row>
    <row r="310">
      <c r="A310" s="360"/>
      <c r="B310" s="361">
        <v>46164.0</v>
      </c>
      <c r="C310" s="362" t="s">
        <v>4463</v>
      </c>
      <c r="D310" s="363" t="s">
        <v>4464</v>
      </c>
      <c r="E310" s="364"/>
      <c r="F310" s="365"/>
      <c r="G310" s="366"/>
      <c r="H310" s="367"/>
      <c r="I310" s="365"/>
      <c r="J310" s="368"/>
      <c r="K310" s="364"/>
      <c r="L310" s="365"/>
      <c r="M310" s="366"/>
      <c r="N310" s="367"/>
      <c r="O310" s="365"/>
      <c r="P310" s="368"/>
      <c r="Q310" s="364"/>
      <c r="R310" s="365"/>
      <c r="S310" s="366"/>
      <c r="T310" s="369" t="s">
        <v>2995</v>
      </c>
      <c r="U310" s="370" t="s">
        <v>876</v>
      </c>
      <c r="V310" s="371"/>
      <c r="W310" s="372"/>
      <c r="X310" s="353" t="s">
        <v>2914</v>
      </c>
      <c r="Y310" s="382" t="s">
        <v>2869</v>
      </c>
      <c r="Z310" s="389" t="str">
        <f>IFERROR(__xludf.DUMMYFUNCTION("""COMPUTED_VALUE"""),"")</f>
        <v/>
      </c>
      <c r="AA310" s="383">
        <v>0.0</v>
      </c>
      <c r="AB310" s="388">
        <f>IFERROR(__xludf.DUMMYFUNCTION("""COMPUTED_VALUE"""),1.0)</f>
        <v>1</v>
      </c>
      <c r="AC310" s="382" t="s">
        <v>2869</v>
      </c>
      <c r="AD310" s="389" t="str">
        <f>IFERROR(__xludf.DUMMYFUNCTION("""COMPUTED_VALUE"""),"")</f>
        <v/>
      </c>
      <c r="AE310" s="377">
        <v>0.0</v>
      </c>
      <c r="AF310" s="378">
        <v>0.0</v>
      </c>
      <c r="AG310" s="393" t="s">
        <v>3037</v>
      </c>
    </row>
    <row r="311">
      <c r="A311" s="360"/>
      <c r="B311" s="361">
        <v>46164.0</v>
      </c>
      <c r="C311" s="362" t="s">
        <v>4465</v>
      </c>
      <c r="D311" s="363" t="s">
        <v>4466</v>
      </c>
      <c r="E311" s="364"/>
      <c r="F311" s="365"/>
      <c r="G311" s="366"/>
      <c r="H311" s="367"/>
      <c r="I311" s="365">
        <v>2.0</v>
      </c>
      <c r="J311" s="368"/>
      <c r="K311" s="364"/>
      <c r="L311" s="365"/>
      <c r="M311" s="366"/>
      <c r="N311" s="367"/>
      <c r="O311" s="365">
        <v>1.0</v>
      </c>
      <c r="P311" s="368"/>
      <c r="Q311" s="364"/>
      <c r="R311" s="365"/>
      <c r="S311" s="366"/>
      <c r="T311" s="369" t="s">
        <v>2995</v>
      </c>
      <c r="U311" s="370" t="s">
        <v>2937</v>
      </c>
      <c r="V311" s="371"/>
      <c r="W311" s="380" t="s">
        <v>4467</v>
      </c>
      <c r="X311" s="353" t="s">
        <v>2887</v>
      </c>
      <c r="Y311" s="382" t="s">
        <v>2869</v>
      </c>
      <c r="Z311" s="389" t="str">
        <f>IFERROR(__xludf.DUMMYFUNCTION("""COMPUTED_VALUE"""),"")</f>
        <v/>
      </c>
      <c r="AA311" s="383">
        <v>3.0</v>
      </c>
      <c r="AB311" s="388">
        <f>IFERROR(__xludf.DUMMYFUNCTION("""COMPUTED_VALUE"""),0.7692307692307692)</f>
        <v>0.7692307692</v>
      </c>
      <c r="AC311" s="382" t="s">
        <v>2869</v>
      </c>
      <c r="AD311" s="389" t="str">
        <f>IFERROR(__xludf.DUMMYFUNCTION("""COMPUTED_VALUE"""),"")</f>
        <v/>
      </c>
      <c r="AE311" s="377">
        <v>10.0</v>
      </c>
      <c r="AF311" s="378">
        <v>10.0</v>
      </c>
      <c r="AG311" s="393" t="s">
        <v>3037</v>
      </c>
    </row>
    <row r="312">
      <c r="A312" s="360"/>
      <c r="B312" s="361">
        <v>46164.0</v>
      </c>
      <c r="C312" s="362" t="s">
        <v>4468</v>
      </c>
      <c r="D312" s="363" t="s">
        <v>4469</v>
      </c>
      <c r="E312" s="364"/>
      <c r="F312" s="365"/>
      <c r="G312" s="366"/>
      <c r="H312" s="367"/>
      <c r="I312" s="365"/>
      <c r="J312" s="368"/>
      <c r="K312" s="364"/>
      <c r="L312" s="365"/>
      <c r="M312" s="366"/>
      <c r="N312" s="367"/>
      <c r="O312" s="365"/>
      <c r="P312" s="368"/>
      <c r="Q312" s="364"/>
      <c r="R312" s="365"/>
      <c r="S312" s="366"/>
      <c r="T312" s="369" t="s">
        <v>2995</v>
      </c>
      <c r="U312" s="370" t="s">
        <v>1830</v>
      </c>
      <c r="V312" s="371"/>
      <c r="W312" s="372"/>
      <c r="X312" s="353" t="s">
        <v>2914</v>
      </c>
      <c r="Y312" s="382" t="s">
        <v>2869</v>
      </c>
      <c r="Z312" s="389" t="str">
        <f>IFERROR(__xludf.DUMMYFUNCTION("""COMPUTED_VALUE"""),"")</f>
        <v/>
      </c>
      <c r="AA312" s="383">
        <v>0.0</v>
      </c>
      <c r="AB312" s="388">
        <f>IFERROR(__xludf.DUMMYFUNCTION("""COMPUTED_VALUE"""),1.0)</f>
        <v>1</v>
      </c>
      <c r="AC312" s="382" t="s">
        <v>2869</v>
      </c>
      <c r="AD312" s="389" t="str">
        <f>IFERROR(__xludf.DUMMYFUNCTION("""COMPUTED_VALUE"""),"")</f>
        <v/>
      </c>
      <c r="AE312" s="377">
        <v>1.0</v>
      </c>
      <c r="AF312" s="378">
        <v>0.0</v>
      </c>
      <c r="AG312" s="393" t="s">
        <v>3037</v>
      </c>
    </row>
    <row r="313">
      <c r="A313" s="360"/>
      <c r="B313" s="361">
        <v>46164.0</v>
      </c>
      <c r="C313" s="362" t="s">
        <v>4470</v>
      </c>
      <c r="D313" s="363" t="s">
        <v>4471</v>
      </c>
      <c r="E313" s="364"/>
      <c r="F313" s="365">
        <v>1.0</v>
      </c>
      <c r="G313" s="366"/>
      <c r="H313" s="367"/>
      <c r="I313" s="365"/>
      <c r="J313" s="368"/>
      <c r="K313" s="364"/>
      <c r="L313" s="365"/>
      <c r="M313" s="366"/>
      <c r="N313" s="367"/>
      <c r="O313" s="365">
        <v>1.0</v>
      </c>
      <c r="P313" s="368"/>
      <c r="Q313" s="364"/>
      <c r="R313" s="365"/>
      <c r="S313" s="366"/>
      <c r="T313" s="369" t="s">
        <v>2995</v>
      </c>
      <c r="U313" s="370" t="s">
        <v>2255</v>
      </c>
      <c r="V313" s="371"/>
      <c r="W313" s="380" t="s">
        <v>4472</v>
      </c>
      <c r="X313" s="353" t="s">
        <v>2887</v>
      </c>
      <c r="Y313" s="382" t="s">
        <v>2869</v>
      </c>
      <c r="Z313" s="389" t="str">
        <f>IFERROR(__xludf.DUMMYFUNCTION("""COMPUTED_VALUE"""),"")</f>
        <v/>
      </c>
      <c r="AA313" s="383">
        <v>2.0</v>
      </c>
      <c r="AB313" s="388">
        <f>IFERROR(__xludf.DUMMYFUNCTION("""COMPUTED_VALUE"""),0.5)</f>
        <v>0.5</v>
      </c>
      <c r="AC313" s="382" t="s">
        <v>2869</v>
      </c>
      <c r="AD313" s="389" t="str">
        <f>IFERROR(__xludf.DUMMYFUNCTION("""COMPUTED_VALUE"""),"")</f>
        <v/>
      </c>
      <c r="AE313" s="377">
        <v>2.0</v>
      </c>
      <c r="AF313" s="378">
        <v>2.0</v>
      </c>
      <c r="AG313" s="393" t="s">
        <v>3037</v>
      </c>
    </row>
    <row r="314">
      <c r="A314" s="360"/>
      <c r="B314" s="361">
        <v>46164.0</v>
      </c>
      <c r="C314" s="362" t="s">
        <v>4473</v>
      </c>
      <c r="D314" s="363" t="s">
        <v>4474</v>
      </c>
      <c r="E314" s="364"/>
      <c r="F314" s="365"/>
      <c r="G314" s="366"/>
      <c r="H314" s="367"/>
      <c r="I314" s="365"/>
      <c r="J314" s="368"/>
      <c r="K314" s="364"/>
      <c r="L314" s="365"/>
      <c r="M314" s="366"/>
      <c r="N314" s="367"/>
      <c r="O314" s="365"/>
      <c r="P314" s="368"/>
      <c r="Q314" s="364"/>
      <c r="R314" s="365"/>
      <c r="S314" s="366"/>
      <c r="T314" s="369" t="s">
        <v>2995</v>
      </c>
      <c r="U314" s="370"/>
      <c r="V314" s="371" t="s">
        <v>2472</v>
      </c>
      <c r="W314" s="372"/>
      <c r="X314" s="353" t="s">
        <v>2914</v>
      </c>
      <c r="Y314" s="382" t="s">
        <v>2869</v>
      </c>
      <c r="Z314" s="389" t="str">
        <f>IFERROR(__xludf.DUMMYFUNCTION("""COMPUTED_VALUE"""),"")</f>
        <v/>
      </c>
      <c r="AA314" s="383" t="s">
        <v>2869</v>
      </c>
      <c r="AB314" s="388" t="str">
        <f>IFERROR(__xludf.DUMMYFUNCTION("""COMPUTED_VALUE"""),"")</f>
        <v/>
      </c>
      <c r="AC314" s="382">
        <v>0.0</v>
      </c>
      <c r="AD314" s="389">
        <f>IFERROR(__xludf.DUMMYFUNCTION("""COMPUTED_VALUE"""),1.0)</f>
        <v>1</v>
      </c>
      <c r="AE314" s="377">
        <v>19.0</v>
      </c>
      <c r="AF314" s="378">
        <v>15.0</v>
      </c>
      <c r="AG314" s="393" t="s">
        <v>3037</v>
      </c>
    </row>
    <row r="315">
      <c r="A315" s="360"/>
      <c r="B315" s="361">
        <v>46164.0</v>
      </c>
      <c r="C315" s="362" t="s">
        <v>4475</v>
      </c>
      <c r="D315" s="363" t="s">
        <v>4476</v>
      </c>
      <c r="E315" s="364"/>
      <c r="F315" s="365"/>
      <c r="G315" s="366"/>
      <c r="H315" s="367"/>
      <c r="I315" s="365"/>
      <c r="J315" s="368"/>
      <c r="K315" s="364"/>
      <c r="L315" s="365"/>
      <c r="M315" s="366"/>
      <c r="N315" s="367"/>
      <c r="O315" s="365"/>
      <c r="P315" s="368"/>
      <c r="Q315" s="364"/>
      <c r="R315" s="365"/>
      <c r="S315" s="366"/>
      <c r="T315" s="369" t="s">
        <v>2995</v>
      </c>
      <c r="U315" s="370" t="s">
        <v>2308</v>
      </c>
      <c r="V315" s="371"/>
      <c r="W315" s="372"/>
      <c r="X315" s="353" t="s">
        <v>2914</v>
      </c>
      <c r="Y315" s="382" t="s">
        <v>2869</v>
      </c>
      <c r="Z315" s="389" t="str">
        <f>IFERROR(__xludf.DUMMYFUNCTION("""COMPUTED_VALUE"""),"")</f>
        <v/>
      </c>
      <c r="AA315" s="383">
        <v>0.0</v>
      </c>
      <c r="AB315" s="388">
        <f>IFERROR(__xludf.DUMMYFUNCTION("""COMPUTED_VALUE"""),1.0)</f>
        <v>1</v>
      </c>
      <c r="AC315" s="382" t="s">
        <v>2869</v>
      </c>
      <c r="AD315" s="389" t="str">
        <f>IFERROR(__xludf.DUMMYFUNCTION("""COMPUTED_VALUE"""),"")</f>
        <v/>
      </c>
      <c r="AE315" s="377">
        <v>0.0</v>
      </c>
      <c r="AF315" s="378">
        <v>0.0</v>
      </c>
      <c r="AG315" s="393" t="s">
        <v>3037</v>
      </c>
    </row>
    <row r="316">
      <c r="A316" s="360"/>
      <c r="B316" s="361">
        <v>46164.0</v>
      </c>
      <c r="C316" s="362" t="s">
        <v>4477</v>
      </c>
      <c r="D316" s="363" t="s">
        <v>4478</v>
      </c>
      <c r="E316" s="364"/>
      <c r="F316" s="365"/>
      <c r="G316" s="366"/>
      <c r="H316" s="367"/>
      <c r="I316" s="365"/>
      <c r="J316" s="368"/>
      <c r="K316" s="364"/>
      <c r="L316" s="365"/>
      <c r="M316" s="366"/>
      <c r="N316" s="367"/>
      <c r="O316" s="365"/>
      <c r="P316" s="368"/>
      <c r="Q316" s="364"/>
      <c r="R316" s="365"/>
      <c r="S316" s="366"/>
      <c r="T316" s="369" t="s">
        <v>2995</v>
      </c>
      <c r="U316" s="370" t="s">
        <v>2308</v>
      </c>
      <c r="V316" s="371"/>
      <c r="W316" s="372"/>
      <c r="X316" s="353" t="s">
        <v>2914</v>
      </c>
      <c r="Y316" s="382" t="s">
        <v>2869</v>
      </c>
      <c r="Z316" s="389" t="str">
        <f>IFERROR(__xludf.DUMMYFUNCTION("""COMPUTED_VALUE"""),"")</f>
        <v/>
      </c>
      <c r="AA316" s="383">
        <v>0.0</v>
      </c>
      <c r="AB316" s="388">
        <f>IFERROR(__xludf.DUMMYFUNCTION("""COMPUTED_VALUE"""),1.0)</f>
        <v>1</v>
      </c>
      <c r="AC316" s="382" t="s">
        <v>2869</v>
      </c>
      <c r="AD316" s="389" t="str">
        <f>IFERROR(__xludf.DUMMYFUNCTION("""COMPUTED_VALUE"""),"")</f>
        <v/>
      </c>
      <c r="AE316" s="377">
        <v>3.0</v>
      </c>
      <c r="AF316" s="378">
        <v>3.0</v>
      </c>
      <c r="AG316" s="393" t="s">
        <v>3037</v>
      </c>
    </row>
    <row r="317">
      <c r="A317" s="360"/>
      <c r="B317" s="361">
        <v>46164.0</v>
      </c>
      <c r="C317" s="362" t="s">
        <v>4479</v>
      </c>
      <c r="D317" s="363" t="s">
        <v>4480</v>
      </c>
      <c r="E317" s="364"/>
      <c r="F317" s="365"/>
      <c r="G317" s="366"/>
      <c r="H317" s="367"/>
      <c r="I317" s="365">
        <v>1.0</v>
      </c>
      <c r="J317" s="368"/>
      <c r="K317" s="364"/>
      <c r="L317" s="365"/>
      <c r="M317" s="366"/>
      <c r="N317" s="367"/>
      <c r="O317" s="365">
        <v>1.0</v>
      </c>
      <c r="P317" s="368"/>
      <c r="Q317" s="364"/>
      <c r="R317" s="365"/>
      <c r="S317" s="366"/>
      <c r="T317" s="369" t="s">
        <v>2995</v>
      </c>
      <c r="U317" s="370" t="s">
        <v>2889</v>
      </c>
      <c r="V317" s="371"/>
      <c r="W317" s="380" t="s">
        <v>4481</v>
      </c>
      <c r="X317" s="353" t="s">
        <v>2887</v>
      </c>
      <c r="Y317" s="382" t="s">
        <v>2869</v>
      </c>
      <c r="Z317" s="389" t="str">
        <f>IFERROR(__xludf.DUMMYFUNCTION("""COMPUTED_VALUE"""),"")</f>
        <v/>
      </c>
      <c r="AA317" s="383">
        <v>2.0</v>
      </c>
      <c r="AB317" s="388">
        <f>IFERROR(__xludf.DUMMYFUNCTION("""COMPUTED_VALUE"""),0.5)</f>
        <v>0.5</v>
      </c>
      <c r="AC317" s="382" t="s">
        <v>2869</v>
      </c>
      <c r="AD317" s="389" t="str">
        <f>IFERROR(__xludf.DUMMYFUNCTION("""COMPUTED_VALUE"""),"")</f>
        <v/>
      </c>
      <c r="AE317" s="377">
        <v>2.0</v>
      </c>
      <c r="AF317" s="378">
        <v>2.0</v>
      </c>
      <c r="AG317" s="393" t="s">
        <v>3037</v>
      </c>
    </row>
    <row r="318">
      <c r="A318" s="360"/>
      <c r="B318" s="361">
        <v>46164.0</v>
      </c>
      <c r="C318" s="362" t="s">
        <v>4482</v>
      </c>
      <c r="D318" s="363" t="s">
        <v>4483</v>
      </c>
      <c r="E318" s="364"/>
      <c r="F318" s="365"/>
      <c r="G318" s="366"/>
      <c r="H318" s="367"/>
      <c r="I318" s="365"/>
      <c r="J318" s="368"/>
      <c r="K318" s="364"/>
      <c r="L318" s="365"/>
      <c r="M318" s="366"/>
      <c r="N318" s="367"/>
      <c r="O318" s="365"/>
      <c r="P318" s="368"/>
      <c r="Q318" s="364"/>
      <c r="R318" s="365"/>
      <c r="S318" s="366"/>
      <c r="T318" s="369" t="s">
        <v>2995</v>
      </c>
      <c r="U318" s="370" t="s">
        <v>279</v>
      </c>
      <c r="V318" s="371"/>
      <c r="W318" s="372"/>
      <c r="X318" s="353" t="s">
        <v>2914</v>
      </c>
      <c r="Y318" s="382" t="s">
        <v>2869</v>
      </c>
      <c r="Z318" s="389" t="str">
        <f>IFERROR(__xludf.DUMMYFUNCTION("""COMPUTED_VALUE"""),"")</f>
        <v/>
      </c>
      <c r="AA318" s="383">
        <v>0.0</v>
      </c>
      <c r="AB318" s="388">
        <f>IFERROR(__xludf.DUMMYFUNCTION("""COMPUTED_VALUE"""),1.0)</f>
        <v>1</v>
      </c>
      <c r="AC318" s="382" t="s">
        <v>2869</v>
      </c>
      <c r="AD318" s="389" t="str">
        <f>IFERROR(__xludf.DUMMYFUNCTION("""COMPUTED_VALUE"""),"")</f>
        <v/>
      </c>
      <c r="AE318" s="377">
        <v>13.0</v>
      </c>
      <c r="AF318" s="378">
        <v>13.0</v>
      </c>
      <c r="AG318" s="393" t="s">
        <v>3037</v>
      </c>
    </row>
    <row r="319">
      <c r="A319" s="360"/>
      <c r="B319" s="361">
        <v>46164.0</v>
      </c>
      <c r="C319" s="362" t="s">
        <v>4484</v>
      </c>
      <c r="D319" s="363" t="s">
        <v>4485</v>
      </c>
      <c r="E319" s="364"/>
      <c r="F319" s="365"/>
      <c r="G319" s="366"/>
      <c r="H319" s="367"/>
      <c r="I319" s="365"/>
      <c r="J319" s="368"/>
      <c r="K319" s="364"/>
      <c r="L319" s="365"/>
      <c r="M319" s="366"/>
      <c r="N319" s="367"/>
      <c r="O319" s="365"/>
      <c r="P319" s="368"/>
      <c r="Q319" s="364"/>
      <c r="R319" s="365"/>
      <c r="S319" s="366"/>
      <c r="T319" s="369" t="s">
        <v>2995</v>
      </c>
      <c r="U319" s="370" t="s">
        <v>1626</v>
      </c>
      <c r="V319" s="371"/>
      <c r="W319" s="372"/>
      <c r="X319" s="353" t="s">
        <v>2914</v>
      </c>
      <c r="Y319" s="382" t="s">
        <v>2869</v>
      </c>
      <c r="Z319" s="389" t="str">
        <f>IFERROR(__xludf.DUMMYFUNCTION("""COMPUTED_VALUE"""),"")</f>
        <v/>
      </c>
      <c r="AA319" s="383">
        <v>0.0</v>
      </c>
      <c r="AB319" s="388">
        <f>IFERROR(__xludf.DUMMYFUNCTION("""COMPUTED_VALUE"""),1.0)</f>
        <v>1</v>
      </c>
      <c r="AC319" s="382" t="s">
        <v>2869</v>
      </c>
      <c r="AD319" s="389" t="str">
        <f>IFERROR(__xludf.DUMMYFUNCTION("""COMPUTED_VALUE"""),"")</f>
        <v/>
      </c>
      <c r="AE319" s="377">
        <v>5.0</v>
      </c>
      <c r="AF319" s="378">
        <v>5.0</v>
      </c>
      <c r="AG319" s="393" t="s">
        <v>3037</v>
      </c>
    </row>
    <row r="320">
      <c r="A320" s="360"/>
      <c r="B320" s="361">
        <v>46164.0</v>
      </c>
      <c r="C320" s="362" t="s">
        <v>4486</v>
      </c>
      <c r="D320" s="363" t="s">
        <v>4487</v>
      </c>
      <c r="E320" s="364"/>
      <c r="F320" s="365"/>
      <c r="G320" s="366"/>
      <c r="H320" s="367"/>
      <c r="I320" s="365"/>
      <c r="J320" s="368"/>
      <c r="K320" s="364"/>
      <c r="L320" s="365">
        <v>2.0</v>
      </c>
      <c r="M320" s="366"/>
      <c r="N320" s="367"/>
      <c r="O320" s="365"/>
      <c r="P320" s="368"/>
      <c r="Q320" s="364"/>
      <c r="R320" s="365"/>
      <c r="S320" s="366"/>
      <c r="T320" s="369" t="s">
        <v>2995</v>
      </c>
      <c r="U320" s="370" t="s">
        <v>1376</v>
      </c>
      <c r="V320" s="371"/>
      <c r="W320" s="380" t="s">
        <v>4488</v>
      </c>
      <c r="X320" s="353" t="s">
        <v>2890</v>
      </c>
      <c r="Y320" s="382" t="s">
        <v>2869</v>
      </c>
      <c r="Z320" s="389" t="str">
        <f>IFERROR(__xludf.DUMMYFUNCTION("""COMPUTED_VALUE"""),"")</f>
        <v/>
      </c>
      <c r="AA320" s="383">
        <v>2.0</v>
      </c>
      <c r="AB320" s="388">
        <f>IFERROR(__xludf.DUMMYFUNCTION("""COMPUTED_VALUE"""),0.9166666666666666)</f>
        <v>0.9166666667</v>
      </c>
      <c r="AC320" s="382" t="s">
        <v>2869</v>
      </c>
      <c r="AD320" s="389" t="str">
        <f>IFERROR(__xludf.DUMMYFUNCTION("""COMPUTED_VALUE"""),"")</f>
        <v/>
      </c>
      <c r="AE320" s="377">
        <v>24.0</v>
      </c>
      <c r="AF320" s="378">
        <v>15.0</v>
      </c>
      <c r="AG320" s="393" t="s">
        <v>3037</v>
      </c>
    </row>
    <row r="321">
      <c r="A321" s="360"/>
      <c r="B321" s="361">
        <v>46164.0</v>
      </c>
      <c r="C321" s="362" t="s">
        <v>4489</v>
      </c>
      <c r="D321" s="363" t="s">
        <v>4490</v>
      </c>
      <c r="E321" s="364"/>
      <c r="F321" s="365"/>
      <c r="G321" s="366"/>
      <c r="H321" s="367"/>
      <c r="I321" s="365"/>
      <c r="J321" s="368"/>
      <c r="K321" s="364"/>
      <c r="L321" s="365"/>
      <c r="M321" s="366"/>
      <c r="N321" s="367"/>
      <c r="O321" s="365"/>
      <c r="P321" s="368"/>
      <c r="Q321" s="364"/>
      <c r="R321" s="365"/>
      <c r="S321" s="366"/>
      <c r="T321" s="369" t="s">
        <v>2995</v>
      </c>
      <c r="U321" s="370" t="s">
        <v>713</v>
      </c>
      <c r="V321" s="371"/>
      <c r="W321" s="372"/>
      <c r="X321" s="353" t="s">
        <v>2914</v>
      </c>
      <c r="Y321" s="382" t="s">
        <v>2869</v>
      </c>
      <c r="Z321" s="389" t="str">
        <f>IFERROR(__xludf.DUMMYFUNCTION("""COMPUTED_VALUE"""),"")</f>
        <v/>
      </c>
      <c r="AA321" s="383">
        <v>0.0</v>
      </c>
      <c r="AB321" s="388">
        <f>IFERROR(__xludf.DUMMYFUNCTION("""COMPUTED_VALUE"""),1.0)</f>
        <v>1</v>
      </c>
      <c r="AC321" s="382" t="s">
        <v>2869</v>
      </c>
      <c r="AD321" s="389" t="str">
        <f>IFERROR(__xludf.DUMMYFUNCTION("""COMPUTED_VALUE"""),"")</f>
        <v/>
      </c>
      <c r="AE321" s="377">
        <v>33.0</v>
      </c>
      <c r="AF321" s="378">
        <v>32.0</v>
      </c>
      <c r="AG321" s="393" t="s">
        <v>3037</v>
      </c>
    </row>
    <row r="322">
      <c r="A322" s="360"/>
      <c r="B322" s="361">
        <v>46164.0</v>
      </c>
      <c r="C322" s="362" t="s">
        <v>4491</v>
      </c>
      <c r="D322" s="363" t="s">
        <v>4492</v>
      </c>
      <c r="E322" s="364"/>
      <c r="F322" s="365"/>
      <c r="G322" s="366"/>
      <c r="H322" s="367"/>
      <c r="I322" s="365"/>
      <c r="J322" s="368"/>
      <c r="K322" s="364"/>
      <c r="L322" s="365">
        <v>1.0</v>
      </c>
      <c r="M322" s="366"/>
      <c r="N322" s="367"/>
      <c r="O322" s="365"/>
      <c r="P322" s="368"/>
      <c r="Q322" s="364"/>
      <c r="R322" s="365"/>
      <c r="S322" s="366"/>
      <c r="T322" s="369" t="s">
        <v>2995</v>
      </c>
      <c r="U322" s="370" t="s">
        <v>122</v>
      </c>
      <c r="V322" s="371"/>
      <c r="W322" s="380" t="s">
        <v>4493</v>
      </c>
      <c r="X322" s="353" t="s">
        <v>2887</v>
      </c>
      <c r="Y322" s="382" t="s">
        <v>2869</v>
      </c>
      <c r="Z322" s="389" t="str">
        <f>IFERROR(__xludf.DUMMYFUNCTION("""COMPUTED_VALUE"""),"")</f>
        <v/>
      </c>
      <c r="AA322" s="383">
        <v>1.0</v>
      </c>
      <c r="AB322" s="388">
        <f>IFERROR(__xludf.DUMMYFUNCTION("""COMPUTED_VALUE"""),0.9473684210526316)</f>
        <v>0.9473684211</v>
      </c>
      <c r="AC322" s="382" t="s">
        <v>2869</v>
      </c>
      <c r="AD322" s="389" t="str">
        <f>IFERROR(__xludf.DUMMYFUNCTION("""COMPUTED_VALUE"""),"")</f>
        <v/>
      </c>
      <c r="AE322" s="377">
        <v>18.0</v>
      </c>
      <c r="AF322" s="378">
        <v>17.0</v>
      </c>
      <c r="AG322" s="393" t="s">
        <v>3037</v>
      </c>
    </row>
    <row r="323">
      <c r="A323" s="409"/>
      <c r="B323" s="361">
        <v>46163.0</v>
      </c>
      <c r="C323" s="362" t="s">
        <v>4494</v>
      </c>
      <c r="D323" s="363" t="s">
        <v>4495</v>
      </c>
      <c r="E323" s="364"/>
      <c r="F323" s="365"/>
      <c r="G323" s="366"/>
      <c r="H323" s="367"/>
      <c r="I323" s="365"/>
      <c r="J323" s="368"/>
      <c r="K323" s="364"/>
      <c r="L323" s="365"/>
      <c r="M323" s="366"/>
      <c r="N323" s="367"/>
      <c r="O323" s="365"/>
      <c r="P323" s="368"/>
      <c r="Q323" s="364"/>
      <c r="R323" s="365"/>
      <c r="S323" s="366"/>
      <c r="T323" s="369" t="s">
        <v>2995</v>
      </c>
      <c r="U323" s="460" t="s">
        <v>1453</v>
      </c>
      <c r="V323" s="371"/>
      <c r="W323" s="372"/>
      <c r="X323" s="353" t="s">
        <v>2914</v>
      </c>
      <c r="Y323" s="382" t="s">
        <v>2869</v>
      </c>
      <c r="Z323" s="389" t="str">
        <f>IFERROR(__xludf.DUMMYFUNCTION("""COMPUTED_VALUE"""),"")</f>
        <v/>
      </c>
      <c r="AA323" s="383">
        <v>0.0</v>
      </c>
      <c r="AB323" s="388">
        <f>IFERROR(__xludf.DUMMYFUNCTION("""COMPUTED_VALUE"""),1.0)</f>
        <v>1</v>
      </c>
      <c r="AC323" s="382" t="s">
        <v>2869</v>
      </c>
      <c r="AD323" s="389" t="str">
        <f>IFERROR(__xludf.DUMMYFUNCTION("""COMPUTED_VALUE"""),"")</f>
        <v/>
      </c>
      <c r="AE323" s="377">
        <v>19.0</v>
      </c>
      <c r="AF323" s="378">
        <v>19.0</v>
      </c>
      <c r="AG323" s="393" t="s">
        <v>3037</v>
      </c>
    </row>
    <row r="324">
      <c r="A324" s="360"/>
      <c r="B324" s="361">
        <v>46163.0</v>
      </c>
      <c r="C324" s="362" t="s">
        <v>4496</v>
      </c>
      <c r="D324" s="363" t="s">
        <v>4497</v>
      </c>
      <c r="E324" s="364"/>
      <c r="F324" s="365"/>
      <c r="G324" s="366"/>
      <c r="H324" s="367"/>
      <c r="I324" s="365"/>
      <c r="J324" s="368"/>
      <c r="K324" s="364"/>
      <c r="L324" s="365"/>
      <c r="M324" s="366"/>
      <c r="N324" s="367"/>
      <c r="O324" s="365"/>
      <c r="P324" s="368"/>
      <c r="Q324" s="364"/>
      <c r="R324" s="365"/>
      <c r="S324" s="366"/>
      <c r="T324" s="369" t="s">
        <v>2995</v>
      </c>
      <c r="U324" s="370" t="s">
        <v>2937</v>
      </c>
      <c r="V324" s="371"/>
      <c r="W324" s="372"/>
      <c r="X324" s="353" t="s">
        <v>2914</v>
      </c>
      <c r="Y324" s="382" t="s">
        <v>2869</v>
      </c>
      <c r="Z324" s="389" t="str">
        <f>IFERROR(__xludf.DUMMYFUNCTION("""COMPUTED_VALUE"""),"")</f>
        <v/>
      </c>
      <c r="AA324" s="383">
        <v>0.0</v>
      </c>
      <c r="AB324" s="388">
        <f>IFERROR(__xludf.DUMMYFUNCTION("""COMPUTED_VALUE"""),1.0)</f>
        <v>1</v>
      </c>
      <c r="AC324" s="382" t="s">
        <v>2869</v>
      </c>
      <c r="AD324" s="389" t="str">
        <f>IFERROR(__xludf.DUMMYFUNCTION("""COMPUTED_VALUE"""),"")</f>
        <v/>
      </c>
      <c r="AE324" s="377">
        <v>10.0</v>
      </c>
      <c r="AF324" s="378">
        <v>10.0</v>
      </c>
      <c r="AG324" s="393" t="s">
        <v>3037</v>
      </c>
    </row>
    <row r="325">
      <c r="A325" s="360"/>
      <c r="B325" s="361">
        <v>46163.0</v>
      </c>
      <c r="C325" s="362" t="s">
        <v>4498</v>
      </c>
      <c r="D325" s="363" t="s">
        <v>4499</v>
      </c>
      <c r="E325" s="364"/>
      <c r="F325" s="365"/>
      <c r="G325" s="366"/>
      <c r="H325" s="367"/>
      <c r="I325" s="365"/>
      <c r="J325" s="368"/>
      <c r="K325" s="364"/>
      <c r="L325" s="365">
        <v>1.0</v>
      </c>
      <c r="M325" s="366"/>
      <c r="N325" s="367"/>
      <c r="O325" s="365"/>
      <c r="P325" s="368"/>
      <c r="Q325" s="364"/>
      <c r="R325" s="365"/>
      <c r="S325" s="366"/>
      <c r="T325" s="369" t="s">
        <v>2995</v>
      </c>
      <c r="U325" s="370" t="s">
        <v>2020</v>
      </c>
      <c r="V325" s="371"/>
      <c r="W325" s="380" t="s">
        <v>4500</v>
      </c>
      <c r="X325" s="353" t="s">
        <v>2887</v>
      </c>
      <c r="Y325" s="382" t="s">
        <v>2869</v>
      </c>
      <c r="Z325" s="389" t="str">
        <f>IFERROR(__xludf.DUMMYFUNCTION("""COMPUTED_VALUE"""),"")</f>
        <v/>
      </c>
      <c r="AA325" s="383">
        <v>1.0</v>
      </c>
      <c r="AB325" s="388">
        <f>IFERROR(__xludf.DUMMYFUNCTION("""COMPUTED_VALUE"""),0.9090909090909091)</f>
        <v>0.9090909091</v>
      </c>
      <c r="AC325" s="382" t="s">
        <v>2869</v>
      </c>
      <c r="AD325" s="389" t="str">
        <f>IFERROR(__xludf.DUMMYFUNCTION("""COMPUTED_VALUE"""),"")</f>
        <v/>
      </c>
      <c r="AE325" s="377">
        <v>10.0</v>
      </c>
      <c r="AF325" s="378">
        <v>10.0</v>
      </c>
      <c r="AG325" s="393" t="s">
        <v>3037</v>
      </c>
    </row>
    <row r="326">
      <c r="A326" s="360"/>
      <c r="B326" s="361">
        <v>46163.0</v>
      </c>
      <c r="C326" s="362" t="s">
        <v>4501</v>
      </c>
      <c r="D326" s="363" t="s">
        <v>4502</v>
      </c>
      <c r="E326" s="364"/>
      <c r="F326" s="365"/>
      <c r="G326" s="366"/>
      <c r="H326" s="367"/>
      <c r="I326" s="365"/>
      <c r="J326" s="368"/>
      <c r="K326" s="364"/>
      <c r="L326" s="365"/>
      <c r="M326" s="366"/>
      <c r="N326" s="367"/>
      <c r="O326" s="365"/>
      <c r="P326" s="368"/>
      <c r="Q326" s="364"/>
      <c r="R326" s="365"/>
      <c r="S326" s="366"/>
      <c r="T326" s="369" t="s">
        <v>2995</v>
      </c>
      <c r="U326" s="370" t="s">
        <v>2963</v>
      </c>
      <c r="V326" s="371"/>
      <c r="W326" s="372"/>
      <c r="X326" s="353" t="s">
        <v>2914</v>
      </c>
      <c r="Y326" s="382" t="s">
        <v>2869</v>
      </c>
      <c r="Z326" s="389" t="str">
        <f>IFERROR(__xludf.DUMMYFUNCTION("""COMPUTED_VALUE"""),"")</f>
        <v/>
      </c>
      <c r="AA326" s="383">
        <v>0.0</v>
      </c>
      <c r="AB326" s="388">
        <f>IFERROR(__xludf.DUMMYFUNCTION("""COMPUTED_VALUE"""),1.0)</f>
        <v>1</v>
      </c>
      <c r="AC326" s="382" t="s">
        <v>2869</v>
      </c>
      <c r="AD326" s="389" t="str">
        <f>IFERROR(__xludf.DUMMYFUNCTION("""COMPUTED_VALUE"""),"")</f>
        <v/>
      </c>
      <c r="AE326" s="377">
        <v>0.0</v>
      </c>
      <c r="AF326" s="378">
        <v>0.0</v>
      </c>
      <c r="AG326" s="393" t="s">
        <v>3037</v>
      </c>
    </row>
    <row r="327">
      <c r="A327" s="360"/>
      <c r="B327" s="361">
        <v>46163.0</v>
      </c>
      <c r="C327" s="362" t="s">
        <v>4503</v>
      </c>
      <c r="D327" s="363" t="s">
        <v>4504</v>
      </c>
      <c r="E327" s="364"/>
      <c r="F327" s="365"/>
      <c r="G327" s="366"/>
      <c r="H327" s="367"/>
      <c r="I327" s="365"/>
      <c r="J327" s="368"/>
      <c r="K327" s="364"/>
      <c r="L327" s="365"/>
      <c r="M327" s="366"/>
      <c r="N327" s="367"/>
      <c r="O327" s="365"/>
      <c r="P327" s="368"/>
      <c r="Q327" s="364"/>
      <c r="R327" s="365"/>
      <c r="S327" s="366"/>
      <c r="T327" s="369" t="s">
        <v>2995</v>
      </c>
      <c r="U327" s="431" t="s">
        <v>2104</v>
      </c>
      <c r="V327" s="371"/>
      <c r="W327" s="372"/>
      <c r="X327" s="353" t="s">
        <v>2914</v>
      </c>
      <c r="Y327" s="382" t="s">
        <v>2869</v>
      </c>
      <c r="Z327" s="389" t="str">
        <f>IFERROR(__xludf.DUMMYFUNCTION("""COMPUTED_VALUE"""),"")</f>
        <v/>
      </c>
      <c r="AA327" s="383">
        <v>0.0</v>
      </c>
      <c r="AB327" s="388">
        <f>IFERROR(__xludf.DUMMYFUNCTION("""COMPUTED_VALUE"""),1.0)</f>
        <v>1</v>
      </c>
      <c r="AC327" s="382" t="s">
        <v>2869</v>
      </c>
      <c r="AD327" s="389" t="str">
        <f>IFERROR(__xludf.DUMMYFUNCTION("""COMPUTED_VALUE"""),"")</f>
        <v/>
      </c>
      <c r="AE327" s="377">
        <v>19.0</v>
      </c>
      <c r="AF327" s="378">
        <v>19.0</v>
      </c>
      <c r="AG327" s="393" t="s">
        <v>3037</v>
      </c>
    </row>
    <row r="328">
      <c r="A328" s="360"/>
      <c r="B328" s="361">
        <v>46163.0</v>
      </c>
      <c r="C328" s="362" t="s">
        <v>4505</v>
      </c>
      <c r="D328" s="363" t="s">
        <v>4506</v>
      </c>
      <c r="E328" s="364"/>
      <c r="F328" s="365"/>
      <c r="G328" s="366"/>
      <c r="H328" s="367"/>
      <c r="I328" s="365"/>
      <c r="J328" s="368"/>
      <c r="K328" s="364"/>
      <c r="L328" s="365"/>
      <c r="M328" s="366"/>
      <c r="N328" s="367"/>
      <c r="O328" s="365"/>
      <c r="P328" s="368"/>
      <c r="Q328" s="364"/>
      <c r="R328" s="365"/>
      <c r="S328" s="366"/>
      <c r="T328" s="369" t="s">
        <v>2995</v>
      </c>
      <c r="U328" s="370" t="s">
        <v>3013</v>
      </c>
      <c r="V328" s="371"/>
      <c r="W328" s="372"/>
      <c r="X328" s="353" t="s">
        <v>2914</v>
      </c>
      <c r="Y328" s="382" t="s">
        <v>2869</v>
      </c>
      <c r="Z328" s="389" t="str">
        <f>IFERROR(__xludf.DUMMYFUNCTION("""COMPUTED_VALUE"""),"")</f>
        <v/>
      </c>
      <c r="AA328" s="383">
        <v>0.0</v>
      </c>
      <c r="AB328" s="388">
        <f>IFERROR(__xludf.DUMMYFUNCTION("""COMPUTED_VALUE"""),1.0)</f>
        <v>1</v>
      </c>
      <c r="AC328" s="382" t="s">
        <v>2869</v>
      </c>
      <c r="AD328" s="389" t="str">
        <f>IFERROR(__xludf.DUMMYFUNCTION("""COMPUTED_VALUE"""),"")</f>
        <v/>
      </c>
      <c r="AE328" s="377">
        <v>3.0</v>
      </c>
      <c r="AF328" s="378">
        <v>3.0</v>
      </c>
      <c r="AG328" s="393" t="s">
        <v>3037</v>
      </c>
    </row>
    <row r="329">
      <c r="A329" s="360"/>
      <c r="B329" s="361">
        <v>46163.0</v>
      </c>
      <c r="C329" s="362" t="s">
        <v>4507</v>
      </c>
      <c r="D329" s="363" t="s">
        <v>4508</v>
      </c>
      <c r="E329" s="364"/>
      <c r="F329" s="365"/>
      <c r="G329" s="366"/>
      <c r="H329" s="367"/>
      <c r="I329" s="365"/>
      <c r="J329" s="368"/>
      <c r="K329" s="364"/>
      <c r="L329" s="365"/>
      <c r="M329" s="366"/>
      <c r="N329" s="367"/>
      <c r="O329" s="365"/>
      <c r="P329" s="368"/>
      <c r="Q329" s="364"/>
      <c r="R329" s="365"/>
      <c r="S329" s="366"/>
      <c r="T329" s="369" t="s">
        <v>2995</v>
      </c>
      <c r="U329" s="370" t="s">
        <v>555</v>
      </c>
      <c r="V329" s="371"/>
      <c r="W329" s="372"/>
      <c r="X329" s="353" t="s">
        <v>2914</v>
      </c>
      <c r="Y329" s="382" t="s">
        <v>2869</v>
      </c>
      <c r="Z329" s="389" t="str">
        <f>IFERROR(__xludf.DUMMYFUNCTION("""COMPUTED_VALUE"""),"")</f>
        <v/>
      </c>
      <c r="AA329" s="383">
        <v>0.0</v>
      </c>
      <c r="AB329" s="388">
        <f>IFERROR(__xludf.DUMMYFUNCTION("""COMPUTED_VALUE"""),1.0)</f>
        <v>1</v>
      </c>
      <c r="AC329" s="382" t="s">
        <v>2869</v>
      </c>
      <c r="AD329" s="389" t="str">
        <f>IFERROR(__xludf.DUMMYFUNCTION("""COMPUTED_VALUE"""),"")</f>
        <v/>
      </c>
      <c r="AE329" s="377">
        <v>6.0</v>
      </c>
      <c r="AF329" s="378">
        <v>6.0</v>
      </c>
      <c r="AG329" s="393" t="s">
        <v>3037</v>
      </c>
    </row>
    <row r="330">
      <c r="A330" s="360"/>
      <c r="B330" s="361">
        <v>46163.0</v>
      </c>
      <c r="C330" s="362" t="s">
        <v>4509</v>
      </c>
      <c r="D330" s="363" t="s">
        <v>4510</v>
      </c>
      <c r="E330" s="364"/>
      <c r="F330" s="365"/>
      <c r="G330" s="366"/>
      <c r="H330" s="367"/>
      <c r="I330" s="365"/>
      <c r="J330" s="368"/>
      <c r="K330" s="364"/>
      <c r="L330" s="365"/>
      <c r="M330" s="366"/>
      <c r="N330" s="367"/>
      <c r="O330" s="365"/>
      <c r="P330" s="368"/>
      <c r="Q330" s="364"/>
      <c r="R330" s="365"/>
      <c r="S330" s="366"/>
      <c r="T330" s="369" t="s">
        <v>2995</v>
      </c>
      <c r="U330" s="370" t="s">
        <v>661</v>
      </c>
      <c r="V330" s="371"/>
      <c r="W330" s="372"/>
      <c r="X330" s="353" t="s">
        <v>2914</v>
      </c>
      <c r="Y330" s="382" t="s">
        <v>2869</v>
      </c>
      <c r="Z330" s="389" t="str">
        <f>IFERROR(__xludf.DUMMYFUNCTION("""COMPUTED_VALUE"""),"")</f>
        <v/>
      </c>
      <c r="AA330" s="383">
        <v>0.0</v>
      </c>
      <c r="AB330" s="388">
        <f>IFERROR(__xludf.DUMMYFUNCTION("""COMPUTED_VALUE"""),1.0)</f>
        <v>1</v>
      </c>
      <c r="AC330" s="382" t="s">
        <v>2869</v>
      </c>
      <c r="AD330" s="389" t="str">
        <f>IFERROR(__xludf.DUMMYFUNCTION("""COMPUTED_VALUE"""),"")</f>
        <v/>
      </c>
      <c r="AE330" s="377">
        <v>5.0</v>
      </c>
      <c r="AF330" s="378">
        <v>5.0</v>
      </c>
      <c r="AG330" s="393" t="s">
        <v>3037</v>
      </c>
    </row>
    <row r="331">
      <c r="A331" s="360"/>
      <c r="B331" s="361">
        <v>46163.0</v>
      </c>
      <c r="C331" s="362" t="s">
        <v>4511</v>
      </c>
      <c r="D331" s="363" t="s">
        <v>4512</v>
      </c>
      <c r="E331" s="364"/>
      <c r="F331" s="365"/>
      <c r="G331" s="366"/>
      <c r="H331" s="367"/>
      <c r="I331" s="365"/>
      <c r="J331" s="368"/>
      <c r="K331" s="364"/>
      <c r="L331" s="365"/>
      <c r="M331" s="366"/>
      <c r="N331" s="367"/>
      <c r="O331" s="365"/>
      <c r="P331" s="368"/>
      <c r="Q331" s="364"/>
      <c r="R331" s="365"/>
      <c r="S331" s="366"/>
      <c r="T331" s="369" t="s">
        <v>2995</v>
      </c>
      <c r="U331" s="370" t="s">
        <v>2059</v>
      </c>
      <c r="V331" s="371"/>
      <c r="W331" s="372"/>
      <c r="X331" s="353" t="s">
        <v>2914</v>
      </c>
      <c r="Y331" s="382" t="s">
        <v>2869</v>
      </c>
      <c r="Z331" s="389" t="str">
        <f>IFERROR(__xludf.DUMMYFUNCTION("""COMPUTED_VALUE"""),"")</f>
        <v/>
      </c>
      <c r="AA331" s="383">
        <v>0.0</v>
      </c>
      <c r="AB331" s="388">
        <f>IFERROR(__xludf.DUMMYFUNCTION("""COMPUTED_VALUE"""),1.0)</f>
        <v>1</v>
      </c>
      <c r="AC331" s="382" t="s">
        <v>2869</v>
      </c>
      <c r="AD331" s="389" t="str">
        <f>IFERROR(__xludf.DUMMYFUNCTION("""COMPUTED_VALUE"""),"")</f>
        <v/>
      </c>
      <c r="AE331" s="377">
        <v>1.0</v>
      </c>
      <c r="AF331" s="378">
        <v>1.0</v>
      </c>
      <c r="AG331" s="393" t="s">
        <v>3037</v>
      </c>
    </row>
    <row r="332">
      <c r="A332" s="360"/>
      <c r="B332" s="361">
        <v>46163.0</v>
      </c>
      <c r="C332" s="362" t="s">
        <v>4513</v>
      </c>
      <c r="D332" s="363" t="s">
        <v>4514</v>
      </c>
      <c r="E332" s="364"/>
      <c r="F332" s="365"/>
      <c r="G332" s="366"/>
      <c r="H332" s="367"/>
      <c r="I332" s="365"/>
      <c r="J332" s="368"/>
      <c r="K332" s="364"/>
      <c r="L332" s="365"/>
      <c r="M332" s="366"/>
      <c r="N332" s="367"/>
      <c r="O332" s="365"/>
      <c r="P332" s="368"/>
      <c r="Q332" s="364"/>
      <c r="R332" s="365"/>
      <c r="S332" s="366"/>
      <c r="T332" s="369" t="s">
        <v>2995</v>
      </c>
      <c r="U332" s="370" t="s">
        <v>2895</v>
      </c>
      <c r="V332" s="371"/>
      <c r="W332" s="372"/>
      <c r="X332" s="353" t="s">
        <v>2914</v>
      </c>
      <c r="Y332" s="382" t="s">
        <v>2869</v>
      </c>
      <c r="Z332" s="389" t="str">
        <f>IFERROR(__xludf.DUMMYFUNCTION("""COMPUTED_VALUE"""),"")</f>
        <v/>
      </c>
      <c r="AA332" s="383">
        <v>0.0</v>
      </c>
      <c r="AB332" s="388">
        <f>IFERROR(__xludf.DUMMYFUNCTION("""COMPUTED_VALUE"""),1.0)</f>
        <v>1</v>
      </c>
      <c r="AC332" s="382" t="s">
        <v>2869</v>
      </c>
      <c r="AD332" s="389" t="str">
        <f>IFERROR(__xludf.DUMMYFUNCTION("""COMPUTED_VALUE"""),"")</f>
        <v/>
      </c>
      <c r="AE332" s="377">
        <v>0.0</v>
      </c>
      <c r="AF332" s="378">
        <v>0.0</v>
      </c>
      <c r="AG332" s="393" t="s">
        <v>3037</v>
      </c>
    </row>
    <row r="333">
      <c r="A333" s="360"/>
      <c r="B333" s="361">
        <v>46163.0</v>
      </c>
      <c r="C333" s="362" t="s">
        <v>4515</v>
      </c>
      <c r="D333" s="363" t="s">
        <v>4516</v>
      </c>
      <c r="E333" s="364"/>
      <c r="F333" s="365"/>
      <c r="G333" s="366"/>
      <c r="H333" s="367"/>
      <c r="I333" s="365"/>
      <c r="J333" s="368"/>
      <c r="K333" s="364"/>
      <c r="L333" s="365"/>
      <c r="M333" s="366"/>
      <c r="N333" s="367"/>
      <c r="O333" s="365"/>
      <c r="P333" s="368"/>
      <c r="Q333" s="364"/>
      <c r="R333" s="365"/>
      <c r="S333" s="366"/>
      <c r="T333" s="369" t="s">
        <v>2995</v>
      </c>
      <c r="U333" s="370" t="s">
        <v>2920</v>
      </c>
      <c r="V333" s="371"/>
      <c r="W333" s="372"/>
      <c r="X333" s="353" t="s">
        <v>2914</v>
      </c>
      <c r="Y333" s="382" t="s">
        <v>2869</v>
      </c>
      <c r="Z333" s="389" t="str">
        <f>IFERROR(__xludf.DUMMYFUNCTION("""COMPUTED_VALUE"""),"")</f>
        <v/>
      </c>
      <c r="AA333" s="383">
        <v>0.0</v>
      </c>
      <c r="AB333" s="388">
        <f>IFERROR(__xludf.DUMMYFUNCTION("""COMPUTED_VALUE"""),1.0)</f>
        <v>1</v>
      </c>
      <c r="AC333" s="382" t="s">
        <v>2869</v>
      </c>
      <c r="AD333" s="389" t="str">
        <f>IFERROR(__xludf.DUMMYFUNCTION("""COMPUTED_VALUE"""),"")</f>
        <v/>
      </c>
      <c r="AE333" s="377">
        <v>0.0</v>
      </c>
      <c r="AF333" s="378">
        <v>0.0</v>
      </c>
      <c r="AG333" s="393" t="s">
        <v>3037</v>
      </c>
    </row>
    <row r="334">
      <c r="A334" s="360"/>
      <c r="B334" s="361">
        <v>46163.0</v>
      </c>
      <c r="C334" s="362" t="s">
        <v>4517</v>
      </c>
      <c r="D334" s="363" t="s">
        <v>4518</v>
      </c>
      <c r="E334" s="364"/>
      <c r="F334" s="365"/>
      <c r="G334" s="366"/>
      <c r="H334" s="367"/>
      <c r="I334" s="365"/>
      <c r="J334" s="368"/>
      <c r="K334" s="364"/>
      <c r="L334" s="365"/>
      <c r="M334" s="366"/>
      <c r="N334" s="367"/>
      <c r="O334" s="365"/>
      <c r="P334" s="368"/>
      <c r="Q334" s="364"/>
      <c r="R334" s="365"/>
      <c r="S334" s="366"/>
      <c r="T334" s="369" t="s">
        <v>2995</v>
      </c>
      <c r="U334" s="370" t="s">
        <v>153</v>
      </c>
      <c r="V334" s="371"/>
      <c r="W334" s="372"/>
      <c r="X334" s="353" t="s">
        <v>2914</v>
      </c>
      <c r="Y334" s="382" t="s">
        <v>2869</v>
      </c>
      <c r="Z334" s="389" t="str">
        <f>IFERROR(__xludf.DUMMYFUNCTION("""COMPUTED_VALUE"""),"")</f>
        <v/>
      </c>
      <c r="AA334" s="383">
        <v>0.0</v>
      </c>
      <c r="AB334" s="388">
        <f>IFERROR(__xludf.DUMMYFUNCTION("""COMPUTED_VALUE"""),1.0)</f>
        <v>1</v>
      </c>
      <c r="AC334" s="382" t="s">
        <v>2869</v>
      </c>
      <c r="AD334" s="389" t="str">
        <f>IFERROR(__xludf.DUMMYFUNCTION("""COMPUTED_VALUE"""),"")</f>
        <v/>
      </c>
      <c r="AE334" s="377">
        <v>0.0</v>
      </c>
      <c r="AF334" s="378">
        <v>0.0</v>
      </c>
      <c r="AG334" s="393" t="s">
        <v>3037</v>
      </c>
    </row>
    <row r="335">
      <c r="A335" s="360"/>
      <c r="B335" s="361">
        <v>46163.0</v>
      </c>
      <c r="C335" s="362" t="s">
        <v>4519</v>
      </c>
      <c r="D335" s="363" t="s">
        <v>4520</v>
      </c>
      <c r="E335" s="364"/>
      <c r="F335" s="365"/>
      <c r="G335" s="366"/>
      <c r="H335" s="367"/>
      <c r="I335" s="365"/>
      <c r="J335" s="368"/>
      <c r="K335" s="364"/>
      <c r="L335" s="365"/>
      <c r="M335" s="366"/>
      <c r="N335" s="367"/>
      <c r="O335" s="365"/>
      <c r="P335" s="368"/>
      <c r="Q335" s="364"/>
      <c r="R335" s="365"/>
      <c r="S335" s="366"/>
      <c r="T335" s="369" t="s">
        <v>2995</v>
      </c>
      <c r="U335" s="370" t="s">
        <v>648</v>
      </c>
      <c r="V335" s="371"/>
      <c r="W335" s="372"/>
      <c r="X335" s="353" t="s">
        <v>2914</v>
      </c>
      <c r="Y335" s="382" t="s">
        <v>2869</v>
      </c>
      <c r="Z335" s="389" t="str">
        <f>IFERROR(__xludf.DUMMYFUNCTION("""COMPUTED_VALUE"""),"")</f>
        <v/>
      </c>
      <c r="AA335" s="383">
        <v>0.0</v>
      </c>
      <c r="AB335" s="388">
        <f>IFERROR(__xludf.DUMMYFUNCTION("""COMPUTED_VALUE"""),1.0)</f>
        <v>1</v>
      </c>
      <c r="AC335" s="382" t="s">
        <v>2869</v>
      </c>
      <c r="AD335" s="389" t="str">
        <f>IFERROR(__xludf.DUMMYFUNCTION("""COMPUTED_VALUE"""),"")</f>
        <v/>
      </c>
      <c r="AE335" s="377">
        <v>0.0</v>
      </c>
      <c r="AF335" s="378">
        <v>0.0</v>
      </c>
      <c r="AG335" s="393" t="s">
        <v>3037</v>
      </c>
    </row>
    <row r="336">
      <c r="A336" s="409"/>
      <c r="B336" s="361">
        <v>46163.0</v>
      </c>
      <c r="C336" s="362" t="s">
        <v>4521</v>
      </c>
      <c r="D336" s="363" t="s">
        <v>4522</v>
      </c>
      <c r="E336" s="364"/>
      <c r="F336" s="365"/>
      <c r="G336" s="366"/>
      <c r="H336" s="367"/>
      <c r="I336" s="365"/>
      <c r="J336" s="368"/>
      <c r="K336" s="364"/>
      <c r="L336" s="365"/>
      <c r="M336" s="366"/>
      <c r="N336" s="367"/>
      <c r="O336" s="365"/>
      <c r="P336" s="368"/>
      <c r="Q336" s="364"/>
      <c r="R336" s="365"/>
      <c r="S336" s="366"/>
      <c r="T336" s="369" t="s">
        <v>2995</v>
      </c>
      <c r="U336" s="370" t="s">
        <v>1830</v>
      </c>
      <c r="V336" s="371"/>
      <c r="W336" s="372"/>
      <c r="X336" s="353" t="s">
        <v>2914</v>
      </c>
      <c r="Y336" s="382" t="s">
        <v>2869</v>
      </c>
      <c r="Z336" s="389" t="str">
        <f>IFERROR(__xludf.DUMMYFUNCTION("""COMPUTED_VALUE"""),"")</f>
        <v/>
      </c>
      <c r="AA336" s="383">
        <v>0.0</v>
      </c>
      <c r="AB336" s="388">
        <f>IFERROR(__xludf.DUMMYFUNCTION("""COMPUTED_VALUE"""),1.0)</f>
        <v>1</v>
      </c>
      <c r="AC336" s="382" t="s">
        <v>2869</v>
      </c>
      <c r="AD336" s="389" t="str">
        <f>IFERROR(__xludf.DUMMYFUNCTION("""COMPUTED_VALUE"""),"")</f>
        <v/>
      </c>
      <c r="AE336" s="377">
        <v>3.0</v>
      </c>
      <c r="AF336" s="378">
        <v>3.0</v>
      </c>
      <c r="AG336" s="393" t="s">
        <v>3037</v>
      </c>
    </row>
    <row r="337">
      <c r="A337" s="360"/>
      <c r="B337" s="361">
        <v>46163.0</v>
      </c>
      <c r="C337" s="362" t="s">
        <v>4523</v>
      </c>
      <c r="D337" s="363" t="s">
        <v>4524</v>
      </c>
      <c r="E337" s="364"/>
      <c r="F337" s="365"/>
      <c r="G337" s="366"/>
      <c r="H337" s="367"/>
      <c r="I337" s="365"/>
      <c r="J337" s="368"/>
      <c r="K337" s="364"/>
      <c r="L337" s="365"/>
      <c r="M337" s="366"/>
      <c r="N337" s="367"/>
      <c r="O337" s="365"/>
      <c r="P337" s="368"/>
      <c r="Q337" s="364"/>
      <c r="R337" s="365"/>
      <c r="S337" s="366"/>
      <c r="T337" s="369" t="s">
        <v>2995</v>
      </c>
      <c r="U337" s="370" t="s">
        <v>2907</v>
      </c>
      <c r="V337" s="371"/>
      <c r="W337" s="372"/>
      <c r="X337" s="353" t="s">
        <v>2914</v>
      </c>
      <c r="Y337" s="382" t="s">
        <v>2869</v>
      </c>
      <c r="Z337" s="389" t="str">
        <f>IFERROR(__xludf.DUMMYFUNCTION("""COMPUTED_VALUE"""),"")</f>
        <v/>
      </c>
      <c r="AA337" s="383">
        <v>0.0</v>
      </c>
      <c r="AB337" s="388">
        <f>IFERROR(__xludf.DUMMYFUNCTION("""COMPUTED_VALUE"""),1.0)</f>
        <v>1</v>
      </c>
      <c r="AC337" s="382" t="s">
        <v>2869</v>
      </c>
      <c r="AD337" s="389" t="str">
        <f>IFERROR(__xludf.DUMMYFUNCTION("""COMPUTED_VALUE"""),"")</f>
        <v/>
      </c>
      <c r="AE337" s="377">
        <v>20.0</v>
      </c>
      <c r="AF337" s="378">
        <v>20.0</v>
      </c>
      <c r="AG337" s="393" t="s">
        <v>3037</v>
      </c>
    </row>
    <row r="338">
      <c r="A338" s="360"/>
      <c r="B338" s="361">
        <v>46163.0</v>
      </c>
      <c r="C338" s="362" t="s">
        <v>4525</v>
      </c>
      <c r="D338" s="363" t="s">
        <v>4526</v>
      </c>
      <c r="E338" s="364"/>
      <c r="F338" s="365">
        <v>1.0</v>
      </c>
      <c r="G338" s="366"/>
      <c r="H338" s="367"/>
      <c r="I338" s="365"/>
      <c r="J338" s="368"/>
      <c r="K338" s="364"/>
      <c r="L338" s="365"/>
      <c r="M338" s="366"/>
      <c r="N338" s="367"/>
      <c r="O338" s="365"/>
      <c r="P338" s="368"/>
      <c r="Q338" s="364"/>
      <c r="R338" s="365"/>
      <c r="S338" s="366"/>
      <c r="T338" s="369" t="s">
        <v>2995</v>
      </c>
      <c r="U338" s="370" t="s">
        <v>323</v>
      </c>
      <c r="V338" s="371"/>
      <c r="W338" s="380" t="s">
        <v>4527</v>
      </c>
      <c r="X338" s="353" t="s">
        <v>2890</v>
      </c>
      <c r="Y338" s="382" t="s">
        <v>2869</v>
      </c>
      <c r="Z338" s="389" t="str">
        <f>IFERROR(__xludf.DUMMYFUNCTION("""COMPUTED_VALUE"""),"")</f>
        <v/>
      </c>
      <c r="AA338" s="383">
        <v>1.0</v>
      </c>
      <c r="AB338" s="388">
        <f>IFERROR(__xludf.DUMMYFUNCTION("""COMPUTED_VALUE"""),0.9830508474576272)</f>
        <v>0.9830508475</v>
      </c>
      <c r="AC338" s="382" t="s">
        <v>2869</v>
      </c>
      <c r="AD338" s="389" t="str">
        <f>IFERROR(__xludf.DUMMYFUNCTION("""COMPUTED_VALUE"""),"")</f>
        <v/>
      </c>
      <c r="AE338" s="377">
        <v>59.0</v>
      </c>
      <c r="AF338" s="378">
        <v>59.0</v>
      </c>
      <c r="AG338" s="393" t="s">
        <v>3037</v>
      </c>
    </row>
    <row r="339">
      <c r="A339" s="360"/>
      <c r="B339" s="361">
        <v>46163.0</v>
      </c>
      <c r="C339" s="362" t="s">
        <v>4528</v>
      </c>
      <c r="D339" s="363" t="s">
        <v>4529</v>
      </c>
      <c r="E339" s="364"/>
      <c r="F339" s="365"/>
      <c r="G339" s="366"/>
      <c r="H339" s="367"/>
      <c r="I339" s="365"/>
      <c r="J339" s="368"/>
      <c r="K339" s="364"/>
      <c r="L339" s="365"/>
      <c r="M339" s="366"/>
      <c r="N339" s="367"/>
      <c r="O339" s="365"/>
      <c r="P339" s="368"/>
      <c r="Q339" s="364"/>
      <c r="R339" s="365"/>
      <c r="S339" s="366"/>
      <c r="T339" s="369" t="s">
        <v>2995</v>
      </c>
      <c r="U339" s="370" t="s">
        <v>2929</v>
      </c>
      <c r="V339" s="371"/>
      <c r="W339" s="372"/>
      <c r="X339" s="353" t="s">
        <v>2914</v>
      </c>
      <c r="Y339" s="382" t="s">
        <v>2869</v>
      </c>
      <c r="Z339" s="389" t="str">
        <f>IFERROR(__xludf.DUMMYFUNCTION("""COMPUTED_VALUE"""),"")</f>
        <v/>
      </c>
      <c r="AA339" s="383">
        <v>0.0</v>
      </c>
      <c r="AB339" s="388">
        <f>IFERROR(__xludf.DUMMYFUNCTION("""COMPUTED_VALUE"""),1.0)</f>
        <v>1</v>
      </c>
      <c r="AC339" s="382" t="s">
        <v>2869</v>
      </c>
      <c r="AD339" s="389" t="str">
        <f>IFERROR(__xludf.DUMMYFUNCTION("""COMPUTED_VALUE"""),"")</f>
        <v/>
      </c>
      <c r="AE339" s="377">
        <v>16.0</v>
      </c>
      <c r="AF339" s="378">
        <v>16.0</v>
      </c>
      <c r="AG339" s="393" t="s">
        <v>3037</v>
      </c>
    </row>
    <row r="340">
      <c r="A340" s="360"/>
      <c r="B340" s="361">
        <v>46163.0</v>
      </c>
      <c r="C340" s="362" t="s">
        <v>4530</v>
      </c>
      <c r="D340" s="363" t="s">
        <v>4531</v>
      </c>
      <c r="E340" s="364"/>
      <c r="F340" s="365">
        <v>1.0</v>
      </c>
      <c r="G340" s="366"/>
      <c r="H340" s="367"/>
      <c r="I340" s="365"/>
      <c r="J340" s="368"/>
      <c r="K340" s="364"/>
      <c r="L340" s="365"/>
      <c r="M340" s="366"/>
      <c r="N340" s="367"/>
      <c r="O340" s="365"/>
      <c r="P340" s="368"/>
      <c r="Q340" s="364"/>
      <c r="R340" s="365"/>
      <c r="S340" s="366"/>
      <c r="T340" s="369" t="s">
        <v>2995</v>
      </c>
      <c r="U340" s="370" t="s">
        <v>754</v>
      </c>
      <c r="V340" s="371"/>
      <c r="W340" s="380" t="s">
        <v>4431</v>
      </c>
      <c r="X340" s="353" t="s">
        <v>2890</v>
      </c>
      <c r="Y340" s="382" t="s">
        <v>2869</v>
      </c>
      <c r="Z340" s="389" t="str">
        <f>IFERROR(__xludf.DUMMYFUNCTION("""COMPUTED_VALUE"""),"")</f>
        <v/>
      </c>
      <c r="AA340" s="383">
        <v>1.0</v>
      </c>
      <c r="AB340" s="388">
        <f>IFERROR(__xludf.DUMMYFUNCTION("""COMPUTED_VALUE"""),0.9285714285714286)</f>
        <v>0.9285714286</v>
      </c>
      <c r="AC340" s="382" t="s">
        <v>2869</v>
      </c>
      <c r="AD340" s="389" t="str">
        <f>IFERROR(__xludf.DUMMYFUNCTION("""COMPUTED_VALUE"""),"")</f>
        <v/>
      </c>
      <c r="AE340" s="377">
        <v>14.0</v>
      </c>
      <c r="AF340" s="378">
        <v>13.0</v>
      </c>
      <c r="AG340" s="393" t="s">
        <v>3037</v>
      </c>
    </row>
    <row r="341">
      <c r="A341" s="360"/>
      <c r="B341" s="361">
        <v>46163.0</v>
      </c>
      <c r="C341" s="362" t="s">
        <v>4532</v>
      </c>
      <c r="D341" s="363" t="s">
        <v>4533</v>
      </c>
      <c r="E341" s="364"/>
      <c r="F341" s="365"/>
      <c r="G341" s="366"/>
      <c r="H341" s="367"/>
      <c r="I341" s="365"/>
      <c r="J341" s="368"/>
      <c r="K341" s="364"/>
      <c r="L341" s="365"/>
      <c r="M341" s="366"/>
      <c r="N341" s="367"/>
      <c r="O341" s="365"/>
      <c r="P341" s="368"/>
      <c r="Q341" s="364"/>
      <c r="R341" s="365"/>
      <c r="S341" s="366"/>
      <c r="T341" s="369" t="s">
        <v>2995</v>
      </c>
      <c r="U341" s="370" t="s">
        <v>207</v>
      </c>
      <c r="V341" s="461"/>
      <c r="W341" s="372"/>
      <c r="X341" s="353" t="s">
        <v>2914</v>
      </c>
      <c r="Y341" s="382" t="s">
        <v>2869</v>
      </c>
      <c r="Z341" s="389" t="str">
        <f>IFERROR(__xludf.DUMMYFUNCTION("""COMPUTED_VALUE"""),"")</f>
        <v/>
      </c>
      <c r="AA341" s="383">
        <v>0.0</v>
      </c>
      <c r="AB341" s="388">
        <f>IFERROR(__xludf.DUMMYFUNCTION("""COMPUTED_VALUE"""),1.0)</f>
        <v>1</v>
      </c>
      <c r="AC341" s="382" t="s">
        <v>2869</v>
      </c>
      <c r="AD341" s="389" t="str">
        <f>IFERROR(__xludf.DUMMYFUNCTION("""COMPUTED_VALUE"""),"")</f>
        <v/>
      </c>
      <c r="AE341" s="377">
        <v>3.0</v>
      </c>
      <c r="AF341" s="378">
        <v>2.0</v>
      </c>
      <c r="AG341" s="393" t="s">
        <v>3037</v>
      </c>
    </row>
    <row r="342">
      <c r="A342" s="360"/>
      <c r="B342" s="361">
        <v>46163.0</v>
      </c>
      <c r="C342" s="362" t="s">
        <v>4534</v>
      </c>
      <c r="D342" s="363" t="s">
        <v>4535</v>
      </c>
      <c r="E342" s="364"/>
      <c r="F342" s="365"/>
      <c r="G342" s="366"/>
      <c r="H342" s="367"/>
      <c r="I342" s="365"/>
      <c r="J342" s="368"/>
      <c r="K342" s="364"/>
      <c r="L342" s="365">
        <v>2.0</v>
      </c>
      <c r="M342" s="366">
        <v>2.0</v>
      </c>
      <c r="N342" s="367"/>
      <c r="O342" s="365"/>
      <c r="P342" s="368"/>
      <c r="Q342" s="364"/>
      <c r="R342" s="365"/>
      <c r="S342" s="366"/>
      <c r="T342" s="369" t="s">
        <v>2995</v>
      </c>
      <c r="U342" s="370" t="s">
        <v>2944</v>
      </c>
      <c r="V342" s="371" t="s">
        <v>3008</v>
      </c>
      <c r="W342" s="380" t="s">
        <v>4536</v>
      </c>
      <c r="X342" s="353" t="s">
        <v>2896</v>
      </c>
      <c r="Y342" s="382" t="s">
        <v>2869</v>
      </c>
      <c r="Z342" s="389" t="str">
        <f>IFERROR(__xludf.DUMMYFUNCTION("""COMPUTED_VALUE"""),"")</f>
        <v/>
      </c>
      <c r="AA342" s="383">
        <v>2.0</v>
      </c>
      <c r="AB342" s="388">
        <f>IFERROR(__xludf.DUMMYFUNCTION("""COMPUTED_VALUE"""),0.9714285714285714)</f>
        <v>0.9714285714</v>
      </c>
      <c r="AC342" s="382">
        <v>2.0</v>
      </c>
      <c r="AD342" s="389">
        <f>IFERROR(__xludf.DUMMYFUNCTION("""COMPUTED_VALUE"""),0.9714285714285714)</f>
        <v>0.9714285714</v>
      </c>
      <c r="AE342" s="377">
        <v>70.0</v>
      </c>
      <c r="AF342" s="378">
        <v>68.0</v>
      </c>
      <c r="AG342" s="393" t="s">
        <v>3037</v>
      </c>
    </row>
    <row r="343">
      <c r="A343" s="360"/>
      <c r="B343" s="361">
        <v>46163.0</v>
      </c>
      <c r="C343" s="362" t="s">
        <v>4537</v>
      </c>
      <c r="D343" s="363" t="s">
        <v>4538</v>
      </c>
      <c r="E343" s="364"/>
      <c r="F343" s="365">
        <v>1.0</v>
      </c>
      <c r="G343" s="366"/>
      <c r="H343" s="367"/>
      <c r="I343" s="365"/>
      <c r="J343" s="368"/>
      <c r="K343" s="364"/>
      <c r="L343" s="365"/>
      <c r="M343" s="366"/>
      <c r="N343" s="367"/>
      <c r="O343" s="365"/>
      <c r="P343" s="368"/>
      <c r="Q343" s="364"/>
      <c r="R343" s="365"/>
      <c r="S343" s="366"/>
      <c r="T343" s="369" t="s">
        <v>2995</v>
      </c>
      <c r="U343" s="370" t="s">
        <v>470</v>
      </c>
      <c r="V343" s="371"/>
      <c r="W343" s="380" t="s">
        <v>4539</v>
      </c>
      <c r="X343" s="353" t="s">
        <v>2890</v>
      </c>
      <c r="Y343" s="382" t="s">
        <v>2869</v>
      </c>
      <c r="Z343" s="389" t="str">
        <f>IFERROR(__xludf.DUMMYFUNCTION("""COMPUTED_VALUE"""),"")</f>
        <v/>
      </c>
      <c r="AA343" s="383">
        <v>1.0</v>
      </c>
      <c r="AB343" s="388">
        <f>IFERROR(__xludf.DUMMYFUNCTION("""COMPUTED_VALUE"""),0.9)</f>
        <v>0.9</v>
      </c>
      <c r="AC343" s="382" t="s">
        <v>2869</v>
      </c>
      <c r="AD343" s="389" t="str">
        <f>IFERROR(__xludf.DUMMYFUNCTION("""COMPUTED_VALUE"""),"")</f>
        <v/>
      </c>
      <c r="AE343" s="377">
        <v>10.0</v>
      </c>
      <c r="AF343" s="378">
        <v>9.0</v>
      </c>
      <c r="AG343" s="393" t="s">
        <v>3037</v>
      </c>
    </row>
    <row r="344">
      <c r="A344" s="360"/>
      <c r="B344" s="361">
        <v>46163.0</v>
      </c>
      <c r="C344" s="362" t="s">
        <v>4540</v>
      </c>
      <c r="D344" s="363" t="s">
        <v>4541</v>
      </c>
      <c r="E344" s="364"/>
      <c r="F344" s="365"/>
      <c r="G344" s="366"/>
      <c r="H344" s="367"/>
      <c r="I344" s="365"/>
      <c r="J344" s="368"/>
      <c r="K344" s="364"/>
      <c r="L344" s="365"/>
      <c r="M344" s="366"/>
      <c r="N344" s="367"/>
      <c r="O344" s="365"/>
      <c r="P344" s="368"/>
      <c r="Q344" s="364"/>
      <c r="R344" s="365"/>
      <c r="S344" s="366"/>
      <c r="T344" s="369" t="s">
        <v>2995</v>
      </c>
      <c r="U344" s="370"/>
      <c r="V344" s="371" t="s">
        <v>1591</v>
      </c>
      <c r="W344" s="372"/>
      <c r="X344" s="353" t="s">
        <v>2914</v>
      </c>
      <c r="Y344" s="382" t="s">
        <v>2869</v>
      </c>
      <c r="Z344" s="389" t="str">
        <f>IFERROR(__xludf.DUMMYFUNCTION("""COMPUTED_VALUE"""),"")</f>
        <v/>
      </c>
      <c r="AA344" s="383" t="s">
        <v>2869</v>
      </c>
      <c r="AB344" s="388" t="str">
        <f>IFERROR(__xludf.DUMMYFUNCTION("""COMPUTED_VALUE"""),"")</f>
        <v/>
      </c>
      <c r="AC344" s="382">
        <v>0.0</v>
      </c>
      <c r="AD344" s="389">
        <f>IFERROR(__xludf.DUMMYFUNCTION("""COMPUTED_VALUE"""),1.0)</f>
        <v>1</v>
      </c>
      <c r="AE344" s="377">
        <v>1.0</v>
      </c>
      <c r="AF344" s="378">
        <v>0.0</v>
      </c>
      <c r="AG344" s="393" t="s">
        <v>3037</v>
      </c>
    </row>
    <row r="345">
      <c r="A345" s="360"/>
      <c r="B345" s="361">
        <v>46163.0</v>
      </c>
      <c r="C345" s="362" t="s">
        <v>4542</v>
      </c>
      <c r="D345" s="363" t="s">
        <v>4543</v>
      </c>
      <c r="E345" s="364"/>
      <c r="F345" s="365"/>
      <c r="G345" s="366"/>
      <c r="H345" s="367"/>
      <c r="I345" s="365"/>
      <c r="J345" s="368"/>
      <c r="K345" s="364"/>
      <c r="L345" s="365"/>
      <c r="M345" s="366"/>
      <c r="N345" s="367"/>
      <c r="O345" s="365"/>
      <c r="P345" s="368"/>
      <c r="Q345" s="364"/>
      <c r="R345" s="365"/>
      <c r="S345" s="366"/>
      <c r="T345" s="369" t="s">
        <v>2995</v>
      </c>
      <c r="U345" s="370" t="s">
        <v>2380</v>
      </c>
      <c r="V345" s="371"/>
      <c r="W345" s="372"/>
      <c r="X345" s="353" t="s">
        <v>2914</v>
      </c>
      <c r="Y345" s="382" t="s">
        <v>2869</v>
      </c>
      <c r="Z345" s="389" t="str">
        <f>IFERROR(__xludf.DUMMYFUNCTION("""COMPUTED_VALUE"""),"")</f>
        <v/>
      </c>
      <c r="AA345" s="383">
        <v>0.0</v>
      </c>
      <c r="AB345" s="388">
        <f>IFERROR(__xludf.DUMMYFUNCTION("""COMPUTED_VALUE"""),1.0)</f>
        <v>1</v>
      </c>
      <c r="AC345" s="382" t="s">
        <v>2869</v>
      </c>
      <c r="AD345" s="389" t="str">
        <f>IFERROR(__xludf.DUMMYFUNCTION("""COMPUTED_VALUE"""),"")</f>
        <v/>
      </c>
      <c r="AE345" s="377">
        <v>70.0</v>
      </c>
      <c r="AF345" s="378">
        <v>8.0</v>
      </c>
      <c r="AG345" s="393" t="s">
        <v>3037</v>
      </c>
    </row>
    <row r="346">
      <c r="A346" s="360"/>
      <c r="B346" s="361">
        <v>46163.0</v>
      </c>
      <c r="C346" s="362" t="s">
        <v>4544</v>
      </c>
      <c r="D346" s="363" t="s">
        <v>4545</v>
      </c>
      <c r="E346" s="364"/>
      <c r="F346" s="365"/>
      <c r="G346" s="366"/>
      <c r="H346" s="367"/>
      <c r="I346" s="365"/>
      <c r="J346" s="368"/>
      <c r="K346" s="364"/>
      <c r="L346" s="365"/>
      <c r="M346" s="366"/>
      <c r="N346" s="367"/>
      <c r="O346" s="365"/>
      <c r="P346" s="368"/>
      <c r="Q346" s="364"/>
      <c r="R346" s="365"/>
      <c r="S346" s="366"/>
      <c r="T346" s="369" t="s">
        <v>2995</v>
      </c>
      <c r="U346" s="370" t="s">
        <v>207</v>
      </c>
      <c r="V346" s="371"/>
      <c r="W346" s="372"/>
      <c r="X346" s="353" t="s">
        <v>2914</v>
      </c>
      <c r="Y346" s="382" t="s">
        <v>2869</v>
      </c>
      <c r="Z346" s="389" t="str">
        <f>IFERROR(__xludf.DUMMYFUNCTION("""COMPUTED_VALUE"""),"")</f>
        <v/>
      </c>
      <c r="AA346" s="383">
        <v>0.0</v>
      </c>
      <c r="AB346" s="388">
        <f>IFERROR(__xludf.DUMMYFUNCTION("""COMPUTED_VALUE"""),1.0)</f>
        <v>1</v>
      </c>
      <c r="AC346" s="382" t="s">
        <v>2869</v>
      </c>
      <c r="AD346" s="389" t="str">
        <f>IFERROR(__xludf.DUMMYFUNCTION("""COMPUTED_VALUE"""),"")</f>
        <v/>
      </c>
      <c r="AE346" s="377">
        <v>14.0</v>
      </c>
      <c r="AF346" s="378">
        <v>13.0</v>
      </c>
      <c r="AG346" s="393" t="s">
        <v>3037</v>
      </c>
    </row>
    <row r="347">
      <c r="A347" s="360"/>
      <c r="B347" s="361">
        <v>46163.0</v>
      </c>
      <c r="C347" s="362" t="s">
        <v>4546</v>
      </c>
      <c r="D347" s="363" t="s">
        <v>4547</v>
      </c>
      <c r="E347" s="364"/>
      <c r="F347" s="365"/>
      <c r="G347" s="366"/>
      <c r="H347" s="367"/>
      <c r="I347" s="365"/>
      <c r="J347" s="368"/>
      <c r="K347" s="364"/>
      <c r="L347" s="365"/>
      <c r="M347" s="366"/>
      <c r="N347" s="367"/>
      <c r="O347" s="365"/>
      <c r="P347" s="368"/>
      <c r="Q347" s="364"/>
      <c r="R347" s="365"/>
      <c r="S347" s="366"/>
      <c r="T347" s="369" t="s">
        <v>2995</v>
      </c>
      <c r="U347" s="370"/>
      <c r="V347" s="371" t="s">
        <v>3015</v>
      </c>
      <c r="W347" s="372"/>
      <c r="X347" s="353" t="s">
        <v>2914</v>
      </c>
      <c r="Y347" s="382" t="s">
        <v>2869</v>
      </c>
      <c r="Z347" s="389" t="str">
        <f>IFERROR(__xludf.DUMMYFUNCTION("""COMPUTED_VALUE"""),"")</f>
        <v/>
      </c>
      <c r="AA347" s="383" t="s">
        <v>2869</v>
      </c>
      <c r="AB347" s="388" t="str">
        <f>IFERROR(__xludf.DUMMYFUNCTION("""COMPUTED_VALUE"""),"")</f>
        <v/>
      </c>
      <c r="AC347" s="382">
        <v>0.0</v>
      </c>
      <c r="AD347" s="389">
        <f>IFERROR(__xludf.DUMMYFUNCTION("""COMPUTED_VALUE"""),1.0)</f>
        <v>1</v>
      </c>
      <c r="AE347" s="377">
        <v>6.0</v>
      </c>
      <c r="AF347" s="378">
        <v>5.0</v>
      </c>
      <c r="AG347" s="393" t="s">
        <v>3037</v>
      </c>
    </row>
    <row r="348">
      <c r="A348" s="360"/>
      <c r="B348" s="361">
        <v>46163.0</v>
      </c>
      <c r="C348" s="362" t="s">
        <v>4548</v>
      </c>
      <c r="D348" s="363" t="s">
        <v>4549</v>
      </c>
      <c r="E348" s="364"/>
      <c r="F348" s="365"/>
      <c r="G348" s="366"/>
      <c r="H348" s="367"/>
      <c r="I348" s="365"/>
      <c r="J348" s="368"/>
      <c r="K348" s="364"/>
      <c r="L348" s="365"/>
      <c r="M348" s="366"/>
      <c r="N348" s="367"/>
      <c r="O348" s="365"/>
      <c r="P348" s="368"/>
      <c r="Q348" s="364"/>
      <c r="R348" s="365"/>
      <c r="S348" s="366"/>
      <c r="T348" s="369" t="s">
        <v>2995</v>
      </c>
      <c r="U348" s="370"/>
      <c r="V348" s="371" t="s">
        <v>3008</v>
      </c>
      <c r="W348" s="372"/>
      <c r="X348" s="353" t="s">
        <v>2914</v>
      </c>
      <c r="Y348" s="382" t="s">
        <v>2869</v>
      </c>
      <c r="Z348" s="389" t="str">
        <f>IFERROR(__xludf.DUMMYFUNCTION("""COMPUTED_VALUE"""),"")</f>
        <v/>
      </c>
      <c r="AA348" s="383" t="s">
        <v>2869</v>
      </c>
      <c r="AB348" s="388" t="str">
        <f>IFERROR(__xludf.DUMMYFUNCTION("""COMPUTED_VALUE"""),"")</f>
        <v/>
      </c>
      <c r="AC348" s="382">
        <v>0.0</v>
      </c>
      <c r="AD348" s="389">
        <f>IFERROR(__xludf.DUMMYFUNCTION("""COMPUTED_VALUE"""),1.0)</f>
        <v>1</v>
      </c>
      <c r="AE348" s="377">
        <v>20.0</v>
      </c>
      <c r="AF348" s="378">
        <v>15.0</v>
      </c>
      <c r="AG348" s="393" t="s">
        <v>3037</v>
      </c>
    </row>
    <row r="349">
      <c r="A349" s="360"/>
      <c r="B349" s="361">
        <v>46163.0</v>
      </c>
      <c r="C349" s="362" t="s">
        <v>4550</v>
      </c>
      <c r="D349" s="363" t="s">
        <v>4551</v>
      </c>
      <c r="E349" s="364"/>
      <c r="F349" s="365"/>
      <c r="G349" s="366"/>
      <c r="H349" s="367"/>
      <c r="I349" s="365"/>
      <c r="J349" s="368"/>
      <c r="K349" s="364"/>
      <c r="L349" s="365"/>
      <c r="M349" s="366"/>
      <c r="N349" s="367"/>
      <c r="O349" s="365"/>
      <c r="P349" s="368"/>
      <c r="Q349" s="364"/>
      <c r="R349" s="365"/>
      <c r="S349" s="366"/>
      <c r="T349" s="369" t="s">
        <v>2995</v>
      </c>
      <c r="U349" s="370" t="s">
        <v>2244</v>
      </c>
      <c r="V349" s="371"/>
      <c r="W349" s="372"/>
      <c r="X349" s="353" t="s">
        <v>2914</v>
      </c>
      <c r="Y349" s="382" t="s">
        <v>2869</v>
      </c>
      <c r="Z349" s="389" t="str">
        <f>IFERROR(__xludf.DUMMYFUNCTION("""COMPUTED_VALUE"""),"")</f>
        <v/>
      </c>
      <c r="AA349" s="383">
        <v>0.0</v>
      </c>
      <c r="AB349" s="388">
        <f>IFERROR(__xludf.DUMMYFUNCTION("""COMPUTED_VALUE"""),1.0)</f>
        <v>1</v>
      </c>
      <c r="AC349" s="382" t="s">
        <v>2869</v>
      </c>
      <c r="AD349" s="389" t="str">
        <f>IFERROR(__xludf.DUMMYFUNCTION("""COMPUTED_VALUE"""),"")</f>
        <v/>
      </c>
      <c r="AE349" s="377">
        <v>14.0</v>
      </c>
      <c r="AF349" s="378">
        <v>14.0</v>
      </c>
      <c r="AG349" s="393" t="s">
        <v>3039</v>
      </c>
    </row>
    <row r="350">
      <c r="A350" s="360"/>
      <c r="B350" s="361">
        <v>46163.0</v>
      </c>
      <c r="C350" s="362" t="s">
        <v>4552</v>
      </c>
      <c r="D350" s="363" t="s">
        <v>4553</v>
      </c>
      <c r="E350" s="364"/>
      <c r="F350" s="365"/>
      <c r="G350" s="366"/>
      <c r="H350" s="367"/>
      <c r="I350" s="365"/>
      <c r="J350" s="368"/>
      <c r="K350" s="364"/>
      <c r="L350" s="365"/>
      <c r="M350" s="366"/>
      <c r="N350" s="367"/>
      <c r="O350" s="365"/>
      <c r="P350" s="368"/>
      <c r="Q350" s="364"/>
      <c r="R350" s="365"/>
      <c r="S350" s="366"/>
      <c r="T350" s="369" t="s">
        <v>2995</v>
      </c>
      <c r="U350" s="370" t="s">
        <v>2963</v>
      </c>
      <c r="V350" s="371"/>
      <c r="W350" s="372"/>
      <c r="X350" s="353" t="s">
        <v>2914</v>
      </c>
      <c r="Y350" s="382" t="s">
        <v>2869</v>
      </c>
      <c r="Z350" s="389" t="str">
        <f>IFERROR(__xludf.DUMMYFUNCTION("""COMPUTED_VALUE"""),"")</f>
        <v/>
      </c>
      <c r="AA350" s="383">
        <v>0.0</v>
      </c>
      <c r="AB350" s="388">
        <f>IFERROR(__xludf.DUMMYFUNCTION("""COMPUTED_VALUE"""),1.0)</f>
        <v>1</v>
      </c>
      <c r="AC350" s="382" t="s">
        <v>2869</v>
      </c>
      <c r="AD350" s="389" t="str">
        <f>IFERROR(__xludf.DUMMYFUNCTION("""COMPUTED_VALUE"""),"")</f>
        <v/>
      </c>
      <c r="AE350" s="377">
        <v>4.0</v>
      </c>
      <c r="AF350" s="378">
        <v>4.0</v>
      </c>
      <c r="AG350" s="393" t="s">
        <v>3039</v>
      </c>
    </row>
    <row r="351">
      <c r="A351" s="360"/>
      <c r="B351" s="361">
        <v>46163.0</v>
      </c>
      <c r="C351" s="362" t="s">
        <v>4554</v>
      </c>
      <c r="D351" s="363" t="s">
        <v>4555</v>
      </c>
      <c r="E351" s="364"/>
      <c r="F351" s="365"/>
      <c r="G351" s="366"/>
      <c r="H351" s="367"/>
      <c r="I351" s="365"/>
      <c r="J351" s="368"/>
      <c r="K351" s="364"/>
      <c r="L351" s="365"/>
      <c r="M351" s="366"/>
      <c r="N351" s="367"/>
      <c r="O351" s="365"/>
      <c r="P351" s="368"/>
      <c r="Q351" s="364"/>
      <c r="R351" s="365"/>
      <c r="S351" s="366"/>
      <c r="T351" s="369" t="s">
        <v>2995</v>
      </c>
      <c r="U351" s="370" t="s">
        <v>2380</v>
      </c>
      <c r="V351" s="371"/>
      <c r="W351" s="372"/>
      <c r="X351" s="353" t="s">
        <v>2914</v>
      </c>
      <c r="Y351" s="382" t="s">
        <v>2869</v>
      </c>
      <c r="Z351" s="389" t="str">
        <f>IFERROR(__xludf.DUMMYFUNCTION("""COMPUTED_VALUE"""),"")</f>
        <v/>
      </c>
      <c r="AA351" s="383">
        <v>0.0</v>
      </c>
      <c r="AB351" s="388">
        <f>IFERROR(__xludf.DUMMYFUNCTION("""COMPUTED_VALUE"""),1.0)</f>
        <v>1</v>
      </c>
      <c r="AC351" s="382" t="s">
        <v>2869</v>
      </c>
      <c r="AD351" s="389" t="str">
        <f>IFERROR(__xludf.DUMMYFUNCTION("""COMPUTED_VALUE"""),"")</f>
        <v/>
      </c>
      <c r="AE351" s="377">
        <v>0.0</v>
      </c>
      <c r="AF351" s="378">
        <v>0.0</v>
      </c>
      <c r="AG351" s="393" t="s">
        <v>3039</v>
      </c>
    </row>
    <row r="352">
      <c r="A352" s="360"/>
      <c r="B352" s="361">
        <v>46163.0</v>
      </c>
      <c r="C352" s="362" t="s">
        <v>4556</v>
      </c>
      <c r="D352" s="363" t="s">
        <v>4557</v>
      </c>
      <c r="E352" s="364"/>
      <c r="F352" s="365"/>
      <c r="G352" s="366"/>
      <c r="H352" s="367"/>
      <c r="I352" s="365"/>
      <c r="J352" s="368"/>
      <c r="K352" s="364"/>
      <c r="L352" s="365"/>
      <c r="M352" s="366"/>
      <c r="N352" s="367"/>
      <c r="O352" s="365"/>
      <c r="P352" s="368"/>
      <c r="Q352" s="364"/>
      <c r="R352" s="365"/>
      <c r="S352" s="366"/>
      <c r="T352" s="369" t="s">
        <v>2995</v>
      </c>
      <c r="U352" s="370" t="s">
        <v>2902</v>
      </c>
      <c r="V352" s="371"/>
      <c r="W352" s="372"/>
      <c r="X352" s="353" t="s">
        <v>2914</v>
      </c>
      <c r="Y352" s="382" t="s">
        <v>2869</v>
      </c>
      <c r="Z352" s="389" t="str">
        <f>IFERROR(__xludf.DUMMYFUNCTION("""COMPUTED_VALUE"""),"")</f>
        <v/>
      </c>
      <c r="AA352" s="383">
        <v>0.0</v>
      </c>
      <c r="AB352" s="388">
        <f>IFERROR(__xludf.DUMMYFUNCTION("""COMPUTED_VALUE"""),1.0)</f>
        <v>1</v>
      </c>
      <c r="AC352" s="382" t="s">
        <v>2869</v>
      </c>
      <c r="AD352" s="389" t="str">
        <f>IFERROR(__xludf.DUMMYFUNCTION("""COMPUTED_VALUE"""),"")</f>
        <v/>
      </c>
      <c r="AE352" s="377">
        <v>2.0</v>
      </c>
      <c r="AF352" s="378">
        <v>2.0</v>
      </c>
      <c r="AG352" s="393" t="s">
        <v>3039</v>
      </c>
    </row>
    <row r="353">
      <c r="A353" s="360"/>
      <c r="B353" s="361">
        <v>46163.0</v>
      </c>
      <c r="C353" s="362" t="s">
        <v>4558</v>
      </c>
      <c r="D353" s="363" t="s">
        <v>4559</v>
      </c>
      <c r="E353" s="364"/>
      <c r="F353" s="365"/>
      <c r="G353" s="366"/>
      <c r="H353" s="367"/>
      <c r="I353" s="365"/>
      <c r="J353" s="368"/>
      <c r="K353" s="364"/>
      <c r="L353" s="365"/>
      <c r="M353" s="366"/>
      <c r="N353" s="367"/>
      <c r="O353" s="365"/>
      <c r="P353" s="368"/>
      <c r="Q353" s="364"/>
      <c r="R353" s="365"/>
      <c r="S353" s="366"/>
      <c r="T353" s="369" t="s">
        <v>2995</v>
      </c>
      <c r="U353" s="370" t="s">
        <v>1658</v>
      </c>
      <c r="V353" s="371"/>
      <c r="W353" s="372"/>
      <c r="X353" s="353" t="s">
        <v>2914</v>
      </c>
      <c r="Y353" s="382" t="s">
        <v>2869</v>
      </c>
      <c r="Z353" s="389" t="str">
        <f>IFERROR(__xludf.DUMMYFUNCTION("""COMPUTED_VALUE"""),"")</f>
        <v/>
      </c>
      <c r="AA353" s="383">
        <v>0.0</v>
      </c>
      <c r="AB353" s="388">
        <f>IFERROR(__xludf.DUMMYFUNCTION("""COMPUTED_VALUE"""),1.0)</f>
        <v>1</v>
      </c>
      <c r="AC353" s="382" t="s">
        <v>2869</v>
      </c>
      <c r="AD353" s="389" t="str">
        <f>IFERROR(__xludf.DUMMYFUNCTION("""COMPUTED_VALUE"""),"")</f>
        <v/>
      </c>
      <c r="AE353" s="377">
        <v>21.0</v>
      </c>
      <c r="AF353" s="378">
        <v>10.0</v>
      </c>
      <c r="AG353" s="393" t="s">
        <v>3039</v>
      </c>
    </row>
    <row r="354">
      <c r="A354" s="360"/>
      <c r="B354" s="361">
        <v>46163.0</v>
      </c>
      <c r="C354" s="362" t="s">
        <v>4560</v>
      </c>
      <c r="D354" s="363" t="s">
        <v>4561</v>
      </c>
      <c r="E354" s="364"/>
      <c r="F354" s="365"/>
      <c r="G354" s="366"/>
      <c r="H354" s="367"/>
      <c r="I354" s="365"/>
      <c r="J354" s="368"/>
      <c r="K354" s="364"/>
      <c r="L354" s="365"/>
      <c r="M354" s="366"/>
      <c r="N354" s="367"/>
      <c r="O354" s="365"/>
      <c r="P354" s="368"/>
      <c r="Q354" s="364"/>
      <c r="R354" s="365"/>
      <c r="S354" s="366"/>
      <c r="T354" s="369" t="s">
        <v>2995</v>
      </c>
      <c r="U354" s="370" t="s">
        <v>555</v>
      </c>
      <c r="V354" s="371"/>
      <c r="W354" s="372"/>
      <c r="X354" s="353" t="s">
        <v>2914</v>
      </c>
      <c r="Y354" s="382" t="s">
        <v>2869</v>
      </c>
      <c r="Z354" s="389" t="str">
        <f>IFERROR(__xludf.DUMMYFUNCTION("""COMPUTED_VALUE"""),"")</f>
        <v/>
      </c>
      <c r="AA354" s="383">
        <v>0.0</v>
      </c>
      <c r="AB354" s="388">
        <f>IFERROR(__xludf.DUMMYFUNCTION("""COMPUTED_VALUE"""),1.0)</f>
        <v>1</v>
      </c>
      <c r="AC354" s="382" t="s">
        <v>2869</v>
      </c>
      <c r="AD354" s="389" t="str">
        <f>IFERROR(__xludf.DUMMYFUNCTION("""COMPUTED_VALUE"""),"")</f>
        <v/>
      </c>
      <c r="AE354" s="377">
        <v>20.0</v>
      </c>
      <c r="AF354" s="378">
        <v>20.0</v>
      </c>
      <c r="AG354" s="393" t="s">
        <v>3039</v>
      </c>
    </row>
    <row r="355">
      <c r="A355" s="360"/>
      <c r="B355" s="361">
        <v>46163.0</v>
      </c>
      <c r="C355" s="362" t="s">
        <v>4562</v>
      </c>
      <c r="D355" s="363" t="s">
        <v>4563</v>
      </c>
      <c r="E355" s="364"/>
      <c r="F355" s="365"/>
      <c r="G355" s="366"/>
      <c r="H355" s="367"/>
      <c r="I355" s="365"/>
      <c r="J355" s="368"/>
      <c r="K355" s="364"/>
      <c r="L355" s="365"/>
      <c r="M355" s="366"/>
      <c r="N355" s="367"/>
      <c r="O355" s="365"/>
      <c r="P355" s="368"/>
      <c r="Q355" s="364"/>
      <c r="R355" s="365"/>
      <c r="S355" s="366"/>
      <c r="T355" s="369" t="s">
        <v>2995</v>
      </c>
      <c r="U355" s="370" t="s">
        <v>2944</v>
      </c>
      <c r="V355" s="371"/>
      <c r="W355" s="372"/>
      <c r="X355" s="353" t="s">
        <v>2914</v>
      </c>
      <c r="Y355" s="382" t="s">
        <v>2869</v>
      </c>
      <c r="Z355" s="389" t="str">
        <f>IFERROR(__xludf.DUMMYFUNCTION("""COMPUTED_VALUE"""),"")</f>
        <v/>
      </c>
      <c r="AA355" s="383">
        <v>0.0</v>
      </c>
      <c r="AB355" s="388">
        <f>IFERROR(__xludf.DUMMYFUNCTION("""COMPUTED_VALUE"""),1.0)</f>
        <v>1</v>
      </c>
      <c r="AC355" s="382" t="s">
        <v>2869</v>
      </c>
      <c r="AD355" s="389" t="str">
        <f>IFERROR(__xludf.DUMMYFUNCTION("""COMPUTED_VALUE"""),"")</f>
        <v/>
      </c>
      <c r="AE355" s="377">
        <v>0.0</v>
      </c>
      <c r="AF355" s="378">
        <v>0.0</v>
      </c>
      <c r="AG355" s="393" t="s">
        <v>3039</v>
      </c>
    </row>
    <row r="356">
      <c r="A356" s="360"/>
      <c r="B356" s="361">
        <v>46163.0</v>
      </c>
      <c r="C356" s="362" t="s">
        <v>4564</v>
      </c>
      <c r="D356" s="363" t="s">
        <v>4565</v>
      </c>
      <c r="E356" s="364"/>
      <c r="F356" s="365"/>
      <c r="G356" s="366"/>
      <c r="H356" s="367"/>
      <c r="I356" s="365"/>
      <c r="J356" s="368"/>
      <c r="K356" s="364"/>
      <c r="L356" s="365"/>
      <c r="M356" s="366"/>
      <c r="N356" s="367"/>
      <c r="O356" s="365"/>
      <c r="P356" s="368"/>
      <c r="Q356" s="364"/>
      <c r="R356" s="365"/>
      <c r="S356" s="366"/>
      <c r="T356" s="369" t="s">
        <v>2995</v>
      </c>
      <c r="U356" s="370" t="s">
        <v>2427</v>
      </c>
      <c r="V356" s="371"/>
      <c r="W356" s="372"/>
      <c r="X356" s="353" t="s">
        <v>2914</v>
      </c>
      <c r="Y356" s="382" t="s">
        <v>2869</v>
      </c>
      <c r="Z356" s="389" t="str">
        <f>IFERROR(__xludf.DUMMYFUNCTION("""COMPUTED_VALUE"""),"")</f>
        <v/>
      </c>
      <c r="AA356" s="383">
        <v>0.0</v>
      </c>
      <c r="AB356" s="388">
        <f>IFERROR(__xludf.DUMMYFUNCTION("""COMPUTED_VALUE"""),1.0)</f>
        <v>1</v>
      </c>
      <c r="AC356" s="382" t="s">
        <v>2869</v>
      </c>
      <c r="AD356" s="389" t="str">
        <f>IFERROR(__xludf.DUMMYFUNCTION("""COMPUTED_VALUE"""),"")</f>
        <v/>
      </c>
      <c r="AE356" s="377">
        <v>5.0</v>
      </c>
      <c r="AF356" s="378">
        <v>5.0</v>
      </c>
      <c r="AG356" s="393" t="s">
        <v>3039</v>
      </c>
    </row>
    <row r="357">
      <c r="A357" s="360"/>
      <c r="B357" s="361">
        <v>46163.0</v>
      </c>
      <c r="C357" s="362" t="s">
        <v>4566</v>
      </c>
      <c r="D357" s="363" t="s">
        <v>4567</v>
      </c>
      <c r="E357" s="364"/>
      <c r="F357" s="365"/>
      <c r="G357" s="366"/>
      <c r="H357" s="367"/>
      <c r="I357" s="365"/>
      <c r="J357" s="368"/>
      <c r="K357" s="364"/>
      <c r="L357" s="365"/>
      <c r="M357" s="366"/>
      <c r="N357" s="367"/>
      <c r="O357" s="365"/>
      <c r="P357" s="368"/>
      <c r="Q357" s="364"/>
      <c r="R357" s="365"/>
      <c r="S357" s="366"/>
      <c r="T357" s="369" t="s">
        <v>2995</v>
      </c>
      <c r="U357" s="370" t="s">
        <v>2963</v>
      </c>
      <c r="V357" s="371" t="s">
        <v>3025</v>
      </c>
      <c r="W357" s="372"/>
      <c r="X357" s="353" t="s">
        <v>2914</v>
      </c>
      <c r="Y357" s="382" t="s">
        <v>2869</v>
      </c>
      <c r="Z357" s="389" t="str">
        <f>IFERROR(__xludf.DUMMYFUNCTION("""COMPUTED_VALUE"""),"")</f>
        <v/>
      </c>
      <c r="AA357" s="383">
        <v>0.0</v>
      </c>
      <c r="AB357" s="388">
        <f>IFERROR(__xludf.DUMMYFUNCTION("""COMPUTED_VALUE"""),1.0)</f>
        <v>1</v>
      </c>
      <c r="AC357" s="382">
        <v>0.0</v>
      </c>
      <c r="AD357" s="389">
        <f>IFERROR(__xludf.DUMMYFUNCTION("""COMPUTED_VALUE"""),1.0)</f>
        <v>1</v>
      </c>
      <c r="AE357" s="377">
        <v>0.0</v>
      </c>
      <c r="AF357" s="378">
        <v>0.0</v>
      </c>
      <c r="AG357" s="393" t="s">
        <v>3039</v>
      </c>
    </row>
    <row r="358">
      <c r="A358" s="360"/>
      <c r="B358" s="361">
        <v>46163.0</v>
      </c>
      <c r="C358" s="362" t="s">
        <v>4568</v>
      </c>
      <c r="D358" s="363" t="s">
        <v>4569</v>
      </c>
      <c r="E358" s="364"/>
      <c r="F358" s="365"/>
      <c r="G358" s="366"/>
      <c r="H358" s="367"/>
      <c r="I358" s="365"/>
      <c r="J358" s="368"/>
      <c r="K358" s="364"/>
      <c r="L358" s="365"/>
      <c r="M358" s="366"/>
      <c r="N358" s="367"/>
      <c r="O358" s="365"/>
      <c r="P358" s="368"/>
      <c r="Q358" s="364"/>
      <c r="R358" s="365"/>
      <c r="S358" s="366"/>
      <c r="T358" s="369" t="s">
        <v>2995</v>
      </c>
      <c r="U358" s="370" t="s">
        <v>241</v>
      </c>
      <c r="V358" s="371"/>
      <c r="W358" s="372"/>
      <c r="X358" s="353" t="s">
        <v>2914</v>
      </c>
      <c r="Y358" s="382" t="s">
        <v>2869</v>
      </c>
      <c r="Z358" s="389" t="str">
        <f>IFERROR(__xludf.DUMMYFUNCTION("""COMPUTED_VALUE"""),"")</f>
        <v/>
      </c>
      <c r="AA358" s="383">
        <v>0.0</v>
      </c>
      <c r="AB358" s="388">
        <f>IFERROR(__xludf.DUMMYFUNCTION("""COMPUTED_VALUE"""),1.0)</f>
        <v>1</v>
      </c>
      <c r="AC358" s="382" t="s">
        <v>2869</v>
      </c>
      <c r="AD358" s="389" t="str">
        <f>IFERROR(__xludf.DUMMYFUNCTION("""COMPUTED_VALUE"""),"")</f>
        <v/>
      </c>
      <c r="AE358" s="377">
        <v>18.0</v>
      </c>
      <c r="AF358" s="378">
        <v>17.0</v>
      </c>
      <c r="AG358" s="393" t="s">
        <v>3039</v>
      </c>
    </row>
    <row r="359">
      <c r="A359" s="360"/>
      <c r="B359" s="361">
        <v>46162.0</v>
      </c>
      <c r="C359" s="362" t="s">
        <v>4570</v>
      </c>
      <c r="D359" s="363" t="s">
        <v>4571</v>
      </c>
      <c r="E359" s="364"/>
      <c r="F359" s="365"/>
      <c r="G359" s="366"/>
      <c r="H359" s="367"/>
      <c r="I359" s="365"/>
      <c r="J359" s="368"/>
      <c r="K359" s="364"/>
      <c r="L359" s="365"/>
      <c r="M359" s="366"/>
      <c r="N359" s="367"/>
      <c r="O359" s="365"/>
      <c r="P359" s="368"/>
      <c r="Q359" s="364"/>
      <c r="R359" s="365"/>
      <c r="S359" s="366"/>
      <c r="T359" s="369" t="s">
        <v>2995</v>
      </c>
      <c r="U359" s="370" t="s">
        <v>2939</v>
      </c>
      <c r="V359" s="371"/>
      <c r="W359" s="372"/>
      <c r="X359" s="353" t="s">
        <v>2914</v>
      </c>
      <c r="Y359" s="382" t="s">
        <v>2869</v>
      </c>
      <c r="Z359" s="389" t="str">
        <f>IFERROR(__xludf.DUMMYFUNCTION("""COMPUTED_VALUE"""),"")</f>
        <v/>
      </c>
      <c r="AA359" s="383">
        <v>0.0</v>
      </c>
      <c r="AB359" s="388">
        <f>IFERROR(__xludf.DUMMYFUNCTION("""COMPUTED_VALUE"""),1.0)</f>
        <v>1</v>
      </c>
      <c r="AC359" s="382" t="s">
        <v>2869</v>
      </c>
      <c r="AD359" s="389" t="str">
        <f>IFERROR(__xludf.DUMMYFUNCTION("""COMPUTED_VALUE"""),"")</f>
        <v/>
      </c>
      <c r="AE359" s="377">
        <v>3.0</v>
      </c>
      <c r="AF359" s="378">
        <v>3.0</v>
      </c>
      <c r="AG359" s="393" t="s">
        <v>3039</v>
      </c>
    </row>
    <row r="360">
      <c r="A360" s="360"/>
      <c r="B360" s="361">
        <v>46162.0</v>
      </c>
      <c r="C360" s="362" t="s">
        <v>4572</v>
      </c>
      <c r="D360" s="363" t="s">
        <v>4573</v>
      </c>
      <c r="E360" s="364"/>
      <c r="F360" s="365"/>
      <c r="G360" s="366"/>
      <c r="H360" s="367"/>
      <c r="I360" s="365"/>
      <c r="J360" s="368"/>
      <c r="K360" s="364"/>
      <c r="L360" s="365"/>
      <c r="M360" s="366"/>
      <c r="N360" s="367"/>
      <c r="O360" s="365"/>
      <c r="P360" s="368"/>
      <c r="Q360" s="364"/>
      <c r="R360" s="365"/>
      <c r="S360" s="366"/>
      <c r="T360" s="369" t="s">
        <v>648</v>
      </c>
      <c r="U360" s="370" t="s">
        <v>3017</v>
      </c>
      <c r="V360" s="371"/>
      <c r="W360" s="372"/>
      <c r="X360" s="353" t="s">
        <v>2914</v>
      </c>
      <c r="Y360" s="382">
        <v>0.0</v>
      </c>
      <c r="Z360" s="389">
        <f>IFERROR(__xludf.DUMMYFUNCTION("""COMPUTED_VALUE"""),1.0)</f>
        <v>1</v>
      </c>
      <c r="AA360" s="383">
        <v>0.0</v>
      </c>
      <c r="AB360" s="388">
        <f>IFERROR(__xludf.DUMMYFUNCTION("""COMPUTED_VALUE"""),1.0)</f>
        <v>1</v>
      </c>
      <c r="AC360" s="382" t="s">
        <v>2869</v>
      </c>
      <c r="AD360" s="389" t="str">
        <f>IFERROR(__xludf.DUMMYFUNCTION("""COMPUTED_VALUE"""),"")</f>
        <v/>
      </c>
      <c r="AE360" s="377">
        <v>0.0</v>
      </c>
      <c r="AF360" s="378">
        <v>0.0</v>
      </c>
      <c r="AG360" s="393" t="s">
        <v>3039</v>
      </c>
    </row>
    <row r="361">
      <c r="A361" s="360"/>
      <c r="B361" s="361">
        <v>46162.0</v>
      </c>
      <c r="C361" s="362" t="s">
        <v>4574</v>
      </c>
      <c r="D361" s="363" t="s">
        <v>4575</v>
      </c>
      <c r="E361" s="364"/>
      <c r="F361" s="365"/>
      <c r="G361" s="366"/>
      <c r="H361" s="367"/>
      <c r="I361" s="365"/>
      <c r="J361" s="368"/>
      <c r="K361" s="364"/>
      <c r="L361" s="365"/>
      <c r="M361" s="366"/>
      <c r="N361" s="367"/>
      <c r="O361" s="365"/>
      <c r="P361" s="368"/>
      <c r="Q361" s="364"/>
      <c r="R361" s="365"/>
      <c r="S361" s="366"/>
      <c r="T361" s="369" t="s">
        <v>2995</v>
      </c>
      <c r="U361" s="370" t="s">
        <v>2427</v>
      </c>
      <c r="V361" s="371"/>
      <c r="W361" s="372"/>
      <c r="X361" s="353" t="s">
        <v>2914</v>
      </c>
      <c r="Y361" s="382" t="s">
        <v>2869</v>
      </c>
      <c r="Z361" s="389" t="str">
        <f>IFERROR(__xludf.DUMMYFUNCTION("""COMPUTED_VALUE"""),"")</f>
        <v/>
      </c>
      <c r="AA361" s="383">
        <v>0.0</v>
      </c>
      <c r="AB361" s="388">
        <f>IFERROR(__xludf.DUMMYFUNCTION("""COMPUTED_VALUE"""),1.0)</f>
        <v>1</v>
      </c>
      <c r="AC361" s="382" t="s">
        <v>2869</v>
      </c>
      <c r="AD361" s="389" t="str">
        <f>IFERROR(__xludf.DUMMYFUNCTION("""COMPUTED_VALUE"""),"")</f>
        <v/>
      </c>
      <c r="AE361" s="377">
        <v>1.0</v>
      </c>
      <c r="AF361" s="378">
        <v>1.0</v>
      </c>
      <c r="AG361" s="393" t="s">
        <v>3039</v>
      </c>
    </row>
    <row r="362">
      <c r="A362" s="360"/>
      <c r="B362" s="361">
        <v>46162.0</v>
      </c>
      <c r="C362" s="362" t="s">
        <v>4576</v>
      </c>
      <c r="D362" s="363" t="s">
        <v>4577</v>
      </c>
      <c r="E362" s="364"/>
      <c r="F362" s="365"/>
      <c r="G362" s="366"/>
      <c r="H362" s="367"/>
      <c r="I362" s="365"/>
      <c r="J362" s="368"/>
      <c r="K362" s="364"/>
      <c r="L362" s="365"/>
      <c r="M362" s="366"/>
      <c r="N362" s="367"/>
      <c r="O362" s="365"/>
      <c r="P362" s="368"/>
      <c r="Q362" s="364"/>
      <c r="R362" s="365"/>
      <c r="S362" s="366"/>
      <c r="T362" s="369" t="s">
        <v>2995</v>
      </c>
      <c r="U362" s="370" t="s">
        <v>2882</v>
      </c>
      <c r="V362" s="371"/>
      <c r="W362" s="372"/>
      <c r="X362" s="353" t="s">
        <v>2914</v>
      </c>
      <c r="Y362" s="382" t="s">
        <v>2869</v>
      </c>
      <c r="Z362" s="389" t="str">
        <f>IFERROR(__xludf.DUMMYFUNCTION("""COMPUTED_VALUE"""),"")</f>
        <v/>
      </c>
      <c r="AA362" s="383">
        <v>0.0</v>
      </c>
      <c r="AB362" s="388">
        <f>IFERROR(__xludf.DUMMYFUNCTION("""COMPUTED_VALUE"""),1.0)</f>
        <v>1</v>
      </c>
      <c r="AC362" s="382" t="s">
        <v>2869</v>
      </c>
      <c r="AD362" s="389" t="str">
        <f>IFERROR(__xludf.DUMMYFUNCTION("""COMPUTED_VALUE"""),"")</f>
        <v/>
      </c>
      <c r="AE362" s="377">
        <v>4.0</v>
      </c>
      <c r="AF362" s="378">
        <v>4.0</v>
      </c>
      <c r="AG362" s="393" t="s">
        <v>3039</v>
      </c>
    </row>
    <row r="363">
      <c r="A363" s="360"/>
      <c r="B363" s="361">
        <v>46162.0</v>
      </c>
      <c r="C363" s="362" t="s">
        <v>4578</v>
      </c>
      <c r="D363" s="363" t="s">
        <v>4579</v>
      </c>
      <c r="E363" s="364"/>
      <c r="F363" s="365"/>
      <c r="G363" s="366"/>
      <c r="H363" s="367"/>
      <c r="I363" s="365"/>
      <c r="J363" s="368"/>
      <c r="K363" s="364"/>
      <c r="L363" s="365"/>
      <c r="M363" s="366"/>
      <c r="N363" s="367"/>
      <c r="O363" s="365"/>
      <c r="P363" s="368"/>
      <c r="Q363" s="364"/>
      <c r="R363" s="365"/>
      <c r="S363" s="366"/>
      <c r="T363" s="369" t="s">
        <v>2995</v>
      </c>
      <c r="U363" s="370" t="s">
        <v>648</v>
      </c>
      <c r="V363" s="371"/>
      <c r="W363" s="372"/>
      <c r="X363" s="353" t="s">
        <v>2914</v>
      </c>
      <c r="Y363" s="382" t="s">
        <v>2869</v>
      </c>
      <c r="Z363" s="389" t="str">
        <f>IFERROR(__xludf.DUMMYFUNCTION("""COMPUTED_VALUE"""),"")</f>
        <v/>
      </c>
      <c r="AA363" s="383">
        <v>0.0</v>
      </c>
      <c r="AB363" s="388">
        <f>IFERROR(__xludf.DUMMYFUNCTION("""COMPUTED_VALUE"""),1.0)</f>
        <v>1</v>
      </c>
      <c r="AC363" s="382" t="s">
        <v>2869</v>
      </c>
      <c r="AD363" s="375" t="str">
        <f>IFERROR(__xludf.DUMMYFUNCTION("""COMPUTED_VALUE"""),"")</f>
        <v/>
      </c>
      <c r="AE363" s="377">
        <v>8.0</v>
      </c>
      <c r="AF363" s="378">
        <v>8.0</v>
      </c>
      <c r="AG363" s="393" t="s">
        <v>3039</v>
      </c>
    </row>
    <row r="364">
      <c r="A364" s="360"/>
      <c r="B364" s="361">
        <v>46162.0</v>
      </c>
      <c r="C364" s="362" t="s">
        <v>4580</v>
      </c>
      <c r="D364" s="363" t="s">
        <v>4581</v>
      </c>
      <c r="E364" s="364"/>
      <c r="F364" s="365"/>
      <c r="G364" s="366"/>
      <c r="H364" s="367"/>
      <c r="I364" s="365"/>
      <c r="J364" s="368"/>
      <c r="K364" s="364"/>
      <c r="L364" s="365"/>
      <c r="M364" s="366"/>
      <c r="N364" s="367"/>
      <c r="O364" s="365"/>
      <c r="P364" s="368"/>
      <c r="Q364" s="364"/>
      <c r="R364" s="365"/>
      <c r="S364" s="366"/>
      <c r="T364" s="369" t="s">
        <v>2995</v>
      </c>
      <c r="U364" s="370" t="s">
        <v>3013</v>
      </c>
      <c r="V364" s="371" t="s">
        <v>3006</v>
      </c>
      <c r="W364" s="372"/>
      <c r="X364" s="353" t="s">
        <v>2914</v>
      </c>
      <c r="Y364" s="382" t="s">
        <v>2869</v>
      </c>
      <c r="Z364" s="389" t="str">
        <f>IFERROR(__xludf.DUMMYFUNCTION("""COMPUTED_VALUE"""),"")</f>
        <v/>
      </c>
      <c r="AA364" s="383">
        <v>0.0</v>
      </c>
      <c r="AB364" s="388">
        <f>IFERROR(__xludf.DUMMYFUNCTION("""COMPUTED_VALUE"""),1.0)</f>
        <v>1</v>
      </c>
      <c r="AC364" s="382">
        <v>0.0</v>
      </c>
      <c r="AD364" s="389">
        <f>IFERROR(__xludf.DUMMYFUNCTION("""COMPUTED_VALUE"""),1.0)</f>
        <v>1</v>
      </c>
      <c r="AE364" s="377">
        <v>56.0</v>
      </c>
      <c r="AF364" s="378">
        <v>56.0</v>
      </c>
      <c r="AG364" s="393" t="s">
        <v>3039</v>
      </c>
    </row>
    <row r="365">
      <c r="A365" s="360"/>
      <c r="B365" s="361">
        <v>46162.0</v>
      </c>
      <c r="C365" s="362" t="s">
        <v>4582</v>
      </c>
      <c r="D365" s="363" t="s">
        <v>4583</v>
      </c>
      <c r="E365" s="364"/>
      <c r="F365" s="365"/>
      <c r="G365" s="366"/>
      <c r="H365" s="367"/>
      <c r="I365" s="365"/>
      <c r="J365" s="368"/>
      <c r="K365" s="364"/>
      <c r="L365" s="365"/>
      <c r="M365" s="366"/>
      <c r="N365" s="367"/>
      <c r="O365" s="365"/>
      <c r="P365" s="368"/>
      <c r="Q365" s="364"/>
      <c r="R365" s="365"/>
      <c r="S365" s="366"/>
      <c r="T365" s="369" t="s">
        <v>2995</v>
      </c>
      <c r="U365" s="370" t="s">
        <v>648</v>
      </c>
      <c r="V365" s="371"/>
      <c r="W365" s="372"/>
      <c r="X365" s="353" t="s">
        <v>2914</v>
      </c>
      <c r="Y365" s="382" t="s">
        <v>2869</v>
      </c>
      <c r="Z365" s="389" t="str">
        <f>IFERROR(__xludf.DUMMYFUNCTION("""COMPUTED_VALUE"""),"")</f>
        <v/>
      </c>
      <c r="AA365" s="383">
        <v>0.0</v>
      </c>
      <c r="AB365" s="388">
        <f>IFERROR(__xludf.DUMMYFUNCTION("""COMPUTED_VALUE"""),1.0)</f>
        <v>1</v>
      </c>
      <c r="AC365" s="382" t="s">
        <v>2869</v>
      </c>
      <c r="AD365" s="389" t="str">
        <f>IFERROR(__xludf.DUMMYFUNCTION("""COMPUTED_VALUE"""),"")</f>
        <v/>
      </c>
      <c r="AE365" s="377">
        <v>0.0</v>
      </c>
      <c r="AF365" s="378">
        <v>0.0</v>
      </c>
      <c r="AG365" s="393" t="s">
        <v>3039</v>
      </c>
    </row>
    <row r="366">
      <c r="A366" s="360"/>
      <c r="B366" s="361">
        <v>46162.0</v>
      </c>
      <c r="C366" s="362" t="s">
        <v>4584</v>
      </c>
      <c r="D366" s="363" t="s">
        <v>4585</v>
      </c>
      <c r="E366" s="364"/>
      <c r="F366" s="365"/>
      <c r="G366" s="366"/>
      <c r="H366" s="367"/>
      <c r="I366" s="365"/>
      <c r="J366" s="368"/>
      <c r="K366" s="364"/>
      <c r="L366" s="365"/>
      <c r="M366" s="366"/>
      <c r="N366" s="367"/>
      <c r="O366" s="365"/>
      <c r="P366" s="368"/>
      <c r="Q366" s="364"/>
      <c r="R366" s="365"/>
      <c r="S366" s="366"/>
      <c r="T366" s="369" t="s">
        <v>2427</v>
      </c>
      <c r="U366" s="370" t="s">
        <v>2380</v>
      </c>
      <c r="V366" s="371"/>
      <c r="W366" s="372"/>
      <c r="X366" s="353" t="s">
        <v>2914</v>
      </c>
      <c r="Y366" s="382">
        <v>0.0</v>
      </c>
      <c r="Z366" s="389">
        <f>IFERROR(__xludf.DUMMYFUNCTION("""COMPUTED_VALUE"""),1.0)</f>
        <v>1</v>
      </c>
      <c r="AA366" s="383">
        <v>0.0</v>
      </c>
      <c r="AB366" s="388">
        <f>IFERROR(__xludf.DUMMYFUNCTION("""COMPUTED_VALUE"""),1.0)</f>
        <v>1</v>
      </c>
      <c r="AC366" s="382" t="s">
        <v>2869</v>
      </c>
      <c r="AD366" s="389" t="str">
        <f>IFERROR(__xludf.DUMMYFUNCTION("""COMPUTED_VALUE"""),"")</f>
        <v/>
      </c>
      <c r="AE366" s="377">
        <v>2.0</v>
      </c>
      <c r="AF366" s="378">
        <v>1.0</v>
      </c>
      <c r="AG366" s="393" t="s">
        <v>3039</v>
      </c>
    </row>
    <row r="367">
      <c r="A367" s="360"/>
      <c r="B367" s="361">
        <v>46162.0</v>
      </c>
      <c r="C367" s="362" t="s">
        <v>4586</v>
      </c>
      <c r="D367" s="363" t="s">
        <v>4587</v>
      </c>
      <c r="E367" s="364"/>
      <c r="F367" s="365"/>
      <c r="G367" s="366"/>
      <c r="H367" s="367"/>
      <c r="I367" s="365"/>
      <c r="J367" s="368"/>
      <c r="K367" s="364"/>
      <c r="L367" s="365"/>
      <c r="M367" s="366"/>
      <c r="N367" s="367"/>
      <c r="O367" s="365"/>
      <c r="P367" s="368"/>
      <c r="Q367" s="364"/>
      <c r="R367" s="365"/>
      <c r="S367" s="366"/>
      <c r="T367" s="369" t="s">
        <v>2380</v>
      </c>
      <c r="U367" s="370" t="s">
        <v>3013</v>
      </c>
      <c r="V367" s="371"/>
      <c r="W367" s="372"/>
      <c r="X367" s="353" t="s">
        <v>2914</v>
      </c>
      <c r="Y367" s="382">
        <v>0.0</v>
      </c>
      <c r="Z367" s="389">
        <f>IFERROR(__xludf.DUMMYFUNCTION("""COMPUTED_VALUE"""),1.0)</f>
        <v>1</v>
      </c>
      <c r="AA367" s="383">
        <v>0.0</v>
      </c>
      <c r="AB367" s="388">
        <f>IFERROR(__xludf.DUMMYFUNCTION("""COMPUTED_VALUE"""),1.0)</f>
        <v>1</v>
      </c>
      <c r="AC367" s="382" t="s">
        <v>2869</v>
      </c>
      <c r="AD367" s="389" t="str">
        <f>IFERROR(__xludf.DUMMYFUNCTION("""COMPUTED_VALUE"""),"")</f>
        <v/>
      </c>
      <c r="AE367" s="377">
        <v>0.0</v>
      </c>
      <c r="AF367" s="378">
        <v>0.0</v>
      </c>
      <c r="AG367" s="393" t="s">
        <v>3039</v>
      </c>
    </row>
    <row r="368">
      <c r="A368" s="360"/>
      <c r="B368" s="361">
        <v>46162.0</v>
      </c>
      <c r="C368" s="362" t="s">
        <v>4588</v>
      </c>
      <c r="D368" s="363" t="s">
        <v>4589</v>
      </c>
      <c r="E368" s="364"/>
      <c r="F368" s="365">
        <v>1.0</v>
      </c>
      <c r="G368" s="366"/>
      <c r="H368" s="367"/>
      <c r="I368" s="365"/>
      <c r="J368" s="368"/>
      <c r="K368" s="364"/>
      <c r="L368" s="365"/>
      <c r="M368" s="366"/>
      <c r="N368" s="367"/>
      <c r="O368" s="365"/>
      <c r="P368" s="368"/>
      <c r="Q368" s="364"/>
      <c r="R368" s="365"/>
      <c r="S368" s="366"/>
      <c r="T368" s="369" t="s">
        <v>2995</v>
      </c>
      <c r="U368" s="370" t="s">
        <v>2944</v>
      </c>
      <c r="V368" s="371"/>
      <c r="W368" s="380" t="s">
        <v>4590</v>
      </c>
      <c r="X368" s="353" t="s">
        <v>2890</v>
      </c>
      <c r="Y368" s="382" t="s">
        <v>2869</v>
      </c>
      <c r="Z368" s="389" t="str">
        <f>IFERROR(__xludf.DUMMYFUNCTION("""COMPUTED_VALUE"""),"")</f>
        <v/>
      </c>
      <c r="AA368" s="383">
        <v>1.0</v>
      </c>
      <c r="AB368" s="388">
        <f>IFERROR(__xludf.DUMMYFUNCTION("""COMPUTED_VALUE"""),0.9375)</f>
        <v>0.9375</v>
      </c>
      <c r="AC368" s="382" t="s">
        <v>2869</v>
      </c>
      <c r="AD368" s="389" t="str">
        <f>IFERROR(__xludf.DUMMYFUNCTION("""COMPUTED_VALUE"""),"")</f>
        <v/>
      </c>
      <c r="AE368" s="377">
        <v>16.0</v>
      </c>
      <c r="AF368" s="378">
        <v>14.0</v>
      </c>
      <c r="AG368" s="393" t="s">
        <v>3039</v>
      </c>
    </row>
    <row r="369">
      <c r="A369" s="360"/>
      <c r="B369" s="361">
        <v>46162.0</v>
      </c>
      <c r="C369" s="362" t="s">
        <v>4591</v>
      </c>
      <c r="D369" s="363" t="s">
        <v>4592</v>
      </c>
      <c r="E369" s="364"/>
      <c r="F369" s="365"/>
      <c r="G369" s="366"/>
      <c r="H369" s="367"/>
      <c r="I369" s="365"/>
      <c r="J369" s="368"/>
      <c r="K369" s="364"/>
      <c r="L369" s="365"/>
      <c r="M369" s="366"/>
      <c r="N369" s="367"/>
      <c r="O369" s="365"/>
      <c r="P369" s="368"/>
      <c r="Q369" s="364"/>
      <c r="R369" s="365"/>
      <c r="S369" s="366"/>
      <c r="T369" s="369" t="s">
        <v>2995</v>
      </c>
      <c r="U369" s="370" t="s">
        <v>2929</v>
      </c>
      <c r="V369" s="371"/>
      <c r="W369" s="372"/>
      <c r="X369" s="353" t="s">
        <v>2914</v>
      </c>
      <c r="Y369" s="382" t="s">
        <v>2869</v>
      </c>
      <c r="Z369" s="389" t="str">
        <f>IFERROR(__xludf.DUMMYFUNCTION("""COMPUTED_VALUE"""),"")</f>
        <v/>
      </c>
      <c r="AA369" s="383">
        <v>0.0</v>
      </c>
      <c r="AB369" s="388">
        <f>IFERROR(__xludf.DUMMYFUNCTION("""COMPUTED_VALUE"""),1.0)</f>
        <v>1</v>
      </c>
      <c r="AC369" s="382" t="s">
        <v>2869</v>
      </c>
      <c r="AD369" s="389" t="str">
        <f>IFERROR(__xludf.DUMMYFUNCTION("""COMPUTED_VALUE"""),"")</f>
        <v/>
      </c>
      <c r="AE369" s="377">
        <v>3.0</v>
      </c>
      <c r="AF369" s="378">
        <v>3.0</v>
      </c>
      <c r="AG369" s="393" t="s">
        <v>3039</v>
      </c>
    </row>
    <row r="370">
      <c r="A370" s="360"/>
      <c r="B370" s="361">
        <v>46162.0</v>
      </c>
      <c r="C370" s="362" t="s">
        <v>4593</v>
      </c>
      <c r="D370" s="363" t="s">
        <v>4594</v>
      </c>
      <c r="E370" s="364"/>
      <c r="F370" s="365"/>
      <c r="G370" s="366"/>
      <c r="H370" s="367"/>
      <c r="I370" s="365"/>
      <c r="J370" s="368"/>
      <c r="K370" s="364"/>
      <c r="L370" s="365"/>
      <c r="M370" s="366"/>
      <c r="N370" s="367"/>
      <c r="O370" s="365"/>
      <c r="P370" s="368"/>
      <c r="Q370" s="364"/>
      <c r="R370" s="365"/>
      <c r="S370" s="366"/>
      <c r="T370" s="369" t="s">
        <v>568</v>
      </c>
      <c r="U370" s="370" t="s">
        <v>1575</v>
      </c>
      <c r="V370" s="371"/>
      <c r="W370" s="372"/>
      <c r="X370" s="353" t="s">
        <v>2914</v>
      </c>
      <c r="Y370" s="382">
        <v>0.0</v>
      </c>
      <c r="Z370" s="389">
        <f>IFERROR(__xludf.DUMMYFUNCTION("""COMPUTED_VALUE"""),1.0)</f>
        <v>1</v>
      </c>
      <c r="AA370" s="383">
        <v>0.0</v>
      </c>
      <c r="AB370" s="388">
        <f>IFERROR(__xludf.DUMMYFUNCTION("""COMPUTED_VALUE"""),1.0)</f>
        <v>1</v>
      </c>
      <c r="AC370" s="382" t="s">
        <v>2869</v>
      </c>
      <c r="AD370" s="389" t="str">
        <f>IFERROR(__xludf.DUMMYFUNCTION("""COMPUTED_VALUE"""),"")</f>
        <v/>
      </c>
      <c r="AE370" s="377">
        <v>34.0</v>
      </c>
      <c r="AF370" s="378">
        <v>14.0</v>
      </c>
      <c r="AG370" s="393" t="s">
        <v>3039</v>
      </c>
    </row>
    <row r="371">
      <c r="A371" s="360"/>
      <c r="B371" s="361">
        <v>46162.0</v>
      </c>
      <c r="C371" s="362" t="s">
        <v>4595</v>
      </c>
      <c r="D371" s="363" t="s">
        <v>4596</v>
      </c>
      <c r="E371" s="364"/>
      <c r="F371" s="365"/>
      <c r="G371" s="366"/>
      <c r="H371" s="367"/>
      <c r="I371" s="365"/>
      <c r="J371" s="368"/>
      <c r="K371" s="364"/>
      <c r="L371" s="365"/>
      <c r="M371" s="366"/>
      <c r="N371" s="367"/>
      <c r="O371" s="365"/>
      <c r="P371" s="368"/>
      <c r="Q371" s="364"/>
      <c r="R371" s="365"/>
      <c r="S371" s="366"/>
      <c r="T371" s="369" t="s">
        <v>2995</v>
      </c>
      <c r="U371" s="370" t="s">
        <v>2380</v>
      </c>
      <c r="V371" s="371"/>
      <c r="W371" s="372"/>
      <c r="X371" s="353" t="s">
        <v>2914</v>
      </c>
      <c r="Y371" s="382" t="s">
        <v>2869</v>
      </c>
      <c r="Z371" s="389" t="str">
        <f>IFERROR(__xludf.DUMMYFUNCTION("""COMPUTED_VALUE"""),"")</f>
        <v/>
      </c>
      <c r="AA371" s="383">
        <v>0.0</v>
      </c>
      <c r="AB371" s="388">
        <f>IFERROR(__xludf.DUMMYFUNCTION("""COMPUTED_VALUE"""),1.0)</f>
        <v>1</v>
      </c>
      <c r="AC371" s="382" t="s">
        <v>2869</v>
      </c>
      <c r="AD371" s="389" t="str">
        <f>IFERROR(__xludf.DUMMYFUNCTION("""COMPUTED_VALUE"""),"")</f>
        <v/>
      </c>
      <c r="AE371" s="377">
        <v>17.0</v>
      </c>
      <c r="AF371" s="378">
        <v>14.0</v>
      </c>
      <c r="AG371" s="393" t="s">
        <v>3039</v>
      </c>
    </row>
    <row r="372">
      <c r="A372" s="360"/>
      <c r="B372" s="361">
        <v>46162.0</v>
      </c>
      <c r="C372" s="362" t="s">
        <v>4597</v>
      </c>
      <c r="D372" s="363" t="s">
        <v>4598</v>
      </c>
      <c r="E372" s="364"/>
      <c r="F372" s="365"/>
      <c r="G372" s="366"/>
      <c r="H372" s="367"/>
      <c r="I372" s="365"/>
      <c r="J372" s="368"/>
      <c r="K372" s="364"/>
      <c r="L372" s="365"/>
      <c r="M372" s="366"/>
      <c r="N372" s="367"/>
      <c r="O372" s="365"/>
      <c r="P372" s="368"/>
      <c r="Q372" s="364"/>
      <c r="R372" s="365"/>
      <c r="S372" s="366"/>
      <c r="T372" s="369" t="s">
        <v>2995</v>
      </c>
      <c r="U372" s="370" t="s">
        <v>323</v>
      </c>
      <c r="V372" s="371"/>
      <c r="W372" s="372"/>
      <c r="X372" s="353" t="s">
        <v>2914</v>
      </c>
      <c r="Y372" s="382" t="s">
        <v>2869</v>
      </c>
      <c r="Z372" s="389" t="str">
        <f>IFERROR(__xludf.DUMMYFUNCTION("""COMPUTED_VALUE"""),"")</f>
        <v/>
      </c>
      <c r="AA372" s="383">
        <v>0.0</v>
      </c>
      <c r="AB372" s="388">
        <f>IFERROR(__xludf.DUMMYFUNCTION("""COMPUTED_VALUE"""),1.0)</f>
        <v>1</v>
      </c>
      <c r="AC372" s="382" t="s">
        <v>2869</v>
      </c>
      <c r="AD372" s="389" t="str">
        <f>IFERROR(__xludf.DUMMYFUNCTION("""COMPUTED_VALUE"""),"")</f>
        <v/>
      </c>
      <c r="AE372" s="377">
        <v>12.0</v>
      </c>
      <c r="AF372" s="378">
        <v>11.0</v>
      </c>
      <c r="AG372" s="393" t="s">
        <v>3039</v>
      </c>
    </row>
    <row r="373">
      <c r="A373" s="360"/>
      <c r="B373" s="361">
        <v>46162.0</v>
      </c>
      <c r="C373" s="362" t="s">
        <v>4599</v>
      </c>
      <c r="D373" s="363" t="s">
        <v>4600</v>
      </c>
      <c r="E373" s="364"/>
      <c r="F373" s="365">
        <v>1.0</v>
      </c>
      <c r="G373" s="366"/>
      <c r="H373" s="367"/>
      <c r="I373" s="365"/>
      <c r="J373" s="368"/>
      <c r="K373" s="364"/>
      <c r="L373" s="365">
        <v>2.0</v>
      </c>
      <c r="M373" s="366"/>
      <c r="N373" s="367"/>
      <c r="O373" s="365"/>
      <c r="P373" s="368"/>
      <c r="Q373" s="364"/>
      <c r="R373" s="365"/>
      <c r="S373" s="366"/>
      <c r="T373" s="369" t="s">
        <v>2995</v>
      </c>
      <c r="U373" s="370" t="s">
        <v>2907</v>
      </c>
      <c r="V373" s="371"/>
      <c r="W373" s="380" t="s">
        <v>4601</v>
      </c>
      <c r="X373" s="353" t="s">
        <v>2887</v>
      </c>
      <c r="Y373" s="382" t="s">
        <v>2869</v>
      </c>
      <c r="Z373" s="389" t="str">
        <f>IFERROR(__xludf.DUMMYFUNCTION("""COMPUTED_VALUE"""),"")</f>
        <v/>
      </c>
      <c r="AA373" s="383">
        <v>3.0</v>
      </c>
      <c r="AB373" s="388">
        <f>IFERROR(__xludf.DUMMYFUNCTION("""COMPUTED_VALUE"""),0.9318181818181819)</f>
        <v>0.9318181818</v>
      </c>
      <c r="AC373" s="382" t="s">
        <v>2869</v>
      </c>
      <c r="AD373" s="389" t="str">
        <f>IFERROR(__xludf.DUMMYFUNCTION("""COMPUTED_VALUE"""),"")</f>
        <v/>
      </c>
      <c r="AE373" s="377">
        <v>41.0</v>
      </c>
      <c r="AF373" s="378">
        <v>34.0</v>
      </c>
      <c r="AG373" s="393" t="s">
        <v>3039</v>
      </c>
    </row>
    <row r="374">
      <c r="A374" s="360"/>
      <c r="B374" s="361">
        <v>46162.0</v>
      </c>
      <c r="C374" s="362" t="s">
        <v>4602</v>
      </c>
      <c r="D374" s="363" t="s">
        <v>4603</v>
      </c>
      <c r="E374" s="364"/>
      <c r="F374" s="365"/>
      <c r="G374" s="366"/>
      <c r="H374" s="367"/>
      <c r="I374" s="365"/>
      <c r="J374" s="368"/>
      <c r="K374" s="364"/>
      <c r="L374" s="365"/>
      <c r="M374" s="366"/>
      <c r="N374" s="367"/>
      <c r="O374" s="365"/>
      <c r="P374" s="368"/>
      <c r="Q374" s="364"/>
      <c r="R374" s="365"/>
      <c r="S374" s="366"/>
      <c r="T374" s="369" t="s">
        <v>2995</v>
      </c>
      <c r="U374" s="370" t="s">
        <v>1891</v>
      </c>
      <c r="V374" s="371"/>
      <c r="W374" s="372"/>
      <c r="X374" s="353" t="s">
        <v>2914</v>
      </c>
      <c r="Y374" s="382" t="s">
        <v>2869</v>
      </c>
      <c r="Z374" s="389" t="str">
        <f>IFERROR(__xludf.DUMMYFUNCTION("""COMPUTED_VALUE"""),"")</f>
        <v/>
      </c>
      <c r="AA374" s="383">
        <v>0.0</v>
      </c>
      <c r="AB374" s="388">
        <f>IFERROR(__xludf.DUMMYFUNCTION("""COMPUTED_VALUE"""),1.0)</f>
        <v>1</v>
      </c>
      <c r="AC374" s="382" t="s">
        <v>2869</v>
      </c>
      <c r="AD374" s="389" t="str">
        <f>IFERROR(__xludf.DUMMYFUNCTION("""COMPUTED_VALUE"""),"")</f>
        <v/>
      </c>
      <c r="AE374" s="377">
        <v>10.0</v>
      </c>
      <c r="AF374" s="378">
        <v>10.0</v>
      </c>
      <c r="AG374" s="393" t="s">
        <v>3039</v>
      </c>
    </row>
    <row r="375">
      <c r="A375" s="360"/>
      <c r="B375" s="361">
        <v>46162.0</v>
      </c>
      <c r="C375" s="362" t="s">
        <v>4604</v>
      </c>
      <c r="D375" s="363" t="s">
        <v>4605</v>
      </c>
      <c r="E375" s="364"/>
      <c r="F375" s="365"/>
      <c r="G375" s="366"/>
      <c r="H375" s="367"/>
      <c r="I375" s="365"/>
      <c r="J375" s="368"/>
      <c r="K375" s="364"/>
      <c r="L375" s="365"/>
      <c r="M375" s="366"/>
      <c r="N375" s="367"/>
      <c r="O375" s="365"/>
      <c r="P375" s="368"/>
      <c r="Q375" s="364"/>
      <c r="R375" s="365"/>
      <c r="S375" s="366"/>
      <c r="T375" s="369" t="s">
        <v>2995</v>
      </c>
      <c r="U375" s="370" t="s">
        <v>207</v>
      </c>
      <c r="V375" s="371"/>
      <c r="W375" s="372"/>
      <c r="X375" s="353" t="s">
        <v>2914</v>
      </c>
      <c r="Y375" s="382" t="s">
        <v>2869</v>
      </c>
      <c r="Z375" s="389" t="str">
        <f>IFERROR(__xludf.DUMMYFUNCTION("""COMPUTED_VALUE"""),"")</f>
        <v/>
      </c>
      <c r="AA375" s="383">
        <v>0.0</v>
      </c>
      <c r="AB375" s="388">
        <f>IFERROR(__xludf.DUMMYFUNCTION("""COMPUTED_VALUE"""),1.0)</f>
        <v>1</v>
      </c>
      <c r="AC375" s="382" t="s">
        <v>2869</v>
      </c>
      <c r="AD375" s="389" t="str">
        <f>IFERROR(__xludf.DUMMYFUNCTION("""COMPUTED_VALUE"""),"")</f>
        <v/>
      </c>
      <c r="AE375" s="377">
        <v>14.0</v>
      </c>
      <c r="AF375" s="378">
        <v>13.0</v>
      </c>
      <c r="AG375" s="393" t="s">
        <v>3039</v>
      </c>
    </row>
    <row r="376">
      <c r="A376" s="360"/>
      <c r="B376" s="361">
        <v>46162.0</v>
      </c>
      <c r="C376" s="362" t="s">
        <v>4606</v>
      </c>
      <c r="D376" s="363" t="s">
        <v>4607</v>
      </c>
      <c r="E376" s="364"/>
      <c r="F376" s="365"/>
      <c r="G376" s="366"/>
      <c r="H376" s="367"/>
      <c r="I376" s="365"/>
      <c r="J376" s="368"/>
      <c r="K376" s="364"/>
      <c r="L376" s="365"/>
      <c r="M376" s="366"/>
      <c r="N376" s="367"/>
      <c r="O376" s="365"/>
      <c r="P376" s="368"/>
      <c r="Q376" s="364"/>
      <c r="R376" s="365"/>
      <c r="S376" s="366"/>
      <c r="T376" s="369" t="s">
        <v>470</v>
      </c>
      <c r="U376" s="370" t="s">
        <v>754</v>
      </c>
      <c r="V376" s="371"/>
      <c r="W376" s="372"/>
      <c r="X376" s="353" t="s">
        <v>2914</v>
      </c>
      <c r="Y376" s="382">
        <v>0.0</v>
      </c>
      <c r="Z376" s="389">
        <f>IFERROR(__xludf.DUMMYFUNCTION("""COMPUTED_VALUE"""),1.0)</f>
        <v>1</v>
      </c>
      <c r="AA376" s="383">
        <v>0.0</v>
      </c>
      <c r="AB376" s="388">
        <f>IFERROR(__xludf.DUMMYFUNCTION("""COMPUTED_VALUE"""),1.0)</f>
        <v>1</v>
      </c>
      <c r="AC376" s="382" t="s">
        <v>2869</v>
      </c>
      <c r="AD376" s="389" t="str">
        <f>IFERROR(__xludf.DUMMYFUNCTION("""COMPUTED_VALUE"""),"")</f>
        <v/>
      </c>
      <c r="AE376" s="377">
        <v>17.0</v>
      </c>
      <c r="AF376" s="378">
        <v>4.0</v>
      </c>
      <c r="AG376" s="393" t="s">
        <v>3039</v>
      </c>
    </row>
    <row r="377">
      <c r="A377" s="360"/>
      <c r="B377" s="361">
        <v>46162.0</v>
      </c>
      <c r="C377" s="362" t="s">
        <v>4608</v>
      </c>
      <c r="D377" s="363" t="s">
        <v>4609</v>
      </c>
      <c r="E377" s="364"/>
      <c r="F377" s="365"/>
      <c r="G377" s="366"/>
      <c r="H377" s="367"/>
      <c r="I377" s="365"/>
      <c r="J377" s="368"/>
      <c r="K377" s="364"/>
      <c r="L377" s="365"/>
      <c r="M377" s="366"/>
      <c r="N377" s="367"/>
      <c r="O377" s="365"/>
      <c r="P377" s="368"/>
      <c r="Q377" s="364"/>
      <c r="R377" s="365"/>
      <c r="S377" s="366"/>
      <c r="T377" s="369" t="s">
        <v>2995</v>
      </c>
      <c r="U377" s="370" t="s">
        <v>2525</v>
      </c>
      <c r="V377" s="371"/>
      <c r="W377" s="372"/>
      <c r="X377" s="353" t="s">
        <v>2914</v>
      </c>
      <c r="Y377" s="382" t="s">
        <v>2869</v>
      </c>
      <c r="Z377" s="389" t="str">
        <f>IFERROR(__xludf.DUMMYFUNCTION("""COMPUTED_VALUE"""),"")</f>
        <v/>
      </c>
      <c r="AA377" s="383">
        <v>0.0</v>
      </c>
      <c r="AB377" s="388">
        <f>IFERROR(__xludf.DUMMYFUNCTION("""COMPUTED_VALUE"""),1.0)</f>
        <v>1</v>
      </c>
      <c r="AC377" s="382" t="s">
        <v>2869</v>
      </c>
      <c r="AD377" s="389" t="str">
        <f>IFERROR(__xludf.DUMMYFUNCTION("""COMPUTED_VALUE"""),"")</f>
        <v/>
      </c>
      <c r="AE377" s="377">
        <v>16.0</v>
      </c>
      <c r="AF377" s="378">
        <v>15.0</v>
      </c>
      <c r="AG377" s="393" t="s">
        <v>3039</v>
      </c>
    </row>
    <row r="378">
      <c r="A378" s="360"/>
      <c r="B378" s="361">
        <v>46162.0</v>
      </c>
      <c r="C378" s="362" t="s">
        <v>4610</v>
      </c>
      <c r="D378" s="363" t="s">
        <v>4611</v>
      </c>
      <c r="E378" s="364"/>
      <c r="F378" s="365"/>
      <c r="G378" s="366"/>
      <c r="H378" s="367"/>
      <c r="I378" s="365"/>
      <c r="J378" s="368"/>
      <c r="K378" s="364"/>
      <c r="L378" s="365"/>
      <c r="M378" s="366"/>
      <c r="N378" s="367"/>
      <c r="O378" s="365"/>
      <c r="P378" s="368"/>
      <c r="Q378" s="364"/>
      <c r="R378" s="365"/>
      <c r="S378" s="366"/>
      <c r="T378" s="369" t="s">
        <v>2995</v>
      </c>
      <c r="U378" s="370" t="s">
        <v>1443</v>
      </c>
      <c r="V378" s="371"/>
      <c r="W378" s="372"/>
      <c r="X378" s="353" t="s">
        <v>2914</v>
      </c>
      <c r="Y378" s="382" t="s">
        <v>2869</v>
      </c>
      <c r="Z378" s="389" t="str">
        <f>IFERROR(__xludf.DUMMYFUNCTION("""COMPUTED_VALUE"""),"")</f>
        <v/>
      </c>
      <c r="AA378" s="383">
        <v>0.0</v>
      </c>
      <c r="AB378" s="388">
        <f>IFERROR(__xludf.DUMMYFUNCTION("""COMPUTED_VALUE"""),1.0)</f>
        <v>1</v>
      </c>
      <c r="AC378" s="382" t="s">
        <v>2869</v>
      </c>
      <c r="AD378" s="389" t="str">
        <f>IFERROR(__xludf.DUMMYFUNCTION("""COMPUTED_VALUE"""),"")</f>
        <v/>
      </c>
      <c r="AE378" s="377">
        <v>43.0</v>
      </c>
      <c r="AF378" s="378">
        <v>42.0</v>
      </c>
      <c r="AG378" s="393" t="s">
        <v>3039</v>
      </c>
    </row>
    <row r="379">
      <c r="A379" s="360"/>
      <c r="B379" s="361">
        <v>46162.0</v>
      </c>
      <c r="C379" s="362" t="s">
        <v>4612</v>
      </c>
      <c r="D379" s="363" t="s">
        <v>4613</v>
      </c>
      <c r="E379" s="364"/>
      <c r="F379" s="365"/>
      <c r="G379" s="366"/>
      <c r="H379" s="367"/>
      <c r="I379" s="365"/>
      <c r="J379" s="368"/>
      <c r="K379" s="364"/>
      <c r="L379" s="365"/>
      <c r="M379" s="366"/>
      <c r="N379" s="367"/>
      <c r="O379" s="365"/>
      <c r="P379" s="368"/>
      <c r="Q379" s="364"/>
      <c r="R379" s="365"/>
      <c r="S379" s="366"/>
      <c r="T379" s="369" t="s">
        <v>2995</v>
      </c>
      <c r="U379" s="370" t="s">
        <v>634</v>
      </c>
      <c r="V379" s="371"/>
      <c r="W379" s="372"/>
      <c r="X379" s="353" t="s">
        <v>2914</v>
      </c>
      <c r="Y379" s="382" t="s">
        <v>2869</v>
      </c>
      <c r="Z379" s="389" t="str">
        <f>IFERROR(__xludf.DUMMYFUNCTION("""COMPUTED_VALUE"""),"")</f>
        <v/>
      </c>
      <c r="AA379" s="383">
        <v>0.0</v>
      </c>
      <c r="AB379" s="388">
        <f>IFERROR(__xludf.DUMMYFUNCTION("""COMPUTED_VALUE"""),1.0)</f>
        <v>1</v>
      </c>
      <c r="AC379" s="382" t="s">
        <v>2869</v>
      </c>
      <c r="AD379" s="389" t="str">
        <f>IFERROR(__xludf.DUMMYFUNCTION("""COMPUTED_VALUE"""),"")</f>
        <v/>
      </c>
      <c r="AE379" s="377">
        <v>12.0</v>
      </c>
      <c r="AF379" s="378">
        <v>11.0</v>
      </c>
      <c r="AG379" s="393" t="s">
        <v>3039</v>
      </c>
    </row>
    <row r="380">
      <c r="A380" s="360"/>
      <c r="B380" s="361">
        <v>46162.0</v>
      </c>
      <c r="C380" s="362" t="s">
        <v>4614</v>
      </c>
      <c r="D380" s="363" t="s">
        <v>4615</v>
      </c>
      <c r="E380" s="364"/>
      <c r="F380" s="365"/>
      <c r="G380" s="366"/>
      <c r="H380" s="367"/>
      <c r="I380" s="365"/>
      <c r="J380" s="368"/>
      <c r="K380" s="364"/>
      <c r="L380" s="365"/>
      <c r="M380" s="366"/>
      <c r="N380" s="367"/>
      <c r="O380" s="365"/>
      <c r="P380" s="368"/>
      <c r="Q380" s="364"/>
      <c r="R380" s="365"/>
      <c r="S380" s="366"/>
      <c r="T380" s="369" t="s">
        <v>2995</v>
      </c>
      <c r="U380" s="370" t="s">
        <v>2944</v>
      </c>
      <c r="V380" s="371"/>
      <c r="W380" s="372"/>
      <c r="X380" s="353" t="s">
        <v>2914</v>
      </c>
      <c r="Y380" s="382" t="s">
        <v>2869</v>
      </c>
      <c r="Z380" s="389" t="str">
        <f>IFERROR(__xludf.DUMMYFUNCTION("""COMPUTED_VALUE"""),"")</f>
        <v/>
      </c>
      <c r="AA380" s="383">
        <v>0.0</v>
      </c>
      <c r="AB380" s="388">
        <f>IFERROR(__xludf.DUMMYFUNCTION("""COMPUTED_VALUE"""),1.0)</f>
        <v>1</v>
      </c>
      <c r="AC380" s="382" t="s">
        <v>2869</v>
      </c>
      <c r="AD380" s="389" t="str">
        <f>IFERROR(__xludf.DUMMYFUNCTION("""COMPUTED_VALUE"""),"")</f>
        <v/>
      </c>
      <c r="AE380" s="377">
        <v>0.0</v>
      </c>
      <c r="AF380" s="378">
        <v>0.0</v>
      </c>
      <c r="AG380" s="393" t="s">
        <v>3039</v>
      </c>
    </row>
    <row r="381">
      <c r="A381" s="360"/>
      <c r="B381" s="361">
        <v>46162.0</v>
      </c>
      <c r="C381" s="362" t="s">
        <v>4616</v>
      </c>
      <c r="D381" s="363" t="s">
        <v>4617</v>
      </c>
      <c r="E381" s="364"/>
      <c r="F381" s="365"/>
      <c r="G381" s="366"/>
      <c r="H381" s="367"/>
      <c r="I381" s="365"/>
      <c r="J381" s="368"/>
      <c r="K381" s="364"/>
      <c r="L381" s="365"/>
      <c r="M381" s="366"/>
      <c r="N381" s="367"/>
      <c r="O381" s="365"/>
      <c r="P381" s="368"/>
      <c r="Q381" s="364"/>
      <c r="R381" s="365"/>
      <c r="S381" s="366"/>
      <c r="T381" s="369" t="s">
        <v>2995</v>
      </c>
      <c r="U381" s="370" t="s">
        <v>1891</v>
      </c>
      <c r="V381" s="371"/>
      <c r="W381" s="372"/>
      <c r="X381" s="353" t="s">
        <v>2914</v>
      </c>
      <c r="Y381" s="382" t="s">
        <v>2869</v>
      </c>
      <c r="Z381" s="389" t="str">
        <f>IFERROR(__xludf.DUMMYFUNCTION("""COMPUTED_VALUE"""),"")</f>
        <v/>
      </c>
      <c r="AA381" s="383">
        <v>0.0</v>
      </c>
      <c r="AB381" s="388">
        <f>IFERROR(__xludf.DUMMYFUNCTION("""COMPUTED_VALUE"""),1.0)</f>
        <v>1</v>
      </c>
      <c r="AC381" s="382" t="s">
        <v>2869</v>
      </c>
      <c r="AD381" s="389" t="str">
        <f>IFERROR(__xludf.DUMMYFUNCTION("""COMPUTED_VALUE"""),"")</f>
        <v/>
      </c>
      <c r="AE381" s="377">
        <v>10.0</v>
      </c>
      <c r="AF381" s="378">
        <v>10.0</v>
      </c>
      <c r="AG381" s="393" t="s">
        <v>3039</v>
      </c>
    </row>
    <row r="382">
      <c r="A382" s="360"/>
      <c r="B382" s="361">
        <v>46162.0</v>
      </c>
      <c r="C382" s="362" t="s">
        <v>4618</v>
      </c>
      <c r="D382" s="363" t="s">
        <v>4619</v>
      </c>
      <c r="E382" s="364"/>
      <c r="F382" s="365"/>
      <c r="G382" s="366"/>
      <c r="H382" s="367"/>
      <c r="I382" s="365"/>
      <c r="J382" s="368"/>
      <c r="K382" s="364"/>
      <c r="L382" s="365"/>
      <c r="M382" s="366"/>
      <c r="N382" s="367"/>
      <c r="O382" s="365"/>
      <c r="P382" s="368"/>
      <c r="Q382" s="364"/>
      <c r="R382" s="365"/>
      <c r="S382" s="366"/>
      <c r="T382" s="369" t="s">
        <v>2995</v>
      </c>
      <c r="U382" s="370" t="s">
        <v>674</v>
      </c>
      <c r="V382" s="371"/>
      <c r="W382" s="372"/>
      <c r="X382" s="353" t="s">
        <v>2914</v>
      </c>
      <c r="Y382" s="382" t="s">
        <v>2869</v>
      </c>
      <c r="Z382" s="389" t="str">
        <f>IFERROR(__xludf.DUMMYFUNCTION("""COMPUTED_VALUE"""),"")</f>
        <v/>
      </c>
      <c r="AA382" s="383">
        <v>0.0</v>
      </c>
      <c r="AB382" s="388">
        <f>IFERROR(__xludf.DUMMYFUNCTION("""COMPUTED_VALUE"""),1.0)</f>
        <v>1</v>
      </c>
      <c r="AC382" s="382" t="s">
        <v>2869</v>
      </c>
      <c r="AD382" s="389" t="str">
        <f>IFERROR(__xludf.DUMMYFUNCTION("""COMPUTED_VALUE"""),"")</f>
        <v/>
      </c>
      <c r="AE382" s="377">
        <v>8.0</v>
      </c>
      <c r="AF382" s="378">
        <v>8.0</v>
      </c>
      <c r="AG382" s="393" t="s">
        <v>3039</v>
      </c>
    </row>
    <row r="383">
      <c r="A383" s="360"/>
      <c r="B383" s="361">
        <v>46161.0</v>
      </c>
      <c r="C383" s="362" t="s">
        <v>4620</v>
      </c>
      <c r="D383" s="363" t="s">
        <v>4621</v>
      </c>
      <c r="E383" s="364"/>
      <c r="F383" s="365"/>
      <c r="G383" s="366"/>
      <c r="H383" s="367"/>
      <c r="I383" s="365"/>
      <c r="J383" s="368"/>
      <c r="K383" s="364"/>
      <c r="L383" s="365"/>
      <c r="M383" s="366"/>
      <c r="N383" s="367"/>
      <c r="O383" s="365"/>
      <c r="P383" s="368"/>
      <c r="Q383" s="364"/>
      <c r="R383" s="365"/>
      <c r="S383" s="366"/>
      <c r="T383" s="369" t="s">
        <v>2995</v>
      </c>
      <c r="U383" s="370" t="s">
        <v>2590</v>
      </c>
      <c r="V383" s="371"/>
      <c r="W383" s="372"/>
      <c r="X383" s="353" t="s">
        <v>2914</v>
      </c>
      <c r="Y383" s="382" t="s">
        <v>2869</v>
      </c>
      <c r="Z383" s="389" t="str">
        <f>IFERROR(__xludf.DUMMYFUNCTION("""COMPUTED_VALUE"""),"")</f>
        <v/>
      </c>
      <c r="AA383" s="383">
        <v>0.0</v>
      </c>
      <c r="AB383" s="388">
        <f>IFERROR(__xludf.DUMMYFUNCTION("""COMPUTED_VALUE"""),1.0)</f>
        <v>1</v>
      </c>
      <c r="AC383" s="382" t="s">
        <v>2869</v>
      </c>
      <c r="AD383" s="389" t="str">
        <f>IFERROR(__xludf.DUMMYFUNCTION("""COMPUTED_VALUE"""),"")</f>
        <v/>
      </c>
      <c r="AE383" s="377">
        <v>1.0</v>
      </c>
      <c r="AF383" s="378">
        <v>1.0</v>
      </c>
      <c r="AG383" s="393" t="s">
        <v>3039</v>
      </c>
    </row>
    <row r="384">
      <c r="A384" s="360"/>
      <c r="B384" s="361">
        <v>46161.0</v>
      </c>
      <c r="C384" s="362" t="s">
        <v>4622</v>
      </c>
      <c r="D384" s="363" t="s">
        <v>4623</v>
      </c>
      <c r="E384" s="364"/>
      <c r="F384" s="365"/>
      <c r="G384" s="366"/>
      <c r="H384" s="367"/>
      <c r="I384" s="365"/>
      <c r="J384" s="368"/>
      <c r="K384" s="364"/>
      <c r="L384" s="365"/>
      <c r="M384" s="366"/>
      <c r="N384" s="367"/>
      <c r="O384" s="365"/>
      <c r="P384" s="368"/>
      <c r="Q384" s="364"/>
      <c r="R384" s="365"/>
      <c r="S384" s="366"/>
      <c r="T384" s="369" t="s">
        <v>2995</v>
      </c>
      <c r="U384" s="370" t="s">
        <v>2882</v>
      </c>
      <c r="V384" s="371"/>
      <c r="W384" s="372"/>
      <c r="X384" s="353" t="s">
        <v>2914</v>
      </c>
      <c r="Y384" s="382" t="s">
        <v>2869</v>
      </c>
      <c r="Z384" s="389" t="str">
        <f>IFERROR(__xludf.DUMMYFUNCTION("""COMPUTED_VALUE"""),"")</f>
        <v/>
      </c>
      <c r="AA384" s="383">
        <v>0.0</v>
      </c>
      <c r="AB384" s="388">
        <f>IFERROR(__xludf.DUMMYFUNCTION("""COMPUTED_VALUE"""),1.0)</f>
        <v>1</v>
      </c>
      <c r="AC384" s="382" t="s">
        <v>2869</v>
      </c>
      <c r="AD384" s="389" t="str">
        <f>IFERROR(__xludf.DUMMYFUNCTION("""COMPUTED_VALUE"""),"")</f>
        <v/>
      </c>
      <c r="AE384" s="377">
        <v>1.0</v>
      </c>
      <c r="AF384" s="378">
        <v>1.0</v>
      </c>
      <c r="AG384" s="393" t="s">
        <v>3039</v>
      </c>
    </row>
    <row r="385">
      <c r="A385" s="360"/>
      <c r="B385" s="361">
        <v>46161.0</v>
      </c>
      <c r="C385" s="362" t="s">
        <v>4624</v>
      </c>
      <c r="D385" s="363" t="s">
        <v>4625</v>
      </c>
      <c r="E385" s="364"/>
      <c r="F385" s="365"/>
      <c r="G385" s="366"/>
      <c r="H385" s="367"/>
      <c r="I385" s="365"/>
      <c r="J385" s="368"/>
      <c r="K385" s="364"/>
      <c r="L385" s="365"/>
      <c r="M385" s="366"/>
      <c r="N385" s="367"/>
      <c r="O385" s="365"/>
      <c r="P385" s="368"/>
      <c r="Q385" s="364"/>
      <c r="R385" s="365"/>
      <c r="S385" s="366"/>
      <c r="T385" s="369" t="s">
        <v>2995</v>
      </c>
      <c r="U385" s="370" t="s">
        <v>3017</v>
      </c>
      <c r="V385" s="371"/>
      <c r="W385" s="372"/>
      <c r="X385" s="353" t="s">
        <v>2914</v>
      </c>
      <c r="Y385" s="382" t="s">
        <v>2869</v>
      </c>
      <c r="Z385" s="389" t="str">
        <f>IFERROR(__xludf.DUMMYFUNCTION("""COMPUTED_VALUE"""),"")</f>
        <v/>
      </c>
      <c r="AA385" s="383">
        <v>0.0</v>
      </c>
      <c r="AB385" s="388">
        <f>IFERROR(__xludf.DUMMYFUNCTION("""COMPUTED_VALUE"""),1.0)</f>
        <v>1</v>
      </c>
      <c r="AC385" s="382" t="s">
        <v>2869</v>
      </c>
      <c r="AD385" s="389" t="str">
        <f>IFERROR(__xludf.DUMMYFUNCTION("""COMPUTED_VALUE"""),"")</f>
        <v/>
      </c>
      <c r="AE385" s="377">
        <v>0.0</v>
      </c>
      <c r="AF385" s="378">
        <v>0.0</v>
      </c>
      <c r="AG385" s="393" t="s">
        <v>3039</v>
      </c>
    </row>
    <row r="386">
      <c r="A386" s="360"/>
      <c r="B386" s="361">
        <v>46161.0</v>
      </c>
      <c r="C386" s="362" t="s">
        <v>4626</v>
      </c>
      <c r="D386" s="363" t="s">
        <v>4627</v>
      </c>
      <c r="E386" s="364"/>
      <c r="F386" s="365"/>
      <c r="G386" s="366"/>
      <c r="H386" s="367"/>
      <c r="I386" s="365"/>
      <c r="J386" s="368"/>
      <c r="K386" s="364"/>
      <c r="L386" s="365"/>
      <c r="M386" s="366"/>
      <c r="N386" s="367"/>
      <c r="O386" s="365"/>
      <c r="P386" s="368"/>
      <c r="Q386" s="364"/>
      <c r="R386" s="365"/>
      <c r="S386" s="366"/>
      <c r="T386" s="369" t="s">
        <v>2995</v>
      </c>
      <c r="U386" s="370" t="s">
        <v>2889</v>
      </c>
      <c r="V386" s="371"/>
      <c r="W386" s="372"/>
      <c r="X386" s="353" t="s">
        <v>2914</v>
      </c>
      <c r="Y386" s="382" t="s">
        <v>2869</v>
      </c>
      <c r="Z386" s="389" t="str">
        <f>IFERROR(__xludf.DUMMYFUNCTION("""COMPUTED_VALUE"""),"")</f>
        <v/>
      </c>
      <c r="AA386" s="383">
        <v>0.0</v>
      </c>
      <c r="AB386" s="388">
        <f>IFERROR(__xludf.DUMMYFUNCTION("""COMPUTED_VALUE"""),1.0)</f>
        <v>1</v>
      </c>
      <c r="AC386" s="382" t="s">
        <v>2869</v>
      </c>
      <c r="AD386" s="389" t="str">
        <f>IFERROR(__xludf.DUMMYFUNCTION("""COMPUTED_VALUE"""),"")</f>
        <v/>
      </c>
      <c r="AE386" s="377">
        <v>3.0</v>
      </c>
      <c r="AF386" s="378">
        <v>2.0</v>
      </c>
      <c r="AG386" s="393" t="s">
        <v>3039</v>
      </c>
    </row>
    <row r="387">
      <c r="A387" s="360"/>
      <c r="B387" s="361">
        <v>46161.0</v>
      </c>
      <c r="C387" s="362" t="s">
        <v>4628</v>
      </c>
      <c r="D387" s="363" t="s">
        <v>4629</v>
      </c>
      <c r="E387" s="364"/>
      <c r="F387" s="365"/>
      <c r="G387" s="366"/>
      <c r="H387" s="367"/>
      <c r="I387" s="365"/>
      <c r="J387" s="368"/>
      <c r="K387" s="364"/>
      <c r="L387" s="365"/>
      <c r="M387" s="366"/>
      <c r="N387" s="367"/>
      <c r="O387" s="365"/>
      <c r="P387" s="368"/>
      <c r="Q387" s="364"/>
      <c r="R387" s="365"/>
      <c r="S387" s="366"/>
      <c r="T387" s="369" t="s">
        <v>2995</v>
      </c>
      <c r="U387" s="370" t="s">
        <v>2150</v>
      </c>
      <c r="V387" s="371"/>
      <c r="W387" s="372"/>
      <c r="X387" s="353" t="s">
        <v>2914</v>
      </c>
      <c r="Y387" s="382" t="s">
        <v>2869</v>
      </c>
      <c r="Z387" s="389" t="str">
        <f>IFERROR(__xludf.DUMMYFUNCTION("""COMPUTED_VALUE"""),"")</f>
        <v/>
      </c>
      <c r="AA387" s="383">
        <v>0.0</v>
      </c>
      <c r="AB387" s="388">
        <f>IFERROR(__xludf.DUMMYFUNCTION("""COMPUTED_VALUE"""),1.0)</f>
        <v>1</v>
      </c>
      <c r="AC387" s="382" t="s">
        <v>2869</v>
      </c>
      <c r="AD387" s="389" t="str">
        <f>IFERROR(__xludf.DUMMYFUNCTION("""COMPUTED_VALUE"""),"")</f>
        <v/>
      </c>
      <c r="AE387" s="377">
        <v>2.0</v>
      </c>
      <c r="AF387" s="378">
        <v>2.0</v>
      </c>
      <c r="AG387" s="393" t="s">
        <v>3039</v>
      </c>
    </row>
    <row r="388">
      <c r="A388" s="360"/>
      <c r="B388" s="361">
        <v>46161.0</v>
      </c>
      <c r="C388" s="362" t="s">
        <v>4630</v>
      </c>
      <c r="D388" s="363" t="s">
        <v>4631</v>
      </c>
      <c r="E388" s="364"/>
      <c r="F388" s="365"/>
      <c r="G388" s="366"/>
      <c r="H388" s="367"/>
      <c r="I388" s="365"/>
      <c r="J388" s="368"/>
      <c r="K388" s="364"/>
      <c r="L388" s="365">
        <v>2.0</v>
      </c>
      <c r="M388" s="366"/>
      <c r="N388" s="367"/>
      <c r="O388" s="365"/>
      <c r="P388" s="368"/>
      <c r="Q388" s="364"/>
      <c r="R388" s="365"/>
      <c r="S388" s="366"/>
      <c r="T388" s="369" t="s">
        <v>2995</v>
      </c>
      <c r="U388" s="370" t="s">
        <v>2882</v>
      </c>
      <c r="V388" s="371"/>
      <c r="W388" s="380" t="s">
        <v>4632</v>
      </c>
      <c r="X388" s="353" t="s">
        <v>2887</v>
      </c>
      <c r="Y388" s="382" t="s">
        <v>2869</v>
      </c>
      <c r="Z388" s="389" t="str">
        <f>IFERROR(__xludf.DUMMYFUNCTION("""COMPUTED_VALUE"""),"")</f>
        <v/>
      </c>
      <c r="AA388" s="383">
        <v>2.0</v>
      </c>
      <c r="AB388" s="388">
        <f>IFERROR(__xludf.DUMMYFUNCTION("""COMPUTED_VALUE"""),0.8)</f>
        <v>0.8</v>
      </c>
      <c r="AC388" s="382" t="s">
        <v>2869</v>
      </c>
      <c r="AD388" s="389" t="str">
        <f>IFERROR(__xludf.DUMMYFUNCTION("""COMPUTED_VALUE"""),"")</f>
        <v/>
      </c>
      <c r="AE388" s="377">
        <v>8.0</v>
      </c>
      <c r="AF388" s="378">
        <v>8.0</v>
      </c>
      <c r="AG388" s="393" t="s">
        <v>3039</v>
      </c>
    </row>
    <row r="389">
      <c r="A389" s="360"/>
      <c r="B389" s="361">
        <v>46161.0</v>
      </c>
      <c r="C389" s="362" t="s">
        <v>4633</v>
      </c>
      <c r="D389" s="363" t="s">
        <v>4634</v>
      </c>
      <c r="E389" s="364"/>
      <c r="F389" s="365"/>
      <c r="G389" s="366"/>
      <c r="H389" s="367"/>
      <c r="I389" s="365"/>
      <c r="J389" s="368"/>
      <c r="K389" s="364"/>
      <c r="L389" s="365"/>
      <c r="M389" s="366"/>
      <c r="N389" s="367"/>
      <c r="O389" s="365"/>
      <c r="P389" s="368"/>
      <c r="Q389" s="364"/>
      <c r="R389" s="365"/>
      <c r="S389" s="366"/>
      <c r="T389" s="369" t="s">
        <v>2995</v>
      </c>
      <c r="U389" s="370" t="s">
        <v>713</v>
      </c>
      <c r="V389" s="371"/>
      <c r="W389" s="372"/>
      <c r="X389" s="353" t="s">
        <v>2914</v>
      </c>
      <c r="Y389" s="382" t="s">
        <v>2869</v>
      </c>
      <c r="Z389" s="389" t="str">
        <f>IFERROR(__xludf.DUMMYFUNCTION("""COMPUTED_VALUE"""),"")</f>
        <v/>
      </c>
      <c r="AA389" s="383">
        <v>0.0</v>
      </c>
      <c r="AB389" s="388">
        <f>IFERROR(__xludf.DUMMYFUNCTION("""COMPUTED_VALUE"""),1.0)</f>
        <v>1</v>
      </c>
      <c r="AC389" s="382" t="s">
        <v>2869</v>
      </c>
      <c r="AD389" s="389" t="str">
        <f>IFERROR(__xludf.DUMMYFUNCTION("""COMPUTED_VALUE"""),"")</f>
        <v/>
      </c>
      <c r="AE389" s="377">
        <v>0.0</v>
      </c>
      <c r="AF389" s="378">
        <v>0.0</v>
      </c>
      <c r="AG389" s="393" t="s">
        <v>3039</v>
      </c>
    </row>
    <row r="390">
      <c r="A390" s="360"/>
      <c r="B390" s="361">
        <v>46161.0</v>
      </c>
      <c r="C390" s="362" t="s">
        <v>4635</v>
      </c>
      <c r="D390" s="363" t="s">
        <v>4636</v>
      </c>
      <c r="E390" s="364"/>
      <c r="F390" s="365"/>
      <c r="G390" s="366"/>
      <c r="H390" s="367"/>
      <c r="I390" s="365"/>
      <c r="J390" s="368"/>
      <c r="K390" s="364"/>
      <c r="L390" s="365"/>
      <c r="M390" s="366"/>
      <c r="N390" s="367"/>
      <c r="O390" s="365"/>
      <c r="P390" s="368"/>
      <c r="Q390" s="364"/>
      <c r="R390" s="365"/>
      <c r="S390" s="366"/>
      <c r="T390" s="369" t="s">
        <v>2995</v>
      </c>
      <c r="U390" s="370" t="s">
        <v>3013</v>
      </c>
      <c r="V390" s="371"/>
      <c r="W390" s="372"/>
      <c r="X390" s="353" t="s">
        <v>2914</v>
      </c>
      <c r="Y390" s="382" t="s">
        <v>2869</v>
      </c>
      <c r="Z390" s="389" t="str">
        <f>IFERROR(__xludf.DUMMYFUNCTION("""COMPUTED_VALUE"""),"")</f>
        <v/>
      </c>
      <c r="AA390" s="383">
        <v>0.0</v>
      </c>
      <c r="AB390" s="388">
        <f>IFERROR(__xludf.DUMMYFUNCTION("""COMPUTED_VALUE"""),1.0)</f>
        <v>1</v>
      </c>
      <c r="AC390" s="382" t="s">
        <v>2869</v>
      </c>
      <c r="AD390" s="389" t="str">
        <f>IFERROR(__xludf.DUMMYFUNCTION("""COMPUTED_VALUE"""),"")</f>
        <v/>
      </c>
      <c r="AE390" s="377">
        <v>6.0</v>
      </c>
      <c r="AF390" s="378">
        <v>6.0</v>
      </c>
      <c r="AG390" s="393" t="s">
        <v>3039</v>
      </c>
    </row>
    <row r="391">
      <c r="A391" s="360"/>
      <c r="B391" s="361">
        <v>46161.0</v>
      </c>
      <c r="C391" s="362" t="s">
        <v>4637</v>
      </c>
      <c r="D391" s="363" t="s">
        <v>4638</v>
      </c>
      <c r="E391" s="364"/>
      <c r="F391" s="365"/>
      <c r="G391" s="366"/>
      <c r="H391" s="367"/>
      <c r="I391" s="365"/>
      <c r="J391" s="368"/>
      <c r="K391" s="364"/>
      <c r="L391" s="365"/>
      <c r="M391" s="366"/>
      <c r="N391" s="367"/>
      <c r="O391" s="365"/>
      <c r="P391" s="368"/>
      <c r="Q391" s="364"/>
      <c r="R391" s="365"/>
      <c r="S391" s="366"/>
      <c r="T391" s="369" t="s">
        <v>2995</v>
      </c>
      <c r="U391" s="370" t="s">
        <v>2889</v>
      </c>
      <c r="V391" s="371"/>
      <c r="W391" s="372"/>
      <c r="X391" s="353" t="s">
        <v>2914</v>
      </c>
      <c r="Y391" s="382" t="s">
        <v>2869</v>
      </c>
      <c r="Z391" s="389" t="str">
        <f>IFERROR(__xludf.DUMMYFUNCTION("""COMPUTED_VALUE"""),"")</f>
        <v/>
      </c>
      <c r="AA391" s="383">
        <v>0.0</v>
      </c>
      <c r="AB391" s="388">
        <f>IFERROR(__xludf.DUMMYFUNCTION("""COMPUTED_VALUE"""),1.0)</f>
        <v>1</v>
      </c>
      <c r="AC391" s="382" t="s">
        <v>2869</v>
      </c>
      <c r="AD391" s="389" t="str">
        <f>IFERROR(__xludf.DUMMYFUNCTION("""COMPUTED_VALUE"""),"")</f>
        <v/>
      </c>
      <c r="AE391" s="377">
        <v>0.0</v>
      </c>
      <c r="AF391" s="378">
        <v>0.0</v>
      </c>
      <c r="AG391" s="393" t="s">
        <v>3039</v>
      </c>
    </row>
    <row r="392">
      <c r="A392" s="360"/>
      <c r="B392" s="361">
        <v>46161.0</v>
      </c>
      <c r="C392" s="362" t="s">
        <v>4639</v>
      </c>
      <c r="D392" s="363" t="s">
        <v>4640</v>
      </c>
      <c r="E392" s="364"/>
      <c r="F392" s="365"/>
      <c r="G392" s="366"/>
      <c r="H392" s="367"/>
      <c r="I392" s="365"/>
      <c r="J392" s="368"/>
      <c r="K392" s="364"/>
      <c r="L392" s="365"/>
      <c r="M392" s="366"/>
      <c r="N392" s="367"/>
      <c r="O392" s="365"/>
      <c r="P392" s="368"/>
      <c r="Q392" s="364"/>
      <c r="R392" s="365"/>
      <c r="S392" s="366"/>
      <c r="T392" s="369" t="s">
        <v>2995</v>
      </c>
      <c r="U392" s="370" t="s">
        <v>3020</v>
      </c>
      <c r="V392" s="371"/>
      <c r="W392" s="372"/>
      <c r="X392" s="353" t="s">
        <v>2914</v>
      </c>
      <c r="Y392" s="382" t="s">
        <v>2869</v>
      </c>
      <c r="Z392" s="389" t="str">
        <f>IFERROR(__xludf.DUMMYFUNCTION("""COMPUTED_VALUE"""),"")</f>
        <v/>
      </c>
      <c r="AA392" s="383">
        <v>0.0</v>
      </c>
      <c r="AB392" s="388">
        <f>IFERROR(__xludf.DUMMYFUNCTION("""COMPUTED_VALUE"""),1.0)</f>
        <v>1</v>
      </c>
      <c r="AC392" s="382" t="s">
        <v>2869</v>
      </c>
      <c r="AD392" s="389" t="str">
        <f>IFERROR(__xludf.DUMMYFUNCTION("""COMPUTED_VALUE"""),"")</f>
        <v/>
      </c>
      <c r="AE392" s="377">
        <v>0.0</v>
      </c>
      <c r="AF392" s="378">
        <v>0.0</v>
      </c>
      <c r="AG392" s="393" t="s">
        <v>3039</v>
      </c>
    </row>
    <row r="393">
      <c r="A393" s="360"/>
      <c r="B393" s="361">
        <v>46161.0</v>
      </c>
      <c r="C393" s="362" t="s">
        <v>4641</v>
      </c>
      <c r="D393" s="363" t="s">
        <v>4642</v>
      </c>
      <c r="E393" s="364"/>
      <c r="F393" s="365"/>
      <c r="G393" s="366"/>
      <c r="H393" s="367"/>
      <c r="I393" s="365"/>
      <c r="J393" s="368"/>
      <c r="K393" s="364"/>
      <c r="L393" s="365"/>
      <c r="M393" s="366"/>
      <c r="N393" s="367"/>
      <c r="O393" s="365"/>
      <c r="P393" s="368"/>
      <c r="Q393" s="364"/>
      <c r="R393" s="365"/>
      <c r="S393" s="366"/>
      <c r="T393" s="369" t="s">
        <v>1658</v>
      </c>
      <c r="U393" s="370" t="s">
        <v>2937</v>
      </c>
      <c r="V393" s="371"/>
      <c r="W393" s="372"/>
      <c r="X393" s="353" t="s">
        <v>2914</v>
      </c>
      <c r="Y393" s="382">
        <v>0.0</v>
      </c>
      <c r="Z393" s="389">
        <f>IFERROR(__xludf.DUMMYFUNCTION("""COMPUTED_VALUE"""),1.0)</f>
        <v>1</v>
      </c>
      <c r="AA393" s="383">
        <v>0.0</v>
      </c>
      <c r="AB393" s="388">
        <f>IFERROR(__xludf.DUMMYFUNCTION("""COMPUTED_VALUE"""),1.0)</f>
        <v>1</v>
      </c>
      <c r="AC393" s="382" t="s">
        <v>2869</v>
      </c>
      <c r="AD393" s="389" t="str">
        <f>IFERROR(__xludf.DUMMYFUNCTION("""COMPUTED_VALUE"""),"")</f>
        <v/>
      </c>
      <c r="AE393" s="377">
        <v>6.0</v>
      </c>
      <c r="AF393" s="378">
        <v>6.0</v>
      </c>
      <c r="AG393" s="393" t="s">
        <v>3039</v>
      </c>
    </row>
    <row r="394">
      <c r="A394" s="360"/>
      <c r="B394" s="361">
        <v>46161.0</v>
      </c>
      <c r="C394" s="362" t="s">
        <v>4643</v>
      </c>
      <c r="D394" s="363" t="s">
        <v>4644</v>
      </c>
      <c r="E394" s="364"/>
      <c r="F394" s="365"/>
      <c r="G394" s="366"/>
      <c r="H394" s="367"/>
      <c r="I394" s="365"/>
      <c r="J394" s="368"/>
      <c r="K394" s="364"/>
      <c r="L394" s="365"/>
      <c r="M394" s="366"/>
      <c r="N394" s="367"/>
      <c r="O394" s="365"/>
      <c r="P394" s="368"/>
      <c r="Q394" s="364"/>
      <c r="R394" s="365"/>
      <c r="S394" s="366"/>
      <c r="T394" s="369" t="s">
        <v>2427</v>
      </c>
      <c r="U394" s="370" t="s">
        <v>241</v>
      </c>
      <c r="V394" s="371" t="s">
        <v>3033</v>
      </c>
      <c r="W394" s="372"/>
      <c r="X394" s="353" t="s">
        <v>2914</v>
      </c>
      <c r="Y394" s="382">
        <v>0.0</v>
      </c>
      <c r="Z394" s="389">
        <f>IFERROR(__xludf.DUMMYFUNCTION("""COMPUTED_VALUE"""),1.0)</f>
        <v>1</v>
      </c>
      <c r="AA394" s="383">
        <v>0.0</v>
      </c>
      <c r="AB394" s="388">
        <f>IFERROR(__xludf.DUMMYFUNCTION("""COMPUTED_VALUE"""),1.0)</f>
        <v>1</v>
      </c>
      <c r="AC394" s="382">
        <v>0.0</v>
      </c>
      <c r="AD394" s="389">
        <f>IFERROR(__xludf.DUMMYFUNCTION("""COMPUTED_VALUE"""),1.0)</f>
        <v>1</v>
      </c>
      <c r="AE394" s="377">
        <v>51.0</v>
      </c>
      <c r="AF394" s="378">
        <v>49.0</v>
      </c>
      <c r="AG394" s="393" t="s">
        <v>3039</v>
      </c>
    </row>
    <row r="395">
      <c r="A395" s="360"/>
      <c r="B395" s="361">
        <v>46161.0</v>
      </c>
      <c r="C395" s="362" t="s">
        <v>4645</v>
      </c>
      <c r="D395" s="363" t="s">
        <v>4646</v>
      </c>
      <c r="E395" s="364"/>
      <c r="F395" s="365"/>
      <c r="G395" s="366"/>
      <c r="H395" s="367"/>
      <c r="I395" s="365"/>
      <c r="J395" s="368"/>
      <c r="K395" s="364"/>
      <c r="L395" s="365"/>
      <c r="M395" s="366"/>
      <c r="N395" s="367"/>
      <c r="O395" s="365"/>
      <c r="P395" s="368"/>
      <c r="Q395" s="364"/>
      <c r="R395" s="365"/>
      <c r="S395" s="366"/>
      <c r="T395" s="369" t="s">
        <v>2995</v>
      </c>
      <c r="U395" s="370" t="s">
        <v>555</v>
      </c>
      <c r="V395" s="371"/>
      <c r="W395" s="372"/>
      <c r="X395" s="353" t="s">
        <v>2914</v>
      </c>
      <c r="Y395" s="382" t="s">
        <v>2869</v>
      </c>
      <c r="Z395" s="389" t="str">
        <f>IFERROR(__xludf.DUMMYFUNCTION("""COMPUTED_VALUE"""),"")</f>
        <v/>
      </c>
      <c r="AA395" s="383">
        <v>0.0</v>
      </c>
      <c r="AB395" s="388">
        <f>IFERROR(__xludf.DUMMYFUNCTION("""COMPUTED_VALUE"""),1.0)</f>
        <v>1</v>
      </c>
      <c r="AC395" s="382" t="s">
        <v>2869</v>
      </c>
      <c r="AD395" s="389" t="str">
        <f>IFERROR(__xludf.DUMMYFUNCTION("""COMPUTED_VALUE"""),"")</f>
        <v/>
      </c>
      <c r="AE395" s="377">
        <v>3.0</v>
      </c>
      <c r="AF395" s="378">
        <v>2.0</v>
      </c>
      <c r="AG395" s="393" t="s">
        <v>3039</v>
      </c>
    </row>
    <row r="396">
      <c r="A396" s="360"/>
      <c r="B396" s="361">
        <v>46161.0</v>
      </c>
      <c r="C396" s="362" t="s">
        <v>4647</v>
      </c>
      <c r="D396" s="363" t="s">
        <v>4648</v>
      </c>
      <c r="E396" s="364"/>
      <c r="F396" s="365"/>
      <c r="G396" s="366"/>
      <c r="H396" s="367"/>
      <c r="I396" s="365"/>
      <c r="J396" s="368"/>
      <c r="K396" s="364"/>
      <c r="L396" s="365"/>
      <c r="M396" s="366"/>
      <c r="N396" s="367"/>
      <c r="O396" s="365"/>
      <c r="P396" s="368"/>
      <c r="Q396" s="364"/>
      <c r="R396" s="365"/>
      <c r="S396" s="366"/>
      <c r="T396" s="369" t="s">
        <v>2995</v>
      </c>
      <c r="U396" s="370" t="s">
        <v>2963</v>
      </c>
      <c r="V396" s="371"/>
      <c r="W396" s="372"/>
      <c r="X396" s="353" t="s">
        <v>2914</v>
      </c>
      <c r="Y396" s="382" t="s">
        <v>2869</v>
      </c>
      <c r="Z396" s="389" t="str">
        <f>IFERROR(__xludf.DUMMYFUNCTION("""COMPUTED_VALUE"""),"")</f>
        <v/>
      </c>
      <c r="AA396" s="383">
        <v>0.0</v>
      </c>
      <c r="AB396" s="388">
        <f>IFERROR(__xludf.DUMMYFUNCTION("""COMPUTED_VALUE"""),1.0)</f>
        <v>1</v>
      </c>
      <c r="AC396" s="382" t="s">
        <v>2869</v>
      </c>
      <c r="AD396" s="389" t="str">
        <f>IFERROR(__xludf.DUMMYFUNCTION("""COMPUTED_VALUE"""),"")</f>
        <v/>
      </c>
      <c r="AE396" s="377">
        <v>11.0</v>
      </c>
      <c r="AF396" s="378">
        <v>11.0</v>
      </c>
      <c r="AG396" s="393" t="s">
        <v>3039</v>
      </c>
    </row>
    <row r="397">
      <c r="A397" s="360"/>
      <c r="B397" s="361">
        <v>46161.0</v>
      </c>
      <c r="C397" s="362" t="s">
        <v>4649</v>
      </c>
      <c r="D397" s="363" t="s">
        <v>4650</v>
      </c>
      <c r="E397" s="364"/>
      <c r="F397" s="365"/>
      <c r="G397" s="366"/>
      <c r="H397" s="367"/>
      <c r="I397" s="365"/>
      <c r="J397" s="368"/>
      <c r="K397" s="364"/>
      <c r="L397" s="365"/>
      <c r="M397" s="366"/>
      <c r="N397" s="367"/>
      <c r="O397" s="365"/>
      <c r="P397" s="368"/>
      <c r="Q397" s="364"/>
      <c r="R397" s="365"/>
      <c r="S397" s="366"/>
      <c r="T397" s="369" t="s">
        <v>2995</v>
      </c>
      <c r="U397" s="370" t="s">
        <v>2244</v>
      </c>
      <c r="V397" s="371"/>
      <c r="W397" s="372"/>
      <c r="X397" s="353" t="s">
        <v>2914</v>
      </c>
      <c r="Y397" s="382" t="s">
        <v>2869</v>
      </c>
      <c r="Z397" s="389" t="str">
        <f>IFERROR(__xludf.DUMMYFUNCTION("""COMPUTED_VALUE"""),"")</f>
        <v/>
      </c>
      <c r="AA397" s="383">
        <v>0.0</v>
      </c>
      <c r="AB397" s="388">
        <f>IFERROR(__xludf.DUMMYFUNCTION("""COMPUTED_VALUE"""),1.0)</f>
        <v>1</v>
      </c>
      <c r="AC397" s="382" t="s">
        <v>2869</v>
      </c>
      <c r="AD397" s="389" t="str">
        <f>IFERROR(__xludf.DUMMYFUNCTION("""COMPUTED_VALUE"""),"")</f>
        <v/>
      </c>
      <c r="AE397" s="377">
        <v>0.0</v>
      </c>
      <c r="AF397" s="378">
        <v>0.0</v>
      </c>
      <c r="AG397" s="393" t="s">
        <v>3039</v>
      </c>
    </row>
    <row r="398">
      <c r="A398" s="360"/>
      <c r="B398" s="361">
        <v>46161.0</v>
      </c>
      <c r="C398" s="362" t="s">
        <v>4651</v>
      </c>
      <c r="D398" s="363" t="s">
        <v>4652</v>
      </c>
      <c r="E398" s="364"/>
      <c r="F398" s="365"/>
      <c r="G398" s="366"/>
      <c r="H398" s="367"/>
      <c r="I398" s="365">
        <v>1.0</v>
      </c>
      <c r="J398" s="368"/>
      <c r="K398" s="364"/>
      <c r="L398" s="365"/>
      <c r="M398" s="366"/>
      <c r="N398" s="367"/>
      <c r="O398" s="365"/>
      <c r="P398" s="368"/>
      <c r="Q398" s="364"/>
      <c r="R398" s="365"/>
      <c r="S398" s="366"/>
      <c r="T398" s="369" t="s">
        <v>2995</v>
      </c>
      <c r="U398" s="370" t="s">
        <v>3013</v>
      </c>
      <c r="V398" s="371"/>
      <c r="W398" s="380" t="s">
        <v>4653</v>
      </c>
      <c r="X398" s="353" t="s">
        <v>2887</v>
      </c>
      <c r="Y398" s="382" t="s">
        <v>2869</v>
      </c>
      <c r="Z398" s="389" t="str">
        <f>IFERROR(__xludf.DUMMYFUNCTION("""COMPUTED_VALUE"""),"")</f>
        <v/>
      </c>
      <c r="AA398" s="383">
        <v>1.0</v>
      </c>
      <c r="AB398" s="388">
        <f>IFERROR(__xludf.DUMMYFUNCTION("""COMPUTED_VALUE"""),0.9285714285714286)</f>
        <v>0.9285714286</v>
      </c>
      <c r="AC398" s="382" t="s">
        <v>2869</v>
      </c>
      <c r="AD398" s="389" t="str">
        <f>IFERROR(__xludf.DUMMYFUNCTION("""COMPUTED_VALUE"""),"")</f>
        <v/>
      </c>
      <c r="AE398" s="377">
        <v>13.0</v>
      </c>
      <c r="AF398" s="378">
        <v>13.0</v>
      </c>
      <c r="AG398" s="393" t="s">
        <v>3039</v>
      </c>
    </row>
    <row r="399">
      <c r="A399" s="360"/>
      <c r="B399" s="361">
        <v>46161.0</v>
      </c>
      <c r="C399" s="362" t="s">
        <v>4654</v>
      </c>
      <c r="D399" s="363" t="s">
        <v>4655</v>
      </c>
      <c r="E399" s="364"/>
      <c r="F399" s="365"/>
      <c r="G399" s="366"/>
      <c r="H399" s="367"/>
      <c r="I399" s="365"/>
      <c r="J399" s="368"/>
      <c r="K399" s="364"/>
      <c r="L399" s="365"/>
      <c r="M399" s="366"/>
      <c r="N399" s="367"/>
      <c r="O399" s="365"/>
      <c r="P399" s="368"/>
      <c r="Q399" s="364"/>
      <c r="R399" s="365"/>
      <c r="S399" s="366"/>
      <c r="T399" s="369" t="s">
        <v>2995</v>
      </c>
      <c r="U399" s="370" t="s">
        <v>568</v>
      </c>
      <c r="V399" s="371"/>
      <c r="W399" s="372"/>
      <c r="X399" s="353" t="s">
        <v>2914</v>
      </c>
      <c r="Y399" s="382" t="s">
        <v>2869</v>
      </c>
      <c r="Z399" s="389" t="str">
        <f>IFERROR(__xludf.DUMMYFUNCTION("""COMPUTED_VALUE"""),"")</f>
        <v/>
      </c>
      <c r="AA399" s="383">
        <v>0.0</v>
      </c>
      <c r="AB399" s="388">
        <f>IFERROR(__xludf.DUMMYFUNCTION("""COMPUTED_VALUE"""),1.0)</f>
        <v>1</v>
      </c>
      <c r="AC399" s="382" t="s">
        <v>2869</v>
      </c>
      <c r="AD399" s="389" t="str">
        <f>IFERROR(__xludf.DUMMYFUNCTION("""COMPUTED_VALUE"""),"")</f>
        <v/>
      </c>
      <c r="AE399" s="377">
        <v>6.0</v>
      </c>
      <c r="AF399" s="378">
        <v>5.0</v>
      </c>
      <c r="AG399" s="393" t="s">
        <v>3039</v>
      </c>
    </row>
    <row r="400">
      <c r="A400" s="360"/>
      <c r="B400" s="361">
        <v>46161.0</v>
      </c>
      <c r="C400" s="362" t="s">
        <v>4656</v>
      </c>
      <c r="D400" s="363" t="s">
        <v>4657</v>
      </c>
      <c r="E400" s="364"/>
      <c r="F400" s="365"/>
      <c r="G400" s="366"/>
      <c r="H400" s="367"/>
      <c r="I400" s="365"/>
      <c r="J400" s="368"/>
      <c r="K400" s="364"/>
      <c r="L400" s="365"/>
      <c r="M400" s="366"/>
      <c r="N400" s="367"/>
      <c r="O400" s="365"/>
      <c r="P400" s="368"/>
      <c r="Q400" s="364"/>
      <c r="R400" s="365"/>
      <c r="S400" s="366"/>
      <c r="T400" s="369" t="s">
        <v>765</v>
      </c>
      <c r="U400" s="370" t="s">
        <v>1891</v>
      </c>
      <c r="V400" s="371"/>
      <c r="W400" s="372"/>
      <c r="X400" s="353" t="s">
        <v>2914</v>
      </c>
      <c r="Y400" s="382">
        <v>0.0</v>
      </c>
      <c r="Z400" s="389">
        <f>IFERROR(__xludf.DUMMYFUNCTION("""COMPUTED_VALUE"""),1.0)</f>
        <v>1</v>
      </c>
      <c r="AA400" s="383">
        <v>0.0</v>
      </c>
      <c r="AB400" s="388">
        <f>IFERROR(__xludf.DUMMYFUNCTION("""COMPUTED_VALUE"""),1.0)</f>
        <v>1</v>
      </c>
      <c r="AC400" s="382" t="s">
        <v>2869</v>
      </c>
      <c r="AD400" s="389" t="str">
        <f>IFERROR(__xludf.DUMMYFUNCTION("""COMPUTED_VALUE"""),"")</f>
        <v/>
      </c>
      <c r="AE400" s="377">
        <v>1.0</v>
      </c>
      <c r="AF400" s="378">
        <v>1.0</v>
      </c>
      <c r="AG400" s="393" t="s">
        <v>3039</v>
      </c>
    </row>
    <row r="401">
      <c r="A401" s="360"/>
      <c r="B401" s="361">
        <v>46161.0</v>
      </c>
      <c r="C401" s="362" t="s">
        <v>4658</v>
      </c>
      <c r="D401" s="363" t="s">
        <v>4659</v>
      </c>
      <c r="E401" s="364"/>
      <c r="F401" s="365"/>
      <c r="G401" s="366"/>
      <c r="H401" s="367"/>
      <c r="I401" s="365"/>
      <c r="J401" s="368"/>
      <c r="K401" s="364"/>
      <c r="L401" s="365"/>
      <c r="M401" s="366"/>
      <c r="N401" s="367"/>
      <c r="O401" s="365"/>
      <c r="P401" s="368"/>
      <c r="Q401" s="364"/>
      <c r="R401" s="365"/>
      <c r="S401" s="366"/>
      <c r="T401" s="369" t="s">
        <v>2995</v>
      </c>
      <c r="U401" s="370" t="s">
        <v>2929</v>
      </c>
      <c r="V401" s="371" t="s">
        <v>1591</v>
      </c>
      <c r="W401" s="372"/>
      <c r="X401" s="353" t="s">
        <v>2914</v>
      </c>
      <c r="Y401" s="382" t="s">
        <v>2869</v>
      </c>
      <c r="Z401" s="389" t="str">
        <f>IFERROR(__xludf.DUMMYFUNCTION("""COMPUTED_VALUE"""),"")</f>
        <v/>
      </c>
      <c r="AA401" s="383">
        <v>0.0</v>
      </c>
      <c r="AB401" s="388">
        <f>IFERROR(__xludf.DUMMYFUNCTION("""COMPUTED_VALUE"""),1.0)</f>
        <v>1</v>
      </c>
      <c r="AC401" s="382">
        <v>0.0</v>
      </c>
      <c r="AD401" s="389">
        <f>IFERROR(__xludf.DUMMYFUNCTION("""COMPUTED_VALUE"""),1.0)</f>
        <v>1</v>
      </c>
      <c r="AE401" s="377">
        <v>75.0</v>
      </c>
      <c r="AF401" s="378">
        <v>69.0</v>
      </c>
      <c r="AG401" s="393" t="s">
        <v>3039</v>
      </c>
    </row>
    <row r="402">
      <c r="A402" s="360"/>
      <c r="B402" s="361">
        <v>46161.0</v>
      </c>
      <c r="C402" s="362" t="s">
        <v>4660</v>
      </c>
      <c r="D402" s="363" t="s">
        <v>4661</v>
      </c>
      <c r="E402" s="364"/>
      <c r="F402" s="365"/>
      <c r="G402" s="366"/>
      <c r="H402" s="367"/>
      <c r="I402" s="365"/>
      <c r="J402" s="368"/>
      <c r="K402" s="364"/>
      <c r="L402" s="365"/>
      <c r="M402" s="366"/>
      <c r="N402" s="367"/>
      <c r="O402" s="365"/>
      <c r="P402" s="368"/>
      <c r="Q402" s="364"/>
      <c r="R402" s="365"/>
      <c r="S402" s="366"/>
      <c r="T402" s="369" t="s">
        <v>2995</v>
      </c>
      <c r="U402" s="370" t="s">
        <v>2907</v>
      </c>
      <c r="V402" s="371"/>
      <c r="W402" s="372"/>
      <c r="X402" s="353" t="s">
        <v>2914</v>
      </c>
      <c r="Y402" s="382" t="s">
        <v>2869</v>
      </c>
      <c r="Z402" s="389" t="str">
        <f>IFERROR(__xludf.DUMMYFUNCTION("""COMPUTED_VALUE"""),"")</f>
        <v/>
      </c>
      <c r="AA402" s="383">
        <v>0.0</v>
      </c>
      <c r="AB402" s="388">
        <f>IFERROR(__xludf.DUMMYFUNCTION("""COMPUTED_VALUE"""),1.0)</f>
        <v>1</v>
      </c>
      <c r="AC402" s="382" t="s">
        <v>2869</v>
      </c>
      <c r="AD402" s="389" t="str">
        <f>IFERROR(__xludf.DUMMYFUNCTION("""COMPUTED_VALUE"""),"")</f>
        <v/>
      </c>
      <c r="AE402" s="377">
        <v>28.0</v>
      </c>
      <c r="AF402" s="378">
        <v>28.0</v>
      </c>
      <c r="AG402" s="393" t="s">
        <v>3039</v>
      </c>
    </row>
    <row r="403">
      <c r="A403" s="360"/>
      <c r="B403" s="361">
        <v>46161.0</v>
      </c>
      <c r="C403" s="362" t="s">
        <v>4662</v>
      </c>
      <c r="D403" s="363" t="s">
        <v>4663</v>
      </c>
      <c r="E403" s="364"/>
      <c r="F403" s="365"/>
      <c r="G403" s="366"/>
      <c r="H403" s="367"/>
      <c r="I403" s="365"/>
      <c r="J403" s="368"/>
      <c r="K403" s="364"/>
      <c r="L403" s="365"/>
      <c r="M403" s="366"/>
      <c r="N403" s="367"/>
      <c r="O403" s="365"/>
      <c r="P403" s="368"/>
      <c r="Q403" s="364"/>
      <c r="R403" s="365"/>
      <c r="S403" s="366"/>
      <c r="T403" s="369" t="s">
        <v>1479</v>
      </c>
      <c r="U403" s="370" t="s">
        <v>323</v>
      </c>
      <c r="V403" s="371"/>
      <c r="W403" s="372"/>
      <c r="X403" s="353" t="s">
        <v>2914</v>
      </c>
      <c r="Y403" s="382">
        <v>0.0</v>
      </c>
      <c r="Z403" s="389">
        <f>IFERROR(__xludf.DUMMYFUNCTION("""COMPUTED_VALUE"""),1.0)</f>
        <v>1</v>
      </c>
      <c r="AA403" s="383">
        <v>0.0</v>
      </c>
      <c r="AB403" s="388">
        <f>IFERROR(__xludf.DUMMYFUNCTION("""COMPUTED_VALUE"""),1.0)</f>
        <v>1</v>
      </c>
      <c r="AC403" s="382" t="s">
        <v>2869</v>
      </c>
      <c r="AD403" s="389" t="str">
        <f>IFERROR(__xludf.DUMMYFUNCTION("""COMPUTED_VALUE"""),"")</f>
        <v/>
      </c>
      <c r="AE403" s="377">
        <v>2.0</v>
      </c>
      <c r="AF403" s="378">
        <v>2.0</v>
      </c>
      <c r="AG403" s="393" t="s">
        <v>3039</v>
      </c>
    </row>
    <row r="404">
      <c r="A404" s="360"/>
      <c r="B404" s="361">
        <v>46161.0</v>
      </c>
      <c r="C404" s="362" t="s">
        <v>4664</v>
      </c>
      <c r="D404" s="363" t="s">
        <v>4665</v>
      </c>
      <c r="E404" s="364"/>
      <c r="F404" s="365"/>
      <c r="G404" s="366"/>
      <c r="H404" s="367"/>
      <c r="I404" s="365"/>
      <c r="J404" s="368"/>
      <c r="K404" s="364"/>
      <c r="L404" s="365"/>
      <c r="M404" s="366"/>
      <c r="N404" s="367"/>
      <c r="O404" s="365"/>
      <c r="P404" s="368"/>
      <c r="Q404" s="364"/>
      <c r="R404" s="365"/>
      <c r="S404" s="366"/>
      <c r="T404" s="369" t="s">
        <v>2995</v>
      </c>
      <c r="U404" s="370" t="s">
        <v>2913</v>
      </c>
      <c r="V404" s="371"/>
      <c r="W404" s="372"/>
      <c r="X404" s="353" t="s">
        <v>2914</v>
      </c>
      <c r="Y404" s="382" t="s">
        <v>2869</v>
      </c>
      <c r="Z404" s="389" t="str">
        <f>IFERROR(__xludf.DUMMYFUNCTION("""COMPUTED_VALUE"""),"")</f>
        <v/>
      </c>
      <c r="AA404" s="383">
        <v>0.0</v>
      </c>
      <c r="AB404" s="388">
        <f>IFERROR(__xludf.DUMMYFUNCTION("""COMPUTED_VALUE"""),1.0)</f>
        <v>1</v>
      </c>
      <c r="AC404" s="382" t="s">
        <v>2869</v>
      </c>
      <c r="AD404" s="389" t="str">
        <f>IFERROR(__xludf.DUMMYFUNCTION("""COMPUTED_VALUE"""),"")</f>
        <v/>
      </c>
      <c r="AE404" s="377">
        <v>25.0</v>
      </c>
      <c r="AF404" s="378">
        <v>4.0</v>
      </c>
      <c r="AG404" s="393" t="s">
        <v>3039</v>
      </c>
    </row>
    <row r="405">
      <c r="A405" s="360"/>
      <c r="B405" s="361">
        <v>46161.0</v>
      </c>
      <c r="C405" s="362" t="s">
        <v>4666</v>
      </c>
      <c r="D405" s="363" t="s">
        <v>4667</v>
      </c>
      <c r="E405" s="364"/>
      <c r="F405" s="365"/>
      <c r="G405" s="366"/>
      <c r="H405" s="367"/>
      <c r="I405" s="365"/>
      <c r="J405" s="368"/>
      <c r="K405" s="364"/>
      <c r="L405" s="365"/>
      <c r="M405" s="366"/>
      <c r="N405" s="367"/>
      <c r="O405" s="365"/>
      <c r="P405" s="368"/>
      <c r="Q405" s="364"/>
      <c r="R405" s="365"/>
      <c r="S405" s="366"/>
      <c r="T405" s="369" t="s">
        <v>2995</v>
      </c>
      <c r="U405" s="370" t="s">
        <v>529</v>
      </c>
      <c r="V405" s="371"/>
      <c r="W405" s="372"/>
      <c r="X405" s="353" t="s">
        <v>2914</v>
      </c>
      <c r="Y405" s="382" t="s">
        <v>2869</v>
      </c>
      <c r="Z405" s="389" t="str">
        <f>IFERROR(__xludf.DUMMYFUNCTION("""COMPUTED_VALUE"""),"")</f>
        <v/>
      </c>
      <c r="AA405" s="383">
        <v>0.0</v>
      </c>
      <c r="AB405" s="388">
        <f>IFERROR(__xludf.DUMMYFUNCTION("""COMPUTED_VALUE"""),1.0)</f>
        <v>1</v>
      </c>
      <c r="AC405" s="382" t="s">
        <v>2869</v>
      </c>
      <c r="AD405" s="389" t="str">
        <f>IFERROR(__xludf.DUMMYFUNCTION("""COMPUTED_VALUE"""),"")</f>
        <v/>
      </c>
      <c r="AE405" s="377">
        <v>1.0</v>
      </c>
      <c r="AF405" s="378">
        <v>0.0</v>
      </c>
      <c r="AG405" s="393" t="s">
        <v>3039</v>
      </c>
    </row>
    <row r="406">
      <c r="A406" s="360"/>
      <c r="B406" s="361">
        <v>46161.0</v>
      </c>
      <c r="C406" s="362" t="s">
        <v>4668</v>
      </c>
      <c r="D406" s="363" t="s">
        <v>4669</v>
      </c>
      <c r="E406" s="364"/>
      <c r="F406" s="365"/>
      <c r="G406" s="366"/>
      <c r="H406" s="367"/>
      <c r="I406" s="365"/>
      <c r="J406" s="368"/>
      <c r="K406" s="364"/>
      <c r="L406" s="365"/>
      <c r="M406" s="366"/>
      <c r="N406" s="367"/>
      <c r="O406" s="365"/>
      <c r="P406" s="368"/>
      <c r="Q406" s="364"/>
      <c r="R406" s="365"/>
      <c r="S406" s="366"/>
      <c r="T406" s="369" t="s">
        <v>2720</v>
      </c>
      <c r="U406" s="370" t="s">
        <v>2918</v>
      </c>
      <c r="V406" s="371"/>
      <c r="W406" s="372"/>
      <c r="X406" s="353" t="s">
        <v>2914</v>
      </c>
      <c r="Y406" s="382">
        <v>0.0</v>
      </c>
      <c r="Z406" s="389">
        <f>IFERROR(__xludf.DUMMYFUNCTION("""COMPUTED_VALUE"""),1.0)</f>
        <v>1</v>
      </c>
      <c r="AA406" s="383">
        <v>0.0</v>
      </c>
      <c r="AB406" s="388">
        <f>IFERROR(__xludf.DUMMYFUNCTION("""COMPUTED_VALUE"""),1.0)</f>
        <v>1</v>
      </c>
      <c r="AC406" s="382" t="s">
        <v>2869</v>
      </c>
      <c r="AD406" s="389" t="str">
        <f>IFERROR(__xludf.DUMMYFUNCTION("""COMPUTED_VALUE"""),"")</f>
        <v/>
      </c>
      <c r="AE406" s="377">
        <v>15.0</v>
      </c>
      <c r="AF406" s="378">
        <v>10.0</v>
      </c>
      <c r="AG406" s="393" t="s">
        <v>3039</v>
      </c>
    </row>
    <row r="407">
      <c r="A407" s="360"/>
      <c r="B407" s="361">
        <v>46161.0</v>
      </c>
      <c r="C407" s="362" t="s">
        <v>4670</v>
      </c>
      <c r="D407" s="363" t="s">
        <v>4671</v>
      </c>
      <c r="E407" s="364"/>
      <c r="F407" s="365"/>
      <c r="G407" s="366"/>
      <c r="H407" s="367"/>
      <c r="I407" s="365"/>
      <c r="J407" s="368"/>
      <c r="K407" s="364"/>
      <c r="L407" s="365"/>
      <c r="M407" s="366"/>
      <c r="N407" s="367"/>
      <c r="O407" s="365"/>
      <c r="P407" s="368"/>
      <c r="Q407" s="364"/>
      <c r="R407" s="365"/>
      <c r="S407" s="366"/>
      <c r="T407" s="369" t="s">
        <v>2995</v>
      </c>
      <c r="U407" s="370" t="s">
        <v>1702</v>
      </c>
      <c r="V407" s="371"/>
      <c r="W407" s="372"/>
      <c r="X407" s="353" t="s">
        <v>2914</v>
      </c>
      <c r="Y407" s="382" t="s">
        <v>2869</v>
      </c>
      <c r="Z407" s="389" t="str">
        <f>IFERROR(__xludf.DUMMYFUNCTION("""COMPUTED_VALUE"""),"")</f>
        <v/>
      </c>
      <c r="AA407" s="383">
        <v>0.0</v>
      </c>
      <c r="AB407" s="388">
        <f>IFERROR(__xludf.DUMMYFUNCTION("""COMPUTED_VALUE"""),1.0)</f>
        <v>1</v>
      </c>
      <c r="AC407" s="382" t="s">
        <v>2869</v>
      </c>
      <c r="AD407" s="389" t="str">
        <f>IFERROR(__xludf.DUMMYFUNCTION("""COMPUTED_VALUE"""),"")</f>
        <v/>
      </c>
      <c r="AE407" s="377">
        <v>3.0</v>
      </c>
      <c r="AF407" s="378">
        <v>0.0</v>
      </c>
      <c r="AG407" s="393" t="s">
        <v>3039</v>
      </c>
    </row>
    <row r="408">
      <c r="A408" s="360"/>
      <c r="B408" s="361">
        <v>46160.0</v>
      </c>
      <c r="C408" s="362" t="s">
        <v>4672</v>
      </c>
      <c r="D408" s="363" t="s">
        <v>4673</v>
      </c>
      <c r="E408" s="364">
        <v>2.0</v>
      </c>
      <c r="F408" s="365">
        <v>2.0</v>
      </c>
      <c r="G408" s="366">
        <v>2.0</v>
      </c>
      <c r="H408" s="367"/>
      <c r="I408" s="365"/>
      <c r="J408" s="368"/>
      <c r="K408" s="364">
        <v>1.0</v>
      </c>
      <c r="L408" s="365">
        <v>1.0</v>
      </c>
      <c r="M408" s="366">
        <v>1.0</v>
      </c>
      <c r="N408" s="367"/>
      <c r="O408" s="365"/>
      <c r="P408" s="368"/>
      <c r="Q408" s="364"/>
      <c r="R408" s="365"/>
      <c r="S408" s="366"/>
      <c r="T408" s="369" t="s">
        <v>207</v>
      </c>
      <c r="U408" s="370" t="s">
        <v>2929</v>
      </c>
      <c r="V408" s="371" t="s">
        <v>3010</v>
      </c>
      <c r="W408" s="380" t="s">
        <v>4674</v>
      </c>
      <c r="X408" s="353" t="s">
        <v>2878</v>
      </c>
      <c r="Y408" s="382">
        <v>3.0</v>
      </c>
      <c r="Z408" s="389">
        <f>IFERROR(__xludf.DUMMYFUNCTION("""COMPUTED_VALUE"""),0.9375)</f>
        <v>0.9375</v>
      </c>
      <c r="AA408" s="383">
        <v>3.0</v>
      </c>
      <c r="AB408" s="388">
        <f>IFERROR(__xludf.DUMMYFUNCTION("""COMPUTED_VALUE"""),0.9375)</f>
        <v>0.9375</v>
      </c>
      <c r="AC408" s="382">
        <v>3.0</v>
      </c>
      <c r="AD408" s="389">
        <f>IFERROR(__xludf.DUMMYFUNCTION("""COMPUTED_VALUE"""),0.9375)</f>
        <v>0.9375</v>
      </c>
      <c r="AE408" s="377">
        <v>45.0</v>
      </c>
      <c r="AF408" s="378">
        <v>1.0</v>
      </c>
      <c r="AG408" s="393" t="s">
        <v>3039</v>
      </c>
    </row>
    <row r="409">
      <c r="A409" s="360"/>
      <c r="B409" s="361">
        <v>46160.0</v>
      </c>
      <c r="C409" s="362" t="s">
        <v>4675</v>
      </c>
      <c r="D409" s="363" t="s">
        <v>4676</v>
      </c>
      <c r="E409" s="364"/>
      <c r="F409" s="365"/>
      <c r="G409" s="366"/>
      <c r="H409" s="367"/>
      <c r="I409" s="365"/>
      <c r="J409" s="368"/>
      <c r="K409" s="364"/>
      <c r="L409" s="365"/>
      <c r="M409" s="366"/>
      <c r="N409" s="367"/>
      <c r="O409" s="365"/>
      <c r="P409" s="368"/>
      <c r="Q409" s="364"/>
      <c r="R409" s="365"/>
      <c r="S409" s="366"/>
      <c r="T409" s="369" t="s">
        <v>2995</v>
      </c>
      <c r="U409" s="370" t="s">
        <v>497</v>
      </c>
      <c r="V409" s="371"/>
      <c r="W409" s="372"/>
      <c r="X409" s="353" t="s">
        <v>2914</v>
      </c>
      <c r="Y409" s="382" t="s">
        <v>2869</v>
      </c>
      <c r="Z409" s="389" t="str">
        <f>IFERROR(__xludf.DUMMYFUNCTION("""COMPUTED_VALUE"""),"")</f>
        <v/>
      </c>
      <c r="AA409" s="383">
        <v>0.0</v>
      </c>
      <c r="AB409" s="388">
        <f>IFERROR(__xludf.DUMMYFUNCTION("""COMPUTED_VALUE"""),1.0)</f>
        <v>1</v>
      </c>
      <c r="AC409" s="382" t="s">
        <v>2869</v>
      </c>
      <c r="AD409" s="389" t="str">
        <f>IFERROR(__xludf.DUMMYFUNCTION("""COMPUTED_VALUE"""),"")</f>
        <v/>
      </c>
      <c r="AE409" s="377">
        <v>1.0</v>
      </c>
      <c r="AF409" s="378">
        <v>0.0</v>
      </c>
      <c r="AG409" s="393" t="s">
        <v>3039</v>
      </c>
    </row>
    <row r="410">
      <c r="A410" s="360"/>
      <c r="B410" s="361">
        <v>46160.0</v>
      </c>
      <c r="C410" s="362" t="s">
        <v>4677</v>
      </c>
      <c r="D410" s="363" t="s">
        <v>4678</v>
      </c>
      <c r="E410" s="364"/>
      <c r="F410" s="365"/>
      <c r="G410" s="366"/>
      <c r="H410" s="367"/>
      <c r="I410" s="365"/>
      <c r="J410" s="368"/>
      <c r="K410" s="364"/>
      <c r="L410" s="365"/>
      <c r="M410" s="366"/>
      <c r="N410" s="367"/>
      <c r="O410" s="365"/>
      <c r="P410" s="368"/>
      <c r="Q410" s="364"/>
      <c r="R410" s="365"/>
      <c r="S410" s="366"/>
      <c r="T410" s="369" t="s">
        <v>2995</v>
      </c>
      <c r="U410" s="370" t="s">
        <v>2892</v>
      </c>
      <c r="V410" s="371"/>
      <c r="W410" s="372"/>
      <c r="X410" s="353" t="s">
        <v>2914</v>
      </c>
      <c r="Y410" s="382" t="s">
        <v>2869</v>
      </c>
      <c r="Z410" s="389" t="str">
        <f>IFERROR(__xludf.DUMMYFUNCTION("""COMPUTED_VALUE"""),"")</f>
        <v/>
      </c>
      <c r="AA410" s="383">
        <v>0.0</v>
      </c>
      <c r="AB410" s="388">
        <f>IFERROR(__xludf.DUMMYFUNCTION("""COMPUTED_VALUE"""),1.0)</f>
        <v>1</v>
      </c>
      <c r="AC410" s="382" t="s">
        <v>2869</v>
      </c>
      <c r="AD410" s="389" t="str">
        <f>IFERROR(__xludf.DUMMYFUNCTION("""COMPUTED_VALUE"""),"")</f>
        <v/>
      </c>
      <c r="AE410" s="377">
        <v>0.0</v>
      </c>
      <c r="AF410" s="378">
        <v>0.0</v>
      </c>
      <c r="AG410" s="393" t="s">
        <v>3039</v>
      </c>
    </row>
    <row r="411">
      <c r="A411" s="360"/>
      <c r="B411" s="361">
        <v>46160.0</v>
      </c>
      <c r="C411" s="362" t="s">
        <v>4679</v>
      </c>
      <c r="D411" s="363" t="s">
        <v>4680</v>
      </c>
      <c r="E411" s="364"/>
      <c r="F411" s="365"/>
      <c r="G411" s="366"/>
      <c r="H411" s="367"/>
      <c r="I411" s="365"/>
      <c r="J411" s="368"/>
      <c r="K411" s="364"/>
      <c r="L411" s="365"/>
      <c r="M411" s="366"/>
      <c r="N411" s="367"/>
      <c r="O411" s="365"/>
      <c r="P411" s="368"/>
      <c r="Q411" s="364"/>
      <c r="R411" s="365"/>
      <c r="S411" s="366"/>
      <c r="T411" s="369" t="s">
        <v>2995</v>
      </c>
      <c r="U411" s="370" t="s">
        <v>1575</v>
      </c>
      <c r="V411" s="371"/>
      <c r="W411" s="372"/>
      <c r="X411" s="353" t="s">
        <v>2914</v>
      </c>
      <c r="Y411" s="382" t="s">
        <v>2869</v>
      </c>
      <c r="Z411" s="389" t="str">
        <f>IFERROR(__xludf.DUMMYFUNCTION("""COMPUTED_VALUE"""),"")</f>
        <v/>
      </c>
      <c r="AA411" s="383">
        <v>0.0</v>
      </c>
      <c r="AB411" s="388">
        <f>IFERROR(__xludf.DUMMYFUNCTION("""COMPUTED_VALUE"""),1.0)</f>
        <v>1</v>
      </c>
      <c r="AC411" s="382" t="s">
        <v>2869</v>
      </c>
      <c r="AD411" s="389" t="str">
        <f>IFERROR(__xludf.DUMMYFUNCTION("""COMPUTED_VALUE"""),"")</f>
        <v/>
      </c>
      <c r="AE411" s="377">
        <v>9.0</v>
      </c>
      <c r="AF411" s="378">
        <v>7.0</v>
      </c>
      <c r="AG411" s="393" t="s">
        <v>3039</v>
      </c>
    </row>
    <row r="412">
      <c r="A412" s="360"/>
      <c r="B412" s="361">
        <v>46160.0</v>
      </c>
      <c r="C412" s="362" t="s">
        <v>4681</v>
      </c>
      <c r="D412" s="363" t="s">
        <v>4682</v>
      </c>
      <c r="E412" s="364"/>
      <c r="F412" s="365"/>
      <c r="G412" s="366"/>
      <c r="H412" s="367"/>
      <c r="I412" s="365"/>
      <c r="J412" s="368"/>
      <c r="K412" s="364"/>
      <c r="L412" s="365"/>
      <c r="M412" s="366"/>
      <c r="N412" s="367"/>
      <c r="O412" s="365">
        <v>1.0</v>
      </c>
      <c r="P412" s="368">
        <v>1.0</v>
      </c>
      <c r="Q412" s="364"/>
      <c r="R412" s="365"/>
      <c r="S412" s="366"/>
      <c r="T412" s="369" t="s">
        <v>2995</v>
      </c>
      <c r="U412" s="370" t="s">
        <v>1891</v>
      </c>
      <c r="V412" s="371" t="s">
        <v>3015</v>
      </c>
      <c r="W412" s="380" t="s">
        <v>4683</v>
      </c>
      <c r="X412" s="353" t="s">
        <v>2896</v>
      </c>
      <c r="Y412" s="382" t="s">
        <v>2869</v>
      </c>
      <c r="Z412" s="389" t="str">
        <f>IFERROR(__xludf.DUMMYFUNCTION("""COMPUTED_VALUE"""),"")</f>
        <v/>
      </c>
      <c r="AA412" s="383">
        <v>1.0</v>
      </c>
      <c r="AB412" s="388">
        <f>IFERROR(__xludf.DUMMYFUNCTION("""COMPUTED_VALUE"""),0.9871794871794872)</f>
        <v>0.9871794872</v>
      </c>
      <c r="AC412" s="382">
        <v>1.0</v>
      </c>
      <c r="AD412" s="389">
        <f>IFERROR(__xludf.DUMMYFUNCTION("""COMPUTED_VALUE"""),0.9871794871794872)</f>
        <v>0.9871794872</v>
      </c>
      <c r="AE412" s="377">
        <v>78.0</v>
      </c>
      <c r="AF412" s="378">
        <v>77.0</v>
      </c>
      <c r="AG412" s="393" t="s">
        <v>3039</v>
      </c>
    </row>
    <row r="413">
      <c r="A413" s="360"/>
      <c r="B413" s="361">
        <v>46160.0</v>
      </c>
      <c r="C413" s="362" t="s">
        <v>4684</v>
      </c>
      <c r="D413" s="363" t="s">
        <v>4685</v>
      </c>
      <c r="E413" s="364"/>
      <c r="F413" s="365"/>
      <c r="G413" s="366"/>
      <c r="H413" s="367"/>
      <c r="I413" s="365"/>
      <c r="J413" s="368"/>
      <c r="K413" s="364"/>
      <c r="L413" s="365"/>
      <c r="M413" s="366"/>
      <c r="N413" s="367"/>
      <c r="O413" s="365"/>
      <c r="P413" s="368"/>
      <c r="Q413" s="364"/>
      <c r="R413" s="365"/>
      <c r="S413" s="366"/>
      <c r="T413" s="369" t="s">
        <v>2995</v>
      </c>
      <c r="U413" s="370" t="s">
        <v>754</v>
      </c>
      <c r="V413" s="371"/>
      <c r="W413" s="372"/>
      <c r="X413" s="353" t="s">
        <v>2914</v>
      </c>
      <c r="Y413" s="382" t="s">
        <v>2869</v>
      </c>
      <c r="Z413" s="389" t="str">
        <f>IFERROR(__xludf.DUMMYFUNCTION("""COMPUTED_VALUE"""),"")</f>
        <v/>
      </c>
      <c r="AA413" s="383">
        <v>0.0</v>
      </c>
      <c r="AB413" s="388">
        <f>IFERROR(__xludf.DUMMYFUNCTION("""COMPUTED_VALUE"""),1.0)</f>
        <v>1</v>
      </c>
      <c r="AC413" s="382" t="s">
        <v>2869</v>
      </c>
      <c r="AD413" s="389" t="str">
        <f>IFERROR(__xludf.DUMMYFUNCTION("""COMPUTED_VALUE"""),"")</f>
        <v/>
      </c>
      <c r="AE413" s="377">
        <v>0.0</v>
      </c>
      <c r="AF413" s="378">
        <v>0.0</v>
      </c>
      <c r="AG413" s="393" t="s">
        <v>3039</v>
      </c>
    </row>
    <row r="414">
      <c r="A414" s="360"/>
      <c r="B414" s="361">
        <v>46160.0</v>
      </c>
      <c r="C414" s="362" t="s">
        <v>4686</v>
      </c>
      <c r="D414" s="363" t="s">
        <v>4687</v>
      </c>
      <c r="E414" s="364"/>
      <c r="F414" s="365"/>
      <c r="G414" s="366"/>
      <c r="H414" s="367"/>
      <c r="I414" s="365"/>
      <c r="J414" s="368"/>
      <c r="K414" s="364"/>
      <c r="L414" s="365"/>
      <c r="M414" s="366"/>
      <c r="N414" s="367"/>
      <c r="O414" s="365"/>
      <c r="P414" s="368"/>
      <c r="Q414" s="364"/>
      <c r="R414" s="365"/>
      <c r="S414" s="366"/>
      <c r="T414" s="369" t="s">
        <v>2995</v>
      </c>
      <c r="U414" s="370" t="s">
        <v>529</v>
      </c>
      <c r="V414" s="371"/>
      <c r="W414" s="372"/>
      <c r="X414" s="353" t="s">
        <v>2914</v>
      </c>
      <c r="Y414" s="382" t="s">
        <v>2869</v>
      </c>
      <c r="Z414" s="389" t="str">
        <f>IFERROR(__xludf.DUMMYFUNCTION("""COMPUTED_VALUE"""),"")</f>
        <v/>
      </c>
      <c r="AA414" s="383">
        <v>0.0</v>
      </c>
      <c r="AB414" s="388">
        <f>IFERROR(__xludf.DUMMYFUNCTION("""COMPUTED_VALUE"""),1.0)</f>
        <v>1</v>
      </c>
      <c r="AC414" s="382" t="s">
        <v>2869</v>
      </c>
      <c r="AD414" s="389" t="str">
        <f>IFERROR(__xludf.DUMMYFUNCTION("""COMPUTED_VALUE"""),"")</f>
        <v/>
      </c>
      <c r="AE414" s="377">
        <v>11.0</v>
      </c>
      <c r="AF414" s="378">
        <v>11.0</v>
      </c>
      <c r="AG414" s="393" t="s">
        <v>3039</v>
      </c>
    </row>
    <row r="415">
      <c r="A415" s="360"/>
      <c r="B415" s="361">
        <v>46160.0</v>
      </c>
      <c r="C415" s="362" t="s">
        <v>4688</v>
      </c>
      <c r="D415" s="363" t="s">
        <v>4689</v>
      </c>
      <c r="E415" s="364"/>
      <c r="F415" s="365"/>
      <c r="G415" s="366"/>
      <c r="H415" s="367"/>
      <c r="I415" s="365"/>
      <c r="J415" s="368"/>
      <c r="K415" s="364"/>
      <c r="L415" s="365"/>
      <c r="M415" s="366"/>
      <c r="N415" s="367"/>
      <c r="O415" s="365"/>
      <c r="P415" s="368"/>
      <c r="Q415" s="364"/>
      <c r="R415" s="365"/>
      <c r="S415" s="366"/>
      <c r="T415" s="369" t="s">
        <v>2995</v>
      </c>
      <c r="U415" s="370" t="s">
        <v>470</v>
      </c>
      <c r="V415" s="371"/>
      <c r="W415" s="372"/>
      <c r="X415" s="353" t="s">
        <v>2914</v>
      </c>
      <c r="Y415" s="382" t="s">
        <v>2869</v>
      </c>
      <c r="Z415" s="389" t="str">
        <f>IFERROR(__xludf.DUMMYFUNCTION("""COMPUTED_VALUE"""),"")</f>
        <v/>
      </c>
      <c r="AA415" s="383">
        <v>0.0</v>
      </c>
      <c r="AB415" s="388">
        <f>IFERROR(__xludf.DUMMYFUNCTION("""COMPUTED_VALUE"""),1.0)</f>
        <v>1</v>
      </c>
      <c r="AC415" s="382" t="s">
        <v>2869</v>
      </c>
      <c r="AD415" s="389" t="str">
        <f>IFERROR(__xludf.DUMMYFUNCTION("""COMPUTED_VALUE"""),"")</f>
        <v/>
      </c>
      <c r="AE415" s="377">
        <v>0.0</v>
      </c>
      <c r="AF415" s="378">
        <v>0.0</v>
      </c>
      <c r="AG415" s="393" t="s">
        <v>3039</v>
      </c>
    </row>
    <row r="416">
      <c r="A416" s="360"/>
      <c r="B416" s="361">
        <v>46160.0</v>
      </c>
      <c r="C416" s="362" t="s">
        <v>4690</v>
      </c>
      <c r="D416" s="363" t="s">
        <v>4691</v>
      </c>
      <c r="E416" s="364"/>
      <c r="F416" s="365"/>
      <c r="G416" s="366"/>
      <c r="H416" s="367"/>
      <c r="I416" s="365"/>
      <c r="J416" s="368"/>
      <c r="K416" s="364"/>
      <c r="L416" s="365"/>
      <c r="M416" s="366"/>
      <c r="N416" s="367"/>
      <c r="O416" s="365"/>
      <c r="P416" s="368"/>
      <c r="Q416" s="364"/>
      <c r="R416" s="365"/>
      <c r="S416" s="366"/>
      <c r="T416" s="369" t="s">
        <v>2995</v>
      </c>
      <c r="U416" s="370" t="s">
        <v>2918</v>
      </c>
      <c r="V416" s="371"/>
      <c r="W416" s="372"/>
      <c r="X416" s="353" t="s">
        <v>2914</v>
      </c>
      <c r="Y416" s="382" t="s">
        <v>2869</v>
      </c>
      <c r="Z416" s="389" t="str">
        <f>IFERROR(__xludf.DUMMYFUNCTION("""COMPUTED_VALUE"""),"")</f>
        <v/>
      </c>
      <c r="AA416" s="383">
        <v>0.0</v>
      </c>
      <c r="AB416" s="388">
        <f>IFERROR(__xludf.DUMMYFUNCTION("""COMPUTED_VALUE"""),1.0)</f>
        <v>1</v>
      </c>
      <c r="AC416" s="382" t="s">
        <v>2869</v>
      </c>
      <c r="AD416" s="389" t="str">
        <f>IFERROR(__xludf.DUMMYFUNCTION("""COMPUTED_VALUE"""),"")</f>
        <v/>
      </c>
      <c r="AE416" s="377">
        <v>20.0</v>
      </c>
      <c r="AF416" s="378">
        <v>20.0</v>
      </c>
      <c r="AG416" s="393" t="s">
        <v>3039</v>
      </c>
    </row>
    <row r="417">
      <c r="A417" s="360"/>
      <c r="B417" s="361">
        <v>46160.0</v>
      </c>
      <c r="C417" s="362" t="s">
        <v>4692</v>
      </c>
      <c r="D417" s="363" t="s">
        <v>4693</v>
      </c>
      <c r="E417" s="364"/>
      <c r="F417" s="365"/>
      <c r="G417" s="366"/>
      <c r="H417" s="367"/>
      <c r="I417" s="365"/>
      <c r="J417" s="368"/>
      <c r="K417" s="364"/>
      <c r="L417" s="365"/>
      <c r="M417" s="366"/>
      <c r="N417" s="367"/>
      <c r="O417" s="365"/>
      <c r="P417" s="368"/>
      <c r="Q417" s="364"/>
      <c r="R417" s="365"/>
      <c r="S417" s="366"/>
      <c r="T417" s="369" t="s">
        <v>2995</v>
      </c>
      <c r="U417" s="370" t="s">
        <v>506</v>
      </c>
      <c r="V417" s="371"/>
      <c r="W417" s="372"/>
      <c r="X417" s="353" t="s">
        <v>2914</v>
      </c>
      <c r="Y417" s="382" t="s">
        <v>2869</v>
      </c>
      <c r="Z417" s="389" t="str">
        <f>IFERROR(__xludf.DUMMYFUNCTION("""COMPUTED_VALUE"""),"")</f>
        <v/>
      </c>
      <c r="AA417" s="383">
        <v>0.0</v>
      </c>
      <c r="AB417" s="388">
        <f>IFERROR(__xludf.DUMMYFUNCTION("""COMPUTED_VALUE"""),1.0)</f>
        <v>1</v>
      </c>
      <c r="AC417" s="382" t="s">
        <v>2869</v>
      </c>
      <c r="AD417" s="389" t="str">
        <f>IFERROR(__xludf.DUMMYFUNCTION("""COMPUTED_VALUE"""),"")</f>
        <v/>
      </c>
      <c r="AE417" s="377">
        <v>31.0</v>
      </c>
      <c r="AF417" s="378">
        <v>1.0</v>
      </c>
      <c r="AG417" s="393" t="s">
        <v>3039</v>
      </c>
    </row>
    <row r="418">
      <c r="A418" s="360"/>
      <c r="B418" s="361">
        <v>46160.0</v>
      </c>
      <c r="C418" s="362" t="s">
        <v>4694</v>
      </c>
      <c r="D418" s="363" t="s">
        <v>4695</v>
      </c>
      <c r="E418" s="364"/>
      <c r="F418" s="365"/>
      <c r="G418" s="366"/>
      <c r="H418" s="367"/>
      <c r="I418" s="365"/>
      <c r="J418" s="368"/>
      <c r="K418" s="364"/>
      <c r="L418" s="365"/>
      <c r="M418" s="366"/>
      <c r="N418" s="367"/>
      <c r="O418" s="365"/>
      <c r="P418" s="368"/>
      <c r="Q418" s="364"/>
      <c r="R418" s="365"/>
      <c r="S418" s="366"/>
      <c r="T418" s="369" t="s">
        <v>2995</v>
      </c>
      <c r="U418" s="370" t="s">
        <v>323</v>
      </c>
      <c r="V418" s="371"/>
      <c r="W418" s="372"/>
      <c r="X418" s="353" t="s">
        <v>2914</v>
      </c>
      <c r="Y418" s="382" t="s">
        <v>2869</v>
      </c>
      <c r="Z418" s="389" t="str">
        <f>IFERROR(__xludf.DUMMYFUNCTION("""COMPUTED_VALUE"""),"")</f>
        <v/>
      </c>
      <c r="AA418" s="383">
        <v>0.0</v>
      </c>
      <c r="AB418" s="388">
        <f>IFERROR(__xludf.DUMMYFUNCTION("""COMPUTED_VALUE"""),1.0)</f>
        <v>1</v>
      </c>
      <c r="AC418" s="382" t="s">
        <v>2869</v>
      </c>
      <c r="AD418" s="389" t="str">
        <f>IFERROR(__xludf.DUMMYFUNCTION("""COMPUTED_VALUE"""),"")</f>
        <v/>
      </c>
      <c r="AE418" s="377">
        <v>0.0</v>
      </c>
      <c r="AF418" s="378">
        <v>0.0</v>
      </c>
      <c r="AG418" s="393" t="s">
        <v>3039</v>
      </c>
    </row>
    <row r="419">
      <c r="A419" s="360"/>
      <c r="B419" s="361">
        <v>46160.0</v>
      </c>
      <c r="C419" s="362" t="s">
        <v>4696</v>
      </c>
      <c r="D419" s="363" t="s">
        <v>4697</v>
      </c>
      <c r="E419" s="364"/>
      <c r="F419" s="365"/>
      <c r="G419" s="366"/>
      <c r="H419" s="367"/>
      <c r="I419" s="365"/>
      <c r="J419" s="368"/>
      <c r="K419" s="364"/>
      <c r="L419" s="365"/>
      <c r="M419" s="366"/>
      <c r="N419" s="367"/>
      <c r="O419" s="365"/>
      <c r="P419" s="368"/>
      <c r="Q419" s="364"/>
      <c r="R419" s="365"/>
      <c r="S419" s="366"/>
      <c r="T419" s="369" t="s">
        <v>2995</v>
      </c>
      <c r="U419" s="370" t="s">
        <v>2957</v>
      </c>
      <c r="V419" s="371"/>
      <c r="W419" s="372"/>
      <c r="X419" s="353" t="s">
        <v>2914</v>
      </c>
      <c r="Y419" s="382" t="s">
        <v>2869</v>
      </c>
      <c r="Z419" s="389" t="str">
        <f>IFERROR(__xludf.DUMMYFUNCTION("""COMPUTED_VALUE"""),"")</f>
        <v/>
      </c>
      <c r="AA419" s="383">
        <v>0.0</v>
      </c>
      <c r="AB419" s="388">
        <f>IFERROR(__xludf.DUMMYFUNCTION("""COMPUTED_VALUE"""),1.0)</f>
        <v>1</v>
      </c>
      <c r="AC419" s="382" t="s">
        <v>2869</v>
      </c>
      <c r="AD419" s="389" t="str">
        <f>IFERROR(__xludf.DUMMYFUNCTION("""COMPUTED_VALUE"""),"")</f>
        <v/>
      </c>
      <c r="AE419" s="377">
        <v>1.0</v>
      </c>
      <c r="AF419" s="378">
        <v>1.0</v>
      </c>
      <c r="AG419" s="393" t="s">
        <v>3039</v>
      </c>
    </row>
    <row r="420">
      <c r="A420" s="361" t="s">
        <v>2869</v>
      </c>
      <c r="B420" s="361">
        <v>46160.0</v>
      </c>
      <c r="C420" s="362" t="s">
        <v>4698</v>
      </c>
      <c r="D420" s="363" t="s">
        <v>4699</v>
      </c>
      <c r="E420" s="364"/>
      <c r="F420" s="365"/>
      <c r="G420" s="366"/>
      <c r="H420" s="367"/>
      <c r="I420" s="365"/>
      <c r="J420" s="368"/>
      <c r="K420" s="364"/>
      <c r="L420" s="365"/>
      <c r="M420" s="366"/>
      <c r="N420" s="367"/>
      <c r="O420" s="365"/>
      <c r="P420" s="368"/>
      <c r="Q420" s="364"/>
      <c r="R420" s="365"/>
      <c r="S420" s="366"/>
      <c r="T420" s="369" t="s">
        <v>2995</v>
      </c>
      <c r="U420" s="462" t="s">
        <v>2990</v>
      </c>
      <c r="V420" s="371"/>
      <c r="W420" s="372"/>
      <c r="X420" s="353" t="s">
        <v>2914</v>
      </c>
      <c r="Y420" s="382" t="s">
        <v>2869</v>
      </c>
      <c r="Z420" s="389" t="str">
        <f>IFERROR(__xludf.DUMMYFUNCTION("""COMPUTED_VALUE"""),"")</f>
        <v/>
      </c>
      <c r="AA420" s="383">
        <v>0.0</v>
      </c>
      <c r="AB420" s="388">
        <f>IFERROR(__xludf.DUMMYFUNCTION("""COMPUTED_VALUE"""),1.0)</f>
        <v>1</v>
      </c>
      <c r="AC420" s="382" t="s">
        <v>2869</v>
      </c>
      <c r="AD420" s="389" t="str">
        <f>IFERROR(__xludf.DUMMYFUNCTION("""COMPUTED_VALUE"""),"")</f>
        <v/>
      </c>
      <c r="AE420" s="377">
        <v>12.0</v>
      </c>
      <c r="AF420" s="378">
        <v>12.0</v>
      </c>
      <c r="AG420" s="393" t="s">
        <v>3039</v>
      </c>
    </row>
    <row r="421">
      <c r="A421" s="360"/>
      <c r="B421" s="361">
        <v>46160.0</v>
      </c>
      <c r="C421" s="362" t="s">
        <v>4700</v>
      </c>
      <c r="D421" s="363" t="s">
        <v>4701</v>
      </c>
      <c r="E421" s="364"/>
      <c r="F421" s="365"/>
      <c r="G421" s="366"/>
      <c r="H421" s="367"/>
      <c r="I421" s="365"/>
      <c r="J421" s="368"/>
      <c r="K421" s="364"/>
      <c r="L421" s="365"/>
      <c r="M421" s="366"/>
      <c r="N421" s="367"/>
      <c r="O421" s="365"/>
      <c r="P421" s="368"/>
      <c r="Q421" s="364"/>
      <c r="R421" s="365">
        <v>1.0</v>
      </c>
      <c r="S421" s="366"/>
      <c r="T421" s="369" t="s">
        <v>2995</v>
      </c>
      <c r="U421" s="370" t="s">
        <v>661</v>
      </c>
      <c r="V421" s="371"/>
      <c r="W421" s="380" t="s">
        <v>4702</v>
      </c>
      <c r="X421" s="353" t="s">
        <v>2890</v>
      </c>
      <c r="Y421" s="382" t="s">
        <v>2869</v>
      </c>
      <c r="Z421" s="389" t="str">
        <f>IFERROR(__xludf.DUMMYFUNCTION("""COMPUTED_VALUE"""),"")</f>
        <v/>
      </c>
      <c r="AA421" s="383">
        <v>1.0</v>
      </c>
      <c r="AB421" s="388">
        <f>IFERROR(__xludf.DUMMYFUNCTION("""COMPUTED_VALUE"""),1.0)</f>
        <v>1</v>
      </c>
      <c r="AC421" s="382" t="s">
        <v>2869</v>
      </c>
      <c r="AD421" s="389" t="str">
        <f>IFERROR(__xludf.DUMMYFUNCTION("""COMPUTED_VALUE"""),"")</f>
        <v/>
      </c>
      <c r="AE421" s="377">
        <v>0.0</v>
      </c>
      <c r="AF421" s="378">
        <v>0.0</v>
      </c>
      <c r="AG421" s="393" t="s">
        <v>3039</v>
      </c>
    </row>
    <row r="422">
      <c r="A422" s="360"/>
      <c r="B422" s="361">
        <v>46160.0</v>
      </c>
      <c r="C422" s="362" t="s">
        <v>4703</v>
      </c>
      <c r="D422" s="363" t="s">
        <v>4704</v>
      </c>
      <c r="E422" s="364"/>
      <c r="F422" s="365"/>
      <c r="G422" s="366"/>
      <c r="H422" s="367"/>
      <c r="I422" s="365"/>
      <c r="J422" s="368"/>
      <c r="K422" s="364"/>
      <c r="L422" s="365">
        <v>1.0</v>
      </c>
      <c r="M422" s="366"/>
      <c r="N422" s="367"/>
      <c r="O422" s="365"/>
      <c r="P422" s="368"/>
      <c r="Q422" s="364"/>
      <c r="R422" s="365"/>
      <c r="S422" s="366"/>
      <c r="T422" s="369" t="s">
        <v>2995</v>
      </c>
      <c r="U422" s="370" t="s">
        <v>2941</v>
      </c>
      <c r="V422" s="371"/>
      <c r="W422" s="380" t="s">
        <v>4705</v>
      </c>
      <c r="X422" s="353" t="s">
        <v>2887</v>
      </c>
      <c r="Y422" s="382" t="s">
        <v>2869</v>
      </c>
      <c r="Z422" s="389" t="str">
        <f>IFERROR(__xludf.DUMMYFUNCTION("""COMPUTED_VALUE"""),"")</f>
        <v/>
      </c>
      <c r="AA422" s="383">
        <v>1.0</v>
      </c>
      <c r="AB422" s="388">
        <f>IFERROR(__xludf.DUMMYFUNCTION("""COMPUTED_VALUE"""),0.75)</f>
        <v>0.75</v>
      </c>
      <c r="AC422" s="382" t="s">
        <v>2869</v>
      </c>
      <c r="AD422" s="389" t="str">
        <f>IFERROR(__xludf.DUMMYFUNCTION("""COMPUTED_VALUE"""),"")</f>
        <v/>
      </c>
      <c r="AE422" s="377">
        <v>3.0</v>
      </c>
      <c r="AF422" s="378">
        <v>3.0</v>
      </c>
      <c r="AG422" s="393" t="s">
        <v>3039</v>
      </c>
    </row>
    <row r="423">
      <c r="A423" s="360"/>
      <c r="B423" s="361">
        <v>46160.0</v>
      </c>
      <c r="C423" s="362" t="s">
        <v>4706</v>
      </c>
      <c r="D423" s="363" t="s">
        <v>4707</v>
      </c>
      <c r="E423" s="364"/>
      <c r="F423" s="365"/>
      <c r="G423" s="366"/>
      <c r="H423" s="367"/>
      <c r="I423" s="365"/>
      <c r="J423" s="368"/>
      <c r="K423" s="364"/>
      <c r="L423" s="365"/>
      <c r="M423" s="366"/>
      <c r="N423" s="367"/>
      <c r="O423" s="365"/>
      <c r="P423" s="368"/>
      <c r="Q423" s="364"/>
      <c r="R423" s="365"/>
      <c r="S423" s="366"/>
      <c r="T423" s="369" t="s">
        <v>2995</v>
      </c>
      <c r="U423" s="370" t="s">
        <v>661</v>
      </c>
      <c r="V423" s="371"/>
      <c r="W423" s="372"/>
      <c r="X423" s="353" t="s">
        <v>2914</v>
      </c>
      <c r="Y423" s="382" t="s">
        <v>2869</v>
      </c>
      <c r="Z423" s="389" t="str">
        <f>IFERROR(__xludf.DUMMYFUNCTION("""COMPUTED_VALUE"""),"")</f>
        <v/>
      </c>
      <c r="AA423" s="383">
        <v>0.0</v>
      </c>
      <c r="AB423" s="388">
        <f>IFERROR(__xludf.DUMMYFUNCTION("""COMPUTED_VALUE"""),1.0)</f>
        <v>1</v>
      </c>
      <c r="AC423" s="382" t="s">
        <v>2869</v>
      </c>
      <c r="AD423" s="389" t="str">
        <f>IFERROR(__xludf.DUMMYFUNCTION("""COMPUTED_VALUE"""),"")</f>
        <v/>
      </c>
      <c r="AE423" s="377">
        <v>0.0</v>
      </c>
      <c r="AF423" s="378">
        <v>0.0</v>
      </c>
      <c r="AG423" s="393" t="s">
        <v>3039</v>
      </c>
    </row>
    <row r="424">
      <c r="A424" s="360"/>
      <c r="B424" s="361">
        <v>46160.0</v>
      </c>
      <c r="C424" s="362" t="s">
        <v>4708</v>
      </c>
      <c r="D424" s="363" t="s">
        <v>4709</v>
      </c>
      <c r="E424" s="364"/>
      <c r="F424" s="365">
        <v>4.0</v>
      </c>
      <c r="G424" s="366"/>
      <c r="H424" s="367"/>
      <c r="I424" s="365">
        <v>2.0</v>
      </c>
      <c r="J424" s="368"/>
      <c r="K424" s="364"/>
      <c r="L424" s="365">
        <v>3.0</v>
      </c>
      <c r="M424" s="366"/>
      <c r="N424" s="367"/>
      <c r="O424" s="365">
        <v>3.0</v>
      </c>
      <c r="P424" s="368"/>
      <c r="Q424" s="364"/>
      <c r="R424" s="365"/>
      <c r="S424" s="366"/>
      <c r="T424" s="369" t="s">
        <v>2995</v>
      </c>
      <c r="U424" s="370" t="s">
        <v>2020</v>
      </c>
      <c r="V424" s="371"/>
      <c r="W424" s="380" t="s">
        <v>4710</v>
      </c>
      <c r="X424" s="353" t="s">
        <v>2887</v>
      </c>
      <c r="Y424" s="382" t="s">
        <v>2869</v>
      </c>
      <c r="Z424" s="389" t="str">
        <f>IFERROR(__xludf.DUMMYFUNCTION("""COMPUTED_VALUE"""),"")</f>
        <v/>
      </c>
      <c r="AA424" s="383">
        <v>12.0</v>
      </c>
      <c r="AB424" s="388">
        <f>IFERROR(__xludf.DUMMYFUNCTION("""COMPUTED_VALUE"""),0.5714285714285714)</f>
        <v>0.5714285714</v>
      </c>
      <c r="AC424" s="382" t="s">
        <v>2869</v>
      </c>
      <c r="AD424" s="389" t="str">
        <f>IFERROR(__xludf.DUMMYFUNCTION("""COMPUTED_VALUE"""),"")</f>
        <v/>
      </c>
      <c r="AE424" s="377">
        <v>16.0</v>
      </c>
      <c r="AF424" s="378">
        <v>16.0</v>
      </c>
      <c r="AG424" s="393" t="s">
        <v>3039</v>
      </c>
    </row>
    <row r="425">
      <c r="A425" s="360"/>
      <c r="B425" s="361">
        <v>46160.0</v>
      </c>
      <c r="C425" s="362" t="s">
        <v>4711</v>
      </c>
      <c r="D425" s="363" t="s">
        <v>4712</v>
      </c>
      <c r="E425" s="364"/>
      <c r="F425" s="365"/>
      <c r="G425" s="366"/>
      <c r="H425" s="367"/>
      <c r="I425" s="365"/>
      <c r="J425" s="368"/>
      <c r="K425" s="364"/>
      <c r="L425" s="365"/>
      <c r="M425" s="366"/>
      <c r="N425" s="367"/>
      <c r="O425" s="365"/>
      <c r="P425" s="368"/>
      <c r="Q425" s="364"/>
      <c r="R425" s="365"/>
      <c r="S425" s="366"/>
      <c r="T425" s="369" t="s">
        <v>2995</v>
      </c>
      <c r="U425" s="370" t="s">
        <v>1626</v>
      </c>
      <c r="V425" s="371"/>
      <c r="W425" s="372"/>
      <c r="X425" s="353" t="s">
        <v>2914</v>
      </c>
      <c r="Y425" s="382" t="s">
        <v>2869</v>
      </c>
      <c r="Z425" s="389" t="str">
        <f>IFERROR(__xludf.DUMMYFUNCTION("""COMPUTED_VALUE"""),"")</f>
        <v/>
      </c>
      <c r="AA425" s="383">
        <v>0.0</v>
      </c>
      <c r="AB425" s="388">
        <f>IFERROR(__xludf.DUMMYFUNCTION("""COMPUTED_VALUE"""),1.0)</f>
        <v>1</v>
      </c>
      <c r="AC425" s="382" t="s">
        <v>2869</v>
      </c>
      <c r="AD425" s="389" t="str">
        <f>IFERROR(__xludf.DUMMYFUNCTION("""COMPUTED_VALUE"""),"")</f>
        <v/>
      </c>
      <c r="AE425" s="377">
        <v>7.0</v>
      </c>
      <c r="AF425" s="378">
        <v>5.0</v>
      </c>
      <c r="AG425" s="393" t="s">
        <v>3039</v>
      </c>
    </row>
    <row r="426">
      <c r="A426" s="360"/>
      <c r="B426" s="361">
        <v>46160.0</v>
      </c>
      <c r="C426" s="362" t="s">
        <v>4713</v>
      </c>
      <c r="D426" s="363" t="s">
        <v>4714</v>
      </c>
      <c r="E426" s="364"/>
      <c r="F426" s="365"/>
      <c r="G426" s="366"/>
      <c r="H426" s="367"/>
      <c r="I426" s="365"/>
      <c r="J426" s="368"/>
      <c r="K426" s="364"/>
      <c r="L426" s="365"/>
      <c r="M426" s="366"/>
      <c r="N426" s="367"/>
      <c r="O426" s="365"/>
      <c r="P426" s="368"/>
      <c r="Q426" s="364"/>
      <c r="R426" s="365"/>
      <c r="S426" s="366"/>
      <c r="T426" s="369" t="s">
        <v>2995</v>
      </c>
      <c r="U426" s="370" t="s">
        <v>1017</v>
      </c>
      <c r="V426" s="371"/>
      <c r="W426" s="372"/>
      <c r="X426" s="353" t="s">
        <v>2914</v>
      </c>
      <c r="Y426" s="382" t="s">
        <v>2869</v>
      </c>
      <c r="Z426" s="389" t="str">
        <f>IFERROR(__xludf.DUMMYFUNCTION("""COMPUTED_VALUE"""),"")</f>
        <v/>
      </c>
      <c r="AA426" s="383">
        <v>0.0</v>
      </c>
      <c r="AB426" s="388">
        <f>IFERROR(__xludf.DUMMYFUNCTION("""COMPUTED_VALUE"""),1.0)</f>
        <v>1</v>
      </c>
      <c r="AC426" s="382" t="s">
        <v>2869</v>
      </c>
      <c r="AD426" s="389" t="str">
        <f>IFERROR(__xludf.DUMMYFUNCTION("""COMPUTED_VALUE"""),"")</f>
        <v/>
      </c>
      <c r="AE426" s="377">
        <v>6.0</v>
      </c>
      <c r="AF426" s="378">
        <v>6.0</v>
      </c>
      <c r="AG426" s="393" t="s">
        <v>3039</v>
      </c>
    </row>
    <row r="427">
      <c r="A427" s="360"/>
      <c r="B427" s="361">
        <v>46160.0</v>
      </c>
      <c r="C427" s="362" t="s">
        <v>4715</v>
      </c>
      <c r="D427" s="363" t="s">
        <v>4716</v>
      </c>
      <c r="E427" s="364"/>
      <c r="F427" s="365">
        <v>1.0</v>
      </c>
      <c r="G427" s="366"/>
      <c r="H427" s="367"/>
      <c r="I427" s="365">
        <v>1.0</v>
      </c>
      <c r="J427" s="368"/>
      <c r="K427" s="364"/>
      <c r="L427" s="365">
        <v>1.0</v>
      </c>
      <c r="M427" s="366"/>
      <c r="N427" s="367"/>
      <c r="O427" s="365">
        <v>3.0</v>
      </c>
      <c r="P427" s="368"/>
      <c r="Q427" s="364"/>
      <c r="R427" s="365"/>
      <c r="S427" s="366"/>
      <c r="T427" s="369" t="s">
        <v>2995</v>
      </c>
      <c r="U427" s="370" t="s">
        <v>1658</v>
      </c>
      <c r="V427" s="371"/>
      <c r="W427" s="380" t="s">
        <v>4717</v>
      </c>
      <c r="X427" s="353" t="s">
        <v>2890</v>
      </c>
      <c r="Y427" s="382" t="s">
        <v>2869</v>
      </c>
      <c r="Z427" s="389" t="str">
        <f>IFERROR(__xludf.DUMMYFUNCTION("""COMPUTED_VALUE"""),"")</f>
        <v/>
      </c>
      <c r="AA427" s="383">
        <v>6.0</v>
      </c>
      <c r="AB427" s="388">
        <f>IFERROR(__xludf.DUMMYFUNCTION("""COMPUTED_VALUE"""),0.8888888888888888)</f>
        <v>0.8888888889</v>
      </c>
      <c r="AC427" s="382" t="s">
        <v>2869</v>
      </c>
      <c r="AD427" s="389" t="str">
        <f>IFERROR(__xludf.DUMMYFUNCTION("""COMPUTED_VALUE"""),"")</f>
        <v/>
      </c>
      <c r="AE427" s="377">
        <v>54.0</v>
      </c>
      <c r="AF427" s="378">
        <v>54.0</v>
      </c>
      <c r="AG427" s="393" t="s">
        <v>3039</v>
      </c>
    </row>
    <row r="428">
      <c r="A428" s="360"/>
      <c r="B428" s="361">
        <v>46160.0</v>
      </c>
      <c r="C428" s="362" t="s">
        <v>4718</v>
      </c>
      <c r="D428" s="363" t="s">
        <v>4719</v>
      </c>
      <c r="E428" s="364"/>
      <c r="F428" s="365"/>
      <c r="G428" s="366"/>
      <c r="H428" s="367"/>
      <c r="I428" s="365"/>
      <c r="J428" s="368"/>
      <c r="K428" s="364"/>
      <c r="L428" s="365"/>
      <c r="M428" s="366"/>
      <c r="N428" s="367"/>
      <c r="O428" s="365">
        <v>2.0</v>
      </c>
      <c r="P428" s="368"/>
      <c r="Q428" s="364"/>
      <c r="R428" s="365"/>
      <c r="S428" s="366"/>
      <c r="T428" s="369" t="s">
        <v>2995</v>
      </c>
      <c r="U428" s="370" t="s">
        <v>2957</v>
      </c>
      <c r="V428" s="371"/>
      <c r="W428" s="380" t="s">
        <v>4720</v>
      </c>
      <c r="X428" s="353" t="s">
        <v>2890</v>
      </c>
      <c r="Y428" s="382" t="s">
        <v>2869</v>
      </c>
      <c r="Z428" s="389" t="str">
        <f>IFERROR(__xludf.DUMMYFUNCTION("""COMPUTED_VALUE"""),"")</f>
        <v/>
      </c>
      <c r="AA428" s="383">
        <v>2.0</v>
      </c>
      <c r="AB428" s="388">
        <f>IFERROR(__xludf.DUMMYFUNCTION("""COMPUTED_VALUE"""),0.9512195121951219)</f>
        <v>0.9512195122</v>
      </c>
      <c r="AC428" s="382" t="s">
        <v>2869</v>
      </c>
      <c r="AD428" s="389" t="str">
        <f>IFERROR(__xludf.DUMMYFUNCTION("""COMPUTED_VALUE"""),"")</f>
        <v/>
      </c>
      <c r="AE428" s="377">
        <v>41.0</v>
      </c>
      <c r="AF428" s="378">
        <v>41.0</v>
      </c>
      <c r="AG428" s="393" t="s">
        <v>3039</v>
      </c>
    </row>
    <row r="429">
      <c r="A429" s="360"/>
      <c r="B429" s="361">
        <v>46160.0</v>
      </c>
      <c r="C429" s="362" t="s">
        <v>4721</v>
      </c>
      <c r="D429" s="363" t="s">
        <v>4722</v>
      </c>
      <c r="E429" s="364"/>
      <c r="F429" s="365"/>
      <c r="G429" s="366"/>
      <c r="H429" s="367"/>
      <c r="I429" s="365"/>
      <c r="J429" s="368"/>
      <c r="K429" s="364"/>
      <c r="L429" s="365"/>
      <c r="M429" s="366"/>
      <c r="N429" s="367"/>
      <c r="O429" s="365"/>
      <c r="P429" s="368"/>
      <c r="Q429" s="364"/>
      <c r="R429" s="365"/>
      <c r="S429" s="366"/>
      <c r="T429" s="369" t="s">
        <v>2995</v>
      </c>
      <c r="U429" s="370" t="s">
        <v>2895</v>
      </c>
      <c r="V429" s="371"/>
      <c r="W429" s="372"/>
      <c r="X429" s="353" t="s">
        <v>2914</v>
      </c>
      <c r="Y429" s="382" t="s">
        <v>2869</v>
      </c>
      <c r="Z429" s="389" t="str">
        <f>IFERROR(__xludf.DUMMYFUNCTION("""COMPUTED_VALUE"""),"")</f>
        <v/>
      </c>
      <c r="AA429" s="383">
        <v>0.0</v>
      </c>
      <c r="AB429" s="388">
        <f>IFERROR(__xludf.DUMMYFUNCTION("""COMPUTED_VALUE"""),1.0)</f>
        <v>1</v>
      </c>
      <c r="AC429" s="382" t="s">
        <v>2869</v>
      </c>
      <c r="AD429" s="389" t="str">
        <f>IFERROR(__xludf.DUMMYFUNCTION("""COMPUTED_VALUE"""),"")</f>
        <v/>
      </c>
      <c r="AE429" s="377">
        <v>17.0</v>
      </c>
      <c r="AF429" s="378">
        <v>17.0</v>
      </c>
      <c r="AG429" s="393" t="s">
        <v>3039</v>
      </c>
    </row>
    <row r="430">
      <c r="A430" s="360"/>
      <c r="B430" s="361">
        <v>46160.0</v>
      </c>
      <c r="C430" s="362" t="s">
        <v>4723</v>
      </c>
      <c r="D430" s="363" t="s">
        <v>4724</v>
      </c>
      <c r="E430" s="364"/>
      <c r="F430" s="365"/>
      <c r="G430" s="366"/>
      <c r="H430" s="367"/>
      <c r="I430" s="365"/>
      <c r="J430" s="368"/>
      <c r="K430" s="364"/>
      <c r="L430" s="365"/>
      <c r="M430" s="366"/>
      <c r="N430" s="367"/>
      <c r="O430" s="365"/>
      <c r="P430" s="368"/>
      <c r="Q430" s="364"/>
      <c r="R430" s="365"/>
      <c r="S430" s="366"/>
      <c r="T430" s="369" t="s">
        <v>2995</v>
      </c>
      <c r="U430" s="370" t="s">
        <v>2427</v>
      </c>
      <c r="V430" s="371"/>
      <c r="W430" s="372"/>
      <c r="X430" s="353" t="s">
        <v>2914</v>
      </c>
      <c r="Y430" s="382" t="s">
        <v>2869</v>
      </c>
      <c r="Z430" s="389" t="str">
        <f>IFERROR(__xludf.DUMMYFUNCTION("""COMPUTED_VALUE"""),"")</f>
        <v/>
      </c>
      <c r="AA430" s="383">
        <v>0.0</v>
      </c>
      <c r="AB430" s="388">
        <f>IFERROR(__xludf.DUMMYFUNCTION("""COMPUTED_VALUE"""),1.0)</f>
        <v>1</v>
      </c>
      <c r="AC430" s="382" t="s">
        <v>2869</v>
      </c>
      <c r="AD430" s="389" t="str">
        <f>IFERROR(__xludf.DUMMYFUNCTION("""COMPUTED_VALUE"""),"")</f>
        <v/>
      </c>
      <c r="AE430" s="377">
        <v>7.0</v>
      </c>
      <c r="AF430" s="378">
        <v>7.0</v>
      </c>
      <c r="AG430" s="393" t="s">
        <v>3039</v>
      </c>
    </row>
    <row r="431">
      <c r="A431" s="360"/>
      <c r="B431" s="361">
        <v>46160.0</v>
      </c>
      <c r="C431" s="362" t="s">
        <v>4725</v>
      </c>
      <c r="D431" s="363" t="s">
        <v>4726</v>
      </c>
      <c r="E431" s="364"/>
      <c r="F431" s="365"/>
      <c r="G431" s="366"/>
      <c r="H431" s="367"/>
      <c r="I431" s="365"/>
      <c r="J431" s="368"/>
      <c r="K431" s="364"/>
      <c r="L431" s="365"/>
      <c r="M431" s="366"/>
      <c r="N431" s="367"/>
      <c r="O431" s="365"/>
      <c r="P431" s="368"/>
      <c r="Q431" s="364"/>
      <c r="R431" s="365"/>
      <c r="S431" s="366"/>
      <c r="T431" s="369" t="s">
        <v>2995</v>
      </c>
      <c r="U431" s="370" t="s">
        <v>2963</v>
      </c>
      <c r="V431" s="371"/>
      <c r="W431" s="372"/>
      <c r="X431" s="353" t="s">
        <v>2914</v>
      </c>
      <c r="Y431" s="382" t="s">
        <v>2869</v>
      </c>
      <c r="Z431" s="389" t="str">
        <f>IFERROR(__xludf.DUMMYFUNCTION("""COMPUTED_VALUE"""),"")</f>
        <v/>
      </c>
      <c r="AA431" s="383">
        <v>0.0</v>
      </c>
      <c r="AB431" s="388">
        <f>IFERROR(__xludf.DUMMYFUNCTION("""COMPUTED_VALUE"""),1.0)</f>
        <v>1</v>
      </c>
      <c r="AC431" s="382" t="s">
        <v>2869</v>
      </c>
      <c r="AD431" s="389" t="str">
        <f>IFERROR(__xludf.DUMMYFUNCTION("""COMPUTED_VALUE"""),"")</f>
        <v/>
      </c>
      <c r="AE431" s="377">
        <v>1.0</v>
      </c>
      <c r="AF431" s="378">
        <v>1.0</v>
      </c>
      <c r="AG431" s="393" t="s">
        <v>3039</v>
      </c>
    </row>
    <row r="432">
      <c r="A432" s="360"/>
      <c r="B432" s="361">
        <v>46160.0</v>
      </c>
      <c r="C432" s="362" t="s">
        <v>4727</v>
      </c>
      <c r="D432" s="363" t="s">
        <v>4728</v>
      </c>
      <c r="E432" s="364"/>
      <c r="F432" s="365"/>
      <c r="G432" s="366"/>
      <c r="H432" s="367"/>
      <c r="I432" s="365"/>
      <c r="J432" s="368"/>
      <c r="K432" s="364"/>
      <c r="L432" s="365"/>
      <c r="M432" s="366"/>
      <c r="N432" s="367"/>
      <c r="O432" s="365"/>
      <c r="P432" s="368"/>
      <c r="Q432" s="364"/>
      <c r="R432" s="365"/>
      <c r="S432" s="366"/>
      <c r="T432" s="369" t="s">
        <v>2995</v>
      </c>
      <c r="U432" s="370" t="s">
        <v>544</v>
      </c>
      <c r="V432" s="371"/>
      <c r="W432" s="372"/>
      <c r="X432" s="353" t="s">
        <v>2914</v>
      </c>
      <c r="Y432" s="382" t="s">
        <v>2869</v>
      </c>
      <c r="Z432" s="389" t="str">
        <f>IFERROR(__xludf.DUMMYFUNCTION("""COMPUTED_VALUE"""),"")</f>
        <v/>
      </c>
      <c r="AA432" s="383">
        <v>0.0</v>
      </c>
      <c r="AB432" s="388">
        <f>IFERROR(__xludf.DUMMYFUNCTION("""COMPUTED_VALUE"""),1.0)</f>
        <v>1</v>
      </c>
      <c r="AC432" s="382" t="s">
        <v>2869</v>
      </c>
      <c r="AD432" s="389" t="str">
        <f>IFERROR(__xludf.DUMMYFUNCTION("""COMPUTED_VALUE"""),"")</f>
        <v/>
      </c>
      <c r="AE432" s="377">
        <v>1.0</v>
      </c>
      <c r="AF432" s="378">
        <v>1.0</v>
      </c>
      <c r="AG432" s="393" t="s">
        <v>3039</v>
      </c>
    </row>
    <row r="433">
      <c r="A433" s="360"/>
      <c r="B433" s="361">
        <v>46160.0</v>
      </c>
      <c r="C433" s="362" t="s">
        <v>4729</v>
      </c>
      <c r="D433" s="363" t="s">
        <v>4730</v>
      </c>
      <c r="E433" s="364"/>
      <c r="F433" s="365"/>
      <c r="G433" s="366"/>
      <c r="H433" s="367"/>
      <c r="I433" s="365"/>
      <c r="J433" s="368"/>
      <c r="K433" s="364"/>
      <c r="L433" s="365"/>
      <c r="M433" s="366"/>
      <c r="N433" s="367"/>
      <c r="O433" s="365"/>
      <c r="P433" s="368"/>
      <c r="Q433" s="364"/>
      <c r="R433" s="365"/>
      <c r="S433" s="366"/>
      <c r="T433" s="369" t="s">
        <v>2995</v>
      </c>
      <c r="U433" s="370" t="s">
        <v>555</v>
      </c>
      <c r="V433" s="371"/>
      <c r="W433" s="372"/>
      <c r="X433" s="353" t="s">
        <v>2914</v>
      </c>
      <c r="Y433" s="382" t="s">
        <v>2869</v>
      </c>
      <c r="Z433" s="389" t="str">
        <f>IFERROR(__xludf.DUMMYFUNCTION("""COMPUTED_VALUE"""),"")</f>
        <v/>
      </c>
      <c r="AA433" s="383">
        <v>0.0</v>
      </c>
      <c r="AB433" s="388">
        <f>IFERROR(__xludf.DUMMYFUNCTION("""COMPUTED_VALUE"""),1.0)</f>
        <v>1</v>
      </c>
      <c r="AC433" s="382" t="s">
        <v>2869</v>
      </c>
      <c r="AD433" s="389" t="str">
        <f>IFERROR(__xludf.DUMMYFUNCTION("""COMPUTED_VALUE"""),"")</f>
        <v/>
      </c>
      <c r="AE433" s="377">
        <v>15.0</v>
      </c>
      <c r="AF433" s="378">
        <v>15.0</v>
      </c>
      <c r="AG433" s="393" t="s">
        <v>3039</v>
      </c>
    </row>
    <row r="434">
      <c r="A434" s="360"/>
      <c r="B434" s="361">
        <v>46160.0</v>
      </c>
      <c r="C434" s="362" t="s">
        <v>4731</v>
      </c>
      <c r="D434" s="363" t="s">
        <v>4732</v>
      </c>
      <c r="E434" s="364"/>
      <c r="F434" s="365"/>
      <c r="G434" s="366"/>
      <c r="H434" s="367"/>
      <c r="I434" s="365"/>
      <c r="J434" s="368"/>
      <c r="K434" s="364"/>
      <c r="L434" s="365"/>
      <c r="M434" s="366"/>
      <c r="N434" s="367"/>
      <c r="O434" s="365"/>
      <c r="P434" s="368"/>
      <c r="Q434" s="364"/>
      <c r="R434" s="365"/>
      <c r="S434" s="366"/>
      <c r="T434" s="369" t="s">
        <v>2995</v>
      </c>
      <c r="U434" s="370" t="s">
        <v>648</v>
      </c>
      <c r="V434" s="371"/>
      <c r="W434" s="372"/>
      <c r="X434" s="353" t="s">
        <v>2914</v>
      </c>
      <c r="Y434" s="382" t="s">
        <v>2869</v>
      </c>
      <c r="Z434" s="389" t="str">
        <f>IFERROR(__xludf.DUMMYFUNCTION("""COMPUTED_VALUE"""),"")</f>
        <v/>
      </c>
      <c r="AA434" s="383">
        <v>0.0</v>
      </c>
      <c r="AB434" s="388">
        <f>IFERROR(__xludf.DUMMYFUNCTION("""COMPUTED_VALUE"""),1.0)</f>
        <v>1</v>
      </c>
      <c r="AC434" s="382" t="s">
        <v>2869</v>
      </c>
      <c r="AD434" s="389" t="str">
        <f>IFERROR(__xludf.DUMMYFUNCTION("""COMPUTED_VALUE"""),"")</f>
        <v/>
      </c>
      <c r="AE434" s="377">
        <v>7.0</v>
      </c>
      <c r="AF434" s="378">
        <v>7.0</v>
      </c>
      <c r="AG434" s="393" t="s">
        <v>3039</v>
      </c>
    </row>
    <row r="435">
      <c r="A435" s="360"/>
      <c r="B435" s="361">
        <v>46160.0</v>
      </c>
      <c r="C435" s="362" t="s">
        <v>4733</v>
      </c>
      <c r="D435" s="363" t="s">
        <v>4734</v>
      </c>
      <c r="E435" s="364"/>
      <c r="F435" s="365"/>
      <c r="G435" s="366"/>
      <c r="H435" s="367"/>
      <c r="I435" s="365"/>
      <c r="J435" s="368"/>
      <c r="K435" s="364"/>
      <c r="L435" s="365"/>
      <c r="M435" s="366"/>
      <c r="N435" s="367"/>
      <c r="O435" s="365">
        <v>1.0</v>
      </c>
      <c r="P435" s="368"/>
      <c r="Q435" s="364"/>
      <c r="R435" s="365"/>
      <c r="S435" s="366"/>
      <c r="T435" s="369" t="s">
        <v>2995</v>
      </c>
      <c r="U435" s="370" t="s">
        <v>2967</v>
      </c>
      <c r="V435" s="371"/>
      <c r="W435" s="380" t="s">
        <v>4735</v>
      </c>
      <c r="X435" s="353" t="s">
        <v>2887</v>
      </c>
      <c r="Y435" s="382" t="s">
        <v>2869</v>
      </c>
      <c r="Z435" s="389" t="str">
        <f>IFERROR(__xludf.DUMMYFUNCTION("""COMPUTED_VALUE"""),"")</f>
        <v/>
      </c>
      <c r="AA435" s="383">
        <v>1.0</v>
      </c>
      <c r="AB435" s="388">
        <f>IFERROR(__xludf.DUMMYFUNCTION("""COMPUTED_VALUE"""),0.8571428571428572)</f>
        <v>0.8571428571</v>
      </c>
      <c r="AC435" s="382" t="s">
        <v>2869</v>
      </c>
      <c r="AD435" s="389" t="str">
        <f>IFERROR(__xludf.DUMMYFUNCTION("""COMPUTED_VALUE"""),"")</f>
        <v/>
      </c>
      <c r="AE435" s="377">
        <v>6.0</v>
      </c>
      <c r="AF435" s="378">
        <v>6.0</v>
      </c>
      <c r="AG435" s="393" t="s">
        <v>3039</v>
      </c>
    </row>
    <row r="436">
      <c r="A436" s="360"/>
      <c r="B436" s="361">
        <v>46166.0</v>
      </c>
      <c r="C436" s="362" t="s">
        <v>4736</v>
      </c>
      <c r="D436" s="363" t="s">
        <v>4737</v>
      </c>
      <c r="E436" s="364"/>
      <c r="F436" s="365"/>
      <c r="G436" s="366"/>
      <c r="H436" s="367"/>
      <c r="I436" s="365"/>
      <c r="J436" s="368"/>
      <c r="K436" s="364"/>
      <c r="L436" s="365"/>
      <c r="M436" s="366"/>
      <c r="N436" s="367"/>
      <c r="O436" s="365"/>
      <c r="P436" s="368"/>
      <c r="Q436" s="364"/>
      <c r="R436" s="365"/>
      <c r="S436" s="366"/>
      <c r="T436" s="369" t="s">
        <v>2995</v>
      </c>
      <c r="U436" s="370" t="s">
        <v>2472</v>
      </c>
      <c r="V436" s="371"/>
      <c r="W436" s="372"/>
      <c r="X436" s="353" t="s">
        <v>2914</v>
      </c>
      <c r="Y436" s="382" t="s">
        <v>2869</v>
      </c>
      <c r="Z436" s="389" t="str">
        <f>IFERROR(__xludf.DUMMYFUNCTION("""COMPUTED_VALUE"""),"")</f>
        <v/>
      </c>
      <c r="AA436" s="383">
        <v>0.0</v>
      </c>
      <c r="AB436" s="388">
        <f>IFERROR(__xludf.DUMMYFUNCTION("""COMPUTED_VALUE"""),1.0)</f>
        <v>1</v>
      </c>
      <c r="AC436" s="382" t="s">
        <v>2869</v>
      </c>
      <c r="AD436" s="389" t="str">
        <f>IFERROR(__xludf.DUMMYFUNCTION("""COMPUTED_VALUE"""),"")</f>
        <v/>
      </c>
      <c r="AE436" s="377">
        <v>3.0</v>
      </c>
      <c r="AF436" s="378">
        <v>3.0</v>
      </c>
      <c r="AG436" s="393" t="s">
        <v>3022</v>
      </c>
    </row>
    <row r="437">
      <c r="A437" s="360"/>
      <c r="B437" s="361">
        <v>46166.0</v>
      </c>
      <c r="C437" s="362" t="s">
        <v>4738</v>
      </c>
      <c r="D437" s="363" t="s">
        <v>4739</v>
      </c>
      <c r="E437" s="364"/>
      <c r="F437" s="365"/>
      <c r="G437" s="366"/>
      <c r="H437" s="367"/>
      <c r="I437" s="365"/>
      <c r="J437" s="368"/>
      <c r="K437" s="364"/>
      <c r="L437" s="365"/>
      <c r="M437" s="366"/>
      <c r="N437" s="367"/>
      <c r="O437" s="365"/>
      <c r="P437" s="368"/>
      <c r="Q437" s="364"/>
      <c r="R437" s="365"/>
      <c r="S437" s="366"/>
      <c r="T437" s="369" t="s">
        <v>2995</v>
      </c>
      <c r="U437" s="370" t="s">
        <v>2895</v>
      </c>
      <c r="V437" s="371"/>
      <c r="W437" s="372"/>
      <c r="X437" s="353" t="s">
        <v>2914</v>
      </c>
      <c r="Y437" s="382" t="s">
        <v>2869</v>
      </c>
      <c r="Z437" s="389" t="str">
        <f>IFERROR(__xludf.DUMMYFUNCTION("""COMPUTED_VALUE"""),"")</f>
        <v/>
      </c>
      <c r="AA437" s="383">
        <v>0.0</v>
      </c>
      <c r="AB437" s="388">
        <f>IFERROR(__xludf.DUMMYFUNCTION("""COMPUTED_VALUE"""),1.0)</f>
        <v>1</v>
      </c>
      <c r="AC437" s="382" t="s">
        <v>2869</v>
      </c>
      <c r="AD437" s="389" t="str">
        <f>IFERROR(__xludf.DUMMYFUNCTION("""COMPUTED_VALUE"""),"")</f>
        <v/>
      </c>
      <c r="AE437" s="377">
        <v>2.0</v>
      </c>
      <c r="AF437" s="378">
        <v>2.0</v>
      </c>
      <c r="AG437" s="393" t="s">
        <v>3022</v>
      </c>
    </row>
    <row r="438">
      <c r="A438" s="360"/>
      <c r="B438" s="361">
        <v>46166.0</v>
      </c>
      <c r="C438" s="362" t="s">
        <v>4740</v>
      </c>
      <c r="D438" s="363" t="s">
        <v>4741</v>
      </c>
      <c r="E438" s="364"/>
      <c r="F438" s="365"/>
      <c r="G438" s="366"/>
      <c r="H438" s="367"/>
      <c r="I438" s="365"/>
      <c r="J438" s="368"/>
      <c r="K438" s="364"/>
      <c r="L438" s="365"/>
      <c r="M438" s="366"/>
      <c r="N438" s="367"/>
      <c r="O438" s="365"/>
      <c r="P438" s="368"/>
      <c r="Q438" s="364"/>
      <c r="R438" s="365"/>
      <c r="S438" s="366"/>
      <c r="T438" s="369" t="s">
        <v>2995</v>
      </c>
      <c r="U438" s="370" t="s">
        <v>661</v>
      </c>
      <c r="V438" s="371"/>
      <c r="W438" s="372"/>
      <c r="X438" s="353" t="s">
        <v>2914</v>
      </c>
      <c r="Y438" s="382" t="s">
        <v>2869</v>
      </c>
      <c r="Z438" s="389" t="str">
        <f>IFERROR(__xludf.DUMMYFUNCTION("""COMPUTED_VALUE"""),"")</f>
        <v/>
      </c>
      <c r="AA438" s="383">
        <v>0.0</v>
      </c>
      <c r="AB438" s="388">
        <f>IFERROR(__xludf.DUMMYFUNCTION("""COMPUTED_VALUE"""),1.0)</f>
        <v>1</v>
      </c>
      <c r="AC438" s="382" t="s">
        <v>2869</v>
      </c>
      <c r="AD438" s="389" t="str">
        <f>IFERROR(__xludf.DUMMYFUNCTION("""COMPUTED_VALUE"""),"")</f>
        <v/>
      </c>
      <c r="AE438" s="377">
        <v>11.0</v>
      </c>
      <c r="AF438" s="378">
        <v>11.0</v>
      </c>
      <c r="AG438" s="393" t="s">
        <v>3022</v>
      </c>
    </row>
    <row r="439">
      <c r="A439" s="360"/>
      <c r="B439" s="361">
        <v>46166.0</v>
      </c>
      <c r="C439" s="362" t="s">
        <v>4742</v>
      </c>
      <c r="D439" s="363" t="s">
        <v>4743</v>
      </c>
      <c r="E439" s="364"/>
      <c r="F439" s="365"/>
      <c r="G439" s="366"/>
      <c r="H439" s="367"/>
      <c r="I439" s="365"/>
      <c r="J439" s="368"/>
      <c r="K439" s="364"/>
      <c r="L439" s="365">
        <v>1.0</v>
      </c>
      <c r="M439" s="366"/>
      <c r="N439" s="367"/>
      <c r="O439" s="365"/>
      <c r="P439" s="368"/>
      <c r="Q439" s="364"/>
      <c r="R439" s="365"/>
      <c r="S439" s="366"/>
      <c r="T439" s="369" t="s">
        <v>2995</v>
      </c>
      <c r="U439" s="370" t="s">
        <v>302</v>
      </c>
      <c r="V439" s="371"/>
      <c r="W439" s="380" t="s">
        <v>4744</v>
      </c>
      <c r="X439" s="353" t="s">
        <v>2887</v>
      </c>
      <c r="Y439" s="382" t="s">
        <v>2869</v>
      </c>
      <c r="Z439" s="389" t="str">
        <f>IFERROR(__xludf.DUMMYFUNCTION("""COMPUTED_VALUE"""),"")</f>
        <v/>
      </c>
      <c r="AA439" s="383">
        <v>1.0</v>
      </c>
      <c r="AB439" s="388">
        <f>IFERROR(__xludf.DUMMYFUNCTION("""COMPUTED_VALUE"""),0.0)</f>
        <v>0</v>
      </c>
      <c r="AC439" s="382" t="s">
        <v>2869</v>
      </c>
      <c r="AD439" s="389" t="str">
        <f>IFERROR(__xludf.DUMMYFUNCTION("""COMPUTED_VALUE"""),"")</f>
        <v/>
      </c>
      <c r="AE439" s="377">
        <v>0.0</v>
      </c>
      <c r="AF439" s="378">
        <v>0.0</v>
      </c>
      <c r="AG439" s="393" t="s">
        <v>3022</v>
      </c>
    </row>
    <row r="440">
      <c r="A440" s="360"/>
      <c r="B440" s="361">
        <v>46166.0</v>
      </c>
      <c r="C440" s="362" t="s">
        <v>4745</v>
      </c>
      <c r="D440" s="363" t="s">
        <v>4746</v>
      </c>
      <c r="E440" s="364"/>
      <c r="F440" s="365"/>
      <c r="G440" s="366"/>
      <c r="H440" s="367"/>
      <c r="I440" s="365"/>
      <c r="J440" s="368"/>
      <c r="K440" s="364"/>
      <c r="L440" s="365"/>
      <c r="M440" s="366"/>
      <c r="N440" s="367"/>
      <c r="O440" s="365"/>
      <c r="P440" s="368"/>
      <c r="Q440" s="364"/>
      <c r="R440" s="365"/>
      <c r="S440" s="366"/>
      <c r="T440" s="369" t="s">
        <v>2995</v>
      </c>
      <c r="U440" s="370" t="s">
        <v>279</v>
      </c>
      <c r="V440" s="371"/>
      <c r="W440" s="372"/>
      <c r="X440" s="353" t="s">
        <v>2914</v>
      </c>
      <c r="Y440" s="382" t="s">
        <v>2869</v>
      </c>
      <c r="Z440" s="389" t="str">
        <f>IFERROR(__xludf.DUMMYFUNCTION("""COMPUTED_VALUE"""),"")</f>
        <v/>
      </c>
      <c r="AA440" s="383">
        <v>0.0</v>
      </c>
      <c r="AB440" s="388">
        <f>IFERROR(__xludf.DUMMYFUNCTION("""COMPUTED_VALUE"""),1.0)</f>
        <v>1</v>
      </c>
      <c r="AC440" s="382" t="s">
        <v>2869</v>
      </c>
      <c r="AD440" s="389" t="str">
        <f>IFERROR(__xludf.DUMMYFUNCTION("""COMPUTED_VALUE"""),"")</f>
        <v/>
      </c>
      <c r="AE440" s="377">
        <v>13.0</v>
      </c>
      <c r="AF440" s="378">
        <v>13.0</v>
      </c>
      <c r="AG440" s="393" t="s">
        <v>3022</v>
      </c>
    </row>
    <row r="441">
      <c r="A441" s="360"/>
      <c r="B441" s="361">
        <v>46165.0</v>
      </c>
      <c r="C441" s="362" t="s">
        <v>4747</v>
      </c>
      <c r="D441" s="363" t="s">
        <v>4748</v>
      </c>
      <c r="E441" s="364"/>
      <c r="F441" s="365"/>
      <c r="G441" s="366"/>
      <c r="H441" s="367"/>
      <c r="I441" s="365"/>
      <c r="J441" s="368"/>
      <c r="K441" s="364"/>
      <c r="L441" s="365"/>
      <c r="M441" s="366"/>
      <c r="N441" s="367"/>
      <c r="O441" s="365"/>
      <c r="P441" s="368"/>
      <c r="Q441" s="364"/>
      <c r="R441" s="365"/>
      <c r="S441" s="366"/>
      <c r="T441" s="369" t="s">
        <v>2995</v>
      </c>
      <c r="U441" s="370" t="s">
        <v>153</v>
      </c>
      <c r="V441" s="371"/>
      <c r="W441" s="372"/>
      <c r="X441" s="353" t="s">
        <v>2914</v>
      </c>
      <c r="Y441" s="382" t="s">
        <v>2869</v>
      </c>
      <c r="Z441" s="389" t="str">
        <f>IFERROR(__xludf.DUMMYFUNCTION("""COMPUTED_VALUE"""),"")</f>
        <v/>
      </c>
      <c r="AA441" s="383">
        <v>0.0</v>
      </c>
      <c r="AB441" s="388">
        <f>IFERROR(__xludf.DUMMYFUNCTION("""COMPUTED_VALUE"""),1.0)</f>
        <v>1</v>
      </c>
      <c r="AC441" s="382" t="s">
        <v>2869</v>
      </c>
      <c r="AD441" s="389" t="str">
        <f>IFERROR(__xludf.DUMMYFUNCTION("""COMPUTED_VALUE"""),"")</f>
        <v/>
      </c>
      <c r="AE441" s="377">
        <v>0.0</v>
      </c>
      <c r="AF441" s="378">
        <v>0.0</v>
      </c>
      <c r="AG441" s="393" t="s">
        <v>3022</v>
      </c>
    </row>
    <row r="442">
      <c r="A442" s="360"/>
      <c r="B442" s="361">
        <v>46165.0</v>
      </c>
      <c r="C442" s="362" t="s">
        <v>4749</v>
      </c>
      <c r="D442" s="363" t="s">
        <v>4750</v>
      </c>
      <c r="E442" s="364"/>
      <c r="F442" s="365"/>
      <c r="G442" s="366"/>
      <c r="H442" s="367"/>
      <c r="I442" s="365"/>
      <c r="J442" s="368"/>
      <c r="K442" s="364"/>
      <c r="L442" s="365"/>
      <c r="M442" s="366"/>
      <c r="N442" s="367"/>
      <c r="O442" s="365"/>
      <c r="P442" s="368"/>
      <c r="Q442" s="364"/>
      <c r="R442" s="365"/>
      <c r="S442" s="366"/>
      <c r="T442" s="369" t="s">
        <v>2995</v>
      </c>
      <c r="U442" s="429" t="s">
        <v>63</v>
      </c>
      <c r="V442" s="371"/>
      <c r="W442" s="372"/>
      <c r="X442" s="353" t="s">
        <v>2914</v>
      </c>
      <c r="Y442" s="382" t="s">
        <v>2869</v>
      </c>
      <c r="Z442" s="389" t="str">
        <f>IFERROR(__xludf.DUMMYFUNCTION("""COMPUTED_VALUE"""),"")</f>
        <v/>
      </c>
      <c r="AA442" s="383">
        <v>0.0</v>
      </c>
      <c r="AB442" s="388">
        <f>IFERROR(__xludf.DUMMYFUNCTION("""COMPUTED_VALUE"""),1.0)</f>
        <v>1</v>
      </c>
      <c r="AC442" s="382" t="s">
        <v>2869</v>
      </c>
      <c r="AD442" s="389" t="str">
        <f>IFERROR(__xludf.DUMMYFUNCTION("""COMPUTED_VALUE"""),"")</f>
        <v/>
      </c>
      <c r="AE442" s="377">
        <v>16.0</v>
      </c>
      <c r="AF442" s="378">
        <v>13.0</v>
      </c>
      <c r="AG442" s="393" t="s">
        <v>3022</v>
      </c>
    </row>
    <row r="443">
      <c r="A443" s="360"/>
      <c r="B443" s="361">
        <v>46165.0</v>
      </c>
      <c r="C443" s="362" t="s">
        <v>4751</v>
      </c>
      <c r="D443" s="363" t="s">
        <v>4752</v>
      </c>
      <c r="E443" s="364"/>
      <c r="F443" s="365"/>
      <c r="G443" s="366"/>
      <c r="H443" s="367"/>
      <c r="I443" s="365"/>
      <c r="J443" s="368"/>
      <c r="K443" s="364"/>
      <c r="L443" s="365"/>
      <c r="M443" s="366"/>
      <c r="N443" s="367"/>
      <c r="O443" s="365"/>
      <c r="P443" s="368"/>
      <c r="Q443" s="364"/>
      <c r="R443" s="365"/>
      <c r="S443" s="366"/>
      <c r="T443" s="369" t="s">
        <v>2995</v>
      </c>
      <c r="U443" s="370" t="s">
        <v>1349</v>
      </c>
      <c r="V443" s="371"/>
      <c r="W443" s="372"/>
      <c r="X443" s="353" t="s">
        <v>2914</v>
      </c>
      <c r="Y443" s="382" t="s">
        <v>2869</v>
      </c>
      <c r="Z443" s="389" t="str">
        <f>IFERROR(__xludf.DUMMYFUNCTION("""COMPUTED_VALUE"""),"")</f>
        <v/>
      </c>
      <c r="AA443" s="383">
        <v>0.0</v>
      </c>
      <c r="AB443" s="388">
        <f>IFERROR(__xludf.DUMMYFUNCTION("""COMPUTED_VALUE"""),1.0)</f>
        <v>1</v>
      </c>
      <c r="AC443" s="382" t="s">
        <v>2869</v>
      </c>
      <c r="AD443" s="389" t="str">
        <f>IFERROR(__xludf.DUMMYFUNCTION("""COMPUTED_VALUE"""),"")</f>
        <v/>
      </c>
      <c r="AE443" s="377">
        <v>13.0</v>
      </c>
      <c r="AF443" s="378">
        <v>13.0</v>
      </c>
      <c r="AG443" s="393" t="s">
        <v>3022</v>
      </c>
    </row>
    <row r="444">
      <c r="A444" s="360"/>
      <c r="B444" s="361">
        <v>46165.0</v>
      </c>
      <c r="C444" s="362" t="s">
        <v>4753</v>
      </c>
      <c r="D444" s="363" t="s">
        <v>4754</v>
      </c>
      <c r="E444" s="364"/>
      <c r="F444" s="365"/>
      <c r="G444" s="366"/>
      <c r="H444" s="367"/>
      <c r="I444" s="365"/>
      <c r="J444" s="368"/>
      <c r="K444" s="364"/>
      <c r="L444" s="365"/>
      <c r="M444" s="366"/>
      <c r="N444" s="367"/>
      <c r="O444" s="365"/>
      <c r="P444" s="368"/>
      <c r="Q444" s="364"/>
      <c r="R444" s="365"/>
      <c r="S444" s="366"/>
      <c r="T444" s="369" t="s">
        <v>2995</v>
      </c>
      <c r="U444" s="370" t="s">
        <v>2910</v>
      </c>
      <c r="V444" s="371"/>
      <c r="W444" s="372"/>
      <c r="X444" s="353" t="s">
        <v>2914</v>
      </c>
      <c r="Y444" s="382" t="s">
        <v>2869</v>
      </c>
      <c r="Z444" s="389" t="str">
        <f>IFERROR(__xludf.DUMMYFUNCTION("""COMPUTED_VALUE"""),"")</f>
        <v/>
      </c>
      <c r="AA444" s="383">
        <v>0.0</v>
      </c>
      <c r="AB444" s="388">
        <f>IFERROR(__xludf.DUMMYFUNCTION("""COMPUTED_VALUE"""),1.0)</f>
        <v>1</v>
      </c>
      <c r="AC444" s="382" t="s">
        <v>2869</v>
      </c>
      <c r="AD444" s="389" t="str">
        <f>IFERROR(__xludf.DUMMYFUNCTION("""COMPUTED_VALUE"""),"")</f>
        <v/>
      </c>
      <c r="AE444" s="377">
        <v>18.0</v>
      </c>
      <c r="AF444" s="378">
        <v>17.0</v>
      </c>
      <c r="AG444" s="393" t="s">
        <v>3022</v>
      </c>
    </row>
    <row r="445">
      <c r="A445" s="360"/>
      <c r="B445" s="361">
        <v>46165.0</v>
      </c>
      <c r="C445" s="362" t="s">
        <v>4755</v>
      </c>
      <c r="D445" s="363" t="s">
        <v>4756</v>
      </c>
      <c r="E445" s="364"/>
      <c r="F445" s="365"/>
      <c r="G445" s="366"/>
      <c r="H445" s="367"/>
      <c r="I445" s="365"/>
      <c r="J445" s="368"/>
      <c r="K445" s="364"/>
      <c r="L445" s="365"/>
      <c r="M445" s="366"/>
      <c r="N445" s="367"/>
      <c r="O445" s="365"/>
      <c r="P445" s="368"/>
      <c r="Q445" s="364"/>
      <c r="R445" s="365"/>
      <c r="S445" s="366"/>
      <c r="T445" s="369" t="s">
        <v>2995</v>
      </c>
      <c r="U445" s="370" t="s">
        <v>233</v>
      </c>
      <c r="V445" s="371"/>
      <c r="W445" s="372"/>
      <c r="X445" s="353" t="s">
        <v>2914</v>
      </c>
      <c r="Y445" s="382" t="s">
        <v>2869</v>
      </c>
      <c r="Z445" s="389" t="str">
        <f>IFERROR(__xludf.DUMMYFUNCTION("""COMPUTED_VALUE"""),"")</f>
        <v/>
      </c>
      <c r="AA445" s="383">
        <v>0.0</v>
      </c>
      <c r="AB445" s="388">
        <f>IFERROR(__xludf.DUMMYFUNCTION("""COMPUTED_VALUE"""),1.0)</f>
        <v>1</v>
      </c>
      <c r="AC445" s="382" t="s">
        <v>2869</v>
      </c>
      <c r="AD445" s="389" t="str">
        <f>IFERROR(__xludf.DUMMYFUNCTION("""COMPUTED_VALUE"""),"")</f>
        <v/>
      </c>
      <c r="AE445" s="377">
        <v>0.0</v>
      </c>
      <c r="AF445" s="378">
        <v>0.0</v>
      </c>
      <c r="AG445" s="393" t="s">
        <v>3022</v>
      </c>
    </row>
    <row r="446">
      <c r="A446" s="360"/>
      <c r="B446" s="361">
        <v>46165.0</v>
      </c>
      <c r="C446" s="362" t="s">
        <v>4757</v>
      </c>
      <c r="D446" s="363" t="s">
        <v>4758</v>
      </c>
      <c r="E446" s="364"/>
      <c r="F446" s="365"/>
      <c r="G446" s="366"/>
      <c r="H446" s="367"/>
      <c r="I446" s="365"/>
      <c r="J446" s="368"/>
      <c r="K446" s="364"/>
      <c r="L446" s="365"/>
      <c r="M446" s="366"/>
      <c r="N446" s="367"/>
      <c r="O446" s="365"/>
      <c r="P446" s="368"/>
      <c r="Q446" s="364"/>
      <c r="R446" s="365"/>
      <c r="S446" s="366"/>
      <c r="T446" s="369" t="s">
        <v>2995</v>
      </c>
      <c r="U446" s="370" t="s">
        <v>470</v>
      </c>
      <c r="V446" s="371"/>
      <c r="W446" s="372"/>
      <c r="X446" s="353" t="s">
        <v>2914</v>
      </c>
      <c r="Y446" s="382" t="s">
        <v>2869</v>
      </c>
      <c r="Z446" s="389" t="str">
        <f>IFERROR(__xludf.DUMMYFUNCTION("""COMPUTED_VALUE"""),"")</f>
        <v/>
      </c>
      <c r="AA446" s="383">
        <v>0.0</v>
      </c>
      <c r="AB446" s="388">
        <f>IFERROR(__xludf.DUMMYFUNCTION("""COMPUTED_VALUE"""),1.0)</f>
        <v>1</v>
      </c>
      <c r="AC446" s="382" t="s">
        <v>2869</v>
      </c>
      <c r="AD446" s="389" t="str">
        <f>IFERROR(__xludf.DUMMYFUNCTION("""COMPUTED_VALUE"""),"")</f>
        <v/>
      </c>
      <c r="AE446" s="377">
        <v>16.0</v>
      </c>
      <c r="AF446" s="378">
        <v>15.0</v>
      </c>
      <c r="AG446" s="393" t="s">
        <v>3022</v>
      </c>
    </row>
    <row r="447">
      <c r="A447" s="360"/>
      <c r="B447" s="361">
        <v>46164.0</v>
      </c>
      <c r="C447" s="362" t="s">
        <v>4759</v>
      </c>
      <c r="D447" s="363" t="s">
        <v>4760</v>
      </c>
      <c r="E447" s="364"/>
      <c r="F447" s="365"/>
      <c r="G447" s="366"/>
      <c r="H447" s="367"/>
      <c r="I447" s="365"/>
      <c r="J447" s="368"/>
      <c r="K447" s="364"/>
      <c r="L447" s="365"/>
      <c r="M447" s="366"/>
      <c r="N447" s="367"/>
      <c r="O447" s="365"/>
      <c r="P447" s="368"/>
      <c r="Q447" s="364"/>
      <c r="R447" s="365"/>
      <c r="S447" s="366"/>
      <c r="T447" s="369" t="s">
        <v>2995</v>
      </c>
      <c r="U447" s="370" t="s">
        <v>2929</v>
      </c>
      <c r="V447" s="371"/>
      <c r="W447" s="372"/>
      <c r="X447" s="353" t="s">
        <v>2914</v>
      </c>
      <c r="Y447" s="382" t="s">
        <v>2869</v>
      </c>
      <c r="Z447" s="389" t="str">
        <f>IFERROR(__xludf.DUMMYFUNCTION("""COMPUTED_VALUE"""),"")</f>
        <v/>
      </c>
      <c r="AA447" s="383">
        <v>0.0</v>
      </c>
      <c r="AB447" s="388">
        <f>IFERROR(__xludf.DUMMYFUNCTION("""COMPUTED_VALUE"""),1.0)</f>
        <v>1</v>
      </c>
      <c r="AC447" s="382" t="s">
        <v>2869</v>
      </c>
      <c r="AD447" s="389" t="str">
        <f>IFERROR(__xludf.DUMMYFUNCTION("""COMPUTED_VALUE"""),"")</f>
        <v/>
      </c>
      <c r="AE447" s="377">
        <v>42.0</v>
      </c>
      <c r="AF447" s="378">
        <v>42.0</v>
      </c>
      <c r="AG447" s="393" t="s">
        <v>3022</v>
      </c>
    </row>
    <row r="448">
      <c r="A448" s="360"/>
      <c r="B448" s="361">
        <v>46164.0</v>
      </c>
      <c r="C448" s="362" t="s">
        <v>4761</v>
      </c>
      <c r="D448" s="363" t="s">
        <v>4762</v>
      </c>
      <c r="E448" s="364"/>
      <c r="F448" s="365"/>
      <c r="G448" s="366"/>
      <c r="H448" s="367"/>
      <c r="I448" s="365"/>
      <c r="J448" s="368"/>
      <c r="K448" s="364"/>
      <c r="L448" s="365"/>
      <c r="M448" s="366"/>
      <c r="N448" s="367"/>
      <c r="O448" s="365"/>
      <c r="P448" s="368"/>
      <c r="Q448" s="364"/>
      <c r="R448" s="365"/>
      <c r="S448" s="366"/>
      <c r="T448" s="369" t="s">
        <v>2995</v>
      </c>
      <c r="U448" s="370" t="s">
        <v>3008</v>
      </c>
      <c r="V448" s="371"/>
      <c r="W448" s="372"/>
      <c r="X448" s="353" t="s">
        <v>2914</v>
      </c>
      <c r="Y448" s="382" t="s">
        <v>2869</v>
      </c>
      <c r="Z448" s="389" t="str">
        <f>IFERROR(__xludf.DUMMYFUNCTION("""COMPUTED_VALUE"""),"")</f>
        <v/>
      </c>
      <c r="AA448" s="383">
        <v>0.0</v>
      </c>
      <c r="AB448" s="388">
        <f>IFERROR(__xludf.DUMMYFUNCTION("""COMPUTED_VALUE"""),1.0)</f>
        <v>1</v>
      </c>
      <c r="AC448" s="382" t="s">
        <v>2869</v>
      </c>
      <c r="AD448" s="389" t="str">
        <f>IFERROR(__xludf.DUMMYFUNCTION("""COMPUTED_VALUE"""),"")</f>
        <v/>
      </c>
      <c r="AE448" s="377">
        <v>20.0</v>
      </c>
      <c r="AF448" s="378">
        <v>1.0</v>
      </c>
      <c r="AG448" s="393" t="s">
        <v>3022</v>
      </c>
    </row>
    <row r="449">
      <c r="A449" s="360"/>
      <c r="B449" s="361">
        <v>46164.0</v>
      </c>
      <c r="C449" s="362" t="s">
        <v>4763</v>
      </c>
      <c r="D449" s="363" t="s">
        <v>4764</v>
      </c>
      <c r="E449" s="364"/>
      <c r="F449" s="365"/>
      <c r="G449" s="366"/>
      <c r="H449" s="367"/>
      <c r="I449" s="365"/>
      <c r="J449" s="368"/>
      <c r="K449" s="364"/>
      <c r="L449" s="365"/>
      <c r="M449" s="366"/>
      <c r="N449" s="367"/>
      <c r="O449" s="365"/>
      <c r="P449" s="368"/>
      <c r="Q449" s="364"/>
      <c r="R449" s="365"/>
      <c r="S449" s="366"/>
      <c r="T449" s="369" t="s">
        <v>2995</v>
      </c>
      <c r="U449" s="370" t="s">
        <v>1152</v>
      </c>
      <c r="V449" s="371"/>
      <c r="W449" s="372"/>
      <c r="X449" s="353" t="s">
        <v>2914</v>
      </c>
      <c r="Y449" s="382" t="s">
        <v>2869</v>
      </c>
      <c r="Z449" s="389" t="str">
        <f>IFERROR(__xludf.DUMMYFUNCTION("""COMPUTED_VALUE"""),"")</f>
        <v/>
      </c>
      <c r="AA449" s="383">
        <v>0.0</v>
      </c>
      <c r="AB449" s="388">
        <f>IFERROR(__xludf.DUMMYFUNCTION("""COMPUTED_VALUE"""),1.0)</f>
        <v>1</v>
      </c>
      <c r="AC449" s="382" t="s">
        <v>2869</v>
      </c>
      <c r="AD449" s="389" t="str">
        <f>IFERROR(__xludf.DUMMYFUNCTION("""COMPUTED_VALUE"""),"")</f>
        <v/>
      </c>
      <c r="AE449" s="377">
        <v>25.0</v>
      </c>
      <c r="AF449" s="378">
        <v>23.0</v>
      </c>
      <c r="AG449" s="393" t="s">
        <v>3022</v>
      </c>
    </row>
    <row r="450">
      <c r="A450" s="360"/>
      <c r="B450" s="361">
        <v>46164.0</v>
      </c>
      <c r="C450" s="362" t="s">
        <v>4765</v>
      </c>
      <c r="D450" s="363" t="s">
        <v>4766</v>
      </c>
      <c r="E450" s="364"/>
      <c r="F450" s="365"/>
      <c r="G450" s="366"/>
      <c r="H450" s="367"/>
      <c r="I450" s="365"/>
      <c r="J450" s="368"/>
      <c r="K450" s="364"/>
      <c r="L450" s="365"/>
      <c r="M450" s="366"/>
      <c r="N450" s="367"/>
      <c r="O450" s="365"/>
      <c r="P450" s="368"/>
      <c r="Q450" s="364"/>
      <c r="R450" s="365"/>
      <c r="S450" s="366"/>
      <c r="T450" s="369" t="s">
        <v>2995</v>
      </c>
      <c r="U450" s="370" t="s">
        <v>207</v>
      </c>
      <c r="V450" s="371"/>
      <c r="W450" s="380"/>
      <c r="X450" s="353" t="s">
        <v>2914</v>
      </c>
      <c r="Y450" s="382" t="s">
        <v>2869</v>
      </c>
      <c r="Z450" s="389" t="str">
        <f>IFERROR(__xludf.DUMMYFUNCTION("""COMPUTED_VALUE"""),"")</f>
        <v/>
      </c>
      <c r="AA450" s="383">
        <v>0.0</v>
      </c>
      <c r="AB450" s="388">
        <f>IFERROR(__xludf.DUMMYFUNCTION("""COMPUTED_VALUE"""),1.0)</f>
        <v>1</v>
      </c>
      <c r="AC450" s="382" t="s">
        <v>2869</v>
      </c>
      <c r="AD450" s="389" t="str">
        <f>IFERROR(__xludf.DUMMYFUNCTION("""COMPUTED_VALUE"""),"")</f>
        <v/>
      </c>
      <c r="AE450" s="377">
        <v>32.0</v>
      </c>
      <c r="AF450" s="378">
        <v>32.0</v>
      </c>
      <c r="AG450" s="393" t="s">
        <v>3022</v>
      </c>
    </row>
    <row r="451">
      <c r="A451" s="360"/>
      <c r="B451" s="361">
        <v>46164.0</v>
      </c>
      <c r="C451" s="362" t="s">
        <v>4767</v>
      </c>
      <c r="D451" s="363" t="s">
        <v>4768</v>
      </c>
      <c r="E451" s="364"/>
      <c r="F451" s="365">
        <v>1.0</v>
      </c>
      <c r="G451" s="366"/>
      <c r="H451" s="367"/>
      <c r="I451" s="365"/>
      <c r="J451" s="368"/>
      <c r="K451" s="364"/>
      <c r="L451" s="365"/>
      <c r="M451" s="366"/>
      <c r="N451" s="367"/>
      <c r="O451" s="365"/>
      <c r="P451" s="368"/>
      <c r="Q451" s="364"/>
      <c r="R451" s="365"/>
      <c r="S451" s="366"/>
      <c r="T451" s="369" t="s">
        <v>2995</v>
      </c>
      <c r="U451" s="370" t="s">
        <v>1702</v>
      </c>
      <c r="V451" s="371"/>
      <c r="W451" s="380" t="s">
        <v>4769</v>
      </c>
      <c r="X451" s="353" t="s">
        <v>2890</v>
      </c>
      <c r="Y451" s="382" t="s">
        <v>2869</v>
      </c>
      <c r="Z451" s="389" t="str">
        <f>IFERROR(__xludf.DUMMYFUNCTION("""COMPUTED_VALUE"""),"")</f>
        <v/>
      </c>
      <c r="AA451" s="383">
        <v>1.0</v>
      </c>
      <c r="AB451" s="388">
        <f>IFERROR(__xludf.DUMMYFUNCTION("""COMPUTED_VALUE"""),0.9772727272727273)</f>
        <v>0.9772727273</v>
      </c>
      <c r="AC451" s="382" t="s">
        <v>2869</v>
      </c>
      <c r="AD451" s="389" t="str">
        <f>IFERROR(__xludf.DUMMYFUNCTION("""COMPUTED_VALUE"""),"")</f>
        <v/>
      </c>
      <c r="AE451" s="377">
        <v>44.0</v>
      </c>
      <c r="AF451" s="378">
        <v>44.0</v>
      </c>
      <c r="AG451" s="393" t="s">
        <v>3022</v>
      </c>
    </row>
    <row r="452">
      <c r="A452" s="360"/>
      <c r="B452" s="361">
        <v>46164.0</v>
      </c>
      <c r="C452" s="362" t="s">
        <v>4770</v>
      </c>
      <c r="D452" s="363" t="s">
        <v>4771</v>
      </c>
      <c r="E452" s="364"/>
      <c r="F452" s="365"/>
      <c r="G452" s="366"/>
      <c r="H452" s="367"/>
      <c r="I452" s="365"/>
      <c r="J452" s="368"/>
      <c r="K452" s="364"/>
      <c r="L452" s="365"/>
      <c r="M452" s="366"/>
      <c r="N452" s="367"/>
      <c r="O452" s="365">
        <v>1.0</v>
      </c>
      <c r="P452" s="368"/>
      <c r="Q452" s="364"/>
      <c r="R452" s="365"/>
      <c r="S452" s="366"/>
      <c r="T452" s="369" t="s">
        <v>2995</v>
      </c>
      <c r="U452" s="370" t="s">
        <v>506</v>
      </c>
      <c r="V452" s="371"/>
      <c r="W452" s="380" t="s">
        <v>4772</v>
      </c>
      <c r="X452" s="353" t="s">
        <v>2890</v>
      </c>
      <c r="Y452" s="382" t="s">
        <v>2869</v>
      </c>
      <c r="Z452" s="389" t="str">
        <f>IFERROR(__xludf.DUMMYFUNCTION("""COMPUTED_VALUE"""),"")</f>
        <v/>
      </c>
      <c r="AA452" s="383">
        <v>1.0</v>
      </c>
      <c r="AB452" s="388">
        <f>IFERROR(__xludf.DUMMYFUNCTION("""COMPUTED_VALUE"""),0.75)</f>
        <v>0.75</v>
      </c>
      <c r="AC452" s="382" t="s">
        <v>2869</v>
      </c>
      <c r="AD452" s="389" t="str">
        <f>IFERROR(__xludf.DUMMYFUNCTION("""COMPUTED_VALUE"""),"")</f>
        <v/>
      </c>
      <c r="AE452" s="377">
        <v>4.0</v>
      </c>
      <c r="AF452" s="378">
        <v>3.0</v>
      </c>
      <c r="AG452" s="393" t="s">
        <v>3022</v>
      </c>
    </row>
    <row r="453">
      <c r="A453" s="360"/>
      <c r="B453" s="361">
        <v>46164.0</v>
      </c>
      <c r="C453" s="362" t="s">
        <v>4773</v>
      </c>
      <c r="D453" s="363" t="s">
        <v>4774</v>
      </c>
      <c r="E453" s="364"/>
      <c r="F453" s="365"/>
      <c r="G453" s="366"/>
      <c r="H453" s="367"/>
      <c r="I453" s="365"/>
      <c r="J453" s="368"/>
      <c r="K453" s="364"/>
      <c r="L453" s="365"/>
      <c r="M453" s="366"/>
      <c r="N453" s="367"/>
      <c r="O453" s="365"/>
      <c r="P453" s="368"/>
      <c r="Q453" s="364"/>
      <c r="R453" s="365"/>
      <c r="S453" s="366"/>
      <c r="T453" s="369" t="s">
        <v>2995</v>
      </c>
      <c r="U453" s="370" t="s">
        <v>264</v>
      </c>
      <c r="V453" s="371"/>
      <c r="W453" s="372"/>
      <c r="X453" s="353" t="s">
        <v>2914</v>
      </c>
      <c r="Y453" s="382" t="s">
        <v>2869</v>
      </c>
      <c r="Z453" s="389" t="str">
        <f>IFERROR(__xludf.DUMMYFUNCTION("""COMPUTED_VALUE"""),"")</f>
        <v/>
      </c>
      <c r="AA453" s="383">
        <v>0.0</v>
      </c>
      <c r="AB453" s="388">
        <f>IFERROR(__xludf.DUMMYFUNCTION("""COMPUTED_VALUE"""),1.0)</f>
        <v>1</v>
      </c>
      <c r="AC453" s="382" t="s">
        <v>2869</v>
      </c>
      <c r="AD453" s="389" t="str">
        <f>IFERROR(__xludf.DUMMYFUNCTION("""COMPUTED_VALUE"""),"")</f>
        <v/>
      </c>
      <c r="AE453" s="377">
        <v>3.0</v>
      </c>
      <c r="AF453" s="378">
        <v>2.0</v>
      </c>
      <c r="AG453" s="393" t="s">
        <v>3022</v>
      </c>
    </row>
    <row r="454">
      <c r="A454" s="360"/>
      <c r="B454" s="361">
        <v>46164.0</v>
      </c>
      <c r="C454" s="362" t="s">
        <v>4775</v>
      </c>
      <c r="D454" s="363" t="s">
        <v>4776</v>
      </c>
      <c r="E454" s="364"/>
      <c r="F454" s="365"/>
      <c r="G454" s="366"/>
      <c r="H454" s="367"/>
      <c r="I454" s="365"/>
      <c r="J454" s="368"/>
      <c r="K454" s="364"/>
      <c r="L454" s="365"/>
      <c r="M454" s="366"/>
      <c r="N454" s="367"/>
      <c r="O454" s="365"/>
      <c r="P454" s="368"/>
      <c r="Q454" s="364"/>
      <c r="R454" s="365"/>
      <c r="S454" s="366"/>
      <c r="T454" s="369" t="s">
        <v>2995</v>
      </c>
      <c r="U454" s="370" t="s">
        <v>1017</v>
      </c>
      <c r="V454" s="371"/>
      <c r="W454" s="372"/>
      <c r="X454" s="353" t="s">
        <v>2914</v>
      </c>
      <c r="Y454" s="382" t="s">
        <v>2869</v>
      </c>
      <c r="Z454" s="389" t="str">
        <f>IFERROR(__xludf.DUMMYFUNCTION("""COMPUTED_VALUE"""),"")</f>
        <v/>
      </c>
      <c r="AA454" s="383">
        <v>0.0</v>
      </c>
      <c r="AB454" s="388">
        <f>IFERROR(__xludf.DUMMYFUNCTION("""COMPUTED_VALUE"""),1.0)</f>
        <v>1</v>
      </c>
      <c r="AC454" s="382" t="s">
        <v>2869</v>
      </c>
      <c r="AD454" s="389" t="str">
        <f>IFERROR(__xludf.DUMMYFUNCTION("""COMPUTED_VALUE"""),"")</f>
        <v/>
      </c>
      <c r="AE454" s="377">
        <v>8.0</v>
      </c>
      <c r="AF454" s="378">
        <v>8.0</v>
      </c>
      <c r="AG454" s="393" t="s">
        <v>3022</v>
      </c>
    </row>
    <row r="455">
      <c r="A455" s="360"/>
      <c r="B455" s="361">
        <v>46164.0</v>
      </c>
      <c r="C455" s="362" t="s">
        <v>4777</v>
      </c>
      <c r="D455" s="363" t="s">
        <v>4778</v>
      </c>
      <c r="E455" s="364"/>
      <c r="F455" s="365"/>
      <c r="G455" s="366"/>
      <c r="H455" s="367"/>
      <c r="I455" s="365"/>
      <c r="J455" s="368"/>
      <c r="K455" s="364"/>
      <c r="L455" s="365"/>
      <c r="M455" s="366"/>
      <c r="N455" s="367"/>
      <c r="O455" s="365"/>
      <c r="P455" s="368"/>
      <c r="Q455" s="364"/>
      <c r="R455" s="365"/>
      <c r="S455" s="366"/>
      <c r="T455" s="369" t="s">
        <v>2995</v>
      </c>
      <c r="U455" s="370" t="s">
        <v>2255</v>
      </c>
      <c r="V455" s="371"/>
      <c r="W455" s="372"/>
      <c r="X455" s="353" t="s">
        <v>2914</v>
      </c>
      <c r="Y455" s="382" t="s">
        <v>2869</v>
      </c>
      <c r="Z455" s="389" t="str">
        <f>IFERROR(__xludf.DUMMYFUNCTION("""COMPUTED_VALUE"""),"")</f>
        <v/>
      </c>
      <c r="AA455" s="383">
        <v>0.0</v>
      </c>
      <c r="AB455" s="388">
        <f>IFERROR(__xludf.DUMMYFUNCTION("""COMPUTED_VALUE"""),1.0)</f>
        <v>1</v>
      </c>
      <c r="AC455" s="382" t="s">
        <v>2869</v>
      </c>
      <c r="AD455" s="389" t="str">
        <f>IFERROR(__xludf.DUMMYFUNCTION("""COMPUTED_VALUE"""),"")</f>
        <v/>
      </c>
      <c r="AE455" s="377">
        <v>7.0</v>
      </c>
      <c r="AF455" s="378">
        <v>7.0</v>
      </c>
      <c r="AG455" s="393" t="s">
        <v>3022</v>
      </c>
    </row>
    <row r="456">
      <c r="A456" s="360"/>
      <c r="B456" s="361">
        <v>46164.0</v>
      </c>
      <c r="C456" s="362" t="s">
        <v>4779</v>
      </c>
      <c r="D456" s="363" t="s">
        <v>4780</v>
      </c>
      <c r="E456" s="364"/>
      <c r="F456" s="365"/>
      <c r="G456" s="366"/>
      <c r="H456" s="367"/>
      <c r="I456" s="365"/>
      <c r="J456" s="368"/>
      <c r="K456" s="364"/>
      <c r="L456" s="365"/>
      <c r="M456" s="366"/>
      <c r="N456" s="367"/>
      <c r="O456" s="365"/>
      <c r="P456" s="368"/>
      <c r="Q456" s="364"/>
      <c r="R456" s="365"/>
      <c r="S456" s="366"/>
      <c r="T456" s="369" t="s">
        <v>2995</v>
      </c>
      <c r="U456" s="370" t="s">
        <v>3020</v>
      </c>
      <c r="V456" s="371"/>
      <c r="W456" s="372"/>
      <c r="X456" s="353" t="s">
        <v>2914</v>
      </c>
      <c r="Y456" s="382" t="s">
        <v>2869</v>
      </c>
      <c r="Z456" s="389" t="str">
        <f>IFERROR(__xludf.DUMMYFUNCTION("""COMPUTED_VALUE"""),"")</f>
        <v/>
      </c>
      <c r="AA456" s="383">
        <v>0.0</v>
      </c>
      <c r="AB456" s="388">
        <f>IFERROR(__xludf.DUMMYFUNCTION("""COMPUTED_VALUE"""),1.0)</f>
        <v>1</v>
      </c>
      <c r="AC456" s="382" t="s">
        <v>2869</v>
      </c>
      <c r="AD456" s="389" t="str">
        <f>IFERROR(__xludf.DUMMYFUNCTION("""COMPUTED_VALUE"""),"")</f>
        <v/>
      </c>
      <c r="AE456" s="377">
        <v>40.0</v>
      </c>
      <c r="AF456" s="378">
        <v>39.0</v>
      </c>
      <c r="AG456" s="393" t="s">
        <v>3022</v>
      </c>
    </row>
    <row r="457">
      <c r="A457" s="360"/>
      <c r="B457" s="361">
        <v>46164.0</v>
      </c>
      <c r="C457" s="362" t="s">
        <v>4781</v>
      </c>
      <c r="D457" s="363" t="s">
        <v>4782</v>
      </c>
      <c r="E457" s="364"/>
      <c r="F457" s="365"/>
      <c r="G457" s="366"/>
      <c r="H457" s="367"/>
      <c r="I457" s="365"/>
      <c r="J457" s="368"/>
      <c r="K457" s="364"/>
      <c r="L457" s="365"/>
      <c r="M457" s="366"/>
      <c r="N457" s="367"/>
      <c r="O457" s="365"/>
      <c r="P457" s="368"/>
      <c r="Q457" s="364"/>
      <c r="R457" s="365"/>
      <c r="S457" s="366"/>
      <c r="T457" s="369" t="s">
        <v>2995</v>
      </c>
      <c r="U457" s="370" t="s">
        <v>876</v>
      </c>
      <c r="V457" s="371"/>
      <c r="W457" s="372"/>
      <c r="X457" s="353" t="s">
        <v>2914</v>
      </c>
      <c r="Y457" s="382" t="s">
        <v>2869</v>
      </c>
      <c r="Z457" s="389" t="str">
        <f>IFERROR(__xludf.DUMMYFUNCTION("""COMPUTED_VALUE"""),"")</f>
        <v/>
      </c>
      <c r="AA457" s="383">
        <v>0.0</v>
      </c>
      <c r="AB457" s="388">
        <f>IFERROR(__xludf.DUMMYFUNCTION("""COMPUTED_VALUE"""),1.0)</f>
        <v>1</v>
      </c>
      <c r="AC457" s="382" t="s">
        <v>2869</v>
      </c>
      <c r="AD457" s="389" t="str">
        <f>IFERROR(__xludf.DUMMYFUNCTION("""COMPUTED_VALUE"""),"")</f>
        <v/>
      </c>
      <c r="AE457" s="377">
        <v>0.0</v>
      </c>
      <c r="AF457" s="378">
        <v>0.0</v>
      </c>
      <c r="AG457" s="393" t="s">
        <v>3022</v>
      </c>
    </row>
    <row r="458">
      <c r="A458" s="360"/>
      <c r="B458" s="361">
        <v>46163.0</v>
      </c>
      <c r="C458" s="362" t="s">
        <v>4783</v>
      </c>
      <c r="D458" s="363" t="s">
        <v>4784</v>
      </c>
      <c r="E458" s="364"/>
      <c r="F458" s="365"/>
      <c r="G458" s="366"/>
      <c r="H458" s="367"/>
      <c r="I458" s="365"/>
      <c r="J458" s="368"/>
      <c r="K458" s="364"/>
      <c r="L458" s="365"/>
      <c r="M458" s="366"/>
      <c r="N458" s="367"/>
      <c r="O458" s="365"/>
      <c r="P458" s="368"/>
      <c r="Q458" s="364"/>
      <c r="R458" s="365"/>
      <c r="S458" s="366"/>
      <c r="T458" s="369" t="s">
        <v>2995</v>
      </c>
      <c r="U458" s="370" t="s">
        <v>1626</v>
      </c>
      <c r="V458" s="371" t="s">
        <v>270</v>
      </c>
      <c r="W458" s="372"/>
      <c r="X458" s="353" t="s">
        <v>2914</v>
      </c>
      <c r="Y458" s="382" t="s">
        <v>2869</v>
      </c>
      <c r="Z458" s="389" t="str">
        <f>IFERROR(__xludf.DUMMYFUNCTION("""COMPUTED_VALUE"""),"")</f>
        <v/>
      </c>
      <c r="AA458" s="383">
        <v>0.0</v>
      </c>
      <c r="AB458" s="388">
        <f>IFERROR(__xludf.DUMMYFUNCTION("""COMPUTED_VALUE"""),1.0)</f>
        <v>1</v>
      </c>
      <c r="AC458" s="382">
        <v>0.0</v>
      </c>
      <c r="AD458" s="389">
        <f>IFERROR(__xludf.DUMMYFUNCTION("""COMPUTED_VALUE"""),1.0)</f>
        <v>1</v>
      </c>
      <c r="AE458" s="377">
        <v>7.0</v>
      </c>
      <c r="AF458" s="378">
        <v>7.0</v>
      </c>
      <c r="AG458" s="393" t="s">
        <v>3022</v>
      </c>
    </row>
    <row r="459">
      <c r="A459" s="360"/>
      <c r="B459" s="361">
        <v>46163.0</v>
      </c>
      <c r="C459" s="362" t="s">
        <v>4785</v>
      </c>
      <c r="D459" s="363" t="s">
        <v>4786</v>
      </c>
      <c r="E459" s="364"/>
      <c r="F459" s="365"/>
      <c r="G459" s="366"/>
      <c r="H459" s="367"/>
      <c r="I459" s="365"/>
      <c r="J459" s="368"/>
      <c r="K459" s="364"/>
      <c r="L459" s="365"/>
      <c r="M459" s="366"/>
      <c r="N459" s="367"/>
      <c r="O459" s="365"/>
      <c r="P459" s="368"/>
      <c r="Q459" s="364"/>
      <c r="R459" s="365"/>
      <c r="S459" s="366"/>
      <c r="T459" s="369" t="s">
        <v>2995</v>
      </c>
      <c r="U459" s="370" t="s">
        <v>2889</v>
      </c>
      <c r="V459" s="371"/>
      <c r="W459" s="372"/>
      <c r="X459" s="353" t="s">
        <v>2914</v>
      </c>
      <c r="Y459" s="382" t="s">
        <v>2869</v>
      </c>
      <c r="Z459" s="389" t="str">
        <f>IFERROR(__xludf.DUMMYFUNCTION("""COMPUTED_VALUE"""),"")</f>
        <v/>
      </c>
      <c r="AA459" s="383">
        <v>0.0</v>
      </c>
      <c r="AB459" s="388">
        <f>IFERROR(__xludf.DUMMYFUNCTION("""COMPUTED_VALUE"""),1.0)</f>
        <v>1</v>
      </c>
      <c r="AC459" s="382" t="s">
        <v>2869</v>
      </c>
      <c r="AD459" s="389" t="str">
        <f>IFERROR(__xludf.DUMMYFUNCTION("""COMPUTED_VALUE"""),"")</f>
        <v/>
      </c>
      <c r="AE459" s="377">
        <v>24.0</v>
      </c>
      <c r="AF459" s="378">
        <v>21.0</v>
      </c>
      <c r="AG459" s="393" t="s">
        <v>3022</v>
      </c>
    </row>
    <row r="460">
      <c r="A460" s="360"/>
      <c r="B460" s="361">
        <v>46163.0</v>
      </c>
      <c r="C460" s="362" t="s">
        <v>4787</v>
      </c>
      <c r="D460" s="363" t="s">
        <v>4788</v>
      </c>
      <c r="E460" s="364"/>
      <c r="F460" s="365"/>
      <c r="G460" s="366"/>
      <c r="H460" s="367"/>
      <c r="I460" s="365"/>
      <c r="J460" s="368"/>
      <c r="K460" s="364"/>
      <c r="L460" s="365"/>
      <c r="M460" s="366"/>
      <c r="N460" s="367"/>
      <c r="O460" s="365"/>
      <c r="P460" s="368"/>
      <c r="Q460" s="364"/>
      <c r="R460" s="365"/>
      <c r="S460" s="366"/>
      <c r="T460" s="369" t="s">
        <v>2995</v>
      </c>
      <c r="U460" s="370" t="s">
        <v>3003</v>
      </c>
      <c r="V460" s="371"/>
      <c r="W460" s="372"/>
      <c r="X460" s="353" t="s">
        <v>2914</v>
      </c>
      <c r="Y460" s="382" t="s">
        <v>2869</v>
      </c>
      <c r="Z460" s="389" t="str">
        <f>IFERROR(__xludf.DUMMYFUNCTION("""COMPUTED_VALUE"""),"")</f>
        <v/>
      </c>
      <c r="AA460" s="383">
        <v>0.0</v>
      </c>
      <c r="AB460" s="388">
        <f>IFERROR(__xludf.DUMMYFUNCTION("""COMPUTED_VALUE"""),1.0)</f>
        <v>1</v>
      </c>
      <c r="AC460" s="382" t="s">
        <v>2869</v>
      </c>
      <c r="AD460" s="389" t="str">
        <f>IFERROR(__xludf.DUMMYFUNCTION("""COMPUTED_VALUE"""),"")</f>
        <v/>
      </c>
      <c r="AE460" s="377">
        <v>5.0</v>
      </c>
      <c r="AF460" s="378">
        <v>5.0</v>
      </c>
      <c r="AG460" s="393" t="s">
        <v>3022</v>
      </c>
    </row>
    <row r="461">
      <c r="A461" s="360"/>
      <c r="B461" s="361">
        <v>46163.0</v>
      </c>
      <c r="C461" s="362" t="s">
        <v>4789</v>
      </c>
      <c r="D461" s="363" t="s">
        <v>4790</v>
      </c>
      <c r="E461" s="364"/>
      <c r="F461" s="365"/>
      <c r="G461" s="366"/>
      <c r="H461" s="367"/>
      <c r="I461" s="365"/>
      <c r="J461" s="368"/>
      <c r="K461" s="364"/>
      <c r="L461" s="365"/>
      <c r="M461" s="366"/>
      <c r="N461" s="367"/>
      <c r="O461" s="365"/>
      <c r="P461" s="368"/>
      <c r="Q461" s="364"/>
      <c r="R461" s="365"/>
      <c r="S461" s="366"/>
      <c r="T461" s="369" t="s">
        <v>2995</v>
      </c>
      <c r="U461" s="370" t="s">
        <v>713</v>
      </c>
      <c r="V461" s="371"/>
      <c r="W461" s="372"/>
      <c r="X461" s="353" t="s">
        <v>2914</v>
      </c>
      <c r="Y461" s="382" t="s">
        <v>2869</v>
      </c>
      <c r="Z461" s="389" t="str">
        <f>IFERROR(__xludf.DUMMYFUNCTION("""COMPUTED_VALUE"""),"")</f>
        <v/>
      </c>
      <c r="AA461" s="383">
        <v>0.0</v>
      </c>
      <c r="AB461" s="388">
        <f>IFERROR(__xludf.DUMMYFUNCTION("""COMPUTED_VALUE"""),1.0)</f>
        <v>1</v>
      </c>
      <c r="AC461" s="382" t="s">
        <v>2869</v>
      </c>
      <c r="AD461" s="389" t="str">
        <f>IFERROR(__xludf.DUMMYFUNCTION("""COMPUTED_VALUE"""),"")</f>
        <v/>
      </c>
      <c r="AE461" s="377">
        <v>0.0</v>
      </c>
      <c r="AF461" s="378">
        <v>0.0</v>
      </c>
      <c r="AG461" s="393" t="s">
        <v>3022</v>
      </c>
    </row>
    <row r="462">
      <c r="A462" s="360"/>
      <c r="B462" s="361">
        <v>46163.0</v>
      </c>
      <c r="C462" s="362" t="s">
        <v>4791</v>
      </c>
      <c r="D462" s="363" t="s">
        <v>4792</v>
      </c>
      <c r="E462" s="364"/>
      <c r="F462" s="365"/>
      <c r="G462" s="366"/>
      <c r="H462" s="367"/>
      <c r="I462" s="365"/>
      <c r="J462" s="368"/>
      <c r="K462" s="364"/>
      <c r="L462" s="365"/>
      <c r="M462" s="366"/>
      <c r="N462" s="367"/>
      <c r="O462" s="365"/>
      <c r="P462" s="368"/>
      <c r="Q462" s="364"/>
      <c r="R462" s="365"/>
      <c r="S462" s="366"/>
      <c r="T462" s="369" t="s">
        <v>2995</v>
      </c>
      <c r="U462" s="370" t="s">
        <v>713</v>
      </c>
      <c r="V462" s="371"/>
      <c r="W462" s="372"/>
      <c r="X462" s="353" t="s">
        <v>2914</v>
      </c>
      <c r="Y462" s="382" t="s">
        <v>2869</v>
      </c>
      <c r="Z462" s="389" t="str">
        <f>IFERROR(__xludf.DUMMYFUNCTION("""COMPUTED_VALUE"""),"")</f>
        <v/>
      </c>
      <c r="AA462" s="383">
        <v>0.0</v>
      </c>
      <c r="AB462" s="388">
        <f>IFERROR(__xludf.DUMMYFUNCTION("""COMPUTED_VALUE"""),1.0)</f>
        <v>1</v>
      </c>
      <c r="AC462" s="382" t="s">
        <v>2869</v>
      </c>
      <c r="AD462" s="389" t="str">
        <f>IFERROR(__xludf.DUMMYFUNCTION("""COMPUTED_VALUE"""),"")</f>
        <v/>
      </c>
      <c r="AE462" s="377">
        <v>6.0</v>
      </c>
      <c r="AF462" s="378">
        <v>6.0</v>
      </c>
      <c r="AG462" s="393" t="s">
        <v>3022</v>
      </c>
    </row>
    <row r="463">
      <c r="A463" s="360"/>
      <c r="B463" s="361">
        <v>46163.0</v>
      </c>
      <c r="C463" s="362" t="s">
        <v>4793</v>
      </c>
      <c r="D463" s="363" t="s">
        <v>4794</v>
      </c>
      <c r="E463" s="364"/>
      <c r="F463" s="365"/>
      <c r="G463" s="366"/>
      <c r="H463" s="367"/>
      <c r="I463" s="365"/>
      <c r="J463" s="368"/>
      <c r="K463" s="364"/>
      <c r="L463" s="365"/>
      <c r="M463" s="366"/>
      <c r="N463" s="367"/>
      <c r="O463" s="365"/>
      <c r="P463" s="368"/>
      <c r="Q463" s="364"/>
      <c r="R463" s="365"/>
      <c r="S463" s="366"/>
      <c r="T463" s="369" t="s">
        <v>2995</v>
      </c>
      <c r="U463" s="370" t="s">
        <v>2889</v>
      </c>
      <c r="V463" s="371"/>
      <c r="W463" s="372"/>
      <c r="X463" s="353" t="s">
        <v>2914</v>
      </c>
      <c r="Y463" s="382" t="s">
        <v>2869</v>
      </c>
      <c r="Z463" s="389" t="str">
        <f>IFERROR(__xludf.DUMMYFUNCTION("""COMPUTED_VALUE"""),"")</f>
        <v/>
      </c>
      <c r="AA463" s="383">
        <v>0.0</v>
      </c>
      <c r="AB463" s="388">
        <f>IFERROR(__xludf.DUMMYFUNCTION("""COMPUTED_VALUE"""),1.0)</f>
        <v>1</v>
      </c>
      <c r="AC463" s="382" t="s">
        <v>2869</v>
      </c>
      <c r="AD463" s="389" t="str">
        <f>IFERROR(__xludf.DUMMYFUNCTION("""COMPUTED_VALUE"""),"")</f>
        <v/>
      </c>
      <c r="AE463" s="377">
        <v>0.0</v>
      </c>
      <c r="AF463" s="378">
        <v>0.0</v>
      </c>
      <c r="AG463" s="393" t="s">
        <v>3022</v>
      </c>
    </row>
    <row r="464">
      <c r="A464" s="360"/>
      <c r="B464" s="361">
        <v>46163.0</v>
      </c>
      <c r="C464" s="362" t="s">
        <v>4795</v>
      </c>
      <c r="D464" s="363" t="s">
        <v>4796</v>
      </c>
      <c r="E464" s="364"/>
      <c r="F464" s="365"/>
      <c r="G464" s="366"/>
      <c r="H464" s="367"/>
      <c r="I464" s="365"/>
      <c r="J464" s="368"/>
      <c r="K464" s="364"/>
      <c r="L464" s="365"/>
      <c r="M464" s="366"/>
      <c r="N464" s="367"/>
      <c r="O464" s="365"/>
      <c r="P464" s="368"/>
      <c r="Q464" s="364"/>
      <c r="R464" s="365"/>
      <c r="S464" s="366"/>
      <c r="T464" s="369" t="s">
        <v>2995</v>
      </c>
      <c r="U464" s="370" t="s">
        <v>2020</v>
      </c>
      <c r="V464" s="371"/>
      <c r="W464" s="372"/>
      <c r="X464" s="353" t="s">
        <v>2914</v>
      </c>
      <c r="Y464" s="382" t="s">
        <v>2869</v>
      </c>
      <c r="Z464" s="389" t="str">
        <f>IFERROR(__xludf.DUMMYFUNCTION("""COMPUTED_VALUE"""),"")</f>
        <v/>
      </c>
      <c r="AA464" s="383">
        <v>0.0</v>
      </c>
      <c r="AB464" s="388">
        <f>IFERROR(__xludf.DUMMYFUNCTION("""COMPUTED_VALUE"""),1.0)</f>
        <v>1</v>
      </c>
      <c r="AC464" s="382" t="s">
        <v>2869</v>
      </c>
      <c r="AD464" s="389" t="str">
        <f>IFERROR(__xludf.DUMMYFUNCTION("""COMPUTED_VALUE"""),"")</f>
        <v/>
      </c>
      <c r="AE464" s="377">
        <v>8.0</v>
      </c>
      <c r="AF464" s="378">
        <v>7.0</v>
      </c>
      <c r="AG464" s="393" t="s">
        <v>3022</v>
      </c>
    </row>
    <row r="465">
      <c r="A465" s="360"/>
      <c r="B465" s="361">
        <v>46163.0</v>
      </c>
      <c r="C465" s="362" t="s">
        <v>4797</v>
      </c>
      <c r="D465" s="363" t="s">
        <v>4798</v>
      </c>
      <c r="E465" s="364"/>
      <c r="F465" s="365"/>
      <c r="G465" s="366"/>
      <c r="H465" s="367"/>
      <c r="I465" s="365"/>
      <c r="J465" s="368"/>
      <c r="K465" s="364"/>
      <c r="L465" s="365"/>
      <c r="M465" s="366"/>
      <c r="N465" s="367"/>
      <c r="O465" s="365"/>
      <c r="P465" s="368"/>
      <c r="Q465" s="364"/>
      <c r="R465" s="365"/>
      <c r="S465" s="366"/>
      <c r="T465" s="369" t="s">
        <v>2995</v>
      </c>
      <c r="U465" s="370" t="s">
        <v>2961</v>
      </c>
      <c r="V465" s="371"/>
      <c r="W465" s="372"/>
      <c r="X465" s="353" t="s">
        <v>2914</v>
      </c>
      <c r="Y465" s="382" t="s">
        <v>2869</v>
      </c>
      <c r="Z465" s="389" t="str">
        <f>IFERROR(__xludf.DUMMYFUNCTION("""COMPUTED_VALUE"""),"")</f>
        <v/>
      </c>
      <c r="AA465" s="383">
        <v>0.0</v>
      </c>
      <c r="AB465" s="388">
        <f>IFERROR(__xludf.DUMMYFUNCTION("""COMPUTED_VALUE"""),1.0)</f>
        <v>1</v>
      </c>
      <c r="AC465" s="382" t="s">
        <v>2869</v>
      </c>
      <c r="AD465" s="389" t="str">
        <f>IFERROR(__xludf.DUMMYFUNCTION("""COMPUTED_VALUE"""),"")</f>
        <v/>
      </c>
      <c r="AE465" s="377">
        <v>6.0</v>
      </c>
      <c r="AF465" s="378">
        <v>6.0</v>
      </c>
      <c r="AG465" s="393" t="s">
        <v>3022</v>
      </c>
    </row>
    <row r="466">
      <c r="A466" s="360"/>
      <c r="B466" s="361">
        <v>46163.0</v>
      </c>
      <c r="C466" s="362" t="s">
        <v>4799</v>
      </c>
      <c r="D466" s="363" t="s">
        <v>4800</v>
      </c>
      <c r="E466" s="364"/>
      <c r="F466" s="365"/>
      <c r="G466" s="366"/>
      <c r="H466" s="367"/>
      <c r="I466" s="365"/>
      <c r="J466" s="368"/>
      <c r="K466" s="364"/>
      <c r="L466" s="365"/>
      <c r="M466" s="366"/>
      <c r="N466" s="367"/>
      <c r="O466" s="365"/>
      <c r="P466" s="368"/>
      <c r="Q466" s="364"/>
      <c r="R466" s="365"/>
      <c r="S466" s="366"/>
      <c r="T466" s="369" t="s">
        <v>2995</v>
      </c>
      <c r="U466" s="370" t="s">
        <v>2308</v>
      </c>
      <c r="V466" s="371"/>
      <c r="W466" s="372"/>
      <c r="X466" s="353" t="s">
        <v>2914</v>
      </c>
      <c r="Y466" s="382" t="s">
        <v>2869</v>
      </c>
      <c r="Z466" s="389" t="str">
        <f>IFERROR(__xludf.DUMMYFUNCTION("""COMPUTED_VALUE"""),"")</f>
        <v/>
      </c>
      <c r="AA466" s="383">
        <v>0.0</v>
      </c>
      <c r="AB466" s="388">
        <f>IFERROR(__xludf.DUMMYFUNCTION("""COMPUTED_VALUE"""),1.0)</f>
        <v>1</v>
      </c>
      <c r="AC466" s="382" t="s">
        <v>2869</v>
      </c>
      <c r="AD466" s="389" t="str">
        <f>IFERROR(__xludf.DUMMYFUNCTION("""COMPUTED_VALUE"""),"")</f>
        <v/>
      </c>
      <c r="AE466" s="377">
        <v>5.0</v>
      </c>
      <c r="AF466" s="378">
        <v>5.0</v>
      </c>
      <c r="AG466" s="393" t="s">
        <v>3022</v>
      </c>
    </row>
    <row r="467">
      <c r="A467" s="360"/>
      <c r="B467" s="361">
        <v>46163.0</v>
      </c>
      <c r="C467" s="362" t="s">
        <v>4801</v>
      </c>
      <c r="D467" s="363" t="s">
        <v>4802</v>
      </c>
      <c r="E467" s="364"/>
      <c r="F467" s="365"/>
      <c r="G467" s="366"/>
      <c r="H467" s="367"/>
      <c r="I467" s="365"/>
      <c r="J467" s="368"/>
      <c r="K467" s="364"/>
      <c r="L467" s="365"/>
      <c r="M467" s="366"/>
      <c r="N467" s="367"/>
      <c r="O467" s="365"/>
      <c r="P467" s="368"/>
      <c r="Q467" s="364"/>
      <c r="R467" s="365"/>
      <c r="S467" s="366"/>
      <c r="T467" s="369" t="s">
        <v>2995</v>
      </c>
      <c r="U467" s="429" t="s">
        <v>2990</v>
      </c>
      <c r="V467" s="371"/>
      <c r="W467" s="372"/>
      <c r="X467" s="353" t="s">
        <v>2914</v>
      </c>
      <c r="Y467" s="382" t="s">
        <v>2869</v>
      </c>
      <c r="Z467" s="389" t="str">
        <f>IFERROR(__xludf.DUMMYFUNCTION("""COMPUTED_VALUE"""),"")</f>
        <v/>
      </c>
      <c r="AA467" s="383">
        <v>0.0</v>
      </c>
      <c r="AB467" s="388">
        <f>IFERROR(__xludf.DUMMYFUNCTION("""COMPUTED_VALUE"""),1.0)</f>
        <v>1</v>
      </c>
      <c r="AC467" s="382" t="s">
        <v>2869</v>
      </c>
      <c r="AD467" s="389" t="str">
        <f>IFERROR(__xludf.DUMMYFUNCTION("""COMPUTED_VALUE"""),"")</f>
        <v/>
      </c>
      <c r="AE467" s="377">
        <v>17.0</v>
      </c>
      <c r="AF467" s="378">
        <v>16.0</v>
      </c>
      <c r="AG467" s="393" t="s">
        <v>3022</v>
      </c>
    </row>
    <row r="468">
      <c r="A468" s="360"/>
      <c r="B468" s="361">
        <v>46166.0</v>
      </c>
      <c r="C468" s="362" t="s">
        <v>4803</v>
      </c>
      <c r="D468" s="363" t="s">
        <v>4804</v>
      </c>
      <c r="E468" s="364"/>
      <c r="F468" s="365"/>
      <c r="G468" s="366"/>
      <c r="H468" s="367"/>
      <c r="I468" s="365"/>
      <c r="J468" s="368"/>
      <c r="K468" s="364"/>
      <c r="L468" s="365"/>
      <c r="M468" s="366"/>
      <c r="N468" s="367"/>
      <c r="O468" s="365"/>
      <c r="P468" s="368"/>
      <c r="Q468" s="364"/>
      <c r="R468" s="365"/>
      <c r="S468" s="366"/>
      <c r="T468" s="369" t="s">
        <v>2995</v>
      </c>
      <c r="U468" s="370" t="s">
        <v>1376</v>
      </c>
      <c r="V468" s="371"/>
      <c r="W468" s="372"/>
      <c r="X468" s="353" t="s">
        <v>2914</v>
      </c>
      <c r="Y468" s="382" t="s">
        <v>2869</v>
      </c>
      <c r="Z468" s="389" t="str">
        <f>IFERROR(__xludf.DUMMYFUNCTION("""COMPUTED_VALUE"""),"")</f>
        <v/>
      </c>
      <c r="AA468" s="383">
        <v>0.0</v>
      </c>
      <c r="AB468" s="388">
        <f>IFERROR(__xludf.DUMMYFUNCTION("""COMPUTED_VALUE"""),1.0)</f>
        <v>1</v>
      </c>
      <c r="AC468" s="382" t="s">
        <v>2869</v>
      </c>
      <c r="AD468" s="389" t="str">
        <f>IFERROR(__xludf.DUMMYFUNCTION("""COMPUTED_VALUE"""),"")</f>
        <v/>
      </c>
      <c r="AE468" s="377">
        <v>0.0</v>
      </c>
      <c r="AF468" s="378">
        <v>0.0</v>
      </c>
      <c r="AG468" s="393" t="s">
        <v>3022</v>
      </c>
    </row>
    <row r="469">
      <c r="A469" s="360"/>
      <c r="B469" s="361">
        <v>46166.0</v>
      </c>
      <c r="C469" s="362" t="s">
        <v>4805</v>
      </c>
      <c r="D469" s="363" t="s">
        <v>4806</v>
      </c>
      <c r="E469" s="364"/>
      <c r="F469" s="365"/>
      <c r="G469" s="366"/>
      <c r="H469" s="367"/>
      <c r="I469" s="365"/>
      <c r="J469" s="368"/>
      <c r="K469" s="364"/>
      <c r="L469" s="365"/>
      <c r="M469" s="366"/>
      <c r="N469" s="367"/>
      <c r="O469" s="365"/>
      <c r="P469" s="368"/>
      <c r="Q469" s="364"/>
      <c r="R469" s="365"/>
      <c r="S469" s="366"/>
      <c r="T469" s="369" t="s">
        <v>2995</v>
      </c>
      <c r="U469" s="370" t="s">
        <v>153</v>
      </c>
      <c r="V469" s="371"/>
      <c r="W469" s="372"/>
      <c r="X469" s="353" t="s">
        <v>2914</v>
      </c>
      <c r="Y469" s="382" t="s">
        <v>2869</v>
      </c>
      <c r="Z469" s="389" t="str">
        <f>IFERROR(__xludf.DUMMYFUNCTION("""COMPUTED_VALUE"""),"")</f>
        <v/>
      </c>
      <c r="AA469" s="383">
        <v>0.0</v>
      </c>
      <c r="AB469" s="388">
        <f>IFERROR(__xludf.DUMMYFUNCTION("""COMPUTED_VALUE"""),1.0)</f>
        <v>1</v>
      </c>
      <c r="AC469" s="382" t="s">
        <v>2869</v>
      </c>
      <c r="AD469" s="389" t="str">
        <f>IFERROR(__xludf.DUMMYFUNCTION("""COMPUTED_VALUE"""),"")</f>
        <v/>
      </c>
      <c r="AE469" s="377">
        <v>4.0</v>
      </c>
      <c r="AF469" s="378">
        <v>4.0</v>
      </c>
      <c r="AG469" s="393" t="s">
        <v>3022</v>
      </c>
    </row>
    <row r="470">
      <c r="A470" s="360"/>
      <c r="B470" s="361">
        <v>46166.0</v>
      </c>
      <c r="C470" s="362" t="s">
        <v>4807</v>
      </c>
      <c r="D470" s="363" t="s">
        <v>4808</v>
      </c>
      <c r="E470" s="364"/>
      <c r="F470" s="365"/>
      <c r="G470" s="366"/>
      <c r="H470" s="367"/>
      <c r="I470" s="365"/>
      <c r="J470" s="368"/>
      <c r="K470" s="364"/>
      <c r="L470" s="365"/>
      <c r="M470" s="366"/>
      <c r="N470" s="367"/>
      <c r="O470" s="365"/>
      <c r="P470" s="368"/>
      <c r="Q470" s="364"/>
      <c r="R470" s="365"/>
      <c r="S470" s="366"/>
      <c r="T470" s="369" t="s">
        <v>2995</v>
      </c>
      <c r="U470" s="370" t="s">
        <v>2150</v>
      </c>
      <c r="V470" s="371"/>
      <c r="W470" s="372"/>
      <c r="X470" s="353" t="s">
        <v>2914</v>
      </c>
      <c r="Y470" s="382" t="s">
        <v>2869</v>
      </c>
      <c r="Z470" s="389" t="str">
        <f>IFERROR(__xludf.DUMMYFUNCTION("""COMPUTED_VALUE"""),"")</f>
        <v/>
      </c>
      <c r="AA470" s="383">
        <v>0.0</v>
      </c>
      <c r="AB470" s="388">
        <f>IFERROR(__xludf.DUMMYFUNCTION("""COMPUTED_VALUE"""),1.0)</f>
        <v>1</v>
      </c>
      <c r="AC470" s="382" t="s">
        <v>2869</v>
      </c>
      <c r="AD470" s="389" t="str">
        <f>IFERROR(__xludf.DUMMYFUNCTION("""COMPUTED_VALUE"""),"")</f>
        <v/>
      </c>
      <c r="AE470" s="377">
        <v>2.0</v>
      </c>
      <c r="AF470" s="378">
        <v>2.0</v>
      </c>
      <c r="AG470" s="393" t="s">
        <v>3022</v>
      </c>
    </row>
    <row r="471">
      <c r="A471" s="360"/>
      <c r="B471" s="361">
        <v>46166.0</v>
      </c>
      <c r="C471" s="362" t="s">
        <v>4809</v>
      </c>
      <c r="D471" s="363" t="s">
        <v>4810</v>
      </c>
      <c r="E471" s="364"/>
      <c r="F471" s="365"/>
      <c r="G471" s="366"/>
      <c r="H471" s="367"/>
      <c r="I471" s="365"/>
      <c r="J471" s="368"/>
      <c r="K471" s="364"/>
      <c r="L471" s="365"/>
      <c r="M471" s="366"/>
      <c r="N471" s="367"/>
      <c r="O471" s="365"/>
      <c r="P471" s="368"/>
      <c r="Q471" s="364"/>
      <c r="R471" s="365"/>
      <c r="S471" s="366"/>
      <c r="T471" s="369" t="s">
        <v>2995</v>
      </c>
      <c r="U471" s="429" t="s">
        <v>2990</v>
      </c>
      <c r="V471" s="371"/>
      <c r="W471" s="372"/>
      <c r="X471" s="353" t="s">
        <v>2914</v>
      </c>
      <c r="Y471" s="382" t="s">
        <v>2869</v>
      </c>
      <c r="Z471" s="389" t="str">
        <f>IFERROR(__xludf.DUMMYFUNCTION("""COMPUTED_VALUE"""),"")</f>
        <v/>
      </c>
      <c r="AA471" s="383">
        <v>0.0</v>
      </c>
      <c r="AB471" s="388">
        <f>IFERROR(__xludf.DUMMYFUNCTION("""COMPUTED_VALUE"""),1.0)</f>
        <v>1</v>
      </c>
      <c r="AC471" s="382" t="s">
        <v>2869</v>
      </c>
      <c r="AD471" s="389" t="str">
        <f>IFERROR(__xludf.DUMMYFUNCTION("""COMPUTED_VALUE"""),"")</f>
        <v/>
      </c>
      <c r="AE471" s="377">
        <v>10.0</v>
      </c>
      <c r="AF471" s="378">
        <v>8.0</v>
      </c>
      <c r="AG471" s="393" t="s">
        <v>3022</v>
      </c>
    </row>
    <row r="472">
      <c r="A472" s="360"/>
      <c r="B472" s="361">
        <v>46162.0</v>
      </c>
      <c r="C472" s="362" t="s">
        <v>4811</v>
      </c>
      <c r="D472" s="363" t="s">
        <v>4812</v>
      </c>
      <c r="E472" s="364"/>
      <c r="F472" s="365"/>
      <c r="G472" s="366"/>
      <c r="H472" s="367"/>
      <c r="I472" s="365"/>
      <c r="J472" s="368"/>
      <c r="K472" s="364"/>
      <c r="L472" s="365">
        <v>1.0</v>
      </c>
      <c r="M472" s="366"/>
      <c r="N472" s="367"/>
      <c r="O472" s="365"/>
      <c r="P472" s="368"/>
      <c r="Q472" s="364"/>
      <c r="R472" s="365"/>
      <c r="S472" s="366"/>
      <c r="T472" s="369" t="s">
        <v>2995</v>
      </c>
      <c r="U472" s="370" t="s">
        <v>2895</v>
      </c>
      <c r="V472" s="371"/>
      <c r="W472" s="380" t="s">
        <v>4813</v>
      </c>
      <c r="X472" s="353" t="s">
        <v>2887</v>
      </c>
      <c r="Y472" s="382" t="s">
        <v>2869</v>
      </c>
      <c r="Z472" s="389" t="str">
        <f>IFERROR(__xludf.DUMMYFUNCTION("""COMPUTED_VALUE"""),"")</f>
        <v/>
      </c>
      <c r="AA472" s="383">
        <v>1.0</v>
      </c>
      <c r="AB472" s="388">
        <f>IFERROR(__xludf.DUMMYFUNCTION("""COMPUTED_VALUE"""),0.9565217391304348)</f>
        <v>0.9565217391</v>
      </c>
      <c r="AC472" s="382" t="s">
        <v>2869</v>
      </c>
      <c r="AD472" s="389" t="str">
        <f>IFERROR(__xludf.DUMMYFUNCTION("""COMPUTED_VALUE"""),"")</f>
        <v/>
      </c>
      <c r="AE472" s="377">
        <v>22.0</v>
      </c>
      <c r="AF472" s="378">
        <v>22.0</v>
      </c>
      <c r="AG472" s="393" t="s">
        <v>3022</v>
      </c>
    </row>
    <row r="473">
      <c r="A473" s="360"/>
      <c r="B473" s="361">
        <v>46162.0</v>
      </c>
      <c r="C473" s="362" t="s">
        <v>4814</v>
      </c>
      <c r="D473" s="363" t="s">
        <v>4815</v>
      </c>
      <c r="E473" s="364"/>
      <c r="F473" s="365"/>
      <c r="G473" s="366"/>
      <c r="H473" s="367"/>
      <c r="I473" s="365"/>
      <c r="J473" s="368"/>
      <c r="K473" s="364"/>
      <c r="L473" s="365"/>
      <c r="M473" s="366"/>
      <c r="N473" s="367"/>
      <c r="O473" s="365"/>
      <c r="P473" s="368"/>
      <c r="Q473" s="364"/>
      <c r="R473" s="365"/>
      <c r="S473" s="366"/>
      <c r="T473" s="369" t="s">
        <v>2995</v>
      </c>
      <c r="U473" s="370" t="s">
        <v>2020</v>
      </c>
      <c r="V473" s="371"/>
      <c r="W473" s="372"/>
      <c r="X473" s="353" t="s">
        <v>2914</v>
      </c>
      <c r="Y473" s="382" t="s">
        <v>2869</v>
      </c>
      <c r="Z473" s="389" t="str">
        <f>IFERROR(__xludf.DUMMYFUNCTION("""COMPUTED_VALUE"""),"")</f>
        <v/>
      </c>
      <c r="AA473" s="383">
        <v>0.0</v>
      </c>
      <c r="AB473" s="388">
        <f>IFERROR(__xludf.DUMMYFUNCTION("""COMPUTED_VALUE"""),1.0)</f>
        <v>1</v>
      </c>
      <c r="AC473" s="382" t="s">
        <v>2869</v>
      </c>
      <c r="AD473" s="389" t="str">
        <f>IFERROR(__xludf.DUMMYFUNCTION("""COMPUTED_VALUE"""),"")</f>
        <v/>
      </c>
      <c r="AE473" s="377">
        <v>14.0</v>
      </c>
      <c r="AF473" s="378">
        <v>14.0</v>
      </c>
      <c r="AG473" s="393" t="s">
        <v>3022</v>
      </c>
    </row>
    <row r="474">
      <c r="A474" s="360"/>
      <c r="B474" s="361">
        <v>46162.0</v>
      </c>
      <c r="C474" s="362" t="s">
        <v>4816</v>
      </c>
      <c r="D474" s="363" t="s">
        <v>4817</v>
      </c>
      <c r="E474" s="364"/>
      <c r="F474" s="365"/>
      <c r="G474" s="366"/>
      <c r="H474" s="367"/>
      <c r="I474" s="365"/>
      <c r="J474" s="368"/>
      <c r="K474" s="364"/>
      <c r="L474" s="365"/>
      <c r="M474" s="366"/>
      <c r="N474" s="367"/>
      <c r="O474" s="365"/>
      <c r="P474" s="368"/>
      <c r="Q474" s="364"/>
      <c r="R474" s="365"/>
      <c r="S474" s="366"/>
      <c r="T474" s="369" t="s">
        <v>2995</v>
      </c>
      <c r="U474" s="429" t="s">
        <v>2685</v>
      </c>
      <c r="V474" s="371"/>
      <c r="W474" s="372"/>
      <c r="X474" s="353" t="s">
        <v>2914</v>
      </c>
      <c r="Y474" s="382" t="s">
        <v>2869</v>
      </c>
      <c r="Z474" s="389" t="str">
        <f>IFERROR(__xludf.DUMMYFUNCTION("""COMPUTED_VALUE"""),"")</f>
        <v/>
      </c>
      <c r="AA474" s="383">
        <v>0.0</v>
      </c>
      <c r="AB474" s="388">
        <f>IFERROR(__xludf.DUMMYFUNCTION("""COMPUTED_VALUE"""),1.0)</f>
        <v>1</v>
      </c>
      <c r="AC474" s="382" t="s">
        <v>2869</v>
      </c>
      <c r="AD474" s="389" t="str">
        <f>IFERROR(__xludf.DUMMYFUNCTION("""COMPUTED_VALUE"""),"")</f>
        <v/>
      </c>
      <c r="AE474" s="377">
        <v>5.0</v>
      </c>
      <c r="AF474" s="378">
        <v>0.0</v>
      </c>
      <c r="AG474" s="393" t="s">
        <v>3022</v>
      </c>
    </row>
    <row r="475">
      <c r="A475" s="360"/>
      <c r="B475" s="361">
        <v>46162.0</v>
      </c>
      <c r="C475" s="362" t="s">
        <v>4818</v>
      </c>
      <c r="D475" s="363" t="s">
        <v>4819</v>
      </c>
      <c r="E475" s="364"/>
      <c r="F475" s="365"/>
      <c r="G475" s="366"/>
      <c r="H475" s="367"/>
      <c r="I475" s="365"/>
      <c r="J475" s="368"/>
      <c r="K475" s="364"/>
      <c r="L475" s="365"/>
      <c r="M475" s="366"/>
      <c r="N475" s="367"/>
      <c r="O475" s="365"/>
      <c r="P475" s="368"/>
      <c r="Q475" s="364"/>
      <c r="R475" s="365"/>
      <c r="S475" s="366"/>
      <c r="T475" s="428" t="s">
        <v>2104</v>
      </c>
      <c r="U475" s="370" t="s">
        <v>661</v>
      </c>
      <c r="V475" s="371"/>
      <c r="W475" s="380"/>
      <c r="X475" s="353" t="s">
        <v>2914</v>
      </c>
      <c r="Y475" s="382">
        <v>0.0</v>
      </c>
      <c r="Z475" s="389">
        <f>IFERROR(__xludf.DUMMYFUNCTION("""COMPUTED_VALUE"""),1.0)</f>
        <v>1</v>
      </c>
      <c r="AA475" s="383">
        <v>0.0</v>
      </c>
      <c r="AB475" s="388">
        <f>IFERROR(__xludf.DUMMYFUNCTION("""COMPUTED_VALUE"""),1.0)</f>
        <v>1</v>
      </c>
      <c r="AC475" s="382" t="s">
        <v>2869</v>
      </c>
      <c r="AD475" s="389" t="str">
        <f>IFERROR(__xludf.DUMMYFUNCTION("""COMPUTED_VALUE"""),"")</f>
        <v/>
      </c>
      <c r="AE475" s="377">
        <v>2.0</v>
      </c>
      <c r="AF475" s="378">
        <v>2.0</v>
      </c>
      <c r="AG475" s="393" t="s">
        <v>3022</v>
      </c>
    </row>
    <row r="476">
      <c r="A476" s="360"/>
      <c r="B476" s="361">
        <v>46161.0</v>
      </c>
      <c r="C476" s="362" t="s">
        <v>4820</v>
      </c>
      <c r="D476" s="363" t="s">
        <v>4821</v>
      </c>
      <c r="E476" s="364"/>
      <c r="F476" s="365"/>
      <c r="G476" s="366"/>
      <c r="H476" s="367"/>
      <c r="I476" s="365"/>
      <c r="J476" s="368"/>
      <c r="K476" s="364"/>
      <c r="L476" s="365"/>
      <c r="M476" s="366"/>
      <c r="N476" s="367"/>
      <c r="O476" s="365"/>
      <c r="P476" s="368"/>
      <c r="Q476" s="364"/>
      <c r="R476" s="365"/>
      <c r="S476" s="366"/>
      <c r="T476" s="369" t="s">
        <v>2995</v>
      </c>
      <c r="U476" s="370" t="s">
        <v>2902</v>
      </c>
      <c r="V476" s="371"/>
      <c r="W476" s="372"/>
      <c r="X476" s="353" t="s">
        <v>2914</v>
      </c>
      <c r="Y476" s="382" t="s">
        <v>2869</v>
      </c>
      <c r="Z476" s="389" t="str">
        <f>IFERROR(__xludf.DUMMYFUNCTION("""COMPUTED_VALUE"""),"")</f>
        <v/>
      </c>
      <c r="AA476" s="383">
        <v>0.0</v>
      </c>
      <c r="AB476" s="388">
        <f>IFERROR(__xludf.DUMMYFUNCTION("""COMPUTED_VALUE"""),1.0)</f>
        <v>1</v>
      </c>
      <c r="AC476" s="382" t="s">
        <v>2869</v>
      </c>
      <c r="AD476" s="389" t="str">
        <f>IFERROR(__xludf.DUMMYFUNCTION("""COMPUTED_VALUE"""),"")</f>
        <v/>
      </c>
      <c r="AE476" s="377">
        <v>1.0</v>
      </c>
      <c r="AF476" s="378">
        <v>1.0</v>
      </c>
      <c r="AG476" s="393" t="s">
        <v>3022</v>
      </c>
    </row>
    <row r="477">
      <c r="A477" s="360"/>
      <c r="B477" s="361">
        <v>46161.0</v>
      </c>
      <c r="C477" s="362" t="s">
        <v>4822</v>
      </c>
      <c r="D477" s="363" t="s">
        <v>4823</v>
      </c>
      <c r="E477" s="364"/>
      <c r="F477" s="365"/>
      <c r="G477" s="366"/>
      <c r="H477" s="367"/>
      <c r="I477" s="365"/>
      <c r="J477" s="368"/>
      <c r="K477" s="364"/>
      <c r="L477" s="365"/>
      <c r="M477" s="366"/>
      <c r="N477" s="367"/>
      <c r="O477" s="365"/>
      <c r="P477" s="368"/>
      <c r="Q477" s="364"/>
      <c r="R477" s="365"/>
      <c r="S477" s="366"/>
      <c r="T477" s="369" t="s">
        <v>2995</v>
      </c>
      <c r="U477" s="370" t="s">
        <v>1658</v>
      </c>
      <c r="V477" s="371"/>
      <c r="W477" s="372"/>
      <c r="X477" s="353" t="s">
        <v>2914</v>
      </c>
      <c r="Y477" s="382" t="s">
        <v>2869</v>
      </c>
      <c r="Z477" s="389" t="str">
        <f>IFERROR(__xludf.DUMMYFUNCTION("""COMPUTED_VALUE"""),"")</f>
        <v/>
      </c>
      <c r="AA477" s="383">
        <v>0.0</v>
      </c>
      <c r="AB477" s="388">
        <f>IFERROR(__xludf.DUMMYFUNCTION("""COMPUTED_VALUE"""),1.0)</f>
        <v>1</v>
      </c>
      <c r="AC477" s="382" t="s">
        <v>2869</v>
      </c>
      <c r="AD477" s="389" t="str">
        <f>IFERROR(__xludf.DUMMYFUNCTION("""COMPUTED_VALUE"""),"")</f>
        <v/>
      </c>
      <c r="AE477" s="377">
        <v>9.0</v>
      </c>
      <c r="AF477" s="378">
        <v>9.0</v>
      </c>
      <c r="AG477" s="393" t="s">
        <v>3022</v>
      </c>
    </row>
    <row r="478">
      <c r="A478" s="360"/>
      <c r="B478" s="361">
        <v>46161.0</v>
      </c>
      <c r="C478" s="362" t="s">
        <v>4824</v>
      </c>
      <c r="D478" s="363" t="s">
        <v>4825</v>
      </c>
      <c r="E478" s="364"/>
      <c r="F478" s="365"/>
      <c r="G478" s="366"/>
      <c r="H478" s="367"/>
      <c r="I478" s="365"/>
      <c r="J478" s="368"/>
      <c r="K478" s="364"/>
      <c r="L478" s="365"/>
      <c r="M478" s="366"/>
      <c r="N478" s="367"/>
      <c r="O478" s="365"/>
      <c r="P478" s="368"/>
      <c r="Q478" s="364"/>
      <c r="R478" s="365"/>
      <c r="S478" s="366"/>
      <c r="T478" s="369" t="s">
        <v>2995</v>
      </c>
      <c r="U478" s="370" t="s">
        <v>648</v>
      </c>
      <c r="V478" s="371"/>
      <c r="W478" s="372"/>
      <c r="X478" s="353" t="s">
        <v>2914</v>
      </c>
      <c r="Y478" s="382" t="s">
        <v>2869</v>
      </c>
      <c r="Z478" s="389" t="str">
        <f>IFERROR(__xludf.DUMMYFUNCTION("""COMPUTED_VALUE"""),"")</f>
        <v/>
      </c>
      <c r="AA478" s="383">
        <v>0.0</v>
      </c>
      <c r="AB478" s="388">
        <f>IFERROR(__xludf.DUMMYFUNCTION("""COMPUTED_VALUE"""),1.0)</f>
        <v>1</v>
      </c>
      <c r="AC478" s="382" t="s">
        <v>2869</v>
      </c>
      <c r="AD478" s="389" t="str">
        <f>IFERROR(__xludf.DUMMYFUNCTION("""COMPUTED_VALUE"""),"")</f>
        <v/>
      </c>
      <c r="AE478" s="377">
        <v>10.0</v>
      </c>
      <c r="AF478" s="378">
        <v>10.0</v>
      </c>
      <c r="AG478" s="393" t="s">
        <v>3022</v>
      </c>
    </row>
    <row r="479">
      <c r="A479" s="360"/>
      <c r="B479" s="361">
        <v>46161.0</v>
      </c>
      <c r="C479" s="362" t="s">
        <v>4826</v>
      </c>
      <c r="D479" s="363" t="s">
        <v>4827</v>
      </c>
      <c r="E479" s="364"/>
      <c r="F479" s="365"/>
      <c r="G479" s="366"/>
      <c r="H479" s="367"/>
      <c r="I479" s="365">
        <v>1.0</v>
      </c>
      <c r="J479" s="368"/>
      <c r="K479" s="364"/>
      <c r="L479" s="365"/>
      <c r="M479" s="366"/>
      <c r="N479" s="367"/>
      <c r="O479" s="365"/>
      <c r="P479" s="368"/>
      <c r="Q479" s="364"/>
      <c r="R479" s="365"/>
      <c r="S479" s="366"/>
      <c r="T479" s="369" t="s">
        <v>2995</v>
      </c>
      <c r="U479" s="370" t="s">
        <v>2882</v>
      </c>
      <c r="V479" s="371"/>
      <c r="W479" s="380" t="s">
        <v>4828</v>
      </c>
      <c r="X479" s="353" t="s">
        <v>2890</v>
      </c>
      <c r="Y479" s="382" t="s">
        <v>2869</v>
      </c>
      <c r="Z479" s="389" t="str">
        <f>IFERROR(__xludf.DUMMYFUNCTION("""COMPUTED_VALUE"""),"")</f>
        <v/>
      </c>
      <c r="AA479" s="383">
        <v>1.0</v>
      </c>
      <c r="AB479" s="388">
        <f>IFERROR(__xludf.DUMMYFUNCTION("""COMPUTED_VALUE"""),0.8)</f>
        <v>0.8</v>
      </c>
      <c r="AC479" s="382" t="s">
        <v>2869</v>
      </c>
      <c r="AD479" s="389" t="str">
        <f>IFERROR(__xludf.DUMMYFUNCTION("""COMPUTED_VALUE"""),"")</f>
        <v/>
      </c>
      <c r="AE479" s="377">
        <v>5.0</v>
      </c>
      <c r="AF479" s="378">
        <v>5.0</v>
      </c>
      <c r="AG479" s="393" t="s">
        <v>3022</v>
      </c>
    </row>
    <row r="480">
      <c r="A480" s="360"/>
      <c r="B480" s="361">
        <v>46161.0</v>
      </c>
      <c r="C480" s="362" t="s">
        <v>4829</v>
      </c>
      <c r="D480" s="363" t="s">
        <v>4830</v>
      </c>
      <c r="E480" s="364"/>
      <c r="F480" s="365"/>
      <c r="G480" s="366"/>
      <c r="H480" s="367"/>
      <c r="I480" s="365"/>
      <c r="J480" s="368"/>
      <c r="K480" s="364"/>
      <c r="L480" s="365"/>
      <c r="M480" s="366"/>
      <c r="N480" s="367"/>
      <c r="O480" s="365"/>
      <c r="P480" s="368"/>
      <c r="Q480" s="364"/>
      <c r="R480" s="365"/>
      <c r="S480" s="366"/>
      <c r="T480" s="369" t="s">
        <v>2995</v>
      </c>
      <c r="U480" s="370" t="s">
        <v>3017</v>
      </c>
      <c r="V480" s="371"/>
      <c r="W480" s="372"/>
      <c r="X480" s="353" t="s">
        <v>2914</v>
      </c>
      <c r="Y480" s="382" t="s">
        <v>2869</v>
      </c>
      <c r="Z480" s="389" t="str">
        <f>IFERROR(__xludf.DUMMYFUNCTION("""COMPUTED_VALUE"""),"")</f>
        <v/>
      </c>
      <c r="AA480" s="383">
        <v>0.0</v>
      </c>
      <c r="AB480" s="388">
        <f>IFERROR(__xludf.DUMMYFUNCTION("""COMPUTED_VALUE"""),1.0)</f>
        <v>1</v>
      </c>
      <c r="AC480" s="382" t="s">
        <v>2869</v>
      </c>
      <c r="AD480" s="389" t="str">
        <f>IFERROR(__xludf.DUMMYFUNCTION("""COMPUTED_VALUE"""),"")</f>
        <v/>
      </c>
      <c r="AE480" s="377">
        <v>26.0</v>
      </c>
      <c r="AF480" s="378">
        <v>26.0</v>
      </c>
      <c r="AG480" s="393" t="s">
        <v>3022</v>
      </c>
    </row>
    <row r="481">
      <c r="A481" s="360"/>
      <c r="B481" s="361">
        <v>46161.0</v>
      </c>
      <c r="C481" s="362" t="s">
        <v>4831</v>
      </c>
      <c r="D481" s="363" t="s">
        <v>4832</v>
      </c>
      <c r="E481" s="364"/>
      <c r="F481" s="365"/>
      <c r="G481" s="366"/>
      <c r="H481" s="367"/>
      <c r="I481" s="365"/>
      <c r="J481" s="368"/>
      <c r="K481" s="364"/>
      <c r="L481" s="365"/>
      <c r="M481" s="366"/>
      <c r="N481" s="367"/>
      <c r="O481" s="365"/>
      <c r="P481" s="368"/>
      <c r="Q481" s="364"/>
      <c r="R481" s="365"/>
      <c r="S481" s="366"/>
      <c r="T481" s="369" t="s">
        <v>2995</v>
      </c>
      <c r="U481" s="370" t="s">
        <v>529</v>
      </c>
      <c r="V481" s="371"/>
      <c r="W481" s="372"/>
      <c r="X481" s="353" t="s">
        <v>2914</v>
      </c>
      <c r="Y481" s="382" t="s">
        <v>2869</v>
      </c>
      <c r="Z481" s="389" t="str">
        <f>IFERROR(__xludf.DUMMYFUNCTION("""COMPUTED_VALUE"""),"")</f>
        <v/>
      </c>
      <c r="AA481" s="383">
        <v>0.0</v>
      </c>
      <c r="AB481" s="388">
        <f>IFERROR(__xludf.DUMMYFUNCTION("""COMPUTED_VALUE"""),1.0)</f>
        <v>1</v>
      </c>
      <c r="AC481" s="382" t="s">
        <v>2869</v>
      </c>
      <c r="AD481" s="389" t="str">
        <f>IFERROR(__xludf.DUMMYFUNCTION("""COMPUTED_VALUE"""),"")</f>
        <v/>
      </c>
      <c r="AE481" s="377">
        <v>2.0</v>
      </c>
      <c r="AF481" s="378">
        <v>1.0</v>
      </c>
      <c r="AG481" s="393" t="s">
        <v>3022</v>
      </c>
    </row>
    <row r="482">
      <c r="A482" s="360"/>
      <c r="B482" s="361">
        <v>46161.0</v>
      </c>
      <c r="C482" s="362" t="s">
        <v>4833</v>
      </c>
      <c r="D482" s="363" t="s">
        <v>4834</v>
      </c>
      <c r="E482" s="364"/>
      <c r="F482" s="365">
        <v>2.0</v>
      </c>
      <c r="G482" s="366"/>
      <c r="H482" s="367"/>
      <c r="I482" s="365"/>
      <c r="J482" s="368"/>
      <c r="K482" s="364"/>
      <c r="L482" s="365"/>
      <c r="M482" s="366"/>
      <c r="N482" s="367"/>
      <c r="O482" s="365"/>
      <c r="P482" s="368"/>
      <c r="Q482" s="364"/>
      <c r="R482" s="365"/>
      <c r="S482" s="366"/>
      <c r="T482" s="369" t="s">
        <v>2995</v>
      </c>
      <c r="U482" s="370" t="s">
        <v>674</v>
      </c>
      <c r="V482" s="371"/>
      <c r="W482" s="380" t="s">
        <v>4835</v>
      </c>
      <c r="X482" s="353" t="s">
        <v>2890</v>
      </c>
      <c r="Y482" s="382" t="s">
        <v>2869</v>
      </c>
      <c r="Z482" s="389" t="str">
        <f>IFERROR(__xludf.DUMMYFUNCTION("""COMPUTED_VALUE"""),"")</f>
        <v/>
      </c>
      <c r="AA482" s="383">
        <v>2.0</v>
      </c>
      <c r="AB482" s="388">
        <f>IFERROR(__xludf.DUMMYFUNCTION("""COMPUTED_VALUE"""),0.9733333333333334)</f>
        <v>0.9733333333</v>
      </c>
      <c r="AC482" s="382" t="s">
        <v>2869</v>
      </c>
      <c r="AD482" s="389" t="str">
        <f>IFERROR(__xludf.DUMMYFUNCTION("""COMPUTED_VALUE"""),"")</f>
        <v/>
      </c>
      <c r="AE482" s="377">
        <v>75.0</v>
      </c>
      <c r="AF482" s="378">
        <v>73.0</v>
      </c>
      <c r="AG482" s="393" t="s">
        <v>3022</v>
      </c>
    </row>
    <row r="483">
      <c r="A483" s="360"/>
      <c r="B483" s="361">
        <v>46161.0</v>
      </c>
      <c r="C483" s="362" t="s">
        <v>4836</v>
      </c>
      <c r="D483" s="363" t="s">
        <v>4837</v>
      </c>
      <c r="E483" s="364"/>
      <c r="F483" s="365"/>
      <c r="G483" s="366"/>
      <c r="H483" s="367"/>
      <c r="I483" s="365"/>
      <c r="J483" s="368"/>
      <c r="K483" s="364"/>
      <c r="L483" s="365"/>
      <c r="M483" s="366"/>
      <c r="N483" s="367"/>
      <c r="O483" s="365"/>
      <c r="P483" s="368"/>
      <c r="Q483" s="364"/>
      <c r="R483" s="365"/>
      <c r="S483" s="366"/>
      <c r="T483" s="369" t="s">
        <v>2995</v>
      </c>
      <c r="U483" s="370" t="s">
        <v>1891</v>
      </c>
      <c r="V483" s="371"/>
      <c r="W483" s="372"/>
      <c r="X483" s="353" t="s">
        <v>2914</v>
      </c>
      <c r="Y483" s="382" t="s">
        <v>2869</v>
      </c>
      <c r="Z483" s="389" t="str">
        <f>IFERROR(__xludf.DUMMYFUNCTION("""COMPUTED_VALUE"""),"")</f>
        <v/>
      </c>
      <c r="AA483" s="383">
        <v>0.0</v>
      </c>
      <c r="AB483" s="388">
        <f>IFERROR(__xludf.DUMMYFUNCTION("""COMPUTED_VALUE"""),1.0)</f>
        <v>1</v>
      </c>
      <c r="AC483" s="382" t="s">
        <v>2869</v>
      </c>
      <c r="AD483" s="389" t="str">
        <f>IFERROR(__xludf.DUMMYFUNCTION("""COMPUTED_VALUE"""),"")</f>
        <v/>
      </c>
      <c r="AE483" s="377">
        <v>5.0</v>
      </c>
      <c r="AF483" s="378">
        <v>5.0</v>
      </c>
      <c r="AG483" s="393" t="s">
        <v>3022</v>
      </c>
    </row>
    <row r="484">
      <c r="A484" s="360"/>
      <c r="B484" s="361">
        <v>46161.0</v>
      </c>
      <c r="C484" s="362" t="s">
        <v>4838</v>
      </c>
      <c r="D484" s="363" t="s">
        <v>4839</v>
      </c>
      <c r="E484" s="364"/>
      <c r="F484" s="365"/>
      <c r="G484" s="366"/>
      <c r="H484" s="367"/>
      <c r="I484" s="365"/>
      <c r="J484" s="368"/>
      <c r="K484" s="364"/>
      <c r="L484" s="365"/>
      <c r="M484" s="366"/>
      <c r="N484" s="367"/>
      <c r="O484" s="365"/>
      <c r="P484" s="368"/>
      <c r="Q484" s="364"/>
      <c r="R484" s="365"/>
      <c r="S484" s="366"/>
      <c r="T484" s="369" t="s">
        <v>475</v>
      </c>
      <c r="U484" s="370" t="s">
        <v>2929</v>
      </c>
      <c r="V484" s="463" t="s">
        <v>3015</v>
      </c>
      <c r="W484" s="380"/>
      <c r="X484" s="353" t="s">
        <v>2914</v>
      </c>
      <c r="Y484" s="382">
        <v>0.0</v>
      </c>
      <c r="Z484" s="389">
        <f>IFERROR(__xludf.DUMMYFUNCTION("""COMPUTED_VALUE"""),1.0)</f>
        <v>1</v>
      </c>
      <c r="AA484" s="383">
        <v>0.0</v>
      </c>
      <c r="AB484" s="388">
        <f>IFERROR(__xludf.DUMMYFUNCTION("""COMPUTED_VALUE"""),1.0)</f>
        <v>1</v>
      </c>
      <c r="AC484" s="382">
        <v>0.0</v>
      </c>
      <c r="AD484" s="389">
        <f>IFERROR(__xludf.DUMMYFUNCTION("""COMPUTED_VALUE"""),1.0)</f>
        <v>1</v>
      </c>
      <c r="AE484" s="377">
        <v>74.0</v>
      </c>
      <c r="AF484" s="378">
        <v>70.0</v>
      </c>
      <c r="AG484" s="393" t="s">
        <v>3022</v>
      </c>
    </row>
    <row r="485">
      <c r="A485" s="360"/>
      <c r="B485" s="361">
        <v>46161.0</v>
      </c>
      <c r="C485" s="362" t="s">
        <v>4840</v>
      </c>
      <c r="D485" s="363" t="s">
        <v>4841</v>
      </c>
      <c r="E485" s="364"/>
      <c r="F485" s="365">
        <v>1.0</v>
      </c>
      <c r="G485" s="366"/>
      <c r="H485" s="367"/>
      <c r="I485" s="365"/>
      <c r="J485" s="368"/>
      <c r="K485" s="364"/>
      <c r="L485" s="365"/>
      <c r="M485" s="366"/>
      <c r="N485" s="367"/>
      <c r="O485" s="365"/>
      <c r="P485" s="368"/>
      <c r="Q485" s="364"/>
      <c r="R485" s="365"/>
      <c r="S485" s="366"/>
      <c r="T485" s="369" t="s">
        <v>2995</v>
      </c>
      <c r="U485" s="370" t="s">
        <v>323</v>
      </c>
      <c r="V485" s="371"/>
      <c r="W485" s="380" t="s">
        <v>4842</v>
      </c>
      <c r="X485" s="353" t="s">
        <v>2890</v>
      </c>
      <c r="Y485" s="382" t="s">
        <v>2869</v>
      </c>
      <c r="Z485" s="389" t="str">
        <f>IFERROR(__xludf.DUMMYFUNCTION("""COMPUTED_VALUE"""),"")</f>
        <v/>
      </c>
      <c r="AA485" s="383">
        <v>1.0</v>
      </c>
      <c r="AB485" s="388">
        <f>IFERROR(__xludf.DUMMYFUNCTION("""COMPUTED_VALUE"""),0.8)</f>
        <v>0.8</v>
      </c>
      <c r="AC485" s="382" t="s">
        <v>2869</v>
      </c>
      <c r="AD485" s="389" t="str">
        <f>IFERROR(__xludf.DUMMYFUNCTION("""COMPUTED_VALUE"""),"")</f>
        <v/>
      </c>
      <c r="AE485" s="377">
        <v>5.0</v>
      </c>
      <c r="AF485" s="378">
        <v>5.0</v>
      </c>
      <c r="AG485" s="393" t="s">
        <v>3022</v>
      </c>
    </row>
    <row r="486">
      <c r="A486" s="360"/>
      <c r="B486" s="361">
        <v>46161.0</v>
      </c>
      <c r="C486" s="362" t="s">
        <v>4843</v>
      </c>
      <c r="D486" s="363" t="s">
        <v>4844</v>
      </c>
      <c r="E486" s="364"/>
      <c r="F486" s="365"/>
      <c r="G486" s="366"/>
      <c r="H486" s="367"/>
      <c r="I486" s="365"/>
      <c r="J486" s="368"/>
      <c r="K486" s="364"/>
      <c r="L486" s="365"/>
      <c r="M486" s="366"/>
      <c r="N486" s="367"/>
      <c r="O486" s="365"/>
      <c r="P486" s="368"/>
      <c r="Q486" s="364"/>
      <c r="R486" s="365"/>
      <c r="S486" s="366"/>
      <c r="T486" s="369" t="s">
        <v>2995</v>
      </c>
      <c r="U486" s="370" t="s">
        <v>2380</v>
      </c>
      <c r="V486" s="371"/>
      <c r="W486" s="372"/>
      <c r="X486" s="353" t="s">
        <v>2914</v>
      </c>
      <c r="Y486" s="382" t="s">
        <v>2869</v>
      </c>
      <c r="Z486" s="389" t="str">
        <f>IFERROR(__xludf.DUMMYFUNCTION("""COMPUTED_VALUE"""),"")</f>
        <v/>
      </c>
      <c r="AA486" s="383">
        <v>0.0</v>
      </c>
      <c r="AB486" s="388">
        <f>IFERROR(__xludf.DUMMYFUNCTION("""COMPUTED_VALUE"""),1.0)</f>
        <v>1</v>
      </c>
      <c r="AC486" s="382" t="s">
        <v>2869</v>
      </c>
      <c r="AD486" s="389" t="str">
        <f>IFERROR(__xludf.DUMMYFUNCTION("""COMPUTED_VALUE"""),"")</f>
        <v/>
      </c>
      <c r="AE486" s="377">
        <v>4.0</v>
      </c>
      <c r="AF486" s="378">
        <v>4.0</v>
      </c>
      <c r="AG486" s="393" t="s">
        <v>3022</v>
      </c>
    </row>
    <row r="487">
      <c r="A487" s="360"/>
      <c r="B487" s="361">
        <v>46160.0</v>
      </c>
      <c r="C487" s="362" t="s">
        <v>4845</v>
      </c>
      <c r="D487" s="363" t="s">
        <v>4846</v>
      </c>
      <c r="E487" s="364"/>
      <c r="F487" s="365"/>
      <c r="G487" s="366"/>
      <c r="H487" s="367"/>
      <c r="I487" s="365"/>
      <c r="J487" s="368"/>
      <c r="K487" s="364"/>
      <c r="L487" s="365"/>
      <c r="M487" s="366"/>
      <c r="N487" s="367"/>
      <c r="O487" s="365"/>
      <c r="P487" s="368"/>
      <c r="Q487" s="364"/>
      <c r="R487" s="365"/>
      <c r="S487" s="366"/>
      <c r="T487" s="369" t="s">
        <v>2995</v>
      </c>
      <c r="U487" s="370" t="s">
        <v>1575</v>
      </c>
      <c r="V487" s="371"/>
      <c r="W487" s="372"/>
      <c r="X487" s="353" t="s">
        <v>2914</v>
      </c>
      <c r="Y487" s="382" t="s">
        <v>2869</v>
      </c>
      <c r="Z487" s="389" t="str">
        <f>IFERROR(__xludf.DUMMYFUNCTION("""COMPUTED_VALUE"""),"")</f>
        <v/>
      </c>
      <c r="AA487" s="383">
        <v>0.0</v>
      </c>
      <c r="AB487" s="388">
        <f>IFERROR(__xludf.DUMMYFUNCTION("""COMPUTED_VALUE"""),1.0)</f>
        <v>1</v>
      </c>
      <c r="AC487" s="382" t="s">
        <v>2869</v>
      </c>
      <c r="AD487" s="389" t="str">
        <f>IFERROR(__xludf.DUMMYFUNCTION("""COMPUTED_VALUE"""),"")</f>
        <v/>
      </c>
      <c r="AE487" s="377">
        <v>2.0</v>
      </c>
      <c r="AF487" s="378">
        <v>2.0</v>
      </c>
      <c r="AG487" s="393" t="s">
        <v>3022</v>
      </c>
    </row>
    <row r="488">
      <c r="A488" s="360"/>
      <c r="B488" s="361">
        <v>46160.0</v>
      </c>
      <c r="C488" s="362" t="s">
        <v>4847</v>
      </c>
      <c r="D488" s="363" t="s">
        <v>4848</v>
      </c>
      <c r="E488" s="364"/>
      <c r="F488" s="365"/>
      <c r="G488" s="366"/>
      <c r="H488" s="367"/>
      <c r="I488" s="365"/>
      <c r="J488" s="368"/>
      <c r="K488" s="364"/>
      <c r="L488" s="365"/>
      <c r="M488" s="366"/>
      <c r="N488" s="367"/>
      <c r="O488" s="365"/>
      <c r="P488" s="368"/>
      <c r="Q488" s="364"/>
      <c r="R488" s="365"/>
      <c r="S488" s="366"/>
      <c r="T488" s="369" t="s">
        <v>2995</v>
      </c>
      <c r="U488" s="370" t="s">
        <v>1891</v>
      </c>
      <c r="V488" s="371"/>
      <c r="W488" s="372"/>
      <c r="X488" s="353"/>
      <c r="Y488" s="382" t="s">
        <v>2869</v>
      </c>
      <c r="Z488" s="389" t="str">
        <f>IFERROR(__xludf.DUMMYFUNCTION("""COMPUTED_VALUE"""),"")</f>
        <v/>
      </c>
      <c r="AA488" s="383" t="s">
        <v>2869</v>
      </c>
      <c r="AB488" s="388" t="str">
        <f>IFERROR(__xludf.DUMMYFUNCTION("""COMPUTED_VALUE"""),"")</f>
        <v/>
      </c>
      <c r="AC488" s="382" t="s">
        <v>2869</v>
      </c>
      <c r="AD488" s="389" t="str">
        <f>IFERROR(__xludf.DUMMYFUNCTION("""COMPUTED_VALUE"""),"")</f>
        <v/>
      </c>
      <c r="AE488" s="390"/>
      <c r="AF488" s="391"/>
      <c r="AG488" s="393" t="s">
        <v>3022</v>
      </c>
    </row>
    <row r="489">
      <c r="A489" s="360"/>
      <c r="B489" s="361">
        <v>46160.0</v>
      </c>
      <c r="C489" s="362" t="s">
        <v>4849</v>
      </c>
      <c r="D489" s="363" t="s">
        <v>4850</v>
      </c>
      <c r="E489" s="364"/>
      <c r="F489" s="365"/>
      <c r="G489" s="366"/>
      <c r="H489" s="367"/>
      <c r="I489" s="365"/>
      <c r="J489" s="368"/>
      <c r="K489" s="364"/>
      <c r="L489" s="365"/>
      <c r="M489" s="366"/>
      <c r="N489" s="367"/>
      <c r="O489" s="365"/>
      <c r="P489" s="368"/>
      <c r="Q489" s="364"/>
      <c r="R489" s="365"/>
      <c r="S489" s="366"/>
      <c r="T489" s="369" t="s">
        <v>2995</v>
      </c>
      <c r="U489" s="370" t="s">
        <v>2918</v>
      </c>
      <c r="V489" s="371"/>
      <c r="W489" s="372"/>
      <c r="X489" s="353" t="s">
        <v>2914</v>
      </c>
      <c r="Y489" s="382" t="s">
        <v>2869</v>
      </c>
      <c r="Z489" s="389" t="str">
        <f>IFERROR(__xludf.DUMMYFUNCTION("""COMPUTED_VALUE"""),"")</f>
        <v/>
      </c>
      <c r="AA489" s="383">
        <v>0.0</v>
      </c>
      <c r="AB489" s="388">
        <f>IFERROR(__xludf.DUMMYFUNCTION("""COMPUTED_VALUE"""),1.0)</f>
        <v>1</v>
      </c>
      <c r="AC489" s="382" t="s">
        <v>2869</v>
      </c>
      <c r="AD489" s="389" t="str">
        <f>IFERROR(__xludf.DUMMYFUNCTION("""COMPUTED_VALUE"""),"")</f>
        <v/>
      </c>
      <c r="AE489" s="377">
        <v>0.0</v>
      </c>
      <c r="AF489" s="378">
        <v>0.0</v>
      </c>
      <c r="AG489" s="393" t="s">
        <v>3051</v>
      </c>
    </row>
    <row r="490">
      <c r="A490" s="360"/>
      <c r="B490" s="361">
        <v>46160.0</v>
      </c>
      <c r="C490" s="362" t="s">
        <v>4851</v>
      </c>
      <c r="D490" s="363" t="s">
        <v>4852</v>
      </c>
      <c r="E490" s="364"/>
      <c r="F490" s="365"/>
      <c r="G490" s="366"/>
      <c r="H490" s="367"/>
      <c r="I490" s="365"/>
      <c r="J490" s="368"/>
      <c r="K490" s="364"/>
      <c r="L490" s="365"/>
      <c r="M490" s="366"/>
      <c r="N490" s="367"/>
      <c r="O490" s="365"/>
      <c r="P490" s="368"/>
      <c r="Q490" s="364"/>
      <c r="R490" s="365"/>
      <c r="S490" s="366"/>
      <c r="T490" s="369" t="s">
        <v>2995</v>
      </c>
      <c r="U490" s="370" t="s">
        <v>2611</v>
      </c>
      <c r="V490" s="371"/>
      <c r="W490" s="372"/>
      <c r="X490" s="353" t="s">
        <v>2914</v>
      </c>
      <c r="Y490" s="382" t="s">
        <v>2869</v>
      </c>
      <c r="Z490" s="389" t="str">
        <f>IFERROR(__xludf.DUMMYFUNCTION("""COMPUTED_VALUE"""),"")</f>
        <v/>
      </c>
      <c r="AA490" s="383">
        <v>0.0</v>
      </c>
      <c r="AB490" s="388">
        <f>IFERROR(__xludf.DUMMYFUNCTION("""COMPUTED_VALUE"""),1.0)</f>
        <v>1</v>
      </c>
      <c r="AC490" s="382" t="s">
        <v>2869</v>
      </c>
      <c r="AD490" s="389" t="str">
        <f>IFERROR(__xludf.DUMMYFUNCTION("""COMPUTED_VALUE"""),"")</f>
        <v/>
      </c>
      <c r="AE490" s="377">
        <v>4.0</v>
      </c>
      <c r="AF490" s="378">
        <v>4.0</v>
      </c>
      <c r="AG490" s="393" t="s">
        <v>3022</v>
      </c>
    </row>
    <row r="491">
      <c r="A491" s="360"/>
      <c r="B491" s="361">
        <v>46160.0</v>
      </c>
      <c r="C491" s="362" t="s">
        <v>4853</v>
      </c>
      <c r="D491" s="363" t="s">
        <v>4854</v>
      </c>
      <c r="E491" s="364"/>
      <c r="F491" s="365"/>
      <c r="G491" s="366"/>
      <c r="H491" s="367"/>
      <c r="I491" s="365"/>
      <c r="J491" s="368"/>
      <c r="K491" s="364"/>
      <c r="L491" s="365"/>
      <c r="M491" s="366"/>
      <c r="N491" s="367"/>
      <c r="O491" s="365"/>
      <c r="P491" s="368"/>
      <c r="Q491" s="364"/>
      <c r="R491" s="365"/>
      <c r="S491" s="366"/>
      <c r="T491" s="369" t="s">
        <v>2995</v>
      </c>
      <c r="U491" s="370" t="s">
        <v>470</v>
      </c>
      <c r="V491" s="371"/>
      <c r="W491" s="372"/>
      <c r="X491" s="353"/>
      <c r="Y491" s="382" t="s">
        <v>2869</v>
      </c>
      <c r="Z491" s="389" t="str">
        <f>IFERROR(__xludf.DUMMYFUNCTION("""COMPUTED_VALUE"""),"")</f>
        <v/>
      </c>
      <c r="AA491" s="383" t="s">
        <v>2869</v>
      </c>
      <c r="AB491" s="388" t="str">
        <f>IFERROR(__xludf.DUMMYFUNCTION("""COMPUTED_VALUE"""),"")</f>
        <v/>
      </c>
      <c r="AC491" s="382" t="s">
        <v>2869</v>
      </c>
      <c r="AD491" s="389" t="str">
        <f>IFERROR(__xludf.DUMMYFUNCTION("""COMPUTED_VALUE"""),"")</f>
        <v/>
      </c>
      <c r="AE491" s="390"/>
      <c r="AF491" s="391"/>
      <c r="AG491" s="393" t="s">
        <v>3022</v>
      </c>
    </row>
    <row r="492">
      <c r="A492" s="360"/>
      <c r="B492" s="361">
        <v>46160.0</v>
      </c>
      <c r="C492" s="362" t="s">
        <v>4855</v>
      </c>
      <c r="D492" s="363" t="s">
        <v>4856</v>
      </c>
      <c r="E492" s="364"/>
      <c r="F492" s="365"/>
      <c r="G492" s="366"/>
      <c r="H492" s="367"/>
      <c r="I492" s="365"/>
      <c r="J492" s="368"/>
      <c r="K492" s="364"/>
      <c r="L492" s="365"/>
      <c r="M492" s="366"/>
      <c r="N492" s="367"/>
      <c r="O492" s="365"/>
      <c r="P492" s="368"/>
      <c r="Q492" s="364"/>
      <c r="R492" s="365"/>
      <c r="S492" s="366"/>
      <c r="T492" s="369" t="s">
        <v>2995</v>
      </c>
      <c r="U492" s="370" t="s">
        <v>843</v>
      </c>
      <c r="V492" s="371"/>
      <c r="W492" s="372"/>
      <c r="X492" s="353"/>
      <c r="Y492" s="382" t="s">
        <v>2869</v>
      </c>
      <c r="Z492" s="389" t="str">
        <f>IFERROR(__xludf.DUMMYFUNCTION("""COMPUTED_VALUE"""),"")</f>
        <v/>
      </c>
      <c r="AA492" s="383" t="s">
        <v>2869</v>
      </c>
      <c r="AB492" s="388" t="str">
        <f>IFERROR(__xludf.DUMMYFUNCTION("""COMPUTED_VALUE"""),"")</f>
        <v/>
      </c>
      <c r="AC492" s="382" t="s">
        <v>2869</v>
      </c>
      <c r="AD492" s="389" t="str">
        <f>IFERROR(__xludf.DUMMYFUNCTION("""COMPUTED_VALUE"""),"")</f>
        <v/>
      </c>
      <c r="AE492" s="390"/>
      <c r="AF492" s="391"/>
      <c r="AG492" s="393" t="s">
        <v>3022</v>
      </c>
    </row>
    <row r="493">
      <c r="A493" s="360"/>
      <c r="B493" s="361">
        <v>46160.0</v>
      </c>
      <c r="C493" s="362" t="s">
        <v>4857</v>
      </c>
      <c r="D493" s="363" t="s">
        <v>4858</v>
      </c>
      <c r="E493" s="364"/>
      <c r="F493" s="365"/>
      <c r="G493" s="366"/>
      <c r="H493" s="367"/>
      <c r="I493" s="365"/>
      <c r="J493" s="368"/>
      <c r="K493" s="364"/>
      <c r="L493" s="365"/>
      <c r="M493" s="366"/>
      <c r="N493" s="367"/>
      <c r="O493" s="365"/>
      <c r="P493" s="368"/>
      <c r="Q493" s="364"/>
      <c r="R493" s="365"/>
      <c r="S493" s="366"/>
      <c r="T493" s="369" t="s">
        <v>2995</v>
      </c>
      <c r="U493" s="370" t="s">
        <v>1575</v>
      </c>
      <c r="V493" s="371"/>
      <c r="W493" s="372"/>
      <c r="X493" s="353"/>
      <c r="Y493" s="382" t="s">
        <v>2869</v>
      </c>
      <c r="Z493" s="389" t="str">
        <f>IFERROR(__xludf.DUMMYFUNCTION("""COMPUTED_VALUE"""),"")</f>
        <v/>
      </c>
      <c r="AA493" s="383" t="s">
        <v>2869</v>
      </c>
      <c r="AB493" s="388" t="str">
        <f>IFERROR(__xludf.DUMMYFUNCTION("""COMPUTED_VALUE"""),"")</f>
        <v/>
      </c>
      <c r="AC493" s="382" t="s">
        <v>2869</v>
      </c>
      <c r="AD493" s="389" t="str">
        <f>IFERROR(__xludf.DUMMYFUNCTION("""COMPUTED_VALUE"""),"")</f>
        <v/>
      </c>
      <c r="AE493" s="390"/>
      <c r="AF493" s="391"/>
      <c r="AG493" s="393" t="s">
        <v>3022</v>
      </c>
    </row>
    <row r="494">
      <c r="A494" s="360"/>
      <c r="B494" s="361">
        <v>46160.0</v>
      </c>
      <c r="C494" s="362" t="s">
        <v>4859</v>
      </c>
      <c r="D494" s="363" t="s">
        <v>4860</v>
      </c>
      <c r="E494" s="364"/>
      <c r="F494" s="365"/>
      <c r="G494" s="366"/>
      <c r="H494" s="367"/>
      <c r="I494" s="365"/>
      <c r="J494" s="368"/>
      <c r="K494" s="364"/>
      <c r="L494" s="365"/>
      <c r="M494" s="366"/>
      <c r="N494" s="367"/>
      <c r="O494" s="365"/>
      <c r="P494" s="368"/>
      <c r="Q494" s="364"/>
      <c r="R494" s="365"/>
      <c r="S494" s="366"/>
      <c r="T494" s="369" t="s">
        <v>2995</v>
      </c>
      <c r="U494" s="370" t="s">
        <v>2892</v>
      </c>
      <c r="V494" s="371"/>
      <c r="W494" s="372"/>
      <c r="X494" s="353" t="s">
        <v>2914</v>
      </c>
      <c r="Y494" s="382" t="s">
        <v>2869</v>
      </c>
      <c r="Z494" s="389" t="str">
        <f>IFERROR(__xludf.DUMMYFUNCTION("""COMPUTED_VALUE"""),"")</f>
        <v/>
      </c>
      <c r="AA494" s="383">
        <v>0.0</v>
      </c>
      <c r="AB494" s="388">
        <f>IFERROR(__xludf.DUMMYFUNCTION("""COMPUTED_VALUE"""),1.0)</f>
        <v>1</v>
      </c>
      <c r="AC494" s="382" t="s">
        <v>2869</v>
      </c>
      <c r="AD494" s="389" t="str">
        <f>IFERROR(__xludf.DUMMYFUNCTION("""COMPUTED_VALUE"""),"")</f>
        <v/>
      </c>
      <c r="AE494" s="377">
        <v>2.0</v>
      </c>
      <c r="AF494" s="378">
        <v>2.0</v>
      </c>
      <c r="AG494" s="393" t="s">
        <v>3051</v>
      </c>
    </row>
    <row r="495">
      <c r="A495" s="360"/>
      <c r="B495" s="361">
        <v>46160.0</v>
      </c>
      <c r="C495" s="362" t="s">
        <v>4861</v>
      </c>
      <c r="D495" s="363" t="s">
        <v>4862</v>
      </c>
      <c r="E495" s="364"/>
      <c r="F495" s="365"/>
      <c r="G495" s="366"/>
      <c r="H495" s="367"/>
      <c r="I495" s="365"/>
      <c r="J495" s="368"/>
      <c r="K495" s="364"/>
      <c r="L495" s="365"/>
      <c r="M495" s="366"/>
      <c r="N495" s="367"/>
      <c r="O495" s="365"/>
      <c r="P495" s="368"/>
      <c r="Q495" s="364"/>
      <c r="R495" s="365"/>
      <c r="S495" s="366"/>
      <c r="T495" s="369" t="s">
        <v>2720</v>
      </c>
      <c r="U495" s="370" t="s">
        <v>1575</v>
      </c>
      <c r="V495" s="371"/>
      <c r="W495" s="372"/>
      <c r="X495" s="353"/>
      <c r="Y495" s="382" t="s">
        <v>2869</v>
      </c>
      <c r="Z495" s="389" t="str">
        <f>IFERROR(__xludf.DUMMYFUNCTION("""COMPUTED_VALUE"""),"")</f>
        <v/>
      </c>
      <c r="AA495" s="383" t="s">
        <v>2869</v>
      </c>
      <c r="AB495" s="388" t="str">
        <f>IFERROR(__xludf.DUMMYFUNCTION("""COMPUTED_VALUE"""),"")</f>
        <v/>
      </c>
      <c r="AC495" s="382" t="s">
        <v>2869</v>
      </c>
      <c r="AD495" s="389" t="str">
        <f>IFERROR(__xludf.DUMMYFUNCTION("""COMPUTED_VALUE"""),"")</f>
        <v/>
      </c>
      <c r="AE495" s="390"/>
      <c r="AF495" s="391"/>
      <c r="AG495" s="393" t="s">
        <v>3022</v>
      </c>
    </row>
    <row r="496">
      <c r="A496" s="360"/>
      <c r="B496" s="361">
        <v>46160.0</v>
      </c>
      <c r="C496" s="362" t="s">
        <v>4863</v>
      </c>
      <c r="D496" s="363" t="s">
        <v>4864</v>
      </c>
      <c r="E496" s="364"/>
      <c r="F496" s="365"/>
      <c r="G496" s="366"/>
      <c r="H496" s="367"/>
      <c r="I496" s="365"/>
      <c r="J496" s="368"/>
      <c r="K496" s="364"/>
      <c r="L496" s="365"/>
      <c r="M496" s="366"/>
      <c r="N496" s="367"/>
      <c r="O496" s="365"/>
      <c r="P496" s="368"/>
      <c r="Q496" s="364"/>
      <c r="R496" s="365"/>
      <c r="S496" s="366"/>
      <c r="T496" s="369" t="s">
        <v>2995</v>
      </c>
      <c r="U496" s="370" t="s">
        <v>2929</v>
      </c>
      <c r="V496" s="371" t="s">
        <v>3015</v>
      </c>
      <c r="W496" s="380"/>
      <c r="X496" s="353"/>
      <c r="Y496" s="382" t="s">
        <v>2869</v>
      </c>
      <c r="Z496" s="389" t="str">
        <f>IFERROR(__xludf.DUMMYFUNCTION("""COMPUTED_VALUE"""),"")</f>
        <v/>
      </c>
      <c r="AA496" s="383" t="s">
        <v>2869</v>
      </c>
      <c r="AB496" s="388" t="str">
        <f>IFERROR(__xludf.DUMMYFUNCTION("""COMPUTED_VALUE"""),"")</f>
        <v/>
      </c>
      <c r="AC496" s="382" t="s">
        <v>2869</v>
      </c>
      <c r="AD496" s="389" t="str">
        <f>IFERROR(__xludf.DUMMYFUNCTION("""COMPUTED_VALUE"""),"")</f>
        <v/>
      </c>
      <c r="AE496" s="390"/>
      <c r="AF496" s="391"/>
      <c r="AG496" s="393" t="s">
        <v>3022</v>
      </c>
    </row>
    <row r="497">
      <c r="A497" s="360"/>
      <c r="B497" s="361">
        <v>46160.0</v>
      </c>
      <c r="C497" s="362" t="s">
        <v>4865</v>
      </c>
      <c r="D497" s="363" t="s">
        <v>4866</v>
      </c>
      <c r="E497" s="364"/>
      <c r="F497" s="365"/>
      <c r="G497" s="366"/>
      <c r="H497" s="367"/>
      <c r="I497" s="365"/>
      <c r="J497" s="368"/>
      <c r="K497" s="364"/>
      <c r="L497" s="365"/>
      <c r="M497" s="366"/>
      <c r="N497" s="367"/>
      <c r="O497" s="365"/>
      <c r="P497" s="368"/>
      <c r="Q497" s="364"/>
      <c r="R497" s="365"/>
      <c r="S497" s="366"/>
      <c r="T497" s="369" t="s">
        <v>2995</v>
      </c>
      <c r="U497" s="370" t="s">
        <v>241</v>
      </c>
      <c r="V497" s="371"/>
      <c r="W497" s="372"/>
      <c r="X497" s="353"/>
      <c r="Y497" s="382" t="s">
        <v>2869</v>
      </c>
      <c r="Z497" s="389" t="str">
        <f>IFERROR(__xludf.DUMMYFUNCTION("""COMPUTED_VALUE"""),"")</f>
        <v/>
      </c>
      <c r="AA497" s="383" t="s">
        <v>2869</v>
      </c>
      <c r="AB497" s="388" t="str">
        <f>IFERROR(__xludf.DUMMYFUNCTION("""COMPUTED_VALUE"""),"")</f>
        <v/>
      </c>
      <c r="AC497" s="382" t="s">
        <v>2869</v>
      </c>
      <c r="AD497" s="389" t="str">
        <f>IFERROR(__xludf.DUMMYFUNCTION("""COMPUTED_VALUE"""),"")</f>
        <v/>
      </c>
      <c r="AE497" s="390"/>
      <c r="AF497" s="391"/>
      <c r="AG497" s="393" t="s">
        <v>3022</v>
      </c>
    </row>
    <row r="498">
      <c r="A498" s="360"/>
      <c r="B498" s="361">
        <v>46160.0</v>
      </c>
      <c r="C498" s="362" t="s">
        <v>4867</v>
      </c>
      <c r="D498" s="363" t="s">
        <v>4868</v>
      </c>
      <c r="E498" s="364"/>
      <c r="F498" s="365"/>
      <c r="G498" s="366"/>
      <c r="H498" s="367"/>
      <c r="I498" s="365"/>
      <c r="J498" s="368"/>
      <c r="K498" s="364"/>
      <c r="L498" s="365"/>
      <c r="M498" s="366"/>
      <c r="N498" s="367"/>
      <c r="O498" s="365"/>
      <c r="P498" s="368"/>
      <c r="Q498" s="364"/>
      <c r="R498" s="365"/>
      <c r="S498" s="366"/>
      <c r="T498" s="369" t="s">
        <v>2995</v>
      </c>
      <c r="U498" s="370" t="s">
        <v>555</v>
      </c>
      <c r="V498" s="371"/>
      <c r="W498" s="372"/>
      <c r="X498" s="353"/>
      <c r="Y498" s="382" t="s">
        <v>2869</v>
      </c>
      <c r="Z498" s="389" t="str">
        <f>IFERROR(__xludf.DUMMYFUNCTION("""COMPUTED_VALUE"""),"")</f>
        <v/>
      </c>
      <c r="AA498" s="383" t="s">
        <v>2869</v>
      </c>
      <c r="AB498" s="388" t="str">
        <f>IFERROR(__xludf.DUMMYFUNCTION("""COMPUTED_VALUE"""),"")</f>
        <v/>
      </c>
      <c r="AC498" s="382" t="s">
        <v>2869</v>
      </c>
      <c r="AD498" s="389" t="str">
        <f>IFERROR(__xludf.DUMMYFUNCTION("""COMPUTED_VALUE"""),"")</f>
        <v/>
      </c>
      <c r="AE498" s="390"/>
      <c r="AF498" s="391"/>
      <c r="AG498" s="393" t="s">
        <v>3022</v>
      </c>
    </row>
    <row r="499">
      <c r="A499" s="360"/>
      <c r="B499" s="361">
        <v>46160.0</v>
      </c>
      <c r="C499" s="362" t="s">
        <v>4869</v>
      </c>
      <c r="D499" s="363" t="s">
        <v>4870</v>
      </c>
      <c r="E499" s="364"/>
      <c r="F499" s="365"/>
      <c r="G499" s="366"/>
      <c r="H499" s="367"/>
      <c r="I499" s="365"/>
      <c r="J499" s="368"/>
      <c r="K499" s="364"/>
      <c r="L499" s="365"/>
      <c r="M499" s="366"/>
      <c r="N499" s="367"/>
      <c r="O499" s="365"/>
      <c r="P499" s="368"/>
      <c r="Q499" s="364"/>
      <c r="R499" s="365"/>
      <c r="S499" s="366"/>
      <c r="T499" s="369" t="s">
        <v>2995</v>
      </c>
      <c r="U499" s="370" t="s">
        <v>2902</v>
      </c>
      <c r="V499" s="371"/>
      <c r="W499" s="372"/>
      <c r="X499" s="353"/>
      <c r="Y499" s="382" t="s">
        <v>2869</v>
      </c>
      <c r="Z499" s="389" t="str">
        <f>IFERROR(__xludf.DUMMYFUNCTION("""COMPUTED_VALUE"""),"")</f>
        <v/>
      </c>
      <c r="AA499" s="383" t="s">
        <v>2869</v>
      </c>
      <c r="AB499" s="388" t="str">
        <f>IFERROR(__xludf.DUMMYFUNCTION("""COMPUTED_VALUE"""),"")</f>
        <v/>
      </c>
      <c r="AC499" s="382" t="s">
        <v>2869</v>
      </c>
      <c r="AD499" s="389" t="str">
        <f>IFERROR(__xludf.DUMMYFUNCTION("""COMPUTED_VALUE"""),"")</f>
        <v/>
      </c>
      <c r="AE499" s="390"/>
      <c r="AF499" s="391"/>
      <c r="AG499" s="393" t="s">
        <v>3022</v>
      </c>
    </row>
    <row r="500">
      <c r="A500" s="360"/>
      <c r="B500" s="361">
        <v>46160.0</v>
      </c>
      <c r="C500" s="362" t="s">
        <v>4871</v>
      </c>
      <c r="D500" s="363" t="s">
        <v>4872</v>
      </c>
      <c r="E500" s="364"/>
      <c r="F500" s="365"/>
      <c r="G500" s="366"/>
      <c r="H500" s="367"/>
      <c r="I500" s="365"/>
      <c r="J500" s="368"/>
      <c r="K500" s="364"/>
      <c r="L500" s="365"/>
      <c r="M500" s="366"/>
      <c r="N500" s="367"/>
      <c r="O500" s="365"/>
      <c r="P500" s="368"/>
      <c r="Q500" s="364"/>
      <c r="R500" s="365"/>
      <c r="S500" s="366"/>
      <c r="T500" s="369" t="s">
        <v>2995</v>
      </c>
      <c r="U500" s="370" t="s">
        <v>2882</v>
      </c>
      <c r="V500" s="371"/>
      <c r="W500" s="372"/>
      <c r="X500" s="353"/>
      <c r="Y500" s="382" t="s">
        <v>2869</v>
      </c>
      <c r="Z500" s="389" t="str">
        <f>IFERROR(__xludf.DUMMYFUNCTION("""COMPUTED_VALUE"""),"")</f>
        <v/>
      </c>
      <c r="AA500" s="383" t="s">
        <v>2869</v>
      </c>
      <c r="AB500" s="388" t="str">
        <f>IFERROR(__xludf.DUMMYFUNCTION("""COMPUTED_VALUE"""),"")</f>
        <v/>
      </c>
      <c r="AC500" s="382" t="s">
        <v>2869</v>
      </c>
      <c r="AD500" s="389" t="str">
        <f>IFERROR(__xludf.DUMMYFUNCTION("""COMPUTED_VALUE"""),"")</f>
        <v/>
      </c>
      <c r="AE500" s="390"/>
      <c r="AF500" s="391"/>
      <c r="AG500" s="393" t="s">
        <v>3022</v>
      </c>
    </row>
    <row r="501">
      <c r="A501" s="360"/>
      <c r="B501" s="361">
        <v>46160.0</v>
      </c>
      <c r="C501" s="362" t="s">
        <v>4873</v>
      </c>
      <c r="D501" s="363" t="s">
        <v>4874</v>
      </c>
      <c r="E501" s="364"/>
      <c r="F501" s="365">
        <v>1.0</v>
      </c>
      <c r="G501" s="366"/>
      <c r="H501" s="367"/>
      <c r="I501" s="365"/>
      <c r="J501" s="368"/>
      <c r="K501" s="364"/>
      <c r="L501" s="365"/>
      <c r="M501" s="366"/>
      <c r="N501" s="367"/>
      <c r="O501" s="365"/>
      <c r="P501" s="368"/>
      <c r="Q501" s="364"/>
      <c r="R501" s="365"/>
      <c r="S501" s="366"/>
      <c r="T501" s="369" t="s">
        <v>2995</v>
      </c>
      <c r="U501" s="370" t="s">
        <v>3003</v>
      </c>
      <c r="V501" s="371"/>
      <c r="W501" s="380" t="s">
        <v>4875</v>
      </c>
      <c r="X501" s="353" t="s">
        <v>2890</v>
      </c>
      <c r="Y501" s="382" t="s">
        <v>2869</v>
      </c>
      <c r="Z501" s="389" t="str">
        <f>IFERROR(__xludf.DUMMYFUNCTION("""COMPUTED_VALUE"""),"")</f>
        <v/>
      </c>
      <c r="AA501" s="383">
        <v>1.0</v>
      </c>
      <c r="AB501" s="388">
        <f>IFERROR(__xludf.DUMMYFUNCTION("""COMPUTED_VALUE"""),0.9333333333333333)</f>
        <v>0.9333333333</v>
      </c>
      <c r="AC501" s="382" t="s">
        <v>2869</v>
      </c>
      <c r="AD501" s="389" t="str">
        <f>IFERROR(__xludf.DUMMYFUNCTION("""COMPUTED_VALUE"""),"")</f>
        <v/>
      </c>
      <c r="AE501" s="377">
        <v>15.0</v>
      </c>
      <c r="AF501" s="378">
        <v>15.0</v>
      </c>
      <c r="AG501" s="393" t="s">
        <v>3049</v>
      </c>
    </row>
    <row r="502">
      <c r="A502" s="360"/>
      <c r="B502" s="361">
        <v>46161.0</v>
      </c>
      <c r="C502" s="362" t="s">
        <v>4876</v>
      </c>
      <c r="D502" s="363" t="s">
        <v>4877</v>
      </c>
      <c r="E502" s="364"/>
      <c r="F502" s="365"/>
      <c r="G502" s="366"/>
      <c r="H502" s="367"/>
      <c r="I502" s="365"/>
      <c r="J502" s="368"/>
      <c r="K502" s="364"/>
      <c r="L502" s="365"/>
      <c r="M502" s="366"/>
      <c r="N502" s="367"/>
      <c r="O502" s="365"/>
      <c r="P502" s="368"/>
      <c r="Q502" s="364"/>
      <c r="R502" s="365"/>
      <c r="S502" s="366"/>
      <c r="T502" s="369" t="s">
        <v>2995</v>
      </c>
      <c r="U502" s="370" t="s">
        <v>1626</v>
      </c>
      <c r="V502" s="371"/>
      <c r="W502" s="372"/>
      <c r="X502" s="353" t="s">
        <v>2914</v>
      </c>
      <c r="Y502" s="382" t="s">
        <v>2869</v>
      </c>
      <c r="Z502" s="389" t="str">
        <f>IFERROR(__xludf.DUMMYFUNCTION("""COMPUTED_VALUE"""),"")</f>
        <v/>
      </c>
      <c r="AA502" s="383">
        <v>0.0</v>
      </c>
      <c r="AB502" s="388">
        <f>IFERROR(__xludf.DUMMYFUNCTION("""COMPUTED_VALUE"""),1.0)</f>
        <v>1</v>
      </c>
      <c r="AC502" s="382" t="s">
        <v>2869</v>
      </c>
      <c r="AD502" s="389" t="str">
        <f>IFERROR(__xludf.DUMMYFUNCTION("""COMPUTED_VALUE"""),"")</f>
        <v/>
      </c>
      <c r="AE502" s="377">
        <v>0.0</v>
      </c>
      <c r="AF502" s="378">
        <v>4.0</v>
      </c>
      <c r="AG502" s="393" t="s">
        <v>3051</v>
      </c>
    </row>
    <row r="503">
      <c r="A503" s="360"/>
      <c r="B503" s="361">
        <v>46161.0</v>
      </c>
      <c r="C503" s="362" t="s">
        <v>4878</v>
      </c>
      <c r="D503" s="363" t="s">
        <v>4879</v>
      </c>
      <c r="E503" s="364"/>
      <c r="F503" s="365">
        <v>1.0</v>
      </c>
      <c r="G503" s="366"/>
      <c r="H503" s="367"/>
      <c r="I503" s="365"/>
      <c r="J503" s="368"/>
      <c r="K503" s="364"/>
      <c r="L503" s="365"/>
      <c r="M503" s="366"/>
      <c r="N503" s="367"/>
      <c r="O503" s="365"/>
      <c r="P503" s="368"/>
      <c r="Q503" s="364"/>
      <c r="R503" s="365"/>
      <c r="S503" s="366"/>
      <c r="T503" s="369" t="s">
        <v>2995</v>
      </c>
      <c r="U503" s="370" t="s">
        <v>2877</v>
      </c>
      <c r="V503" s="371"/>
      <c r="W503" s="380" t="s">
        <v>4880</v>
      </c>
      <c r="X503" s="353" t="s">
        <v>2890</v>
      </c>
      <c r="Y503" s="382" t="s">
        <v>2869</v>
      </c>
      <c r="Z503" s="389" t="str">
        <f>IFERROR(__xludf.DUMMYFUNCTION("""COMPUTED_VALUE"""),"")</f>
        <v/>
      </c>
      <c r="AA503" s="383">
        <v>1.0</v>
      </c>
      <c r="AB503" s="388">
        <f>IFERROR(__xludf.DUMMYFUNCTION("""COMPUTED_VALUE"""),0.967741935483871)</f>
        <v>0.9677419355</v>
      </c>
      <c r="AC503" s="382" t="s">
        <v>2869</v>
      </c>
      <c r="AD503" s="389" t="str">
        <f>IFERROR(__xludf.DUMMYFUNCTION("""COMPUTED_VALUE"""),"")</f>
        <v/>
      </c>
      <c r="AE503" s="377">
        <v>31.0</v>
      </c>
      <c r="AF503" s="378">
        <v>31.0</v>
      </c>
      <c r="AG503" s="393" t="s">
        <v>3051</v>
      </c>
    </row>
    <row r="504">
      <c r="A504" s="360"/>
      <c r="B504" s="361">
        <v>46164.0</v>
      </c>
      <c r="C504" s="362" t="s">
        <v>4881</v>
      </c>
      <c r="D504" s="363" t="s">
        <v>4882</v>
      </c>
      <c r="E504" s="364"/>
      <c r="F504" s="365"/>
      <c r="G504" s="366"/>
      <c r="H504" s="367"/>
      <c r="I504" s="365"/>
      <c r="J504" s="368"/>
      <c r="K504" s="364"/>
      <c r="L504" s="365"/>
      <c r="M504" s="366"/>
      <c r="N504" s="367"/>
      <c r="O504" s="365"/>
      <c r="P504" s="368"/>
      <c r="Q504" s="364"/>
      <c r="R504" s="365"/>
      <c r="S504" s="366"/>
      <c r="T504" s="369" t="s">
        <v>2995</v>
      </c>
      <c r="U504" s="370" t="s">
        <v>279</v>
      </c>
      <c r="V504" s="371"/>
      <c r="W504" s="372"/>
      <c r="X504" s="353" t="s">
        <v>2914</v>
      </c>
      <c r="Y504" s="382" t="s">
        <v>2869</v>
      </c>
      <c r="Z504" s="389" t="str">
        <f>IFERROR(__xludf.DUMMYFUNCTION("""COMPUTED_VALUE"""),"")</f>
        <v/>
      </c>
      <c r="AA504" s="383">
        <v>0.0</v>
      </c>
      <c r="AB504" s="388">
        <f>IFERROR(__xludf.DUMMYFUNCTION("""COMPUTED_VALUE"""),1.0)</f>
        <v>1</v>
      </c>
      <c r="AC504" s="382" t="s">
        <v>2869</v>
      </c>
      <c r="AD504" s="389" t="str">
        <f>IFERROR(__xludf.DUMMYFUNCTION("""COMPUTED_VALUE"""),"")</f>
        <v/>
      </c>
      <c r="AE504" s="377">
        <v>0.0</v>
      </c>
      <c r="AF504" s="378">
        <v>0.0</v>
      </c>
      <c r="AG504" s="393" t="s">
        <v>3051</v>
      </c>
    </row>
    <row r="505">
      <c r="A505" s="360"/>
      <c r="B505" s="361">
        <v>46166.0</v>
      </c>
      <c r="C505" s="362" t="s">
        <v>4883</v>
      </c>
      <c r="D505" s="363" t="s">
        <v>4884</v>
      </c>
      <c r="E505" s="364"/>
      <c r="F505" s="365"/>
      <c r="G505" s="366"/>
      <c r="H505" s="367"/>
      <c r="I505" s="365"/>
      <c r="J505" s="368"/>
      <c r="K505" s="364"/>
      <c r="L505" s="365"/>
      <c r="M505" s="366"/>
      <c r="N505" s="367"/>
      <c r="O505" s="365"/>
      <c r="P505" s="368"/>
      <c r="Q505" s="364"/>
      <c r="R505" s="365"/>
      <c r="S505" s="366"/>
      <c r="T505" s="369" t="s">
        <v>2995</v>
      </c>
      <c r="U505" s="370" t="s">
        <v>279</v>
      </c>
      <c r="V505" s="371"/>
      <c r="W505" s="372"/>
      <c r="X505" s="353" t="s">
        <v>2914</v>
      </c>
      <c r="Y505" s="382" t="s">
        <v>2869</v>
      </c>
      <c r="Z505" s="389" t="str">
        <f>IFERROR(__xludf.DUMMYFUNCTION("""COMPUTED_VALUE"""),"")</f>
        <v/>
      </c>
      <c r="AA505" s="383">
        <v>0.0</v>
      </c>
      <c r="AB505" s="388">
        <f>IFERROR(__xludf.DUMMYFUNCTION("""COMPUTED_VALUE"""),1.0)</f>
        <v>1</v>
      </c>
      <c r="AC505" s="382" t="s">
        <v>2869</v>
      </c>
      <c r="AD505" s="389" t="str">
        <f>IFERROR(__xludf.DUMMYFUNCTION("""COMPUTED_VALUE"""),"")</f>
        <v/>
      </c>
      <c r="AE505" s="377">
        <v>0.0</v>
      </c>
      <c r="AF505" s="378">
        <v>0.0</v>
      </c>
      <c r="AG505" s="393" t="s">
        <v>3051</v>
      </c>
    </row>
    <row r="506">
      <c r="A506" s="360"/>
      <c r="B506" s="361">
        <v>46162.0</v>
      </c>
      <c r="C506" s="362" t="s">
        <v>4885</v>
      </c>
      <c r="D506" s="363" t="s">
        <v>4886</v>
      </c>
      <c r="E506" s="364"/>
      <c r="F506" s="365"/>
      <c r="G506" s="366"/>
      <c r="H506" s="367"/>
      <c r="I506" s="365"/>
      <c r="J506" s="368"/>
      <c r="K506" s="364"/>
      <c r="L506" s="365"/>
      <c r="M506" s="366"/>
      <c r="N506" s="367"/>
      <c r="O506" s="365"/>
      <c r="P506" s="368"/>
      <c r="Q506" s="364"/>
      <c r="R506" s="365"/>
      <c r="S506" s="366"/>
      <c r="T506" s="369" t="s">
        <v>2995</v>
      </c>
      <c r="U506" s="370" t="s">
        <v>634</v>
      </c>
      <c r="V506" s="371"/>
      <c r="W506" s="372"/>
      <c r="X506" s="353" t="s">
        <v>2914</v>
      </c>
      <c r="Y506" s="382" t="s">
        <v>2869</v>
      </c>
      <c r="Z506" s="389" t="str">
        <f>IFERROR(__xludf.DUMMYFUNCTION("""COMPUTED_VALUE"""),"")</f>
        <v/>
      </c>
      <c r="AA506" s="383">
        <v>0.0</v>
      </c>
      <c r="AB506" s="388">
        <f>IFERROR(__xludf.DUMMYFUNCTION("""COMPUTED_VALUE"""),1.0)</f>
        <v>1</v>
      </c>
      <c r="AC506" s="382" t="s">
        <v>2869</v>
      </c>
      <c r="AD506" s="389" t="str">
        <f>IFERROR(__xludf.DUMMYFUNCTION("""COMPUTED_VALUE"""),"")</f>
        <v/>
      </c>
      <c r="AE506" s="377">
        <v>2.0</v>
      </c>
      <c r="AF506" s="378">
        <v>4.0</v>
      </c>
      <c r="AG506" s="393" t="s">
        <v>3051</v>
      </c>
    </row>
    <row r="507">
      <c r="A507" s="360"/>
      <c r="B507" s="361">
        <v>46161.0</v>
      </c>
      <c r="C507" s="362" t="s">
        <v>4887</v>
      </c>
      <c r="D507" s="363" t="s">
        <v>4888</v>
      </c>
      <c r="E507" s="364"/>
      <c r="F507" s="365"/>
      <c r="G507" s="366"/>
      <c r="H507" s="367"/>
      <c r="I507" s="365"/>
      <c r="J507" s="368"/>
      <c r="K507" s="364"/>
      <c r="L507" s="365"/>
      <c r="M507" s="366"/>
      <c r="N507" s="367"/>
      <c r="O507" s="365"/>
      <c r="P507" s="368"/>
      <c r="Q507" s="364"/>
      <c r="R507" s="365"/>
      <c r="S507" s="366"/>
      <c r="T507" s="369" t="s">
        <v>1702</v>
      </c>
      <c r="U507" s="370" t="s">
        <v>2907</v>
      </c>
      <c r="V507" s="371"/>
      <c r="W507" s="372"/>
      <c r="X507" s="353" t="s">
        <v>2914</v>
      </c>
      <c r="Y507" s="382">
        <v>0.0</v>
      </c>
      <c r="Z507" s="389">
        <f>IFERROR(__xludf.DUMMYFUNCTION("""COMPUTED_VALUE"""),1.0)</f>
        <v>1</v>
      </c>
      <c r="AA507" s="383">
        <v>0.0</v>
      </c>
      <c r="AB507" s="388">
        <f>IFERROR(__xludf.DUMMYFUNCTION("""COMPUTED_VALUE"""),1.0)</f>
        <v>1</v>
      </c>
      <c r="AC507" s="382" t="s">
        <v>2869</v>
      </c>
      <c r="AD507" s="389" t="str">
        <f>IFERROR(__xludf.DUMMYFUNCTION("""COMPUTED_VALUE"""),"")</f>
        <v/>
      </c>
      <c r="AE507" s="377">
        <v>1.0</v>
      </c>
      <c r="AF507" s="378">
        <v>1.0</v>
      </c>
      <c r="AG507" s="393" t="s">
        <v>3051</v>
      </c>
    </row>
    <row r="508">
      <c r="A508" s="360"/>
      <c r="B508" s="361">
        <v>46160.0</v>
      </c>
      <c r="C508" s="362" t="s">
        <v>4889</v>
      </c>
      <c r="D508" s="363" t="s">
        <v>4890</v>
      </c>
      <c r="E508" s="364"/>
      <c r="F508" s="365">
        <v>1.0</v>
      </c>
      <c r="G508" s="366"/>
      <c r="H508" s="367"/>
      <c r="I508" s="365"/>
      <c r="J508" s="368"/>
      <c r="K508" s="364"/>
      <c r="L508" s="365"/>
      <c r="M508" s="366"/>
      <c r="N508" s="367"/>
      <c r="O508" s="365"/>
      <c r="P508" s="368"/>
      <c r="Q508" s="364"/>
      <c r="R508" s="365"/>
      <c r="S508" s="366"/>
      <c r="T508" s="369" t="s">
        <v>1891</v>
      </c>
      <c r="U508" s="370" t="s">
        <v>2910</v>
      </c>
      <c r="V508" s="371"/>
      <c r="W508" s="380" t="s">
        <v>4891</v>
      </c>
      <c r="X508" s="353" t="s">
        <v>2887</v>
      </c>
      <c r="Y508" s="382">
        <v>0.0</v>
      </c>
      <c r="Z508" s="389">
        <f>IFERROR(__xludf.DUMMYFUNCTION("""COMPUTED_VALUE"""),1.0)</f>
        <v>1</v>
      </c>
      <c r="AA508" s="383">
        <v>1.0</v>
      </c>
      <c r="AB508" s="388">
        <f>IFERROR(__xludf.DUMMYFUNCTION("""COMPUTED_VALUE"""),0.9811320754716981)</f>
        <v>0.9811320755</v>
      </c>
      <c r="AC508" s="382" t="s">
        <v>2869</v>
      </c>
      <c r="AD508" s="389" t="str">
        <f>IFERROR(__xludf.DUMMYFUNCTION("""COMPUTED_VALUE"""),"")</f>
        <v/>
      </c>
      <c r="AE508" s="377">
        <v>39.0</v>
      </c>
      <c r="AF508" s="378">
        <v>52.0</v>
      </c>
      <c r="AG508" s="393" t="s">
        <v>3051</v>
      </c>
    </row>
    <row r="509">
      <c r="A509" s="360"/>
      <c r="B509" s="361">
        <v>46160.0</v>
      </c>
      <c r="C509" s="362" t="s">
        <v>4892</v>
      </c>
      <c r="D509" s="363" t="s">
        <v>4893</v>
      </c>
      <c r="E509" s="364"/>
      <c r="F509" s="365"/>
      <c r="G509" s="366"/>
      <c r="H509" s="367"/>
      <c r="I509" s="365"/>
      <c r="J509" s="368"/>
      <c r="K509" s="364"/>
      <c r="L509" s="365"/>
      <c r="M509" s="366"/>
      <c r="N509" s="367"/>
      <c r="O509" s="365"/>
      <c r="P509" s="368"/>
      <c r="Q509" s="364"/>
      <c r="R509" s="365"/>
      <c r="S509" s="366"/>
      <c r="T509" s="369" t="s">
        <v>2525</v>
      </c>
      <c r="U509" s="370" t="s">
        <v>2910</v>
      </c>
      <c r="V509" s="371"/>
      <c r="W509" s="372"/>
      <c r="X509" s="353" t="s">
        <v>2914</v>
      </c>
      <c r="Y509" s="382">
        <v>0.0</v>
      </c>
      <c r="Z509" s="389">
        <f>IFERROR(__xludf.DUMMYFUNCTION("""COMPUTED_VALUE"""),1.0)</f>
        <v>1</v>
      </c>
      <c r="AA509" s="383">
        <v>0.0</v>
      </c>
      <c r="AB509" s="388">
        <f>IFERROR(__xludf.DUMMYFUNCTION("""COMPUTED_VALUE"""),1.0)</f>
        <v>1</v>
      </c>
      <c r="AC509" s="382" t="s">
        <v>2869</v>
      </c>
      <c r="AD509" s="389" t="str">
        <f>IFERROR(__xludf.DUMMYFUNCTION("""COMPUTED_VALUE"""),"")</f>
        <v/>
      </c>
      <c r="AE509" s="377">
        <v>4.0</v>
      </c>
      <c r="AF509" s="378">
        <v>10.0</v>
      </c>
      <c r="AG509" s="393" t="s">
        <v>3051</v>
      </c>
    </row>
    <row r="510">
      <c r="A510" s="360"/>
      <c r="B510" s="361">
        <v>46163.0</v>
      </c>
      <c r="C510" s="362" t="s">
        <v>4894</v>
      </c>
      <c r="D510" s="363" t="s">
        <v>4895</v>
      </c>
      <c r="E510" s="364"/>
      <c r="F510" s="365"/>
      <c r="G510" s="366"/>
      <c r="H510" s="367"/>
      <c r="I510" s="365"/>
      <c r="J510" s="368"/>
      <c r="K510" s="364"/>
      <c r="L510" s="365"/>
      <c r="M510" s="366"/>
      <c r="N510" s="367"/>
      <c r="O510" s="365"/>
      <c r="P510" s="368"/>
      <c r="Q510" s="364"/>
      <c r="R510" s="365"/>
      <c r="S510" s="366"/>
      <c r="T510" s="369" t="s">
        <v>2995</v>
      </c>
      <c r="U510" s="370" t="s">
        <v>2255</v>
      </c>
      <c r="V510" s="371"/>
      <c r="W510" s="372"/>
      <c r="X510" s="353" t="s">
        <v>2914</v>
      </c>
      <c r="Y510" s="382" t="s">
        <v>2869</v>
      </c>
      <c r="Z510" s="389" t="str">
        <f>IFERROR(__xludf.DUMMYFUNCTION("""COMPUTED_VALUE"""),"")</f>
        <v/>
      </c>
      <c r="AA510" s="383">
        <v>0.0</v>
      </c>
      <c r="AB510" s="388">
        <f>IFERROR(__xludf.DUMMYFUNCTION("""COMPUTED_VALUE"""),1.0)</f>
        <v>1</v>
      </c>
      <c r="AC510" s="382" t="s">
        <v>2869</v>
      </c>
      <c r="AD510" s="389" t="str">
        <f>IFERROR(__xludf.DUMMYFUNCTION("""COMPUTED_VALUE"""),"")</f>
        <v/>
      </c>
      <c r="AE510" s="377">
        <v>0.0</v>
      </c>
      <c r="AF510" s="378">
        <v>16.0</v>
      </c>
      <c r="AG510" s="393" t="s">
        <v>3051</v>
      </c>
    </row>
    <row r="511">
      <c r="A511" s="360"/>
      <c r="B511" s="361">
        <v>46164.0</v>
      </c>
      <c r="C511" s="362" t="s">
        <v>4896</v>
      </c>
      <c r="D511" s="363" t="s">
        <v>4897</v>
      </c>
      <c r="E511" s="364"/>
      <c r="F511" s="365"/>
      <c r="G511" s="366"/>
      <c r="H511" s="367"/>
      <c r="I511" s="365"/>
      <c r="J511" s="368"/>
      <c r="K511" s="364"/>
      <c r="L511" s="365"/>
      <c r="M511" s="366"/>
      <c r="N511" s="367"/>
      <c r="O511" s="365"/>
      <c r="P511" s="368"/>
      <c r="Q511" s="364"/>
      <c r="R511" s="365"/>
      <c r="S511" s="366"/>
      <c r="T511" s="369" t="s">
        <v>2995</v>
      </c>
      <c r="U511" s="370" t="s">
        <v>2920</v>
      </c>
      <c r="V511" s="371"/>
      <c r="W511" s="372"/>
      <c r="X511" s="353" t="s">
        <v>2914</v>
      </c>
      <c r="Y511" s="382" t="s">
        <v>2869</v>
      </c>
      <c r="Z511" s="389" t="str">
        <f>IFERROR(__xludf.DUMMYFUNCTION("""COMPUTED_VALUE"""),"")</f>
        <v/>
      </c>
      <c r="AA511" s="383">
        <v>0.0</v>
      </c>
      <c r="AB511" s="388">
        <f>IFERROR(__xludf.DUMMYFUNCTION("""COMPUTED_VALUE"""),1.0)</f>
        <v>1</v>
      </c>
      <c r="AC511" s="382" t="s">
        <v>2869</v>
      </c>
      <c r="AD511" s="389" t="str">
        <f>IFERROR(__xludf.DUMMYFUNCTION("""COMPUTED_VALUE"""),"")</f>
        <v/>
      </c>
      <c r="AE511" s="377">
        <v>4.0</v>
      </c>
      <c r="AF511" s="378">
        <v>0.0</v>
      </c>
      <c r="AG511" s="393" t="s">
        <v>3051</v>
      </c>
    </row>
    <row r="512">
      <c r="A512" s="360"/>
      <c r="B512" s="361">
        <v>46164.0</v>
      </c>
      <c r="C512" s="362" t="s">
        <v>4898</v>
      </c>
      <c r="D512" s="363" t="s">
        <v>4899</v>
      </c>
      <c r="E512" s="364"/>
      <c r="F512" s="365"/>
      <c r="G512" s="366"/>
      <c r="H512" s="367"/>
      <c r="I512" s="365"/>
      <c r="J512" s="368"/>
      <c r="K512" s="364"/>
      <c r="L512" s="365"/>
      <c r="M512" s="366"/>
      <c r="N512" s="367"/>
      <c r="O512" s="365"/>
      <c r="P512" s="368"/>
      <c r="Q512" s="364"/>
      <c r="R512" s="365"/>
      <c r="S512" s="366"/>
      <c r="T512" s="369" t="s">
        <v>2995</v>
      </c>
      <c r="U512" s="370" t="s">
        <v>2920</v>
      </c>
      <c r="V512" s="371"/>
      <c r="W512" s="372"/>
      <c r="X512" s="353" t="s">
        <v>2914</v>
      </c>
      <c r="Y512" s="382" t="s">
        <v>2869</v>
      </c>
      <c r="Z512" s="389" t="str">
        <f>IFERROR(__xludf.DUMMYFUNCTION("""COMPUTED_VALUE"""),"")</f>
        <v/>
      </c>
      <c r="AA512" s="383">
        <v>0.0</v>
      </c>
      <c r="AB512" s="388">
        <f>IFERROR(__xludf.DUMMYFUNCTION("""COMPUTED_VALUE"""),1.0)</f>
        <v>1</v>
      </c>
      <c r="AC512" s="382" t="s">
        <v>2869</v>
      </c>
      <c r="AD512" s="389" t="str">
        <f>IFERROR(__xludf.DUMMYFUNCTION("""COMPUTED_VALUE"""),"")</f>
        <v/>
      </c>
      <c r="AE512" s="377">
        <v>7.0</v>
      </c>
      <c r="AF512" s="378">
        <v>7.0</v>
      </c>
      <c r="AG512" s="393" t="s">
        <v>3051</v>
      </c>
    </row>
    <row r="513">
      <c r="A513" s="360"/>
      <c r="B513" s="361">
        <v>46163.0</v>
      </c>
      <c r="C513" s="362" t="s">
        <v>4900</v>
      </c>
      <c r="D513" s="363" t="s">
        <v>4901</v>
      </c>
      <c r="E513" s="364"/>
      <c r="F513" s="365"/>
      <c r="G513" s="366"/>
      <c r="H513" s="367"/>
      <c r="I513" s="365"/>
      <c r="J513" s="368"/>
      <c r="K513" s="364"/>
      <c r="L513" s="365"/>
      <c r="M513" s="366"/>
      <c r="N513" s="367"/>
      <c r="O513" s="365"/>
      <c r="P513" s="368"/>
      <c r="Q513" s="364"/>
      <c r="R513" s="365"/>
      <c r="S513" s="366"/>
      <c r="T513" s="369" t="s">
        <v>2995</v>
      </c>
      <c r="U513" s="370" t="s">
        <v>2920</v>
      </c>
      <c r="V513" s="371"/>
      <c r="W513" s="372"/>
      <c r="X513" s="353" t="s">
        <v>2914</v>
      </c>
      <c r="Y513" s="382" t="s">
        <v>2869</v>
      </c>
      <c r="Z513" s="389" t="str">
        <f>IFERROR(__xludf.DUMMYFUNCTION("""COMPUTED_VALUE"""),"")</f>
        <v/>
      </c>
      <c r="AA513" s="383">
        <v>0.0</v>
      </c>
      <c r="AB513" s="388">
        <f>IFERROR(__xludf.DUMMYFUNCTION("""COMPUTED_VALUE"""),1.0)</f>
        <v>1</v>
      </c>
      <c r="AC513" s="382" t="s">
        <v>2869</v>
      </c>
      <c r="AD513" s="389" t="str">
        <f>IFERROR(__xludf.DUMMYFUNCTION("""COMPUTED_VALUE"""),"")</f>
        <v/>
      </c>
      <c r="AE513" s="377">
        <v>21.0</v>
      </c>
      <c r="AF513" s="378">
        <v>6.0</v>
      </c>
      <c r="AG513" s="393" t="s">
        <v>3051</v>
      </c>
    </row>
    <row r="514">
      <c r="A514" s="410"/>
      <c r="B514" s="361">
        <v>46163.0</v>
      </c>
      <c r="C514" s="362" t="s">
        <v>4902</v>
      </c>
      <c r="D514" s="363" t="s">
        <v>4903</v>
      </c>
      <c r="E514" s="364"/>
      <c r="F514" s="365">
        <v>1.0</v>
      </c>
      <c r="G514" s="366"/>
      <c r="H514" s="367"/>
      <c r="I514" s="365"/>
      <c r="J514" s="368"/>
      <c r="K514" s="364"/>
      <c r="L514" s="365">
        <v>1.0</v>
      </c>
      <c r="M514" s="366"/>
      <c r="N514" s="367"/>
      <c r="O514" s="365"/>
      <c r="P514" s="368"/>
      <c r="Q514" s="364"/>
      <c r="R514" s="365"/>
      <c r="S514" s="366"/>
      <c r="T514" s="369" t="s">
        <v>2995</v>
      </c>
      <c r="U514" s="370" t="s">
        <v>2244</v>
      </c>
      <c r="V514" s="371"/>
      <c r="W514" s="380" t="s">
        <v>4904</v>
      </c>
      <c r="X514" s="353" t="s">
        <v>2890</v>
      </c>
      <c r="Y514" s="382" t="s">
        <v>2869</v>
      </c>
      <c r="Z514" s="389" t="str">
        <f>IFERROR(__xludf.DUMMYFUNCTION("""COMPUTED_VALUE"""),"")</f>
        <v/>
      </c>
      <c r="AA514" s="383">
        <v>2.0</v>
      </c>
      <c r="AB514" s="388">
        <f>IFERROR(__xludf.DUMMYFUNCTION("""COMPUTED_VALUE"""),0.9)</f>
        <v>0.9</v>
      </c>
      <c r="AC514" s="382" t="s">
        <v>2869</v>
      </c>
      <c r="AD514" s="389" t="str">
        <f>IFERROR(__xludf.DUMMYFUNCTION("""COMPUTED_VALUE"""),"")</f>
        <v/>
      </c>
      <c r="AE514" s="377">
        <v>15.0</v>
      </c>
      <c r="AF514" s="378">
        <v>20.0</v>
      </c>
      <c r="AG514" s="393" t="s">
        <v>3051</v>
      </c>
    </row>
    <row r="515">
      <c r="A515" s="410"/>
      <c r="B515" s="361">
        <v>46163.0</v>
      </c>
      <c r="C515" s="362" t="s">
        <v>4905</v>
      </c>
      <c r="D515" s="363" t="s">
        <v>4906</v>
      </c>
      <c r="E515" s="364"/>
      <c r="F515" s="365"/>
      <c r="G515" s="366"/>
      <c r="H515" s="367"/>
      <c r="I515" s="365"/>
      <c r="J515" s="368"/>
      <c r="K515" s="364"/>
      <c r="L515" s="365">
        <v>1.0</v>
      </c>
      <c r="M515" s="366"/>
      <c r="N515" s="367"/>
      <c r="O515" s="365"/>
      <c r="P515" s="368"/>
      <c r="Q515" s="364"/>
      <c r="R515" s="365"/>
      <c r="S515" s="366"/>
      <c r="T515" s="369" t="s">
        <v>2995</v>
      </c>
      <c r="U515" s="370" t="s">
        <v>2244</v>
      </c>
      <c r="V515" s="371"/>
      <c r="W515" s="380" t="s">
        <v>4907</v>
      </c>
      <c r="X515" s="353" t="s">
        <v>2890</v>
      </c>
      <c r="Y515" s="382" t="s">
        <v>2869</v>
      </c>
      <c r="Z515" s="389" t="str">
        <f>IFERROR(__xludf.DUMMYFUNCTION("""COMPUTED_VALUE"""),"")</f>
        <v/>
      </c>
      <c r="AA515" s="383">
        <v>1.0</v>
      </c>
      <c r="AB515" s="388">
        <f>IFERROR(__xludf.DUMMYFUNCTION("""COMPUTED_VALUE"""),0.9375)</f>
        <v>0.9375</v>
      </c>
      <c r="AC515" s="382" t="s">
        <v>2869</v>
      </c>
      <c r="AD515" s="389" t="str">
        <f>IFERROR(__xludf.DUMMYFUNCTION("""COMPUTED_VALUE"""),"")</f>
        <v/>
      </c>
      <c r="AE515" s="377">
        <v>8.0</v>
      </c>
      <c r="AF515" s="378">
        <v>16.0</v>
      </c>
      <c r="AG515" s="393" t="s">
        <v>3051</v>
      </c>
    </row>
    <row r="516">
      <c r="A516" s="410"/>
      <c r="B516" s="361">
        <v>46162.0</v>
      </c>
      <c r="C516" s="362" t="s">
        <v>4908</v>
      </c>
      <c r="D516" s="363" t="s">
        <v>4909</v>
      </c>
      <c r="E516" s="364"/>
      <c r="F516" s="365"/>
      <c r="G516" s="366"/>
      <c r="H516" s="367"/>
      <c r="I516" s="365"/>
      <c r="J516" s="368"/>
      <c r="K516" s="364"/>
      <c r="L516" s="365"/>
      <c r="M516" s="366"/>
      <c r="N516" s="367"/>
      <c r="O516" s="365"/>
      <c r="P516" s="368"/>
      <c r="Q516" s="364"/>
      <c r="R516" s="365"/>
      <c r="S516" s="366"/>
      <c r="T516" s="369" t="s">
        <v>2995</v>
      </c>
      <c r="U516" s="370" t="s">
        <v>1235</v>
      </c>
      <c r="V516" s="371"/>
      <c r="W516" s="372"/>
      <c r="X516" s="353" t="s">
        <v>2914</v>
      </c>
      <c r="Y516" s="382" t="s">
        <v>2869</v>
      </c>
      <c r="Z516" s="389" t="str">
        <f>IFERROR(__xludf.DUMMYFUNCTION("""COMPUTED_VALUE"""),"")</f>
        <v/>
      </c>
      <c r="AA516" s="383">
        <v>0.0</v>
      </c>
      <c r="AB516" s="388">
        <f>IFERROR(__xludf.DUMMYFUNCTION("""COMPUTED_VALUE"""),1.0)</f>
        <v>1</v>
      </c>
      <c r="AC516" s="382" t="s">
        <v>2869</v>
      </c>
      <c r="AD516" s="389" t="str">
        <f>IFERROR(__xludf.DUMMYFUNCTION("""COMPUTED_VALUE"""),"")</f>
        <v/>
      </c>
      <c r="AE516" s="377">
        <v>17.0</v>
      </c>
      <c r="AF516" s="378">
        <v>6.0</v>
      </c>
      <c r="AG516" s="393" t="s">
        <v>3051</v>
      </c>
    </row>
    <row r="517">
      <c r="A517" s="410"/>
      <c r="B517" s="361">
        <v>46162.0</v>
      </c>
      <c r="C517" s="362" t="s">
        <v>4910</v>
      </c>
      <c r="D517" s="363" t="s">
        <v>4911</v>
      </c>
      <c r="E517" s="364"/>
      <c r="F517" s="365"/>
      <c r="G517" s="366"/>
      <c r="H517" s="367"/>
      <c r="I517" s="365"/>
      <c r="J517" s="368"/>
      <c r="K517" s="364"/>
      <c r="L517" s="365"/>
      <c r="M517" s="366"/>
      <c r="N517" s="367"/>
      <c r="O517" s="365"/>
      <c r="P517" s="368"/>
      <c r="Q517" s="364"/>
      <c r="R517" s="365"/>
      <c r="S517" s="366"/>
      <c r="T517" s="369" t="s">
        <v>2995</v>
      </c>
      <c r="U517" s="370" t="s">
        <v>2059</v>
      </c>
      <c r="V517" s="371"/>
      <c r="W517" s="372"/>
      <c r="X517" s="353" t="s">
        <v>2914</v>
      </c>
      <c r="Y517" s="382" t="s">
        <v>2869</v>
      </c>
      <c r="Z517" s="389" t="str">
        <f>IFERROR(__xludf.DUMMYFUNCTION("""COMPUTED_VALUE"""),"")</f>
        <v/>
      </c>
      <c r="AA517" s="383">
        <v>0.0</v>
      </c>
      <c r="AB517" s="388">
        <f>IFERROR(__xludf.DUMMYFUNCTION("""COMPUTED_VALUE"""),1.0)</f>
        <v>1</v>
      </c>
      <c r="AC517" s="382" t="s">
        <v>2869</v>
      </c>
      <c r="AD517" s="389" t="str">
        <f>IFERROR(__xludf.DUMMYFUNCTION("""COMPUTED_VALUE"""),"")</f>
        <v/>
      </c>
      <c r="AE517" s="377">
        <v>0.0</v>
      </c>
      <c r="AF517" s="378">
        <v>4.0</v>
      </c>
      <c r="AG517" s="393" t="s">
        <v>3051</v>
      </c>
    </row>
    <row r="518">
      <c r="A518" s="410"/>
      <c r="B518" s="361">
        <v>46162.0</v>
      </c>
      <c r="C518" s="362" t="s">
        <v>4912</v>
      </c>
      <c r="D518" s="363" t="s">
        <v>4913</v>
      </c>
      <c r="E518" s="364"/>
      <c r="F518" s="365"/>
      <c r="G518" s="366"/>
      <c r="H518" s="367"/>
      <c r="I518" s="365"/>
      <c r="J518" s="368"/>
      <c r="K518" s="364"/>
      <c r="L518" s="365"/>
      <c r="M518" s="366"/>
      <c r="N518" s="367"/>
      <c r="O518" s="365"/>
      <c r="P518" s="368"/>
      <c r="Q518" s="364"/>
      <c r="R518" s="365"/>
      <c r="S518" s="366"/>
      <c r="T518" s="369" t="s">
        <v>2995</v>
      </c>
      <c r="U518" s="370" t="s">
        <v>2059</v>
      </c>
      <c r="V518" s="371"/>
      <c r="W518" s="372"/>
      <c r="X518" s="353" t="s">
        <v>2914</v>
      </c>
      <c r="Y518" s="382" t="s">
        <v>2869</v>
      </c>
      <c r="Z518" s="389" t="str">
        <f>IFERROR(__xludf.DUMMYFUNCTION("""COMPUTED_VALUE"""),"")</f>
        <v/>
      </c>
      <c r="AA518" s="383">
        <v>0.0</v>
      </c>
      <c r="AB518" s="388">
        <f>IFERROR(__xludf.DUMMYFUNCTION("""COMPUTED_VALUE"""),1.0)</f>
        <v>1</v>
      </c>
      <c r="AC518" s="382" t="s">
        <v>2869</v>
      </c>
      <c r="AD518" s="389" t="str">
        <f>IFERROR(__xludf.DUMMYFUNCTION("""COMPUTED_VALUE"""),"")</f>
        <v/>
      </c>
      <c r="AE518" s="377">
        <v>0.0</v>
      </c>
      <c r="AF518" s="378">
        <v>0.0</v>
      </c>
      <c r="AG518" s="393" t="s">
        <v>3051</v>
      </c>
    </row>
    <row r="519">
      <c r="A519" s="410"/>
      <c r="B519" s="361">
        <v>46161.0</v>
      </c>
      <c r="C519" s="362" t="s">
        <v>4914</v>
      </c>
      <c r="D519" s="363" t="s">
        <v>4915</v>
      </c>
      <c r="E519" s="364"/>
      <c r="F519" s="365"/>
      <c r="G519" s="366"/>
      <c r="H519" s="367"/>
      <c r="I519" s="365"/>
      <c r="J519" s="368"/>
      <c r="K519" s="364"/>
      <c r="L519" s="365"/>
      <c r="M519" s="366"/>
      <c r="N519" s="367"/>
      <c r="O519" s="365"/>
      <c r="P519" s="368"/>
      <c r="Q519" s="364"/>
      <c r="R519" s="365"/>
      <c r="S519" s="366"/>
      <c r="T519" s="369" t="s">
        <v>2995</v>
      </c>
      <c r="U519" s="370" t="s">
        <v>2059</v>
      </c>
      <c r="V519" s="371"/>
      <c r="W519" s="372"/>
      <c r="X519" s="353" t="s">
        <v>2914</v>
      </c>
      <c r="Y519" s="382" t="s">
        <v>2869</v>
      </c>
      <c r="Z519" s="389" t="str">
        <f>IFERROR(__xludf.DUMMYFUNCTION("""COMPUTED_VALUE"""),"")</f>
        <v/>
      </c>
      <c r="AA519" s="383">
        <v>0.0</v>
      </c>
      <c r="AB519" s="388">
        <f>IFERROR(__xludf.DUMMYFUNCTION("""COMPUTED_VALUE"""),1.0)</f>
        <v>1</v>
      </c>
      <c r="AC519" s="382" t="s">
        <v>2869</v>
      </c>
      <c r="AD519" s="389" t="str">
        <f>IFERROR(__xludf.DUMMYFUNCTION("""COMPUTED_VALUE"""),"")</f>
        <v/>
      </c>
      <c r="AE519" s="377">
        <v>0.0</v>
      </c>
      <c r="AF519" s="378">
        <v>0.0</v>
      </c>
      <c r="AG519" s="393" t="s">
        <v>3051</v>
      </c>
    </row>
    <row r="520">
      <c r="A520" s="410"/>
      <c r="B520" s="361">
        <v>46161.0</v>
      </c>
      <c r="C520" s="362" t="s">
        <v>4916</v>
      </c>
      <c r="D520" s="363" t="s">
        <v>4917</v>
      </c>
      <c r="E520" s="364"/>
      <c r="F520" s="365"/>
      <c r="G520" s="366"/>
      <c r="H520" s="367"/>
      <c r="I520" s="365"/>
      <c r="J520" s="368"/>
      <c r="K520" s="364"/>
      <c r="L520" s="365"/>
      <c r="M520" s="366"/>
      <c r="N520" s="367"/>
      <c r="O520" s="365"/>
      <c r="P520" s="368"/>
      <c r="Q520" s="364"/>
      <c r="R520" s="365"/>
      <c r="S520" s="366"/>
      <c r="T520" s="369" t="s">
        <v>2995</v>
      </c>
      <c r="U520" s="370" t="s">
        <v>2059</v>
      </c>
      <c r="V520" s="371"/>
      <c r="W520" s="372"/>
      <c r="X520" s="353" t="s">
        <v>2914</v>
      </c>
      <c r="Y520" s="382" t="s">
        <v>2869</v>
      </c>
      <c r="Z520" s="389" t="str">
        <f>IFERROR(__xludf.DUMMYFUNCTION("""COMPUTED_VALUE"""),"")</f>
        <v/>
      </c>
      <c r="AA520" s="383">
        <v>0.0</v>
      </c>
      <c r="AB520" s="388">
        <f>IFERROR(__xludf.DUMMYFUNCTION("""COMPUTED_VALUE"""),1.0)</f>
        <v>1</v>
      </c>
      <c r="AC520" s="382" t="s">
        <v>2869</v>
      </c>
      <c r="AD520" s="389" t="str">
        <f>IFERROR(__xludf.DUMMYFUNCTION("""COMPUTED_VALUE"""),"")</f>
        <v/>
      </c>
      <c r="AE520" s="377">
        <v>0.0</v>
      </c>
      <c r="AF520" s="378">
        <v>0.0</v>
      </c>
      <c r="AG520" s="393" t="s">
        <v>3051</v>
      </c>
    </row>
    <row r="521">
      <c r="A521" s="410"/>
      <c r="B521" s="361">
        <v>46166.0</v>
      </c>
      <c r="C521" s="362" t="s">
        <v>4918</v>
      </c>
      <c r="D521" s="363" t="s">
        <v>4919</v>
      </c>
      <c r="E521" s="364"/>
      <c r="F521" s="365"/>
      <c r="G521" s="366"/>
      <c r="H521" s="367"/>
      <c r="I521" s="365"/>
      <c r="J521" s="368"/>
      <c r="K521" s="364"/>
      <c r="L521" s="365">
        <v>1.0</v>
      </c>
      <c r="M521" s="366"/>
      <c r="N521" s="367"/>
      <c r="O521" s="365"/>
      <c r="P521" s="368"/>
      <c r="Q521" s="364"/>
      <c r="R521" s="365"/>
      <c r="S521" s="366"/>
      <c r="T521" s="369" t="s">
        <v>2995</v>
      </c>
      <c r="U521" s="370" t="s">
        <v>1062</v>
      </c>
      <c r="V521" s="371"/>
      <c r="W521" s="380" t="s">
        <v>4920</v>
      </c>
      <c r="X521" s="353" t="s">
        <v>2887</v>
      </c>
      <c r="Y521" s="382" t="s">
        <v>2869</v>
      </c>
      <c r="Z521" s="389" t="str">
        <f>IFERROR(__xludf.DUMMYFUNCTION("""COMPUTED_VALUE"""),"")</f>
        <v/>
      </c>
      <c r="AA521" s="383">
        <v>1.0</v>
      </c>
      <c r="AB521" s="388">
        <f>IFERROR(__xludf.DUMMYFUNCTION("""COMPUTED_VALUE"""),0.5)</f>
        <v>0.5</v>
      </c>
      <c r="AC521" s="382" t="s">
        <v>2869</v>
      </c>
      <c r="AD521" s="389" t="str">
        <f>IFERROR(__xludf.DUMMYFUNCTION("""COMPUTED_VALUE"""),"")</f>
        <v/>
      </c>
      <c r="AE521" s="377">
        <v>1.0</v>
      </c>
      <c r="AF521" s="378">
        <v>0.0</v>
      </c>
      <c r="AG521" s="393" t="s">
        <v>3051</v>
      </c>
    </row>
    <row r="522">
      <c r="A522" s="410"/>
      <c r="B522" s="361">
        <v>46166.0</v>
      </c>
      <c r="C522" s="362" t="s">
        <v>4921</v>
      </c>
      <c r="D522" s="363" t="s">
        <v>4922</v>
      </c>
      <c r="E522" s="364"/>
      <c r="F522" s="365"/>
      <c r="G522" s="366"/>
      <c r="H522" s="367"/>
      <c r="I522" s="365"/>
      <c r="J522" s="368"/>
      <c r="K522" s="364"/>
      <c r="L522" s="365"/>
      <c r="M522" s="366"/>
      <c r="N522" s="367"/>
      <c r="O522" s="365"/>
      <c r="P522" s="368"/>
      <c r="Q522" s="364"/>
      <c r="R522" s="365"/>
      <c r="S522" s="366"/>
      <c r="T522" s="369" t="s">
        <v>2995</v>
      </c>
      <c r="U522" s="370" t="s">
        <v>1062</v>
      </c>
      <c r="V522" s="371"/>
      <c r="W522" s="372"/>
      <c r="X522" s="353" t="s">
        <v>2914</v>
      </c>
      <c r="Y522" s="382" t="s">
        <v>2869</v>
      </c>
      <c r="Z522" s="389" t="str">
        <f>IFERROR(__xludf.DUMMYFUNCTION("""COMPUTED_VALUE"""),"")</f>
        <v/>
      </c>
      <c r="AA522" s="383">
        <v>0.0</v>
      </c>
      <c r="AB522" s="388">
        <f>IFERROR(__xludf.DUMMYFUNCTION("""COMPUTED_VALUE"""),1.0)</f>
        <v>1</v>
      </c>
      <c r="AC522" s="382" t="s">
        <v>2869</v>
      </c>
      <c r="AD522" s="389" t="str">
        <f>IFERROR(__xludf.DUMMYFUNCTION("""COMPUTED_VALUE"""),"")</f>
        <v/>
      </c>
      <c r="AE522" s="377">
        <v>9.0</v>
      </c>
      <c r="AF522" s="378">
        <v>10.0</v>
      </c>
      <c r="AG522" s="393" t="s">
        <v>3051</v>
      </c>
    </row>
    <row r="523">
      <c r="A523" s="410"/>
      <c r="B523" s="361">
        <v>46166.0</v>
      </c>
      <c r="C523" s="362" t="s">
        <v>4923</v>
      </c>
      <c r="D523" s="363" t="s">
        <v>4924</v>
      </c>
      <c r="E523" s="364"/>
      <c r="F523" s="365"/>
      <c r="G523" s="366"/>
      <c r="H523" s="367"/>
      <c r="I523" s="365"/>
      <c r="J523" s="368"/>
      <c r="K523" s="364"/>
      <c r="L523" s="365"/>
      <c r="M523" s="366"/>
      <c r="N523" s="367"/>
      <c r="O523" s="365"/>
      <c r="P523" s="368"/>
      <c r="Q523" s="364"/>
      <c r="R523" s="365"/>
      <c r="S523" s="366"/>
      <c r="T523" s="369" t="s">
        <v>2995</v>
      </c>
      <c r="U523" s="370" t="s">
        <v>1062</v>
      </c>
      <c r="V523" s="371"/>
      <c r="W523" s="372"/>
      <c r="X523" s="353" t="s">
        <v>2914</v>
      </c>
      <c r="Y523" s="382" t="s">
        <v>2869</v>
      </c>
      <c r="Z523" s="389" t="str">
        <f>IFERROR(__xludf.DUMMYFUNCTION("""COMPUTED_VALUE"""),"")</f>
        <v/>
      </c>
      <c r="AA523" s="383">
        <v>0.0</v>
      </c>
      <c r="AB523" s="388">
        <f>IFERROR(__xludf.DUMMYFUNCTION("""COMPUTED_VALUE"""),1.0)</f>
        <v>1</v>
      </c>
      <c r="AC523" s="382" t="s">
        <v>2869</v>
      </c>
      <c r="AD523" s="389" t="str">
        <f>IFERROR(__xludf.DUMMYFUNCTION("""COMPUTED_VALUE"""),"")</f>
        <v/>
      </c>
      <c r="AE523" s="377">
        <v>4.0</v>
      </c>
      <c r="AF523" s="378">
        <v>4.0</v>
      </c>
      <c r="AG523" s="393" t="s">
        <v>3051</v>
      </c>
    </row>
    <row r="524">
      <c r="A524" s="410"/>
      <c r="B524" s="361">
        <v>46166.0</v>
      </c>
      <c r="C524" s="362" t="s">
        <v>4925</v>
      </c>
      <c r="D524" s="363" t="s">
        <v>4926</v>
      </c>
      <c r="E524" s="364"/>
      <c r="F524" s="365"/>
      <c r="G524" s="366"/>
      <c r="H524" s="367"/>
      <c r="I524" s="365">
        <v>1.0</v>
      </c>
      <c r="J524" s="368"/>
      <c r="K524" s="364"/>
      <c r="L524" s="365"/>
      <c r="M524" s="366"/>
      <c r="N524" s="367"/>
      <c r="O524" s="365"/>
      <c r="P524" s="368"/>
      <c r="Q524" s="364"/>
      <c r="R524" s="365"/>
      <c r="S524" s="366"/>
      <c r="T524" s="369" t="s">
        <v>2995</v>
      </c>
      <c r="U524" s="370" t="s">
        <v>1062</v>
      </c>
      <c r="V524" s="371"/>
      <c r="W524" s="380" t="s">
        <v>4927</v>
      </c>
      <c r="X524" s="353" t="s">
        <v>2887</v>
      </c>
      <c r="Y524" s="382" t="s">
        <v>2869</v>
      </c>
      <c r="Z524" s="389" t="str">
        <f>IFERROR(__xludf.DUMMYFUNCTION("""COMPUTED_VALUE"""),"")</f>
        <v/>
      </c>
      <c r="AA524" s="383">
        <v>1.0</v>
      </c>
      <c r="AB524" s="388">
        <f>IFERROR(__xludf.DUMMYFUNCTION("""COMPUTED_VALUE"""),0.8888888888888888)</f>
        <v>0.8888888889</v>
      </c>
      <c r="AC524" s="382" t="s">
        <v>2869</v>
      </c>
      <c r="AD524" s="389" t="str">
        <f>IFERROR(__xludf.DUMMYFUNCTION("""COMPUTED_VALUE"""),"")</f>
        <v/>
      </c>
      <c r="AE524" s="377">
        <v>0.0</v>
      </c>
      <c r="AF524" s="378">
        <v>8.0</v>
      </c>
      <c r="AG524" s="393" t="s">
        <v>3051</v>
      </c>
    </row>
    <row r="525">
      <c r="A525" s="362"/>
      <c r="B525" s="361">
        <v>46166.0</v>
      </c>
      <c r="C525" s="362" t="s">
        <v>4928</v>
      </c>
      <c r="D525" s="363" t="s">
        <v>4929</v>
      </c>
      <c r="E525" s="364"/>
      <c r="F525" s="365"/>
      <c r="G525" s="366"/>
      <c r="H525" s="367"/>
      <c r="I525" s="365"/>
      <c r="J525" s="368"/>
      <c r="K525" s="364"/>
      <c r="L525" s="365"/>
      <c r="M525" s="366"/>
      <c r="N525" s="367"/>
      <c r="O525" s="365"/>
      <c r="P525" s="368"/>
      <c r="Q525" s="364"/>
      <c r="R525" s="365"/>
      <c r="S525" s="366"/>
      <c r="T525" s="369" t="s">
        <v>2995</v>
      </c>
      <c r="U525" s="370" t="s">
        <v>1062</v>
      </c>
      <c r="V525" s="371"/>
      <c r="W525" s="372"/>
      <c r="X525" s="353" t="s">
        <v>2914</v>
      </c>
      <c r="Y525" s="382" t="s">
        <v>2869</v>
      </c>
      <c r="Z525" s="389" t="str">
        <f>IFERROR(__xludf.DUMMYFUNCTION("""COMPUTED_VALUE"""),"")</f>
        <v/>
      </c>
      <c r="AA525" s="383">
        <v>0.0</v>
      </c>
      <c r="AB525" s="388">
        <f>IFERROR(__xludf.DUMMYFUNCTION("""COMPUTED_VALUE"""),1.0)</f>
        <v>1</v>
      </c>
      <c r="AC525" s="382" t="s">
        <v>2869</v>
      </c>
      <c r="AD525" s="389" t="str">
        <f>IFERROR(__xludf.DUMMYFUNCTION("""COMPUTED_VALUE"""),"")</f>
        <v/>
      </c>
      <c r="AE525" s="377">
        <v>0.0</v>
      </c>
      <c r="AF525" s="378">
        <v>0.0</v>
      </c>
      <c r="AG525" s="393" t="s">
        <v>3051</v>
      </c>
    </row>
    <row r="526">
      <c r="A526" s="410"/>
      <c r="B526" s="361">
        <v>46160.0</v>
      </c>
      <c r="C526" s="302" t="s">
        <v>4930</v>
      </c>
      <c r="D526" s="363" t="s">
        <v>4931</v>
      </c>
      <c r="E526" s="364"/>
      <c r="F526" s="365"/>
      <c r="G526" s="366"/>
      <c r="H526" s="367"/>
      <c r="I526" s="365"/>
      <c r="J526" s="368"/>
      <c r="K526" s="364"/>
      <c r="L526" s="365"/>
      <c r="M526" s="366"/>
      <c r="N526" s="367"/>
      <c r="O526" s="365"/>
      <c r="P526" s="368"/>
      <c r="Q526" s="364"/>
      <c r="R526" s="365"/>
      <c r="S526" s="366"/>
      <c r="T526" s="369" t="s">
        <v>506</v>
      </c>
      <c r="U526" s="370" t="s">
        <v>2918</v>
      </c>
      <c r="V526" s="371"/>
      <c r="W526" s="372"/>
      <c r="X526" s="353"/>
      <c r="Y526" s="382" t="s">
        <v>2869</v>
      </c>
      <c r="Z526" s="389" t="str">
        <f>IFERROR(__xludf.DUMMYFUNCTION("""COMPUTED_VALUE"""),"")</f>
        <v/>
      </c>
      <c r="AA526" s="383" t="s">
        <v>2869</v>
      </c>
      <c r="AB526" s="388" t="str">
        <f>IFERROR(__xludf.DUMMYFUNCTION("""COMPUTED_VALUE"""),"")</f>
        <v/>
      </c>
      <c r="AC526" s="382" t="s">
        <v>2869</v>
      </c>
      <c r="AD526" s="389" t="str">
        <f>IFERROR(__xludf.DUMMYFUNCTION("""COMPUTED_VALUE"""),"")</f>
        <v/>
      </c>
      <c r="AE526" s="390"/>
      <c r="AF526" s="391"/>
      <c r="AG526" s="393"/>
    </row>
    <row r="527">
      <c r="A527" s="410"/>
      <c r="B527" s="361">
        <v>46160.0</v>
      </c>
      <c r="C527" s="362" t="s">
        <v>4932</v>
      </c>
      <c r="D527" s="363" t="s">
        <v>4933</v>
      </c>
      <c r="E527" s="364"/>
      <c r="F527" s="365"/>
      <c r="G527" s="366"/>
      <c r="H527" s="367"/>
      <c r="I527" s="365"/>
      <c r="J527" s="368"/>
      <c r="K527" s="364">
        <v>1.0</v>
      </c>
      <c r="L527" s="365">
        <v>1.0</v>
      </c>
      <c r="M527" s="366"/>
      <c r="N527" s="367"/>
      <c r="O527" s="365"/>
      <c r="P527" s="368"/>
      <c r="Q527" s="364"/>
      <c r="R527" s="365"/>
      <c r="S527" s="366"/>
      <c r="T527" s="369" t="s">
        <v>323</v>
      </c>
      <c r="U527" s="370" t="s">
        <v>2611</v>
      </c>
      <c r="V527" s="371"/>
      <c r="W527" s="380" t="s">
        <v>4934</v>
      </c>
      <c r="X527" s="353" t="s">
        <v>2903</v>
      </c>
      <c r="Y527" s="382">
        <v>1.0</v>
      </c>
      <c r="Z527" s="389">
        <f>IFERROR(__xludf.DUMMYFUNCTION("""COMPUTED_VALUE"""),0.75)</f>
        <v>0.75</v>
      </c>
      <c r="AA527" s="383">
        <v>1.0</v>
      </c>
      <c r="AB527" s="388">
        <f>IFERROR(__xludf.DUMMYFUNCTION("""COMPUTED_VALUE"""),0.75)</f>
        <v>0.75</v>
      </c>
      <c r="AC527" s="382" t="s">
        <v>2869</v>
      </c>
      <c r="AD527" s="389" t="str">
        <f>IFERROR(__xludf.DUMMYFUNCTION("""COMPUTED_VALUE"""),"")</f>
        <v/>
      </c>
      <c r="AE527" s="377">
        <v>3.0</v>
      </c>
      <c r="AF527" s="378">
        <v>2.0</v>
      </c>
      <c r="AG527" s="393" t="s">
        <v>3051</v>
      </c>
    </row>
    <row r="528">
      <c r="A528" s="410"/>
      <c r="B528" s="361">
        <v>46160.0</v>
      </c>
      <c r="C528" s="362" t="s">
        <v>4935</v>
      </c>
      <c r="D528" s="363" t="s">
        <v>4936</v>
      </c>
      <c r="E528" s="364"/>
      <c r="F528" s="365"/>
      <c r="G528" s="366"/>
      <c r="H528" s="367"/>
      <c r="I528" s="365"/>
      <c r="J528" s="368"/>
      <c r="K528" s="364"/>
      <c r="L528" s="365"/>
      <c r="M528" s="366"/>
      <c r="N528" s="367"/>
      <c r="O528" s="365"/>
      <c r="P528" s="368"/>
      <c r="Q528" s="364"/>
      <c r="R528" s="365"/>
      <c r="S528" s="366"/>
      <c r="T528" s="369" t="s">
        <v>2995</v>
      </c>
      <c r="U528" s="370" t="s">
        <v>2611</v>
      </c>
      <c r="V528" s="371"/>
      <c r="W528" s="372"/>
      <c r="X528" s="353" t="s">
        <v>2914</v>
      </c>
      <c r="Y528" s="382" t="s">
        <v>2869</v>
      </c>
      <c r="Z528" s="389" t="str">
        <f>IFERROR(__xludf.DUMMYFUNCTION("""COMPUTED_VALUE"""),"")</f>
        <v/>
      </c>
      <c r="AA528" s="383">
        <v>0.0</v>
      </c>
      <c r="AB528" s="388">
        <f>IFERROR(__xludf.DUMMYFUNCTION("""COMPUTED_VALUE"""),1.0)</f>
        <v>1</v>
      </c>
      <c r="AC528" s="382" t="s">
        <v>2869</v>
      </c>
      <c r="AD528" s="389" t="str">
        <f>IFERROR(__xludf.DUMMYFUNCTION("""COMPUTED_VALUE"""),"")</f>
        <v/>
      </c>
      <c r="AE528" s="377">
        <v>0.0</v>
      </c>
      <c r="AF528" s="378">
        <v>0.0</v>
      </c>
      <c r="AG528" s="393" t="s">
        <v>3051</v>
      </c>
    </row>
    <row r="529">
      <c r="A529" s="410"/>
      <c r="B529" s="361">
        <v>46161.0</v>
      </c>
      <c r="C529" s="362" t="s">
        <v>4937</v>
      </c>
      <c r="D529" s="363" t="s">
        <v>4938</v>
      </c>
      <c r="E529" s="364"/>
      <c r="F529" s="365"/>
      <c r="G529" s="366"/>
      <c r="H529" s="367"/>
      <c r="I529" s="365"/>
      <c r="J529" s="368"/>
      <c r="K529" s="364"/>
      <c r="L529" s="365"/>
      <c r="M529" s="366"/>
      <c r="N529" s="367"/>
      <c r="O529" s="365"/>
      <c r="P529" s="368"/>
      <c r="Q529" s="364"/>
      <c r="R529" s="365"/>
      <c r="S529" s="366"/>
      <c r="T529" s="369" t="s">
        <v>2380</v>
      </c>
      <c r="U529" s="370" t="s">
        <v>1292</v>
      </c>
      <c r="V529" s="371"/>
      <c r="W529" s="372"/>
      <c r="X529" s="353" t="s">
        <v>2914</v>
      </c>
      <c r="Y529" s="382">
        <v>0.0</v>
      </c>
      <c r="Z529" s="389">
        <f>IFERROR(__xludf.DUMMYFUNCTION("""COMPUTED_VALUE"""),1.0)</f>
        <v>1</v>
      </c>
      <c r="AA529" s="383">
        <v>0.0</v>
      </c>
      <c r="AB529" s="388">
        <f>IFERROR(__xludf.DUMMYFUNCTION("""COMPUTED_VALUE"""),1.0)</f>
        <v>1</v>
      </c>
      <c r="AC529" s="382" t="s">
        <v>2869</v>
      </c>
      <c r="AD529" s="389" t="str">
        <f>IFERROR(__xludf.DUMMYFUNCTION("""COMPUTED_VALUE"""),"")</f>
        <v/>
      </c>
      <c r="AE529" s="377">
        <v>14.0</v>
      </c>
      <c r="AF529" s="378">
        <v>13.0</v>
      </c>
      <c r="AG529" s="393" t="s">
        <v>3051</v>
      </c>
    </row>
    <row r="530">
      <c r="A530" s="410"/>
      <c r="B530" s="361">
        <v>46161.0</v>
      </c>
      <c r="C530" s="362" t="s">
        <v>4939</v>
      </c>
      <c r="D530" s="363" t="s">
        <v>4940</v>
      </c>
      <c r="E530" s="364"/>
      <c r="F530" s="365">
        <v>1.0</v>
      </c>
      <c r="G530" s="366"/>
      <c r="H530" s="367"/>
      <c r="I530" s="365"/>
      <c r="J530" s="368"/>
      <c r="K530" s="364"/>
      <c r="L530" s="365"/>
      <c r="M530" s="366"/>
      <c r="N530" s="367"/>
      <c r="O530" s="365"/>
      <c r="P530" s="368"/>
      <c r="Q530" s="364"/>
      <c r="R530" s="365"/>
      <c r="S530" s="366"/>
      <c r="T530" s="369" t="s">
        <v>2995</v>
      </c>
      <c r="U530" s="370" t="s">
        <v>1292</v>
      </c>
      <c r="V530" s="371"/>
      <c r="W530" s="380" t="s">
        <v>4941</v>
      </c>
      <c r="X530" s="353" t="s">
        <v>2887</v>
      </c>
      <c r="Y530" s="382" t="s">
        <v>2869</v>
      </c>
      <c r="Z530" s="389" t="str">
        <f>IFERROR(__xludf.DUMMYFUNCTION("""COMPUTED_VALUE"""),"")</f>
        <v/>
      </c>
      <c r="AA530" s="383">
        <v>1.0</v>
      </c>
      <c r="AB530" s="388">
        <f>IFERROR(__xludf.DUMMYFUNCTION("""COMPUTED_VALUE"""),0.8571428571428572)</f>
        <v>0.8571428571</v>
      </c>
      <c r="AC530" s="382" t="s">
        <v>2869</v>
      </c>
      <c r="AD530" s="389" t="str">
        <f>IFERROR(__xludf.DUMMYFUNCTION("""COMPUTED_VALUE"""),"")</f>
        <v/>
      </c>
      <c r="AE530" s="377">
        <v>0.0</v>
      </c>
      <c r="AF530" s="378">
        <v>6.0</v>
      </c>
      <c r="AG530" s="393" t="s">
        <v>3051</v>
      </c>
    </row>
    <row r="531">
      <c r="A531" s="410"/>
      <c r="B531" s="361">
        <v>46162.0</v>
      </c>
      <c r="C531" s="362" t="s">
        <v>4942</v>
      </c>
      <c r="D531" s="363" t="s">
        <v>4943</v>
      </c>
      <c r="E531" s="364"/>
      <c r="F531" s="365"/>
      <c r="G531" s="366"/>
      <c r="H531" s="367"/>
      <c r="I531" s="365"/>
      <c r="J531" s="368"/>
      <c r="K531" s="364"/>
      <c r="L531" s="365"/>
      <c r="M531" s="366"/>
      <c r="N531" s="367"/>
      <c r="O531" s="365"/>
      <c r="P531" s="368"/>
      <c r="Q531" s="364"/>
      <c r="R531" s="365"/>
      <c r="S531" s="366"/>
      <c r="T531" s="369" t="s">
        <v>2995</v>
      </c>
      <c r="U531" s="370" t="s">
        <v>2939</v>
      </c>
      <c r="V531" s="371"/>
      <c r="W531" s="372"/>
      <c r="X531" s="353" t="s">
        <v>2914</v>
      </c>
      <c r="Y531" s="382" t="s">
        <v>2869</v>
      </c>
      <c r="Z531" s="389" t="str">
        <f>IFERROR(__xludf.DUMMYFUNCTION("""COMPUTED_VALUE"""),"")</f>
        <v/>
      </c>
      <c r="AA531" s="383">
        <v>0.0</v>
      </c>
      <c r="AB531" s="388">
        <f>IFERROR(__xludf.DUMMYFUNCTION("""COMPUTED_VALUE"""),1.0)</f>
        <v>1</v>
      </c>
      <c r="AC531" s="382" t="s">
        <v>2869</v>
      </c>
      <c r="AD531" s="389" t="str">
        <f>IFERROR(__xludf.DUMMYFUNCTION("""COMPUTED_VALUE"""),"")</f>
        <v/>
      </c>
      <c r="AE531" s="377">
        <v>0.0</v>
      </c>
      <c r="AF531" s="378">
        <v>0.0</v>
      </c>
      <c r="AG531" s="393" t="s">
        <v>3051</v>
      </c>
    </row>
    <row r="532">
      <c r="A532" s="410"/>
      <c r="B532" s="361">
        <v>46162.0</v>
      </c>
      <c r="C532" s="362" t="s">
        <v>4944</v>
      </c>
      <c r="D532" s="363" t="s">
        <v>4945</v>
      </c>
      <c r="E532" s="364"/>
      <c r="F532" s="365"/>
      <c r="G532" s="366"/>
      <c r="H532" s="367"/>
      <c r="I532" s="365"/>
      <c r="J532" s="368"/>
      <c r="K532" s="364"/>
      <c r="L532" s="365"/>
      <c r="M532" s="366"/>
      <c r="N532" s="367"/>
      <c r="O532" s="365"/>
      <c r="P532" s="368"/>
      <c r="Q532" s="364"/>
      <c r="R532" s="365"/>
      <c r="S532" s="366"/>
      <c r="T532" s="369" t="s">
        <v>2995</v>
      </c>
      <c r="U532" s="370" t="s">
        <v>2939</v>
      </c>
      <c r="V532" s="371"/>
      <c r="W532" s="372"/>
      <c r="X532" s="353" t="s">
        <v>2914</v>
      </c>
      <c r="Y532" s="382" t="s">
        <v>2869</v>
      </c>
      <c r="Z532" s="389" t="str">
        <f>IFERROR(__xludf.DUMMYFUNCTION("""COMPUTED_VALUE"""),"")</f>
        <v/>
      </c>
      <c r="AA532" s="383">
        <v>0.0</v>
      </c>
      <c r="AB532" s="388">
        <f>IFERROR(__xludf.DUMMYFUNCTION("""COMPUTED_VALUE"""),1.0)</f>
        <v>1</v>
      </c>
      <c r="AC532" s="382" t="s">
        <v>2869</v>
      </c>
      <c r="AD532" s="389" t="str">
        <f>IFERROR(__xludf.DUMMYFUNCTION("""COMPUTED_VALUE"""),"")</f>
        <v/>
      </c>
      <c r="AE532" s="377">
        <v>0.0</v>
      </c>
      <c r="AF532" s="378">
        <v>0.0</v>
      </c>
      <c r="AG532" s="393" t="s">
        <v>3051</v>
      </c>
    </row>
    <row r="533">
      <c r="A533" s="410"/>
      <c r="B533" s="361">
        <v>46162.0</v>
      </c>
      <c r="C533" s="362" t="s">
        <v>4946</v>
      </c>
      <c r="D533" s="363" t="s">
        <v>4947</v>
      </c>
      <c r="E533" s="364"/>
      <c r="F533" s="365"/>
      <c r="G533" s="366"/>
      <c r="H533" s="367"/>
      <c r="I533" s="365"/>
      <c r="J533" s="368"/>
      <c r="K533" s="364"/>
      <c r="L533" s="365"/>
      <c r="M533" s="366"/>
      <c r="N533" s="367"/>
      <c r="O533" s="365"/>
      <c r="P533" s="368"/>
      <c r="Q533" s="364"/>
      <c r="R533" s="365"/>
      <c r="S533" s="366"/>
      <c r="T533" s="369" t="s">
        <v>2995</v>
      </c>
      <c r="U533" s="370" t="s">
        <v>2939</v>
      </c>
      <c r="V533" s="371"/>
      <c r="W533" s="372"/>
      <c r="X533" s="353" t="s">
        <v>2914</v>
      </c>
      <c r="Y533" s="382" t="s">
        <v>2869</v>
      </c>
      <c r="Z533" s="389" t="str">
        <f>IFERROR(__xludf.DUMMYFUNCTION("""COMPUTED_VALUE"""),"")</f>
        <v/>
      </c>
      <c r="AA533" s="383">
        <v>0.0</v>
      </c>
      <c r="AB533" s="388">
        <f>IFERROR(__xludf.DUMMYFUNCTION("""COMPUTED_VALUE"""),1.0)</f>
        <v>1</v>
      </c>
      <c r="AC533" s="382" t="s">
        <v>2869</v>
      </c>
      <c r="AD533" s="389" t="str">
        <f>IFERROR(__xludf.DUMMYFUNCTION("""COMPUTED_VALUE"""),"")</f>
        <v/>
      </c>
      <c r="AE533" s="377">
        <v>0.0</v>
      </c>
      <c r="AF533" s="378">
        <v>0.0</v>
      </c>
      <c r="AG533" s="393" t="s">
        <v>3051</v>
      </c>
    </row>
    <row r="534">
      <c r="A534" s="410"/>
      <c r="B534" s="361">
        <v>46161.0</v>
      </c>
      <c r="C534" s="362" t="s">
        <v>4948</v>
      </c>
      <c r="D534" s="363" t="s">
        <v>4949</v>
      </c>
      <c r="E534" s="364"/>
      <c r="F534" s="365"/>
      <c r="G534" s="366"/>
      <c r="H534" s="367"/>
      <c r="I534" s="365"/>
      <c r="J534" s="368"/>
      <c r="K534" s="364"/>
      <c r="L534" s="365"/>
      <c r="M534" s="366"/>
      <c r="N534" s="367"/>
      <c r="O534" s="365">
        <v>1.0</v>
      </c>
      <c r="P534" s="368"/>
      <c r="Q534" s="364"/>
      <c r="R534" s="365"/>
      <c r="S534" s="366"/>
      <c r="T534" s="369" t="s">
        <v>2995</v>
      </c>
      <c r="U534" s="370" t="s">
        <v>1349</v>
      </c>
      <c r="V534" s="371"/>
      <c r="W534" s="380" t="s">
        <v>4950</v>
      </c>
      <c r="X534" s="353" t="s">
        <v>2890</v>
      </c>
      <c r="Y534" s="382" t="s">
        <v>2869</v>
      </c>
      <c r="Z534" s="389" t="str">
        <f>IFERROR(__xludf.DUMMYFUNCTION("""COMPUTED_VALUE"""),"")</f>
        <v/>
      </c>
      <c r="AA534" s="383">
        <v>1.0</v>
      </c>
      <c r="AB534" s="388">
        <f>IFERROR(__xludf.DUMMYFUNCTION("""COMPUTED_VALUE"""),0.0)</f>
        <v>0</v>
      </c>
      <c r="AC534" s="382" t="s">
        <v>2869</v>
      </c>
      <c r="AD534" s="389" t="str">
        <f>IFERROR(__xludf.DUMMYFUNCTION("""COMPUTED_VALUE"""),"")</f>
        <v/>
      </c>
      <c r="AE534" s="377">
        <v>1.0</v>
      </c>
      <c r="AF534" s="378">
        <v>1.0</v>
      </c>
      <c r="AG534" s="393" t="s">
        <v>3049</v>
      </c>
    </row>
    <row r="535">
      <c r="A535" s="410"/>
      <c r="B535" s="361">
        <v>46161.0</v>
      </c>
      <c r="C535" s="362" t="s">
        <v>4951</v>
      </c>
      <c r="D535" s="363" t="s">
        <v>4952</v>
      </c>
      <c r="E535" s="364"/>
      <c r="F535" s="365"/>
      <c r="G535" s="366"/>
      <c r="H535" s="367"/>
      <c r="I535" s="365"/>
      <c r="J535" s="368"/>
      <c r="K535" s="364"/>
      <c r="L535" s="365"/>
      <c r="M535" s="366"/>
      <c r="N535" s="367"/>
      <c r="O535" s="365"/>
      <c r="P535" s="368"/>
      <c r="Q535" s="364"/>
      <c r="R535" s="365"/>
      <c r="S535" s="366"/>
      <c r="T535" s="369" t="s">
        <v>2995</v>
      </c>
      <c r="U535" s="370" t="s">
        <v>1349</v>
      </c>
      <c r="V535" s="371"/>
      <c r="W535" s="372"/>
      <c r="X535" s="353" t="s">
        <v>2914</v>
      </c>
      <c r="Y535" s="382" t="s">
        <v>2869</v>
      </c>
      <c r="Z535" s="389" t="str">
        <f>IFERROR(__xludf.DUMMYFUNCTION("""COMPUTED_VALUE"""),"")</f>
        <v/>
      </c>
      <c r="AA535" s="383">
        <v>0.0</v>
      </c>
      <c r="AB535" s="388">
        <f>IFERROR(__xludf.DUMMYFUNCTION("""COMPUTED_VALUE"""),1.0)</f>
        <v>1</v>
      </c>
      <c r="AC535" s="382" t="s">
        <v>2869</v>
      </c>
      <c r="AD535" s="389" t="str">
        <f>IFERROR(__xludf.DUMMYFUNCTION("""COMPUTED_VALUE"""),"")</f>
        <v/>
      </c>
      <c r="AE535" s="390"/>
      <c r="AF535" s="391"/>
      <c r="AG535" s="393" t="s">
        <v>3049</v>
      </c>
    </row>
    <row r="536">
      <c r="A536" s="410"/>
      <c r="B536" s="361">
        <v>46162.0</v>
      </c>
      <c r="C536" s="362" t="s">
        <v>4953</v>
      </c>
      <c r="D536" s="363" t="s">
        <v>4954</v>
      </c>
      <c r="E536" s="364"/>
      <c r="F536" s="365"/>
      <c r="G536" s="366"/>
      <c r="H536" s="367"/>
      <c r="I536" s="365"/>
      <c r="J536" s="368"/>
      <c r="K536" s="364"/>
      <c r="L536" s="365"/>
      <c r="M536" s="366"/>
      <c r="N536" s="367"/>
      <c r="O536" s="365"/>
      <c r="P536" s="368"/>
      <c r="Q536" s="364"/>
      <c r="R536" s="365"/>
      <c r="S536" s="366"/>
      <c r="T536" s="369" t="s">
        <v>2995</v>
      </c>
      <c r="U536" s="370" t="s">
        <v>1349</v>
      </c>
      <c r="V536" s="371"/>
      <c r="W536" s="372"/>
      <c r="X536" s="353" t="s">
        <v>2914</v>
      </c>
      <c r="Y536" s="382" t="s">
        <v>2869</v>
      </c>
      <c r="Z536" s="389" t="str">
        <f>IFERROR(__xludf.DUMMYFUNCTION("""COMPUTED_VALUE"""),"")</f>
        <v/>
      </c>
      <c r="AA536" s="383">
        <v>0.0</v>
      </c>
      <c r="AB536" s="388">
        <f>IFERROR(__xludf.DUMMYFUNCTION("""COMPUTED_VALUE"""),1.0)</f>
        <v>1</v>
      </c>
      <c r="AC536" s="382" t="s">
        <v>2869</v>
      </c>
      <c r="AD536" s="389" t="str">
        <f>IFERROR(__xludf.DUMMYFUNCTION("""COMPUTED_VALUE"""),"")</f>
        <v/>
      </c>
      <c r="AE536" s="390"/>
      <c r="AF536" s="391"/>
      <c r="AG536" s="393" t="s">
        <v>3049</v>
      </c>
    </row>
    <row r="537">
      <c r="A537" s="410"/>
      <c r="B537" s="361">
        <v>46162.0</v>
      </c>
      <c r="C537" s="362" t="s">
        <v>4955</v>
      </c>
      <c r="D537" s="363" t="s">
        <v>4956</v>
      </c>
      <c r="E537" s="364"/>
      <c r="F537" s="365"/>
      <c r="G537" s="366"/>
      <c r="H537" s="367"/>
      <c r="I537" s="365"/>
      <c r="J537" s="368"/>
      <c r="K537" s="364"/>
      <c r="L537" s="365"/>
      <c r="M537" s="366"/>
      <c r="N537" s="367"/>
      <c r="O537" s="365"/>
      <c r="P537" s="368"/>
      <c r="Q537" s="364"/>
      <c r="R537" s="365"/>
      <c r="S537" s="366"/>
      <c r="T537" s="464" t="s">
        <v>2995</v>
      </c>
      <c r="U537" s="465" t="s">
        <v>1349</v>
      </c>
      <c r="V537" s="371"/>
      <c r="W537" s="372"/>
      <c r="X537" s="353" t="s">
        <v>2914</v>
      </c>
      <c r="Y537" s="382" t="s">
        <v>2869</v>
      </c>
      <c r="Z537" s="389" t="str">
        <f>IFERROR(__xludf.DUMMYFUNCTION("""COMPUTED_VALUE"""),"")</f>
        <v/>
      </c>
      <c r="AA537" s="383">
        <v>0.0</v>
      </c>
      <c r="AB537" s="388">
        <f>IFERROR(__xludf.DUMMYFUNCTION("""COMPUTED_VALUE"""),1.0)</f>
        <v>1</v>
      </c>
      <c r="AC537" s="382" t="s">
        <v>2869</v>
      </c>
      <c r="AD537" s="389" t="str">
        <f>IFERROR(__xludf.DUMMYFUNCTION("""COMPUTED_VALUE"""),"")</f>
        <v/>
      </c>
      <c r="AE537" s="390"/>
      <c r="AF537" s="391"/>
      <c r="AG537" s="393" t="s">
        <v>3049</v>
      </c>
    </row>
    <row r="538">
      <c r="A538" s="410"/>
      <c r="B538" s="361">
        <v>46161.0</v>
      </c>
      <c r="C538" s="362" t="s">
        <v>4957</v>
      </c>
      <c r="D538" s="363" t="s">
        <v>4958</v>
      </c>
      <c r="E538" s="364"/>
      <c r="F538" s="365"/>
      <c r="G538" s="366"/>
      <c r="H538" s="367"/>
      <c r="I538" s="365"/>
      <c r="J538" s="368"/>
      <c r="K538" s="364"/>
      <c r="L538" s="365"/>
      <c r="M538" s="366"/>
      <c r="N538" s="367"/>
      <c r="O538" s="365"/>
      <c r="P538" s="368"/>
      <c r="Q538" s="364"/>
      <c r="R538" s="365"/>
      <c r="S538" s="366"/>
      <c r="T538" s="464" t="s">
        <v>2995</v>
      </c>
      <c r="U538" s="465" t="s">
        <v>2948</v>
      </c>
      <c r="V538" s="371"/>
      <c r="W538" s="372"/>
      <c r="X538" s="353" t="s">
        <v>2914</v>
      </c>
      <c r="Y538" s="382" t="s">
        <v>2869</v>
      </c>
      <c r="Z538" s="389" t="str">
        <f>IFERROR(__xludf.DUMMYFUNCTION("""COMPUTED_VALUE"""),"")</f>
        <v/>
      </c>
      <c r="AA538" s="383">
        <v>0.0</v>
      </c>
      <c r="AB538" s="388">
        <f>IFERROR(__xludf.DUMMYFUNCTION("""COMPUTED_VALUE"""),1.0)</f>
        <v>1</v>
      </c>
      <c r="AC538" s="382" t="s">
        <v>2869</v>
      </c>
      <c r="AD538" s="389" t="str">
        <f>IFERROR(__xludf.DUMMYFUNCTION("""COMPUTED_VALUE"""),"")</f>
        <v/>
      </c>
      <c r="AE538" s="390"/>
      <c r="AF538" s="391"/>
      <c r="AG538" s="393" t="s">
        <v>3049</v>
      </c>
    </row>
    <row r="539">
      <c r="A539" s="410"/>
      <c r="B539" s="361">
        <v>46161.0</v>
      </c>
      <c r="C539" s="362" t="s">
        <v>4959</v>
      </c>
      <c r="D539" s="363" t="s">
        <v>4960</v>
      </c>
      <c r="E539" s="364"/>
      <c r="F539" s="365"/>
      <c r="G539" s="366"/>
      <c r="H539" s="367"/>
      <c r="I539" s="365"/>
      <c r="J539" s="368"/>
      <c r="K539" s="364"/>
      <c r="L539" s="365"/>
      <c r="M539" s="366"/>
      <c r="N539" s="367"/>
      <c r="O539" s="365"/>
      <c r="P539" s="368"/>
      <c r="Q539" s="364"/>
      <c r="R539" s="365"/>
      <c r="S539" s="366"/>
      <c r="T539" s="464" t="s">
        <v>2995</v>
      </c>
      <c r="U539" s="370" t="s">
        <v>2948</v>
      </c>
      <c r="V539" s="371"/>
      <c r="W539" s="372"/>
      <c r="X539" s="353" t="s">
        <v>2914</v>
      </c>
      <c r="Y539" s="382" t="s">
        <v>2869</v>
      </c>
      <c r="Z539" s="389" t="str">
        <f>IFERROR(__xludf.DUMMYFUNCTION("""COMPUTED_VALUE"""),"")</f>
        <v/>
      </c>
      <c r="AA539" s="383">
        <v>0.0</v>
      </c>
      <c r="AB539" s="388">
        <f>IFERROR(__xludf.DUMMYFUNCTION("""COMPUTED_VALUE"""),1.0)</f>
        <v>1</v>
      </c>
      <c r="AC539" s="382" t="s">
        <v>2869</v>
      </c>
      <c r="AD539" s="389" t="str">
        <f>IFERROR(__xludf.DUMMYFUNCTION("""COMPUTED_VALUE"""),"")</f>
        <v/>
      </c>
      <c r="AE539" s="390"/>
      <c r="AF539" s="391"/>
      <c r="AG539" s="393" t="s">
        <v>3049</v>
      </c>
    </row>
    <row r="540">
      <c r="A540" s="410"/>
      <c r="B540" s="361">
        <v>46162.0</v>
      </c>
      <c r="C540" s="362" t="s">
        <v>4961</v>
      </c>
      <c r="D540" s="363" t="s">
        <v>4962</v>
      </c>
      <c r="E540" s="364">
        <v>4.0</v>
      </c>
      <c r="F540" s="365">
        <v>4.0</v>
      </c>
      <c r="G540" s="366"/>
      <c r="H540" s="367"/>
      <c r="I540" s="365"/>
      <c r="J540" s="368"/>
      <c r="K540" s="364"/>
      <c r="L540" s="365"/>
      <c r="M540" s="366"/>
      <c r="N540" s="367"/>
      <c r="O540" s="365"/>
      <c r="P540" s="368"/>
      <c r="Q540" s="364"/>
      <c r="R540" s="365"/>
      <c r="S540" s="366"/>
      <c r="T540" s="466" t="s">
        <v>2948</v>
      </c>
      <c r="U540" s="370" t="s">
        <v>2963</v>
      </c>
      <c r="V540" s="371"/>
      <c r="W540" s="380" t="s">
        <v>4963</v>
      </c>
      <c r="X540" s="353" t="s">
        <v>2905</v>
      </c>
      <c r="Y540" s="382">
        <v>4.0</v>
      </c>
      <c r="Z540" s="389">
        <f>IFERROR(__xludf.DUMMYFUNCTION("""COMPUTED_VALUE"""),0.8)</f>
        <v>0.8</v>
      </c>
      <c r="AA540" s="383">
        <v>4.0</v>
      </c>
      <c r="AB540" s="388">
        <f>IFERROR(__xludf.DUMMYFUNCTION("""COMPUTED_VALUE"""),0.8)</f>
        <v>0.8</v>
      </c>
      <c r="AC540" s="382" t="s">
        <v>2869</v>
      </c>
      <c r="AD540" s="389" t="str">
        <f>IFERROR(__xludf.DUMMYFUNCTION("""COMPUTED_VALUE"""),"")</f>
        <v/>
      </c>
      <c r="AE540" s="377">
        <v>20.0</v>
      </c>
      <c r="AF540" s="378">
        <v>20.0</v>
      </c>
      <c r="AG540" s="393" t="s">
        <v>3049</v>
      </c>
    </row>
    <row r="541">
      <c r="A541" s="410"/>
      <c r="B541" s="361">
        <v>46162.0</v>
      </c>
      <c r="C541" s="362" t="s">
        <v>4964</v>
      </c>
      <c r="D541" s="363" t="s">
        <v>4965</v>
      </c>
      <c r="E541" s="364"/>
      <c r="F541" s="365">
        <v>4.0</v>
      </c>
      <c r="G541" s="366"/>
      <c r="H541" s="367"/>
      <c r="I541" s="365"/>
      <c r="J541" s="368"/>
      <c r="K541" s="364"/>
      <c r="L541" s="365">
        <v>2.0</v>
      </c>
      <c r="M541" s="366"/>
      <c r="N541" s="367"/>
      <c r="O541" s="365"/>
      <c r="P541" s="368"/>
      <c r="Q541" s="364"/>
      <c r="R541" s="365"/>
      <c r="S541" s="366"/>
      <c r="T541" s="464" t="s">
        <v>2995</v>
      </c>
      <c r="U541" s="370" t="s">
        <v>2948</v>
      </c>
      <c r="V541" s="371"/>
      <c r="W541" s="380" t="s">
        <v>4966</v>
      </c>
      <c r="X541" s="353" t="s">
        <v>2890</v>
      </c>
      <c r="Y541" s="382" t="s">
        <v>2869</v>
      </c>
      <c r="Z541" s="389" t="str">
        <f>IFERROR(__xludf.DUMMYFUNCTION("""COMPUTED_VALUE"""),"")</f>
        <v/>
      </c>
      <c r="AA541" s="383">
        <v>6.0</v>
      </c>
      <c r="AB541" s="388">
        <f>IFERROR(__xludf.DUMMYFUNCTION("""COMPUTED_VALUE"""),0.7931034482758621)</f>
        <v>0.7931034483</v>
      </c>
      <c r="AC541" s="382" t="s">
        <v>2869</v>
      </c>
      <c r="AD541" s="389" t="str">
        <f>IFERROR(__xludf.DUMMYFUNCTION("""COMPUTED_VALUE"""),"")</f>
        <v/>
      </c>
      <c r="AE541" s="377">
        <v>29.0</v>
      </c>
      <c r="AF541" s="378">
        <v>27.0</v>
      </c>
      <c r="AG541" s="393" t="s">
        <v>3049</v>
      </c>
    </row>
    <row r="542">
      <c r="A542" s="410"/>
      <c r="B542" s="361">
        <v>46161.0</v>
      </c>
      <c r="C542" s="362" t="s">
        <v>4967</v>
      </c>
      <c r="D542" s="363" t="s">
        <v>4968</v>
      </c>
      <c r="E542" s="364">
        <v>1.0</v>
      </c>
      <c r="F542" s="365">
        <v>1.0</v>
      </c>
      <c r="G542" s="366"/>
      <c r="H542" s="367"/>
      <c r="I542" s="365"/>
      <c r="J542" s="368"/>
      <c r="K542" s="364"/>
      <c r="L542" s="365"/>
      <c r="M542" s="366"/>
      <c r="N542" s="367"/>
      <c r="O542" s="365"/>
      <c r="P542" s="368"/>
      <c r="Q542" s="364"/>
      <c r="R542" s="365"/>
      <c r="S542" s="366"/>
      <c r="T542" s="369" t="s">
        <v>1658</v>
      </c>
      <c r="U542" s="370" t="s">
        <v>2948</v>
      </c>
      <c r="V542" s="371"/>
      <c r="W542" s="380" t="s">
        <v>4969</v>
      </c>
      <c r="X542" s="353" t="s">
        <v>2903</v>
      </c>
      <c r="Y542" s="382">
        <v>1.0</v>
      </c>
      <c r="Z542" s="389">
        <f>IFERROR(__xludf.DUMMYFUNCTION("""COMPUTED_VALUE"""),0.6666666666666667)</f>
        <v>0.6666666667</v>
      </c>
      <c r="AA542" s="383">
        <v>1.0</v>
      </c>
      <c r="AB542" s="388">
        <f>IFERROR(__xludf.DUMMYFUNCTION("""COMPUTED_VALUE"""),0.6666666666666667)</f>
        <v>0.6666666667</v>
      </c>
      <c r="AC542" s="382" t="s">
        <v>2869</v>
      </c>
      <c r="AD542" s="389" t="str">
        <f>IFERROR(__xludf.DUMMYFUNCTION("""COMPUTED_VALUE"""),"")</f>
        <v/>
      </c>
      <c r="AE542" s="377">
        <v>2.0</v>
      </c>
      <c r="AF542" s="378">
        <v>2.0</v>
      </c>
      <c r="AG542" s="393" t="s">
        <v>3033</v>
      </c>
    </row>
    <row r="543">
      <c r="A543" s="410"/>
      <c r="B543" s="361">
        <v>46160.0</v>
      </c>
      <c r="C543" s="362" t="s">
        <v>4970</v>
      </c>
      <c r="D543" s="363" t="s">
        <v>4971</v>
      </c>
      <c r="E543" s="364"/>
      <c r="F543" s="365"/>
      <c r="G543" s="366"/>
      <c r="H543" s="367"/>
      <c r="I543" s="365"/>
      <c r="J543" s="368"/>
      <c r="K543" s="364"/>
      <c r="L543" s="365"/>
      <c r="M543" s="366"/>
      <c r="N543" s="367"/>
      <c r="O543" s="365"/>
      <c r="P543" s="368"/>
      <c r="Q543" s="364"/>
      <c r="R543" s="365"/>
      <c r="S543" s="366"/>
      <c r="T543" s="369" t="s">
        <v>2995</v>
      </c>
      <c r="U543" s="370" t="s">
        <v>2957</v>
      </c>
      <c r="V543" s="371"/>
      <c r="W543" s="372"/>
      <c r="X543" s="353" t="s">
        <v>2914</v>
      </c>
      <c r="Y543" s="382" t="s">
        <v>2869</v>
      </c>
      <c r="Z543" s="389" t="str">
        <f>IFERROR(__xludf.DUMMYFUNCTION("""COMPUTED_VALUE"""),"")</f>
        <v/>
      </c>
      <c r="AA543" s="383">
        <v>0.0</v>
      </c>
      <c r="AB543" s="388">
        <f>IFERROR(__xludf.DUMMYFUNCTION("""COMPUTED_VALUE"""),1.0)</f>
        <v>1</v>
      </c>
      <c r="AC543" s="382" t="s">
        <v>2869</v>
      </c>
      <c r="AD543" s="389" t="str">
        <f>IFERROR(__xludf.DUMMYFUNCTION("""COMPUTED_VALUE"""),"")</f>
        <v/>
      </c>
      <c r="AE543" s="390"/>
      <c r="AF543" s="391"/>
      <c r="AG543" s="393" t="s">
        <v>3049</v>
      </c>
    </row>
    <row r="544">
      <c r="A544" s="410"/>
      <c r="B544" s="361">
        <v>46160.0</v>
      </c>
      <c r="C544" s="362" t="s">
        <v>4972</v>
      </c>
      <c r="D544" s="363" t="s">
        <v>4973</v>
      </c>
      <c r="E544" s="364"/>
      <c r="F544" s="365"/>
      <c r="G544" s="366"/>
      <c r="H544" s="367"/>
      <c r="I544" s="365"/>
      <c r="J544" s="368"/>
      <c r="K544" s="364"/>
      <c r="L544" s="365"/>
      <c r="M544" s="366"/>
      <c r="N544" s="367"/>
      <c r="O544" s="365"/>
      <c r="P544" s="368"/>
      <c r="Q544" s="364"/>
      <c r="R544" s="365"/>
      <c r="S544" s="366"/>
      <c r="T544" s="369" t="s">
        <v>2995</v>
      </c>
      <c r="U544" s="370" t="s">
        <v>2957</v>
      </c>
      <c r="V544" s="371"/>
      <c r="W544" s="372"/>
      <c r="X544" s="353" t="s">
        <v>2914</v>
      </c>
      <c r="Y544" s="382" t="s">
        <v>2869</v>
      </c>
      <c r="Z544" s="389" t="str">
        <f>IFERROR(__xludf.DUMMYFUNCTION("""COMPUTED_VALUE"""),"")</f>
        <v/>
      </c>
      <c r="AA544" s="383">
        <v>0.0</v>
      </c>
      <c r="AB544" s="388">
        <f>IFERROR(__xludf.DUMMYFUNCTION("""COMPUTED_VALUE"""),1.0)</f>
        <v>1</v>
      </c>
      <c r="AC544" s="382" t="s">
        <v>2869</v>
      </c>
      <c r="AD544" s="389" t="str">
        <f>IFERROR(__xludf.DUMMYFUNCTION("""COMPUTED_VALUE"""),"")</f>
        <v/>
      </c>
      <c r="AE544" s="390"/>
      <c r="AF544" s="391"/>
      <c r="AG544" s="393" t="s">
        <v>3049</v>
      </c>
    </row>
    <row r="545">
      <c r="A545" s="410"/>
      <c r="B545" s="361">
        <v>46160.0</v>
      </c>
      <c r="C545" s="362" t="s">
        <v>4974</v>
      </c>
      <c r="D545" s="363" t="s">
        <v>4975</v>
      </c>
      <c r="E545" s="364"/>
      <c r="F545" s="365"/>
      <c r="G545" s="366"/>
      <c r="H545" s="367"/>
      <c r="I545" s="365"/>
      <c r="J545" s="368"/>
      <c r="K545" s="364"/>
      <c r="L545" s="365"/>
      <c r="M545" s="366"/>
      <c r="N545" s="367"/>
      <c r="O545" s="365"/>
      <c r="P545" s="368"/>
      <c r="Q545" s="364"/>
      <c r="R545" s="365"/>
      <c r="S545" s="366"/>
      <c r="T545" s="369" t="s">
        <v>2995</v>
      </c>
      <c r="U545" s="370" t="s">
        <v>2957</v>
      </c>
      <c r="V545" s="371"/>
      <c r="W545" s="372"/>
      <c r="X545" s="353" t="s">
        <v>2914</v>
      </c>
      <c r="Y545" s="382" t="s">
        <v>2869</v>
      </c>
      <c r="Z545" s="389" t="str">
        <f>IFERROR(__xludf.DUMMYFUNCTION("""COMPUTED_VALUE"""),"")</f>
        <v/>
      </c>
      <c r="AA545" s="383">
        <v>0.0</v>
      </c>
      <c r="AB545" s="388">
        <f>IFERROR(__xludf.DUMMYFUNCTION("""COMPUTED_VALUE"""),1.0)</f>
        <v>1</v>
      </c>
      <c r="AC545" s="382" t="s">
        <v>2869</v>
      </c>
      <c r="AD545" s="389" t="str">
        <f>IFERROR(__xludf.DUMMYFUNCTION("""COMPUTED_VALUE"""),"")</f>
        <v/>
      </c>
      <c r="AE545" s="390"/>
      <c r="AF545" s="391"/>
      <c r="AG545" s="393" t="s">
        <v>3049</v>
      </c>
    </row>
    <row r="546">
      <c r="A546" s="410"/>
      <c r="B546" s="361">
        <v>46162.0</v>
      </c>
      <c r="C546" s="362" t="s">
        <v>4976</v>
      </c>
      <c r="D546" s="363" t="s">
        <v>4977</v>
      </c>
      <c r="E546" s="364"/>
      <c r="F546" s="365">
        <v>1.0</v>
      </c>
      <c r="G546" s="366"/>
      <c r="H546" s="367"/>
      <c r="I546" s="365"/>
      <c r="J546" s="368"/>
      <c r="K546" s="364"/>
      <c r="L546" s="365">
        <v>1.0</v>
      </c>
      <c r="M546" s="366"/>
      <c r="N546" s="367"/>
      <c r="O546" s="365"/>
      <c r="P546" s="368"/>
      <c r="Q546" s="364"/>
      <c r="R546" s="365"/>
      <c r="S546" s="366"/>
      <c r="T546" s="369" t="s">
        <v>2995</v>
      </c>
      <c r="U546" s="370" t="s">
        <v>544</v>
      </c>
      <c r="V546" s="371"/>
      <c r="W546" s="380" t="s">
        <v>4978</v>
      </c>
      <c r="X546" s="353" t="s">
        <v>2890</v>
      </c>
      <c r="Y546" s="382" t="s">
        <v>2869</v>
      </c>
      <c r="Z546" s="389" t="str">
        <f>IFERROR(__xludf.DUMMYFUNCTION("""COMPUTED_VALUE"""),"")</f>
        <v/>
      </c>
      <c r="AA546" s="383">
        <v>2.0</v>
      </c>
      <c r="AB546" s="388">
        <f>IFERROR(__xludf.DUMMYFUNCTION("""COMPUTED_VALUE"""),0.5)</f>
        <v>0.5</v>
      </c>
      <c r="AC546" s="382" t="s">
        <v>2869</v>
      </c>
      <c r="AD546" s="389" t="str">
        <f>IFERROR(__xludf.DUMMYFUNCTION("""COMPUTED_VALUE"""),"")</f>
        <v/>
      </c>
      <c r="AE546" s="377">
        <v>4.0</v>
      </c>
      <c r="AF546" s="378">
        <v>2.0</v>
      </c>
      <c r="AG546" s="393" t="s">
        <v>3049</v>
      </c>
    </row>
    <row r="547">
      <c r="A547" s="410"/>
      <c r="B547" s="361">
        <v>46162.0</v>
      </c>
      <c r="C547" s="362" t="s">
        <v>4979</v>
      </c>
      <c r="D547" s="363" t="s">
        <v>4980</v>
      </c>
      <c r="E547" s="364"/>
      <c r="F547" s="365"/>
      <c r="G547" s="366"/>
      <c r="H547" s="367"/>
      <c r="I547" s="365">
        <v>1.0</v>
      </c>
      <c r="J547" s="368"/>
      <c r="K547" s="364"/>
      <c r="L547" s="365"/>
      <c r="M547" s="366"/>
      <c r="N547" s="367"/>
      <c r="O547" s="365"/>
      <c r="P547" s="368"/>
      <c r="Q547" s="364"/>
      <c r="R547" s="365"/>
      <c r="S547" s="366"/>
      <c r="T547" s="369" t="s">
        <v>2995</v>
      </c>
      <c r="U547" s="370" t="s">
        <v>544</v>
      </c>
      <c r="V547" s="371"/>
      <c r="W547" s="380" t="s">
        <v>4981</v>
      </c>
      <c r="X547" s="353" t="s">
        <v>2890</v>
      </c>
      <c r="Y547" s="382" t="s">
        <v>2869</v>
      </c>
      <c r="Z547" s="389" t="str">
        <f>IFERROR(__xludf.DUMMYFUNCTION("""COMPUTED_VALUE"""),"")</f>
        <v/>
      </c>
      <c r="AA547" s="383">
        <v>1.0</v>
      </c>
      <c r="AB547" s="388">
        <f>IFERROR(__xludf.DUMMYFUNCTION("""COMPUTED_VALUE"""),0.6666666666666667)</f>
        <v>0.6666666667</v>
      </c>
      <c r="AC547" s="382" t="s">
        <v>2869</v>
      </c>
      <c r="AD547" s="389" t="str">
        <f>IFERROR(__xludf.DUMMYFUNCTION("""COMPUTED_VALUE"""),"")</f>
        <v/>
      </c>
      <c r="AE547" s="377">
        <v>3.0</v>
      </c>
      <c r="AF547" s="378">
        <v>2.0</v>
      </c>
      <c r="AG547" s="393" t="s">
        <v>3049</v>
      </c>
    </row>
    <row r="548">
      <c r="A548" s="410"/>
      <c r="B548" s="361">
        <v>46162.0</v>
      </c>
      <c r="C548" s="362" t="s">
        <v>4982</v>
      </c>
      <c r="D548" s="363" t="s">
        <v>4983</v>
      </c>
      <c r="E548" s="364"/>
      <c r="F548" s="365"/>
      <c r="G548" s="366"/>
      <c r="H548" s="367"/>
      <c r="I548" s="365"/>
      <c r="J548" s="368"/>
      <c r="K548" s="364"/>
      <c r="L548" s="365"/>
      <c r="M548" s="366"/>
      <c r="N548" s="367"/>
      <c r="O548" s="365"/>
      <c r="P548" s="368"/>
      <c r="Q548" s="364"/>
      <c r="R548" s="365"/>
      <c r="S548" s="366"/>
      <c r="T548" s="369" t="s">
        <v>544</v>
      </c>
      <c r="U548" s="370" t="s">
        <v>241</v>
      </c>
      <c r="V548" s="371"/>
      <c r="W548" s="372"/>
      <c r="X548" s="353" t="s">
        <v>2914</v>
      </c>
      <c r="Y548" s="382">
        <v>0.0</v>
      </c>
      <c r="Z548" s="389">
        <f>IFERROR(__xludf.DUMMYFUNCTION("""COMPUTED_VALUE"""),1.0)</f>
        <v>1</v>
      </c>
      <c r="AA548" s="383">
        <v>0.0</v>
      </c>
      <c r="AB548" s="388">
        <f>IFERROR(__xludf.DUMMYFUNCTION("""COMPUTED_VALUE"""),1.0)</f>
        <v>1</v>
      </c>
      <c r="AC548" s="382" t="s">
        <v>2869</v>
      </c>
      <c r="AD548" s="389" t="str">
        <f>IFERROR(__xludf.DUMMYFUNCTION("""COMPUTED_VALUE"""),"")</f>
        <v/>
      </c>
      <c r="AE548" s="390"/>
      <c r="AF548" s="391"/>
      <c r="AG548" s="393" t="s">
        <v>3049</v>
      </c>
    </row>
    <row r="549">
      <c r="A549" s="410"/>
      <c r="B549" s="361">
        <v>46161.0</v>
      </c>
      <c r="C549" s="362" t="s">
        <v>4984</v>
      </c>
      <c r="D549" s="363" t="s">
        <v>4985</v>
      </c>
      <c r="E549" s="364"/>
      <c r="F549" s="365">
        <v>3.0</v>
      </c>
      <c r="G549" s="366"/>
      <c r="H549" s="367"/>
      <c r="I549" s="365"/>
      <c r="J549" s="368"/>
      <c r="K549" s="364"/>
      <c r="L549" s="365">
        <v>3.0</v>
      </c>
      <c r="M549" s="366"/>
      <c r="N549" s="367"/>
      <c r="O549" s="365"/>
      <c r="P549" s="368"/>
      <c r="Q549" s="364"/>
      <c r="R549" s="365"/>
      <c r="S549" s="366"/>
      <c r="T549" s="369" t="s">
        <v>2995</v>
      </c>
      <c r="U549" s="370" t="s">
        <v>2967</v>
      </c>
      <c r="V549" s="371"/>
      <c r="W549" s="380" t="s">
        <v>4986</v>
      </c>
      <c r="X549" s="353" t="s">
        <v>2890</v>
      </c>
      <c r="Y549" s="382" t="s">
        <v>2869</v>
      </c>
      <c r="Z549" s="389" t="str">
        <f>IFERROR(__xludf.DUMMYFUNCTION("""COMPUTED_VALUE"""),"")</f>
        <v/>
      </c>
      <c r="AA549" s="383">
        <v>6.0</v>
      </c>
      <c r="AB549" s="388">
        <f>IFERROR(__xludf.DUMMYFUNCTION("""COMPUTED_VALUE"""),0.6470588235294117)</f>
        <v>0.6470588235</v>
      </c>
      <c r="AC549" s="382" t="s">
        <v>2869</v>
      </c>
      <c r="AD549" s="389" t="str">
        <f>IFERROR(__xludf.DUMMYFUNCTION("""COMPUTED_VALUE"""),"")</f>
        <v/>
      </c>
      <c r="AE549" s="377">
        <v>17.0</v>
      </c>
      <c r="AF549" s="378">
        <v>13.0</v>
      </c>
      <c r="AG549" s="393" t="s">
        <v>3035</v>
      </c>
    </row>
    <row r="550">
      <c r="A550" s="410"/>
      <c r="B550" s="361">
        <v>46161.0</v>
      </c>
      <c r="C550" s="362" t="s">
        <v>4987</v>
      </c>
      <c r="D550" s="363" t="s">
        <v>4988</v>
      </c>
      <c r="E550" s="364"/>
      <c r="F550" s="365"/>
      <c r="G550" s="366"/>
      <c r="H550" s="367"/>
      <c r="I550" s="365"/>
      <c r="J550" s="368"/>
      <c r="K550" s="364"/>
      <c r="L550" s="365">
        <v>1.0</v>
      </c>
      <c r="M550" s="366"/>
      <c r="N550" s="367"/>
      <c r="O550" s="365"/>
      <c r="P550" s="368"/>
      <c r="Q550" s="364"/>
      <c r="R550" s="365"/>
      <c r="S550" s="366"/>
      <c r="T550" s="369" t="s">
        <v>2995</v>
      </c>
      <c r="U550" s="370" t="s">
        <v>2967</v>
      </c>
      <c r="V550" s="371"/>
      <c r="W550" s="380" t="s">
        <v>4989</v>
      </c>
      <c r="X550" s="353" t="s">
        <v>2887</v>
      </c>
      <c r="Y550" s="382" t="s">
        <v>2869</v>
      </c>
      <c r="Z550" s="389" t="str">
        <f>IFERROR(__xludf.DUMMYFUNCTION("""COMPUTED_VALUE"""),"")</f>
        <v/>
      </c>
      <c r="AA550" s="383">
        <v>1.0</v>
      </c>
      <c r="AB550" s="388">
        <f>IFERROR(__xludf.DUMMYFUNCTION("""COMPUTED_VALUE"""),0.875)</f>
        <v>0.875</v>
      </c>
      <c r="AC550" s="382" t="s">
        <v>2869</v>
      </c>
      <c r="AD550" s="389" t="str">
        <f>IFERROR(__xludf.DUMMYFUNCTION("""COMPUTED_VALUE"""),"")</f>
        <v/>
      </c>
      <c r="AE550" s="377">
        <v>7.0</v>
      </c>
      <c r="AF550" s="378">
        <v>6.0</v>
      </c>
      <c r="AG550" s="393" t="s">
        <v>3035</v>
      </c>
    </row>
    <row r="551">
      <c r="A551" s="410"/>
      <c r="B551" s="361">
        <v>46161.0</v>
      </c>
      <c r="C551" s="362" t="s">
        <v>4990</v>
      </c>
      <c r="D551" s="363" t="s">
        <v>4991</v>
      </c>
      <c r="E551" s="364"/>
      <c r="F551" s="365"/>
      <c r="G551" s="366"/>
      <c r="H551" s="367"/>
      <c r="I551" s="365"/>
      <c r="J551" s="368"/>
      <c r="K551" s="364"/>
      <c r="L551" s="365">
        <v>1.0</v>
      </c>
      <c r="M551" s="366"/>
      <c r="N551" s="367"/>
      <c r="O551" s="365"/>
      <c r="P551" s="368"/>
      <c r="Q551" s="364"/>
      <c r="R551" s="365"/>
      <c r="S551" s="366"/>
      <c r="T551" s="369" t="s">
        <v>2995</v>
      </c>
      <c r="U551" s="370" t="s">
        <v>2967</v>
      </c>
      <c r="V551" s="371"/>
      <c r="W551" s="380" t="s">
        <v>4992</v>
      </c>
      <c r="X551" s="353" t="s">
        <v>2890</v>
      </c>
      <c r="Y551" s="382" t="s">
        <v>2869</v>
      </c>
      <c r="Z551" s="389" t="str">
        <f>IFERROR(__xludf.DUMMYFUNCTION("""COMPUTED_VALUE"""),"")</f>
        <v/>
      </c>
      <c r="AA551" s="383">
        <v>1.0</v>
      </c>
      <c r="AB551" s="388">
        <f>IFERROR(__xludf.DUMMYFUNCTION("""COMPUTED_VALUE"""),0.962962962962963)</f>
        <v>0.962962963</v>
      </c>
      <c r="AC551" s="382" t="s">
        <v>2869</v>
      </c>
      <c r="AD551" s="389" t="str">
        <f>IFERROR(__xludf.DUMMYFUNCTION("""COMPUTED_VALUE"""),"")</f>
        <v/>
      </c>
      <c r="AE551" s="377">
        <v>27.0</v>
      </c>
      <c r="AF551" s="378">
        <v>26.0</v>
      </c>
      <c r="AG551" s="393" t="s">
        <v>3035</v>
      </c>
    </row>
    <row r="552">
      <c r="A552" s="410"/>
      <c r="B552" s="361">
        <v>46162.0</v>
      </c>
      <c r="C552" s="362" t="s">
        <v>4993</v>
      </c>
      <c r="D552" s="363" t="s">
        <v>4994</v>
      </c>
      <c r="E552" s="364"/>
      <c r="F552" s="365"/>
      <c r="G552" s="366"/>
      <c r="H552" s="367"/>
      <c r="I552" s="365"/>
      <c r="J552" s="368"/>
      <c r="K552" s="364"/>
      <c r="L552" s="365"/>
      <c r="M552" s="366"/>
      <c r="N552" s="367"/>
      <c r="O552" s="365"/>
      <c r="P552" s="368"/>
      <c r="Q552" s="364"/>
      <c r="R552" s="365"/>
      <c r="S552" s="366"/>
      <c r="T552" s="369" t="s">
        <v>2995</v>
      </c>
      <c r="U552" s="370" t="s">
        <v>1453</v>
      </c>
      <c r="V552" s="371"/>
      <c r="W552" s="372"/>
      <c r="X552" s="353" t="s">
        <v>2914</v>
      </c>
      <c r="Y552" s="382" t="s">
        <v>2869</v>
      </c>
      <c r="Z552" s="389" t="str">
        <f>IFERROR(__xludf.DUMMYFUNCTION("""COMPUTED_VALUE"""),"")</f>
        <v/>
      </c>
      <c r="AA552" s="383">
        <v>0.0</v>
      </c>
      <c r="AB552" s="388">
        <f>IFERROR(__xludf.DUMMYFUNCTION("""COMPUTED_VALUE"""),1.0)</f>
        <v>1</v>
      </c>
      <c r="AC552" s="382" t="s">
        <v>2869</v>
      </c>
      <c r="AD552" s="389" t="str">
        <f>IFERROR(__xludf.DUMMYFUNCTION("""COMPUTED_VALUE"""),"")</f>
        <v/>
      </c>
      <c r="AE552" s="377">
        <v>0.0</v>
      </c>
      <c r="AF552" s="378">
        <v>0.0</v>
      </c>
      <c r="AG552" s="393" t="s">
        <v>3027</v>
      </c>
    </row>
    <row r="553">
      <c r="A553" s="410"/>
      <c r="B553" s="361">
        <v>46162.0</v>
      </c>
      <c r="C553" s="362" t="s">
        <v>4995</v>
      </c>
      <c r="D553" s="363" t="s">
        <v>4996</v>
      </c>
      <c r="E553" s="364"/>
      <c r="F553" s="365"/>
      <c r="G553" s="366"/>
      <c r="H553" s="367"/>
      <c r="I553" s="365">
        <v>1.0</v>
      </c>
      <c r="J553" s="368"/>
      <c r="K553" s="364"/>
      <c r="L553" s="365">
        <v>1.0</v>
      </c>
      <c r="M553" s="366"/>
      <c r="N553" s="367"/>
      <c r="O553" s="365">
        <v>2.0</v>
      </c>
      <c r="P553" s="368"/>
      <c r="Q553" s="364"/>
      <c r="R553" s="365"/>
      <c r="S553" s="366"/>
      <c r="T553" s="369" t="s">
        <v>2995</v>
      </c>
      <c r="U553" s="370" t="s">
        <v>1453</v>
      </c>
      <c r="V553" s="371"/>
      <c r="W553" s="380" t="s">
        <v>4997</v>
      </c>
      <c r="X553" s="353" t="s">
        <v>2890</v>
      </c>
      <c r="Y553" s="382" t="s">
        <v>2869</v>
      </c>
      <c r="Z553" s="389" t="str">
        <f>IFERROR(__xludf.DUMMYFUNCTION("""COMPUTED_VALUE"""),"")</f>
        <v/>
      </c>
      <c r="AA553" s="383">
        <v>4.0</v>
      </c>
      <c r="AB553" s="388">
        <f>IFERROR(__xludf.DUMMYFUNCTION("""COMPUTED_VALUE"""),0.8)</f>
        <v>0.8</v>
      </c>
      <c r="AC553" s="382" t="s">
        <v>2869</v>
      </c>
      <c r="AD553" s="389" t="str">
        <f>IFERROR(__xludf.DUMMYFUNCTION("""COMPUTED_VALUE"""),"")</f>
        <v/>
      </c>
      <c r="AE553" s="377">
        <v>20.0</v>
      </c>
      <c r="AF553" s="378">
        <v>20.0</v>
      </c>
      <c r="AG553" s="393" t="s">
        <v>3027</v>
      </c>
    </row>
    <row r="554">
      <c r="A554" s="410"/>
      <c r="B554" s="361">
        <v>46162.0</v>
      </c>
      <c r="C554" s="362" t="s">
        <v>4998</v>
      </c>
      <c r="D554" s="363" t="s">
        <v>4999</v>
      </c>
      <c r="E554" s="364"/>
      <c r="F554" s="365"/>
      <c r="G554" s="366"/>
      <c r="H554" s="367"/>
      <c r="I554" s="365"/>
      <c r="J554" s="368"/>
      <c r="K554" s="364"/>
      <c r="L554" s="365"/>
      <c r="M554" s="366"/>
      <c r="N554" s="367"/>
      <c r="O554" s="365"/>
      <c r="P554" s="368"/>
      <c r="Q554" s="364"/>
      <c r="R554" s="365"/>
      <c r="S554" s="366"/>
      <c r="T554" s="369" t="s">
        <v>2995</v>
      </c>
      <c r="U554" s="370" t="s">
        <v>1453</v>
      </c>
      <c r="V554" s="371"/>
      <c r="W554" s="372"/>
      <c r="X554" s="353" t="s">
        <v>2914</v>
      </c>
      <c r="Y554" s="382" t="s">
        <v>2869</v>
      </c>
      <c r="Z554" s="389" t="str">
        <f>IFERROR(__xludf.DUMMYFUNCTION("""COMPUTED_VALUE"""),"")</f>
        <v/>
      </c>
      <c r="AA554" s="383">
        <v>0.0</v>
      </c>
      <c r="AB554" s="388">
        <f>IFERROR(__xludf.DUMMYFUNCTION("""COMPUTED_VALUE"""),1.0)</f>
        <v>1</v>
      </c>
      <c r="AC554" s="382" t="s">
        <v>2869</v>
      </c>
      <c r="AD554" s="389" t="str">
        <f>IFERROR(__xludf.DUMMYFUNCTION("""COMPUTED_VALUE"""),"")</f>
        <v/>
      </c>
      <c r="AE554" s="377">
        <v>0.0</v>
      </c>
      <c r="AF554" s="378">
        <v>0.0</v>
      </c>
      <c r="AG554" s="393" t="s">
        <v>3027</v>
      </c>
    </row>
    <row r="555">
      <c r="A555" s="410"/>
      <c r="B555" s="361">
        <v>46163.0</v>
      </c>
      <c r="C555" s="362" t="s">
        <v>5000</v>
      </c>
      <c r="D555" s="363" t="s">
        <v>5001</v>
      </c>
      <c r="E555" s="364"/>
      <c r="F555" s="365"/>
      <c r="G555" s="366"/>
      <c r="H555" s="367"/>
      <c r="I555" s="365">
        <v>1.0</v>
      </c>
      <c r="J555" s="368"/>
      <c r="K555" s="364"/>
      <c r="L555" s="365">
        <v>1.0</v>
      </c>
      <c r="M555" s="366"/>
      <c r="N555" s="367"/>
      <c r="O555" s="365"/>
      <c r="P555" s="368"/>
      <c r="Q555" s="364"/>
      <c r="R555" s="365"/>
      <c r="S555" s="366"/>
      <c r="T555" s="369" t="s">
        <v>2995</v>
      </c>
      <c r="U555" s="370" t="s">
        <v>1376</v>
      </c>
      <c r="V555" s="371"/>
      <c r="W555" s="380" t="s">
        <v>5002</v>
      </c>
      <c r="X555" s="353" t="s">
        <v>2890</v>
      </c>
      <c r="Y555" s="382" t="s">
        <v>2869</v>
      </c>
      <c r="Z555" s="389" t="str">
        <f>IFERROR(__xludf.DUMMYFUNCTION("""COMPUTED_VALUE"""),"")</f>
        <v/>
      </c>
      <c r="AA555" s="383">
        <v>2.0</v>
      </c>
      <c r="AB555" s="388">
        <f>IFERROR(__xludf.DUMMYFUNCTION("""COMPUTED_VALUE"""),0.9512195121951219)</f>
        <v>0.9512195122</v>
      </c>
      <c r="AC555" s="382" t="s">
        <v>2869</v>
      </c>
      <c r="AD555" s="389" t="str">
        <f>IFERROR(__xludf.DUMMYFUNCTION("""COMPUTED_VALUE"""),"")</f>
        <v/>
      </c>
      <c r="AE555" s="377">
        <v>41.0</v>
      </c>
      <c r="AF555" s="378">
        <v>41.0</v>
      </c>
      <c r="AG555" s="393" t="s">
        <v>3049</v>
      </c>
    </row>
    <row r="556">
      <c r="A556" s="410"/>
      <c r="B556" s="361">
        <v>46161.0</v>
      </c>
      <c r="C556" s="362" t="s">
        <v>5003</v>
      </c>
      <c r="D556" s="363" t="s">
        <v>5004</v>
      </c>
      <c r="E556" s="364"/>
      <c r="F556" s="365"/>
      <c r="G556" s="366"/>
      <c r="H556" s="367"/>
      <c r="I556" s="365"/>
      <c r="J556" s="368"/>
      <c r="K556" s="364"/>
      <c r="L556" s="365"/>
      <c r="M556" s="366"/>
      <c r="N556" s="367"/>
      <c r="O556" s="365"/>
      <c r="P556" s="368"/>
      <c r="Q556" s="364"/>
      <c r="R556" s="365"/>
      <c r="S556" s="366"/>
      <c r="T556" s="369" t="s">
        <v>122</v>
      </c>
      <c r="U556" s="370" t="s">
        <v>801</v>
      </c>
      <c r="V556" s="371"/>
      <c r="W556" s="372"/>
      <c r="X556" s="353" t="s">
        <v>2914</v>
      </c>
      <c r="Y556" s="382">
        <v>0.0</v>
      </c>
      <c r="Z556" s="389">
        <f>IFERROR(__xludf.DUMMYFUNCTION("""COMPUTED_VALUE"""),1.0)</f>
        <v>1</v>
      </c>
      <c r="AA556" s="383">
        <v>0.0</v>
      </c>
      <c r="AB556" s="388">
        <f>IFERROR(__xludf.DUMMYFUNCTION("""COMPUTED_VALUE"""),1.0)</f>
        <v>1</v>
      </c>
      <c r="AC556" s="382" t="s">
        <v>2869</v>
      </c>
      <c r="AD556" s="389" t="str">
        <f>IFERROR(__xludf.DUMMYFUNCTION("""COMPUTED_VALUE"""),"")</f>
        <v/>
      </c>
      <c r="AE556" s="390"/>
      <c r="AF556" s="391"/>
      <c r="AG556" s="393" t="s">
        <v>3049</v>
      </c>
    </row>
    <row r="557">
      <c r="A557" s="410"/>
      <c r="B557" s="361">
        <v>46161.0</v>
      </c>
      <c r="C557" s="362" t="s">
        <v>5005</v>
      </c>
      <c r="D557" s="363" t="s">
        <v>5006</v>
      </c>
      <c r="E557" s="364"/>
      <c r="F557" s="365"/>
      <c r="G557" s="366"/>
      <c r="H557" s="367"/>
      <c r="I557" s="365"/>
      <c r="J557" s="368"/>
      <c r="K557" s="364"/>
      <c r="L557" s="365"/>
      <c r="M557" s="366"/>
      <c r="N557" s="367"/>
      <c r="O557" s="365"/>
      <c r="P557" s="368"/>
      <c r="Q557" s="364"/>
      <c r="R557" s="365"/>
      <c r="S557" s="366"/>
      <c r="T557" s="369" t="s">
        <v>122</v>
      </c>
      <c r="U557" s="370" t="s">
        <v>764</v>
      </c>
      <c r="V557" s="371"/>
      <c r="W557" s="372"/>
      <c r="X557" s="353" t="s">
        <v>2914</v>
      </c>
      <c r="Y557" s="382">
        <v>0.0</v>
      </c>
      <c r="Z557" s="389">
        <f>IFERROR(__xludf.DUMMYFUNCTION("""COMPUTED_VALUE"""),1.0)</f>
        <v>1</v>
      </c>
      <c r="AA557" s="383">
        <v>0.0</v>
      </c>
      <c r="AB557" s="388">
        <f>IFERROR(__xludf.DUMMYFUNCTION("""COMPUTED_VALUE"""),1.0)</f>
        <v>1</v>
      </c>
      <c r="AC557" s="382" t="s">
        <v>2869</v>
      </c>
      <c r="AD557" s="389" t="str">
        <f>IFERROR(__xludf.DUMMYFUNCTION("""COMPUTED_VALUE"""),"")</f>
        <v/>
      </c>
      <c r="AE557" s="390"/>
      <c r="AF557" s="391"/>
      <c r="AG557" s="393" t="s">
        <v>3049</v>
      </c>
    </row>
    <row r="558">
      <c r="A558" s="410"/>
      <c r="B558" s="361">
        <v>46161.0</v>
      </c>
      <c r="C558" s="362" t="s">
        <v>5007</v>
      </c>
      <c r="D558" s="363" t="s">
        <v>5008</v>
      </c>
      <c r="E558" s="364"/>
      <c r="F558" s="365"/>
      <c r="G558" s="366"/>
      <c r="H558" s="367"/>
      <c r="I558" s="365"/>
      <c r="J558" s="368"/>
      <c r="K558" s="364"/>
      <c r="L558" s="365"/>
      <c r="M558" s="366"/>
      <c r="N558" s="367"/>
      <c r="O558" s="365"/>
      <c r="P558" s="368"/>
      <c r="Q558" s="364"/>
      <c r="R558" s="365"/>
      <c r="S558" s="366"/>
      <c r="T558" s="369" t="s">
        <v>2995</v>
      </c>
      <c r="U558" s="370" t="s">
        <v>122</v>
      </c>
      <c r="V558" s="371"/>
      <c r="W558" s="372"/>
      <c r="X558" s="353" t="s">
        <v>2914</v>
      </c>
      <c r="Y558" s="382" t="s">
        <v>2869</v>
      </c>
      <c r="Z558" s="389" t="str">
        <f>IFERROR(__xludf.DUMMYFUNCTION("""COMPUTED_VALUE"""),"")</f>
        <v/>
      </c>
      <c r="AA558" s="383">
        <v>0.0</v>
      </c>
      <c r="AB558" s="388">
        <f>IFERROR(__xludf.DUMMYFUNCTION("""COMPUTED_VALUE"""),1.0)</f>
        <v>1</v>
      </c>
      <c r="AC558" s="382" t="s">
        <v>2869</v>
      </c>
      <c r="AD558" s="389" t="str">
        <f>IFERROR(__xludf.DUMMYFUNCTION("""COMPUTED_VALUE"""),"")</f>
        <v/>
      </c>
      <c r="AE558" s="390"/>
      <c r="AF558" s="391"/>
      <c r="AG558" s="393" t="s">
        <v>3049</v>
      </c>
    </row>
    <row r="559">
      <c r="A559" s="410"/>
      <c r="B559" s="361">
        <v>46161.0</v>
      </c>
      <c r="C559" s="362" t="s">
        <v>5009</v>
      </c>
      <c r="D559" s="363" t="s">
        <v>5010</v>
      </c>
      <c r="E559" s="364"/>
      <c r="F559" s="365"/>
      <c r="G559" s="366"/>
      <c r="H559" s="367"/>
      <c r="I559" s="365"/>
      <c r="J559" s="368"/>
      <c r="K559" s="364"/>
      <c r="L559" s="365"/>
      <c r="M559" s="366"/>
      <c r="N559" s="367"/>
      <c r="O559" s="365"/>
      <c r="P559" s="368"/>
      <c r="Q559" s="364"/>
      <c r="R559" s="365"/>
      <c r="S559" s="366"/>
      <c r="T559" s="369" t="s">
        <v>2995</v>
      </c>
      <c r="U559" s="370" t="s">
        <v>122</v>
      </c>
      <c r="V559" s="371"/>
      <c r="W559" s="372"/>
      <c r="X559" s="353" t="s">
        <v>2914</v>
      </c>
      <c r="Y559" s="382" t="s">
        <v>2869</v>
      </c>
      <c r="Z559" s="389" t="str">
        <f>IFERROR(__xludf.DUMMYFUNCTION("""COMPUTED_VALUE"""),"")</f>
        <v/>
      </c>
      <c r="AA559" s="383">
        <v>0.0</v>
      </c>
      <c r="AB559" s="388">
        <f>IFERROR(__xludf.DUMMYFUNCTION("""COMPUTED_VALUE"""),1.0)</f>
        <v>1</v>
      </c>
      <c r="AC559" s="382" t="s">
        <v>2869</v>
      </c>
      <c r="AD559" s="389" t="str">
        <f>IFERROR(__xludf.DUMMYFUNCTION("""COMPUTED_VALUE"""),"")</f>
        <v/>
      </c>
      <c r="AE559" s="390"/>
      <c r="AF559" s="391"/>
      <c r="AG559" s="393" t="s">
        <v>3049</v>
      </c>
    </row>
    <row r="560">
      <c r="A560" s="410"/>
      <c r="B560" s="361">
        <v>46162.0</v>
      </c>
      <c r="C560" s="362" t="s">
        <v>5011</v>
      </c>
      <c r="D560" s="363" t="s">
        <v>5012</v>
      </c>
      <c r="E560" s="364"/>
      <c r="F560" s="365"/>
      <c r="G560" s="366"/>
      <c r="H560" s="367"/>
      <c r="I560" s="365"/>
      <c r="J560" s="368"/>
      <c r="K560" s="364"/>
      <c r="L560" s="365"/>
      <c r="M560" s="366"/>
      <c r="N560" s="367"/>
      <c r="O560" s="365"/>
      <c r="P560" s="368"/>
      <c r="Q560" s="364"/>
      <c r="R560" s="365"/>
      <c r="S560" s="366"/>
      <c r="T560" s="369" t="s">
        <v>2995</v>
      </c>
      <c r="U560" s="370" t="s">
        <v>2590</v>
      </c>
      <c r="V560" s="371"/>
      <c r="W560" s="372"/>
      <c r="X560" s="353" t="s">
        <v>2914</v>
      </c>
      <c r="Y560" s="382" t="s">
        <v>2869</v>
      </c>
      <c r="Z560" s="389" t="str">
        <f>IFERROR(__xludf.DUMMYFUNCTION("""COMPUTED_VALUE"""),"")</f>
        <v/>
      </c>
      <c r="AA560" s="383">
        <v>0.0</v>
      </c>
      <c r="AB560" s="388">
        <f>IFERROR(__xludf.DUMMYFUNCTION("""COMPUTED_VALUE"""),1.0)</f>
        <v>1</v>
      </c>
      <c r="AC560" s="382" t="s">
        <v>2869</v>
      </c>
      <c r="AD560" s="389" t="str">
        <f>IFERROR(__xludf.DUMMYFUNCTION("""COMPUTED_VALUE"""),"")</f>
        <v/>
      </c>
      <c r="AE560" s="390"/>
      <c r="AF560" s="391"/>
      <c r="AG560" s="393" t="s">
        <v>3049</v>
      </c>
    </row>
    <row r="561">
      <c r="A561" s="410"/>
      <c r="B561" s="361">
        <v>46162.0</v>
      </c>
      <c r="C561" s="362" t="s">
        <v>5013</v>
      </c>
      <c r="D561" s="363" t="s">
        <v>5014</v>
      </c>
      <c r="E561" s="364"/>
      <c r="F561" s="365"/>
      <c r="G561" s="366"/>
      <c r="H561" s="367"/>
      <c r="I561" s="365"/>
      <c r="J561" s="368"/>
      <c r="K561" s="364"/>
      <c r="L561" s="365"/>
      <c r="M561" s="366"/>
      <c r="N561" s="367"/>
      <c r="O561" s="365"/>
      <c r="P561" s="368"/>
      <c r="Q561" s="364"/>
      <c r="R561" s="365"/>
      <c r="S561" s="366"/>
      <c r="T561" s="369" t="s">
        <v>2590</v>
      </c>
      <c r="U561" s="370" t="s">
        <v>2937</v>
      </c>
      <c r="V561" s="371"/>
      <c r="W561" s="372"/>
      <c r="X561" s="353" t="s">
        <v>2914</v>
      </c>
      <c r="Y561" s="382">
        <v>0.0</v>
      </c>
      <c r="Z561" s="389">
        <f>IFERROR(__xludf.DUMMYFUNCTION("""COMPUTED_VALUE"""),1.0)</f>
        <v>1</v>
      </c>
      <c r="AA561" s="383">
        <v>0.0</v>
      </c>
      <c r="AB561" s="388">
        <f>IFERROR(__xludf.DUMMYFUNCTION("""COMPUTED_VALUE"""),1.0)</f>
        <v>1</v>
      </c>
      <c r="AC561" s="382" t="s">
        <v>2869</v>
      </c>
      <c r="AD561" s="389" t="str">
        <f>IFERROR(__xludf.DUMMYFUNCTION("""COMPUTED_VALUE"""),"")</f>
        <v/>
      </c>
      <c r="AE561" s="390"/>
      <c r="AF561" s="391"/>
      <c r="AG561" s="393" t="s">
        <v>3049</v>
      </c>
    </row>
    <row r="562">
      <c r="A562" s="410"/>
      <c r="B562" s="361">
        <v>46162.0</v>
      </c>
      <c r="C562" s="362" t="s">
        <v>5015</v>
      </c>
      <c r="D562" s="363" t="s">
        <v>5016</v>
      </c>
      <c r="E562" s="364"/>
      <c r="F562" s="365"/>
      <c r="G562" s="366"/>
      <c r="H562" s="367"/>
      <c r="I562" s="365"/>
      <c r="J562" s="368"/>
      <c r="K562" s="364"/>
      <c r="L562" s="365"/>
      <c r="M562" s="366"/>
      <c r="N562" s="367"/>
      <c r="O562" s="365"/>
      <c r="P562" s="368"/>
      <c r="Q562" s="364"/>
      <c r="R562" s="365"/>
      <c r="S562" s="366"/>
      <c r="T562" s="369" t="s">
        <v>764</v>
      </c>
      <c r="U562" s="370" t="s">
        <v>712</v>
      </c>
      <c r="V562" s="371"/>
      <c r="W562" s="372"/>
      <c r="X562" s="353" t="s">
        <v>2914</v>
      </c>
      <c r="Y562" s="382">
        <v>0.0</v>
      </c>
      <c r="Z562" s="389">
        <f>IFERROR(__xludf.DUMMYFUNCTION("""COMPUTED_VALUE"""),1.0)</f>
        <v>1</v>
      </c>
      <c r="AA562" s="383">
        <v>0.0</v>
      </c>
      <c r="AB562" s="388">
        <f>IFERROR(__xludf.DUMMYFUNCTION("""COMPUTED_VALUE"""),1.0)</f>
        <v>1</v>
      </c>
      <c r="AC562" s="382" t="s">
        <v>2869</v>
      </c>
      <c r="AD562" s="389" t="str">
        <f>IFERROR(__xludf.DUMMYFUNCTION("""COMPUTED_VALUE"""),"")</f>
        <v/>
      </c>
      <c r="AE562" s="390"/>
      <c r="AF562" s="391"/>
      <c r="AG562" s="393" t="s">
        <v>3049</v>
      </c>
    </row>
    <row r="563">
      <c r="A563" s="410"/>
      <c r="B563" s="361">
        <v>46161.0</v>
      </c>
      <c r="C563" s="362" t="s">
        <v>5017</v>
      </c>
      <c r="D563" s="363" t="s">
        <v>5018</v>
      </c>
      <c r="E563" s="364"/>
      <c r="F563" s="365">
        <v>1.0</v>
      </c>
      <c r="G563" s="366"/>
      <c r="H563" s="367"/>
      <c r="I563" s="365"/>
      <c r="J563" s="368"/>
      <c r="K563" s="364"/>
      <c r="L563" s="365">
        <v>1.0</v>
      </c>
      <c r="M563" s="366"/>
      <c r="N563" s="367"/>
      <c r="O563" s="365"/>
      <c r="P563" s="368"/>
      <c r="Q563" s="364"/>
      <c r="R563" s="365"/>
      <c r="S563" s="366"/>
      <c r="T563" s="369" t="s">
        <v>2995</v>
      </c>
      <c r="U563" s="370" t="s">
        <v>475</v>
      </c>
      <c r="V563" s="371"/>
      <c r="W563" s="380" t="s">
        <v>5019</v>
      </c>
      <c r="X563" s="353" t="s">
        <v>2887</v>
      </c>
      <c r="Y563" s="382" t="s">
        <v>2869</v>
      </c>
      <c r="Z563" s="389" t="str">
        <f>IFERROR(__xludf.DUMMYFUNCTION("""COMPUTED_VALUE"""),"")</f>
        <v/>
      </c>
      <c r="AA563" s="383">
        <v>2.0</v>
      </c>
      <c r="AB563" s="388">
        <f>IFERROR(__xludf.DUMMYFUNCTION("""COMPUTED_VALUE"""),0.8333333333333334)</f>
        <v>0.8333333333</v>
      </c>
      <c r="AC563" s="382" t="s">
        <v>2869</v>
      </c>
      <c r="AD563" s="389" t="str">
        <f>IFERROR(__xludf.DUMMYFUNCTION("""COMPUTED_VALUE"""),"")</f>
        <v/>
      </c>
      <c r="AE563" s="377">
        <v>10.0</v>
      </c>
      <c r="AF563" s="378">
        <v>3.0</v>
      </c>
      <c r="AG563" s="393" t="s">
        <v>3049</v>
      </c>
    </row>
    <row r="564">
      <c r="A564" s="410"/>
      <c r="B564" s="361">
        <v>46161.0</v>
      </c>
      <c r="C564" s="362" t="s">
        <v>5020</v>
      </c>
      <c r="D564" s="363" t="s">
        <v>5021</v>
      </c>
      <c r="E564" s="364"/>
      <c r="F564" s="365"/>
      <c r="G564" s="366"/>
      <c r="H564" s="367"/>
      <c r="I564" s="365"/>
      <c r="J564" s="368"/>
      <c r="K564" s="364"/>
      <c r="L564" s="365"/>
      <c r="M564" s="366"/>
      <c r="N564" s="367"/>
      <c r="O564" s="365"/>
      <c r="P564" s="368"/>
      <c r="Q564" s="364"/>
      <c r="R564" s="365"/>
      <c r="S564" s="366"/>
      <c r="T564" s="369" t="s">
        <v>2961</v>
      </c>
      <c r="U564" s="370" t="s">
        <v>2021</v>
      </c>
      <c r="V564" s="371"/>
      <c r="W564" s="372"/>
      <c r="X564" s="353" t="s">
        <v>2914</v>
      </c>
      <c r="Y564" s="382">
        <v>0.0</v>
      </c>
      <c r="Z564" s="389">
        <f>IFERROR(__xludf.DUMMYFUNCTION("""COMPUTED_VALUE"""),1.0)</f>
        <v>1</v>
      </c>
      <c r="AA564" s="383">
        <v>0.0</v>
      </c>
      <c r="AB564" s="388">
        <f>IFERROR(__xludf.DUMMYFUNCTION("""COMPUTED_VALUE"""),1.0)</f>
        <v>1</v>
      </c>
      <c r="AC564" s="382" t="s">
        <v>2869</v>
      </c>
      <c r="AD564" s="389" t="str">
        <f>IFERROR(__xludf.DUMMYFUNCTION("""COMPUTED_VALUE"""),"")</f>
        <v/>
      </c>
      <c r="AE564" s="390"/>
      <c r="AF564" s="391"/>
      <c r="AG564" s="393" t="s">
        <v>3049</v>
      </c>
    </row>
    <row r="565">
      <c r="A565" s="410"/>
      <c r="B565" s="361">
        <v>46163.0</v>
      </c>
      <c r="C565" s="362" t="s">
        <v>5022</v>
      </c>
      <c r="D565" s="363" t="s">
        <v>5023</v>
      </c>
      <c r="E565" s="364"/>
      <c r="F565" s="365"/>
      <c r="G565" s="366"/>
      <c r="H565" s="367"/>
      <c r="I565" s="365"/>
      <c r="J565" s="368"/>
      <c r="K565" s="364"/>
      <c r="L565" s="365"/>
      <c r="M565" s="366"/>
      <c r="N565" s="367"/>
      <c r="O565" s="365"/>
      <c r="P565" s="368"/>
      <c r="Q565" s="364"/>
      <c r="R565" s="365"/>
      <c r="S565" s="366"/>
      <c r="T565" s="369" t="s">
        <v>2995</v>
      </c>
      <c r="U565" s="369" t="s">
        <v>2941</v>
      </c>
      <c r="V565" s="370" t="s">
        <v>2021</v>
      </c>
      <c r="W565" s="372"/>
      <c r="X565" s="353" t="s">
        <v>2914</v>
      </c>
      <c r="Y565" s="382" t="s">
        <v>2869</v>
      </c>
      <c r="Z565" s="389" t="str">
        <f>IFERROR(__xludf.DUMMYFUNCTION("""COMPUTED_VALUE"""),"")</f>
        <v/>
      </c>
      <c r="AA565" s="383">
        <v>0.0</v>
      </c>
      <c r="AB565" s="388">
        <f>IFERROR(__xludf.DUMMYFUNCTION("""COMPUTED_VALUE"""),1.0)</f>
        <v>1</v>
      </c>
      <c r="AC565" s="382">
        <v>0.0</v>
      </c>
      <c r="AD565" s="389">
        <f>IFERROR(__xludf.DUMMYFUNCTION("""COMPUTED_VALUE"""),1.0)</f>
        <v>1</v>
      </c>
      <c r="AE565" s="390"/>
      <c r="AF565" s="391"/>
      <c r="AG565" s="393" t="s">
        <v>3049</v>
      </c>
    </row>
    <row r="566">
      <c r="A566" s="410"/>
      <c r="B566" s="361">
        <v>46163.0</v>
      </c>
      <c r="C566" s="362" t="s">
        <v>5024</v>
      </c>
      <c r="D566" s="363" t="s">
        <v>5025</v>
      </c>
      <c r="E566" s="364"/>
      <c r="F566" s="365">
        <v>1.0</v>
      </c>
      <c r="G566" s="366"/>
      <c r="H566" s="367"/>
      <c r="I566" s="365"/>
      <c r="J566" s="368"/>
      <c r="K566" s="364"/>
      <c r="L566" s="365">
        <v>1.0</v>
      </c>
      <c r="M566" s="366"/>
      <c r="N566" s="367"/>
      <c r="O566" s="365">
        <v>1.0</v>
      </c>
      <c r="P566" s="368"/>
      <c r="Q566" s="364"/>
      <c r="R566" s="365"/>
      <c r="S566" s="366"/>
      <c r="T566" s="369" t="s">
        <v>2995</v>
      </c>
      <c r="U566" s="370" t="s">
        <v>3006</v>
      </c>
      <c r="V566" s="371"/>
      <c r="W566" s="380" t="s">
        <v>5026</v>
      </c>
      <c r="X566" s="353" t="s">
        <v>2887</v>
      </c>
      <c r="Y566" s="382" t="s">
        <v>2869</v>
      </c>
      <c r="Z566" s="389" t="str">
        <f>IFERROR(__xludf.DUMMYFUNCTION("""COMPUTED_VALUE"""),"")</f>
        <v/>
      </c>
      <c r="AA566" s="383">
        <v>3.0</v>
      </c>
      <c r="AB566" s="388">
        <f>IFERROR(__xludf.DUMMYFUNCTION("""COMPUTED_VALUE"""),0.8235294117647058)</f>
        <v>0.8235294118</v>
      </c>
      <c r="AC566" s="382" t="s">
        <v>2869</v>
      </c>
      <c r="AD566" s="389" t="str">
        <f>IFERROR(__xludf.DUMMYFUNCTION("""COMPUTED_VALUE"""),"")</f>
        <v/>
      </c>
      <c r="AE566" s="377">
        <v>14.0</v>
      </c>
      <c r="AF566" s="378">
        <v>14.0</v>
      </c>
      <c r="AG566" s="393" t="s">
        <v>3049</v>
      </c>
    </row>
    <row r="567">
      <c r="A567" s="410"/>
      <c r="B567" s="361">
        <v>46163.0</v>
      </c>
      <c r="C567" s="362" t="s">
        <v>5027</v>
      </c>
      <c r="D567" s="363" t="s">
        <v>5028</v>
      </c>
      <c r="E567" s="364"/>
      <c r="F567" s="365"/>
      <c r="G567" s="366"/>
      <c r="H567" s="367"/>
      <c r="I567" s="365"/>
      <c r="J567" s="368"/>
      <c r="K567" s="364"/>
      <c r="L567" s="365"/>
      <c r="M567" s="366"/>
      <c r="N567" s="367"/>
      <c r="O567" s="365">
        <v>1.0</v>
      </c>
      <c r="P567" s="368"/>
      <c r="Q567" s="364"/>
      <c r="R567" s="365"/>
      <c r="S567" s="366"/>
      <c r="T567" s="369" t="s">
        <v>2995</v>
      </c>
      <c r="U567" s="370" t="s">
        <v>3006</v>
      </c>
      <c r="V567" s="371"/>
      <c r="W567" s="380" t="s">
        <v>5029</v>
      </c>
      <c r="X567" s="353" t="s">
        <v>2890</v>
      </c>
      <c r="Y567" s="382" t="s">
        <v>2869</v>
      </c>
      <c r="Z567" s="389" t="str">
        <f>IFERROR(__xludf.DUMMYFUNCTION("""COMPUTED_VALUE"""),"")</f>
        <v/>
      </c>
      <c r="AA567" s="383">
        <v>1.0</v>
      </c>
      <c r="AB567" s="388">
        <f>IFERROR(__xludf.DUMMYFUNCTION("""COMPUTED_VALUE"""),0.9333333333333333)</f>
        <v>0.9333333333</v>
      </c>
      <c r="AC567" s="382" t="s">
        <v>2869</v>
      </c>
      <c r="AD567" s="389" t="str">
        <f>IFERROR(__xludf.DUMMYFUNCTION("""COMPUTED_VALUE"""),"")</f>
        <v/>
      </c>
      <c r="AE567" s="377">
        <v>15.0</v>
      </c>
      <c r="AF567" s="378">
        <v>15.0</v>
      </c>
      <c r="AG567" s="393" t="s">
        <v>3049</v>
      </c>
    </row>
    <row r="568">
      <c r="A568" s="410"/>
      <c r="B568" s="361">
        <v>46164.0</v>
      </c>
      <c r="C568" s="362" t="s">
        <v>5030</v>
      </c>
      <c r="D568" s="363" t="s">
        <v>5031</v>
      </c>
      <c r="E568" s="364"/>
      <c r="F568" s="365"/>
      <c r="G568" s="366"/>
      <c r="H568" s="367"/>
      <c r="I568" s="365"/>
      <c r="J568" s="368"/>
      <c r="K568" s="364"/>
      <c r="L568" s="365"/>
      <c r="M568" s="366"/>
      <c r="N568" s="367"/>
      <c r="O568" s="365"/>
      <c r="P568" s="368"/>
      <c r="Q568" s="364"/>
      <c r="R568" s="365"/>
      <c r="S568" s="366"/>
      <c r="T568" s="369" t="s">
        <v>2995</v>
      </c>
      <c r="U568" s="370" t="s">
        <v>3006</v>
      </c>
      <c r="V568" s="371"/>
      <c r="W568" s="372"/>
      <c r="X568" s="353"/>
      <c r="Y568" s="382" t="s">
        <v>2869</v>
      </c>
      <c r="Z568" s="389" t="str">
        <f>IFERROR(__xludf.DUMMYFUNCTION("""COMPUTED_VALUE"""),"")</f>
        <v/>
      </c>
      <c r="AA568" s="383" t="s">
        <v>2869</v>
      </c>
      <c r="AB568" s="388" t="str">
        <f>IFERROR(__xludf.DUMMYFUNCTION("""COMPUTED_VALUE"""),"")</f>
        <v/>
      </c>
      <c r="AC568" s="382" t="s">
        <v>2869</v>
      </c>
      <c r="AD568" s="389" t="str">
        <f>IFERROR(__xludf.DUMMYFUNCTION("""COMPUTED_VALUE"""),"")</f>
        <v/>
      </c>
      <c r="AE568" s="390"/>
      <c r="AF568" s="391"/>
      <c r="AG568" s="393" t="s">
        <v>3049</v>
      </c>
    </row>
    <row r="569">
      <c r="A569" s="410"/>
      <c r="B569" s="361">
        <v>46162.0</v>
      </c>
      <c r="C569" s="362" t="s">
        <v>5032</v>
      </c>
      <c r="D569" s="363" t="s">
        <v>5033</v>
      </c>
      <c r="E569" s="364"/>
      <c r="F569" s="365"/>
      <c r="G569" s="366"/>
      <c r="H569" s="367"/>
      <c r="I569" s="365">
        <v>1.0</v>
      </c>
      <c r="J569" s="368"/>
      <c r="K569" s="364"/>
      <c r="L569" s="365"/>
      <c r="M569" s="366"/>
      <c r="N569" s="367"/>
      <c r="O569" s="365"/>
      <c r="P569" s="368"/>
      <c r="Q569" s="364"/>
      <c r="R569" s="365"/>
      <c r="S569" s="366"/>
      <c r="T569" s="369" t="s">
        <v>2995</v>
      </c>
      <c r="U569" s="370" t="s">
        <v>3017</v>
      </c>
      <c r="V569" s="371"/>
      <c r="W569" s="380" t="s">
        <v>5034</v>
      </c>
      <c r="X569" s="353" t="s">
        <v>2890</v>
      </c>
      <c r="Y569" s="382" t="s">
        <v>2869</v>
      </c>
      <c r="Z569" s="389" t="str">
        <f>IFERROR(__xludf.DUMMYFUNCTION("""COMPUTED_VALUE"""),"")</f>
        <v/>
      </c>
      <c r="AA569" s="383">
        <v>1.0</v>
      </c>
      <c r="AB569" s="388">
        <f>IFERROR(__xludf.DUMMYFUNCTION("""COMPUTED_VALUE"""),0.8571428571428572)</f>
        <v>0.8571428571</v>
      </c>
      <c r="AC569" s="382" t="s">
        <v>2869</v>
      </c>
      <c r="AD569" s="389" t="str">
        <f>IFERROR(__xludf.DUMMYFUNCTION("""COMPUTED_VALUE"""),"")</f>
        <v/>
      </c>
      <c r="AE569" s="377">
        <v>7.0</v>
      </c>
      <c r="AF569" s="378">
        <v>7.0</v>
      </c>
      <c r="AG569" s="393" t="s">
        <v>3049</v>
      </c>
    </row>
    <row r="570">
      <c r="A570" s="410"/>
      <c r="B570" s="361">
        <v>46162.0</v>
      </c>
      <c r="C570" s="362" t="s">
        <v>5035</v>
      </c>
      <c r="D570" s="363" t="s">
        <v>5036</v>
      </c>
      <c r="E570" s="364"/>
      <c r="F570" s="365"/>
      <c r="G570" s="366"/>
      <c r="H570" s="367"/>
      <c r="I570" s="365"/>
      <c r="J570" s="368"/>
      <c r="K570" s="364"/>
      <c r="L570" s="365"/>
      <c r="M570" s="366"/>
      <c r="N570" s="367"/>
      <c r="O570" s="365"/>
      <c r="P570" s="368"/>
      <c r="Q570" s="364"/>
      <c r="R570" s="365"/>
      <c r="S570" s="366"/>
      <c r="T570" s="369" t="s">
        <v>2995</v>
      </c>
      <c r="U570" s="370" t="s">
        <v>3017</v>
      </c>
      <c r="V570" s="371"/>
      <c r="W570" s="372"/>
      <c r="X570" s="353" t="s">
        <v>2914</v>
      </c>
      <c r="Y570" s="382" t="s">
        <v>2869</v>
      </c>
      <c r="Z570" s="389" t="str">
        <f>IFERROR(__xludf.DUMMYFUNCTION("""COMPUTED_VALUE"""),"")</f>
        <v/>
      </c>
      <c r="AA570" s="383">
        <v>0.0</v>
      </c>
      <c r="AB570" s="388">
        <f>IFERROR(__xludf.DUMMYFUNCTION("""COMPUTED_VALUE"""),1.0)</f>
        <v>1</v>
      </c>
      <c r="AC570" s="382" t="s">
        <v>2869</v>
      </c>
      <c r="AD570" s="389" t="str">
        <f>IFERROR(__xludf.DUMMYFUNCTION("""COMPUTED_VALUE"""),"")</f>
        <v/>
      </c>
      <c r="AE570" s="390"/>
      <c r="AF570" s="391"/>
      <c r="AG570" s="393" t="s">
        <v>3049</v>
      </c>
    </row>
    <row r="571">
      <c r="A571" s="410"/>
      <c r="B571" s="361">
        <v>46163.0</v>
      </c>
      <c r="C571" s="362" t="s">
        <v>5037</v>
      </c>
      <c r="D571" s="363" t="s">
        <v>5038</v>
      </c>
      <c r="E571" s="364"/>
      <c r="F571" s="365"/>
      <c r="G571" s="366"/>
      <c r="H571" s="367"/>
      <c r="I571" s="365"/>
      <c r="J571" s="368"/>
      <c r="K571" s="364"/>
      <c r="L571" s="365"/>
      <c r="M571" s="366"/>
      <c r="N571" s="367"/>
      <c r="O571" s="365"/>
      <c r="P571" s="368"/>
      <c r="Q571" s="364"/>
      <c r="R571" s="365"/>
      <c r="S571" s="366"/>
      <c r="T571" s="369" t="s">
        <v>2995</v>
      </c>
      <c r="U571" s="370" t="s">
        <v>3017</v>
      </c>
      <c r="V571" s="371"/>
      <c r="W571" s="372"/>
      <c r="X571" s="353"/>
      <c r="Y571" s="382" t="s">
        <v>2869</v>
      </c>
      <c r="Z571" s="389" t="str">
        <f>IFERROR(__xludf.DUMMYFUNCTION("""COMPUTED_VALUE"""),"")</f>
        <v/>
      </c>
      <c r="AA571" s="383" t="s">
        <v>2869</v>
      </c>
      <c r="AB571" s="388" t="str">
        <f>IFERROR(__xludf.DUMMYFUNCTION("""COMPUTED_VALUE"""),"")</f>
        <v/>
      </c>
      <c r="AC571" s="382" t="s">
        <v>2869</v>
      </c>
      <c r="AD571" s="389" t="str">
        <f>IFERROR(__xludf.DUMMYFUNCTION("""COMPUTED_VALUE"""),"")</f>
        <v/>
      </c>
      <c r="AE571" s="390"/>
      <c r="AF571" s="391"/>
      <c r="AG571" s="393" t="s">
        <v>3049</v>
      </c>
    </row>
    <row r="572">
      <c r="A572" s="410"/>
      <c r="B572" s="361">
        <v>46160.0</v>
      </c>
      <c r="C572" s="362" t="s">
        <v>5039</v>
      </c>
      <c r="D572" s="363" t="s">
        <v>5040</v>
      </c>
      <c r="E572" s="364"/>
      <c r="F572" s="365"/>
      <c r="G572" s="366"/>
      <c r="H572" s="367"/>
      <c r="I572" s="365"/>
      <c r="J572" s="368"/>
      <c r="K572" s="364"/>
      <c r="L572" s="365"/>
      <c r="M572" s="366"/>
      <c r="N572" s="367"/>
      <c r="O572" s="365"/>
      <c r="P572" s="368"/>
      <c r="Q572" s="364"/>
      <c r="R572" s="365"/>
      <c r="S572" s="366"/>
      <c r="T572" s="369"/>
      <c r="U572" s="370"/>
      <c r="V572" s="451" t="s">
        <v>3022</v>
      </c>
      <c r="W572" s="372"/>
      <c r="X572" s="353" t="s">
        <v>2914</v>
      </c>
      <c r="Y572" s="382" t="s">
        <v>2869</v>
      </c>
      <c r="Z572" s="389" t="str">
        <f>IFERROR(__xludf.DUMMYFUNCTION("""COMPUTED_VALUE"""),"")</f>
        <v/>
      </c>
      <c r="AA572" s="383" t="s">
        <v>2869</v>
      </c>
      <c r="AB572" s="388" t="str">
        <f>IFERROR(__xludf.DUMMYFUNCTION("""COMPUTED_VALUE"""),"")</f>
        <v/>
      </c>
      <c r="AC572" s="382">
        <v>0.0</v>
      </c>
      <c r="AD572" s="389">
        <f>IFERROR(__xludf.DUMMYFUNCTION("""COMPUTED_VALUE"""),1.0)</f>
        <v>1</v>
      </c>
      <c r="AE572" s="377">
        <v>1.0</v>
      </c>
      <c r="AF572" s="378">
        <v>1.0</v>
      </c>
      <c r="AG572" s="393" t="s">
        <v>3053</v>
      </c>
    </row>
    <row r="573">
      <c r="A573" s="410"/>
      <c r="B573" s="361">
        <v>46160.0</v>
      </c>
      <c r="C573" s="362" t="s">
        <v>5041</v>
      </c>
      <c r="D573" s="363" t="s">
        <v>5042</v>
      </c>
      <c r="E573" s="364"/>
      <c r="F573" s="365"/>
      <c r="G573" s="366"/>
      <c r="H573" s="367"/>
      <c r="I573" s="365"/>
      <c r="J573" s="368"/>
      <c r="K573" s="364"/>
      <c r="L573" s="365"/>
      <c r="M573" s="366"/>
      <c r="N573" s="367"/>
      <c r="O573" s="365"/>
      <c r="P573" s="368"/>
      <c r="Q573" s="364"/>
      <c r="R573" s="365"/>
      <c r="S573" s="366"/>
      <c r="T573" s="369" t="s">
        <v>2995</v>
      </c>
      <c r="U573" s="370"/>
      <c r="V573" s="451" t="s">
        <v>3022</v>
      </c>
      <c r="W573" s="372"/>
      <c r="X573" s="353" t="s">
        <v>2914</v>
      </c>
      <c r="Y573" s="382" t="s">
        <v>2869</v>
      </c>
      <c r="Z573" s="389" t="str">
        <f>IFERROR(__xludf.DUMMYFUNCTION("""COMPUTED_VALUE"""),"")</f>
        <v/>
      </c>
      <c r="AA573" s="383" t="s">
        <v>2869</v>
      </c>
      <c r="AB573" s="388" t="str">
        <f>IFERROR(__xludf.DUMMYFUNCTION("""COMPUTED_VALUE"""),"")</f>
        <v/>
      </c>
      <c r="AC573" s="382">
        <v>0.0</v>
      </c>
      <c r="AD573" s="389">
        <f>IFERROR(__xludf.DUMMYFUNCTION("""COMPUTED_VALUE"""),1.0)</f>
        <v>1</v>
      </c>
      <c r="AE573" s="377">
        <v>2.0</v>
      </c>
      <c r="AF573" s="378">
        <v>2.0</v>
      </c>
      <c r="AG573" s="393" t="s">
        <v>3053</v>
      </c>
    </row>
    <row r="574">
      <c r="A574" s="410"/>
      <c r="B574" s="361">
        <v>46162.0</v>
      </c>
      <c r="C574" s="362" t="s">
        <v>5043</v>
      </c>
      <c r="D574" s="363" t="s">
        <v>5044</v>
      </c>
      <c r="E574" s="364"/>
      <c r="F574" s="365"/>
      <c r="G574" s="366"/>
      <c r="H574" s="367"/>
      <c r="I574" s="365"/>
      <c r="J574" s="368"/>
      <c r="K574" s="364"/>
      <c r="L574" s="365"/>
      <c r="M574" s="366"/>
      <c r="N574" s="367"/>
      <c r="O574" s="365"/>
      <c r="P574" s="368"/>
      <c r="Q574" s="364"/>
      <c r="R574" s="365"/>
      <c r="S574" s="366"/>
      <c r="T574" s="369" t="s">
        <v>2995</v>
      </c>
      <c r="U574" s="370"/>
      <c r="V574" s="451" t="s">
        <v>3022</v>
      </c>
      <c r="W574" s="372"/>
      <c r="X574" s="353" t="s">
        <v>2914</v>
      </c>
      <c r="Y574" s="382" t="s">
        <v>2869</v>
      </c>
      <c r="Z574" s="389" t="str">
        <f>IFERROR(__xludf.DUMMYFUNCTION("""COMPUTED_VALUE"""),"")</f>
        <v/>
      </c>
      <c r="AA574" s="383" t="s">
        <v>2869</v>
      </c>
      <c r="AB574" s="388" t="str">
        <f>IFERROR(__xludf.DUMMYFUNCTION("""COMPUTED_VALUE"""),"")</f>
        <v/>
      </c>
      <c r="AC574" s="382">
        <v>0.0</v>
      </c>
      <c r="AD574" s="389">
        <f>IFERROR(__xludf.DUMMYFUNCTION("""COMPUTED_VALUE"""),1.0)</f>
        <v>1</v>
      </c>
      <c r="AE574" s="377">
        <v>4.0</v>
      </c>
      <c r="AF574" s="378">
        <v>4.0</v>
      </c>
      <c r="AG574" s="393" t="s">
        <v>3053</v>
      </c>
    </row>
    <row r="575">
      <c r="A575" s="410"/>
      <c r="B575" s="361">
        <v>46163.0</v>
      </c>
      <c r="C575" s="362" t="s">
        <v>5045</v>
      </c>
      <c r="D575" s="363" t="s">
        <v>5046</v>
      </c>
      <c r="E575" s="364"/>
      <c r="F575" s="365"/>
      <c r="G575" s="366"/>
      <c r="H575" s="367"/>
      <c r="I575" s="365"/>
      <c r="J575" s="368"/>
      <c r="K575" s="364"/>
      <c r="L575" s="365"/>
      <c r="M575" s="366"/>
      <c r="N575" s="367"/>
      <c r="O575" s="365"/>
      <c r="P575" s="368"/>
      <c r="Q575" s="364"/>
      <c r="R575" s="365"/>
      <c r="S575" s="366"/>
      <c r="T575" s="369" t="s">
        <v>2995</v>
      </c>
      <c r="U575" s="370"/>
      <c r="V575" s="451" t="s">
        <v>3022</v>
      </c>
      <c r="W575" s="372"/>
      <c r="X575" s="353" t="s">
        <v>2914</v>
      </c>
      <c r="Y575" s="382" t="s">
        <v>2869</v>
      </c>
      <c r="Z575" s="389" t="str">
        <f>IFERROR(__xludf.DUMMYFUNCTION("""COMPUTED_VALUE"""),"")</f>
        <v/>
      </c>
      <c r="AA575" s="383" t="s">
        <v>2869</v>
      </c>
      <c r="AB575" s="388" t="str">
        <f>IFERROR(__xludf.DUMMYFUNCTION("""COMPUTED_VALUE"""),"")</f>
        <v/>
      </c>
      <c r="AC575" s="382">
        <v>0.0</v>
      </c>
      <c r="AD575" s="389">
        <f>IFERROR(__xludf.DUMMYFUNCTION("""COMPUTED_VALUE"""),1.0)</f>
        <v>1</v>
      </c>
      <c r="AE575" s="377">
        <v>0.0</v>
      </c>
      <c r="AF575" s="378">
        <v>0.0</v>
      </c>
      <c r="AG575" s="393" t="s">
        <v>3053</v>
      </c>
    </row>
    <row r="576">
      <c r="A576" s="410"/>
      <c r="B576" s="361">
        <v>46163.0</v>
      </c>
      <c r="C576" s="362" t="s">
        <v>5047</v>
      </c>
      <c r="D576" s="363" t="s">
        <v>5048</v>
      </c>
      <c r="E576" s="364"/>
      <c r="F576" s="365"/>
      <c r="G576" s="366"/>
      <c r="H576" s="367"/>
      <c r="I576" s="365"/>
      <c r="J576" s="368"/>
      <c r="K576" s="364"/>
      <c r="L576" s="365"/>
      <c r="M576" s="366">
        <v>2.0</v>
      </c>
      <c r="N576" s="367"/>
      <c r="O576" s="365"/>
      <c r="P576" s="368"/>
      <c r="Q576" s="364"/>
      <c r="R576" s="365"/>
      <c r="S576" s="366"/>
      <c r="T576" s="369" t="s">
        <v>2995</v>
      </c>
      <c r="U576" s="370"/>
      <c r="V576" s="451" t="s">
        <v>3022</v>
      </c>
      <c r="W576" s="380" t="s">
        <v>5049</v>
      </c>
      <c r="X576" s="353" t="s">
        <v>2883</v>
      </c>
      <c r="Y576" s="382" t="s">
        <v>2869</v>
      </c>
      <c r="Z576" s="389" t="str">
        <f>IFERROR(__xludf.DUMMYFUNCTION("""COMPUTED_VALUE"""),"")</f>
        <v/>
      </c>
      <c r="AA576" s="383" t="s">
        <v>2869</v>
      </c>
      <c r="AB576" s="388" t="str">
        <f>IFERROR(__xludf.DUMMYFUNCTION("""COMPUTED_VALUE"""),"")</f>
        <v/>
      </c>
      <c r="AC576" s="382">
        <v>2.0</v>
      </c>
      <c r="AD576" s="389">
        <f>IFERROR(__xludf.DUMMYFUNCTION("""COMPUTED_VALUE"""),0.5)</f>
        <v>0.5</v>
      </c>
      <c r="AE576" s="377">
        <v>2.0</v>
      </c>
      <c r="AF576" s="378">
        <v>2.0</v>
      </c>
      <c r="AG576" s="393" t="s">
        <v>3053</v>
      </c>
    </row>
    <row r="577">
      <c r="A577" s="410"/>
      <c r="B577" s="361">
        <v>46162.0</v>
      </c>
      <c r="C577" s="362" t="s">
        <v>5050</v>
      </c>
      <c r="D577" s="363" t="s">
        <v>5051</v>
      </c>
      <c r="E577" s="364"/>
      <c r="F577" s="365"/>
      <c r="G577" s="366"/>
      <c r="H577" s="367"/>
      <c r="I577" s="365"/>
      <c r="J577" s="368"/>
      <c r="K577" s="364"/>
      <c r="L577" s="365"/>
      <c r="M577" s="366"/>
      <c r="N577" s="367"/>
      <c r="O577" s="365"/>
      <c r="P577" s="368"/>
      <c r="Q577" s="364"/>
      <c r="R577" s="365"/>
      <c r="S577" s="366"/>
      <c r="T577" s="369" t="s">
        <v>2995</v>
      </c>
      <c r="U577" s="370" t="s">
        <v>1830</v>
      </c>
      <c r="V577" s="451" t="s">
        <v>3027</v>
      </c>
      <c r="W577" s="372"/>
      <c r="X577" s="353" t="s">
        <v>2914</v>
      </c>
      <c r="Y577" s="382" t="s">
        <v>2869</v>
      </c>
      <c r="Z577" s="389" t="str">
        <f>IFERROR(__xludf.DUMMYFUNCTION("""COMPUTED_VALUE"""),"")</f>
        <v/>
      </c>
      <c r="AA577" s="383">
        <v>0.0</v>
      </c>
      <c r="AB577" s="388">
        <f>IFERROR(__xludf.DUMMYFUNCTION("""COMPUTED_VALUE"""),1.0)</f>
        <v>1</v>
      </c>
      <c r="AC577" s="382">
        <v>0.0</v>
      </c>
      <c r="AD577" s="389">
        <f>IFERROR(__xludf.DUMMYFUNCTION("""COMPUTED_VALUE"""),1.0)</f>
        <v>1</v>
      </c>
      <c r="AE577" s="377">
        <v>0.0</v>
      </c>
      <c r="AF577" s="378">
        <v>0.0</v>
      </c>
      <c r="AG577" s="393"/>
    </row>
    <row r="578">
      <c r="A578" s="410"/>
      <c r="B578" s="361">
        <v>46163.0</v>
      </c>
      <c r="C578" s="362" t="s">
        <v>5052</v>
      </c>
      <c r="D578" s="363" t="s">
        <v>5053</v>
      </c>
      <c r="E578" s="364"/>
      <c r="F578" s="365"/>
      <c r="G578" s="366"/>
      <c r="H578" s="367"/>
      <c r="I578" s="365"/>
      <c r="J578" s="368"/>
      <c r="K578" s="364"/>
      <c r="L578" s="365"/>
      <c r="M578" s="366"/>
      <c r="N578" s="367"/>
      <c r="O578" s="365"/>
      <c r="P578" s="368"/>
      <c r="Q578" s="364"/>
      <c r="R578" s="365"/>
      <c r="S578" s="366"/>
      <c r="T578" s="369"/>
      <c r="U578" s="431" t="s">
        <v>2104</v>
      </c>
      <c r="V578" s="451" t="s">
        <v>3027</v>
      </c>
      <c r="W578" s="372"/>
      <c r="X578" s="353" t="s">
        <v>2914</v>
      </c>
      <c r="Y578" s="382" t="s">
        <v>2869</v>
      </c>
      <c r="Z578" s="389" t="str">
        <f>IFERROR(__xludf.DUMMYFUNCTION("""COMPUTED_VALUE"""),"")</f>
        <v/>
      </c>
      <c r="AA578" s="383">
        <v>0.0</v>
      </c>
      <c r="AB578" s="388">
        <f>IFERROR(__xludf.DUMMYFUNCTION("""COMPUTED_VALUE"""),1.0)</f>
        <v>1</v>
      </c>
      <c r="AC578" s="382">
        <v>0.0</v>
      </c>
      <c r="AD578" s="389">
        <f>IFERROR(__xludf.DUMMYFUNCTION("""COMPUTED_VALUE"""),1.0)</f>
        <v>1</v>
      </c>
      <c r="AE578" s="377">
        <v>0.0</v>
      </c>
      <c r="AF578" s="378">
        <v>0.0</v>
      </c>
      <c r="AG578" s="393"/>
    </row>
    <row r="579">
      <c r="A579" s="410"/>
      <c r="B579" s="361">
        <v>46164.0</v>
      </c>
      <c r="C579" s="362" t="s">
        <v>5054</v>
      </c>
      <c r="D579" s="363" t="s">
        <v>5055</v>
      </c>
      <c r="E579" s="364"/>
      <c r="F579" s="365"/>
      <c r="G579" s="366"/>
      <c r="H579" s="367"/>
      <c r="I579" s="365"/>
      <c r="J579" s="368"/>
      <c r="K579" s="364"/>
      <c r="L579" s="365"/>
      <c r="M579" s="366"/>
      <c r="N579" s="367"/>
      <c r="O579" s="365"/>
      <c r="P579" s="368"/>
      <c r="Q579" s="364"/>
      <c r="R579" s="365"/>
      <c r="S579" s="366"/>
      <c r="T579" s="369" t="s">
        <v>2995</v>
      </c>
      <c r="U579" s="370"/>
      <c r="V579" s="451" t="s">
        <v>3027</v>
      </c>
      <c r="W579" s="372"/>
      <c r="X579" s="353" t="s">
        <v>2914</v>
      </c>
      <c r="Y579" s="382" t="s">
        <v>2869</v>
      </c>
      <c r="Z579" s="389" t="str">
        <f>IFERROR(__xludf.DUMMYFUNCTION("""COMPUTED_VALUE"""),"")</f>
        <v/>
      </c>
      <c r="AA579" s="383" t="s">
        <v>2869</v>
      </c>
      <c r="AB579" s="388" t="str">
        <f>IFERROR(__xludf.DUMMYFUNCTION("""COMPUTED_VALUE"""),"")</f>
        <v/>
      </c>
      <c r="AC579" s="382">
        <v>0.0</v>
      </c>
      <c r="AD579" s="389">
        <f>IFERROR(__xludf.DUMMYFUNCTION("""COMPUTED_VALUE"""),1.0)</f>
        <v>1</v>
      </c>
      <c r="AE579" s="377">
        <v>4.0</v>
      </c>
      <c r="AF579" s="378">
        <v>4.0</v>
      </c>
      <c r="AG579" s="393"/>
    </row>
    <row r="580">
      <c r="A580" s="410"/>
      <c r="B580" s="361">
        <v>46164.0</v>
      </c>
      <c r="C580" s="362" t="s">
        <v>5056</v>
      </c>
      <c r="D580" s="363" t="s">
        <v>5057</v>
      </c>
      <c r="E580" s="364"/>
      <c r="F580" s="365"/>
      <c r="G580" s="366"/>
      <c r="H580" s="367"/>
      <c r="I580" s="365"/>
      <c r="J580" s="368"/>
      <c r="K580" s="364"/>
      <c r="L580" s="365"/>
      <c r="M580" s="366"/>
      <c r="N580" s="367"/>
      <c r="O580" s="365"/>
      <c r="P580" s="368"/>
      <c r="Q580" s="364"/>
      <c r="R580" s="365"/>
      <c r="S580" s="366"/>
      <c r="T580" s="369" t="s">
        <v>2995</v>
      </c>
      <c r="U580" s="370"/>
      <c r="V580" s="451" t="s">
        <v>3027</v>
      </c>
      <c r="W580" s="372"/>
      <c r="X580" s="353" t="s">
        <v>2914</v>
      </c>
      <c r="Y580" s="382" t="s">
        <v>2869</v>
      </c>
      <c r="Z580" s="389" t="str">
        <f>IFERROR(__xludf.DUMMYFUNCTION("""COMPUTED_VALUE"""),"")</f>
        <v/>
      </c>
      <c r="AA580" s="383" t="s">
        <v>2869</v>
      </c>
      <c r="AB580" s="388" t="str">
        <f>IFERROR(__xludf.DUMMYFUNCTION("""COMPUTED_VALUE"""),"")</f>
        <v/>
      </c>
      <c r="AC580" s="382">
        <v>0.0</v>
      </c>
      <c r="AD580" s="389">
        <f>IFERROR(__xludf.DUMMYFUNCTION("""COMPUTED_VALUE"""),1.0)</f>
        <v>1</v>
      </c>
      <c r="AE580" s="377">
        <v>4.0</v>
      </c>
      <c r="AF580" s="378">
        <v>4.0</v>
      </c>
      <c r="AG580" s="393"/>
    </row>
    <row r="581">
      <c r="A581" s="410"/>
      <c r="B581" s="361">
        <v>46162.0</v>
      </c>
      <c r="C581" s="362" t="s">
        <v>5058</v>
      </c>
      <c r="D581" s="363" t="s">
        <v>5059</v>
      </c>
      <c r="E581" s="364"/>
      <c r="F581" s="365"/>
      <c r="G581" s="366"/>
      <c r="H581" s="367"/>
      <c r="I581" s="365"/>
      <c r="J581" s="368"/>
      <c r="K581" s="364"/>
      <c r="L581" s="365"/>
      <c r="M581" s="366"/>
      <c r="N581" s="367"/>
      <c r="O581" s="365"/>
      <c r="P581" s="368"/>
      <c r="Q581" s="364"/>
      <c r="R581" s="365"/>
      <c r="S581" s="366"/>
      <c r="T581" s="369" t="s">
        <v>2995</v>
      </c>
      <c r="U581" s="370"/>
      <c r="V581" s="467" t="s">
        <v>3029</v>
      </c>
      <c r="W581" s="372"/>
      <c r="X581" s="353" t="s">
        <v>2914</v>
      </c>
      <c r="Y581" s="382" t="s">
        <v>2869</v>
      </c>
      <c r="Z581" s="389" t="str">
        <f>IFERROR(__xludf.DUMMYFUNCTION("""COMPUTED_VALUE"""),"")</f>
        <v/>
      </c>
      <c r="AA581" s="383" t="s">
        <v>2869</v>
      </c>
      <c r="AB581" s="388" t="str">
        <f>IFERROR(__xludf.DUMMYFUNCTION("""COMPUTED_VALUE"""),"")</f>
        <v/>
      </c>
      <c r="AC581" s="382">
        <v>0.0</v>
      </c>
      <c r="AD581" s="389">
        <f>IFERROR(__xludf.DUMMYFUNCTION("""COMPUTED_VALUE"""),1.0)</f>
        <v>1</v>
      </c>
      <c r="AE581" s="377">
        <v>5.0</v>
      </c>
      <c r="AF581" s="378">
        <v>5.0</v>
      </c>
      <c r="AG581" s="393"/>
    </row>
    <row r="582">
      <c r="A582" s="410"/>
      <c r="B582" s="361">
        <v>46162.0</v>
      </c>
      <c r="C582" s="362" t="s">
        <v>5060</v>
      </c>
      <c r="D582" s="363" t="s">
        <v>5061</v>
      </c>
      <c r="E582" s="364"/>
      <c r="F582" s="365"/>
      <c r="G582" s="366"/>
      <c r="H582" s="367"/>
      <c r="I582" s="365"/>
      <c r="J582" s="368"/>
      <c r="K582" s="364"/>
      <c r="L582" s="365"/>
      <c r="M582" s="366"/>
      <c r="N582" s="367"/>
      <c r="O582" s="365"/>
      <c r="P582" s="368"/>
      <c r="Q582" s="364"/>
      <c r="R582" s="365"/>
      <c r="S582" s="366"/>
      <c r="T582" s="369" t="s">
        <v>2995</v>
      </c>
      <c r="U582" s="370" t="s">
        <v>2944</v>
      </c>
      <c r="V582" s="451" t="s">
        <v>3029</v>
      </c>
      <c r="W582" s="372"/>
      <c r="X582" s="353" t="s">
        <v>2914</v>
      </c>
      <c r="Y582" s="382" t="s">
        <v>2869</v>
      </c>
      <c r="Z582" s="389" t="str">
        <f>IFERROR(__xludf.DUMMYFUNCTION("""COMPUTED_VALUE"""),"")</f>
        <v/>
      </c>
      <c r="AA582" s="383">
        <v>0.0</v>
      </c>
      <c r="AB582" s="388">
        <f>IFERROR(__xludf.DUMMYFUNCTION("""COMPUTED_VALUE"""),1.0)</f>
        <v>1</v>
      </c>
      <c r="AC582" s="382">
        <v>0.0</v>
      </c>
      <c r="AD582" s="389">
        <f>IFERROR(__xludf.DUMMYFUNCTION("""COMPUTED_VALUE"""),1.0)</f>
        <v>1</v>
      </c>
      <c r="AE582" s="377">
        <v>31.0</v>
      </c>
      <c r="AF582" s="378">
        <v>1.0</v>
      </c>
      <c r="AG582" s="393"/>
    </row>
    <row r="583">
      <c r="A583" s="410"/>
      <c r="B583" s="361">
        <v>46163.0</v>
      </c>
      <c r="C583" s="362" t="s">
        <v>5062</v>
      </c>
      <c r="D583" s="363" t="s">
        <v>5063</v>
      </c>
      <c r="E583" s="364"/>
      <c r="F583" s="365"/>
      <c r="G583" s="366"/>
      <c r="H583" s="367"/>
      <c r="I583" s="365"/>
      <c r="J583" s="368"/>
      <c r="K583" s="364"/>
      <c r="L583" s="365"/>
      <c r="M583" s="366"/>
      <c r="N583" s="367"/>
      <c r="O583" s="365"/>
      <c r="P583" s="368"/>
      <c r="Q583" s="364"/>
      <c r="R583" s="365"/>
      <c r="S583" s="366"/>
      <c r="T583" s="369" t="s">
        <v>2995</v>
      </c>
      <c r="U583" s="370" t="s">
        <v>207</v>
      </c>
      <c r="V583" s="451" t="s">
        <v>3029</v>
      </c>
      <c r="W583" s="372"/>
      <c r="X583" s="353" t="s">
        <v>2914</v>
      </c>
      <c r="Y583" s="382" t="s">
        <v>2869</v>
      </c>
      <c r="Z583" s="389" t="str">
        <f>IFERROR(__xludf.DUMMYFUNCTION("""COMPUTED_VALUE"""),"")</f>
        <v/>
      </c>
      <c r="AA583" s="383">
        <v>0.0</v>
      </c>
      <c r="AB583" s="388">
        <f>IFERROR(__xludf.DUMMYFUNCTION("""COMPUTED_VALUE"""),1.0)</f>
        <v>1</v>
      </c>
      <c r="AC583" s="382">
        <v>0.0</v>
      </c>
      <c r="AD583" s="389">
        <f>IFERROR(__xludf.DUMMYFUNCTION("""COMPUTED_VALUE"""),1.0)</f>
        <v>1</v>
      </c>
      <c r="AE583" s="377">
        <v>0.0</v>
      </c>
      <c r="AF583" s="378">
        <v>0.0</v>
      </c>
      <c r="AG583" s="393"/>
    </row>
    <row r="584">
      <c r="A584" s="410"/>
      <c r="B584" s="361">
        <v>46163.0</v>
      </c>
      <c r="C584" s="362" t="s">
        <v>5064</v>
      </c>
      <c r="D584" s="363" t="s">
        <v>5065</v>
      </c>
      <c r="E584" s="364"/>
      <c r="F584" s="365"/>
      <c r="G584" s="366"/>
      <c r="H584" s="367"/>
      <c r="I584" s="365"/>
      <c r="J584" s="368"/>
      <c r="K584" s="364"/>
      <c r="L584" s="365"/>
      <c r="M584" s="366"/>
      <c r="N584" s="367"/>
      <c r="O584" s="365"/>
      <c r="P584" s="368"/>
      <c r="Q584" s="364"/>
      <c r="R584" s="365"/>
      <c r="S584" s="366"/>
      <c r="T584" s="369" t="s">
        <v>2995</v>
      </c>
      <c r="U584" s="370" t="s">
        <v>843</v>
      </c>
      <c r="V584" s="451" t="s">
        <v>3029</v>
      </c>
      <c r="W584" s="372"/>
      <c r="X584" s="353" t="s">
        <v>2914</v>
      </c>
      <c r="Y584" s="382" t="s">
        <v>2869</v>
      </c>
      <c r="Z584" s="389" t="str">
        <f>IFERROR(__xludf.DUMMYFUNCTION("""COMPUTED_VALUE"""),"")</f>
        <v/>
      </c>
      <c r="AA584" s="383">
        <v>0.0</v>
      </c>
      <c r="AB584" s="388">
        <f>IFERROR(__xludf.DUMMYFUNCTION("""COMPUTED_VALUE"""),1.0)</f>
        <v>1</v>
      </c>
      <c r="AC584" s="382">
        <v>0.0</v>
      </c>
      <c r="AD584" s="389">
        <f>IFERROR(__xludf.DUMMYFUNCTION("""COMPUTED_VALUE"""),1.0)</f>
        <v>1</v>
      </c>
      <c r="AE584" s="377">
        <v>4.0</v>
      </c>
      <c r="AF584" s="378">
        <v>4.0</v>
      </c>
      <c r="AG584" s="393"/>
    </row>
    <row r="585">
      <c r="A585" s="410"/>
      <c r="B585" s="361">
        <v>46163.0</v>
      </c>
      <c r="C585" s="362" t="s">
        <v>5066</v>
      </c>
      <c r="D585" s="363" t="s">
        <v>5067</v>
      </c>
      <c r="E585" s="364"/>
      <c r="F585" s="365"/>
      <c r="G585" s="366"/>
      <c r="H585" s="367"/>
      <c r="I585" s="365"/>
      <c r="J585" s="368"/>
      <c r="K585" s="364"/>
      <c r="L585" s="365"/>
      <c r="M585" s="366"/>
      <c r="N585" s="367"/>
      <c r="O585" s="365"/>
      <c r="P585" s="368"/>
      <c r="Q585" s="364"/>
      <c r="R585" s="365"/>
      <c r="S585" s="366"/>
      <c r="T585" s="369"/>
      <c r="U585" s="370"/>
      <c r="V585" s="451" t="s">
        <v>3029</v>
      </c>
      <c r="W585" s="372"/>
      <c r="X585" s="353" t="s">
        <v>2914</v>
      </c>
      <c r="Y585" s="382" t="s">
        <v>2869</v>
      </c>
      <c r="Z585" s="389" t="str">
        <f>IFERROR(__xludf.DUMMYFUNCTION("""COMPUTED_VALUE"""),"")</f>
        <v/>
      </c>
      <c r="AA585" s="383" t="s">
        <v>2869</v>
      </c>
      <c r="AB585" s="388" t="str">
        <f>IFERROR(__xludf.DUMMYFUNCTION("""COMPUTED_VALUE"""),"")</f>
        <v/>
      </c>
      <c r="AC585" s="382">
        <v>0.0</v>
      </c>
      <c r="AD585" s="389">
        <f>IFERROR(__xludf.DUMMYFUNCTION("""COMPUTED_VALUE"""),1.0)</f>
        <v>1</v>
      </c>
      <c r="AE585" s="377">
        <v>6.0</v>
      </c>
      <c r="AF585" s="378">
        <v>6.0</v>
      </c>
      <c r="AG585" s="393"/>
    </row>
    <row r="586">
      <c r="A586" s="410"/>
      <c r="B586" s="361">
        <v>46162.0</v>
      </c>
      <c r="C586" s="362" t="s">
        <v>5068</v>
      </c>
      <c r="D586" s="363" t="s">
        <v>5069</v>
      </c>
      <c r="E586" s="364"/>
      <c r="F586" s="365"/>
      <c r="G586" s="366"/>
      <c r="H586" s="367"/>
      <c r="I586" s="365"/>
      <c r="J586" s="368"/>
      <c r="K586" s="364"/>
      <c r="L586" s="365"/>
      <c r="M586" s="366"/>
      <c r="N586" s="367"/>
      <c r="O586" s="365"/>
      <c r="P586" s="368"/>
      <c r="Q586" s="364"/>
      <c r="R586" s="365"/>
      <c r="S586" s="366"/>
      <c r="T586" s="369" t="s">
        <v>1376</v>
      </c>
      <c r="U586" s="431" t="s">
        <v>2990</v>
      </c>
      <c r="V586" s="451" t="s">
        <v>3031</v>
      </c>
      <c r="W586" s="372"/>
      <c r="X586" s="353" t="s">
        <v>2914</v>
      </c>
      <c r="Y586" s="382">
        <v>0.0</v>
      </c>
      <c r="Z586" s="389">
        <f>IFERROR(__xludf.DUMMYFUNCTION("""COMPUTED_VALUE"""),1.0)</f>
        <v>1</v>
      </c>
      <c r="AA586" s="383">
        <v>0.0</v>
      </c>
      <c r="AB586" s="388">
        <f>IFERROR(__xludf.DUMMYFUNCTION("""COMPUTED_VALUE"""),1.0)</f>
        <v>1</v>
      </c>
      <c r="AC586" s="382">
        <v>0.0</v>
      </c>
      <c r="AD586" s="389">
        <f>IFERROR(__xludf.DUMMYFUNCTION("""COMPUTED_VALUE"""),1.0)</f>
        <v>1</v>
      </c>
      <c r="AE586" s="377">
        <v>21.0</v>
      </c>
      <c r="AF586" s="378">
        <v>21.0</v>
      </c>
      <c r="AG586" s="393"/>
    </row>
    <row r="587">
      <c r="A587" s="410"/>
      <c r="B587" s="361">
        <v>46163.0</v>
      </c>
      <c r="C587" s="362" t="s">
        <v>5070</v>
      </c>
      <c r="D587" s="363" t="s">
        <v>5071</v>
      </c>
      <c r="E587" s="364"/>
      <c r="F587" s="365"/>
      <c r="G587" s="366"/>
      <c r="H587" s="367"/>
      <c r="I587" s="365"/>
      <c r="J587" s="368"/>
      <c r="K587" s="364"/>
      <c r="L587" s="365"/>
      <c r="M587" s="366"/>
      <c r="N587" s="367"/>
      <c r="O587" s="365"/>
      <c r="P587" s="368"/>
      <c r="Q587" s="364"/>
      <c r="R587" s="365"/>
      <c r="S587" s="366"/>
      <c r="T587" s="369" t="s">
        <v>2995</v>
      </c>
      <c r="U587" s="370" t="s">
        <v>1626</v>
      </c>
      <c r="V587" s="451" t="s">
        <v>3031</v>
      </c>
      <c r="W587" s="372"/>
      <c r="X587" s="353" t="s">
        <v>2914</v>
      </c>
      <c r="Y587" s="382" t="s">
        <v>2869</v>
      </c>
      <c r="Z587" s="389" t="str">
        <f>IFERROR(__xludf.DUMMYFUNCTION("""COMPUTED_VALUE"""),"")</f>
        <v/>
      </c>
      <c r="AA587" s="383">
        <v>0.0</v>
      </c>
      <c r="AB587" s="388">
        <f>IFERROR(__xludf.DUMMYFUNCTION("""COMPUTED_VALUE"""),1.0)</f>
        <v>1</v>
      </c>
      <c r="AC587" s="382">
        <v>0.0</v>
      </c>
      <c r="AD587" s="389">
        <f>IFERROR(__xludf.DUMMYFUNCTION("""COMPUTED_VALUE"""),1.0)</f>
        <v>1</v>
      </c>
      <c r="AE587" s="377">
        <v>4.0</v>
      </c>
      <c r="AF587" s="378">
        <v>4.0</v>
      </c>
      <c r="AG587" s="393"/>
    </row>
    <row r="588">
      <c r="A588" s="410"/>
      <c r="B588" s="361">
        <v>46163.0</v>
      </c>
      <c r="C588" s="362" t="s">
        <v>5072</v>
      </c>
      <c r="D588" s="363" t="s">
        <v>5073</v>
      </c>
      <c r="E588" s="364"/>
      <c r="F588" s="365"/>
      <c r="G588" s="366"/>
      <c r="H588" s="367"/>
      <c r="I588" s="365"/>
      <c r="J588" s="368"/>
      <c r="K588" s="364"/>
      <c r="L588" s="365"/>
      <c r="M588" s="366"/>
      <c r="N588" s="367"/>
      <c r="O588" s="365"/>
      <c r="P588" s="368"/>
      <c r="Q588" s="364"/>
      <c r="R588" s="365"/>
      <c r="S588" s="366"/>
      <c r="T588" s="369" t="s">
        <v>2995</v>
      </c>
      <c r="U588" s="370"/>
      <c r="V588" s="451" t="s">
        <v>3031</v>
      </c>
      <c r="W588" s="372"/>
      <c r="X588" s="353" t="s">
        <v>2914</v>
      </c>
      <c r="Y588" s="382" t="s">
        <v>2869</v>
      </c>
      <c r="Z588" s="389" t="str">
        <f>IFERROR(__xludf.DUMMYFUNCTION("""COMPUTED_VALUE"""),"")</f>
        <v/>
      </c>
      <c r="AA588" s="383" t="s">
        <v>2869</v>
      </c>
      <c r="AB588" s="388" t="str">
        <f>IFERROR(__xludf.DUMMYFUNCTION("""COMPUTED_VALUE"""),"")</f>
        <v/>
      </c>
      <c r="AC588" s="382">
        <v>0.0</v>
      </c>
      <c r="AD588" s="389">
        <f>IFERROR(__xludf.DUMMYFUNCTION("""COMPUTED_VALUE"""),1.0)</f>
        <v>1</v>
      </c>
      <c r="AE588" s="377">
        <v>0.0</v>
      </c>
      <c r="AF588" s="378">
        <v>0.0</v>
      </c>
      <c r="AG588" s="393"/>
    </row>
    <row r="589">
      <c r="A589" s="410"/>
      <c r="B589" s="361">
        <v>46164.0</v>
      </c>
      <c r="C589" s="362" t="s">
        <v>5074</v>
      </c>
      <c r="D589" s="363" t="s">
        <v>5075</v>
      </c>
      <c r="E589" s="364"/>
      <c r="F589" s="365"/>
      <c r="G589" s="366"/>
      <c r="H589" s="367"/>
      <c r="I589" s="365"/>
      <c r="J589" s="368"/>
      <c r="K589" s="364"/>
      <c r="L589" s="365"/>
      <c r="M589" s="366"/>
      <c r="N589" s="367"/>
      <c r="O589" s="365"/>
      <c r="P589" s="368"/>
      <c r="Q589" s="364"/>
      <c r="R589" s="365"/>
      <c r="S589" s="366"/>
      <c r="T589" s="369" t="s">
        <v>2995</v>
      </c>
      <c r="U589" s="370" t="s">
        <v>2590</v>
      </c>
      <c r="V589" s="451" t="s">
        <v>3031</v>
      </c>
      <c r="W589" s="372"/>
      <c r="X589" s="353" t="s">
        <v>2914</v>
      </c>
      <c r="Y589" s="382" t="s">
        <v>2869</v>
      </c>
      <c r="Z589" s="389" t="str">
        <f>IFERROR(__xludf.DUMMYFUNCTION("""COMPUTED_VALUE"""),"")</f>
        <v/>
      </c>
      <c r="AA589" s="383">
        <v>0.0</v>
      </c>
      <c r="AB589" s="388">
        <f>IFERROR(__xludf.DUMMYFUNCTION("""COMPUTED_VALUE"""),1.0)</f>
        <v>1</v>
      </c>
      <c r="AC589" s="382">
        <v>0.0</v>
      </c>
      <c r="AD589" s="389">
        <f>IFERROR(__xludf.DUMMYFUNCTION("""COMPUTED_VALUE"""),1.0)</f>
        <v>1</v>
      </c>
      <c r="AE589" s="377">
        <v>2.0</v>
      </c>
      <c r="AF589" s="378">
        <v>2.0</v>
      </c>
      <c r="AG589" s="393"/>
    </row>
    <row r="590">
      <c r="A590" s="410"/>
      <c r="B590" s="361">
        <v>46163.0</v>
      </c>
      <c r="C590" s="362" t="s">
        <v>5076</v>
      </c>
      <c r="D590" s="363" t="s">
        <v>5077</v>
      </c>
      <c r="E590" s="364"/>
      <c r="F590" s="365"/>
      <c r="G590" s="366"/>
      <c r="H590" s="367"/>
      <c r="I590" s="365"/>
      <c r="J590" s="368"/>
      <c r="K590" s="364"/>
      <c r="L590" s="365"/>
      <c r="M590" s="366"/>
      <c r="N590" s="367"/>
      <c r="O590" s="365"/>
      <c r="P590" s="368"/>
      <c r="Q590" s="364"/>
      <c r="R590" s="365"/>
      <c r="S590" s="366"/>
      <c r="T590" s="369" t="s">
        <v>2995</v>
      </c>
      <c r="U590" s="370" t="s">
        <v>122</v>
      </c>
      <c r="V590" s="451" t="s">
        <v>3031</v>
      </c>
      <c r="W590" s="372"/>
      <c r="X590" s="353" t="s">
        <v>2914</v>
      </c>
      <c r="Y590" s="382" t="s">
        <v>2869</v>
      </c>
      <c r="Z590" s="389" t="str">
        <f>IFERROR(__xludf.DUMMYFUNCTION("""COMPUTED_VALUE"""),"")</f>
        <v/>
      </c>
      <c r="AA590" s="383">
        <v>0.0</v>
      </c>
      <c r="AB590" s="388">
        <f>IFERROR(__xludf.DUMMYFUNCTION("""COMPUTED_VALUE"""),1.0)</f>
        <v>1</v>
      </c>
      <c r="AC590" s="382">
        <v>0.0</v>
      </c>
      <c r="AD590" s="389">
        <f>IFERROR(__xludf.DUMMYFUNCTION("""COMPUTED_VALUE"""),1.0)</f>
        <v>1</v>
      </c>
      <c r="AE590" s="377">
        <v>3.0</v>
      </c>
      <c r="AF590" s="378">
        <v>3.0</v>
      </c>
      <c r="AG590" s="393"/>
    </row>
    <row r="591">
      <c r="A591" s="410"/>
      <c r="B591" s="361">
        <v>46161.0</v>
      </c>
      <c r="C591" s="362" t="s">
        <v>5078</v>
      </c>
      <c r="D591" s="363" t="s">
        <v>5079</v>
      </c>
      <c r="E591" s="364"/>
      <c r="F591" s="365"/>
      <c r="G591" s="366"/>
      <c r="H591" s="367"/>
      <c r="I591" s="365"/>
      <c r="J591" s="368"/>
      <c r="K591" s="364"/>
      <c r="L591" s="365"/>
      <c r="M591" s="366"/>
      <c r="N591" s="367"/>
      <c r="O591" s="365"/>
      <c r="P591" s="368"/>
      <c r="Q591" s="364"/>
      <c r="R591" s="365"/>
      <c r="S591" s="366"/>
      <c r="T591" s="369"/>
      <c r="U591" s="370"/>
      <c r="V591" s="451" t="s">
        <v>3033</v>
      </c>
      <c r="W591" s="372"/>
      <c r="X591" s="353" t="s">
        <v>2914</v>
      </c>
      <c r="Y591" s="382" t="s">
        <v>2869</v>
      </c>
      <c r="Z591" s="389" t="str">
        <f>IFERROR(__xludf.DUMMYFUNCTION("""COMPUTED_VALUE"""),"")</f>
        <v/>
      </c>
      <c r="AA591" s="383" t="s">
        <v>2869</v>
      </c>
      <c r="AB591" s="388" t="str">
        <f>IFERROR(__xludf.DUMMYFUNCTION("""COMPUTED_VALUE"""),"")</f>
        <v/>
      </c>
      <c r="AC591" s="382">
        <v>0.0</v>
      </c>
      <c r="AD591" s="389">
        <f>IFERROR(__xludf.DUMMYFUNCTION("""COMPUTED_VALUE"""),1.0)</f>
        <v>1</v>
      </c>
      <c r="AE591" s="377">
        <v>29.0</v>
      </c>
      <c r="AF591" s="378">
        <v>24.0</v>
      </c>
      <c r="AG591" s="393"/>
    </row>
    <row r="592">
      <c r="A592" s="410"/>
      <c r="B592" s="361">
        <v>46162.0</v>
      </c>
      <c r="C592" s="362" t="s">
        <v>5080</v>
      </c>
      <c r="D592" s="363" t="s">
        <v>5081</v>
      </c>
      <c r="E592" s="364"/>
      <c r="F592" s="365"/>
      <c r="G592" s="366"/>
      <c r="H592" s="367"/>
      <c r="I592" s="365"/>
      <c r="J592" s="368"/>
      <c r="K592" s="364"/>
      <c r="L592" s="365"/>
      <c r="M592" s="366"/>
      <c r="N592" s="367"/>
      <c r="O592" s="365"/>
      <c r="P592" s="368"/>
      <c r="Q592" s="364"/>
      <c r="R592" s="365"/>
      <c r="S592" s="366"/>
      <c r="T592" s="369" t="s">
        <v>2995</v>
      </c>
      <c r="U592" s="370" t="s">
        <v>2882</v>
      </c>
      <c r="V592" s="451" t="s">
        <v>3033</v>
      </c>
      <c r="W592" s="372"/>
      <c r="X592" s="353" t="s">
        <v>2914</v>
      </c>
      <c r="Y592" s="382" t="s">
        <v>2869</v>
      </c>
      <c r="Z592" s="389" t="str">
        <f>IFERROR(__xludf.DUMMYFUNCTION("""COMPUTED_VALUE"""),"")</f>
        <v/>
      </c>
      <c r="AA592" s="383">
        <v>0.0</v>
      </c>
      <c r="AB592" s="388">
        <f>IFERROR(__xludf.DUMMYFUNCTION("""COMPUTED_VALUE"""),1.0)</f>
        <v>1</v>
      </c>
      <c r="AC592" s="382">
        <v>0.0</v>
      </c>
      <c r="AD592" s="389">
        <f>IFERROR(__xludf.DUMMYFUNCTION("""COMPUTED_VALUE"""),1.0)</f>
        <v>1</v>
      </c>
      <c r="AE592" s="377">
        <v>6.0</v>
      </c>
      <c r="AF592" s="378">
        <v>6.0</v>
      </c>
      <c r="AG592" s="393"/>
    </row>
    <row r="593">
      <c r="A593" s="410"/>
      <c r="B593" s="361">
        <v>46163.0</v>
      </c>
      <c r="C593" s="362" t="s">
        <v>5082</v>
      </c>
      <c r="D593" s="363" t="s">
        <v>5083</v>
      </c>
      <c r="E593" s="364"/>
      <c r="F593" s="365"/>
      <c r="G593" s="366"/>
      <c r="H593" s="367"/>
      <c r="I593" s="365"/>
      <c r="J593" s="368"/>
      <c r="K593" s="364"/>
      <c r="L593" s="365"/>
      <c r="M593" s="366"/>
      <c r="N593" s="367"/>
      <c r="O593" s="365"/>
      <c r="P593" s="368"/>
      <c r="Q593" s="364"/>
      <c r="R593" s="365"/>
      <c r="S593" s="366"/>
      <c r="T593" s="369" t="s">
        <v>2995</v>
      </c>
      <c r="U593" s="370"/>
      <c r="V593" s="451" t="s">
        <v>3033</v>
      </c>
      <c r="W593" s="372"/>
      <c r="X593" s="353" t="s">
        <v>2914</v>
      </c>
      <c r="Y593" s="382" t="s">
        <v>2869</v>
      </c>
      <c r="Z593" s="389" t="str">
        <f>IFERROR(__xludf.DUMMYFUNCTION("""COMPUTED_VALUE"""),"")</f>
        <v/>
      </c>
      <c r="AA593" s="383" t="s">
        <v>2869</v>
      </c>
      <c r="AB593" s="388" t="str">
        <f>IFERROR(__xludf.DUMMYFUNCTION("""COMPUTED_VALUE"""),"")</f>
        <v/>
      </c>
      <c r="AC593" s="382">
        <v>0.0</v>
      </c>
      <c r="AD593" s="389">
        <f>IFERROR(__xludf.DUMMYFUNCTION("""COMPUTED_VALUE"""),1.0)</f>
        <v>1</v>
      </c>
      <c r="AE593" s="377">
        <v>30.0</v>
      </c>
      <c r="AF593" s="378">
        <v>29.0</v>
      </c>
      <c r="AG593" s="393"/>
    </row>
    <row r="594">
      <c r="A594" s="410"/>
      <c r="B594" s="361">
        <v>46164.0</v>
      </c>
      <c r="C594" s="362" t="s">
        <v>5084</v>
      </c>
      <c r="D594" s="363" t="s">
        <v>5085</v>
      </c>
      <c r="E594" s="364"/>
      <c r="F594" s="365"/>
      <c r="G594" s="366"/>
      <c r="H594" s="367"/>
      <c r="I594" s="365"/>
      <c r="J594" s="368"/>
      <c r="K594" s="364"/>
      <c r="L594" s="365"/>
      <c r="M594" s="366"/>
      <c r="N594" s="367"/>
      <c r="O594" s="365"/>
      <c r="P594" s="368"/>
      <c r="Q594" s="364"/>
      <c r="R594" s="365"/>
      <c r="S594" s="366"/>
      <c r="T594" s="369" t="s">
        <v>2995</v>
      </c>
      <c r="U594" s="370"/>
      <c r="V594" s="451" t="s">
        <v>3033</v>
      </c>
      <c r="W594" s="372"/>
      <c r="X594" s="353" t="s">
        <v>2914</v>
      </c>
      <c r="Y594" s="382" t="s">
        <v>2869</v>
      </c>
      <c r="Z594" s="389" t="str">
        <f>IFERROR(__xludf.DUMMYFUNCTION("""COMPUTED_VALUE"""),"")</f>
        <v/>
      </c>
      <c r="AA594" s="383" t="s">
        <v>2869</v>
      </c>
      <c r="AB594" s="388" t="str">
        <f>IFERROR(__xludf.DUMMYFUNCTION("""COMPUTED_VALUE"""),"")</f>
        <v/>
      </c>
      <c r="AC594" s="382">
        <v>0.0</v>
      </c>
      <c r="AD594" s="389">
        <f>IFERROR(__xludf.DUMMYFUNCTION("""COMPUTED_VALUE"""),1.0)</f>
        <v>1</v>
      </c>
      <c r="AE594" s="377">
        <v>17.0</v>
      </c>
      <c r="AF594" s="378">
        <v>14.0</v>
      </c>
      <c r="AG594" s="393"/>
    </row>
    <row r="595">
      <c r="A595" s="410"/>
      <c r="B595" s="361">
        <v>46162.0</v>
      </c>
      <c r="C595" s="362" t="s">
        <v>5086</v>
      </c>
      <c r="D595" s="363" t="s">
        <v>5087</v>
      </c>
      <c r="E595" s="364"/>
      <c r="F595" s="365"/>
      <c r="G595" s="366"/>
      <c r="H595" s="367"/>
      <c r="I595" s="365"/>
      <c r="J595" s="368"/>
      <c r="K595" s="364"/>
      <c r="L595" s="365"/>
      <c r="M595" s="366"/>
      <c r="N595" s="367"/>
      <c r="O595" s="365"/>
      <c r="P595" s="368"/>
      <c r="Q595" s="364"/>
      <c r="R595" s="365"/>
      <c r="S595" s="366"/>
      <c r="T595" s="369" t="s">
        <v>2995</v>
      </c>
      <c r="U595" s="370"/>
      <c r="V595" s="451" t="s">
        <v>3033</v>
      </c>
      <c r="W595" s="372"/>
      <c r="X595" s="353" t="s">
        <v>2914</v>
      </c>
      <c r="Y595" s="382" t="s">
        <v>2869</v>
      </c>
      <c r="Z595" s="389" t="str">
        <f>IFERROR(__xludf.DUMMYFUNCTION("""COMPUTED_VALUE"""),"")</f>
        <v/>
      </c>
      <c r="AA595" s="383" t="s">
        <v>2869</v>
      </c>
      <c r="AB595" s="388" t="str">
        <f>IFERROR(__xludf.DUMMYFUNCTION("""COMPUTED_VALUE"""),"")</f>
        <v/>
      </c>
      <c r="AC595" s="382">
        <v>0.0</v>
      </c>
      <c r="AD595" s="389">
        <f>IFERROR(__xludf.DUMMYFUNCTION("""COMPUTED_VALUE"""),1.0)</f>
        <v>1</v>
      </c>
      <c r="AE595" s="377">
        <v>32.0</v>
      </c>
      <c r="AF595" s="378">
        <v>29.0</v>
      </c>
      <c r="AG595" s="393"/>
    </row>
    <row r="596">
      <c r="A596" s="410"/>
      <c r="B596" s="361">
        <v>46161.0</v>
      </c>
      <c r="C596" s="362" t="s">
        <v>5088</v>
      </c>
      <c r="D596" s="363" t="s">
        <v>5089</v>
      </c>
      <c r="E596" s="364"/>
      <c r="F596" s="365"/>
      <c r="G596" s="366"/>
      <c r="H596" s="367"/>
      <c r="I596" s="365"/>
      <c r="J596" s="368"/>
      <c r="K596" s="364"/>
      <c r="L596" s="365"/>
      <c r="M596" s="366"/>
      <c r="N596" s="367"/>
      <c r="O596" s="365"/>
      <c r="P596" s="368"/>
      <c r="Q596" s="364"/>
      <c r="R596" s="365"/>
      <c r="S596" s="366"/>
      <c r="T596" s="369"/>
      <c r="U596" s="370" t="s">
        <v>2244</v>
      </c>
      <c r="V596" s="451" t="s">
        <v>3035</v>
      </c>
      <c r="W596" s="372"/>
      <c r="X596" s="353" t="s">
        <v>2914</v>
      </c>
      <c r="Y596" s="382" t="s">
        <v>2869</v>
      </c>
      <c r="Z596" s="389" t="str">
        <f>IFERROR(__xludf.DUMMYFUNCTION("""COMPUTED_VALUE"""),"")</f>
        <v/>
      </c>
      <c r="AA596" s="383">
        <v>0.0</v>
      </c>
      <c r="AB596" s="388">
        <f>IFERROR(__xludf.DUMMYFUNCTION("""COMPUTED_VALUE"""),1.0)</f>
        <v>1</v>
      </c>
      <c r="AC596" s="382">
        <v>0.0</v>
      </c>
      <c r="AD596" s="389">
        <f>IFERROR(__xludf.DUMMYFUNCTION("""COMPUTED_VALUE"""),1.0)</f>
        <v>1</v>
      </c>
      <c r="AE596" s="377">
        <v>0.0</v>
      </c>
      <c r="AF596" s="378">
        <v>0.0</v>
      </c>
      <c r="AG596" s="393"/>
    </row>
    <row r="597">
      <c r="A597" s="410"/>
      <c r="B597" s="361">
        <v>46161.0</v>
      </c>
      <c r="C597" s="362" t="s">
        <v>5090</v>
      </c>
      <c r="D597" s="363" t="s">
        <v>5091</v>
      </c>
      <c r="E597" s="364"/>
      <c r="F597" s="365"/>
      <c r="G597" s="366"/>
      <c r="H597" s="367"/>
      <c r="I597" s="365"/>
      <c r="J597" s="368"/>
      <c r="K597" s="364"/>
      <c r="L597" s="365"/>
      <c r="M597" s="366"/>
      <c r="N597" s="367"/>
      <c r="O597" s="365"/>
      <c r="P597" s="368"/>
      <c r="Q597" s="364"/>
      <c r="R597" s="365"/>
      <c r="S597" s="366"/>
      <c r="T597" s="369" t="s">
        <v>2967</v>
      </c>
      <c r="U597" s="370" t="s">
        <v>1658</v>
      </c>
      <c r="V597" s="451" t="s">
        <v>3035</v>
      </c>
      <c r="W597" s="372"/>
      <c r="X597" s="353" t="s">
        <v>2914</v>
      </c>
      <c r="Y597" s="382">
        <v>0.0</v>
      </c>
      <c r="Z597" s="389">
        <f>IFERROR(__xludf.DUMMYFUNCTION("""COMPUTED_VALUE"""),1.0)</f>
        <v>1</v>
      </c>
      <c r="AA597" s="383">
        <v>0.0</v>
      </c>
      <c r="AB597" s="388">
        <f>IFERROR(__xludf.DUMMYFUNCTION("""COMPUTED_VALUE"""),1.0)</f>
        <v>1</v>
      </c>
      <c r="AC597" s="382">
        <v>0.0</v>
      </c>
      <c r="AD597" s="389">
        <f>IFERROR(__xludf.DUMMYFUNCTION("""COMPUTED_VALUE"""),1.0)</f>
        <v>1</v>
      </c>
      <c r="AE597" s="377">
        <v>5.0</v>
      </c>
      <c r="AF597" s="378">
        <v>4.0</v>
      </c>
      <c r="AG597" s="393"/>
    </row>
    <row r="598">
      <c r="A598" s="410"/>
      <c r="B598" s="361">
        <v>46161.0</v>
      </c>
      <c r="C598" s="362" t="s">
        <v>5092</v>
      </c>
      <c r="D598" s="363" t="s">
        <v>5093</v>
      </c>
      <c r="E598" s="364"/>
      <c r="F598" s="365"/>
      <c r="G598" s="366"/>
      <c r="H598" s="367"/>
      <c r="I598" s="365"/>
      <c r="J598" s="368"/>
      <c r="K598" s="364"/>
      <c r="L598" s="365"/>
      <c r="M598" s="366"/>
      <c r="N598" s="367"/>
      <c r="O598" s="365"/>
      <c r="P598" s="368"/>
      <c r="Q598" s="364"/>
      <c r="R598" s="365"/>
      <c r="S598" s="366"/>
      <c r="T598" s="369" t="s">
        <v>2995</v>
      </c>
      <c r="U598" s="370"/>
      <c r="V598" s="451" t="s">
        <v>3035</v>
      </c>
      <c r="W598" s="372"/>
      <c r="X598" s="353" t="s">
        <v>2914</v>
      </c>
      <c r="Y598" s="382" t="s">
        <v>2869</v>
      </c>
      <c r="Z598" s="389" t="str">
        <f>IFERROR(__xludf.DUMMYFUNCTION("""COMPUTED_VALUE"""),"")</f>
        <v/>
      </c>
      <c r="AA598" s="383" t="s">
        <v>2869</v>
      </c>
      <c r="AB598" s="388" t="str">
        <f>IFERROR(__xludf.DUMMYFUNCTION("""COMPUTED_VALUE"""),"")</f>
        <v/>
      </c>
      <c r="AC598" s="382">
        <v>0.0</v>
      </c>
      <c r="AD598" s="389">
        <f>IFERROR(__xludf.DUMMYFUNCTION("""COMPUTED_VALUE"""),1.0)</f>
        <v>1</v>
      </c>
      <c r="AE598" s="377">
        <v>0.0</v>
      </c>
      <c r="AF598" s="378">
        <v>0.0</v>
      </c>
      <c r="AG598" s="393"/>
    </row>
    <row r="599">
      <c r="A599" s="410"/>
      <c r="B599" s="361">
        <v>46164.0</v>
      </c>
      <c r="C599" s="362" t="s">
        <v>5094</v>
      </c>
      <c r="D599" s="363" t="s">
        <v>5095</v>
      </c>
      <c r="E599" s="364"/>
      <c r="F599" s="365"/>
      <c r="G599" s="366"/>
      <c r="H599" s="367"/>
      <c r="I599" s="365"/>
      <c r="J599" s="368"/>
      <c r="K599" s="364"/>
      <c r="L599" s="365"/>
      <c r="M599" s="366"/>
      <c r="N599" s="367"/>
      <c r="O599" s="365"/>
      <c r="P599" s="368"/>
      <c r="Q599" s="364"/>
      <c r="R599" s="365"/>
      <c r="S599" s="366"/>
      <c r="T599" s="369" t="s">
        <v>2995</v>
      </c>
      <c r="U599" s="370" t="s">
        <v>2882</v>
      </c>
      <c r="V599" s="451" t="s">
        <v>3035</v>
      </c>
      <c r="W599" s="372"/>
      <c r="X599" s="353" t="s">
        <v>2914</v>
      </c>
      <c r="Y599" s="382" t="s">
        <v>2869</v>
      </c>
      <c r="Z599" s="389" t="str">
        <f>IFERROR(__xludf.DUMMYFUNCTION("""COMPUTED_VALUE"""),"")</f>
        <v/>
      </c>
      <c r="AA599" s="383">
        <v>0.0</v>
      </c>
      <c r="AB599" s="388">
        <f>IFERROR(__xludf.DUMMYFUNCTION("""COMPUTED_VALUE"""),1.0)</f>
        <v>1</v>
      </c>
      <c r="AC599" s="382">
        <v>0.0</v>
      </c>
      <c r="AD599" s="389">
        <f>IFERROR(__xludf.DUMMYFUNCTION("""COMPUTED_VALUE"""),1.0)</f>
        <v>1</v>
      </c>
      <c r="AE599" s="377">
        <v>5.0</v>
      </c>
      <c r="AF599" s="378">
        <v>5.0</v>
      </c>
      <c r="AG599" s="393"/>
    </row>
    <row r="600">
      <c r="A600" s="410"/>
      <c r="B600" s="361">
        <v>46165.0</v>
      </c>
      <c r="C600" s="362" t="s">
        <v>5096</v>
      </c>
      <c r="D600" s="363" t="s">
        <v>5097</v>
      </c>
      <c r="E600" s="364"/>
      <c r="F600" s="365"/>
      <c r="G600" s="366"/>
      <c r="H600" s="367"/>
      <c r="I600" s="365"/>
      <c r="J600" s="368"/>
      <c r="K600" s="364"/>
      <c r="L600" s="365"/>
      <c r="M600" s="366"/>
      <c r="N600" s="367"/>
      <c r="O600" s="365"/>
      <c r="P600" s="368"/>
      <c r="Q600" s="364"/>
      <c r="R600" s="365"/>
      <c r="S600" s="366"/>
      <c r="T600" s="369"/>
      <c r="U600" s="370"/>
      <c r="V600" s="451" t="s">
        <v>3035</v>
      </c>
      <c r="W600" s="372"/>
      <c r="X600" s="353" t="s">
        <v>2914</v>
      </c>
      <c r="Y600" s="382" t="s">
        <v>2869</v>
      </c>
      <c r="Z600" s="389" t="str">
        <f>IFERROR(__xludf.DUMMYFUNCTION("""COMPUTED_VALUE"""),"")</f>
        <v/>
      </c>
      <c r="AA600" s="383" t="s">
        <v>2869</v>
      </c>
      <c r="AB600" s="388" t="str">
        <f>IFERROR(__xludf.DUMMYFUNCTION("""COMPUTED_VALUE"""),"")</f>
        <v/>
      </c>
      <c r="AC600" s="382">
        <v>0.0</v>
      </c>
      <c r="AD600" s="389">
        <f>IFERROR(__xludf.DUMMYFUNCTION("""COMPUTED_VALUE"""),1.0)</f>
        <v>1</v>
      </c>
      <c r="AE600" s="377">
        <v>2.0</v>
      </c>
      <c r="AF600" s="378">
        <v>2.0</v>
      </c>
      <c r="AG600" s="393"/>
    </row>
    <row r="601">
      <c r="A601" s="410"/>
      <c r="B601" s="361">
        <v>46164.0</v>
      </c>
      <c r="C601" s="362" t="s">
        <v>5098</v>
      </c>
      <c r="D601" s="363" t="s">
        <v>5099</v>
      </c>
      <c r="E601" s="364"/>
      <c r="F601" s="365"/>
      <c r="G601" s="366"/>
      <c r="H601" s="367"/>
      <c r="I601" s="365"/>
      <c r="J601" s="368"/>
      <c r="K601" s="364"/>
      <c r="L601" s="365"/>
      <c r="M601" s="366"/>
      <c r="N601" s="367"/>
      <c r="O601" s="365"/>
      <c r="P601" s="368"/>
      <c r="Q601" s="364"/>
      <c r="R601" s="365"/>
      <c r="S601" s="366"/>
      <c r="T601" s="369"/>
      <c r="U601" s="370"/>
      <c r="V601" s="451" t="s">
        <v>3037</v>
      </c>
      <c r="W601" s="372"/>
      <c r="X601" s="353" t="s">
        <v>2914</v>
      </c>
      <c r="Y601" s="382" t="s">
        <v>2869</v>
      </c>
      <c r="Z601" s="389" t="str">
        <f>IFERROR(__xludf.DUMMYFUNCTION("""COMPUTED_VALUE"""),"")</f>
        <v/>
      </c>
      <c r="AA601" s="383" t="s">
        <v>2869</v>
      </c>
      <c r="AB601" s="388" t="str">
        <f>IFERROR(__xludf.DUMMYFUNCTION("""COMPUTED_VALUE"""),"")</f>
        <v/>
      </c>
      <c r="AC601" s="382">
        <v>0.0</v>
      </c>
      <c r="AD601" s="389">
        <f>IFERROR(__xludf.DUMMYFUNCTION("""COMPUTED_VALUE"""),1.0)</f>
        <v>1</v>
      </c>
      <c r="AE601" s="377">
        <v>3.0</v>
      </c>
      <c r="AF601" s="378">
        <v>1.0</v>
      </c>
      <c r="AG601" s="393"/>
    </row>
    <row r="602">
      <c r="A602" s="410"/>
      <c r="B602" s="361">
        <v>46160.0</v>
      </c>
      <c r="C602" s="362" t="s">
        <v>5100</v>
      </c>
      <c r="D602" s="363" t="s">
        <v>5101</v>
      </c>
      <c r="E602" s="364"/>
      <c r="F602" s="365"/>
      <c r="G602" s="366"/>
      <c r="H602" s="367"/>
      <c r="I602" s="365"/>
      <c r="J602" s="368"/>
      <c r="K602" s="364"/>
      <c r="L602" s="365"/>
      <c r="M602" s="366"/>
      <c r="N602" s="367"/>
      <c r="O602" s="365"/>
      <c r="P602" s="368"/>
      <c r="Q602" s="364"/>
      <c r="R602" s="365"/>
      <c r="S602" s="366"/>
      <c r="T602" s="369" t="s">
        <v>2995</v>
      </c>
      <c r="U602" s="370"/>
      <c r="V602" s="451" t="s">
        <v>3039</v>
      </c>
      <c r="W602" s="372"/>
      <c r="X602" s="353" t="s">
        <v>2914</v>
      </c>
      <c r="Y602" s="382" t="s">
        <v>2869</v>
      </c>
      <c r="Z602" s="389" t="str">
        <f>IFERROR(__xludf.DUMMYFUNCTION("""COMPUTED_VALUE"""),"")</f>
        <v/>
      </c>
      <c r="AA602" s="383" t="s">
        <v>2869</v>
      </c>
      <c r="AB602" s="388" t="str">
        <f>IFERROR(__xludf.DUMMYFUNCTION("""COMPUTED_VALUE"""),"")</f>
        <v/>
      </c>
      <c r="AC602" s="382">
        <v>0.0</v>
      </c>
      <c r="AD602" s="389">
        <f>IFERROR(__xludf.DUMMYFUNCTION("""COMPUTED_VALUE"""),1.0)</f>
        <v>1</v>
      </c>
      <c r="AE602" s="377">
        <v>0.0</v>
      </c>
      <c r="AF602" s="378">
        <v>0.0</v>
      </c>
      <c r="AG602" s="393"/>
    </row>
    <row r="603">
      <c r="A603" s="410"/>
      <c r="B603" s="361">
        <v>46161.0</v>
      </c>
      <c r="C603" s="362" t="s">
        <v>5102</v>
      </c>
      <c r="D603" s="363" t="s">
        <v>5103</v>
      </c>
      <c r="E603" s="364"/>
      <c r="F603" s="365"/>
      <c r="G603" s="366"/>
      <c r="H603" s="367"/>
      <c r="I603" s="365"/>
      <c r="J603" s="368"/>
      <c r="K603" s="364"/>
      <c r="L603" s="365"/>
      <c r="M603" s="366"/>
      <c r="N603" s="367"/>
      <c r="O603" s="365"/>
      <c r="P603" s="368"/>
      <c r="Q603" s="364"/>
      <c r="R603" s="365"/>
      <c r="S603" s="366"/>
      <c r="T603" s="369" t="s">
        <v>2995</v>
      </c>
      <c r="U603" s="370"/>
      <c r="V603" s="451" t="s">
        <v>3039</v>
      </c>
      <c r="W603" s="372"/>
      <c r="X603" s="353" t="s">
        <v>2914</v>
      </c>
      <c r="Y603" s="382" t="s">
        <v>2869</v>
      </c>
      <c r="Z603" s="389" t="str">
        <f>IFERROR(__xludf.DUMMYFUNCTION("""COMPUTED_VALUE"""),"")</f>
        <v/>
      </c>
      <c r="AA603" s="383" t="s">
        <v>2869</v>
      </c>
      <c r="AB603" s="388" t="str">
        <f>IFERROR(__xludf.DUMMYFUNCTION("""COMPUTED_VALUE"""),"")</f>
        <v/>
      </c>
      <c r="AC603" s="382">
        <v>0.0</v>
      </c>
      <c r="AD603" s="389">
        <f>IFERROR(__xludf.DUMMYFUNCTION("""COMPUTED_VALUE"""),1.0)</f>
        <v>1</v>
      </c>
      <c r="AE603" s="377">
        <v>15.0</v>
      </c>
      <c r="AF603" s="378">
        <v>15.0</v>
      </c>
      <c r="AG603" s="393"/>
    </row>
    <row r="604">
      <c r="A604" s="410"/>
      <c r="B604" s="361">
        <v>46162.0</v>
      </c>
      <c r="C604" s="362" t="s">
        <v>5104</v>
      </c>
      <c r="D604" s="363" t="s">
        <v>5105</v>
      </c>
      <c r="E604" s="364"/>
      <c r="F604" s="365"/>
      <c r="G604" s="366"/>
      <c r="H604" s="367"/>
      <c r="I604" s="365"/>
      <c r="J604" s="368"/>
      <c r="K604" s="364"/>
      <c r="L604" s="365"/>
      <c r="M604" s="366"/>
      <c r="N604" s="367"/>
      <c r="O604" s="365"/>
      <c r="P604" s="368"/>
      <c r="Q604" s="364"/>
      <c r="R604" s="365"/>
      <c r="S604" s="366"/>
      <c r="T604" s="369" t="s">
        <v>2995</v>
      </c>
      <c r="U604" s="370"/>
      <c r="V604" s="451" t="s">
        <v>3039</v>
      </c>
      <c r="W604" s="372"/>
      <c r="X604" s="353" t="s">
        <v>2914</v>
      </c>
      <c r="Y604" s="382" t="s">
        <v>2869</v>
      </c>
      <c r="Z604" s="389" t="str">
        <f>IFERROR(__xludf.DUMMYFUNCTION("""COMPUTED_VALUE"""),"")</f>
        <v/>
      </c>
      <c r="AA604" s="383" t="s">
        <v>2869</v>
      </c>
      <c r="AB604" s="388" t="str">
        <f>IFERROR(__xludf.DUMMYFUNCTION("""COMPUTED_VALUE"""),"")</f>
        <v/>
      </c>
      <c r="AC604" s="382">
        <v>0.0</v>
      </c>
      <c r="AD604" s="389">
        <f>IFERROR(__xludf.DUMMYFUNCTION("""COMPUTED_VALUE"""),1.0)</f>
        <v>1</v>
      </c>
      <c r="AE604" s="377">
        <v>0.0</v>
      </c>
      <c r="AF604" s="378">
        <v>0.0</v>
      </c>
      <c r="AG604" s="393"/>
    </row>
    <row r="605">
      <c r="A605" s="410"/>
      <c r="B605" s="361">
        <v>46163.0</v>
      </c>
      <c r="C605" s="362" t="s">
        <v>5106</v>
      </c>
      <c r="D605" s="363" t="s">
        <v>5107</v>
      </c>
      <c r="E605" s="364"/>
      <c r="F605" s="365"/>
      <c r="G605" s="366"/>
      <c r="H605" s="367"/>
      <c r="I605" s="365"/>
      <c r="J605" s="368"/>
      <c r="K605" s="364"/>
      <c r="L605" s="365"/>
      <c r="M605" s="366"/>
      <c r="N605" s="367"/>
      <c r="O605" s="365"/>
      <c r="P605" s="368"/>
      <c r="Q605" s="364"/>
      <c r="R605" s="365"/>
      <c r="S605" s="366"/>
      <c r="T605" s="369" t="s">
        <v>2995</v>
      </c>
      <c r="U605" s="370"/>
      <c r="V605" s="451" t="s">
        <v>3039</v>
      </c>
      <c r="W605" s="372"/>
      <c r="X605" s="353" t="s">
        <v>2914</v>
      </c>
      <c r="Y605" s="382" t="s">
        <v>2869</v>
      </c>
      <c r="Z605" s="389" t="str">
        <f>IFERROR(__xludf.DUMMYFUNCTION("""COMPUTED_VALUE"""),"")</f>
        <v/>
      </c>
      <c r="AA605" s="383" t="s">
        <v>2869</v>
      </c>
      <c r="AB605" s="388" t="str">
        <f>IFERROR(__xludf.DUMMYFUNCTION("""COMPUTED_VALUE"""),"")</f>
        <v/>
      </c>
      <c r="AC605" s="382">
        <v>0.0</v>
      </c>
      <c r="AD605" s="389">
        <f>IFERROR(__xludf.DUMMYFUNCTION("""COMPUTED_VALUE"""),1.0)</f>
        <v>1</v>
      </c>
      <c r="AE605" s="377">
        <v>0.0</v>
      </c>
      <c r="AF605" s="378">
        <v>0.0</v>
      </c>
      <c r="AG605" s="393"/>
    </row>
    <row r="606">
      <c r="A606" s="410"/>
      <c r="B606" s="361">
        <v>46163.0</v>
      </c>
      <c r="C606" s="362" t="s">
        <v>5108</v>
      </c>
      <c r="D606" s="363" t="s">
        <v>5109</v>
      </c>
      <c r="E606" s="364"/>
      <c r="F606" s="365"/>
      <c r="G606" s="366"/>
      <c r="H606" s="367"/>
      <c r="I606" s="365"/>
      <c r="J606" s="368"/>
      <c r="K606" s="364"/>
      <c r="L606" s="365"/>
      <c r="M606" s="366"/>
      <c r="N606" s="367"/>
      <c r="O606" s="365"/>
      <c r="P606" s="368"/>
      <c r="Q606" s="364"/>
      <c r="R606" s="365"/>
      <c r="S606" s="366"/>
      <c r="T606" s="369" t="s">
        <v>2995</v>
      </c>
      <c r="U606" s="370"/>
      <c r="V606" s="451" t="s">
        <v>3039</v>
      </c>
      <c r="W606" s="372"/>
      <c r="X606" s="353" t="s">
        <v>2914</v>
      </c>
      <c r="Y606" s="382" t="s">
        <v>2869</v>
      </c>
      <c r="Z606" s="389" t="str">
        <f>IFERROR(__xludf.DUMMYFUNCTION("""COMPUTED_VALUE"""),"")</f>
        <v/>
      </c>
      <c r="AA606" s="383" t="s">
        <v>2869</v>
      </c>
      <c r="AB606" s="388" t="str">
        <f>IFERROR(__xludf.DUMMYFUNCTION("""COMPUTED_VALUE"""),"")</f>
        <v/>
      </c>
      <c r="AC606" s="382">
        <v>0.0</v>
      </c>
      <c r="AD606" s="389">
        <f>IFERROR(__xludf.DUMMYFUNCTION("""COMPUTED_VALUE"""),1.0)</f>
        <v>1</v>
      </c>
      <c r="AE606" s="377">
        <v>4.0</v>
      </c>
      <c r="AF606" s="378">
        <v>4.0</v>
      </c>
      <c r="AG606" s="393"/>
    </row>
    <row r="607">
      <c r="A607" s="410"/>
      <c r="B607" s="361">
        <v>46163.0</v>
      </c>
      <c r="C607" s="362" t="s">
        <v>5110</v>
      </c>
      <c r="D607" s="363" t="s">
        <v>5111</v>
      </c>
      <c r="E607" s="364"/>
      <c r="F607" s="365"/>
      <c r="G607" s="366"/>
      <c r="H607" s="367"/>
      <c r="I607" s="365"/>
      <c r="J607" s="368"/>
      <c r="K607" s="364"/>
      <c r="L607" s="365"/>
      <c r="M607" s="366"/>
      <c r="N607" s="367"/>
      <c r="O607" s="365"/>
      <c r="P607" s="368"/>
      <c r="Q607" s="364"/>
      <c r="R607" s="365"/>
      <c r="S607" s="366"/>
      <c r="T607" s="369" t="s">
        <v>2995</v>
      </c>
      <c r="U607" s="370"/>
      <c r="V607" s="451" t="s">
        <v>1913</v>
      </c>
      <c r="W607" s="372"/>
      <c r="X607" s="353" t="s">
        <v>2914</v>
      </c>
      <c r="Y607" s="382" t="s">
        <v>2869</v>
      </c>
      <c r="Z607" s="389" t="str">
        <f>IFERROR(__xludf.DUMMYFUNCTION("""COMPUTED_VALUE"""),"")</f>
        <v/>
      </c>
      <c r="AA607" s="383" t="s">
        <v>2869</v>
      </c>
      <c r="AB607" s="388" t="str">
        <f>IFERROR(__xludf.DUMMYFUNCTION("""COMPUTED_VALUE"""),"")</f>
        <v/>
      </c>
      <c r="AC607" s="382">
        <v>0.0</v>
      </c>
      <c r="AD607" s="389">
        <f>IFERROR(__xludf.DUMMYFUNCTION("""COMPUTED_VALUE"""),1.0)</f>
        <v>1</v>
      </c>
      <c r="AE607" s="377">
        <v>15.0</v>
      </c>
      <c r="AF607" s="378">
        <v>11.0</v>
      </c>
      <c r="AG607" s="393"/>
    </row>
    <row r="608">
      <c r="A608" s="410"/>
      <c r="B608" s="361">
        <v>46163.0</v>
      </c>
      <c r="C608" s="362" t="s">
        <v>5112</v>
      </c>
      <c r="D608" s="363" t="s">
        <v>5113</v>
      </c>
      <c r="E608" s="364"/>
      <c r="F608" s="365"/>
      <c r="G608" s="366"/>
      <c r="H608" s="367"/>
      <c r="I608" s="365"/>
      <c r="J608" s="368"/>
      <c r="K608" s="364"/>
      <c r="L608" s="365"/>
      <c r="M608" s="366"/>
      <c r="N608" s="367"/>
      <c r="O608" s="365"/>
      <c r="P608" s="368"/>
      <c r="Q608" s="364"/>
      <c r="R608" s="365"/>
      <c r="S608" s="366"/>
      <c r="T608" s="369" t="s">
        <v>2995</v>
      </c>
      <c r="U608" s="370"/>
      <c r="V608" s="451" t="s">
        <v>1913</v>
      </c>
      <c r="W608" s="372"/>
      <c r="X608" s="353" t="s">
        <v>2914</v>
      </c>
      <c r="Y608" s="382" t="s">
        <v>2869</v>
      </c>
      <c r="Z608" s="389" t="str">
        <f>IFERROR(__xludf.DUMMYFUNCTION("""COMPUTED_VALUE"""),"")</f>
        <v/>
      </c>
      <c r="AA608" s="383" t="s">
        <v>2869</v>
      </c>
      <c r="AB608" s="388" t="str">
        <f>IFERROR(__xludf.DUMMYFUNCTION("""COMPUTED_VALUE"""),"")</f>
        <v/>
      </c>
      <c r="AC608" s="382">
        <v>0.0</v>
      </c>
      <c r="AD608" s="389">
        <f>IFERROR(__xludf.DUMMYFUNCTION("""COMPUTED_VALUE"""),1.0)</f>
        <v>1</v>
      </c>
      <c r="AE608" s="377">
        <v>7.0</v>
      </c>
      <c r="AF608" s="378">
        <v>6.0</v>
      </c>
      <c r="AG608" s="393"/>
    </row>
    <row r="609">
      <c r="A609" s="410"/>
      <c r="B609" s="361">
        <v>46164.0</v>
      </c>
      <c r="C609" s="362" t="s">
        <v>5114</v>
      </c>
      <c r="D609" s="363" t="s">
        <v>5115</v>
      </c>
      <c r="E609" s="364"/>
      <c r="F609" s="365"/>
      <c r="G609" s="366"/>
      <c r="H609" s="367"/>
      <c r="I609" s="365"/>
      <c r="J609" s="368"/>
      <c r="K609" s="364"/>
      <c r="L609" s="365"/>
      <c r="M609" s="366"/>
      <c r="N609" s="367"/>
      <c r="O609" s="365"/>
      <c r="P609" s="368"/>
      <c r="Q609" s="364"/>
      <c r="R609" s="365"/>
      <c r="S609" s="366"/>
      <c r="T609" s="369" t="s">
        <v>2995</v>
      </c>
      <c r="U609" s="370"/>
      <c r="V609" s="451" t="s">
        <v>1913</v>
      </c>
      <c r="W609" s="372"/>
      <c r="X609" s="353" t="s">
        <v>2914</v>
      </c>
      <c r="Y609" s="382" t="s">
        <v>2869</v>
      </c>
      <c r="Z609" s="389" t="str">
        <f>IFERROR(__xludf.DUMMYFUNCTION("""COMPUTED_VALUE"""),"")</f>
        <v/>
      </c>
      <c r="AA609" s="383" t="s">
        <v>2869</v>
      </c>
      <c r="AB609" s="388" t="str">
        <f>IFERROR(__xludf.DUMMYFUNCTION("""COMPUTED_VALUE"""),"")</f>
        <v/>
      </c>
      <c r="AC609" s="382">
        <v>0.0</v>
      </c>
      <c r="AD609" s="389">
        <f>IFERROR(__xludf.DUMMYFUNCTION("""COMPUTED_VALUE"""),1.0)</f>
        <v>1</v>
      </c>
      <c r="AE609" s="377">
        <v>10.0</v>
      </c>
      <c r="AF609" s="378">
        <v>10.0</v>
      </c>
      <c r="AG609" s="393"/>
    </row>
    <row r="610">
      <c r="A610" s="410"/>
      <c r="B610" s="361">
        <v>46164.0</v>
      </c>
      <c r="C610" s="362" t="s">
        <v>5116</v>
      </c>
      <c r="D610" s="363" t="s">
        <v>5117</v>
      </c>
      <c r="E610" s="364"/>
      <c r="F610" s="365"/>
      <c r="G610" s="366"/>
      <c r="H610" s="367"/>
      <c r="I610" s="365"/>
      <c r="J610" s="368"/>
      <c r="K610" s="364"/>
      <c r="L610" s="365"/>
      <c r="M610" s="366"/>
      <c r="N610" s="367"/>
      <c r="O610" s="365"/>
      <c r="P610" s="368"/>
      <c r="Q610" s="364"/>
      <c r="R610" s="365"/>
      <c r="S610" s="366"/>
      <c r="T610" s="369" t="s">
        <v>2995</v>
      </c>
      <c r="U610" s="370" t="s">
        <v>2568</v>
      </c>
      <c r="V610" s="451" t="s">
        <v>1913</v>
      </c>
      <c r="W610" s="372"/>
      <c r="X610" s="353" t="s">
        <v>2914</v>
      </c>
      <c r="Y610" s="382" t="s">
        <v>2869</v>
      </c>
      <c r="Z610" s="389" t="str">
        <f>IFERROR(__xludf.DUMMYFUNCTION("""COMPUTED_VALUE"""),"")</f>
        <v/>
      </c>
      <c r="AA610" s="383">
        <v>0.0</v>
      </c>
      <c r="AB610" s="388">
        <f>IFERROR(__xludf.DUMMYFUNCTION("""COMPUTED_VALUE"""),1.0)</f>
        <v>1</v>
      </c>
      <c r="AC610" s="382">
        <v>0.0</v>
      </c>
      <c r="AD610" s="389">
        <f>IFERROR(__xludf.DUMMYFUNCTION("""COMPUTED_VALUE"""),1.0)</f>
        <v>1</v>
      </c>
      <c r="AE610" s="377">
        <v>25.0</v>
      </c>
      <c r="AF610" s="378">
        <v>25.0</v>
      </c>
      <c r="AG610" s="393"/>
    </row>
    <row r="611">
      <c r="A611" s="410"/>
      <c r="B611" s="361">
        <v>46166.0</v>
      </c>
      <c r="C611" s="362" t="s">
        <v>5118</v>
      </c>
      <c r="D611" s="363" t="s">
        <v>5119</v>
      </c>
      <c r="E611" s="364"/>
      <c r="F611" s="365"/>
      <c r="G611" s="366"/>
      <c r="H611" s="367"/>
      <c r="I611" s="365"/>
      <c r="J611" s="368"/>
      <c r="K611" s="364"/>
      <c r="L611" s="365"/>
      <c r="M611" s="366"/>
      <c r="N611" s="367"/>
      <c r="O611" s="365"/>
      <c r="P611" s="368"/>
      <c r="Q611" s="364"/>
      <c r="R611" s="365"/>
      <c r="S611" s="366"/>
      <c r="T611" s="369"/>
      <c r="U611" s="370"/>
      <c r="V611" s="451" t="s">
        <v>1913</v>
      </c>
      <c r="W611" s="372"/>
      <c r="X611" s="353" t="s">
        <v>2914</v>
      </c>
      <c r="Y611" s="382" t="s">
        <v>2869</v>
      </c>
      <c r="Z611" s="389" t="str">
        <f>IFERROR(__xludf.DUMMYFUNCTION("""COMPUTED_VALUE"""),"")</f>
        <v/>
      </c>
      <c r="AA611" s="383" t="s">
        <v>2869</v>
      </c>
      <c r="AB611" s="388" t="str">
        <f>IFERROR(__xludf.DUMMYFUNCTION("""COMPUTED_VALUE"""),"")</f>
        <v/>
      </c>
      <c r="AC611" s="382">
        <v>0.0</v>
      </c>
      <c r="AD611" s="389">
        <f>IFERROR(__xludf.DUMMYFUNCTION("""COMPUTED_VALUE"""),1.0)</f>
        <v>1</v>
      </c>
      <c r="AE611" s="377">
        <v>2.0</v>
      </c>
      <c r="AF611" s="378">
        <v>2.0</v>
      </c>
      <c r="AG611" s="393"/>
    </row>
    <row r="612">
      <c r="A612" s="410"/>
      <c r="B612" s="361">
        <v>46160.0</v>
      </c>
      <c r="C612" s="362" t="s">
        <v>5120</v>
      </c>
      <c r="D612" s="363" t="s">
        <v>5121</v>
      </c>
      <c r="E612" s="364"/>
      <c r="F612" s="365"/>
      <c r="G612" s="366"/>
      <c r="H612" s="367"/>
      <c r="I612" s="365"/>
      <c r="J612" s="368"/>
      <c r="K612" s="364"/>
      <c r="L612" s="365"/>
      <c r="M612" s="366"/>
      <c r="N612" s="367"/>
      <c r="O612" s="365"/>
      <c r="P612" s="368"/>
      <c r="Q612" s="364"/>
      <c r="R612" s="365"/>
      <c r="S612" s="366"/>
      <c r="T612" s="369" t="s">
        <v>2995</v>
      </c>
      <c r="U612" s="370"/>
      <c r="V612" s="371" t="s">
        <v>3025</v>
      </c>
      <c r="W612" s="372"/>
      <c r="X612" s="353" t="s">
        <v>2914</v>
      </c>
      <c r="Y612" s="382" t="s">
        <v>2869</v>
      </c>
      <c r="Z612" s="389" t="str">
        <f>IFERROR(__xludf.DUMMYFUNCTION("""COMPUTED_VALUE"""),"")</f>
        <v/>
      </c>
      <c r="AA612" s="383" t="s">
        <v>2869</v>
      </c>
      <c r="AB612" s="388" t="str">
        <f>IFERROR(__xludf.DUMMYFUNCTION("""COMPUTED_VALUE"""),"")</f>
        <v/>
      </c>
      <c r="AC612" s="382">
        <v>0.0</v>
      </c>
      <c r="AD612" s="389">
        <f>IFERROR(__xludf.DUMMYFUNCTION("""COMPUTED_VALUE"""),1.0)</f>
        <v>1</v>
      </c>
      <c r="AE612" s="377">
        <v>7.0</v>
      </c>
      <c r="AF612" s="378">
        <v>7.0</v>
      </c>
      <c r="AG612" s="393"/>
    </row>
    <row r="613">
      <c r="A613" s="410"/>
      <c r="B613" s="361">
        <v>46161.0</v>
      </c>
      <c r="C613" s="362" t="s">
        <v>5122</v>
      </c>
      <c r="D613" s="363" t="s">
        <v>5123</v>
      </c>
      <c r="E613" s="364"/>
      <c r="F613" s="365"/>
      <c r="G613" s="366"/>
      <c r="H613" s="367"/>
      <c r="I613" s="365"/>
      <c r="J613" s="368"/>
      <c r="K613" s="364"/>
      <c r="L613" s="365"/>
      <c r="M613" s="366"/>
      <c r="N613" s="367"/>
      <c r="O613" s="365"/>
      <c r="P613" s="368"/>
      <c r="Q613" s="364"/>
      <c r="R613" s="365"/>
      <c r="S613" s="366"/>
      <c r="T613" s="369" t="s">
        <v>2995</v>
      </c>
      <c r="U613" s="370"/>
      <c r="V613" s="371" t="s">
        <v>3025</v>
      </c>
      <c r="W613" s="372"/>
      <c r="X613" s="353" t="s">
        <v>2914</v>
      </c>
      <c r="Y613" s="382" t="s">
        <v>2869</v>
      </c>
      <c r="Z613" s="389" t="str">
        <f>IFERROR(__xludf.DUMMYFUNCTION("""COMPUTED_VALUE"""),"")</f>
        <v/>
      </c>
      <c r="AA613" s="383" t="s">
        <v>2869</v>
      </c>
      <c r="AB613" s="388" t="str">
        <f>IFERROR(__xludf.DUMMYFUNCTION("""COMPUTED_VALUE"""),"")</f>
        <v/>
      </c>
      <c r="AC613" s="382">
        <v>0.0</v>
      </c>
      <c r="AD613" s="389">
        <f>IFERROR(__xludf.DUMMYFUNCTION("""COMPUTED_VALUE"""),1.0)</f>
        <v>1</v>
      </c>
      <c r="AE613" s="377">
        <v>3.0</v>
      </c>
      <c r="AF613" s="378">
        <v>3.0</v>
      </c>
      <c r="AG613" s="393"/>
    </row>
    <row r="614">
      <c r="A614" s="410"/>
      <c r="B614" s="361">
        <v>46161.0</v>
      </c>
      <c r="C614" s="362" t="s">
        <v>5124</v>
      </c>
      <c r="D614" s="363" t="s">
        <v>5125</v>
      </c>
      <c r="E614" s="364"/>
      <c r="F614" s="365"/>
      <c r="G614" s="366"/>
      <c r="H614" s="367"/>
      <c r="I614" s="365"/>
      <c r="J614" s="368"/>
      <c r="K614" s="364"/>
      <c r="L614" s="365"/>
      <c r="M614" s="366"/>
      <c r="N614" s="367"/>
      <c r="O614" s="365"/>
      <c r="P614" s="368"/>
      <c r="Q614" s="364"/>
      <c r="R614" s="365"/>
      <c r="S614" s="366"/>
      <c r="T614" s="369" t="s">
        <v>2963</v>
      </c>
      <c r="U614" s="370" t="s">
        <v>555</v>
      </c>
      <c r="V614" s="371" t="s">
        <v>3025</v>
      </c>
      <c r="W614" s="372"/>
      <c r="X614" s="353" t="s">
        <v>2914</v>
      </c>
      <c r="Y614" s="382">
        <v>0.0</v>
      </c>
      <c r="Z614" s="389">
        <f>IFERROR(__xludf.DUMMYFUNCTION("""COMPUTED_VALUE"""),1.0)</f>
        <v>1</v>
      </c>
      <c r="AA614" s="383">
        <v>0.0</v>
      </c>
      <c r="AB614" s="388">
        <f>IFERROR(__xludf.DUMMYFUNCTION("""COMPUTED_VALUE"""),1.0)</f>
        <v>1</v>
      </c>
      <c r="AC614" s="382">
        <v>0.0</v>
      </c>
      <c r="AD614" s="389">
        <f>IFERROR(__xludf.DUMMYFUNCTION("""COMPUTED_VALUE"""),1.0)</f>
        <v>1</v>
      </c>
      <c r="AE614" s="377">
        <v>46.0</v>
      </c>
      <c r="AF614" s="378">
        <v>40.0</v>
      </c>
      <c r="AG614" s="393"/>
    </row>
    <row r="615">
      <c r="A615" s="410"/>
      <c r="B615" s="361">
        <v>46164.0</v>
      </c>
      <c r="C615" s="362" t="s">
        <v>5126</v>
      </c>
      <c r="D615" s="363" t="s">
        <v>5127</v>
      </c>
      <c r="E615" s="364"/>
      <c r="F615" s="365"/>
      <c r="G615" s="366"/>
      <c r="H615" s="367"/>
      <c r="I615" s="365"/>
      <c r="J615" s="368"/>
      <c r="K615" s="364"/>
      <c r="L615" s="365"/>
      <c r="M615" s="366"/>
      <c r="N615" s="367"/>
      <c r="O615" s="365"/>
      <c r="P615" s="368"/>
      <c r="Q615" s="364"/>
      <c r="R615" s="365"/>
      <c r="S615" s="366"/>
      <c r="T615" s="369" t="s">
        <v>2995</v>
      </c>
      <c r="U615" s="370"/>
      <c r="V615" s="371" t="s">
        <v>3025</v>
      </c>
      <c r="W615" s="372"/>
      <c r="X615" s="353" t="s">
        <v>2914</v>
      </c>
      <c r="Y615" s="382" t="s">
        <v>2869</v>
      </c>
      <c r="Z615" s="389" t="str">
        <f>IFERROR(__xludf.DUMMYFUNCTION("""COMPUTED_VALUE"""),"")</f>
        <v/>
      </c>
      <c r="AA615" s="383" t="s">
        <v>2869</v>
      </c>
      <c r="AB615" s="388" t="str">
        <f>IFERROR(__xludf.DUMMYFUNCTION("""COMPUTED_VALUE"""),"")</f>
        <v/>
      </c>
      <c r="AC615" s="382">
        <v>0.0</v>
      </c>
      <c r="AD615" s="389">
        <f>IFERROR(__xludf.DUMMYFUNCTION("""COMPUTED_VALUE"""),1.0)</f>
        <v>1</v>
      </c>
      <c r="AE615" s="377">
        <v>2.0</v>
      </c>
      <c r="AF615" s="378">
        <v>1.0</v>
      </c>
      <c r="AG615" s="393"/>
    </row>
    <row r="616">
      <c r="A616" s="410"/>
      <c r="B616" s="361">
        <v>46166.0</v>
      </c>
      <c r="C616" s="362" t="s">
        <v>5128</v>
      </c>
      <c r="D616" s="363" t="s">
        <v>5129</v>
      </c>
      <c r="E616" s="364"/>
      <c r="F616" s="365"/>
      <c r="G616" s="366"/>
      <c r="H616" s="367"/>
      <c r="I616" s="365"/>
      <c r="J616" s="368"/>
      <c r="K616" s="364"/>
      <c r="L616" s="365"/>
      <c r="M616" s="366"/>
      <c r="N616" s="367"/>
      <c r="O616" s="365"/>
      <c r="P616" s="368"/>
      <c r="Q616" s="364"/>
      <c r="R616" s="365"/>
      <c r="S616" s="366"/>
      <c r="T616" s="369" t="s">
        <v>2995</v>
      </c>
      <c r="U616" s="370" t="s">
        <v>2941</v>
      </c>
      <c r="V616" s="371" t="s">
        <v>3025</v>
      </c>
      <c r="W616" s="372"/>
      <c r="X616" s="353" t="s">
        <v>2914</v>
      </c>
      <c r="Y616" s="382" t="s">
        <v>2869</v>
      </c>
      <c r="Z616" s="389" t="str">
        <f>IFERROR(__xludf.DUMMYFUNCTION("""COMPUTED_VALUE"""),"")</f>
        <v/>
      </c>
      <c r="AA616" s="383">
        <v>0.0</v>
      </c>
      <c r="AB616" s="388">
        <f>IFERROR(__xludf.DUMMYFUNCTION("""COMPUTED_VALUE"""),1.0)</f>
        <v>1</v>
      </c>
      <c r="AC616" s="382">
        <v>0.0</v>
      </c>
      <c r="AD616" s="389">
        <f>IFERROR(__xludf.DUMMYFUNCTION("""COMPUTED_VALUE"""),1.0)</f>
        <v>1</v>
      </c>
      <c r="AE616" s="377">
        <v>3.0</v>
      </c>
      <c r="AF616" s="378">
        <v>3.0</v>
      </c>
      <c r="AG616" s="393"/>
    </row>
    <row r="617">
      <c r="A617" s="410"/>
      <c r="B617" s="361"/>
      <c r="C617" s="362"/>
      <c r="D617" s="384" t="s">
        <v>2869</v>
      </c>
      <c r="E617" s="364"/>
      <c r="F617" s="365"/>
      <c r="G617" s="366"/>
      <c r="H617" s="367"/>
      <c r="I617" s="365"/>
      <c r="J617" s="368"/>
      <c r="K617" s="364"/>
      <c r="L617" s="365"/>
      <c r="M617" s="366"/>
      <c r="N617" s="367"/>
      <c r="O617" s="365"/>
      <c r="P617" s="368"/>
      <c r="Q617" s="364"/>
      <c r="R617" s="365"/>
      <c r="S617" s="366"/>
      <c r="T617" s="369"/>
      <c r="U617" s="370"/>
      <c r="V617" s="371"/>
      <c r="W617" s="372"/>
      <c r="X617" s="353"/>
      <c r="Y617" s="382" t="s">
        <v>2869</v>
      </c>
      <c r="Z617" s="389" t="str">
        <f>IFERROR(__xludf.DUMMYFUNCTION("""COMPUTED_VALUE"""),"")</f>
        <v/>
      </c>
      <c r="AA617" s="383" t="s">
        <v>2869</v>
      </c>
      <c r="AB617" s="388" t="str">
        <f>IFERROR(__xludf.DUMMYFUNCTION("""COMPUTED_VALUE"""),"")</f>
        <v/>
      </c>
      <c r="AC617" s="382" t="s">
        <v>2869</v>
      </c>
      <c r="AD617" s="389" t="str">
        <f>IFERROR(__xludf.DUMMYFUNCTION("""COMPUTED_VALUE"""),"")</f>
        <v/>
      </c>
      <c r="AE617" s="390"/>
      <c r="AF617" s="391"/>
      <c r="AG617" s="393"/>
    </row>
    <row r="618">
      <c r="A618" s="410"/>
      <c r="B618" s="361"/>
      <c r="C618" s="362"/>
      <c r="D618" s="384" t="s">
        <v>2869</v>
      </c>
      <c r="E618" s="364"/>
      <c r="F618" s="365"/>
      <c r="G618" s="366"/>
      <c r="H618" s="367"/>
      <c r="I618" s="365"/>
      <c r="J618" s="368"/>
      <c r="K618" s="364"/>
      <c r="L618" s="365"/>
      <c r="M618" s="366"/>
      <c r="N618" s="367"/>
      <c r="O618" s="365"/>
      <c r="P618" s="368"/>
      <c r="Q618" s="364"/>
      <c r="R618" s="365"/>
      <c r="S618" s="366"/>
      <c r="T618" s="369"/>
      <c r="U618" s="370"/>
      <c r="V618" s="371"/>
      <c r="W618" s="372"/>
      <c r="X618" s="353"/>
      <c r="Y618" s="382" t="s">
        <v>2869</v>
      </c>
      <c r="Z618" s="389" t="str">
        <f>IFERROR(__xludf.DUMMYFUNCTION("""COMPUTED_VALUE"""),"")</f>
        <v/>
      </c>
      <c r="AA618" s="383" t="s">
        <v>2869</v>
      </c>
      <c r="AB618" s="388" t="str">
        <f>IFERROR(__xludf.DUMMYFUNCTION("""COMPUTED_VALUE"""),"")</f>
        <v/>
      </c>
      <c r="AC618" s="382" t="s">
        <v>2869</v>
      </c>
      <c r="AD618" s="389" t="str">
        <f>IFERROR(__xludf.DUMMYFUNCTION("""COMPUTED_VALUE"""),"")</f>
        <v/>
      </c>
      <c r="AE618" s="390"/>
      <c r="AF618" s="391"/>
      <c r="AG618" s="393"/>
    </row>
    <row r="619">
      <c r="A619" s="410"/>
      <c r="B619" s="361"/>
      <c r="C619" s="362"/>
      <c r="D619" s="384" t="s">
        <v>2869</v>
      </c>
      <c r="E619" s="364"/>
      <c r="F619" s="365"/>
      <c r="G619" s="366"/>
      <c r="H619" s="367"/>
      <c r="I619" s="365"/>
      <c r="J619" s="368"/>
      <c r="K619" s="364"/>
      <c r="L619" s="365"/>
      <c r="M619" s="366"/>
      <c r="N619" s="367"/>
      <c r="O619" s="365"/>
      <c r="P619" s="368"/>
      <c r="Q619" s="364"/>
      <c r="R619" s="365"/>
      <c r="S619" s="366"/>
      <c r="T619" s="369"/>
      <c r="U619" s="370"/>
      <c r="V619" s="371"/>
      <c r="W619" s="372"/>
      <c r="X619" s="353"/>
      <c r="Y619" s="382" t="s">
        <v>2869</v>
      </c>
      <c r="Z619" s="389" t="str">
        <f>IFERROR(__xludf.DUMMYFUNCTION("""COMPUTED_VALUE"""),"")</f>
        <v/>
      </c>
      <c r="AA619" s="383" t="s">
        <v>2869</v>
      </c>
      <c r="AB619" s="388" t="str">
        <f>IFERROR(__xludf.DUMMYFUNCTION("""COMPUTED_VALUE"""),"")</f>
        <v/>
      </c>
      <c r="AC619" s="382" t="s">
        <v>2869</v>
      </c>
      <c r="AD619" s="389" t="str">
        <f>IFERROR(__xludf.DUMMYFUNCTION("""COMPUTED_VALUE"""),"")</f>
        <v/>
      </c>
      <c r="AE619" s="390"/>
      <c r="AF619" s="391"/>
      <c r="AG619" s="393"/>
    </row>
    <row r="620">
      <c r="A620" s="410"/>
      <c r="B620" s="361"/>
      <c r="C620" s="362"/>
      <c r="D620" s="384" t="s">
        <v>2869</v>
      </c>
      <c r="E620" s="364"/>
      <c r="F620" s="365"/>
      <c r="G620" s="366"/>
      <c r="H620" s="367"/>
      <c r="I620" s="365"/>
      <c r="J620" s="368"/>
      <c r="K620" s="364"/>
      <c r="L620" s="365"/>
      <c r="M620" s="366"/>
      <c r="N620" s="367"/>
      <c r="O620" s="365"/>
      <c r="P620" s="368"/>
      <c r="Q620" s="364"/>
      <c r="R620" s="365"/>
      <c r="S620" s="366"/>
      <c r="T620" s="369"/>
      <c r="U620" s="370"/>
      <c r="V620" s="371"/>
      <c r="W620" s="372"/>
      <c r="X620" s="353"/>
      <c r="Y620" s="382" t="s">
        <v>2869</v>
      </c>
      <c r="Z620" s="389" t="str">
        <f>IFERROR(__xludf.DUMMYFUNCTION("""COMPUTED_VALUE"""),"")</f>
        <v/>
      </c>
      <c r="AA620" s="383" t="s">
        <v>2869</v>
      </c>
      <c r="AB620" s="388" t="str">
        <f>IFERROR(__xludf.DUMMYFUNCTION("""COMPUTED_VALUE"""),"")</f>
        <v/>
      </c>
      <c r="AC620" s="382" t="s">
        <v>2869</v>
      </c>
      <c r="AD620" s="389" t="str">
        <f>IFERROR(__xludf.DUMMYFUNCTION("""COMPUTED_VALUE"""),"")</f>
        <v/>
      </c>
      <c r="AE620" s="390"/>
      <c r="AF620" s="391"/>
      <c r="AG620" s="393"/>
    </row>
    <row r="621">
      <c r="A621" s="410"/>
      <c r="B621" s="361"/>
      <c r="C621" s="362"/>
      <c r="D621" s="384" t="s">
        <v>2869</v>
      </c>
      <c r="E621" s="364"/>
      <c r="F621" s="365"/>
      <c r="G621" s="366"/>
      <c r="H621" s="367"/>
      <c r="I621" s="365"/>
      <c r="J621" s="368"/>
      <c r="K621" s="364"/>
      <c r="L621" s="365"/>
      <c r="M621" s="366"/>
      <c r="N621" s="367"/>
      <c r="O621" s="365"/>
      <c r="P621" s="368"/>
      <c r="Q621" s="364"/>
      <c r="R621" s="365"/>
      <c r="S621" s="366"/>
      <c r="T621" s="369"/>
      <c r="U621" s="370"/>
      <c r="V621" s="371"/>
      <c r="W621" s="372"/>
      <c r="X621" s="353"/>
      <c r="Y621" s="382" t="s">
        <v>2869</v>
      </c>
      <c r="Z621" s="389" t="str">
        <f>IFERROR(__xludf.DUMMYFUNCTION("""COMPUTED_VALUE"""),"")</f>
        <v/>
      </c>
      <c r="AA621" s="383" t="s">
        <v>2869</v>
      </c>
      <c r="AB621" s="388" t="str">
        <f>IFERROR(__xludf.DUMMYFUNCTION("""COMPUTED_VALUE"""),"")</f>
        <v/>
      </c>
      <c r="AC621" s="382" t="s">
        <v>2869</v>
      </c>
      <c r="AD621" s="389" t="str">
        <f>IFERROR(__xludf.DUMMYFUNCTION("""COMPUTED_VALUE"""),"")</f>
        <v/>
      </c>
      <c r="AE621" s="390"/>
      <c r="AF621" s="391"/>
      <c r="AG621" s="393"/>
    </row>
    <row r="622">
      <c r="A622" s="410"/>
      <c r="B622" s="361"/>
      <c r="C622" s="362"/>
      <c r="D622" s="384" t="s">
        <v>2869</v>
      </c>
      <c r="E622" s="364"/>
      <c r="F622" s="365"/>
      <c r="G622" s="366"/>
      <c r="H622" s="367"/>
      <c r="I622" s="365"/>
      <c r="J622" s="368"/>
      <c r="K622" s="364"/>
      <c r="L622" s="365"/>
      <c r="M622" s="366"/>
      <c r="N622" s="367"/>
      <c r="O622" s="365"/>
      <c r="P622" s="368"/>
      <c r="Q622" s="364"/>
      <c r="R622" s="365"/>
      <c r="S622" s="366"/>
      <c r="T622" s="369"/>
      <c r="U622" s="370"/>
      <c r="V622" s="371"/>
      <c r="W622" s="372"/>
      <c r="X622" s="353"/>
      <c r="Y622" s="382" t="s">
        <v>2869</v>
      </c>
      <c r="Z622" s="389" t="str">
        <f>IFERROR(__xludf.DUMMYFUNCTION("""COMPUTED_VALUE"""),"")</f>
        <v/>
      </c>
      <c r="AA622" s="383" t="s">
        <v>2869</v>
      </c>
      <c r="AB622" s="388" t="str">
        <f>IFERROR(__xludf.DUMMYFUNCTION("""COMPUTED_VALUE"""),"")</f>
        <v/>
      </c>
      <c r="AC622" s="382" t="s">
        <v>2869</v>
      </c>
      <c r="AD622" s="389" t="str">
        <f>IFERROR(__xludf.DUMMYFUNCTION("""COMPUTED_VALUE"""),"")</f>
        <v/>
      </c>
      <c r="AE622" s="390"/>
      <c r="AF622" s="391"/>
      <c r="AG622" s="393"/>
    </row>
    <row r="623">
      <c r="A623" s="410"/>
      <c r="B623" s="361"/>
      <c r="C623" s="362"/>
      <c r="D623" s="384" t="s">
        <v>2869</v>
      </c>
      <c r="E623" s="364"/>
      <c r="F623" s="365"/>
      <c r="G623" s="366"/>
      <c r="H623" s="367"/>
      <c r="I623" s="365"/>
      <c r="J623" s="368"/>
      <c r="K623" s="364"/>
      <c r="L623" s="365"/>
      <c r="M623" s="366"/>
      <c r="N623" s="367"/>
      <c r="O623" s="365"/>
      <c r="P623" s="368"/>
      <c r="Q623" s="364"/>
      <c r="R623" s="365"/>
      <c r="S623" s="366"/>
      <c r="T623" s="369"/>
      <c r="U623" s="370"/>
      <c r="V623" s="371"/>
      <c r="W623" s="372"/>
      <c r="X623" s="353"/>
      <c r="Y623" s="382" t="s">
        <v>2869</v>
      </c>
      <c r="Z623" s="389" t="str">
        <f>IFERROR(__xludf.DUMMYFUNCTION("""COMPUTED_VALUE"""),"")</f>
        <v/>
      </c>
      <c r="AA623" s="383" t="s">
        <v>2869</v>
      </c>
      <c r="AB623" s="388" t="str">
        <f>IFERROR(__xludf.DUMMYFUNCTION("""COMPUTED_VALUE"""),"")</f>
        <v/>
      </c>
      <c r="AC623" s="382" t="s">
        <v>2869</v>
      </c>
      <c r="AD623" s="389" t="str">
        <f>IFERROR(__xludf.DUMMYFUNCTION("""COMPUTED_VALUE"""),"")</f>
        <v/>
      </c>
      <c r="AE623" s="390"/>
      <c r="AF623" s="391"/>
      <c r="AG623" s="393"/>
    </row>
    <row r="624">
      <c r="A624" s="410"/>
      <c r="B624" s="361"/>
      <c r="C624" s="362"/>
      <c r="D624" s="384" t="s">
        <v>2869</v>
      </c>
      <c r="E624" s="364"/>
      <c r="F624" s="365"/>
      <c r="G624" s="366"/>
      <c r="H624" s="367"/>
      <c r="I624" s="365"/>
      <c r="J624" s="368"/>
      <c r="K624" s="364"/>
      <c r="L624" s="365"/>
      <c r="M624" s="366"/>
      <c r="N624" s="367"/>
      <c r="O624" s="365"/>
      <c r="P624" s="368"/>
      <c r="Q624" s="364"/>
      <c r="R624" s="365"/>
      <c r="S624" s="366"/>
      <c r="T624" s="369"/>
      <c r="U624" s="370"/>
      <c r="V624" s="371"/>
      <c r="W624" s="372"/>
      <c r="X624" s="353"/>
      <c r="Y624" s="382" t="s">
        <v>2869</v>
      </c>
      <c r="Z624" s="389" t="str">
        <f>IFERROR(__xludf.DUMMYFUNCTION("""COMPUTED_VALUE"""),"")</f>
        <v/>
      </c>
      <c r="AA624" s="383" t="s">
        <v>2869</v>
      </c>
      <c r="AB624" s="388" t="str">
        <f>IFERROR(__xludf.DUMMYFUNCTION("""COMPUTED_VALUE"""),"")</f>
        <v/>
      </c>
      <c r="AC624" s="382" t="s">
        <v>2869</v>
      </c>
      <c r="AD624" s="389" t="str">
        <f>IFERROR(__xludf.DUMMYFUNCTION("""COMPUTED_VALUE"""),"")</f>
        <v/>
      </c>
      <c r="AE624" s="390"/>
      <c r="AF624" s="391"/>
      <c r="AG624" s="393"/>
    </row>
    <row r="625">
      <c r="A625" s="410"/>
      <c r="B625" s="361"/>
      <c r="C625" s="362"/>
      <c r="D625" s="384" t="s">
        <v>2869</v>
      </c>
      <c r="E625" s="364"/>
      <c r="F625" s="365"/>
      <c r="G625" s="366"/>
      <c r="H625" s="367"/>
      <c r="I625" s="365"/>
      <c r="J625" s="368"/>
      <c r="K625" s="364"/>
      <c r="L625" s="365"/>
      <c r="M625" s="366"/>
      <c r="N625" s="367"/>
      <c r="O625" s="365"/>
      <c r="P625" s="368"/>
      <c r="Q625" s="364"/>
      <c r="R625" s="365"/>
      <c r="S625" s="366"/>
      <c r="T625" s="369"/>
      <c r="U625" s="370"/>
      <c r="V625" s="371"/>
      <c r="W625" s="372"/>
      <c r="X625" s="353"/>
      <c r="Y625" s="382" t="s">
        <v>2869</v>
      </c>
      <c r="Z625" s="389" t="str">
        <f>IFERROR(__xludf.DUMMYFUNCTION("""COMPUTED_VALUE"""),"")</f>
        <v/>
      </c>
      <c r="AA625" s="383" t="s">
        <v>2869</v>
      </c>
      <c r="AB625" s="388" t="str">
        <f>IFERROR(__xludf.DUMMYFUNCTION("""COMPUTED_VALUE"""),"")</f>
        <v/>
      </c>
      <c r="AC625" s="382" t="s">
        <v>2869</v>
      </c>
      <c r="AD625" s="389" t="str">
        <f>IFERROR(__xludf.DUMMYFUNCTION("""COMPUTED_VALUE"""),"")</f>
        <v/>
      </c>
      <c r="AE625" s="390"/>
      <c r="AF625" s="391"/>
      <c r="AG625" s="393"/>
    </row>
    <row r="626">
      <c r="A626" s="410"/>
      <c r="B626" s="361"/>
      <c r="C626" s="362"/>
      <c r="D626" s="384" t="s">
        <v>2869</v>
      </c>
      <c r="E626" s="364"/>
      <c r="F626" s="365"/>
      <c r="G626" s="366"/>
      <c r="H626" s="367"/>
      <c r="I626" s="365"/>
      <c r="J626" s="368"/>
      <c r="K626" s="364"/>
      <c r="L626" s="365"/>
      <c r="M626" s="366"/>
      <c r="N626" s="367"/>
      <c r="O626" s="365"/>
      <c r="P626" s="368"/>
      <c r="Q626" s="364"/>
      <c r="R626" s="365"/>
      <c r="S626" s="366"/>
      <c r="T626" s="369"/>
      <c r="U626" s="370"/>
      <c r="V626" s="371"/>
      <c r="W626" s="372"/>
      <c r="X626" s="353"/>
      <c r="Y626" s="382" t="s">
        <v>2869</v>
      </c>
      <c r="Z626" s="389" t="str">
        <f>IFERROR(__xludf.DUMMYFUNCTION("""COMPUTED_VALUE"""),"")</f>
        <v/>
      </c>
      <c r="AA626" s="383" t="s">
        <v>2869</v>
      </c>
      <c r="AB626" s="388" t="str">
        <f>IFERROR(__xludf.DUMMYFUNCTION("""COMPUTED_VALUE"""),"")</f>
        <v/>
      </c>
      <c r="AC626" s="382" t="s">
        <v>2869</v>
      </c>
      <c r="AD626" s="389" t="str">
        <f>IFERROR(__xludf.DUMMYFUNCTION("""COMPUTED_VALUE"""),"")</f>
        <v/>
      </c>
      <c r="AE626" s="390"/>
      <c r="AF626" s="391"/>
      <c r="AG626" s="393"/>
    </row>
    <row r="627">
      <c r="A627" s="410"/>
      <c r="B627" s="361"/>
      <c r="C627" s="362"/>
      <c r="D627" s="384" t="s">
        <v>2869</v>
      </c>
      <c r="E627" s="364"/>
      <c r="F627" s="365"/>
      <c r="G627" s="366"/>
      <c r="H627" s="367"/>
      <c r="I627" s="365"/>
      <c r="J627" s="368"/>
      <c r="K627" s="364"/>
      <c r="L627" s="365"/>
      <c r="M627" s="366"/>
      <c r="N627" s="367"/>
      <c r="O627" s="365"/>
      <c r="P627" s="368"/>
      <c r="Q627" s="364"/>
      <c r="R627" s="365"/>
      <c r="S627" s="366"/>
      <c r="T627" s="369"/>
      <c r="U627" s="370"/>
      <c r="V627" s="371"/>
      <c r="W627" s="372"/>
      <c r="X627" s="353"/>
      <c r="Y627" s="382" t="s">
        <v>2869</v>
      </c>
      <c r="Z627" s="389" t="str">
        <f>IFERROR(__xludf.DUMMYFUNCTION("""COMPUTED_VALUE"""),"")</f>
        <v/>
      </c>
      <c r="AA627" s="383" t="s">
        <v>2869</v>
      </c>
      <c r="AB627" s="388" t="str">
        <f>IFERROR(__xludf.DUMMYFUNCTION("""COMPUTED_VALUE"""),"")</f>
        <v/>
      </c>
      <c r="AC627" s="382" t="s">
        <v>2869</v>
      </c>
      <c r="AD627" s="389" t="str">
        <f>IFERROR(__xludf.DUMMYFUNCTION("""COMPUTED_VALUE"""),"")</f>
        <v/>
      </c>
      <c r="AE627" s="390"/>
      <c r="AF627" s="391"/>
      <c r="AG627" s="393"/>
    </row>
    <row r="628">
      <c r="A628" s="410"/>
      <c r="B628" s="361"/>
      <c r="C628" s="362"/>
      <c r="D628" s="384" t="s">
        <v>2869</v>
      </c>
      <c r="E628" s="364"/>
      <c r="F628" s="365"/>
      <c r="G628" s="366"/>
      <c r="H628" s="367"/>
      <c r="I628" s="365"/>
      <c r="J628" s="368"/>
      <c r="K628" s="364"/>
      <c r="L628" s="365"/>
      <c r="M628" s="366"/>
      <c r="N628" s="367"/>
      <c r="O628" s="365"/>
      <c r="P628" s="368"/>
      <c r="Q628" s="364"/>
      <c r="R628" s="365"/>
      <c r="S628" s="366"/>
      <c r="T628" s="369"/>
      <c r="U628" s="370"/>
      <c r="V628" s="371"/>
      <c r="W628" s="372"/>
      <c r="X628" s="353"/>
      <c r="Y628" s="382" t="s">
        <v>2869</v>
      </c>
      <c r="Z628" s="389" t="str">
        <f>IFERROR(__xludf.DUMMYFUNCTION("""COMPUTED_VALUE"""),"")</f>
        <v/>
      </c>
      <c r="AA628" s="383" t="s">
        <v>2869</v>
      </c>
      <c r="AB628" s="388" t="str">
        <f>IFERROR(__xludf.DUMMYFUNCTION("""COMPUTED_VALUE"""),"")</f>
        <v/>
      </c>
      <c r="AC628" s="382" t="s">
        <v>2869</v>
      </c>
      <c r="AD628" s="389" t="str">
        <f>IFERROR(__xludf.DUMMYFUNCTION("""COMPUTED_VALUE"""),"")</f>
        <v/>
      </c>
      <c r="AE628" s="390"/>
      <c r="AF628" s="391"/>
      <c r="AG628" s="393"/>
    </row>
    <row r="629">
      <c r="A629" s="410"/>
      <c r="B629" s="361"/>
      <c r="C629" s="362"/>
      <c r="D629" s="384" t="s">
        <v>2869</v>
      </c>
      <c r="E629" s="364"/>
      <c r="F629" s="365"/>
      <c r="G629" s="366"/>
      <c r="H629" s="367"/>
      <c r="I629" s="365"/>
      <c r="J629" s="368"/>
      <c r="K629" s="364"/>
      <c r="L629" s="365"/>
      <c r="M629" s="366"/>
      <c r="N629" s="367"/>
      <c r="O629" s="365"/>
      <c r="P629" s="368"/>
      <c r="Q629" s="364"/>
      <c r="R629" s="365"/>
      <c r="S629" s="366"/>
      <c r="T629" s="369"/>
      <c r="U629" s="370"/>
      <c r="V629" s="371"/>
      <c r="W629" s="372"/>
      <c r="X629" s="353"/>
      <c r="Y629" s="382" t="s">
        <v>2869</v>
      </c>
      <c r="Z629" s="389" t="str">
        <f>IFERROR(__xludf.DUMMYFUNCTION("""COMPUTED_VALUE"""),"")</f>
        <v/>
      </c>
      <c r="AA629" s="383" t="s">
        <v>2869</v>
      </c>
      <c r="AB629" s="388" t="str">
        <f>IFERROR(__xludf.DUMMYFUNCTION("""COMPUTED_VALUE"""),"")</f>
        <v/>
      </c>
      <c r="AC629" s="382" t="s">
        <v>2869</v>
      </c>
      <c r="AD629" s="389" t="str">
        <f>IFERROR(__xludf.DUMMYFUNCTION("""COMPUTED_VALUE"""),"")</f>
        <v/>
      </c>
      <c r="AE629" s="390"/>
      <c r="AF629" s="391"/>
      <c r="AG629" s="393"/>
    </row>
    <row r="630">
      <c r="A630" s="410"/>
      <c r="B630" s="361"/>
      <c r="C630" s="362"/>
      <c r="D630" s="384" t="s">
        <v>2869</v>
      </c>
      <c r="E630" s="364"/>
      <c r="F630" s="365"/>
      <c r="G630" s="366"/>
      <c r="H630" s="367"/>
      <c r="I630" s="365"/>
      <c r="J630" s="368"/>
      <c r="K630" s="364"/>
      <c r="L630" s="365"/>
      <c r="M630" s="366"/>
      <c r="N630" s="367"/>
      <c r="O630" s="365"/>
      <c r="P630" s="368"/>
      <c r="Q630" s="364"/>
      <c r="R630" s="365"/>
      <c r="S630" s="366"/>
      <c r="T630" s="369"/>
      <c r="U630" s="370"/>
      <c r="V630" s="371"/>
      <c r="W630" s="372"/>
      <c r="X630" s="353"/>
      <c r="Y630" s="382" t="s">
        <v>2869</v>
      </c>
      <c r="Z630" s="389" t="str">
        <f>IFERROR(__xludf.DUMMYFUNCTION("""COMPUTED_VALUE"""),"")</f>
        <v/>
      </c>
      <c r="AA630" s="383" t="s">
        <v>2869</v>
      </c>
      <c r="AB630" s="388" t="str">
        <f>IFERROR(__xludf.DUMMYFUNCTION("""COMPUTED_VALUE"""),"")</f>
        <v/>
      </c>
      <c r="AC630" s="382" t="s">
        <v>2869</v>
      </c>
      <c r="AD630" s="389" t="str">
        <f>IFERROR(__xludf.DUMMYFUNCTION("""COMPUTED_VALUE"""),"")</f>
        <v/>
      </c>
      <c r="AE630" s="390"/>
      <c r="AF630" s="391"/>
      <c r="AG630" s="393"/>
    </row>
    <row r="631">
      <c r="A631" s="410"/>
      <c r="B631" s="361"/>
      <c r="C631" s="362"/>
      <c r="D631" s="384" t="s">
        <v>2869</v>
      </c>
      <c r="E631" s="364"/>
      <c r="F631" s="365"/>
      <c r="G631" s="366"/>
      <c r="H631" s="367"/>
      <c r="I631" s="365"/>
      <c r="J631" s="368"/>
      <c r="K631" s="364"/>
      <c r="L631" s="365"/>
      <c r="M631" s="366"/>
      <c r="N631" s="367"/>
      <c r="O631" s="365"/>
      <c r="P631" s="368"/>
      <c r="Q631" s="364"/>
      <c r="R631" s="365"/>
      <c r="S631" s="366"/>
      <c r="T631" s="369"/>
      <c r="U631" s="370"/>
      <c r="V631" s="371"/>
      <c r="W631" s="372"/>
      <c r="X631" s="353"/>
      <c r="Y631" s="382" t="s">
        <v>2869</v>
      </c>
      <c r="Z631" s="389" t="str">
        <f>IFERROR(__xludf.DUMMYFUNCTION("""COMPUTED_VALUE"""),"")</f>
        <v/>
      </c>
      <c r="AA631" s="383" t="s">
        <v>2869</v>
      </c>
      <c r="AB631" s="388" t="str">
        <f>IFERROR(__xludf.DUMMYFUNCTION("""COMPUTED_VALUE"""),"")</f>
        <v/>
      </c>
      <c r="AC631" s="382" t="s">
        <v>2869</v>
      </c>
      <c r="AD631" s="389" t="str">
        <f>IFERROR(__xludf.DUMMYFUNCTION("""COMPUTED_VALUE"""),"")</f>
        <v/>
      </c>
      <c r="AE631" s="390"/>
      <c r="AF631" s="391"/>
      <c r="AG631" s="393"/>
    </row>
    <row r="632">
      <c r="A632" s="410"/>
      <c r="B632" s="361"/>
      <c r="C632" s="362"/>
      <c r="D632" s="384" t="s">
        <v>2869</v>
      </c>
      <c r="E632" s="364"/>
      <c r="F632" s="365"/>
      <c r="G632" s="366"/>
      <c r="H632" s="367"/>
      <c r="I632" s="365"/>
      <c r="J632" s="368"/>
      <c r="K632" s="364"/>
      <c r="L632" s="365"/>
      <c r="M632" s="366"/>
      <c r="N632" s="367"/>
      <c r="O632" s="365"/>
      <c r="P632" s="368"/>
      <c r="Q632" s="364"/>
      <c r="R632" s="365"/>
      <c r="S632" s="366"/>
      <c r="T632" s="369"/>
      <c r="U632" s="370"/>
      <c r="V632" s="371"/>
      <c r="W632" s="372"/>
      <c r="X632" s="353"/>
      <c r="Y632" s="382" t="s">
        <v>2869</v>
      </c>
      <c r="Z632" s="389" t="str">
        <f>IFERROR(__xludf.DUMMYFUNCTION("""COMPUTED_VALUE"""),"")</f>
        <v/>
      </c>
      <c r="AA632" s="383" t="s">
        <v>2869</v>
      </c>
      <c r="AB632" s="388" t="str">
        <f>IFERROR(__xludf.DUMMYFUNCTION("""COMPUTED_VALUE"""),"")</f>
        <v/>
      </c>
      <c r="AC632" s="382" t="s">
        <v>2869</v>
      </c>
      <c r="AD632" s="389" t="str">
        <f>IFERROR(__xludf.DUMMYFUNCTION("""COMPUTED_VALUE"""),"")</f>
        <v/>
      </c>
      <c r="AE632" s="390"/>
      <c r="AF632" s="391"/>
      <c r="AG632" s="393"/>
    </row>
    <row r="633">
      <c r="A633" s="410"/>
      <c r="B633" s="361"/>
      <c r="C633" s="362"/>
      <c r="D633" s="384" t="s">
        <v>2869</v>
      </c>
      <c r="E633" s="364"/>
      <c r="F633" s="365"/>
      <c r="G633" s="366"/>
      <c r="H633" s="367"/>
      <c r="I633" s="365"/>
      <c r="J633" s="368"/>
      <c r="K633" s="364"/>
      <c r="L633" s="365"/>
      <c r="M633" s="366"/>
      <c r="N633" s="367"/>
      <c r="O633" s="365"/>
      <c r="P633" s="368"/>
      <c r="Q633" s="364"/>
      <c r="R633" s="365"/>
      <c r="S633" s="366"/>
      <c r="T633" s="369"/>
      <c r="U633" s="370"/>
      <c r="V633" s="371"/>
      <c r="W633" s="372"/>
      <c r="X633" s="353"/>
      <c r="Y633" s="382" t="s">
        <v>2869</v>
      </c>
      <c r="Z633" s="389" t="str">
        <f>IFERROR(__xludf.DUMMYFUNCTION("""COMPUTED_VALUE"""),"")</f>
        <v/>
      </c>
      <c r="AA633" s="383" t="s">
        <v>2869</v>
      </c>
      <c r="AB633" s="388" t="str">
        <f>IFERROR(__xludf.DUMMYFUNCTION("""COMPUTED_VALUE"""),"")</f>
        <v/>
      </c>
      <c r="AC633" s="382" t="s">
        <v>2869</v>
      </c>
      <c r="AD633" s="389" t="str">
        <f>IFERROR(__xludf.DUMMYFUNCTION("""COMPUTED_VALUE"""),"")</f>
        <v/>
      </c>
      <c r="AE633" s="390"/>
      <c r="AF633" s="391"/>
      <c r="AG633" s="393"/>
    </row>
    <row r="634">
      <c r="A634" s="410"/>
      <c r="B634" s="361"/>
      <c r="C634" s="362"/>
      <c r="D634" s="384" t="s">
        <v>2869</v>
      </c>
      <c r="E634" s="364"/>
      <c r="F634" s="365"/>
      <c r="G634" s="366"/>
      <c r="H634" s="367"/>
      <c r="I634" s="365"/>
      <c r="J634" s="368"/>
      <c r="K634" s="364"/>
      <c r="L634" s="365"/>
      <c r="M634" s="366"/>
      <c r="N634" s="367"/>
      <c r="O634" s="365"/>
      <c r="P634" s="368"/>
      <c r="Q634" s="364"/>
      <c r="R634" s="365"/>
      <c r="S634" s="366"/>
      <c r="T634" s="369"/>
      <c r="U634" s="370"/>
      <c r="V634" s="371"/>
      <c r="W634" s="372"/>
      <c r="X634" s="353"/>
      <c r="Y634" s="382" t="s">
        <v>2869</v>
      </c>
      <c r="Z634" s="389" t="str">
        <f>IFERROR(__xludf.DUMMYFUNCTION("""COMPUTED_VALUE"""),"")</f>
        <v/>
      </c>
      <c r="AA634" s="383" t="s">
        <v>2869</v>
      </c>
      <c r="AB634" s="388" t="str">
        <f>IFERROR(__xludf.DUMMYFUNCTION("""COMPUTED_VALUE"""),"")</f>
        <v/>
      </c>
      <c r="AC634" s="382" t="s">
        <v>2869</v>
      </c>
      <c r="AD634" s="389" t="str">
        <f>IFERROR(__xludf.DUMMYFUNCTION("""COMPUTED_VALUE"""),"")</f>
        <v/>
      </c>
      <c r="AE634" s="390"/>
      <c r="AF634" s="391"/>
      <c r="AG634" s="393"/>
    </row>
    <row r="635">
      <c r="A635" s="410"/>
      <c r="B635" s="361"/>
      <c r="C635" s="362"/>
      <c r="D635" s="384" t="s">
        <v>2869</v>
      </c>
      <c r="E635" s="364"/>
      <c r="F635" s="365"/>
      <c r="G635" s="366"/>
      <c r="H635" s="367"/>
      <c r="I635" s="365"/>
      <c r="J635" s="368"/>
      <c r="K635" s="364"/>
      <c r="L635" s="365"/>
      <c r="M635" s="366"/>
      <c r="N635" s="367"/>
      <c r="O635" s="365"/>
      <c r="P635" s="368"/>
      <c r="Q635" s="364"/>
      <c r="R635" s="365"/>
      <c r="S635" s="366"/>
      <c r="T635" s="369"/>
      <c r="U635" s="370"/>
      <c r="V635" s="371"/>
      <c r="W635" s="372"/>
      <c r="X635" s="353"/>
      <c r="Y635" s="382" t="s">
        <v>2869</v>
      </c>
      <c r="Z635" s="389" t="str">
        <f>IFERROR(__xludf.DUMMYFUNCTION("""COMPUTED_VALUE"""),"")</f>
        <v/>
      </c>
      <c r="AA635" s="383" t="s">
        <v>2869</v>
      </c>
      <c r="AB635" s="388" t="str">
        <f>IFERROR(__xludf.DUMMYFUNCTION("""COMPUTED_VALUE"""),"")</f>
        <v/>
      </c>
      <c r="AC635" s="382" t="s">
        <v>2869</v>
      </c>
      <c r="AD635" s="389" t="str">
        <f>IFERROR(__xludf.DUMMYFUNCTION("""COMPUTED_VALUE"""),"")</f>
        <v/>
      </c>
      <c r="AE635" s="390"/>
      <c r="AF635" s="391"/>
      <c r="AG635" s="393"/>
    </row>
    <row r="636">
      <c r="A636" s="410"/>
      <c r="B636" s="361"/>
      <c r="C636" s="362"/>
      <c r="D636" s="384" t="s">
        <v>2869</v>
      </c>
      <c r="E636" s="364"/>
      <c r="F636" s="365"/>
      <c r="G636" s="366"/>
      <c r="H636" s="367"/>
      <c r="I636" s="365"/>
      <c r="J636" s="368"/>
      <c r="K636" s="364"/>
      <c r="L636" s="365"/>
      <c r="M636" s="366"/>
      <c r="N636" s="367"/>
      <c r="O636" s="365"/>
      <c r="P636" s="368"/>
      <c r="Q636" s="364"/>
      <c r="R636" s="365"/>
      <c r="S636" s="366"/>
      <c r="T636" s="369"/>
      <c r="U636" s="370"/>
      <c r="V636" s="371"/>
      <c r="W636" s="372"/>
      <c r="X636" s="353"/>
      <c r="Y636" s="382" t="s">
        <v>2869</v>
      </c>
      <c r="Z636" s="389" t="str">
        <f>IFERROR(__xludf.DUMMYFUNCTION("""COMPUTED_VALUE"""),"")</f>
        <v/>
      </c>
      <c r="AA636" s="383" t="s">
        <v>2869</v>
      </c>
      <c r="AB636" s="388" t="str">
        <f>IFERROR(__xludf.DUMMYFUNCTION("""COMPUTED_VALUE"""),"")</f>
        <v/>
      </c>
      <c r="AC636" s="382" t="s">
        <v>2869</v>
      </c>
      <c r="AD636" s="389" t="str">
        <f>IFERROR(__xludf.DUMMYFUNCTION("""COMPUTED_VALUE"""),"")</f>
        <v/>
      </c>
      <c r="AE636" s="390"/>
      <c r="AF636" s="391"/>
      <c r="AG636" s="393"/>
    </row>
    <row r="637">
      <c r="A637" s="410"/>
      <c r="B637" s="361"/>
      <c r="C637" s="362"/>
      <c r="D637" s="384" t="s">
        <v>2869</v>
      </c>
      <c r="E637" s="364"/>
      <c r="F637" s="365"/>
      <c r="G637" s="366"/>
      <c r="H637" s="367"/>
      <c r="I637" s="365"/>
      <c r="J637" s="368"/>
      <c r="K637" s="364"/>
      <c r="L637" s="365"/>
      <c r="M637" s="366"/>
      <c r="N637" s="367"/>
      <c r="O637" s="365"/>
      <c r="P637" s="368"/>
      <c r="Q637" s="364"/>
      <c r="R637" s="365"/>
      <c r="S637" s="366"/>
      <c r="T637" s="369"/>
      <c r="U637" s="370"/>
      <c r="V637" s="371"/>
      <c r="W637" s="372"/>
      <c r="X637" s="353"/>
      <c r="Y637" s="382" t="s">
        <v>2869</v>
      </c>
      <c r="Z637" s="389" t="str">
        <f>IFERROR(__xludf.DUMMYFUNCTION("""COMPUTED_VALUE"""),"")</f>
        <v/>
      </c>
      <c r="AA637" s="383" t="s">
        <v>2869</v>
      </c>
      <c r="AB637" s="388" t="str">
        <f>IFERROR(__xludf.DUMMYFUNCTION("""COMPUTED_VALUE"""),"")</f>
        <v/>
      </c>
      <c r="AC637" s="382" t="s">
        <v>2869</v>
      </c>
      <c r="AD637" s="389" t="str">
        <f>IFERROR(__xludf.DUMMYFUNCTION("""COMPUTED_VALUE"""),"")</f>
        <v/>
      </c>
      <c r="AE637" s="390"/>
      <c r="AF637" s="391"/>
      <c r="AG637" s="393"/>
    </row>
  </sheetData>
  <customSheetViews>
    <customSheetView guid="{685CEE80-0492-45ED-B06B-D60439F1133B}" filter="1" showAutoFilter="1">
      <autoFilter ref="$A$3:$AG$501">
        <filterColumn colId="19">
          <filters blank="1"/>
        </filterColumn>
      </autoFilter>
    </customSheetView>
  </customSheetViews>
  <mergeCells count="21">
    <mergeCell ref="H2:J2"/>
    <mergeCell ref="K2:M2"/>
    <mergeCell ref="N2:P2"/>
    <mergeCell ref="Q2:S2"/>
    <mergeCell ref="T2:T3"/>
    <mergeCell ref="U2:U3"/>
    <mergeCell ref="V2:V3"/>
    <mergeCell ref="W2:W3"/>
    <mergeCell ref="X2:X3"/>
    <mergeCell ref="Y2:Z2"/>
    <mergeCell ref="AA2:AB2"/>
    <mergeCell ref="AC2:AD2"/>
    <mergeCell ref="AE2:AF2"/>
    <mergeCell ref="AG2:AG3"/>
    <mergeCell ref="E1:S1"/>
    <mergeCell ref="T1:V1"/>
    <mergeCell ref="Y1:AF1"/>
    <mergeCell ref="A2:B3"/>
    <mergeCell ref="C2:C3"/>
    <mergeCell ref="D2:D3"/>
    <mergeCell ref="E2:G2"/>
  </mergeCells>
  <conditionalFormatting sqref="A525">
    <cfRule type="expression" dxfId="10" priority="1">
      <formula>countif(C:C,A525)&gt;1</formula>
    </cfRule>
  </conditionalFormatting>
  <conditionalFormatting sqref="W338 W343">
    <cfRule type="expression" dxfId="3" priority="2">
      <formula>#REF!=TRUE</formula>
    </cfRule>
  </conditionalFormatting>
  <conditionalFormatting sqref="A4:A419 A421:A524 A526:A637">
    <cfRule type="expression" dxfId="4" priority="3">
      <formula>OR(#REF!=TRUE,#REF!=TRUE)</formula>
    </cfRule>
  </conditionalFormatting>
  <conditionalFormatting sqref="A2:AF3">
    <cfRule type="cellIs" dxfId="6" priority="4" operator="equal">
      <formula>"Inspect"</formula>
    </cfRule>
  </conditionalFormatting>
  <conditionalFormatting sqref="A2:AF3">
    <cfRule type="cellIs" dxfId="7" priority="5" operator="equal">
      <formula>"Check"</formula>
    </cfRule>
  </conditionalFormatting>
  <conditionalFormatting sqref="A2:AF3">
    <cfRule type="cellIs" dxfId="8" priority="6" operator="equal">
      <formula>"Cross-Check/Admin"</formula>
    </cfRule>
  </conditionalFormatting>
  <conditionalFormatting sqref="Y1:Y637 AA1:AA637 AC1:AC637 E4:S637">
    <cfRule type="cellIs" dxfId="9" priority="7" operator="greaterThan">
      <formula>0</formula>
    </cfRule>
  </conditionalFormatting>
  <conditionalFormatting sqref="C1:C525 C527:C637">
    <cfRule type="expression" dxfId="10" priority="8">
      <formula>countif(C:C,C1)&gt;1</formula>
    </cfRule>
  </conditionalFormatting>
  <conditionalFormatting sqref="A1:W3 Y1:AG3 X2:X3">
    <cfRule type="cellIs" dxfId="5" priority="9" operator="equal">
      <formula>"Total Damage"</formula>
    </cfRule>
  </conditionalFormatting>
  <dataValidations>
    <dataValidation type="list" allowBlank="1" showErrorMessage="1" sqref="X45:X46">
      <formula1>"Inspector Miss Damage,Checker Miss Damage,Inspector  + Checker Miss Damage,Other,Inspector  Wrong damage,Checker Wrong damage,Inspector  + Checker Wrong damage,ALL Miss Damage,ALL Wrong Damage,None"</formula1>
    </dataValidation>
    <dataValidation type="list" allowBlank="1" showErrorMessage="1" sqref="X4:X6 X8:X9 X11 X13:X14 X17:X23 X25 X27 X29:X33 X35:X37 X39:X44 X47:X50 X53:X55 X57:X61 X63:X65 X67:X70 X73:X76 X78:X82 X84:X85 X87:X90 X92:X94 X96 X98:X110 X112 X114:X116 X118 X120 X122:X127 X129 X132:X133 X135:X138 X140:X147">
      <formula1>CONFIG!$F$3:$F$18</formula1>
    </dataValidation>
    <dataValidation type="list" allowBlank="1" showErrorMessage="1" sqref="AG4:AG637">
      <formula1>CONFIG!$C$101:$C$116</formula1>
    </dataValidation>
    <dataValidation type="list" allowBlank="1" showErrorMessage="1" sqref="X7 X10 X12 X15:X16 X24 X26 X28 X34 X38 X51:X52 X56 X62 X66 X71:X72 X77 X83 X86 X91 X95 X97 X111 X113 X117 X119 X121 X128 X130:X131 X134 X139 X148:X637">
      <formula1>CONFIG!$F$3:$F$18</formula1>
    </dataValidation>
    <dataValidation type="list" allowBlank="1" showErrorMessage="1" sqref="T4:U564 T565:V565 T566:U637">
      <formula1>CONFIG!$C$2:$C$100</formula1>
    </dataValidation>
    <dataValidation type="list" allowBlank="1" showErrorMessage="1" sqref="V4:V564 V566:V637">
      <formula1>CONFIG!$C$85:$C$110</formula1>
    </dataValidation>
  </dataValidations>
  <hyperlinks>
    <hyperlink r:id="rId2" ref="D4"/>
    <hyperlink r:id="rId3" ref="D5"/>
    <hyperlink r:id="rId4" ref="D6"/>
    <hyperlink r:id="rId5" ref="U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U17"/>
    <hyperlink r:id="rId18" ref="D18"/>
    <hyperlink r:id="rId19" ref="D19"/>
    <hyperlink r:id="rId20" ref="U19"/>
    <hyperlink r:id="rId21" ref="D20"/>
    <hyperlink r:id="rId22" ref="D21"/>
    <hyperlink r:id="rId23" ref="D22"/>
    <hyperlink r:id="rId24" ref="D23"/>
    <hyperlink r:id="rId25" ref="D24"/>
    <hyperlink r:id="rId26" ref="D25"/>
    <hyperlink r:id="rId27" ref="D26"/>
    <hyperlink r:id="rId28" ref="D27"/>
    <hyperlink r:id="rId29" ref="D28"/>
    <hyperlink r:id="rId30" ref="D29"/>
    <hyperlink r:id="rId31" ref="D30"/>
    <hyperlink r:id="rId32" ref="D31"/>
    <hyperlink r:id="rId33" ref="D32"/>
    <hyperlink r:id="rId34" ref="D33"/>
    <hyperlink r:id="rId35" ref="D34"/>
    <hyperlink r:id="rId36" ref="D35"/>
    <hyperlink r:id="rId37" ref="D36"/>
    <hyperlink r:id="rId38" ref="T36"/>
    <hyperlink r:id="rId39" ref="D37"/>
    <hyperlink r:id="rId40" ref="D38"/>
    <hyperlink r:id="rId41" ref="T38"/>
    <hyperlink r:id="rId42" ref="D39"/>
    <hyperlink r:id="rId43" ref="D40"/>
    <hyperlink r:id="rId44" ref="D41"/>
    <hyperlink r:id="rId45" ref="D42"/>
    <hyperlink r:id="rId46" ref="D43"/>
    <hyperlink r:id="rId47" ref="D44"/>
    <hyperlink r:id="rId48" ref="U44"/>
    <hyperlink r:id="rId49" ref="D45"/>
    <hyperlink r:id="rId50" ref="D46"/>
    <hyperlink r:id="rId51" ref="U46"/>
    <hyperlink r:id="rId52" ref="D47"/>
    <hyperlink r:id="rId53" ref="D48"/>
    <hyperlink r:id="rId54" ref="D49"/>
    <hyperlink r:id="rId55" ref="D50"/>
    <hyperlink r:id="rId56" ref="D51"/>
    <hyperlink r:id="rId57" ref="D52"/>
    <hyperlink r:id="rId58" ref="D53"/>
    <hyperlink r:id="rId59" ref="D54"/>
    <hyperlink r:id="rId60" ref="D55"/>
    <hyperlink r:id="rId61" ref="U55"/>
    <hyperlink r:id="rId62" ref="D56"/>
    <hyperlink r:id="rId63" ref="D57"/>
    <hyperlink r:id="rId64" ref="U57"/>
    <hyperlink r:id="rId65" ref="D58"/>
    <hyperlink r:id="rId66" ref="D59"/>
    <hyperlink r:id="rId67" ref="D60"/>
    <hyperlink r:id="rId68" ref="D61"/>
    <hyperlink r:id="rId69" ref="D62"/>
    <hyperlink r:id="rId70" ref="D63"/>
    <hyperlink r:id="rId71" ref="D64"/>
    <hyperlink r:id="rId72" ref="D65"/>
    <hyperlink r:id="rId73" ref="D66"/>
    <hyperlink r:id="rId74" ref="D67"/>
    <hyperlink r:id="rId75" ref="D68"/>
    <hyperlink r:id="rId76" ref="D69"/>
    <hyperlink r:id="rId77" ref="D70"/>
    <hyperlink r:id="rId78" ref="D71"/>
    <hyperlink r:id="rId79" ref="D72"/>
    <hyperlink r:id="rId80" ref="D73"/>
    <hyperlink r:id="rId81" ref="D74"/>
    <hyperlink r:id="rId82" ref="D75"/>
    <hyperlink r:id="rId83" ref="D76"/>
    <hyperlink r:id="rId84" ref="D77"/>
    <hyperlink r:id="rId85" ref="D78"/>
    <hyperlink r:id="rId86" ref="D79"/>
    <hyperlink r:id="rId87" ref="D80"/>
    <hyperlink r:id="rId88" ref="D81"/>
    <hyperlink r:id="rId89" ref="D82"/>
    <hyperlink r:id="rId90" ref="D83"/>
    <hyperlink r:id="rId91" ref="D84"/>
    <hyperlink r:id="rId92" ref="D85"/>
    <hyperlink r:id="rId93" ref="D86"/>
    <hyperlink r:id="rId94" ref="D87"/>
    <hyperlink r:id="rId95" ref="D88"/>
    <hyperlink r:id="rId96" ref="D89"/>
    <hyperlink r:id="rId97" ref="D90"/>
    <hyperlink r:id="rId98" ref="D91"/>
    <hyperlink r:id="rId99" ref="D92"/>
    <hyperlink r:id="rId100" ref="D93"/>
    <hyperlink r:id="rId101" ref="D94"/>
    <hyperlink r:id="rId102" ref="V94"/>
    <hyperlink r:id="rId103" ref="D95"/>
    <hyperlink r:id="rId104" ref="D96"/>
    <hyperlink r:id="rId105" ref="D97"/>
    <hyperlink r:id="rId106" ref="D98"/>
    <hyperlink r:id="rId107" ref="D99"/>
    <hyperlink r:id="rId108" ref="D100"/>
    <hyperlink r:id="rId109" ref="D101"/>
    <hyperlink r:id="rId110" ref="U101"/>
    <hyperlink r:id="rId111" ref="D102"/>
    <hyperlink r:id="rId112" ref="U102"/>
    <hyperlink r:id="rId113" ref="D103"/>
    <hyperlink r:id="rId114" ref="D104"/>
    <hyperlink r:id="rId115" ref="D105"/>
    <hyperlink r:id="rId116" ref="D106"/>
    <hyperlink r:id="rId117" ref="D107"/>
    <hyperlink r:id="rId118" ref="D108"/>
    <hyperlink r:id="rId119" ref="D109"/>
    <hyperlink r:id="rId120" ref="D110"/>
    <hyperlink r:id="rId121" ref="D111"/>
    <hyperlink r:id="rId122" ref="U111"/>
    <hyperlink r:id="rId123" ref="D112"/>
    <hyperlink r:id="rId124" ref="D113"/>
    <hyperlink r:id="rId125" ref="D114"/>
    <hyperlink r:id="rId126" ref="D115"/>
    <hyperlink r:id="rId127" ref="D116"/>
    <hyperlink r:id="rId128" ref="D117"/>
    <hyperlink r:id="rId129" ref="D118"/>
    <hyperlink r:id="rId130" ref="D119"/>
    <hyperlink r:id="rId131" ref="D120"/>
    <hyperlink r:id="rId132" ref="D121"/>
    <hyperlink r:id="rId133" ref="D122"/>
    <hyperlink r:id="rId134" ref="D123"/>
    <hyperlink r:id="rId135" ref="D124"/>
    <hyperlink r:id="rId136" ref="D125"/>
    <hyperlink r:id="rId137" ref="D126"/>
    <hyperlink r:id="rId138" ref="D127"/>
    <hyperlink r:id="rId139" ref="D128"/>
    <hyperlink r:id="rId140" ref="D129"/>
    <hyperlink r:id="rId141" ref="V129"/>
    <hyperlink r:id="rId142" ref="D130"/>
    <hyperlink r:id="rId143" ref="D131"/>
    <hyperlink r:id="rId144" ref="D132"/>
    <hyperlink r:id="rId145" ref="D133"/>
    <hyperlink r:id="rId146" ref="D134"/>
    <hyperlink r:id="rId147" ref="D135"/>
    <hyperlink r:id="rId148" ref="D136"/>
    <hyperlink r:id="rId149" ref="U136"/>
    <hyperlink r:id="rId150" ref="D137"/>
    <hyperlink r:id="rId151" ref="D138"/>
    <hyperlink r:id="rId152" ref="D139"/>
    <hyperlink r:id="rId153" ref="D140"/>
    <hyperlink r:id="rId154" ref="D141"/>
    <hyperlink r:id="rId155" ref="D142"/>
    <hyperlink r:id="rId156" ref="D143"/>
    <hyperlink r:id="rId157" ref="D144"/>
    <hyperlink r:id="rId158" ref="D145"/>
    <hyperlink r:id="rId159" ref="D146"/>
    <hyperlink r:id="rId160" ref="D147"/>
    <hyperlink r:id="rId161" ref="D148"/>
    <hyperlink r:id="rId162" ref="D149"/>
    <hyperlink r:id="rId163" ref="D150"/>
    <hyperlink r:id="rId164" ref="D151"/>
    <hyperlink r:id="rId165" ref="D152"/>
    <hyperlink r:id="rId166" ref="D153"/>
    <hyperlink r:id="rId167" ref="D154"/>
    <hyperlink r:id="rId168" ref="D155"/>
    <hyperlink r:id="rId169" ref="D156"/>
    <hyperlink r:id="rId170" ref="D157"/>
    <hyperlink r:id="rId171" ref="D158"/>
    <hyperlink r:id="rId172" ref="D159"/>
    <hyperlink r:id="rId173" ref="D160"/>
    <hyperlink r:id="rId174" ref="D161"/>
    <hyperlink r:id="rId175" ref="D162"/>
    <hyperlink r:id="rId176" ref="D163"/>
    <hyperlink r:id="rId177" ref="D164"/>
    <hyperlink r:id="rId178" ref="D165"/>
    <hyperlink r:id="rId179" ref="D166"/>
    <hyperlink r:id="rId180" ref="D167"/>
    <hyperlink r:id="rId181" ref="D168"/>
    <hyperlink r:id="rId182" ref="D169"/>
    <hyperlink r:id="rId183" ref="D170"/>
    <hyperlink r:id="rId184" ref="D171"/>
    <hyperlink r:id="rId185" ref="D172"/>
    <hyperlink r:id="rId186" ref="D173"/>
    <hyperlink r:id="rId187" ref="D174"/>
    <hyperlink r:id="rId188" ref="D175"/>
    <hyperlink r:id="rId189" ref="D176"/>
    <hyperlink r:id="rId190" ref="D177"/>
    <hyperlink r:id="rId191" ref="D178"/>
    <hyperlink r:id="rId192" ref="D179"/>
    <hyperlink r:id="rId193" ref="D180"/>
    <hyperlink r:id="rId194" ref="D181"/>
    <hyperlink r:id="rId195" ref="D182"/>
    <hyperlink r:id="rId196" ref="D183"/>
    <hyperlink r:id="rId197" ref="D184"/>
    <hyperlink r:id="rId198" ref="D185"/>
    <hyperlink r:id="rId199" ref="D186"/>
    <hyperlink r:id="rId200" ref="D187"/>
    <hyperlink r:id="rId201" ref="D188"/>
    <hyperlink r:id="rId202" ref="D189"/>
    <hyperlink r:id="rId203" ref="D190"/>
    <hyperlink r:id="rId204" ref="D191"/>
    <hyperlink r:id="rId205" ref="D192"/>
    <hyperlink r:id="rId206" ref="D193"/>
    <hyperlink r:id="rId207" ref="D194"/>
    <hyperlink r:id="rId208" ref="D195"/>
    <hyperlink r:id="rId209" ref="D196"/>
    <hyperlink r:id="rId210" ref="D197"/>
    <hyperlink r:id="rId211" ref="D198"/>
    <hyperlink r:id="rId212" ref="D199"/>
    <hyperlink r:id="rId213" ref="D200"/>
    <hyperlink r:id="rId214" ref="D201"/>
    <hyperlink r:id="rId215" ref="D202"/>
    <hyperlink r:id="rId216" ref="D203"/>
    <hyperlink r:id="rId217" ref="D204"/>
    <hyperlink r:id="rId218" ref="D205"/>
    <hyperlink r:id="rId219" ref="D206"/>
    <hyperlink r:id="rId220" ref="D207"/>
    <hyperlink r:id="rId221" ref="D208"/>
    <hyperlink r:id="rId222" ref="D209"/>
    <hyperlink r:id="rId223" ref="D210"/>
    <hyperlink r:id="rId224" ref="D211"/>
    <hyperlink r:id="rId225" ref="D212"/>
    <hyperlink r:id="rId226" ref="D213"/>
    <hyperlink r:id="rId227" ref="D214"/>
    <hyperlink r:id="rId228" ref="D215"/>
    <hyperlink r:id="rId229" ref="D216"/>
    <hyperlink r:id="rId230" ref="D217"/>
    <hyperlink r:id="rId231" ref="D218"/>
    <hyperlink r:id="rId232" ref="D219"/>
    <hyperlink r:id="rId233" ref="D220"/>
    <hyperlink r:id="rId234" ref="D221"/>
    <hyperlink r:id="rId235" ref="D222"/>
    <hyperlink r:id="rId236" ref="D223"/>
    <hyperlink r:id="rId237" ref="D224"/>
    <hyperlink r:id="rId238" ref="D225"/>
    <hyperlink r:id="rId239" ref="D226"/>
    <hyperlink r:id="rId240" ref="U226"/>
    <hyperlink r:id="rId241" ref="D227"/>
    <hyperlink r:id="rId242" ref="D228"/>
    <hyperlink r:id="rId243" ref="D229"/>
    <hyperlink r:id="rId244" ref="AG229"/>
    <hyperlink r:id="rId245" ref="D230"/>
    <hyperlink r:id="rId246" ref="AG230"/>
    <hyperlink r:id="rId247" ref="D231"/>
    <hyperlink r:id="rId248" ref="AG231"/>
    <hyperlink r:id="rId249" ref="D232"/>
    <hyperlink r:id="rId250" ref="AG232"/>
    <hyperlink r:id="rId251" ref="D233"/>
    <hyperlink r:id="rId252" ref="AG233"/>
    <hyperlink r:id="rId253" ref="D234"/>
    <hyperlink r:id="rId254" ref="AG234"/>
    <hyperlink r:id="rId255" ref="D235"/>
    <hyperlink r:id="rId256" ref="AG235"/>
    <hyperlink r:id="rId257" ref="D236"/>
    <hyperlink r:id="rId258" ref="AG236"/>
    <hyperlink r:id="rId259" ref="D237"/>
    <hyperlink r:id="rId260" ref="AG237"/>
    <hyperlink r:id="rId261" ref="D238"/>
    <hyperlink r:id="rId262" ref="AG238"/>
    <hyperlink r:id="rId263" ref="D239"/>
    <hyperlink r:id="rId264" ref="AG239"/>
    <hyperlink r:id="rId265" ref="D240"/>
    <hyperlink r:id="rId266" ref="AG240"/>
    <hyperlink r:id="rId267" ref="D241"/>
    <hyperlink r:id="rId268" ref="AG241"/>
    <hyperlink r:id="rId269" ref="D242"/>
    <hyperlink r:id="rId270" ref="AG242"/>
    <hyperlink r:id="rId271" ref="D243"/>
    <hyperlink r:id="rId272" ref="AG243"/>
    <hyperlink r:id="rId273" ref="D244"/>
    <hyperlink r:id="rId274" ref="AG244"/>
    <hyperlink r:id="rId275" ref="D245"/>
    <hyperlink r:id="rId276" ref="AG245"/>
    <hyperlink r:id="rId277" ref="D246"/>
    <hyperlink r:id="rId278" ref="AG246"/>
    <hyperlink r:id="rId279" ref="D247"/>
    <hyperlink r:id="rId280" ref="AG247"/>
    <hyperlink r:id="rId281" ref="D248"/>
    <hyperlink r:id="rId282" ref="U248"/>
    <hyperlink r:id="rId283" ref="AG248"/>
    <hyperlink r:id="rId284" ref="D249"/>
    <hyperlink r:id="rId285" ref="AG249"/>
    <hyperlink r:id="rId286" ref="D250"/>
    <hyperlink r:id="rId287" ref="AG250"/>
    <hyperlink r:id="rId288" ref="D251"/>
    <hyperlink r:id="rId289" ref="AG251"/>
    <hyperlink r:id="rId290" ref="D252"/>
    <hyperlink r:id="rId291" ref="AG252"/>
    <hyperlink r:id="rId292" ref="D253"/>
    <hyperlink r:id="rId293" ref="AG253"/>
    <hyperlink r:id="rId294" ref="D254"/>
    <hyperlink r:id="rId295" ref="AG254"/>
    <hyperlink r:id="rId296" ref="D255"/>
    <hyperlink r:id="rId297" ref="AG255"/>
    <hyperlink r:id="rId298" ref="D256"/>
    <hyperlink r:id="rId299" ref="AG256"/>
    <hyperlink r:id="rId300" ref="D257"/>
    <hyperlink r:id="rId301" ref="AG257"/>
    <hyperlink r:id="rId302" ref="D258"/>
    <hyperlink r:id="rId303" ref="AG258"/>
    <hyperlink r:id="rId304" ref="D259"/>
    <hyperlink r:id="rId305" ref="AG259"/>
    <hyperlink r:id="rId306" ref="D260"/>
    <hyperlink r:id="rId307" ref="AG260"/>
    <hyperlink r:id="rId308" ref="D261"/>
    <hyperlink r:id="rId309" ref="AG261"/>
    <hyperlink r:id="rId310" ref="D262"/>
    <hyperlink r:id="rId311" ref="AG262"/>
    <hyperlink r:id="rId312" ref="D263"/>
    <hyperlink r:id="rId313" ref="AG263"/>
    <hyperlink r:id="rId314" ref="D264"/>
    <hyperlink r:id="rId315" ref="AG264"/>
    <hyperlink r:id="rId316" ref="D265"/>
    <hyperlink r:id="rId317" ref="AG265"/>
    <hyperlink r:id="rId318" ref="D266"/>
    <hyperlink r:id="rId319" ref="AG266"/>
    <hyperlink r:id="rId320" ref="D267"/>
    <hyperlink r:id="rId321" ref="AG267"/>
    <hyperlink r:id="rId322" ref="D268"/>
    <hyperlink r:id="rId323" ref="AG268"/>
    <hyperlink r:id="rId324" ref="D269"/>
    <hyperlink r:id="rId325" ref="AG269"/>
    <hyperlink r:id="rId326" ref="D270"/>
    <hyperlink r:id="rId327" ref="AG270"/>
    <hyperlink r:id="rId328" ref="D271"/>
    <hyperlink r:id="rId329" ref="AG271"/>
    <hyperlink r:id="rId330" ref="D272"/>
    <hyperlink r:id="rId331" ref="AG272"/>
    <hyperlink r:id="rId332" ref="D273"/>
    <hyperlink r:id="rId333" ref="AG273"/>
    <hyperlink r:id="rId334" ref="D274"/>
    <hyperlink r:id="rId335" ref="AG274"/>
    <hyperlink r:id="rId336" ref="D275"/>
    <hyperlink r:id="rId337" ref="AG275"/>
    <hyperlink r:id="rId338" ref="D276"/>
    <hyperlink r:id="rId339" ref="AG276"/>
    <hyperlink r:id="rId340" ref="D277"/>
    <hyperlink r:id="rId341" ref="AG277"/>
    <hyperlink r:id="rId342" ref="D278"/>
    <hyperlink r:id="rId343" ref="AG278"/>
    <hyperlink r:id="rId344" ref="D279"/>
    <hyperlink r:id="rId345" ref="AG279"/>
    <hyperlink r:id="rId346" ref="D280"/>
    <hyperlink r:id="rId347" ref="AG280"/>
    <hyperlink r:id="rId348" ref="D281"/>
    <hyperlink r:id="rId349" ref="AG281"/>
    <hyperlink r:id="rId350" ref="D282"/>
    <hyperlink r:id="rId351" ref="AG282"/>
    <hyperlink r:id="rId352" ref="D283"/>
    <hyperlink r:id="rId353" ref="AG283"/>
    <hyperlink r:id="rId354" ref="D284"/>
    <hyperlink r:id="rId355" ref="AG284"/>
    <hyperlink r:id="rId356" ref="D285"/>
    <hyperlink r:id="rId357" ref="AG285"/>
    <hyperlink r:id="rId358" ref="D286"/>
    <hyperlink r:id="rId359" ref="AG286"/>
    <hyperlink r:id="rId360" ref="D287"/>
    <hyperlink r:id="rId361" ref="AG287"/>
    <hyperlink r:id="rId362" ref="D288"/>
    <hyperlink r:id="rId363" ref="AG288"/>
    <hyperlink r:id="rId364" ref="D289"/>
    <hyperlink r:id="rId365" ref="AG289"/>
    <hyperlink r:id="rId366" ref="D290"/>
    <hyperlink r:id="rId367" ref="AG290"/>
    <hyperlink r:id="rId368" ref="D291"/>
    <hyperlink r:id="rId369" ref="AG291"/>
    <hyperlink r:id="rId370" ref="D292"/>
    <hyperlink r:id="rId371" ref="AG292"/>
    <hyperlink r:id="rId372" ref="D293"/>
    <hyperlink r:id="rId373" ref="AG293"/>
    <hyperlink r:id="rId374" ref="D294"/>
    <hyperlink r:id="rId375" ref="AG294"/>
    <hyperlink r:id="rId376" ref="D295"/>
    <hyperlink r:id="rId377" ref="D296"/>
    <hyperlink r:id="rId378" ref="D297"/>
    <hyperlink r:id="rId379" ref="D298"/>
    <hyperlink r:id="rId380" ref="D299"/>
    <hyperlink r:id="rId381" ref="D300"/>
    <hyperlink r:id="rId382" ref="D301"/>
    <hyperlink r:id="rId383" ref="D302"/>
    <hyperlink r:id="rId384" ref="D303"/>
    <hyperlink r:id="rId385" ref="D304"/>
    <hyperlink r:id="rId386" ref="D305"/>
    <hyperlink r:id="rId387" ref="D306"/>
    <hyperlink r:id="rId388" ref="D307"/>
    <hyperlink r:id="rId389" ref="D308"/>
    <hyperlink r:id="rId390" ref="D309"/>
    <hyperlink r:id="rId391" ref="D310"/>
    <hyperlink r:id="rId392" ref="D311"/>
    <hyperlink r:id="rId393" ref="D312"/>
    <hyperlink r:id="rId394" ref="D313"/>
    <hyperlink r:id="rId395" ref="D314"/>
    <hyperlink r:id="rId396" ref="D315"/>
    <hyperlink r:id="rId397" ref="D316"/>
    <hyperlink r:id="rId398" ref="D317"/>
    <hyperlink r:id="rId399" ref="D318"/>
    <hyperlink r:id="rId400" ref="D319"/>
    <hyperlink r:id="rId401" ref="D320"/>
    <hyperlink r:id="rId402" ref="D321"/>
    <hyperlink r:id="rId403" ref="D322"/>
    <hyperlink r:id="rId404" ref="D323"/>
    <hyperlink r:id="rId405" ref="D324"/>
    <hyperlink r:id="rId406" ref="D325"/>
    <hyperlink r:id="rId407" ref="D326"/>
    <hyperlink r:id="rId408" ref="D327"/>
    <hyperlink r:id="rId409" ref="U327"/>
    <hyperlink r:id="rId410" ref="D328"/>
    <hyperlink r:id="rId411" ref="D329"/>
    <hyperlink r:id="rId412" ref="D330"/>
    <hyperlink r:id="rId413" ref="D331"/>
    <hyperlink r:id="rId414" ref="D332"/>
    <hyperlink r:id="rId415" ref="D333"/>
    <hyperlink r:id="rId416" ref="D334"/>
    <hyperlink r:id="rId417" ref="D335"/>
    <hyperlink r:id="rId418" ref="D336"/>
    <hyperlink r:id="rId419" ref="D337"/>
    <hyperlink r:id="rId420" ref="D338"/>
    <hyperlink r:id="rId421" ref="D339"/>
    <hyperlink r:id="rId422" ref="D340"/>
    <hyperlink r:id="rId423" ref="D341"/>
    <hyperlink r:id="rId424" ref="D342"/>
    <hyperlink r:id="rId425" ref="D343"/>
    <hyperlink r:id="rId426" ref="D344"/>
    <hyperlink r:id="rId427" ref="D345"/>
    <hyperlink r:id="rId428" ref="D346"/>
    <hyperlink r:id="rId429" ref="D347"/>
    <hyperlink r:id="rId430" ref="D348"/>
    <hyperlink r:id="rId431" ref="D349"/>
    <hyperlink r:id="rId432" ref="D350"/>
    <hyperlink r:id="rId433" ref="D351"/>
    <hyperlink r:id="rId434" ref="D352"/>
    <hyperlink r:id="rId435" ref="D353"/>
    <hyperlink r:id="rId436" ref="D354"/>
    <hyperlink r:id="rId437" ref="D355"/>
    <hyperlink r:id="rId438" ref="D356"/>
    <hyperlink r:id="rId439" ref="D357"/>
    <hyperlink r:id="rId440" ref="D358"/>
    <hyperlink r:id="rId441" ref="D359"/>
    <hyperlink r:id="rId442" ref="D360"/>
    <hyperlink r:id="rId443" ref="D361"/>
    <hyperlink r:id="rId444" ref="D362"/>
    <hyperlink r:id="rId445" ref="D363"/>
    <hyperlink r:id="rId446" ref="D364"/>
    <hyperlink r:id="rId447" ref="D365"/>
    <hyperlink r:id="rId448" ref="D366"/>
    <hyperlink r:id="rId449" ref="D367"/>
    <hyperlink r:id="rId450" ref="D368"/>
    <hyperlink r:id="rId451" ref="D369"/>
    <hyperlink r:id="rId452" ref="D370"/>
    <hyperlink r:id="rId453" ref="D371"/>
    <hyperlink r:id="rId454" ref="D372"/>
    <hyperlink r:id="rId455" ref="D373"/>
    <hyperlink r:id="rId456" ref="D374"/>
    <hyperlink r:id="rId457" ref="D375"/>
    <hyperlink r:id="rId458" ref="D376"/>
    <hyperlink r:id="rId459" ref="D377"/>
    <hyperlink r:id="rId460" ref="D378"/>
    <hyperlink r:id="rId461" ref="D379"/>
    <hyperlink r:id="rId462" ref="D380"/>
    <hyperlink r:id="rId463" ref="D381"/>
    <hyperlink r:id="rId464" ref="D382"/>
    <hyperlink r:id="rId465" ref="D383"/>
    <hyperlink r:id="rId466" ref="D384"/>
    <hyperlink r:id="rId467" ref="D385"/>
    <hyperlink r:id="rId468" ref="D386"/>
    <hyperlink r:id="rId469" ref="D387"/>
    <hyperlink r:id="rId470" ref="D388"/>
    <hyperlink r:id="rId471" ref="D389"/>
    <hyperlink r:id="rId472" ref="D390"/>
    <hyperlink r:id="rId473" ref="D391"/>
    <hyperlink r:id="rId474" ref="D392"/>
    <hyperlink r:id="rId475" ref="D393"/>
    <hyperlink r:id="rId476" ref="D394"/>
    <hyperlink r:id="rId477" ref="D395"/>
    <hyperlink r:id="rId478" ref="D396"/>
    <hyperlink r:id="rId479" ref="D397"/>
    <hyperlink r:id="rId480" ref="D398"/>
    <hyperlink r:id="rId481" ref="D399"/>
    <hyperlink r:id="rId482" ref="D400"/>
    <hyperlink r:id="rId483" ref="D401"/>
    <hyperlink r:id="rId484" ref="D402"/>
    <hyperlink r:id="rId485" ref="D403"/>
    <hyperlink r:id="rId486" ref="D404"/>
    <hyperlink r:id="rId487" ref="D405"/>
    <hyperlink r:id="rId488" ref="D406"/>
    <hyperlink r:id="rId489" ref="D407"/>
    <hyperlink r:id="rId490" ref="D408"/>
    <hyperlink r:id="rId491" ref="D409"/>
    <hyperlink r:id="rId492" ref="D410"/>
    <hyperlink r:id="rId493" ref="D411"/>
    <hyperlink r:id="rId494" ref="D412"/>
    <hyperlink r:id="rId495" ref="D413"/>
    <hyperlink r:id="rId496" ref="D414"/>
    <hyperlink r:id="rId497" ref="D415"/>
    <hyperlink r:id="rId498" ref="D416"/>
    <hyperlink r:id="rId499" ref="D417"/>
    <hyperlink r:id="rId500" ref="D418"/>
    <hyperlink r:id="rId501" ref="D419"/>
    <hyperlink r:id="rId502" ref="D420"/>
    <hyperlink r:id="rId503" ref="D421"/>
    <hyperlink r:id="rId504" ref="D422"/>
    <hyperlink r:id="rId505" ref="D423"/>
    <hyperlink r:id="rId506" ref="D424"/>
    <hyperlink r:id="rId507" ref="D425"/>
    <hyperlink r:id="rId508" ref="D426"/>
    <hyperlink r:id="rId509" ref="D427"/>
    <hyperlink r:id="rId510" ref="D428"/>
    <hyperlink r:id="rId511" ref="D429"/>
    <hyperlink r:id="rId512" ref="D430"/>
    <hyperlink r:id="rId513" ref="D431"/>
    <hyperlink r:id="rId514" ref="D432"/>
    <hyperlink r:id="rId515" ref="D433"/>
    <hyperlink r:id="rId516" ref="D434"/>
    <hyperlink r:id="rId517" ref="D435"/>
    <hyperlink r:id="rId518" ref="D436"/>
    <hyperlink r:id="rId519" ref="D437"/>
    <hyperlink r:id="rId520" ref="D438"/>
    <hyperlink r:id="rId521" ref="D439"/>
    <hyperlink r:id="rId522" ref="D440"/>
    <hyperlink r:id="rId523" ref="D441"/>
    <hyperlink r:id="rId524" ref="D442"/>
    <hyperlink r:id="rId525" ref="U442"/>
    <hyperlink r:id="rId526" ref="D443"/>
    <hyperlink r:id="rId527" ref="D444"/>
    <hyperlink r:id="rId528" ref="D445"/>
    <hyperlink r:id="rId529" ref="D446"/>
    <hyperlink r:id="rId530" ref="D447"/>
    <hyperlink r:id="rId531" ref="D448"/>
    <hyperlink r:id="rId532" ref="D449"/>
    <hyperlink r:id="rId533" ref="D450"/>
    <hyperlink r:id="rId534" ref="D451"/>
    <hyperlink r:id="rId535" ref="D452"/>
    <hyperlink r:id="rId536" ref="D453"/>
    <hyperlink r:id="rId537" ref="D454"/>
    <hyperlink r:id="rId538" ref="D455"/>
    <hyperlink r:id="rId539" ref="D456"/>
    <hyperlink r:id="rId540" ref="D457"/>
    <hyperlink r:id="rId541" ref="D458"/>
    <hyperlink r:id="rId542" ref="D459"/>
    <hyperlink r:id="rId543" ref="D460"/>
    <hyperlink r:id="rId544" ref="D461"/>
    <hyperlink r:id="rId545" ref="D462"/>
    <hyperlink r:id="rId546" ref="D463"/>
    <hyperlink r:id="rId547" ref="D464"/>
    <hyperlink r:id="rId548" ref="D465"/>
    <hyperlink r:id="rId549" ref="D466"/>
    <hyperlink r:id="rId550" ref="D467"/>
    <hyperlink r:id="rId551" ref="U467"/>
    <hyperlink r:id="rId552" ref="D468"/>
    <hyperlink r:id="rId553" ref="D469"/>
    <hyperlink r:id="rId554" ref="D470"/>
    <hyperlink r:id="rId555" ref="D471"/>
    <hyperlink r:id="rId556" ref="U471"/>
    <hyperlink r:id="rId557" ref="D472"/>
    <hyperlink r:id="rId558" ref="D473"/>
    <hyperlink r:id="rId559" ref="D474"/>
    <hyperlink r:id="rId560" ref="U474"/>
    <hyperlink r:id="rId561" ref="D475"/>
    <hyperlink r:id="rId562" ref="T475"/>
    <hyperlink r:id="rId563" ref="D476"/>
    <hyperlink r:id="rId564" ref="D477"/>
    <hyperlink r:id="rId565" ref="D478"/>
    <hyperlink r:id="rId566" ref="D479"/>
    <hyperlink r:id="rId567" ref="D480"/>
    <hyperlink r:id="rId568" ref="D481"/>
    <hyperlink r:id="rId569" ref="D482"/>
    <hyperlink r:id="rId570" ref="D483"/>
    <hyperlink r:id="rId571" ref="D484"/>
    <hyperlink r:id="rId572" ref="D485"/>
    <hyperlink r:id="rId573" ref="D486"/>
    <hyperlink r:id="rId574" ref="D487"/>
    <hyperlink r:id="rId575" ref="D488"/>
    <hyperlink r:id="rId576" ref="D489"/>
    <hyperlink r:id="rId577" ref="D490"/>
    <hyperlink r:id="rId578" ref="D491"/>
    <hyperlink r:id="rId579" ref="D492"/>
    <hyperlink r:id="rId580" ref="D493"/>
    <hyperlink r:id="rId581" ref="D494"/>
    <hyperlink r:id="rId582" ref="D495"/>
    <hyperlink r:id="rId583" ref="D496"/>
    <hyperlink r:id="rId584" ref="D497"/>
    <hyperlink r:id="rId585" ref="D498"/>
    <hyperlink r:id="rId586" ref="D499"/>
    <hyperlink r:id="rId587" ref="D500"/>
    <hyperlink r:id="rId588" ref="D501"/>
    <hyperlink r:id="rId589" ref="D502"/>
    <hyperlink r:id="rId590" ref="D503"/>
    <hyperlink r:id="rId591" ref="D504"/>
    <hyperlink r:id="rId592" ref="D505"/>
    <hyperlink r:id="rId593" ref="D506"/>
    <hyperlink r:id="rId594" ref="D507"/>
    <hyperlink r:id="rId595" ref="D508"/>
    <hyperlink r:id="rId596" ref="D509"/>
    <hyperlink r:id="rId597" ref="D510"/>
    <hyperlink r:id="rId598" ref="D511"/>
    <hyperlink r:id="rId599" ref="D512"/>
    <hyperlink r:id="rId600" ref="D513"/>
    <hyperlink r:id="rId601" ref="D514"/>
    <hyperlink r:id="rId602" ref="D515"/>
    <hyperlink r:id="rId603" ref="D516"/>
    <hyperlink r:id="rId604" ref="D517"/>
    <hyperlink r:id="rId605" ref="D518"/>
    <hyperlink r:id="rId606" ref="D519"/>
    <hyperlink r:id="rId607" ref="D520"/>
    <hyperlink r:id="rId608" ref="D521"/>
    <hyperlink r:id="rId609" ref="D522"/>
    <hyperlink r:id="rId610" ref="D523"/>
    <hyperlink r:id="rId611" ref="D524"/>
    <hyperlink r:id="rId612" ref="D525"/>
    <hyperlink r:id="rId613" ref="D526"/>
    <hyperlink r:id="rId614" ref="D527"/>
    <hyperlink r:id="rId615" ref="D528"/>
    <hyperlink r:id="rId616" ref="D529"/>
    <hyperlink r:id="rId617" ref="D530"/>
    <hyperlink r:id="rId618" ref="D531"/>
    <hyperlink r:id="rId619" ref="D532"/>
    <hyperlink r:id="rId620" ref="D533"/>
    <hyperlink r:id="rId621" ref="D534"/>
    <hyperlink r:id="rId622" ref="D535"/>
    <hyperlink r:id="rId623" ref="D536"/>
    <hyperlink r:id="rId624" ref="D537"/>
    <hyperlink r:id="rId625" ref="D538"/>
    <hyperlink r:id="rId626" ref="D539"/>
    <hyperlink r:id="rId627" ref="D540"/>
    <hyperlink r:id="rId628" ref="D541"/>
    <hyperlink r:id="rId629" ref="D542"/>
    <hyperlink r:id="rId630" ref="D543"/>
    <hyperlink r:id="rId631" ref="D544"/>
    <hyperlink r:id="rId632" ref="D545"/>
    <hyperlink r:id="rId633" ref="D546"/>
    <hyperlink r:id="rId634" ref="D547"/>
    <hyperlink r:id="rId635" ref="D548"/>
    <hyperlink r:id="rId636" ref="D549"/>
    <hyperlink r:id="rId637" ref="D550"/>
    <hyperlink r:id="rId638" ref="D551"/>
    <hyperlink r:id="rId639" ref="D552"/>
    <hyperlink r:id="rId640" ref="D553"/>
    <hyperlink r:id="rId641" ref="D554"/>
    <hyperlink r:id="rId642" ref="D555"/>
    <hyperlink r:id="rId643" ref="D556"/>
    <hyperlink r:id="rId644" ref="D557"/>
    <hyperlink r:id="rId645" ref="D558"/>
    <hyperlink r:id="rId646" ref="D559"/>
    <hyperlink r:id="rId647" ref="D560"/>
    <hyperlink r:id="rId648" ref="D561"/>
    <hyperlink r:id="rId649" ref="D562"/>
    <hyperlink r:id="rId650" ref="D563"/>
    <hyperlink r:id="rId651" ref="D564"/>
    <hyperlink r:id="rId652" ref="D565"/>
    <hyperlink r:id="rId653" ref="D566"/>
    <hyperlink r:id="rId654" ref="D567"/>
    <hyperlink r:id="rId655" ref="D568"/>
    <hyperlink r:id="rId656" ref="D569"/>
    <hyperlink r:id="rId657" ref="D570"/>
    <hyperlink r:id="rId658" ref="D571"/>
    <hyperlink r:id="rId659" ref="D572"/>
    <hyperlink r:id="rId660" ref="D573"/>
    <hyperlink r:id="rId661" ref="D574"/>
    <hyperlink r:id="rId662" ref="D575"/>
    <hyperlink r:id="rId663" ref="D576"/>
    <hyperlink r:id="rId664" ref="D577"/>
    <hyperlink r:id="rId665" ref="D578"/>
    <hyperlink r:id="rId666" ref="U578"/>
    <hyperlink r:id="rId667" ref="D579"/>
    <hyperlink r:id="rId668" ref="D580"/>
    <hyperlink r:id="rId669" ref="D581"/>
    <hyperlink r:id="rId670" ref="V581"/>
    <hyperlink r:id="rId671" ref="D582"/>
    <hyperlink r:id="rId672" ref="D583"/>
    <hyperlink r:id="rId673" ref="D584"/>
    <hyperlink r:id="rId674" ref="D585"/>
    <hyperlink r:id="rId675" ref="D586"/>
    <hyperlink r:id="rId676" ref="U586"/>
    <hyperlink r:id="rId677" ref="D587"/>
    <hyperlink r:id="rId678" ref="D588"/>
    <hyperlink r:id="rId679" ref="D589"/>
    <hyperlink r:id="rId680" ref="D590"/>
    <hyperlink r:id="rId681" ref="D591"/>
    <hyperlink r:id="rId682" ref="D592"/>
    <hyperlink r:id="rId683" ref="D593"/>
    <hyperlink r:id="rId684" ref="D594"/>
    <hyperlink r:id="rId685" ref="D595"/>
    <hyperlink r:id="rId686" ref="D596"/>
    <hyperlink r:id="rId687" ref="D597"/>
    <hyperlink r:id="rId688" ref="D598"/>
    <hyperlink r:id="rId689" ref="D599"/>
    <hyperlink r:id="rId690" ref="D600"/>
    <hyperlink r:id="rId691" ref="D601"/>
    <hyperlink r:id="rId692" ref="D602"/>
    <hyperlink r:id="rId693" ref="D603"/>
    <hyperlink r:id="rId694" ref="D604"/>
    <hyperlink r:id="rId695" ref="D605"/>
    <hyperlink r:id="rId696" ref="D606"/>
    <hyperlink r:id="rId697" ref="D607"/>
    <hyperlink r:id="rId698" ref="D608"/>
    <hyperlink r:id="rId699" ref="D609"/>
    <hyperlink r:id="rId700" ref="D610"/>
    <hyperlink r:id="rId701" ref="D611"/>
    <hyperlink r:id="rId702" ref="D612"/>
    <hyperlink r:id="rId703" ref="D613"/>
    <hyperlink r:id="rId704" ref="D614"/>
    <hyperlink r:id="rId705" ref="D615"/>
    <hyperlink r:id="rId706" ref="D616"/>
  </hyperlinks>
  <drawing r:id="rId707"/>
  <legacyDrawing r:id="rId708"/>
  <tableParts count="1">
    <tablePart r:id="rId7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5.13"/>
    <col customWidth="1" min="2" max="2" width="11.38"/>
    <col customWidth="1" min="3" max="3" width="23.0"/>
    <col customWidth="1" min="4" max="4" width="15.13"/>
    <col customWidth="1" min="5" max="19" width="12.88" outlineLevel="1"/>
    <col customWidth="1" min="20" max="20" width="22.75"/>
    <col customWidth="1" min="21" max="21" width="26.5"/>
    <col customWidth="1" min="22" max="22" width="25.13"/>
    <col customWidth="1" min="23" max="23" width="56.38"/>
    <col customWidth="1" min="24" max="24" width="30.75"/>
    <col customWidth="1" min="25" max="25" width="11.5"/>
    <col customWidth="1" min="26" max="33" width="10.63"/>
    <col customWidth="1" min="34" max="34" width="20.0"/>
    <col customWidth="1" min="35" max="35" width="11.5"/>
  </cols>
  <sheetData>
    <row r="1">
      <c r="A1" s="468"/>
      <c r="B1" s="5"/>
      <c r="C1" s="1"/>
      <c r="D1" s="1"/>
      <c r="E1" s="305" t="s">
        <v>3054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7"/>
      <c r="T1" s="308" t="s">
        <v>3055</v>
      </c>
      <c r="U1" s="306"/>
      <c r="V1" s="19"/>
      <c r="W1" s="8"/>
      <c r="X1" s="7"/>
      <c r="Y1" s="8"/>
      <c r="Z1" s="305" t="s">
        <v>3056</v>
      </c>
      <c r="AA1" s="306"/>
      <c r="AB1" s="306"/>
      <c r="AC1" s="306"/>
      <c r="AD1" s="306"/>
      <c r="AE1" s="306"/>
      <c r="AF1" s="306"/>
      <c r="AG1" s="306"/>
      <c r="AH1" s="309"/>
      <c r="AI1" s="8"/>
    </row>
    <row r="2">
      <c r="A2" s="469" t="s">
        <v>0</v>
      </c>
      <c r="B2" s="306"/>
      <c r="C2" s="469" t="s">
        <v>39</v>
      </c>
      <c r="D2" s="470" t="str">
        <f t="array" ref="D2:D1862">{"LINK SESSION"; IF(C3:C1862 = "", "", "https://agent-admin.paveapi.com/inspectionView/" &amp; C3:C1862 &amp; "?activeTab=past-sessions")}</f>
        <v>LINK SESSION</v>
      </c>
      <c r="E2" s="305" t="s">
        <v>3057</v>
      </c>
      <c r="F2" s="306"/>
      <c r="G2" s="313"/>
      <c r="H2" s="308" t="s">
        <v>3058</v>
      </c>
      <c r="I2" s="306"/>
      <c r="J2" s="19"/>
      <c r="K2" s="305" t="s">
        <v>3059</v>
      </c>
      <c r="L2" s="306"/>
      <c r="M2" s="313"/>
      <c r="N2" s="308" t="s">
        <v>3060</v>
      </c>
      <c r="O2" s="306"/>
      <c r="P2" s="19"/>
      <c r="Q2" s="305" t="s">
        <v>3061</v>
      </c>
      <c r="R2" s="306"/>
      <c r="S2" s="313"/>
      <c r="T2" s="471" t="s">
        <v>3062</v>
      </c>
      <c r="U2" s="472" t="s">
        <v>3063</v>
      </c>
      <c r="V2" s="473" t="s">
        <v>3064</v>
      </c>
      <c r="W2" s="474" t="s">
        <v>43</v>
      </c>
      <c r="X2" s="469" t="s">
        <v>40</v>
      </c>
      <c r="Y2" s="475" t="s">
        <v>3065</v>
      </c>
      <c r="Z2" s="319" t="s">
        <v>3062</v>
      </c>
      <c r="AA2" s="313"/>
      <c r="AB2" s="320" t="s">
        <v>3063</v>
      </c>
      <c r="AC2" s="307"/>
      <c r="AD2" s="319" t="s">
        <v>3064</v>
      </c>
      <c r="AE2" s="313"/>
      <c r="AF2" s="321" t="s">
        <v>3066</v>
      </c>
      <c r="AG2" s="313"/>
      <c r="AH2" s="476" t="s">
        <v>3067</v>
      </c>
      <c r="AI2" s="475"/>
    </row>
    <row r="3">
      <c r="A3" s="477" t="str">
        <f t="array" ref="A3:A1862">IF(B3:B1862="", "", TEXT(B3:B1862, "ddd"))</f>
        <v>Mon</v>
      </c>
      <c r="B3" s="341">
        <v>46167.0</v>
      </c>
      <c r="C3" s="342" t="s">
        <v>5130</v>
      </c>
      <c r="D3" s="343" t="s">
        <v>5131</v>
      </c>
      <c r="E3" s="344"/>
      <c r="F3" s="345"/>
      <c r="G3" s="346"/>
      <c r="H3" s="347"/>
      <c r="I3" s="345"/>
      <c r="J3" s="348"/>
      <c r="K3" s="344"/>
      <c r="L3" s="345"/>
      <c r="M3" s="346"/>
      <c r="N3" s="347"/>
      <c r="O3" s="345"/>
      <c r="P3" s="348"/>
      <c r="Q3" s="344"/>
      <c r="R3" s="345"/>
      <c r="S3" s="346"/>
      <c r="T3" s="349"/>
      <c r="U3" s="478" t="s">
        <v>1626</v>
      </c>
      <c r="V3" s="479"/>
      <c r="W3" s="352"/>
      <c r="X3" s="353" t="s">
        <v>2914</v>
      </c>
      <c r="Y3" s="354"/>
      <c r="Z3" s="355"/>
      <c r="AA3" s="356"/>
      <c r="AB3" s="357"/>
      <c r="AC3" s="356"/>
      <c r="AD3" s="355"/>
      <c r="AE3" s="356"/>
      <c r="AF3" s="355">
        <v>0.0</v>
      </c>
      <c r="AG3" s="358">
        <v>1.0</v>
      </c>
      <c r="AH3" s="393" t="s">
        <v>3051</v>
      </c>
      <c r="AI3" s="354"/>
    </row>
    <row r="4">
      <c r="A4" s="480" t="s">
        <v>5132</v>
      </c>
      <c r="B4" s="361">
        <v>46169.0</v>
      </c>
      <c r="C4" s="362" t="s">
        <v>5133</v>
      </c>
      <c r="D4" s="363" t="s">
        <v>5134</v>
      </c>
      <c r="E4" s="364"/>
      <c r="F4" s="365"/>
      <c r="G4" s="366"/>
      <c r="H4" s="367"/>
      <c r="I4" s="365"/>
      <c r="J4" s="368"/>
      <c r="K4" s="364"/>
      <c r="L4" s="365"/>
      <c r="M4" s="366"/>
      <c r="N4" s="367"/>
      <c r="O4" s="365"/>
      <c r="P4" s="368"/>
      <c r="Q4" s="364"/>
      <c r="R4" s="365"/>
      <c r="S4" s="366"/>
      <c r="T4" s="369"/>
      <c r="U4" s="370" t="s">
        <v>1626</v>
      </c>
      <c r="V4" s="481" t="s">
        <v>270</v>
      </c>
      <c r="W4" s="372"/>
      <c r="X4" s="353" t="s">
        <v>2914</v>
      </c>
      <c r="Y4" s="373"/>
      <c r="Z4" s="374"/>
      <c r="AA4" s="375"/>
      <c r="AB4" s="376"/>
      <c r="AC4" s="375"/>
      <c r="AD4" s="374"/>
      <c r="AE4" s="375"/>
      <c r="AF4" s="377">
        <v>25.0</v>
      </c>
      <c r="AG4" s="378">
        <v>23.0</v>
      </c>
      <c r="AH4" s="393" t="s">
        <v>3051</v>
      </c>
      <c r="AI4" s="373"/>
    </row>
    <row r="5">
      <c r="A5" s="482" t="s">
        <v>5135</v>
      </c>
      <c r="B5" s="361">
        <v>46170.0</v>
      </c>
      <c r="C5" s="362" t="s">
        <v>5136</v>
      </c>
      <c r="D5" s="363" t="s">
        <v>5137</v>
      </c>
      <c r="E5" s="364"/>
      <c r="F5" s="365"/>
      <c r="G5" s="366"/>
      <c r="H5" s="367"/>
      <c r="I5" s="365"/>
      <c r="J5" s="368"/>
      <c r="K5" s="364"/>
      <c r="L5" s="365"/>
      <c r="M5" s="366"/>
      <c r="N5" s="367"/>
      <c r="O5" s="365"/>
      <c r="P5" s="368"/>
      <c r="Q5" s="364"/>
      <c r="R5" s="365"/>
      <c r="S5" s="366"/>
      <c r="T5" s="369"/>
      <c r="U5" s="370" t="s">
        <v>1626</v>
      </c>
      <c r="V5" s="481"/>
      <c r="W5" s="380"/>
      <c r="X5" s="353" t="s">
        <v>2914</v>
      </c>
      <c r="Y5" s="381"/>
      <c r="Z5" s="382"/>
      <c r="AA5" s="375"/>
      <c r="AB5" s="383"/>
      <c r="AC5" s="375"/>
      <c r="AD5" s="374"/>
      <c r="AE5" s="375"/>
      <c r="AF5" s="377">
        <v>0.0</v>
      </c>
      <c r="AG5" s="378">
        <v>2.0</v>
      </c>
      <c r="AH5" s="393" t="s">
        <v>3051</v>
      </c>
      <c r="AI5" s="381"/>
    </row>
    <row r="6">
      <c r="A6" s="480" t="s">
        <v>5138</v>
      </c>
      <c r="B6" s="361">
        <v>46168.0</v>
      </c>
      <c r="C6" s="362" t="s">
        <v>5139</v>
      </c>
      <c r="D6" s="363" t="s">
        <v>5140</v>
      </c>
      <c r="E6" s="364"/>
      <c r="F6" s="365"/>
      <c r="G6" s="366"/>
      <c r="H6" s="367"/>
      <c r="I6" s="365"/>
      <c r="J6" s="368"/>
      <c r="K6" s="364"/>
      <c r="L6" s="365"/>
      <c r="M6" s="366"/>
      <c r="N6" s="367"/>
      <c r="O6" s="365"/>
      <c r="P6" s="368"/>
      <c r="Q6" s="364"/>
      <c r="R6" s="365"/>
      <c r="S6" s="366"/>
      <c r="T6" s="369"/>
      <c r="U6" s="370" t="s">
        <v>1626</v>
      </c>
      <c r="V6" s="481"/>
      <c r="W6" s="372"/>
      <c r="X6" s="353" t="s">
        <v>2914</v>
      </c>
      <c r="Y6" s="373"/>
      <c r="Z6" s="382"/>
      <c r="AA6" s="375"/>
      <c r="AB6" s="383"/>
      <c r="AC6" s="388"/>
      <c r="AD6" s="382"/>
      <c r="AE6" s="389"/>
      <c r="AF6" s="377">
        <v>16.0</v>
      </c>
      <c r="AG6" s="378">
        <v>15.0</v>
      </c>
      <c r="AH6" s="393" t="s">
        <v>3051</v>
      </c>
      <c r="AI6" s="373"/>
    </row>
    <row r="7">
      <c r="A7" s="480" t="s">
        <v>5132</v>
      </c>
      <c r="B7" s="361">
        <v>46169.0</v>
      </c>
      <c r="C7" s="362" t="s">
        <v>5141</v>
      </c>
      <c r="D7" s="363" t="s">
        <v>5142</v>
      </c>
      <c r="E7" s="364"/>
      <c r="F7" s="365"/>
      <c r="G7" s="366"/>
      <c r="H7" s="367"/>
      <c r="I7" s="365"/>
      <c r="J7" s="368"/>
      <c r="K7" s="364"/>
      <c r="L7" s="365"/>
      <c r="M7" s="366"/>
      <c r="N7" s="367"/>
      <c r="O7" s="365"/>
      <c r="P7" s="368"/>
      <c r="Q7" s="364"/>
      <c r="R7" s="365"/>
      <c r="S7" s="366"/>
      <c r="T7" s="369"/>
      <c r="U7" s="370" t="s">
        <v>1626</v>
      </c>
      <c r="V7" s="481" t="s">
        <v>1913</v>
      </c>
      <c r="W7" s="380"/>
      <c r="X7" s="353"/>
      <c r="Y7" s="381"/>
      <c r="Z7" s="382"/>
      <c r="AA7" s="375"/>
      <c r="AB7" s="383"/>
      <c r="AC7" s="388"/>
      <c r="AD7" s="382"/>
      <c r="AE7" s="389"/>
      <c r="AF7" s="390"/>
      <c r="AG7" s="391"/>
      <c r="AH7" s="393" t="s">
        <v>3051</v>
      </c>
      <c r="AI7" s="381"/>
    </row>
    <row r="8">
      <c r="A8" s="480" t="s">
        <v>5135</v>
      </c>
      <c r="B8" s="361">
        <v>46170.0</v>
      </c>
      <c r="C8" s="362" t="s">
        <v>5143</v>
      </c>
      <c r="D8" s="363" t="s">
        <v>5144</v>
      </c>
      <c r="E8" s="364"/>
      <c r="F8" s="365"/>
      <c r="G8" s="366"/>
      <c r="H8" s="367"/>
      <c r="I8" s="365"/>
      <c r="J8" s="368"/>
      <c r="K8" s="364"/>
      <c r="L8" s="365"/>
      <c r="M8" s="366"/>
      <c r="N8" s="367"/>
      <c r="O8" s="365"/>
      <c r="P8" s="368"/>
      <c r="Q8" s="364"/>
      <c r="R8" s="365"/>
      <c r="S8" s="366"/>
      <c r="T8" s="369"/>
      <c r="U8" s="370" t="s">
        <v>2877</v>
      </c>
      <c r="V8" s="481"/>
      <c r="W8" s="372"/>
      <c r="X8" s="353" t="s">
        <v>2914</v>
      </c>
      <c r="Y8" s="373"/>
      <c r="Z8" s="382"/>
      <c r="AA8" s="375"/>
      <c r="AB8" s="383"/>
      <c r="AC8" s="388"/>
      <c r="AD8" s="382"/>
      <c r="AE8" s="389"/>
      <c r="AF8" s="390"/>
      <c r="AG8" s="391"/>
      <c r="AH8" s="393" t="s">
        <v>1913</v>
      </c>
      <c r="AI8" s="373"/>
    </row>
    <row r="9">
      <c r="A9" s="480" t="s">
        <v>5135</v>
      </c>
      <c r="B9" s="361">
        <v>46170.0</v>
      </c>
      <c r="C9" s="362" t="s">
        <v>5145</v>
      </c>
      <c r="D9" s="363" t="s">
        <v>5146</v>
      </c>
      <c r="E9" s="364"/>
      <c r="F9" s="365"/>
      <c r="G9" s="366"/>
      <c r="H9" s="367"/>
      <c r="I9" s="365"/>
      <c r="J9" s="368"/>
      <c r="K9" s="364"/>
      <c r="L9" s="365"/>
      <c r="M9" s="366"/>
      <c r="N9" s="367"/>
      <c r="O9" s="365"/>
      <c r="P9" s="368"/>
      <c r="Q9" s="364"/>
      <c r="R9" s="365"/>
      <c r="S9" s="366"/>
      <c r="T9" s="369"/>
      <c r="U9" s="370" t="s">
        <v>2877</v>
      </c>
      <c r="V9" s="481"/>
      <c r="W9" s="372"/>
      <c r="X9" s="353" t="s">
        <v>2914</v>
      </c>
      <c r="Y9" s="373"/>
      <c r="Z9" s="382"/>
      <c r="AA9" s="375"/>
      <c r="AB9" s="383"/>
      <c r="AC9" s="388"/>
      <c r="AD9" s="382"/>
      <c r="AE9" s="389"/>
      <c r="AF9" s="390"/>
      <c r="AG9" s="391"/>
      <c r="AH9" s="393" t="s">
        <v>1913</v>
      </c>
      <c r="AI9" s="373"/>
    </row>
    <row r="10">
      <c r="A10" s="480" t="s">
        <v>5132</v>
      </c>
      <c r="B10" s="361">
        <v>46169.0</v>
      </c>
      <c r="C10" s="362" t="s">
        <v>5147</v>
      </c>
      <c r="D10" s="363" t="s">
        <v>5148</v>
      </c>
      <c r="E10" s="364"/>
      <c r="F10" s="365"/>
      <c r="G10" s="366"/>
      <c r="H10" s="367"/>
      <c r="I10" s="365"/>
      <c r="J10" s="368"/>
      <c r="K10" s="364"/>
      <c r="L10" s="365"/>
      <c r="M10" s="366"/>
      <c r="N10" s="367"/>
      <c r="O10" s="365"/>
      <c r="P10" s="368"/>
      <c r="Q10" s="364"/>
      <c r="R10" s="365"/>
      <c r="S10" s="366"/>
      <c r="T10" s="369"/>
      <c r="U10" s="370" t="s">
        <v>2877</v>
      </c>
      <c r="V10" s="481" t="s">
        <v>270</v>
      </c>
      <c r="W10" s="372"/>
      <c r="X10" s="353" t="s">
        <v>2914</v>
      </c>
      <c r="Y10" s="373"/>
      <c r="Z10" s="382"/>
      <c r="AA10" s="375"/>
      <c r="AB10" s="383"/>
      <c r="AC10" s="388"/>
      <c r="AD10" s="382"/>
      <c r="AE10" s="389"/>
      <c r="AF10" s="390"/>
      <c r="AG10" s="391"/>
      <c r="AH10" s="393" t="s">
        <v>1913</v>
      </c>
      <c r="AI10" s="373"/>
    </row>
    <row r="11">
      <c r="A11" s="480" t="s">
        <v>5132</v>
      </c>
      <c r="B11" s="361">
        <v>46169.0</v>
      </c>
      <c r="C11" s="362" t="s">
        <v>5149</v>
      </c>
      <c r="D11" s="363" t="s">
        <v>5150</v>
      </c>
      <c r="E11" s="364"/>
      <c r="F11" s="365"/>
      <c r="G11" s="366"/>
      <c r="H11" s="367"/>
      <c r="I11" s="365"/>
      <c r="J11" s="368"/>
      <c r="K11" s="364"/>
      <c r="L11" s="365"/>
      <c r="M11" s="366"/>
      <c r="N11" s="367"/>
      <c r="O11" s="365"/>
      <c r="P11" s="368"/>
      <c r="Q11" s="364"/>
      <c r="R11" s="365"/>
      <c r="S11" s="366"/>
      <c r="T11" s="369"/>
      <c r="U11" s="370" t="s">
        <v>2877</v>
      </c>
      <c r="V11" s="481"/>
      <c r="W11" s="372"/>
      <c r="X11" s="353" t="s">
        <v>2914</v>
      </c>
      <c r="Y11" s="373"/>
      <c r="Z11" s="382"/>
      <c r="AA11" s="375"/>
      <c r="AB11" s="383"/>
      <c r="AC11" s="388"/>
      <c r="AD11" s="382"/>
      <c r="AE11" s="389"/>
      <c r="AF11" s="390"/>
      <c r="AG11" s="391"/>
      <c r="AH11" s="393" t="s">
        <v>1913</v>
      </c>
      <c r="AI11" s="373"/>
    </row>
    <row r="12">
      <c r="A12" s="480" t="s">
        <v>5138</v>
      </c>
      <c r="B12" s="361">
        <v>46168.0</v>
      </c>
      <c r="C12" s="362" t="s">
        <v>5151</v>
      </c>
      <c r="D12" s="363" t="s">
        <v>5152</v>
      </c>
      <c r="E12" s="364"/>
      <c r="F12" s="365"/>
      <c r="G12" s="366"/>
      <c r="H12" s="367"/>
      <c r="I12" s="365"/>
      <c r="J12" s="368"/>
      <c r="K12" s="364"/>
      <c r="L12" s="365">
        <v>1.0</v>
      </c>
      <c r="M12" s="366"/>
      <c r="N12" s="367"/>
      <c r="O12" s="365"/>
      <c r="P12" s="368"/>
      <c r="Q12" s="364"/>
      <c r="R12" s="365"/>
      <c r="S12" s="366"/>
      <c r="T12" s="369"/>
      <c r="U12" s="370" t="s">
        <v>2877</v>
      </c>
      <c r="V12" s="481"/>
      <c r="W12" s="380" t="s">
        <v>5153</v>
      </c>
      <c r="X12" s="353" t="s">
        <v>2887</v>
      </c>
      <c r="Y12" s="381">
        <v>1.0</v>
      </c>
      <c r="Z12" s="382"/>
      <c r="AA12" s="375"/>
      <c r="AB12" s="383"/>
      <c r="AC12" s="388"/>
      <c r="AD12" s="382"/>
      <c r="AE12" s="389"/>
      <c r="AF12" s="377">
        <v>23.0</v>
      </c>
      <c r="AG12" s="378">
        <v>23.0</v>
      </c>
      <c r="AH12" s="393" t="s">
        <v>3033</v>
      </c>
      <c r="AI12" s="381"/>
    </row>
    <row r="13">
      <c r="A13" s="483" t="s">
        <v>5138</v>
      </c>
      <c r="B13" s="484">
        <v>46168.0</v>
      </c>
      <c r="C13" s="485" t="s">
        <v>5154</v>
      </c>
      <c r="D13" s="486" t="s">
        <v>5155</v>
      </c>
      <c r="E13" s="487"/>
      <c r="F13" s="488"/>
      <c r="G13" s="489"/>
      <c r="H13" s="490"/>
      <c r="I13" s="488">
        <v>2.0</v>
      </c>
      <c r="J13" s="491"/>
      <c r="K13" s="487"/>
      <c r="L13" s="488"/>
      <c r="M13" s="489"/>
      <c r="N13" s="490"/>
      <c r="O13" s="488">
        <v>3.0</v>
      </c>
      <c r="P13" s="491"/>
      <c r="Q13" s="487"/>
      <c r="R13" s="488"/>
      <c r="S13" s="489"/>
      <c r="T13" s="492"/>
      <c r="U13" s="493" t="s">
        <v>2877</v>
      </c>
      <c r="V13" s="494"/>
      <c r="W13" s="495" t="s">
        <v>5156</v>
      </c>
      <c r="X13" s="496" t="s">
        <v>5157</v>
      </c>
      <c r="Y13" s="497">
        <v>2.0</v>
      </c>
      <c r="Z13" s="498"/>
      <c r="AA13" s="499"/>
      <c r="AB13" s="500"/>
      <c r="AC13" s="501"/>
      <c r="AD13" s="498"/>
      <c r="AE13" s="502"/>
      <c r="AF13" s="503">
        <v>0.0</v>
      </c>
      <c r="AG13" s="504">
        <v>8.0</v>
      </c>
      <c r="AH13" s="505" t="s">
        <v>3033</v>
      </c>
      <c r="AI13" s="497"/>
    </row>
    <row r="14">
      <c r="A14" s="480" t="s">
        <v>5138</v>
      </c>
      <c r="B14" s="361">
        <v>46168.0</v>
      </c>
      <c r="C14" s="362" t="s">
        <v>5158</v>
      </c>
      <c r="D14" s="363" t="s">
        <v>5159</v>
      </c>
      <c r="E14" s="364"/>
      <c r="F14" s="365"/>
      <c r="G14" s="366"/>
      <c r="H14" s="367"/>
      <c r="I14" s="365"/>
      <c r="J14" s="368"/>
      <c r="K14" s="364"/>
      <c r="L14" s="365"/>
      <c r="M14" s="366"/>
      <c r="N14" s="367"/>
      <c r="O14" s="365"/>
      <c r="P14" s="368"/>
      <c r="Q14" s="364"/>
      <c r="R14" s="365"/>
      <c r="S14" s="366"/>
      <c r="T14" s="369"/>
      <c r="U14" s="370" t="s">
        <v>1062</v>
      </c>
      <c r="V14" s="481"/>
      <c r="W14" s="372"/>
      <c r="X14" s="353" t="s">
        <v>2914</v>
      </c>
      <c r="Y14" s="373"/>
      <c r="Z14" s="382"/>
      <c r="AA14" s="375"/>
      <c r="AB14" s="383"/>
      <c r="AC14" s="388"/>
      <c r="AD14" s="382"/>
      <c r="AE14" s="389"/>
      <c r="AF14" s="390"/>
      <c r="AG14" s="391"/>
      <c r="AH14" s="393" t="s">
        <v>1913</v>
      </c>
      <c r="AI14" s="373"/>
    </row>
    <row r="15">
      <c r="A15" s="480" t="s">
        <v>5132</v>
      </c>
      <c r="B15" s="361">
        <v>46169.0</v>
      </c>
      <c r="C15" s="362" t="s">
        <v>5160</v>
      </c>
      <c r="D15" s="363" t="s">
        <v>5161</v>
      </c>
      <c r="E15" s="364"/>
      <c r="F15" s="365"/>
      <c r="G15" s="366"/>
      <c r="H15" s="367"/>
      <c r="I15" s="365"/>
      <c r="J15" s="368"/>
      <c r="K15" s="364"/>
      <c r="L15" s="365"/>
      <c r="M15" s="366"/>
      <c r="N15" s="367"/>
      <c r="O15" s="365"/>
      <c r="P15" s="368"/>
      <c r="Q15" s="364"/>
      <c r="R15" s="365"/>
      <c r="S15" s="366"/>
      <c r="T15" s="369"/>
      <c r="U15" s="370" t="s">
        <v>1062</v>
      </c>
      <c r="V15" s="481"/>
      <c r="W15" s="372"/>
      <c r="X15" s="353" t="s">
        <v>2914</v>
      </c>
      <c r="Y15" s="373"/>
      <c r="Z15" s="382"/>
      <c r="AA15" s="375"/>
      <c r="AB15" s="383"/>
      <c r="AC15" s="388"/>
      <c r="AD15" s="382"/>
      <c r="AE15" s="389"/>
      <c r="AF15" s="390"/>
      <c r="AG15" s="391"/>
      <c r="AH15" s="393" t="s">
        <v>1913</v>
      </c>
      <c r="AI15" s="373"/>
    </row>
    <row r="16">
      <c r="A16" s="480" t="s">
        <v>5138</v>
      </c>
      <c r="B16" s="361">
        <v>46168.0</v>
      </c>
      <c r="C16" s="362" t="s">
        <v>5162</v>
      </c>
      <c r="D16" s="363" t="s">
        <v>5163</v>
      </c>
      <c r="E16" s="364"/>
      <c r="F16" s="365"/>
      <c r="G16" s="366"/>
      <c r="H16" s="367"/>
      <c r="I16" s="365"/>
      <c r="J16" s="368"/>
      <c r="K16" s="364"/>
      <c r="L16" s="365"/>
      <c r="M16" s="366"/>
      <c r="N16" s="367"/>
      <c r="O16" s="365"/>
      <c r="P16" s="368"/>
      <c r="Q16" s="364"/>
      <c r="R16" s="365"/>
      <c r="S16" s="366"/>
      <c r="T16" s="369"/>
      <c r="U16" s="370" t="s">
        <v>1062</v>
      </c>
      <c r="V16" s="481"/>
      <c r="W16" s="380"/>
      <c r="X16" s="353" t="s">
        <v>2914</v>
      </c>
      <c r="Y16" s="381"/>
      <c r="Z16" s="382"/>
      <c r="AA16" s="375"/>
      <c r="AB16" s="383"/>
      <c r="AC16" s="388"/>
      <c r="AD16" s="382"/>
      <c r="AE16" s="389"/>
      <c r="AF16" s="390"/>
      <c r="AG16" s="391"/>
      <c r="AH16" s="393" t="s">
        <v>1913</v>
      </c>
      <c r="AI16" s="381"/>
    </row>
    <row r="17">
      <c r="A17" s="480" t="s">
        <v>5164</v>
      </c>
      <c r="B17" s="361">
        <v>46167.0</v>
      </c>
      <c r="C17" s="362" t="s">
        <v>5165</v>
      </c>
      <c r="D17" s="363" t="s">
        <v>5166</v>
      </c>
      <c r="E17" s="364"/>
      <c r="F17" s="365"/>
      <c r="G17" s="366"/>
      <c r="H17" s="367"/>
      <c r="I17" s="365"/>
      <c r="J17" s="368"/>
      <c r="K17" s="364"/>
      <c r="L17" s="365">
        <v>1.0</v>
      </c>
      <c r="M17" s="366"/>
      <c r="N17" s="367"/>
      <c r="O17" s="365"/>
      <c r="P17" s="368"/>
      <c r="Q17" s="364"/>
      <c r="R17" s="365"/>
      <c r="S17" s="366"/>
      <c r="T17" s="369"/>
      <c r="U17" s="370" t="s">
        <v>1062</v>
      </c>
      <c r="V17" s="481"/>
      <c r="W17" s="380" t="s">
        <v>5167</v>
      </c>
      <c r="X17" s="353" t="s">
        <v>2887</v>
      </c>
      <c r="Y17" s="381"/>
      <c r="Z17" s="382"/>
      <c r="AA17" s="375"/>
      <c r="AB17" s="383"/>
      <c r="AC17" s="388"/>
      <c r="AD17" s="382"/>
      <c r="AE17" s="389"/>
      <c r="AF17" s="377">
        <v>7.0</v>
      </c>
      <c r="AG17" s="378">
        <v>7.0</v>
      </c>
      <c r="AH17" s="393" t="s">
        <v>1913</v>
      </c>
      <c r="AI17" s="381"/>
    </row>
    <row r="18">
      <c r="A18" s="480" t="s">
        <v>5132</v>
      </c>
      <c r="B18" s="361">
        <v>46169.0</v>
      </c>
      <c r="C18" s="362" t="s">
        <v>5168</v>
      </c>
      <c r="D18" s="363" t="s">
        <v>5169</v>
      </c>
      <c r="E18" s="364"/>
      <c r="F18" s="365"/>
      <c r="G18" s="366"/>
      <c r="H18" s="367"/>
      <c r="I18" s="365"/>
      <c r="J18" s="368"/>
      <c r="K18" s="364"/>
      <c r="L18" s="365"/>
      <c r="M18" s="366"/>
      <c r="N18" s="367"/>
      <c r="O18" s="365"/>
      <c r="P18" s="368"/>
      <c r="Q18" s="364"/>
      <c r="R18" s="365"/>
      <c r="S18" s="366"/>
      <c r="T18" s="369"/>
      <c r="U18" s="370" t="s">
        <v>1062</v>
      </c>
      <c r="V18" s="506" t="s">
        <v>1152</v>
      </c>
      <c r="W18" s="380"/>
      <c r="X18" s="353" t="s">
        <v>2914</v>
      </c>
      <c r="Y18" s="381"/>
      <c r="Z18" s="382"/>
      <c r="AA18" s="375"/>
      <c r="AB18" s="383"/>
      <c r="AC18" s="388"/>
      <c r="AD18" s="382"/>
      <c r="AE18" s="389"/>
      <c r="AF18" s="390"/>
      <c r="AG18" s="391"/>
      <c r="AH18" s="393" t="s">
        <v>3033</v>
      </c>
      <c r="AI18" s="381"/>
    </row>
    <row r="19">
      <c r="A19" s="480" t="s">
        <v>5132</v>
      </c>
      <c r="B19" s="361">
        <v>46169.0</v>
      </c>
      <c r="D19" s="384" t="s">
        <v>2869</v>
      </c>
      <c r="E19" s="364"/>
      <c r="F19" s="365"/>
      <c r="G19" s="366"/>
      <c r="H19" s="367"/>
      <c r="I19" s="365"/>
      <c r="J19" s="368"/>
      <c r="K19" s="364"/>
      <c r="L19" s="365"/>
      <c r="M19" s="366"/>
      <c r="N19" s="367"/>
      <c r="O19" s="365"/>
      <c r="P19" s="368"/>
      <c r="Q19" s="364"/>
      <c r="R19" s="365"/>
      <c r="S19" s="366"/>
      <c r="T19" s="369"/>
      <c r="U19" s="370" t="s">
        <v>2882</v>
      </c>
      <c r="V19" s="481"/>
      <c r="W19" s="380"/>
      <c r="X19" s="353" t="s">
        <v>2914</v>
      </c>
      <c r="Y19" s="381"/>
      <c r="Z19" s="382"/>
      <c r="AA19" s="375"/>
      <c r="AB19" s="383"/>
      <c r="AC19" s="388"/>
      <c r="AD19" s="382"/>
      <c r="AE19" s="389"/>
      <c r="AF19" s="390"/>
      <c r="AG19" s="391"/>
      <c r="AH19" s="393" t="s">
        <v>1913</v>
      </c>
      <c r="AI19" s="381"/>
    </row>
    <row r="20">
      <c r="A20" s="483" t="s">
        <v>5138</v>
      </c>
      <c r="B20" s="484">
        <v>46168.0</v>
      </c>
      <c r="C20" s="485" t="s">
        <v>5170</v>
      </c>
      <c r="D20" s="486" t="s">
        <v>5171</v>
      </c>
      <c r="E20" s="487"/>
      <c r="F20" s="488"/>
      <c r="G20" s="489"/>
      <c r="H20" s="490"/>
      <c r="I20" s="488"/>
      <c r="J20" s="491"/>
      <c r="K20" s="487"/>
      <c r="L20" s="488"/>
      <c r="M20" s="489"/>
      <c r="N20" s="490"/>
      <c r="O20" s="488">
        <v>1.0</v>
      </c>
      <c r="P20" s="491"/>
      <c r="Q20" s="487"/>
      <c r="R20" s="488"/>
      <c r="S20" s="489"/>
      <c r="T20" s="492"/>
      <c r="U20" s="493" t="s">
        <v>2882</v>
      </c>
      <c r="V20" s="494"/>
      <c r="W20" s="495" t="s">
        <v>5172</v>
      </c>
      <c r="X20" s="496" t="s">
        <v>2887</v>
      </c>
      <c r="Y20" s="497">
        <v>1.0</v>
      </c>
      <c r="Z20" s="498"/>
      <c r="AA20" s="499"/>
      <c r="AB20" s="500"/>
      <c r="AC20" s="501"/>
      <c r="AD20" s="498"/>
      <c r="AE20" s="502"/>
      <c r="AF20" s="503">
        <v>32.0</v>
      </c>
      <c r="AG20" s="504">
        <v>32.0</v>
      </c>
      <c r="AH20" s="505" t="s">
        <v>1913</v>
      </c>
      <c r="AI20" s="497"/>
    </row>
    <row r="21">
      <c r="A21" s="480" t="s">
        <v>5138</v>
      </c>
      <c r="B21" s="361">
        <v>46168.0</v>
      </c>
      <c r="C21" s="362" t="s">
        <v>5173</v>
      </c>
      <c r="D21" s="363" t="s">
        <v>5174</v>
      </c>
      <c r="E21" s="364"/>
      <c r="F21" s="365"/>
      <c r="G21" s="366"/>
      <c r="H21" s="367"/>
      <c r="I21" s="365"/>
      <c r="J21" s="368"/>
      <c r="K21" s="364"/>
      <c r="L21" s="365"/>
      <c r="M21" s="366"/>
      <c r="N21" s="367"/>
      <c r="O21" s="365"/>
      <c r="P21" s="368"/>
      <c r="Q21" s="364"/>
      <c r="R21" s="365"/>
      <c r="S21" s="366"/>
      <c r="T21" s="369"/>
      <c r="U21" s="370" t="s">
        <v>2882</v>
      </c>
      <c r="V21" s="481"/>
      <c r="W21" s="372"/>
      <c r="X21" s="353" t="s">
        <v>2914</v>
      </c>
      <c r="Y21" s="373"/>
      <c r="Z21" s="382"/>
      <c r="AA21" s="375"/>
      <c r="AB21" s="383"/>
      <c r="AC21" s="388"/>
      <c r="AD21" s="382"/>
      <c r="AE21" s="389"/>
      <c r="AF21" s="390"/>
      <c r="AG21" s="391"/>
      <c r="AH21" s="393" t="s">
        <v>1913</v>
      </c>
      <c r="AI21" s="373"/>
    </row>
    <row r="22">
      <c r="A22" s="480" t="s">
        <v>5135</v>
      </c>
      <c r="B22" s="361">
        <v>46170.0</v>
      </c>
      <c r="C22" s="362" t="s">
        <v>5175</v>
      </c>
      <c r="D22" s="363" t="s">
        <v>5176</v>
      </c>
      <c r="E22" s="364"/>
      <c r="F22" s="365"/>
      <c r="G22" s="366"/>
      <c r="H22" s="367"/>
      <c r="I22" s="365"/>
      <c r="J22" s="368"/>
      <c r="K22" s="364"/>
      <c r="L22" s="365"/>
      <c r="M22" s="366"/>
      <c r="N22" s="367"/>
      <c r="O22" s="365"/>
      <c r="P22" s="368"/>
      <c r="Q22" s="364"/>
      <c r="R22" s="365"/>
      <c r="S22" s="366"/>
      <c r="T22" s="369"/>
      <c r="U22" s="370" t="s">
        <v>2882</v>
      </c>
      <c r="V22" s="481"/>
      <c r="W22" s="372"/>
      <c r="X22" s="353"/>
      <c r="Y22" s="373"/>
      <c r="Z22" s="382"/>
      <c r="AA22" s="375"/>
      <c r="AB22" s="383"/>
      <c r="AC22" s="388"/>
      <c r="AD22" s="382"/>
      <c r="AE22" s="389"/>
      <c r="AF22" s="390"/>
      <c r="AG22" s="391"/>
      <c r="AH22" s="393" t="s">
        <v>1913</v>
      </c>
      <c r="AI22" s="373"/>
    </row>
    <row r="23">
      <c r="A23" s="480" t="s">
        <v>5132</v>
      </c>
      <c r="B23" s="361">
        <v>46169.0</v>
      </c>
      <c r="C23" s="362" t="s">
        <v>5177</v>
      </c>
      <c r="D23" s="363" t="s">
        <v>5178</v>
      </c>
      <c r="E23" s="364"/>
      <c r="F23" s="365"/>
      <c r="G23" s="366"/>
      <c r="H23" s="367"/>
      <c r="I23" s="365"/>
      <c r="J23" s="368"/>
      <c r="K23" s="364"/>
      <c r="L23" s="365"/>
      <c r="M23" s="366"/>
      <c r="N23" s="367"/>
      <c r="O23" s="365"/>
      <c r="P23" s="368"/>
      <c r="Q23" s="364"/>
      <c r="R23" s="365"/>
      <c r="S23" s="366"/>
      <c r="T23" s="369" t="s">
        <v>2995</v>
      </c>
      <c r="U23" s="370" t="s">
        <v>2882</v>
      </c>
      <c r="V23" s="481"/>
      <c r="W23" s="372"/>
      <c r="X23" s="353" t="s">
        <v>2914</v>
      </c>
      <c r="Y23" s="373"/>
      <c r="Z23" s="382"/>
      <c r="AA23" s="375"/>
      <c r="AB23" s="383"/>
      <c r="AC23" s="388"/>
      <c r="AD23" s="382"/>
      <c r="AE23" s="389"/>
      <c r="AF23" s="390"/>
      <c r="AG23" s="391"/>
      <c r="AH23" s="393" t="s">
        <v>3031</v>
      </c>
      <c r="AI23" s="373"/>
    </row>
    <row r="24">
      <c r="A24" s="480" t="s">
        <v>5132</v>
      </c>
      <c r="B24" s="361">
        <v>46169.0</v>
      </c>
      <c r="C24" s="362" t="s">
        <v>5179</v>
      </c>
      <c r="D24" s="363" t="s">
        <v>5180</v>
      </c>
      <c r="E24" s="364"/>
      <c r="F24" s="365"/>
      <c r="G24" s="366"/>
      <c r="H24" s="367"/>
      <c r="I24" s="365"/>
      <c r="J24" s="368"/>
      <c r="K24" s="364"/>
      <c r="L24" s="365"/>
      <c r="M24" s="366"/>
      <c r="N24" s="367"/>
      <c r="O24" s="365"/>
      <c r="P24" s="368"/>
      <c r="Q24" s="364"/>
      <c r="R24" s="365"/>
      <c r="S24" s="366"/>
      <c r="T24" s="369" t="s">
        <v>2995</v>
      </c>
      <c r="U24" s="370" t="s">
        <v>2882</v>
      </c>
      <c r="V24" s="481"/>
      <c r="W24" s="380"/>
      <c r="X24" s="353" t="s">
        <v>2914</v>
      </c>
      <c r="Y24" s="381"/>
      <c r="Z24" s="382"/>
      <c r="AA24" s="375"/>
      <c r="AB24" s="383"/>
      <c r="AC24" s="388"/>
      <c r="AD24" s="382"/>
      <c r="AE24" s="389"/>
      <c r="AF24" s="390"/>
      <c r="AG24" s="391"/>
      <c r="AH24" s="393" t="s">
        <v>3031</v>
      </c>
      <c r="AI24" s="381"/>
    </row>
    <row r="25">
      <c r="A25" s="480" t="s">
        <v>5138</v>
      </c>
      <c r="B25" s="361">
        <v>46168.0</v>
      </c>
      <c r="C25" s="362" t="s">
        <v>5181</v>
      </c>
      <c r="D25" s="363" t="s">
        <v>5182</v>
      </c>
      <c r="E25" s="364"/>
      <c r="F25" s="365">
        <v>1.0</v>
      </c>
      <c r="G25" s="366"/>
      <c r="H25" s="367"/>
      <c r="I25" s="365"/>
      <c r="J25" s="368"/>
      <c r="K25" s="364"/>
      <c r="L25" s="365"/>
      <c r="M25" s="366"/>
      <c r="N25" s="367"/>
      <c r="O25" s="365"/>
      <c r="P25" s="368"/>
      <c r="Q25" s="364"/>
      <c r="R25" s="365"/>
      <c r="S25" s="366"/>
      <c r="T25" s="369" t="s">
        <v>2995</v>
      </c>
      <c r="U25" s="370" t="s">
        <v>241</v>
      </c>
      <c r="V25" s="481"/>
      <c r="W25" s="380" t="s">
        <v>5183</v>
      </c>
      <c r="X25" s="353" t="s">
        <v>2887</v>
      </c>
      <c r="Y25" s="381">
        <v>1.0</v>
      </c>
      <c r="Z25" s="382"/>
      <c r="AA25" s="375"/>
      <c r="AB25" s="383"/>
      <c r="AC25" s="388"/>
      <c r="AD25" s="382"/>
      <c r="AE25" s="389"/>
      <c r="AF25" s="377">
        <v>7.0</v>
      </c>
      <c r="AG25" s="378">
        <v>7.0</v>
      </c>
      <c r="AH25" s="393" t="s">
        <v>3031</v>
      </c>
      <c r="AI25" s="381"/>
    </row>
    <row r="26">
      <c r="A26" s="480" t="s">
        <v>5132</v>
      </c>
      <c r="B26" s="361">
        <v>46169.0</v>
      </c>
      <c r="C26" s="362" t="s">
        <v>5184</v>
      </c>
      <c r="D26" s="363" t="s">
        <v>5185</v>
      </c>
      <c r="E26" s="364"/>
      <c r="F26" s="365"/>
      <c r="G26" s="366"/>
      <c r="H26" s="367"/>
      <c r="I26" s="365"/>
      <c r="J26" s="368"/>
      <c r="K26" s="364"/>
      <c r="L26" s="365"/>
      <c r="M26" s="366"/>
      <c r="N26" s="367"/>
      <c r="O26" s="365"/>
      <c r="P26" s="368"/>
      <c r="Q26" s="364"/>
      <c r="R26" s="365"/>
      <c r="S26" s="366"/>
      <c r="T26" s="369"/>
      <c r="U26" s="370" t="s">
        <v>241</v>
      </c>
      <c r="V26" s="481"/>
      <c r="W26" s="372"/>
      <c r="X26" s="353" t="s">
        <v>2914</v>
      </c>
      <c r="Y26" s="373"/>
      <c r="Z26" s="382"/>
      <c r="AA26" s="375"/>
      <c r="AB26" s="383"/>
      <c r="AC26" s="388"/>
      <c r="AD26" s="382"/>
      <c r="AE26" s="389"/>
      <c r="AF26" s="390"/>
      <c r="AG26" s="391"/>
      <c r="AH26" s="393" t="s">
        <v>3031</v>
      </c>
      <c r="AI26" s="373"/>
    </row>
    <row r="27">
      <c r="A27" s="480" t="s">
        <v>5164</v>
      </c>
      <c r="B27" s="361">
        <v>46167.0</v>
      </c>
      <c r="C27" s="362" t="s">
        <v>5186</v>
      </c>
      <c r="D27" s="363" t="s">
        <v>5187</v>
      </c>
      <c r="E27" s="364"/>
      <c r="F27" s="365"/>
      <c r="G27" s="366"/>
      <c r="H27" s="367"/>
      <c r="I27" s="365"/>
      <c r="J27" s="368"/>
      <c r="K27" s="364"/>
      <c r="L27" s="365"/>
      <c r="M27" s="366"/>
      <c r="N27" s="367"/>
      <c r="O27" s="365"/>
      <c r="P27" s="368"/>
      <c r="Q27" s="364"/>
      <c r="R27" s="365"/>
      <c r="S27" s="366"/>
      <c r="T27" s="369" t="s">
        <v>2995</v>
      </c>
      <c r="U27" s="370" t="s">
        <v>241</v>
      </c>
      <c r="V27" s="481"/>
      <c r="W27" s="372"/>
      <c r="X27" s="353" t="s">
        <v>2914</v>
      </c>
      <c r="Y27" s="373"/>
      <c r="Z27" s="382"/>
      <c r="AA27" s="375"/>
      <c r="AB27" s="383"/>
      <c r="AC27" s="388"/>
      <c r="AD27" s="382"/>
      <c r="AE27" s="389"/>
      <c r="AF27" s="390"/>
      <c r="AG27" s="391"/>
      <c r="AH27" s="393" t="s">
        <v>3031</v>
      </c>
      <c r="AI27" s="373"/>
    </row>
    <row r="28">
      <c r="A28" s="480" t="s">
        <v>5135</v>
      </c>
      <c r="B28" s="361">
        <v>46170.0</v>
      </c>
      <c r="C28" s="362" t="s">
        <v>5188</v>
      </c>
      <c r="D28" s="363" t="s">
        <v>5189</v>
      </c>
      <c r="E28" s="364"/>
      <c r="F28" s="365"/>
      <c r="G28" s="366"/>
      <c r="H28" s="367"/>
      <c r="I28" s="365"/>
      <c r="J28" s="368"/>
      <c r="K28" s="364"/>
      <c r="L28" s="365"/>
      <c r="M28" s="366"/>
      <c r="N28" s="367"/>
      <c r="O28" s="365"/>
      <c r="P28" s="368"/>
      <c r="Q28" s="364"/>
      <c r="R28" s="365"/>
      <c r="S28" s="366"/>
      <c r="T28" s="369"/>
      <c r="U28" s="370" t="s">
        <v>241</v>
      </c>
      <c r="V28" s="481"/>
      <c r="W28" s="372"/>
      <c r="X28" s="353"/>
      <c r="Y28" s="373"/>
      <c r="Z28" s="382"/>
      <c r="AA28" s="375"/>
      <c r="AB28" s="383"/>
      <c r="AC28" s="388"/>
      <c r="AD28" s="382"/>
      <c r="AE28" s="389"/>
      <c r="AF28" s="390"/>
      <c r="AG28" s="391"/>
      <c r="AH28" s="359"/>
      <c r="AI28" s="373"/>
    </row>
    <row r="29">
      <c r="A29" s="480" t="s">
        <v>5132</v>
      </c>
      <c r="B29" s="361">
        <v>46169.0</v>
      </c>
      <c r="C29" s="362" t="s">
        <v>5190</v>
      </c>
      <c r="D29" s="363" t="s">
        <v>5191</v>
      </c>
      <c r="E29" s="364"/>
      <c r="F29" s="365"/>
      <c r="G29" s="366"/>
      <c r="H29" s="367"/>
      <c r="I29" s="365"/>
      <c r="J29" s="368"/>
      <c r="K29" s="364"/>
      <c r="L29" s="365"/>
      <c r="M29" s="366"/>
      <c r="N29" s="367"/>
      <c r="O29" s="365"/>
      <c r="P29" s="368"/>
      <c r="Q29" s="364"/>
      <c r="R29" s="365"/>
      <c r="S29" s="366"/>
      <c r="T29" s="369"/>
      <c r="U29" s="370" t="s">
        <v>241</v>
      </c>
      <c r="V29" s="481"/>
      <c r="W29" s="372"/>
      <c r="X29" s="353" t="s">
        <v>2914</v>
      </c>
      <c r="Y29" s="373"/>
      <c r="Z29" s="382"/>
      <c r="AA29" s="375"/>
      <c r="AB29" s="383"/>
      <c r="AC29" s="388"/>
      <c r="AD29" s="382"/>
      <c r="AE29" s="389"/>
      <c r="AF29" s="390"/>
      <c r="AG29" s="391"/>
      <c r="AH29" s="393" t="s">
        <v>3033</v>
      </c>
      <c r="AI29" s="373"/>
    </row>
    <row r="30">
      <c r="A30" s="480" t="s">
        <v>5135</v>
      </c>
      <c r="B30" s="361">
        <v>46170.0</v>
      </c>
      <c r="C30" s="362" t="s">
        <v>5192</v>
      </c>
      <c r="D30" s="363" t="s">
        <v>5193</v>
      </c>
      <c r="E30" s="364"/>
      <c r="F30" s="365"/>
      <c r="G30" s="366"/>
      <c r="H30" s="367"/>
      <c r="I30" s="365"/>
      <c r="J30" s="368"/>
      <c r="K30" s="364"/>
      <c r="L30" s="365"/>
      <c r="M30" s="366"/>
      <c r="N30" s="367"/>
      <c r="O30" s="365"/>
      <c r="P30" s="368"/>
      <c r="Q30" s="364"/>
      <c r="R30" s="365"/>
      <c r="S30" s="366"/>
      <c r="T30" s="369"/>
      <c r="U30" s="370" t="s">
        <v>279</v>
      </c>
      <c r="V30" s="481" t="s">
        <v>1174</v>
      </c>
      <c r="W30" s="372"/>
      <c r="X30" s="353"/>
      <c r="Y30" s="373"/>
      <c r="Z30" s="382"/>
      <c r="AA30" s="375"/>
      <c r="AB30" s="383"/>
      <c r="AC30" s="388"/>
      <c r="AD30" s="382"/>
      <c r="AE30" s="389"/>
      <c r="AF30" s="390"/>
      <c r="AG30" s="391"/>
      <c r="AH30" s="359"/>
      <c r="AI30" s="373"/>
    </row>
    <row r="31">
      <c r="A31" s="480" t="s">
        <v>5138</v>
      </c>
      <c r="B31" s="361">
        <v>46168.0</v>
      </c>
      <c r="C31" s="362" t="s">
        <v>5194</v>
      </c>
      <c r="D31" s="363" t="s">
        <v>5195</v>
      </c>
      <c r="E31" s="364"/>
      <c r="F31" s="365">
        <v>1.0</v>
      </c>
      <c r="G31" s="366"/>
      <c r="H31" s="367"/>
      <c r="I31" s="365"/>
      <c r="J31" s="368"/>
      <c r="K31" s="364"/>
      <c r="L31" s="365"/>
      <c r="M31" s="366"/>
      <c r="N31" s="367"/>
      <c r="O31" s="365"/>
      <c r="P31" s="368"/>
      <c r="Q31" s="364"/>
      <c r="R31" s="365"/>
      <c r="S31" s="366"/>
      <c r="T31" s="369"/>
      <c r="U31" s="370" t="s">
        <v>279</v>
      </c>
      <c r="V31" s="481"/>
      <c r="W31" s="380" t="s">
        <v>5196</v>
      </c>
      <c r="X31" s="353" t="s">
        <v>2890</v>
      </c>
      <c r="Y31" s="381"/>
      <c r="Z31" s="382"/>
      <c r="AA31" s="375"/>
      <c r="AB31" s="383"/>
      <c r="AC31" s="388"/>
      <c r="AD31" s="382"/>
      <c r="AE31" s="389"/>
      <c r="AF31" s="377">
        <v>7.0</v>
      </c>
      <c r="AG31" s="378">
        <v>7.0</v>
      </c>
      <c r="AH31" s="393" t="s">
        <v>3033</v>
      </c>
      <c r="AI31" s="381"/>
    </row>
    <row r="32">
      <c r="A32" s="480" t="s">
        <v>5132</v>
      </c>
      <c r="B32" s="361">
        <v>46169.0</v>
      </c>
      <c r="C32" s="362" t="s">
        <v>5197</v>
      </c>
      <c r="D32" s="363" t="s">
        <v>5198</v>
      </c>
      <c r="E32" s="364"/>
      <c r="F32" s="365"/>
      <c r="G32" s="366"/>
      <c r="H32" s="367"/>
      <c r="I32" s="365"/>
      <c r="J32" s="368"/>
      <c r="K32" s="364"/>
      <c r="L32" s="365">
        <v>1.0</v>
      </c>
      <c r="M32" s="366"/>
      <c r="N32" s="367"/>
      <c r="O32" s="365">
        <v>1.0</v>
      </c>
      <c r="P32" s="368"/>
      <c r="Q32" s="364"/>
      <c r="R32" s="365"/>
      <c r="S32" s="366"/>
      <c r="T32" s="369"/>
      <c r="U32" s="370" t="s">
        <v>279</v>
      </c>
      <c r="V32" s="481"/>
      <c r="W32" s="380" t="s">
        <v>5199</v>
      </c>
      <c r="X32" s="353" t="s">
        <v>2890</v>
      </c>
      <c r="Y32" s="381"/>
      <c r="Z32" s="382"/>
      <c r="AA32" s="375"/>
      <c r="AB32" s="383"/>
      <c r="AC32" s="388"/>
      <c r="AD32" s="382"/>
      <c r="AE32" s="389"/>
      <c r="AF32" s="377">
        <v>12.0</v>
      </c>
      <c r="AG32" s="378">
        <v>12.0</v>
      </c>
      <c r="AH32" s="393" t="s">
        <v>3033</v>
      </c>
      <c r="AI32" s="381"/>
    </row>
    <row r="33">
      <c r="A33" s="480" t="s">
        <v>5132</v>
      </c>
      <c r="B33" s="361">
        <v>46169.0</v>
      </c>
      <c r="C33" s="362" t="s">
        <v>5200</v>
      </c>
      <c r="D33" s="363" t="s">
        <v>5201</v>
      </c>
      <c r="E33" s="364"/>
      <c r="F33" s="365"/>
      <c r="G33" s="366"/>
      <c r="H33" s="367"/>
      <c r="I33" s="365">
        <v>2.0</v>
      </c>
      <c r="J33" s="368"/>
      <c r="K33" s="364"/>
      <c r="L33" s="365"/>
      <c r="M33" s="366"/>
      <c r="N33" s="367"/>
      <c r="O33" s="365">
        <v>1.0</v>
      </c>
      <c r="P33" s="368"/>
      <c r="Q33" s="364"/>
      <c r="R33" s="365"/>
      <c r="S33" s="366"/>
      <c r="T33" s="369"/>
      <c r="U33" s="370" t="s">
        <v>279</v>
      </c>
      <c r="V33" s="481"/>
      <c r="W33" s="380" t="s">
        <v>5202</v>
      </c>
      <c r="X33" s="353" t="s">
        <v>3072</v>
      </c>
      <c r="Y33" s="381">
        <v>1.0</v>
      </c>
      <c r="Z33" s="382"/>
      <c r="AA33" s="375"/>
      <c r="AB33" s="383"/>
      <c r="AC33" s="388"/>
      <c r="AD33" s="382"/>
      <c r="AE33" s="389"/>
      <c r="AF33" s="377">
        <v>0.0</v>
      </c>
      <c r="AG33" s="378">
        <v>21.0</v>
      </c>
      <c r="AH33" s="393" t="s">
        <v>3033</v>
      </c>
      <c r="AI33" s="381"/>
    </row>
    <row r="34">
      <c r="A34" s="480" t="s">
        <v>5135</v>
      </c>
      <c r="B34" s="361">
        <v>46170.0</v>
      </c>
      <c r="C34" s="362" t="s">
        <v>5203</v>
      </c>
      <c r="D34" s="363" t="s">
        <v>5204</v>
      </c>
      <c r="E34" s="364"/>
      <c r="F34" s="365"/>
      <c r="G34" s="366"/>
      <c r="H34" s="367"/>
      <c r="I34" s="365"/>
      <c r="J34" s="368"/>
      <c r="K34" s="364"/>
      <c r="L34" s="365"/>
      <c r="M34" s="366"/>
      <c r="N34" s="367"/>
      <c r="O34" s="365"/>
      <c r="P34" s="368"/>
      <c r="Q34" s="364"/>
      <c r="R34" s="365"/>
      <c r="S34" s="366"/>
      <c r="T34" s="369"/>
      <c r="U34" s="370" t="s">
        <v>279</v>
      </c>
      <c r="V34" s="481"/>
      <c r="W34" s="380"/>
      <c r="X34" s="353"/>
      <c r="Y34" s="381"/>
      <c r="Z34" s="382"/>
      <c r="AA34" s="375"/>
      <c r="AB34" s="383"/>
      <c r="AC34" s="388"/>
      <c r="AD34" s="382"/>
      <c r="AE34" s="389"/>
      <c r="AF34" s="390"/>
      <c r="AG34" s="391"/>
      <c r="AH34" s="359"/>
      <c r="AI34" s="381"/>
    </row>
    <row r="35">
      <c r="A35" s="480" t="s">
        <v>5138</v>
      </c>
      <c r="B35" s="361">
        <v>46168.0</v>
      </c>
      <c r="C35" s="362" t="s">
        <v>5205</v>
      </c>
      <c r="D35" s="363" t="s">
        <v>5206</v>
      </c>
      <c r="E35" s="364"/>
      <c r="F35" s="365"/>
      <c r="G35" s="366"/>
      <c r="H35" s="367"/>
      <c r="I35" s="365"/>
      <c r="J35" s="368"/>
      <c r="K35" s="364"/>
      <c r="L35" s="365">
        <v>1.0</v>
      </c>
      <c r="M35" s="366"/>
      <c r="N35" s="367"/>
      <c r="O35" s="365"/>
      <c r="P35" s="368"/>
      <c r="Q35" s="364"/>
      <c r="R35" s="365">
        <v>1.0</v>
      </c>
      <c r="S35" s="366"/>
      <c r="T35" s="369"/>
      <c r="U35" s="370" t="s">
        <v>279</v>
      </c>
      <c r="V35" s="481"/>
      <c r="W35" s="380" t="s">
        <v>5207</v>
      </c>
      <c r="X35" s="353" t="s">
        <v>5208</v>
      </c>
      <c r="Y35" s="381">
        <v>1.0</v>
      </c>
      <c r="Z35" s="382"/>
      <c r="AA35" s="375"/>
      <c r="AB35" s="383"/>
      <c r="AC35" s="388"/>
      <c r="AD35" s="382"/>
      <c r="AE35" s="389"/>
      <c r="AF35" s="377">
        <v>0.0</v>
      </c>
      <c r="AG35" s="378">
        <v>8.0</v>
      </c>
      <c r="AH35" s="393" t="s">
        <v>3033</v>
      </c>
      <c r="AI35" s="381"/>
    </row>
    <row r="36">
      <c r="A36" s="480" t="s">
        <v>5132</v>
      </c>
      <c r="B36" s="361">
        <v>46169.0</v>
      </c>
      <c r="C36" s="362" t="s">
        <v>5209</v>
      </c>
      <c r="D36" s="363" t="s">
        <v>5210</v>
      </c>
      <c r="E36" s="364"/>
      <c r="F36" s="365">
        <v>1.0</v>
      </c>
      <c r="G36" s="366"/>
      <c r="H36" s="367"/>
      <c r="I36" s="365"/>
      <c r="J36" s="368"/>
      <c r="K36" s="364"/>
      <c r="L36" s="365"/>
      <c r="M36" s="366"/>
      <c r="N36" s="367"/>
      <c r="O36" s="365"/>
      <c r="P36" s="368"/>
      <c r="Q36" s="364"/>
      <c r="R36" s="365"/>
      <c r="S36" s="366"/>
      <c r="T36" s="369" t="s">
        <v>2995</v>
      </c>
      <c r="U36" s="370" t="s">
        <v>2889</v>
      </c>
      <c r="V36" s="481"/>
      <c r="W36" s="380" t="s">
        <v>5211</v>
      </c>
      <c r="X36" s="353" t="s">
        <v>2887</v>
      </c>
      <c r="Y36" s="381">
        <v>1.0</v>
      </c>
      <c r="Z36" s="382"/>
      <c r="AA36" s="375"/>
      <c r="AB36" s="383"/>
      <c r="AC36" s="388"/>
      <c r="AD36" s="382"/>
      <c r="AE36" s="389"/>
      <c r="AF36" s="377">
        <v>0.0</v>
      </c>
      <c r="AG36" s="378">
        <v>4.0</v>
      </c>
      <c r="AH36" s="393" t="s">
        <v>3031</v>
      </c>
      <c r="AI36" s="381"/>
    </row>
    <row r="37">
      <c r="A37" s="480" t="s">
        <v>5132</v>
      </c>
      <c r="B37" s="361">
        <v>46169.0</v>
      </c>
      <c r="C37" s="362" t="s">
        <v>5212</v>
      </c>
      <c r="D37" s="363" t="s">
        <v>5213</v>
      </c>
      <c r="E37" s="364"/>
      <c r="F37" s="365"/>
      <c r="G37" s="366"/>
      <c r="H37" s="367"/>
      <c r="I37" s="365">
        <v>1.0</v>
      </c>
      <c r="J37" s="368"/>
      <c r="K37" s="364"/>
      <c r="L37" s="365"/>
      <c r="M37" s="366"/>
      <c r="N37" s="367"/>
      <c r="O37" s="365"/>
      <c r="P37" s="368"/>
      <c r="Q37" s="364"/>
      <c r="R37" s="365"/>
      <c r="S37" s="366"/>
      <c r="T37" s="369" t="s">
        <v>2995</v>
      </c>
      <c r="U37" s="370" t="s">
        <v>2889</v>
      </c>
      <c r="V37" s="481"/>
      <c r="W37" s="380" t="s">
        <v>5214</v>
      </c>
      <c r="X37" s="353" t="s">
        <v>2887</v>
      </c>
      <c r="Y37" s="381">
        <v>1.0</v>
      </c>
      <c r="Z37" s="382"/>
      <c r="AA37" s="375"/>
      <c r="AB37" s="383"/>
      <c r="AC37" s="388"/>
      <c r="AD37" s="382"/>
      <c r="AE37" s="389"/>
      <c r="AF37" s="377">
        <v>0.0</v>
      </c>
      <c r="AG37" s="378">
        <v>5.0</v>
      </c>
      <c r="AH37" s="393" t="s">
        <v>3031</v>
      </c>
      <c r="AI37" s="381"/>
    </row>
    <row r="38">
      <c r="A38" s="480" t="s">
        <v>5138</v>
      </c>
      <c r="B38" s="361">
        <v>46168.0</v>
      </c>
      <c r="C38" s="362" t="s">
        <v>5215</v>
      </c>
      <c r="D38" s="363" t="s">
        <v>5216</v>
      </c>
      <c r="E38" s="364"/>
      <c r="F38" s="365"/>
      <c r="G38" s="366"/>
      <c r="H38" s="367"/>
      <c r="I38" s="365"/>
      <c r="J38" s="368"/>
      <c r="K38" s="364"/>
      <c r="L38" s="365"/>
      <c r="M38" s="366"/>
      <c r="N38" s="367"/>
      <c r="O38" s="365"/>
      <c r="P38" s="368"/>
      <c r="Q38" s="364"/>
      <c r="R38" s="365"/>
      <c r="S38" s="366"/>
      <c r="T38" s="369" t="s">
        <v>2995</v>
      </c>
      <c r="U38" s="370" t="s">
        <v>2889</v>
      </c>
      <c r="V38" s="481"/>
      <c r="W38" s="380"/>
      <c r="X38" s="353" t="s">
        <v>2914</v>
      </c>
      <c r="Y38" s="381"/>
      <c r="Z38" s="382"/>
      <c r="AA38" s="375"/>
      <c r="AB38" s="383"/>
      <c r="AC38" s="388"/>
      <c r="AD38" s="382"/>
      <c r="AE38" s="389"/>
      <c r="AF38" s="390"/>
      <c r="AG38" s="391"/>
      <c r="AH38" s="393" t="s">
        <v>3031</v>
      </c>
      <c r="AI38" s="381"/>
    </row>
    <row r="39">
      <c r="A39" s="480" t="s">
        <v>5138</v>
      </c>
      <c r="B39" s="361">
        <v>46168.0</v>
      </c>
      <c r="C39" s="362" t="s">
        <v>5217</v>
      </c>
      <c r="D39" s="363" t="s">
        <v>5218</v>
      </c>
      <c r="E39" s="364"/>
      <c r="F39" s="365"/>
      <c r="G39" s="366"/>
      <c r="H39" s="367"/>
      <c r="I39" s="365"/>
      <c r="J39" s="368"/>
      <c r="K39" s="364"/>
      <c r="L39" s="365"/>
      <c r="M39" s="366"/>
      <c r="N39" s="367"/>
      <c r="O39" s="365"/>
      <c r="P39" s="368"/>
      <c r="Q39" s="364"/>
      <c r="R39" s="365"/>
      <c r="S39" s="366"/>
      <c r="T39" s="369"/>
      <c r="U39" s="370" t="s">
        <v>2889</v>
      </c>
      <c r="V39" s="481"/>
      <c r="W39" s="380"/>
      <c r="X39" s="353" t="s">
        <v>2914</v>
      </c>
      <c r="Y39" s="381"/>
      <c r="Z39" s="382"/>
      <c r="AA39" s="375"/>
      <c r="AB39" s="383"/>
      <c r="AC39" s="388"/>
      <c r="AD39" s="382"/>
      <c r="AE39" s="389"/>
      <c r="AF39" s="390"/>
      <c r="AG39" s="391"/>
      <c r="AH39" s="393" t="s">
        <v>3031</v>
      </c>
      <c r="AI39" s="381"/>
    </row>
    <row r="40">
      <c r="A40" s="480" t="s">
        <v>5132</v>
      </c>
      <c r="B40" s="361">
        <v>46169.0</v>
      </c>
      <c r="C40" s="362" t="s">
        <v>5219</v>
      </c>
      <c r="D40" s="363" t="s">
        <v>5220</v>
      </c>
      <c r="E40" s="364"/>
      <c r="F40" s="365"/>
      <c r="G40" s="366"/>
      <c r="H40" s="367"/>
      <c r="I40" s="365"/>
      <c r="J40" s="368"/>
      <c r="K40" s="364"/>
      <c r="L40" s="365"/>
      <c r="M40" s="366"/>
      <c r="N40" s="367"/>
      <c r="O40" s="365"/>
      <c r="P40" s="368"/>
      <c r="Q40" s="364"/>
      <c r="R40" s="365"/>
      <c r="S40" s="366"/>
      <c r="T40" s="369"/>
      <c r="U40" s="370" t="s">
        <v>2889</v>
      </c>
      <c r="V40" s="481"/>
      <c r="W40" s="372"/>
      <c r="X40" s="353" t="s">
        <v>2914</v>
      </c>
      <c r="Y40" s="373"/>
      <c r="Z40" s="382"/>
      <c r="AA40" s="375"/>
      <c r="AB40" s="383"/>
      <c r="AC40" s="388"/>
      <c r="AD40" s="382"/>
      <c r="AE40" s="389"/>
      <c r="AF40" s="390"/>
      <c r="AG40" s="391"/>
      <c r="AH40" s="393" t="s">
        <v>3031</v>
      </c>
      <c r="AI40" s="373"/>
    </row>
    <row r="41">
      <c r="A41" s="480" t="s">
        <v>5138</v>
      </c>
      <c r="B41" s="361">
        <v>46168.0</v>
      </c>
      <c r="C41" s="362" t="s">
        <v>5221</v>
      </c>
      <c r="D41" s="363" t="s">
        <v>5222</v>
      </c>
      <c r="E41" s="364"/>
      <c r="F41" s="365"/>
      <c r="G41" s="366"/>
      <c r="H41" s="367"/>
      <c r="I41" s="365"/>
      <c r="J41" s="368"/>
      <c r="K41" s="364"/>
      <c r="L41" s="365"/>
      <c r="M41" s="366"/>
      <c r="N41" s="367"/>
      <c r="O41" s="365"/>
      <c r="P41" s="368"/>
      <c r="Q41" s="364"/>
      <c r="R41" s="365"/>
      <c r="S41" s="366"/>
      <c r="T41" s="369" t="s">
        <v>2995</v>
      </c>
      <c r="U41" s="370" t="s">
        <v>2889</v>
      </c>
      <c r="V41" s="481"/>
      <c r="W41" s="372"/>
      <c r="X41" s="353" t="s">
        <v>2914</v>
      </c>
      <c r="Y41" s="373"/>
      <c r="Z41" s="382"/>
      <c r="AA41" s="375"/>
      <c r="AB41" s="383"/>
      <c r="AC41" s="388"/>
      <c r="AD41" s="382"/>
      <c r="AE41" s="389"/>
      <c r="AF41" s="390"/>
      <c r="AG41" s="391"/>
      <c r="AH41" s="393" t="s">
        <v>3031</v>
      </c>
      <c r="AI41" s="373"/>
    </row>
    <row r="42">
      <c r="A42" s="480" t="s">
        <v>5132</v>
      </c>
      <c r="B42" s="361">
        <v>46169.0</v>
      </c>
      <c r="C42" s="362" t="s">
        <v>5223</v>
      </c>
      <c r="D42" s="363" t="s">
        <v>5224</v>
      </c>
      <c r="E42" s="364"/>
      <c r="F42" s="365"/>
      <c r="G42" s="366"/>
      <c r="H42" s="367"/>
      <c r="I42" s="365"/>
      <c r="J42" s="368"/>
      <c r="K42" s="364"/>
      <c r="L42" s="365"/>
      <c r="M42" s="366"/>
      <c r="N42" s="367"/>
      <c r="O42" s="365"/>
      <c r="P42" s="368"/>
      <c r="Q42" s="364"/>
      <c r="R42" s="365"/>
      <c r="S42" s="366"/>
      <c r="T42" s="369"/>
      <c r="U42" s="370" t="s">
        <v>2889</v>
      </c>
      <c r="V42" s="481" t="s">
        <v>5225</v>
      </c>
      <c r="W42" s="380"/>
      <c r="X42" s="353" t="s">
        <v>2914</v>
      </c>
      <c r="Y42" s="381"/>
      <c r="Z42" s="382"/>
      <c r="AA42" s="375"/>
      <c r="AB42" s="383"/>
      <c r="AC42" s="388"/>
      <c r="AD42" s="382"/>
      <c r="AE42" s="389"/>
      <c r="AF42" s="390"/>
      <c r="AG42" s="391"/>
      <c r="AH42" s="393" t="s">
        <v>3031</v>
      </c>
      <c r="AI42" s="381"/>
    </row>
    <row r="43">
      <c r="A43" s="480" t="s">
        <v>5135</v>
      </c>
      <c r="B43" s="361">
        <v>46170.0</v>
      </c>
      <c r="C43" s="362" t="s">
        <v>5226</v>
      </c>
      <c r="D43" s="363" t="s">
        <v>5227</v>
      </c>
      <c r="E43" s="364"/>
      <c r="F43" s="365"/>
      <c r="G43" s="366"/>
      <c r="H43" s="367"/>
      <c r="I43" s="365"/>
      <c r="J43" s="368"/>
      <c r="K43" s="364"/>
      <c r="L43" s="365"/>
      <c r="M43" s="366"/>
      <c r="N43" s="367"/>
      <c r="O43" s="365"/>
      <c r="P43" s="368"/>
      <c r="Q43" s="364"/>
      <c r="R43" s="365"/>
      <c r="S43" s="366"/>
      <c r="T43" s="369"/>
      <c r="U43" s="370" t="s">
        <v>2889</v>
      </c>
      <c r="V43" s="481"/>
      <c r="W43" s="380"/>
      <c r="X43" s="353"/>
      <c r="Y43" s="381"/>
      <c r="Z43" s="382"/>
      <c r="AA43" s="375"/>
      <c r="AB43" s="383"/>
      <c r="AC43" s="388"/>
      <c r="AD43" s="382"/>
      <c r="AE43" s="389"/>
      <c r="AF43" s="390"/>
      <c r="AG43" s="391"/>
      <c r="AH43" s="359"/>
      <c r="AI43" s="381"/>
    </row>
    <row r="44">
      <c r="A44" s="480" t="s">
        <v>5164</v>
      </c>
      <c r="B44" s="361">
        <v>46167.0</v>
      </c>
      <c r="C44" s="362" t="s">
        <v>5228</v>
      </c>
      <c r="D44" s="363" t="s">
        <v>5229</v>
      </c>
      <c r="E44" s="364"/>
      <c r="F44" s="365"/>
      <c r="G44" s="366"/>
      <c r="H44" s="367"/>
      <c r="I44" s="365"/>
      <c r="J44" s="368"/>
      <c r="K44" s="364"/>
      <c r="L44" s="365">
        <v>1.0</v>
      </c>
      <c r="M44" s="366"/>
      <c r="N44" s="367"/>
      <c r="O44" s="365"/>
      <c r="P44" s="368"/>
      <c r="Q44" s="364"/>
      <c r="R44" s="365"/>
      <c r="S44" s="366"/>
      <c r="T44" s="369"/>
      <c r="U44" s="370" t="s">
        <v>2892</v>
      </c>
      <c r="V44" s="481"/>
      <c r="W44" s="380" t="s">
        <v>5230</v>
      </c>
      <c r="X44" s="353" t="s">
        <v>2887</v>
      </c>
      <c r="Y44" s="381"/>
      <c r="Z44" s="382"/>
      <c r="AA44" s="375"/>
      <c r="AB44" s="383"/>
      <c r="AC44" s="388"/>
      <c r="AD44" s="382"/>
      <c r="AE44" s="389"/>
      <c r="AF44" s="377">
        <v>13.0</v>
      </c>
      <c r="AG44" s="378">
        <v>13.0</v>
      </c>
      <c r="AH44" s="393" t="s">
        <v>1913</v>
      </c>
      <c r="AI44" s="381"/>
    </row>
    <row r="45">
      <c r="A45" s="480" t="s">
        <v>5132</v>
      </c>
      <c r="B45" s="361">
        <v>46169.0</v>
      </c>
      <c r="C45" s="362" t="s">
        <v>5231</v>
      </c>
      <c r="D45" s="363" t="s">
        <v>5232</v>
      </c>
      <c r="E45" s="364"/>
      <c r="F45" s="365"/>
      <c r="G45" s="366"/>
      <c r="H45" s="367"/>
      <c r="I45" s="365"/>
      <c r="J45" s="368"/>
      <c r="K45" s="364"/>
      <c r="L45" s="365"/>
      <c r="M45" s="366"/>
      <c r="N45" s="367"/>
      <c r="O45" s="365"/>
      <c r="P45" s="368"/>
      <c r="Q45" s="364"/>
      <c r="R45" s="365"/>
      <c r="S45" s="366"/>
      <c r="T45" s="369"/>
      <c r="U45" s="370" t="s">
        <v>2892</v>
      </c>
      <c r="V45" s="481"/>
      <c r="W45" s="380"/>
      <c r="X45" s="353" t="s">
        <v>2914</v>
      </c>
      <c r="Y45" s="381"/>
      <c r="Z45" s="382"/>
      <c r="AA45" s="375"/>
      <c r="AB45" s="383"/>
      <c r="AC45" s="388"/>
      <c r="AD45" s="382"/>
      <c r="AE45" s="389"/>
      <c r="AF45" s="390"/>
      <c r="AG45" s="391"/>
      <c r="AH45" s="393" t="s">
        <v>3033</v>
      </c>
      <c r="AI45" s="381"/>
    </row>
    <row r="46">
      <c r="A46" s="480" t="s">
        <v>5132</v>
      </c>
      <c r="B46" s="361">
        <v>46169.0</v>
      </c>
      <c r="C46" s="362" t="s">
        <v>5233</v>
      </c>
      <c r="D46" s="363" t="s">
        <v>5234</v>
      </c>
      <c r="E46" s="364"/>
      <c r="F46" s="365"/>
      <c r="G46" s="366"/>
      <c r="H46" s="367"/>
      <c r="I46" s="365">
        <v>4.0</v>
      </c>
      <c r="J46" s="368"/>
      <c r="K46" s="364"/>
      <c r="L46" s="365">
        <v>1.0</v>
      </c>
      <c r="M46" s="366"/>
      <c r="N46" s="367"/>
      <c r="O46" s="365">
        <v>1.0</v>
      </c>
      <c r="P46" s="368"/>
      <c r="Q46" s="364"/>
      <c r="R46" s="365"/>
      <c r="S46" s="366"/>
      <c r="T46" s="369"/>
      <c r="U46" s="370" t="s">
        <v>2892</v>
      </c>
      <c r="V46" s="481"/>
      <c r="W46" s="380" t="s">
        <v>5235</v>
      </c>
      <c r="X46" s="353" t="s">
        <v>5157</v>
      </c>
      <c r="Y46" s="381">
        <v>4.0</v>
      </c>
      <c r="Z46" s="382"/>
      <c r="AA46" s="375"/>
      <c r="AB46" s="383"/>
      <c r="AC46" s="388"/>
      <c r="AD46" s="382"/>
      <c r="AE46" s="389"/>
      <c r="AF46" s="377">
        <v>0.0</v>
      </c>
      <c r="AG46" s="378">
        <v>25.0</v>
      </c>
      <c r="AH46" s="393" t="s">
        <v>3033</v>
      </c>
      <c r="AI46" s="381"/>
    </row>
    <row r="47">
      <c r="A47" s="480" t="s">
        <v>5138</v>
      </c>
      <c r="B47" s="361">
        <v>46168.0</v>
      </c>
      <c r="C47" s="362" t="s">
        <v>5236</v>
      </c>
      <c r="D47" s="363" t="s">
        <v>5237</v>
      </c>
      <c r="E47" s="364"/>
      <c r="F47" s="365">
        <v>1.0</v>
      </c>
      <c r="G47" s="366"/>
      <c r="H47" s="367"/>
      <c r="I47" s="365">
        <v>1.0</v>
      </c>
      <c r="J47" s="368"/>
      <c r="K47" s="364"/>
      <c r="L47" s="365">
        <v>2.0</v>
      </c>
      <c r="M47" s="366"/>
      <c r="N47" s="367"/>
      <c r="O47" s="365"/>
      <c r="P47" s="368"/>
      <c r="Q47" s="364"/>
      <c r="R47" s="365"/>
      <c r="S47" s="366"/>
      <c r="T47" s="369"/>
      <c r="U47" s="370" t="s">
        <v>2892</v>
      </c>
      <c r="V47" s="481"/>
      <c r="W47" s="380" t="s">
        <v>5238</v>
      </c>
      <c r="X47" s="353" t="s">
        <v>3072</v>
      </c>
      <c r="Y47" s="381">
        <v>3.0</v>
      </c>
      <c r="Z47" s="382"/>
      <c r="AA47" s="375"/>
      <c r="AB47" s="383"/>
      <c r="AC47" s="388"/>
      <c r="AD47" s="382"/>
      <c r="AE47" s="389"/>
      <c r="AF47" s="377">
        <v>0.0</v>
      </c>
      <c r="AG47" s="378">
        <v>16.0</v>
      </c>
      <c r="AH47" s="393" t="s">
        <v>3033</v>
      </c>
      <c r="AI47" s="381"/>
    </row>
    <row r="48">
      <c r="A48" s="480" t="s">
        <v>5138</v>
      </c>
      <c r="B48" s="361">
        <v>46168.0</v>
      </c>
      <c r="C48" s="362" t="s">
        <v>5239</v>
      </c>
      <c r="D48" s="363" t="s">
        <v>5240</v>
      </c>
      <c r="E48" s="364"/>
      <c r="F48" s="365">
        <v>1.0</v>
      </c>
      <c r="G48" s="366"/>
      <c r="H48" s="367"/>
      <c r="I48" s="365">
        <v>1.0</v>
      </c>
      <c r="J48" s="368"/>
      <c r="K48" s="364"/>
      <c r="L48" s="365"/>
      <c r="M48" s="366"/>
      <c r="N48" s="367"/>
      <c r="O48" s="365">
        <v>1.0</v>
      </c>
      <c r="P48" s="368"/>
      <c r="Q48" s="364"/>
      <c r="R48" s="365"/>
      <c r="S48" s="366"/>
      <c r="T48" s="369"/>
      <c r="U48" s="370" t="s">
        <v>2892</v>
      </c>
      <c r="V48" s="481"/>
      <c r="W48" s="380" t="s">
        <v>5241</v>
      </c>
      <c r="X48" s="353" t="s">
        <v>3072</v>
      </c>
      <c r="Y48" s="381">
        <v>1.0</v>
      </c>
      <c r="Z48" s="382"/>
      <c r="AA48" s="375"/>
      <c r="AB48" s="383"/>
      <c r="AC48" s="388"/>
      <c r="AD48" s="382"/>
      <c r="AE48" s="389"/>
      <c r="AF48" s="377">
        <v>40.0</v>
      </c>
      <c r="AG48" s="378">
        <v>40.0</v>
      </c>
      <c r="AH48" s="393" t="s">
        <v>3033</v>
      </c>
      <c r="AI48" s="381"/>
    </row>
    <row r="49">
      <c r="A49" s="480" t="s">
        <v>5132</v>
      </c>
      <c r="B49" s="361">
        <v>46169.0</v>
      </c>
      <c r="C49" s="362" t="s">
        <v>5242</v>
      </c>
      <c r="D49" s="363" t="s">
        <v>5243</v>
      </c>
      <c r="E49" s="364"/>
      <c r="F49" s="365">
        <v>1.0</v>
      </c>
      <c r="G49" s="366"/>
      <c r="H49" s="367"/>
      <c r="I49" s="365"/>
      <c r="J49" s="368"/>
      <c r="K49" s="364"/>
      <c r="L49" s="365"/>
      <c r="M49" s="366"/>
      <c r="N49" s="367"/>
      <c r="O49" s="365"/>
      <c r="P49" s="368"/>
      <c r="Q49" s="364"/>
      <c r="R49" s="365"/>
      <c r="S49" s="366"/>
      <c r="T49" s="369" t="s">
        <v>2995</v>
      </c>
      <c r="U49" s="370" t="s">
        <v>2892</v>
      </c>
      <c r="V49" s="481"/>
      <c r="W49" s="380" t="s">
        <v>5244</v>
      </c>
      <c r="X49" s="353" t="s">
        <v>2890</v>
      </c>
      <c r="Y49" s="381"/>
      <c r="Z49" s="382"/>
      <c r="AA49" s="375"/>
      <c r="AB49" s="383"/>
      <c r="AC49" s="388"/>
      <c r="AD49" s="382"/>
      <c r="AE49" s="389"/>
      <c r="AF49" s="377">
        <v>18.0</v>
      </c>
      <c r="AG49" s="378">
        <v>18.0</v>
      </c>
      <c r="AH49" s="393" t="s">
        <v>3031</v>
      </c>
      <c r="AI49" s="381"/>
    </row>
    <row r="50">
      <c r="A50" s="480" t="s">
        <v>5138</v>
      </c>
      <c r="B50" s="361">
        <v>46168.0</v>
      </c>
      <c r="C50" s="362" t="s">
        <v>5245</v>
      </c>
      <c r="D50" s="363" t="s">
        <v>5246</v>
      </c>
      <c r="E50" s="364"/>
      <c r="F50" s="365"/>
      <c r="G50" s="366"/>
      <c r="H50" s="367"/>
      <c r="I50" s="365"/>
      <c r="J50" s="368"/>
      <c r="K50" s="364"/>
      <c r="L50" s="365"/>
      <c r="M50" s="366"/>
      <c r="N50" s="367"/>
      <c r="O50" s="365"/>
      <c r="P50" s="368"/>
      <c r="Q50" s="364"/>
      <c r="R50" s="365"/>
      <c r="S50" s="366"/>
      <c r="T50" s="369" t="s">
        <v>2995</v>
      </c>
      <c r="U50" s="370" t="s">
        <v>2892</v>
      </c>
      <c r="V50" s="481"/>
      <c r="W50" s="380"/>
      <c r="X50" s="353" t="s">
        <v>2914</v>
      </c>
      <c r="Y50" s="381"/>
      <c r="Z50" s="382"/>
      <c r="AA50" s="375"/>
      <c r="AB50" s="383"/>
      <c r="AC50" s="388"/>
      <c r="AD50" s="382"/>
      <c r="AE50" s="389"/>
      <c r="AF50" s="390"/>
      <c r="AG50" s="391"/>
      <c r="AH50" s="393" t="s">
        <v>3031</v>
      </c>
      <c r="AI50" s="381"/>
    </row>
    <row r="51">
      <c r="A51" s="480" t="s">
        <v>5132</v>
      </c>
      <c r="B51" s="361">
        <v>46169.0</v>
      </c>
      <c r="C51" s="362" t="s">
        <v>5247</v>
      </c>
      <c r="D51" s="363" t="s">
        <v>5248</v>
      </c>
      <c r="E51" s="364"/>
      <c r="F51" s="365"/>
      <c r="G51" s="366"/>
      <c r="H51" s="367"/>
      <c r="I51" s="365"/>
      <c r="J51" s="368"/>
      <c r="K51" s="364"/>
      <c r="L51" s="365"/>
      <c r="M51" s="366"/>
      <c r="N51" s="367"/>
      <c r="O51" s="365">
        <v>1.0</v>
      </c>
      <c r="P51" s="368"/>
      <c r="Q51" s="364"/>
      <c r="R51" s="365">
        <v>1.0</v>
      </c>
      <c r="S51" s="366"/>
      <c r="T51" s="369" t="s">
        <v>2995</v>
      </c>
      <c r="U51" s="370" t="s">
        <v>2892</v>
      </c>
      <c r="V51" s="481"/>
      <c r="W51" s="380" t="s">
        <v>5249</v>
      </c>
      <c r="X51" s="353" t="s">
        <v>5208</v>
      </c>
      <c r="Y51" s="381"/>
      <c r="Z51" s="382"/>
      <c r="AA51" s="375"/>
      <c r="AB51" s="383"/>
      <c r="AC51" s="388"/>
      <c r="AD51" s="382"/>
      <c r="AE51" s="389"/>
      <c r="AF51" s="377">
        <v>6.0</v>
      </c>
      <c r="AG51" s="378">
        <v>6.0</v>
      </c>
      <c r="AH51" s="393" t="s">
        <v>3031</v>
      </c>
      <c r="AI51" s="381"/>
    </row>
    <row r="52">
      <c r="A52" s="480" t="s">
        <v>5132</v>
      </c>
      <c r="B52" s="361">
        <v>46169.0</v>
      </c>
      <c r="C52" s="362" t="s">
        <v>5250</v>
      </c>
      <c r="D52" s="363" t="s">
        <v>5251</v>
      </c>
      <c r="E52" s="364"/>
      <c r="F52" s="365"/>
      <c r="G52" s="366"/>
      <c r="H52" s="367"/>
      <c r="I52" s="365"/>
      <c r="J52" s="368"/>
      <c r="K52" s="364"/>
      <c r="L52" s="365"/>
      <c r="M52" s="366"/>
      <c r="N52" s="367"/>
      <c r="O52" s="365"/>
      <c r="P52" s="368"/>
      <c r="Q52" s="364"/>
      <c r="R52" s="365"/>
      <c r="S52" s="366"/>
      <c r="T52" s="369" t="s">
        <v>2995</v>
      </c>
      <c r="U52" s="370" t="s">
        <v>2902</v>
      </c>
      <c r="V52" s="481"/>
      <c r="W52" s="372"/>
      <c r="X52" s="353" t="s">
        <v>2914</v>
      </c>
      <c r="Y52" s="373"/>
      <c r="Z52" s="382"/>
      <c r="AA52" s="375"/>
      <c r="AB52" s="383"/>
      <c r="AC52" s="388"/>
      <c r="AD52" s="382"/>
      <c r="AE52" s="389"/>
      <c r="AF52" s="390"/>
      <c r="AG52" s="391"/>
      <c r="AH52" s="393" t="s">
        <v>3031</v>
      </c>
      <c r="AI52" s="373"/>
    </row>
    <row r="53">
      <c r="A53" s="480" t="s">
        <v>5138</v>
      </c>
      <c r="B53" s="361">
        <v>46168.0</v>
      </c>
      <c r="C53" s="362" t="s">
        <v>5252</v>
      </c>
      <c r="D53" s="363" t="s">
        <v>5253</v>
      </c>
      <c r="E53" s="364"/>
      <c r="F53" s="365"/>
      <c r="G53" s="366"/>
      <c r="H53" s="367"/>
      <c r="I53" s="365"/>
      <c r="J53" s="368"/>
      <c r="K53" s="364"/>
      <c r="L53" s="365"/>
      <c r="M53" s="366"/>
      <c r="N53" s="367"/>
      <c r="O53" s="365">
        <v>1.0</v>
      </c>
      <c r="P53" s="368"/>
      <c r="Q53" s="364"/>
      <c r="R53" s="365">
        <v>2.0</v>
      </c>
      <c r="S53" s="366"/>
      <c r="T53" s="369"/>
      <c r="U53" s="370" t="s">
        <v>2902</v>
      </c>
      <c r="V53" s="481"/>
      <c r="W53" s="380" t="s">
        <v>5254</v>
      </c>
      <c r="X53" s="353" t="s">
        <v>2890</v>
      </c>
      <c r="Y53" s="381"/>
      <c r="Z53" s="382"/>
      <c r="AA53" s="375"/>
      <c r="AB53" s="383"/>
      <c r="AC53" s="388"/>
      <c r="AD53" s="382"/>
      <c r="AE53" s="389"/>
      <c r="AF53" s="377">
        <v>0.0</v>
      </c>
      <c r="AG53" s="378">
        <v>13.0</v>
      </c>
      <c r="AH53" s="393" t="s">
        <v>3033</v>
      </c>
      <c r="AI53" s="381"/>
    </row>
    <row r="54">
      <c r="A54" s="480" t="s">
        <v>5138</v>
      </c>
      <c r="B54" s="361">
        <v>46168.0</v>
      </c>
      <c r="C54" s="362" t="s">
        <v>5255</v>
      </c>
      <c r="D54" s="363" t="s">
        <v>5256</v>
      </c>
      <c r="E54" s="364"/>
      <c r="F54" s="365"/>
      <c r="G54" s="366"/>
      <c r="H54" s="367"/>
      <c r="I54" s="365"/>
      <c r="J54" s="368"/>
      <c r="K54" s="364"/>
      <c r="L54" s="365"/>
      <c r="M54" s="366"/>
      <c r="N54" s="367"/>
      <c r="O54" s="365"/>
      <c r="P54" s="368"/>
      <c r="Q54" s="364"/>
      <c r="R54" s="365"/>
      <c r="S54" s="366"/>
      <c r="T54" s="369"/>
      <c r="U54" s="370" t="s">
        <v>2902</v>
      </c>
      <c r="V54" s="481"/>
      <c r="W54" s="380"/>
      <c r="X54" s="353" t="s">
        <v>2914</v>
      </c>
      <c r="Y54" s="381"/>
      <c r="Z54" s="382"/>
      <c r="AA54" s="375"/>
      <c r="AB54" s="383"/>
      <c r="AC54" s="388"/>
      <c r="AD54" s="382"/>
      <c r="AE54" s="389"/>
      <c r="AF54" s="390"/>
      <c r="AG54" s="391"/>
      <c r="AH54" s="393" t="s">
        <v>3033</v>
      </c>
      <c r="AI54" s="381"/>
    </row>
    <row r="55">
      <c r="A55" s="480" t="s">
        <v>5132</v>
      </c>
      <c r="B55" s="361">
        <v>46169.0</v>
      </c>
      <c r="C55" s="362" t="s">
        <v>5257</v>
      </c>
      <c r="D55" s="363" t="s">
        <v>5258</v>
      </c>
      <c r="E55" s="364"/>
      <c r="F55" s="365"/>
      <c r="G55" s="366"/>
      <c r="H55" s="367"/>
      <c r="I55" s="365"/>
      <c r="J55" s="368"/>
      <c r="K55" s="364"/>
      <c r="L55" s="365"/>
      <c r="M55" s="366"/>
      <c r="N55" s="367"/>
      <c r="O55" s="365"/>
      <c r="P55" s="368"/>
      <c r="Q55" s="364"/>
      <c r="R55" s="365"/>
      <c r="S55" s="366"/>
      <c r="T55" s="369"/>
      <c r="U55" s="370" t="s">
        <v>2902</v>
      </c>
      <c r="V55" s="481"/>
      <c r="W55" s="372"/>
      <c r="X55" s="353" t="s">
        <v>2914</v>
      </c>
      <c r="Y55" s="373"/>
      <c r="Z55" s="382"/>
      <c r="AA55" s="375"/>
      <c r="AB55" s="383"/>
      <c r="AC55" s="388"/>
      <c r="AD55" s="382"/>
      <c r="AE55" s="389"/>
      <c r="AF55" s="377"/>
      <c r="AG55" s="391"/>
      <c r="AH55" s="393" t="s">
        <v>3033</v>
      </c>
      <c r="AI55" s="373"/>
    </row>
    <row r="56">
      <c r="A56" s="480" t="s">
        <v>5132</v>
      </c>
      <c r="B56" s="361">
        <v>46169.0</v>
      </c>
      <c r="C56" s="362" t="s">
        <v>5259</v>
      </c>
      <c r="D56" s="363" t="s">
        <v>5260</v>
      </c>
      <c r="E56" s="364"/>
      <c r="F56" s="365"/>
      <c r="G56" s="366"/>
      <c r="H56" s="367"/>
      <c r="I56" s="365"/>
      <c r="J56" s="368"/>
      <c r="K56" s="364"/>
      <c r="L56" s="365"/>
      <c r="M56" s="366"/>
      <c r="N56" s="367"/>
      <c r="O56" s="365"/>
      <c r="P56" s="368"/>
      <c r="Q56" s="364"/>
      <c r="R56" s="365"/>
      <c r="S56" s="366"/>
      <c r="T56" s="369"/>
      <c r="U56" s="370" t="s">
        <v>2902</v>
      </c>
      <c r="V56" s="481"/>
      <c r="W56" s="380"/>
      <c r="X56" s="353" t="s">
        <v>2914</v>
      </c>
      <c r="Y56" s="381"/>
      <c r="Z56" s="382"/>
      <c r="AA56" s="375"/>
      <c r="AB56" s="383"/>
      <c r="AC56" s="388"/>
      <c r="AD56" s="382"/>
      <c r="AE56" s="389"/>
      <c r="AF56" s="390"/>
      <c r="AG56" s="391"/>
      <c r="AH56" s="393" t="s">
        <v>3033</v>
      </c>
      <c r="AI56" s="381"/>
    </row>
    <row r="57">
      <c r="A57" s="480" t="s">
        <v>5132</v>
      </c>
      <c r="B57" s="361">
        <v>46169.0</v>
      </c>
      <c r="C57" s="362" t="s">
        <v>5261</v>
      </c>
      <c r="D57" s="363" t="s">
        <v>5262</v>
      </c>
      <c r="E57" s="364"/>
      <c r="F57" s="365">
        <v>6.0</v>
      </c>
      <c r="G57" s="366"/>
      <c r="H57" s="367"/>
      <c r="I57" s="365"/>
      <c r="J57" s="368"/>
      <c r="K57" s="364"/>
      <c r="L57" s="365">
        <v>6.0</v>
      </c>
      <c r="M57" s="366"/>
      <c r="N57" s="367"/>
      <c r="O57" s="365"/>
      <c r="P57" s="368"/>
      <c r="Q57" s="364"/>
      <c r="R57" s="365"/>
      <c r="S57" s="366"/>
      <c r="T57" s="369"/>
      <c r="U57" s="370" t="s">
        <v>2902</v>
      </c>
      <c r="V57" s="481"/>
      <c r="W57" s="380" t="s">
        <v>5263</v>
      </c>
      <c r="X57" s="353" t="s">
        <v>5157</v>
      </c>
      <c r="Y57" s="381">
        <v>3.0</v>
      </c>
      <c r="Z57" s="382"/>
      <c r="AA57" s="375"/>
      <c r="AB57" s="383"/>
      <c r="AC57" s="388"/>
      <c r="AD57" s="382"/>
      <c r="AE57" s="389"/>
      <c r="AF57" s="377">
        <v>29.0</v>
      </c>
      <c r="AG57" s="378">
        <v>29.0</v>
      </c>
      <c r="AH57" s="393" t="s">
        <v>3033</v>
      </c>
      <c r="AI57" s="381"/>
    </row>
    <row r="58">
      <c r="A58" s="480" t="s">
        <v>5132</v>
      </c>
      <c r="B58" s="361">
        <v>46169.0</v>
      </c>
      <c r="C58" s="362" t="s">
        <v>5264</v>
      </c>
      <c r="D58" s="363" t="s">
        <v>5265</v>
      </c>
      <c r="E58" s="364"/>
      <c r="F58" s="365"/>
      <c r="G58" s="366"/>
      <c r="H58" s="367"/>
      <c r="I58" s="365"/>
      <c r="J58" s="368"/>
      <c r="K58" s="364"/>
      <c r="L58" s="365"/>
      <c r="M58" s="366"/>
      <c r="N58" s="367"/>
      <c r="O58" s="365"/>
      <c r="P58" s="368"/>
      <c r="Q58" s="364"/>
      <c r="R58" s="365"/>
      <c r="S58" s="366"/>
      <c r="T58" s="369"/>
      <c r="U58" s="370" t="s">
        <v>2902</v>
      </c>
      <c r="V58" s="481"/>
      <c r="W58" s="372"/>
      <c r="X58" s="353" t="s">
        <v>2914</v>
      </c>
      <c r="Y58" s="373"/>
      <c r="Z58" s="382"/>
      <c r="AA58" s="375"/>
      <c r="AB58" s="383"/>
      <c r="AC58" s="388"/>
      <c r="AD58" s="382"/>
      <c r="AE58" s="389"/>
      <c r="AF58" s="390"/>
      <c r="AG58" s="391"/>
      <c r="AH58" s="393" t="s">
        <v>3033</v>
      </c>
      <c r="AI58" s="373"/>
    </row>
    <row r="59">
      <c r="A59" s="480" t="s">
        <v>5138</v>
      </c>
      <c r="B59" s="361">
        <v>46168.0</v>
      </c>
      <c r="C59" s="362" t="s">
        <v>5266</v>
      </c>
      <c r="D59" s="363" t="s">
        <v>5267</v>
      </c>
      <c r="E59" s="364"/>
      <c r="F59" s="365"/>
      <c r="G59" s="366"/>
      <c r="H59" s="367"/>
      <c r="I59" s="365"/>
      <c r="J59" s="368"/>
      <c r="K59" s="364"/>
      <c r="L59" s="365"/>
      <c r="M59" s="366"/>
      <c r="N59" s="367"/>
      <c r="O59" s="365"/>
      <c r="P59" s="368"/>
      <c r="Q59" s="364"/>
      <c r="R59" s="365"/>
      <c r="S59" s="366"/>
      <c r="T59" s="369"/>
      <c r="U59" s="370" t="s">
        <v>2902</v>
      </c>
      <c r="V59" s="481"/>
      <c r="W59" s="372"/>
      <c r="X59" s="353" t="s">
        <v>2914</v>
      </c>
      <c r="Y59" s="373"/>
      <c r="Z59" s="382"/>
      <c r="AA59" s="375"/>
      <c r="AB59" s="383"/>
      <c r="AC59" s="388"/>
      <c r="AD59" s="382"/>
      <c r="AE59" s="389"/>
      <c r="AF59" s="390"/>
      <c r="AG59" s="391"/>
      <c r="AH59" s="393" t="s">
        <v>3033</v>
      </c>
      <c r="AI59" s="373"/>
    </row>
    <row r="60">
      <c r="A60" s="480" t="s">
        <v>5138</v>
      </c>
      <c r="B60" s="361">
        <v>46168.0</v>
      </c>
      <c r="C60" s="362" t="s">
        <v>5268</v>
      </c>
      <c r="D60" s="363" t="s">
        <v>5269</v>
      </c>
      <c r="E60" s="364"/>
      <c r="F60" s="365"/>
      <c r="G60" s="366"/>
      <c r="H60" s="367"/>
      <c r="I60" s="365">
        <v>1.0</v>
      </c>
      <c r="J60" s="368"/>
      <c r="K60" s="364"/>
      <c r="L60" s="365"/>
      <c r="M60" s="366"/>
      <c r="N60" s="367"/>
      <c r="O60" s="365"/>
      <c r="P60" s="368"/>
      <c r="Q60" s="364"/>
      <c r="R60" s="365"/>
      <c r="S60" s="366"/>
      <c r="T60" s="369"/>
      <c r="U60" s="370" t="s">
        <v>2902</v>
      </c>
      <c r="V60" s="481"/>
      <c r="W60" s="380" t="s">
        <v>5270</v>
      </c>
      <c r="X60" s="353" t="s">
        <v>2887</v>
      </c>
      <c r="Y60" s="381">
        <v>1.0</v>
      </c>
      <c r="Z60" s="382"/>
      <c r="AA60" s="375"/>
      <c r="AB60" s="383"/>
      <c r="AC60" s="388"/>
      <c r="AD60" s="382"/>
      <c r="AE60" s="389"/>
      <c r="AF60" s="377">
        <v>35.0</v>
      </c>
      <c r="AG60" s="378">
        <v>34.0</v>
      </c>
      <c r="AH60" s="393" t="s">
        <v>3033</v>
      </c>
      <c r="AI60" s="381"/>
    </row>
    <row r="61">
      <c r="A61" s="480" t="s">
        <v>5132</v>
      </c>
      <c r="B61" s="361">
        <v>46169.0</v>
      </c>
      <c r="C61" s="362" t="s">
        <v>5271</v>
      </c>
      <c r="D61" s="363" t="s">
        <v>5272</v>
      </c>
      <c r="E61" s="364"/>
      <c r="F61" s="365"/>
      <c r="G61" s="366"/>
      <c r="H61" s="367"/>
      <c r="I61" s="365"/>
      <c r="J61" s="368"/>
      <c r="K61" s="364"/>
      <c r="L61" s="365">
        <v>1.0</v>
      </c>
      <c r="M61" s="366"/>
      <c r="N61" s="367"/>
      <c r="O61" s="365"/>
      <c r="P61" s="368"/>
      <c r="Q61" s="364"/>
      <c r="R61" s="365"/>
      <c r="S61" s="366"/>
      <c r="T61" s="369"/>
      <c r="U61" s="370" t="s">
        <v>2902</v>
      </c>
      <c r="V61" s="481"/>
      <c r="W61" s="380" t="s">
        <v>5273</v>
      </c>
      <c r="X61" s="353" t="s">
        <v>2890</v>
      </c>
      <c r="Y61" s="381"/>
      <c r="Z61" s="382"/>
      <c r="AA61" s="375"/>
      <c r="AB61" s="383"/>
      <c r="AC61" s="388"/>
      <c r="AD61" s="382"/>
      <c r="AE61" s="389"/>
      <c r="AF61" s="377">
        <v>12.0</v>
      </c>
      <c r="AG61" s="378">
        <v>12.0</v>
      </c>
      <c r="AH61" s="393" t="s">
        <v>3033</v>
      </c>
      <c r="AI61" s="381"/>
    </row>
    <row r="62">
      <c r="A62" s="480" t="s">
        <v>5138</v>
      </c>
      <c r="B62" s="361">
        <v>46168.0</v>
      </c>
      <c r="C62" s="362" t="s">
        <v>5274</v>
      </c>
      <c r="D62" s="363" t="s">
        <v>5275</v>
      </c>
      <c r="E62" s="364"/>
      <c r="F62" s="365">
        <v>1.0</v>
      </c>
      <c r="G62" s="366"/>
      <c r="H62" s="367"/>
      <c r="I62" s="365"/>
      <c r="J62" s="368"/>
      <c r="K62" s="364"/>
      <c r="L62" s="365"/>
      <c r="M62" s="366"/>
      <c r="N62" s="367"/>
      <c r="O62" s="365"/>
      <c r="P62" s="368"/>
      <c r="Q62" s="364"/>
      <c r="R62" s="365"/>
      <c r="S62" s="366"/>
      <c r="T62" s="369"/>
      <c r="U62" s="370" t="s">
        <v>2902</v>
      </c>
      <c r="V62" s="481"/>
      <c r="W62" s="380" t="s">
        <v>5196</v>
      </c>
      <c r="X62" s="353" t="s">
        <v>2890</v>
      </c>
      <c r="Y62" s="373"/>
      <c r="Z62" s="382"/>
      <c r="AA62" s="375"/>
      <c r="AB62" s="383"/>
      <c r="AC62" s="388"/>
      <c r="AD62" s="382"/>
      <c r="AE62" s="389"/>
      <c r="AF62" s="377">
        <v>3.0</v>
      </c>
      <c r="AG62" s="378">
        <v>3.0</v>
      </c>
      <c r="AH62" s="393" t="s">
        <v>3033</v>
      </c>
      <c r="AI62" s="373"/>
    </row>
    <row r="63">
      <c r="A63" s="480" t="s">
        <v>5138</v>
      </c>
      <c r="B63" s="361">
        <v>46168.0</v>
      </c>
      <c r="C63" s="362" t="s">
        <v>5276</v>
      </c>
      <c r="D63" s="363" t="s">
        <v>5277</v>
      </c>
      <c r="E63" s="364"/>
      <c r="F63" s="365"/>
      <c r="G63" s="366"/>
      <c r="H63" s="367"/>
      <c r="I63" s="365"/>
      <c r="J63" s="368"/>
      <c r="K63" s="364"/>
      <c r="L63" s="365"/>
      <c r="M63" s="366"/>
      <c r="N63" s="367"/>
      <c r="O63" s="365"/>
      <c r="P63" s="368"/>
      <c r="Q63" s="364"/>
      <c r="R63" s="365"/>
      <c r="S63" s="366"/>
      <c r="T63" s="369" t="s">
        <v>2995</v>
      </c>
      <c r="U63" s="370" t="s">
        <v>2244</v>
      </c>
      <c r="V63" s="481"/>
      <c r="W63" s="380"/>
      <c r="X63" s="353" t="s">
        <v>2914</v>
      </c>
      <c r="Y63" s="381"/>
      <c r="Z63" s="382"/>
      <c r="AA63" s="375"/>
      <c r="AB63" s="383"/>
      <c r="AC63" s="388"/>
      <c r="AD63" s="382"/>
      <c r="AE63" s="389"/>
      <c r="AF63" s="390"/>
      <c r="AG63" s="391"/>
      <c r="AH63" s="393" t="s">
        <v>3031</v>
      </c>
      <c r="AI63" s="381"/>
    </row>
    <row r="64">
      <c r="A64" s="482" t="s">
        <v>5164</v>
      </c>
      <c r="B64" s="361">
        <v>46167.0</v>
      </c>
      <c r="C64" s="362" t="s">
        <v>5278</v>
      </c>
      <c r="D64" s="363" t="s">
        <v>5279</v>
      </c>
      <c r="E64" s="364"/>
      <c r="F64" s="365"/>
      <c r="G64" s="366"/>
      <c r="H64" s="367"/>
      <c r="I64" s="365"/>
      <c r="J64" s="368"/>
      <c r="K64" s="364"/>
      <c r="L64" s="365"/>
      <c r="M64" s="366"/>
      <c r="N64" s="367"/>
      <c r="O64" s="365"/>
      <c r="P64" s="368"/>
      <c r="Q64" s="364"/>
      <c r="R64" s="365"/>
      <c r="S64" s="366"/>
      <c r="T64" s="369" t="s">
        <v>2995</v>
      </c>
      <c r="U64" s="370" t="s">
        <v>2244</v>
      </c>
      <c r="V64" s="481"/>
      <c r="W64" s="380"/>
      <c r="X64" s="353" t="s">
        <v>2914</v>
      </c>
      <c r="Y64" s="381"/>
      <c r="Z64" s="382"/>
      <c r="AA64" s="375"/>
      <c r="AB64" s="383"/>
      <c r="AC64" s="388"/>
      <c r="AD64" s="382"/>
      <c r="AE64" s="389"/>
      <c r="AF64" s="390"/>
      <c r="AG64" s="391"/>
      <c r="AH64" s="393" t="s">
        <v>3031</v>
      </c>
      <c r="AI64" s="381"/>
    </row>
    <row r="65">
      <c r="A65" s="480" t="s">
        <v>5164</v>
      </c>
      <c r="B65" s="361">
        <v>46167.0</v>
      </c>
      <c r="C65" s="362" t="s">
        <v>5280</v>
      </c>
      <c r="D65" s="363" t="s">
        <v>5281</v>
      </c>
      <c r="E65" s="364"/>
      <c r="F65" s="365"/>
      <c r="G65" s="366"/>
      <c r="H65" s="367"/>
      <c r="I65" s="365"/>
      <c r="J65" s="368"/>
      <c r="K65" s="364"/>
      <c r="L65" s="365"/>
      <c r="M65" s="366"/>
      <c r="N65" s="367"/>
      <c r="O65" s="365"/>
      <c r="P65" s="368"/>
      <c r="Q65" s="364"/>
      <c r="R65" s="365"/>
      <c r="S65" s="366"/>
      <c r="T65" s="369" t="s">
        <v>2995</v>
      </c>
      <c r="U65" s="370" t="s">
        <v>2244</v>
      </c>
      <c r="V65" s="481"/>
      <c r="W65" s="372"/>
      <c r="X65" s="353" t="s">
        <v>2914</v>
      </c>
      <c r="Y65" s="373"/>
      <c r="Z65" s="382"/>
      <c r="AA65" s="375"/>
      <c r="AB65" s="383"/>
      <c r="AC65" s="388"/>
      <c r="AD65" s="382"/>
      <c r="AE65" s="389"/>
      <c r="AF65" s="390"/>
      <c r="AG65" s="391"/>
      <c r="AH65" s="393" t="s">
        <v>3031</v>
      </c>
      <c r="AI65" s="373"/>
    </row>
    <row r="66">
      <c r="A66" s="480" t="s">
        <v>5132</v>
      </c>
      <c r="B66" s="361">
        <v>46169.0</v>
      </c>
      <c r="C66" s="362" t="s">
        <v>5282</v>
      </c>
      <c r="D66" s="363" t="s">
        <v>5283</v>
      </c>
      <c r="E66" s="364"/>
      <c r="F66" s="365"/>
      <c r="G66" s="366"/>
      <c r="H66" s="367"/>
      <c r="I66" s="365"/>
      <c r="J66" s="368"/>
      <c r="K66" s="364"/>
      <c r="L66" s="365"/>
      <c r="M66" s="366"/>
      <c r="N66" s="367"/>
      <c r="O66" s="365"/>
      <c r="P66" s="368"/>
      <c r="Q66" s="364"/>
      <c r="R66" s="365"/>
      <c r="S66" s="366"/>
      <c r="T66" s="369" t="s">
        <v>2995</v>
      </c>
      <c r="U66" s="370" t="s">
        <v>2244</v>
      </c>
      <c r="V66" s="481"/>
      <c r="W66" s="372"/>
      <c r="X66" s="353" t="s">
        <v>2914</v>
      </c>
      <c r="Y66" s="373"/>
      <c r="Z66" s="382"/>
      <c r="AA66" s="375"/>
      <c r="AB66" s="383"/>
      <c r="AC66" s="388"/>
      <c r="AD66" s="382"/>
      <c r="AE66" s="389"/>
      <c r="AF66" s="390"/>
      <c r="AG66" s="391"/>
      <c r="AH66" s="393" t="s">
        <v>3031</v>
      </c>
      <c r="AI66" s="373"/>
    </row>
    <row r="67">
      <c r="A67" s="480" t="s">
        <v>5135</v>
      </c>
      <c r="B67" s="361">
        <v>46170.0</v>
      </c>
      <c r="C67" s="362" t="s">
        <v>5284</v>
      </c>
      <c r="D67" s="363" t="s">
        <v>5285</v>
      </c>
      <c r="E67" s="364"/>
      <c r="F67" s="365"/>
      <c r="G67" s="366"/>
      <c r="H67" s="367"/>
      <c r="I67" s="365"/>
      <c r="J67" s="368"/>
      <c r="K67" s="364"/>
      <c r="L67" s="365"/>
      <c r="M67" s="366"/>
      <c r="N67" s="367"/>
      <c r="O67" s="365"/>
      <c r="P67" s="368"/>
      <c r="Q67" s="364"/>
      <c r="R67" s="365"/>
      <c r="S67" s="366"/>
      <c r="T67" s="369"/>
      <c r="U67" s="370" t="s">
        <v>2244</v>
      </c>
      <c r="V67" s="481"/>
      <c r="W67" s="372"/>
      <c r="X67" s="353" t="s">
        <v>2914</v>
      </c>
      <c r="Y67" s="373"/>
      <c r="Z67" s="382"/>
      <c r="AA67" s="375"/>
      <c r="AB67" s="383"/>
      <c r="AC67" s="388"/>
      <c r="AD67" s="382"/>
      <c r="AE67" s="389"/>
      <c r="AF67" s="390"/>
      <c r="AG67" s="391"/>
      <c r="AH67" s="393" t="s">
        <v>3031</v>
      </c>
      <c r="AI67" s="373"/>
    </row>
    <row r="68">
      <c r="A68" s="480" t="s">
        <v>5138</v>
      </c>
      <c r="B68" s="361">
        <v>46168.0</v>
      </c>
      <c r="C68" s="362" t="s">
        <v>5286</v>
      </c>
      <c r="D68" s="363" t="s">
        <v>5287</v>
      </c>
      <c r="E68" s="364"/>
      <c r="F68" s="365"/>
      <c r="G68" s="366"/>
      <c r="H68" s="367"/>
      <c r="I68" s="365"/>
      <c r="J68" s="368"/>
      <c r="K68" s="364"/>
      <c r="L68" s="365"/>
      <c r="M68" s="366"/>
      <c r="N68" s="367"/>
      <c r="O68" s="365"/>
      <c r="P68" s="368"/>
      <c r="Q68" s="364"/>
      <c r="R68" s="365"/>
      <c r="S68" s="366"/>
      <c r="T68" s="369"/>
      <c r="U68" s="370" t="s">
        <v>2244</v>
      </c>
      <c r="V68" s="481"/>
      <c r="W68" s="380"/>
      <c r="X68" s="353" t="s">
        <v>2914</v>
      </c>
      <c r="Y68" s="381"/>
      <c r="Z68" s="382"/>
      <c r="AA68" s="375"/>
      <c r="AB68" s="383"/>
      <c r="AC68" s="388"/>
      <c r="AD68" s="382"/>
      <c r="AE68" s="389"/>
      <c r="AF68" s="390"/>
      <c r="AG68" s="391"/>
      <c r="AH68" s="393" t="s">
        <v>3031</v>
      </c>
      <c r="AI68" s="381"/>
    </row>
    <row r="69">
      <c r="A69" s="480" t="s">
        <v>5138</v>
      </c>
      <c r="B69" s="361">
        <v>46168.0</v>
      </c>
      <c r="C69" s="362" t="s">
        <v>5288</v>
      </c>
      <c r="D69" s="363" t="s">
        <v>5289</v>
      </c>
      <c r="E69" s="364"/>
      <c r="F69" s="365"/>
      <c r="G69" s="366"/>
      <c r="H69" s="367"/>
      <c r="I69" s="365"/>
      <c r="J69" s="368"/>
      <c r="K69" s="364"/>
      <c r="L69" s="365"/>
      <c r="M69" s="366"/>
      <c r="N69" s="367"/>
      <c r="O69" s="365">
        <v>1.0</v>
      </c>
      <c r="P69" s="368"/>
      <c r="Q69" s="364"/>
      <c r="R69" s="365"/>
      <c r="S69" s="366"/>
      <c r="T69" s="369"/>
      <c r="U69" s="370" t="s">
        <v>2244</v>
      </c>
      <c r="V69" s="481"/>
      <c r="W69" s="380" t="s">
        <v>5290</v>
      </c>
      <c r="X69" s="353" t="s">
        <v>2890</v>
      </c>
      <c r="Y69" s="381"/>
      <c r="Z69" s="382"/>
      <c r="AA69" s="375"/>
      <c r="AB69" s="383"/>
      <c r="AC69" s="388"/>
      <c r="AD69" s="382"/>
      <c r="AE69" s="389"/>
      <c r="AF69" s="377">
        <v>5.0</v>
      </c>
      <c r="AG69" s="378">
        <v>5.0</v>
      </c>
      <c r="AH69" s="393" t="s">
        <v>3033</v>
      </c>
      <c r="AI69" s="381"/>
    </row>
    <row r="70">
      <c r="A70" s="480" t="s">
        <v>5138</v>
      </c>
      <c r="B70" s="361">
        <v>46168.0</v>
      </c>
      <c r="C70" s="362" t="s">
        <v>5291</v>
      </c>
      <c r="D70" s="363" t="s">
        <v>5292</v>
      </c>
      <c r="E70" s="364"/>
      <c r="F70" s="365"/>
      <c r="G70" s="366"/>
      <c r="H70" s="367"/>
      <c r="I70" s="365"/>
      <c r="J70" s="368"/>
      <c r="K70" s="364"/>
      <c r="L70" s="365"/>
      <c r="M70" s="366"/>
      <c r="N70" s="367"/>
      <c r="O70" s="365"/>
      <c r="P70" s="368"/>
      <c r="Q70" s="364"/>
      <c r="R70" s="365"/>
      <c r="S70" s="366"/>
      <c r="T70" s="369"/>
      <c r="U70" s="370" t="s">
        <v>2244</v>
      </c>
      <c r="V70" s="481"/>
      <c r="W70" s="372"/>
      <c r="X70" s="353" t="s">
        <v>2914</v>
      </c>
      <c r="Y70" s="373"/>
      <c r="Z70" s="382"/>
      <c r="AA70" s="375"/>
      <c r="AB70" s="383"/>
      <c r="AC70" s="388"/>
      <c r="AD70" s="382"/>
      <c r="AE70" s="389"/>
      <c r="AF70" s="390"/>
      <c r="AG70" s="391"/>
      <c r="AH70" s="393" t="s">
        <v>3033</v>
      </c>
      <c r="AI70" s="373"/>
    </row>
    <row r="71">
      <c r="A71" s="480" t="s">
        <v>5132</v>
      </c>
      <c r="B71" s="361">
        <v>46169.0</v>
      </c>
      <c r="C71" s="362" t="s">
        <v>5293</v>
      </c>
      <c r="D71" s="363" t="s">
        <v>5294</v>
      </c>
      <c r="E71" s="364"/>
      <c r="F71" s="365"/>
      <c r="G71" s="366"/>
      <c r="H71" s="367"/>
      <c r="I71" s="365"/>
      <c r="J71" s="368"/>
      <c r="K71" s="364"/>
      <c r="L71" s="365"/>
      <c r="M71" s="366"/>
      <c r="N71" s="367"/>
      <c r="O71" s="365"/>
      <c r="P71" s="368"/>
      <c r="Q71" s="364"/>
      <c r="R71" s="365"/>
      <c r="S71" s="366"/>
      <c r="T71" s="369"/>
      <c r="U71" s="370" t="s">
        <v>555</v>
      </c>
      <c r="V71" s="481"/>
      <c r="W71" s="372"/>
      <c r="X71" s="353"/>
      <c r="Y71" s="373"/>
      <c r="Z71" s="382"/>
      <c r="AA71" s="375"/>
      <c r="AB71" s="383"/>
      <c r="AC71" s="388"/>
      <c r="AD71" s="382"/>
      <c r="AE71" s="389"/>
      <c r="AF71" s="390"/>
      <c r="AG71" s="391"/>
      <c r="AH71" s="359"/>
      <c r="AI71" s="373"/>
    </row>
    <row r="72">
      <c r="A72" s="480" t="s">
        <v>5138</v>
      </c>
      <c r="B72" s="361">
        <v>46168.0</v>
      </c>
      <c r="C72" s="362" t="s">
        <v>5295</v>
      </c>
      <c r="D72" s="363" t="s">
        <v>5296</v>
      </c>
      <c r="E72" s="364"/>
      <c r="F72" s="365"/>
      <c r="G72" s="366"/>
      <c r="H72" s="367"/>
      <c r="I72" s="365"/>
      <c r="J72" s="368"/>
      <c r="K72" s="364"/>
      <c r="L72" s="365"/>
      <c r="M72" s="366"/>
      <c r="N72" s="367"/>
      <c r="O72" s="365"/>
      <c r="P72" s="368"/>
      <c r="Q72" s="364"/>
      <c r="R72" s="365"/>
      <c r="S72" s="366"/>
      <c r="T72" s="369"/>
      <c r="U72" s="370" t="s">
        <v>555</v>
      </c>
      <c r="V72" s="481"/>
      <c r="W72" s="372"/>
      <c r="X72" s="353"/>
      <c r="Y72" s="373"/>
      <c r="Z72" s="382"/>
      <c r="AA72" s="375"/>
      <c r="AB72" s="383"/>
      <c r="AC72" s="388"/>
      <c r="AD72" s="382"/>
      <c r="AE72" s="389"/>
      <c r="AF72" s="390"/>
      <c r="AG72" s="391"/>
      <c r="AH72" s="359"/>
      <c r="AI72" s="373"/>
    </row>
    <row r="73">
      <c r="A73" s="480" t="s">
        <v>5132</v>
      </c>
      <c r="B73" s="361">
        <v>46169.0</v>
      </c>
      <c r="C73" s="362" t="s">
        <v>5297</v>
      </c>
      <c r="D73" s="363" t="s">
        <v>5298</v>
      </c>
      <c r="E73" s="364"/>
      <c r="F73" s="365"/>
      <c r="G73" s="366"/>
      <c r="H73" s="367"/>
      <c r="I73" s="365"/>
      <c r="J73" s="368"/>
      <c r="K73" s="364"/>
      <c r="L73" s="365"/>
      <c r="M73" s="366"/>
      <c r="N73" s="367"/>
      <c r="O73" s="365"/>
      <c r="P73" s="368"/>
      <c r="Q73" s="364"/>
      <c r="R73" s="365"/>
      <c r="S73" s="366"/>
      <c r="T73" s="369"/>
      <c r="U73" s="370" t="s">
        <v>555</v>
      </c>
      <c r="V73" s="481" t="s">
        <v>3003</v>
      </c>
      <c r="W73" s="380"/>
      <c r="X73" s="353"/>
      <c r="Y73" s="381"/>
      <c r="Z73" s="382"/>
      <c r="AA73" s="375"/>
      <c r="AB73" s="383"/>
      <c r="AC73" s="388"/>
      <c r="AD73" s="382"/>
      <c r="AE73" s="389"/>
      <c r="AF73" s="390"/>
      <c r="AG73" s="391"/>
      <c r="AH73" s="359"/>
      <c r="AI73" s="381"/>
    </row>
    <row r="74">
      <c r="A74" s="480" t="s">
        <v>5164</v>
      </c>
      <c r="B74" s="361">
        <v>46167.0</v>
      </c>
      <c r="C74" s="362" t="s">
        <v>5299</v>
      </c>
      <c r="D74" s="363" t="s">
        <v>5300</v>
      </c>
      <c r="E74" s="364"/>
      <c r="F74" s="365"/>
      <c r="G74" s="366"/>
      <c r="H74" s="367"/>
      <c r="I74" s="365"/>
      <c r="J74" s="368"/>
      <c r="K74" s="364"/>
      <c r="L74" s="365"/>
      <c r="M74" s="366"/>
      <c r="N74" s="367"/>
      <c r="O74" s="365"/>
      <c r="P74" s="368"/>
      <c r="Q74" s="364"/>
      <c r="R74" s="365"/>
      <c r="S74" s="366"/>
      <c r="T74" s="369"/>
      <c r="U74" s="370" t="s">
        <v>555</v>
      </c>
      <c r="V74" s="481"/>
      <c r="W74" s="372"/>
      <c r="X74" s="353"/>
      <c r="Y74" s="373"/>
      <c r="Z74" s="382"/>
      <c r="AA74" s="375"/>
      <c r="AB74" s="383"/>
      <c r="AC74" s="388"/>
      <c r="AD74" s="382"/>
      <c r="AE74" s="389"/>
      <c r="AF74" s="390"/>
      <c r="AG74" s="391"/>
      <c r="AH74" s="359"/>
      <c r="AI74" s="373"/>
    </row>
    <row r="75">
      <c r="A75" s="480" t="s">
        <v>5135</v>
      </c>
      <c r="B75" s="361">
        <v>46170.0</v>
      </c>
      <c r="C75" s="362" t="s">
        <v>5301</v>
      </c>
      <c r="D75" s="363" t="s">
        <v>5302</v>
      </c>
      <c r="E75" s="364"/>
      <c r="F75" s="365"/>
      <c r="G75" s="366"/>
      <c r="H75" s="367"/>
      <c r="I75" s="365"/>
      <c r="J75" s="368"/>
      <c r="K75" s="364"/>
      <c r="L75" s="365"/>
      <c r="M75" s="366"/>
      <c r="N75" s="367"/>
      <c r="O75" s="365"/>
      <c r="P75" s="368"/>
      <c r="Q75" s="364"/>
      <c r="R75" s="365"/>
      <c r="S75" s="366"/>
      <c r="T75" s="369"/>
      <c r="U75" s="370" t="s">
        <v>555</v>
      </c>
      <c r="V75" s="481"/>
      <c r="W75" s="372"/>
      <c r="X75" s="353"/>
      <c r="Y75" s="373"/>
      <c r="Z75" s="382"/>
      <c r="AA75" s="375"/>
      <c r="AB75" s="383"/>
      <c r="AC75" s="388"/>
      <c r="AD75" s="382"/>
      <c r="AE75" s="389"/>
      <c r="AF75" s="390"/>
      <c r="AG75" s="391"/>
      <c r="AH75" s="359"/>
      <c r="AI75" s="373"/>
    </row>
    <row r="76">
      <c r="A76" s="480" t="s">
        <v>5135</v>
      </c>
      <c r="B76" s="361">
        <v>46170.0</v>
      </c>
      <c r="C76" s="362" t="s">
        <v>5303</v>
      </c>
      <c r="D76" s="363" t="s">
        <v>5304</v>
      </c>
      <c r="E76" s="364"/>
      <c r="F76" s="365"/>
      <c r="G76" s="366"/>
      <c r="H76" s="367"/>
      <c r="I76" s="365"/>
      <c r="J76" s="368"/>
      <c r="K76" s="364"/>
      <c r="L76" s="365"/>
      <c r="M76" s="366"/>
      <c r="N76" s="367"/>
      <c r="O76" s="365"/>
      <c r="P76" s="368"/>
      <c r="Q76" s="364"/>
      <c r="R76" s="365"/>
      <c r="S76" s="366"/>
      <c r="T76" s="369"/>
      <c r="U76" s="370" t="s">
        <v>555</v>
      </c>
      <c r="V76" s="481"/>
      <c r="W76" s="380"/>
      <c r="X76" s="353"/>
      <c r="Y76" s="381"/>
      <c r="Z76" s="382"/>
      <c r="AA76" s="375"/>
      <c r="AB76" s="383"/>
      <c r="AC76" s="388"/>
      <c r="AD76" s="382"/>
      <c r="AE76" s="389"/>
      <c r="AF76" s="390"/>
      <c r="AG76" s="391"/>
      <c r="AH76" s="359"/>
      <c r="AI76" s="381"/>
    </row>
    <row r="77">
      <c r="A77" s="482" t="s">
        <v>5138</v>
      </c>
      <c r="B77" s="361">
        <v>46168.0</v>
      </c>
      <c r="C77" s="362" t="s">
        <v>5305</v>
      </c>
      <c r="D77" s="363" t="s">
        <v>5306</v>
      </c>
      <c r="E77" s="364"/>
      <c r="F77" s="365"/>
      <c r="G77" s="366"/>
      <c r="H77" s="367"/>
      <c r="I77" s="365"/>
      <c r="J77" s="368"/>
      <c r="K77" s="364"/>
      <c r="L77" s="365"/>
      <c r="M77" s="366"/>
      <c r="N77" s="367"/>
      <c r="O77" s="365"/>
      <c r="P77" s="368"/>
      <c r="Q77" s="364"/>
      <c r="R77" s="365"/>
      <c r="S77" s="366"/>
      <c r="T77" s="369"/>
      <c r="U77" s="370" t="s">
        <v>555</v>
      </c>
      <c r="V77" s="481"/>
      <c r="W77" s="372"/>
      <c r="X77" s="353"/>
      <c r="Y77" s="373"/>
      <c r="Z77" s="382"/>
      <c r="AA77" s="375"/>
      <c r="AB77" s="383"/>
      <c r="AC77" s="388"/>
      <c r="AD77" s="382"/>
      <c r="AE77" s="389"/>
      <c r="AF77" s="390"/>
      <c r="AG77" s="391"/>
      <c r="AH77" s="359"/>
      <c r="AI77" s="373"/>
    </row>
    <row r="78">
      <c r="A78" s="480" t="s">
        <v>5132</v>
      </c>
      <c r="B78" s="361">
        <v>46169.0</v>
      </c>
      <c r="C78" s="362" t="s">
        <v>5307</v>
      </c>
      <c r="D78" s="363" t="s">
        <v>5308</v>
      </c>
      <c r="E78" s="364"/>
      <c r="F78" s="365"/>
      <c r="G78" s="366"/>
      <c r="H78" s="367"/>
      <c r="I78" s="365"/>
      <c r="J78" s="368"/>
      <c r="K78" s="364"/>
      <c r="L78" s="365"/>
      <c r="M78" s="366"/>
      <c r="N78" s="367"/>
      <c r="O78" s="365"/>
      <c r="P78" s="368"/>
      <c r="Q78" s="364"/>
      <c r="R78" s="365"/>
      <c r="S78" s="366"/>
      <c r="T78" s="369"/>
      <c r="U78" s="370" t="s">
        <v>555</v>
      </c>
      <c r="V78" s="481"/>
      <c r="W78" s="380"/>
      <c r="X78" s="353"/>
      <c r="Y78" s="381"/>
      <c r="Z78" s="382"/>
      <c r="AA78" s="375"/>
      <c r="AB78" s="383"/>
      <c r="AC78" s="388"/>
      <c r="AD78" s="382"/>
      <c r="AE78" s="389"/>
      <c r="AF78" s="390"/>
      <c r="AG78" s="391"/>
      <c r="AH78" s="359"/>
      <c r="AI78" s="381"/>
    </row>
    <row r="79">
      <c r="A79" s="480" t="s">
        <v>5135</v>
      </c>
      <c r="B79" s="361">
        <v>46170.0</v>
      </c>
      <c r="C79" s="362" t="s">
        <v>5309</v>
      </c>
      <c r="D79" s="363" t="s">
        <v>5310</v>
      </c>
      <c r="E79" s="364"/>
      <c r="F79" s="365"/>
      <c r="G79" s="366"/>
      <c r="H79" s="367"/>
      <c r="I79" s="365"/>
      <c r="J79" s="368"/>
      <c r="K79" s="364"/>
      <c r="L79" s="365"/>
      <c r="M79" s="366"/>
      <c r="N79" s="367"/>
      <c r="O79" s="365"/>
      <c r="P79" s="368"/>
      <c r="Q79" s="364"/>
      <c r="R79" s="365"/>
      <c r="S79" s="366"/>
      <c r="T79" s="369"/>
      <c r="U79" s="370" t="s">
        <v>2939</v>
      </c>
      <c r="V79" s="481"/>
      <c r="W79" s="380"/>
      <c r="X79" s="353"/>
      <c r="Y79" s="381"/>
      <c r="Z79" s="382"/>
      <c r="AA79" s="375"/>
      <c r="AB79" s="383"/>
      <c r="AC79" s="388"/>
      <c r="AD79" s="382"/>
      <c r="AE79" s="389"/>
      <c r="AF79" s="390"/>
      <c r="AG79" s="391"/>
      <c r="AH79" s="393"/>
      <c r="AI79" s="381"/>
    </row>
    <row r="80">
      <c r="A80" s="480" t="s">
        <v>5164</v>
      </c>
      <c r="B80" s="361">
        <v>46167.0</v>
      </c>
      <c r="C80" s="362" t="s">
        <v>5311</v>
      </c>
      <c r="D80" s="363" t="s">
        <v>5312</v>
      </c>
      <c r="E80" s="364"/>
      <c r="F80" s="365"/>
      <c r="G80" s="366"/>
      <c r="H80" s="367"/>
      <c r="I80" s="365"/>
      <c r="J80" s="368"/>
      <c r="K80" s="364"/>
      <c r="L80" s="365"/>
      <c r="M80" s="366"/>
      <c r="N80" s="367"/>
      <c r="O80" s="365"/>
      <c r="P80" s="368"/>
      <c r="Q80" s="364"/>
      <c r="R80" s="365"/>
      <c r="S80" s="366"/>
      <c r="T80" s="369"/>
      <c r="U80" s="370" t="s">
        <v>2939</v>
      </c>
      <c r="V80" s="481"/>
      <c r="W80" s="372"/>
      <c r="X80" s="353"/>
      <c r="Y80" s="373"/>
      <c r="Z80" s="382"/>
      <c r="AA80" s="375"/>
      <c r="AB80" s="383"/>
      <c r="AC80" s="388"/>
      <c r="AD80" s="382"/>
      <c r="AE80" s="389"/>
      <c r="AF80" s="390"/>
      <c r="AG80" s="391"/>
      <c r="AH80" s="393"/>
      <c r="AI80" s="373"/>
    </row>
    <row r="81">
      <c r="A81" s="480" t="s">
        <v>5138</v>
      </c>
      <c r="B81" s="361">
        <v>46168.0</v>
      </c>
      <c r="C81" s="362" t="s">
        <v>5313</v>
      </c>
      <c r="D81" s="363" t="s">
        <v>5314</v>
      </c>
      <c r="E81" s="364"/>
      <c r="F81" s="365"/>
      <c r="G81" s="366"/>
      <c r="H81" s="367"/>
      <c r="I81" s="365"/>
      <c r="J81" s="368"/>
      <c r="K81" s="364"/>
      <c r="L81" s="365"/>
      <c r="M81" s="366"/>
      <c r="N81" s="367"/>
      <c r="O81" s="365"/>
      <c r="P81" s="368"/>
      <c r="Q81" s="364"/>
      <c r="R81" s="365"/>
      <c r="S81" s="366"/>
      <c r="T81" s="369"/>
      <c r="U81" s="370" t="s">
        <v>2939</v>
      </c>
      <c r="V81" s="481"/>
      <c r="W81" s="372"/>
      <c r="X81" s="353"/>
      <c r="Y81" s="373"/>
      <c r="Z81" s="382"/>
      <c r="AA81" s="375"/>
      <c r="AB81" s="383"/>
      <c r="AC81" s="388"/>
      <c r="AD81" s="382"/>
      <c r="AE81" s="389"/>
      <c r="AF81" s="390"/>
      <c r="AG81" s="391"/>
      <c r="AH81" s="393"/>
      <c r="AI81" s="373"/>
    </row>
    <row r="82">
      <c r="A82" s="480" t="s">
        <v>5135</v>
      </c>
      <c r="B82" s="361">
        <v>46170.0</v>
      </c>
      <c r="C82" s="362" t="s">
        <v>5315</v>
      </c>
      <c r="D82" s="363" t="s">
        <v>5316</v>
      </c>
      <c r="E82" s="364"/>
      <c r="F82" s="365"/>
      <c r="G82" s="366"/>
      <c r="H82" s="367"/>
      <c r="I82" s="365"/>
      <c r="J82" s="368"/>
      <c r="K82" s="364"/>
      <c r="L82" s="365"/>
      <c r="M82" s="366"/>
      <c r="N82" s="367"/>
      <c r="O82" s="365"/>
      <c r="P82" s="368"/>
      <c r="Q82" s="364"/>
      <c r="R82" s="365"/>
      <c r="S82" s="366"/>
      <c r="T82" s="369"/>
      <c r="U82" s="370" t="s">
        <v>2939</v>
      </c>
      <c r="V82" s="481"/>
      <c r="W82" s="372"/>
      <c r="X82" s="353"/>
      <c r="Y82" s="373"/>
      <c r="Z82" s="382"/>
      <c r="AA82" s="375"/>
      <c r="AB82" s="383"/>
      <c r="AC82" s="388"/>
      <c r="AD82" s="382"/>
      <c r="AE82" s="389"/>
      <c r="AF82" s="390"/>
      <c r="AG82" s="391"/>
      <c r="AH82" s="359"/>
      <c r="AI82" s="373"/>
    </row>
    <row r="83">
      <c r="A83" s="480" t="s">
        <v>5135</v>
      </c>
      <c r="B83" s="361">
        <v>46170.0</v>
      </c>
      <c r="C83" s="362" t="s">
        <v>5317</v>
      </c>
      <c r="D83" s="363" t="s">
        <v>5318</v>
      </c>
      <c r="E83" s="364"/>
      <c r="F83" s="365"/>
      <c r="G83" s="366"/>
      <c r="H83" s="367"/>
      <c r="I83" s="365"/>
      <c r="J83" s="368"/>
      <c r="K83" s="364"/>
      <c r="L83" s="365"/>
      <c r="M83" s="366"/>
      <c r="N83" s="367"/>
      <c r="O83" s="365"/>
      <c r="P83" s="368"/>
      <c r="Q83" s="364"/>
      <c r="R83" s="365"/>
      <c r="S83" s="366"/>
      <c r="T83" s="369"/>
      <c r="U83" s="370" t="s">
        <v>2939</v>
      </c>
      <c r="V83" s="481"/>
      <c r="W83" s="372"/>
      <c r="X83" s="353"/>
      <c r="Y83" s="373"/>
      <c r="Z83" s="382"/>
      <c r="AA83" s="375"/>
      <c r="AB83" s="383"/>
      <c r="AC83" s="388"/>
      <c r="AD83" s="382"/>
      <c r="AE83" s="389"/>
      <c r="AF83" s="390"/>
      <c r="AG83" s="391"/>
      <c r="AH83" s="359"/>
      <c r="AI83" s="373"/>
    </row>
    <row r="84">
      <c r="A84" s="480" t="s">
        <v>5138</v>
      </c>
      <c r="B84" s="361">
        <v>46168.0</v>
      </c>
      <c r="C84" s="362" t="s">
        <v>5319</v>
      </c>
      <c r="D84" s="363" t="s">
        <v>5320</v>
      </c>
      <c r="E84" s="364"/>
      <c r="F84" s="365"/>
      <c r="G84" s="366"/>
      <c r="H84" s="367"/>
      <c r="I84" s="365"/>
      <c r="J84" s="368"/>
      <c r="K84" s="364"/>
      <c r="L84" s="365"/>
      <c r="M84" s="366"/>
      <c r="N84" s="367"/>
      <c r="O84" s="365"/>
      <c r="P84" s="368"/>
      <c r="Q84" s="364"/>
      <c r="R84" s="365"/>
      <c r="S84" s="366"/>
      <c r="T84" s="369"/>
      <c r="U84" s="394" t="s">
        <v>2939</v>
      </c>
      <c r="V84" s="507"/>
      <c r="W84" s="380"/>
      <c r="X84" s="353"/>
      <c r="Y84" s="381"/>
      <c r="Z84" s="382"/>
      <c r="AA84" s="375"/>
      <c r="AB84" s="383"/>
      <c r="AC84" s="388"/>
      <c r="AD84" s="382"/>
      <c r="AE84" s="389"/>
      <c r="AF84" s="390"/>
      <c r="AG84" s="391"/>
      <c r="AH84" s="359"/>
      <c r="AI84" s="381"/>
    </row>
    <row r="85">
      <c r="A85" s="480" t="s">
        <v>5132</v>
      </c>
      <c r="B85" s="361">
        <v>46169.0</v>
      </c>
      <c r="C85" s="362" t="s">
        <v>5321</v>
      </c>
      <c r="D85" s="363" t="s">
        <v>5322</v>
      </c>
      <c r="E85" s="364"/>
      <c r="F85" s="365"/>
      <c r="G85" s="366"/>
      <c r="H85" s="367"/>
      <c r="I85" s="365"/>
      <c r="J85" s="368"/>
      <c r="K85" s="364"/>
      <c r="L85" s="365"/>
      <c r="M85" s="366"/>
      <c r="N85" s="367"/>
      <c r="O85" s="365"/>
      <c r="P85" s="368"/>
      <c r="Q85" s="364"/>
      <c r="R85" s="365"/>
      <c r="S85" s="366"/>
      <c r="T85" s="369"/>
      <c r="U85" s="370" t="s">
        <v>2939</v>
      </c>
      <c r="V85" s="481"/>
      <c r="W85" s="380"/>
      <c r="X85" s="353"/>
      <c r="Y85" s="381"/>
      <c r="Z85" s="382"/>
      <c r="AA85" s="375"/>
      <c r="AB85" s="383"/>
      <c r="AC85" s="388"/>
      <c r="AD85" s="382"/>
      <c r="AE85" s="389"/>
      <c r="AF85" s="390"/>
      <c r="AG85" s="391"/>
      <c r="AH85" s="359"/>
      <c r="AI85" s="381"/>
    </row>
    <row r="86">
      <c r="A86" s="480" t="s">
        <v>5138</v>
      </c>
      <c r="B86" s="361">
        <v>46168.0</v>
      </c>
      <c r="C86" s="362" t="s">
        <v>5323</v>
      </c>
      <c r="D86" s="363" t="s">
        <v>5324</v>
      </c>
      <c r="E86" s="364"/>
      <c r="F86" s="365"/>
      <c r="G86" s="366"/>
      <c r="H86" s="367"/>
      <c r="I86" s="365"/>
      <c r="J86" s="368"/>
      <c r="K86" s="364"/>
      <c r="L86" s="365"/>
      <c r="M86" s="366"/>
      <c r="N86" s="367"/>
      <c r="O86" s="365"/>
      <c r="P86" s="368"/>
      <c r="Q86" s="364"/>
      <c r="R86" s="365"/>
      <c r="S86" s="366"/>
      <c r="T86" s="369"/>
      <c r="U86" s="370" t="s">
        <v>2939</v>
      </c>
      <c r="V86" s="481"/>
      <c r="W86" s="380"/>
      <c r="X86" s="353"/>
      <c r="Y86" s="381"/>
      <c r="Z86" s="382"/>
      <c r="AA86" s="375"/>
      <c r="AB86" s="383"/>
      <c r="AC86" s="388"/>
      <c r="AD86" s="382"/>
      <c r="AE86" s="389"/>
      <c r="AF86" s="390"/>
      <c r="AG86" s="391"/>
      <c r="AH86" s="393"/>
      <c r="AI86" s="381"/>
    </row>
    <row r="87">
      <c r="A87" s="480" t="s">
        <v>5132</v>
      </c>
      <c r="B87" s="361">
        <v>46169.0</v>
      </c>
      <c r="C87" s="362" t="s">
        <v>5325</v>
      </c>
      <c r="D87" s="363" t="s">
        <v>5326</v>
      </c>
      <c r="E87" s="364"/>
      <c r="F87" s="365"/>
      <c r="G87" s="366"/>
      <c r="H87" s="367"/>
      <c r="I87" s="365"/>
      <c r="J87" s="368"/>
      <c r="K87" s="364"/>
      <c r="L87" s="365"/>
      <c r="M87" s="366"/>
      <c r="N87" s="367"/>
      <c r="O87" s="365"/>
      <c r="P87" s="368"/>
      <c r="Q87" s="364"/>
      <c r="R87" s="365"/>
      <c r="S87" s="366"/>
      <c r="T87" s="369"/>
      <c r="U87" s="370" t="s">
        <v>2939</v>
      </c>
      <c r="V87" s="481"/>
      <c r="W87" s="380"/>
      <c r="X87" s="353"/>
      <c r="Y87" s="381"/>
      <c r="Z87" s="382"/>
      <c r="AA87" s="375"/>
      <c r="AB87" s="383"/>
      <c r="AC87" s="388"/>
      <c r="AD87" s="382"/>
      <c r="AE87" s="389"/>
      <c r="AF87" s="390"/>
      <c r="AG87" s="391"/>
      <c r="AH87" s="393"/>
      <c r="AI87" s="381"/>
    </row>
    <row r="88">
      <c r="A88" s="480" t="s">
        <v>5135</v>
      </c>
      <c r="B88" s="361">
        <v>46170.0</v>
      </c>
      <c r="C88" s="362" t="s">
        <v>5327</v>
      </c>
      <c r="D88" s="363" t="s">
        <v>5328</v>
      </c>
      <c r="E88" s="364"/>
      <c r="F88" s="365"/>
      <c r="G88" s="366"/>
      <c r="H88" s="367"/>
      <c r="I88" s="365"/>
      <c r="J88" s="368"/>
      <c r="K88" s="364"/>
      <c r="L88" s="365"/>
      <c r="M88" s="366"/>
      <c r="N88" s="367"/>
      <c r="O88" s="365"/>
      <c r="P88" s="368"/>
      <c r="Q88" s="364"/>
      <c r="R88" s="365"/>
      <c r="S88" s="366"/>
      <c r="T88" s="369"/>
      <c r="U88" s="370" t="s">
        <v>2427</v>
      </c>
      <c r="V88" s="481"/>
      <c r="W88" s="380"/>
      <c r="X88" s="353"/>
      <c r="Y88" s="381"/>
      <c r="Z88" s="382"/>
      <c r="AA88" s="375"/>
      <c r="AB88" s="383"/>
      <c r="AC88" s="388"/>
      <c r="AD88" s="382"/>
      <c r="AE88" s="389"/>
      <c r="AF88" s="390"/>
      <c r="AG88" s="391"/>
      <c r="AH88" s="393"/>
      <c r="AI88" s="381"/>
    </row>
    <row r="89">
      <c r="A89" s="480" t="s">
        <v>5135</v>
      </c>
      <c r="B89" s="361">
        <v>46170.0</v>
      </c>
      <c r="C89" s="362" t="s">
        <v>5329</v>
      </c>
      <c r="D89" s="363" t="s">
        <v>5330</v>
      </c>
      <c r="E89" s="364"/>
      <c r="F89" s="365"/>
      <c r="G89" s="366"/>
      <c r="H89" s="367"/>
      <c r="I89" s="365"/>
      <c r="J89" s="368"/>
      <c r="K89" s="364"/>
      <c r="L89" s="365"/>
      <c r="M89" s="366"/>
      <c r="N89" s="367"/>
      <c r="O89" s="365"/>
      <c r="P89" s="368"/>
      <c r="Q89" s="364"/>
      <c r="R89" s="365"/>
      <c r="S89" s="366"/>
      <c r="T89" s="369"/>
      <c r="U89" s="370" t="s">
        <v>2427</v>
      </c>
      <c r="V89" s="481"/>
      <c r="W89" s="372"/>
      <c r="X89" s="353"/>
      <c r="Y89" s="373"/>
      <c r="Z89" s="382"/>
      <c r="AA89" s="375"/>
      <c r="AB89" s="383"/>
      <c r="AC89" s="388"/>
      <c r="AD89" s="382"/>
      <c r="AE89" s="389"/>
      <c r="AF89" s="390"/>
      <c r="AG89" s="391"/>
      <c r="AH89" s="393"/>
      <c r="AI89" s="373"/>
    </row>
    <row r="90">
      <c r="A90" s="480" t="s">
        <v>5164</v>
      </c>
      <c r="B90" s="361">
        <v>46167.0</v>
      </c>
      <c r="C90" s="362" t="s">
        <v>5331</v>
      </c>
      <c r="D90" s="363" t="s">
        <v>5332</v>
      </c>
      <c r="E90" s="364"/>
      <c r="F90" s="365"/>
      <c r="G90" s="366"/>
      <c r="H90" s="367"/>
      <c r="I90" s="365"/>
      <c r="J90" s="368"/>
      <c r="K90" s="364"/>
      <c r="L90" s="365"/>
      <c r="M90" s="366"/>
      <c r="N90" s="367"/>
      <c r="O90" s="365"/>
      <c r="P90" s="368"/>
      <c r="Q90" s="364"/>
      <c r="R90" s="365"/>
      <c r="S90" s="366"/>
      <c r="T90" s="369"/>
      <c r="U90" s="370" t="s">
        <v>2427</v>
      </c>
      <c r="V90" s="481"/>
      <c r="W90" s="380"/>
      <c r="X90" s="353"/>
      <c r="Y90" s="381"/>
      <c r="Z90" s="382"/>
      <c r="AA90" s="375"/>
      <c r="AB90" s="383"/>
      <c r="AC90" s="388"/>
      <c r="AD90" s="382"/>
      <c r="AE90" s="389"/>
      <c r="AF90" s="390"/>
      <c r="AG90" s="391"/>
      <c r="AH90" s="393"/>
      <c r="AI90" s="381"/>
    </row>
    <row r="91">
      <c r="A91" s="480" t="s">
        <v>5138</v>
      </c>
      <c r="B91" s="361">
        <v>46168.0</v>
      </c>
      <c r="C91" s="362" t="s">
        <v>5333</v>
      </c>
      <c r="D91" s="363" t="s">
        <v>5334</v>
      </c>
      <c r="E91" s="364"/>
      <c r="F91" s="365"/>
      <c r="G91" s="366"/>
      <c r="H91" s="367"/>
      <c r="I91" s="365"/>
      <c r="J91" s="368"/>
      <c r="K91" s="364"/>
      <c r="L91" s="365"/>
      <c r="M91" s="366"/>
      <c r="N91" s="367"/>
      <c r="O91" s="365">
        <v>1.0</v>
      </c>
      <c r="P91" s="368"/>
      <c r="Q91" s="364"/>
      <c r="R91" s="365"/>
      <c r="S91" s="366"/>
      <c r="T91" s="369"/>
      <c r="U91" s="370" t="s">
        <v>2427</v>
      </c>
      <c r="V91" s="481"/>
      <c r="W91" s="380" t="s">
        <v>5335</v>
      </c>
      <c r="X91" s="353" t="s">
        <v>2887</v>
      </c>
      <c r="Y91" s="381">
        <v>1.0</v>
      </c>
      <c r="Z91" s="382"/>
      <c r="AA91" s="375"/>
      <c r="AB91" s="383"/>
      <c r="AC91" s="388"/>
      <c r="AD91" s="382"/>
      <c r="AE91" s="389"/>
      <c r="AF91" s="377">
        <v>7.0</v>
      </c>
      <c r="AG91" s="378">
        <v>7.0</v>
      </c>
      <c r="AH91" s="393" t="s">
        <v>3035</v>
      </c>
      <c r="AI91" s="381"/>
    </row>
    <row r="92">
      <c r="A92" s="480" t="s">
        <v>5132</v>
      </c>
      <c r="B92" s="361">
        <v>46169.0</v>
      </c>
      <c r="C92" s="362" t="s">
        <v>5336</v>
      </c>
      <c r="D92" s="363" t="s">
        <v>5337</v>
      </c>
      <c r="E92" s="364"/>
      <c r="F92" s="365"/>
      <c r="G92" s="366"/>
      <c r="H92" s="367"/>
      <c r="I92" s="365">
        <v>3.0</v>
      </c>
      <c r="J92" s="368"/>
      <c r="K92" s="364"/>
      <c r="L92" s="365"/>
      <c r="M92" s="366"/>
      <c r="N92" s="367"/>
      <c r="O92" s="365"/>
      <c r="P92" s="368"/>
      <c r="Q92" s="364"/>
      <c r="R92" s="365"/>
      <c r="S92" s="366"/>
      <c r="T92" s="369"/>
      <c r="U92" s="370" t="s">
        <v>2427</v>
      </c>
      <c r="V92" s="481"/>
      <c r="W92" s="380" t="s">
        <v>5338</v>
      </c>
      <c r="X92" s="353" t="s">
        <v>2887</v>
      </c>
      <c r="Y92" s="381">
        <v>3.0</v>
      </c>
      <c r="Z92" s="382"/>
      <c r="AA92" s="375"/>
      <c r="AB92" s="383"/>
      <c r="AC92" s="388"/>
      <c r="AD92" s="382"/>
      <c r="AE92" s="389"/>
      <c r="AF92" s="377">
        <v>23.0</v>
      </c>
      <c r="AG92" s="378">
        <v>14.0</v>
      </c>
      <c r="AH92" s="393" t="s">
        <v>3035</v>
      </c>
      <c r="AI92" s="381"/>
    </row>
    <row r="93">
      <c r="A93" s="480" t="s">
        <v>5138</v>
      </c>
      <c r="B93" s="361">
        <v>46168.0</v>
      </c>
      <c r="C93" s="362" t="s">
        <v>5339</v>
      </c>
      <c r="D93" s="363" t="s">
        <v>5340</v>
      </c>
      <c r="E93" s="364"/>
      <c r="F93" s="365"/>
      <c r="G93" s="366"/>
      <c r="H93" s="367"/>
      <c r="I93" s="365"/>
      <c r="J93" s="368"/>
      <c r="K93" s="364"/>
      <c r="L93" s="365"/>
      <c r="M93" s="366"/>
      <c r="N93" s="367"/>
      <c r="O93" s="365"/>
      <c r="P93" s="368"/>
      <c r="Q93" s="364"/>
      <c r="R93" s="365"/>
      <c r="S93" s="366"/>
      <c r="T93" s="369"/>
      <c r="U93" s="370" t="s">
        <v>2427</v>
      </c>
      <c r="V93" s="481"/>
      <c r="W93" s="372"/>
      <c r="X93" s="353"/>
      <c r="Y93" s="373"/>
      <c r="Z93" s="382"/>
      <c r="AA93" s="375"/>
      <c r="AB93" s="383"/>
      <c r="AC93" s="388"/>
      <c r="AD93" s="382"/>
      <c r="AE93" s="389"/>
      <c r="AF93" s="390"/>
      <c r="AG93" s="391"/>
      <c r="AH93" s="359"/>
      <c r="AI93" s="373"/>
    </row>
    <row r="94">
      <c r="A94" s="480" t="s">
        <v>5341</v>
      </c>
      <c r="B94" s="361">
        <v>46171.0</v>
      </c>
      <c r="C94" s="362" t="s">
        <v>5342</v>
      </c>
      <c r="D94" s="363" t="s">
        <v>5343</v>
      </c>
      <c r="E94" s="364"/>
      <c r="F94" s="365"/>
      <c r="G94" s="366"/>
      <c r="H94" s="367"/>
      <c r="I94" s="365"/>
      <c r="J94" s="368"/>
      <c r="K94" s="364"/>
      <c r="L94" s="365"/>
      <c r="M94" s="366"/>
      <c r="N94" s="367"/>
      <c r="O94" s="365"/>
      <c r="P94" s="368"/>
      <c r="Q94" s="364"/>
      <c r="R94" s="365"/>
      <c r="S94" s="366"/>
      <c r="T94" s="369"/>
      <c r="U94" s="370" t="s">
        <v>2427</v>
      </c>
      <c r="V94" s="481"/>
      <c r="W94" s="380"/>
      <c r="X94" s="353"/>
      <c r="Y94" s="381"/>
      <c r="Z94" s="382"/>
      <c r="AA94" s="375"/>
      <c r="AB94" s="383"/>
      <c r="AC94" s="388"/>
      <c r="AD94" s="382"/>
      <c r="AE94" s="389"/>
      <c r="AF94" s="390"/>
      <c r="AG94" s="391"/>
      <c r="AH94" s="359"/>
      <c r="AI94" s="381"/>
    </row>
    <row r="95">
      <c r="A95" s="480" t="s">
        <v>5341</v>
      </c>
      <c r="B95" s="361">
        <v>46171.0</v>
      </c>
      <c r="C95" s="362" t="s">
        <v>5344</v>
      </c>
      <c r="D95" s="363" t="s">
        <v>5345</v>
      </c>
      <c r="E95" s="364"/>
      <c r="F95" s="365"/>
      <c r="G95" s="366"/>
      <c r="H95" s="367"/>
      <c r="I95" s="365"/>
      <c r="J95" s="368"/>
      <c r="K95" s="364"/>
      <c r="L95" s="365"/>
      <c r="M95" s="366"/>
      <c r="N95" s="367"/>
      <c r="O95" s="365"/>
      <c r="P95" s="368"/>
      <c r="Q95" s="364"/>
      <c r="R95" s="365"/>
      <c r="S95" s="366"/>
      <c r="T95" s="369"/>
      <c r="U95" s="370" t="s">
        <v>2427</v>
      </c>
      <c r="V95" s="481"/>
      <c r="W95" s="380"/>
      <c r="X95" s="353"/>
      <c r="Y95" s="381"/>
      <c r="Z95" s="382"/>
      <c r="AA95" s="375"/>
      <c r="AB95" s="383"/>
      <c r="AC95" s="388"/>
      <c r="AD95" s="382"/>
      <c r="AE95" s="389"/>
      <c r="AF95" s="390"/>
      <c r="AG95" s="391"/>
      <c r="AH95" s="359"/>
      <c r="AI95" s="381"/>
    </row>
    <row r="96">
      <c r="A96" s="480" t="s">
        <v>5132</v>
      </c>
      <c r="B96" s="361">
        <v>46169.0</v>
      </c>
      <c r="C96" s="362" t="s">
        <v>5346</v>
      </c>
      <c r="D96" s="363" t="s">
        <v>5347</v>
      </c>
      <c r="E96" s="364"/>
      <c r="F96" s="365"/>
      <c r="G96" s="366"/>
      <c r="H96" s="367"/>
      <c r="I96" s="365"/>
      <c r="J96" s="368"/>
      <c r="K96" s="364"/>
      <c r="L96" s="365"/>
      <c r="M96" s="366"/>
      <c r="N96" s="367"/>
      <c r="O96" s="365"/>
      <c r="P96" s="368"/>
      <c r="Q96" s="364"/>
      <c r="R96" s="365"/>
      <c r="S96" s="366"/>
      <c r="T96" s="369"/>
      <c r="U96" s="370" t="s">
        <v>2427</v>
      </c>
      <c r="V96" s="481"/>
      <c r="W96" s="380"/>
      <c r="X96" s="353"/>
      <c r="Y96" s="381"/>
      <c r="Z96" s="382"/>
      <c r="AA96" s="375"/>
      <c r="AB96" s="383"/>
      <c r="AC96" s="388"/>
      <c r="AD96" s="382"/>
      <c r="AE96" s="389"/>
      <c r="AF96" s="390"/>
      <c r="AG96" s="391"/>
      <c r="AH96" s="359"/>
      <c r="AI96" s="381"/>
    </row>
    <row r="97">
      <c r="A97" s="482" t="s">
        <v>5138</v>
      </c>
      <c r="B97" s="361">
        <v>46168.0</v>
      </c>
      <c r="C97" s="362" t="s">
        <v>5348</v>
      </c>
      <c r="D97" s="363" t="s">
        <v>5349</v>
      </c>
      <c r="E97" s="364"/>
      <c r="F97" s="365"/>
      <c r="G97" s="366"/>
      <c r="H97" s="367"/>
      <c r="I97" s="365"/>
      <c r="J97" s="368"/>
      <c r="K97" s="364"/>
      <c r="L97" s="365"/>
      <c r="M97" s="366"/>
      <c r="N97" s="367"/>
      <c r="O97" s="365"/>
      <c r="P97" s="368"/>
      <c r="Q97" s="364"/>
      <c r="R97" s="365"/>
      <c r="S97" s="366"/>
      <c r="T97" s="369"/>
      <c r="U97" s="370" t="s">
        <v>2427</v>
      </c>
      <c r="V97" s="481"/>
      <c r="W97" s="380"/>
      <c r="X97" s="353"/>
      <c r="Y97" s="381"/>
      <c r="Z97" s="382"/>
      <c r="AA97" s="375"/>
      <c r="AB97" s="383"/>
      <c r="AC97" s="388"/>
      <c r="AD97" s="382"/>
      <c r="AE97" s="389"/>
      <c r="AF97" s="390"/>
      <c r="AG97" s="391"/>
      <c r="AH97" s="359"/>
      <c r="AI97" s="381"/>
    </row>
    <row r="98">
      <c r="A98" s="480" t="s">
        <v>5341</v>
      </c>
      <c r="B98" s="361">
        <v>46171.0</v>
      </c>
      <c r="C98" s="362" t="s">
        <v>5350</v>
      </c>
      <c r="D98" s="363" t="s">
        <v>5351</v>
      </c>
      <c r="E98" s="364"/>
      <c r="F98" s="365"/>
      <c r="G98" s="366"/>
      <c r="H98" s="367"/>
      <c r="I98" s="365"/>
      <c r="J98" s="368"/>
      <c r="K98" s="364"/>
      <c r="L98" s="365"/>
      <c r="M98" s="366"/>
      <c r="N98" s="367"/>
      <c r="O98" s="365"/>
      <c r="P98" s="368"/>
      <c r="Q98" s="364"/>
      <c r="R98" s="365"/>
      <c r="S98" s="366"/>
      <c r="T98" s="369"/>
      <c r="U98" s="370" t="s">
        <v>2948</v>
      </c>
      <c r="V98" s="481"/>
      <c r="W98" s="380"/>
      <c r="X98" s="353"/>
      <c r="Y98" s="381"/>
      <c r="Z98" s="382"/>
      <c r="AA98" s="375"/>
      <c r="AB98" s="383"/>
      <c r="AC98" s="388"/>
      <c r="AD98" s="382"/>
      <c r="AE98" s="389"/>
      <c r="AF98" s="390"/>
      <c r="AG98" s="391"/>
      <c r="AH98" s="359"/>
      <c r="AI98" s="381"/>
    </row>
    <row r="99" ht="17.25" customHeight="1">
      <c r="A99" s="480" t="s">
        <v>5341</v>
      </c>
      <c r="B99" s="361">
        <v>46171.0</v>
      </c>
      <c r="C99" s="362" t="s">
        <v>5352</v>
      </c>
      <c r="D99" s="363" t="s">
        <v>5353</v>
      </c>
      <c r="E99" s="364"/>
      <c r="F99" s="365"/>
      <c r="G99" s="366"/>
      <c r="H99" s="367"/>
      <c r="I99" s="365"/>
      <c r="J99" s="368"/>
      <c r="K99" s="364"/>
      <c r="L99" s="365"/>
      <c r="M99" s="366"/>
      <c r="N99" s="367"/>
      <c r="O99" s="365"/>
      <c r="P99" s="368"/>
      <c r="Q99" s="364"/>
      <c r="R99" s="365"/>
      <c r="S99" s="366"/>
      <c r="T99" s="369"/>
      <c r="U99" s="370" t="s">
        <v>2948</v>
      </c>
      <c r="V99" s="481"/>
      <c r="W99" s="380"/>
      <c r="X99" s="353"/>
      <c r="Y99" s="381"/>
      <c r="Z99" s="382"/>
      <c r="AA99" s="375"/>
      <c r="AB99" s="383"/>
      <c r="AC99" s="388"/>
      <c r="AD99" s="382"/>
      <c r="AE99" s="389"/>
      <c r="AF99" s="390"/>
      <c r="AG99" s="391"/>
      <c r="AH99" s="359"/>
      <c r="AI99" s="381"/>
    </row>
    <row r="100">
      <c r="A100" s="480" t="s">
        <v>5135</v>
      </c>
      <c r="B100" s="361">
        <v>46170.0</v>
      </c>
      <c r="C100" s="362" t="s">
        <v>5354</v>
      </c>
      <c r="D100" s="363" t="s">
        <v>5355</v>
      </c>
      <c r="E100" s="364"/>
      <c r="F100" s="365"/>
      <c r="G100" s="366"/>
      <c r="H100" s="367"/>
      <c r="I100" s="365"/>
      <c r="J100" s="368"/>
      <c r="K100" s="364"/>
      <c r="L100" s="365"/>
      <c r="M100" s="366"/>
      <c r="N100" s="367"/>
      <c r="O100" s="365"/>
      <c r="P100" s="368"/>
      <c r="Q100" s="364"/>
      <c r="R100" s="365"/>
      <c r="S100" s="366"/>
      <c r="T100" s="369"/>
      <c r="U100" s="370" t="s">
        <v>2948</v>
      </c>
      <c r="V100" s="481"/>
      <c r="W100" s="380"/>
      <c r="X100" s="353"/>
      <c r="Y100" s="381"/>
      <c r="Z100" s="382"/>
      <c r="AA100" s="375"/>
      <c r="AB100" s="383"/>
      <c r="AC100" s="388"/>
      <c r="AD100" s="382"/>
      <c r="AE100" s="389"/>
      <c r="AF100" s="390"/>
      <c r="AG100" s="391"/>
      <c r="AH100" s="359"/>
      <c r="AI100" s="381"/>
    </row>
    <row r="101">
      <c r="A101" s="480" t="s">
        <v>5132</v>
      </c>
      <c r="B101" s="361">
        <v>46169.0</v>
      </c>
      <c r="C101" s="362" t="s">
        <v>5356</v>
      </c>
      <c r="D101" s="363" t="s">
        <v>5357</v>
      </c>
      <c r="E101" s="364"/>
      <c r="F101" s="365"/>
      <c r="G101" s="366"/>
      <c r="H101" s="367"/>
      <c r="I101" s="365"/>
      <c r="J101" s="368"/>
      <c r="K101" s="364"/>
      <c r="L101" s="365"/>
      <c r="M101" s="366"/>
      <c r="N101" s="367"/>
      <c r="O101" s="365"/>
      <c r="P101" s="368"/>
      <c r="Q101" s="364"/>
      <c r="R101" s="365"/>
      <c r="S101" s="366"/>
      <c r="T101" s="369"/>
      <c r="U101" s="370" t="s">
        <v>2948</v>
      </c>
      <c r="V101" s="481"/>
      <c r="W101" s="372"/>
      <c r="X101" s="353" t="s">
        <v>2914</v>
      </c>
      <c r="Y101" s="373"/>
      <c r="Z101" s="382"/>
      <c r="AA101" s="375"/>
      <c r="AB101" s="383"/>
      <c r="AC101" s="388"/>
      <c r="AD101" s="382"/>
      <c r="AE101" s="389"/>
      <c r="AF101" s="377">
        <v>0.0</v>
      </c>
      <c r="AG101" s="378">
        <v>0.0</v>
      </c>
      <c r="AH101" s="393" t="s">
        <v>3035</v>
      </c>
      <c r="AI101" s="373"/>
    </row>
    <row r="102">
      <c r="A102" s="480" t="s">
        <v>5138</v>
      </c>
      <c r="B102" s="361">
        <v>46168.0</v>
      </c>
      <c r="C102" s="362" t="s">
        <v>5358</v>
      </c>
      <c r="D102" s="363" t="s">
        <v>5359</v>
      </c>
      <c r="E102" s="364"/>
      <c r="F102" s="365"/>
      <c r="G102" s="366"/>
      <c r="H102" s="367"/>
      <c r="I102" s="365"/>
      <c r="J102" s="368"/>
      <c r="K102" s="364"/>
      <c r="L102" s="365"/>
      <c r="M102" s="366"/>
      <c r="N102" s="367"/>
      <c r="O102" s="365">
        <v>1.0</v>
      </c>
      <c r="P102" s="368"/>
      <c r="Q102" s="364"/>
      <c r="R102" s="365"/>
      <c r="S102" s="366"/>
      <c r="T102" s="369"/>
      <c r="U102" s="370" t="s">
        <v>2948</v>
      </c>
      <c r="V102" s="481"/>
      <c r="W102" s="380" t="s">
        <v>5360</v>
      </c>
      <c r="X102" s="353" t="s">
        <v>2890</v>
      </c>
      <c r="Y102" s="381"/>
      <c r="Z102" s="382"/>
      <c r="AA102" s="375"/>
      <c r="AB102" s="383"/>
      <c r="AC102" s="388"/>
      <c r="AD102" s="382"/>
      <c r="AE102" s="389"/>
      <c r="AF102" s="377">
        <v>9.0</v>
      </c>
      <c r="AG102" s="378">
        <v>9.0</v>
      </c>
      <c r="AH102" s="393" t="s">
        <v>3035</v>
      </c>
      <c r="AI102" s="381"/>
    </row>
    <row r="103">
      <c r="A103" s="480" t="s">
        <v>5135</v>
      </c>
      <c r="B103" s="361">
        <v>46170.0</v>
      </c>
      <c r="C103" s="362" t="s">
        <v>5361</v>
      </c>
      <c r="D103" s="363" t="s">
        <v>5362</v>
      </c>
      <c r="E103" s="364"/>
      <c r="F103" s="365"/>
      <c r="G103" s="366"/>
      <c r="H103" s="367"/>
      <c r="I103" s="365">
        <v>1.0</v>
      </c>
      <c r="J103" s="368"/>
      <c r="K103" s="364"/>
      <c r="L103" s="365"/>
      <c r="M103" s="366"/>
      <c r="N103" s="367"/>
      <c r="O103" s="365"/>
      <c r="P103" s="368"/>
      <c r="Q103" s="364"/>
      <c r="R103" s="365"/>
      <c r="S103" s="366"/>
      <c r="T103" s="369"/>
      <c r="U103" s="370" t="s">
        <v>2948</v>
      </c>
      <c r="V103" s="481"/>
      <c r="W103" s="380" t="s">
        <v>5363</v>
      </c>
      <c r="X103" s="353" t="s">
        <v>2890</v>
      </c>
      <c r="Y103" s="373"/>
      <c r="Z103" s="382"/>
      <c r="AA103" s="375"/>
      <c r="AB103" s="383"/>
      <c r="AC103" s="388"/>
      <c r="AD103" s="382"/>
      <c r="AE103" s="389"/>
      <c r="AF103" s="377">
        <v>4.0</v>
      </c>
      <c r="AG103" s="378">
        <v>2.0</v>
      </c>
      <c r="AH103" s="393" t="s">
        <v>3035</v>
      </c>
      <c r="AI103" s="373"/>
    </row>
    <row r="104">
      <c r="A104" s="482" t="s">
        <v>5132</v>
      </c>
      <c r="B104" s="361">
        <v>46169.0</v>
      </c>
      <c r="C104" s="362" t="s">
        <v>5364</v>
      </c>
      <c r="D104" s="363" t="s">
        <v>5365</v>
      </c>
      <c r="E104" s="364"/>
      <c r="F104" s="365"/>
      <c r="G104" s="366"/>
      <c r="H104" s="367"/>
      <c r="I104" s="365"/>
      <c r="J104" s="368"/>
      <c r="K104" s="364"/>
      <c r="L104" s="365">
        <v>1.0</v>
      </c>
      <c r="M104" s="366">
        <v>1.0</v>
      </c>
      <c r="N104" s="367"/>
      <c r="O104" s="365"/>
      <c r="P104" s="368"/>
      <c r="Q104" s="364"/>
      <c r="R104" s="365"/>
      <c r="S104" s="366"/>
      <c r="T104" s="369"/>
      <c r="U104" s="370" t="s">
        <v>2948</v>
      </c>
      <c r="V104" s="481" t="s">
        <v>3006</v>
      </c>
      <c r="W104" s="380" t="s">
        <v>5366</v>
      </c>
      <c r="X104" s="353" t="s">
        <v>2893</v>
      </c>
      <c r="Y104" s="381">
        <v>1.0</v>
      </c>
      <c r="Z104" s="382"/>
      <c r="AA104" s="375"/>
      <c r="AB104" s="383"/>
      <c r="AC104" s="388"/>
      <c r="AD104" s="382"/>
      <c r="AE104" s="389"/>
      <c r="AF104" s="377">
        <v>53.0</v>
      </c>
      <c r="AG104" s="378">
        <v>53.0</v>
      </c>
      <c r="AH104" s="393" t="s">
        <v>3035</v>
      </c>
      <c r="AI104" s="381"/>
    </row>
    <row r="105">
      <c r="A105" s="480" t="s">
        <v>5132</v>
      </c>
      <c r="B105" s="361">
        <v>46169.0</v>
      </c>
      <c r="C105" s="362" t="s">
        <v>5367</v>
      </c>
      <c r="D105" s="363" t="s">
        <v>5368</v>
      </c>
      <c r="E105" s="364"/>
      <c r="F105" s="365"/>
      <c r="G105" s="366"/>
      <c r="H105" s="367"/>
      <c r="I105" s="365"/>
      <c r="J105" s="368"/>
      <c r="K105" s="364"/>
      <c r="L105" s="365"/>
      <c r="M105" s="366"/>
      <c r="N105" s="367"/>
      <c r="O105" s="365"/>
      <c r="P105" s="368"/>
      <c r="Q105" s="364"/>
      <c r="R105" s="365"/>
      <c r="S105" s="366"/>
      <c r="T105" s="369"/>
      <c r="U105" s="370" t="s">
        <v>2948</v>
      </c>
      <c r="V105" s="481"/>
      <c r="W105" s="372"/>
      <c r="X105" s="353" t="s">
        <v>2914</v>
      </c>
      <c r="Y105" s="373"/>
      <c r="Z105" s="382"/>
      <c r="AA105" s="375"/>
      <c r="AB105" s="383"/>
      <c r="AC105" s="388"/>
      <c r="AD105" s="382"/>
      <c r="AE105" s="389"/>
      <c r="AF105" s="377">
        <v>2.0</v>
      </c>
      <c r="AG105" s="378">
        <v>2.0</v>
      </c>
      <c r="AH105" s="393" t="s">
        <v>3035</v>
      </c>
      <c r="AI105" s="373"/>
    </row>
    <row r="106">
      <c r="A106" s="482" t="s">
        <v>5138</v>
      </c>
      <c r="B106" s="361">
        <v>46168.0</v>
      </c>
      <c r="C106" s="362" t="s">
        <v>5369</v>
      </c>
      <c r="D106" s="363" t="s">
        <v>5370</v>
      </c>
      <c r="E106" s="364"/>
      <c r="F106" s="365"/>
      <c r="G106" s="366"/>
      <c r="H106" s="367"/>
      <c r="I106" s="365"/>
      <c r="J106" s="368"/>
      <c r="K106" s="364"/>
      <c r="L106" s="365"/>
      <c r="M106" s="366"/>
      <c r="N106" s="367"/>
      <c r="O106" s="365"/>
      <c r="P106" s="368"/>
      <c r="Q106" s="364"/>
      <c r="R106" s="365"/>
      <c r="S106" s="366"/>
      <c r="T106" s="369"/>
      <c r="U106" s="370" t="s">
        <v>2948</v>
      </c>
      <c r="V106" s="481"/>
      <c r="W106" s="380"/>
      <c r="X106" s="353"/>
      <c r="Y106" s="381"/>
      <c r="Z106" s="382"/>
      <c r="AA106" s="375"/>
      <c r="AB106" s="383"/>
      <c r="AC106" s="388"/>
      <c r="AD106" s="382"/>
      <c r="AE106" s="389"/>
      <c r="AF106" s="390"/>
      <c r="AG106" s="391"/>
      <c r="AH106" s="359"/>
      <c r="AI106" s="381"/>
    </row>
    <row r="107">
      <c r="A107" s="480" t="s">
        <v>5132</v>
      </c>
      <c r="B107" s="361">
        <v>46169.0</v>
      </c>
      <c r="C107" s="362" t="s">
        <v>5371</v>
      </c>
      <c r="D107" s="363" t="s">
        <v>5372</v>
      </c>
      <c r="E107" s="364"/>
      <c r="F107" s="365"/>
      <c r="G107" s="366"/>
      <c r="H107" s="367"/>
      <c r="I107" s="365"/>
      <c r="J107" s="368"/>
      <c r="K107" s="364"/>
      <c r="L107" s="365"/>
      <c r="M107" s="366"/>
      <c r="N107" s="367"/>
      <c r="O107" s="365"/>
      <c r="P107" s="368"/>
      <c r="Q107" s="364"/>
      <c r="R107" s="365"/>
      <c r="S107" s="366"/>
      <c r="T107" s="369"/>
      <c r="U107" s="370" t="s">
        <v>2948</v>
      </c>
      <c r="V107" s="481"/>
      <c r="W107" s="380"/>
      <c r="X107" s="353"/>
      <c r="Y107" s="381"/>
      <c r="Z107" s="382"/>
      <c r="AA107" s="375"/>
      <c r="AB107" s="383"/>
      <c r="AC107" s="388"/>
      <c r="AD107" s="382"/>
      <c r="AE107" s="389"/>
      <c r="AF107" s="390"/>
      <c r="AG107" s="391"/>
      <c r="AH107" s="359"/>
      <c r="AI107" s="381"/>
    </row>
    <row r="108">
      <c r="A108" s="480" t="s">
        <v>5164</v>
      </c>
      <c r="B108" s="361">
        <v>46167.0</v>
      </c>
      <c r="C108" s="362" t="s">
        <v>5373</v>
      </c>
      <c r="D108" s="363" t="s">
        <v>5374</v>
      </c>
      <c r="E108" s="364"/>
      <c r="F108" s="365"/>
      <c r="G108" s="366"/>
      <c r="H108" s="367"/>
      <c r="I108" s="365"/>
      <c r="J108" s="368"/>
      <c r="K108" s="364"/>
      <c r="L108" s="365"/>
      <c r="M108" s="366"/>
      <c r="N108" s="367"/>
      <c r="O108" s="365"/>
      <c r="P108" s="368"/>
      <c r="Q108" s="364"/>
      <c r="R108" s="365"/>
      <c r="S108" s="366"/>
      <c r="T108" s="369"/>
      <c r="U108" s="370" t="s">
        <v>2948</v>
      </c>
      <c r="V108" s="481"/>
      <c r="W108" s="380"/>
      <c r="X108" s="353"/>
      <c r="Y108" s="381"/>
      <c r="Z108" s="382"/>
      <c r="AA108" s="375"/>
      <c r="AB108" s="383"/>
      <c r="AC108" s="388"/>
      <c r="AD108" s="382"/>
      <c r="AE108" s="389"/>
      <c r="AF108" s="390"/>
      <c r="AG108" s="391"/>
      <c r="AH108" s="359"/>
      <c r="AI108" s="381"/>
    </row>
    <row r="109">
      <c r="A109" s="480" t="s">
        <v>5135</v>
      </c>
      <c r="B109" s="361">
        <v>46170.0</v>
      </c>
      <c r="C109" s="362" t="s">
        <v>5375</v>
      </c>
      <c r="D109" s="363" t="s">
        <v>5376</v>
      </c>
      <c r="E109" s="364"/>
      <c r="F109" s="365"/>
      <c r="G109" s="366"/>
      <c r="H109" s="367"/>
      <c r="I109" s="365"/>
      <c r="J109" s="368"/>
      <c r="K109" s="364"/>
      <c r="L109" s="365"/>
      <c r="M109" s="366"/>
      <c r="N109" s="367"/>
      <c r="O109" s="365"/>
      <c r="P109" s="368"/>
      <c r="Q109" s="364"/>
      <c r="R109" s="365"/>
      <c r="S109" s="366"/>
      <c r="T109" s="369"/>
      <c r="U109" s="370" t="s">
        <v>1658</v>
      </c>
      <c r="V109" s="481"/>
      <c r="W109" s="372"/>
      <c r="X109" s="353"/>
      <c r="Y109" s="373"/>
      <c r="Z109" s="382"/>
      <c r="AA109" s="375"/>
      <c r="AB109" s="383"/>
      <c r="AC109" s="388"/>
      <c r="AD109" s="382"/>
      <c r="AE109" s="389"/>
      <c r="AF109" s="390"/>
      <c r="AG109" s="391"/>
      <c r="AH109" s="359"/>
      <c r="AI109" s="373"/>
    </row>
    <row r="110">
      <c r="A110" s="480" t="s">
        <v>5164</v>
      </c>
      <c r="B110" s="361">
        <v>46167.0</v>
      </c>
      <c r="C110" s="362" t="s">
        <v>5377</v>
      </c>
      <c r="D110" s="363" t="s">
        <v>5378</v>
      </c>
      <c r="E110" s="364"/>
      <c r="F110" s="365"/>
      <c r="G110" s="366"/>
      <c r="H110" s="367"/>
      <c r="I110" s="365"/>
      <c r="J110" s="368"/>
      <c r="K110" s="364"/>
      <c r="L110" s="365"/>
      <c r="M110" s="366"/>
      <c r="N110" s="367"/>
      <c r="O110" s="365"/>
      <c r="P110" s="368"/>
      <c r="Q110" s="364"/>
      <c r="R110" s="365"/>
      <c r="S110" s="366"/>
      <c r="T110" s="369"/>
      <c r="U110" s="370" t="s">
        <v>1658</v>
      </c>
      <c r="V110" s="481"/>
      <c r="W110" s="380"/>
      <c r="X110" s="353"/>
      <c r="Y110" s="381"/>
      <c r="Z110" s="382"/>
      <c r="AA110" s="375"/>
      <c r="AB110" s="383"/>
      <c r="AC110" s="388"/>
      <c r="AD110" s="382"/>
      <c r="AE110" s="389"/>
      <c r="AF110" s="390"/>
      <c r="AG110" s="391"/>
      <c r="AH110" s="359"/>
      <c r="AI110" s="381"/>
    </row>
    <row r="111">
      <c r="A111" s="480" t="s">
        <v>5135</v>
      </c>
      <c r="B111" s="361">
        <v>46170.0</v>
      </c>
      <c r="C111" s="362" t="s">
        <v>5379</v>
      </c>
      <c r="D111" s="363" t="s">
        <v>5380</v>
      </c>
      <c r="E111" s="364"/>
      <c r="F111" s="365"/>
      <c r="G111" s="366"/>
      <c r="H111" s="367"/>
      <c r="I111" s="365"/>
      <c r="J111" s="368"/>
      <c r="K111" s="364"/>
      <c r="L111" s="365"/>
      <c r="M111" s="366"/>
      <c r="N111" s="367"/>
      <c r="O111" s="365"/>
      <c r="P111" s="368"/>
      <c r="Q111" s="364"/>
      <c r="R111" s="365"/>
      <c r="S111" s="366"/>
      <c r="T111" s="369"/>
      <c r="U111" s="370" t="s">
        <v>1658</v>
      </c>
      <c r="V111" s="481"/>
      <c r="W111" s="380"/>
      <c r="X111" s="353"/>
      <c r="Y111" s="381"/>
      <c r="Z111" s="382"/>
      <c r="AA111" s="375"/>
      <c r="AB111" s="383"/>
      <c r="AC111" s="388"/>
      <c r="AD111" s="382"/>
      <c r="AE111" s="389"/>
      <c r="AF111" s="390"/>
      <c r="AG111" s="391"/>
      <c r="AH111" s="359"/>
      <c r="AI111" s="381"/>
    </row>
    <row r="112">
      <c r="A112" s="480" t="s">
        <v>5138</v>
      </c>
      <c r="B112" s="361">
        <v>46168.0</v>
      </c>
      <c r="C112" s="362" t="s">
        <v>5381</v>
      </c>
      <c r="D112" s="363" t="s">
        <v>5382</v>
      </c>
      <c r="E112" s="364"/>
      <c r="F112" s="365"/>
      <c r="G112" s="366"/>
      <c r="H112" s="367"/>
      <c r="I112" s="365"/>
      <c r="J112" s="368"/>
      <c r="K112" s="364"/>
      <c r="L112" s="365"/>
      <c r="M112" s="366"/>
      <c r="N112" s="367"/>
      <c r="O112" s="365"/>
      <c r="P112" s="368"/>
      <c r="Q112" s="364"/>
      <c r="R112" s="365"/>
      <c r="S112" s="366"/>
      <c r="T112" s="369"/>
      <c r="U112" s="370" t="s">
        <v>1658</v>
      </c>
      <c r="V112" s="481"/>
      <c r="W112" s="380"/>
      <c r="X112" s="353"/>
      <c r="Y112" s="381"/>
      <c r="Z112" s="382"/>
      <c r="AA112" s="375"/>
      <c r="AB112" s="383"/>
      <c r="AC112" s="388"/>
      <c r="AD112" s="382"/>
      <c r="AE112" s="389"/>
      <c r="AF112" s="390"/>
      <c r="AG112" s="391"/>
      <c r="AH112" s="359"/>
      <c r="AI112" s="381"/>
    </row>
    <row r="113">
      <c r="A113" s="480" t="s">
        <v>5132</v>
      </c>
      <c r="B113" s="361">
        <v>46169.0</v>
      </c>
      <c r="C113" s="362" t="s">
        <v>5383</v>
      </c>
      <c r="D113" s="363" t="s">
        <v>5384</v>
      </c>
      <c r="E113" s="364"/>
      <c r="F113" s="365"/>
      <c r="G113" s="366"/>
      <c r="H113" s="367"/>
      <c r="I113" s="365"/>
      <c r="J113" s="368"/>
      <c r="K113" s="364"/>
      <c r="L113" s="365"/>
      <c r="M113" s="366"/>
      <c r="N113" s="367"/>
      <c r="O113" s="365"/>
      <c r="P113" s="368"/>
      <c r="Q113" s="364"/>
      <c r="R113" s="365"/>
      <c r="S113" s="366"/>
      <c r="T113" s="369"/>
      <c r="U113" s="370" t="s">
        <v>1658</v>
      </c>
      <c r="V113" s="481"/>
      <c r="W113" s="380"/>
      <c r="X113" s="353"/>
      <c r="Y113" s="381"/>
      <c r="Z113" s="382"/>
      <c r="AA113" s="375"/>
      <c r="AB113" s="383"/>
      <c r="AC113" s="388"/>
      <c r="AD113" s="382"/>
      <c r="AE113" s="389"/>
      <c r="AF113" s="390"/>
      <c r="AG113" s="391"/>
      <c r="AH113" s="359"/>
      <c r="AI113" s="381"/>
    </row>
    <row r="114">
      <c r="A114" s="480" t="s">
        <v>5138</v>
      </c>
      <c r="B114" s="361">
        <v>46168.0</v>
      </c>
      <c r="C114" s="362" t="s">
        <v>5385</v>
      </c>
      <c r="D114" s="363" t="s">
        <v>5386</v>
      </c>
      <c r="E114" s="364"/>
      <c r="F114" s="365"/>
      <c r="G114" s="366"/>
      <c r="H114" s="367"/>
      <c r="I114" s="365"/>
      <c r="J114" s="368"/>
      <c r="K114" s="364"/>
      <c r="L114" s="365"/>
      <c r="M114" s="366"/>
      <c r="N114" s="367"/>
      <c r="O114" s="365"/>
      <c r="P114" s="368"/>
      <c r="Q114" s="364"/>
      <c r="R114" s="365"/>
      <c r="S114" s="366"/>
      <c r="T114" s="369"/>
      <c r="U114" s="370" t="s">
        <v>1658</v>
      </c>
      <c r="V114" s="481"/>
      <c r="W114" s="380"/>
      <c r="X114" s="353"/>
      <c r="Y114" s="381"/>
      <c r="Z114" s="382"/>
      <c r="AA114" s="375"/>
      <c r="AB114" s="383"/>
      <c r="AC114" s="388"/>
      <c r="AD114" s="382"/>
      <c r="AE114" s="389"/>
      <c r="AF114" s="390"/>
      <c r="AG114" s="391"/>
      <c r="AH114" s="359"/>
      <c r="AI114" s="381"/>
    </row>
    <row r="115">
      <c r="A115" s="480" t="s">
        <v>5341</v>
      </c>
      <c r="B115" s="361">
        <v>46171.0</v>
      </c>
      <c r="C115" s="362" t="s">
        <v>5387</v>
      </c>
      <c r="D115" s="363" t="s">
        <v>5388</v>
      </c>
      <c r="E115" s="364"/>
      <c r="F115" s="365"/>
      <c r="G115" s="366"/>
      <c r="H115" s="367"/>
      <c r="I115" s="365"/>
      <c r="J115" s="368"/>
      <c r="K115" s="364"/>
      <c r="L115" s="365"/>
      <c r="M115" s="366"/>
      <c r="N115" s="367"/>
      <c r="O115" s="365"/>
      <c r="P115" s="368"/>
      <c r="Q115" s="364"/>
      <c r="R115" s="365"/>
      <c r="S115" s="366"/>
      <c r="T115" s="369"/>
      <c r="U115" s="370" t="s">
        <v>1658</v>
      </c>
      <c r="V115" s="481"/>
      <c r="W115" s="380"/>
      <c r="X115" s="353"/>
      <c r="Y115" s="381"/>
      <c r="Z115" s="382"/>
      <c r="AA115" s="375"/>
      <c r="AB115" s="383"/>
      <c r="AC115" s="388"/>
      <c r="AD115" s="382"/>
      <c r="AE115" s="389"/>
      <c r="AF115" s="390"/>
      <c r="AG115" s="391"/>
      <c r="AH115" s="359"/>
      <c r="AI115" s="381"/>
    </row>
    <row r="116">
      <c r="A116" s="480" t="s">
        <v>5341</v>
      </c>
      <c r="B116" s="361">
        <v>46171.0</v>
      </c>
      <c r="C116" s="362" t="s">
        <v>5389</v>
      </c>
      <c r="D116" s="363" t="s">
        <v>5390</v>
      </c>
      <c r="E116" s="364"/>
      <c r="F116" s="365"/>
      <c r="G116" s="366"/>
      <c r="H116" s="367"/>
      <c r="I116" s="365"/>
      <c r="J116" s="368"/>
      <c r="K116" s="364"/>
      <c r="L116" s="365"/>
      <c r="M116" s="366"/>
      <c r="N116" s="367"/>
      <c r="O116" s="365"/>
      <c r="P116" s="368"/>
      <c r="Q116" s="364"/>
      <c r="R116" s="365"/>
      <c r="S116" s="366"/>
      <c r="T116" s="369"/>
      <c r="U116" s="370" t="s">
        <v>1658</v>
      </c>
      <c r="V116" s="481"/>
      <c r="W116" s="380"/>
      <c r="X116" s="353"/>
      <c r="Y116" s="381"/>
      <c r="Z116" s="382"/>
      <c r="AA116" s="375"/>
      <c r="AB116" s="383"/>
      <c r="AC116" s="388"/>
      <c r="AD116" s="382"/>
      <c r="AE116" s="389"/>
      <c r="AF116" s="390"/>
      <c r="AG116" s="391"/>
      <c r="AH116" s="359"/>
      <c r="AI116" s="381"/>
    </row>
    <row r="117">
      <c r="A117" s="480" t="s">
        <v>5132</v>
      </c>
      <c r="B117" s="361">
        <v>46169.0</v>
      </c>
      <c r="C117" s="362" t="s">
        <v>5391</v>
      </c>
      <c r="D117" s="363" t="s">
        <v>5392</v>
      </c>
      <c r="E117" s="364"/>
      <c r="F117" s="365"/>
      <c r="G117" s="366"/>
      <c r="H117" s="367"/>
      <c r="I117" s="365"/>
      <c r="J117" s="368"/>
      <c r="K117" s="364"/>
      <c r="L117" s="365"/>
      <c r="M117" s="366"/>
      <c r="N117" s="367"/>
      <c r="O117" s="365"/>
      <c r="P117" s="368"/>
      <c r="Q117" s="364"/>
      <c r="R117" s="365"/>
      <c r="S117" s="366"/>
      <c r="T117" s="369"/>
      <c r="U117" s="370" t="s">
        <v>1658</v>
      </c>
      <c r="V117" s="506" t="s">
        <v>1152</v>
      </c>
      <c r="W117" s="380"/>
      <c r="X117" s="353"/>
      <c r="Y117" s="381"/>
      <c r="Z117" s="382"/>
      <c r="AA117" s="375"/>
      <c r="AB117" s="383"/>
      <c r="AC117" s="388"/>
      <c r="AD117" s="382"/>
      <c r="AE117" s="389"/>
      <c r="AF117" s="390"/>
      <c r="AG117" s="391"/>
      <c r="AH117" s="359"/>
      <c r="AI117" s="381"/>
    </row>
    <row r="118">
      <c r="A118" s="480" t="s">
        <v>5132</v>
      </c>
      <c r="B118" s="361">
        <v>46169.0</v>
      </c>
      <c r="C118" s="362" t="s">
        <v>5393</v>
      </c>
      <c r="D118" s="363" t="s">
        <v>5394</v>
      </c>
      <c r="E118" s="364"/>
      <c r="F118" s="365"/>
      <c r="G118" s="366"/>
      <c r="H118" s="367"/>
      <c r="I118" s="365"/>
      <c r="J118" s="368"/>
      <c r="K118" s="364"/>
      <c r="L118" s="365"/>
      <c r="M118" s="366"/>
      <c r="N118" s="367"/>
      <c r="O118" s="365"/>
      <c r="P118" s="368"/>
      <c r="Q118" s="364"/>
      <c r="R118" s="365"/>
      <c r="S118" s="366"/>
      <c r="T118" s="369"/>
      <c r="U118" s="370" t="s">
        <v>2957</v>
      </c>
      <c r="V118" s="481"/>
      <c r="W118" s="380"/>
      <c r="X118" s="353"/>
      <c r="Y118" s="381"/>
      <c r="Z118" s="382"/>
      <c r="AA118" s="375"/>
      <c r="AB118" s="383"/>
      <c r="AC118" s="388"/>
      <c r="AD118" s="382"/>
      <c r="AE118" s="389"/>
      <c r="AF118" s="390"/>
      <c r="AG118" s="391"/>
      <c r="AH118" s="359"/>
      <c r="AI118" s="381"/>
    </row>
    <row r="119">
      <c r="A119" s="480" t="s">
        <v>5132</v>
      </c>
      <c r="B119" s="361">
        <v>46169.0</v>
      </c>
      <c r="C119" s="362" t="s">
        <v>5395</v>
      </c>
      <c r="D119" s="363" t="s">
        <v>5396</v>
      </c>
      <c r="E119" s="364"/>
      <c r="F119" s="365"/>
      <c r="G119" s="366"/>
      <c r="H119" s="367"/>
      <c r="I119" s="365"/>
      <c r="J119" s="368"/>
      <c r="K119" s="364"/>
      <c r="L119" s="365"/>
      <c r="M119" s="366"/>
      <c r="N119" s="367"/>
      <c r="O119" s="365"/>
      <c r="P119" s="368"/>
      <c r="Q119" s="364"/>
      <c r="R119" s="365"/>
      <c r="S119" s="366"/>
      <c r="T119" s="369"/>
      <c r="U119" s="370" t="s">
        <v>2957</v>
      </c>
      <c r="V119" s="506" t="s">
        <v>3035</v>
      </c>
      <c r="W119" s="380"/>
      <c r="X119" s="353"/>
      <c r="Y119" s="381"/>
      <c r="Z119" s="382"/>
      <c r="AA119" s="375"/>
      <c r="AB119" s="383"/>
      <c r="AC119" s="388"/>
      <c r="AD119" s="382"/>
      <c r="AE119" s="389"/>
      <c r="AF119" s="390"/>
      <c r="AG119" s="391"/>
      <c r="AH119" s="359"/>
      <c r="AI119" s="381"/>
    </row>
    <row r="120">
      <c r="A120" s="480" t="s">
        <v>5138</v>
      </c>
      <c r="B120" s="361">
        <v>46168.0</v>
      </c>
      <c r="C120" s="362" t="s">
        <v>5397</v>
      </c>
      <c r="D120" s="363" t="s">
        <v>5398</v>
      </c>
      <c r="E120" s="364"/>
      <c r="F120" s="365"/>
      <c r="G120" s="366"/>
      <c r="H120" s="367"/>
      <c r="I120" s="365"/>
      <c r="J120" s="368"/>
      <c r="K120" s="364"/>
      <c r="L120" s="365"/>
      <c r="M120" s="366"/>
      <c r="N120" s="367"/>
      <c r="O120" s="365"/>
      <c r="P120" s="368"/>
      <c r="Q120" s="364"/>
      <c r="R120" s="365"/>
      <c r="S120" s="366"/>
      <c r="T120" s="369"/>
      <c r="U120" s="370" t="s">
        <v>2957</v>
      </c>
      <c r="V120" s="481"/>
      <c r="W120" s="380"/>
      <c r="X120" s="353"/>
      <c r="Y120" s="381"/>
      <c r="Z120" s="382"/>
      <c r="AA120" s="375"/>
      <c r="AB120" s="383"/>
      <c r="AC120" s="388"/>
      <c r="AD120" s="382"/>
      <c r="AE120" s="389"/>
      <c r="AF120" s="390"/>
      <c r="AG120" s="391"/>
      <c r="AH120" s="359"/>
      <c r="AI120" s="381"/>
    </row>
    <row r="121">
      <c r="A121" s="480" t="s">
        <v>5135</v>
      </c>
      <c r="B121" s="361">
        <v>46170.0</v>
      </c>
      <c r="C121" s="362" t="s">
        <v>5399</v>
      </c>
      <c r="D121" s="363" t="s">
        <v>5400</v>
      </c>
      <c r="E121" s="364"/>
      <c r="F121" s="365"/>
      <c r="G121" s="366"/>
      <c r="H121" s="367"/>
      <c r="I121" s="365"/>
      <c r="J121" s="368"/>
      <c r="K121" s="364"/>
      <c r="L121" s="365"/>
      <c r="M121" s="366"/>
      <c r="N121" s="367"/>
      <c r="O121" s="365"/>
      <c r="P121" s="368"/>
      <c r="Q121" s="364"/>
      <c r="R121" s="365"/>
      <c r="S121" s="366"/>
      <c r="T121" s="369"/>
      <c r="U121" s="370" t="s">
        <v>2957</v>
      </c>
      <c r="V121" s="481"/>
      <c r="W121" s="372"/>
      <c r="X121" s="353"/>
      <c r="Y121" s="373"/>
      <c r="Z121" s="382"/>
      <c r="AA121" s="375"/>
      <c r="AB121" s="383"/>
      <c r="AC121" s="388"/>
      <c r="AD121" s="382"/>
      <c r="AE121" s="389"/>
      <c r="AF121" s="390"/>
      <c r="AG121" s="391"/>
      <c r="AH121" s="359"/>
      <c r="AI121" s="373"/>
    </row>
    <row r="122">
      <c r="A122" s="480" t="s">
        <v>5135</v>
      </c>
      <c r="B122" s="361">
        <v>46170.0</v>
      </c>
      <c r="C122" s="362" t="s">
        <v>5401</v>
      </c>
      <c r="D122" s="363" t="s">
        <v>5402</v>
      </c>
      <c r="E122" s="364"/>
      <c r="F122" s="365"/>
      <c r="G122" s="366"/>
      <c r="H122" s="367"/>
      <c r="I122" s="365"/>
      <c r="J122" s="368"/>
      <c r="K122" s="364"/>
      <c r="L122" s="365"/>
      <c r="M122" s="366"/>
      <c r="N122" s="367"/>
      <c r="O122" s="365"/>
      <c r="P122" s="368"/>
      <c r="Q122" s="364"/>
      <c r="R122" s="365"/>
      <c r="S122" s="366"/>
      <c r="T122" s="369"/>
      <c r="U122" s="370" t="s">
        <v>2957</v>
      </c>
      <c r="V122" s="481"/>
      <c r="W122" s="380"/>
      <c r="X122" s="353"/>
      <c r="Y122" s="381"/>
      <c r="Z122" s="382"/>
      <c r="AA122" s="375"/>
      <c r="AB122" s="383"/>
      <c r="AC122" s="388"/>
      <c r="AD122" s="382"/>
      <c r="AE122" s="389"/>
      <c r="AF122" s="390"/>
      <c r="AG122" s="391"/>
      <c r="AH122" s="359"/>
      <c r="AI122" s="381"/>
    </row>
    <row r="123">
      <c r="A123" s="480" t="s">
        <v>5138</v>
      </c>
      <c r="B123" s="361">
        <v>46168.0</v>
      </c>
      <c r="C123" s="362" t="s">
        <v>5403</v>
      </c>
      <c r="D123" s="363" t="s">
        <v>5404</v>
      </c>
      <c r="E123" s="364"/>
      <c r="F123" s="365"/>
      <c r="G123" s="366"/>
      <c r="H123" s="367"/>
      <c r="I123" s="365"/>
      <c r="J123" s="368"/>
      <c r="K123" s="364"/>
      <c r="L123" s="365"/>
      <c r="M123" s="366"/>
      <c r="N123" s="367"/>
      <c r="O123" s="365"/>
      <c r="P123" s="368"/>
      <c r="Q123" s="364"/>
      <c r="R123" s="365"/>
      <c r="S123" s="366"/>
      <c r="T123" s="369"/>
      <c r="U123" s="370" t="s">
        <v>2957</v>
      </c>
      <c r="V123" s="481"/>
      <c r="W123" s="380"/>
      <c r="X123" s="353"/>
      <c r="Y123" s="381"/>
      <c r="Z123" s="382"/>
      <c r="AA123" s="375"/>
      <c r="AB123" s="383"/>
      <c r="AC123" s="388"/>
      <c r="AD123" s="382"/>
      <c r="AE123" s="389"/>
      <c r="AF123" s="390"/>
      <c r="AG123" s="391"/>
      <c r="AH123" s="359"/>
      <c r="AI123" s="381"/>
    </row>
    <row r="124">
      <c r="A124" s="480" t="s">
        <v>5341</v>
      </c>
      <c r="B124" s="361">
        <v>46171.0</v>
      </c>
      <c r="C124" s="362" t="s">
        <v>5405</v>
      </c>
      <c r="D124" s="363" t="s">
        <v>5406</v>
      </c>
      <c r="E124" s="364"/>
      <c r="F124" s="365"/>
      <c r="G124" s="366"/>
      <c r="H124" s="367"/>
      <c r="I124" s="365"/>
      <c r="J124" s="368"/>
      <c r="K124" s="364"/>
      <c r="L124" s="365"/>
      <c r="M124" s="366"/>
      <c r="N124" s="367"/>
      <c r="O124" s="365"/>
      <c r="P124" s="368"/>
      <c r="Q124" s="364"/>
      <c r="R124" s="365"/>
      <c r="S124" s="366"/>
      <c r="T124" s="369"/>
      <c r="U124" s="370" t="s">
        <v>2957</v>
      </c>
      <c r="V124" s="481"/>
      <c r="W124" s="372"/>
      <c r="X124" s="353"/>
      <c r="Y124" s="373"/>
      <c r="Z124" s="382"/>
      <c r="AA124" s="375"/>
      <c r="AB124" s="383"/>
      <c r="AC124" s="388"/>
      <c r="AD124" s="382"/>
      <c r="AE124" s="389"/>
      <c r="AF124" s="390"/>
      <c r="AG124" s="391"/>
      <c r="AH124" s="359"/>
      <c r="AI124" s="373"/>
    </row>
    <row r="125">
      <c r="A125" s="480" t="s">
        <v>5341</v>
      </c>
      <c r="B125" s="361">
        <v>46171.0</v>
      </c>
      <c r="C125" s="362" t="s">
        <v>5407</v>
      </c>
      <c r="D125" s="363" t="s">
        <v>5408</v>
      </c>
      <c r="E125" s="364"/>
      <c r="F125" s="365"/>
      <c r="G125" s="366"/>
      <c r="H125" s="367"/>
      <c r="I125" s="365"/>
      <c r="J125" s="368"/>
      <c r="K125" s="364"/>
      <c r="L125" s="365"/>
      <c r="M125" s="366"/>
      <c r="N125" s="367"/>
      <c r="O125" s="365"/>
      <c r="P125" s="368"/>
      <c r="Q125" s="364"/>
      <c r="R125" s="365"/>
      <c r="S125" s="366"/>
      <c r="T125" s="369"/>
      <c r="U125" s="370" t="s">
        <v>2957</v>
      </c>
      <c r="V125" s="481"/>
      <c r="W125" s="372"/>
      <c r="X125" s="353"/>
      <c r="Y125" s="373"/>
      <c r="Z125" s="382"/>
      <c r="AA125" s="375"/>
      <c r="AB125" s="383"/>
      <c r="AC125" s="388"/>
      <c r="AD125" s="382"/>
      <c r="AE125" s="389"/>
      <c r="AF125" s="390"/>
      <c r="AG125" s="391"/>
      <c r="AH125" s="359"/>
      <c r="AI125" s="373"/>
    </row>
    <row r="126">
      <c r="A126" s="480" t="s">
        <v>5132</v>
      </c>
      <c r="B126" s="361">
        <v>46169.0</v>
      </c>
      <c r="C126" s="362" t="s">
        <v>5409</v>
      </c>
      <c r="D126" s="363" t="s">
        <v>5410</v>
      </c>
      <c r="E126" s="364"/>
      <c r="F126" s="365"/>
      <c r="G126" s="366"/>
      <c r="H126" s="367"/>
      <c r="I126" s="365"/>
      <c r="J126" s="368"/>
      <c r="K126" s="364"/>
      <c r="L126" s="365"/>
      <c r="M126" s="366"/>
      <c r="N126" s="367"/>
      <c r="O126" s="365"/>
      <c r="P126" s="368"/>
      <c r="Q126" s="364"/>
      <c r="R126" s="365"/>
      <c r="S126" s="366"/>
      <c r="T126" s="369"/>
      <c r="U126" s="370" t="s">
        <v>2957</v>
      </c>
      <c r="V126" s="481"/>
      <c r="W126" s="380"/>
      <c r="X126" s="353"/>
      <c r="Y126" s="381"/>
      <c r="Z126" s="382"/>
      <c r="AA126" s="375"/>
      <c r="AB126" s="383"/>
      <c r="AC126" s="388"/>
      <c r="AD126" s="382"/>
      <c r="AE126" s="389"/>
      <c r="AF126" s="390"/>
      <c r="AG126" s="391"/>
      <c r="AH126" s="359"/>
      <c r="AI126" s="381"/>
    </row>
    <row r="127">
      <c r="A127" s="480" t="s">
        <v>5164</v>
      </c>
      <c r="B127" s="361">
        <v>46167.0</v>
      </c>
      <c r="C127" s="362" t="s">
        <v>5411</v>
      </c>
      <c r="D127" s="363" t="s">
        <v>5412</v>
      </c>
      <c r="E127" s="364"/>
      <c r="F127" s="365"/>
      <c r="G127" s="366"/>
      <c r="H127" s="367"/>
      <c r="I127" s="365"/>
      <c r="J127" s="368"/>
      <c r="K127" s="364"/>
      <c r="L127" s="365"/>
      <c r="M127" s="366"/>
      <c r="N127" s="367"/>
      <c r="O127" s="365"/>
      <c r="P127" s="368"/>
      <c r="Q127" s="364"/>
      <c r="R127" s="365"/>
      <c r="S127" s="366"/>
      <c r="T127" s="369"/>
      <c r="U127" s="370" t="s">
        <v>544</v>
      </c>
      <c r="V127" s="481"/>
      <c r="W127" s="380"/>
      <c r="X127" s="353"/>
      <c r="Y127" s="381"/>
      <c r="Z127" s="382"/>
      <c r="AA127" s="375"/>
      <c r="AB127" s="383"/>
      <c r="AC127" s="388"/>
      <c r="AD127" s="382"/>
      <c r="AE127" s="389"/>
      <c r="AF127" s="390"/>
      <c r="AG127" s="391"/>
      <c r="AH127" s="359"/>
      <c r="AI127" s="381"/>
    </row>
    <row r="128">
      <c r="A128" s="480" t="s">
        <v>5164</v>
      </c>
      <c r="B128" s="361">
        <v>46167.0</v>
      </c>
      <c r="C128" s="362" t="s">
        <v>5413</v>
      </c>
      <c r="D128" s="363" t="s">
        <v>5414</v>
      </c>
      <c r="E128" s="364"/>
      <c r="F128" s="365"/>
      <c r="G128" s="366"/>
      <c r="H128" s="367"/>
      <c r="I128" s="365"/>
      <c r="J128" s="368"/>
      <c r="K128" s="364"/>
      <c r="L128" s="365"/>
      <c r="M128" s="366"/>
      <c r="N128" s="367"/>
      <c r="O128" s="365"/>
      <c r="P128" s="368"/>
      <c r="Q128" s="364"/>
      <c r="R128" s="365"/>
      <c r="S128" s="366"/>
      <c r="T128" s="369"/>
      <c r="U128" s="370" t="s">
        <v>544</v>
      </c>
      <c r="V128" s="481"/>
      <c r="W128" s="372"/>
      <c r="X128" s="353"/>
      <c r="Y128" s="373"/>
      <c r="Z128" s="382"/>
      <c r="AA128" s="375"/>
      <c r="AB128" s="383"/>
      <c r="AC128" s="388"/>
      <c r="AD128" s="382"/>
      <c r="AE128" s="389"/>
      <c r="AF128" s="390"/>
      <c r="AG128" s="391"/>
      <c r="AH128" s="359"/>
      <c r="AI128" s="373"/>
    </row>
    <row r="129">
      <c r="A129" s="480" t="s">
        <v>5135</v>
      </c>
      <c r="B129" s="361">
        <v>46170.0</v>
      </c>
      <c r="C129" s="362" t="s">
        <v>5415</v>
      </c>
      <c r="D129" s="363" t="s">
        <v>5416</v>
      </c>
      <c r="E129" s="364"/>
      <c r="F129" s="365"/>
      <c r="G129" s="366"/>
      <c r="H129" s="367"/>
      <c r="I129" s="365"/>
      <c r="J129" s="368"/>
      <c r="K129" s="364"/>
      <c r="L129" s="365"/>
      <c r="M129" s="366"/>
      <c r="N129" s="367"/>
      <c r="O129" s="365"/>
      <c r="P129" s="368"/>
      <c r="Q129" s="364"/>
      <c r="R129" s="365"/>
      <c r="S129" s="366"/>
      <c r="T129" s="369"/>
      <c r="U129" s="370" t="s">
        <v>544</v>
      </c>
      <c r="V129" s="481"/>
      <c r="W129" s="380"/>
      <c r="X129" s="353"/>
      <c r="Y129" s="381"/>
      <c r="Z129" s="382"/>
      <c r="AA129" s="375"/>
      <c r="AB129" s="383"/>
      <c r="AC129" s="388"/>
      <c r="AD129" s="382"/>
      <c r="AE129" s="389"/>
      <c r="AF129" s="390"/>
      <c r="AG129" s="391"/>
      <c r="AH129" s="359"/>
      <c r="AI129" s="381"/>
    </row>
    <row r="130">
      <c r="A130" s="480" t="s">
        <v>5135</v>
      </c>
      <c r="B130" s="361">
        <v>46170.0</v>
      </c>
      <c r="C130" s="362" t="s">
        <v>5417</v>
      </c>
      <c r="D130" s="363" t="s">
        <v>5418</v>
      </c>
      <c r="E130" s="364"/>
      <c r="F130" s="365"/>
      <c r="G130" s="366"/>
      <c r="H130" s="367"/>
      <c r="I130" s="365"/>
      <c r="J130" s="368"/>
      <c r="K130" s="364"/>
      <c r="L130" s="365"/>
      <c r="M130" s="366"/>
      <c r="N130" s="367"/>
      <c r="O130" s="365"/>
      <c r="P130" s="368"/>
      <c r="Q130" s="364"/>
      <c r="R130" s="365"/>
      <c r="S130" s="366"/>
      <c r="T130" s="369"/>
      <c r="U130" s="370" t="s">
        <v>544</v>
      </c>
      <c r="V130" s="481"/>
      <c r="W130" s="380"/>
      <c r="X130" s="353"/>
      <c r="Y130" s="381"/>
      <c r="Z130" s="382"/>
      <c r="AA130" s="375"/>
      <c r="AB130" s="383"/>
      <c r="AC130" s="388"/>
      <c r="AD130" s="382"/>
      <c r="AE130" s="389"/>
      <c r="AF130" s="390"/>
      <c r="AG130" s="391"/>
      <c r="AH130" s="359"/>
      <c r="AI130" s="381"/>
    </row>
    <row r="131">
      <c r="A131" s="480" t="s">
        <v>5135</v>
      </c>
      <c r="B131" s="361">
        <v>46170.0</v>
      </c>
      <c r="C131" s="362" t="s">
        <v>5419</v>
      </c>
      <c r="D131" s="363" t="s">
        <v>5420</v>
      </c>
      <c r="E131" s="364"/>
      <c r="F131" s="365"/>
      <c r="G131" s="366"/>
      <c r="H131" s="367"/>
      <c r="I131" s="365"/>
      <c r="J131" s="368"/>
      <c r="K131" s="364"/>
      <c r="L131" s="365"/>
      <c r="M131" s="366"/>
      <c r="N131" s="367"/>
      <c r="O131" s="365"/>
      <c r="P131" s="368"/>
      <c r="Q131" s="364"/>
      <c r="R131" s="365"/>
      <c r="S131" s="366"/>
      <c r="T131" s="369"/>
      <c r="U131" s="370" t="s">
        <v>544</v>
      </c>
      <c r="V131" s="481"/>
      <c r="W131" s="380"/>
      <c r="X131" s="353"/>
      <c r="Y131" s="381"/>
      <c r="Z131" s="382"/>
      <c r="AA131" s="375"/>
      <c r="AB131" s="383"/>
      <c r="AC131" s="388"/>
      <c r="AD131" s="382"/>
      <c r="AE131" s="389"/>
      <c r="AF131" s="390"/>
      <c r="AG131" s="391"/>
      <c r="AH131" s="359"/>
      <c r="AI131" s="381"/>
    </row>
    <row r="132">
      <c r="A132" s="480" t="s">
        <v>5135</v>
      </c>
      <c r="B132" s="361">
        <v>46170.0</v>
      </c>
      <c r="C132" s="362" t="s">
        <v>5421</v>
      </c>
      <c r="D132" s="363" t="s">
        <v>5422</v>
      </c>
      <c r="E132" s="364"/>
      <c r="F132" s="365"/>
      <c r="G132" s="366"/>
      <c r="H132" s="367"/>
      <c r="I132" s="365"/>
      <c r="J132" s="368"/>
      <c r="K132" s="364"/>
      <c r="L132" s="365"/>
      <c r="M132" s="366"/>
      <c r="N132" s="367"/>
      <c r="O132" s="365"/>
      <c r="P132" s="368"/>
      <c r="Q132" s="364"/>
      <c r="R132" s="365"/>
      <c r="S132" s="366"/>
      <c r="T132" s="369"/>
      <c r="U132" s="370" t="s">
        <v>544</v>
      </c>
      <c r="V132" s="481"/>
      <c r="W132" s="372"/>
      <c r="X132" s="353"/>
      <c r="Y132" s="373"/>
      <c r="Z132" s="382"/>
      <c r="AA132" s="375"/>
      <c r="AB132" s="383"/>
      <c r="AC132" s="388"/>
      <c r="AD132" s="382"/>
      <c r="AE132" s="389"/>
      <c r="AF132" s="390"/>
      <c r="AG132" s="391"/>
      <c r="AH132" s="359"/>
      <c r="AI132" s="373"/>
    </row>
    <row r="133">
      <c r="A133" s="480" t="s">
        <v>5341</v>
      </c>
      <c r="B133" s="361">
        <v>46171.0</v>
      </c>
      <c r="C133" s="362" t="s">
        <v>5423</v>
      </c>
      <c r="D133" s="363" t="s">
        <v>5424</v>
      </c>
      <c r="E133" s="364"/>
      <c r="F133" s="365"/>
      <c r="G133" s="366"/>
      <c r="H133" s="367"/>
      <c r="I133" s="365"/>
      <c r="J133" s="368"/>
      <c r="K133" s="364"/>
      <c r="L133" s="365"/>
      <c r="M133" s="366"/>
      <c r="N133" s="367"/>
      <c r="O133" s="365"/>
      <c r="P133" s="368"/>
      <c r="Q133" s="364"/>
      <c r="R133" s="365"/>
      <c r="S133" s="366"/>
      <c r="T133" s="369"/>
      <c r="U133" s="370" t="s">
        <v>544</v>
      </c>
      <c r="V133" s="481"/>
      <c r="W133" s="372"/>
      <c r="X133" s="353"/>
      <c r="Y133" s="373"/>
      <c r="Z133" s="382"/>
      <c r="AA133" s="375"/>
      <c r="AB133" s="383"/>
      <c r="AC133" s="388"/>
      <c r="AD133" s="382"/>
      <c r="AE133" s="389"/>
      <c r="AF133" s="390"/>
      <c r="AG133" s="391"/>
      <c r="AH133" s="359"/>
      <c r="AI133" s="373"/>
    </row>
    <row r="134">
      <c r="A134" s="480" t="s">
        <v>5341</v>
      </c>
      <c r="B134" s="361">
        <v>46171.0</v>
      </c>
      <c r="C134" s="362" t="s">
        <v>5425</v>
      </c>
      <c r="D134" s="363" t="s">
        <v>5426</v>
      </c>
      <c r="E134" s="364"/>
      <c r="F134" s="365"/>
      <c r="G134" s="366"/>
      <c r="H134" s="367"/>
      <c r="I134" s="365"/>
      <c r="J134" s="368"/>
      <c r="K134" s="364"/>
      <c r="L134" s="365"/>
      <c r="M134" s="366"/>
      <c r="N134" s="367"/>
      <c r="O134" s="365"/>
      <c r="P134" s="368"/>
      <c r="Q134" s="364"/>
      <c r="R134" s="365"/>
      <c r="S134" s="366"/>
      <c r="T134" s="369"/>
      <c r="U134" s="370" t="s">
        <v>544</v>
      </c>
      <c r="V134" s="481"/>
      <c r="W134" s="380"/>
      <c r="X134" s="353"/>
      <c r="Y134" s="381"/>
      <c r="Z134" s="382"/>
      <c r="AA134" s="375"/>
      <c r="AB134" s="383"/>
      <c r="AC134" s="388"/>
      <c r="AD134" s="382"/>
      <c r="AE134" s="389"/>
      <c r="AF134" s="390"/>
      <c r="AG134" s="391"/>
      <c r="AH134" s="359"/>
      <c r="AI134" s="381"/>
    </row>
    <row r="135">
      <c r="A135" s="480" t="s">
        <v>5341</v>
      </c>
      <c r="B135" s="361">
        <v>46171.0</v>
      </c>
      <c r="C135" s="362" t="s">
        <v>5427</v>
      </c>
      <c r="D135" s="363" t="s">
        <v>5428</v>
      </c>
      <c r="E135" s="364"/>
      <c r="F135" s="365"/>
      <c r="G135" s="366"/>
      <c r="H135" s="367"/>
      <c r="I135" s="365"/>
      <c r="J135" s="368"/>
      <c r="K135" s="364"/>
      <c r="L135" s="365"/>
      <c r="M135" s="366"/>
      <c r="N135" s="367"/>
      <c r="O135" s="365"/>
      <c r="P135" s="368"/>
      <c r="Q135" s="364"/>
      <c r="R135" s="365"/>
      <c r="S135" s="366"/>
      <c r="T135" s="369"/>
      <c r="U135" s="370" t="s">
        <v>544</v>
      </c>
      <c r="V135" s="481"/>
      <c r="W135" s="380"/>
      <c r="X135" s="353"/>
      <c r="Y135" s="381"/>
      <c r="Z135" s="382"/>
      <c r="AA135" s="375"/>
      <c r="AB135" s="383"/>
      <c r="AC135" s="388"/>
      <c r="AD135" s="382"/>
      <c r="AE135" s="389"/>
      <c r="AF135" s="390"/>
      <c r="AG135" s="391"/>
      <c r="AH135" s="359"/>
      <c r="AI135" s="381"/>
    </row>
    <row r="136">
      <c r="A136" s="480" t="s">
        <v>5164</v>
      </c>
      <c r="B136" s="361">
        <v>46167.0</v>
      </c>
      <c r="C136" s="362" t="s">
        <v>5429</v>
      </c>
      <c r="D136" s="363" t="s">
        <v>5430</v>
      </c>
      <c r="E136" s="364"/>
      <c r="F136" s="365"/>
      <c r="G136" s="366"/>
      <c r="H136" s="367"/>
      <c r="I136" s="365"/>
      <c r="J136" s="368"/>
      <c r="K136" s="364"/>
      <c r="L136" s="365"/>
      <c r="M136" s="366"/>
      <c r="N136" s="367"/>
      <c r="O136" s="365"/>
      <c r="P136" s="368"/>
      <c r="Q136" s="364"/>
      <c r="R136" s="365"/>
      <c r="S136" s="366"/>
      <c r="T136" s="369"/>
      <c r="U136" s="370" t="s">
        <v>2963</v>
      </c>
      <c r="V136" s="481"/>
      <c r="W136" s="380"/>
      <c r="X136" s="353"/>
      <c r="Y136" s="381"/>
      <c r="Z136" s="382"/>
      <c r="AA136" s="375"/>
      <c r="AB136" s="383"/>
      <c r="AC136" s="388"/>
      <c r="AD136" s="382"/>
      <c r="AE136" s="389"/>
      <c r="AF136" s="390"/>
      <c r="AG136" s="391"/>
      <c r="AH136" s="359"/>
      <c r="AI136" s="381"/>
    </row>
    <row r="137">
      <c r="A137" s="480" t="s">
        <v>5138</v>
      </c>
      <c r="B137" s="361">
        <v>46168.0</v>
      </c>
      <c r="C137" s="362" t="s">
        <v>5431</v>
      </c>
      <c r="D137" s="363" t="s">
        <v>5432</v>
      </c>
      <c r="E137" s="364"/>
      <c r="F137" s="365"/>
      <c r="G137" s="366"/>
      <c r="H137" s="367"/>
      <c r="I137" s="365"/>
      <c r="J137" s="368"/>
      <c r="K137" s="364"/>
      <c r="L137" s="365"/>
      <c r="M137" s="366"/>
      <c r="N137" s="367"/>
      <c r="O137" s="365"/>
      <c r="P137" s="368"/>
      <c r="Q137" s="364"/>
      <c r="R137" s="365"/>
      <c r="S137" s="366"/>
      <c r="T137" s="369"/>
      <c r="U137" s="370" t="s">
        <v>2963</v>
      </c>
      <c r="V137" s="481"/>
      <c r="W137" s="380"/>
      <c r="X137" s="353"/>
      <c r="Y137" s="381"/>
      <c r="Z137" s="382"/>
      <c r="AA137" s="375"/>
      <c r="AB137" s="383"/>
      <c r="AC137" s="388"/>
      <c r="AD137" s="382"/>
      <c r="AE137" s="389"/>
      <c r="AF137" s="390"/>
      <c r="AG137" s="391"/>
      <c r="AH137" s="359"/>
      <c r="AI137" s="381"/>
    </row>
    <row r="138">
      <c r="A138" s="480" t="s">
        <v>5132</v>
      </c>
      <c r="B138" s="361">
        <v>46169.0</v>
      </c>
      <c r="C138" s="362" t="s">
        <v>5433</v>
      </c>
      <c r="D138" s="363" t="s">
        <v>5434</v>
      </c>
      <c r="E138" s="364"/>
      <c r="F138" s="365"/>
      <c r="G138" s="366"/>
      <c r="H138" s="367"/>
      <c r="I138" s="365"/>
      <c r="J138" s="368"/>
      <c r="K138" s="364"/>
      <c r="L138" s="365"/>
      <c r="M138" s="366"/>
      <c r="N138" s="367"/>
      <c r="O138" s="365"/>
      <c r="P138" s="368"/>
      <c r="Q138" s="364"/>
      <c r="R138" s="365"/>
      <c r="S138" s="366"/>
      <c r="T138" s="369"/>
      <c r="U138" s="370" t="s">
        <v>2963</v>
      </c>
      <c r="V138" s="481"/>
      <c r="W138" s="380"/>
      <c r="X138" s="353"/>
      <c r="Y138" s="381"/>
      <c r="Z138" s="382"/>
      <c r="AA138" s="375"/>
      <c r="AB138" s="383"/>
      <c r="AC138" s="388"/>
      <c r="AD138" s="382"/>
      <c r="AE138" s="389"/>
      <c r="AF138" s="390"/>
      <c r="AG138" s="391"/>
      <c r="AH138" s="359"/>
      <c r="AI138" s="381"/>
    </row>
    <row r="139">
      <c r="A139" s="480" t="s">
        <v>5135</v>
      </c>
      <c r="B139" s="361">
        <v>46170.0</v>
      </c>
      <c r="C139" s="362" t="s">
        <v>5435</v>
      </c>
      <c r="D139" s="363" t="s">
        <v>5436</v>
      </c>
      <c r="E139" s="364"/>
      <c r="F139" s="365"/>
      <c r="G139" s="366"/>
      <c r="H139" s="367"/>
      <c r="I139" s="365"/>
      <c r="J139" s="368"/>
      <c r="K139" s="364"/>
      <c r="L139" s="365"/>
      <c r="M139" s="366"/>
      <c r="N139" s="367"/>
      <c r="O139" s="365"/>
      <c r="P139" s="368"/>
      <c r="Q139" s="364"/>
      <c r="R139" s="365"/>
      <c r="S139" s="366"/>
      <c r="T139" s="369"/>
      <c r="U139" s="370" t="s">
        <v>2963</v>
      </c>
      <c r="V139" s="481"/>
      <c r="W139" s="372"/>
      <c r="X139" s="353"/>
      <c r="Y139" s="373"/>
      <c r="Z139" s="382"/>
      <c r="AA139" s="375"/>
      <c r="AB139" s="383"/>
      <c r="AC139" s="388"/>
      <c r="AD139" s="382"/>
      <c r="AE139" s="389"/>
      <c r="AF139" s="390"/>
      <c r="AG139" s="391"/>
      <c r="AH139" s="359"/>
      <c r="AI139" s="373"/>
    </row>
    <row r="140">
      <c r="A140" s="482" t="s">
        <v>5138</v>
      </c>
      <c r="B140" s="361">
        <v>46168.0</v>
      </c>
      <c r="C140" s="362" t="s">
        <v>5437</v>
      </c>
      <c r="D140" s="363" t="s">
        <v>5438</v>
      </c>
      <c r="E140" s="364"/>
      <c r="F140" s="365"/>
      <c r="G140" s="366"/>
      <c r="H140" s="367"/>
      <c r="I140" s="365"/>
      <c r="J140" s="368"/>
      <c r="K140" s="364"/>
      <c r="L140" s="365"/>
      <c r="M140" s="366"/>
      <c r="N140" s="367"/>
      <c r="O140" s="365"/>
      <c r="P140" s="368"/>
      <c r="Q140" s="364"/>
      <c r="R140" s="365"/>
      <c r="S140" s="366"/>
      <c r="T140" s="369"/>
      <c r="U140" s="370" t="s">
        <v>2963</v>
      </c>
      <c r="V140" s="481"/>
      <c r="W140" s="380"/>
      <c r="X140" s="353"/>
      <c r="Y140" s="381"/>
      <c r="Z140" s="382"/>
      <c r="AA140" s="375"/>
      <c r="AB140" s="383"/>
      <c r="AC140" s="388"/>
      <c r="AD140" s="382"/>
      <c r="AE140" s="389"/>
      <c r="AF140" s="390"/>
      <c r="AG140" s="391"/>
      <c r="AH140" s="359"/>
      <c r="AI140" s="381"/>
    </row>
    <row r="141">
      <c r="A141" s="480" t="s">
        <v>5135</v>
      </c>
      <c r="B141" s="361">
        <v>46170.0</v>
      </c>
      <c r="C141" s="362" t="s">
        <v>5439</v>
      </c>
      <c r="D141" s="363" t="s">
        <v>5440</v>
      </c>
      <c r="E141" s="364"/>
      <c r="F141" s="365"/>
      <c r="G141" s="366"/>
      <c r="H141" s="367"/>
      <c r="I141" s="365"/>
      <c r="J141" s="368"/>
      <c r="K141" s="364"/>
      <c r="L141" s="365"/>
      <c r="M141" s="366"/>
      <c r="N141" s="367"/>
      <c r="O141" s="365"/>
      <c r="P141" s="368"/>
      <c r="Q141" s="364"/>
      <c r="R141" s="365"/>
      <c r="S141" s="366"/>
      <c r="T141" s="369"/>
      <c r="U141" s="370" t="s">
        <v>2963</v>
      </c>
      <c r="V141" s="481"/>
      <c r="W141" s="380"/>
      <c r="X141" s="353"/>
      <c r="Y141" s="381"/>
      <c r="Z141" s="382"/>
      <c r="AA141" s="375"/>
      <c r="AB141" s="383"/>
      <c r="AC141" s="388"/>
      <c r="AD141" s="382"/>
      <c r="AE141" s="389"/>
      <c r="AF141" s="390"/>
      <c r="AG141" s="391"/>
      <c r="AH141" s="359"/>
      <c r="AI141" s="381"/>
    </row>
    <row r="142">
      <c r="A142" s="480" t="s">
        <v>5132</v>
      </c>
      <c r="B142" s="361">
        <v>46169.0</v>
      </c>
      <c r="C142" s="362" t="s">
        <v>5441</v>
      </c>
      <c r="D142" s="363" t="s">
        <v>5442</v>
      </c>
      <c r="E142" s="364"/>
      <c r="F142" s="365"/>
      <c r="G142" s="366"/>
      <c r="H142" s="367"/>
      <c r="I142" s="365"/>
      <c r="J142" s="368"/>
      <c r="K142" s="364"/>
      <c r="L142" s="365"/>
      <c r="M142" s="366"/>
      <c r="N142" s="367"/>
      <c r="O142" s="365"/>
      <c r="P142" s="368"/>
      <c r="Q142" s="364"/>
      <c r="R142" s="365"/>
      <c r="S142" s="366"/>
      <c r="T142" s="369"/>
      <c r="U142" s="370" t="s">
        <v>2963</v>
      </c>
      <c r="V142" s="481"/>
      <c r="W142" s="380"/>
      <c r="X142" s="353"/>
      <c r="Y142" s="381"/>
      <c r="Z142" s="382"/>
      <c r="AA142" s="375"/>
      <c r="AB142" s="383"/>
      <c r="AC142" s="388"/>
      <c r="AD142" s="382"/>
      <c r="AE142" s="389"/>
      <c r="AF142" s="390"/>
      <c r="AG142" s="391"/>
      <c r="AH142" s="359"/>
      <c r="AI142" s="381"/>
    </row>
    <row r="143" ht="18.75" customHeight="1">
      <c r="A143" s="480" t="s">
        <v>5135</v>
      </c>
      <c r="B143" s="361">
        <v>46170.0</v>
      </c>
      <c r="C143" s="362" t="s">
        <v>5443</v>
      </c>
      <c r="D143" s="363" t="s">
        <v>5444</v>
      </c>
      <c r="E143" s="364"/>
      <c r="F143" s="365"/>
      <c r="G143" s="366"/>
      <c r="H143" s="367"/>
      <c r="I143" s="365"/>
      <c r="J143" s="368"/>
      <c r="K143" s="364"/>
      <c r="L143" s="365"/>
      <c r="M143" s="366"/>
      <c r="N143" s="367"/>
      <c r="O143" s="365"/>
      <c r="P143" s="368"/>
      <c r="Q143" s="364"/>
      <c r="R143" s="365"/>
      <c r="S143" s="366"/>
      <c r="T143" s="369"/>
      <c r="U143" s="370" t="s">
        <v>2967</v>
      </c>
      <c r="V143" s="481"/>
      <c r="W143" s="380"/>
      <c r="X143" s="353"/>
      <c r="Y143" s="381"/>
      <c r="Z143" s="382"/>
      <c r="AA143" s="375"/>
      <c r="AB143" s="383"/>
      <c r="AC143" s="388"/>
      <c r="AD143" s="382"/>
      <c r="AE143" s="389"/>
      <c r="AF143" s="390"/>
      <c r="AG143" s="391"/>
      <c r="AH143" s="359"/>
      <c r="AI143" s="381"/>
    </row>
    <row r="144">
      <c r="A144" s="480" t="s">
        <v>5132</v>
      </c>
      <c r="B144" s="361">
        <v>46169.0</v>
      </c>
      <c r="C144" s="362" t="s">
        <v>5445</v>
      </c>
      <c r="D144" s="363" t="s">
        <v>5446</v>
      </c>
      <c r="E144" s="364"/>
      <c r="F144" s="365"/>
      <c r="G144" s="366"/>
      <c r="H144" s="367"/>
      <c r="I144" s="365"/>
      <c r="J144" s="368"/>
      <c r="K144" s="364"/>
      <c r="L144" s="365"/>
      <c r="M144" s="366"/>
      <c r="N144" s="367"/>
      <c r="O144" s="365"/>
      <c r="P144" s="368"/>
      <c r="Q144" s="364"/>
      <c r="R144" s="365"/>
      <c r="S144" s="366"/>
      <c r="T144" s="369"/>
      <c r="U144" s="370" t="s">
        <v>2967</v>
      </c>
      <c r="V144" s="481"/>
      <c r="W144" s="380"/>
      <c r="X144" s="353"/>
      <c r="Y144" s="381"/>
      <c r="Z144" s="382"/>
      <c r="AA144" s="375"/>
      <c r="AB144" s="383"/>
      <c r="AC144" s="388"/>
      <c r="AD144" s="382"/>
      <c r="AE144" s="389"/>
      <c r="AF144" s="390"/>
      <c r="AG144" s="391"/>
      <c r="AH144" s="359"/>
      <c r="AI144" s="381"/>
    </row>
    <row r="145">
      <c r="A145" s="480" t="s">
        <v>5132</v>
      </c>
      <c r="B145" s="361">
        <v>46169.0</v>
      </c>
      <c r="C145" s="362" t="s">
        <v>5447</v>
      </c>
      <c r="D145" s="363" t="s">
        <v>5448</v>
      </c>
      <c r="E145" s="364"/>
      <c r="F145" s="365"/>
      <c r="G145" s="366"/>
      <c r="H145" s="367"/>
      <c r="I145" s="365"/>
      <c r="J145" s="368"/>
      <c r="K145" s="364"/>
      <c r="L145" s="365"/>
      <c r="M145" s="366"/>
      <c r="N145" s="367"/>
      <c r="O145" s="365"/>
      <c r="P145" s="368"/>
      <c r="Q145" s="364"/>
      <c r="R145" s="365"/>
      <c r="S145" s="366"/>
      <c r="T145" s="369"/>
      <c r="U145" s="370" t="s">
        <v>2967</v>
      </c>
      <c r="V145" s="481"/>
      <c r="W145" s="380"/>
      <c r="X145" s="353"/>
      <c r="Y145" s="381"/>
      <c r="Z145" s="382"/>
      <c r="AA145" s="375"/>
      <c r="AB145" s="383"/>
      <c r="AC145" s="388"/>
      <c r="AD145" s="382"/>
      <c r="AE145" s="389"/>
      <c r="AF145" s="390"/>
      <c r="AG145" s="391"/>
      <c r="AH145" s="359"/>
      <c r="AI145" s="381"/>
    </row>
    <row r="146">
      <c r="A146" s="480" t="s">
        <v>5138</v>
      </c>
      <c r="B146" s="361">
        <v>46168.0</v>
      </c>
      <c r="C146" s="362" t="s">
        <v>5449</v>
      </c>
      <c r="D146" s="363" t="s">
        <v>5450</v>
      </c>
      <c r="E146" s="364"/>
      <c r="F146" s="365"/>
      <c r="G146" s="366"/>
      <c r="H146" s="367"/>
      <c r="I146" s="365"/>
      <c r="J146" s="368"/>
      <c r="K146" s="364"/>
      <c r="L146" s="365"/>
      <c r="M146" s="366"/>
      <c r="N146" s="367"/>
      <c r="O146" s="365"/>
      <c r="P146" s="368"/>
      <c r="Q146" s="364"/>
      <c r="R146" s="365"/>
      <c r="S146" s="366"/>
      <c r="T146" s="369"/>
      <c r="U146" s="370" t="s">
        <v>2967</v>
      </c>
      <c r="V146" s="481"/>
      <c r="W146" s="372"/>
      <c r="X146" s="353"/>
      <c r="Y146" s="373"/>
      <c r="Z146" s="382"/>
      <c r="AA146" s="375"/>
      <c r="AB146" s="383"/>
      <c r="AC146" s="388"/>
      <c r="AD146" s="382"/>
      <c r="AE146" s="389"/>
      <c r="AF146" s="390"/>
      <c r="AG146" s="391"/>
      <c r="AH146" s="359"/>
      <c r="AI146" s="373"/>
    </row>
    <row r="147">
      <c r="A147" s="480" t="s">
        <v>5138</v>
      </c>
      <c r="B147" s="361">
        <v>46168.0</v>
      </c>
      <c r="C147" s="362" t="s">
        <v>5451</v>
      </c>
      <c r="D147" s="363" t="s">
        <v>5452</v>
      </c>
      <c r="E147" s="364"/>
      <c r="F147" s="365"/>
      <c r="G147" s="366"/>
      <c r="H147" s="367"/>
      <c r="I147" s="365"/>
      <c r="J147" s="368"/>
      <c r="K147" s="364"/>
      <c r="L147" s="365"/>
      <c r="M147" s="366"/>
      <c r="N147" s="367"/>
      <c r="O147" s="365"/>
      <c r="P147" s="368"/>
      <c r="Q147" s="364"/>
      <c r="R147" s="365"/>
      <c r="S147" s="366"/>
      <c r="T147" s="369"/>
      <c r="U147" s="370" t="s">
        <v>2967</v>
      </c>
      <c r="V147" s="481"/>
      <c r="W147" s="380"/>
      <c r="X147" s="353"/>
      <c r="Y147" s="381"/>
      <c r="Z147" s="382"/>
      <c r="AA147" s="375"/>
      <c r="AB147" s="383"/>
      <c r="AC147" s="388"/>
      <c r="AD147" s="382"/>
      <c r="AE147" s="389"/>
      <c r="AF147" s="390"/>
      <c r="AG147" s="391"/>
      <c r="AH147" s="359"/>
      <c r="AI147" s="381"/>
    </row>
    <row r="148">
      <c r="A148" s="480" t="s">
        <v>5135</v>
      </c>
      <c r="B148" s="361">
        <v>46170.0</v>
      </c>
      <c r="C148" s="362" t="s">
        <v>5453</v>
      </c>
      <c r="D148" s="363" t="s">
        <v>5454</v>
      </c>
      <c r="E148" s="364"/>
      <c r="F148" s="365"/>
      <c r="G148" s="366"/>
      <c r="H148" s="367"/>
      <c r="I148" s="365"/>
      <c r="J148" s="368"/>
      <c r="K148" s="364"/>
      <c r="L148" s="365"/>
      <c r="M148" s="366"/>
      <c r="N148" s="367"/>
      <c r="O148" s="365"/>
      <c r="P148" s="368"/>
      <c r="Q148" s="364"/>
      <c r="R148" s="365"/>
      <c r="S148" s="366"/>
      <c r="T148" s="369"/>
      <c r="U148" s="370" t="s">
        <v>2967</v>
      </c>
      <c r="V148" s="481"/>
      <c r="W148" s="380"/>
      <c r="X148" s="353"/>
      <c r="Y148" s="381"/>
      <c r="Z148" s="382"/>
      <c r="AA148" s="375"/>
      <c r="AB148" s="383"/>
      <c r="AC148" s="388"/>
      <c r="AD148" s="382"/>
      <c r="AE148" s="389"/>
      <c r="AF148" s="390"/>
      <c r="AG148" s="391"/>
      <c r="AH148" s="359"/>
      <c r="AI148" s="381"/>
    </row>
    <row r="149">
      <c r="A149" s="480" t="s">
        <v>5132</v>
      </c>
      <c r="B149" s="361">
        <v>46169.0</v>
      </c>
      <c r="C149" s="362" t="s">
        <v>5455</v>
      </c>
      <c r="D149" s="363" t="s">
        <v>5456</v>
      </c>
      <c r="E149" s="364"/>
      <c r="F149" s="365"/>
      <c r="G149" s="366"/>
      <c r="H149" s="367"/>
      <c r="I149" s="365"/>
      <c r="J149" s="368"/>
      <c r="K149" s="364"/>
      <c r="L149" s="365"/>
      <c r="M149" s="366"/>
      <c r="N149" s="367"/>
      <c r="O149" s="365"/>
      <c r="P149" s="368"/>
      <c r="Q149" s="364"/>
      <c r="R149" s="365"/>
      <c r="S149" s="366"/>
      <c r="T149" s="369"/>
      <c r="U149" s="370" t="s">
        <v>2967</v>
      </c>
      <c r="V149" s="481"/>
      <c r="W149" s="380"/>
      <c r="X149" s="353"/>
      <c r="Y149" s="381"/>
      <c r="Z149" s="382"/>
      <c r="AA149" s="375"/>
      <c r="AB149" s="383"/>
      <c r="AC149" s="388"/>
      <c r="AD149" s="382"/>
      <c r="AE149" s="389"/>
      <c r="AF149" s="390"/>
      <c r="AG149" s="391"/>
      <c r="AH149" s="359"/>
      <c r="AI149" s="381"/>
    </row>
    <row r="150">
      <c r="A150" s="480" t="s">
        <v>5138</v>
      </c>
      <c r="B150" s="361">
        <v>46168.0</v>
      </c>
      <c r="C150" s="362" t="s">
        <v>5457</v>
      </c>
      <c r="D150" s="363" t="s">
        <v>5458</v>
      </c>
      <c r="E150" s="364"/>
      <c r="F150" s="365"/>
      <c r="G150" s="366"/>
      <c r="H150" s="367"/>
      <c r="I150" s="365"/>
      <c r="J150" s="368"/>
      <c r="K150" s="364"/>
      <c r="L150" s="365"/>
      <c r="M150" s="366"/>
      <c r="N150" s="367"/>
      <c r="O150" s="365"/>
      <c r="P150" s="368"/>
      <c r="Q150" s="364"/>
      <c r="R150" s="365"/>
      <c r="S150" s="366"/>
      <c r="T150" s="369"/>
      <c r="U150" s="370" t="s">
        <v>2967</v>
      </c>
      <c r="V150" s="481"/>
      <c r="W150" s="372"/>
      <c r="X150" s="353"/>
      <c r="Y150" s="373"/>
      <c r="Z150" s="382"/>
      <c r="AA150" s="375"/>
      <c r="AB150" s="383"/>
      <c r="AC150" s="388"/>
      <c r="AD150" s="382"/>
      <c r="AE150" s="389"/>
      <c r="AF150" s="390"/>
      <c r="AG150" s="391"/>
      <c r="AH150" s="359"/>
      <c r="AI150" s="373"/>
    </row>
    <row r="151">
      <c r="A151" s="480" t="s">
        <v>5138</v>
      </c>
      <c r="B151" s="361">
        <v>46168.0</v>
      </c>
      <c r="C151" s="362" t="s">
        <v>5459</v>
      </c>
      <c r="D151" s="363" t="s">
        <v>5460</v>
      </c>
      <c r="E151" s="364"/>
      <c r="F151" s="365"/>
      <c r="G151" s="366"/>
      <c r="H151" s="367"/>
      <c r="I151" s="365"/>
      <c r="J151" s="368"/>
      <c r="K151" s="364"/>
      <c r="L151" s="365"/>
      <c r="M151" s="366"/>
      <c r="N151" s="367"/>
      <c r="O151" s="365"/>
      <c r="P151" s="368"/>
      <c r="Q151" s="364"/>
      <c r="R151" s="365"/>
      <c r="S151" s="366"/>
      <c r="T151" s="369"/>
      <c r="U151" s="370" t="s">
        <v>464</v>
      </c>
      <c r="V151" s="481"/>
      <c r="W151" s="372"/>
      <c r="X151" s="353"/>
      <c r="Y151" s="373"/>
      <c r="Z151" s="382"/>
      <c r="AA151" s="375"/>
      <c r="AB151" s="383"/>
      <c r="AC151" s="388"/>
      <c r="AD151" s="382"/>
      <c r="AE151" s="389"/>
      <c r="AF151" s="390"/>
      <c r="AG151" s="391"/>
      <c r="AH151" s="359"/>
      <c r="AI151" s="373"/>
    </row>
    <row r="152">
      <c r="A152" s="480" t="s">
        <v>5132</v>
      </c>
      <c r="B152" s="361">
        <v>46169.0</v>
      </c>
      <c r="C152" s="362" t="s">
        <v>5461</v>
      </c>
      <c r="D152" s="363" t="s">
        <v>5462</v>
      </c>
      <c r="E152" s="364"/>
      <c r="F152" s="365"/>
      <c r="G152" s="366"/>
      <c r="H152" s="367"/>
      <c r="I152" s="365"/>
      <c r="J152" s="368"/>
      <c r="K152" s="364"/>
      <c r="L152" s="365"/>
      <c r="M152" s="366"/>
      <c r="N152" s="367"/>
      <c r="O152" s="365"/>
      <c r="P152" s="368"/>
      <c r="Q152" s="364"/>
      <c r="R152" s="365"/>
      <c r="S152" s="366"/>
      <c r="T152" s="369"/>
      <c r="U152" s="370" t="s">
        <v>464</v>
      </c>
      <c r="V152" s="481"/>
      <c r="W152" s="372"/>
      <c r="X152" s="353"/>
      <c r="Y152" s="373"/>
      <c r="Z152" s="382"/>
      <c r="AA152" s="375"/>
      <c r="AB152" s="383"/>
      <c r="AC152" s="388"/>
      <c r="AD152" s="382"/>
      <c r="AE152" s="389"/>
      <c r="AF152" s="390"/>
      <c r="AG152" s="391"/>
      <c r="AH152" s="359"/>
      <c r="AI152" s="373"/>
    </row>
    <row r="153">
      <c r="A153" s="480" t="s">
        <v>5135</v>
      </c>
      <c r="B153" s="361">
        <v>46170.0</v>
      </c>
      <c r="C153" s="362" t="s">
        <v>5463</v>
      </c>
      <c r="D153" s="363" t="s">
        <v>5464</v>
      </c>
      <c r="E153" s="364"/>
      <c r="F153" s="365"/>
      <c r="G153" s="366"/>
      <c r="H153" s="367"/>
      <c r="I153" s="365"/>
      <c r="J153" s="368"/>
      <c r="K153" s="364"/>
      <c r="L153" s="365"/>
      <c r="M153" s="366"/>
      <c r="N153" s="367"/>
      <c r="O153" s="365"/>
      <c r="P153" s="368"/>
      <c r="Q153" s="364"/>
      <c r="R153" s="365"/>
      <c r="S153" s="366"/>
      <c r="T153" s="369"/>
      <c r="U153" s="370" t="s">
        <v>464</v>
      </c>
      <c r="V153" s="481"/>
      <c r="W153" s="372"/>
      <c r="X153" s="353"/>
      <c r="Y153" s="373"/>
      <c r="Z153" s="382"/>
      <c r="AA153" s="375"/>
      <c r="AB153" s="383"/>
      <c r="AC153" s="388"/>
      <c r="AD153" s="382"/>
      <c r="AE153" s="389"/>
      <c r="AF153" s="390"/>
      <c r="AG153" s="391"/>
      <c r="AH153" s="359"/>
      <c r="AI153" s="373"/>
    </row>
    <row r="154">
      <c r="A154" s="480" t="s">
        <v>5138</v>
      </c>
      <c r="B154" s="361">
        <v>46168.0</v>
      </c>
      <c r="C154" s="362" t="s">
        <v>5465</v>
      </c>
      <c r="D154" s="363" t="s">
        <v>5466</v>
      </c>
      <c r="E154" s="364"/>
      <c r="F154" s="365"/>
      <c r="G154" s="366"/>
      <c r="H154" s="367"/>
      <c r="I154" s="365"/>
      <c r="J154" s="368"/>
      <c r="K154" s="364"/>
      <c r="L154" s="365"/>
      <c r="M154" s="366"/>
      <c r="N154" s="367"/>
      <c r="O154" s="365"/>
      <c r="P154" s="368"/>
      <c r="Q154" s="364"/>
      <c r="R154" s="365"/>
      <c r="S154" s="366"/>
      <c r="T154" s="369"/>
      <c r="U154" s="370" t="s">
        <v>464</v>
      </c>
      <c r="V154" s="481"/>
      <c r="W154" s="372"/>
      <c r="X154" s="353"/>
      <c r="Y154" s="373"/>
      <c r="Z154" s="382"/>
      <c r="AA154" s="375"/>
      <c r="AB154" s="383"/>
      <c r="AC154" s="388"/>
      <c r="AD154" s="382"/>
      <c r="AE154" s="389"/>
      <c r="AF154" s="390"/>
      <c r="AG154" s="391"/>
      <c r="AH154" s="359"/>
      <c r="AI154" s="373"/>
    </row>
    <row r="155">
      <c r="A155" s="480" t="s">
        <v>5164</v>
      </c>
      <c r="B155" s="361">
        <v>46167.0</v>
      </c>
      <c r="C155" s="362" t="s">
        <v>5467</v>
      </c>
      <c r="D155" s="363" t="s">
        <v>5468</v>
      </c>
      <c r="E155" s="364"/>
      <c r="F155" s="365"/>
      <c r="G155" s="366"/>
      <c r="H155" s="367"/>
      <c r="I155" s="365"/>
      <c r="J155" s="368"/>
      <c r="K155" s="364"/>
      <c r="L155" s="365"/>
      <c r="M155" s="366"/>
      <c r="N155" s="367"/>
      <c r="O155" s="365"/>
      <c r="P155" s="368"/>
      <c r="Q155" s="364"/>
      <c r="R155" s="365"/>
      <c r="S155" s="366"/>
      <c r="T155" s="369"/>
      <c r="U155" s="370" t="s">
        <v>464</v>
      </c>
      <c r="V155" s="481"/>
      <c r="W155" s="380"/>
      <c r="X155" s="353"/>
      <c r="Y155" s="381"/>
      <c r="Z155" s="382"/>
      <c r="AA155" s="375"/>
      <c r="AB155" s="383"/>
      <c r="AC155" s="388"/>
      <c r="AD155" s="382"/>
      <c r="AE155" s="389"/>
      <c r="AF155" s="390"/>
      <c r="AG155" s="391"/>
      <c r="AH155" s="359"/>
      <c r="AI155" s="381"/>
    </row>
    <row r="156">
      <c r="A156" s="480" t="s">
        <v>5135</v>
      </c>
      <c r="B156" s="361">
        <v>46170.0</v>
      </c>
      <c r="C156" s="362" t="s">
        <v>5469</v>
      </c>
      <c r="D156" s="363" t="s">
        <v>5470</v>
      </c>
      <c r="E156" s="364"/>
      <c r="F156" s="365"/>
      <c r="G156" s="366"/>
      <c r="H156" s="367"/>
      <c r="I156" s="365"/>
      <c r="J156" s="368"/>
      <c r="K156" s="364"/>
      <c r="L156" s="365"/>
      <c r="M156" s="366"/>
      <c r="N156" s="367"/>
      <c r="O156" s="365"/>
      <c r="P156" s="368"/>
      <c r="Q156" s="364"/>
      <c r="R156" s="365"/>
      <c r="S156" s="366"/>
      <c r="T156" s="369"/>
      <c r="U156" s="370" t="s">
        <v>464</v>
      </c>
      <c r="V156" s="481" t="s">
        <v>3006</v>
      </c>
      <c r="W156" s="372"/>
      <c r="X156" s="353"/>
      <c r="Y156" s="373"/>
      <c r="Z156" s="382"/>
      <c r="AA156" s="375"/>
      <c r="AB156" s="383"/>
      <c r="AC156" s="388"/>
      <c r="AD156" s="382"/>
      <c r="AE156" s="389"/>
      <c r="AF156" s="390"/>
      <c r="AG156" s="391"/>
      <c r="AH156" s="359"/>
      <c r="AI156" s="373"/>
    </row>
    <row r="157">
      <c r="A157" s="480" t="s">
        <v>5138</v>
      </c>
      <c r="B157" s="361">
        <v>46168.0</v>
      </c>
      <c r="C157" s="362" t="s">
        <v>5471</v>
      </c>
      <c r="D157" s="363" t="s">
        <v>5472</v>
      </c>
      <c r="E157" s="364"/>
      <c r="F157" s="365"/>
      <c r="G157" s="366"/>
      <c r="H157" s="367"/>
      <c r="I157" s="365"/>
      <c r="J157" s="368"/>
      <c r="K157" s="364"/>
      <c r="L157" s="365"/>
      <c r="M157" s="366"/>
      <c r="N157" s="367"/>
      <c r="O157" s="365"/>
      <c r="P157" s="368"/>
      <c r="Q157" s="364"/>
      <c r="R157" s="365"/>
      <c r="S157" s="366"/>
      <c r="T157" s="369" t="s">
        <v>2995</v>
      </c>
      <c r="U157" s="394" t="s">
        <v>3003</v>
      </c>
      <c r="V157" s="507"/>
      <c r="W157" s="380"/>
      <c r="X157" s="353" t="s">
        <v>2914</v>
      </c>
      <c r="Y157" s="381"/>
      <c r="Z157" s="382"/>
      <c r="AA157" s="375"/>
      <c r="AB157" s="383"/>
      <c r="AC157" s="388"/>
      <c r="AD157" s="382"/>
      <c r="AE157" s="389"/>
      <c r="AF157" s="390"/>
      <c r="AG157" s="391"/>
      <c r="AH157" s="393" t="s">
        <v>3031</v>
      </c>
      <c r="AI157" s="381"/>
    </row>
    <row r="158">
      <c r="A158" s="480" t="s">
        <v>5135</v>
      </c>
      <c r="B158" s="361">
        <v>46170.0</v>
      </c>
      <c r="C158" s="362" t="s">
        <v>5473</v>
      </c>
      <c r="D158" s="363" t="s">
        <v>5474</v>
      </c>
      <c r="E158" s="364"/>
      <c r="F158" s="365"/>
      <c r="G158" s="366"/>
      <c r="H158" s="367"/>
      <c r="I158" s="365">
        <v>1.0</v>
      </c>
      <c r="J158" s="368"/>
      <c r="K158" s="364"/>
      <c r="L158" s="365"/>
      <c r="M158" s="366"/>
      <c r="N158" s="367"/>
      <c r="O158" s="365">
        <v>1.0</v>
      </c>
      <c r="P158" s="368"/>
      <c r="Q158" s="364"/>
      <c r="R158" s="365"/>
      <c r="S158" s="366"/>
      <c r="T158" s="369" t="s">
        <v>2995</v>
      </c>
      <c r="U158" s="370" t="s">
        <v>3003</v>
      </c>
      <c r="V158" s="481"/>
      <c r="W158" s="380" t="s">
        <v>5475</v>
      </c>
      <c r="X158" s="353" t="s">
        <v>2887</v>
      </c>
      <c r="Y158" s="381">
        <v>2.0</v>
      </c>
      <c r="Z158" s="382"/>
      <c r="AA158" s="375"/>
      <c r="AB158" s="383"/>
      <c r="AC158" s="388"/>
      <c r="AD158" s="382"/>
      <c r="AE158" s="389"/>
      <c r="AF158" s="377">
        <v>0.0</v>
      </c>
      <c r="AG158" s="378">
        <v>20.0</v>
      </c>
      <c r="AH158" s="393" t="s">
        <v>3031</v>
      </c>
      <c r="AI158" s="381"/>
    </row>
    <row r="159">
      <c r="A159" s="480" t="s">
        <v>5132</v>
      </c>
      <c r="B159" s="361">
        <v>46169.0</v>
      </c>
      <c r="C159" s="362" t="s">
        <v>5476</v>
      </c>
      <c r="D159" s="363" t="s">
        <v>5477</v>
      </c>
      <c r="E159" s="364"/>
      <c r="F159" s="365"/>
      <c r="G159" s="366"/>
      <c r="H159" s="367"/>
      <c r="I159" s="365"/>
      <c r="J159" s="368"/>
      <c r="K159" s="364"/>
      <c r="L159" s="365"/>
      <c r="M159" s="366"/>
      <c r="N159" s="367"/>
      <c r="O159" s="365"/>
      <c r="P159" s="368"/>
      <c r="Q159" s="364"/>
      <c r="R159" s="365"/>
      <c r="S159" s="366"/>
      <c r="T159" s="369" t="s">
        <v>2995</v>
      </c>
      <c r="U159" s="370" t="s">
        <v>3003</v>
      </c>
      <c r="V159" s="481"/>
      <c r="W159" s="380"/>
      <c r="X159" s="353" t="s">
        <v>2914</v>
      </c>
      <c r="Y159" s="381"/>
      <c r="Z159" s="382"/>
      <c r="AA159" s="375"/>
      <c r="AB159" s="383"/>
      <c r="AC159" s="388"/>
      <c r="AD159" s="382"/>
      <c r="AE159" s="389"/>
      <c r="AF159" s="390"/>
      <c r="AG159" s="391"/>
      <c r="AH159" s="393" t="s">
        <v>3031</v>
      </c>
      <c r="AI159" s="381"/>
    </row>
    <row r="160">
      <c r="A160" s="480" t="s">
        <v>5135</v>
      </c>
      <c r="B160" s="361">
        <v>46170.0</v>
      </c>
      <c r="C160" s="362" t="s">
        <v>5478</v>
      </c>
      <c r="D160" s="363" t="s">
        <v>5479</v>
      </c>
      <c r="E160" s="364"/>
      <c r="F160" s="365"/>
      <c r="G160" s="366"/>
      <c r="H160" s="367"/>
      <c r="I160" s="365"/>
      <c r="J160" s="368"/>
      <c r="K160" s="364"/>
      <c r="L160" s="365"/>
      <c r="M160" s="366"/>
      <c r="N160" s="367"/>
      <c r="O160" s="365">
        <v>2.0</v>
      </c>
      <c r="P160" s="368"/>
      <c r="Q160" s="364"/>
      <c r="R160" s="365"/>
      <c r="S160" s="366"/>
      <c r="T160" s="369"/>
      <c r="U160" s="370" t="s">
        <v>3003</v>
      </c>
      <c r="V160" s="481"/>
      <c r="W160" s="380" t="s">
        <v>5480</v>
      </c>
      <c r="X160" s="353" t="s">
        <v>2887</v>
      </c>
      <c r="Y160" s="381">
        <v>2.0</v>
      </c>
      <c r="Z160" s="382"/>
      <c r="AA160" s="375"/>
      <c r="AB160" s="383"/>
      <c r="AC160" s="388"/>
      <c r="AD160" s="382"/>
      <c r="AE160" s="389"/>
      <c r="AF160" s="377">
        <v>0.0</v>
      </c>
      <c r="AG160" s="378">
        <v>13.0</v>
      </c>
      <c r="AH160" s="393" t="s">
        <v>3031</v>
      </c>
      <c r="AI160" s="381"/>
    </row>
    <row r="161">
      <c r="A161" s="480" t="s">
        <v>5138</v>
      </c>
      <c r="B161" s="361">
        <v>46168.0</v>
      </c>
      <c r="C161" s="362" t="s">
        <v>5481</v>
      </c>
      <c r="D161" s="363" t="s">
        <v>5482</v>
      </c>
      <c r="E161" s="364"/>
      <c r="F161" s="365"/>
      <c r="G161" s="366"/>
      <c r="H161" s="367"/>
      <c r="I161" s="365"/>
      <c r="J161" s="368"/>
      <c r="K161" s="364"/>
      <c r="L161" s="365"/>
      <c r="M161" s="366"/>
      <c r="N161" s="367"/>
      <c r="O161" s="365"/>
      <c r="P161" s="368"/>
      <c r="Q161" s="364"/>
      <c r="R161" s="365"/>
      <c r="S161" s="366"/>
      <c r="T161" s="369" t="s">
        <v>2995</v>
      </c>
      <c r="U161" s="370" t="s">
        <v>3003</v>
      </c>
      <c r="V161" s="481"/>
      <c r="W161" s="380"/>
      <c r="X161" s="353" t="s">
        <v>2914</v>
      </c>
      <c r="Y161" s="381"/>
      <c r="Z161" s="382"/>
      <c r="AA161" s="375"/>
      <c r="AB161" s="383"/>
      <c r="AC161" s="388"/>
      <c r="AD161" s="382"/>
      <c r="AE161" s="389"/>
      <c r="AF161" s="390"/>
      <c r="AG161" s="391"/>
      <c r="AH161" s="393" t="s">
        <v>3031</v>
      </c>
      <c r="AI161" s="381"/>
    </row>
    <row r="162">
      <c r="A162" s="480" t="s">
        <v>5132</v>
      </c>
      <c r="B162" s="361">
        <v>46169.0</v>
      </c>
      <c r="C162" s="362" t="s">
        <v>5483</v>
      </c>
      <c r="D162" s="363" t="s">
        <v>5484</v>
      </c>
      <c r="E162" s="364"/>
      <c r="F162" s="365"/>
      <c r="G162" s="366"/>
      <c r="H162" s="367"/>
      <c r="I162" s="365"/>
      <c r="J162" s="368"/>
      <c r="K162" s="364"/>
      <c r="L162" s="365"/>
      <c r="M162" s="366"/>
      <c r="N162" s="367"/>
      <c r="O162" s="365"/>
      <c r="P162" s="368"/>
      <c r="Q162" s="364"/>
      <c r="R162" s="365"/>
      <c r="S162" s="366"/>
      <c r="T162" s="369" t="s">
        <v>2995</v>
      </c>
      <c r="U162" s="370" t="s">
        <v>3003</v>
      </c>
      <c r="V162" s="481"/>
      <c r="W162" s="380"/>
      <c r="X162" s="353" t="s">
        <v>2914</v>
      </c>
      <c r="Y162" s="381"/>
      <c r="Z162" s="382"/>
      <c r="AA162" s="375"/>
      <c r="AB162" s="383"/>
      <c r="AC162" s="388"/>
      <c r="AD162" s="382"/>
      <c r="AE162" s="389"/>
      <c r="AF162" s="390"/>
      <c r="AG162" s="391"/>
      <c r="AH162" s="393" t="s">
        <v>3031</v>
      </c>
      <c r="AI162" s="381"/>
    </row>
    <row r="163">
      <c r="A163" s="480" t="s">
        <v>5138</v>
      </c>
      <c r="B163" s="361">
        <v>46168.0</v>
      </c>
      <c r="C163" s="362" t="s">
        <v>5485</v>
      </c>
      <c r="D163" s="363" t="s">
        <v>5486</v>
      </c>
      <c r="E163" s="364"/>
      <c r="F163" s="365"/>
      <c r="G163" s="366"/>
      <c r="H163" s="367"/>
      <c r="I163" s="365"/>
      <c r="J163" s="368"/>
      <c r="K163" s="364"/>
      <c r="L163" s="365"/>
      <c r="M163" s="366"/>
      <c r="N163" s="367"/>
      <c r="O163" s="365"/>
      <c r="P163" s="368"/>
      <c r="Q163" s="364"/>
      <c r="R163" s="365"/>
      <c r="S163" s="366"/>
      <c r="T163" s="369" t="s">
        <v>2995</v>
      </c>
      <c r="U163" s="370" t="s">
        <v>3006</v>
      </c>
      <c r="V163" s="481"/>
      <c r="W163" s="372"/>
      <c r="X163" s="353" t="s">
        <v>2914</v>
      </c>
      <c r="Y163" s="373"/>
      <c r="Z163" s="382"/>
      <c r="AA163" s="375"/>
      <c r="AB163" s="383"/>
      <c r="AC163" s="388"/>
      <c r="AD163" s="382"/>
      <c r="AE163" s="389"/>
      <c r="AF163" s="390"/>
      <c r="AG163" s="391"/>
      <c r="AH163" s="393" t="s">
        <v>3031</v>
      </c>
      <c r="AI163" s="373"/>
    </row>
    <row r="164">
      <c r="A164" s="480" t="s">
        <v>5135</v>
      </c>
      <c r="B164" s="361">
        <v>46170.0</v>
      </c>
      <c r="C164" s="362" t="s">
        <v>5487</v>
      </c>
      <c r="D164" s="363" t="s">
        <v>5488</v>
      </c>
      <c r="E164" s="364"/>
      <c r="F164" s="365"/>
      <c r="G164" s="366"/>
      <c r="H164" s="367"/>
      <c r="I164" s="365"/>
      <c r="J164" s="368"/>
      <c r="K164" s="364"/>
      <c r="L164" s="365"/>
      <c r="M164" s="366"/>
      <c r="N164" s="367"/>
      <c r="O164" s="365"/>
      <c r="P164" s="368"/>
      <c r="Q164" s="364"/>
      <c r="R164" s="365"/>
      <c r="S164" s="366"/>
      <c r="T164" s="369"/>
      <c r="U164" s="370" t="s">
        <v>3006</v>
      </c>
      <c r="V164" s="481"/>
      <c r="W164" s="372"/>
      <c r="X164" s="353"/>
      <c r="Y164" s="373"/>
      <c r="Z164" s="382"/>
      <c r="AA164" s="375"/>
      <c r="AB164" s="383"/>
      <c r="AC164" s="388"/>
      <c r="AD164" s="382"/>
      <c r="AE164" s="389"/>
      <c r="AF164" s="390"/>
      <c r="AG164" s="391"/>
      <c r="AH164" s="359"/>
      <c r="AI164" s="373"/>
    </row>
    <row r="165">
      <c r="A165" s="480" t="s">
        <v>5135</v>
      </c>
      <c r="B165" s="361">
        <v>46170.0</v>
      </c>
      <c r="C165" s="362" t="s">
        <v>5489</v>
      </c>
      <c r="D165" s="363" t="s">
        <v>5490</v>
      </c>
      <c r="E165" s="364"/>
      <c r="F165" s="365"/>
      <c r="G165" s="366"/>
      <c r="H165" s="367"/>
      <c r="I165" s="365"/>
      <c r="J165" s="368"/>
      <c r="K165" s="364"/>
      <c r="L165" s="365"/>
      <c r="M165" s="366"/>
      <c r="N165" s="367"/>
      <c r="O165" s="365"/>
      <c r="P165" s="368"/>
      <c r="Q165" s="364"/>
      <c r="R165" s="365"/>
      <c r="S165" s="366"/>
      <c r="T165" s="369"/>
      <c r="U165" s="370" t="s">
        <v>3006</v>
      </c>
      <c r="V165" s="481"/>
      <c r="W165" s="372"/>
      <c r="X165" s="353"/>
      <c r="Y165" s="373"/>
      <c r="Z165" s="382"/>
      <c r="AA165" s="375"/>
      <c r="AB165" s="383"/>
      <c r="AC165" s="388"/>
      <c r="AD165" s="382"/>
      <c r="AE165" s="389"/>
      <c r="AF165" s="390"/>
      <c r="AG165" s="391"/>
      <c r="AH165" s="359"/>
      <c r="AI165" s="373"/>
    </row>
    <row r="166">
      <c r="A166" s="480" t="s">
        <v>5164</v>
      </c>
      <c r="B166" s="361">
        <v>46167.0</v>
      </c>
      <c r="C166" s="362" t="s">
        <v>5491</v>
      </c>
      <c r="D166" s="363" t="s">
        <v>5492</v>
      </c>
      <c r="E166" s="364"/>
      <c r="F166" s="365"/>
      <c r="G166" s="366"/>
      <c r="H166" s="367"/>
      <c r="I166" s="365"/>
      <c r="J166" s="368"/>
      <c r="K166" s="364"/>
      <c r="L166" s="365"/>
      <c r="M166" s="366"/>
      <c r="N166" s="367"/>
      <c r="O166" s="365"/>
      <c r="P166" s="368"/>
      <c r="Q166" s="364"/>
      <c r="R166" s="365"/>
      <c r="S166" s="366"/>
      <c r="T166" s="369"/>
      <c r="U166" s="370" t="s">
        <v>3013</v>
      </c>
      <c r="V166" s="481"/>
      <c r="W166" s="372"/>
      <c r="X166" s="353"/>
      <c r="Y166" s="373"/>
      <c r="Z166" s="382"/>
      <c r="AA166" s="375"/>
      <c r="AB166" s="383"/>
      <c r="AC166" s="388"/>
      <c r="AD166" s="382"/>
      <c r="AE166" s="389"/>
      <c r="AF166" s="390"/>
      <c r="AG166" s="391"/>
      <c r="AH166" s="359"/>
      <c r="AI166" s="373"/>
    </row>
    <row r="167">
      <c r="A167" s="480" t="s">
        <v>5138</v>
      </c>
      <c r="B167" s="361">
        <v>46168.0</v>
      </c>
      <c r="C167" s="362" t="s">
        <v>5493</v>
      </c>
      <c r="D167" s="363" t="s">
        <v>5494</v>
      </c>
      <c r="E167" s="364"/>
      <c r="F167" s="365"/>
      <c r="G167" s="366"/>
      <c r="H167" s="367"/>
      <c r="I167" s="365"/>
      <c r="J167" s="368"/>
      <c r="K167" s="364"/>
      <c r="L167" s="365"/>
      <c r="M167" s="366"/>
      <c r="N167" s="367"/>
      <c r="O167" s="365"/>
      <c r="P167" s="368"/>
      <c r="Q167" s="364"/>
      <c r="R167" s="365"/>
      <c r="S167" s="366"/>
      <c r="T167" s="369"/>
      <c r="U167" s="370" t="s">
        <v>3013</v>
      </c>
      <c r="V167" s="481"/>
      <c r="W167" s="380"/>
      <c r="X167" s="353"/>
      <c r="Y167" s="381"/>
      <c r="Z167" s="382"/>
      <c r="AA167" s="375"/>
      <c r="AB167" s="383"/>
      <c r="AC167" s="388"/>
      <c r="AD167" s="382"/>
      <c r="AE167" s="389"/>
      <c r="AF167" s="390"/>
      <c r="AG167" s="391"/>
      <c r="AH167" s="359"/>
      <c r="AI167" s="381"/>
    </row>
    <row r="168">
      <c r="A168" s="480" t="s">
        <v>5138</v>
      </c>
      <c r="B168" s="361">
        <v>46168.0</v>
      </c>
      <c r="C168" s="362" t="s">
        <v>5495</v>
      </c>
      <c r="D168" s="363" t="s">
        <v>5496</v>
      </c>
      <c r="E168" s="364"/>
      <c r="F168" s="365"/>
      <c r="G168" s="366"/>
      <c r="H168" s="367"/>
      <c r="I168" s="365"/>
      <c r="J168" s="368"/>
      <c r="K168" s="364"/>
      <c r="L168" s="365"/>
      <c r="M168" s="366"/>
      <c r="N168" s="367"/>
      <c r="O168" s="365"/>
      <c r="P168" s="368"/>
      <c r="Q168" s="364"/>
      <c r="R168" s="365"/>
      <c r="S168" s="366"/>
      <c r="T168" s="369"/>
      <c r="U168" s="370" t="s">
        <v>3013</v>
      </c>
      <c r="V168" s="481"/>
      <c r="W168" s="380"/>
      <c r="X168" s="353"/>
      <c r="Y168" s="381"/>
      <c r="Z168" s="382"/>
      <c r="AA168" s="375"/>
      <c r="AB168" s="383"/>
      <c r="AC168" s="388"/>
      <c r="AD168" s="382"/>
      <c r="AE168" s="389"/>
      <c r="AF168" s="390"/>
      <c r="AG168" s="391"/>
      <c r="AH168" s="359"/>
      <c r="AI168" s="381"/>
    </row>
    <row r="169">
      <c r="A169" s="480" t="s">
        <v>5138</v>
      </c>
      <c r="B169" s="361">
        <v>46168.0</v>
      </c>
      <c r="C169" s="362" t="s">
        <v>5497</v>
      </c>
      <c r="D169" s="363" t="s">
        <v>5498</v>
      </c>
      <c r="E169" s="364"/>
      <c r="F169" s="365"/>
      <c r="G169" s="366"/>
      <c r="H169" s="367"/>
      <c r="I169" s="365"/>
      <c r="J169" s="368"/>
      <c r="K169" s="364"/>
      <c r="L169" s="365"/>
      <c r="M169" s="366"/>
      <c r="N169" s="367"/>
      <c r="O169" s="365"/>
      <c r="P169" s="368"/>
      <c r="Q169" s="364"/>
      <c r="R169" s="365"/>
      <c r="S169" s="366"/>
      <c r="T169" s="369"/>
      <c r="U169" s="370" t="s">
        <v>3013</v>
      </c>
      <c r="V169" s="481"/>
      <c r="W169" s="380"/>
      <c r="X169" s="353"/>
      <c r="Y169" s="381"/>
      <c r="Z169" s="382"/>
      <c r="AA169" s="375"/>
      <c r="AB169" s="383"/>
      <c r="AC169" s="388"/>
      <c r="AD169" s="382"/>
      <c r="AE169" s="389"/>
      <c r="AF169" s="390"/>
      <c r="AG169" s="391"/>
      <c r="AH169" s="359"/>
      <c r="AI169" s="381"/>
    </row>
    <row r="170">
      <c r="A170" s="480" t="s">
        <v>5138</v>
      </c>
      <c r="B170" s="361">
        <v>46168.0</v>
      </c>
      <c r="C170" s="362" t="s">
        <v>5499</v>
      </c>
      <c r="D170" s="363" t="s">
        <v>5500</v>
      </c>
      <c r="E170" s="364"/>
      <c r="F170" s="365"/>
      <c r="G170" s="366"/>
      <c r="H170" s="367"/>
      <c r="I170" s="365"/>
      <c r="J170" s="368"/>
      <c r="K170" s="364"/>
      <c r="L170" s="365"/>
      <c r="M170" s="366"/>
      <c r="N170" s="367"/>
      <c r="O170" s="365"/>
      <c r="P170" s="368"/>
      <c r="Q170" s="364"/>
      <c r="R170" s="365"/>
      <c r="S170" s="366"/>
      <c r="T170" s="369"/>
      <c r="U170" s="370" t="s">
        <v>3013</v>
      </c>
      <c r="V170" s="481"/>
      <c r="W170" s="372"/>
      <c r="X170" s="353"/>
      <c r="Y170" s="373"/>
      <c r="Z170" s="382"/>
      <c r="AA170" s="375"/>
      <c r="AB170" s="383"/>
      <c r="AC170" s="388"/>
      <c r="AD170" s="382"/>
      <c r="AE170" s="389"/>
      <c r="AF170" s="390"/>
      <c r="AG170" s="391"/>
      <c r="AH170" s="359"/>
      <c r="AI170" s="373"/>
    </row>
    <row r="171">
      <c r="A171" s="480" t="s">
        <v>5135</v>
      </c>
      <c r="B171" s="361">
        <v>46170.0</v>
      </c>
      <c r="C171" s="362" t="s">
        <v>5501</v>
      </c>
      <c r="D171" s="363" t="s">
        <v>5502</v>
      </c>
      <c r="E171" s="364"/>
      <c r="F171" s="365"/>
      <c r="G171" s="366"/>
      <c r="H171" s="367"/>
      <c r="I171" s="365"/>
      <c r="J171" s="368"/>
      <c r="K171" s="364"/>
      <c r="L171" s="365"/>
      <c r="M171" s="366"/>
      <c r="N171" s="367"/>
      <c r="O171" s="365"/>
      <c r="P171" s="368"/>
      <c r="Q171" s="364"/>
      <c r="R171" s="365"/>
      <c r="S171" s="366"/>
      <c r="T171" s="369"/>
      <c r="U171" s="370" t="s">
        <v>3013</v>
      </c>
      <c r="V171" s="481"/>
      <c r="W171" s="372"/>
      <c r="X171" s="353"/>
      <c r="Y171" s="373"/>
      <c r="Z171" s="382"/>
      <c r="AA171" s="375"/>
      <c r="AB171" s="383"/>
      <c r="AC171" s="388"/>
      <c r="AD171" s="382"/>
      <c r="AE171" s="389"/>
      <c r="AF171" s="390"/>
      <c r="AG171" s="391"/>
      <c r="AH171" s="359"/>
      <c r="AI171" s="373"/>
    </row>
    <row r="172">
      <c r="A172" s="480" t="s">
        <v>5135</v>
      </c>
      <c r="B172" s="361">
        <v>46170.0</v>
      </c>
      <c r="C172" s="362" t="s">
        <v>5503</v>
      </c>
      <c r="D172" s="363" t="s">
        <v>5504</v>
      </c>
      <c r="E172" s="364"/>
      <c r="F172" s="365"/>
      <c r="G172" s="366"/>
      <c r="H172" s="367"/>
      <c r="I172" s="365"/>
      <c r="J172" s="368"/>
      <c r="K172" s="364"/>
      <c r="L172" s="365"/>
      <c r="M172" s="366"/>
      <c r="N172" s="367"/>
      <c r="O172" s="365"/>
      <c r="P172" s="368"/>
      <c r="Q172" s="364"/>
      <c r="R172" s="365"/>
      <c r="S172" s="366"/>
      <c r="T172" s="369"/>
      <c r="U172" s="370" t="s">
        <v>3013</v>
      </c>
      <c r="V172" s="481"/>
      <c r="W172" s="380"/>
      <c r="X172" s="353"/>
      <c r="Y172" s="381"/>
      <c r="Z172" s="382"/>
      <c r="AA172" s="375"/>
      <c r="AB172" s="383"/>
      <c r="AC172" s="388"/>
      <c r="AD172" s="382"/>
      <c r="AE172" s="389"/>
      <c r="AF172" s="390"/>
      <c r="AG172" s="391"/>
      <c r="AH172" s="359"/>
      <c r="AI172" s="381"/>
    </row>
    <row r="173">
      <c r="A173" s="480" t="s">
        <v>5138</v>
      </c>
      <c r="B173" s="361">
        <v>46168.0</v>
      </c>
      <c r="C173" s="362" t="s">
        <v>5505</v>
      </c>
      <c r="D173" s="363" t="s">
        <v>5506</v>
      </c>
      <c r="E173" s="364"/>
      <c r="F173" s="365"/>
      <c r="G173" s="366"/>
      <c r="H173" s="367"/>
      <c r="I173" s="365"/>
      <c r="J173" s="368"/>
      <c r="K173" s="364"/>
      <c r="L173" s="365"/>
      <c r="M173" s="366"/>
      <c r="N173" s="367"/>
      <c r="O173" s="365"/>
      <c r="P173" s="368"/>
      <c r="Q173" s="364"/>
      <c r="R173" s="365"/>
      <c r="S173" s="366"/>
      <c r="T173" s="369"/>
      <c r="U173" s="370" t="s">
        <v>3013</v>
      </c>
      <c r="V173" s="481"/>
      <c r="W173" s="380"/>
      <c r="X173" s="353"/>
      <c r="Y173" s="381"/>
      <c r="Z173" s="382"/>
      <c r="AA173" s="375"/>
      <c r="AB173" s="383"/>
      <c r="AC173" s="388"/>
      <c r="AD173" s="382"/>
      <c r="AE173" s="389"/>
      <c r="AF173" s="390"/>
      <c r="AG173" s="391"/>
      <c r="AH173" s="359"/>
      <c r="AI173" s="381"/>
    </row>
    <row r="174">
      <c r="A174" s="480" t="s">
        <v>5138</v>
      </c>
      <c r="B174" s="361">
        <v>46168.0</v>
      </c>
      <c r="C174" s="362" t="s">
        <v>5507</v>
      </c>
      <c r="D174" s="363" t="s">
        <v>5508</v>
      </c>
      <c r="E174" s="364"/>
      <c r="F174" s="365"/>
      <c r="G174" s="366"/>
      <c r="H174" s="367"/>
      <c r="I174" s="365"/>
      <c r="J174" s="368"/>
      <c r="K174" s="364"/>
      <c r="L174" s="365"/>
      <c r="M174" s="366"/>
      <c r="N174" s="367"/>
      <c r="O174" s="365"/>
      <c r="P174" s="368"/>
      <c r="Q174" s="364"/>
      <c r="R174" s="365"/>
      <c r="S174" s="366"/>
      <c r="T174" s="369"/>
      <c r="U174" s="370" t="s">
        <v>3013</v>
      </c>
      <c r="V174" s="481"/>
      <c r="W174" s="372"/>
      <c r="X174" s="353"/>
      <c r="Y174" s="373"/>
      <c r="Z174" s="382"/>
      <c r="AA174" s="375"/>
      <c r="AB174" s="383"/>
      <c r="AC174" s="388"/>
      <c r="AD174" s="382"/>
      <c r="AE174" s="389"/>
      <c r="AF174" s="390"/>
      <c r="AG174" s="391"/>
      <c r="AH174" s="359"/>
      <c r="AI174" s="373"/>
    </row>
    <row r="175">
      <c r="A175" s="480" t="s">
        <v>5135</v>
      </c>
      <c r="B175" s="361">
        <v>46170.0</v>
      </c>
      <c r="C175" s="362" t="s">
        <v>5509</v>
      </c>
      <c r="D175" s="363" t="s">
        <v>5510</v>
      </c>
      <c r="E175" s="364"/>
      <c r="F175" s="365"/>
      <c r="G175" s="366"/>
      <c r="H175" s="367"/>
      <c r="I175" s="365"/>
      <c r="J175" s="368"/>
      <c r="K175" s="364"/>
      <c r="L175" s="365"/>
      <c r="M175" s="366"/>
      <c r="N175" s="367"/>
      <c r="O175" s="365"/>
      <c r="P175" s="368"/>
      <c r="Q175" s="364"/>
      <c r="R175" s="365"/>
      <c r="S175" s="366"/>
      <c r="T175" s="369"/>
      <c r="U175" s="370" t="s">
        <v>3013</v>
      </c>
      <c r="V175" s="481"/>
      <c r="W175" s="372"/>
      <c r="X175" s="353"/>
      <c r="Y175" s="373"/>
      <c r="Z175" s="382"/>
      <c r="AA175" s="375"/>
      <c r="AB175" s="383"/>
      <c r="AC175" s="388"/>
      <c r="AD175" s="382"/>
      <c r="AE175" s="389"/>
      <c r="AF175" s="390"/>
      <c r="AG175" s="391"/>
      <c r="AH175" s="359"/>
      <c r="AI175" s="373"/>
    </row>
    <row r="176" ht="18.75" customHeight="1">
      <c r="A176" s="480" t="s">
        <v>5135</v>
      </c>
      <c r="B176" s="361">
        <v>46170.0</v>
      </c>
      <c r="C176" s="362" t="s">
        <v>5511</v>
      </c>
      <c r="D176" s="363" t="s">
        <v>5512</v>
      </c>
      <c r="E176" s="364"/>
      <c r="F176" s="365"/>
      <c r="G176" s="366"/>
      <c r="H176" s="367"/>
      <c r="I176" s="365"/>
      <c r="J176" s="368"/>
      <c r="K176" s="364"/>
      <c r="L176" s="365"/>
      <c r="M176" s="366"/>
      <c r="N176" s="367"/>
      <c r="O176" s="365"/>
      <c r="P176" s="368"/>
      <c r="Q176" s="364"/>
      <c r="R176" s="365"/>
      <c r="S176" s="366"/>
      <c r="T176" s="369"/>
      <c r="U176" s="370" t="s">
        <v>3017</v>
      </c>
      <c r="V176" s="481"/>
      <c r="W176" s="372"/>
      <c r="X176" s="353"/>
      <c r="Y176" s="373"/>
      <c r="Z176" s="382"/>
      <c r="AA176" s="375"/>
      <c r="AB176" s="383"/>
      <c r="AC176" s="388"/>
      <c r="AD176" s="382"/>
      <c r="AE176" s="389"/>
      <c r="AF176" s="390"/>
      <c r="AG176" s="391"/>
      <c r="AH176" s="359"/>
      <c r="AI176" s="373"/>
    </row>
    <row r="177">
      <c r="A177" s="480" t="s">
        <v>5341</v>
      </c>
      <c r="B177" s="361">
        <v>46171.0</v>
      </c>
      <c r="C177" s="362" t="s">
        <v>5513</v>
      </c>
      <c r="D177" s="363" t="s">
        <v>5514</v>
      </c>
      <c r="E177" s="364"/>
      <c r="F177" s="365"/>
      <c r="G177" s="366"/>
      <c r="H177" s="367"/>
      <c r="I177" s="365"/>
      <c r="J177" s="368"/>
      <c r="K177" s="364"/>
      <c r="L177" s="365"/>
      <c r="M177" s="366"/>
      <c r="N177" s="367"/>
      <c r="O177" s="365"/>
      <c r="P177" s="368"/>
      <c r="Q177" s="364"/>
      <c r="R177" s="365"/>
      <c r="S177" s="366"/>
      <c r="T177" s="369"/>
      <c r="U177" s="370" t="s">
        <v>3017</v>
      </c>
      <c r="V177" s="481"/>
      <c r="W177" s="372"/>
      <c r="X177" s="353"/>
      <c r="Y177" s="373"/>
      <c r="Z177" s="382"/>
      <c r="AA177" s="375"/>
      <c r="AB177" s="383"/>
      <c r="AC177" s="388"/>
      <c r="AD177" s="382"/>
      <c r="AE177" s="389"/>
      <c r="AF177" s="390"/>
      <c r="AG177" s="391"/>
      <c r="AH177" s="359"/>
      <c r="AI177" s="373"/>
    </row>
    <row r="178">
      <c r="A178" s="480" t="s">
        <v>5341</v>
      </c>
      <c r="B178" s="361">
        <v>46171.0</v>
      </c>
      <c r="C178" s="362" t="s">
        <v>5515</v>
      </c>
      <c r="D178" s="363" t="s">
        <v>5516</v>
      </c>
      <c r="E178" s="364"/>
      <c r="F178" s="365"/>
      <c r="G178" s="366"/>
      <c r="H178" s="367"/>
      <c r="I178" s="365"/>
      <c r="J178" s="368"/>
      <c r="K178" s="364"/>
      <c r="L178" s="365"/>
      <c r="M178" s="366"/>
      <c r="N178" s="367"/>
      <c r="O178" s="365"/>
      <c r="P178" s="368"/>
      <c r="Q178" s="364"/>
      <c r="R178" s="365"/>
      <c r="S178" s="366"/>
      <c r="T178" s="369"/>
      <c r="U178" s="370" t="s">
        <v>3017</v>
      </c>
      <c r="V178" s="481"/>
      <c r="W178" s="380"/>
      <c r="X178" s="353"/>
      <c r="Y178" s="381"/>
      <c r="Z178" s="382"/>
      <c r="AA178" s="375"/>
      <c r="AB178" s="383"/>
      <c r="AC178" s="388"/>
      <c r="AD178" s="382"/>
      <c r="AE178" s="389"/>
      <c r="AF178" s="390"/>
      <c r="AG178" s="391"/>
      <c r="AH178" s="359"/>
      <c r="AI178" s="381"/>
    </row>
    <row r="179">
      <c r="A179" s="480" t="s">
        <v>5341</v>
      </c>
      <c r="B179" s="361">
        <v>46171.0</v>
      </c>
      <c r="C179" s="362" t="s">
        <v>5517</v>
      </c>
      <c r="D179" s="363" t="s">
        <v>5518</v>
      </c>
      <c r="E179" s="364"/>
      <c r="F179" s="365"/>
      <c r="G179" s="366"/>
      <c r="H179" s="367"/>
      <c r="I179" s="365"/>
      <c r="J179" s="368"/>
      <c r="K179" s="364"/>
      <c r="L179" s="365"/>
      <c r="M179" s="366"/>
      <c r="N179" s="367"/>
      <c r="O179" s="365"/>
      <c r="P179" s="368"/>
      <c r="Q179" s="364"/>
      <c r="R179" s="365"/>
      <c r="S179" s="366"/>
      <c r="T179" s="369"/>
      <c r="U179" s="370" t="s">
        <v>3017</v>
      </c>
      <c r="V179" s="481"/>
      <c r="W179" s="380"/>
      <c r="X179" s="353"/>
      <c r="Y179" s="381"/>
      <c r="Z179" s="382"/>
      <c r="AA179" s="375"/>
      <c r="AB179" s="383"/>
      <c r="AC179" s="388"/>
      <c r="AD179" s="382"/>
      <c r="AE179" s="389"/>
      <c r="AF179" s="390"/>
      <c r="AG179" s="391"/>
      <c r="AH179" s="359"/>
      <c r="AI179" s="381"/>
    </row>
    <row r="180">
      <c r="A180" s="480" t="s">
        <v>5164</v>
      </c>
      <c r="B180" s="361">
        <v>46167.0</v>
      </c>
      <c r="C180" s="362" t="s">
        <v>5519</v>
      </c>
      <c r="D180" s="363" t="s">
        <v>5520</v>
      </c>
      <c r="E180" s="364"/>
      <c r="F180" s="365"/>
      <c r="G180" s="366"/>
      <c r="H180" s="367"/>
      <c r="I180" s="365"/>
      <c r="J180" s="368"/>
      <c r="K180" s="364"/>
      <c r="L180" s="365"/>
      <c r="M180" s="366"/>
      <c r="N180" s="367"/>
      <c r="O180" s="365"/>
      <c r="P180" s="368"/>
      <c r="Q180" s="364"/>
      <c r="R180" s="365"/>
      <c r="S180" s="366"/>
      <c r="T180" s="369"/>
      <c r="U180" s="370" t="s">
        <v>3017</v>
      </c>
      <c r="V180" s="481"/>
      <c r="W180" s="380"/>
      <c r="X180" s="353"/>
      <c r="Y180" s="381"/>
      <c r="Z180" s="382"/>
      <c r="AA180" s="375"/>
      <c r="AB180" s="383"/>
      <c r="AC180" s="388"/>
      <c r="AD180" s="382"/>
      <c r="AE180" s="389"/>
      <c r="AF180" s="390"/>
      <c r="AG180" s="391"/>
      <c r="AH180" s="359"/>
      <c r="AI180" s="381"/>
    </row>
    <row r="181">
      <c r="A181" s="480" t="s">
        <v>5135</v>
      </c>
      <c r="B181" s="361">
        <v>46170.0</v>
      </c>
      <c r="C181" s="362" t="s">
        <v>5521</v>
      </c>
      <c r="D181" s="363" t="s">
        <v>5522</v>
      </c>
      <c r="E181" s="364"/>
      <c r="F181" s="365"/>
      <c r="G181" s="366"/>
      <c r="H181" s="367"/>
      <c r="I181" s="365"/>
      <c r="J181" s="368"/>
      <c r="K181" s="364"/>
      <c r="L181" s="365"/>
      <c r="M181" s="366"/>
      <c r="N181" s="367"/>
      <c r="O181" s="365"/>
      <c r="P181" s="368"/>
      <c r="Q181" s="364"/>
      <c r="R181" s="365"/>
      <c r="S181" s="366"/>
      <c r="T181" s="369"/>
      <c r="U181" s="370" t="s">
        <v>3017</v>
      </c>
      <c r="V181" s="481"/>
      <c r="W181" s="380"/>
      <c r="X181" s="353"/>
      <c r="Y181" s="381"/>
      <c r="Z181" s="382"/>
      <c r="AA181" s="375"/>
      <c r="AB181" s="383"/>
      <c r="AC181" s="388"/>
      <c r="AD181" s="382"/>
      <c r="AE181" s="389"/>
      <c r="AF181" s="390"/>
      <c r="AG181" s="391"/>
      <c r="AH181" s="359"/>
      <c r="AI181" s="381"/>
    </row>
    <row r="182">
      <c r="A182" s="480" t="s">
        <v>5164</v>
      </c>
      <c r="B182" s="361">
        <v>46167.0</v>
      </c>
      <c r="C182" s="362" t="s">
        <v>5523</v>
      </c>
      <c r="D182" s="363" t="s">
        <v>5524</v>
      </c>
      <c r="E182" s="364"/>
      <c r="F182" s="365"/>
      <c r="G182" s="366"/>
      <c r="H182" s="367"/>
      <c r="I182" s="365"/>
      <c r="J182" s="368"/>
      <c r="K182" s="364"/>
      <c r="L182" s="365"/>
      <c r="M182" s="366"/>
      <c r="N182" s="367"/>
      <c r="O182" s="365"/>
      <c r="P182" s="368"/>
      <c r="Q182" s="364"/>
      <c r="R182" s="365"/>
      <c r="S182" s="366"/>
      <c r="T182" s="369"/>
      <c r="U182" s="370" t="s">
        <v>3017</v>
      </c>
      <c r="V182" s="481"/>
      <c r="W182" s="380"/>
      <c r="X182" s="353"/>
      <c r="Y182" s="381"/>
      <c r="Z182" s="382"/>
      <c r="AA182" s="375"/>
      <c r="AB182" s="383"/>
      <c r="AC182" s="388"/>
      <c r="AD182" s="382"/>
      <c r="AE182" s="389"/>
      <c r="AF182" s="390"/>
      <c r="AG182" s="391"/>
      <c r="AH182" s="359"/>
      <c r="AI182" s="381"/>
    </row>
    <row r="183">
      <c r="A183" s="480" t="s">
        <v>5138</v>
      </c>
      <c r="B183" s="361">
        <v>46168.0</v>
      </c>
      <c r="C183" s="362" t="s">
        <v>5525</v>
      </c>
      <c r="D183" s="363" t="s">
        <v>5526</v>
      </c>
      <c r="E183" s="364"/>
      <c r="F183" s="365"/>
      <c r="G183" s="366"/>
      <c r="H183" s="367"/>
      <c r="I183" s="365"/>
      <c r="J183" s="368"/>
      <c r="K183" s="364"/>
      <c r="L183" s="365"/>
      <c r="M183" s="366"/>
      <c r="N183" s="367"/>
      <c r="O183" s="365"/>
      <c r="P183" s="368"/>
      <c r="Q183" s="364"/>
      <c r="R183" s="365"/>
      <c r="S183" s="366"/>
      <c r="T183" s="369"/>
      <c r="U183" s="370" t="s">
        <v>3017</v>
      </c>
      <c r="V183" s="481"/>
      <c r="W183" s="380"/>
      <c r="X183" s="353"/>
      <c r="Y183" s="381"/>
      <c r="Z183" s="382"/>
      <c r="AA183" s="375"/>
      <c r="AB183" s="383"/>
      <c r="AC183" s="388"/>
      <c r="AD183" s="382"/>
      <c r="AE183" s="389"/>
      <c r="AF183" s="390"/>
      <c r="AG183" s="391"/>
      <c r="AH183" s="359"/>
      <c r="AI183" s="381"/>
    </row>
    <row r="184">
      <c r="A184" s="480" t="s">
        <v>5138</v>
      </c>
      <c r="B184" s="361">
        <v>46168.0</v>
      </c>
      <c r="C184" s="362" t="s">
        <v>5527</v>
      </c>
      <c r="D184" s="363" t="s">
        <v>5528</v>
      </c>
      <c r="E184" s="364"/>
      <c r="F184" s="365"/>
      <c r="G184" s="366"/>
      <c r="H184" s="367"/>
      <c r="I184" s="365"/>
      <c r="J184" s="368"/>
      <c r="K184" s="364"/>
      <c r="L184" s="365"/>
      <c r="M184" s="366"/>
      <c r="N184" s="367"/>
      <c r="O184" s="365"/>
      <c r="P184" s="368"/>
      <c r="Q184" s="364"/>
      <c r="R184" s="365"/>
      <c r="S184" s="366"/>
      <c r="T184" s="369"/>
      <c r="U184" s="370" t="s">
        <v>3017</v>
      </c>
      <c r="V184" s="481"/>
      <c r="W184" s="380"/>
      <c r="X184" s="353"/>
      <c r="Y184" s="381"/>
      <c r="Z184" s="382"/>
      <c r="AA184" s="375"/>
      <c r="AB184" s="383"/>
      <c r="AC184" s="388"/>
      <c r="AD184" s="382"/>
      <c r="AE184" s="389"/>
      <c r="AF184" s="390"/>
      <c r="AG184" s="391"/>
      <c r="AH184" s="359"/>
      <c r="AI184" s="381"/>
    </row>
    <row r="185">
      <c r="A185" s="480" t="s">
        <v>5132</v>
      </c>
      <c r="B185" s="361">
        <v>46169.0</v>
      </c>
      <c r="C185" s="362" t="s">
        <v>5529</v>
      </c>
      <c r="D185" s="363" t="s">
        <v>5530</v>
      </c>
      <c r="E185" s="364"/>
      <c r="F185" s="365"/>
      <c r="G185" s="366"/>
      <c r="H185" s="367"/>
      <c r="I185" s="365"/>
      <c r="J185" s="368"/>
      <c r="K185" s="364"/>
      <c r="L185" s="365"/>
      <c r="M185" s="366"/>
      <c r="N185" s="367"/>
      <c r="O185" s="365"/>
      <c r="P185" s="368"/>
      <c r="Q185" s="364"/>
      <c r="R185" s="365"/>
      <c r="S185" s="366"/>
      <c r="T185" s="369"/>
      <c r="U185" s="370" t="s">
        <v>3017</v>
      </c>
      <c r="V185" s="481"/>
      <c r="W185" s="380"/>
      <c r="X185" s="353"/>
      <c r="Y185" s="381"/>
      <c r="Z185" s="382"/>
      <c r="AA185" s="375"/>
      <c r="AB185" s="383"/>
      <c r="AC185" s="388"/>
      <c r="AD185" s="382"/>
      <c r="AE185" s="389"/>
      <c r="AF185" s="390"/>
      <c r="AG185" s="391"/>
      <c r="AH185" s="359"/>
      <c r="AI185" s="381"/>
    </row>
    <row r="186">
      <c r="A186" s="480" t="s">
        <v>5132</v>
      </c>
      <c r="B186" s="361">
        <v>46169.0</v>
      </c>
      <c r="C186" s="362" t="s">
        <v>5531</v>
      </c>
      <c r="D186" s="363" t="s">
        <v>5532</v>
      </c>
      <c r="E186" s="364"/>
      <c r="F186" s="365"/>
      <c r="G186" s="366"/>
      <c r="H186" s="367"/>
      <c r="I186" s="365"/>
      <c r="J186" s="368"/>
      <c r="K186" s="364"/>
      <c r="L186" s="365"/>
      <c r="M186" s="366"/>
      <c r="N186" s="367"/>
      <c r="O186" s="365"/>
      <c r="P186" s="368"/>
      <c r="Q186" s="364"/>
      <c r="R186" s="365"/>
      <c r="S186" s="366"/>
      <c r="T186" s="369"/>
      <c r="U186" s="370" t="s">
        <v>2427</v>
      </c>
      <c r="V186" s="506" t="s">
        <v>3035</v>
      </c>
      <c r="W186" s="380"/>
      <c r="X186" s="353"/>
      <c r="Y186" s="381"/>
      <c r="Z186" s="382"/>
      <c r="AA186" s="375"/>
      <c r="AB186" s="383"/>
      <c r="AC186" s="388"/>
      <c r="AD186" s="382"/>
      <c r="AE186" s="389"/>
      <c r="AF186" s="390"/>
      <c r="AG186" s="391"/>
      <c r="AH186" s="359"/>
      <c r="AI186" s="381"/>
    </row>
    <row r="187">
      <c r="A187" s="480" t="s">
        <v>5132</v>
      </c>
      <c r="B187" s="361">
        <v>46169.0</v>
      </c>
      <c r="C187" s="362" t="s">
        <v>5533</v>
      </c>
      <c r="D187" s="363" t="s">
        <v>5534</v>
      </c>
      <c r="E187" s="364"/>
      <c r="F187" s="365"/>
      <c r="G187" s="366"/>
      <c r="H187" s="367"/>
      <c r="I187" s="365"/>
      <c r="J187" s="368"/>
      <c r="K187" s="364"/>
      <c r="L187" s="365"/>
      <c r="M187" s="366"/>
      <c r="N187" s="367"/>
      <c r="O187" s="365"/>
      <c r="P187" s="368"/>
      <c r="Q187" s="364"/>
      <c r="R187" s="365"/>
      <c r="S187" s="366"/>
      <c r="T187" s="369"/>
      <c r="U187" s="370" t="s">
        <v>3017</v>
      </c>
      <c r="V187" s="506" t="s">
        <v>3035</v>
      </c>
      <c r="W187" s="380"/>
      <c r="X187" s="353"/>
      <c r="Y187" s="381"/>
      <c r="Z187" s="382"/>
      <c r="AA187" s="375"/>
      <c r="AB187" s="383"/>
      <c r="AC187" s="388"/>
      <c r="AD187" s="382"/>
      <c r="AE187" s="389"/>
      <c r="AF187" s="390"/>
      <c r="AG187" s="391"/>
      <c r="AH187" s="359"/>
      <c r="AI187" s="381"/>
    </row>
    <row r="188">
      <c r="A188" s="480" t="s">
        <v>5132</v>
      </c>
      <c r="B188" s="361">
        <v>46169.0</v>
      </c>
      <c r="C188" s="362" t="s">
        <v>5535</v>
      </c>
      <c r="D188" s="363" t="s">
        <v>5536</v>
      </c>
      <c r="E188" s="364"/>
      <c r="F188" s="365"/>
      <c r="G188" s="366"/>
      <c r="H188" s="367"/>
      <c r="I188" s="365"/>
      <c r="J188" s="368"/>
      <c r="K188" s="364"/>
      <c r="L188" s="365"/>
      <c r="M188" s="366"/>
      <c r="N188" s="367"/>
      <c r="O188" s="365"/>
      <c r="P188" s="368"/>
      <c r="Q188" s="364"/>
      <c r="R188" s="365"/>
      <c r="S188" s="366"/>
      <c r="T188" s="369"/>
      <c r="U188" s="370" t="s">
        <v>241</v>
      </c>
      <c r="V188" s="506" t="s">
        <v>3035</v>
      </c>
      <c r="W188" s="380"/>
      <c r="X188" s="353"/>
      <c r="Y188" s="381"/>
      <c r="Z188" s="382"/>
      <c r="AA188" s="375"/>
      <c r="AB188" s="383"/>
      <c r="AC188" s="388"/>
      <c r="AD188" s="382"/>
      <c r="AE188" s="389"/>
      <c r="AF188" s="390"/>
      <c r="AG188" s="391"/>
      <c r="AH188" s="359"/>
      <c r="AI188" s="381"/>
    </row>
    <row r="189">
      <c r="A189" s="480" t="s">
        <v>5132</v>
      </c>
      <c r="B189" s="361">
        <v>46169.0</v>
      </c>
      <c r="C189" s="362" t="s">
        <v>5537</v>
      </c>
      <c r="D189" s="363" t="s">
        <v>5538</v>
      </c>
      <c r="E189" s="364"/>
      <c r="F189" s="365"/>
      <c r="G189" s="366"/>
      <c r="H189" s="367"/>
      <c r="I189" s="365"/>
      <c r="J189" s="368"/>
      <c r="K189" s="364"/>
      <c r="L189" s="365"/>
      <c r="M189" s="366"/>
      <c r="N189" s="367"/>
      <c r="O189" s="365"/>
      <c r="P189" s="368"/>
      <c r="Q189" s="364"/>
      <c r="R189" s="365"/>
      <c r="S189" s="366"/>
      <c r="T189" s="369"/>
      <c r="U189" s="370" t="s">
        <v>2913</v>
      </c>
      <c r="V189" s="506" t="s">
        <v>3035</v>
      </c>
      <c r="W189" s="380"/>
      <c r="X189" s="353"/>
      <c r="Y189" s="381"/>
      <c r="Z189" s="382"/>
      <c r="AA189" s="375"/>
      <c r="AB189" s="383"/>
      <c r="AC189" s="388"/>
      <c r="AD189" s="382"/>
      <c r="AE189" s="389"/>
      <c r="AF189" s="390"/>
      <c r="AG189" s="391"/>
      <c r="AH189" s="359"/>
      <c r="AI189" s="381"/>
    </row>
    <row r="190">
      <c r="A190" s="480" t="s">
        <v>5132</v>
      </c>
      <c r="B190" s="361">
        <v>46169.0</v>
      </c>
      <c r="C190" s="362" t="s">
        <v>5539</v>
      </c>
      <c r="D190" s="363" t="s">
        <v>5540</v>
      </c>
      <c r="E190" s="364"/>
      <c r="F190" s="365"/>
      <c r="G190" s="366"/>
      <c r="H190" s="367"/>
      <c r="I190" s="365"/>
      <c r="J190" s="368"/>
      <c r="K190" s="364"/>
      <c r="L190" s="365"/>
      <c r="M190" s="366"/>
      <c r="N190" s="367"/>
      <c r="O190" s="365"/>
      <c r="P190" s="368"/>
      <c r="Q190" s="364"/>
      <c r="R190" s="365"/>
      <c r="S190" s="366"/>
      <c r="T190" s="369"/>
      <c r="U190" s="370"/>
      <c r="V190" s="506" t="s">
        <v>3035</v>
      </c>
      <c r="W190" s="380"/>
      <c r="X190" s="353"/>
      <c r="Y190" s="381"/>
      <c r="Z190" s="382"/>
      <c r="AA190" s="375"/>
      <c r="AB190" s="383"/>
      <c r="AC190" s="388"/>
      <c r="AD190" s="382"/>
      <c r="AE190" s="389"/>
      <c r="AF190" s="390"/>
      <c r="AG190" s="391"/>
      <c r="AH190" s="359"/>
      <c r="AI190" s="381"/>
    </row>
    <row r="191">
      <c r="A191" s="480" t="s">
        <v>5132</v>
      </c>
      <c r="B191" s="361">
        <v>46169.0</v>
      </c>
      <c r="C191" s="362" t="s">
        <v>5541</v>
      </c>
      <c r="D191" s="363" t="s">
        <v>5542</v>
      </c>
      <c r="E191" s="364"/>
      <c r="F191" s="365"/>
      <c r="G191" s="366"/>
      <c r="H191" s="367"/>
      <c r="I191" s="365"/>
      <c r="J191" s="368"/>
      <c r="K191" s="364"/>
      <c r="L191" s="365"/>
      <c r="M191" s="366"/>
      <c r="N191" s="367"/>
      <c r="O191" s="365"/>
      <c r="P191" s="368"/>
      <c r="Q191" s="364"/>
      <c r="R191" s="365"/>
      <c r="S191" s="366"/>
      <c r="T191" s="369"/>
      <c r="U191" s="370" t="s">
        <v>674</v>
      </c>
      <c r="V191" s="481"/>
      <c r="W191" s="380"/>
      <c r="X191" s="353"/>
      <c r="Y191" s="381"/>
      <c r="Z191" s="382"/>
      <c r="AA191" s="375"/>
      <c r="AB191" s="383"/>
      <c r="AC191" s="388"/>
      <c r="AD191" s="382"/>
      <c r="AE191" s="389"/>
      <c r="AF191" s="390"/>
      <c r="AG191" s="391"/>
      <c r="AH191" s="359"/>
      <c r="AI191" s="381"/>
    </row>
    <row r="192">
      <c r="A192" s="480" t="s">
        <v>5138</v>
      </c>
      <c r="B192" s="361">
        <v>46168.0</v>
      </c>
      <c r="C192" s="362" t="s">
        <v>5543</v>
      </c>
      <c r="D192" s="363" t="s">
        <v>5544</v>
      </c>
      <c r="E192" s="364"/>
      <c r="F192" s="365"/>
      <c r="G192" s="366"/>
      <c r="H192" s="367"/>
      <c r="I192" s="365"/>
      <c r="J192" s="368"/>
      <c r="K192" s="364"/>
      <c r="L192" s="365"/>
      <c r="M192" s="366"/>
      <c r="N192" s="367"/>
      <c r="O192" s="365"/>
      <c r="P192" s="368"/>
      <c r="Q192" s="364"/>
      <c r="R192" s="365"/>
      <c r="S192" s="366"/>
      <c r="T192" s="396"/>
      <c r="U192" s="370" t="s">
        <v>674</v>
      </c>
      <c r="V192" s="481"/>
      <c r="W192" s="380"/>
      <c r="X192" s="353"/>
      <c r="Y192" s="381"/>
      <c r="Z192" s="382"/>
      <c r="AA192" s="375"/>
      <c r="AB192" s="383"/>
      <c r="AC192" s="388"/>
      <c r="AD192" s="382"/>
      <c r="AE192" s="389"/>
      <c r="AF192" s="390"/>
      <c r="AG192" s="391"/>
      <c r="AH192" s="359"/>
      <c r="AI192" s="381"/>
    </row>
    <row r="193">
      <c r="A193" s="480" t="s">
        <v>5164</v>
      </c>
      <c r="B193" s="361">
        <v>46167.0</v>
      </c>
      <c r="C193" s="362" t="s">
        <v>5545</v>
      </c>
      <c r="D193" s="363" t="s">
        <v>5546</v>
      </c>
      <c r="E193" s="364"/>
      <c r="F193" s="365"/>
      <c r="G193" s="366"/>
      <c r="H193" s="367"/>
      <c r="I193" s="365"/>
      <c r="J193" s="368"/>
      <c r="K193" s="364"/>
      <c r="L193" s="365"/>
      <c r="M193" s="366"/>
      <c r="N193" s="367"/>
      <c r="O193" s="365"/>
      <c r="P193" s="368"/>
      <c r="Q193" s="364"/>
      <c r="R193" s="365"/>
      <c r="S193" s="366"/>
      <c r="T193" s="369"/>
      <c r="U193" s="370" t="s">
        <v>674</v>
      </c>
      <c r="V193" s="481"/>
      <c r="W193" s="380"/>
      <c r="X193" s="353"/>
      <c r="Y193" s="381"/>
      <c r="Z193" s="382"/>
      <c r="AA193" s="375"/>
      <c r="AB193" s="383"/>
      <c r="AC193" s="388"/>
      <c r="AD193" s="382"/>
      <c r="AE193" s="389"/>
      <c r="AF193" s="390"/>
      <c r="AG193" s="391"/>
      <c r="AH193" s="359"/>
      <c r="AI193" s="381"/>
    </row>
    <row r="194">
      <c r="A194" s="480" t="s">
        <v>5132</v>
      </c>
      <c r="B194" s="361">
        <v>46169.0</v>
      </c>
      <c r="C194" s="362" t="s">
        <v>5547</v>
      </c>
      <c r="D194" s="363" t="s">
        <v>5548</v>
      </c>
      <c r="E194" s="364"/>
      <c r="F194" s="365"/>
      <c r="G194" s="366"/>
      <c r="H194" s="367"/>
      <c r="I194" s="365"/>
      <c r="J194" s="368"/>
      <c r="K194" s="364"/>
      <c r="L194" s="365"/>
      <c r="M194" s="366"/>
      <c r="N194" s="367"/>
      <c r="O194" s="365"/>
      <c r="P194" s="368"/>
      <c r="Q194" s="364"/>
      <c r="R194" s="365"/>
      <c r="S194" s="366"/>
      <c r="T194" s="369"/>
      <c r="U194" s="370" t="s">
        <v>674</v>
      </c>
      <c r="V194" s="481"/>
      <c r="W194" s="380"/>
      <c r="X194" s="353"/>
      <c r="Y194" s="381"/>
      <c r="Z194" s="382"/>
      <c r="AA194" s="375"/>
      <c r="AB194" s="383"/>
      <c r="AC194" s="388"/>
      <c r="AD194" s="382"/>
      <c r="AE194" s="389"/>
      <c r="AF194" s="390"/>
      <c r="AG194" s="391"/>
      <c r="AH194" s="359"/>
      <c r="AI194" s="381"/>
    </row>
    <row r="195">
      <c r="A195" s="480" t="s">
        <v>5132</v>
      </c>
      <c r="B195" s="361">
        <v>46169.0</v>
      </c>
      <c r="C195" s="362" t="s">
        <v>5549</v>
      </c>
      <c r="D195" s="363" t="s">
        <v>5550</v>
      </c>
      <c r="E195" s="364"/>
      <c r="F195" s="365"/>
      <c r="G195" s="366"/>
      <c r="H195" s="367"/>
      <c r="I195" s="365"/>
      <c r="J195" s="368"/>
      <c r="K195" s="364"/>
      <c r="L195" s="365"/>
      <c r="M195" s="366"/>
      <c r="N195" s="367"/>
      <c r="O195" s="365"/>
      <c r="P195" s="368"/>
      <c r="Q195" s="364"/>
      <c r="R195" s="365"/>
      <c r="S195" s="366"/>
      <c r="T195" s="369"/>
      <c r="U195" s="370" t="s">
        <v>634</v>
      </c>
      <c r="V195" s="481"/>
      <c r="W195" s="380"/>
      <c r="X195" s="353"/>
      <c r="Y195" s="381"/>
      <c r="Z195" s="382"/>
      <c r="AA195" s="375"/>
      <c r="AB195" s="383"/>
      <c r="AC195" s="388"/>
      <c r="AD195" s="382"/>
      <c r="AE195" s="389"/>
      <c r="AF195" s="390"/>
      <c r="AG195" s="391"/>
      <c r="AH195" s="359"/>
      <c r="AI195" s="381"/>
    </row>
    <row r="196">
      <c r="A196" s="480" t="s">
        <v>5138</v>
      </c>
      <c r="B196" s="361">
        <v>46168.0</v>
      </c>
      <c r="C196" s="362" t="s">
        <v>5551</v>
      </c>
      <c r="D196" s="363" t="s">
        <v>5552</v>
      </c>
      <c r="E196" s="364"/>
      <c r="F196" s="365"/>
      <c r="G196" s="366"/>
      <c r="H196" s="367"/>
      <c r="I196" s="365"/>
      <c r="J196" s="368"/>
      <c r="K196" s="364"/>
      <c r="L196" s="365"/>
      <c r="M196" s="366"/>
      <c r="N196" s="367"/>
      <c r="O196" s="365"/>
      <c r="P196" s="368"/>
      <c r="Q196" s="364"/>
      <c r="R196" s="365"/>
      <c r="S196" s="366"/>
      <c r="T196" s="369"/>
      <c r="U196" s="370" t="s">
        <v>634</v>
      </c>
      <c r="V196" s="481"/>
      <c r="W196" s="372"/>
      <c r="X196" s="353"/>
      <c r="Y196" s="373"/>
      <c r="Z196" s="382"/>
      <c r="AA196" s="375"/>
      <c r="AB196" s="383"/>
      <c r="AC196" s="388"/>
      <c r="AD196" s="382"/>
      <c r="AE196" s="389"/>
      <c r="AF196" s="390"/>
      <c r="AG196" s="391"/>
      <c r="AH196" s="359"/>
      <c r="AI196" s="373"/>
    </row>
    <row r="197">
      <c r="A197" s="480" t="s">
        <v>5138</v>
      </c>
      <c r="B197" s="361">
        <v>46168.0</v>
      </c>
      <c r="C197" s="362" t="s">
        <v>5553</v>
      </c>
      <c r="D197" s="363" t="s">
        <v>5554</v>
      </c>
      <c r="E197" s="364"/>
      <c r="F197" s="365"/>
      <c r="G197" s="366"/>
      <c r="H197" s="367"/>
      <c r="I197" s="365"/>
      <c r="J197" s="368"/>
      <c r="K197" s="364"/>
      <c r="L197" s="365"/>
      <c r="M197" s="366"/>
      <c r="N197" s="367"/>
      <c r="O197" s="365"/>
      <c r="P197" s="368"/>
      <c r="Q197" s="364"/>
      <c r="R197" s="365"/>
      <c r="S197" s="366"/>
      <c r="T197" s="369"/>
      <c r="U197" s="370" t="s">
        <v>634</v>
      </c>
      <c r="V197" s="481"/>
      <c r="W197" s="380"/>
      <c r="X197" s="353"/>
      <c r="Y197" s="381"/>
      <c r="Z197" s="382"/>
      <c r="AA197" s="375"/>
      <c r="AB197" s="383"/>
      <c r="AC197" s="388"/>
      <c r="AD197" s="382"/>
      <c r="AE197" s="389"/>
      <c r="AF197" s="390"/>
      <c r="AG197" s="391"/>
      <c r="AH197" s="359"/>
      <c r="AI197" s="381"/>
    </row>
    <row r="198">
      <c r="A198" s="480" t="s">
        <v>5164</v>
      </c>
      <c r="B198" s="361">
        <v>46167.0</v>
      </c>
      <c r="C198" s="362" t="s">
        <v>5555</v>
      </c>
      <c r="D198" s="363" t="s">
        <v>5556</v>
      </c>
      <c r="E198" s="364"/>
      <c r="F198" s="365"/>
      <c r="G198" s="366"/>
      <c r="H198" s="367"/>
      <c r="I198" s="365"/>
      <c r="J198" s="368"/>
      <c r="K198" s="364"/>
      <c r="L198" s="365"/>
      <c r="M198" s="366"/>
      <c r="N198" s="367"/>
      <c r="O198" s="365"/>
      <c r="P198" s="368"/>
      <c r="Q198" s="364"/>
      <c r="R198" s="365"/>
      <c r="S198" s="366"/>
      <c r="T198" s="369"/>
      <c r="U198" s="370" t="s">
        <v>634</v>
      </c>
      <c r="V198" s="481"/>
      <c r="W198" s="380"/>
      <c r="X198" s="353"/>
      <c r="Y198" s="381"/>
      <c r="Z198" s="382"/>
      <c r="AA198" s="375"/>
      <c r="AB198" s="383"/>
      <c r="AC198" s="388"/>
      <c r="AD198" s="382"/>
      <c r="AE198" s="389"/>
      <c r="AF198" s="390"/>
      <c r="AG198" s="391"/>
      <c r="AH198" s="359"/>
      <c r="AI198" s="381"/>
    </row>
    <row r="199">
      <c r="A199" s="480" t="s">
        <v>5132</v>
      </c>
      <c r="B199" s="361">
        <v>46169.0</v>
      </c>
      <c r="C199" s="362" t="s">
        <v>5557</v>
      </c>
      <c r="D199" s="363" t="s">
        <v>5558</v>
      </c>
      <c r="E199" s="364"/>
      <c r="F199" s="365"/>
      <c r="G199" s="366"/>
      <c r="H199" s="367"/>
      <c r="I199" s="365"/>
      <c r="J199" s="368"/>
      <c r="K199" s="364"/>
      <c r="L199" s="365"/>
      <c r="M199" s="366"/>
      <c r="N199" s="367"/>
      <c r="O199" s="365"/>
      <c r="P199" s="368"/>
      <c r="Q199" s="364"/>
      <c r="R199" s="365"/>
      <c r="S199" s="366"/>
      <c r="T199" s="369"/>
      <c r="U199" s="370" t="s">
        <v>634</v>
      </c>
      <c r="V199" s="481"/>
      <c r="W199" s="372"/>
      <c r="X199" s="353"/>
      <c r="Y199" s="373"/>
      <c r="Z199" s="382"/>
      <c r="AA199" s="375"/>
      <c r="AB199" s="383"/>
      <c r="AC199" s="388"/>
      <c r="AD199" s="382"/>
      <c r="AE199" s="389"/>
      <c r="AF199" s="390"/>
      <c r="AG199" s="391"/>
      <c r="AH199" s="359"/>
      <c r="AI199" s="373"/>
    </row>
    <row r="200">
      <c r="A200" s="480" t="s">
        <v>5132</v>
      </c>
      <c r="B200" s="361">
        <v>46169.0</v>
      </c>
      <c r="C200" s="362" t="s">
        <v>5559</v>
      </c>
      <c r="D200" s="363" t="s">
        <v>5560</v>
      </c>
      <c r="E200" s="364"/>
      <c r="F200" s="365"/>
      <c r="G200" s="366"/>
      <c r="H200" s="367"/>
      <c r="I200" s="365"/>
      <c r="J200" s="368"/>
      <c r="K200" s="364"/>
      <c r="L200" s="365"/>
      <c r="M200" s="366"/>
      <c r="N200" s="367"/>
      <c r="O200" s="365"/>
      <c r="P200" s="368"/>
      <c r="Q200" s="364"/>
      <c r="R200" s="365"/>
      <c r="S200" s="366"/>
      <c r="T200" s="369"/>
      <c r="U200" s="370" t="s">
        <v>2907</v>
      </c>
      <c r="V200" s="481"/>
      <c r="W200" s="380"/>
      <c r="X200" s="353"/>
      <c r="Y200" s="381"/>
      <c r="Z200" s="382"/>
      <c r="AA200" s="375"/>
      <c r="AB200" s="383"/>
      <c r="AC200" s="388"/>
      <c r="AD200" s="382"/>
      <c r="AE200" s="389"/>
      <c r="AF200" s="390"/>
      <c r="AG200" s="391"/>
      <c r="AH200" s="359"/>
      <c r="AI200" s="381"/>
    </row>
    <row r="201">
      <c r="A201" s="508" t="s">
        <v>5138</v>
      </c>
      <c r="B201" s="361">
        <v>46168.0</v>
      </c>
      <c r="C201" s="362" t="s">
        <v>5561</v>
      </c>
      <c r="D201" s="363" t="s">
        <v>5562</v>
      </c>
      <c r="E201" s="364"/>
      <c r="F201" s="365"/>
      <c r="G201" s="366"/>
      <c r="H201" s="367"/>
      <c r="I201" s="365"/>
      <c r="J201" s="368"/>
      <c r="K201" s="364"/>
      <c r="L201" s="365"/>
      <c r="M201" s="366"/>
      <c r="N201" s="367"/>
      <c r="O201" s="365"/>
      <c r="P201" s="368"/>
      <c r="Q201" s="364"/>
      <c r="R201" s="365"/>
      <c r="S201" s="366"/>
      <c r="T201" s="369"/>
      <c r="U201" s="370" t="s">
        <v>2907</v>
      </c>
      <c r="V201" s="481"/>
      <c r="W201" s="380"/>
      <c r="X201" s="353"/>
      <c r="Y201" s="381"/>
      <c r="Z201" s="374"/>
      <c r="AA201" s="375"/>
      <c r="AB201" s="376"/>
      <c r="AC201" s="406"/>
      <c r="AD201" s="374"/>
      <c r="AE201" s="375"/>
      <c r="AF201" s="407"/>
      <c r="AG201" s="408"/>
      <c r="AH201" s="359"/>
      <c r="AI201" s="381"/>
    </row>
    <row r="202">
      <c r="A202" s="480" t="s">
        <v>5132</v>
      </c>
      <c r="B202" s="361">
        <v>46169.0</v>
      </c>
      <c r="C202" s="362" t="s">
        <v>5563</v>
      </c>
      <c r="D202" s="363" t="s">
        <v>5564</v>
      </c>
      <c r="E202" s="364"/>
      <c r="F202" s="365"/>
      <c r="G202" s="366"/>
      <c r="H202" s="367"/>
      <c r="I202" s="365"/>
      <c r="J202" s="368"/>
      <c r="K202" s="364"/>
      <c r="L202" s="365"/>
      <c r="M202" s="366"/>
      <c r="N202" s="367"/>
      <c r="O202" s="365"/>
      <c r="P202" s="368"/>
      <c r="Q202" s="364"/>
      <c r="R202" s="365"/>
      <c r="S202" s="366"/>
      <c r="T202" s="369"/>
      <c r="U202" s="370" t="s">
        <v>2907</v>
      </c>
      <c r="V202" s="481"/>
      <c r="W202" s="372"/>
      <c r="X202" s="353"/>
      <c r="Y202" s="373"/>
      <c r="Z202" s="382"/>
      <c r="AA202" s="375"/>
      <c r="AB202" s="383"/>
      <c r="AC202" s="388"/>
      <c r="AD202" s="382"/>
      <c r="AE202" s="389"/>
      <c r="AF202" s="390"/>
      <c r="AG202" s="391"/>
      <c r="AH202" s="359"/>
      <c r="AI202" s="373"/>
    </row>
    <row r="203">
      <c r="A203" s="482" t="s">
        <v>5164</v>
      </c>
      <c r="B203" s="361">
        <v>46167.0</v>
      </c>
      <c r="C203" s="362" t="s">
        <v>5565</v>
      </c>
      <c r="D203" s="363" t="s">
        <v>5566</v>
      </c>
      <c r="E203" s="364"/>
      <c r="F203" s="365"/>
      <c r="G203" s="366"/>
      <c r="H203" s="367"/>
      <c r="I203" s="365"/>
      <c r="J203" s="368"/>
      <c r="K203" s="364"/>
      <c r="L203" s="365"/>
      <c r="M203" s="366"/>
      <c r="N203" s="367"/>
      <c r="O203" s="365"/>
      <c r="P203" s="368"/>
      <c r="Q203" s="364"/>
      <c r="R203" s="365"/>
      <c r="S203" s="366"/>
      <c r="T203" s="369"/>
      <c r="U203" s="370" t="s">
        <v>2907</v>
      </c>
      <c r="V203" s="481"/>
      <c r="W203" s="380"/>
      <c r="X203" s="353"/>
      <c r="Y203" s="381"/>
      <c r="Z203" s="382"/>
      <c r="AA203" s="375"/>
      <c r="AB203" s="383"/>
      <c r="AC203" s="388"/>
      <c r="AD203" s="382"/>
      <c r="AE203" s="389"/>
      <c r="AF203" s="390"/>
      <c r="AG203" s="391"/>
      <c r="AH203" s="359"/>
      <c r="AI203" s="381"/>
    </row>
    <row r="204">
      <c r="A204" s="480" t="s">
        <v>5138</v>
      </c>
      <c r="B204" s="361">
        <v>46168.0</v>
      </c>
      <c r="C204" s="362" t="s">
        <v>5567</v>
      </c>
      <c r="D204" s="363" t="s">
        <v>5568</v>
      </c>
      <c r="E204" s="364"/>
      <c r="F204" s="365"/>
      <c r="G204" s="366"/>
      <c r="H204" s="367"/>
      <c r="I204" s="365"/>
      <c r="J204" s="368"/>
      <c r="K204" s="364"/>
      <c r="L204" s="365"/>
      <c r="M204" s="366"/>
      <c r="N204" s="367"/>
      <c r="O204" s="365"/>
      <c r="P204" s="368"/>
      <c r="Q204" s="364"/>
      <c r="R204" s="365"/>
      <c r="S204" s="366"/>
      <c r="T204" s="369"/>
      <c r="U204" s="370" t="s">
        <v>2907</v>
      </c>
      <c r="V204" s="481"/>
      <c r="W204" s="372"/>
      <c r="X204" s="353"/>
      <c r="Y204" s="373"/>
      <c r="Z204" s="382"/>
      <c r="AA204" s="375"/>
      <c r="AB204" s="383"/>
      <c r="AC204" s="388"/>
      <c r="AD204" s="382"/>
      <c r="AE204" s="389"/>
      <c r="AF204" s="390"/>
      <c r="AG204" s="391"/>
      <c r="AH204" s="359"/>
      <c r="AI204" s="373"/>
    </row>
    <row r="205">
      <c r="A205" s="480" t="s">
        <v>5164</v>
      </c>
      <c r="B205" s="361">
        <v>46167.0</v>
      </c>
      <c r="C205" s="362" t="s">
        <v>5569</v>
      </c>
      <c r="D205" s="363" t="s">
        <v>5570</v>
      </c>
      <c r="E205" s="364"/>
      <c r="F205" s="365"/>
      <c r="G205" s="366"/>
      <c r="H205" s="367"/>
      <c r="I205" s="365"/>
      <c r="J205" s="368"/>
      <c r="K205" s="364"/>
      <c r="L205" s="365"/>
      <c r="M205" s="366"/>
      <c r="N205" s="367"/>
      <c r="O205" s="365"/>
      <c r="P205" s="368"/>
      <c r="Q205" s="364"/>
      <c r="R205" s="365"/>
      <c r="S205" s="366"/>
      <c r="T205" s="369"/>
      <c r="U205" s="370" t="s">
        <v>2910</v>
      </c>
      <c r="V205" s="481"/>
      <c r="W205" s="380"/>
      <c r="X205" s="353"/>
      <c r="Y205" s="381"/>
      <c r="Z205" s="382"/>
      <c r="AA205" s="375"/>
      <c r="AB205" s="383"/>
      <c r="AC205" s="388"/>
      <c r="AD205" s="382"/>
      <c r="AE205" s="389"/>
      <c r="AF205" s="390"/>
      <c r="AG205" s="391"/>
      <c r="AH205" s="359"/>
      <c r="AI205" s="381"/>
    </row>
    <row r="206">
      <c r="A206" s="480" t="s">
        <v>5138</v>
      </c>
      <c r="B206" s="361">
        <v>46168.0</v>
      </c>
      <c r="C206" s="362" t="s">
        <v>5571</v>
      </c>
      <c r="D206" s="363" t="s">
        <v>5572</v>
      </c>
      <c r="E206" s="364"/>
      <c r="F206" s="365"/>
      <c r="G206" s="366"/>
      <c r="H206" s="367"/>
      <c r="I206" s="365"/>
      <c r="J206" s="368"/>
      <c r="K206" s="364"/>
      <c r="L206" s="365"/>
      <c r="M206" s="366"/>
      <c r="N206" s="367"/>
      <c r="O206" s="365"/>
      <c r="P206" s="368"/>
      <c r="Q206" s="364"/>
      <c r="R206" s="365"/>
      <c r="S206" s="366"/>
      <c r="T206" s="369"/>
      <c r="U206" s="370" t="s">
        <v>2910</v>
      </c>
      <c r="V206" s="481"/>
      <c r="W206" s="372"/>
      <c r="X206" s="353"/>
      <c r="Y206" s="373"/>
      <c r="Z206" s="382"/>
      <c r="AA206" s="375"/>
      <c r="AB206" s="383"/>
      <c r="AC206" s="388"/>
      <c r="AD206" s="382"/>
      <c r="AE206" s="389"/>
      <c r="AF206" s="390"/>
      <c r="AG206" s="391"/>
      <c r="AH206" s="359"/>
      <c r="AI206" s="373"/>
    </row>
    <row r="207">
      <c r="A207" s="480" t="s">
        <v>5132</v>
      </c>
      <c r="B207" s="361">
        <v>46169.0</v>
      </c>
      <c r="C207" s="362" t="s">
        <v>5573</v>
      </c>
      <c r="D207" s="363" t="s">
        <v>5574</v>
      </c>
      <c r="E207" s="364"/>
      <c r="F207" s="365"/>
      <c r="G207" s="366"/>
      <c r="H207" s="367"/>
      <c r="I207" s="365"/>
      <c r="J207" s="368"/>
      <c r="K207" s="364"/>
      <c r="L207" s="365"/>
      <c r="M207" s="366"/>
      <c r="N207" s="367"/>
      <c r="O207" s="365"/>
      <c r="P207" s="368"/>
      <c r="Q207" s="364"/>
      <c r="R207" s="365"/>
      <c r="S207" s="366"/>
      <c r="T207" s="369"/>
      <c r="U207" s="370" t="s">
        <v>2910</v>
      </c>
      <c r="V207" s="481"/>
      <c r="W207" s="372"/>
      <c r="X207" s="353"/>
      <c r="Y207" s="373"/>
      <c r="Z207" s="382"/>
      <c r="AA207" s="375"/>
      <c r="AB207" s="383"/>
      <c r="AC207" s="388"/>
      <c r="AD207" s="382"/>
      <c r="AE207" s="389"/>
      <c r="AF207" s="390"/>
      <c r="AG207" s="391"/>
      <c r="AH207" s="359"/>
      <c r="AI207" s="373"/>
    </row>
    <row r="208">
      <c r="A208" s="480" t="s">
        <v>5138</v>
      </c>
      <c r="B208" s="361">
        <v>46168.0</v>
      </c>
      <c r="C208" s="362" t="s">
        <v>5575</v>
      </c>
      <c r="D208" s="363" t="s">
        <v>5576</v>
      </c>
      <c r="E208" s="364"/>
      <c r="F208" s="365"/>
      <c r="G208" s="366"/>
      <c r="H208" s="367"/>
      <c r="I208" s="365"/>
      <c r="J208" s="368"/>
      <c r="K208" s="364"/>
      <c r="L208" s="365"/>
      <c r="M208" s="366"/>
      <c r="N208" s="367"/>
      <c r="O208" s="365"/>
      <c r="P208" s="368"/>
      <c r="Q208" s="364"/>
      <c r="R208" s="365"/>
      <c r="S208" s="366"/>
      <c r="T208" s="369"/>
      <c r="U208" s="370" t="s">
        <v>2910</v>
      </c>
      <c r="V208" s="481"/>
      <c r="W208" s="380"/>
      <c r="X208" s="353"/>
      <c r="Y208" s="381"/>
      <c r="Z208" s="382"/>
      <c r="AA208" s="375"/>
      <c r="AB208" s="383"/>
      <c r="AC208" s="388"/>
      <c r="AD208" s="382"/>
      <c r="AE208" s="389"/>
      <c r="AF208" s="390"/>
      <c r="AG208" s="391"/>
      <c r="AH208" s="359"/>
      <c r="AI208" s="381"/>
    </row>
    <row r="209">
      <c r="A209" s="480" t="s">
        <v>5132</v>
      </c>
      <c r="B209" s="361">
        <v>46169.0</v>
      </c>
      <c r="C209" s="362" t="s">
        <v>5577</v>
      </c>
      <c r="D209" s="363" t="s">
        <v>5578</v>
      </c>
      <c r="E209" s="364"/>
      <c r="F209" s="365"/>
      <c r="G209" s="366"/>
      <c r="H209" s="367"/>
      <c r="I209" s="365"/>
      <c r="J209" s="368"/>
      <c r="K209" s="364"/>
      <c r="L209" s="365"/>
      <c r="M209" s="366"/>
      <c r="N209" s="367"/>
      <c r="O209" s="365"/>
      <c r="P209" s="368"/>
      <c r="Q209" s="364"/>
      <c r="R209" s="365"/>
      <c r="S209" s="366"/>
      <c r="T209" s="369"/>
      <c r="U209" s="370" t="s">
        <v>2910</v>
      </c>
      <c r="V209" s="481"/>
      <c r="W209" s="372"/>
      <c r="X209" s="353"/>
      <c r="Y209" s="373"/>
      <c r="Z209" s="382"/>
      <c r="AA209" s="375"/>
      <c r="AB209" s="383"/>
      <c r="AC209" s="388"/>
      <c r="AD209" s="382"/>
      <c r="AE209" s="389"/>
      <c r="AF209" s="390"/>
      <c r="AG209" s="391"/>
      <c r="AH209" s="359"/>
      <c r="AI209" s="373"/>
    </row>
    <row r="210">
      <c r="A210" s="480" t="s">
        <v>5135</v>
      </c>
      <c r="B210" s="361">
        <v>46170.0</v>
      </c>
      <c r="C210" s="362" t="s">
        <v>5579</v>
      </c>
      <c r="D210" s="363" t="s">
        <v>5580</v>
      </c>
      <c r="E210" s="364"/>
      <c r="F210" s="365"/>
      <c r="G210" s="366"/>
      <c r="H210" s="367"/>
      <c r="I210" s="365"/>
      <c r="J210" s="368"/>
      <c r="K210" s="364"/>
      <c r="L210" s="365"/>
      <c r="M210" s="366"/>
      <c r="N210" s="367"/>
      <c r="O210" s="365"/>
      <c r="P210" s="368"/>
      <c r="Q210" s="364"/>
      <c r="R210" s="365"/>
      <c r="S210" s="366"/>
      <c r="T210" s="369"/>
      <c r="U210" s="370" t="s">
        <v>2913</v>
      </c>
      <c r="V210" s="481"/>
      <c r="W210" s="372"/>
      <c r="X210" s="353"/>
      <c r="Y210" s="373"/>
      <c r="Z210" s="382"/>
      <c r="AA210" s="375"/>
      <c r="AB210" s="383"/>
      <c r="AC210" s="388"/>
      <c r="AD210" s="382"/>
      <c r="AE210" s="389"/>
      <c r="AF210" s="390"/>
      <c r="AG210" s="391"/>
      <c r="AH210" s="359"/>
      <c r="AI210" s="373"/>
    </row>
    <row r="211">
      <c r="A211" s="482" t="s">
        <v>5138</v>
      </c>
      <c r="B211" s="361">
        <v>46168.0</v>
      </c>
      <c r="C211" s="362" t="s">
        <v>5581</v>
      </c>
      <c r="D211" s="363" t="s">
        <v>5582</v>
      </c>
      <c r="E211" s="364"/>
      <c r="F211" s="365"/>
      <c r="G211" s="366"/>
      <c r="H211" s="367"/>
      <c r="I211" s="365"/>
      <c r="J211" s="368"/>
      <c r="K211" s="364"/>
      <c r="L211" s="365"/>
      <c r="M211" s="366"/>
      <c r="N211" s="367"/>
      <c r="O211" s="365"/>
      <c r="P211" s="368"/>
      <c r="Q211" s="364"/>
      <c r="R211" s="365"/>
      <c r="S211" s="366"/>
      <c r="T211" s="369"/>
      <c r="U211" s="370" t="s">
        <v>2913</v>
      </c>
      <c r="V211" s="481"/>
      <c r="W211" s="380"/>
      <c r="X211" s="353"/>
      <c r="Y211" s="381"/>
      <c r="Z211" s="382"/>
      <c r="AA211" s="375"/>
      <c r="AB211" s="383"/>
      <c r="AC211" s="388"/>
      <c r="AD211" s="382"/>
      <c r="AE211" s="389"/>
      <c r="AF211" s="390"/>
      <c r="AG211" s="391"/>
      <c r="AH211" s="359"/>
      <c r="AI211" s="381"/>
    </row>
    <row r="212">
      <c r="A212" s="480" t="s">
        <v>5138</v>
      </c>
      <c r="B212" s="361">
        <v>46168.0</v>
      </c>
      <c r="C212" s="362" t="s">
        <v>5583</v>
      </c>
      <c r="D212" s="363" t="s">
        <v>5584</v>
      </c>
      <c r="E212" s="364"/>
      <c r="F212" s="365"/>
      <c r="G212" s="366"/>
      <c r="H212" s="367"/>
      <c r="I212" s="365"/>
      <c r="J212" s="368"/>
      <c r="K212" s="364"/>
      <c r="L212" s="365"/>
      <c r="M212" s="366"/>
      <c r="N212" s="367"/>
      <c r="O212" s="365"/>
      <c r="P212" s="368"/>
      <c r="Q212" s="364"/>
      <c r="R212" s="365"/>
      <c r="S212" s="366"/>
      <c r="T212" s="369"/>
      <c r="U212" s="370" t="s">
        <v>2913</v>
      </c>
      <c r="V212" s="481"/>
      <c r="W212" s="372"/>
      <c r="X212" s="353"/>
      <c r="Y212" s="373"/>
      <c r="Z212" s="382"/>
      <c r="AA212" s="375"/>
      <c r="AB212" s="383"/>
      <c r="AC212" s="388"/>
      <c r="AD212" s="382"/>
      <c r="AE212" s="389"/>
      <c r="AF212" s="390"/>
      <c r="AG212" s="391"/>
      <c r="AH212" s="359"/>
      <c r="AI212" s="373"/>
    </row>
    <row r="213">
      <c r="A213" s="480" t="s">
        <v>5164</v>
      </c>
      <c r="B213" s="361">
        <v>46167.0</v>
      </c>
      <c r="C213" s="362" t="s">
        <v>5585</v>
      </c>
      <c r="D213" s="363" t="s">
        <v>5586</v>
      </c>
      <c r="E213" s="364"/>
      <c r="F213" s="365"/>
      <c r="G213" s="366"/>
      <c r="H213" s="367"/>
      <c r="I213" s="365"/>
      <c r="J213" s="368"/>
      <c r="K213" s="364"/>
      <c r="L213" s="365"/>
      <c r="M213" s="366"/>
      <c r="N213" s="367"/>
      <c r="O213" s="365"/>
      <c r="P213" s="368"/>
      <c r="Q213" s="364"/>
      <c r="R213" s="365"/>
      <c r="S213" s="366"/>
      <c r="T213" s="369"/>
      <c r="U213" s="370" t="s">
        <v>2918</v>
      </c>
      <c r="V213" s="481"/>
      <c r="W213" s="380"/>
      <c r="X213" s="353"/>
      <c r="Y213" s="381"/>
      <c r="Z213" s="382"/>
      <c r="AA213" s="375"/>
      <c r="AB213" s="383"/>
      <c r="AC213" s="388"/>
      <c r="AD213" s="382"/>
      <c r="AE213" s="389"/>
      <c r="AF213" s="390"/>
      <c r="AG213" s="391"/>
      <c r="AH213" s="359"/>
      <c r="AI213" s="381"/>
    </row>
    <row r="214">
      <c r="A214" s="480" t="s">
        <v>5138</v>
      </c>
      <c r="B214" s="361">
        <v>46168.0</v>
      </c>
      <c r="C214" s="362" t="s">
        <v>5587</v>
      </c>
      <c r="D214" s="363" t="s">
        <v>5588</v>
      </c>
      <c r="E214" s="364"/>
      <c r="F214" s="365"/>
      <c r="G214" s="366"/>
      <c r="H214" s="367"/>
      <c r="I214" s="365"/>
      <c r="J214" s="368"/>
      <c r="K214" s="364"/>
      <c r="L214" s="365"/>
      <c r="M214" s="366"/>
      <c r="N214" s="367"/>
      <c r="O214" s="365"/>
      <c r="P214" s="368"/>
      <c r="Q214" s="364"/>
      <c r="R214" s="365"/>
      <c r="S214" s="366"/>
      <c r="T214" s="369"/>
      <c r="U214" s="370" t="s">
        <v>2918</v>
      </c>
      <c r="V214" s="481"/>
      <c r="W214" s="380"/>
      <c r="X214" s="353"/>
      <c r="Y214" s="381"/>
      <c r="Z214" s="382"/>
      <c r="AA214" s="375"/>
      <c r="AB214" s="383"/>
      <c r="AC214" s="388"/>
      <c r="AD214" s="382"/>
      <c r="AE214" s="389"/>
      <c r="AF214" s="390"/>
      <c r="AG214" s="391"/>
      <c r="AH214" s="359"/>
      <c r="AI214" s="381"/>
    </row>
    <row r="215">
      <c r="A215" s="482" t="s">
        <v>5132</v>
      </c>
      <c r="B215" s="361">
        <v>46169.0</v>
      </c>
      <c r="C215" s="362" t="s">
        <v>5589</v>
      </c>
      <c r="D215" s="363" t="s">
        <v>5590</v>
      </c>
      <c r="E215" s="364"/>
      <c r="F215" s="365"/>
      <c r="G215" s="366"/>
      <c r="H215" s="367"/>
      <c r="I215" s="365"/>
      <c r="J215" s="368"/>
      <c r="K215" s="364"/>
      <c r="L215" s="365"/>
      <c r="M215" s="366"/>
      <c r="N215" s="367"/>
      <c r="O215" s="365"/>
      <c r="P215" s="368"/>
      <c r="Q215" s="364"/>
      <c r="R215" s="365"/>
      <c r="S215" s="366"/>
      <c r="T215" s="369"/>
      <c r="U215" s="370" t="s">
        <v>2918</v>
      </c>
      <c r="V215" s="481"/>
      <c r="W215" s="380"/>
      <c r="X215" s="353"/>
      <c r="Y215" s="381"/>
      <c r="Z215" s="382"/>
      <c r="AA215" s="375"/>
      <c r="AB215" s="383"/>
      <c r="AC215" s="388"/>
      <c r="AD215" s="382"/>
      <c r="AE215" s="389"/>
      <c r="AF215" s="390"/>
      <c r="AG215" s="391"/>
      <c r="AH215" s="359"/>
      <c r="AI215" s="381"/>
    </row>
    <row r="216">
      <c r="A216" s="482" t="s">
        <v>5138</v>
      </c>
      <c r="B216" s="361">
        <v>46168.0</v>
      </c>
      <c r="C216" s="362" t="s">
        <v>5591</v>
      </c>
      <c r="D216" s="363" t="s">
        <v>5592</v>
      </c>
      <c r="E216" s="364"/>
      <c r="F216" s="365"/>
      <c r="G216" s="366"/>
      <c r="H216" s="367"/>
      <c r="I216" s="365"/>
      <c r="J216" s="368"/>
      <c r="K216" s="364"/>
      <c r="L216" s="365"/>
      <c r="M216" s="366"/>
      <c r="N216" s="367"/>
      <c r="O216" s="365"/>
      <c r="P216" s="368"/>
      <c r="Q216" s="364"/>
      <c r="R216" s="365"/>
      <c r="S216" s="366"/>
      <c r="T216" s="369"/>
      <c r="U216" s="370" t="s">
        <v>2918</v>
      </c>
      <c r="V216" s="481"/>
      <c r="W216" s="380"/>
      <c r="X216" s="353"/>
      <c r="Y216" s="381"/>
      <c r="Z216" s="382"/>
      <c r="AA216" s="375"/>
      <c r="AB216" s="383"/>
      <c r="AC216" s="388"/>
      <c r="AD216" s="382"/>
      <c r="AE216" s="389"/>
      <c r="AF216" s="390"/>
      <c r="AG216" s="391"/>
      <c r="AH216" s="359"/>
      <c r="AI216" s="381"/>
    </row>
    <row r="217">
      <c r="A217" s="480" t="s">
        <v>5132</v>
      </c>
      <c r="B217" s="361">
        <v>46169.0</v>
      </c>
      <c r="C217" s="362" t="s">
        <v>5593</v>
      </c>
      <c r="D217" s="363" t="s">
        <v>5594</v>
      </c>
      <c r="E217" s="364"/>
      <c r="F217" s="365"/>
      <c r="G217" s="366"/>
      <c r="H217" s="367"/>
      <c r="I217" s="365"/>
      <c r="J217" s="368"/>
      <c r="K217" s="364"/>
      <c r="L217" s="365"/>
      <c r="M217" s="366"/>
      <c r="N217" s="367"/>
      <c r="O217" s="365"/>
      <c r="P217" s="368"/>
      <c r="Q217" s="364"/>
      <c r="R217" s="365"/>
      <c r="S217" s="366"/>
      <c r="T217" s="369"/>
      <c r="U217" s="370" t="s">
        <v>2918</v>
      </c>
      <c r="V217" s="481"/>
      <c r="W217" s="372"/>
      <c r="X217" s="353"/>
      <c r="Y217" s="373"/>
      <c r="Z217" s="382"/>
      <c r="AA217" s="375"/>
      <c r="AB217" s="383"/>
      <c r="AC217" s="388"/>
      <c r="AD217" s="382"/>
      <c r="AE217" s="389"/>
      <c r="AF217" s="390"/>
      <c r="AG217" s="391"/>
      <c r="AH217" s="359"/>
      <c r="AI217" s="373"/>
    </row>
    <row r="218">
      <c r="A218" s="480" t="s">
        <v>5132</v>
      </c>
      <c r="B218" s="361">
        <v>46169.0</v>
      </c>
      <c r="C218" s="362" t="s">
        <v>5595</v>
      </c>
      <c r="D218" s="363" t="s">
        <v>5596</v>
      </c>
      <c r="E218" s="364"/>
      <c r="F218" s="365"/>
      <c r="G218" s="366"/>
      <c r="H218" s="367"/>
      <c r="I218" s="365"/>
      <c r="J218" s="368"/>
      <c r="K218" s="364"/>
      <c r="L218" s="365"/>
      <c r="M218" s="366"/>
      <c r="N218" s="367"/>
      <c r="O218" s="365"/>
      <c r="P218" s="368"/>
      <c r="Q218" s="364"/>
      <c r="R218" s="365"/>
      <c r="S218" s="366"/>
      <c r="T218" s="369"/>
      <c r="U218" s="370" t="s">
        <v>529</v>
      </c>
      <c r="V218" s="481"/>
      <c r="W218" s="380"/>
      <c r="X218" s="353"/>
      <c r="Y218" s="381"/>
      <c r="Z218" s="382"/>
      <c r="AA218" s="375"/>
      <c r="AB218" s="383"/>
      <c r="AC218" s="388"/>
      <c r="AD218" s="382"/>
      <c r="AE218" s="389"/>
      <c r="AF218" s="390"/>
      <c r="AG218" s="391"/>
      <c r="AH218" s="359"/>
      <c r="AI218" s="381"/>
    </row>
    <row r="219">
      <c r="A219" s="480" t="s">
        <v>5132</v>
      </c>
      <c r="B219" s="361">
        <v>46169.0</v>
      </c>
      <c r="C219" s="362" t="s">
        <v>5597</v>
      </c>
      <c r="D219" s="363" t="s">
        <v>5598</v>
      </c>
      <c r="E219" s="364"/>
      <c r="F219" s="365"/>
      <c r="G219" s="366"/>
      <c r="H219" s="367"/>
      <c r="I219" s="365"/>
      <c r="J219" s="368"/>
      <c r="K219" s="364"/>
      <c r="L219" s="365"/>
      <c r="M219" s="366"/>
      <c r="N219" s="367"/>
      <c r="O219" s="365"/>
      <c r="P219" s="368"/>
      <c r="Q219" s="364"/>
      <c r="R219" s="365"/>
      <c r="S219" s="366"/>
      <c r="T219" s="369"/>
      <c r="U219" s="370" t="s">
        <v>529</v>
      </c>
      <c r="V219" s="481"/>
      <c r="W219" s="380"/>
      <c r="X219" s="353"/>
      <c r="Y219" s="381"/>
      <c r="Z219" s="382"/>
      <c r="AA219" s="375"/>
      <c r="AB219" s="383"/>
      <c r="AC219" s="388"/>
      <c r="AD219" s="382"/>
      <c r="AE219" s="389"/>
      <c r="AF219" s="390"/>
      <c r="AG219" s="391"/>
      <c r="AH219" s="359"/>
      <c r="AI219" s="381"/>
    </row>
    <row r="220">
      <c r="A220" s="480" t="s">
        <v>5138</v>
      </c>
      <c r="B220" s="361">
        <v>46168.0</v>
      </c>
      <c r="C220" s="362" t="s">
        <v>5599</v>
      </c>
      <c r="D220" s="363" t="s">
        <v>5600</v>
      </c>
      <c r="E220" s="364"/>
      <c r="F220" s="365"/>
      <c r="G220" s="366"/>
      <c r="H220" s="367"/>
      <c r="I220" s="365"/>
      <c r="J220" s="368"/>
      <c r="K220" s="364"/>
      <c r="L220" s="365"/>
      <c r="M220" s="366"/>
      <c r="N220" s="367"/>
      <c r="O220" s="365"/>
      <c r="P220" s="368"/>
      <c r="Q220" s="364"/>
      <c r="R220" s="365"/>
      <c r="S220" s="366"/>
      <c r="T220" s="369"/>
      <c r="U220" s="370" t="s">
        <v>529</v>
      </c>
      <c r="V220" s="481"/>
      <c r="W220" s="380"/>
      <c r="X220" s="353"/>
      <c r="Y220" s="381"/>
      <c r="Z220" s="382"/>
      <c r="AA220" s="375"/>
      <c r="AB220" s="383"/>
      <c r="AC220" s="388"/>
      <c r="AD220" s="382"/>
      <c r="AE220" s="389"/>
      <c r="AF220" s="390"/>
      <c r="AG220" s="391"/>
      <c r="AH220" s="359"/>
      <c r="AI220" s="381"/>
    </row>
    <row r="221">
      <c r="A221" s="482" t="s">
        <v>5138</v>
      </c>
      <c r="B221" s="361">
        <v>46168.0</v>
      </c>
      <c r="C221" s="362" t="s">
        <v>5601</v>
      </c>
      <c r="D221" s="363" t="s">
        <v>5602</v>
      </c>
      <c r="E221" s="364"/>
      <c r="F221" s="365"/>
      <c r="G221" s="366"/>
      <c r="H221" s="367"/>
      <c r="I221" s="365"/>
      <c r="J221" s="368"/>
      <c r="K221" s="364"/>
      <c r="L221" s="365"/>
      <c r="M221" s="366"/>
      <c r="N221" s="367"/>
      <c r="O221" s="365"/>
      <c r="P221" s="368"/>
      <c r="Q221" s="364"/>
      <c r="R221" s="365"/>
      <c r="S221" s="366"/>
      <c r="T221" s="369"/>
      <c r="U221" s="370" t="s">
        <v>529</v>
      </c>
      <c r="V221" s="481"/>
      <c r="W221" s="380"/>
      <c r="X221" s="353"/>
      <c r="Y221" s="381"/>
      <c r="Z221" s="382"/>
      <c r="AA221" s="375"/>
      <c r="AB221" s="383"/>
      <c r="AC221" s="388"/>
      <c r="AD221" s="382"/>
      <c r="AE221" s="389"/>
      <c r="AF221" s="390"/>
      <c r="AG221" s="391"/>
      <c r="AH221" s="359"/>
      <c r="AI221" s="381"/>
    </row>
    <row r="222">
      <c r="A222" s="480" t="s">
        <v>5164</v>
      </c>
      <c r="B222" s="361">
        <v>46167.0</v>
      </c>
      <c r="C222" s="362" t="s">
        <v>5603</v>
      </c>
      <c r="D222" s="363" t="s">
        <v>5604</v>
      </c>
      <c r="E222" s="364"/>
      <c r="F222" s="365"/>
      <c r="G222" s="366"/>
      <c r="H222" s="367"/>
      <c r="I222" s="365"/>
      <c r="J222" s="368"/>
      <c r="K222" s="364"/>
      <c r="L222" s="365"/>
      <c r="M222" s="366"/>
      <c r="N222" s="367"/>
      <c r="O222" s="365"/>
      <c r="P222" s="368"/>
      <c r="Q222" s="364"/>
      <c r="R222" s="365"/>
      <c r="S222" s="366"/>
      <c r="T222" s="369"/>
      <c r="U222" s="370" t="s">
        <v>529</v>
      </c>
      <c r="V222" s="481"/>
      <c r="W222" s="380"/>
      <c r="X222" s="353"/>
      <c r="Y222" s="381"/>
      <c r="Z222" s="382"/>
      <c r="AA222" s="375"/>
      <c r="AB222" s="383"/>
      <c r="AC222" s="388"/>
      <c r="AD222" s="382"/>
      <c r="AE222" s="389"/>
      <c r="AF222" s="390"/>
      <c r="AG222" s="391"/>
      <c r="AH222" s="359"/>
      <c r="AI222" s="381"/>
    </row>
    <row r="223">
      <c r="A223" s="480" t="s">
        <v>5132</v>
      </c>
      <c r="B223" s="361">
        <v>46169.0</v>
      </c>
      <c r="C223" s="362" t="s">
        <v>5605</v>
      </c>
      <c r="D223" s="363" t="s">
        <v>5606</v>
      </c>
      <c r="E223" s="364"/>
      <c r="F223" s="365"/>
      <c r="G223" s="366"/>
      <c r="H223" s="367"/>
      <c r="I223" s="365"/>
      <c r="J223" s="368"/>
      <c r="K223" s="364"/>
      <c r="L223" s="365"/>
      <c r="M223" s="366"/>
      <c r="N223" s="367"/>
      <c r="O223" s="365"/>
      <c r="P223" s="368"/>
      <c r="Q223" s="364"/>
      <c r="R223" s="365"/>
      <c r="S223" s="366"/>
      <c r="T223" s="369"/>
      <c r="U223" s="370" t="s">
        <v>2611</v>
      </c>
      <c r="V223" s="481"/>
      <c r="W223" s="372"/>
      <c r="X223" s="353"/>
      <c r="Y223" s="373"/>
      <c r="Z223" s="382"/>
      <c r="AA223" s="375"/>
      <c r="AB223" s="383"/>
      <c r="AC223" s="388"/>
      <c r="AD223" s="382"/>
      <c r="AE223" s="389"/>
      <c r="AF223" s="390"/>
      <c r="AG223" s="391"/>
      <c r="AH223" s="359"/>
      <c r="AI223" s="373"/>
    </row>
    <row r="224">
      <c r="A224" s="480" t="s">
        <v>5164</v>
      </c>
      <c r="B224" s="361">
        <v>46167.0</v>
      </c>
      <c r="C224" s="362" t="s">
        <v>5607</v>
      </c>
      <c r="D224" s="363" t="s">
        <v>5608</v>
      </c>
      <c r="E224" s="364"/>
      <c r="F224" s="365"/>
      <c r="G224" s="366"/>
      <c r="H224" s="367"/>
      <c r="I224" s="365"/>
      <c r="J224" s="368"/>
      <c r="K224" s="364"/>
      <c r="L224" s="365"/>
      <c r="M224" s="366"/>
      <c r="N224" s="367"/>
      <c r="O224" s="365"/>
      <c r="P224" s="368"/>
      <c r="Q224" s="364"/>
      <c r="R224" s="365"/>
      <c r="S224" s="366"/>
      <c r="T224" s="369"/>
      <c r="U224" s="370" t="s">
        <v>2611</v>
      </c>
      <c r="V224" s="481"/>
      <c r="W224" s="372"/>
      <c r="X224" s="353"/>
      <c r="Y224" s="373"/>
      <c r="Z224" s="382"/>
      <c r="AA224" s="375"/>
      <c r="AB224" s="383"/>
      <c r="AC224" s="388"/>
      <c r="AD224" s="382"/>
      <c r="AE224" s="389"/>
      <c r="AF224" s="390"/>
      <c r="AG224" s="391"/>
      <c r="AH224" s="359"/>
      <c r="AI224" s="373"/>
    </row>
    <row r="225">
      <c r="A225" s="480" t="s">
        <v>5132</v>
      </c>
      <c r="B225" s="361">
        <v>46169.0</v>
      </c>
      <c r="C225" s="362" t="s">
        <v>5609</v>
      </c>
      <c r="D225" s="363" t="s">
        <v>5610</v>
      </c>
      <c r="E225" s="364"/>
      <c r="F225" s="365"/>
      <c r="G225" s="366"/>
      <c r="H225" s="367"/>
      <c r="I225" s="365"/>
      <c r="J225" s="368"/>
      <c r="K225" s="364"/>
      <c r="L225" s="365"/>
      <c r="M225" s="366"/>
      <c r="N225" s="367"/>
      <c r="O225" s="365"/>
      <c r="P225" s="368"/>
      <c r="Q225" s="364"/>
      <c r="R225" s="365"/>
      <c r="S225" s="366"/>
      <c r="T225" s="369"/>
      <c r="U225" s="370" t="s">
        <v>2611</v>
      </c>
      <c r="V225" s="481"/>
      <c r="W225" s="372"/>
      <c r="X225" s="353"/>
      <c r="Y225" s="373"/>
      <c r="Z225" s="382"/>
      <c r="AA225" s="389"/>
      <c r="AB225" s="383"/>
      <c r="AC225" s="388"/>
      <c r="AD225" s="382"/>
      <c r="AE225" s="389"/>
      <c r="AF225" s="390"/>
      <c r="AG225" s="391"/>
      <c r="AH225" s="359"/>
      <c r="AI225" s="373"/>
    </row>
    <row r="226">
      <c r="A226" s="480" t="s">
        <v>5138</v>
      </c>
      <c r="B226" s="361">
        <v>46168.0</v>
      </c>
      <c r="C226" s="362" t="s">
        <v>5611</v>
      </c>
      <c r="D226" s="363" t="s">
        <v>5612</v>
      </c>
      <c r="E226" s="364"/>
      <c r="F226" s="365"/>
      <c r="G226" s="366"/>
      <c r="H226" s="367"/>
      <c r="I226" s="365"/>
      <c r="J226" s="368"/>
      <c r="K226" s="364"/>
      <c r="L226" s="365"/>
      <c r="M226" s="366"/>
      <c r="N226" s="367"/>
      <c r="O226" s="365"/>
      <c r="P226" s="368"/>
      <c r="Q226" s="364"/>
      <c r="R226" s="365"/>
      <c r="S226" s="366"/>
      <c r="T226" s="369"/>
      <c r="U226" s="370" t="s">
        <v>2611</v>
      </c>
      <c r="V226" s="481"/>
      <c r="W226" s="372"/>
      <c r="X226" s="353"/>
      <c r="Y226" s="373"/>
      <c r="Z226" s="382"/>
      <c r="AA226" s="389"/>
      <c r="AB226" s="383"/>
      <c r="AC226" s="388"/>
      <c r="AD226" s="382"/>
      <c r="AE226" s="389"/>
      <c r="AF226" s="390"/>
      <c r="AG226" s="391"/>
      <c r="AH226" s="359"/>
      <c r="AI226" s="373"/>
    </row>
    <row r="227">
      <c r="A227" s="480" t="s">
        <v>5132</v>
      </c>
      <c r="B227" s="361">
        <v>46169.0</v>
      </c>
      <c r="C227" s="362" t="s">
        <v>5613</v>
      </c>
      <c r="D227" s="363" t="s">
        <v>5614</v>
      </c>
      <c r="E227" s="364"/>
      <c r="F227" s="365"/>
      <c r="G227" s="366"/>
      <c r="H227" s="367"/>
      <c r="I227" s="365"/>
      <c r="J227" s="368"/>
      <c r="K227" s="364"/>
      <c r="L227" s="365"/>
      <c r="M227" s="366"/>
      <c r="N227" s="367"/>
      <c r="O227" s="365"/>
      <c r="P227" s="368"/>
      <c r="Q227" s="364"/>
      <c r="R227" s="365"/>
      <c r="S227" s="366"/>
      <c r="T227" s="369"/>
      <c r="U227" s="370" t="s">
        <v>2611</v>
      </c>
      <c r="V227" s="481"/>
      <c r="W227" s="372"/>
      <c r="X227" s="353"/>
      <c r="Y227" s="373"/>
      <c r="Z227" s="382"/>
      <c r="AA227" s="389"/>
      <c r="AB227" s="383"/>
      <c r="AC227" s="388"/>
      <c r="AD227" s="382"/>
      <c r="AE227" s="389"/>
      <c r="AF227" s="390"/>
      <c r="AG227" s="391"/>
      <c r="AH227" s="359"/>
      <c r="AI227" s="373"/>
    </row>
    <row r="228">
      <c r="A228" s="480" t="s">
        <v>5138</v>
      </c>
      <c r="B228" s="361">
        <v>46168.0</v>
      </c>
      <c r="C228" s="362" t="s">
        <v>5615</v>
      </c>
      <c r="D228" s="363" t="s">
        <v>5616</v>
      </c>
      <c r="E228" s="364"/>
      <c r="F228" s="365"/>
      <c r="G228" s="366"/>
      <c r="H228" s="367"/>
      <c r="I228" s="365"/>
      <c r="J228" s="368"/>
      <c r="K228" s="364"/>
      <c r="L228" s="365"/>
      <c r="M228" s="366"/>
      <c r="N228" s="367"/>
      <c r="O228" s="365"/>
      <c r="P228" s="368"/>
      <c r="Q228" s="364"/>
      <c r="R228" s="365"/>
      <c r="S228" s="366"/>
      <c r="T228" s="369"/>
      <c r="U228" s="394" t="s">
        <v>2611</v>
      </c>
      <c r="V228" s="507"/>
      <c r="W228" s="380"/>
      <c r="X228" s="353"/>
      <c r="Y228" s="381"/>
      <c r="Z228" s="382"/>
      <c r="AA228" s="389"/>
      <c r="AB228" s="383"/>
      <c r="AC228" s="388"/>
      <c r="AD228" s="382"/>
      <c r="AE228" s="389"/>
      <c r="AF228" s="390"/>
      <c r="AG228" s="391"/>
      <c r="AH228" s="359"/>
      <c r="AI228" s="381"/>
    </row>
    <row r="229">
      <c r="A229" s="509" t="s">
        <v>5132</v>
      </c>
      <c r="B229" s="361">
        <v>46169.0</v>
      </c>
      <c r="C229" s="362" t="s">
        <v>5617</v>
      </c>
      <c r="D229" s="363" t="s">
        <v>5618</v>
      </c>
      <c r="E229" s="364"/>
      <c r="F229" s="365"/>
      <c r="G229" s="366"/>
      <c r="H229" s="367"/>
      <c r="I229" s="365"/>
      <c r="J229" s="368"/>
      <c r="K229" s="364"/>
      <c r="L229" s="365"/>
      <c r="M229" s="366"/>
      <c r="N229" s="367"/>
      <c r="O229" s="365"/>
      <c r="P229" s="368"/>
      <c r="Q229" s="364"/>
      <c r="R229" s="365"/>
      <c r="S229" s="366"/>
      <c r="T229" s="369"/>
      <c r="U229" s="370" t="s">
        <v>1292</v>
      </c>
      <c r="V229" s="481"/>
      <c r="W229" s="372"/>
      <c r="X229" s="353"/>
      <c r="Y229" s="373"/>
      <c r="Z229" s="382"/>
      <c r="AA229" s="389"/>
      <c r="AB229" s="383"/>
      <c r="AC229" s="388"/>
      <c r="AD229" s="382"/>
      <c r="AE229" s="389"/>
      <c r="AF229" s="390"/>
      <c r="AG229" s="391"/>
      <c r="AH229" s="359"/>
      <c r="AI229" s="373"/>
    </row>
    <row r="230">
      <c r="A230" s="480" t="s">
        <v>5164</v>
      </c>
      <c r="B230" s="361">
        <v>46167.0</v>
      </c>
      <c r="C230" s="362" t="s">
        <v>5619</v>
      </c>
      <c r="D230" s="363" t="s">
        <v>5620</v>
      </c>
      <c r="E230" s="364"/>
      <c r="F230" s="365"/>
      <c r="G230" s="366"/>
      <c r="H230" s="367"/>
      <c r="I230" s="365"/>
      <c r="J230" s="368"/>
      <c r="K230" s="364"/>
      <c r="L230" s="365"/>
      <c r="M230" s="366"/>
      <c r="N230" s="367"/>
      <c r="O230" s="365"/>
      <c r="P230" s="368"/>
      <c r="Q230" s="364"/>
      <c r="R230" s="365"/>
      <c r="S230" s="366"/>
      <c r="T230" s="369"/>
      <c r="U230" s="370" t="s">
        <v>1292</v>
      </c>
      <c r="V230" s="481"/>
      <c r="W230" s="380"/>
      <c r="X230" s="353"/>
      <c r="Y230" s="381"/>
      <c r="Z230" s="382"/>
      <c r="AA230" s="389"/>
      <c r="AB230" s="383"/>
      <c r="AC230" s="388"/>
      <c r="AD230" s="382"/>
      <c r="AE230" s="389"/>
      <c r="AF230" s="390"/>
      <c r="AG230" s="391"/>
      <c r="AH230" s="359"/>
      <c r="AI230" s="381"/>
    </row>
    <row r="231">
      <c r="A231" s="480" t="s">
        <v>5138</v>
      </c>
      <c r="B231" s="361">
        <v>46168.0</v>
      </c>
      <c r="C231" s="362" t="s">
        <v>5621</v>
      </c>
      <c r="D231" s="363" t="s">
        <v>5622</v>
      </c>
      <c r="E231" s="364"/>
      <c r="F231" s="365"/>
      <c r="G231" s="366"/>
      <c r="H231" s="367"/>
      <c r="I231" s="365"/>
      <c r="J231" s="368"/>
      <c r="K231" s="364"/>
      <c r="L231" s="365"/>
      <c r="M231" s="366"/>
      <c r="N231" s="367"/>
      <c r="O231" s="365"/>
      <c r="P231" s="368"/>
      <c r="Q231" s="364"/>
      <c r="R231" s="365"/>
      <c r="S231" s="366"/>
      <c r="T231" s="369"/>
      <c r="U231" s="370" t="s">
        <v>1292</v>
      </c>
      <c r="V231" s="481"/>
      <c r="W231" s="372"/>
      <c r="X231" s="353"/>
      <c r="Y231" s="373"/>
      <c r="Z231" s="382"/>
      <c r="AA231" s="389"/>
      <c r="AB231" s="383"/>
      <c r="AC231" s="388"/>
      <c r="AD231" s="382"/>
      <c r="AE231" s="389"/>
      <c r="AF231" s="390"/>
      <c r="AG231" s="391"/>
      <c r="AH231" s="359"/>
      <c r="AI231" s="373"/>
    </row>
    <row r="232">
      <c r="A232" s="480" t="s">
        <v>5138</v>
      </c>
      <c r="B232" s="361">
        <v>46168.0</v>
      </c>
      <c r="C232" s="362" t="s">
        <v>5623</v>
      </c>
      <c r="D232" s="363" t="s">
        <v>5624</v>
      </c>
      <c r="E232" s="364"/>
      <c r="F232" s="365"/>
      <c r="G232" s="366"/>
      <c r="H232" s="367"/>
      <c r="I232" s="365"/>
      <c r="J232" s="368"/>
      <c r="K232" s="364"/>
      <c r="L232" s="365"/>
      <c r="M232" s="366"/>
      <c r="N232" s="367"/>
      <c r="O232" s="365"/>
      <c r="P232" s="368"/>
      <c r="Q232" s="364"/>
      <c r="R232" s="365"/>
      <c r="S232" s="366"/>
      <c r="T232" s="369"/>
      <c r="U232" s="370" t="s">
        <v>1292</v>
      </c>
      <c r="V232" s="481"/>
      <c r="W232" s="372"/>
      <c r="X232" s="353"/>
      <c r="Y232" s="373"/>
      <c r="Z232" s="382"/>
      <c r="AA232" s="389"/>
      <c r="AB232" s="383"/>
      <c r="AC232" s="388"/>
      <c r="AD232" s="382"/>
      <c r="AE232" s="389"/>
      <c r="AF232" s="390"/>
      <c r="AG232" s="391"/>
      <c r="AH232" s="359"/>
      <c r="AI232" s="373"/>
    </row>
    <row r="233">
      <c r="A233" s="480" t="s">
        <v>5132</v>
      </c>
      <c r="B233" s="361">
        <v>46169.0</v>
      </c>
      <c r="C233" s="362" t="s">
        <v>5625</v>
      </c>
      <c r="D233" s="363" t="s">
        <v>5626</v>
      </c>
      <c r="E233" s="364"/>
      <c r="F233" s="365"/>
      <c r="G233" s="366"/>
      <c r="H233" s="367"/>
      <c r="I233" s="365"/>
      <c r="J233" s="368"/>
      <c r="K233" s="364"/>
      <c r="L233" s="365"/>
      <c r="M233" s="366"/>
      <c r="N233" s="367"/>
      <c r="O233" s="365"/>
      <c r="P233" s="368"/>
      <c r="Q233" s="364"/>
      <c r="R233" s="365"/>
      <c r="S233" s="366"/>
      <c r="T233" s="369"/>
      <c r="U233" s="370" t="s">
        <v>1292</v>
      </c>
      <c r="V233" s="481"/>
      <c r="W233" s="380"/>
      <c r="X233" s="353"/>
      <c r="Y233" s="381"/>
      <c r="Z233" s="382"/>
      <c r="AA233" s="389"/>
      <c r="AB233" s="383"/>
      <c r="AC233" s="388"/>
      <c r="AD233" s="382"/>
      <c r="AE233" s="389"/>
      <c r="AF233" s="390"/>
      <c r="AG233" s="391"/>
      <c r="AH233" s="359"/>
      <c r="AI233" s="381"/>
    </row>
    <row r="234">
      <c r="A234" s="480" t="s">
        <v>5132</v>
      </c>
      <c r="B234" s="361">
        <v>46169.0</v>
      </c>
      <c r="C234" s="362" t="s">
        <v>5627</v>
      </c>
      <c r="D234" s="363" t="s">
        <v>5628</v>
      </c>
      <c r="E234" s="364"/>
      <c r="F234" s="365"/>
      <c r="G234" s="366"/>
      <c r="H234" s="367"/>
      <c r="I234" s="365"/>
      <c r="J234" s="368"/>
      <c r="K234" s="364"/>
      <c r="L234" s="365"/>
      <c r="M234" s="366"/>
      <c r="N234" s="367"/>
      <c r="O234" s="365"/>
      <c r="P234" s="368"/>
      <c r="Q234" s="364"/>
      <c r="R234" s="365"/>
      <c r="S234" s="366"/>
      <c r="T234" s="369"/>
      <c r="U234" s="370" t="s">
        <v>1292</v>
      </c>
      <c r="V234" s="481"/>
      <c r="W234" s="372"/>
      <c r="X234" s="353"/>
      <c r="Y234" s="373"/>
      <c r="Z234" s="382"/>
      <c r="AA234" s="389"/>
      <c r="AB234" s="383"/>
      <c r="AC234" s="388"/>
      <c r="AD234" s="382"/>
      <c r="AE234" s="389"/>
      <c r="AF234" s="390"/>
      <c r="AG234" s="391"/>
      <c r="AH234" s="359"/>
      <c r="AI234" s="373"/>
    </row>
    <row r="235" ht="18.75" customHeight="1">
      <c r="A235" s="480" t="s">
        <v>5132</v>
      </c>
      <c r="B235" s="361">
        <v>46169.0</v>
      </c>
      <c r="C235" s="362" t="s">
        <v>5629</v>
      </c>
      <c r="D235" s="363" t="s">
        <v>5630</v>
      </c>
      <c r="E235" s="364"/>
      <c r="F235" s="365"/>
      <c r="G235" s="366"/>
      <c r="H235" s="367"/>
      <c r="I235" s="365"/>
      <c r="J235" s="368"/>
      <c r="K235" s="364"/>
      <c r="L235" s="365"/>
      <c r="M235" s="366"/>
      <c r="N235" s="367"/>
      <c r="O235" s="365"/>
      <c r="P235" s="368"/>
      <c r="Q235" s="364"/>
      <c r="R235" s="365"/>
      <c r="S235" s="366"/>
      <c r="T235" s="369"/>
      <c r="U235" s="370" t="s">
        <v>1292</v>
      </c>
      <c r="V235" s="481"/>
      <c r="W235" s="372"/>
      <c r="X235" s="353"/>
      <c r="Y235" s="373"/>
      <c r="Z235" s="382"/>
      <c r="AA235" s="389"/>
      <c r="AB235" s="383"/>
      <c r="AC235" s="388"/>
      <c r="AD235" s="382"/>
      <c r="AE235" s="389"/>
      <c r="AF235" s="390"/>
      <c r="AG235" s="391"/>
      <c r="AH235" s="359"/>
      <c r="AI235" s="373"/>
    </row>
    <row r="236">
      <c r="A236" s="480" t="s">
        <v>5138</v>
      </c>
      <c r="B236" s="361">
        <v>46168.0</v>
      </c>
      <c r="C236" s="362" t="s">
        <v>5631</v>
      </c>
      <c r="D236" s="363" t="s">
        <v>5632</v>
      </c>
      <c r="E236" s="364"/>
      <c r="F236" s="365"/>
      <c r="G236" s="366"/>
      <c r="H236" s="367"/>
      <c r="I236" s="365"/>
      <c r="J236" s="368"/>
      <c r="K236" s="364"/>
      <c r="L236" s="365"/>
      <c r="M236" s="366"/>
      <c r="N236" s="367"/>
      <c r="O236" s="365"/>
      <c r="P236" s="368"/>
      <c r="Q236" s="364"/>
      <c r="R236" s="365"/>
      <c r="S236" s="366"/>
      <c r="T236" s="369"/>
      <c r="U236" s="370" t="s">
        <v>2929</v>
      </c>
      <c r="V236" s="481"/>
      <c r="W236" s="372"/>
      <c r="X236" s="353" t="s">
        <v>2914</v>
      </c>
      <c r="Y236" s="373"/>
      <c r="Z236" s="382"/>
      <c r="AA236" s="389"/>
      <c r="AB236" s="383"/>
      <c r="AC236" s="388"/>
      <c r="AD236" s="382"/>
      <c r="AE236" s="389"/>
      <c r="AF236" s="377">
        <v>3.0</v>
      </c>
      <c r="AG236" s="378">
        <v>3.0</v>
      </c>
      <c r="AH236" s="393" t="s">
        <v>3035</v>
      </c>
      <c r="AI236" s="373"/>
    </row>
    <row r="237">
      <c r="A237" s="480" t="s">
        <v>5132</v>
      </c>
      <c r="B237" s="361">
        <v>46169.0</v>
      </c>
      <c r="C237" s="362" t="s">
        <v>5633</v>
      </c>
      <c r="D237" s="363" t="s">
        <v>5634</v>
      </c>
      <c r="E237" s="364"/>
      <c r="F237" s="365"/>
      <c r="G237" s="366"/>
      <c r="H237" s="367"/>
      <c r="I237" s="365"/>
      <c r="J237" s="368"/>
      <c r="K237" s="364"/>
      <c r="L237" s="365"/>
      <c r="M237" s="366"/>
      <c r="N237" s="367"/>
      <c r="O237" s="365">
        <v>1.0</v>
      </c>
      <c r="P237" s="368"/>
      <c r="Q237" s="364"/>
      <c r="R237" s="365"/>
      <c r="S237" s="366"/>
      <c r="T237" s="369"/>
      <c r="U237" s="370" t="s">
        <v>2929</v>
      </c>
      <c r="V237" s="481"/>
      <c r="W237" s="380" t="s">
        <v>5635</v>
      </c>
      <c r="X237" s="353" t="s">
        <v>2887</v>
      </c>
      <c r="Y237" s="381">
        <v>1.0</v>
      </c>
      <c r="Z237" s="382"/>
      <c r="AA237" s="389"/>
      <c r="AB237" s="383"/>
      <c r="AC237" s="388"/>
      <c r="AD237" s="382"/>
      <c r="AE237" s="389"/>
      <c r="AF237" s="377">
        <v>2.0</v>
      </c>
      <c r="AG237" s="378">
        <v>2.0</v>
      </c>
      <c r="AH237" s="393" t="s">
        <v>3035</v>
      </c>
      <c r="AI237" s="381"/>
    </row>
    <row r="238">
      <c r="A238" s="480" t="s">
        <v>5164</v>
      </c>
      <c r="B238" s="361">
        <v>46167.0</v>
      </c>
      <c r="C238" s="362" t="s">
        <v>5636</v>
      </c>
      <c r="D238" s="363" t="s">
        <v>5637</v>
      </c>
      <c r="E238" s="364"/>
      <c r="F238" s="365"/>
      <c r="G238" s="366"/>
      <c r="H238" s="367"/>
      <c r="I238" s="365"/>
      <c r="J238" s="368"/>
      <c r="K238" s="364"/>
      <c r="L238" s="365"/>
      <c r="M238" s="366"/>
      <c r="N238" s="367"/>
      <c r="O238" s="365"/>
      <c r="P238" s="368"/>
      <c r="Q238" s="364"/>
      <c r="R238" s="365"/>
      <c r="S238" s="366"/>
      <c r="T238" s="369"/>
      <c r="U238" s="370" t="s">
        <v>2929</v>
      </c>
      <c r="V238" s="481"/>
      <c r="W238" s="372"/>
      <c r="X238" s="353" t="s">
        <v>2914</v>
      </c>
      <c r="Y238" s="373"/>
      <c r="Z238" s="382"/>
      <c r="AA238" s="389"/>
      <c r="AB238" s="383"/>
      <c r="AC238" s="388"/>
      <c r="AD238" s="382"/>
      <c r="AE238" s="389"/>
      <c r="AF238" s="377">
        <v>0.0</v>
      </c>
      <c r="AG238" s="378">
        <v>0.0</v>
      </c>
      <c r="AH238" s="393" t="s">
        <v>3035</v>
      </c>
      <c r="AI238" s="373"/>
    </row>
    <row r="239">
      <c r="A239" s="509" t="s">
        <v>5138</v>
      </c>
      <c r="B239" s="361">
        <v>46168.0</v>
      </c>
      <c r="C239" s="362" t="s">
        <v>5638</v>
      </c>
      <c r="D239" s="363" t="s">
        <v>5639</v>
      </c>
      <c r="E239" s="364"/>
      <c r="F239" s="365"/>
      <c r="G239" s="366"/>
      <c r="H239" s="367"/>
      <c r="I239" s="365"/>
      <c r="J239" s="368"/>
      <c r="K239" s="364"/>
      <c r="L239" s="365"/>
      <c r="M239" s="366"/>
      <c r="N239" s="367"/>
      <c r="O239" s="365"/>
      <c r="P239" s="368"/>
      <c r="Q239" s="364"/>
      <c r="R239" s="365"/>
      <c r="S239" s="366"/>
      <c r="T239" s="369"/>
      <c r="U239" s="370" t="s">
        <v>2929</v>
      </c>
      <c r="V239" s="481"/>
      <c r="W239" s="372"/>
      <c r="X239" s="353" t="s">
        <v>2914</v>
      </c>
      <c r="Y239" s="373"/>
      <c r="Z239" s="382"/>
      <c r="AA239" s="389"/>
      <c r="AB239" s="383"/>
      <c r="AC239" s="388"/>
      <c r="AD239" s="382"/>
      <c r="AE239" s="389"/>
      <c r="AF239" s="377">
        <v>0.0</v>
      </c>
      <c r="AG239" s="378">
        <v>5.0</v>
      </c>
      <c r="AH239" s="393" t="s">
        <v>3035</v>
      </c>
      <c r="AI239" s="373"/>
    </row>
    <row r="240">
      <c r="A240" s="480" t="s">
        <v>5138</v>
      </c>
      <c r="B240" s="361">
        <v>46168.0</v>
      </c>
      <c r="C240" s="362" t="s">
        <v>5640</v>
      </c>
      <c r="D240" s="363" t="s">
        <v>5641</v>
      </c>
      <c r="E240" s="364"/>
      <c r="F240" s="365"/>
      <c r="G240" s="366"/>
      <c r="H240" s="367"/>
      <c r="I240" s="365"/>
      <c r="J240" s="368"/>
      <c r="K240" s="364"/>
      <c r="L240" s="365"/>
      <c r="M240" s="366"/>
      <c r="N240" s="367"/>
      <c r="O240" s="365"/>
      <c r="P240" s="368"/>
      <c r="Q240" s="364"/>
      <c r="R240" s="365"/>
      <c r="S240" s="366"/>
      <c r="T240" s="369"/>
      <c r="U240" s="370" t="s">
        <v>2929</v>
      </c>
      <c r="V240" s="481"/>
      <c r="W240" s="372"/>
      <c r="X240" s="353" t="s">
        <v>2914</v>
      </c>
      <c r="Y240" s="373"/>
      <c r="Z240" s="382"/>
      <c r="AA240" s="389"/>
      <c r="AB240" s="383"/>
      <c r="AC240" s="388"/>
      <c r="AD240" s="382"/>
      <c r="AE240" s="389"/>
      <c r="AF240" s="377">
        <v>0.0</v>
      </c>
      <c r="AG240" s="378">
        <v>3.0</v>
      </c>
      <c r="AH240" s="393" t="s">
        <v>3035</v>
      </c>
      <c r="AI240" s="373"/>
    </row>
    <row r="241">
      <c r="A241" s="480" t="s">
        <v>5132</v>
      </c>
      <c r="B241" s="361">
        <v>46169.0</v>
      </c>
      <c r="C241" s="362" t="s">
        <v>5642</v>
      </c>
      <c r="D241" s="363" t="s">
        <v>5643</v>
      </c>
      <c r="E241" s="364"/>
      <c r="F241" s="365">
        <v>3.0</v>
      </c>
      <c r="G241" s="366"/>
      <c r="H241" s="367"/>
      <c r="I241" s="365">
        <v>1.0</v>
      </c>
      <c r="J241" s="368"/>
      <c r="K241" s="364"/>
      <c r="L241" s="365"/>
      <c r="M241" s="366"/>
      <c r="N241" s="367"/>
      <c r="O241" s="365">
        <v>2.0</v>
      </c>
      <c r="P241" s="368"/>
      <c r="Q241" s="364"/>
      <c r="R241" s="365"/>
      <c r="S241" s="366"/>
      <c r="T241" s="369"/>
      <c r="U241" s="370" t="s">
        <v>2929</v>
      </c>
      <c r="V241" s="481"/>
      <c r="W241" s="380" t="s">
        <v>5644</v>
      </c>
      <c r="X241" s="353" t="s">
        <v>5645</v>
      </c>
      <c r="Y241" s="381">
        <v>3.0</v>
      </c>
      <c r="Z241" s="382"/>
      <c r="AA241" s="389"/>
      <c r="AB241" s="383"/>
      <c r="AC241" s="388"/>
      <c r="AD241" s="382"/>
      <c r="AE241" s="389"/>
      <c r="AF241" s="377">
        <v>0.0</v>
      </c>
      <c r="AG241" s="378">
        <v>16.0</v>
      </c>
      <c r="AH241" s="393" t="s">
        <v>3035</v>
      </c>
      <c r="AI241" s="381"/>
    </row>
    <row r="242">
      <c r="A242" s="480" t="s">
        <v>5138</v>
      </c>
      <c r="B242" s="361">
        <v>46168.0</v>
      </c>
      <c r="C242" s="362" t="s">
        <v>5646</v>
      </c>
      <c r="D242" s="363" t="s">
        <v>5647</v>
      </c>
      <c r="E242" s="364"/>
      <c r="F242" s="365">
        <v>3.0</v>
      </c>
      <c r="G242" s="366"/>
      <c r="H242" s="367"/>
      <c r="I242" s="365">
        <v>3.0</v>
      </c>
      <c r="J242" s="368"/>
      <c r="K242" s="364"/>
      <c r="L242" s="365">
        <v>2.0</v>
      </c>
      <c r="M242" s="366"/>
      <c r="N242" s="367"/>
      <c r="O242" s="365"/>
      <c r="P242" s="368"/>
      <c r="Q242" s="364"/>
      <c r="R242" s="365"/>
      <c r="S242" s="366"/>
      <c r="T242" s="369"/>
      <c r="U242" s="370" t="s">
        <v>2929</v>
      </c>
      <c r="V242" s="481"/>
      <c r="W242" s="380" t="s">
        <v>5648</v>
      </c>
      <c r="X242" s="353" t="s">
        <v>5157</v>
      </c>
      <c r="Y242" s="381">
        <v>5.0</v>
      </c>
      <c r="Z242" s="382"/>
      <c r="AA242" s="389"/>
      <c r="AB242" s="383"/>
      <c r="AC242" s="388"/>
      <c r="AD242" s="382"/>
      <c r="AE242" s="389"/>
      <c r="AF242" s="377">
        <v>0.0</v>
      </c>
      <c r="AG242" s="378">
        <v>24.0</v>
      </c>
      <c r="AH242" s="393" t="s">
        <v>3035</v>
      </c>
      <c r="AI242" s="381"/>
    </row>
    <row r="243">
      <c r="A243" s="480" t="s">
        <v>5132</v>
      </c>
      <c r="B243" s="361">
        <v>46169.0</v>
      </c>
      <c r="C243" s="362" t="s">
        <v>5649</v>
      </c>
      <c r="D243" s="363" t="s">
        <v>5650</v>
      </c>
      <c r="E243" s="364"/>
      <c r="F243" s="365">
        <v>1.0</v>
      </c>
      <c r="G243" s="366"/>
      <c r="H243" s="367"/>
      <c r="I243" s="365">
        <v>2.0</v>
      </c>
      <c r="J243" s="368"/>
      <c r="K243" s="364"/>
      <c r="L243" s="365">
        <v>3.0</v>
      </c>
      <c r="M243" s="366"/>
      <c r="N243" s="367"/>
      <c r="O243" s="365"/>
      <c r="P243" s="368"/>
      <c r="Q243" s="364"/>
      <c r="R243" s="365"/>
      <c r="S243" s="366"/>
      <c r="T243" s="369"/>
      <c r="U243" s="370" t="s">
        <v>754</v>
      </c>
      <c r="V243" s="481"/>
      <c r="W243" s="380" t="s">
        <v>5651</v>
      </c>
      <c r="X243" s="353" t="s">
        <v>5157</v>
      </c>
      <c r="Y243" s="381">
        <v>1.0</v>
      </c>
      <c r="Z243" s="382"/>
      <c r="AA243" s="389"/>
      <c r="AB243" s="383"/>
      <c r="AC243" s="388"/>
      <c r="AD243" s="382"/>
      <c r="AE243" s="389"/>
      <c r="AF243" s="377">
        <v>0.0</v>
      </c>
      <c r="AG243" s="378">
        <v>18.0</v>
      </c>
      <c r="AH243" s="393" t="s">
        <v>3035</v>
      </c>
      <c r="AI243" s="381"/>
    </row>
    <row r="244">
      <c r="A244" s="480" t="s">
        <v>5132</v>
      </c>
      <c r="B244" s="361">
        <v>46169.0</v>
      </c>
      <c r="C244" s="362" t="s">
        <v>5652</v>
      </c>
      <c r="D244" s="363" t="s">
        <v>5653</v>
      </c>
      <c r="E244" s="364"/>
      <c r="F244" s="365"/>
      <c r="G244" s="366"/>
      <c r="H244" s="367"/>
      <c r="I244" s="365">
        <v>2.0</v>
      </c>
      <c r="J244" s="368"/>
      <c r="K244" s="364"/>
      <c r="L244" s="365"/>
      <c r="M244" s="366"/>
      <c r="N244" s="367"/>
      <c r="O244" s="365"/>
      <c r="P244" s="368"/>
      <c r="Q244" s="364"/>
      <c r="R244" s="365"/>
      <c r="S244" s="366"/>
      <c r="T244" s="369"/>
      <c r="U244" s="370" t="s">
        <v>754</v>
      </c>
      <c r="V244" s="481"/>
      <c r="W244" s="380" t="s">
        <v>5654</v>
      </c>
      <c r="X244" s="353" t="s">
        <v>2890</v>
      </c>
      <c r="Y244" s="373"/>
      <c r="Z244" s="382"/>
      <c r="AA244" s="389"/>
      <c r="AB244" s="383"/>
      <c r="AC244" s="388"/>
      <c r="AD244" s="382"/>
      <c r="AE244" s="389"/>
      <c r="AF244" s="377">
        <v>0.0</v>
      </c>
      <c r="AG244" s="378">
        <v>5.0</v>
      </c>
      <c r="AH244" s="393" t="s">
        <v>3035</v>
      </c>
      <c r="AI244" s="373"/>
    </row>
    <row r="245">
      <c r="A245" s="480" t="s">
        <v>5132</v>
      </c>
      <c r="B245" s="361">
        <v>46169.0</v>
      </c>
      <c r="C245" s="362" t="s">
        <v>5655</v>
      </c>
      <c r="D245" s="363" t="s">
        <v>5656</v>
      </c>
      <c r="E245" s="364"/>
      <c r="F245" s="365">
        <v>2.0</v>
      </c>
      <c r="G245" s="366"/>
      <c r="H245" s="367"/>
      <c r="I245" s="365"/>
      <c r="J245" s="368"/>
      <c r="K245" s="364"/>
      <c r="L245" s="365"/>
      <c r="M245" s="366"/>
      <c r="N245" s="367"/>
      <c r="O245" s="365"/>
      <c r="P245" s="368"/>
      <c r="Q245" s="364"/>
      <c r="R245" s="365"/>
      <c r="S245" s="366"/>
      <c r="T245" s="369"/>
      <c r="U245" s="370" t="s">
        <v>754</v>
      </c>
      <c r="V245" s="481"/>
      <c r="W245" s="380" t="s">
        <v>5657</v>
      </c>
      <c r="X245" s="353" t="s">
        <v>2890</v>
      </c>
      <c r="Y245" s="373"/>
      <c r="Z245" s="382"/>
      <c r="AA245" s="389"/>
      <c r="AB245" s="383"/>
      <c r="AC245" s="388"/>
      <c r="AD245" s="382"/>
      <c r="AE245" s="389"/>
      <c r="AF245" s="377">
        <v>15.0</v>
      </c>
      <c r="AG245" s="378">
        <v>14.0</v>
      </c>
      <c r="AH245" s="393" t="s">
        <v>3035</v>
      </c>
      <c r="AI245" s="373"/>
    </row>
    <row r="246">
      <c r="A246" s="480" t="s">
        <v>5164</v>
      </c>
      <c r="B246" s="361">
        <v>46167.0</v>
      </c>
      <c r="C246" s="362" t="s">
        <v>5658</v>
      </c>
      <c r="D246" s="363" t="s">
        <v>5659</v>
      </c>
      <c r="E246" s="364"/>
      <c r="F246" s="365"/>
      <c r="G246" s="366"/>
      <c r="H246" s="367"/>
      <c r="I246" s="365"/>
      <c r="J246" s="368"/>
      <c r="K246" s="364"/>
      <c r="L246" s="365">
        <v>1.0</v>
      </c>
      <c r="M246" s="366"/>
      <c r="N246" s="367"/>
      <c r="O246" s="365"/>
      <c r="P246" s="368"/>
      <c r="Q246" s="364"/>
      <c r="R246" s="365"/>
      <c r="S246" s="366"/>
      <c r="T246" s="369"/>
      <c r="U246" s="370" t="s">
        <v>754</v>
      </c>
      <c r="V246" s="481"/>
      <c r="W246" s="380" t="s">
        <v>5660</v>
      </c>
      <c r="X246" s="353" t="s">
        <v>2890</v>
      </c>
      <c r="Y246" s="373"/>
      <c r="Z246" s="382"/>
      <c r="AA246" s="389"/>
      <c r="AB246" s="383"/>
      <c r="AC246" s="388"/>
      <c r="AD246" s="382"/>
      <c r="AE246" s="389"/>
      <c r="AF246" s="377">
        <v>3.0</v>
      </c>
      <c r="AG246" s="378">
        <v>3.0</v>
      </c>
      <c r="AH246" s="393" t="s">
        <v>3035</v>
      </c>
      <c r="AI246" s="373"/>
    </row>
    <row r="247">
      <c r="A247" s="480" t="s">
        <v>5164</v>
      </c>
      <c r="B247" s="361">
        <v>46167.0</v>
      </c>
      <c r="C247" s="362" t="s">
        <v>5661</v>
      </c>
      <c r="D247" s="363" t="s">
        <v>5662</v>
      </c>
      <c r="E247" s="364"/>
      <c r="F247" s="365">
        <v>1.0</v>
      </c>
      <c r="G247" s="366"/>
      <c r="H247" s="367"/>
      <c r="I247" s="365"/>
      <c r="J247" s="368"/>
      <c r="K247" s="364"/>
      <c r="L247" s="365"/>
      <c r="M247" s="366"/>
      <c r="N247" s="367"/>
      <c r="O247" s="365"/>
      <c r="P247" s="368"/>
      <c r="Q247" s="364"/>
      <c r="R247" s="365"/>
      <c r="S247" s="366"/>
      <c r="T247" s="369"/>
      <c r="U247" s="370" t="s">
        <v>754</v>
      </c>
      <c r="V247" s="481"/>
      <c r="W247" s="380" t="s">
        <v>5663</v>
      </c>
      <c r="X247" s="353" t="s">
        <v>2887</v>
      </c>
      <c r="Y247" s="381">
        <v>1.0</v>
      </c>
      <c r="Z247" s="382"/>
      <c r="AA247" s="389"/>
      <c r="AB247" s="383"/>
      <c r="AC247" s="388"/>
      <c r="AD247" s="382"/>
      <c r="AE247" s="389"/>
      <c r="AF247" s="377">
        <v>7.0</v>
      </c>
      <c r="AG247" s="378">
        <v>7.0</v>
      </c>
      <c r="AH247" s="393" t="s">
        <v>3035</v>
      </c>
      <c r="AI247" s="381"/>
    </row>
    <row r="248">
      <c r="A248" s="480" t="s">
        <v>5164</v>
      </c>
      <c r="B248" s="361">
        <v>46167.0</v>
      </c>
      <c r="C248" s="362" t="s">
        <v>5664</v>
      </c>
      <c r="D248" s="363" t="s">
        <v>5665</v>
      </c>
      <c r="E248" s="364"/>
      <c r="F248" s="365"/>
      <c r="G248" s="366"/>
      <c r="H248" s="367"/>
      <c r="I248" s="365"/>
      <c r="J248" s="368"/>
      <c r="K248" s="364"/>
      <c r="L248" s="365"/>
      <c r="M248" s="366"/>
      <c r="N248" s="367"/>
      <c r="O248" s="365"/>
      <c r="P248" s="368"/>
      <c r="Q248" s="364"/>
      <c r="R248" s="365"/>
      <c r="S248" s="366"/>
      <c r="T248" s="369"/>
      <c r="U248" s="370" t="s">
        <v>754</v>
      </c>
      <c r="V248" s="481"/>
      <c r="W248" s="372"/>
      <c r="X248" s="353" t="s">
        <v>2914</v>
      </c>
      <c r="Y248" s="373"/>
      <c r="Z248" s="382"/>
      <c r="AA248" s="389"/>
      <c r="AB248" s="383"/>
      <c r="AC248" s="388"/>
      <c r="AD248" s="382"/>
      <c r="AE248" s="389"/>
      <c r="AF248" s="377">
        <v>2.0</v>
      </c>
      <c r="AG248" s="378">
        <v>2.0</v>
      </c>
      <c r="AH248" s="393" t="s">
        <v>3035</v>
      </c>
      <c r="AI248" s="373"/>
    </row>
    <row r="249">
      <c r="A249" s="480" t="s">
        <v>5132</v>
      </c>
      <c r="B249" s="361">
        <v>46169.0</v>
      </c>
      <c r="C249" s="362" t="s">
        <v>5666</v>
      </c>
      <c r="D249" s="363" t="s">
        <v>5667</v>
      </c>
      <c r="E249" s="364"/>
      <c r="F249" s="365"/>
      <c r="G249" s="366"/>
      <c r="H249" s="367"/>
      <c r="I249" s="365">
        <v>2.0</v>
      </c>
      <c r="J249" s="368"/>
      <c r="K249" s="364"/>
      <c r="L249" s="365">
        <v>1.0</v>
      </c>
      <c r="M249" s="366"/>
      <c r="N249" s="367"/>
      <c r="O249" s="365"/>
      <c r="P249" s="368"/>
      <c r="Q249" s="364"/>
      <c r="R249" s="365"/>
      <c r="S249" s="366"/>
      <c r="T249" s="369"/>
      <c r="U249" s="370" t="s">
        <v>754</v>
      </c>
      <c r="V249" s="481"/>
      <c r="W249" s="380" t="s">
        <v>5668</v>
      </c>
      <c r="X249" s="353" t="s">
        <v>2887</v>
      </c>
      <c r="Y249" s="381">
        <v>3.0</v>
      </c>
      <c r="Z249" s="382"/>
      <c r="AA249" s="389"/>
      <c r="AB249" s="383"/>
      <c r="AC249" s="388"/>
      <c r="AD249" s="382"/>
      <c r="AE249" s="389"/>
      <c r="AF249" s="377">
        <v>0.0</v>
      </c>
      <c r="AG249" s="378">
        <v>13.0</v>
      </c>
      <c r="AH249" s="393" t="s">
        <v>3035</v>
      </c>
      <c r="AI249" s="381"/>
    </row>
    <row r="250">
      <c r="A250" s="480" t="s">
        <v>5132</v>
      </c>
      <c r="B250" s="361">
        <v>46169.0</v>
      </c>
      <c r="C250" s="362" t="s">
        <v>5669</v>
      </c>
      <c r="D250" s="363" t="s">
        <v>5670</v>
      </c>
      <c r="E250" s="364"/>
      <c r="F250" s="365"/>
      <c r="G250" s="366"/>
      <c r="H250" s="367"/>
      <c r="I250" s="365"/>
      <c r="J250" s="368"/>
      <c r="K250" s="364"/>
      <c r="L250" s="365"/>
      <c r="M250" s="366"/>
      <c r="N250" s="367"/>
      <c r="O250" s="365"/>
      <c r="P250" s="368"/>
      <c r="Q250" s="364"/>
      <c r="R250" s="365"/>
      <c r="S250" s="366"/>
      <c r="T250" s="369"/>
      <c r="U250" s="370" t="s">
        <v>754</v>
      </c>
      <c r="V250" s="481"/>
      <c r="W250" s="372"/>
      <c r="X250" s="353"/>
      <c r="Y250" s="373"/>
      <c r="Z250" s="382"/>
      <c r="AA250" s="389"/>
      <c r="AB250" s="383"/>
      <c r="AC250" s="388"/>
      <c r="AD250" s="382"/>
      <c r="AE250" s="389"/>
      <c r="AF250" s="390"/>
      <c r="AG250" s="391"/>
      <c r="AH250" s="359"/>
      <c r="AI250" s="373"/>
    </row>
    <row r="251">
      <c r="A251" s="480" t="s">
        <v>5138</v>
      </c>
      <c r="B251" s="361">
        <v>46168.0</v>
      </c>
      <c r="C251" s="362" t="s">
        <v>5671</v>
      </c>
      <c r="D251" s="363" t="s">
        <v>5672</v>
      </c>
      <c r="E251" s="364"/>
      <c r="F251" s="365"/>
      <c r="G251" s="366"/>
      <c r="H251" s="367"/>
      <c r="I251" s="365"/>
      <c r="J251" s="368"/>
      <c r="K251" s="364"/>
      <c r="L251" s="365"/>
      <c r="M251" s="366"/>
      <c r="N251" s="367"/>
      <c r="O251" s="365"/>
      <c r="P251" s="368"/>
      <c r="Q251" s="364"/>
      <c r="R251" s="365"/>
      <c r="S251" s="366"/>
      <c r="T251" s="369"/>
      <c r="U251" s="370" t="s">
        <v>754</v>
      </c>
      <c r="V251" s="481"/>
      <c r="W251" s="372"/>
      <c r="X251" s="353"/>
      <c r="Y251" s="373"/>
      <c r="Z251" s="382"/>
      <c r="AA251" s="389"/>
      <c r="AB251" s="383"/>
      <c r="AC251" s="388"/>
      <c r="AD251" s="382"/>
      <c r="AE251" s="389"/>
      <c r="AF251" s="390"/>
      <c r="AG251" s="391"/>
      <c r="AH251" s="359"/>
      <c r="AI251" s="373"/>
    </row>
    <row r="252">
      <c r="A252" s="480" t="s">
        <v>5132</v>
      </c>
      <c r="B252" s="361">
        <v>46169.0</v>
      </c>
      <c r="C252" s="362" t="s">
        <v>5673</v>
      </c>
      <c r="D252" s="363" t="s">
        <v>5674</v>
      </c>
      <c r="E252" s="364"/>
      <c r="F252" s="365"/>
      <c r="G252" s="366"/>
      <c r="H252" s="367"/>
      <c r="I252" s="365"/>
      <c r="J252" s="368"/>
      <c r="K252" s="364"/>
      <c r="L252" s="365"/>
      <c r="M252" s="366"/>
      <c r="N252" s="367"/>
      <c r="O252" s="365"/>
      <c r="P252" s="368"/>
      <c r="Q252" s="364"/>
      <c r="R252" s="365"/>
      <c r="S252" s="366"/>
      <c r="T252" s="369"/>
      <c r="U252" s="370" t="s">
        <v>754</v>
      </c>
      <c r="V252" s="481"/>
      <c r="W252" s="372"/>
      <c r="X252" s="353"/>
      <c r="Y252" s="373"/>
      <c r="Z252" s="382"/>
      <c r="AA252" s="389"/>
      <c r="AB252" s="383"/>
      <c r="AC252" s="388"/>
      <c r="AD252" s="382"/>
      <c r="AE252" s="389"/>
      <c r="AF252" s="390"/>
      <c r="AG252" s="391"/>
      <c r="AH252" s="359"/>
      <c r="AI252" s="373"/>
    </row>
    <row r="253">
      <c r="A253" s="480" t="s">
        <v>5138</v>
      </c>
      <c r="B253" s="361">
        <v>46168.0</v>
      </c>
      <c r="C253" s="362" t="s">
        <v>5675</v>
      </c>
      <c r="D253" s="363" t="s">
        <v>5676</v>
      </c>
      <c r="E253" s="364"/>
      <c r="F253" s="365"/>
      <c r="G253" s="366"/>
      <c r="H253" s="367"/>
      <c r="I253" s="365"/>
      <c r="J253" s="368"/>
      <c r="K253" s="364"/>
      <c r="L253" s="365"/>
      <c r="M253" s="366"/>
      <c r="N253" s="367"/>
      <c r="O253" s="365"/>
      <c r="P253" s="368"/>
      <c r="Q253" s="364"/>
      <c r="R253" s="365"/>
      <c r="S253" s="366"/>
      <c r="T253" s="369"/>
      <c r="U253" s="370" t="s">
        <v>1575</v>
      </c>
      <c r="V253" s="481"/>
      <c r="W253" s="372"/>
      <c r="X253" s="353"/>
      <c r="Y253" s="373"/>
      <c r="Z253" s="382"/>
      <c r="AA253" s="389"/>
      <c r="AB253" s="383"/>
      <c r="AC253" s="388"/>
      <c r="AD253" s="382"/>
      <c r="AE253" s="389"/>
      <c r="AF253" s="390"/>
      <c r="AG253" s="391"/>
      <c r="AH253" s="359"/>
      <c r="AI253" s="373"/>
    </row>
    <row r="254">
      <c r="A254" s="480" t="s">
        <v>5138</v>
      </c>
      <c r="B254" s="361">
        <v>46168.0</v>
      </c>
      <c r="C254" s="362" t="s">
        <v>5677</v>
      </c>
      <c r="D254" s="363" t="s">
        <v>5678</v>
      </c>
      <c r="E254" s="364"/>
      <c r="F254" s="365"/>
      <c r="G254" s="366"/>
      <c r="H254" s="367"/>
      <c r="I254" s="365"/>
      <c r="J254" s="368"/>
      <c r="K254" s="364"/>
      <c r="L254" s="365"/>
      <c r="M254" s="366"/>
      <c r="N254" s="367"/>
      <c r="O254" s="365"/>
      <c r="P254" s="368"/>
      <c r="Q254" s="364"/>
      <c r="R254" s="365"/>
      <c r="S254" s="366"/>
      <c r="T254" s="369"/>
      <c r="U254" s="370" t="s">
        <v>1575</v>
      </c>
      <c r="V254" s="481"/>
      <c r="W254" s="372"/>
      <c r="X254" s="353"/>
      <c r="Y254" s="373"/>
      <c r="Z254" s="382"/>
      <c r="AA254" s="389"/>
      <c r="AB254" s="383"/>
      <c r="AC254" s="388"/>
      <c r="AD254" s="382"/>
      <c r="AE254" s="389"/>
      <c r="AF254" s="390"/>
      <c r="AG254" s="391"/>
      <c r="AH254" s="359"/>
      <c r="AI254" s="373"/>
    </row>
    <row r="255">
      <c r="A255" s="480" t="s">
        <v>5138</v>
      </c>
      <c r="B255" s="361">
        <v>46168.0</v>
      </c>
      <c r="C255" s="362" t="s">
        <v>5679</v>
      </c>
      <c r="D255" s="363" t="s">
        <v>5680</v>
      </c>
      <c r="E255" s="364"/>
      <c r="F255" s="365"/>
      <c r="G255" s="366"/>
      <c r="H255" s="367"/>
      <c r="I255" s="365"/>
      <c r="J255" s="368"/>
      <c r="K255" s="364"/>
      <c r="L255" s="365"/>
      <c r="M255" s="366"/>
      <c r="N255" s="367"/>
      <c r="O255" s="365"/>
      <c r="P255" s="368"/>
      <c r="Q255" s="364"/>
      <c r="R255" s="365"/>
      <c r="S255" s="366"/>
      <c r="T255" s="369"/>
      <c r="U255" s="370" t="s">
        <v>1575</v>
      </c>
      <c r="V255" s="481"/>
      <c r="W255" s="372"/>
      <c r="X255" s="353"/>
      <c r="Y255" s="373"/>
      <c r="Z255" s="382"/>
      <c r="AA255" s="389"/>
      <c r="AB255" s="383"/>
      <c r="AC255" s="388"/>
      <c r="AD255" s="382"/>
      <c r="AE255" s="389"/>
      <c r="AF255" s="390"/>
      <c r="AG255" s="391"/>
      <c r="AH255" s="359"/>
      <c r="AI255" s="373"/>
    </row>
    <row r="256">
      <c r="A256" s="480" t="s">
        <v>5132</v>
      </c>
      <c r="B256" s="361">
        <v>46169.0</v>
      </c>
      <c r="C256" s="362" t="s">
        <v>5681</v>
      </c>
      <c r="D256" s="363" t="s">
        <v>5682</v>
      </c>
      <c r="E256" s="364"/>
      <c r="F256" s="365"/>
      <c r="G256" s="366"/>
      <c r="H256" s="367"/>
      <c r="I256" s="365"/>
      <c r="J256" s="368"/>
      <c r="K256" s="364"/>
      <c r="L256" s="365"/>
      <c r="M256" s="366"/>
      <c r="N256" s="367"/>
      <c r="O256" s="365"/>
      <c r="P256" s="368"/>
      <c r="Q256" s="364"/>
      <c r="R256" s="365"/>
      <c r="S256" s="366"/>
      <c r="T256" s="369"/>
      <c r="U256" s="370" t="s">
        <v>1575</v>
      </c>
      <c r="V256" s="481"/>
      <c r="W256" s="372"/>
      <c r="X256" s="353"/>
      <c r="Y256" s="373"/>
      <c r="Z256" s="382"/>
      <c r="AA256" s="389"/>
      <c r="AB256" s="383"/>
      <c r="AC256" s="388"/>
      <c r="AD256" s="382"/>
      <c r="AE256" s="389"/>
      <c r="AF256" s="390"/>
      <c r="AG256" s="391"/>
      <c r="AH256" s="359"/>
      <c r="AI256" s="373"/>
    </row>
    <row r="257">
      <c r="A257" s="480" t="s">
        <v>5132</v>
      </c>
      <c r="B257" s="361">
        <v>46169.0</v>
      </c>
      <c r="C257" s="362" t="s">
        <v>5683</v>
      </c>
      <c r="D257" s="363" t="s">
        <v>5684</v>
      </c>
      <c r="E257" s="364"/>
      <c r="F257" s="365"/>
      <c r="G257" s="366"/>
      <c r="H257" s="367"/>
      <c r="I257" s="365"/>
      <c r="J257" s="368"/>
      <c r="K257" s="364"/>
      <c r="L257" s="365"/>
      <c r="M257" s="366"/>
      <c r="N257" s="367"/>
      <c r="O257" s="365"/>
      <c r="P257" s="368"/>
      <c r="Q257" s="364"/>
      <c r="R257" s="365"/>
      <c r="S257" s="366"/>
      <c r="T257" s="369"/>
      <c r="U257" s="370" t="s">
        <v>1575</v>
      </c>
      <c r="V257" s="481"/>
      <c r="W257" s="372"/>
      <c r="X257" s="353"/>
      <c r="Y257" s="373"/>
      <c r="Z257" s="382"/>
      <c r="AA257" s="389"/>
      <c r="AB257" s="383"/>
      <c r="AC257" s="388"/>
      <c r="AD257" s="382"/>
      <c r="AE257" s="389"/>
      <c r="AF257" s="390"/>
      <c r="AG257" s="391"/>
      <c r="AH257" s="359"/>
      <c r="AI257" s="373"/>
    </row>
    <row r="258">
      <c r="A258" s="480" t="s">
        <v>5132</v>
      </c>
      <c r="B258" s="361">
        <v>46169.0</v>
      </c>
      <c r="C258" s="362" t="s">
        <v>5685</v>
      </c>
      <c r="D258" s="363" t="s">
        <v>5686</v>
      </c>
      <c r="E258" s="364"/>
      <c r="F258" s="365"/>
      <c r="G258" s="366"/>
      <c r="H258" s="367"/>
      <c r="I258" s="365"/>
      <c r="J258" s="368"/>
      <c r="K258" s="364"/>
      <c r="L258" s="365"/>
      <c r="M258" s="366"/>
      <c r="N258" s="367"/>
      <c r="O258" s="365"/>
      <c r="P258" s="368"/>
      <c r="Q258" s="364"/>
      <c r="R258" s="365"/>
      <c r="S258" s="366"/>
      <c r="T258" s="369"/>
      <c r="U258" s="370" t="s">
        <v>1575</v>
      </c>
      <c r="V258" s="481"/>
      <c r="W258" s="372"/>
      <c r="X258" s="353"/>
      <c r="Y258" s="373"/>
      <c r="Z258" s="382"/>
      <c r="AA258" s="389"/>
      <c r="AB258" s="383"/>
      <c r="AC258" s="388"/>
      <c r="AD258" s="382"/>
      <c r="AE258" s="389"/>
      <c r="AF258" s="390"/>
      <c r="AG258" s="391"/>
      <c r="AH258" s="359"/>
      <c r="AI258" s="373"/>
    </row>
    <row r="259">
      <c r="A259" s="480" t="s">
        <v>5138</v>
      </c>
      <c r="B259" s="361">
        <v>46168.0</v>
      </c>
      <c r="C259" s="362" t="s">
        <v>5687</v>
      </c>
      <c r="D259" s="363" t="s">
        <v>5688</v>
      </c>
      <c r="E259" s="364"/>
      <c r="F259" s="365"/>
      <c r="G259" s="366"/>
      <c r="H259" s="367"/>
      <c r="I259" s="365"/>
      <c r="J259" s="368"/>
      <c r="K259" s="364"/>
      <c r="L259" s="365"/>
      <c r="M259" s="366"/>
      <c r="N259" s="367"/>
      <c r="O259" s="365"/>
      <c r="P259" s="368"/>
      <c r="Q259" s="364"/>
      <c r="R259" s="365"/>
      <c r="S259" s="366"/>
      <c r="T259" s="369"/>
      <c r="U259" s="370" t="s">
        <v>1575</v>
      </c>
      <c r="V259" s="481"/>
      <c r="W259" s="372"/>
      <c r="X259" s="353"/>
      <c r="Y259" s="373"/>
      <c r="Z259" s="382"/>
      <c r="AA259" s="389"/>
      <c r="AB259" s="383"/>
      <c r="AC259" s="388"/>
      <c r="AD259" s="382"/>
      <c r="AE259" s="389"/>
      <c r="AF259" s="390"/>
      <c r="AG259" s="391"/>
      <c r="AH259" s="359"/>
      <c r="AI259" s="373"/>
    </row>
    <row r="260">
      <c r="A260" s="480" t="s">
        <v>5132</v>
      </c>
      <c r="B260" s="361">
        <v>46169.0</v>
      </c>
      <c r="C260" s="362" t="s">
        <v>5689</v>
      </c>
      <c r="D260" s="363" t="s">
        <v>5690</v>
      </c>
      <c r="E260" s="364"/>
      <c r="F260" s="365"/>
      <c r="G260" s="366"/>
      <c r="H260" s="367"/>
      <c r="I260" s="365"/>
      <c r="J260" s="368"/>
      <c r="K260" s="364"/>
      <c r="L260" s="365"/>
      <c r="M260" s="366"/>
      <c r="N260" s="367"/>
      <c r="O260" s="365"/>
      <c r="P260" s="368"/>
      <c r="Q260" s="364"/>
      <c r="R260" s="365"/>
      <c r="S260" s="366"/>
      <c r="T260" s="369"/>
      <c r="U260" s="370" t="s">
        <v>1575</v>
      </c>
      <c r="V260" s="481"/>
      <c r="W260" s="372"/>
      <c r="X260" s="353"/>
      <c r="Y260" s="373"/>
      <c r="Z260" s="382"/>
      <c r="AA260" s="389"/>
      <c r="AB260" s="383"/>
      <c r="AC260" s="388"/>
      <c r="AD260" s="382"/>
      <c r="AE260" s="389"/>
      <c r="AF260" s="390"/>
      <c r="AG260" s="391"/>
      <c r="AH260" s="359"/>
      <c r="AI260" s="373"/>
    </row>
    <row r="261">
      <c r="A261" s="480" t="s">
        <v>5138</v>
      </c>
      <c r="B261" s="361">
        <v>46168.0</v>
      </c>
      <c r="C261" s="362" t="s">
        <v>5691</v>
      </c>
      <c r="D261" s="363" t="s">
        <v>5692</v>
      </c>
      <c r="E261" s="364"/>
      <c r="F261" s="365"/>
      <c r="G261" s="366"/>
      <c r="H261" s="367"/>
      <c r="I261" s="365"/>
      <c r="J261" s="368"/>
      <c r="K261" s="364"/>
      <c r="L261" s="365"/>
      <c r="M261" s="366"/>
      <c r="N261" s="367"/>
      <c r="O261" s="365"/>
      <c r="P261" s="368"/>
      <c r="Q261" s="364"/>
      <c r="R261" s="365"/>
      <c r="S261" s="366"/>
      <c r="T261" s="369"/>
      <c r="U261" s="370" t="s">
        <v>1575</v>
      </c>
      <c r="V261" s="481"/>
      <c r="W261" s="372"/>
      <c r="X261" s="353"/>
      <c r="Y261" s="373"/>
      <c r="Z261" s="382"/>
      <c r="AA261" s="389"/>
      <c r="AB261" s="383"/>
      <c r="AC261" s="388"/>
      <c r="AD261" s="382"/>
      <c r="AE261" s="389"/>
      <c r="AF261" s="390"/>
      <c r="AG261" s="391"/>
      <c r="AH261" s="359"/>
      <c r="AI261" s="373"/>
    </row>
    <row r="262">
      <c r="A262" s="480" t="s">
        <v>5164</v>
      </c>
      <c r="B262" s="361">
        <v>46167.0</v>
      </c>
      <c r="C262" s="362" t="s">
        <v>5693</v>
      </c>
      <c r="D262" s="363" t="s">
        <v>5694</v>
      </c>
      <c r="E262" s="364"/>
      <c r="F262" s="365"/>
      <c r="G262" s="366"/>
      <c r="H262" s="367"/>
      <c r="I262" s="365"/>
      <c r="J262" s="368"/>
      <c r="K262" s="364"/>
      <c r="L262" s="365"/>
      <c r="M262" s="366"/>
      <c r="N262" s="367"/>
      <c r="O262" s="365"/>
      <c r="P262" s="368"/>
      <c r="Q262" s="364"/>
      <c r="R262" s="365"/>
      <c r="S262" s="366"/>
      <c r="T262" s="369"/>
      <c r="U262" s="370" t="s">
        <v>1575</v>
      </c>
      <c r="V262" s="481"/>
      <c r="W262" s="372"/>
      <c r="X262" s="353"/>
      <c r="Y262" s="373"/>
      <c r="Z262" s="382"/>
      <c r="AA262" s="389"/>
      <c r="AB262" s="383"/>
      <c r="AC262" s="388"/>
      <c r="AD262" s="382"/>
      <c r="AE262" s="389"/>
      <c r="AF262" s="390"/>
      <c r="AG262" s="391"/>
      <c r="AH262" s="359"/>
      <c r="AI262" s="373"/>
    </row>
    <row r="263">
      <c r="A263" s="480" t="s">
        <v>5138</v>
      </c>
      <c r="B263" s="361">
        <v>46168.0</v>
      </c>
      <c r="C263" s="362" t="s">
        <v>5695</v>
      </c>
      <c r="D263" s="363" t="s">
        <v>5696</v>
      </c>
      <c r="E263" s="364"/>
      <c r="F263" s="365"/>
      <c r="G263" s="366"/>
      <c r="H263" s="367"/>
      <c r="I263" s="365"/>
      <c r="J263" s="368"/>
      <c r="K263" s="364"/>
      <c r="L263" s="365"/>
      <c r="M263" s="366"/>
      <c r="N263" s="367"/>
      <c r="O263" s="365"/>
      <c r="P263" s="368"/>
      <c r="Q263" s="364"/>
      <c r="R263" s="365"/>
      <c r="S263" s="366"/>
      <c r="T263" s="369"/>
      <c r="U263" s="370" t="s">
        <v>1929</v>
      </c>
      <c r="V263" s="481"/>
      <c r="W263" s="372"/>
      <c r="X263" s="353"/>
      <c r="Y263" s="373"/>
      <c r="Z263" s="382"/>
      <c r="AA263" s="389"/>
      <c r="AB263" s="383"/>
      <c r="AC263" s="388"/>
      <c r="AD263" s="382"/>
      <c r="AE263" s="389"/>
      <c r="AF263" s="390"/>
      <c r="AG263" s="391"/>
      <c r="AH263" s="359"/>
      <c r="AI263" s="373"/>
    </row>
    <row r="264">
      <c r="A264" s="480" t="s">
        <v>5138</v>
      </c>
      <c r="B264" s="361">
        <v>46168.0</v>
      </c>
      <c r="C264" s="362" t="s">
        <v>5697</v>
      </c>
      <c r="D264" s="363" t="s">
        <v>5698</v>
      </c>
      <c r="E264" s="364"/>
      <c r="F264" s="365"/>
      <c r="G264" s="366"/>
      <c r="H264" s="367"/>
      <c r="I264" s="365"/>
      <c r="J264" s="368"/>
      <c r="K264" s="364"/>
      <c r="L264" s="365"/>
      <c r="M264" s="366"/>
      <c r="N264" s="367"/>
      <c r="O264" s="365"/>
      <c r="P264" s="368"/>
      <c r="Q264" s="364"/>
      <c r="R264" s="365"/>
      <c r="S264" s="366"/>
      <c r="T264" s="369"/>
      <c r="U264" s="370" t="s">
        <v>1929</v>
      </c>
      <c r="V264" s="481"/>
      <c r="W264" s="372"/>
      <c r="X264" s="353"/>
      <c r="Y264" s="373"/>
      <c r="Z264" s="382"/>
      <c r="AA264" s="389"/>
      <c r="AB264" s="383"/>
      <c r="AC264" s="388"/>
      <c r="AD264" s="382"/>
      <c r="AE264" s="389"/>
      <c r="AF264" s="390"/>
      <c r="AG264" s="391"/>
      <c r="AH264" s="359"/>
      <c r="AI264" s="373"/>
    </row>
    <row r="265">
      <c r="A265" s="480" t="s">
        <v>5132</v>
      </c>
      <c r="B265" s="361">
        <v>46169.0</v>
      </c>
      <c r="C265" s="362" t="s">
        <v>5699</v>
      </c>
      <c r="D265" s="363" t="s">
        <v>5700</v>
      </c>
      <c r="E265" s="364"/>
      <c r="F265" s="365"/>
      <c r="G265" s="366"/>
      <c r="H265" s="367"/>
      <c r="I265" s="365"/>
      <c r="J265" s="368"/>
      <c r="K265" s="364"/>
      <c r="L265" s="365"/>
      <c r="M265" s="366"/>
      <c r="N265" s="367"/>
      <c r="O265" s="365"/>
      <c r="P265" s="368"/>
      <c r="Q265" s="364"/>
      <c r="R265" s="365"/>
      <c r="S265" s="366"/>
      <c r="T265" s="369"/>
      <c r="U265" s="370" t="s">
        <v>1929</v>
      </c>
      <c r="V265" s="481"/>
      <c r="W265" s="372"/>
      <c r="X265" s="353"/>
      <c r="Y265" s="373"/>
      <c r="Z265" s="382"/>
      <c r="AA265" s="389"/>
      <c r="AB265" s="383"/>
      <c r="AC265" s="388"/>
      <c r="AD265" s="382"/>
      <c r="AE265" s="389"/>
      <c r="AF265" s="390"/>
      <c r="AG265" s="391"/>
      <c r="AH265" s="359"/>
      <c r="AI265" s="373"/>
    </row>
    <row r="266">
      <c r="A266" s="480" t="s">
        <v>5132</v>
      </c>
      <c r="B266" s="361">
        <v>46169.0</v>
      </c>
      <c r="C266" s="362" t="s">
        <v>5701</v>
      </c>
      <c r="D266" s="363" t="s">
        <v>5702</v>
      </c>
      <c r="E266" s="364"/>
      <c r="F266" s="365"/>
      <c r="G266" s="366"/>
      <c r="H266" s="367"/>
      <c r="I266" s="365"/>
      <c r="J266" s="368"/>
      <c r="K266" s="364"/>
      <c r="L266" s="365"/>
      <c r="M266" s="366"/>
      <c r="N266" s="367"/>
      <c r="O266" s="365"/>
      <c r="P266" s="368"/>
      <c r="Q266" s="364"/>
      <c r="R266" s="365"/>
      <c r="S266" s="366"/>
      <c r="T266" s="369"/>
      <c r="U266" s="370" t="s">
        <v>1929</v>
      </c>
      <c r="V266" s="481"/>
      <c r="W266" s="372"/>
      <c r="X266" s="353"/>
      <c r="Y266" s="373"/>
      <c r="Z266" s="382"/>
      <c r="AA266" s="389"/>
      <c r="AB266" s="383"/>
      <c r="AC266" s="388"/>
      <c r="AD266" s="382"/>
      <c r="AE266" s="389"/>
      <c r="AF266" s="390"/>
      <c r="AG266" s="391"/>
      <c r="AH266" s="359"/>
      <c r="AI266" s="373"/>
    </row>
    <row r="267">
      <c r="A267" s="480" t="s">
        <v>5135</v>
      </c>
      <c r="B267" s="361">
        <v>46170.0</v>
      </c>
      <c r="C267" s="362" t="s">
        <v>5703</v>
      </c>
      <c r="D267" s="363" t="s">
        <v>5704</v>
      </c>
      <c r="E267" s="364"/>
      <c r="F267" s="365"/>
      <c r="G267" s="366"/>
      <c r="H267" s="367"/>
      <c r="I267" s="365"/>
      <c r="J267" s="368"/>
      <c r="K267" s="364"/>
      <c r="L267" s="365"/>
      <c r="M267" s="366"/>
      <c r="N267" s="367"/>
      <c r="O267" s="365"/>
      <c r="P267" s="368"/>
      <c r="Q267" s="364"/>
      <c r="R267" s="365"/>
      <c r="S267" s="366"/>
      <c r="T267" s="369"/>
      <c r="U267" s="370" t="s">
        <v>1929</v>
      </c>
      <c r="V267" s="481"/>
      <c r="W267" s="372"/>
      <c r="X267" s="353"/>
      <c r="Y267" s="373"/>
      <c r="Z267" s="382"/>
      <c r="AA267" s="389"/>
      <c r="AB267" s="383"/>
      <c r="AC267" s="388"/>
      <c r="AD267" s="382"/>
      <c r="AE267" s="389"/>
      <c r="AF267" s="390"/>
      <c r="AG267" s="391"/>
      <c r="AH267" s="359"/>
      <c r="AI267" s="373"/>
    </row>
    <row r="268">
      <c r="A268" s="480" t="s">
        <v>5135</v>
      </c>
      <c r="B268" s="361">
        <v>46170.0</v>
      </c>
      <c r="C268" s="362" t="s">
        <v>5705</v>
      </c>
      <c r="D268" s="363" t="s">
        <v>5706</v>
      </c>
      <c r="E268" s="364"/>
      <c r="F268" s="365"/>
      <c r="G268" s="366"/>
      <c r="H268" s="367"/>
      <c r="I268" s="365"/>
      <c r="J268" s="368"/>
      <c r="K268" s="364"/>
      <c r="L268" s="365"/>
      <c r="M268" s="366"/>
      <c r="N268" s="367"/>
      <c r="O268" s="365"/>
      <c r="P268" s="368"/>
      <c r="Q268" s="364"/>
      <c r="R268" s="365"/>
      <c r="S268" s="366"/>
      <c r="T268" s="369"/>
      <c r="U268" s="370" t="s">
        <v>1929</v>
      </c>
      <c r="V268" s="481"/>
      <c r="W268" s="372"/>
      <c r="X268" s="353"/>
      <c r="Y268" s="373"/>
      <c r="Z268" s="382"/>
      <c r="AA268" s="389"/>
      <c r="AB268" s="383"/>
      <c r="AC268" s="388"/>
      <c r="AD268" s="382"/>
      <c r="AE268" s="389"/>
      <c r="AF268" s="390"/>
      <c r="AG268" s="391"/>
      <c r="AH268" s="359"/>
      <c r="AI268" s="373"/>
    </row>
    <row r="269">
      <c r="A269" s="480" t="s">
        <v>5341</v>
      </c>
      <c r="B269" s="361">
        <v>46171.0</v>
      </c>
      <c r="C269" s="362" t="s">
        <v>5707</v>
      </c>
      <c r="D269" s="363" t="s">
        <v>5708</v>
      </c>
      <c r="E269" s="364"/>
      <c r="F269" s="365"/>
      <c r="G269" s="366"/>
      <c r="H269" s="367"/>
      <c r="I269" s="365"/>
      <c r="J269" s="368"/>
      <c r="K269" s="364"/>
      <c r="L269" s="365"/>
      <c r="M269" s="366"/>
      <c r="N269" s="367"/>
      <c r="O269" s="365"/>
      <c r="P269" s="368"/>
      <c r="Q269" s="364"/>
      <c r="R269" s="365"/>
      <c r="S269" s="366"/>
      <c r="T269" s="369"/>
      <c r="U269" s="370" t="s">
        <v>1929</v>
      </c>
      <c r="V269" s="481"/>
      <c r="W269" s="372"/>
      <c r="X269" s="353"/>
      <c r="Y269" s="373"/>
      <c r="Z269" s="382"/>
      <c r="AA269" s="389"/>
      <c r="AB269" s="383"/>
      <c r="AC269" s="388"/>
      <c r="AD269" s="382"/>
      <c r="AE269" s="389"/>
      <c r="AF269" s="390"/>
      <c r="AG269" s="391"/>
      <c r="AH269" s="359"/>
      <c r="AI269" s="373"/>
    </row>
    <row r="270">
      <c r="A270" s="480" t="s">
        <v>5341</v>
      </c>
      <c r="B270" s="361">
        <v>46171.0</v>
      </c>
      <c r="C270" s="362" t="s">
        <v>5709</v>
      </c>
      <c r="D270" s="363" t="s">
        <v>5710</v>
      </c>
      <c r="E270" s="364"/>
      <c r="F270" s="365"/>
      <c r="G270" s="366"/>
      <c r="H270" s="367"/>
      <c r="I270" s="365"/>
      <c r="J270" s="368"/>
      <c r="K270" s="364"/>
      <c r="L270" s="365"/>
      <c r="M270" s="366"/>
      <c r="N270" s="367"/>
      <c r="O270" s="365"/>
      <c r="P270" s="368"/>
      <c r="Q270" s="364"/>
      <c r="R270" s="365"/>
      <c r="S270" s="366"/>
      <c r="T270" s="369"/>
      <c r="U270" s="370" t="s">
        <v>1929</v>
      </c>
      <c r="V270" s="481"/>
      <c r="W270" s="372"/>
      <c r="X270" s="353"/>
      <c r="Y270" s="373"/>
      <c r="Z270" s="382"/>
      <c r="AA270" s="389"/>
      <c r="AB270" s="383"/>
      <c r="AC270" s="388"/>
      <c r="AD270" s="382"/>
      <c r="AE270" s="389"/>
      <c r="AF270" s="390"/>
      <c r="AG270" s="391"/>
      <c r="AH270" s="359"/>
      <c r="AI270" s="373"/>
    </row>
    <row r="271">
      <c r="A271" s="480" t="s">
        <v>5138</v>
      </c>
      <c r="B271" s="361">
        <v>46168.0</v>
      </c>
      <c r="C271" s="362" t="s">
        <v>5711</v>
      </c>
      <c r="D271" s="363" t="s">
        <v>5712</v>
      </c>
      <c r="E271" s="364"/>
      <c r="F271" s="365"/>
      <c r="G271" s="366"/>
      <c r="H271" s="367"/>
      <c r="I271" s="365"/>
      <c r="J271" s="368"/>
      <c r="K271" s="364"/>
      <c r="L271" s="365"/>
      <c r="M271" s="366"/>
      <c r="N271" s="367"/>
      <c r="O271" s="365"/>
      <c r="P271" s="368"/>
      <c r="Q271" s="364"/>
      <c r="R271" s="365"/>
      <c r="S271" s="366"/>
      <c r="T271" s="369"/>
      <c r="U271" s="370" t="s">
        <v>1929</v>
      </c>
      <c r="V271" s="481"/>
      <c r="W271" s="372"/>
      <c r="X271" s="353"/>
      <c r="Y271" s="373"/>
      <c r="Z271" s="382"/>
      <c r="AA271" s="389"/>
      <c r="AB271" s="383"/>
      <c r="AC271" s="388"/>
      <c r="AD271" s="382"/>
      <c r="AE271" s="389"/>
      <c r="AF271" s="390"/>
      <c r="AG271" s="391"/>
      <c r="AH271" s="359"/>
      <c r="AI271" s="373"/>
    </row>
    <row r="272">
      <c r="A272" s="480" t="s">
        <v>5713</v>
      </c>
      <c r="B272" s="361">
        <v>46173.0</v>
      </c>
      <c r="C272" s="362" t="s">
        <v>5714</v>
      </c>
      <c r="D272" s="363" t="s">
        <v>5715</v>
      </c>
      <c r="E272" s="364"/>
      <c r="F272" s="365"/>
      <c r="G272" s="366"/>
      <c r="H272" s="367"/>
      <c r="I272" s="365"/>
      <c r="J272" s="368"/>
      <c r="K272" s="364"/>
      <c r="L272" s="365"/>
      <c r="M272" s="366"/>
      <c r="N272" s="367"/>
      <c r="O272" s="365"/>
      <c r="P272" s="368"/>
      <c r="Q272" s="364"/>
      <c r="R272" s="365"/>
      <c r="S272" s="366"/>
      <c r="T272" s="369"/>
      <c r="U272" s="370" t="s">
        <v>1929</v>
      </c>
      <c r="V272" s="481"/>
      <c r="W272" s="372"/>
      <c r="X272" s="353"/>
      <c r="Y272" s="373"/>
      <c r="Z272" s="382"/>
      <c r="AA272" s="389"/>
      <c r="AB272" s="383"/>
      <c r="AC272" s="388"/>
      <c r="AD272" s="382"/>
      <c r="AE272" s="389"/>
      <c r="AF272" s="390"/>
      <c r="AG272" s="391"/>
      <c r="AH272" s="359"/>
      <c r="AI272" s="373"/>
    </row>
    <row r="273">
      <c r="A273" s="480" t="s">
        <v>5138</v>
      </c>
      <c r="B273" s="361">
        <v>46168.0</v>
      </c>
      <c r="C273" s="362" t="s">
        <v>5716</v>
      </c>
      <c r="D273" s="363" t="s">
        <v>5717</v>
      </c>
      <c r="E273" s="364"/>
      <c r="F273" s="365"/>
      <c r="G273" s="366"/>
      <c r="H273" s="367"/>
      <c r="I273" s="365"/>
      <c r="J273" s="368"/>
      <c r="K273" s="364"/>
      <c r="L273" s="365"/>
      <c r="M273" s="366"/>
      <c r="N273" s="367"/>
      <c r="O273" s="365"/>
      <c r="P273" s="368"/>
      <c r="Q273" s="364"/>
      <c r="R273" s="365"/>
      <c r="S273" s="366"/>
      <c r="T273" s="369"/>
      <c r="U273" s="370" t="s">
        <v>2944</v>
      </c>
      <c r="V273" s="481"/>
      <c r="W273" s="372"/>
      <c r="X273" s="353"/>
      <c r="Y273" s="373"/>
      <c r="Z273" s="382"/>
      <c r="AA273" s="389"/>
      <c r="AB273" s="383"/>
      <c r="AC273" s="388"/>
      <c r="AD273" s="382"/>
      <c r="AE273" s="389"/>
      <c r="AF273" s="390"/>
      <c r="AG273" s="391"/>
      <c r="AH273" s="359"/>
      <c r="AI273" s="373"/>
    </row>
    <row r="274">
      <c r="A274" s="480" t="s">
        <v>5132</v>
      </c>
      <c r="B274" s="361">
        <v>46169.0</v>
      </c>
      <c r="C274" s="362" t="s">
        <v>5718</v>
      </c>
      <c r="D274" s="363" t="s">
        <v>5719</v>
      </c>
      <c r="E274" s="364"/>
      <c r="F274" s="365"/>
      <c r="G274" s="366"/>
      <c r="H274" s="367"/>
      <c r="I274" s="365"/>
      <c r="J274" s="368"/>
      <c r="K274" s="364"/>
      <c r="L274" s="365"/>
      <c r="M274" s="366"/>
      <c r="N274" s="367"/>
      <c r="O274" s="365"/>
      <c r="P274" s="368"/>
      <c r="Q274" s="364"/>
      <c r="R274" s="365"/>
      <c r="S274" s="366"/>
      <c r="T274" s="369"/>
      <c r="U274" s="370" t="s">
        <v>2944</v>
      </c>
      <c r="V274" s="481"/>
      <c r="W274" s="372"/>
      <c r="X274" s="353"/>
      <c r="Y274" s="373"/>
      <c r="Z274" s="382"/>
      <c r="AA274" s="389"/>
      <c r="AB274" s="383"/>
      <c r="AC274" s="388"/>
      <c r="AD274" s="382"/>
      <c r="AE274" s="389"/>
      <c r="AF274" s="390"/>
      <c r="AG274" s="391"/>
      <c r="AH274" s="359"/>
      <c r="AI274" s="373"/>
    </row>
    <row r="275">
      <c r="A275" s="480" t="s">
        <v>5135</v>
      </c>
      <c r="B275" s="361">
        <v>46170.0</v>
      </c>
      <c r="C275" s="362" t="s">
        <v>5720</v>
      </c>
      <c r="D275" s="363" t="s">
        <v>5721</v>
      </c>
      <c r="E275" s="364"/>
      <c r="F275" s="365"/>
      <c r="G275" s="366"/>
      <c r="H275" s="367"/>
      <c r="I275" s="365"/>
      <c r="J275" s="368"/>
      <c r="K275" s="364"/>
      <c r="L275" s="365"/>
      <c r="M275" s="366"/>
      <c r="N275" s="367"/>
      <c r="O275" s="365"/>
      <c r="P275" s="368"/>
      <c r="Q275" s="364"/>
      <c r="R275" s="365"/>
      <c r="S275" s="366"/>
      <c r="T275" s="369"/>
      <c r="U275" s="370" t="s">
        <v>2944</v>
      </c>
      <c r="V275" s="481"/>
      <c r="W275" s="372"/>
      <c r="X275" s="353"/>
      <c r="Y275" s="373"/>
      <c r="Z275" s="382"/>
      <c r="AA275" s="389"/>
      <c r="AB275" s="383"/>
      <c r="AC275" s="388"/>
      <c r="AD275" s="382"/>
      <c r="AE275" s="389"/>
      <c r="AF275" s="390"/>
      <c r="AG275" s="391"/>
      <c r="AH275" s="359"/>
      <c r="AI275" s="373"/>
    </row>
    <row r="276">
      <c r="A276" s="480" t="s">
        <v>5135</v>
      </c>
      <c r="B276" s="361">
        <v>46170.0</v>
      </c>
      <c r="C276" s="362" t="s">
        <v>5722</v>
      </c>
      <c r="D276" s="363" t="s">
        <v>5723</v>
      </c>
      <c r="E276" s="364"/>
      <c r="F276" s="365"/>
      <c r="G276" s="366"/>
      <c r="H276" s="367"/>
      <c r="I276" s="365"/>
      <c r="J276" s="368"/>
      <c r="K276" s="364"/>
      <c r="L276" s="365"/>
      <c r="M276" s="366"/>
      <c r="N276" s="367"/>
      <c r="O276" s="365"/>
      <c r="P276" s="368"/>
      <c r="Q276" s="364"/>
      <c r="R276" s="365"/>
      <c r="S276" s="366"/>
      <c r="T276" s="369"/>
      <c r="U276" s="370" t="s">
        <v>2944</v>
      </c>
      <c r="V276" s="506"/>
      <c r="W276" s="372"/>
      <c r="X276" s="353"/>
      <c r="Y276" s="373"/>
      <c r="Z276" s="382"/>
      <c r="AA276" s="389"/>
      <c r="AB276" s="383"/>
      <c r="AC276" s="388"/>
      <c r="AD276" s="382"/>
      <c r="AE276" s="389"/>
      <c r="AF276" s="390"/>
      <c r="AG276" s="391"/>
      <c r="AH276" s="359"/>
      <c r="AI276" s="373"/>
    </row>
    <row r="277">
      <c r="A277" s="480" t="s">
        <v>5341</v>
      </c>
      <c r="B277" s="361">
        <v>46171.0</v>
      </c>
      <c r="C277" s="362" t="s">
        <v>5724</v>
      </c>
      <c r="D277" s="363" t="s">
        <v>5725</v>
      </c>
      <c r="E277" s="364"/>
      <c r="F277" s="365"/>
      <c r="G277" s="366"/>
      <c r="H277" s="367"/>
      <c r="I277" s="365"/>
      <c r="J277" s="368"/>
      <c r="K277" s="364"/>
      <c r="L277" s="365"/>
      <c r="M277" s="366"/>
      <c r="N277" s="367"/>
      <c r="O277" s="365"/>
      <c r="P277" s="368"/>
      <c r="Q277" s="364"/>
      <c r="R277" s="365"/>
      <c r="S277" s="366"/>
      <c r="T277" s="369"/>
      <c r="U277" s="370" t="s">
        <v>2944</v>
      </c>
      <c r="V277" s="506"/>
      <c r="W277" s="372"/>
      <c r="X277" s="353"/>
      <c r="Y277" s="373"/>
      <c r="Z277" s="382"/>
      <c r="AA277" s="389"/>
      <c r="AB277" s="383"/>
      <c r="AC277" s="388"/>
      <c r="AD277" s="382"/>
      <c r="AE277" s="389"/>
      <c r="AF277" s="390"/>
      <c r="AG277" s="391"/>
      <c r="AH277" s="359"/>
      <c r="AI277" s="373"/>
    </row>
    <row r="278">
      <c r="A278" s="480" t="s">
        <v>5341</v>
      </c>
      <c r="B278" s="361">
        <v>46171.0</v>
      </c>
      <c r="C278" s="362" t="s">
        <v>5726</v>
      </c>
      <c r="D278" s="363" t="s">
        <v>5727</v>
      </c>
      <c r="E278" s="364"/>
      <c r="F278" s="365"/>
      <c r="G278" s="366"/>
      <c r="H278" s="367"/>
      <c r="I278" s="365"/>
      <c r="J278" s="368"/>
      <c r="K278" s="364"/>
      <c r="L278" s="365"/>
      <c r="M278" s="366"/>
      <c r="N278" s="367"/>
      <c r="O278" s="365"/>
      <c r="P278" s="368"/>
      <c r="Q278" s="364"/>
      <c r="R278" s="365"/>
      <c r="S278" s="366"/>
      <c r="T278" s="369"/>
      <c r="U278" s="370" t="s">
        <v>2944</v>
      </c>
      <c r="V278" s="506"/>
      <c r="W278" s="372"/>
      <c r="X278" s="353"/>
      <c r="Y278" s="373"/>
      <c r="Z278" s="382"/>
      <c r="AA278" s="389"/>
      <c r="AB278" s="383"/>
      <c r="AC278" s="388"/>
      <c r="AD278" s="382"/>
      <c r="AE278" s="389"/>
      <c r="AF278" s="390"/>
      <c r="AG278" s="391"/>
      <c r="AH278" s="359"/>
      <c r="AI278" s="373"/>
    </row>
    <row r="279">
      <c r="A279" s="480" t="s">
        <v>5341</v>
      </c>
      <c r="B279" s="361">
        <v>46171.0</v>
      </c>
      <c r="C279" s="362" t="s">
        <v>5728</v>
      </c>
      <c r="D279" s="363" t="s">
        <v>5729</v>
      </c>
      <c r="E279" s="364"/>
      <c r="F279" s="365"/>
      <c r="G279" s="366"/>
      <c r="H279" s="367"/>
      <c r="I279" s="365"/>
      <c r="J279" s="368"/>
      <c r="K279" s="364"/>
      <c r="L279" s="365"/>
      <c r="M279" s="366"/>
      <c r="N279" s="367"/>
      <c r="O279" s="365"/>
      <c r="P279" s="368"/>
      <c r="Q279" s="364"/>
      <c r="R279" s="365"/>
      <c r="S279" s="366"/>
      <c r="T279" s="369"/>
      <c r="U279" s="370" t="s">
        <v>2944</v>
      </c>
      <c r="V279" s="506" t="s">
        <v>3029</v>
      </c>
      <c r="W279" s="372"/>
      <c r="X279" s="353"/>
      <c r="Y279" s="373"/>
      <c r="Z279" s="382"/>
      <c r="AA279" s="389"/>
      <c r="AB279" s="383"/>
      <c r="AC279" s="388"/>
      <c r="AD279" s="382"/>
      <c r="AE279" s="389"/>
      <c r="AF279" s="390"/>
      <c r="AG279" s="391"/>
      <c r="AH279" s="359"/>
      <c r="AI279" s="373"/>
    </row>
    <row r="280">
      <c r="A280" s="480" t="s">
        <v>5132</v>
      </c>
      <c r="B280" s="361">
        <v>46169.0</v>
      </c>
      <c r="C280" s="362" t="s">
        <v>5730</v>
      </c>
      <c r="D280" s="363" t="s">
        <v>5731</v>
      </c>
      <c r="E280" s="364"/>
      <c r="F280" s="365"/>
      <c r="G280" s="366"/>
      <c r="H280" s="367"/>
      <c r="I280" s="365"/>
      <c r="J280" s="368"/>
      <c r="K280" s="364"/>
      <c r="L280" s="365"/>
      <c r="M280" s="366"/>
      <c r="N280" s="367"/>
      <c r="O280" s="365"/>
      <c r="P280" s="368"/>
      <c r="Q280" s="364"/>
      <c r="R280" s="365"/>
      <c r="S280" s="366"/>
      <c r="T280" s="369"/>
      <c r="U280" s="370" t="s">
        <v>2944</v>
      </c>
      <c r="V280" s="481"/>
      <c r="W280" s="372"/>
      <c r="X280" s="353"/>
      <c r="Y280" s="373"/>
      <c r="Z280" s="382"/>
      <c r="AA280" s="389"/>
      <c r="AB280" s="383"/>
      <c r="AC280" s="388"/>
      <c r="AD280" s="382"/>
      <c r="AE280" s="389"/>
      <c r="AF280" s="390"/>
      <c r="AG280" s="391"/>
      <c r="AH280" s="359"/>
      <c r="AI280" s="373"/>
    </row>
    <row r="281">
      <c r="A281" s="480" t="s">
        <v>5138</v>
      </c>
      <c r="B281" s="361">
        <v>46168.0</v>
      </c>
      <c r="C281" s="362" t="s">
        <v>5732</v>
      </c>
      <c r="D281" s="363" t="s">
        <v>5733</v>
      </c>
      <c r="E281" s="364"/>
      <c r="F281" s="365"/>
      <c r="G281" s="366"/>
      <c r="H281" s="367"/>
      <c r="I281" s="365"/>
      <c r="J281" s="368"/>
      <c r="K281" s="364"/>
      <c r="L281" s="365"/>
      <c r="M281" s="366"/>
      <c r="N281" s="367"/>
      <c r="O281" s="365"/>
      <c r="P281" s="368"/>
      <c r="Q281" s="364"/>
      <c r="R281" s="365"/>
      <c r="S281" s="366"/>
      <c r="T281" s="369"/>
      <c r="U281" s="370" t="s">
        <v>2944</v>
      </c>
      <c r="V281" s="481"/>
      <c r="W281" s="372"/>
      <c r="X281" s="353"/>
      <c r="Y281" s="373"/>
      <c r="Z281" s="382"/>
      <c r="AA281" s="389"/>
      <c r="AB281" s="383"/>
      <c r="AC281" s="388"/>
      <c r="AD281" s="382"/>
      <c r="AE281" s="389"/>
      <c r="AF281" s="390"/>
      <c r="AG281" s="391"/>
      <c r="AH281" s="359"/>
      <c r="AI281" s="373"/>
    </row>
    <row r="282">
      <c r="A282" s="480" t="s">
        <v>5138</v>
      </c>
      <c r="B282" s="361">
        <v>46168.0</v>
      </c>
      <c r="C282" s="362" t="s">
        <v>5734</v>
      </c>
      <c r="D282" s="363" t="s">
        <v>5735</v>
      </c>
      <c r="E282" s="364"/>
      <c r="F282" s="365"/>
      <c r="G282" s="366"/>
      <c r="H282" s="367"/>
      <c r="I282" s="365"/>
      <c r="J282" s="368"/>
      <c r="K282" s="364"/>
      <c r="L282" s="365"/>
      <c r="M282" s="366"/>
      <c r="N282" s="367"/>
      <c r="O282" s="365"/>
      <c r="P282" s="368"/>
      <c r="Q282" s="364"/>
      <c r="R282" s="365"/>
      <c r="S282" s="366"/>
      <c r="T282" s="369"/>
      <c r="U282" s="370" t="s">
        <v>2944</v>
      </c>
      <c r="V282" s="506" t="s">
        <v>3022</v>
      </c>
      <c r="W282" s="380"/>
      <c r="X282" s="353"/>
      <c r="Y282" s="381"/>
      <c r="Z282" s="382"/>
      <c r="AA282" s="389"/>
      <c r="AB282" s="383"/>
      <c r="AC282" s="388"/>
      <c r="AD282" s="382"/>
      <c r="AE282" s="389"/>
      <c r="AF282" s="390"/>
      <c r="AG282" s="391"/>
      <c r="AH282" s="359"/>
      <c r="AI282" s="381"/>
    </row>
    <row r="283">
      <c r="A283" s="480" t="s">
        <v>5132</v>
      </c>
      <c r="B283" s="361">
        <v>46169.0</v>
      </c>
      <c r="C283" s="362" t="s">
        <v>5736</v>
      </c>
      <c r="D283" s="363" t="s">
        <v>5737</v>
      </c>
      <c r="E283" s="364"/>
      <c r="F283" s="365"/>
      <c r="G283" s="366"/>
      <c r="H283" s="367"/>
      <c r="I283" s="365"/>
      <c r="J283" s="368"/>
      <c r="K283" s="364"/>
      <c r="L283" s="365"/>
      <c r="M283" s="366"/>
      <c r="N283" s="367"/>
      <c r="O283" s="365"/>
      <c r="P283" s="368"/>
      <c r="Q283" s="364"/>
      <c r="R283" s="365"/>
      <c r="S283" s="366"/>
      <c r="T283" s="369"/>
      <c r="U283" s="370" t="s">
        <v>207</v>
      </c>
      <c r="V283" s="481"/>
      <c r="W283" s="372"/>
      <c r="X283" s="353"/>
      <c r="Y283" s="373"/>
      <c r="Z283" s="382"/>
      <c r="AA283" s="389"/>
      <c r="AB283" s="383"/>
      <c r="AC283" s="388"/>
      <c r="AD283" s="382"/>
      <c r="AE283" s="389"/>
      <c r="AF283" s="390"/>
      <c r="AG283" s="391"/>
      <c r="AH283" s="359"/>
      <c r="AI283" s="373"/>
    </row>
    <row r="284">
      <c r="A284" s="480" t="s">
        <v>5135</v>
      </c>
      <c r="B284" s="361">
        <v>46170.0</v>
      </c>
      <c r="C284" s="362" t="s">
        <v>5738</v>
      </c>
      <c r="D284" s="363" t="s">
        <v>5739</v>
      </c>
      <c r="E284" s="364"/>
      <c r="F284" s="365"/>
      <c r="G284" s="366"/>
      <c r="H284" s="367"/>
      <c r="I284" s="365"/>
      <c r="J284" s="368"/>
      <c r="K284" s="364"/>
      <c r="L284" s="365"/>
      <c r="M284" s="366"/>
      <c r="N284" s="367"/>
      <c r="O284" s="365"/>
      <c r="P284" s="368"/>
      <c r="Q284" s="364"/>
      <c r="R284" s="365"/>
      <c r="S284" s="366"/>
      <c r="T284" s="369"/>
      <c r="U284" s="370" t="s">
        <v>207</v>
      </c>
      <c r="V284" s="481"/>
      <c r="W284" s="372"/>
      <c r="X284" s="353"/>
      <c r="Y284" s="373"/>
      <c r="Z284" s="382"/>
      <c r="AA284" s="389"/>
      <c r="AB284" s="383"/>
      <c r="AC284" s="388"/>
      <c r="AD284" s="382"/>
      <c r="AE284" s="389"/>
      <c r="AF284" s="390"/>
      <c r="AG284" s="391"/>
      <c r="AH284" s="359"/>
      <c r="AI284" s="373"/>
    </row>
    <row r="285">
      <c r="A285" s="480" t="s">
        <v>5341</v>
      </c>
      <c r="B285" s="361">
        <v>46171.0</v>
      </c>
      <c r="C285" s="362" t="s">
        <v>5740</v>
      </c>
      <c r="D285" s="363" t="s">
        <v>5741</v>
      </c>
      <c r="E285" s="364"/>
      <c r="F285" s="365"/>
      <c r="G285" s="366"/>
      <c r="H285" s="367"/>
      <c r="I285" s="365"/>
      <c r="J285" s="368"/>
      <c r="K285" s="364"/>
      <c r="L285" s="365"/>
      <c r="M285" s="366"/>
      <c r="N285" s="367"/>
      <c r="O285" s="365"/>
      <c r="P285" s="368"/>
      <c r="Q285" s="364"/>
      <c r="R285" s="365"/>
      <c r="S285" s="366"/>
      <c r="T285" s="369"/>
      <c r="U285" s="370" t="s">
        <v>207</v>
      </c>
      <c r="V285" s="481"/>
      <c r="W285" s="372"/>
      <c r="X285" s="353"/>
      <c r="Y285" s="373"/>
      <c r="Z285" s="382"/>
      <c r="AA285" s="389"/>
      <c r="AB285" s="383"/>
      <c r="AC285" s="388"/>
      <c r="AD285" s="382"/>
      <c r="AE285" s="389"/>
      <c r="AF285" s="390"/>
      <c r="AG285" s="391"/>
      <c r="AH285" s="359"/>
      <c r="AI285" s="373"/>
    </row>
    <row r="286">
      <c r="A286" s="480" t="s">
        <v>5742</v>
      </c>
      <c r="B286" s="361">
        <v>46172.0</v>
      </c>
      <c r="C286" s="362" t="s">
        <v>5743</v>
      </c>
      <c r="D286" s="363" t="s">
        <v>5744</v>
      </c>
      <c r="E286" s="364"/>
      <c r="F286" s="365"/>
      <c r="G286" s="366"/>
      <c r="H286" s="367"/>
      <c r="I286" s="365"/>
      <c r="J286" s="368"/>
      <c r="K286" s="364"/>
      <c r="L286" s="365"/>
      <c r="M286" s="366"/>
      <c r="N286" s="367"/>
      <c r="O286" s="365"/>
      <c r="P286" s="368"/>
      <c r="Q286" s="364"/>
      <c r="R286" s="365"/>
      <c r="S286" s="366"/>
      <c r="T286" s="369"/>
      <c r="U286" s="370" t="s">
        <v>207</v>
      </c>
      <c r="V286" s="481"/>
      <c r="W286" s="372"/>
      <c r="X286" s="353"/>
      <c r="Y286" s="373"/>
      <c r="Z286" s="382"/>
      <c r="AA286" s="389"/>
      <c r="AB286" s="383"/>
      <c r="AC286" s="388"/>
      <c r="AD286" s="382"/>
      <c r="AE286" s="389"/>
      <c r="AF286" s="390"/>
      <c r="AG286" s="391"/>
      <c r="AH286" s="359"/>
      <c r="AI286" s="373"/>
    </row>
    <row r="287">
      <c r="A287" s="480" t="s">
        <v>5132</v>
      </c>
      <c r="B287" s="361">
        <v>46169.0</v>
      </c>
      <c r="C287" s="362" t="s">
        <v>5745</v>
      </c>
      <c r="D287" s="363" t="s">
        <v>5746</v>
      </c>
      <c r="E287" s="364"/>
      <c r="F287" s="365"/>
      <c r="G287" s="366"/>
      <c r="H287" s="367"/>
      <c r="I287" s="365"/>
      <c r="J287" s="368"/>
      <c r="K287" s="364"/>
      <c r="L287" s="365"/>
      <c r="M287" s="366"/>
      <c r="N287" s="367"/>
      <c r="O287" s="365"/>
      <c r="P287" s="368"/>
      <c r="Q287" s="364"/>
      <c r="R287" s="365"/>
      <c r="S287" s="366"/>
      <c r="T287" s="369"/>
      <c r="U287" s="370" t="s">
        <v>207</v>
      </c>
      <c r="V287" s="481"/>
      <c r="W287" s="372"/>
      <c r="X287" s="353"/>
      <c r="Y287" s="373"/>
      <c r="Z287" s="382"/>
      <c r="AA287" s="389"/>
      <c r="AB287" s="383"/>
      <c r="AC287" s="388"/>
      <c r="AD287" s="382"/>
      <c r="AE287" s="389"/>
      <c r="AF287" s="390"/>
      <c r="AG287" s="391"/>
      <c r="AH287" s="359"/>
      <c r="AI287" s="373"/>
    </row>
    <row r="288">
      <c r="A288" s="480" t="s">
        <v>5135</v>
      </c>
      <c r="B288" s="361">
        <v>46170.0</v>
      </c>
      <c r="C288" s="362" t="s">
        <v>5747</v>
      </c>
      <c r="D288" s="363" t="s">
        <v>5748</v>
      </c>
      <c r="E288" s="364"/>
      <c r="F288" s="365"/>
      <c r="G288" s="366"/>
      <c r="H288" s="367"/>
      <c r="I288" s="365"/>
      <c r="J288" s="368"/>
      <c r="K288" s="364"/>
      <c r="L288" s="365"/>
      <c r="M288" s="366"/>
      <c r="N288" s="367"/>
      <c r="O288" s="365"/>
      <c r="P288" s="368"/>
      <c r="Q288" s="364"/>
      <c r="R288" s="365"/>
      <c r="S288" s="366"/>
      <c r="T288" s="369"/>
      <c r="U288" s="370" t="s">
        <v>207</v>
      </c>
      <c r="V288" s="481"/>
      <c r="W288" s="372"/>
      <c r="X288" s="353"/>
      <c r="Y288" s="373"/>
      <c r="Z288" s="382"/>
      <c r="AA288" s="389"/>
      <c r="AB288" s="383"/>
      <c r="AC288" s="388"/>
      <c r="AD288" s="382"/>
      <c r="AE288" s="389"/>
      <c r="AF288" s="390"/>
      <c r="AG288" s="391"/>
      <c r="AH288" s="359"/>
      <c r="AI288" s="373"/>
    </row>
    <row r="289">
      <c r="A289" s="480" t="s">
        <v>5341</v>
      </c>
      <c r="B289" s="361">
        <v>46171.0</v>
      </c>
      <c r="C289" s="362" t="s">
        <v>5749</v>
      </c>
      <c r="D289" s="363" t="s">
        <v>5750</v>
      </c>
      <c r="E289" s="364"/>
      <c r="F289" s="365"/>
      <c r="G289" s="366"/>
      <c r="H289" s="367"/>
      <c r="I289" s="365"/>
      <c r="J289" s="368"/>
      <c r="K289" s="364"/>
      <c r="L289" s="365"/>
      <c r="M289" s="366"/>
      <c r="N289" s="367"/>
      <c r="O289" s="365"/>
      <c r="P289" s="368"/>
      <c r="Q289" s="364"/>
      <c r="R289" s="365"/>
      <c r="S289" s="366"/>
      <c r="T289" s="369"/>
      <c r="U289" s="370" t="s">
        <v>207</v>
      </c>
      <c r="V289" s="481"/>
      <c r="W289" s="372"/>
      <c r="X289" s="353"/>
      <c r="Y289" s="373"/>
      <c r="Z289" s="382"/>
      <c r="AA289" s="389"/>
      <c r="AB289" s="383"/>
      <c r="AC289" s="388"/>
      <c r="AD289" s="382"/>
      <c r="AE289" s="389"/>
      <c r="AF289" s="390"/>
      <c r="AG289" s="391"/>
      <c r="AH289" s="359"/>
      <c r="AI289" s="373"/>
    </row>
    <row r="290">
      <c r="A290" s="480" t="s">
        <v>5138</v>
      </c>
      <c r="B290" s="361">
        <v>46168.0</v>
      </c>
      <c r="C290" s="362" t="s">
        <v>5751</v>
      </c>
      <c r="D290" s="363" t="s">
        <v>5752</v>
      </c>
      <c r="E290" s="364"/>
      <c r="F290" s="365"/>
      <c r="G290" s="366"/>
      <c r="H290" s="367"/>
      <c r="I290" s="365"/>
      <c r="J290" s="368"/>
      <c r="K290" s="364"/>
      <c r="L290" s="365"/>
      <c r="M290" s="366"/>
      <c r="N290" s="367"/>
      <c r="O290" s="365"/>
      <c r="P290" s="368"/>
      <c r="Q290" s="364"/>
      <c r="R290" s="365"/>
      <c r="S290" s="366"/>
      <c r="T290" s="369"/>
      <c r="U290" s="370" t="s">
        <v>207</v>
      </c>
      <c r="V290" s="481"/>
      <c r="W290" s="372"/>
      <c r="X290" s="353"/>
      <c r="Y290" s="373"/>
      <c r="Z290" s="382"/>
      <c r="AA290" s="389"/>
      <c r="AB290" s="383"/>
      <c r="AC290" s="388"/>
      <c r="AD290" s="382"/>
      <c r="AE290" s="389"/>
      <c r="AF290" s="390"/>
      <c r="AG290" s="391"/>
      <c r="AH290" s="359"/>
      <c r="AI290" s="373"/>
    </row>
    <row r="291">
      <c r="A291" s="480" t="s">
        <v>5138</v>
      </c>
      <c r="B291" s="361">
        <v>46168.0</v>
      </c>
      <c r="C291" s="362" t="s">
        <v>5753</v>
      </c>
      <c r="D291" s="363" t="s">
        <v>5754</v>
      </c>
      <c r="E291" s="364"/>
      <c r="F291" s="365"/>
      <c r="G291" s="366"/>
      <c r="H291" s="367"/>
      <c r="I291" s="365"/>
      <c r="J291" s="368"/>
      <c r="K291" s="364"/>
      <c r="L291" s="365"/>
      <c r="M291" s="366"/>
      <c r="N291" s="367"/>
      <c r="O291" s="365"/>
      <c r="P291" s="368"/>
      <c r="Q291" s="364"/>
      <c r="R291" s="365"/>
      <c r="S291" s="366"/>
      <c r="T291" s="369"/>
      <c r="U291" s="370" t="s">
        <v>2380</v>
      </c>
      <c r="V291" s="481"/>
      <c r="W291" s="372"/>
      <c r="X291" s="353"/>
      <c r="Y291" s="373"/>
      <c r="Z291" s="382"/>
      <c r="AA291" s="389"/>
      <c r="AB291" s="383"/>
      <c r="AC291" s="388"/>
      <c r="AD291" s="382"/>
      <c r="AE291" s="389"/>
      <c r="AF291" s="390"/>
      <c r="AG291" s="391"/>
      <c r="AH291" s="359"/>
      <c r="AI291" s="373"/>
    </row>
    <row r="292">
      <c r="A292" s="480" t="s">
        <v>5138</v>
      </c>
      <c r="B292" s="361">
        <v>46168.0</v>
      </c>
      <c r="C292" s="362" t="s">
        <v>5755</v>
      </c>
      <c r="D292" s="363" t="s">
        <v>5756</v>
      </c>
      <c r="E292" s="364"/>
      <c r="F292" s="365"/>
      <c r="G292" s="366"/>
      <c r="H292" s="367"/>
      <c r="I292" s="365"/>
      <c r="J292" s="368"/>
      <c r="K292" s="364"/>
      <c r="L292" s="365"/>
      <c r="M292" s="366"/>
      <c r="N292" s="367"/>
      <c r="O292" s="365"/>
      <c r="P292" s="368"/>
      <c r="Q292" s="364"/>
      <c r="R292" s="365"/>
      <c r="S292" s="366"/>
      <c r="T292" s="369"/>
      <c r="U292" s="370" t="s">
        <v>2380</v>
      </c>
      <c r="V292" s="481"/>
      <c r="W292" s="372"/>
      <c r="X292" s="353"/>
      <c r="Y292" s="373"/>
      <c r="Z292" s="382"/>
      <c r="AA292" s="389"/>
      <c r="AB292" s="383"/>
      <c r="AC292" s="388"/>
      <c r="AD292" s="382"/>
      <c r="AE292" s="389"/>
      <c r="AF292" s="390"/>
      <c r="AG292" s="391"/>
      <c r="AH292" s="359"/>
      <c r="AI292" s="373"/>
    </row>
    <row r="293">
      <c r="A293" s="480" t="s">
        <v>5135</v>
      </c>
      <c r="B293" s="361">
        <v>46170.0</v>
      </c>
      <c r="C293" s="362" t="s">
        <v>5757</v>
      </c>
      <c r="D293" s="363" t="s">
        <v>5758</v>
      </c>
      <c r="E293" s="364"/>
      <c r="F293" s="365"/>
      <c r="G293" s="366"/>
      <c r="H293" s="367"/>
      <c r="I293" s="365"/>
      <c r="J293" s="368"/>
      <c r="K293" s="364"/>
      <c r="L293" s="365"/>
      <c r="M293" s="366"/>
      <c r="N293" s="367"/>
      <c r="O293" s="365"/>
      <c r="P293" s="368"/>
      <c r="Q293" s="364"/>
      <c r="R293" s="365"/>
      <c r="S293" s="366"/>
      <c r="T293" s="369"/>
      <c r="U293" s="370" t="s">
        <v>2380</v>
      </c>
      <c r="V293" s="481"/>
      <c r="W293" s="372"/>
      <c r="X293" s="353"/>
      <c r="Y293" s="373"/>
      <c r="Z293" s="382"/>
      <c r="AA293" s="389"/>
      <c r="AB293" s="383"/>
      <c r="AC293" s="388"/>
      <c r="AD293" s="382"/>
      <c r="AE293" s="389"/>
      <c r="AF293" s="390"/>
      <c r="AG293" s="391"/>
      <c r="AH293" s="359"/>
      <c r="AI293" s="373"/>
    </row>
    <row r="294">
      <c r="A294" s="480" t="s">
        <v>5135</v>
      </c>
      <c r="B294" s="361">
        <v>46170.0</v>
      </c>
      <c r="C294" s="362" t="s">
        <v>5759</v>
      </c>
      <c r="D294" s="363" t="s">
        <v>5760</v>
      </c>
      <c r="E294" s="364"/>
      <c r="F294" s="365"/>
      <c r="G294" s="366"/>
      <c r="H294" s="367"/>
      <c r="I294" s="365"/>
      <c r="J294" s="368"/>
      <c r="K294" s="364"/>
      <c r="L294" s="365"/>
      <c r="M294" s="366"/>
      <c r="N294" s="367"/>
      <c r="O294" s="365"/>
      <c r="P294" s="368"/>
      <c r="Q294" s="364"/>
      <c r="R294" s="365"/>
      <c r="S294" s="366"/>
      <c r="T294" s="369"/>
      <c r="U294" s="370" t="s">
        <v>2380</v>
      </c>
      <c r="V294" s="481"/>
      <c r="W294" s="372"/>
      <c r="X294" s="353"/>
      <c r="Y294" s="373"/>
      <c r="Z294" s="382"/>
      <c r="AA294" s="389"/>
      <c r="AB294" s="383"/>
      <c r="AC294" s="388"/>
      <c r="AD294" s="382"/>
      <c r="AE294" s="389"/>
      <c r="AF294" s="390"/>
      <c r="AG294" s="391"/>
      <c r="AH294" s="359"/>
      <c r="AI294" s="373"/>
    </row>
    <row r="295">
      <c r="A295" s="480" t="s">
        <v>5341</v>
      </c>
      <c r="B295" s="361">
        <v>46171.0</v>
      </c>
      <c r="C295" s="362" t="s">
        <v>5761</v>
      </c>
      <c r="D295" s="363" t="s">
        <v>5762</v>
      </c>
      <c r="E295" s="364"/>
      <c r="F295" s="365"/>
      <c r="G295" s="366"/>
      <c r="H295" s="367"/>
      <c r="I295" s="365"/>
      <c r="J295" s="368"/>
      <c r="K295" s="364"/>
      <c r="L295" s="365"/>
      <c r="M295" s="366"/>
      <c r="N295" s="367"/>
      <c r="O295" s="365"/>
      <c r="P295" s="368"/>
      <c r="Q295" s="364"/>
      <c r="R295" s="365"/>
      <c r="S295" s="366"/>
      <c r="T295" s="369"/>
      <c r="U295" s="370" t="s">
        <v>2380</v>
      </c>
      <c r="V295" s="481"/>
      <c r="W295" s="372"/>
      <c r="X295" s="353"/>
      <c r="Y295" s="373"/>
      <c r="Z295" s="382"/>
      <c r="AA295" s="389"/>
      <c r="AB295" s="383"/>
      <c r="AC295" s="388"/>
      <c r="AD295" s="382"/>
      <c r="AE295" s="389"/>
      <c r="AF295" s="390"/>
      <c r="AG295" s="391"/>
      <c r="AH295" s="359"/>
      <c r="AI295" s="373"/>
    </row>
    <row r="296">
      <c r="A296" s="480" t="s">
        <v>5341</v>
      </c>
      <c r="B296" s="361">
        <v>46171.0</v>
      </c>
      <c r="C296" s="362" t="s">
        <v>5763</v>
      </c>
      <c r="D296" s="363" t="s">
        <v>5764</v>
      </c>
      <c r="E296" s="364"/>
      <c r="F296" s="365"/>
      <c r="G296" s="366"/>
      <c r="H296" s="367"/>
      <c r="I296" s="365"/>
      <c r="J296" s="368"/>
      <c r="K296" s="364"/>
      <c r="L296" s="365"/>
      <c r="M296" s="366"/>
      <c r="N296" s="367"/>
      <c r="O296" s="365"/>
      <c r="P296" s="368"/>
      <c r="Q296" s="364"/>
      <c r="R296" s="365"/>
      <c r="S296" s="366"/>
      <c r="T296" s="369"/>
      <c r="U296" s="370" t="s">
        <v>2380</v>
      </c>
      <c r="V296" s="481"/>
      <c r="W296" s="372"/>
      <c r="X296" s="353"/>
      <c r="Y296" s="373"/>
      <c r="Z296" s="382"/>
      <c r="AA296" s="389"/>
      <c r="AB296" s="383"/>
      <c r="AC296" s="388"/>
      <c r="AD296" s="382"/>
      <c r="AE296" s="389"/>
      <c r="AF296" s="390"/>
      <c r="AG296" s="391"/>
      <c r="AH296" s="359"/>
      <c r="AI296" s="373"/>
    </row>
    <row r="297">
      <c r="A297" s="480" t="s">
        <v>5742</v>
      </c>
      <c r="B297" s="361">
        <v>46172.0</v>
      </c>
      <c r="C297" s="362" t="s">
        <v>5765</v>
      </c>
      <c r="D297" s="363" t="s">
        <v>5766</v>
      </c>
      <c r="E297" s="364"/>
      <c r="F297" s="365"/>
      <c r="G297" s="366"/>
      <c r="H297" s="367"/>
      <c r="I297" s="365"/>
      <c r="J297" s="368"/>
      <c r="K297" s="364"/>
      <c r="L297" s="365"/>
      <c r="M297" s="366"/>
      <c r="N297" s="367"/>
      <c r="O297" s="365"/>
      <c r="P297" s="368"/>
      <c r="Q297" s="364"/>
      <c r="R297" s="365"/>
      <c r="S297" s="366"/>
      <c r="T297" s="369"/>
      <c r="U297" s="370" t="s">
        <v>2380</v>
      </c>
      <c r="V297" s="481"/>
      <c r="W297" s="372"/>
      <c r="X297" s="353"/>
      <c r="Y297" s="373"/>
      <c r="Z297" s="382"/>
      <c r="AA297" s="389"/>
      <c r="AB297" s="383"/>
      <c r="AC297" s="388"/>
      <c r="AD297" s="382"/>
      <c r="AE297" s="389"/>
      <c r="AF297" s="390"/>
      <c r="AG297" s="391"/>
      <c r="AH297" s="359"/>
      <c r="AI297" s="373"/>
    </row>
    <row r="298">
      <c r="A298" s="480" t="s">
        <v>5138</v>
      </c>
      <c r="B298" s="361">
        <v>46168.0</v>
      </c>
      <c r="C298" s="362" t="s">
        <v>5767</v>
      </c>
      <c r="D298" s="363" t="s">
        <v>5768</v>
      </c>
      <c r="E298" s="364"/>
      <c r="F298" s="365"/>
      <c r="G298" s="366"/>
      <c r="H298" s="367"/>
      <c r="I298" s="365"/>
      <c r="J298" s="368"/>
      <c r="K298" s="364"/>
      <c r="L298" s="365"/>
      <c r="M298" s="366"/>
      <c r="N298" s="367"/>
      <c r="O298" s="365"/>
      <c r="P298" s="368"/>
      <c r="Q298" s="364"/>
      <c r="R298" s="365"/>
      <c r="S298" s="366"/>
      <c r="T298" s="369"/>
      <c r="U298" s="370" t="s">
        <v>2525</v>
      </c>
      <c r="V298" s="481"/>
      <c r="W298" s="372"/>
      <c r="X298" s="353"/>
      <c r="Y298" s="373"/>
      <c r="Z298" s="382"/>
      <c r="AA298" s="389"/>
      <c r="AB298" s="383"/>
      <c r="AC298" s="388"/>
      <c r="AD298" s="382"/>
      <c r="AE298" s="389"/>
      <c r="AF298" s="390"/>
      <c r="AG298" s="391"/>
      <c r="AH298" s="359"/>
      <c r="AI298" s="373"/>
    </row>
    <row r="299">
      <c r="A299" s="480" t="s">
        <v>5132</v>
      </c>
      <c r="B299" s="361">
        <v>46169.0</v>
      </c>
      <c r="C299" s="362" t="s">
        <v>5769</v>
      </c>
      <c r="D299" s="363" t="s">
        <v>5770</v>
      </c>
      <c r="E299" s="364"/>
      <c r="F299" s="365"/>
      <c r="G299" s="366"/>
      <c r="H299" s="367"/>
      <c r="I299" s="365"/>
      <c r="J299" s="368"/>
      <c r="K299" s="364"/>
      <c r="L299" s="365"/>
      <c r="M299" s="366"/>
      <c r="N299" s="367"/>
      <c r="O299" s="365"/>
      <c r="P299" s="368"/>
      <c r="Q299" s="364"/>
      <c r="R299" s="365"/>
      <c r="S299" s="366"/>
      <c r="T299" s="369"/>
      <c r="U299" s="370" t="s">
        <v>2525</v>
      </c>
      <c r="V299" s="481"/>
      <c r="W299" s="372"/>
      <c r="X299" s="353"/>
      <c r="Y299" s="373"/>
      <c r="Z299" s="382"/>
      <c r="AA299" s="389"/>
      <c r="AB299" s="383"/>
      <c r="AC299" s="388"/>
      <c r="AD299" s="382"/>
      <c r="AE299" s="389"/>
      <c r="AF299" s="390"/>
      <c r="AG299" s="391"/>
      <c r="AH299" s="359"/>
      <c r="AI299" s="373"/>
    </row>
    <row r="300">
      <c r="A300" s="480" t="s">
        <v>5164</v>
      </c>
      <c r="B300" s="361">
        <v>46167.0</v>
      </c>
      <c r="C300" s="362" t="s">
        <v>5771</v>
      </c>
      <c r="D300" s="363" t="s">
        <v>5772</v>
      </c>
      <c r="E300" s="364"/>
      <c r="F300" s="365"/>
      <c r="G300" s="366"/>
      <c r="H300" s="367"/>
      <c r="I300" s="365"/>
      <c r="J300" s="368"/>
      <c r="K300" s="364"/>
      <c r="L300" s="365"/>
      <c r="M300" s="366"/>
      <c r="N300" s="367"/>
      <c r="O300" s="365"/>
      <c r="P300" s="368"/>
      <c r="Q300" s="364"/>
      <c r="R300" s="365"/>
      <c r="S300" s="366"/>
      <c r="T300" s="369"/>
      <c r="U300" s="370" t="s">
        <v>2525</v>
      </c>
      <c r="V300" s="481"/>
      <c r="W300" s="372"/>
      <c r="X300" s="353"/>
      <c r="Y300" s="373"/>
      <c r="Z300" s="382"/>
      <c r="AA300" s="389"/>
      <c r="AB300" s="383"/>
      <c r="AC300" s="388"/>
      <c r="AD300" s="382"/>
      <c r="AE300" s="389"/>
      <c r="AF300" s="390"/>
      <c r="AG300" s="391"/>
      <c r="AH300" s="359"/>
      <c r="AI300" s="373"/>
    </row>
    <row r="301">
      <c r="A301" s="480" t="s">
        <v>5132</v>
      </c>
      <c r="B301" s="361">
        <v>46169.0</v>
      </c>
      <c r="C301" s="362" t="s">
        <v>5773</v>
      </c>
      <c r="D301" s="363" t="s">
        <v>5774</v>
      </c>
      <c r="E301" s="364"/>
      <c r="F301" s="365"/>
      <c r="G301" s="366"/>
      <c r="H301" s="367"/>
      <c r="I301" s="365"/>
      <c r="J301" s="368"/>
      <c r="K301" s="364"/>
      <c r="L301" s="365"/>
      <c r="M301" s="366"/>
      <c r="N301" s="367"/>
      <c r="O301" s="365"/>
      <c r="P301" s="368"/>
      <c r="Q301" s="364"/>
      <c r="R301" s="365"/>
      <c r="S301" s="366"/>
      <c r="T301" s="369"/>
      <c r="U301" s="370" t="s">
        <v>2525</v>
      </c>
      <c r="V301" s="481"/>
      <c r="W301" s="372"/>
      <c r="X301" s="353"/>
      <c r="Y301" s="373"/>
      <c r="Z301" s="382"/>
      <c r="AA301" s="389"/>
      <c r="AB301" s="383"/>
      <c r="AC301" s="388"/>
      <c r="AD301" s="382"/>
      <c r="AE301" s="389"/>
      <c r="AF301" s="390"/>
      <c r="AG301" s="391"/>
      <c r="AH301" s="359"/>
      <c r="AI301" s="373"/>
    </row>
    <row r="302">
      <c r="A302" s="480" t="s">
        <v>5132</v>
      </c>
      <c r="B302" s="361">
        <v>46169.0</v>
      </c>
      <c r="C302" s="362" t="s">
        <v>5775</v>
      </c>
      <c r="D302" s="363" t="s">
        <v>5776</v>
      </c>
      <c r="E302" s="364"/>
      <c r="F302" s="365"/>
      <c r="G302" s="366"/>
      <c r="H302" s="367"/>
      <c r="I302" s="365"/>
      <c r="J302" s="368"/>
      <c r="K302" s="364"/>
      <c r="L302" s="365"/>
      <c r="M302" s="366"/>
      <c r="N302" s="367"/>
      <c r="O302" s="365"/>
      <c r="P302" s="368"/>
      <c r="Q302" s="364"/>
      <c r="R302" s="365"/>
      <c r="S302" s="366"/>
      <c r="T302" s="369"/>
      <c r="U302" s="370" t="s">
        <v>2525</v>
      </c>
      <c r="V302" s="481"/>
      <c r="W302" s="372"/>
      <c r="X302" s="353"/>
      <c r="Y302" s="373"/>
      <c r="Z302" s="382"/>
      <c r="AA302" s="389"/>
      <c r="AB302" s="383"/>
      <c r="AC302" s="388"/>
      <c r="AD302" s="382"/>
      <c r="AE302" s="389"/>
      <c r="AF302" s="390"/>
      <c r="AG302" s="391"/>
      <c r="AH302" s="359"/>
      <c r="AI302" s="373"/>
    </row>
    <row r="303">
      <c r="A303" s="480" t="s">
        <v>5135</v>
      </c>
      <c r="B303" s="361">
        <v>46170.0</v>
      </c>
      <c r="C303" s="362" t="s">
        <v>5777</v>
      </c>
      <c r="D303" s="363" t="s">
        <v>5778</v>
      </c>
      <c r="E303" s="364"/>
      <c r="F303" s="365"/>
      <c r="G303" s="366"/>
      <c r="H303" s="367"/>
      <c r="I303" s="365"/>
      <c r="J303" s="368"/>
      <c r="K303" s="364"/>
      <c r="L303" s="365"/>
      <c r="M303" s="366"/>
      <c r="N303" s="367"/>
      <c r="O303" s="365"/>
      <c r="P303" s="368"/>
      <c r="Q303" s="364"/>
      <c r="R303" s="365"/>
      <c r="S303" s="366"/>
      <c r="T303" s="369"/>
      <c r="U303" s="370" t="s">
        <v>2525</v>
      </c>
      <c r="V303" s="510"/>
      <c r="W303" s="372"/>
      <c r="X303" s="353"/>
      <c r="Y303" s="373"/>
      <c r="Z303" s="382"/>
      <c r="AA303" s="389"/>
      <c r="AB303" s="383"/>
      <c r="AC303" s="388"/>
      <c r="AD303" s="382"/>
      <c r="AE303" s="389"/>
      <c r="AF303" s="390"/>
      <c r="AG303" s="391"/>
      <c r="AH303" s="359"/>
      <c r="AI303" s="373"/>
    </row>
    <row r="304">
      <c r="A304" s="480" t="s">
        <v>5135</v>
      </c>
      <c r="B304" s="361">
        <v>46170.0</v>
      </c>
      <c r="C304" s="362" t="s">
        <v>5779</v>
      </c>
      <c r="D304" s="363" t="s">
        <v>5780</v>
      </c>
      <c r="E304" s="364"/>
      <c r="F304" s="365"/>
      <c r="G304" s="366"/>
      <c r="H304" s="367"/>
      <c r="I304" s="365"/>
      <c r="J304" s="368"/>
      <c r="K304" s="364"/>
      <c r="L304" s="365"/>
      <c r="M304" s="366"/>
      <c r="N304" s="367"/>
      <c r="O304" s="365"/>
      <c r="P304" s="368"/>
      <c r="Q304" s="364"/>
      <c r="R304" s="365"/>
      <c r="S304" s="366"/>
      <c r="T304" s="369"/>
      <c r="U304" s="370" t="s">
        <v>2525</v>
      </c>
      <c r="V304" s="506" t="s">
        <v>3022</v>
      </c>
      <c r="W304" s="372"/>
      <c r="X304" s="353"/>
      <c r="Y304" s="373"/>
      <c r="Z304" s="382"/>
      <c r="AA304" s="389"/>
      <c r="AB304" s="383"/>
      <c r="AC304" s="388"/>
      <c r="AD304" s="382"/>
      <c r="AE304" s="389"/>
      <c r="AF304" s="390"/>
      <c r="AG304" s="391"/>
      <c r="AH304" s="359"/>
      <c r="AI304" s="373"/>
    </row>
    <row r="305">
      <c r="A305" s="480" t="s">
        <v>5341</v>
      </c>
      <c r="B305" s="361">
        <v>46171.0</v>
      </c>
      <c r="C305" s="362" t="s">
        <v>5781</v>
      </c>
      <c r="D305" s="363" t="s">
        <v>5782</v>
      </c>
      <c r="E305" s="364"/>
      <c r="F305" s="365"/>
      <c r="G305" s="366"/>
      <c r="H305" s="367"/>
      <c r="I305" s="365"/>
      <c r="J305" s="368"/>
      <c r="K305" s="364"/>
      <c r="L305" s="365"/>
      <c r="M305" s="366"/>
      <c r="N305" s="367"/>
      <c r="O305" s="365"/>
      <c r="P305" s="368"/>
      <c r="Q305" s="364"/>
      <c r="R305" s="365"/>
      <c r="S305" s="366"/>
      <c r="T305" s="369"/>
      <c r="U305" s="370" t="s">
        <v>2525</v>
      </c>
      <c r="V305" s="506"/>
      <c r="W305" s="372"/>
      <c r="X305" s="353"/>
      <c r="Y305" s="373"/>
      <c r="Z305" s="382"/>
      <c r="AA305" s="389"/>
      <c r="AB305" s="383"/>
      <c r="AC305" s="388"/>
      <c r="AD305" s="382"/>
      <c r="AE305" s="389"/>
      <c r="AF305" s="390"/>
      <c r="AG305" s="391"/>
      <c r="AH305" s="359"/>
      <c r="AI305" s="373"/>
    </row>
    <row r="306">
      <c r="A306" s="480" t="s">
        <v>5138</v>
      </c>
      <c r="B306" s="361">
        <v>46168.0</v>
      </c>
      <c r="C306" s="362" t="s">
        <v>5783</v>
      </c>
      <c r="D306" s="363" t="s">
        <v>5784</v>
      </c>
      <c r="E306" s="364"/>
      <c r="F306" s="365"/>
      <c r="G306" s="366"/>
      <c r="H306" s="367"/>
      <c r="I306" s="365"/>
      <c r="J306" s="368"/>
      <c r="K306" s="364"/>
      <c r="L306" s="365"/>
      <c r="M306" s="366"/>
      <c r="N306" s="367"/>
      <c r="O306" s="365"/>
      <c r="P306" s="368"/>
      <c r="Q306" s="364"/>
      <c r="R306" s="365"/>
      <c r="S306" s="366"/>
      <c r="T306" s="369"/>
      <c r="U306" s="370" t="s">
        <v>2525</v>
      </c>
      <c r="V306" s="481"/>
      <c r="W306" s="372"/>
      <c r="X306" s="353"/>
      <c r="Y306" s="373"/>
      <c r="Z306" s="382"/>
      <c r="AA306" s="389"/>
      <c r="AB306" s="383"/>
      <c r="AC306" s="388"/>
      <c r="AD306" s="382"/>
      <c r="AE306" s="389"/>
      <c r="AF306" s="390"/>
      <c r="AG306" s="391"/>
      <c r="AH306" s="359"/>
      <c r="AI306" s="373"/>
    </row>
    <row r="307">
      <c r="A307" s="480" t="s">
        <v>5341</v>
      </c>
      <c r="B307" s="361">
        <v>46171.0</v>
      </c>
      <c r="C307" s="362" t="s">
        <v>5785</v>
      </c>
      <c r="D307" s="363" t="s">
        <v>5786</v>
      </c>
      <c r="E307" s="364"/>
      <c r="F307" s="365"/>
      <c r="G307" s="366"/>
      <c r="H307" s="367"/>
      <c r="I307" s="365"/>
      <c r="J307" s="368"/>
      <c r="K307" s="364"/>
      <c r="L307" s="365"/>
      <c r="M307" s="366"/>
      <c r="N307" s="367"/>
      <c r="O307" s="365"/>
      <c r="P307" s="368"/>
      <c r="Q307" s="364"/>
      <c r="R307" s="365"/>
      <c r="S307" s="366"/>
      <c r="T307" s="369"/>
      <c r="U307" s="370" t="s">
        <v>2525</v>
      </c>
      <c r="V307" s="481"/>
      <c r="W307" s="372"/>
      <c r="X307" s="353"/>
      <c r="Y307" s="373"/>
      <c r="Z307" s="382"/>
      <c r="AA307" s="389"/>
      <c r="AB307" s="383"/>
      <c r="AC307" s="388"/>
      <c r="AD307" s="382"/>
      <c r="AE307" s="389"/>
      <c r="AF307" s="390"/>
      <c r="AG307" s="391"/>
      <c r="AH307" s="359"/>
      <c r="AI307" s="373"/>
    </row>
    <row r="308">
      <c r="A308" s="480" t="s">
        <v>5132</v>
      </c>
      <c r="B308" s="361">
        <v>46169.0</v>
      </c>
      <c r="C308" s="362" t="s">
        <v>5787</v>
      </c>
      <c r="D308" s="363" t="s">
        <v>5788</v>
      </c>
      <c r="E308" s="364"/>
      <c r="F308" s="365"/>
      <c r="G308" s="366"/>
      <c r="H308" s="367"/>
      <c r="I308" s="365"/>
      <c r="J308" s="368"/>
      <c r="K308" s="364"/>
      <c r="L308" s="365"/>
      <c r="M308" s="366"/>
      <c r="N308" s="367"/>
      <c r="O308" s="365"/>
      <c r="P308" s="368"/>
      <c r="Q308" s="364"/>
      <c r="R308" s="365"/>
      <c r="S308" s="366"/>
      <c r="T308" s="369"/>
      <c r="U308" s="370" t="s">
        <v>506</v>
      </c>
      <c r="V308" s="481"/>
      <c r="W308" s="372"/>
      <c r="X308" s="353"/>
      <c r="Y308" s="373"/>
      <c r="Z308" s="382"/>
      <c r="AA308" s="389"/>
      <c r="AB308" s="383"/>
      <c r="AC308" s="388"/>
      <c r="AD308" s="382"/>
      <c r="AE308" s="389"/>
      <c r="AF308" s="390"/>
      <c r="AG308" s="391"/>
      <c r="AH308" s="359"/>
      <c r="AI308" s="373"/>
    </row>
    <row r="309">
      <c r="A309" s="480" t="s">
        <v>5132</v>
      </c>
      <c r="B309" s="361">
        <v>46169.0</v>
      </c>
      <c r="C309" s="362" t="s">
        <v>5789</v>
      </c>
      <c r="D309" s="363" t="s">
        <v>5790</v>
      </c>
      <c r="E309" s="364"/>
      <c r="F309" s="365"/>
      <c r="G309" s="366"/>
      <c r="H309" s="367"/>
      <c r="I309" s="365"/>
      <c r="J309" s="368"/>
      <c r="K309" s="364"/>
      <c r="L309" s="365"/>
      <c r="M309" s="366"/>
      <c r="N309" s="367"/>
      <c r="O309" s="365"/>
      <c r="P309" s="368"/>
      <c r="Q309" s="364"/>
      <c r="R309" s="365"/>
      <c r="S309" s="366"/>
      <c r="T309" s="369"/>
      <c r="U309" s="370" t="s">
        <v>506</v>
      </c>
      <c r="V309" s="481"/>
      <c r="W309" s="372"/>
      <c r="X309" s="353"/>
      <c r="Y309" s="373"/>
      <c r="Z309" s="382"/>
      <c r="AA309" s="389"/>
      <c r="AB309" s="383"/>
      <c r="AC309" s="388"/>
      <c r="AD309" s="382"/>
      <c r="AE309" s="389"/>
      <c r="AF309" s="390"/>
      <c r="AG309" s="391"/>
      <c r="AH309" s="359"/>
      <c r="AI309" s="373"/>
    </row>
    <row r="310">
      <c r="A310" s="480" t="s">
        <v>5138</v>
      </c>
      <c r="B310" s="361">
        <v>46168.0</v>
      </c>
      <c r="C310" s="362" t="s">
        <v>5791</v>
      </c>
      <c r="D310" s="363" t="s">
        <v>5792</v>
      </c>
      <c r="E310" s="364"/>
      <c r="F310" s="365"/>
      <c r="G310" s="366"/>
      <c r="H310" s="367"/>
      <c r="I310" s="365"/>
      <c r="J310" s="368"/>
      <c r="K310" s="364"/>
      <c r="L310" s="365"/>
      <c r="M310" s="366"/>
      <c r="N310" s="367"/>
      <c r="O310" s="365"/>
      <c r="P310" s="368"/>
      <c r="Q310" s="364"/>
      <c r="R310" s="365"/>
      <c r="S310" s="366"/>
      <c r="T310" s="369"/>
      <c r="U310" s="370" t="s">
        <v>506</v>
      </c>
      <c r="V310" s="481"/>
      <c r="W310" s="372"/>
      <c r="X310" s="353"/>
      <c r="Y310" s="373"/>
      <c r="Z310" s="382"/>
      <c r="AA310" s="389"/>
      <c r="AB310" s="383"/>
      <c r="AC310" s="388"/>
      <c r="AD310" s="382"/>
      <c r="AE310" s="389"/>
      <c r="AF310" s="390"/>
      <c r="AG310" s="391"/>
      <c r="AH310" s="359"/>
      <c r="AI310" s="373"/>
    </row>
    <row r="311">
      <c r="A311" s="480" t="s">
        <v>5138</v>
      </c>
      <c r="B311" s="361">
        <v>46168.0</v>
      </c>
      <c r="C311" s="362" t="s">
        <v>5793</v>
      </c>
      <c r="D311" s="363" t="s">
        <v>5794</v>
      </c>
      <c r="E311" s="364"/>
      <c r="F311" s="365"/>
      <c r="G311" s="366"/>
      <c r="H311" s="367"/>
      <c r="I311" s="365"/>
      <c r="J311" s="368"/>
      <c r="K311" s="364"/>
      <c r="L311" s="365"/>
      <c r="M311" s="366"/>
      <c r="N311" s="367"/>
      <c r="O311" s="365"/>
      <c r="P311" s="368"/>
      <c r="Q311" s="364"/>
      <c r="R311" s="365"/>
      <c r="S311" s="366"/>
      <c r="T311" s="369"/>
      <c r="U311" s="370" t="s">
        <v>506</v>
      </c>
      <c r="V311" s="481"/>
      <c r="W311" s="372"/>
      <c r="X311" s="353"/>
      <c r="Y311" s="373"/>
      <c r="Z311" s="382"/>
      <c r="AA311" s="389"/>
      <c r="AB311" s="383"/>
      <c r="AC311" s="388"/>
      <c r="AD311" s="382"/>
      <c r="AE311" s="389"/>
      <c r="AF311" s="390"/>
      <c r="AG311" s="391"/>
      <c r="AH311" s="359"/>
      <c r="AI311" s="373"/>
    </row>
    <row r="312">
      <c r="A312" s="480" t="s">
        <v>5135</v>
      </c>
      <c r="B312" s="361">
        <v>46170.0</v>
      </c>
      <c r="C312" s="362" t="s">
        <v>5795</v>
      </c>
      <c r="D312" s="363" t="s">
        <v>5796</v>
      </c>
      <c r="E312" s="364"/>
      <c r="F312" s="365"/>
      <c r="G312" s="366"/>
      <c r="H312" s="367"/>
      <c r="I312" s="365"/>
      <c r="J312" s="368"/>
      <c r="K312" s="364"/>
      <c r="L312" s="365"/>
      <c r="M312" s="366"/>
      <c r="N312" s="367"/>
      <c r="O312" s="365"/>
      <c r="P312" s="368"/>
      <c r="Q312" s="364"/>
      <c r="R312" s="365"/>
      <c r="S312" s="366"/>
      <c r="T312" s="369"/>
      <c r="U312" s="370" t="s">
        <v>506</v>
      </c>
      <c r="V312" s="481"/>
      <c r="W312" s="372"/>
      <c r="X312" s="353"/>
      <c r="Y312" s="373"/>
      <c r="Z312" s="382"/>
      <c r="AA312" s="389"/>
      <c r="AB312" s="383"/>
      <c r="AC312" s="388"/>
      <c r="AD312" s="382"/>
      <c r="AE312" s="389"/>
      <c r="AF312" s="390"/>
      <c r="AG312" s="391"/>
      <c r="AH312" s="359"/>
      <c r="AI312" s="373"/>
    </row>
    <row r="313">
      <c r="A313" s="480" t="s">
        <v>5135</v>
      </c>
      <c r="B313" s="361">
        <v>46170.0</v>
      </c>
      <c r="C313" s="362" t="s">
        <v>5797</v>
      </c>
      <c r="D313" s="363" t="s">
        <v>5798</v>
      </c>
      <c r="E313" s="364"/>
      <c r="F313" s="365"/>
      <c r="G313" s="366"/>
      <c r="H313" s="367"/>
      <c r="I313" s="365"/>
      <c r="J313" s="368"/>
      <c r="K313" s="364"/>
      <c r="L313" s="365"/>
      <c r="M313" s="366"/>
      <c r="N313" s="367"/>
      <c r="O313" s="365"/>
      <c r="P313" s="368"/>
      <c r="Q313" s="364"/>
      <c r="R313" s="365"/>
      <c r="S313" s="366"/>
      <c r="T313" s="369"/>
      <c r="U313" s="370" t="s">
        <v>506</v>
      </c>
      <c r="V313" s="481"/>
      <c r="W313" s="372"/>
      <c r="X313" s="353"/>
      <c r="Y313" s="373"/>
      <c r="Z313" s="382"/>
      <c r="AA313" s="389"/>
      <c r="AB313" s="383"/>
      <c r="AC313" s="388"/>
      <c r="AD313" s="382"/>
      <c r="AE313" s="389"/>
      <c r="AF313" s="390"/>
      <c r="AG313" s="391"/>
      <c r="AH313" s="359"/>
      <c r="AI313" s="373"/>
    </row>
    <row r="314">
      <c r="A314" s="480" t="s">
        <v>5341</v>
      </c>
      <c r="B314" s="361">
        <v>46171.0</v>
      </c>
      <c r="C314" s="362" t="s">
        <v>5799</v>
      </c>
      <c r="D314" s="363" t="s">
        <v>5800</v>
      </c>
      <c r="E314" s="364"/>
      <c r="F314" s="365"/>
      <c r="G314" s="366"/>
      <c r="H314" s="367"/>
      <c r="I314" s="365"/>
      <c r="J314" s="368"/>
      <c r="K314" s="364"/>
      <c r="L314" s="365"/>
      <c r="M314" s="366"/>
      <c r="N314" s="367"/>
      <c r="O314" s="365"/>
      <c r="P314" s="368"/>
      <c r="Q314" s="364"/>
      <c r="R314" s="365"/>
      <c r="S314" s="366"/>
      <c r="T314" s="369"/>
      <c r="U314" s="370" t="s">
        <v>506</v>
      </c>
      <c r="V314" s="481"/>
      <c r="W314" s="372"/>
      <c r="X314" s="353"/>
      <c r="Y314" s="373"/>
      <c r="Z314" s="382"/>
      <c r="AA314" s="389"/>
      <c r="AB314" s="383"/>
      <c r="AC314" s="388"/>
      <c r="AD314" s="382"/>
      <c r="AE314" s="389"/>
      <c r="AF314" s="390"/>
      <c r="AG314" s="391"/>
      <c r="AH314" s="359"/>
      <c r="AI314" s="373"/>
    </row>
    <row r="315">
      <c r="A315" s="480" t="s">
        <v>5341</v>
      </c>
      <c r="B315" s="361">
        <v>46171.0</v>
      </c>
      <c r="C315" s="362" t="s">
        <v>5801</v>
      </c>
      <c r="D315" s="363" t="s">
        <v>5802</v>
      </c>
      <c r="E315" s="364"/>
      <c r="F315" s="365"/>
      <c r="G315" s="366"/>
      <c r="H315" s="367"/>
      <c r="I315" s="365"/>
      <c r="J315" s="368"/>
      <c r="K315" s="364"/>
      <c r="L315" s="365"/>
      <c r="M315" s="366"/>
      <c r="N315" s="367"/>
      <c r="O315" s="365"/>
      <c r="P315" s="368"/>
      <c r="Q315" s="364"/>
      <c r="R315" s="365"/>
      <c r="S315" s="366"/>
      <c r="T315" s="369"/>
      <c r="U315" s="370" t="s">
        <v>506</v>
      </c>
      <c r="V315" s="481"/>
      <c r="W315" s="372"/>
      <c r="X315" s="353"/>
      <c r="Y315" s="373"/>
      <c r="Z315" s="382"/>
      <c r="AA315" s="389"/>
      <c r="AB315" s="383"/>
      <c r="AC315" s="388"/>
      <c r="AD315" s="382"/>
      <c r="AE315" s="389"/>
      <c r="AF315" s="390"/>
      <c r="AG315" s="391"/>
      <c r="AH315" s="359"/>
      <c r="AI315" s="373"/>
    </row>
    <row r="316">
      <c r="A316" s="480" t="s">
        <v>5164</v>
      </c>
      <c r="B316" s="361">
        <v>46167.0</v>
      </c>
      <c r="C316" s="362" t="s">
        <v>5803</v>
      </c>
      <c r="D316" s="363" t="s">
        <v>5804</v>
      </c>
      <c r="E316" s="364"/>
      <c r="F316" s="365"/>
      <c r="G316" s="366"/>
      <c r="H316" s="367"/>
      <c r="I316" s="365"/>
      <c r="J316" s="368"/>
      <c r="K316" s="364"/>
      <c r="L316" s="365"/>
      <c r="M316" s="366"/>
      <c r="N316" s="367"/>
      <c r="O316" s="365"/>
      <c r="P316" s="368"/>
      <c r="Q316" s="364"/>
      <c r="R316" s="365"/>
      <c r="S316" s="366"/>
      <c r="T316" s="369"/>
      <c r="U316" s="370" t="s">
        <v>506</v>
      </c>
      <c r="V316" s="481"/>
      <c r="W316" s="372"/>
      <c r="X316" s="353"/>
      <c r="Y316" s="373"/>
      <c r="Z316" s="382"/>
      <c r="AA316" s="389"/>
      <c r="AB316" s="383"/>
      <c r="AC316" s="388"/>
      <c r="AD316" s="382"/>
      <c r="AE316" s="389"/>
      <c r="AF316" s="390"/>
      <c r="AG316" s="391"/>
      <c r="AH316" s="359"/>
      <c r="AI316" s="373"/>
    </row>
    <row r="317">
      <c r="A317" s="480" t="s">
        <v>5713</v>
      </c>
      <c r="B317" s="361">
        <v>46173.0</v>
      </c>
      <c r="C317" s="362" t="s">
        <v>5805</v>
      </c>
      <c r="D317" s="363" t="s">
        <v>5806</v>
      </c>
      <c r="E317" s="364"/>
      <c r="F317" s="365"/>
      <c r="G317" s="366"/>
      <c r="H317" s="367"/>
      <c r="I317" s="365"/>
      <c r="J317" s="368"/>
      <c r="K317" s="364"/>
      <c r="L317" s="365"/>
      <c r="M317" s="366"/>
      <c r="N317" s="367"/>
      <c r="O317" s="365"/>
      <c r="P317" s="368"/>
      <c r="Q317" s="364"/>
      <c r="R317" s="365"/>
      <c r="S317" s="366"/>
      <c r="T317" s="369"/>
      <c r="U317" s="370" t="s">
        <v>506</v>
      </c>
      <c r="V317" s="481"/>
      <c r="W317" s="372"/>
      <c r="X317" s="353"/>
      <c r="Y317" s="373"/>
      <c r="Z317" s="382"/>
      <c r="AA317" s="389"/>
      <c r="AB317" s="383"/>
      <c r="AC317" s="388"/>
      <c r="AD317" s="382"/>
      <c r="AE317" s="389"/>
      <c r="AF317" s="390"/>
      <c r="AG317" s="391"/>
      <c r="AH317" s="359"/>
      <c r="AI317" s="373"/>
    </row>
    <row r="318">
      <c r="A318" s="480" t="s">
        <v>5132</v>
      </c>
      <c r="B318" s="361">
        <v>46169.0</v>
      </c>
      <c r="C318" s="362" t="s">
        <v>5807</v>
      </c>
      <c r="D318" s="363" t="s">
        <v>5808</v>
      </c>
      <c r="E318" s="364"/>
      <c r="F318" s="365"/>
      <c r="G318" s="366"/>
      <c r="H318" s="367"/>
      <c r="I318" s="365"/>
      <c r="J318" s="368"/>
      <c r="K318" s="364"/>
      <c r="L318" s="365"/>
      <c r="M318" s="366"/>
      <c r="N318" s="367"/>
      <c r="O318" s="365"/>
      <c r="P318" s="368"/>
      <c r="Q318" s="364"/>
      <c r="R318" s="365"/>
      <c r="S318" s="366"/>
      <c r="T318" s="369"/>
      <c r="U318" s="370" t="s">
        <v>1443</v>
      </c>
      <c r="V318" s="481"/>
      <c r="W318" s="372"/>
      <c r="X318" s="353"/>
      <c r="Y318" s="373"/>
      <c r="Z318" s="382"/>
      <c r="AA318" s="389"/>
      <c r="AB318" s="383"/>
      <c r="AC318" s="388"/>
      <c r="AD318" s="382"/>
      <c r="AE318" s="389"/>
      <c r="AF318" s="390"/>
      <c r="AG318" s="391"/>
      <c r="AH318" s="359"/>
      <c r="AI318" s="373"/>
    </row>
    <row r="319">
      <c r="A319" s="480" t="s">
        <v>5132</v>
      </c>
      <c r="B319" s="361">
        <v>46169.0</v>
      </c>
      <c r="C319" s="362" t="s">
        <v>5809</v>
      </c>
      <c r="D319" s="363" t="s">
        <v>5810</v>
      </c>
      <c r="E319" s="364"/>
      <c r="F319" s="365"/>
      <c r="G319" s="366"/>
      <c r="H319" s="367"/>
      <c r="I319" s="365"/>
      <c r="J319" s="368"/>
      <c r="K319" s="364"/>
      <c r="L319" s="365"/>
      <c r="M319" s="366"/>
      <c r="N319" s="367"/>
      <c r="O319" s="365"/>
      <c r="P319" s="368"/>
      <c r="Q319" s="364"/>
      <c r="R319" s="365"/>
      <c r="S319" s="366"/>
      <c r="T319" s="369"/>
      <c r="U319" s="370" t="s">
        <v>1443</v>
      </c>
      <c r="V319" s="481"/>
      <c r="W319" s="372"/>
      <c r="X319" s="353"/>
      <c r="Y319" s="373"/>
      <c r="Z319" s="382"/>
      <c r="AA319" s="389"/>
      <c r="AB319" s="383"/>
      <c r="AC319" s="388"/>
      <c r="AD319" s="382"/>
      <c r="AE319" s="389"/>
      <c r="AF319" s="390"/>
      <c r="AG319" s="391"/>
      <c r="AH319" s="359"/>
      <c r="AI319" s="373"/>
    </row>
    <row r="320">
      <c r="A320" s="480" t="s">
        <v>5135</v>
      </c>
      <c r="B320" s="361">
        <v>46170.0</v>
      </c>
      <c r="C320" s="362" t="s">
        <v>5811</v>
      </c>
      <c r="D320" s="363" t="s">
        <v>5812</v>
      </c>
      <c r="E320" s="364"/>
      <c r="F320" s="365"/>
      <c r="G320" s="366"/>
      <c r="H320" s="367"/>
      <c r="I320" s="365"/>
      <c r="J320" s="368"/>
      <c r="K320" s="364"/>
      <c r="L320" s="365"/>
      <c r="M320" s="366"/>
      <c r="N320" s="367"/>
      <c r="O320" s="365"/>
      <c r="P320" s="368"/>
      <c r="Q320" s="364"/>
      <c r="R320" s="365"/>
      <c r="S320" s="366"/>
      <c r="T320" s="369"/>
      <c r="U320" s="370" t="s">
        <v>1443</v>
      </c>
      <c r="V320" s="481"/>
      <c r="W320" s="372"/>
      <c r="X320" s="353"/>
      <c r="Y320" s="373"/>
      <c r="Z320" s="382"/>
      <c r="AA320" s="389"/>
      <c r="AB320" s="383"/>
      <c r="AC320" s="388"/>
      <c r="AD320" s="382"/>
      <c r="AE320" s="389"/>
      <c r="AF320" s="390"/>
      <c r="AG320" s="391"/>
      <c r="AH320" s="359"/>
      <c r="AI320" s="373"/>
    </row>
    <row r="321">
      <c r="A321" s="480" t="s">
        <v>5135</v>
      </c>
      <c r="B321" s="361">
        <v>46170.0</v>
      </c>
      <c r="C321" s="362" t="s">
        <v>5813</v>
      </c>
      <c r="D321" s="363" t="s">
        <v>5814</v>
      </c>
      <c r="E321" s="364"/>
      <c r="F321" s="365"/>
      <c r="G321" s="366"/>
      <c r="H321" s="367"/>
      <c r="I321" s="365"/>
      <c r="J321" s="368"/>
      <c r="K321" s="364"/>
      <c r="L321" s="365"/>
      <c r="M321" s="366"/>
      <c r="N321" s="367"/>
      <c r="O321" s="365"/>
      <c r="P321" s="368"/>
      <c r="Q321" s="364"/>
      <c r="R321" s="365"/>
      <c r="S321" s="366"/>
      <c r="T321" s="369"/>
      <c r="U321" s="370" t="s">
        <v>1443</v>
      </c>
      <c r="V321" s="481"/>
      <c r="W321" s="372"/>
      <c r="X321" s="353"/>
      <c r="Y321" s="373"/>
      <c r="Z321" s="382"/>
      <c r="AA321" s="389"/>
      <c r="AB321" s="383"/>
      <c r="AC321" s="388"/>
      <c r="AD321" s="382"/>
      <c r="AE321" s="389"/>
      <c r="AF321" s="390"/>
      <c r="AG321" s="391"/>
      <c r="AH321" s="359"/>
      <c r="AI321" s="373"/>
    </row>
    <row r="322">
      <c r="A322" s="480" t="s">
        <v>5138</v>
      </c>
      <c r="B322" s="361">
        <v>46168.0</v>
      </c>
      <c r="C322" s="362" t="s">
        <v>5815</v>
      </c>
      <c r="D322" s="363" t="s">
        <v>5816</v>
      </c>
      <c r="E322" s="364"/>
      <c r="F322" s="365"/>
      <c r="G322" s="366"/>
      <c r="H322" s="367"/>
      <c r="I322" s="365"/>
      <c r="J322" s="368"/>
      <c r="K322" s="364"/>
      <c r="L322" s="365"/>
      <c r="M322" s="366"/>
      <c r="N322" s="367"/>
      <c r="O322" s="365"/>
      <c r="P322" s="368"/>
      <c r="Q322" s="364"/>
      <c r="R322" s="365"/>
      <c r="S322" s="366"/>
      <c r="T322" s="369"/>
      <c r="U322" s="370" t="s">
        <v>1443</v>
      </c>
      <c r="V322" s="481"/>
      <c r="W322" s="372"/>
      <c r="X322" s="353"/>
      <c r="Y322" s="373"/>
      <c r="Z322" s="382"/>
      <c r="AA322" s="389"/>
      <c r="AB322" s="383"/>
      <c r="AC322" s="388"/>
      <c r="AD322" s="382"/>
      <c r="AE322" s="389"/>
      <c r="AF322" s="390"/>
      <c r="AG322" s="391"/>
      <c r="AH322" s="359"/>
      <c r="AI322" s="373"/>
    </row>
    <row r="323">
      <c r="A323" s="480" t="s">
        <v>5138</v>
      </c>
      <c r="B323" s="361">
        <v>46168.0</v>
      </c>
      <c r="C323" s="362" t="s">
        <v>5817</v>
      </c>
      <c r="D323" s="363" t="s">
        <v>5818</v>
      </c>
      <c r="E323" s="364"/>
      <c r="F323" s="365"/>
      <c r="G323" s="366"/>
      <c r="H323" s="367"/>
      <c r="I323" s="365"/>
      <c r="J323" s="368"/>
      <c r="K323" s="364"/>
      <c r="L323" s="365"/>
      <c r="M323" s="366"/>
      <c r="N323" s="367"/>
      <c r="O323" s="365"/>
      <c r="P323" s="368"/>
      <c r="Q323" s="364"/>
      <c r="R323" s="365"/>
      <c r="S323" s="366"/>
      <c r="T323" s="369"/>
      <c r="U323" s="370" t="s">
        <v>1443</v>
      </c>
      <c r="V323" s="481"/>
      <c r="W323" s="372"/>
      <c r="X323" s="353"/>
      <c r="Y323" s="373"/>
      <c r="Z323" s="382"/>
      <c r="AA323" s="389"/>
      <c r="AB323" s="383"/>
      <c r="AC323" s="388"/>
      <c r="AD323" s="382"/>
      <c r="AE323" s="389"/>
      <c r="AF323" s="390"/>
      <c r="AG323" s="391"/>
      <c r="AH323" s="359"/>
      <c r="AI323" s="373"/>
    </row>
    <row r="324">
      <c r="A324" s="480" t="s">
        <v>5341</v>
      </c>
      <c r="B324" s="361">
        <v>46171.0</v>
      </c>
      <c r="C324" s="362" t="s">
        <v>5819</v>
      </c>
      <c r="D324" s="363" t="s">
        <v>5820</v>
      </c>
      <c r="E324" s="364"/>
      <c r="F324" s="365"/>
      <c r="G324" s="366"/>
      <c r="H324" s="367"/>
      <c r="I324" s="365"/>
      <c r="J324" s="368"/>
      <c r="K324" s="364"/>
      <c r="L324" s="365"/>
      <c r="M324" s="366"/>
      <c r="N324" s="367"/>
      <c r="O324" s="365"/>
      <c r="P324" s="368"/>
      <c r="Q324" s="364"/>
      <c r="R324" s="365"/>
      <c r="S324" s="366"/>
      <c r="T324" s="369"/>
      <c r="U324" s="370" t="s">
        <v>1443</v>
      </c>
      <c r="V324" s="481"/>
      <c r="W324" s="372"/>
      <c r="X324" s="353"/>
      <c r="Y324" s="373"/>
      <c r="Z324" s="382"/>
      <c r="AA324" s="389"/>
      <c r="AB324" s="383"/>
      <c r="AC324" s="388"/>
      <c r="AD324" s="382"/>
      <c r="AE324" s="389"/>
      <c r="AF324" s="390"/>
      <c r="AG324" s="391"/>
      <c r="AH324" s="359"/>
      <c r="AI324" s="373"/>
    </row>
    <row r="325">
      <c r="A325" s="480" t="s">
        <v>5341</v>
      </c>
      <c r="B325" s="361">
        <v>46171.0</v>
      </c>
      <c r="C325" s="362" t="s">
        <v>5821</v>
      </c>
      <c r="D325" s="363" t="s">
        <v>5822</v>
      </c>
      <c r="E325" s="364"/>
      <c r="F325" s="365"/>
      <c r="G325" s="366"/>
      <c r="H325" s="367"/>
      <c r="I325" s="365"/>
      <c r="J325" s="368"/>
      <c r="K325" s="364"/>
      <c r="L325" s="365"/>
      <c r="M325" s="366"/>
      <c r="N325" s="367"/>
      <c r="O325" s="365"/>
      <c r="P325" s="368"/>
      <c r="Q325" s="364"/>
      <c r="R325" s="365"/>
      <c r="S325" s="366"/>
      <c r="T325" s="369"/>
      <c r="U325" s="370" t="s">
        <v>1443</v>
      </c>
      <c r="V325" s="481"/>
      <c r="W325" s="372"/>
      <c r="X325" s="353"/>
      <c r="Y325" s="373"/>
      <c r="Z325" s="382"/>
      <c r="AA325" s="389"/>
      <c r="AB325" s="383"/>
      <c r="AC325" s="388"/>
      <c r="AD325" s="382"/>
      <c r="AE325" s="389"/>
      <c r="AF325" s="390"/>
      <c r="AG325" s="391"/>
      <c r="AH325" s="359"/>
      <c r="AI325" s="373"/>
    </row>
    <row r="326">
      <c r="A326" s="480" t="s">
        <v>5742</v>
      </c>
      <c r="B326" s="361">
        <v>46172.0</v>
      </c>
      <c r="C326" s="362" t="s">
        <v>5823</v>
      </c>
      <c r="D326" s="363" t="s">
        <v>5824</v>
      </c>
      <c r="E326" s="364"/>
      <c r="F326" s="365"/>
      <c r="G326" s="366"/>
      <c r="H326" s="367"/>
      <c r="I326" s="365"/>
      <c r="J326" s="368"/>
      <c r="K326" s="364"/>
      <c r="L326" s="365"/>
      <c r="M326" s="366"/>
      <c r="N326" s="367"/>
      <c r="O326" s="365"/>
      <c r="P326" s="368"/>
      <c r="Q326" s="364"/>
      <c r="R326" s="365"/>
      <c r="S326" s="366"/>
      <c r="T326" s="369"/>
      <c r="U326" s="370" t="s">
        <v>1443</v>
      </c>
      <c r="V326" s="481"/>
      <c r="W326" s="372"/>
      <c r="X326" s="353"/>
      <c r="Y326" s="373"/>
      <c r="Z326" s="382"/>
      <c r="AA326" s="389"/>
      <c r="AB326" s="383"/>
      <c r="AC326" s="388"/>
      <c r="AD326" s="382"/>
      <c r="AE326" s="389"/>
      <c r="AF326" s="390"/>
      <c r="AG326" s="391"/>
      <c r="AH326" s="359"/>
      <c r="AI326" s="373"/>
    </row>
    <row r="327">
      <c r="A327" s="480" t="s">
        <v>5713</v>
      </c>
      <c r="B327" s="361">
        <v>46173.0</v>
      </c>
      <c r="C327" s="362" t="s">
        <v>5825</v>
      </c>
      <c r="D327" s="363" t="s">
        <v>5826</v>
      </c>
      <c r="E327" s="364"/>
      <c r="F327" s="365"/>
      <c r="G327" s="366"/>
      <c r="H327" s="367"/>
      <c r="I327" s="365"/>
      <c r="J327" s="368"/>
      <c r="K327" s="364"/>
      <c r="L327" s="365"/>
      <c r="M327" s="366"/>
      <c r="N327" s="367"/>
      <c r="O327" s="365"/>
      <c r="P327" s="368"/>
      <c r="Q327" s="364"/>
      <c r="R327" s="365"/>
      <c r="S327" s="366"/>
      <c r="T327" s="369"/>
      <c r="U327" s="370" t="s">
        <v>1443</v>
      </c>
      <c r="V327" s="481"/>
      <c r="W327" s="372"/>
      <c r="X327" s="353"/>
      <c r="Y327" s="373"/>
      <c r="Z327" s="382"/>
      <c r="AA327" s="389"/>
      <c r="AB327" s="383"/>
      <c r="AC327" s="388"/>
      <c r="AD327" s="382"/>
      <c r="AE327" s="389"/>
      <c r="AF327" s="390"/>
      <c r="AG327" s="391"/>
      <c r="AH327" s="359"/>
      <c r="AI327" s="373"/>
    </row>
    <row r="328">
      <c r="A328" s="480" t="s">
        <v>5132</v>
      </c>
      <c r="B328" s="361">
        <v>46169.0</v>
      </c>
      <c r="C328" s="362" t="s">
        <v>5827</v>
      </c>
      <c r="D328" s="363" t="s">
        <v>5828</v>
      </c>
      <c r="E328" s="364"/>
      <c r="F328" s="365"/>
      <c r="G328" s="366"/>
      <c r="H328" s="367"/>
      <c r="I328" s="365"/>
      <c r="J328" s="368"/>
      <c r="K328" s="364"/>
      <c r="L328" s="365"/>
      <c r="M328" s="366"/>
      <c r="N328" s="367"/>
      <c r="O328" s="365"/>
      <c r="P328" s="368"/>
      <c r="Q328" s="364"/>
      <c r="R328" s="365"/>
      <c r="S328" s="366"/>
      <c r="T328" s="369"/>
      <c r="U328" s="370" t="s">
        <v>1891</v>
      </c>
      <c r="V328" s="481"/>
      <c r="W328" s="372"/>
      <c r="X328" s="353"/>
      <c r="Y328" s="373"/>
      <c r="Z328" s="382"/>
      <c r="AA328" s="389"/>
      <c r="AB328" s="383"/>
      <c r="AC328" s="388"/>
      <c r="AD328" s="382"/>
      <c r="AE328" s="389"/>
      <c r="AF328" s="390"/>
      <c r="AG328" s="391"/>
      <c r="AH328" s="359"/>
      <c r="AI328" s="373"/>
    </row>
    <row r="329">
      <c r="A329" s="480" t="s">
        <v>5132</v>
      </c>
      <c r="B329" s="361">
        <v>46169.0</v>
      </c>
      <c r="C329" s="362" t="s">
        <v>5829</v>
      </c>
      <c r="D329" s="363" t="s">
        <v>5830</v>
      </c>
      <c r="E329" s="364"/>
      <c r="F329" s="365"/>
      <c r="G329" s="366"/>
      <c r="H329" s="367"/>
      <c r="I329" s="365"/>
      <c r="J329" s="368"/>
      <c r="K329" s="364"/>
      <c r="L329" s="365"/>
      <c r="M329" s="366"/>
      <c r="N329" s="367"/>
      <c r="O329" s="365"/>
      <c r="P329" s="368"/>
      <c r="Q329" s="364"/>
      <c r="R329" s="365"/>
      <c r="S329" s="366"/>
      <c r="T329" s="369"/>
      <c r="U329" s="370" t="s">
        <v>1891</v>
      </c>
      <c r="V329" s="481"/>
      <c r="W329" s="372"/>
      <c r="X329" s="353"/>
      <c r="Y329" s="373"/>
      <c r="Z329" s="382"/>
      <c r="AA329" s="389"/>
      <c r="AB329" s="383"/>
      <c r="AC329" s="388"/>
      <c r="AD329" s="382"/>
      <c r="AE329" s="389"/>
      <c r="AF329" s="390"/>
      <c r="AG329" s="391"/>
      <c r="AH329" s="359"/>
      <c r="AI329" s="373"/>
    </row>
    <row r="330">
      <c r="A330" s="480" t="s">
        <v>5164</v>
      </c>
      <c r="B330" s="361">
        <v>46167.0</v>
      </c>
      <c r="C330" s="362" t="s">
        <v>5831</v>
      </c>
      <c r="D330" s="363" t="s">
        <v>5832</v>
      </c>
      <c r="E330" s="364"/>
      <c r="F330" s="365"/>
      <c r="G330" s="366"/>
      <c r="H330" s="367"/>
      <c r="I330" s="365"/>
      <c r="J330" s="368"/>
      <c r="K330" s="364"/>
      <c r="L330" s="365"/>
      <c r="M330" s="366"/>
      <c r="N330" s="367"/>
      <c r="O330" s="365"/>
      <c r="P330" s="368"/>
      <c r="Q330" s="364"/>
      <c r="R330" s="365"/>
      <c r="S330" s="366"/>
      <c r="T330" s="369"/>
      <c r="U330" s="370" t="s">
        <v>1891</v>
      </c>
      <c r="V330" s="481"/>
      <c r="W330" s="372"/>
      <c r="X330" s="353"/>
      <c r="Y330" s="373"/>
      <c r="Z330" s="382"/>
      <c r="AA330" s="389"/>
      <c r="AB330" s="383"/>
      <c r="AC330" s="388"/>
      <c r="AD330" s="382"/>
      <c r="AE330" s="389"/>
      <c r="AF330" s="390"/>
      <c r="AG330" s="391"/>
      <c r="AH330" s="359"/>
      <c r="AI330" s="373"/>
    </row>
    <row r="331">
      <c r="A331" s="480" t="s">
        <v>5138</v>
      </c>
      <c r="B331" s="361">
        <v>46168.0</v>
      </c>
      <c r="C331" s="362" t="s">
        <v>5833</v>
      </c>
      <c r="D331" s="363" t="s">
        <v>5834</v>
      </c>
      <c r="E331" s="364"/>
      <c r="F331" s="365"/>
      <c r="G331" s="366"/>
      <c r="H331" s="367"/>
      <c r="I331" s="365"/>
      <c r="J331" s="368"/>
      <c r="K331" s="364"/>
      <c r="L331" s="365"/>
      <c r="M331" s="366"/>
      <c r="N331" s="367"/>
      <c r="O331" s="365"/>
      <c r="P331" s="368"/>
      <c r="Q331" s="364"/>
      <c r="R331" s="365"/>
      <c r="S331" s="366"/>
      <c r="T331" s="369"/>
      <c r="U331" s="370" t="s">
        <v>1891</v>
      </c>
      <c r="V331" s="481"/>
      <c r="W331" s="372"/>
      <c r="X331" s="353"/>
      <c r="Y331" s="373"/>
      <c r="Z331" s="382"/>
      <c r="AA331" s="389"/>
      <c r="AB331" s="383"/>
      <c r="AC331" s="388"/>
      <c r="AD331" s="382"/>
      <c r="AE331" s="389"/>
      <c r="AF331" s="390"/>
      <c r="AG331" s="391"/>
      <c r="AH331" s="359"/>
      <c r="AI331" s="373"/>
    </row>
    <row r="332">
      <c r="A332" s="480" t="s">
        <v>5138</v>
      </c>
      <c r="B332" s="361">
        <v>46168.0</v>
      </c>
      <c r="C332" s="362" t="s">
        <v>5835</v>
      </c>
      <c r="D332" s="363" t="s">
        <v>5836</v>
      </c>
      <c r="E332" s="364"/>
      <c r="F332" s="365"/>
      <c r="G332" s="366"/>
      <c r="H332" s="367"/>
      <c r="I332" s="365"/>
      <c r="J332" s="368"/>
      <c r="K332" s="364"/>
      <c r="L332" s="365"/>
      <c r="M332" s="366"/>
      <c r="N332" s="367"/>
      <c r="O332" s="365"/>
      <c r="P332" s="368"/>
      <c r="Q332" s="364"/>
      <c r="R332" s="365"/>
      <c r="S332" s="366"/>
      <c r="T332" s="369"/>
      <c r="U332" s="370" t="s">
        <v>1891</v>
      </c>
      <c r="V332" s="481"/>
      <c r="W332" s="372"/>
      <c r="X332" s="353"/>
      <c r="Y332" s="373"/>
      <c r="Z332" s="382"/>
      <c r="AA332" s="389"/>
      <c r="AB332" s="383"/>
      <c r="AC332" s="388"/>
      <c r="AD332" s="382"/>
      <c r="AE332" s="389"/>
      <c r="AF332" s="390"/>
      <c r="AG332" s="391"/>
      <c r="AH332" s="359"/>
      <c r="AI332" s="373"/>
    </row>
    <row r="333">
      <c r="A333" s="480" t="s">
        <v>5135</v>
      </c>
      <c r="B333" s="361">
        <v>46170.0</v>
      </c>
      <c r="C333" s="362" t="s">
        <v>5837</v>
      </c>
      <c r="D333" s="363" t="s">
        <v>5838</v>
      </c>
      <c r="E333" s="364"/>
      <c r="F333" s="365"/>
      <c r="G333" s="366"/>
      <c r="H333" s="367"/>
      <c r="I333" s="365"/>
      <c r="J333" s="368"/>
      <c r="K333" s="364"/>
      <c r="L333" s="365"/>
      <c r="M333" s="366"/>
      <c r="N333" s="367"/>
      <c r="O333" s="365"/>
      <c r="P333" s="368"/>
      <c r="Q333" s="364"/>
      <c r="R333" s="365"/>
      <c r="S333" s="366"/>
      <c r="T333" s="369"/>
      <c r="U333" s="370" t="s">
        <v>1891</v>
      </c>
      <c r="V333" s="481"/>
      <c r="W333" s="372"/>
      <c r="X333" s="353"/>
      <c r="Y333" s="373"/>
      <c r="Z333" s="382"/>
      <c r="AA333" s="389"/>
      <c r="AB333" s="383"/>
      <c r="AC333" s="388"/>
      <c r="AD333" s="382"/>
      <c r="AE333" s="389"/>
      <c r="AF333" s="390"/>
      <c r="AG333" s="391"/>
      <c r="AH333" s="359"/>
      <c r="AI333" s="373"/>
    </row>
    <row r="334">
      <c r="A334" s="480" t="s">
        <v>5135</v>
      </c>
      <c r="B334" s="361">
        <v>46170.0</v>
      </c>
      <c r="C334" s="362" t="s">
        <v>5839</v>
      </c>
      <c r="D334" s="363" t="s">
        <v>5840</v>
      </c>
      <c r="E334" s="364"/>
      <c r="F334" s="365"/>
      <c r="G334" s="366"/>
      <c r="H334" s="367"/>
      <c r="I334" s="365"/>
      <c r="J334" s="368"/>
      <c r="K334" s="364"/>
      <c r="L334" s="365"/>
      <c r="M334" s="366"/>
      <c r="N334" s="367"/>
      <c r="O334" s="365"/>
      <c r="P334" s="368"/>
      <c r="Q334" s="364"/>
      <c r="R334" s="365"/>
      <c r="S334" s="366"/>
      <c r="T334" s="369"/>
      <c r="U334" s="370" t="s">
        <v>1891</v>
      </c>
      <c r="V334" s="481"/>
      <c r="W334" s="372"/>
      <c r="X334" s="353"/>
      <c r="Y334" s="373"/>
      <c r="Z334" s="382"/>
      <c r="AA334" s="389"/>
      <c r="AB334" s="383"/>
      <c r="AC334" s="388"/>
      <c r="AD334" s="382"/>
      <c r="AE334" s="389"/>
      <c r="AF334" s="390"/>
      <c r="AG334" s="391"/>
      <c r="AH334" s="359"/>
      <c r="AI334" s="373"/>
    </row>
    <row r="335">
      <c r="A335" s="480" t="s">
        <v>5341</v>
      </c>
      <c r="B335" s="361">
        <v>46171.0</v>
      </c>
      <c r="C335" s="362" t="s">
        <v>5841</v>
      </c>
      <c r="D335" s="363" t="s">
        <v>5842</v>
      </c>
      <c r="E335" s="364"/>
      <c r="F335" s="365"/>
      <c r="G335" s="366"/>
      <c r="H335" s="367"/>
      <c r="I335" s="365"/>
      <c r="J335" s="368"/>
      <c r="K335" s="364"/>
      <c r="L335" s="365"/>
      <c r="M335" s="366"/>
      <c r="N335" s="367"/>
      <c r="O335" s="365"/>
      <c r="P335" s="368"/>
      <c r="Q335" s="364"/>
      <c r="R335" s="365"/>
      <c r="S335" s="366"/>
      <c r="T335" s="369"/>
      <c r="U335" s="370" t="s">
        <v>1891</v>
      </c>
      <c r="V335" s="481"/>
      <c r="W335" s="372"/>
      <c r="X335" s="353"/>
      <c r="Y335" s="373"/>
      <c r="Z335" s="382"/>
      <c r="AA335" s="389"/>
      <c r="AB335" s="383"/>
      <c r="AC335" s="388"/>
      <c r="AD335" s="382"/>
      <c r="AE335" s="389"/>
      <c r="AF335" s="390"/>
      <c r="AG335" s="391"/>
      <c r="AH335" s="359"/>
      <c r="AI335" s="373"/>
    </row>
    <row r="336">
      <c r="A336" s="480" t="s">
        <v>5341</v>
      </c>
      <c r="B336" s="361">
        <v>46171.0</v>
      </c>
      <c r="C336" s="362" t="s">
        <v>5843</v>
      </c>
      <c r="D336" s="363" t="s">
        <v>5844</v>
      </c>
      <c r="E336" s="364"/>
      <c r="F336" s="365"/>
      <c r="G336" s="366"/>
      <c r="H336" s="367"/>
      <c r="I336" s="365"/>
      <c r="J336" s="368"/>
      <c r="K336" s="364"/>
      <c r="L336" s="365"/>
      <c r="M336" s="366"/>
      <c r="N336" s="367"/>
      <c r="O336" s="365"/>
      <c r="P336" s="368"/>
      <c r="Q336" s="364"/>
      <c r="R336" s="365"/>
      <c r="S336" s="366"/>
      <c r="T336" s="369"/>
      <c r="U336" s="370" t="s">
        <v>1891</v>
      </c>
      <c r="V336" s="481"/>
      <c r="W336" s="372"/>
      <c r="X336" s="353"/>
      <c r="Y336" s="373"/>
      <c r="Z336" s="382"/>
      <c r="AA336" s="389"/>
      <c r="AB336" s="383"/>
      <c r="AC336" s="388"/>
      <c r="AD336" s="382"/>
      <c r="AE336" s="389"/>
      <c r="AF336" s="390"/>
      <c r="AG336" s="391"/>
      <c r="AH336" s="359"/>
      <c r="AI336" s="373"/>
    </row>
    <row r="337">
      <c r="A337" s="480" t="s">
        <v>5132</v>
      </c>
      <c r="B337" s="361">
        <v>46169.0</v>
      </c>
      <c r="C337" s="362" t="s">
        <v>5845</v>
      </c>
      <c r="D337" s="363" t="s">
        <v>5846</v>
      </c>
      <c r="E337" s="364"/>
      <c r="F337" s="365"/>
      <c r="G337" s="366"/>
      <c r="H337" s="367"/>
      <c r="I337" s="365"/>
      <c r="J337" s="368"/>
      <c r="K337" s="364"/>
      <c r="L337" s="365"/>
      <c r="M337" s="366"/>
      <c r="N337" s="367"/>
      <c r="O337" s="365"/>
      <c r="P337" s="368"/>
      <c r="Q337" s="364"/>
      <c r="R337" s="365"/>
      <c r="S337" s="366"/>
      <c r="T337" s="369"/>
      <c r="U337" s="370" t="s">
        <v>568</v>
      </c>
      <c r="V337" s="481"/>
      <c r="W337" s="372"/>
      <c r="X337" s="353"/>
      <c r="Y337" s="373"/>
      <c r="Z337" s="382"/>
      <c r="AA337" s="389"/>
      <c r="AB337" s="383"/>
      <c r="AC337" s="388"/>
      <c r="AD337" s="382"/>
      <c r="AE337" s="389"/>
      <c r="AF337" s="390"/>
      <c r="AG337" s="391"/>
      <c r="AH337" s="359"/>
      <c r="AI337" s="373"/>
    </row>
    <row r="338">
      <c r="A338" s="480" t="s">
        <v>5138</v>
      </c>
      <c r="B338" s="361">
        <v>46168.0</v>
      </c>
      <c r="C338" s="362" t="s">
        <v>5847</v>
      </c>
      <c r="D338" s="363" t="s">
        <v>5848</v>
      </c>
      <c r="E338" s="364"/>
      <c r="F338" s="365"/>
      <c r="G338" s="366"/>
      <c r="H338" s="367"/>
      <c r="I338" s="365"/>
      <c r="J338" s="368"/>
      <c r="K338" s="364"/>
      <c r="L338" s="365"/>
      <c r="M338" s="366"/>
      <c r="N338" s="367"/>
      <c r="O338" s="365"/>
      <c r="P338" s="368"/>
      <c r="Q338" s="364"/>
      <c r="R338" s="365"/>
      <c r="S338" s="366"/>
      <c r="T338" s="369"/>
      <c r="U338" s="370" t="s">
        <v>568</v>
      </c>
      <c r="V338" s="481"/>
      <c r="W338" s="372"/>
      <c r="X338" s="353"/>
      <c r="Y338" s="373"/>
      <c r="Z338" s="382"/>
      <c r="AA338" s="389"/>
      <c r="AB338" s="383"/>
      <c r="AC338" s="388"/>
      <c r="AD338" s="382"/>
      <c r="AE338" s="389"/>
      <c r="AF338" s="390"/>
      <c r="AG338" s="391"/>
      <c r="AH338" s="359"/>
      <c r="AI338" s="373"/>
    </row>
    <row r="339">
      <c r="A339" s="480" t="s">
        <v>5132</v>
      </c>
      <c r="B339" s="361">
        <v>46169.0</v>
      </c>
      <c r="C339" s="362" t="s">
        <v>5849</v>
      </c>
      <c r="D339" s="363" t="s">
        <v>5850</v>
      </c>
      <c r="E339" s="364"/>
      <c r="F339" s="365"/>
      <c r="G339" s="366"/>
      <c r="H339" s="367"/>
      <c r="I339" s="365"/>
      <c r="J339" s="368"/>
      <c r="K339" s="364"/>
      <c r="L339" s="365"/>
      <c r="M339" s="366"/>
      <c r="N339" s="367"/>
      <c r="O339" s="365"/>
      <c r="P339" s="368"/>
      <c r="Q339" s="364"/>
      <c r="R339" s="365"/>
      <c r="S339" s="366"/>
      <c r="T339" s="369"/>
      <c r="U339" s="370" t="s">
        <v>568</v>
      </c>
      <c r="V339" s="481"/>
      <c r="W339" s="372"/>
      <c r="X339" s="353"/>
      <c r="Y339" s="373"/>
      <c r="Z339" s="382"/>
      <c r="AA339" s="389"/>
      <c r="AB339" s="383"/>
      <c r="AC339" s="388"/>
      <c r="AD339" s="382"/>
      <c r="AE339" s="389"/>
      <c r="AF339" s="390"/>
      <c r="AG339" s="391"/>
      <c r="AH339" s="359"/>
      <c r="AI339" s="373"/>
    </row>
    <row r="340">
      <c r="A340" s="480" t="s">
        <v>5138</v>
      </c>
      <c r="B340" s="361">
        <v>46168.0</v>
      </c>
      <c r="C340" s="362" t="s">
        <v>5851</v>
      </c>
      <c r="D340" s="363" t="s">
        <v>5852</v>
      </c>
      <c r="E340" s="364"/>
      <c r="F340" s="365"/>
      <c r="G340" s="366"/>
      <c r="H340" s="367"/>
      <c r="I340" s="365"/>
      <c r="J340" s="368"/>
      <c r="K340" s="364"/>
      <c r="L340" s="365"/>
      <c r="M340" s="366"/>
      <c r="N340" s="367"/>
      <c r="O340" s="365"/>
      <c r="P340" s="368"/>
      <c r="Q340" s="364"/>
      <c r="R340" s="365"/>
      <c r="S340" s="366"/>
      <c r="T340" s="369"/>
      <c r="U340" s="370" t="s">
        <v>568</v>
      </c>
      <c r="V340" s="481"/>
      <c r="W340" s="372"/>
      <c r="X340" s="353"/>
      <c r="Y340" s="373"/>
      <c r="Z340" s="382"/>
      <c r="AA340" s="389"/>
      <c r="AB340" s="383"/>
      <c r="AC340" s="388"/>
      <c r="AD340" s="382"/>
      <c r="AE340" s="389"/>
      <c r="AF340" s="390"/>
      <c r="AG340" s="391"/>
      <c r="AH340" s="359"/>
      <c r="AI340" s="373"/>
    </row>
    <row r="341">
      <c r="A341" s="480" t="s">
        <v>5138</v>
      </c>
      <c r="B341" s="361">
        <v>46168.0</v>
      </c>
      <c r="C341" s="362" t="s">
        <v>5853</v>
      </c>
      <c r="D341" s="363" t="s">
        <v>5854</v>
      </c>
      <c r="E341" s="364"/>
      <c r="F341" s="365"/>
      <c r="G341" s="366"/>
      <c r="H341" s="367"/>
      <c r="I341" s="365"/>
      <c r="J341" s="368"/>
      <c r="K341" s="364"/>
      <c r="L341" s="365"/>
      <c r="M341" s="366"/>
      <c r="N341" s="367"/>
      <c r="O341" s="365"/>
      <c r="P341" s="368"/>
      <c r="Q341" s="364"/>
      <c r="R341" s="365"/>
      <c r="S341" s="366"/>
      <c r="T341" s="369"/>
      <c r="U341" s="370" t="s">
        <v>568</v>
      </c>
      <c r="V341" s="481"/>
      <c r="W341" s="372"/>
      <c r="X341" s="353"/>
      <c r="Y341" s="373"/>
      <c r="Z341" s="382"/>
      <c r="AA341" s="389"/>
      <c r="AB341" s="383"/>
      <c r="AC341" s="388"/>
      <c r="AD341" s="382"/>
      <c r="AE341" s="389"/>
      <c r="AF341" s="390"/>
      <c r="AG341" s="391"/>
      <c r="AH341" s="359"/>
      <c r="AI341" s="373"/>
    </row>
    <row r="342">
      <c r="A342" s="480" t="s">
        <v>5132</v>
      </c>
      <c r="B342" s="361">
        <v>46169.0</v>
      </c>
      <c r="C342" s="362" t="s">
        <v>5855</v>
      </c>
      <c r="D342" s="363" t="s">
        <v>5856</v>
      </c>
      <c r="E342" s="364"/>
      <c r="F342" s="365"/>
      <c r="G342" s="366"/>
      <c r="H342" s="367"/>
      <c r="I342" s="365"/>
      <c r="J342" s="368"/>
      <c r="K342" s="364"/>
      <c r="L342" s="365"/>
      <c r="M342" s="366"/>
      <c r="N342" s="367"/>
      <c r="O342" s="365"/>
      <c r="P342" s="368"/>
      <c r="Q342" s="364"/>
      <c r="R342" s="365"/>
      <c r="S342" s="366"/>
      <c r="T342" s="369"/>
      <c r="U342" s="370" t="s">
        <v>568</v>
      </c>
      <c r="V342" s="481"/>
      <c r="W342" s="372"/>
      <c r="X342" s="353"/>
      <c r="Y342" s="373"/>
      <c r="Z342" s="382"/>
      <c r="AA342" s="389"/>
      <c r="AB342" s="383"/>
      <c r="AC342" s="388"/>
      <c r="AD342" s="382"/>
      <c r="AE342" s="389"/>
      <c r="AF342" s="390"/>
      <c r="AG342" s="391"/>
      <c r="AH342" s="359"/>
      <c r="AI342" s="373"/>
    </row>
    <row r="343">
      <c r="A343" s="480" t="s">
        <v>5138</v>
      </c>
      <c r="B343" s="361">
        <v>46168.0</v>
      </c>
      <c r="C343" s="362" t="s">
        <v>5857</v>
      </c>
      <c r="D343" s="363" t="s">
        <v>5858</v>
      </c>
      <c r="E343" s="364"/>
      <c r="F343" s="365"/>
      <c r="G343" s="366"/>
      <c r="H343" s="367"/>
      <c r="I343" s="365"/>
      <c r="J343" s="368"/>
      <c r="K343" s="364"/>
      <c r="L343" s="365"/>
      <c r="M343" s="366"/>
      <c r="N343" s="367"/>
      <c r="O343" s="365"/>
      <c r="P343" s="368"/>
      <c r="Q343" s="364"/>
      <c r="R343" s="365"/>
      <c r="S343" s="366"/>
      <c r="T343" s="369"/>
      <c r="U343" s="370" t="s">
        <v>568</v>
      </c>
      <c r="V343" s="481"/>
      <c r="W343" s="372"/>
      <c r="X343" s="353"/>
      <c r="Y343" s="373"/>
      <c r="Z343" s="382"/>
      <c r="AA343" s="389"/>
      <c r="AB343" s="383"/>
      <c r="AC343" s="388"/>
      <c r="AD343" s="382"/>
      <c r="AE343" s="389"/>
      <c r="AF343" s="390"/>
      <c r="AG343" s="391"/>
      <c r="AH343" s="359"/>
      <c r="AI343" s="373"/>
    </row>
    <row r="344">
      <c r="A344" s="480" t="s">
        <v>5164</v>
      </c>
      <c r="B344" s="361">
        <v>46167.0</v>
      </c>
      <c r="C344" s="362" t="s">
        <v>5859</v>
      </c>
      <c r="D344" s="363" t="s">
        <v>5860</v>
      </c>
      <c r="E344" s="364"/>
      <c r="F344" s="365"/>
      <c r="G344" s="366"/>
      <c r="H344" s="367"/>
      <c r="I344" s="365"/>
      <c r="J344" s="368"/>
      <c r="K344" s="364"/>
      <c r="L344" s="365"/>
      <c r="M344" s="366"/>
      <c r="N344" s="367"/>
      <c r="O344" s="365"/>
      <c r="P344" s="368"/>
      <c r="Q344" s="364"/>
      <c r="R344" s="365"/>
      <c r="S344" s="366"/>
      <c r="T344" s="369"/>
      <c r="U344" s="370" t="s">
        <v>264</v>
      </c>
      <c r="V344" s="481"/>
      <c r="W344" s="372"/>
      <c r="X344" s="353"/>
      <c r="Y344" s="373"/>
      <c r="Z344" s="382"/>
      <c r="AA344" s="389"/>
      <c r="AB344" s="383"/>
      <c r="AC344" s="388"/>
      <c r="AD344" s="382"/>
      <c r="AE344" s="389"/>
      <c r="AF344" s="390"/>
      <c r="AG344" s="391"/>
      <c r="AH344" s="359"/>
      <c r="AI344" s="373"/>
    </row>
    <row r="345">
      <c r="A345" s="480" t="s">
        <v>5138</v>
      </c>
      <c r="B345" s="361">
        <v>46168.0</v>
      </c>
      <c r="C345" s="362" t="s">
        <v>5861</v>
      </c>
      <c r="D345" s="363" t="s">
        <v>5862</v>
      </c>
      <c r="E345" s="364"/>
      <c r="F345" s="365"/>
      <c r="G345" s="366"/>
      <c r="H345" s="367"/>
      <c r="I345" s="365"/>
      <c r="J345" s="368"/>
      <c r="K345" s="364"/>
      <c r="L345" s="365"/>
      <c r="M345" s="366"/>
      <c r="N345" s="367"/>
      <c r="O345" s="365"/>
      <c r="P345" s="368"/>
      <c r="Q345" s="364"/>
      <c r="R345" s="365"/>
      <c r="S345" s="366"/>
      <c r="T345" s="369"/>
      <c r="U345" s="370" t="s">
        <v>264</v>
      </c>
      <c r="V345" s="481"/>
      <c r="W345" s="372"/>
      <c r="X345" s="353"/>
      <c r="Y345" s="373"/>
      <c r="Z345" s="382"/>
      <c r="AA345" s="389"/>
      <c r="AB345" s="383"/>
      <c r="AC345" s="388"/>
      <c r="AD345" s="382"/>
      <c r="AE345" s="389"/>
      <c r="AF345" s="390"/>
      <c r="AG345" s="391"/>
      <c r="AH345" s="359"/>
      <c r="AI345" s="373"/>
    </row>
    <row r="346">
      <c r="A346" s="480" t="s">
        <v>5135</v>
      </c>
      <c r="B346" s="361">
        <v>46170.0</v>
      </c>
      <c r="C346" s="362" t="s">
        <v>5863</v>
      </c>
      <c r="D346" s="363" t="s">
        <v>5864</v>
      </c>
      <c r="E346" s="364"/>
      <c r="F346" s="365"/>
      <c r="G346" s="366"/>
      <c r="H346" s="367"/>
      <c r="I346" s="365"/>
      <c r="J346" s="368"/>
      <c r="K346" s="364"/>
      <c r="L346" s="365"/>
      <c r="M346" s="366"/>
      <c r="N346" s="367"/>
      <c r="O346" s="365"/>
      <c r="P346" s="368"/>
      <c r="Q346" s="364"/>
      <c r="R346" s="365"/>
      <c r="S346" s="366"/>
      <c r="T346" s="369"/>
      <c r="U346" s="370" t="s">
        <v>264</v>
      </c>
      <c r="V346" s="481"/>
      <c r="W346" s="372"/>
      <c r="X346" s="353"/>
      <c r="Y346" s="373"/>
      <c r="Z346" s="382"/>
      <c r="AA346" s="389"/>
      <c r="AB346" s="383"/>
      <c r="AC346" s="388"/>
      <c r="AD346" s="382"/>
      <c r="AE346" s="389"/>
      <c r="AF346" s="390"/>
      <c r="AG346" s="391"/>
      <c r="AH346" s="359"/>
      <c r="AI346" s="373"/>
    </row>
    <row r="347">
      <c r="A347" s="480" t="s">
        <v>5341</v>
      </c>
      <c r="B347" s="361">
        <v>46171.0</v>
      </c>
      <c r="C347" s="362" t="s">
        <v>5865</v>
      </c>
      <c r="D347" s="363" t="s">
        <v>5866</v>
      </c>
      <c r="E347" s="364"/>
      <c r="F347" s="365"/>
      <c r="G347" s="366"/>
      <c r="H347" s="367"/>
      <c r="I347" s="365"/>
      <c r="J347" s="368"/>
      <c r="K347" s="364"/>
      <c r="L347" s="365"/>
      <c r="M347" s="366"/>
      <c r="N347" s="367"/>
      <c r="O347" s="365"/>
      <c r="P347" s="368"/>
      <c r="Q347" s="364"/>
      <c r="R347" s="365"/>
      <c r="S347" s="366"/>
      <c r="T347" s="369"/>
      <c r="U347" s="370" t="s">
        <v>264</v>
      </c>
      <c r="V347" s="506"/>
      <c r="W347" s="372"/>
      <c r="X347" s="353"/>
      <c r="Y347" s="373"/>
      <c r="Z347" s="382"/>
      <c r="AA347" s="389"/>
      <c r="AB347" s="383"/>
      <c r="AC347" s="388"/>
      <c r="AD347" s="382"/>
      <c r="AE347" s="389"/>
      <c r="AF347" s="390"/>
      <c r="AG347" s="391"/>
      <c r="AH347" s="359"/>
      <c r="AI347" s="373"/>
    </row>
    <row r="348">
      <c r="A348" s="480" t="s">
        <v>5341</v>
      </c>
      <c r="B348" s="361">
        <v>46171.0</v>
      </c>
      <c r="C348" s="362" t="s">
        <v>5867</v>
      </c>
      <c r="D348" s="363" t="s">
        <v>5868</v>
      </c>
      <c r="E348" s="364"/>
      <c r="F348" s="365"/>
      <c r="G348" s="366"/>
      <c r="H348" s="367"/>
      <c r="I348" s="365"/>
      <c r="J348" s="368"/>
      <c r="K348" s="364"/>
      <c r="L348" s="365"/>
      <c r="M348" s="366"/>
      <c r="N348" s="367"/>
      <c r="O348" s="365"/>
      <c r="P348" s="368"/>
      <c r="Q348" s="364"/>
      <c r="R348" s="365"/>
      <c r="S348" s="366"/>
      <c r="T348" s="369"/>
      <c r="U348" s="370" t="s">
        <v>264</v>
      </c>
      <c r="V348" s="506"/>
      <c r="W348" s="372"/>
      <c r="X348" s="353"/>
      <c r="Y348" s="373"/>
      <c r="Z348" s="382"/>
      <c r="AA348" s="389"/>
      <c r="AB348" s="383"/>
      <c r="AC348" s="388"/>
      <c r="AD348" s="382"/>
      <c r="AE348" s="389"/>
      <c r="AF348" s="390"/>
      <c r="AG348" s="391"/>
      <c r="AH348" s="359"/>
      <c r="AI348" s="373"/>
    </row>
    <row r="349">
      <c r="A349" s="480" t="s">
        <v>5341</v>
      </c>
      <c r="B349" s="361">
        <v>46171.0</v>
      </c>
      <c r="C349" s="362" t="s">
        <v>5869</v>
      </c>
      <c r="D349" s="363" t="s">
        <v>5870</v>
      </c>
      <c r="E349" s="364"/>
      <c r="F349" s="365"/>
      <c r="G349" s="366"/>
      <c r="H349" s="367"/>
      <c r="I349" s="365"/>
      <c r="J349" s="368"/>
      <c r="K349" s="364"/>
      <c r="L349" s="365"/>
      <c r="M349" s="366"/>
      <c r="N349" s="367"/>
      <c r="O349" s="365"/>
      <c r="P349" s="368"/>
      <c r="Q349" s="364"/>
      <c r="R349" s="365"/>
      <c r="S349" s="366"/>
      <c r="T349" s="369"/>
      <c r="U349" s="370" t="s">
        <v>264</v>
      </c>
      <c r="V349" s="506" t="s">
        <v>3022</v>
      </c>
      <c r="W349" s="372"/>
      <c r="X349" s="353"/>
      <c r="Y349" s="373"/>
      <c r="Z349" s="382"/>
      <c r="AA349" s="389"/>
      <c r="AB349" s="383"/>
      <c r="AC349" s="388"/>
      <c r="AD349" s="382"/>
      <c r="AE349" s="389"/>
      <c r="AF349" s="390"/>
      <c r="AG349" s="391"/>
      <c r="AH349" s="359"/>
      <c r="AI349" s="373"/>
    </row>
    <row r="350">
      <c r="A350" s="480" t="s">
        <v>5742</v>
      </c>
      <c r="B350" s="361">
        <v>46172.0</v>
      </c>
      <c r="C350" s="362" t="s">
        <v>5871</v>
      </c>
      <c r="D350" s="363" t="s">
        <v>5872</v>
      </c>
      <c r="E350" s="364"/>
      <c r="F350" s="365"/>
      <c r="G350" s="366"/>
      <c r="H350" s="367"/>
      <c r="I350" s="365"/>
      <c r="J350" s="368"/>
      <c r="K350" s="364"/>
      <c r="L350" s="365"/>
      <c r="M350" s="366"/>
      <c r="N350" s="367"/>
      <c r="O350" s="365"/>
      <c r="P350" s="368"/>
      <c r="Q350" s="364"/>
      <c r="R350" s="365"/>
      <c r="S350" s="366"/>
      <c r="T350" s="369"/>
      <c r="U350" s="370" t="s">
        <v>264</v>
      </c>
      <c r="V350" s="506" t="s">
        <v>2021</v>
      </c>
      <c r="W350" s="372"/>
      <c r="X350" s="353"/>
      <c r="Y350" s="373"/>
      <c r="Z350" s="382"/>
      <c r="AA350" s="389"/>
      <c r="AB350" s="383"/>
      <c r="AC350" s="388"/>
      <c r="AD350" s="382"/>
      <c r="AE350" s="389"/>
      <c r="AF350" s="390"/>
      <c r="AG350" s="391"/>
      <c r="AH350" s="359"/>
      <c r="AI350" s="373"/>
    </row>
    <row r="351">
      <c r="A351" s="480" t="s">
        <v>5132</v>
      </c>
      <c r="B351" s="361">
        <v>46169.0</v>
      </c>
      <c r="C351" s="362" t="s">
        <v>5873</v>
      </c>
      <c r="D351" s="363" t="s">
        <v>5874</v>
      </c>
      <c r="E351" s="364"/>
      <c r="F351" s="365"/>
      <c r="G351" s="366"/>
      <c r="H351" s="367"/>
      <c r="I351" s="365"/>
      <c r="J351" s="368"/>
      <c r="K351" s="364"/>
      <c r="L351" s="365"/>
      <c r="M351" s="366"/>
      <c r="N351" s="367"/>
      <c r="O351" s="365"/>
      <c r="P351" s="368"/>
      <c r="Q351" s="364"/>
      <c r="R351" s="365"/>
      <c r="S351" s="366"/>
      <c r="T351" s="369"/>
      <c r="U351" s="370" t="s">
        <v>264</v>
      </c>
      <c r="V351" s="481"/>
      <c r="W351" s="372"/>
      <c r="X351" s="353" t="s">
        <v>2914</v>
      </c>
      <c r="Y351" s="373"/>
      <c r="Z351" s="382"/>
      <c r="AA351" s="389"/>
      <c r="AB351" s="383"/>
      <c r="AC351" s="388"/>
      <c r="AD351" s="382"/>
      <c r="AE351" s="389"/>
      <c r="AF351" s="377">
        <v>0.0</v>
      </c>
      <c r="AG351" s="378">
        <v>0.0</v>
      </c>
      <c r="AH351" s="393" t="s">
        <v>3027</v>
      </c>
      <c r="AI351" s="373"/>
    </row>
    <row r="352">
      <c r="A352" s="480" t="s">
        <v>5138</v>
      </c>
      <c r="B352" s="361">
        <v>46168.0</v>
      </c>
      <c r="C352" s="362" t="s">
        <v>5875</v>
      </c>
      <c r="D352" s="363" t="s">
        <v>5876</v>
      </c>
      <c r="E352" s="364"/>
      <c r="F352" s="365">
        <v>1.0</v>
      </c>
      <c r="G352" s="366"/>
      <c r="H352" s="367"/>
      <c r="I352" s="365"/>
      <c r="J352" s="368"/>
      <c r="K352" s="364"/>
      <c r="L352" s="365"/>
      <c r="M352" s="366"/>
      <c r="N352" s="367"/>
      <c r="O352" s="365"/>
      <c r="P352" s="368"/>
      <c r="Q352" s="364"/>
      <c r="R352" s="365"/>
      <c r="S352" s="366"/>
      <c r="T352" s="369"/>
      <c r="U352" s="370" t="s">
        <v>264</v>
      </c>
      <c r="V352" s="481"/>
      <c r="W352" s="380" t="s">
        <v>5877</v>
      </c>
      <c r="X352" s="353" t="s">
        <v>2887</v>
      </c>
      <c r="Y352" s="381">
        <v>1.0</v>
      </c>
      <c r="Z352" s="382"/>
      <c r="AA352" s="389"/>
      <c r="AB352" s="383"/>
      <c r="AC352" s="388"/>
      <c r="AD352" s="382"/>
      <c r="AE352" s="389"/>
      <c r="AF352" s="377">
        <v>13.0</v>
      </c>
      <c r="AG352" s="378">
        <v>13.0</v>
      </c>
      <c r="AH352" s="393" t="s">
        <v>3027</v>
      </c>
      <c r="AI352" s="381"/>
    </row>
    <row r="353">
      <c r="A353" s="480" t="s">
        <v>5164</v>
      </c>
      <c r="B353" s="361">
        <v>46167.0</v>
      </c>
      <c r="C353" s="362" t="s">
        <v>5878</v>
      </c>
      <c r="D353" s="363" t="s">
        <v>5879</v>
      </c>
      <c r="E353" s="364"/>
      <c r="F353" s="365"/>
      <c r="G353" s="366"/>
      <c r="H353" s="367"/>
      <c r="I353" s="365"/>
      <c r="J353" s="368"/>
      <c r="K353" s="364"/>
      <c r="L353" s="365"/>
      <c r="M353" s="366"/>
      <c r="N353" s="367"/>
      <c r="O353" s="365"/>
      <c r="P353" s="368"/>
      <c r="Q353" s="364"/>
      <c r="R353" s="365"/>
      <c r="S353" s="366"/>
      <c r="T353" s="369"/>
      <c r="U353" s="370" t="s">
        <v>497</v>
      </c>
      <c r="V353" s="481"/>
      <c r="W353" s="372"/>
      <c r="X353" s="353" t="s">
        <v>2914</v>
      </c>
      <c r="Y353" s="373"/>
      <c r="Z353" s="382"/>
      <c r="AA353" s="389"/>
      <c r="AB353" s="383"/>
      <c r="AC353" s="388"/>
      <c r="AD353" s="382"/>
      <c r="AE353" s="389"/>
      <c r="AF353" s="390">
        <v>0.0</v>
      </c>
      <c r="AG353" s="391">
        <v>0.0</v>
      </c>
      <c r="AH353" s="393" t="s">
        <v>3027</v>
      </c>
      <c r="AI353" s="373"/>
    </row>
    <row r="354">
      <c r="A354" s="480" t="s">
        <v>5132</v>
      </c>
      <c r="B354" s="361">
        <v>46169.0</v>
      </c>
      <c r="C354" s="362" t="s">
        <v>5880</v>
      </c>
      <c r="D354" s="363" t="s">
        <v>5881</v>
      </c>
      <c r="E354" s="364"/>
      <c r="F354" s="365">
        <v>1.0</v>
      </c>
      <c r="G354" s="366"/>
      <c r="H354" s="367"/>
      <c r="I354" s="365"/>
      <c r="J354" s="368"/>
      <c r="K354" s="364"/>
      <c r="L354" s="365"/>
      <c r="M354" s="366"/>
      <c r="N354" s="367"/>
      <c r="O354" s="365">
        <v>2.0</v>
      </c>
      <c r="P354" s="368"/>
      <c r="Q354" s="364"/>
      <c r="R354" s="365"/>
      <c r="S354" s="366"/>
      <c r="T354" s="369"/>
      <c r="U354" s="370" t="s">
        <v>497</v>
      </c>
      <c r="V354" s="481"/>
      <c r="W354" s="380" t="s">
        <v>5882</v>
      </c>
      <c r="X354" s="353" t="s">
        <v>2887</v>
      </c>
      <c r="Y354" s="381">
        <v>3.0</v>
      </c>
      <c r="Z354" s="382"/>
      <c r="AA354" s="389"/>
      <c r="AB354" s="383"/>
      <c r="AC354" s="388"/>
      <c r="AD354" s="382"/>
      <c r="AE354" s="389"/>
      <c r="AF354" s="377">
        <v>4.0</v>
      </c>
      <c r="AG354" s="378">
        <v>2.0</v>
      </c>
      <c r="AH354" s="393" t="s">
        <v>3027</v>
      </c>
      <c r="AI354" s="381"/>
    </row>
    <row r="355">
      <c r="A355" s="480" t="s">
        <v>5138</v>
      </c>
      <c r="B355" s="361">
        <v>46168.0</v>
      </c>
      <c r="C355" s="362" t="s">
        <v>5883</v>
      </c>
      <c r="D355" s="363" t="s">
        <v>5884</v>
      </c>
      <c r="E355" s="364"/>
      <c r="F355" s="365"/>
      <c r="G355" s="366"/>
      <c r="H355" s="367"/>
      <c r="I355" s="365"/>
      <c r="J355" s="368"/>
      <c r="K355" s="364"/>
      <c r="L355" s="365"/>
      <c r="M355" s="366"/>
      <c r="N355" s="367"/>
      <c r="O355" s="365"/>
      <c r="P355" s="368"/>
      <c r="Q355" s="364"/>
      <c r="R355" s="365"/>
      <c r="S355" s="366"/>
      <c r="T355" s="369"/>
      <c r="U355" s="370" t="s">
        <v>497</v>
      </c>
      <c r="V355" s="481"/>
      <c r="W355" s="372"/>
      <c r="X355" s="353"/>
      <c r="Y355" s="373"/>
      <c r="Z355" s="382"/>
      <c r="AA355" s="389"/>
      <c r="AB355" s="383"/>
      <c r="AC355" s="388"/>
      <c r="AD355" s="382"/>
      <c r="AE355" s="389"/>
      <c r="AF355" s="390"/>
      <c r="AG355" s="391"/>
      <c r="AH355" s="359"/>
      <c r="AI355" s="373"/>
    </row>
    <row r="356">
      <c r="A356" s="480" t="s">
        <v>5132</v>
      </c>
      <c r="B356" s="361">
        <v>46169.0</v>
      </c>
      <c r="C356" s="362" t="s">
        <v>5885</v>
      </c>
      <c r="D356" s="363" t="s">
        <v>5886</v>
      </c>
      <c r="E356" s="364"/>
      <c r="F356" s="365"/>
      <c r="G356" s="366"/>
      <c r="H356" s="367"/>
      <c r="I356" s="365"/>
      <c r="J356" s="368"/>
      <c r="K356" s="364"/>
      <c r="L356" s="365"/>
      <c r="M356" s="366"/>
      <c r="N356" s="367"/>
      <c r="O356" s="365"/>
      <c r="P356" s="368"/>
      <c r="Q356" s="364"/>
      <c r="R356" s="365"/>
      <c r="S356" s="366"/>
      <c r="T356" s="369"/>
      <c r="U356" s="370" t="s">
        <v>497</v>
      </c>
      <c r="V356" s="481"/>
      <c r="W356" s="372"/>
      <c r="X356" s="353"/>
      <c r="Y356" s="373"/>
      <c r="Z356" s="382"/>
      <c r="AA356" s="389"/>
      <c r="AB356" s="383"/>
      <c r="AC356" s="388"/>
      <c r="AD356" s="382"/>
      <c r="AE356" s="389"/>
      <c r="AF356" s="390"/>
      <c r="AG356" s="391"/>
      <c r="AH356" s="359"/>
      <c r="AI356" s="373"/>
    </row>
    <row r="357">
      <c r="A357" s="480" t="s">
        <v>5138</v>
      </c>
      <c r="B357" s="361">
        <v>46168.0</v>
      </c>
      <c r="C357" s="362" t="s">
        <v>5887</v>
      </c>
      <c r="D357" s="363" t="s">
        <v>5888</v>
      </c>
      <c r="E357" s="364"/>
      <c r="F357" s="365"/>
      <c r="G357" s="366"/>
      <c r="H357" s="367"/>
      <c r="I357" s="365"/>
      <c r="J357" s="368"/>
      <c r="K357" s="364"/>
      <c r="L357" s="365"/>
      <c r="M357" s="366"/>
      <c r="N357" s="367"/>
      <c r="O357" s="365"/>
      <c r="P357" s="368"/>
      <c r="Q357" s="364"/>
      <c r="R357" s="365"/>
      <c r="S357" s="366"/>
      <c r="T357" s="369"/>
      <c r="U357" s="370" t="s">
        <v>497</v>
      </c>
      <c r="V357" s="481"/>
      <c r="W357" s="372"/>
      <c r="X357" s="353"/>
      <c r="Y357" s="373"/>
      <c r="Z357" s="382"/>
      <c r="AA357" s="389"/>
      <c r="AB357" s="383"/>
      <c r="AC357" s="388"/>
      <c r="AD357" s="382"/>
      <c r="AE357" s="389"/>
      <c r="AF357" s="390"/>
      <c r="AG357" s="391"/>
      <c r="AH357" s="359"/>
      <c r="AI357" s="373"/>
    </row>
    <row r="358">
      <c r="A358" s="480" t="s">
        <v>5135</v>
      </c>
      <c r="B358" s="361">
        <v>46170.0</v>
      </c>
      <c r="C358" s="362" t="s">
        <v>5889</v>
      </c>
      <c r="D358" s="363" t="s">
        <v>5890</v>
      </c>
      <c r="E358" s="364"/>
      <c r="F358" s="365"/>
      <c r="G358" s="366"/>
      <c r="H358" s="367"/>
      <c r="I358" s="365"/>
      <c r="J358" s="368"/>
      <c r="K358" s="364"/>
      <c r="L358" s="365"/>
      <c r="M358" s="366"/>
      <c r="N358" s="367"/>
      <c r="O358" s="365"/>
      <c r="P358" s="368"/>
      <c r="Q358" s="364"/>
      <c r="R358" s="365"/>
      <c r="S358" s="366"/>
      <c r="T358" s="369"/>
      <c r="U358" s="370" t="s">
        <v>497</v>
      </c>
      <c r="V358" s="481"/>
      <c r="W358" s="372"/>
      <c r="X358" s="353"/>
      <c r="Y358" s="373"/>
      <c r="Z358" s="382"/>
      <c r="AA358" s="389"/>
      <c r="AB358" s="383"/>
      <c r="AC358" s="388"/>
      <c r="AD358" s="382"/>
      <c r="AE358" s="389"/>
      <c r="AF358" s="390"/>
      <c r="AG358" s="391"/>
      <c r="AH358" s="359"/>
      <c r="AI358" s="373"/>
    </row>
    <row r="359">
      <c r="A359" s="480" t="s">
        <v>5135</v>
      </c>
      <c r="B359" s="361">
        <v>46170.0</v>
      </c>
      <c r="C359" s="362" t="s">
        <v>5891</v>
      </c>
      <c r="D359" s="363" t="s">
        <v>5892</v>
      </c>
      <c r="E359" s="364"/>
      <c r="F359" s="365"/>
      <c r="G359" s="366"/>
      <c r="H359" s="367"/>
      <c r="I359" s="365"/>
      <c r="J359" s="368"/>
      <c r="K359" s="364"/>
      <c r="L359" s="365"/>
      <c r="M359" s="366"/>
      <c r="N359" s="367"/>
      <c r="O359" s="365"/>
      <c r="P359" s="368"/>
      <c r="Q359" s="364"/>
      <c r="R359" s="365"/>
      <c r="S359" s="366"/>
      <c r="T359" s="369"/>
      <c r="U359" s="370" t="s">
        <v>497</v>
      </c>
      <c r="V359" s="481"/>
      <c r="W359" s="372"/>
      <c r="X359" s="353"/>
      <c r="Y359" s="373"/>
      <c r="Z359" s="382"/>
      <c r="AA359" s="389"/>
      <c r="AB359" s="383"/>
      <c r="AC359" s="388"/>
      <c r="AD359" s="382"/>
      <c r="AE359" s="389"/>
      <c r="AF359" s="390"/>
      <c r="AG359" s="391"/>
      <c r="AH359" s="359"/>
      <c r="AI359" s="373"/>
    </row>
    <row r="360">
      <c r="A360" s="480" t="s">
        <v>5341</v>
      </c>
      <c r="B360" s="361">
        <v>46171.0</v>
      </c>
      <c r="C360" s="362" t="s">
        <v>5893</v>
      </c>
      <c r="D360" s="363" t="s">
        <v>5894</v>
      </c>
      <c r="E360" s="364"/>
      <c r="F360" s="365"/>
      <c r="G360" s="366"/>
      <c r="H360" s="367"/>
      <c r="I360" s="365"/>
      <c r="J360" s="368"/>
      <c r="K360" s="364"/>
      <c r="L360" s="365"/>
      <c r="M360" s="366"/>
      <c r="N360" s="367"/>
      <c r="O360" s="365"/>
      <c r="P360" s="368"/>
      <c r="Q360" s="364"/>
      <c r="R360" s="365"/>
      <c r="S360" s="366"/>
      <c r="T360" s="369"/>
      <c r="U360" s="370" t="s">
        <v>497</v>
      </c>
      <c r="V360" s="481"/>
      <c r="W360" s="372"/>
      <c r="X360" s="353"/>
      <c r="Y360" s="373"/>
      <c r="Z360" s="382"/>
      <c r="AA360" s="389"/>
      <c r="AB360" s="383"/>
      <c r="AC360" s="388"/>
      <c r="AD360" s="382"/>
      <c r="AE360" s="389"/>
      <c r="AF360" s="390"/>
      <c r="AG360" s="391"/>
      <c r="AH360" s="359"/>
      <c r="AI360" s="373"/>
    </row>
    <row r="361">
      <c r="A361" s="480" t="s">
        <v>5341</v>
      </c>
      <c r="B361" s="361">
        <v>46171.0</v>
      </c>
      <c r="C361" s="362" t="s">
        <v>5895</v>
      </c>
      <c r="D361" s="363" t="s">
        <v>5896</v>
      </c>
      <c r="E361" s="364"/>
      <c r="F361" s="365"/>
      <c r="G361" s="366"/>
      <c r="H361" s="367"/>
      <c r="I361" s="365"/>
      <c r="J361" s="368"/>
      <c r="K361" s="364"/>
      <c r="L361" s="365"/>
      <c r="M361" s="366"/>
      <c r="N361" s="367"/>
      <c r="O361" s="365"/>
      <c r="P361" s="368"/>
      <c r="Q361" s="364"/>
      <c r="R361" s="365"/>
      <c r="S361" s="366"/>
      <c r="T361" s="369"/>
      <c r="U361" s="370" t="s">
        <v>497</v>
      </c>
      <c r="V361" s="481"/>
      <c r="W361" s="372"/>
      <c r="X361" s="353"/>
      <c r="Y361" s="373"/>
      <c r="Z361" s="382"/>
      <c r="AA361" s="389"/>
      <c r="AB361" s="383"/>
      <c r="AC361" s="388"/>
      <c r="AD361" s="382"/>
      <c r="AE361" s="389"/>
      <c r="AF361" s="390"/>
      <c r="AG361" s="391"/>
      <c r="AH361" s="359"/>
      <c r="AI361" s="373"/>
    </row>
    <row r="362">
      <c r="A362" s="480" t="s">
        <v>5132</v>
      </c>
      <c r="B362" s="361">
        <v>46169.0</v>
      </c>
      <c r="C362" s="362" t="s">
        <v>5897</v>
      </c>
      <c r="D362" s="363" t="s">
        <v>5898</v>
      </c>
      <c r="E362" s="364"/>
      <c r="F362" s="365"/>
      <c r="G362" s="366"/>
      <c r="H362" s="367"/>
      <c r="I362" s="365"/>
      <c r="J362" s="368"/>
      <c r="K362" s="364"/>
      <c r="L362" s="365"/>
      <c r="M362" s="366"/>
      <c r="N362" s="367"/>
      <c r="O362" s="365"/>
      <c r="P362" s="368"/>
      <c r="Q362" s="364"/>
      <c r="R362" s="365"/>
      <c r="S362" s="366"/>
      <c r="T362" s="369"/>
      <c r="U362" s="370" t="s">
        <v>497</v>
      </c>
      <c r="V362" s="481"/>
      <c r="W362" s="372"/>
      <c r="X362" s="353"/>
      <c r="Y362" s="373"/>
      <c r="Z362" s="382"/>
      <c r="AA362" s="389"/>
      <c r="AB362" s="383"/>
      <c r="AC362" s="388"/>
      <c r="AD362" s="382"/>
      <c r="AE362" s="389"/>
      <c r="AF362" s="390"/>
      <c r="AG362" s="391"/>
      <c r="AH362" s="359"/>
      <c r="AI362" s="373"/>
    </row>
    <row r="363">
      <c r="A363" s="480" t="s">
        <v>5132</v>
      </c>
      <c r="B363" s="361">
        <v>46169.0</v>
      </c>
      <c r="C363" s="362" t="s">
        <v>5899</v>
      </c>
      <c r="D363" s="363" t="s">
        <v>5900</v>
      </c>
      <c r="E363" s="364"/>
      <c r="F363" s="365"/>
      <c r="G363" s="366"/>
      <c r="H363" s="367"/>
      <c r="I363" s="365"/>
      <c r="J363" s="368"/>
      <c r="K363" s="364"/>
      <c r="L363" s="365"/>
      <c r="M363" s="366"/>
      <c r="N363" s="367"/>
      <c r="O363" s="365"/>
      <c r="P363" s="368"/>
      <c r="Q363" s="364"/>
      <c r="R363" s="365"/>
      <c r="S363" s="366"/>
      <c r="T363" s="369"/>
      <c r="U363" s="370" t="s">
        <v>1479</v>
      </c>
      <c r="V363" s="481"/>
      <c r="W363" s="372"/>
      <c r="X363" s="353"/>
      <c r="Y363" s="373"/>
      <c r="Z363" s="382"/>
      <c r="AA363" s="389"/>
      <c r="AB363" s="383"/>
      <c r="AC363" s="388"/>
      <c r="AD363" s="382"/>
      <c r="AE363" s="389"/>
      <c r="AF363" s="390"/>
      <c r="AG363" s="391"/>
      <c r="AH363" s="359"/>
      <c r="AI363" s="373"/>
    </row>
    <row r="364">
      <c r="A364" s="480" t="s">
        <v>5138</v>
      </c>
      <c r="B364" s="361">
        <v>46168.0</v>
      </c>
      <c r="C364" s="362" t="s">
        <v>5901</v>
      </c>
      <c r="D364" s="363" t="s">
        <v>5902</v>
      </c>
      <c r="E364" s="364"/>
      <c r="F364" s="365"/>
      <c r="G364" s="366"/>
      <c r="H364" s="367"/>
      <c r="I364" s="365"/>
      <c r="J364" s="368"/>
      <c r="K364" s="364"/>
      <c r="L364" s="365"/>
      <c r="M364" s="366"/>
      <c r="N364" s="367"/>
      <c r="O364" s="365"/>
      <c r="P364" s="368"/>
      <c r="Q364" s="364"/>
      <c r="R364" s="365"/>
      <c r="S364" s="366"/>
      <c r="T364" s="369"/>
      <c r="U364" s="370" t="s">
        <v>1479</v>
      </c>
      <c r="V364" s="481"/>
      <c r="W364" s="372"/>
      <c r="X364" s="353"/>
      <c r="Y364" s="373"/>
      <c r="Z364" s="382"/>
      <c r="AA364" s="389"/>
      <c r="AB364" s="383"/>
      <c r="AC364" s="388"/>
      <c r="AD364" s="382"/>
      <c r="AE364" s="389"/>
      <c r="AF364" s="390"/>
      <c r="AG364" s="391"/>
      <c r="AH364" s="359"/>
      <c r="AI364" s="373"/>
    </row>
    <row r="365">
      <c r="A365" s="480" t="s">
        <v>5135</v>
      </c>
      <c r="B365" s="361">
        <v>46170.0</v>
      </c>
      <c r="C365" s="362" t="s">
        <v>5903</v>
      </c>
      <c r="D365" s="363" t="s">
        <v>5904</v>
      </c>
      <c r="E365" s="364"/>
      <c r="F365" s="365"/>
      <c r="G365" s="366"/>
      <c r="H365" s="367"/>
      <c r="I365" s="365"/>
      <c r="J365" s="368"/>
      <c r="K365" s="364"/>
      <c r="L365" s="365"/>
      <c r="M365" s="366"/>
      <c r="N365" s="367"/>
      <c r="O365" s="365"/>
      <c r="P365" s="368"/>
      <c r="Q365" s="364"/>
      <c r="R365" s="365"/>
      <c r="S365" s="366"/>
      <c r="T365" s="369"/>
      <c r="U365" s="370" t="s">
        <v>1479</v>
      </c>
      <c r="V365" s="481"/>
      <c r="W365" s="372"/>
      <c r="X365" s="353"/>
      <c r="Y365" s="373"/>
      <c r="Z365" s="382"/>
      <c r="AA365" s="389"/>
      <c r="AB365" s="383"/>
      <c r="AC365" s="388"/>
      <c r="AD365" s="382"/>
      <c r="AE365" s="389"/>
      <c r="AF365" s="390"/>
      <c r="AG365" s="391"/>
      <c r="AH365" s="359"/>
      <c r="AI365" s="373"/>
    </row>
    <row r="366">
      <c r="A366" s="480" t="s">
        <v>5135</v>
      </c>
      <c r="B366" s="361">
        <v>46170.0</v>
      </c>
      <c r="C366" s="362" t="s">
        <v>5905</v>
      </c>
      <c r="D366" s="363" t="s">
        <v>5906</v>
      </c>
      <c r="E366" s="364"/>
      <c r="F366" s="365"/>
      <c r="G366" s="366"/>
      <c r="H366" s="367"/>
      <c r="I366" s="365"/>
      <c r="J366" s="368"/>
      <c r="K366" s="364"/>
      <c r="L366" s="365"/>
      <c r="M366" s="366"/>
      <c r="N366" s="367"/>
      <c r="O366" s="365"/>
      <c r="P366" s="368"/>
      <c r="Q366" s="364"/>
      <c r="R366" s="365"/>
      <c r="S366" s="366"/>
      <c r="T366" s="369"/>
      <c r="U366" s="370" t="s">
        <v>1479</v>
      </c>
      <c r="V366" s="481"/>
      <c r="W366" s="372"/>
      <c r="X366" s="353"/>
      <c r="Y366" s="373"/>
      <c r="Z366" s="382"/>
      <c r="AA366" s="389"/>
      <c r="AB366" s="383"/>
      <c r="AC366" s="388"/>
      <c r="AD366" s="382"/>
      <c r="AE366" s="389"/>
      <c r="AF366" s="390"/>
      <c r="AG366" s="391"/>
      <c r="AH366" s="359"/>
      <c r="AI366" s="373"/>
    </row>
    <row r="367">
      <c r="A367" s="480" t="s">
        <v>5341</v>
      </c>
      <c r="B367" s="361">
        <v>46171.0</v>
      </c>
      <c r="C367" s="362" t="s">
        <v>5907</v>
      </c>
      <c r="D367" s="363" t="s">
        <v>5908</v>
      </c>
      <c r="E367" s="364"/>
      <c r="F367" s="365"/>
      <c r="G367" s="366"/>
      <c r="H367" s="367"/>
      <c r="I367" s="365"/>
      <c r="J367" s="368"/>
      <c r="K367" s="364"/>
      <c r="L367" s="365"/>
      <c r="M367" s="366"/>
      <c r="N367" s="367"/>
      <c r="O367" s="365"/>
      <c r="P367" s="368"/>
      <c r="Q367" s="364"/>
      <c r="R367" s="365"/>
      <c r="S367" s="366"/>
      <c r="T367" s="369"/>
      <c r="U367" s="370" t="s">
        <v>1479</v>
      </c>
      <c r="V367" s="481"/>
      <c r="W367" s="372"/>
      <c r="X367" s="353"/>
      <c r="Y367" s="373"/>
      <c r="Z367" s="382"/>
      <c r="AA367" s="389"/>
      <c r="AB367" s="383"/>
      <c r="AC367" s="388"/>
      <c r="AD367" s="382"/>
      <c r="AE367" s="389"/>
      <c r="AF367" s="390"/>
      <c r="AG367" s="391"/>
      <c r="AH367" s="359"/>
      <c r="AI367" s="373"/>
    </row>
    <row r="368">
      <c r="A368" s="480" t="s">
        <v>5341</v>
      </c>
      <c r="B368" s="361">
        <v>46171.0</v>
      </c>
      <c r="C368" s="362" t="s">
        <v>5909</v>
      </c>
      <c r="D368" s="363" t="s">
        <v>5910</v>
      </c>
      <c r="E368" s="364"/>
      <c r="F368" s="365"/>
      <c r="G368" s="366"/>
      <c r="H368" s="367"/>
      <c r="I368" s="365"/>
      <c r="J368" s="368"/>
      <c r="K368" s="364"/>
      <c r="L368" s="365"/>
      <c r="M368" s="366"/>
      <c r="N368" s="367"/>
      <c r="O368" s="365"/>
      <c r="P368" s="368"/>
      <c r="Q368" s="364"/>
      <c r="R368" s="365"/>
      <c r="S368" s="366"/>
      <c r="T368" s="369"/>
      <c r="U368" s="370" t="s">
        <v>1479</v>
      </c>
      <c r="V368" s="481"/>
      <c r="W368" s="372"/>
      <c r="X368" s="353"/>
      <c r="Y368" s="373"/>
      <c r="Z368" s="382"/>
      <c r="AA368" s="389"/>
      <c r="AB368" s="383"/>
      <c r="AC368" s="388"/>
      <c r="AD368" s="382"/>
      <c r="AE368" s="389"/>
      <c r="AF368" s="390"/>
      <c r="AG368" s="391"/>
      <c r="AH368" s="359"/>
      <c r="AI368" s="373"/>
    </row>
    <row r="369">
      <c r="A369" s="480" t="s">
        <v>5742</v>
      </c>
      <c r="B369" s="361">
        <v>46172.0</v>
      </c>
      <c r="C369" s="362" t="s">
        <v>5911</v>
      </c>
      <c r="D369" s="363" t="s">
        <v>5912</v>
      </c>
      <c r="E369" s="364"/>
      <c r="F369" s="365"/>
      <c r="G369" s="366"/>
      <c r="H369" s="367"/>
      <c r="I369" s="365"/>
      <c r="J369" s="368"/>
      <c r="K369" s="364"/>
      <c r="L369" s="365"/>
      <c r="M369" s="366"/>
      <c r="N369" s="367"/>
      <c r="O369" s="365"/>
      <c r="P369" s="368"/>
      <c r="Q369" s="364"/>
      <c r="R369" s="365"/>
      <c r="S369" s="366"/>
      <c r="T369" s="369"/>
      <c r="U369" s="370" t="s">
        <v>1479</v>
      </c>
      <c r="V369" s="481"/>
      <c r="W369" s="372"/>
      <c r="X369" s="353"/>
      <c r="Y369" s="373"/>
      <c r="Z369" s="382"/>
      <c r="AA369" s="389"/>
      <c r="AB369" s="383"/>
      <c r="AC369" s="388"/>
      <c r="AD369" s="382"/>
      <c r="AE369" s="389"/>
      <c r="AF369" s="390"/>
      <c r="AG369" s="391"/>
      <c r="AH369" s="359"/>
      <c r="AI369" s="373"/>
    </row>
    <row r="370">
      <c r="A370" s="480" t="s">
        <v>5713</v>
      </c>
      <c r="B370" s="361">
        <v>46173.0</v>
      </c>
      <c r="C370" s="362" t="s">
        <v>5913</v>
      </c>
      <c r="D370" s="363" t="s">
        <v>5914</v>
      </c>
      <c r="E370" s="364"/>
      <c r="F370" s="365"/>
      <c r="G370" s="366"/>
      <c r="H370" s="367"/>
      <c r="I370" s="365"/>
      <c r="J370" s="368"/>
      <c r="K370" s="364"/>
      <c r="L370" s="365"/>
      <c r="M370" s="366"/>
      <c r="N370" s="367"/>
      <c r="O370" s="365"/>
      <c r="P370" s="368"/>
      <c r="Q370" s="364"/>
      <c r="R370" s="365"/>
      <c r="S370" s="366"/>
      <c r="T370" s="369"/>
      <c r="U370" s="370" t="s">
        <v>1479</v>
      </c>
      <c r="V370" s="481"/>
      <c r="W370" s="372"/>
      <c r="X370" s="353"/>
      <c r="Y370" s="373"/>
      <c r="Z370" s="382"/>
      <c r="AA370" s="389"/>
      <c r="AB370" s="383"/>
      <c r="AC370" s="388"/>
      <c r="AD370" s="382"/>
      <c r="AE370" s="389"/>
      <c r="AF370" s="390"/>
      <c r="AG370" s="391"/>
      <c r="AH370" s="393"/>
      <c r="AI370" s="373"/>
    </row>
    <row r="371">
      <c r="A371" s="480" t="s">
        <v>5164</v>
      </c>
      <c r="B371" s="361">
        <v>46167.0</v>
      </c>
      <c r="C371" s="362" t="s">
        <v>5915</v>
      </c>
      <c r="D371" s="363" t="s">
        <v>5916</v>
      </c>
      <c r="E371" s="364"/>
      <c r="F371" s="365"/>
      <c r="G371" s="366"/>
      <c r="H371" s="367"/>
      <c r="I371" s="365"/>
      <c r="J371" s="368"/>
      <c r="K371" s="364"/>
      <c r="L371" s="365"/>
      <c r="M371" s="366"/>
      <c r="N371" s="367"/>
      <c r="O371" s="365"/>
      <c r="P371" s="368"/>
      <c r="Q371" s="364"/>
      <c r="R371" s="365"/>
      <c r="S371" s="366"/>
      <c r="T371" s="369"/>
      <c r="U371" s="370" t="s">
        <v>1479</v>
      </c>
      <c r="V371" s="506" t="s">
        <v>3008</v>
      </c>
      <c r="W371" s="380"/>
      <c r="X371" s="353" t="s">
        <v>2914</v>
      </c>
      <c r="Y371" s="381"/>
      <c r="Z371" s="382"/>
      <c r="AA371" s="389"/>
      <c r="AB371" s="383"/>
      <c r="AC371" s="388"/>
      <c r="AD371" s="382"/>
      <c r="AE371" s="389"/>
      <c r="AF371" s="377">
        <v>0.0</v>
      </c>
      <c r="AG371" s="378">
        <v>0.0</v>
      </c>
      <c r="AH371" s="393" t="s">
        <v>3027</v>
      </c>
      <c r="AI371" s="381"/>
    </row>
    <row r="372">
      <c r="A372" s="480" t="s">
        <v>5132</v>
      </c>
      <c r="B372" s="361">
        <v>46169.0</v>
      </c>
      <c r="C372" s="362" t="s">
        <v>5917</v>
      </c>
      <c r="D372" s="363" t="s">
        <v>5918</v>
      </c>
      <c r="E372" s="364"/>
      <c r="F372" s="365"/>
      <c r="G372" s="366"/>
      <c r="H372" s="367"/>
      <c r="I372" s="365"/>
      <c r="J372" s="368"/>
      <c r="K372" s="364"/>
      <c r="L372" s="365"/>
      <c r="M372" s="366"/>
      <c r="N372" s="367"/>
      <c r="O372" s="365">
        <v>2.0</v>
      </c>
      <c r="P372" s="368"/>
      <c r="Q372" s="364"/>
      <c r="R372" s="365"/>
      <c r="S372" s="366"/>
      <c r="T372" s="369"/>
      <c r="U372" s="370" t="s">
        <v>1479</v>
      </c>
      <c r="V372" s="481"/>
      <c r="W372" s="380" t="s">
        <v>5919</v>
      </c>
      <c r="X372" s="353" t="s">
        <v>3072</v>
      </c>
      <c r="Y372" s="381">
        <v>1.0</v>
      </c>
      <c r="Z372" s="382"/>
      <c r="AA372" s="389"/>
      <c r="AB372" s="383"/>
      <c r="AC372" s="388"/>
      <c r="AD372" s="382"/>
      <c r="AE372" s="389"/>
      <c r="AF372" s="377">
        <v>35.0</v>
      </c>
      <c r="AG372" s="378">
        <v>26.0</v>
      </c>
      <c r="AH372" s="393" t="s">
        <v>3027</v>
      </c>
      <c r="AI372" s="381"/>
    </row>
    <row r="373">
      <c r="A373" s="480" t="s">
        <v>5164</v>
      </c>
      <c r="B373" s="361">
        <v>46167.0</v>
      </c>
      <c r="C373" s="362" t="s">
        <v>5920</v>
      </c>
      <c r="D373" s="363" t="s">
        <v>5921</v>
      </c>
      <c r="E373" s="364"/>
      <c r="F373" s="365"/>
      <c r="G373" s="366"/>
      <c r="H373" s="367"/>
      <c r="I373" s="365">
        <v>1.0</v>
      </c>
      <c r="J373" s="368"/>
      <c r="K373" s="364"/>
      <c r="L373" s="365"/>
      <c r="M373" s="366"/>
      <c r="N373" s="367"/>
      <c r="O373" s="365"/>
      <c r="P373" s="368"/>
      <c r="Q373" s="364"/>
      <c r="R373" s="365"/>
      <c r="S373" s="366"/>
      <c r="T373" s="369"/>
      <c r="U373" s="370" t="s">
        <v>765</v>
      </c>
      <c r="V373" s="481"/>
      <c r="W373" s="380" t="s">
        <v>5922</v>
      </c>
      <c r="X373" s="353" t="s">
        <v>2890</v>
      </c>
      <c r="Y373" s="381"/>
      <c r="Z373" s="382"/>
      <c r="AA373" s="389"/>
      <c r="AB373" s="383"/>
      <c r="AC373" s="388"/>
      <c r="AD373" s="382"/>
      <c r="AE373" s="389"/>
      <c r="AF373" s="377">
        <v>13.0</v>
      </c>
      <c r="AG373" s="378">
        <v>10.0</v>
      </c>
      <c r="AH373" s="393" t="s">
        <v>3027</v>
      </c>
      <c r="AI373" s="381"/>
    </row>
    <row r="374">
      <c r="A374" s="480" t="s">
        <v>5132</v>
      </c>
      <c r="B374" s="361">
        <v>46169.0</v>
      </c>
      <c r="C374" s="362" t="s">
        <v>5923</v>
      </c>
      <c r="D374" s="363" t="s">
        <v>5924</v>
      </c>
      <c r="E374" s="364"/>
      <c r="F374" s="365"/>
      <c r="G374" s="366"/>
      <c r="H374" s="367"/>
      <c r="I374" s="365"/>
      <c r="J374" s="368"/>
      <c r="K374" s="364"/>
      <c r="L374" s="365"/>
      <c r="M374" s="366"/>
      <c r="N374" s="367"/>
      <c r="O374" s="365"/>
      <c r="P374" s="368"/>
      <c r="Q374" s="364"/>
      <c r="R374" s="365"/>
      <c r="S374" s="366"/>
      <c r="T374" s="369"/>
      <c r="U374" s="370" t="s">
        <v>765</v>
      </c>
      <c r="V374" s="481"/>
      <c r="W374" s="372"/>
      <c r="X374" s="353" t="s">
        <v>2914</v>
      </c>
      <c r="Y374" s="373"/>
      <c r="Z374" s="382"/>
      <c r="AA374" s="389"/>
      <c r="AB374" s="383"/>
      <c r="AC374" s="388"/>
      <c r="AD374" s="382"/>
      <c r="AE374" s="389"/>
      <c r="AF374" s="377">
        <v>47.0</v>
      </c>
      <c r="AG374" s="378">
        <v>38.0</v>
      </c>
      <c r="AH374" s="393" t="s">
        <v>3027</v>
      </c>
      <c r="AI374" s="373"/>
    </row>
    <row r="375">
      <c r="A375" s="480" t="s">
        <v>5132</v>
      </c>
      <c r="B375" s="361">
        <v>46169.0</v>
      </c>
      <c r="C375" s="362" t="s">
        <v>5925</v>
      </c>
      <c r="D375" s="363" t="s">
        <v>5926</v>
      </c>
      <c r="E375" s="364"/>
      <c r="F375" s="365"/>
      <c r="G375" s="366"/>
      <c r="H375" s="367"/>
      <c r="I375" s="365"/>
      <c r="J375" s="368"/>
      <c r="K375" s="364"/>
      <c r="L375" s="365"/>
      <c r="M375" s="366"/>
      <c r="N375" s="367"/>
      <c r="O375" s="365"/>
      <c r="P375" s="368"/>
      <c r="Q375" s="364"/>
      <c r="R375" s="365"/>
      <c r="S375" s="366"/>
      <c r="T375" s="369"/>
      <c r="U375" s="370" t="s">
        <v>765</v>
      </c>
      <c r="V375" s="481"/>
      <c r="W375" s="372"/>
      <c r="X375" s="353"/>
      <c r="Y375" s="373"/>
      <c r="Z375" s="382"/>
      <c r="AA375" s="389"/>
      <c r="AB375" s="383"/>
      <c r="AC375" s="388"/>
      <c r="AD375" s="382"/>
      <c r="AE375" s="389"/>
      <c r="AF375" s="390"/>
      <c r="AG375" s="391"/>
      <c r="AH375" s="359"/>
      <c r="AI375" s="373"/>
    </row>
    <row r="376">
      <c r="A376" s="480" t="s">
        <v>5138</v>
      </c>
      <c r="B376" s="361">
        <v>46168.0</v>
      </c>
      <c r="C376" s="362" t="s">
        <v>5927</v>
      </c>
      <c r="D376" s="363" t="s">
        <v>5928</v>
      </c>
      <c r="E376" s="364"/>
      <c r="F376" s="365"/>
      <c r="G376" s="366"/>
      <c r="H376" s="367"/>
      <c r="I376" s="365"/>
      <c r="J376" s="368"/>
      <c r="K376" s="364"/>
      <c r="L376" s="365"/>
      <c r="M376" s="366"/>
      <c r="N376" s="367"/>
      <c r="O376" s="365"/>
      <c r="P376" s="368"/>
      <c r="Q376" s="364"/>
      <c r="R376" s="365"/>
      <c r="S376" s="366"/>
      <c r="T376" s="369"/>
      <c r="U376" s="370" t="s">
        <v>765</v>
      </c>
      <c r="V376" s="481"/>
      <c r="W376" s="372"/>
      <c r="X376" s="353"/>
      <c r="Y376" s="373"/>
      <c r="Z376" s="382"/>
      <c r="AA376" s="389"/>
      <c r="AB376" s="383"/>
      <c r="AC376" s="388"/>
      <c r="AD376" s="382"/>
      <c r="AE376" s="389"/>
      <c r="AF376" s="390"/>
      <c r="AG376" s="391"/>
      <c r="AH376" s="359"/>
      <c r="AI376" s="373"/>
    </row>
    <row r="377">
      <c r="A377" s="480" t="s">
        <v>5138</v>
      </c>
      <c r="B377" s="361">
        <v>46168.0</v>
      </c>
      <c r="C377" s="362" t="s">
        <v>5929</v>
      </c>
      <c r="D377" s="363" t="s">
        <v>5930</v>
      </c>
      <c r="E377" s="364"/>
      <c r="F377" s="365"/>
      <c r="G377" s="366"/>
      <c r="H377" s="367"/>
      <c r="I377" s="365"/>
      <c r="J377" s="368"/>
      <c r="K377" s="364"/>
      <c r="L377" s="365"/>
      <c r="M377" s="366"/>
      <c r="N377" s="367"/>
      <c r="O377" s="365"/>
      <c r="P377" s="368"/>
      <c r="Q377" s="364"/>
      <c r="R377" s="365"/>
      <c r="S377" s="366"/>
      <c r="T377" s="369"/>
      <c r="U377" s="370" t="s">
        <v>765</v>
      </c>
      <c r="V377" s="481"/>
      <c r="W377" s="372"/>
      <c r="X377" s="353"/>
      <c r="Y377" s="373"/>
      <c r="Z377" s="382"/>
      <c r="AA377" s="389"/>
      <c r="AB377" s="383"/>
      <c r="AC377" s="388"/>
      <c r="AD377" s="382"/>
      <c r="AE377" s="389"/>
      <c r="AF377" s="390"/>
      <c r="AG377" s="391"/>
      <c r="AH377" s="359"/>
      <c r="AI377" s="373"/>
    </row>
    <row r="378">
      <c r="A378" s="480" t="s">
        <v>5164</v>
      </c>
      <c r="B378" s="361">
        <v>46167.0</v>
      </c>
      <c r="C378" s="362" t="s">
        <v>5931</v>
      </c>
      <c r="D378" s="363" t="s">
        <v>5932</v>
      </c>
      <c r="E378" s="364"/>
      <c r="F378" s="365"/>
      <c r="G378" s="366"/>
      <c r="H378" s="367"/>
      <c r="I378" s="365"/>
      <c r="J378" s="368"/>
      <c r="K378" s="364"/>
      <c r="L378" s="365"/>
      <c r="M378" s="366"/>
      <c r="N378" s="367"/>
      <c r="O378" s="365"/>
      <c r="P378" s="368"/>
      <c r="Q378" s="364"/>
      <c r="R378" s="365"/>
      <c r="S378" s="366"/>
      <c r="T378" s="369"/>
      <c r="U378" s="370" t="s">
        <v>765</v>
      </c>
      <c r="V378" s="506" t="s">
        <v>1591</v>
      </c>
      <c r="W378" s="380"/>
      <c r="X378" s="353"/>
      <c r="Y378" s="381"/>
      <c r="Z378" s="382"/>
      <c r="AA378" s="389"/>
      <c r="AB378" s="383"/>
      <c r="AC378" s="388"/>
      <c r="AD378" s="382"/>
      <c r="AE378" s="389"/>
      <c r="AF378" s="390"/>
      <c r="AG378" s="391"/>
      <c r="AH378" s="393"/>
      <c r="AI378" s="381"/>
    </row>
    <row r="379">
      <c r="A379" s="480" t="s">
        <v>5135</v>
      </c>
      <c r="B379" s="361">
        <v>46170.0</v>
      </c>
      <c r="C379" s="362" t="s">
        <v>5933</v>
      </c>
      <c r="D379" s="363" t="s">
        <v>5934</v>
      </c>
      <c r="E379" s="364"/>
      <c r="F379" s="365"/>
      <c r="G379" s="366"/>
      <c r="H379" s="367"/>
      <c r="I379" s="365"/>
      <c r="J379" s="368"/>
      <c r="K379" s="364"/>
      <c r="L379" s="365"/>
      <c r="M379" s="366"/>
      <c r="N379" s="367"/>
      <c r="O379" s="365"/>
      <c r="P379" s="368"/>
      <c r="Q379" s="364"/>
      <c r="R379" s="365"/>
      <c r="S379" s="366"/>
      <c r="T379" s="369"/>
      <c r="U379" s="370" t="s">
        <v>765</v>
      </c>
      <c r="V379" s="481"/>
      <c r="W379" s="372"/>
      <c r="X379" s="353"/>
      <c r="Y379" s="373"/>
      <c r="Z379" s="382"/>
      <c r="AA379" s="389"/>
      <c r="AB379" s="383"/>
      <c r="AC379" s="388"/>
      <c r="AD379" s="382"/>
      <c r="AE379" s="389"/>
      <c r="AF379" s="390"/>
      <c r="AG379" s="391"/>
      <c r="AH379" s="359"/>
      <c r="AI379" s="373"/>
    </row>
    <row r="380">
      <c r="A380" s="480" t="s">
        <v>5135</v>
      </c>
      <c r="B380" s="361">
        <v>46170.0</v>
      </c>
      <c r="C380" s="362" t="s">
        <v>5935</v>
      </c>
      <c r="D380" s="363" t="s">
        <v>5936</v>
      </c>
      <c r="E380" s="364"/>
      <c r="F380" s="365"/>
      <c r="G380" s="366"/>
      <c r="H380" s="367"/>
      <c r="I380" s="365"/>
      <c r="J380" s="368"/>
      <c r="K380" s="364"/>
      <c r="L380" s="365"/>
      <c r="M380" s="366"/>
      <c r="N380" s="367"/>
      <c r="O380" s="365"/>
      <c r="P380" s="368"/>
      <c r="Q380" s="364"/>
      <c r="R380" s="365"/>
      <c r="S380" s="366"/>
      <c r="T380" s="369"/>
      <c r="U380" s="370" t="s">
        <v>765</v>
      </c>
      <c r="V380" s="481"/>
      <c r="W380" s="372"/>
      <c r="X380" s="353"/>
      <c r="Y380" s="373"/>
      <c r="Z380" s="382"/>
      <c r="AA380" s="389"/>
      <c r="AB380" s="383"/>
      <c r="AC380" s="388"/>
      <c r="AD380" s="382"/>
      <c r="AE380" s="389"/>
      <c r="AF380" s="390"/>
      <c r="AG380" s="391"/>
      <c r="AH380" s="359"/>
      <c r="AI380" s="373"/>
    </row>
    <row r="381">
      <c r="A381" s="480" t="s">
        <v>5341</v>
      </c>
      <c r="B381" s="361">
        <v>46171.0</v>
      </c>
      <c r="C381" s="362" t="s">
        <v>5937</v>
      </c>
      <c r="D381" s="363" t="s">
        <v>5938</v>
      </c>
      <c r="E381" s="364"/>
      <c r="F381" s="365"/>
      <c r="G381" s="366"/>
      <c r="H381" s="367"/>
      <c r="I381" s="365"/>
      <c r="J381" s="368"/>
      <c r="K381" s="364"/>
      <c r="L381" s="365"/>
      <c r="M381" s="366"/>
      <c r="N381" s="367"/>
      <c r="O381" s="365"/>
      <c r="P381" s="368"/>
      <c r="Q381" s="364"/>
      <c r="R381" s="365"/>
      <c r="S381" s="366"/>
      <c r="T381" s="369"/>
      <c r="U381" s="370" t="s">
        <v>765</v>
      </c>
      <c r="V381" s="481"/>
      <c r="W381" s="372"/>
      <c r="X381" s="353"/>
      <c r="Y381" s="373"/>
      <c r="Z381" s="382"/>
      <c r="AA381" s="389"/>
      <c r="AB381" s="383"/>
      <c r="AC381" s="388"/>
      <c r="AD381" s="382"/>
      <c r="AE381" s="389"/>
      <c r="AF381" s="390"/>
      <c r="AG381" s="391"/>
      <c r="AH381" s="359"/>
      <c r="AI381" s="373"/>
    </row>
    <row r="382">
      <c r="A382" s="480" t="s">
        <v>5138</v>
      </c>
      <c r="B382" s="361">
        <v>46168.0</v>
      </c>
      <c r="C382" s="362" t="s">
        <v>5939</v>
      </c>
      <c r="D382" s="363" t="s">
        <v>5940</v>
      </c>
      <c r="E382" s="364"/>
      <c r="F382" s="365"/>
      <c r="G382" s="366"/>
      <c r="H382" s="367"/>
      <c r="I382" s="365"/>
      <c r="J382" s="368"/>
      <c r="K382" s="364"/>
      <c r="L382" s="365"/>
      <c r="M382" s="366"/>
      <c r="N382" s="367"/>
      <c r="O382" s="365"/>
      <c r="P382" s="368"/>
      <c r="Q382" s="364"/>
      <c r="R382" s="365"/>
      <c r="S382" s="366"/>
      <c r="T382" s="369"/>
      <c r="U382" s="370" t="s">
        <v>765</v>
      </c>
      <c r="V382" s="481"/>
      <c r="W382" s="372"/>
      <c r="X382" s="353"/>
      <c r="Y382" s="373"/>
      <c r="Z382" s="382"/>
      <c r="AA382" s="389"/>
      <c r="AB382" s="383"/>
      <c r="AC382" s="388"/>
      <c r="AD382" s="382"/>
      <c r="AE382" s="389"/>
      <c r="AF382" s="390"/>
      <c r="AG382" s="391"/>
      <c r="AH382" s="359"/>
      <c r="AI382" s="373"/>
    </row>
    <row r="383">
      <c r="A383" s="480" t="s">
        <v>5132</v>
      </c>
      <c r="B383" s="361">
        <v>46169.0</v>
      </c>
      <c r="C383" s="362" t="s">
        <v>5941</v>
      </c>
      <c r="D383" s="363" t="s">
        <v>5942</v>
      </c>
      <c r="E383" s="364"/>
      <c r="F383" s="365"/>
      <c r="G383" s="366"/>
      <c r="H383" s="367"/>
      <c r="I383" s="365"/>
      <c r="J383" s="368"/>
      <c r="K383" s="364"/>
      <c r="L383" s="365"/>
      <c r="M383" s="366"/>
      <c r="N383" s="367"/>
      <c r="O383" s="365"/>
      <c r="P383" s="368"/>
      <c r="Q383" s="364"/>
      <c r="R383" s="365"/>
      <c r="S383" s="366"/>
      <c r="T383" s="369"/>
      <c r="U383" s="370" t="s">
        <v>2720</v>
      </c>
      <c r="V383" s="481"/>
      <c r="W383" s="372"/>
      <c r="X383" s="353"/>
      <c r="Y383" s="373"/>
      <c r="Z383" s="382"/>
      <c r="AA383" s="389"/>
      <c r="AB383" s="383"/>
      <c r="AC383" s="388"/>
      <c r="AD383" s="382"/>
      <c r="AE383" s="389"/>
      <c r="AF383" s="390"/>
      <c r="AG383" s="391"/>
      <c r="AH383" s="359"/>
      <c r="AI383" s="373"/>
    </row>
    <row r="384">
      <c r="A384" s="480" t="s">
        <v>5164</v>
      </c>
      <c r="B384" s="361">
        <v>46167.0</v>
      </c>
      <c r="C384" s="362" t="s">
        <v>5943</v>
      </c>
      <c r="D384" s="363" t="s">
        <v>5944</v>
      </c>
      <c r="E384" s="364"/>
      <c r="F384" s="365"/>
      <c r="G384" s="366"/>
      <c r="H384" s="367"/>
      <c r="I384" s="365"/>
      <c r="J384" s="368"/>
      <c r="K384" s="364"/>
      <c r="L384" s="365"/>
      <c r="M384" s="366"/>
      <c r="N384" s="367"/>
      <c r="O384" s="365"/>
      <c r="P384" s="368"/>
      <c r="Q384" s="364"/>
      <c r="R384" s="365"/>
      <c r="S384" s="366"/>
      <c r="T384" s="369"/>
      <c r="U384" s="370" t="s">
        <v>2720</v>
      </c>
      <c r="V384" s="481"/>
      <c r="W384" s="372"/>
      <c r="X384" s="353"/>
      <c r="Y384" s="373"/>
      <c r="Z384" s="382"/>
      <c r="AA384" s="389"/>
      <c r="AB384" s="383"/>
      <c r="AC384" s="388"/>
      <c r="AD384" s="382"/>
      <c r="AE384" s="389"/>
      <c r="AF384" s="390"/>
      <c r="AG384" s="391"/>
      <c r="AH384" s="359"/>
      <c r="AI384" s="373"/>
    </row>
    <row r="385">
      <c r="A385" s="480" t="s">
        <v>5138</v>
      </c>
      <c r="B385" s="361">
        <v>46168.0</v>
      </c>
      <c r="C385" s="362" t="s">
        <v>5945</v>
      </c>
      <c r="D385" s="363" t="s">
        <v>5946</v>
      </c>
      <c r="E385" s="364"/>
      <c r="F385" s="365"/>
      <c r="G385" s="366"/>
      <c r="H385" s="367"/>
      <c r="I385" s="365"/>
      <c r="J385" s="368"/>
      <c r="K385" s="364"/>
      <c r="L385" s="365"/>
      <c r="M385" s="366"/>
      <c r="N385" s="367"/>
      <c r="O385" s="365"/>
      <c r="P385" s="368"/>
      <c r="Q385" s="364"/>
      <c r="R385" s="365"/>
      <c r="S385" s="366"/>
      <c r="T385" s="369"/>
      <c r="U385" s="370" t="s">
        <v>2720</v>
      </c>
      <c r="V385" s="481"/>
      <c r="W385" s="372"/>
      <c r="X385" s="353"/>
      <c r="Y385" s="373"/>
      <c r="Z385" s="382"/>
      <c r="AA385" s="389"/>
      <c r="AB385" s="383"/>
      <c r="AC385" s="388"/>
      <c r="AD385" s="382"/>
      <c r="AE385" s="389"/>
      <c r="AF385" s="390"/>
      <c r="AG385" s="391"/>
      <c r="AH385" s="359"/>
      <c r="AI385" s="373"/>
    </row>
    <row r="386">
      <c r="A386" s="480" t="s">
        <v>5132</v>
      </c>
      <c r="B386" s="361">
        <v>46169.0</v>
      </c>
      <c r="C386" s="362" t="s">
        <v>5947</v>
      </c>
      <c r="D386" s="363" t="s">
        <v>5948</v>
      </c>
      <c r="E386" s="364"/>
      <c r="F386" s="365"/>
      <c r="G386" s="366"/>
      <c r="H386" s="367"/>
      <c r="I386" s="365"/>
      <c r="J386" s="368"/>
      <c r="K386" s="364"/>
      <c r="L386" s="365"/>
      <c r="M386" s="366"/>
      <c r="N386" s="367"/>
      <c r="O386" s="365"/>
      <c r="P386" s="368"/>
      <c r="Q386" s="364"/>
      <c r="R386" s="365"/>
      <c r="S386" s="366"/>
      <c r="T386" s="369"/>
      <c r="U386" s="370" t="s">
        <v>2720</v>
      </c>
      <c r="V386" s="481"/>
      <c r="W386" s="372"/>
      <c r="X386" s="353"/>
      <c r="Y386" s="373"/>
      <c r="Z386" s="382"/>
      <c r="AA386" s="389"/>
      <c r="AB386" s="383"/>
      <c r="AC386" s="388"/>
      <c r="AD386" s="382"/>
      <c r="AE386" s="389"/>
      <c r="AF386" s="390"/>
      <c r="AG386" s="391"/>
      <c r="AH386" s="359"/>
      <c r="AI386" s="373"/>
    </row>
    <row r="387">
      <c r="A387" s="480" t="s">
        <v>5138</v>
      </c>
      <c r="B387" s="361">
        <v>46168.0</v>
      </c>
      <c r="C387" s="362" t="s">
        <v>5949</v>
      </c>
      <c r="D387" s="363" t="s">
        <v>5950</v>
      </c>
      <c r="E387" s="364"/>
      <c r="F387" s="365"/>
      <c r="G387" s="366"/>
      <c r="H387" s="367"/>
      <c r="I387" s="365"/>
      <c r="J387" s="368"/>
      <c r="K387" s="364"/>
      <c r="L387" s="365"/>
      <c r="M387" s="366"/>
      <c r="N387" s="367"/>
      <c r="O387" s="365"/>
      <c r="P387" s="368"/>
      <c r="Q387" s="364"/>
      <c r="R387" s="365"/>
      <c r="S387" s="366"/>
      <c r="T387" s="369"/>
      <c r="U387" s="370" t="s">
        <v>2720</v>
      </c>
      <c r="V387" s="481"/>
      <c r="W387" s="372"/>
      <c r="X387" s="353"/>
      <c r="Y387" s="373"/>
      <c r="Z387" s="382"/>
      <c r="AA387" s="389"/>
      <c r="AB387" s="383"/>
      <c r="AC387" s="388"/>
      <c r="AD387" s="382"/>
      <c r="AE387" s="389"/>
      <c r="AF387" s="390"/>
      <c r="AG387" s="391"/>
      <c r="AH387" s="359"/>
      <c r="AI387" s="373"/>
    </row>
    <row r="388">
      <c r="A388" s="480" t="s">
        <v>5135</v>
      </c>
      <c r="B388" s="361">
        <v>46170.0</v>
      </c>
      <c r="C388" s="362" t="s">
        <v>5951</v>
      </c>
      <c r="D388" s="363" t="s">
        <v>5952</v>
      </c>
      <c r="E388" s="364"/>
      <c r="F388" s="365"/>
      <c r="G388" s="366"/>
      <c r="H388" s="367"/>
      <c r="I388" s="365"/>
      <c r="J388" s="368"/>
      <c r="K388" s="364"/>
      <c r="L388" s="365"/>
      <c r="M388" s="366"/>
      <c r="N388" s="367"/>
      <c r="O388" s="365"/>
      <c r="P388" s="368"/>
      <c r="Q388" s="364"/>
      <c r="R388" s="365"/>
      <c r="S388" s="366"/>
      <c r="T388" s="369"/>
      <c r="U388" s="370" t="s">
        <v>2720</v>
      </c>
      <c r="V388" s="481"/>
      <c r="W388" s="372"/>
      <c r="X388" s="353"/>
      <c r="Y388" s="373"/>
      <c r="Z388" s="382"/>
      <c r="AA388" s="389"/>
      <c r="AB388" s="383"/>
      <c r="AC388" s="388"/>
      <c r="AD388" s="382"/>
      <c r="AE388" s="389"/>
      <c r="AF388" s="390"/>
      <c r="AG388" s="391"/>
      <c r="AH388" s="359"/>
      <c r="AI388" s="373"/>
    </row>
    <row r="389">
      <c r="A389" s="480" t="s">
        <v>5135</v>
      </c>
      <c r="B389" s="361">
        <v>46170.0</v>
      </c>
      <c r="C389" s="362" t="s">
        <v>5953</v>
      </c>
      <c r="D389" s="363" t="s">
        <v>5954</v>
      </c>
      <c r="E389" s="364"/>
      <c r="F389" s="365"/>
      <c r="G389" s="366"/>
      <c r="H389" s="367"/>
      <c r="I389" s="365"/>
      <c r="J389" s="368"/>
      <c r="K389" s="364"/>
      <c r="L389" s="365"/>
      <c r="M389" s="366"/>
      <c r="N389" s="367"/>
      <c r="O389" s="365"/>
      <c r="P389" s="368"/>
      <c r="Q389" s="364"/>
      <c r="R389" s="365"/>
      <c r="S389" s="366"/>
      <c r="T389" s="369"/>
      <c r="U389" s="370" t="s">
        <v>2720</v>
      </c>
      <c r="V389" s="481"/>
      <c r="W389" s="372"/>
      <c r="X389" s="353"/>
      <c r="Y389" s="373"/>
      <c r="Z389" s="382"/>
      <c r="AA389" s="389"/>
      <c r="AB389" s="383"/>
      <c r="AC389" s="388"/>
      <c r="AD389" s="382"/>
      <c r="AE389" s="389"/>
      <c r="AF389" s="390"/>
      <c r="AG389" s="391"/>
      <c r="AH389" s="359"/>
      <c r="AI389" s="373"/>
    </row>
    <row r="390">
      <c r="A390" s="480" t="s">
        <v>5341</v>
      </c>
      <c r="B390" s="361">
        <v>46171.0</v>
      </c>
      <c r="C390" s="362" t="s">
        <v>5955</v>
      </c>
      <c r="D390" s="363" t="s">
        <v>5956</v>
      </c>
      <c r="E390" s="364"/>
      <c r="F390" s="365"/>
      <c r="G390" s="366"/>
      <c r="H390" s="367"/>
      <c r="I390" s="365"/>
      <c r="J390" s="368"/>
      <c r="K390" s="364"/>
      <c r="L390" s="365"/>
      <c r="M390" s="366"/>
      <c r="N390" s="367"/>
      <c r="O390" s="365"/>
      <c r="P390" s="368"/>
      <c r="Q390" s="364"/>
      <c r="R390" s="365"/>
      <c r="S390" s="366"/>
      <c r="T390" s="369"/>
      <c r="U390" s="370" t="s">
        <v>2720</v>
      </c>
      <c r="V390" s="481"/>
      <c r="W390" s="372"/>
      <c r="X390" s="353"/>
      <c r="Y390" s="373"/>
      <c r="Z390" s="382"/>
      <c r="AA390" s="389"/>
      <c r="AB390" s="383"/>
      <c r="AC390" s="388"/>
      <c r="AD390" s="382"/>
      <c r="AE390" s="389"/>
      <c r="AF390" s="390"/>
      <c r="AG390" s="391"/>
      <c r="AH390" s="359"/>
      <c r="AI390" s="373"/>
    </row>
    <row r="391">
      <c r="A391" s="480" t="s">
        <v>5341</v>
      </c>
      <c r="B391" s="361">
        <v>46171.0</v>
      </c>
      <c r="C391" s="362" t="s">
        <v>5957</v>
      </c>
      <c r="D391" s="363" t="s">
        <v>5958</v>
      </c>
      <c r="E391" s="364"/>
      <c r="F391" s="365"/>
      <c r="G391" s="366"/>
      <c r="H391" s="367"/>
      <c r="I391" s="365"/>
      <c r="J391" s="368"/>
      <c r="K391" s="364"/>
      <c r="L391" s="365"/>
      <c r="M391" s="366"/>
      <c r="N391" s="367"/>
      <c r="O391" s="365"/>
      <c r="P391" s="368"/>
      <c r="Q391" s="364"/>
      <c r="R391" s="365"/>
      <c r="S391" s="366"/>
      <c r="T391" s="369"/>
      <c r="U391" s="370" t="s">
        <v>2720</v>
      </c>
      <c r="V391" s="481"/>
      <c r="W391" s="372"/>
      <c r="X391" s="353"/>
      <c r="Y391" s="373"/>
      <c r="Z391" s="382"/>
      <c r="AA391" s="389"/>
      <c r="AB391" s="383"/>
      <c r="AC391" s="388"/>
      <c r="AD391" s="382"/>
      <c r="AE391" s="389"/>
      <c r="AF391" s="390"/>
      <c r="AG391" s="391"/>
      <c r="AH391" s="359"/>
      <c r="AI391" s="373"/>
    </row>
    <row r="392">
      <c r="A392" s="480" t="s">
        <v>5132</v>
      </c>
      <c r="B392" s="361">
        <v>46169.0</v>
      </c>
      <c r="C392" s="362" t="s">
        <v>5959</v>
      </c>
      <c r="D392" s="363" t="s">
        <v>5960</v>
      </c>
      <c r="E392" s="364"/>
      <c r="F392" s="365"/>
      <c r="G392" s="366"/>
      <c r="H392" s="367"/>
      <c r="I392" s="365"/>
      <c r="J392" s="368"/>
      <c r="K392" s="364"/>
      <c r="L392" s="365"/>
      <c r="M392" s="366"/>
      <c r="N392" s="367"/>
      <c r="O392" s="365"/>
      <c r="P392" s="368"/>
      <c r="Q392" s="364"/>
      <c r="R392" s="365"/>
      <c r="S392" s="366"/>
      <c r="T392" s="369"/>
      <c r="U392" s="370" t="s">
        <v>2720</v>
      </c>
      <c r="V392" s="481"/>
      <c r="W392" s="372"/>
      <c r="X392" s="353"/>
      <c r="Y392" s="373"/>
      <c r="Z392" s="382"/>
      <c r="AA392" s="389"/>
      <c r="AB392" s="383"/>
      <c r="AC392" s="388"/>
      <c r="AD392" s="382"/>
      <c r="AE392" s="389"/>
      <c r="AF392" s="390"/>
      <c r="AG392" s="391"/>
      <c r="AH392" s="359"/>
      <c r="AI392" s="373"/>
    </row>
    <row r="393">
      <c r="A393" s="480" t="s">
        <v>5138</v>
      </c>
      <c r="B393" s="361">
        <v>46168.0</v>
      </c>
      <c r="C393" s="362" t="s">
        <v>5961</v>
      </c>
      <c r="D393" s="363" t="s">
        <v>5962</v>
      </c>
      <c r="E393" s="364"/>
      <c r="F393" s="365"/>
      <c r="G393" s="366"/>
      <c r="H393" s="367"/>
      <c r="I393" s="365"/>
      <c r="J393" s="368"/>
      <c r="K393" s="364"/>
      <c r="L393" s="365"/>
      <c r="M393" s="366"/>
      <c r="N393" s="367"/>
      <c r="O393" s="365"/>
      <c r="P393" s="368"/>
      <c r="Q393" s="364"/>
      <c r="R393" s="365"/>
      <c r="S393" s="366"/>
      <c r="T393" s="369"/>
      <c r="U393" s="370" t="s">
        <v>2720</v>
      </c>
      <c r="V393" s="481"/>
      <c r="W393" s="372"/>
      <c r="X393" s="353"/>
      <c r="Y393" s="373"/>
      <c r="Z393" s="382"/>
      <c r="AA393" s="389"/>
      <c r="AB393" s="383"/>
      <c r="AC393" s="388"/>
      <c r="AD393" s="382"/>
      <c r="AE393" s="389"/>
      <c r="AF393" s="390"/>
      <c r="AG393" s="391"/>
      <c r="AH393" s="359"/>
      <c r="AI393" s="373"/>
    </row>
    <row r="394">
      <c r="A394" s="480" t="s">
        <v>5138</v>
      </c>
      <c r="B394" s="361">
        <v>46168.0</v>
      </c>
      <c r="C394" s="511" t="s">
        <v>5963</v>
      </c>
      <c r="D394" s="363" t="s">
        <v>5964</v>
      </c>
      <c r="E394" s="364"/>
      <c r="F394" s="365"/>
      <c r="G394" s="366"/>
      <c r="H394" s="367"/>
      <c r="I394" s="365"/>
      <c r="J394" s="368"/>
      <c r="K394" s="364"/>
      <c r="L394" s="365"/>
      <c r="M394" s="366"/>
      <c r="N394" s="367"/>
      <c r="O394" s="365"/>
      <c r="P394" s="368"/>
      <c r="Q394" s="364"/>
      <c r="R394" s="365"/>
      <c r="S394" s="366"/>
      <c r="T394" s="369"/>
      <c r="U394" s="370" t="s">
        <v>1702</v>
      </c>
      <c r="V394" s="481"/>
      <c r="W394" s="372"/>
      <c r="X394" s="353"/>
      <c r="Y394" s="373"/>
      <c r="Z394" s="382"/>
      <c r="AA394" s="389"/>
      <c r="AB394" s="383"/>
      <c r="AC394" s="388"/>
      <c r="AD394" s="382"/>
      <c r="AE394" s="389"/>
      <c r="AF394" s="390"/>
      <c r="AG394" s="391"/>
      <c r="AH394" s="359"/>
      <c r="AI394" s="373"/>
    </row>
    <row r="395">
      <c r="A395" s="480" t="s">
        <v>5132</v>
      </c>
      <c r="B395" s="361">
        <v>46169.0</v>
      </c>
      <c r="C395" s="362" t="s">
        <v>5965</v>
      </c>
      <c r="D395" s="363" t="s">
        <v>5966</v>
      </c>
      <c r="E395" s="364"/>
      <c r="F395" s="365"/>
      <c r="G395" s="366"/>
      <c r="H395" s="367"/>
      <c r="I395" s="365"/>
      <c r="J395" s="368"/>
      <c r="K395" s="364"/>
      <c r="L395" s="365"/>
      <c r="M395" s="366"/>
      <c r="N395" s="367"/>
      <c r="O395" s="365"/>
      <c r="P395" s="368"/>
      <c r="Q395" s="364"/>
      <c r="R395" s="365"/>
      <c r="S395" s="366"/>
      <c r="T395" s="369"/>
      <c r="U395" s="370" t="s">
        <v>1702</v>
      </c>
      <c r="V395" s="481"/>
      <c r="W395" s="372"/>
      <c r="X395" s="353"/>
      <c r="Y395" s="373"/>
      <c r="Z395" s="382"/>
      <c r="AA395" s="389"/>
      <c r="AB395" s="383"/>
      <c r="AC395" s="388"/>
      <c r="AD395" s="382"/>
      <c r="AE395" s="389"/>
      <c r="AF395" s="390"/>
      <c r="AG395" s="391"/>
      <c r="AH395" s="359"/>
      <c r="AI395" s="373"/>
    </row>
    <row r="396">
      <c r="A396" s="480" t="s">
        <v>5132</v>
      </c>
      <c r="B396" s="361">
        <v>46169.0</v>
      </c>
      <c r="C396" s="362" t="s">
        <v>5967</v>
      </c>
      <c r="D396" s="363" t="s">
        <v>5968</v>
      </c>
      <c r="E396" s="364"/>
      <c r="F396" s="365"/>
      <c r="G396" s="366"/>
      <c r="H396" s="367"/>
      <c r="I396" s="365"/>
      <c r="J396" s="368"/>
      <c r="K396" s="364"/>
      <c r="L396" s="365"/>
      <c r="M396" s="366"/>
      <c r="N396" s="367"/>
      <c r="O396" s="365"/>
      <c r="P396" s="368"/>
      <c r="Q396" s="364"/>
      <c r="R396" s="365"/>
      <c r="S396" s="366"/>
      <c r="T396" s="369"/>
      <c r="U396" s="370" t="s">
        <v>1702</v>
      </c>
      <c r="V396" s="481"/>
      <c r="W396" s="372"/>
      <c r="X396" s="353"/>
      <c r="Y396" s="373"/>
      <c r="Z396" s="382"/>
      <c r="AA396" s="389"/>
      <c r="AB396" s="383"/>
      <c r="AC396" s="388"/>
      <c r="AD396" s="382"/>
      <c r="AE396" s="389"/>
      <c r="AF396" s="390"/>
      <c r="AG396" s="391"/>
      <c r="AH396" s="359"/>
      <c r="AI396" s="373"/>
    </row>
    <row r="397">
      <c r="A397" s="480" t="s">
        <v>5135</v>
      </c>
      <c r="B397" s="361">
        <v>46170.0</v>
      </c>
      <c r="C397" s="362" t="s">
        <v>5969</v>
      </c>
      <c r="D397" s="363" t="s">
        <v>5970</v>
      </c>
      <c r="E397" s="364"/>
      <c r="F397" s="365"/>
      <c r="G397" s="366"/>
      <c r="H397" s="367"/>
      <c r="I397" s="365"/>
      <c r="J397" s="368"/>
      <c r="K397" s="364"/>
      <c r="L397" s="365"/>
      <c r="M397" s="366"/>
      <c r="N397" s="367"/>
      <c r="O397" s="365"/>
      <c r="P397" s="368"/>
      <c r="Q397" s="364"/>
      <c r="R397" s="365"/>
      <c r="S397" s="366"/>
      <c r="T397" s="369"/>
      <c r="U397" s="370" t="s">
        <v>1702</v>
      </c>
      <c r="V397" s="481"/>
      <c r="W397" s="372"/>
      <c r="X397" s="353"/>
      <c r="Y397" s="373"/>
      <c r="Z397" s="382"/>
      <c r="AA397" s="389"/>
      <c r="AB397" s="383"/>
      <c r="AC397" s="388"/>
      <c r="AD397" s="382"/>
      <c r="AE397" s="389"/>
      <c r="AF397" s="390"/>
      <c r="AG397" s="391"/>
      <c r="AH397" s="359"/>
      <c r="AI397" s="373"/>
    </row>
    <row r="398">
      <c r="A398" s="480" t="s">
        <v>5135</v>
      </c>
      <c r="B398" s="361">
        <v>46170.0</v>
      </c>
      <c r="C398" s="362" t="s">
        <v>5971</v>
      </c>
      <c r="D398" s="363" t="s">
        <v>5972</v>
      </c>
      <c r="E398" s="364"/>
      <c r="F398" s="365"/>
      <c r="G398" s="366"/>
      <c r="H398" s="367"/>
      <c r="I398" s="365"/>
      <c r="J398" s="368"/>
      <c r="K398" s="364"/>
      <c r="L398" s="365"/>
      <c r="M398" s="366"/>
      <c r="N398" s="367"/>
      <c r="O398" s="365"/>
      <c r="P398" s="368"/>
      <c r="Q398" s="364"/>
      <c r="R398" s="365"/>
      <c r="S398" s="366"/>
      <c r="T398" s="369"/>
      <c r="U398" s="370" t="s">
        <v>1702</v>
      </c>
      <c r="V398" s="481"/>
      <c r="W398" s="372"/>
      <c r="X398" s="353"/>
      <c r="Y398" s="373"/>
      <c r="Z398" s="382"/>
      <c r="AA398" s="389"/>
      <c r="AB398" s="383"/>
      <c r="AC398" s="388"/>
      <c r="AD398" s="382"/>
      <c r="AE398" s="389"/>
      <c r="AF398" s="390"/>
      <c r="AG398" s="391"/>
      <c r="AH398" s="359"/>
      <c r="AI398" s="373"/>
    </row>
    <row r="399">
      <c r="A399" s="480" t="s">
        <v>5135</v>
      </c>
      <c r="B399" s="361">
        <v>46170.0</v>
      </c>
      <c r="C399" s="362" t="s">
        <v>5973</v>
      </c>
      <c r="D399" s="363" t="s">
        <v>5974</v>
      </c>
      <c r="E399" s="364"/>
      <c r="F399" s="365"/>
      <c r="G399" s="366"/>
      <c r="H399" s="367"/>
      <c r="I399" s="365"/>
      <c r="J399" s="368"/>
      <c r="K399" s="364"/>
      <c r="L399" s="365"/>
      <c r="M399" s="366"/>
      <c r="N399" s="367"/>
      <c r="O399" s="365"/>
      <c r="P399" s="368"/>
      <c r="Q399" s="364"/>
      <c r="R399" s="365"/>
      <c r="S399" s="366"/>
      <c r="T399" s="369"/>
      <c r="U399" s="370" t="s">
        <v>1702</v>
      </c>
      <c r="V399" s="481"/>
      <c r="W399" s="372"/>
      <c r="X399" s="353"/>
      <c r="Y399" s="373"/>
      <c r="Z399" s="382"/>
      <c r="AA399" s="389"/>
      <c r="AB399" s="383"/>
      <c r="AC399" s="388"/>
      <c r="AD399" s="382"/>
      <c r="AE399" s="389"/>
      <c r="AF399" s="390"/>
      <c r="AG399" s="391"/>
      <c r="AH399" s="359"/>
      <c r="AI399" s="373"/>
    </row>
    <row r="400">
      <c r="A400" s="480" t="s">
        <v>5164</v>
      </c>
      <c r="B400" s="361">
        <v>46167.0</v>
      </c>
      <c r="C400" s="362" t="s">
        <v>5975</v>
      </c>
      <c r="D400" s="363" t="s">
        <v>5976</v>
      </c>
      <c r="E400" s="364"/>
      <c r="F400" s="365"/>
      <c r="G400" s="366"/>
      <c r="H400" s="367"/>
      <c r="I400" s="365"/>
      <c r="J400" s="368"/>
      <c r="K400" s="364"/>
      <c r="L400" s="365"/>
      <c r="M400" s="366"/>
      <c r="N400" s="367"/>
      <c r="O400" s="365"/>
      <c r="P400" s="368"/>
      <c r="Q400" s="364"/>
      <c r="R400" s="365"/>
      <c r="S400" s="366"/>
      <c r="T400" s="369"/>
      <c r="U400" s="370" t="s">
        <v>1702</v>
      </c>
      <c r="V400" s="481"/>
      <c r="W400" s="372"/>
      <c r="X400" s="353"/>
      <c r="Y400" s="373"/>
      <c r="Z400" s="382"/>
      <c r="AA400" s="389"/>
      <c r="AB400" s="383"/>
      <c r="AC400" s="388"/>
      <c r="AD400" s="382"/>
      <c r="AE400" s="389"/>
      <c r="AF400" s="390"/>
      <c r="AG400" s="391"/>
      <c r="AH400" s="359"/>
      <c r="AI400" s="373"/>
    </row>
    <row r="401">
      <c r="A401" s="480" t="s">
        <v>5138</v>
      </c>
      <c r="B401" s="361">
        <v>46168.0</v>
      </c>
      <c r="C401" s="362" t="s">
        <v>5977</v>
      </c>
      <c r="D401" s="363" t="s">
        <v>5978</v>
      </c>
      <c r="E401" s="364"/>
      <c r="F401" s="365"/>
      <c r="G401" s="366"/>
      <c r="H401" s="367"/>
      <c r="I401" s="365"/>
      <c r="J401" s="368"/>
      <c r="K401" s="364"/>
      <c r="L401" s="365"/>
      <c r="M401" s="366"/>
      <c r="N401" s="367"/>
      <c r="O401" s="365">
        <v>1.0</v>
      </c>
      <c r="P401" s="368"/>
      <c r="Q401" s="364"/>
      <c r="R401" s="365"/>
      <c r="S401" s="366"/>
      <c r="T401" s="369"/>
      <c r="U401" s="370" t="s">
        <v>1702</v>
      </c>
      <c r="V401" s="481"/>
      <c r="W401" s="380" t="s">
        <v>5979</v>
      </c>
      <c r="X401" s="353" t="s">
        <v>2887</v>
      </c>
      <c r="Y401" s="381">
        <v>1.0</v>
      </c>
      <c r="Z401" s="382"/>
      <c r="AA401" s="389"/>
      <c r="AB401" s="383"/>
      <c r="AC401" s="388"/>
      <c r="AD401" s="382"/>
      <c r="AE401" s="389"/>
      <c r="AF401" s="377">
        <v>0.0</v>
      </c>
      <c r="AG401" s="378">
        <v>0.0</v>
      </c>
      <c r="AH401" s="393" t="s">
        <v>3027</v>
      </c>
      <c r="AI401" s="381"/>
    </row>
    <row r="402">
      <c r="A402" s="480" t="s">
        <v>5138</v>
      </c>
      <c r="B402" s="361">
        <v>46168.0</v>
      </c>
      <c r="C402" s="362" t="s">
        <v>5980</v>
      </c>
      <c r="D402" s="363" t="s">
        <v>5981</v>
      </c>
      <c r="E402" s="364"/>
      <c r="F402" s="365"/>
      <c r="G402" s="366"/>
      <c r="H402" s="367"/>
      <c r="I402" s="365"/>
      <c r="J402" s="368"/>
      <c r="K402" s="364"/>
      <c r="L402" s="365">
        <v>1.0</v>
      </c>
      <c r="M402" s="366"/>
      <c r="N402" s="367"/>
      <c r="O402" s="365"/>
      <c r="P402" s="368"/>
      <c r="Q402" s="364"/>
      <c r="R402" s="365"/>
      <c r="S402" s="366"/>
      <c r="T402" s="369"/>
      <c r="U402" s="370" t="s">
        <v>1702</v>
      </c>
      <c r="V402" s="481"/>
      <c r="W402" s="380" t="s">
        <v>5982</v>
      </c>
      <c r="X402" s="353" t="s">
        <v>2887</v>
      </c>
      <c r="Y402" s="381">
        <v>1.0</v>
      </c>
      <c r="Z402" s="382"/>
      <c r="AA402" s="389"/>
      <c r="AB402" s="383"/>
      <c r="AC402" s="388"/>
      <c r="AD402" s="382"/>
      <c r="AE402" s="389"/>
      <c r="AF402" s="377">
        <v>0.0</v>
      </c>
      <c r="AG402" s="378">
        <v>0.0</v>
      </c>
      <c r="AH402" s="393" t="s">
        <v>3027</v>
      </c>
      <c r="AI402" s="381"/>
    </row>
    <row r="403">
      <c r="A403" s="480" t="s">
        <v>5132</v>
      </c>
      <c r="B403" s="361">
        <v>46169.0</v>
      </c>
      <c r="C403" s="362" t="s">
        <v>5983</v>
      </c>
      <c r="D403" s="363" t="s">
        <v>5984</v>
      </c>
      <c r="E403" s="364"/>
      <c r="F403" s="365"/>
      <c r="G403" s="366"/>
      <c r="H403" s="367"/>
      <c r="I403" s="365"/>
      <c r="J403" s="368"/>
      <c r="K403" s="364"/>
      <c r="L403" s="365"/>
      <c r="M403" s="366"/>
      <c r="N403" s="367"/>
      <c r="O403" s="365"/>
      <c r="P403" s="368"/>
      <c r="Q403" s="364"/>
      <c r="R403" s="365"/>
      <c r="S403" s="366"/>
      <c r="T403" s="369"/>
      <c r="U403" s="370" t="s">
        <v>323</v>
      </c>
      <c r="V403" s="481"/>
      <c r="W403" s="372"/>
      <c r="X403" s="353" t="s">
        <v>2914</v>
      </c>
      <c r="Y403" s="373"/>
      <c r="Z403" s="382"/>
      <c r="AA403" s="389"/>
      <c r="AB403" s="383"/>
      <c r="AC403" s="388"/>
      <c r="AD403" s="382"/>
      <c r="AE403" s="389"/>
      <c r="AF403" s="377">
        <v>0.0</v>
      </c>
      <c r="AG403" s="378">
        <v>0.0</v>
      </c>
      <c r="AH403" s="393" t="s">
        <v>3027</v>
      </c>
      <c r="AI403" s="373"/>
    </row>
    <row r="404">
      <c r="A404" s="480" t="s">
        <v>5138</v>
      </c>
      <c r="B404" s="361">
        <v>46168.0</v>
      </c>
      <c r="C404" s="362" t="s">
        <v>5985</v>
      </c>
      <c r="D404" s="363" t="s">
        <v>5986</v>
      </c>
      <c r="E404" s="364"/>
      <c r="F404" s="365"/>
      <c r="G404" s="366"/>
      <c r="H404" s="367"/>
      <c r="I404" s="365"/>
      <c r="J404" s="368"/>
      <c r="K404" s="364"/>
      <c r="L404" s="365"/>
      <c r="M404" s="366"/>
      <c r="N404" s="367"/>
      <c r="O404" s="365"/>
      <c r="P404" s="368"/>
      <c r="Q404" s="364"/>
      <c r="R404" s="365"/>
      <c r="S404" s="366"/>
      <c r="T404" s="369"/>
      <c r="U404" s="370" t="s">
        <v>323</v>
      </c>
      <c r="V404" s="506" t="s">
        <v>1591</v>
      </c>
      <c r="W404" s="380"/>
      <c r="X404" s="353" t="s">
        <v>2914</v>
      </c>
      <c r="Y404" s="381"/>
      <c r="Z404" s="382"/>
      <c r="AA404" s="389"/>
      <c r="AB404" s="383"/>
      <c r="AC404" s="388"/>
      <c r="AD404" s="382"/>
      <c r="AE404" s="389"/>
      <c r="AF404" s="377">
        <v>45.0</v>
      </c>
      <c r="AG404" s="378">
        <v>44.0</v>
      </c>
      <c r="AH404" s="393" t="s">
        <v>3027</v>
      </c>
      <c r="AI404" s="381"/>
    </row>
    <row r="405">
      <c r="A405" s="480" t="s">
        <v>5138</v>
      </c>
      <c r="B405" s="361">
        <v>46168.0</v>
      </c>
      <c r="C405" s="362" t="s">
        <v>5987</v>
      </c>
      <c r="D405" s="363" t="s">
        <v>5988</v>
      </c>
      <c r="E405" s="364"/>
      <c r="F405" s="365"/>
      <c r="G405" s="366"/>
      <c r="H405" s="367"/>
      <c r="I405" s="365"/>
      <c r="J405" s="368"/>
      <c r="K405" s="364"/>
      <c r="L405" s="365"/>
      <c r="M405" s="366"/>
      <c r="N405" s="367"/>
      <c r="O405" s="365"/>
      <c r="P405" s="368"/>
      <c r="Q405" s="364"/>
      <c r="R405" s="365"/>
      <c r="S405" s="366"/>
      <c r="T405" s="369"/>
      <c r="U405" s="370" t="s">
        <v>323</v>
      </c>
      <c r="V405" s="481"/>
      <c r="W405" s="372"/>
      <c r="X405" s="353"/>
      <c r="Y405" s="373"/>
      <c r="Z405" s="382"/>
      <c r="AA405" s="389"/>
      <c r="AB405" s="383"/>
      <c r="AC405" s="388"/>
      <c r="AD405" s="382"/>
      <c r="AE405" s="389"/>
      <c r="AF405" s="390"/>
      <c r="AG405" s="391"/>
      <c r="AH405" s="393"/>
      <c r="AI405" s="373"/>
    </row>
    <row r="406">
      <c r="A406" s="480" t="s">
        <v>5132</v>
      </c>
      <c r="B406" s="361">
        <v>46169.0</v>
      </c>
      <c r="C406" s="362" t="s">
        <v>5989</v>
      </c>
      <c r="D406" s="363" t="s">
        <v>5990</v>
      </c>
      <c r="E406" s="364"/>
      <c r="F406" s="365"/>
      <c r="G406" s="366"/>
      <c r="H406" s="367"/>
      <c r="I406" s="365"/>
      <c r="J406" s="368"/>
      <c r="K406" s="364"/>
      <c r="L406" s="365"/>
      <c r="M406" s="366"/>
      <c r="N406" s="367"/>
      <c r="O406" s="365"/>
      <c r="P406" s="368"/>
      <c r="Q406" s="364"/>
      <c r="R406" s="365"/>
      <c r="S406" s="366"/>
      <c r="T406" s="369"/>
      <c r="U406" s="370" t="s">
        <v>323</v>
      </c>
      <c r="V406" s="510"/>
      <c r="W406" s="372"/>
      <c r="X406" s="353"/>
      <c r="Y406" s="373"/>
      <c r="Z406" s="382"/>
      <c r="AA406" s="389"/>
      <c r="AB406" s="383"/>
      <c r="AC406" s="388"/>
      <c r="AD406" s="382"/>
      <c r="AE406" s="389"/>
      <c r="AF406" s="390"/>
      <c r="AG406" s="391"/>
      <c r="AH406" s="359"/>
      <c r="AI406" s="373"/>
    </row>
    <row r="407">
      <c r="A407" s="480" t="s">
        <v>5132</v>
      </c>
      <c r="B407" s="361">
        <v>46169.0</v>
      </c>
      <c r="C407" s="362" t="s">
        <v>5991</v>
      </c>
      <c r="D407" s="363" t="s">
        <v>5992</v>
      </c>
      <c r="E407" s="364"/>
      <c r="F407" s="365"/>
      <c r="G407" s="366"/>
      <c r="H407" s="367"/>
      <c r="I407" s="365"/>
      <c r="J407" s="368"/>
      <c r="K407" s="364"/>
      <c r="L407" s="365"/>
      <c r="M407" s="366"/>
      <c r="N407" s="367"/>
      <c r="O407" s="365"/>
      <c r="P407" s="368"/>
      <c r="Q407" s="364"/>
      <c r="R407" s="365"/>
      <c r="S407" s="366"/>
      <c r="T407" s="369"/>
      <c r="U407" s="370" t="s">
        <v>323</v>
      </c>
      <c r="V407" s="506" t="s">
        <v>3037</v>
      </c>
      <c r="W407" s="372"/>
      <c r="X407" s="353"/>
      <c r="Y407" s="373"/>
      <c r="Z407" s="382"/>
      <c r="AA407" s="389"/>
      <c r="AB407" s="383"/>
      <c r="AC407" s="388"/>
      <c r="AD407" s="382"/>
      <c r="AE407" s="389"/>
      <c r="AF407" s="390"/>
      <c r="AG407" s="391"/>
      <c r="AH407" s="393" t="s">
        <v>3047</v>
      </c>
      <c r="AI407" s="373"/>
    </row>
    <row r="408">
      <c r="A408" s="480" t="s">
        <v>5341</v>
      </c>
      <c r="B408" s="361">
        <v>46171.0</v>
      </c>
      <c r="C408" s="362" t="s">
        <v>5993</v>
      </c>
      <c r="D408" s="363" t="s">
        <v>5994</v>
      </c>
      <c r="E408" s="364"/>
      <c r="F408" s="365"/>
      <c r="G408" s="366"/>
      <c r="H408" s="367"/>
      <c r="I408" s="365"/>
      <c r="J408" s="368"/>
      <c r="K408" s="364"/>
      <c r="L408" s="365"/>
      <c r="M408" s="366"/>
      <c r="N408" s="367"/>
      <c r="O408" s="365"/>
      <c r="P408" s="368"/>
      <c r="Q408" s="364"/>
      <c r="R408" s="365"/>
      <c r="S408" s="366"/>
      <c r="T408" s="369"/>
      <c r="U408" s="370" t="s">
        <v>323</v>
      </c>
      <c r="V408" s="510"/>
      <c r="W408" s="372"/>
      <c r="X408" s="353"/>
      <c r="Y408" s="373"/>
      <c r="Z408" s="382"/>
      <c r="AA408" s="389"/>
      <c r="AB408" s="383"/>
      <c r="AC408" s="388"/>
      <c r="AD408" s="382"/>
      <c r="AE408" s="389"/>
      <c r="AF408" s="390"/>
      <c r="AG408" s="391"/>
      <c r="AH408" s="359"/>
      <c r="AI408" s="373"/>
    </row>
    <row r="409">
      <c r="A409" s="480" t="s">
        <v>5341</v>
      </c>
      <c r="B409" s="361">
        <v>46171.0</v>
      </c>
      <c r="C409" s="362" t="s">
        <v>5995</v>
      </c>
      <c r="D409" s="363" t="s">
        <v>5996</v>
      </c>
      <c r="E409" s="364"/>
      <c r="F409" s="365"/>
      <c r="G409" s="366"/>
      <c r="H409" s="367"/>
      <c r="I409" s="365"/>
      <c r="J409" s="368"/>
      <c r="K409" s="364"/>
      <c r="L409" s="365"/>
      <c r="M409" s="366"/>
      <c r="N409" s="367"/>
      <c r="O409" s="365"/>
      <c r="P409" s="368"/>
      <c r="Q409" s="364"/>
      <c r="R409" s="365"/>
      <c r="S409" s="366"/>
      <c r="T409" s="369"/>
      <c r="U409" s="370" t="s">
        <v>323</v>
      </c>
      <c r="V409" s="510"/>
      <c r="W409" s="372"/>
      <c r="X409" s="353"/>
      <c r="Y409" s="373"/>
      <c r="Z409" s="382"/>
      <c r="AA409" s="389"/>
      <c r="AB409" s="383"/>
      <c r="AC409" s="388"/>
      <c r="AD409" s="382"/>
      <c r="AE409" s="389"/>
      <c r="AF409" s="390"/>
      <c r="AG409" s="391"/>
      <c r="AH409" s="359"/>
      <c r="AI409" s="373"/>
    </row>
    <row r="410">
      <c r="A410" s="480" t="s">
        <v>5135</v>
      </c>
      <c r="B410" s="361">
        <v>46170.0</v>
      </c>
      <c r="C410" s="362" t="s">
        <v>5997</v>
      </c>
      <c r="D410" s="363" t="s">
        <v>5998</v>
      </c>
      <c r="E410" s="364"/>
      <c r="F410" s="365"/>
      <c r="G410" s="366"/>
      <c r="H410" s="367"/>
      <c r="I410" s="365"/>
      <c r="J410" s="368"/>
      <c r="K410" s="364"/>
      <c r="L410" s="365"/>
      <c r="M410" s="366"/>
      <c r="N410" s="367"/>
      <c r="O410" s="365"/>
      <c r="P410" s="368"/>
      <c r="Q410" s="364"/>
      <c r="R410" s="365"/>
      <c r="S410" s="366"/>
      <c r="T410" s="369"/>
      <c r="U410" s="370" t="s">
        <v>323</v>
      </c>
      <c r="V410" s="506"/>
      <c r="W410" s="380"/>
      <c r="X410" s="353"/>
      <c r="Y410" s="381"/>
      <c r="Z410" s="382"/>
      <c r="AA410" s="389"/>
      <c r="AB410" s="383"/>
      <c r="AC410" s="388"/>
      <c r="AD410" s="382"/>
      <c r="AE410" s="389"/>
      <c r="AF410" s="390"/>
      <c r="AG410" s="391"/>
      <c r="AH410" s="359"/>
      <c r="AI410" s="381"/>
    </row>
    <row r="411">
      <c r="A411" s="480" t="s">
        <v>5135</v>
      </c>
      <c r="B411" s="361">
        <v>46170.0</v>
      </c>
      <c r="C411" s="362" t="s">
        <v>5999</v>
      </c>
      <c r="D411" s="363" t="s">
        <v>6000</v>
      </c>
      <c r="E411" s="364"/>
      <c r="F411" s="365"/>
      <c r="G411" s="366"/>
      <c r="H411" s="367"/>
      <c r="I411" s="365"/>
      <c r="J411" s="368"/>
      <c r="K411" s="364"/>
      <c r="L411" s="365"/>
      <c r="M411" s="366"/>
      <c r="N411" s="367"/>
      <c r="O411" s="365"/>
      <c r="P411" s="368"/>
      <c r="Q411" s="364"/>
      <c r="R411" s="365"/>
      <c r="S411" s="366"/>
      <c r="T411" s="369"/>
      <c r="U411" s="370" t="s">
        <v>323</v>
      </c>
      <c r="V411" s="481"/>
      <c r="W411" s="372"/>
      <c r="X411" s="353"/>
      <c r="Y411" s="373"/>
      <c r="Z411" s="382"/>
      <c r="AA411" s="389"/>
      <c r="AB411" s="383"/>
      <c r="AC411" s="388"/>
      <c r="AD411" s="382"/>
      <c r="AE411" s="389"/>
      <c r="AF411" s="390"/>
      <c r="AG411" s="391"/>
      <c r="AH411" s="359"/>
      <c r="AI411" s="373"/>
    </row>
    <row r="412">
      <c r="A412" s="480" t="s">
        <v>5164</v>
      </c>
      <c r="B412" s="361">
        <v>46167.0</v>
      </c>
      <c r="C412" s="362" t="s">
        <v>6001</v>
      </c>
      <c r="D412" s="363" t="s">
        <v>6002</v>
      </c>
      <c r="E412" s="364"/>
      <c r="F412" s="365"/>
      <c r="G412" s="366"/>
      <c r="H412" s="367"/>
      <c r="I412" s="365"/>
      <c r="J412" s="368"/>
      <c r="K412" s="364"/>
      <c r="L412" s="365"/>
      <c r="M412" s="366"/>
      <c r="N412" s="367"/>
      <c r="O412" s="365"/>
      <c r="P412" s="368"/>
      <c r="Q412" s="364"/>
      <c r="R412" s="365"/>
      <c r="S412" s="366"/>
      <c r="T412" s="369"/>
      <c r="U412" s="370" t="s">
        <v>233</v>
      </c>
      <c r="V412" s="481"/>
      <c r="W412" s="372"/>
      <c r="X412" s="353"/>
      <c r="Y412" s="373"/>
      <c r="Z412" s="382"/>
      <c r="AA412" s="389"/>
      <c r="AB412" s="383"/>
      <c r="AC412" s="388"/>
      <c r="AD412" s="382"/>
      <c r="AE412" s="389"/>
      <c r="AF412" s="390"/>
      <c r="AG412" s="391"/>
      <c r="AH412" s="359"/>
      <c r="AI412" s="373"/>
    </row>
    <row r="413">
      <c r="A413" s="480" t="s">
        <v>5138</v>
      </c>
      <c r="B413" s="361">
        <v>46168.0</v>
      </c>
      <c r="C413" s="362" t="s">
        <v>6003</v>
      </c>
      <c r="D413" s="363" t="s">
        <v>6004</v>
      </c>
      <c r="E413" s="364"/>
      <c r="F413" s="365"/>
      <c r="G413" s="366"/>
      <c r="H413" s="367"/>
      <c r="I413" s="365"/>
      <c r="J413" s="368"/>
      <c r="K413" s="364"/>
      <c r="L413" s="365"/>
      <c r="M413" s="366"/>
      <c r="N413" s="367"/>
      <c r="O413" s="365"/>
      <c r="P413" s="368"/>
      <c r="Q413" s="364"/>
      <c r="R413" s="365"/>
      <c r="S413" s="366"/>
      <c r="T413" s="369"/>
      <c r="U413" s="370" t="s">
        <v>233</v>
      </c>
      <c r="V413" s="481"/>
      <c r="W413" s="372"/>
      <c r="X413" s="353"/>
      <c r="Y413" s="373"/>
      <c r="Z413" s="382"/>
      <c r="AA413" s="389"/>
      <c r="AB413" s="383"/>
      <c r="AC413" s="388"/>
      <c r="AD413" s="382"/>
      <c r="AE413" s="389"/>
      <c r="AF413" s="390"/>
      <c r="AG413" s="391"/>
      <c r="AH413" s="359"/>
      <c r="AI413" s="373"/>
    </row>
    <row r="414">
      <c r="A414" s="480" t="s">
        <v>5132</v>
      </c>
      <c r="B414" s="361">
        <v>46169.0</v>
      </c>
      <c r="C414" s="362" t="s">
        <v>6005</v>
      </c>
      <c r="D414" s="363" t="s">
        <v>6006</v>
      </c>
      <c r="E414" s="364"/>
      <c r="F414" s="365"/>
      <c r="G414" s="366"/>
      <c r="H414" s="367"/>
      <c r="I414" s="365"/>
      <c r="J414" s="368"/>
      <c r="K414" s="364"/>
      <c r="L414" s="365"/>
      <c r="M414" s="366"/>
      <c r="N414" s="367"/>
      <c r="O414" s="365"/>
      <c r="P414" s="368"/>
      <c r="Q414" s="364"/>
      <c r="R414" s="365"/>
      <c r="S414" s="366"/>
      <c r="T414" s="369"/>
      <c r="U414" s="370" t="s">
        <v>233</v>
      </c>
      <c r="V414" s="481"/>
      <c r="W414" s="372"/>
      <c r="X414" s="353"/>
      <c r="Y414" s="373"/>
      <c r="Z414" s="382"/>
      <c r="AA414" s="389"/>
      <c r="AB414" s="383"/>
      <c r="AC414" s="388"/>
      <c r="AD414" s="382"/>
      <c r="AE414" s="389"/>
      <c r="AF414" s="390"/>
      <c r="AG414" s="391"/>
      <c r="AH414" s="359"/>
      <c r="AI414" s="373"/>
    </row>
    <row r="415">
      <c r="A415" s="480" t="s">
        <v>5138</v>
      </c>
      <c r="B415" s="361">
        <v>46168.0</v>
      </c>
      <c r="C415" s="362" t="s">
        <v>6007</v>
      </c>
      <c r="D415" s="363" t="s">
        <v>6008</v>
      </c>
      <c r="E415" s="364"/>
      <c r="F415" s="365"/>
      <c r="G415" s="366"/>
      <c r="H415" s="367"/>
      <c r="I415" s="365"/>
      <c r="J415" s="368"/>
      <c r="K415" s="364"/>
      <c r="L415" s="365"/>
      <c r="M415" s="366"/>
      <c r="N415" s="367"/>
      <c r="O415" s="365"/>
      <c r="P415" s="368"/>
      <c r="Q415" s="364"/>
      <c r="R415" s="365"/>
      <c r="S415" s="366"/>
      <c r="T415" s="369"/>
      <c r="U415" s="370" t="s">
        <v>233</v>
      </c>
      <c r="V415" s="481"/>
      <c r="W415" s="372"/>
      <c r="X415" s="353"/>
      <c r="Y415" s="373"/>
      <c r="Z415" s="382"/>
      <c r="AA415" s="389"/>
      <c r="AB415" s="383"/>
      <c r="AC415" s="388"/>
      <c r="AD415" s="382"/>
      <c r="AE415" s="389"/>
      <c r="AF415" s="390"/>
      <c r="AG415" s="391"/>
      <c r="AH415" s="359"/>
      <c r="AI415" s="373"/>
    </row>
    <row r="416">
      <c r="A416" s="480" t="s">
        <v>5135</v>
      </c>
      <c r="B416" s="361">
        <v>46170.0</v>
      </c>
      <c r="C416" s="362" t="s">
        <v>6009</v>
      </c>
      <c r="D416" s="363" t="s">
        <v>6010</v>
      </c>
      <c r="E416" s="364"/>
      <c r="F416" s="365"/>
      <c r="G416" s="366"/>
      <c r="H416" s="367"/>
      <c r="I416" s="365"/>
      <c r="J416" s="368"/>
      <c r="K416" s="364"/>
      <c r="L416" s="365"/>
      <c r="M416" s="366"/>
      <c r="N416" s="367"/>
      <c r="O416" s="365"/>
      <c r="P416" s="368"/>
      <c r="Q416" s="364"/>
      <c r="R416" s="365"/>
      <c r="S416" s="366"/>
      <c r="T416" s="369"/>
      <c r="U416" s="370" t="s">
        <v>233</v>
      </c>
      <c r="V416" s="481"/>
      <c r="W416" s="372"/>
      <c r="X416" s="353"/>
      <c r="Y416" s="373"/>
      <c r="Z416" s="382"/>
      <c r="AA416" s="389"/>
      <c r="AB416" s="383"/>
      <c r="AC416" s="388"/>
      <c r="AD416" s="382"/>
      <c r="AE416" s="389"/>
      <c r="AF416" s="390"/>
      <c r="AG416" s="391"/>
      <c r="AH416" s="359"/>
      <c r="AI416" s="373"/>
    </row>
    <row r="417">
      <c r="A417" s="480" t="s">
        <v>5135</v>
      </c>
      <c r="B417" s="361">
        <v>46170.0</v>
      </c>
      <c r="C417" s="362" t="s">
        <v>6011</v>
      </c>
      <c r="D417" s="363" t="s">
        <v>6012</v>
      </c>
      <c r="E417" s="364"/>
      <c r="F417" s="365"/>
      <c r="G417" s="366"/>
      <c r="H417" s="367"/>
      <c r="I417" s="365"/>
      <c r="J417" s="368"/>
      <c r="K417" s="364"/>
      <c r="L417" s="365"/>
      <c r="M417" s="366"/>
      <c r="N417" s="367"/>
      <c r="O417" s="365"/>
      <c r="P417" s="368"/>
      <c r="Q417" s="364"/>
      <c r="R417" s="365"/>
      <c r="S417" s="366"/>
      <c r="T417" s="369"/>
      <c r="U417" s="370" t="s">
        <v>233</v>
      </c>
      <c r="V417" s="481"/>
      <c r="W417" s="372"/>
      <c r="X417" s="353"/>
      <c r="Y417" s="373"/>
      <c r="Z417" s="382"/>
      <c r="AA417" s="389"/>
      <c r="AB417" s="383"/>
      <c r="AC417" s="388"/>
      <c r="AD417" s="382"/>
      <c r="AE417" s="389"/>
      <c r="AF417" s="390"/>
      <c r="AG417" s="391"/>
      <c r="AH417" s="359"/>
      <c r="AI417" s="373"/>
    </row>
    <row r="418">
      <c r="A418" s="480" t="s">
        <v>5341</v>
      </c>
      <c r="B418" s="361">
        <v>46171.0</v>
      </c>
      <c r="C418" s="362" t="s">
        <v>6013</v>
      </c>
      <c r="D418" s="363" t="s">
        <v>6014</v>
      </c>
      <c r="E418" s="364"/>
      <c r="F418" s="365"/>
      <c r="G418" s="366"/>
      <c r="H418" s="367"/>
      <c r="I418" s="365"/>
      <c r="J418" s="368"/>
      <c r="K418" s="364"/>
      <c r="L418" s="365"/>
      <c r="M418" s="366"/>
      <c r="N418" s="367"/>
      <c r="O418" s="365"/>
      <c r="P418" s="368"/>
      <c r="Q418" s="364"/>
      <c r="R418" s="365"/>
      <c r="S418" s="366"/>
      <c r="T418" s="369"/>
      <c r="U418" s="370" t="s">
        <v>233</v>
      </c>
      <c r="V418" s="481"/>
      <c r="W418" s="372"/>
      <c r="X418" s="353"/>
      <c r="Y418" s="373"/>
      <c r="Z418" s="382"/>
      <c r="AA418" s="389"/>
      <c r="AB418" s="383"/>
      <c r="AC418" s="388"/>
      <c r="AD418" s="382"/>
      <c r="AE418" s="389"/>
      <c r="AF418" s="390"/>
      <c r="AG418" s="391"/>
      <c r="AH418" s="359"/>
      <c r="AI418" s="373"/>
    </row>
    <row r="419">
      <c r="A419" s="480" t="s">
        <v>5341</v>
      </c>
      <c r="B419" s="361">
        <v>46171.0</v>
      </c>
      <c r="C419" s="362" t="s">
        <v>6015</v>
      </c>
      <c r="D419" s="363" t="s">
        <v>6016</v>
      </c>
      <c r="E419" s="364"/>
      <c r="F419" s="365"/>
      <c r="G419" s="366"/>
      <c r="H419" s="367"/>
      <c r="I419" s="365"/>
      <c r="J419" s="368"/>
      <c r="K419" s="364"/>
      <c r="L419" s="365"/>
      <c r="M419" s="366"/>
      <c r="N419" s="367"/>
      <c r="O419" s="365"/>
      <c r="P419" s="368"/>
      <c r="Q419" s="364"/>
      <c r="R419" s="365"/>
      <c r="S419" s="366"/>
      <c r="T419" s="369"/>
      <c r="U419" s="370" t="s">
        <v>233</v>
      </c>
      <c r="V419" s="481"/>
      <c r="W419" s="372"/>
      <c r="X419" s="353"/>
      <c r="Y419" s="373"/>
      <c r="Z419" s="382"/>
      <c r="AA419" s="389"/>
      <c r="AB419" s="383"/>
      <c r="AC419" s="388"/>
      <c r="AD419" s="382"/>
      <c r="AE419" s="389"/>
      <c r="AF419" s="390"/>
      <c r="AG419" s="391"/>
      <c r="AH419" s="359"/>
      <c r="AI419" s="373"/>
    </row>
    <row r="420">
      <c r="A420" s="480" t="s">
        <v>5132</v>
      </c>
      <c r="B420" s="361">
        <v>46169.0</v>
      </c>
      <c r="C420" s="362" t="s">
        <v>6017</v>
      </c>
      <c r="D420" s="363" t="s">
        <v>6018</v>
      </c>
      <c r="E420" s="364"/>
      <c r="F420" s="365"/>
      <c r="G420" s="366"/>
      <c r="H420" s="367"/>
      <c r="I420" s="365"/>
      <c r="J420" s="368"/>
      <c r="K420" s="364"/>
      <c r="L420" s="365"/>
      <c r="M420" s="366"/>
      <c r="N420" s="367"/>
      <c r="O420" s="365"/>
      <c r="P420" s="368"/>
      <c r="Q420" s="364"/>
      <c r="R420" s="365"/>
      <c r="S420" s="366"/>
      <c r="T420" s="369"/>
      <c r="U420" s="370" t="s">
        <v>233</v>
      </c>
      <c r="V420" s="481"/>
      <c r="W420" s="372"/>
      <c r="X420" s="353" t="s">
        <v>2914</v>
      </c>
      <c r="Y420" s="373"/>
      <c r="Z420" s="382"/>
      <c r="AA420" s="389"/>
      <c r="AB420" s="383"/>
      <c r="AC420" s="388"/>
      <c r="AD420" s="382"/>
      <c r="AE420" s="389"/>
      <c r="AF420" s="377">
        <v>7.0</v>
      </c>
      <c r="AG420" s="378">
        <v>7.0</v>
      </c>
      <c r="AH420" s="393" t="s">
        <v>3027</v>
      </c>
      <c r="AI420" s="373"/>
    </row>
    <row r="421">
      <c r="A421" s="480" t="s">
        <v>5138</v>
      </c>
      <c r="B421" s="361">
        <v>46168.0</v>
      </c>
      <c r="C421" s="362" t="s">
        <v>6019</v>
      </c>
      <c r="D421" s="363" t="s">
        <v>6020</v>
      </c>
      <c r="E421" s="364"/>
      <c r="F421" s="365"/>
      <c r="G421" s="366"/>
      <c r="H421" s="367"/>
      <c r="I421" s="365"/>
      <c r="J421" s="368"/>
      <c r="K421" s="364"/>
      <c r="L421" s="365"/>
      <c r="M421" s="366"/>
      <c r="N421" s="367"/>
      <c r="O421" s="365">
        <v>1.0</v>
      </c>
      <c r="P421" s="368"/>
      <c r="Q421" s="364"/>
      <c r="R421" s="365"/>
      <c r="S421" s="366"/>
      <c r="T421" s="369"/>
      <c r="U421" s="370" t="s">
        <v>233</v>
      </c>
      <c r="V421" s="481"/>
      <c r="W421" s="380" t="s">
        <v>6021</v>
      </c>
      <c r="X421" s="353" t="s">
        <v>2887</v>
      </c>
      <c r="Y421" s="381">
        <v>1.0</v>
      </c>
      <c r="Z421" s="382"/>
      <c r="AA421" s="389"/>
      <c r="AB421" s="383"/>
      <c r="AC421" s="388"/>
      <c r="AD421" s="382"/>
      <c r="AE421" s="389"/>
      <c r="AF421" s="377">
        <v>39.0</v>
      </c>
      <c r="AG421" s="378">
        <v>36.0</v>
      </c>
      <c r="AH421" s="393" t="s">
        <v>3027</v>
      </c>
      <c r="AI421" s="381"/>
    </row>
    <row r="422">
      <c r="A422" s="480" t="s">
        <v>5138</v>
      </c>
      <c r="B422" s="361">
        <v>46168.0</v>
      </c>
      <c r="C422" s="362" t="s">
        <v>6022</v>
      </c>
      <c r="D422" s="363" t="s">
        <v>6023</v>
      </c>
      <c r="E422" s="364"/>
      <c r="F422" s="365"/>
      <c r="G422" s="366"/>
      <c r="H422" s="367"/>
      <c r="I422" s="365"/>
      <c r="J422" s="368"/>
      <c r="K422" s="364"/>
      <c r="L422" s="365"/>
      <c r="M422" s="366"/>
      <c r="N422" s="367"/>
      <c r="O422" s="365"/>
      <c r="P422" s="368"/>
      <c r="Q422" s="364"/>
      <c r="R422" s="365"/>
      <c r="S422" s="366"/>
      <c r="T422" s="369"/>
      <c r="U422" s="370" t="s">
        <v>475</v>
      </c>
      <c r="V422" s="481"/>
      <c r="W422" s="372"/>
      <c r="X422" s="353" t="s">
        <v>2914</v>
      </c>
      <c r="Y422" s="373"/>
      <c r="Z422" s="382"/>
      <c r="AA422" s="389"/>
      <c r="AB422" s="383"/>
      <c r="AC422" s="388"/>
      <c r="AD422" s="382"/>
      <c r="AE422" s="389"/>
      <c r="AF422" s="377">
        <v>2.0</v>
      </c>
      <c r="AG422" s="378">
        <v>2.0</v>
      </c>
      <c r="AH422" s="393" t="s">
        <v>3027</v>
      </c>
      <c r="AI422" s="373"/>
    </row>
    <row r="423">
      <c r="A423" s="480" t="s">
        <v>5138</v>
      </c>
      <c r="B423" s="361">
        <v>46168.0</v>
      </c>
      <c r="C423" s="362" t="s">
        <v>6024</v>
      </c>
      <c r="D423" s="363" t="s">
        <v>6025</v>
      </c>
      <c r="E423" s="364"/>
      <c r="F423" s="365"/>
      <c r="G423" s="366"/>
      <c r="H423" s="367"/>
      <c r="I423" s="365"/>
      <c r="J423" s="368"/>
      <c r="K423" s="364"/>
      <c r="L423" s="365"/>
      <c r="M423" s="366"/>
      <c r="N423" s="367"/>
      <c r="O423" s="365"/>
      <c r="P423" s="368"/>
      <c r="Q423" s="364"/>
      <c r="R423" s="365"/>
      <c r="S423" s="366"/>
      <c r="T423" s="369"/>
      <c r="U423" s="370" t="s">
        <v>475</v>
      </c>
      <c r="V423" s="481"/>
      <c r="W423" s="372"/>
      <c r="X423" s="353"/>
      <c r="Y423" s="373"/>
      <c r="Z423" s="382"/>
      <c r="AA423" s="389"/>
      <c r="AB423" s="383"/>
      <c r="AC423" s="388"/>
      <c r="AD423" s="382"/>
      <c r="AE423" s="389"/>
      <c r="AF423" s="390"/>
      <c r="AG423" s="391"/>
      <c r="AH423" s="359"/>
      <c r="AI423" s="373"/>
    </row>
    <row r="424">
      <c r="A424" s="480" t="s">
        <v>5164</v>
      </c>
      <c r="B424" s="361">
        <v>46167.0</v>
      </c>
      <c r="C424" s="362" t="s">
        <v>6026</v>
      </c>
      <c r="D424" s="363" t="s">
        <v>6027</v>
      </c>
      <c r="E424" s="364"/>
      <c r="F424" s="365"/>
      <c r="G424" s="366"/>
      <c r="H424" s="367"/>
      <c r="I424" s="365"/>
      <c r="J424" s="368"/>
      <c r="K424" s="364"/>
      <c r="L424" s="365"/>
      <c r="M424" s="366"/>
      <c r="N424" s="367"/>
      <c r="O424" s="365"/>
      <c r="P424" s="368"/>
      <c r="Q424" s="364"/>
      <c r="R424" s="365"/>
      <c r="S424" s="366"/>
      <c r="T424" s="369"/>
      <c r="U424" s="370" t="s">
        <v>475</v>
      </c>
      <c r="V424" s="481"/>
      <c r="W424" s="372"/>
      <c r="X424" s="353"/>
      <c r="Y424" s="373"/>
      <c r="Z424" s="382"/>
      <c r="AA424" s="389"/>
      <c r="AB424" s="383"/>
      <c r="AC424" s="388"/>
      <c r="AD424" s="382"/>
      <c r="AE424" s="389"/>
      <c r="AF424" s="390"/>
      <c r="AG424" s="391"/>
      <c r="AH424" s="359"/>
      <c r="AI424" s="373"/>
    </row>
    <row r="425">
      <c r="A425" s="480" t="s">
        <v>5138</v>
      </c>
      <c r="B425" s="361">
        <v>46168.0</v>
      </c>
      <c r="C425" s="362" t="s">
        <v>6028</v>
      </c>
      <c r="D425" s="363" t="s">
        <v>6029</v>
      </c>
      <c r="E425" s="364"/>
      <c r="F425" s="365"/>
      <c r="G425" s="366"/>
      <c r="H425" s="367"/>
      <c r="I425" s="365"/>
      <c r="J425" s="368"/>
      <c r="K425" s="364"/>
      <c r="L425" s="365"/>
      <c r="M425" s="366"/>
      <c r="N425" s="367"/>
      <c r="O425" s="365"/>
      <c r="P425" s="368"/>
      <c r="Q425" s="364"/>
      <c r="R425" s="365"/>
      <c r="S425" s="366"/>
      <c r="T425" s="369"/>
      <c r="U425" s="370" t="s">
        <v>475</v>
      </c>
      <c r="V425" s="481"/>
      <c r="W425" s="372"/>
      <c r="X425" s="353"/>
      <c r="Y425" s="373"/>
      <c r="Z425" s="382"/>
      <c r="AA425" s="389"/>
      <c r="AB425" s="383"/>
      <c r="AC425" s="388"/>
      <c r="AD425" s="382"/>
      <c r="AE425" s="389"/>
      <c r="AF425" s="390"/>
      <c r="AG425" s="391"/>
      <c r="AH425" s="359"/>
      <c r="AI425" s="373"/>
    </row>
    <row r="426">
      <c r="A426" s="480" t="s">
        <v>5164</v>
      </c>
      <c r="B426" s="361">
        <v>46167.0</v>
      </c>
      <c r="C426" s="362" t="s">
        <v>6030</v>
      </c>
      <c r="D426" s="363" t="s">
        <v>6031</v>
      </c>
      <c r="E426" s="364"/>
      <c r="F426" s="365"/>
      <c r="G426" s="366"/>
      <c r="H426" s="367"/>
      <c r="I426" s="365"/>
      <c r="J426" s="368"/>
      <c r="K426" s="364"/>
      <c r="L426" s="365"/>
      <c r="M426" s="366"/>
      <c r="N426" s="367"/>
      <c r="O426" s="365"/>
      <c r="P426" s="368"/>
      <c r="Q426" s="364"/>
      <c r="R426" s="365"/>
      <c r="S426" s="366"/>
      <c r="T426" s="369"/>
      <c r="U426" s="370" t="s">
        <v>475</v>
      </c>
      <c r="V426" s="481"/>
      <c r="W426" s="372"/>
      <c r="X426" s="353"/>
      <c r="Y426" s="373"/>
      <c r="Z426" s="382"/>
      <c r="AA426" s="389"/>
      <c r="AB426" s="383"/>
      <c r="AC426" s="388"/>
      <c r="AD426" s="382"/>
      <c r="AE426" s="389"/>
      <c r="AF426" s="390"/>
      <c r="AG426" s="391"/>
      <c r="AH426" s="359"/>
      <c r="AI426" s="373"/>
    </row>
    <row r="427">
      <c r="A427" s="480" t="s">
        <v>5138</v>
      </c>
      <c r="B427" s="361">
        <v>46168.0</v>
      </c>
      <c r="C427" s="362" t="s">
        <v>6032</v>
      </c>
      <c r="D427" s="363" t="s">
        <v>6033</v>
      </c>
      <c r="E427" s="364"/>
      <c r="F427" s="365"/>
      <c r="G427" s="366"/>
      <c r="H427" s="367"/>
      <c r="I427" s="365"/>
      <c r="J427" s="368"/>
      <c r="K427" s="364"/>
      <c r="L427" s="365"/>
      <c r="M427" s="366"/>
      <c r="N427" s="367"/>
      <c r="O427" s="365"/>
      <c r="P427" s="368"/>
      <c r="Q427" s="364"/>
      <c r="R427" s="365"/>
      <c r="S427" s="366"/>
      <c r="T427" s="369"/>
      <c r="U427" s="370" t="s">
        <v>475</v>
      </c>
      <c r="V427" s="481"/>
      <c r="W427" s="372"/>
      <c r="X427" s="353"/>
      <c r="Y427" s="373"/>
      <c r="Z427" s="382"/>
      <c r="AA427" s="389"/>
      <c r="AB427" s="383"/>
      <c r="AC427" s="388"/>
      <c r="AD427" s="382"/>
      <c r="AE427" s="389"/>
      <c r="AF427" s="390"/>
      <c r="AG427" s="391"/>
      <c r="AH427" s="359"/>
      <c r="AI427" s="373"/>
    </row>
    <row r="428">
      <c r="A428" s="480" t="s">
        <v>5742</v>
      </c>
      <c r="B428" s="361">
        <v>46172.0</v>
      </c>
      <c r="C428" s="362" t="s">
        <v>6034</v>
      </c>
      <c r="D428" s="363" t="s">
        <v>6035</v>
      </c>
      <c r="E428" s="364"/>
      <c r="F428" s="365"/>
      <c r="G428" s="366"/>
      <c r="H428" s="367"/>
      <c r="I428" s="365"/>
      <c r="J428" s="368"/>
      <c r="K428" s="364"/>
      <c r="L428" s="365"/>
      <c r="M428" s="366"/>
      <c r="N428" s="367"/>
      <c r="O428" s="365"/>
      <c r="P428" s="368"/>
      <c r="Q428" s="364"/>
      <c r="R428" s="365"/>
      <c r="S428" s="366"/>
      <c r="T428" s="369"/>
      <c r="U428" s="370" t="s">
        <v>475</v>
      </c>
      <c r="V428" s="481"/>
      <c r="W428" s="372"/>
      <c r="X428" s="353"/>
      <c r="Y428" s="373"/>
      <c r="Z428" s="382"/>
      <c r="AA428" s="389"/>
      <c r="AB428" s="383"/>
      <c r="AC428" s="388"/>
      <c r="AD428" s="382"/>
      <c r="AE428" s="389"/>
      <c r="AF428" s="390"/>
      <c r="AG428" s="391"/>
      <c r="AH428" s="359"/>
      <c r="AI428" s="373"/>
    </row>
    <row r="429">
      <c r="A429" s="480" t="s">
        <v>5742</v>
      </c>
      <c r="B429" s="361">
        <v>46172.0</v>
      </c>
      <c r="C429" s="362" t="s">
        <v>6036</v>
      </c>
      <c r="D429" s="363" t="s">
        <v>6037</v>
      </c>
      <c r="E429" s="364"/>
      <c r="F429" s="365"/>
      <c r="G429" s="366"/>
      <c r="H429" s="367"/>
      <c r="I429" s="365"/>
      <c r="J429" s="368"/>
      <c r="K429" s="364"/>
      <c r="L429" s="365"/>
      <c r="M429" s="366"/>
      <c r="N429" s="367"/>
      <c r="O429" s="365"/>
      <c r="P429" s="368"/>
      <c r="Q429" s="364"/>
      <c r="R429" s="365"/>
      <c r="S429" s="366"/>
      <c r="T429" s="369"/>
      <c r="U429" s="370" t="s">
        <v>475</v>
      </c>
      <c r="V429" s="481"/>
      <c r="W429" s="372"/>
      <c r="X429" s="353"/>
      <c r="Y429" s="373"/>
      <c r="Z429" s="382"/>
      <c r="AA429" s="389"/>
      <c r="AB429" s="383"/>
      <c r="AC429" s="388"/>
      <c r="AD429" s="382"/>
      <c r="AE429" s="389"/>
      <c r="AF429" s="390"/>
      <c r="AG429" s="391"/>
      <c r="AH429" s="359"/>
      <c r="AI429" s="373"/>
    </row>
    <row r="430">
      <c r="A430" s="480" t="s">
        <v>5138</v>
      </c>
      <c r="B430" s="361">
        <v>46168.0</v>
      </c>
      <c r="C430" s="362" t="s">
        <v>6038</v>
      </c>
      <c r="D430" s="363" t="s">
        <v>6039</v>
      </c>
      <c r="E430" s="364"/>
      <c r="F430" s="365"/>
      <c r="G430" s="366"/>
      <c r="H430" s="367"/>
      <c r="I430" s="365"/>
      <c r="J430" s="368"/>
      <c r="K430" s="364"/>
      <c r="L430" s="365"/>
      <c r="M430" s="366"/>
      <c r="N430" s="367"/>
      <c r="O430" s="365"/>
      <c r="P430" s="368"/>
      <c r="Q430" s="364"/>
      <c r="R430" s="365"/>
      <c r="S430" s="366"/>
      <c r="T430" s="369"/>
      <c r="U430" s="370" t="s">
        <v>475</v>
      </c>
      <c r="V430" s="481"/>
      <c r="W430" s="372"/>
      <c r="X430" s="353"/>
      <c r="Y430" s="373"/>
      <c r="Z430" s="382"/>
      <c r="AA430" s="389"/>
      <c r="AB430" s="383"/>
      <c r="AC430" s="388"/>
      <c r="AD430" s="382"/>
      <c r="AE430" s="389"/>
      <c r="AF430" s="390"/>
      <c r="AG430" s="391"/>
      <c r="AH430" s="359"/>
      <c r="AI430" s="373"/>
    </row>
    <row r="431">
      <c r="A431" s="480" t="s">
        <v>5138</v>
      </c>
      <c r="B431" s="361">
        <v>46168.0</v>
      </c>
      <c r="C431" s="362" t="s">
        <v>6040</v>
      </c>
      <c r="D431" s="363" t="s">
        <v>6041</v>
      </c>
      <c r="E431" s="364"/>
      <c r="F431" s="365"/>
      <c r="G431" s="366"/>
      <c r="H431" s="367"/>
      <c r="I431" s="365"/>
      <c r="J431" s="368"/>
      <c r="K431" s="364"/>
      <c r="L431" s="365"/>
      <c r="M431" s="366"/>
      <c r="N431" s="367"/>
      <c r="O431" s="365"/>
      <c r="P431" s="368"/>
      <c r="Q431" s="364"/>
      <c r="R431" s="365"/>
      <c r="S431" s="366"/>
      <c r="T431" s="369"/>
      <c r="U431" s="370" t="s">
        <v>475</v>
      </c>
      <c r="V431" s="481"/>
      <c r="W431" s="372"/>
      <c r="X431" s="353"/>
      <c r="Y431" s="373"/>
      <c r="Z431" s="382"/>
      <c r="AA431" s="389"/>
      <c r="AB431" s="383"/>
      <c r="AC431" s="388"/>
      <c r="AD431" s="382"/>
      <c r="AE431" s="389"/>
      <c r="AF431" s="390"/>
      <c r="AG431" s="391"/>
      <c r="AH431" s="359"/>
      <c r="AI431" s="373"/>
    </row>
    <row r="432">
      <c r="A432" s="480" t="s">
        <v>5132</v>
      </c>
      <c r="B432" s="361">
        <v>46169.0</v>
      </c>
      <c r="C432" s="362" t="s">
        <v>6042</v>
      </c>
      <c r="D432" s="363" t="s">
        <v>6043</v>
      </c>
      <c r="E432" s="364"/>
      <c r="F432" s="365"/>
      <c r="G432" s="366"/>
      <c r="H432" s="367"/>
      <c r="I432" s="365"/>
      <c r="J432" s="368"/>
      <c r="K432" s="364"/>
      <c r="L432" s="365"/>
      <c r="M432" s="366"/>
      <c r="N432" s="367"/>
      <c r="O432" s="365"/>
      <c r="P432" s="368"/>
      <c r="Q432" s="364"/>
      <c r="R432" s="365"/>
      <c r="S432" s="366"/>
      <c r="T432" s="369"/>
      <c r="U432" s="370" t="s">
        <v>470</v>
      </c>
      <c r="V432" s="481"/>
      <c r="W432" s="372"/>
      <c r="X432" s="353"/>
      <c r="Y432" s="373"/>
      <c r="Z432" s="382"/>
      <c r="AA432" s="389"/>
      <c r="AB432" s="383"/>
      <c r="AC432" s="388"/>
      <c r="AD432" s="382"/>
      <c r="AE432" s="389"/>
      <c r="AF432" s="390"/>
      <c r="AG432" s="391"/>
      <c r="AH432" s="359"/>
      <c r="AI432" s="373"/>
    </row>
    <row r="433">
      <c r="A433" s="480" t="s">
        <v>5138</v>
      </c>
      <c r="B433" s="361">
        <v>46168.0</v>
      </c>
      <c r="C433" s="362" t="s">
        <v>6044</v>
      </c>
      <c r="D433" s="363" t="s">
        <v>6045</v>
      </c>
      <c r="E433" s="364"/>
      <c r="F433" s="365"/>
      <c r="G433" s="366"/>
      <c r="H433" s="367"/>
      <c r="I433" s="365"/>
      <c r="J433" s="368"/>
      <c r="K433" s="364"/>
      <c r="L433" s="365"/>
      <c r="M433" s="366"/>
      <c r="N433" s="367"/>
      <c r="O433" s="365"/>
      <c r="P433" s="368"/>
      <c r="Q433" s="364"/>
      <c r="R433" s="365"/>
      <c r="S433" s="366"/>
      <c r="T433" s="369"/>
      <c r="U433" s="370" t="s">
        <v>470</v>
      </c>
      <c r="V433" s="481"/>
      <c r="W433" s="372"/>
      <c r="X433" s="353"/>
      <c r="Y433" s="373"/>
      <c r="Z433" s="382"/>
      <c r="AA433" s="389"/>
      <c r="AB433" s="383"/>
      <c r="AC433" s="388"/>
      <c r="AD433" s="382"/>
      <c r="AE433" s="389"/>
      <c r="AF433" s="390"/>
      <c r="AG433" s="391"/>
      <c r="AH433" s="359"/>
      <c r="AI433" s="373"/>
    </row>
    <row r="434">
      <c r="A434" s="480" t="s">
        <v>5132</v>
      </c>
      <c r="B434" s="361">
        <v>46169.0</v>
      </c>
      <c r="C434" s="362" t="s">
        <v>6046</v>
      </c>
      <c r="D434" s="363" t="s">
        <v>6047</v>
      </c>
      <c r="E434" s="364"/>
      <c r="F434" s="365"/>
      <c r="G434" s="366"/>
      <c r="H434" s="367"/>
      <c r="I434" s="365"/>
      <c r="J434" s="368"/>
      <c r="K434" s="364"/>
      <c r="L434" s="365"/>
      <c r="M434" s="366"/>
      <c r="N434" s="367"/>
      <c r="O434" s="365"/>
      <c r="P434" s="368"/>
      <c r="Q434" s="364"/>
      <c r="R434" s="365"/>
      <c r="S434" s="366"/>
      <c r="T434" s="369"/>
      <c r="U434" s="370" t="s">
        <v>470</v>
      </c>
      <c r="V434" s="481"/>
      <c r="W434" s="372"/>
      <c r="X434" s="353"/>
      <c r="Y434" s="373"/>
      <c r="Z434" s="382"/>
      <c r="AA434" s="389"/>
      <c r="AB434" s="383"/>
      <c r="AC434" s="388"/>
      <c r="AD434" s="382"/>
      <c r="AE434" s="389"/>
      <c r="AF434" s="390"/>
      <c r="AG434" s="391"/>
      <c r="AH434" s="359"/>
      <c r="AI434" s="373"/>
    </row>
    <row r="435">
      <c r="A435" s="480" t="s">
        <v>5138</v>
      </c>
      <c r="B435" s="361">
        <v>46168.0</v>
      </c>
      <c r="C435" s="362" t="s">
        <v>6048</v>
      </c>
      <c r="D435" s="363" t="s">
        <v>6049</v>
      </c>
      <c r="E435" s="364"/>
      <c r="F435" s="365"/>
      <c r="G435" s="366"/>
      <c r="H435" s="367"/>
      <c r="I435" s="365"/>
      <c r="J435" s="368"/>
      <c r="K435" s="364"/>
      <c r="L435" s="365"/>
      <c r="M435" s="366"/>
      <c r="N435" s="367"/>
      <c r="O435" s="365"/>
      <c r="P435" s="368"/>
      <c r="Q435" s="364"/>
      <c r="R435" s="365"/>
      <c r="S435" s="366"/>
      <c r="T435" s="369"/>
      <c r="U435" s="370" t="s">
        <v>470</v>
      </c>
      <c r="V435" s="481"/>
      <c r="W435" s="372"/>
      <c r="X435" s="353"/>
      <c r="Y435" s="373"/>
      <c r="Z435" s="382"/>
      <c r="AA435" s="389"/>
      <c r="AB435" s="383"/>
      <c r="AC435" s="388"/>
      <c r="AD435" s="382"/>
      <c r="AE435" s="389"/>
      <c r="AF435" s="390"/>
      <c r="AG435" s="391"/>
      <c r="AH435" s="359"/>
      <c r="AI435" s="373"/>
    </row>
    <row r="436">
      <c r="A436" s="480" t="s">
        <v>5135</v>
      </c>
      <c r="B436" s="361">
        <v>46170.0</v>
      </c>
      <c r="C436" s="362" t="s">
        <v>6050</v>
      </c>
      <c r="D436" s="363" t="s">
        <v>6051</v>
      </c>
      <c r="E436" s="364"/>
      <c r="F436" s="365"/>
      <c r="G436" s="366"/>
      <c r="H436" s="367"/>
      <c r="I436" s="365"/>
      <c r="J436" s="368"/>
      <c r="K436" s="364"/>
      <c r="L436" s="365"/>
      <c r="M436" s="366"/>
      <c r="N436" s="367"/>
      <c r="O436" s="365"/>
      <c r="P436" s="368"/>
      <c r="Q436" s="364"/>
      <c r="R436" s="365"/>
      <c r="S436" s="366"/>
      <c r="T436" s="369"/>
      <c r="U436" s="370" t="s">
        <v>470</v>
      </c>
      <c r="V436" s="481"/>
      <c r="W436" s="372"/>
      <c r="X436" s="353"/>
      <c r="Y436" s="373"/>
      <c r="Z436" s="382"/>
      <c r="AA436" s="389"/>
      <c r="AB436" s="383"/>
      <c r="AC436" s="388"/>
      <c r="AD436" s="382"/>
      <c r="AE436" s="389"/>
      <c r="AF436" s="390"/>
      <c r="AG436" s="391"/>
      <c r="AH436" s="359"/>
      <c r="AI436" s="373"/>
    </row>
    <row r="437">
      <c r="A437" s="480" t="s">
        <v>5135</v>
      </c>
      <c r="B437" s="361">
        <v>46170.0</v>
      </c>
      <c r="C437" s="362" t="s">
        <v>6052</v>
      </c>
      <c r="D437" s="363" t="s">
        <v>6053</v>
      </c>
      <c r="E437" s="364"/>
      <c r="F437" s="365"/>
      <c r="G437" s="366"/>
      <c r="H437" s="367"/>
      <c r="I437" s="365"/>
      <c r="J437" s="368"/>
      <c r="K437" s="364"/>
      <c r="L437" s="365"/>
      <c r="M437" s="366"/>
      <c r="N437" s="367"/>
      <c r="O437" s="365"/>
      <c r="P437" s="368"/>
      <c r="Q437" s="364"/>
      <c r="R437" s="365"/>
      <c r="S437" s="366"/>
      <c r="T437" s="369"/>
      <c r="U437" s="370" t="s">
        <v>470</v>
      </c>
      <c r="V437" s="481"/>
      <c r="W437" s="372"/>
      <c r="X437" s="353"/>
      <c r="Y437" s="373"/>
      <c r="Z437" s="382"/>
      <c r="AA437" s="389"/>
      <c r="AB437" s="383"/>
      <c r="AC437" s="388"/>
      <c r="AD437" s="382"/>
      <c r="AE437" s="389"/>
      <c r="AF437" s="390"/>
      <c r="AG437" s="391"/>
      <c r="AH437" s="359"/>
      <c r="AI437" s="373"/>
    </row>
    <row r="438">
      <c r="A438" s="480" t="s">
        <v>5341</v>
      </c>
      <c r="B438" s="361">
        <v>46171.0</v>
      </c>
      <c r="C438" s="362" t="s">
        <v>6054</v>
      </c>
      <c r="D438" s="363" t="s">
        <v>6055</v>
      </c>
      <c r="E438" s="364"/>
      <c r="F438" s="365"/>
      <c r="G438" s="366"/>
      <c r="H438" s="367"/>
      <c r="I438" s="365"/>
      <c r="J438" s="368"/>
      <c r="K438" s="364"/>
      <c r="L438" s="365"/>
      <c r="M438" s="366"/>
      <c r="N438" s="367"/>
      <c r="O438" s="365"/>
      <c r="P438" s="368"/>
      <c r="Q438" s="364"/>
      <c r="R438" s="365"/>
      <c r="S438" s="366"/>
      <c r="T438" s="369"/>
      <c r="U438" s="370" t="s">
        <v>470</v>
      </c>
      <c r="V438" s="481"/>
      <c r="W438" s="372"/>
      <c r="X438" s="353"/>
      <c r="Y438" s="373"/>
      <c r="Z438" s="382"/>
      <c r="AA438" s="389"/>
      <c r="AB438" s="383"/>
      <c r="AC438" s="388"/>
      <c r="AD438" s="382"/>
      <c r="AE438" s="389"/>
      <c r="AF438" s="390"/>
      <c r="AG438" s="391"/>
      <c r="AH438" s="359"/>
      <c r="AI438" s="373"/>
    </row>
    <row r="439">
      <c r="A439" s="480" t="s">
        <v>5341</v>
      </c>
      <c r="B439" s="361">
        <v>46171.0</v>
      </c>
      <c r="C439" s="362" t="s">
        <v>6056</v>
      </c>
      <c r="D439" s="363" t="s">
        <v>6057</v>
      </c>
      <c r="E439" s="364"/>
      <c r="F439" s="365"/>
      <c r="G439" s="366"/>
      <c r="H439" s="367"/>
      <c r="I439" s="365"/>
      <c r="J439" s="368"/>
      <c r="K439" s="364"/>
      <c r="L439" s="365"/>
      <c r="M439" s="366"/>
      <c r="N439" s="367"/>
      <c r="O439" s="365"/>
      <c r="P439" s="368"/>
      <c r="Q439" s="364"/>
      <c r="R439" s="365"/>
      <c r="S439" s="366"/>
      <c r="T439" s="369"/>
      <c r="U439" s="370" t="s">
        <v>470</v>
      </c>
      <c r="V439" s="481"/>
      <c r="W439" s="372"/>
      <c r="X439" s="353"/>
      <c r="Y439" s="373"/>
      <c r="Z439" s="382"/>
      <c r="AA439" s="389"/>
      <c r="AB439" s="383"/>
      <c r="AC439" s="388"/>
      <c r="AD439" s="382"/>
      <c r="AE439" s="389"/>
      <c r="AF439" s="390"/>
      <c r="AG439" s="391"/>
      <c r="AH439" s="359"/>
      <c r="AI439" s="373"/>
    </row>
    <row r="440">
      <c r="A440" s="480" t="s">
        <v>5742</v>
      </c>
      <c r="B440" s="361">
        <v>46172.0</v>
      </c>
      <c r="C440" s="362" t="s">
        <v>6058</v>
      </c>
      <c r="D440" s="363" t="s">
        <v>6059</v>
      </c>
      <c r="E440" s="364"/>
      <c r="F440" s="365"/>
      <c r="G440" s="366"/>
      <c r="H440" s="367"/>
      <c r="I440" s="365"/>
      <c r="J440" s="368"/>
      <c r="K440" s="364"/>
      <c r="L440" s="365"/>
      <c r="M440" s="366"/>
      <c r="N440" s="367"/>
      <c r="O440" s="365"/>
      <c r="P440" s="368"/>
      <c r="Q440" s="364"/>
      <c r="R440" s="365"/>
      <c r="S440" s="366"/>
      <c r="T440" s="369"/>
      <c r="U440" s="370" t="s">
        <v>470</v>
      </c>
      <c r="V440" s="481"/>
      <c r="W440" s="372"/>
      <c r="X440" s="353"/>
      <c r="Y440" s="373"/>
      <c r="Z440" s="382"/>
      <c r="AA440" s="389"/>
      <c r="AB440" s="383"/>
      <c r="AC440" s="388"/>
      <c r="AD440" s="382"/>
      <c r="AE440" s="389"/>
      <c r="AF440" s="390"/>
      <c r="AG440" s="391"/>
      <c r="AH440" s="359"/>
      <c r="AI440" s="373"/>
    </row>
    <row r="441">
      <c r="A441" s="480" t="s">
        <v>5132</v>
      </c>
      <c r="B441" s="361">
        <v>46169.0</v>
      </c>
      <c r="C441" s="362" t="s">
        <v>6060</v>
      </c>
      <c r="D441" s="363" t="s">
        <v>6061</v>
      </c>
      <c r="E441" s="364"/>
      <c r="F441" s="365"/>
      <c r="G441" s="366"/>
      <c r="H441" s="367"/>
      <c r="I441" s="365"/>
      <c r="J441" s="368"/>
      <c r="K441" s="364"/>
      <c r="L441" s="365"/>
      <c r="M441" s="366"/>
      <c r="N441" s="367"/>
      <c r="O441" s="365"/>
      <c r="P441" s="368"/>
      <c r="Q441" s="364"/>
      <c r="R441" s="365"/>
      <c r="S441" s="366"/>
      <c r="T441" s="369"/>
      <c r="U441" s="370" t="s">
        <v>2380</v>
      </c>
      <c r="V441" s="506" t="s">
        <v>1152</v>
      </c>
      <c r="W441" s="380"/>
      <c r="X441" s="353"/>
      <c r="Y441" s="381"/>
      <c r="Z441" s="382"/>
      <c r="AA441" s="389"/>
      <c r="AB441" s="383"/>
      <c r="AC441" s="388"/>
      <c r="AD441" s="382"/>
      <c r="AE441" s="389"/>
      <c r="AF441" s="390"/>
      <c r="AG441" s="391"/>
      <c r="AH441" s="359"/>
      <c r="AI441" s="381"/>
    </row>
    <row r="442">
      <c r="A442" s="480" t="s">
        <v>5132</v>
      </c>
      <c r="B442" s="361">
        <v>46169.0</v>
      </c>
      <c r="C442" s="362" t="s">
        <v>6062</v>
      </c>
      <c r="D442" s="363" t="s">
        <v>6063</v>
      </c>
      <c r="E442" s="364"/>
      <c r="F442" s="365"/>
      <c r="G442" s="366"/>
      <c r="H442" s="367"/>
      <c r="I442" s="365"/>
      <c r="J442" s="368"/>
      <c r="K442" s="364"/>
      <c r="L442" s="365"/>
      <c r="M442" s="366"/>
      <c r="N442" s="367"/>
      <c r="O442" s="365"/>
      <c r="P442" s="368"/>
      <c r="Q442" s="364"/>
      <c r="R442" s="365"/>
      <c r="S442" s="366"/>
      <c r="T442" s="369"/>
      <c r="U442" s="370" t="s">
        <v>2913</v>
      </c>
      <c r="V442" s="506" t="s">
        <v>1152</v>
      </c>
      <c r="W442" s="380"/>
      <c r="X442" s="353"/>
      <c r="Y442" s="381"/>
      <c r="Z442" s="382"/>
      <c r="AA442" s="389"/>
      <c r="AB442" s="383"/>
      <c r="AC442" s="388"/>
      <c r="AD442" s="382"/>
      <c r="AE442" s="389"/>
      <c r="AF442" s="390"/>
      <c r="AG442" s="391"/>
      <c r="AH442" s="359"/>
      <c r="AI442" s="381"/>
    </row>
    <row r="443">
      <c r="A443" s="480" t="s">
        <v>5341</v>
      </c>
      <c r="B443" s="361">
        <v>46171.0</v>
      </c>
      <c r="C443" s="362" t="s">
        <v>6064</v>
      </c>
      <c r="D443" s="363" t="s">
        <v>6065</v>
      </c>
      <c r="E443" s="364"/>
      <c r="F443" s="365"/>
      <c r="G443" s="366"/>
      <c r="H443" s="367"/>
      <c r="I443" s="365"/>
      <c r="J443" s="368"/>
      <c r="K443" s="364"/>
      <c r="L443" s="365"/>
      <c r="M443" s="366"/>
      <c r="N443" s="367"/>
      <c r="O443" s="365"/>
      <c r="P443" s="368"/>
      <c r="Q443" s="364"/>
      <c r="R443" s="365"/>
      <c r="S443" s="366"/>
      <c r="T443" s="369"/>
      <c r="U443" s="370"/>
      <c r="V443" s="506" t="s">
        <v>1152</v>
      </c>
      <c r="W443" s="380"/>
      <c r="X443" s="353"/>
      <c r="Y443" s="381"/>
      <c r="Z443" s="382"/>
      <c r="AA443" s="389"/>
      <c r="AB443" s="383"/>
      <c r="AC443" s="388"/>
      <c r="AD443" s="382"/>
      <c r="AE443" s="389"/>
      <c r="AF443" s="390"/>
      <c r="AG443" s="391"/>
      <c r="AH443" s="359"/>
      <c r="AI443" s="381"/>
    </row>
    <row r="444">
      <c r="A444" s="480" t="s">
        <v>5341</v>
      </c>
      <c r="B444" s="361">
        <v>46171.0</v>
      </c>
      <c r="C444" s="362" t="s">
        <v>6066</v>
      </c>
      <c r="D444" s="363" t="s">
        <v>6067</v>
      </c>
      <c r="E444" s="364"/>
      <c r="F444" s="365"/>
      <c r="G444" s="366"/>
      <c r="H444" s="367"/>
      <c r="I444" s="365"/>
      <c r="J444" s="368"/>
      <c r="K444" s="364"/>
      <c r="L444" s="365"/>
      <c r="M444" s="366"/>
      <c r="N444" s="367"/>
      <c r="O444" s="365"/>
      <c r="P444" s="368"/>
      <c r="Q444" s="364"/>
      <c r="R444" s="365"/>
      <c r="S444" s="366"/>
      <c r="T444" s="369"/>
      <c r="U444" s="370"/>
      <c r="V444" s="506" t="s">
        <v>1152</v>
      </c>
      <c r="W444" s="380"/>
      <c r="X444" s="353"/>
      <c r="Y444" s="381"/>
      <c r="Z444" s="382"/>
      <c r="AA444" s="389"/>
      <c r="AB444" s="383"/>
      <c r="AC444" s="388"/>
      <c r="AD444" s="382"/>
      <c r="AE444" s="389"/>
      <c r="AF444" s="390"/>
      <c r="AG444" s="391"/>
      <c r="AH444" s="359"/>
      <c r="AI444" s="381"/>
    </row>
    <row r="445">
      <c r="A445" s="480" t="s">
        <v>5132</v>
      </c>
      <c r="B445" s="361">
        <v>46169.0</v>
      </c>
      <c r="C445" s="362" t="s">
        <v>6068</v>
      </c>
      <c r="D445" s="363" t="s">
        <v>6069</v>
      </c>
      <c r="E445" s="364"/>
      <c r="F445" s="365"/>
      <c r="G445" s="366"/>
      <c r="H445" s="367"/>
      <c r="I445" s="365"/>
      <c r="J445" s="368"/>
      <c r="K445" s="364"/>
      <c r="L445" s="365"/>
      <c r="M445" s="366"/>
      <c r="N445" s="367"/>
      <c r="O445" s="365"/>
      <c r="P445" s="368"/>
      <c r="Q445" s="364"/>
      <c r="R445" s="365"/>
      <c r="S445" s="366"/>
      <c r="T445" s="369"/>
      <c r="U445" s="370" t="s">
        <v>264</v>
      </c>
      <c r="V445" s="506" t="s">
        <v>1152</v>
      </c>
      <c r="W445" s="380"/>
      <c r="X445" s="353"/>
      <c r="Y445" s="381"/>
      <c r="Z445" s="382"/>
      <c r="AA445" s="389"/>
      <c r="AB445" s="383"/>
      <c r="AC445" s="388"/>
      <c r="AD445" s="382"/>
      <c r="AE445" s="389"/>
      <c r="AF445" s="390"/>
      <c r="AG445" s="391"/>
      <c r="AH445" s="359"/>
      <c r="AI445" s="381"/>
    </row>
    <row r="446">
      <c r="A446" s="480" t="s">
        <v>5138</v>
      </c>
      <c r="B446" s="361">
        <v>46168.0</v>
      </c>
      <c r="C446" s="362" t="s">
        <v>6070</v>
      </c>
      <c r="D446" s="363" t="s">
        <v>6071</v>
      </c>
      <c r="E446" s="364"/>
      <c r="F446" s="365"/>
      <c r="G446" s="366"/>
      <c r="H446" s="367"/>
      <c r="I446" s="365"/>
      <c r="J446" s="368"/>
      <c r="K446" s="364"/>
      <c r="L446" s="365"/>
      <c r="M446" s="366"/>
      <c r="N446" s="367"/>
      <c r="O446" s="365"/>
      <c r="P446" s="368"/>
      <c r="Q446" s="364"/>
      <c r="R446" s="365"/>
      <c r="S446" s="366"/>
      <c r="T446" s="369"/>
      <c r="U446" s="370"/>
      <c r="V446" s="506" t="s">
        <v>1152</v>
      </c>
      <c r="W446" s="380"/>
      <c r="X446" s="353"/>
      <c r="Y446" s="381"/>
      <c r="Z446" s="382"/>
      <c r="AA446" s="389"/>
      <c r="AB446" s="383"/>
      <c r="AC446" s="388"/>
      <c r="AD446" s="382"/>
      <c r="AE446" s="389"/>
      <c r="AF446" s="390"/>
      <c r="AG446" s="391"/>
      <c r="AH446" s="359"/>
      <c r="AI446" s="381"/>
    </row>
    <row r="447">
      <c r="A447" s="480" t="s">
        <v>5135</v>
      </c>
      <c r="B447" s="361">
        <v>46170.0</v>
      </c>
      <c r="C447" s="362" t="s">
        <v>6072</v>
      </c>
      <c r="D447" s="363" t="s">
        <v>6073</v>
      </c>
      <c r="E447" s="364"/>
      <c r="F447" s="365"/>
      <c r="G447" s="366"/>
      <c r="H447" s="367"/>
      <c r="I447" s="365"/>
      <c r="J447" s="368"/>
      <c r="K447" s="364"/>
      <c r="L447" s="365"/>
      <c r="M447" s="366"/>
      <c r="N447" s="367"/>
      <c r="O447" s="365"/>
      <c r="P447" s="368"/>
      <c r="Q447" s="364"/>
      <c r="R447" s="365"/>
      <c r="S447" s="366"/>
      <c r="T447" s="369"/>
      <c r="U447" s="370"/>
      <c r="V447" s="506" t="s">
        <v>1152</v>
      </c>
      <c r="W447" s="380"/>
      <c r="X447" s="353"/>
      <c r="Y447" s="381"/>
      <c r="Z447" s="382"/>
      <c r="AA447" s="389"/>
      <c r="AB447" s="383"/>
      <c r="AC447" s="388"/>
      <c r="AD447" s="382"/>
      <c r="AE447" s="389"/>
      <c r="AF447" s="390"/>
      <c r="AG447" s="391"/>
      <c r="AH447" s="359"/>
      <c r="AI447" s="381"/>
    </row>
    <row r="448">
      <c r="A448" s="480" t="s">
        <v>5138</v>
      </c>
      <c r="B448" s="361">
        <v>46168.0</v>
      </c>
      <c r="C448" s="362" t="s">
        <v>6074</v>
      </c>
      <c r="D448" s="363" t="s">
        <v>6075</v>
      </c>
      <c r="E448" s="364"/>
      <c r="F448" s="365"/>
      <c r="G448" s="366"/>
      <c r="H448" s="367"/>
      <c r="I448" s="365"/>
      <c r="J448" s="368"/>
      <c r="K448" s="364"/>
      <c r="L448" s="365"/>
      <c r="M448" s="366"/>
      <c r="N448" s="367"/>
      <c r="O448" s="365"/>
      <c r="P448" s="368"/>
      <c r="Q448" s="364"/>
      <c r="R448" s="365"/>
      <c r="S448" s="366"/>
      <c r="T448" s="369"/>
      <c r="U448" s="370" t="s">
        <v>1062</v>
      </c>
      <c r="V448" s="506" t="s">
        <v>1591</v>
      </c>
      <c r="W448" s="380"/>
      <c r="X448" s="353" t="s">
        <v>2914</v>
      </c>
      <c r="Y448" s="381"/>
      <c r="Z448" s="382"/>
      <c r="AA448" s="389"/>
      <c r="AB448" s="383"/>
      <c r="AC448" s="388"/>
      <c r="AD448" s="382"/>
      <c r="AE448" s="389"/>
      <c r="AF448" s="390"/>
      <c r="AG448" s="391"/>
      <c r="AH448" s="393" t="s">
        <v>1913</v>
      </c>
      <c r="AI448" s="381"/>
    </row>
    <row r="449">
      <c r="A449" s="480" t="s">
        <v>5138</v>
      </c>
      <c r="B449" s="361">
        <v>46168.0</v>
      </c>
      <c r="C449" s="362" t="s">
        <v>6076</v>
      </c>
      <c r="D449" s="363" t="s">
        <v>6077</v>
      </c>
      <c r="E449" s="364"/>
      <c r="F449" s="365"/>
      <c r="G449" s="366"/>
      <c r="H449" s="367"/>
      <c r="I449" s="365"/>
      <c r="J449" s="368"/>
      <c r="K449" s="364"/>
      <c r="L449" s="365"/>
      <c r="M449" s="366"/>
      <c r="N449" s="367"/>
      <c r="O449" s="365"/>
      <c r="P449" s="368"/>
      <c r="Q449" s="364"/>
      <c r="R449" s="365"/>
      <c r="S449" s="366"/>
      <c r="T449" s="369"/>
      <c r="U449" s="370"/>
      <c r="V449" s="506" t="s">
        <v>1591</v>
      </c>
      <c r="W449" s="380"/>
      <c r="X449" s="353" t="s">
        <v>2914</v>
      </c>
      <c r="Y449" s="381"/>
      <c r="Z449" s="382"/>
      <c r="AA449" s="389"/>
      <c r="AB449" s="383"/>
      <c r="AC449" s="388"/>
      <c r="AD449" s="382"/>
      <c r="AE449" s="389"/>
      <c r="AF449" s="390"/>
      <c r="AG449" s="391"/>
      <c r="AH449" s="393" t="s">
        <v>1913</v>
      </c>
      <c r="AI449" s="381"/>
    </row>
    <row r="450">
      <c r="A450" s="480" t="s">
        <v>5132</v>
      </c>
      <c r="B450" s="361">
        <v>46169.0</v>
      </c>
      <c r="C450" s="362" t="s">
        <v>6078</v>
      </c>
      <c r="D450" s="363" t="s">
        <v>6079</v>
      </c>
      <c r="E450" s="364"/>
      <c r="F450" s="365"/>
      <c r="G450" s="366"/>
      <c r="H450" s="367"/>
      <c r="I450" s="365"/>
      <c r="J450" s="368"/>
      <c r="K450" s="364"/>
      <c r="L450" s="365"/>
      <c r="M450" s="366"/>
      <c r="N450" s="367"/>
      <c r="O450" s="365"/>
      <c r="P450" s="368"/>
      <c r="Q450" s="364"/>
      <c r="R450" s="365"/>
      <c r="S450" s="366"/>
      <c r="T450" s="369"/>
      <c r="U450" s="370"/>
      <c r="V450" s="506" t="s">
        <v>1591</v>
      </c>
      <c r="W450" s="380"/>
      <c r="X450" s="353" t="s">
        <v>2914</v>
      </c>
      <c r="Y450" s="381"/>
      <c r="Z450" s="382"/>
      <c r="AA450" s="389"/>
      <c r="AB450" s="383"/>
      <c r="AC450" s="388"/>
      <c r="AD450" s="382"/>
      <c r="AE450" s="389"/>
      <c r="AF450" s="390"/>
      <c r="AG450" s="391"/>
      <c r="AH450" s="393" t="s">
        <v>1913</v>
      </c>
      <c r="AI450" s="381"/>
    </row>
    <row r="451">
      <c r="A451" s="480" t="s">
        <v>5132</v>
      </c>
      <c r="B451" s="361">
        <v>46169.0</v>
      </c>
      <c r="C451" s="362" t="s">
        <v>6080</v>
      </c>
      <c r="D451" s="363" t="s">
        <v>6081</v>
      </c>
      <c r="E451" s="364"/>
      <c r="F451" s="365"/>
      <c r="G451" s="366"/>
      <c r="H451" s="367"/>
      <c r="I451" s="365">
        <v>1.0</v>
      </c>
      <c r="J451" s="368">
        <v>1.0</v>
      </c>
      <c r="K451" s="364"/>
      <c r="L451" s="365"/>
      <c r="M451" s="366"/>
      <c r="N451" s="367"/>
      <c r="O451" s="365"/>
      <c r="P451" s="368"/>
      <c r="Q451" s="364"/>
      <c r="R451" s="365"/>
      <c r="S451" s="366"/>
      <c r="T451" s="369"/>
      <c r="U451" s="370" t="s">
        <v>568</v>
      </c>
      <c r="V451" s="506" t="s">
        <v>1591</v>
      </c>
      <c r="W451" s="380" t="s">
        <v>6082</v>
      </c>
      <c r="X451" s="353" t="s">
        <v>2896</v>
      </c>
      <c r="Y451" s="381">
        <v>1.0</v>
      </c>
      <c r="Z451" s="382"/>
      <c r="AA451" s="389"/>
      <c r="AB451" s="383"/>
      <c r="AC451" s="388"/>
      <c r="AD451" s="382"/>
      <c r="AE451" s="389"/>
      <c r="AF451" s="377">
        <v>13.0</v>
      </c>
      <c r="AG451" s="378">
        <v>13.0</v>
      </c>
      <c r="AH451" s="393" t="s">
        <v>1913</v>
      </c>
      <c r="AI451" s="381"/>
    </row>
    <row r="452">
      <c r="A452" s="480" t="s">
        <v>5135</v>
      </c>
      <c r="B452" s="361">
        <v>46170.0</v>
      </c>
      <c r="C452" s="362" t="s">
        <v>6083</v>
      </c>
      <c r="D452" s="363" t="s">
        <v>6084</v>
      </c>
      <c r="E452" s="364"/>
      <c r="F452" s="365"/>
      <c r="G452" s="366"/>
      <c r="H452" s="367"/>
      <c r="I452" s="365"/>
      <c r="J452" s="368"/>
      <c r="K452" s="364"/>
      <c r="L452" s="365"/>
      <c r="M452" s="366"/>
      <c r="N452" s="367"/>
      <c r="O452" s="365"/>
      <c r="P452" s="368"/>
      <c r="Q452" s="364"/>
      <c r="R452" s="365"/>
      <c r="S452" s="366"/>
      <c r="T452" s="369"/>
      <c r="U452" s="370"/>
      <c r="V452" s="506" t="s">
        <v>1591</v>
      </c>
      <c r="W452" s="380"/>
      <c r="X452" s="353"/>
      <c r="Y452" s="381"/>
      <c r="Z452" s="382"/>
      <c r="AA452" s="389"/>
      <c r="AB452" s="383"/>
      <c r="AC452" s="388"/>
      <c r="AD452" s="382"/>
      <c r="AE452" s="389"/>
      <c r="AF452" s="390"/>
      <c r="AG452" s="391"/>
      <c r="AH452" s="359"/>
      <c r="AI452" s="381"/>
    </row>
    <row r="453">
      <c r="A453" s="480" t="s">
        <v>5135</v>
      </c>
      <c r="B453" s="361">
        <v>46170.0</v>
      </c>
      <c r="C453" s="362" t="s">
        <v>6085</v>
      </c>
      <c r="D453" s="363" t="s">
        <v>6086</v>
      </c>
      <c r="E453" s="364"/>
      <c r="F453" s="365"/>
      <c r="G453" s="366"/>
      <c r="H453" s="367"/>
      <c r="I453" s="365"/>
      <c r="J453" s="368"/>
      <c r="K453" s="364"/>
      <c r="L453" s="365"/>
      <c r="M453" s="366"/>
      <c r="N453" s="367"/>
      <c r="O453" s="365"/>
      <c r="P453" s="368"/>
      <c r="Q453" s="364"/>
      <c r="R453" s="365"/>
      <c r="S453" s="366"/>
      <c r="T453" s="369"/>
      <c r="U453" s="370"/>
      <c r="V453" s="506" t="s">
        <v>1591</v>
      </c>
      <c r="W453" s="380"/>
      <c r="X453" s="353"/>
      <c r="Y453" s="381"/>
      <c r="Z453" s="382"/>
      <c r="AA453" s="389"/>
      <c r="AB453" s="383"/>
      <c r="AC453" s="388"/>
      <c r="AD453" s="382"/>
      <c r="AE453" s="389"/>
      <c r="AF453" s="390"/>
      <c r="AG453" s="391"/>
      <c r="AH453" s="359"/>
      <c r="AI453" s="381"/>
    </row>
    <row r="454">
      <c r="A454" s="480" t="s">
        <v>5341</v>
      </c>
      <c r="B454" s="361">
        <v>46171.0</v>
      </c>
      <c r="C454" s="362" t="s">
        <v>6087</v>
      </c>
      <c r="D454" s="363" t="s">
        <v>6088</v>
      </c>
      <c r="E454" s="364"/>
      <c r="F454" s="365"/>
      <c r="G454" s="366"/>
      <c r="H454" s="367"/>
      <c r="I454" s="365"/>
      <c r="J454" s="368"/>
      <c r="K454" s="364"/>
      <c r="L454" s="365"/>
      <c r="M454" s="366"/>
      <c r="N454" s="367"/>
      <c r="O454" s="365"/>
      <c r="P454" s="368"/>
      <c r="Q454" s="364"/>
      <c r="R454" s="365"/>
      <c r="S454" s="366"/>
      <c r="T454" s="369"/>
      <c r="U454" s="370"/>
      <c r="V454" s="506" t="s">
        <v>1591</v>
      </c>
      <c r="W454" s="380"/>
      <c r="X454" s="353"/>
      <c r="Y454" s="381"/>
      <c r="Z454" s="382"/>
      <c r="AA454" s="389"/>
      <c r="AB454" s="383"/>
      <c r="AC454" s="388"/>
      <c r="AD454" s="382"/>
      <c r="AE454" s="389"/>
      <c r="AF454" s="390"/>
      <c r="AG454" s="391"/>
      <c r="AH454" s="359"/>
      <c r="AI454" s="381"/>
    </row>
    <row r="455">
      <c r="A455" s="480" t="s">
        <v>5341</v>
      </c>
      <c r="B455" s="361">
        <v>46171.0</v>
      </c>
      <c r="C455" s="362" t="s">
        <v>6089</v>
      </c>
      <c r="D455" s="363" t="s">
        <v>6090</v>
      </c>
      <c r="E455" s="364"/>
      <c r="F455" s="365"/>
      <c r="G455" s="366"/>
      <c r="H455" s="367"/>
      <c r="I455" s="365"/>
      <c r="J455" s="368"/>
      <c r="K455" s="364"/>
      <c r="L455" s="365"/>
      <c r="M455" s="366"/>
      <c r="N455" s="367"/>
      <c r="O455" s="365"/>
      <c r="P455" s="368"/>
      <c r="Q455" s="364"/>
      <c r="R455" s="365"/>
      <c r="S455" s="366"/>
      <c r="T455" s="369"/>
      <c r="U455" s="370"/>
      <c r="V455" s="506" t="s">
        <v>1591</v>
      </c>
      <c r="W455" s="380"/>
      <c r="X455" s="353"/>
      <c r="Y455" s="381"/>
      <c r="Z455" s="382"/>
      <c r="AA455" s="389"/>
      <c r="AB455" s="383"/>
      <c r="AC455" s="388"/>
      <c r="AD455" s="382"/>
      <c r="AE455" s="389"/>
      <c r="AF455" s="390"/>
      <c r="AG455" s="391"/>
      <c r="AH455" s="359"/>
      <c r="AI455" s="381"/>
    </row>
    <row r="456">
      <c r="A456" s="480" t="s">
        <v>5135</v>
      </c>
      <c r="B456" s="361">
        <v>46170.0</v>
      </c>
      <c r="C456" s="362" t="s">
        <v>6091</v>
      </c>
      <c r="D456" s="363" t="s">
        <v>6092</v>
      </c>
      <c r="E456" s="364"/>
      <c r="F456" s="365"/>
      <c r="G456" s="366"/>
      <c r="H456" s="367"/>
      <c r="I456" s="365"/>
      <c r="J456" s="368"/>
      <c r="K456" s="364"/>
      <c r="L456" s="365"/>
      <c r="M456" s="366"/>
      <c r="N456" s="367"/>
      <c r="O456" s="365"/>
      <c r="P456" s="368"/>
      <c r="Q456" s="364"/>
      <c r="R456" s="365"/>
      <c r="S456" s="366"/>
      <c r="T456" s="369"/>
      <c r="U456" s="370"/>
      <c r="V456" s="481" t="s">
        <v>3006</v>
      </c>
      <c r="W456" s="372"/>
      <c r="X456" s="353" t="s">
        <v>2914</v>
      </c>
      <c r="Y456" s="373"/>
      <c r="Z456" s="382"/>
      <c r="AA456" s="389"/>
      <c r="AB456" s="383"/>
      <c r="AC456" s="388"/>
      <c r="AD456" s="382"/>
      <c r="AE456" s="389"/>
      <c r="AF456" s="390"/>
      <c r="AG456" s="391"/>
      <c r="AH456" s="393" t="s">
        <v>1913</v>
      </c>
      <c r="AI456" s="373"/>
    </row>
    <row r="457">
      <c r="A457" s="480" t="s">
        <v>5132</v>
      </c>
      <c r="B457" s="361">
        <v>46169.0</v>
      </c>
      <c r="C457" s="362" t="s">
        <v>6093</v>
      </c>
      <c r="D457" s="363" t="s">
        <v>6094</v>
      </c>
      <c r="E457" s="364"/>
      <c r="F457" s="365"/>
      <c r="G457" s="366"/>
      <c r="H457" s="367"/>
      <c r="I457" s="365"/>
      <c r="J457" s="368"/>
      <c r="K457" s="364"/>
      <c r="L457" s="365"/>
      <c r="M457" s="366"/>
      <c r="N457" s="367"/>
      <c r="O457" s="365"/>
      <c r="P457" s="368"/>
      <c r="Q457" s="364"/>
      <c r="R457" s="365"/>
      <c r="S457" s="366"/>
      <c r="T457" s="369"/>
      <c r="U457" s="370"/>
      <c r="V457" s="481" t="s">
        <v>3006</v>
      </c>
      <c r="W457" s="372"/>
      <c r="X457" s="353" t="s">
        <v>2914</v>
      </c>
      <c r="Y457" s="373"/>
      <c r="Z457" s="382"/>
      <c r="AA457" s="389"/>
      <c r="AB457" s="383"/>
      <c r="AC457" s="388"/>
      <c r="AD457" s="382"/>
      <c r="AE457" s="389"/>
      <c r="AF457" s="390"/>
      <c r="AG457" s="391"/>
      <c r="AH457" s="393" t="s">
        <v>1913</v>
      </c>
      <c r="AI457" s="373"/>
    </row>
    <row r="458">
      <c r="A458" s="480" t="s">
        <v>5164</v>
      </c>
      <c r="B458" s="361">
        <v>46167.0</v>
      </c>
      <c r="C458" s="362" t="s">
        <v>6095</v>
      </c>
      <c r="D458" s="363" t="s">
        <v>6096</v>
      </c>
      <c r="E458" s="364"/>
      <c r="F458" s="365"/>
      <c r="G458" s="366"/>
      <c r="H458" s="367"/>
      <c r="I458" s="365"/>
      <c r="J458" s="368"/>
      <c r="K458" s="364"/>
      <c r="L458" s="365"/>
      <c r="M458" s="366"/>
      <c r="N458" s="367"/>
      <c r="O458" s="365"/>
      <c r="P458" s="368">
        <v>1.0</v>
      </c>
      <c r="Q458" s="364"/>
      <c r="R458" s="365"/>
      <c r="S458" s="366"/>
      <c r="T458" s="369"/>
      <c r="U458" s="370"/>
      <c r="V458" s="481" t="s">
        <v>3006</v>
      </c>
      <c r="W458" s="380" t="s">
        <v>6097</v>
      </c>
      <c r="X458" s="353" t="s">
        <v>2883</v>
      </c>
      <c r="Y458" s="381">
        <v>1.0</v>
      </c>
      <c r="Z458" s="382"/>
      <c r="AA458" s="389"/>
      <c r="AB458" s="383"/>
      <c r="AC458" s="388"/>
      <c r="AD458" s="382"/>
      <c r="AE458" s="389"/>
      <c r="AF458" s="377">
        <v>3.0</v>
      </c>
      <c r="AG458" s="378">
        <v>3.0</v>
      </c>
      <c r="AH458" s="393" t="s">
        <v>1913</v>
      </c>
      <c r="AI458" s="381"/>
    </row>
    <row r="459">
      <c r="A459" s="480" t="s">
        <v>5132</v>
      </c>
      <c r="B459" s="361">
        <v>46169.0</v>
      </c>
      <c r="C459" s="362" t="s">
        <v>6098</v>
      </c>
      <c r="D459" s="363" t="s">
        <v>6099</v>
      </c>
      <c r="E459" s="364"/>
      <c r="F459" s="365"/>
      <c r="G459" s="366"/>
      <c r="H459" s="367"/>
      <c r="I459" s="365"/>
      <c r="J459" s="368"/>
      <c r="K459" s="364"/>
      <c r="L459" s="365"/>
      <c r="M459" s="366"/>
      <c r="N459" s="367"/>
      <c r="O459" s="365"/>
      <c r="P459" s="368"/>
      <c r="Q459" s="364"/>
      <c r="R459" s="365"/>
      <c r="S459" s="366"/>
      <c r="T459" s="369"/>
      <c r="U459" s="370"/>
      <c r="V459" s="481" t="s">
        <v>3006</v>
      </c>
      <c r="W459" s="372"/>
      <c r="X459" s="353" t="s">
        <v>2914</v>
      </c>
      <c r="Y459" s="373"/>
      <c r="Z459" s="382"/>
      <c r="AA459" s="389"/>
      <c r="AB459" s="383"/>
      <c r="AC459" s="388"/>
      <c r="AD459" s="382"/>
      <c r="AE459" s="389"/>
      <c r="AF459" s="390"/>
      <c r="AG459" s="391"/>
      <c r="AH459" s="393" t="s">
        <v>1913</v>
      </c>
      <c r="AI459" s="373"/>
    </row>
    <row r="460">
      <c r="A460" s="480" t="s">
        <v>5135</v>
      </c>
      <c r="B460" s="361">
        <v>46170.0</v>
      </c>
      <c r="C460" s="362" t="s">
        <v>6100</v>
      </c>
      <c r="D460" s="363" t="s">
        <v>6101</v>
      </c>
      <c r="E460" s="364"/>
      <c r="F460" s="365"/>
      <c r="G460" s="366"/>
      <c r="H460" s="367"/>
      <c r="I460" s="365"/>
      <c r="J460" s="368"/>
      <c r="K460" s="364"/>
      <c r="L460" s="365"/>
      <c r="M460" s="366"/>
      <c r="N460" s="367"/>
      <c r="O460" s="365"/>
      <c r="P460" s="368"/>
      <c r="Q460" s="364"/>
      <c r="R460" s="365"/>
      <c r="S460" s="366"/>
      <c r="T460" s="369"/>
      <c r="U460" s="370"/>
      <c r="V460" s="481" t="s">
        <v>3006</v>
      </c>
      <c r="W460" s="372"/>
      <c r="X460" s="353" t="s">
        <v>2914</v>
      </c>
      <c r="Y460" s="373"/>
      <c r="Z460" s="382"/>
      <c r="AA460" s="389"/>
      <c r="AB460" s="383"/>
      <c r="AC460" s="388"/>
      <c r="AD460" s="382"/>
      <c r="AE460" s="389"/>
      <c r="AF460" s="390"/>
      <c r="AG460" s="391"/>
      <c r="AH460" s="393" t="s">
        <v>1913</v>
      </c>
      <c r="AI460" s="373"/>
    </row>
    <row r="461">
      <c r="A461" s="480" t="s">
        <v>5132</v>
      </c>
      <c r="B461" s="361">
        <v>46169.0</v>
      </c>
      <c r="C461" s="362" t="s">
        <v>6102</v>
      </c>
      <c r="D461" s="363" t="s">
        <v>6103</v>
      </c>
      <c r="E461" s="364"/>
      <c r="F461" s="365"/>
      <c r="G461" s="366"/>
      <c r="H461" s="367"/>
      <c r="I461" s="365"/>
      <c r="J461" s="368"/>
      <c r="K461" s="364"/>
      <c r="L461" s="365"/>
      <c r="M461" s="366"/>
      <c r="N461" s="367"/>
      <c r="O461" s="365"/>
      <c r="P461" s="368"/>
      <c r="Q461" s="364"/>
      <c r="R461" s="365"/>
      <c r="S461" s="366"/>
      <c r="T461" s="369"/>
      <c r="U461" s="370" t="s">
        <v>555</v>
      </c>
      <c r="V461" s="481" t="s">
        <v>3003</v>
      </c>
      <c r="W461" s="372"/>
      <c r="X461" s="353"/>
      <c r="Y461" s="373"/>
      <c r="Z461" s="382"/>
      <c r="AA461" s="389"/>
      <c r="AB461" s="383"/>
      <c r="AC461" s="388"/>
      <c r="AD461" s="382"/>
      <c r="AE461" s="389"/>
      <c r="AF461" s="390"/>
      <c r="AG461" s="391"/>
      <c r="AH461" s="359"/>
      <c r="AI461" s="373"/>
    </row>
    <row r="462">
      <c r="A462" s="480" t="s">
        <v>5132</v>
      </c>
      <c r="B462" s="361">
        <v>46169.0</v>
      </c>
      <c r="C462" s="362" t="s">
        <v>6104</v>
      </c>
      <c r="D462" s="363" t="s">
        <v>6105</v>
      </c>
      <c r="E462" s="364"/>
      <c r="F462" s="365"/>
      <c r="G462" s="366"/>
      <c r="H462" s="367"/>
      <c r="I462" s="365"/>
      <c r="J462" s="368"/>
      <c r="K462" s="364"/>
      <c r="L462" s="365"/>
      <c r="M462" s="366"/>
      <c r="N462" s="367"/>
      <c r="O462" s="365"/>
      <c r="P462" s="368"/>
      <c r="Q462" s="364"/>
      <c r="R462" s="365"/>
      <c r="S462" s="366"/>
      <c r="T462" s="369"/>
      <c r="U462" s="370" t="s">
        <v>1017</v>
      </c>
      <c r="V462" s="481" t="s">
        <v>3003</v>
      </c>
      <c r="W462" s="372"/>
      <c r="X462" s="353" t="s">
        <v>2914</v>
      </c>
      <c r="Y462" s="373"/>
      <c r="Z462" s="382"/>
      <c r="AA462" s="389"/>
      <c r="AB462" s="383"/>
      <c r="AC462" s="388"/>
      <c r="AD462" s="382"/>
      <c r="AE462" s="389"/>
      <c r="AF462" s="390"/>
      <c r="AG462" s="391"/>
      <c r="AH462" s="393" t="s">
        <v>1913</v>
      </c>
      <c r="AI462" s="373"/>
    </row>
    <row r="463">
      <c r="A463" s="480" t="s">
        <v>5135</v>
      </c>
      <c r="B463" s="361">
        <v>46170.0</v>
      </c>
      <c r="C463" s="362" t="s">
        <v>6106</v>
      </c>
      <c r="D463" s="363" t="s">
        <v>6107</v>
      </c>
      <c r="E463" s="364"/>
      <c r="F463" s="365"/>
      <c r="G463" s="366"/>
      <c r="H463" s="367"/>
      <c r="I463" s="365"/>
      <c r="J463" s="368"/>
      <c r="K463" s="364"/>
      <c r="L463" s="365"/>
      <c r="M463" s="366"/>
      <c r="N463" s="367"/>
      <c r="O463" s="365"/>
      <c r="P463" s="368"/>
      <c r="Q463" s="364"/>
      <c r="R463" s="365"/>
      <c r="S463" s="366"/>
      <c r="T463" s="369"/>
      <c r="U463" s="370"/>
      <c r="V463" s="481" t="s">
        <v>1152</v>
      </c>
      <c r="W463" s="372"/>
      <c r="X463" s="353" t="s">
        <v>2914</v>
      </c>
      <c r="Y463" s="373"/>
      <c r="Z463" s="382"/>
      <c r="AA463" s="389"/>
      <c r="AB463" s="383"/>
      <c r="AC463" s="388"/>
      <c r="AD463" s="382"/>
      <c r="AE463" s="389"/>
      <c r="AF463" s="390"/>
      <c r="AG463" s="391"/>
      <c r="AH463" s="393" t="s">
        <v>1913</v>
      </c>
      <c r="AI463" s="373"/>
    </row>
    <row r="464">
      <c r="A464" s="480" t="s">
        <v>5164</v>
      </c>
      <c r="B464" s="361">
        <v>46167.0</v>
      </c>
      <c r="C464" s="362" t="s">
        <v>6108</v>
      </c>
      <c r="D464" s="363" t="s">
        <v>6109</v>
      </c>
      <c r="E464" s="364"/>
      <c r="F464" s="365"/>
      <c r="G464" s="366"/>
      <c r="H464" s="367"/>
      <c r="I464" s="365"/>
      <c r="J464" s="368"/>
      <c r="K464" s="364"/>
      <c r="L464" s="365"/>
      <c r="M464" s="366"/>
      <c r="N464" s="367"/>
      <c r="O464" s="365"/>
      <c r="P464" s="368"/>
      <c r="Q464" s="364"/>
      <c r="R464" s="365"/>
      <c r="S464" s="366"/>
      <c r="T464" s="369"/>
      <c r="U464" s="370"/>
      <c r="V464" s="481" t="s">
        <v>1152</v>
      </c>
      <c r="W464" s="372"/>
      <c r="X464" s="353" t="s">
        <v>2914</v>
      </c>
      <c r="Y464" s="373"/>
      <c r="Z464" s="382"/>
      <c r="AA464" s="389"/>
      <c r="AB464" s="383"/>
      <c r="AC464" s="388"/>
      <c r="AD464" s="382"/>
      <c r="AE464" s="389"/>
      <c r="AF464" s="390"/>
      <c r="AG464" s="391"/>
      <c r="AH464" s="393" t="s">
        <v>1913</v>
      </c>
      <c r="AI464" s="373"/>
    </row>
    <row r="465">
      <c r="A465" s="480" t="s">
        <v>5132</v>
      </c>
      <c r="B465" s="361">
        <v>46169.0</v>
      </c>
      <c r="C465" s="362" t="s">
        <v>6110</v>
      </c>
      <c r="D465" s="363" t="s">
        <v>6111</v>
      </c>
      <c r="E465" s="364"/>
      <c r="F465" s="365"/>
      <c r="G465" s="366"/>
      <c r="H465" s="367"/>
      <c r="I465" s="365"/>
      <c r="J465" s="368"/>
      <c r="K465" s="364"/>
      <c r="L465" s="365"/>
      <c r="M465" s="366"/>
      <c r="N465" s="367"/>
      <c r="O465" s="365"/>
      <c r="P465" s="368"/>
      <c r="Q465" s="364"/>
      <c r="R465" s="365"/>
      <c r="S465" s="366"/>
      <c r="T465" s="369"/>
      <c r="U465" s="370" t="s">
        <v>1702</v>
      </c>
      <c r="V465" s="506" t="s">
        <v>3008</v>
      </c>
      <c r="W465" s="380"/>
      <c r="X465" s="353"/>
      <c r="Y465" s="381"/>
      <c r="Z465" s="382"/>
      <c r="AA465" s="389"/>
      <c r="AB465" s="383"/>
      <c r="AC465" s="388"/>
      <c r="AD465" s="382"/>
      <c r="AE465" s="389"/>
      <c r="AF465" s="390"/>
      <c r="AG465" s="391"/>
      <c r="AH465" s="359"/>
      <c r="AI465" s="381"/>
    </row>
    <row r="466">
      <c r="A466" s="480" t="s">
        <v>5164</v>
      </c>
      <c r="B466" s="361">
        <v>46167.0</v>
      </c>
      <c r="C466" s="362" t="s">
        <v>6112</v>
      </c>
      <c r="D466" s="363" t="s">
        <v>6113</v>
      </c>
      <c r="E466" s="364"/>
      <c r="F466" s="365"/>
      <c r="G466" s="366"/>
      <c r="H466" s="367"/>
      <c r="I466" s="365"/>
      <c r="J466" s="368"/>
      <c r="K466" s="364"/>
      <c r="L466" s="365"/>
      <c r="M466" s="366"/>
      <c r="N466" s="367"/>
      <c r="O466" s="365"/>
      <c r="P466" s="368"/>
      <c r="Q466" s="364"/>
      <c r="R466" s="365"/>
      <c r="S466" s="366"/>
      <c r="T466" s="369"/>
      <c r="U466" s="370"/>
      <c r="V466" s="506" t="s">
        <v>3008</v>
      </c>
      <c r="W466" s="380"/>
      <c r="X466" s="353"/>
      <c r="Y466" s="381"/>
      <c r="Z466" s="382"/>
      <c r="AA466" s="389"/>
      <c r="AB466" s="383"/>
      <c r="AC466" s="388"/>
      <c r="AD466" s="382"/>
      <c r="AE466" s="389"/>
      <c r="AF466" s="390"/>
      <c r="AG466" s="391"/>
      <c r="AH466" s="359"/>
      <c r="AI466" s="381"/>
    </row>
    <row r="467">
      <c r="A467" s="480" t="s">
        <v>5132</v>
      </c>
      <c r="B467" s="361">
        <v>46169.0</v>
      </c>
      <c r="C467" s="362" t="s">
        <v>6114</v>
      </c>
      <c r="D467" s="363" t="s">
        <v>6115</v>
      </c>
      <c r="E467" s="364"/>
      <c r="F467" s="365"/>
      <c r="G467" s="366"/>
      <c r="H467" s="367"/>
      <c r="I467" s="365"/>
      <c r="J467" s="368"/>
      <c r="K467" s="364"/>
      <c r="L467" s="365"/>
      <c r="M467" s="366"/>
      <c r="N467" s="367"/>
      <c r="O467" s="365"/>
      <c r="P467" s="368"/>
      <c r="Q467" s="364"/>
      <c r="R467" s="365"/>
      <c r="S467" s="366"/>
      <c r="T467" s="369"/>
      <c r="U467" s="370" t="s">
        <v>2944</v>
      </c>
      <c r="V467" s="506" t="s">
        <v>3008</v>
      </c>
      <c r="W467" s="380"/>
      <c r="X467" s="353"/>
      <c r="Y467" s="381"/>
      <c r="Z467" s="382"/>
      <c r="AA467" s="389"/>
      <c r="AB467" s="383"/>
      <c r="AC467" s="388"/>
      <c r="AD467" s="382"/>
      <c r="AE467" s="389"/>
      <c r="AF467" s="390"/>
      <c r="AG467" s="391"/>
      <c r="AH467" s="359"/>
      <c r="AI467" s="381"/>
    </row>
    <row r="468">
      <c r="A468" s="480" t="s">
        <v>5164</v>
      </c>
      <c r="B468" s="361">
        <v>46167.0</v>
      </c>
      <c r="C468" s="362" t="s">
        <v>6116</v>
      </c>
      <c r="D468" s="363" t="s">
        <v>6117</v>
      </c>
      <c r="E468" s="364"/>
      <c r="F468" s="365"/>
      <c r="G468" s="366"/>
      <c r="H468" s="367"/>
      <c r="I468" s="365"/>
      <c r="J468" s="368"/>
      <c r="K468" s="364"/>
      <c r="L468" s="365"/>
      <c r="M468" s="366"/>
      <c r="N468" s="367"/>
      <c r="O468" s="365"/>
      <c r="P468" s="368"/>
      <c r="Q468" s="364"/>
      <c r="R468" s="365"/>
      <c r="S468" s="366"/>
      <c r="T468" s="369"/>
      <c r="U468" s="370"/>
      <c r="V468" s="506" t="s">
        <v>3008</v>
      </c>
      <c r="W468" s="380"/>
      <c r="X468" s="353" t="s">
        <v>2914</v>
      </c>
      <c r="Y468" s="381"/>
      <c r="Z468" s="382"/>
      <c r="AA468" s="389"/>
      <c r="AB468" s="383"/>
      <c r="AC468" s="388"/>
      <c r="AD468" s="382"/>
      <c r="AE468" s="389"/>
      <c r="AF468" s="390"/>
      <c r="AG468" s="391"/>
      <c r="AH468" s="393" t="s">
        <v>1913</v>
      </c>
      <c r="AI468" s="381"/>
    </row>
    <row r="469">
      <c r="A469" s="480" t="s">
        <v>5132</v>
      </c>
      <c r="B469" s="361">
        <v>46169.0</v>
      </c>
      <c r="C469" s="362" t="s">
        <v>6118</v>
      </c>
      <c r="D469" s="363" t="s">
        <v>6119</v>
      </c>
      <c r="E469" s="364"/>
      <c r="F469" s="365"/>
      <c r="G469" s="366"/>
      <c r="H469" s="367"/>
      <c r="I469" s="365"/>
      <c r="J469" s="368"/>
      <c r="K469" s="364"/>
      <c r="L469" s="365"/>
      <c r="M469" s="366"/>
      <c r="N469" s="367"/>
      <c r="O469" s="365"/>
      <c r="P469" s="368"/>
      <c r="Q469" s="364"/>
      <c r="R469" s="365"/>
      <c r="S469" s="366"/>
      <c r="T469" s="369"/>
      <c r="U469" s="370"/>
      <c r="V469" s="506" t="s">
        <v>3008</v>
      </c>
      <c r="W469" s="380"/>
      <c r="X469" s="353" t="s">
        <v>2914</v>
      </c>
      <c r="Y469" s="381"/>
      <c r="Z469" s="382"/>
      <c r="AA469" s="389"/>
      <c r="AB469" s="383"/>
      <c r="AC469" s="388"/>
      <c r="AD469" s="382"/>
      <c r="AE469" s="389"/>
      <c r="AF469" s="390"/>
      <c r="AG469" s="391"/>
      <c r="AH469" s="393" t="s">
        <v>1913</v>
      </c>
      <c r="AI469" s="381"/>
    </row>
    <row r="470">
      <c r="A470" s="480" t="s">
        <v>5164</v>
      </c>
      <c r="B470" s="361">
        <v>46167.0</v>
      </c>
      <c r="C470" s="362" t="s">
        <v>6120</v>
      </c>
      <c r="D470" s="363" t="s">
        <v>6121</v>
      </c>
      <c r="E470" s="364"/>
      <c r="F470" s="365"/>
      <c r="G470" s="366"/>
      <c r="H470" s="367"/>
      <c r="I470" s="365"/>
      <c r="J470" s="368"/>
      <c r="K470" s="364"/>
      <c r="L470" s="365"/>
      <c r="M470" s="366"/>
      <c r="N470" s="367"/>
      <c r="O470" s="365"/>
      <c r="P470" s="368"/>
      <c r="Q470" s="364"/>
      <c r="R470" s="365"/>
      <c r="S470" s="366"/>
      <c r="T470" s="369"/>
      <c r="U470" s="370"/>
      <c r="V470" s="506" t="s">
        <v>3008</v>
      </c>
      <c r="W470" s="380"/>
      <c r="X470" s="353" t="s">
        <v>2914</v>
      </c>
      <c r="Y470" s="381"/>
      <c r="Z470" s="382"/>
      <c r="AA470" s="389"/>
      <c r="AB470" s="383"/>
      <c r="AC470" s="388"/>
      <c r="AD470" s="382"/>
      <c r="AE470" s="389"/>
      <c r="AF470" s="390"/>
      <c r="AG470" s="391"/>
      <c r="AH470" s="393" t="s">
        <v>1913</v>
      </c>
      <c r="AI470" s="381"/>
    </row>
    <row r="471">
      <c r="A471" s="480" t="s">
        <v>5132</v>
      </c>
      <c r="B471" s="361">
        <v>46169.0</v>
      </c>
      <c r="C471" s="362" t="s">
        <v>6122</v>
      </c>
      <c r="D471" s="363" t="s">
        <v>6123</v>
      </c>
      <c r="E471" s="364"/>
      <c r="F471" s="365"/>
      <c r="G471" s="366"/>
      <c r="H471" s="367"/>
      <c r="I471" s="365"/>
      <c r="J471" s="368"/>
      <c r="K471" s="364"/>
      <c r="L471" s="365"/>
      <c r="M471" s="366"/>
      <c r="N471" s="367"/>
      <c r="O471" s="365"/>
      <c r="P471" s="368"/>
      <c r="Q471" s="364"/>
      <c r="R471" s="365"/>
      <c r="S471" s="366"/>
      <c r="T471" s="369"/>
      <c r="U471" s="370" t="s">
        <v>207</v>
      </c>
      <c r="V471" s="506" t="s">
        <v>3008</v>
      </c>
      <c r="W471" s="380"/>
      <c r="X471" s="353" t="s">
        <v>2914</v>
      </c>
      <c r="Y471" s="381"/>
      <c r="Z471" s="382"/>
      <c r="AA471" s="389"/>
      <c r="AB471" s="383"/>
      <c r="AC471" s="388"/>
      <c r="AD471" s="382"/>
      <c r="AE471" s="389"/>
      <c r="AF471" s="390"/>
      <c r="AG471" s="391"/>
      <c r="AH471" s="393" t="s">
        <v>1913</v>
      </c>
      <c r="AI471" s="381"/>
    </row>
    <row r="472">
      <c r="A472" s="480" t="s">
        <v>5164</v>
      </c>
      <c r="B472" s="361">
        <v>46167.0</v>
      </c>
      <c r="C472" s="362" t="s">
        <v>6124</v>
      </c>
      <c r="D472" s="363" t="s">
        <v>6125</v>
      </c>
      <c r="E472" s="364"/>
      <c r="F472" s="365"/>
      <c r="G472" s="366"/>
      <c r="H472" s="367"/>
      <c r="I472" s="365"/>
      <c r="J472" s="368"/>
      <c r="K472" s="364"/>
      <c r="L472" s="365"/>
      <c r="M472" s="366"/>
      <c r="N472" s="367"/>
      <c r="O472" s="365"/>
      <c r="P472" s="368"/>
      <c r="Q472" s="364"/>
      <c r="R472" s="365"/>
      <c r="S472" s="366"/>
      <c r="T472" s="369"/>
      <c r="U472" s="370"/>
      <c r="V472" s="481" t="s">
        <v>3008</v>
      </c>
      <c r="W472" s="372"/>
      <c r="X472" s="353" t="s">
        <v>2914</v>
      </c>
      <c r="Y472" s="373"/>
      <c r="Z472" s="382"/>
      <c r="AA472" s="389"/>
      <c r="AB472" s="383"/>
      <c r="AC472" s="388"/>
      <c r="AD472" s="382"/>
      <c r="AE472" s="389"/>
      <c r="AF472" s="390"/>
      <c r="AG472" s="391"/>
      <c r="AH472" s="393" t="s">
        <v>1913</v>
      </c>
      <c r="AI472" s="373"/>
    </row>
    <row r="473">
      <c r="A473" s="480" t="s">
        <v>5138</v>
      </c>
      <c r="B473" s="361">
        <v>46168.0</v>
      </c>
      <c r="C473" s="362" t="s">
        <v>6126</v>
      </c>
      <c r="D473" s="363" t="s">
        <v>6127</v>
      </c>
      <c r="E473" s="364"/>
      <c r="F473" s="365"/>
      <c r="G473" s="366"/>
      <c r="H473" s="367"/>
      <c r="I473" s="365"/>
      <c r="J473" s="368"/>
      <c r="K473" s="364"/>
      <c r="L473" s="365"/>
      <c r="M473" s="366"/>
      <c r="N473" s="367"/>
      <c r="O473" s="365"/>
      <c r="P473" s="368"/>
      <c r="Q473" s="364"/>
      <c r="R473" s="365"/>
      <c r="S473" s="366"/>
      <c r="T473" s="369"/>
      <c r="U473" s="370" t="s">
        <v>754</v>
      </c>
      <c r="V473" s="506" t="s">
        <v>3010</v>
      </c>
      <c r="W473" s="380"/>
      <c r="X473" s="353"/>
      <c r="Y473" s="381"/>
      <c r="Z473" s="382"/>
      <c r="AA473" s="389"/>
      <c r="AB473" s="383"/>
      <c r="AC473" s="388"/>
      <c r="AD473" s="382"/>
      <c r="AE473" s="389"/>
      <c r="AF473" s="390"/>
      <c r="AG473" s="391"/>
      <c r="AH473" s="359"/>
      <c r="AI473" s="381"/>
    </row>
    <row r="474">
      <c r="A474" s="480" t="s">
        <v>5164</v>
      </c>
      <c r="B474" s="361">
        <v>46167.0</v>
      </c>
      <c r="C474" s="362" t="s">
        <v>6128</v>
      </c>
      <c r="D474" s="363" t="s">
        <v>6129</v>
      </c>
      <c r="E474" s="364"/>
      <c r="F474" s="365"/>
      <c r="G474" s="366"/>
      <c r="H474" s="367"/>
      <c r="I474" s="365"/>
      <c r="J474" s="368"/>
      <c r="K474" s="364"/>
      <c r="L474" s="365"/>
      <c r="M474" s="366"/>
      <c r="N474" s="367"/>
      <c r="O474" s="365"/>
      <c r="P474" s="368"/>
      <c r="Q474" s="364"/>
      <c r="R474" s="365"/>
      <c r="S474" s="366"/>
      <c r="T474" s="369"/>
      <c r="U474" s="370"/>
      <c r="V474" s="506" t="s">
        <v>3010</v>
      </c>
      <c r="W474" s="380"/>
      <c r="X474" s="353"/>
      <c r="Y474" s="381"/>
      <c r="Z474" s="382"/>
      <c r="AA474" s="389"/>
      <c r="AB474" s="383"/>
      <c r="AC474" s="388"/>
      <c r="AD474" s="382"/>
      <c r="AE474" s="389"/>
      <c r="AF474" s="390"/>
      <c r="AG474" s="391"/>
      <c r="AH474" s="359"/>
      <c r="AI474" s="381"/>
    </row>
    <row r="475">
      <c r="A475" s="480" t="s">
        <v>5138</v>
      </c>
      <c r="B475" s="361">
        <v>46168.0</v>
      </c>
      <c r="C475" s="362" t="s">
        <v>6130</v>
      </c>
      <c r="D475" s="363" t="s">
        <v>6131</v>
      </c>
      <c r="E475" s="364"/>
      <c r="F475" s="365"/>
      <c r="G475" s="366"/>
      <c r="H475" s="367"/>
      <c r="I475" s="365"/>
      <c r="J475" s="368"/>
      <c r="K475" s="364"/>
      <c r="L475" s="365"/>
      <c r="M475" s="366"/>
      <c r="N475" s="367"/>
      <c r="O475" s="365"/>
      <c r="P475" s="368"/>
      <c r="Q475" s="364"/>
      <c r="R475" s="365"/>
      <c r="S475" s="366"/>
      <c r="T475" s="369"/>
      <c r="U475" s="370"/>
      <c r="V475" s="506" t="s">
        <v>3010</v>
      </c>
      <c r="W475" s="380"/>
      <c r="X475" s="353"/>
      <c r="Y475" s="381"/>
      <c r="Z475" s="382"/>
      <c r="AA475" s="389"/>
      <c r="AB475" s="383"/>
      <c r="AC475" s="388"/>
      <c r="AD475" s="382"/>
      <c r="AE475" s="389"/>
      <c r="AF475" s="390"/>
      <c r="AG475" s="391"/>
      <c r="AH475" s="359"/>
      <c r="AI475" s="381"/>
    </row>
    <row r="476">
      <c r="A476" s="480" t="s">
        <v>5138</v>
      </c>
      <c r="B476" s="361">
        <v>46168.0</v>
      </c>
      <c r="C476" s="362" t="s">
        <v>6132</v>
      </c>
      <c r="D476" s="363" t="s">
        <v>6133</v>
      </c>
      <c r="E476" s="364"/>
      <c r="F476" s="365"/>
      <c r="G476" s="366"/>
      <c r="H476" s="367"/>
      <c r="I476" s="365"/>
      <c r="J476" s="368"/>
      <c r="K476" s="364"/>
      <c r="L476" s="365"/>
      <c r="M476" s="366"/>
      <c r="N476" s="367"/>
      <c r="O476" s="365"/>
      <c r="P476" s="368"/>
      <c r="Q476" s="364"/>
      <c r="R476" s="365"/>
      <c r="S476" s="366"/>
      <c r="T476" s="369"/>
      <c r="U476" s="370"/>
      <c r="V476" s="506" t="s">
        <v>3010</v>
      </c>
      <c r="W476" s="380"/>
      <c r="X476" s="353"/>
      <c r="Y476" s="381"/>
      <c r="Z476" s="382"/>
      <c r="AA476" s="389"/>
      <c r="AB476" s="383"/>
      <c r="AC476" s="388"/>
      <c r="AD476" s="382"/>
      <c r="AE476" s="389"/>
      <c r="AF476" s="390"/>
      <c r="AG476" s="391"/>
      <c r="AH476" s="359"/>
      <c r="AI476" s="381"/>
    </row>
    <row r="477">
      <c r="A477" s="480" t="s">
        <v>5132</v>
      </c>
      <c r="B477" s="361">
        <v>46169.0</v>
      </c>
      <c r="C477" s="362" t="s">
        <v>6134</v>
      </c>
      <c r="D477" s="363" t="s">
        <v>6135</v>
      </c>
      <c r="E477" s="364"/>
      <c r="F477" s="365"/>
      <c r="G477" s="366"/>
      <c r="H477" s="367"/>
      <c r="I477" s="365"/>
      <c r="J477" s="368"/>
      <c r="K477" s="364"/>
      <c r="L477" s="365"/>
      <c r="M477" s="366"/>
      <c r="N477" s="367"/>
      <c r="O477" s="365"/>
      <c r="P477" s="368"/>
      <c r="Q477" s="364"/>
      <c r="R477" s="365"/>
      <c r="S477" s="366"/>
      <c r="T477" s="369"/>
      <c r="U477" s="370"/>
      <c r="V477" s="506" t="s">
        <v>3010</v>
      </c>
      <c r="W477" s="380"/>
      <c r="X477" s="353"/>
      <c r="Y477" s="381"/>
      <c r="Z477" s="382"/>
      <c r="AA477" s="389"/>
      <c r="AB477" s="383"/>
      <c r="AC477" s="388"/>
      <c r="AD477" s="382"/>
      <c r="AE477" s="389"/>
      <c r="AF477" s="390"/>
      <c r="AG477" s="391"/>
      <c r="AH477" s="359"/>
      <c r="AI477" s="381"/>
    </row>
    <row r="478">
      <c r="A478" s="480" t="s">
        <v>5164</v>
      </c>
      <c r="B478" s="361">
        <v>46167.0</v>
      </c>
      <c r="C478" s="362" t="s">
        <v>6136</v>
      </c>
      <c r="D478" s="363" t="s">
        <v>6137</v>
      </c>
      <c r="E478" s="364"/>
      <c r="F478" s="365"/>
      <c r="G478" s="366"/>
      <c r="H478" s="367"/>
      <c r="I478" s="365"/>
      <c r="J478" s="368"/>
      <c r="K478" s="364"/>
      <c r="L478" s="365"/>
      <c r="M478" s="366"/>
      <c r="N478" s="367"/>
      <c r="O478" s="365"/>
      <c r="P478" s="368"/>
      <c r="Q478" s="364"/>
      <c r="R478" s="365"/>
      <c r="S478" s="366"/>
      <c r="T478" s="369"/>
      <c r="U478" s="370"/>
      <c r="V478" s="506" t="s">
        <v>3010</v>
      </c>
      <c r="W478" s="380"/>
      <c r="X478" s="353" t="s">
        <v>2914</v>
      </c>
      <c r="Y478" s="381"/>
      <c r="Z478" s="382"/>
      <c r="AA478" s="389"/>
      <c r="AB478" s="383"/>
      <c r="AC478" s="388"/>
      <c r="AD478" s="382"/>
      <c r="AE478" s="389"/>
      <c r="AF478" s="390"/>
      <c r="AG478" s="391"/>
      <c r="AH478" s="393" t="s">
        <v>1913</v>
      </c>
      <c r="AI478" s="381"/>
    </row>
    <row r="479">
      <c r="A479" s="480" t="s">
        <v>5132</v>
      </c>
      <c r="B479" s="361">
        <v>46169.0</v>
      </c>
      <c r="C479" s="362" t="s">
        <v>6138</v>
      </c>
      <c r="D479" s="363" t="s">
        <v>6139</v>
      </c>
      <c r="E479" s="364"/>
      <c r="F479" s="365"/>
      <c r="G479" s="366"/>
      <c r="H479" s="367"/>
      <c r="I479" s="365"/>
      <c r="J479" s="368"/>
      <c r="K479" s="364"/>
      <c r="L479" s="365"/>
      <c r="M479" s="366"/>
      <c r="N479" s="367"/>
      <c r="O479" s="365"/>
      <c r="P479" s="368"/>
      <c r="Q479" s="364"/>
      <c r="R479" s="365"/>
      <c r="S479" s="366"/>
      <c r="T479" s="369"/>
      <c r="U479" s="370"/>
      <c r="V479" s="506" t="s">
        <v>3010</v>
      </c>
      <c r="W479" s="380"/>
      <c r="X479" s="353" t="s">
        <v>2914</v>
      </c>
      <c r="Y479" s="381"/>
      <c r="Z479" s="382"/>
      <c r="AA479" s="389"/>
      <c r="AB479" s="383"/>
      <c r="AC479" s="388"/>
      <c r="AD479" s="382"/>
      <c r="AE479" s="389"/>
      <c r="AF479" s="390"/>
      <c r="AG479" s="391"/>
      <c r="AH479" s="393" t="s">
        <v>1913</v>
      </c>
      <c r="AI479" s="381"/>
    </row>
    <row r="480">
      <c r="A480" s="480" t="s">
        <v>5138</v>
      </c>
      <c r="B480" s="361">
        <v>46168.0</v>
      </c>
      <c r="C480" s="362" t="s">
        <v>6140</v>
      </c>
      <c r="D480" s="363" t="s">
        <v>6141</v>
      </c>
      <c r="E480" s="364"/>
      <c r="F480" s="365"/>
      <c r="G480" s="366"/>
      <c r="H480" s="367"/>
      <c r="I480" s="365"/>
      <c r="J480" s="368"/>
      <c r="K480" s="364"/>
      <c r="L480" s="365"/>
      <c r="M480" s="366"/>
      <c r="N480" s="367"/>
      <c r="O480" s="365"/>
      <c r="P480" s="368"/>
      <c r="Q480" s="364"/>
      <c r="R480" s="365"/>
      <c r="S480" s="366"/>
      <c r="T480" s="369"/>
      <c r="U480" s="370" t="s">
        <v>674</v>
      </c>
      <c r="V480" s="506" t="s">
        <v>3010</v>
      </c>
      <c r="W480" s="380"/>
      <c r="X480" s="353" t="s">
        <v>2914</v>
      </c>
      <c r="Y480" s="381"/>
      <c r="Z480" s="382"/>
      <c r="AA480" s="389"/>
      <c r="AB480" s="383"/>
      <c r="AC480" s="388"/>
      <c r="AD480" s="382"/>
      <c r="AE480" s="389"/>
      <c r="AF480" s="390"/>
      <c r="AG480" s="391"/>
      <c r="AH480" s="393" t="s">
        <v>1913</v>
      </c>
      <c r="AI480" s="381"/>
    </row>
    <row r="481">
      <c r="A481" s="480" t="s">
        <v>5132</v>
      </c>
      <c r="B481" s="361">
        <v>46169.0</v>
      </c>
      <c r="C481" s="362" t="s">
        <v>6142</v>
      </c>
      <c r="D481" s="363" t="s">
        <v>6143</v>
      </c>
      <c r="E481" s="364"/>
      <c r="F481" s="365"/>
      <c r="G481" s="366"/>
      <c r="H481" s="367"/>
      <c r="I481" s="365"/>
      <c r="J481" s="368"/>
      <c r="K481" s="364"/>
      <c r="L481" s="365"/>
      <c r="M481" s="366"/>
      <c r="N481" s="367"/>
      <c r="O481" s="365"/>
      <c r="P481" s="368"/>
      <c r="Q481" s="364"/>
      <c r="R481" s="365"/>
      <c r="S481" s="366"/>
      <c r="T481" s="369"/>
      <c r="U481" s="370"/>
      <c r="V481" s="506" t="s">
        <v>3010</v>
      </c>
      <c r="W481" s="380"/>
      <c r="X481" s="353" t="s">
        <v>2914</v>
      </c>
      <c r="Y481" s="381"/>
      <c r="Z481" s="382"/>
      <c r="AA481" s="389"/>
      <c r="AB481" s="383"/>
      <c r="AC481" s="388"/>
      <c r="AD481" s="382"/>
      <c r="AE481" s="389"/>
      <c r="AF481" s="390"/>
      <c r="AG481" s="391"/>
      <c r="AH481" s="393" t="s">
        <v>1913</v>
      </c>
      <c r="AI481" s="381"/>
    </row>
    <row r="482">
      <c r="A482" s="480" t="s">
        <v>5164</v>
      </c>
      <c r="B482" s="361">
        <v>46167.0</v>
      </c>
      <c r="C482" s="362" t="s">
        <v>6144</v>
      </c>
      <c r="D482" s="363" t="s">
        <v>6145</v>
      </c>
      <c r="E482" s="364"/>
      <c r="F482" s="365"/>
      <c r="G482" s="366"/>
      <c r="H482" s="367"/>
      <c r="I482" s="365"/>
      <c r="J482" s="368"/>
      <c r="K482" s="364"/>
      <c r="L482" s="365"/>
      <c r="M482" s="366"/>
      <c r="N482" s="367"/>
      <c r="O482" s="365"/>
      <c r="P482" s="368"/>
      <c r="Q482" s="364"/>
      <c r="R482" s="365"/>
      <c r="S482" s="366"/>
      <c r="T482" s="369"/>
      <c r="U482" s="370"/>
      <c r="V482" s="506" t="s">
        <v>3010</v>
      </c>
      <c r="W482" s="380"/>
      <c r="X482" s="353" t="s">
        <v>2914</v>
      </c>
      <c r="Y482" s="381"/>
      <c r="Z482" s="382"/>
      <c r="AA482" s="389"/>
      <c r="AB482" s="383"/>
      <c r="AC482" s="388"/>
      <c r="AD482" s="382"/>
      <c r="AE482" s="389"/>
      <c r="AF482" s="390"/>
      <c r="AG482" s="391"/>
      <c r="AH482" s="393" t="s">
        <v>1913</v>
      </c>
      <c r="AI482" s="381"/>
    </row>
    <row r="483">
      <c r="A483" s="480" t="s">
        <v>5138</v>
      </c>
      <c r="B483" s="361">
        <v>46168.0</v>
      </c>
      <c r="C483" s="362" t="s">
        <v>6146</v>
      </c>
      <c r="D483" s="363" t="s">
        <v>6147</v>
      </c>
      <c r="E483" s="364"/>
      <c r="F483" s="365"/>
      <c r="G483" s="366"/>
      <c r="H483" s="367"/>
      <c r="I483" s="365"/>
      <c r="J483" s="368"/>
      <c r="K483" s="364"/>
      <c r="L483" s="365"/>
      <c r="M483" s="366"/>
      <c r="N483" s="367"/>
      <c r="O483" s="365"/>
      <c r="P483" s="368"/>
      <c r="Q483" s="364"/>
      <c r="R483" s="365"/>
      <c r="S483" s="366"/>
      <c r="T483" s="369"/>
      <c r="U483" s="370" t="s">
        <v>843</v>
      </c>
      <c r="V483" s="481"/>
      <c r="W483" s="372"/>
      <c r="X483" s="353" t="s">
        <v>2914</v>
      </c>
      <c r="Y483" s="373"/>
      <c r="Z483" s="382"/>
      <c r="AA483" s="389"/>
      <c r="AB483" s="383"/>
      <c r="AC483" s="388"/>
      <c r="AD483" s="382"/>
      <c r="AE483" s="389"/>
      <c r="AF483" s="390"/>
      <c r="AG483" s="391"/>
      <c r="AH483" s="393" t="s">
        <v>1913</v>
      </c>
      <c r="AI483" s="373"/>
    </row>
    <row r="484">
      <c r="A484" s="480" t="s">
        <v>5138</v>
      </c>
      <c r="B484" s="361">
        <v>46168.0</v>
      </c>
      <c r="C484" s="362" t="s">
        <v>6148</v>
      </c>
      <c r="D484" s="363" t="s">
        <v>6149</v>
      </c>
      <c r="E484" s="364"/>
      <c r="F484" s="365"/>
      <c r="G484" s="366"/>
      <c r="H484" s="367"/>
      <c r="I484" s="365"/>
      <c r="J484" s="368"/>
      <c r="K484" s="364"/>
      <c r="L484" s="365"/>
      <c r="M484" s="366"/>
      <c r="N484" s="367"/>
      <c r="O484" s="365"/>
      <c r="P484" s="368"/>
      <c r="Q484" s="364"/>
      <c r="R484" s="365"/>
      <c r="S484" s="366"/>
      <c r="T484" s="369"/>
      <c r="U484" s="370" t="s">
        <v>843</v>
      </c>
      <c r="V484" s="481"/>
      <c r="W484" s="372"/>
      <c r="X484" s="353" t="s">
        <v>2914</v>
      </c>
      <c r="Y484" s="373"/>
      <c r="Z484" s="382"/>
      <c r="AA484" s="389"/>
      <c r="AB484" s="383"/>
      <c r="AC484" s="388"/>
      <c r="AD484" s="382"/>
      <c r="AE484" s="389"/>
      <c r="AF484" s="390"/>
      <c r="AG484" s="391"/>
      <c r="AH484" s="393" t="s">
        <v>1913</v>
      </c>
      <c r="AI484" s="373"/>
    </row>
    <row r="485">
      <c r="A485" s="480" t="s">
        <v>5138</v>
      </c>
      <c r="B485" s="361">
        <v>46168.0</v>
      </c>
      <c r="C485" s="362" t="s">
        <v>6150</v>
      </c>
      <c r="D485" s="363" t="s">
        <v>6151</v>
      </c>
      <c r="E485" s="364"/>
      <c r="F485" s="365"/>
      <c r="G485" s="366"/>
      <c r="H485" s="367"/>
      <c r="I485" s="365"/>
      <c r="J485" s="368"/>
      <c r="K485" s="364"/>
      <c r="L485" s="365"/>
      <c r="M485" s="366"/>
      <c r="N485" s="367"/>
      <c r="O485" s="365">
        <v>1.0</v>
      </c>
      <c r="P485" s="368"/>
      <c r="Q485" s="364"/>
      <c r="R485" s="365"/>
      <c r="S485" s="366"/>
      <c r="T485" s="369"/>
      <c r="U485" s="370" t="s">
        <v>843</v>
      </c>
      <c r="V485" s="481"/>
      <c r="W485" s="380" t="s">
        <v>6152</v>
      </c>
      <c r="X485" s="353" t="s">
        <v>2887</v>
      </c>
      <c r="Y485" s="381"/>
      <c r="Z485" s="382"/>
      <c r="AA485" s="389"/>
      <c r="AB485" s="383"/>
      <c r="AC485" s="388"/>
      <c r="AD485" s="382"/>
      <c r="AE485" s="389"/>
      <c r="AF485" s="377">
        <v>18.0</v>
      </c>
      <c r="AG485" s="378">
        <v>18.0</v>
      </c>
      <c r="AH485" s="393" t="s">
        <v>1913</v>
      </c>
      <c r="AI485" s="381"/>
    </row>
    <row r="486">
      <c r="A486" s="480" t="s">
        <v>5164</v>
      </c>
      <c r="B486" s="361">
        <v>46167.0</v>
      </c>
      <c r="C486" s="362" t="s">
        <v>6153</v>
      </c>
      <c r="D486" s="363" t="s">
        <v>6154</v>
      </c>
      <c r="E486" s="364"/>
      <c r="F486" s="365"/>
      <c r="G486" s="366"/>
      <c r="H486" s="367"/>
      <c r="I486" s="365"/>
      <c r="J486" s="368"/>
      <c r="K486" s="364"/>
      <c r="L486" s="365"/>
      <c r="M486" s="366"/>
      <c r="N486" s="367"/>
      <c r="O486" s="365"/>
      <c r="P486" s="368"/>
      <c r="Q486" s="364"/>
      <c r="R486" s="365"/>
      <c r="S486" s="366"/>
      <c r="T486" s="369"/>
      <c r="U486" s="370" t="s">
        <v>843</v>
      </c>
      <c r="V486" s="481"/>
      <c r="W486" s="372"/>
      <c r="X486" s="353" t="s">
        <v>2914</v>
      </c>
      <c r="Y486" s="373"/>
      <c r="Z486" s="382"/>
      <c r="AA486" s="389"/>
      <c r="AB486" s="383"/>
      <c r="AC486" s="388"/>
      <c r="AD486" s="382"/>
      <c r="AE486" s="389"/>
      <c r="AF486" s="390"/>
      <c r="AG486" s="391"/>
      <c r="AH486" s="393" t="s">
        <v>1913</v>
      </c>
      <c r="AI486" s="373"/>
    </row>
    <row r="487">
      <c r="A487" s="480" t="s">
        <v>5132</v>
      </c>
      <c r="B487" s="361">
        <v>46169.0</v>
      </c>
      <c r="C487" s="362" t="s">
        <v>6155</v>
      </c>
      <c r="D487" s="363" t="s">
        <v>6156</v>
      </c>
      <c r="E487" s="364"/>
      <c r="F487" s="365"/>
      <c r="G487" s="366"/>
      <c r="H487" s="367"/>
      <c r="I487" s="365"/>
      <c r="J487" s="368"/>
      <c r="K487" s="364"/>
      <c r="L487" s="365"/>
      <c r="M487" s="366"/>
      <c r="N487" s="367"/>
      <c r="O487" s="365"/>
      <c r="P487" s="368"/>
      <c r="Q487" s="364"/>
      <c r="R487" s="365"/>
      <c r="S487" s="366"/>
      <c r="T487" s="369"/>
      <c r="U487" s="370" t="s">
        <v>843</v>
      </c>
      <c r="V487" s="481"/>
      <c r="W487" s="372"/>
      <c r="X487" s="353" t="s">
        <v>2914</v>
      </c>
      <c r="Y487" s="373"/>
      <c r="Z487" s="382"/>
      <c r="AA487" s="389"/>
      <c r="AB487" s="383"/>
      <c r="AC487" s="388"/>
      <c r="AD487" s="382"/>
      <c r="AE487" s="389"/>
      <c r="AF487" s="390"/>
      <c r="AG487" s="391"/>
      <c r="AH487" s="393" t="s">
        <v>1913</v>
      </c>
      <c r="AI487" s="373"/>
    </row>
    <row r="488">
      <c r="A488" s="480" t="s">
        <v>5138</v>
      </c>
      <c r="B488" s="361">
        <v>46168.0</v>
      </c>
      <c r="C488" s="362" t="s">
        <v>6157</v>
      </c>
      <c r="D488" s="363" t="s">
        <v>6158</v>
      </c>
      <c r="E488" s="364"/>
      <c r="F488" s="365"/>
      <c r="G488" s="366"/>
      <c r="H488" s="367"/>
      <c r="I488" s="365"/>
      <c r="J488" s="368"/>
      <c r="K488" s="364"/>
      <c r="L488" s="365"/>
      <c r="M488" s="366"/>
      <c r="N488" s="367"/>
      <c r="O488" s="365"/>
      <c r="P488" s="368"/>
      <c r="Q488" s="364"/>
      <c r="R488" s="365"/>
      <c r="S488" s="366"/>
      <c r="T488" s="369"/>
      <c r="U488" s="370" t="s">
        <v>843</v>
      </c>
      <c r="V488" s="506" t="s">
        <v>3008</v>
      </c>
      <c r="W488" s="380"/>
      <c r="X488" s="353"/>
      <c r="Y488" s="381"/>
      <c r="Z488" s="382"/>
      <c r="AA488" s="389"/>
      <c r="AB488" s="383"/>
      <c r="AC488" s="388"/>
      <c r="AD488" s="382"/>
      <c r="AE488" s="389"/>
      <c r="AF488" s="390"/>
      <c r="AG488" s="391"/>
      <c r="AH488" s="359"/>
      <c r="AI488" s="381"/>
    </row>
    <row r="489">
      <c r="A489" s="480" t="s">
        <v>5135</v>
      </c>
      <c r="B489" s="361">
        <v>46170.0</v>
      </c>
      <c r="C489" s="362" t="s">
        <v>6159</v>
      </c>
      <c r="D489" s="363" t="s">
        <v>6160</v>
      </c>
      <c r="E489" s="364"/>
      <c r="F489" s="365"/>
      <c r="G489" s="366"/>
      <c r="H489" s="367"/>
      <c r="I489" s="365"/>
      <c r="J489" s="368"/>
      <c r="K489" s="364"/>
      <c r="L489" s="365"/>
      <c r="M489" s="366"/>
      <c r="N489" s="367"/>
      <c r="O489" s="365"/>
      <c r="P489" s="368"/>
      <c r="Q489" s="364"/>
      <c r="R489" s="365"/>
      <c r="S489" s="366"/>
      <c r="T489" s="369"/>
      <c r="U489" s="370" t="s">
        <v>843</v>
      </c>
      <c r="V489" s="481"/>
      <c r="W489" s="372"/>
      <c r="X489" s="353"/>
      <c r="Y489" s="373"/>
      <c r="Z489" s="382"/>
      <c r="AA489" s="389"/>
      <c r="AB489" s="383"/>
      <c r="AC489" s="388"/>
      <c r="AD489" s="382"/>
      <c r="AE489" s="389"/>
      <c r="AF489" s="390"/>
      <c r="AG489" s="391"/>
      <c r="AH489" s="359"/>
      <c r="AI489" s="373"/>
    </row>
    <row r="490">
      <c r="A490" s="480" t="s">
        <v>5341</v>
      </c>
      <c r="B490" s="361">
        <v>46171.0</v>
      </c>
      <c r="C490" s="362" t="s">
        <v>6161</v>
      </c>
      <c r="D490" s="363" t="s">
        <v>6162</v>
      </c>
      <c r="E490" s="364"/>
      <c r="F490" s="365"/>
      <c r="G490" s="366"/>
      <c r="H490" s="367"/>
      <c r="I490" s="365"/>
      <c r="J490" s="368"/>
      <c r="K490" s="364"/>
      <c r="L490" s="365"/>
      <c r="M490" s="366"/>
      <c r="N490" s="367"/>
      <c r="O490" s="365"/>
      <c r="P490" s="368"/>
      <c r="Q490" s="364"/>
      <c r="R490" s="365"/>
      <c r="S490" s="366"/>
      <c r="T490" s="369"/>
      <c r="U490" s="370" t="s">
        <v>843</v>
      </c>
      <c r="V490" s="481"/>
      <c r="W490" s="372"/>
      <c r="X490" s="353"/>
      <c r="Y490" s="373"/>
      <c r="Z490" s="382"/>
      <c r="AA490" s="389"/>
      <c r="AB490" s="383"/>
      <c r="AC490" s="388"/>
      <c r="AD490" s="382"/>
      <c r="AE490" s="389"/>
      <c r="AF490" s="390"/>
      <c r="AG490" s="391"/>
      <c r="AH490" s="359"/>
      <c r="AI490" s="373"/>
    </row>
    <row r="491">
      <c r="A491" s="480" t="s">
        <v>5341</v>
      </c>
      <c r="B491" s="361">
        <v>46171.0</v>
      </c>
      <c r="C491" s="362" t="s">
        <v>6163</v>
      </c>
      <c r="D491" s="363" t="s">
        <v>6164</v>
      </c>
      <c r="E491" s="364"/>
      <c r="F491" s="365"/>
      <c r="G491" s="366"/>
      <c r="H491" s="367"/>
      <c r="I491" s="365"/>
      <c r="J491" s="368"/>
      <c r="K491" s="364"/>
      <c r="L491" s="365"/>
      <c r="M491" s="366"/>
      <c r="N491" s="367"/>
      <c r="O491" s="365"/>
      <c r="P491" s="368"/>
      <c r="Q491" s="364"/>
      <c r="R491" s="365"/>
      <c r="S491" s="366"/>
      <c r="T491" s="369"/>
      <c r="U491" s="370" t="s">
        <v>843</v>
      </c>
      <c r="V491" s="481"/>
      <c r="W491" s="372"/>
      <c r="X491" s="353"/>
      <c r="Y491" s="373"/>
      <c r="Z491" s="382"/>
      <c r="AA491" s="389"/>
      <c r="AB491" s="383"/>
      <c r="AC491" s="388"/>
      <c r="AD491" s="382"/>
      <c r="AE491" s="389"/>
      <c r="AF491" s="390"/>
      <c r="AG491" s="391"/>
      <c r="AH491" s="359"/>
      <c r="AI491" s="373"/>
    </row>
    <row r="492">
      <c r="A492" s="480" t="s">
        <v>5132</v>
      </c>
      <c r="B492" s="361">
        <v>46169.0</v>
      </c>
      <c r="C492" s="362" t="s">
        <v>6165</v>
      </c>
      <c r="D492" s="363" t="s">
        <v>6166</v>
      </c>
      <c r="E492" s="364"/>
      <c r="F492" s="365"/>
      <c r="G492" s="366"/>
      <c r="H492" s="367"/>
      <c r="I492" s="365"/>
      <c r="J492" s="368"/>
      <c r="K492" s="364"/>
      <c r="L492" s="365"/>
      <c r="M492" s="366"/>
      <c r="N492" s="367"/>
      <c r="O492" s="365"/>
      <c r="P492" s="368"/>
      <c r="Q492" s="364"/>
      <c r="R492" s="365"/>
      <c r="S492" s="366"/>
      <c r="T492" s="369"/>
      <c r="U492" s="370"/>
      <c r="V492" s="506" t="s">
        <v>3022</v>
      </c>
      <c r="W492" s="380"/>
      <c r="X492" s="353" t="s">
        <v>2914</v>
      </c>
      <c r="Y492" s="381"/>
      <c r="Z492" s="382"/>
      <c r="AA492" s="389"/>
      <c r="AB492" s="383"/>
      <c r="AC492" s="388"/>
      <c r="AD492" s="382"/>
      <c r="AE492" s="389"/>
      <c r="AF492" s="377">
        <v>1.0</v>
      </c>
      <c r="AG492" s="378">
        <v>1.0</v>
      </c>
      <c r="AH492" s="393" t="s">
        <v>3049</v>
      </c>
      <c r="AI492" s="381"/>
    </row>
    <row r="493">
      <c r="A493" s="480" t="s">
        <v>5132</v>
      </c>
      <c r="B493" s="361">
        <v>46169.0</v>
      </c>
      <c r="C493" s="362" t="s">
        <v>6167</v>
      </c>
      <c r="D493" s="363" t="s">
        <v>6168</v>
      </c>
      <c r="E493" s="364"/>
      <c r="F493" s="365"/>
      <c r="G493" s="366"/>
      <c r="H493" s="367"/>
      <c r="I493" s="365"/>
      <c r="J493" s="368"/>
      <c r="K493" s="364"/>
      <c r="L493" s="365"/>
      <c r="M493" s="366"/>
      <c r="N493" s="367"/>
      <c r="O493" s="365"/>
      <c r="P493" s="368"/>
      <c r="Q493" s="364"/>
      <c r="R493" s="365"/>
      <c r="S493" s="366"/>
      <c r="T493" s="369"/>
      <c r="U493" s="370" t="s">
        <v>2380</v>
      </c>
      <c r="V493" s="506" t="s">
        <v>3022</v>
      </c>
      <c r="W493" s="380"/>
      <c r="X493" s="353" t="s">
        <v>2914</v>
      </c>
      <c r="Y493" s="381"/>
      <c r="Z493" s="382"/>
      <c r="AA493" s="389"/>
      <c r="AB493" s="383"/>
      <c r="AC493" s="388"/>
      <c r="AD493" s="382"/>
      <c r="AE493" s="389"/>
      <c r="AF493" s="377">
        <v>37.0</v>
      </c>
      <c r="AG493" s="378">
        <v>19.0</v>
      </c>
      <c r="AH493" s="393" t="s">
        <v>3049</v>
      </c>
      <c r="AI493" s="381"/>
    </row>
    <row r="494">
      <c r="A494" s="480" t="s">
        <v>5138</v>
      </c>
      <c r="B494" s="361">
        <v>46168.0</v>
      </c>
      <c r="C494" s="362" t="s">
        <v>6169</v>
      </c>
      <c r="D494" s="363" t="s">
        <v>6170</v>
      </c>
      <c r="E494" s="364"/>
      <c r="F494" s="365"/>
      <c r="G494" s="366"/>
      <c r="H494" s="367"/>
      <c r="I494" s="365"/>
      <c r="J494" s="368"/>
      <c r="K494" s="364"/>
      <c r="L494" s="365"/>
      <c r="M494" s="366"/>
      <c r="N494" s="367"/>
      <c r="O494" s="365"/>
      <c r="P494" s="368"/>
      <c r="Q494" s="364"/>
      <c r="R494" s="365"/>
      <c r="S494" s="366"/>
      <c r="T494" s="369"/>
      <c r="U494" s="370"/>
      <c r="V494" s="506" t="s">
        <v>3022</v>
      </c>
      <c r="W494" s="380"/>
      <c r="X494" s="353" t="s">
        <v>2914</v>
      </c>
      <c r="Y494" s="381"/>
      <c r="Z494" s="382"/>
      <c r="AA494" s="389"/>
      <c r="AB494" s="383"/>
      <c r="AC494" s="388"/>
      <c r="AD494" s="382"/>
      <c r="AE494" s="389"/>
      <c r="AF494" s="377">
        <v>4.0</v>
      </c>
      <c r="AG494" s="378">
        <v>4.0</v>
      </c>
      <c r="AH494" s="393" t="s">
        <v>3049</v>
      </c>
      <c r="AI494" s="381"/>
    </row>
    <row r="495">
      <c r="A495" s="480" t="s">
        <v>5132</v>
      </c>
      <c r="B495" s="361">
        <v>46169.0</v>
      </c>
      <c r="C495" s="362" t="s">
        <v>6171</v>
      </c>
      <c r="D495" s="363" t="s">
        <v>6172</v>
      </c>
      <c r="E495" s="364"/>
      <c r="F495" s="365"/>
      <c r="G495" s="366"/>
      <c r="H495" s="367"/>
      <c r="I495" s="365"/>
      <c r="J495" s="368"/>
      <c r="K495" s="364"/>
      <c r="L495" s="365">
        <v>2.0</v>
      </c>
      <c r="M495" s="366">
        <v>2.0</v>
      </c>
      <c r="N495" s="367"/>
      <c r="O495" s="365"/>
      <c r="P495" s="368"/>
      <c r="Q495" s="364"/>
      <c r="R495" s="365"/>
      <c r="S495" s="366"/>
      <c r="T495" s="369"/>
      <c r="U495" s="370" t="s">
        <v>207</v>
      </c>
      <c r="V495" s="506" t="s">
        <v>3022</v>
      </c>
      <c r="W495" s="380" t="s">
        <v>6173</v>
      </c>
      <c r="X495" s="353" t="s">
        <v>2896</v>
      </c>
      <c r="Y495" s="381"/>
      <c r="Z495" s="382"/>
      <c r="AA495" s="389"/>
      <c r="AB495" s="383"/>
      <c r="AC495" s="388"/>
      <c r="AD495" s="382"/>
      <c r="AE495" s="389"/>
      <c r="AF495" s="377">
        <v>42.0</v>
      </c>
      <c r="AG495" s="378">
        <v>13.0</v>
      </c>
      <c r="AH495" s="393" t="s">
        <v>3049</v>
      </c>
      <c r="AI495" s="381"/>
    </row>
    <row r="496">
      <c r="A496" s="480" t="s">
        <v>5164</v>
      </c>
      <c r="B496" s="361">
        <v>46167.0</v>
      </c>
      <c r="C496" s="362" t="s">
        <v>6174</v>
      </c>
      <c r="D496" s="363" t="s">
        <v>6175</v>
      </c>
      <c r="E496" s="364"/>
      <c r="F496" s="365"/>
      <c r="G496" s="366"/>
      <c r="H496" s="367"/>
      <c r="I496" s="365"/>
      <c r="J496" s="368"/>
      <c r="K496" s="364"/>
      <c r="L496" s="365"/>
      <c r="M496" s="366"/>
      <c r="N496" s="367"/>
      <c r="O496" s="365"/>
      <c r="P496" s="368"/>
      <c r="Q496" s="364"/>
      <c r="R496" s="365"/>
      <c r="S496" s="366"/>
      <c r="T496" s="369"/>
      <c r="U496" s="370"/>
      <c r="V496" s="506" t="s">
        <v>3022</v>
      </c>
      <c r="W496" s="380"/>
      <c r="X496" s="353" t="s">
        <v>2914</v>
      </c>
      <c r="Y496" s="381"/>
      <c r="Z496" s="382"/>
      <c r="AA496" s="389"/>
      <c r="AB496" s="383"/>
      <c r="AC496" s="388"/>
      <c r="AD496" s="382"/>
      <c r="AE496" s="389"/>
      <c r="AF496" s="377">
        <v>0.0</v>
      </c>
      <c r="AG496" s="378">
        <v>0.0</v>
      </c>
      <c r="AH496" s="393" t="s">
        <v>3049</v>
      </c>
      <c r="AI496" s="381"/>
    </row>
    <row r="497">
      <c r="A497" s="480" t="s">
        <v>5132</v>
      </c>
      <c r="B497" s="361">
        <v>46169.0</v>
      </c>
      <c r="C497" s="362" t="s">
        <v>6176</v>
      </c>
      <c r="D497" s="363" t="s">
        <v>6177</v>
      </c>
      <c r="E497" s="364"/>
      <c r="F497" s="365"/>
      <c r="G497" s="366"/>
      <c r="H497" s="367"/>
      <c r="I497" s="365"/>
      <c r="J497" s="368"/>
      <c r="K497" s="364"/>
      <c r="L497" s="365"/>
      <c r="M497" s="366"/>
      <c r="N497" s="367"/>
      <c r="O497" s="365"/>
      <c r="P497" s="368"/>
      <c r="Q497" s="364"/>
      <c r="R497" s="365"/>
      <c r="S497" s="366"/>
      <c r="T497" s="369"/>
      <c r="U497" s="370"/>
      <c r="V497" s="506" t="s">
        <v>3022</v>
      </c>
      <c r="W497" s="380"/>
      <c r="X497" s="353" t="s">
        <v>2914</v>
      </c>
      <c r="Y497" s="381"/>
      <c r="Z497" s="382"/>
      <c r="AA497" s="389"/>
      <c r="AB497" s="383"/>
      <c r="AC497" s="388"/>
      <c r="AD497" s="382"/>
      <c r="AE497" s="389"/>
      <c r="AF497" s="377">
        <v>0.0</v>
      </c>
      <c r="AG497" s="378">
        <v>0.0</v>
      </c>
      <c r="AH497" s="393" t="s">
        <v>3049</v>
      </c>
      <c r="AI497" s="381"/>
    </row>
    <row r="498">
      <c r="A498" s="480" t="s">
        <v>5164</v>
      </c>
      <c r="B498" s="361">
        <v>46167.0</v>
      </c>
      <c r="C498" s="362" t="s">
        <v>6178</v>
      </c>
      <c r="D498" s="363" t="s">
        <v>6179</v>
      </c>
      <c r="E498" s="364"/>
      <c r="F498" s="365"/>
      <c r="G498" s="366"/>
      <c r="H498" s="367"/>
      <c r="I498" s="365"/>
      <c r="J498" s="368"/>
      <c r="K498" s="364"/>
      <c r="L498" s="365"/>
      <c r="M498" s="366"/>
      <c r="N498" s="367"/>
      <c r="O498" s="365">
        <v>1.0</v>
      </c>
      <c r="P498" s="368">
        <v>1.0</v>
      </c>
      <c r="Q498" s="364"/>
      <c r="R498" s="365"/>
      <c r="S498" s="366"/>
      <c r="T498" s="369"/>
      <c r="U498" s="370" t="s">
        <v>470</v>
      </c>
      <c r="V498" s="506" t="s">
        <v>3022</v>
      </c>
      <c r="W498" s="380" t="s">
        <v>6180</v>
      </c>
      <c r="X498" s="353" t="s">
        <v>2893</v>
      </c>
      <c r="Y498" s="381">
        <v>1.0</v>
      </c>
      <c r="Z498" s="382"/>
      <c r="AA498" s="389"/>
      <c r="AB498" s="383"/>
      <c r="AC498" s="388"/>
      <c r="AD498" s="382"/>
      <c r="AE498" s="389"/>
      <c r="AF498" s="377">
        <v>4.0</v>
      </c>
      <c r="AG498" s="378">
        <v>3.0</v>
      </c>
      <c r="AH498" s="393" t="s">
        <v>3049</v>
      </c>
      <c r="AI498" s="381"/>
    </row>
    <row r="499">
      <c r="A499" s="480" t="s">
        <v>5138</v>
      </c>
      <c r="B499" s="361">
        <v>46168.0</v>
      </c>
      <c r="C499" s="362" t="s">
        <v>6181</v>
      </c>
      <c r="D499" s="363" t="s">
        <v>6182</v>
      </c>
      <c r="E499" s="364"/>
      <c r="F499" s="365"/>
      <c r="G499" s="366"/>
      <c r="H499" s="367"/>
      <c r="I499" s="365"/>
      <c r="J499" s="368"/>
      <c r="K499" s="364"/>
      <c r="L499" s="365"/>
      <c r="M499" s="366"/>
      <c r="N499" s="367"/>
      <c r="O499" s="365"/>
      <c r="P499" s="368"/>
      <c r="Q499" s="364"/>
      <c r="R499" s="365"/>
      <c r="S499" s="366"/>
      <c r="T499" s="369"/>
      <c r="U499" s="370"/>
      <c r="V499" s="506" t="s">
        <v>3022</v>
      </c>
      <c r="W499" s="380"/>
      <c r="X499" s="353" t="s">
        <v>2914</v>
      </c>
      <c r="Y499" s="381"/>
      <c r="Z499" s="382"/>
      <c r="AA499" s="389"/>
      <c r="AB499" s="383"/>
      <c r="AC499" s="388"/>
      <c r="AD499" s="382"/>
      <c r="AE499" s="389"/>
      <c r="AF499" s="377">
        <v>12.0</v>
      </c>
      <c r="AG499" s="378">
        <v>12.0</v>
      </c>
      <c r="AH499" s="393" t="s">
        <v>3049</v>
      </c>
      <c r="AI499" s="381"/>
    </row>
    <row r="500">
      <c r="A500" s="480" t="s">
        <v>5164</v>
      </c>
      <c r="B500" s="361">
        <v>46167.0</v>
      </c>
      <c r="C500" s="362" t="s">
        <v>6183</v>
      </c>
      <c r="D500" s="363" t="s">
        <v>6184</v>
      </c>
      <c r="E500" s="364"/>
      <c r="F500" s="365"/>
      <c r="G500" s="366"/>
      <c r="H500" s="367"/>
      <c r="I500" s="365"/>
      <c r="J500" s="368"/>
      <c r="K500" s="364"/>
      <c r="L500" s="365"/>
      <c r="M500" s="366"/>
      <c r="N500" s="367"/>
      <c r="O500" s="365"/>
      <c r="P500" s="368">
        <v>1.0</v>
      </c>
      <c r="Q500" s="364"/>
      <c r="R500" s="365"/>
      <c r="S500" s="366"/>
      <c r="T500" s="369"/>
      <c r="U500" s="370"/>
      <c r="V500" s="506" t="s">
        <v>3022</v>
      </c>
      <c r="W500" s="380" t="s">
        <v>6185</v>
      </c>
      <c r="X500" s="353" t="s">
        <v>2883</v>
      </c>
      <c r="Y500" s="381">
        <v>1.0</v>
      </c>
      <c r="Z500" s="382"/>
      <c r="AA500" s="389"/>
      <c r="AB500" s="383"/>
      <c r="AC500" s="388"/>
      <c r="AD500" s="382"/>
      <c r="AE500" s="389"/>
      <c r="AF500" s="377">
        <v>7.0</v>
      </c>
      <c r="AG500" s="378">
        <v>7.0</v>
      </c>
      <c r="AH500" s="393" t="s">
        <v>3049</v>
      </c>
      <c r="AI500" s="381"/>
    </row>
    <row r="501">
      <c r="A501" s="480" t="s">
        <v>5164</v>
      </c>
      <c r="B501" s="361">
        <v>46167.0</v>
      </c>
      <c r="C501" s="362" t="s">
        <v>6186</v>
      </c>
      <c r="D501" s="363" t="s">
        <v>6187</v>
      </c>
      <c r="E501" s="364"/>
      <c r="F501" s="365"/>
      <c r="G501" s="366"/>
      <c r="H501" s="367"/>
      <c r="I501" s="365"/>
      <c r="J501" s="368"/>
      <c r="K501" s="364"/>
      <c r="L501" s="365"/>
      <c r="M501" s="366"/>
      <c r="N501" s="367"/>
      <c r="O501" s="365"/>
      <c r="P501" s="368"/>
      <c r="Q501" s="364"/>
      <c r="R501" s="365"/>
      <c r="S501" s="366"/>
      <c r="T501" s="369"/>
      <c r="U501" s="370"/>
      <c r="V501" s="506" t="s">
        <v>3022</v>
      </c>
      <c r="W501" s="380"/>
      <c r="X501" s="353" t="s">
        <v>2914</v>
      </c>
      <c r="Y501" s="381"/>
      <c r="Z501" s="382"/>
      <c r="AA501" s="389"/>
      <c r="AB501" s="383"/>
      <c r="AC501" s="388"/>
      <c r="AD501" s="382"/>
      <c r="AE501" s="389"/>
      <c r="AF501" s="377">
        <v>0.0</v>
      </c>
      <c r="AG501" s="378">
        <v>0.0</v>
      </c>
      <c r="AH501" s="393" t="s">
        <v>3049</v>
      </c>
      <c r="AI501" s="381"/>
    </row>
    <row r="502">
      <c r="A502" s="480" t="s">
        <v>5132</v>
      </c>
      <c r="B502" s="361">
        <v>46169.0</v>
      </c>
      <c r="C502" s="362" t="s">
        <v>6188</v>
      </c>
      <c r="D502" s="363" t="s">
        <v>6189</v>
      </c>
      <c r="E502" s="364"/>
      <c r="F502" s="365"/>
      <c r="G502" s="366"/>
      <c r="H502" s="367"/>
      <c r="I502" s="365"/>
      <c r="J502" s="368"/>
      <c r="K502" s="364"/>
      <c r="L502" s="365"/>
      <c r="M502" s="366"/>
      <c r="N502" s="367"/>
      <c r="O502" s="365"/>
      <c r="P502" s="368"/>
      <c r="Q502" s="364"/>
      <c r="R502" s="365"/>
      <c r="S502" s="366"/>
      <c r="T502" s="369"/>
      <c r="U502" s="370"/>
      <c r="V502" s="506" t="s">
        <v>3022</v>
      </c>
      <c r="W502" s="380"/>
      <c r="X502" s="353" t="s">
        <v>2914</v>
      </c>
      <c r="Y502" s="381"/>
      <c r="Z502" s="382"/>
      <c r="AA502" s="389"/>
      <c r="AB502" s="383"/>
      <c r="AC502" s="388"/>
      <c r="AD502" s="382"/>
      <c r="AE502" s="389"/>
      <c r="AF502" s="377">
        <v>1.0</v>
      </c>
      <c r="AG502" s="378">
        <v>1.0</v>
      </c>
      <c r="AH502" s="393" t="s">
        <v>3049</v>
      </c>
      <c r="AI502" s="381"/>
    </row>
    <row r="503">
      <c r="A503" s="480" t="s">
        <v>5132</v>
      </c>
      <c r="B503" s="361">
        <v>46169.0</v>
      </c>
      <c r="C503" s="362" t="s">
        <v>6190</v>
      </c>
      <c r="D503" s="363" t="s">
        <v>6191</v>
      </c>
      <c r="E503" s="364"/>
      <c r="F503" s="365"/>
      <c r="G503" s="366"/>
      <c r="H503" s="367"/>
      <c r="I503" s="365"/>
      <c r="J503" s="368"/>
      <c r="K503" s="364"/>
      <c r="L503" s="365"/>
      <c r="M503" s="366"/>
      <c r="N503" s="367"/>
      <c r="O503" s="365"/>
      <c r="P503" s="368"/>
      <c r="Q503" s="364"/>
      <c r="R503" s="365"/>
      <c r="S503" s="366"/>
      <c r="T503" s="369"/>
      <c r="U503" s="370" t="s">
        <v>2380</v>
      </c>
      <c r="V503" s="506" t="s">
        <v>3022</v>
      </c>
      <c r="W503" s="380"/>
      <c r="X503" s="353" t="s">
        <v>2914</v>
      </c>
      <c r="Y503" s="381"/>
      <c r="Z503" s="382"/>
      <c r="AA503" s="389"/>
      <c r="AB503" s="383"/>
      <c r="AC503" s="388"/>
      <c r="AD503" s="382"/>
      <c r="AE503" s="389"/>
      <c r="AF503" s="377">
        <v>46.0</v>
      </c>
      <c r="AG503" s="378">
        <v>32.0</v>
      </c>
      <c r="AH503" s="393" t="s">
        <v>3049</v>
      </c>
      <c r="AI503" s="381"/>
    </row>
    <row r="504">
      <c r="A504" s="480" t="s">
        <v>5742</v>
      </c>
      <c r="B504" s="361">
        <v>46172.0</v>
      </c>
      <c r="C504" s="362" t="s">
        <v>6192</v>
      </c>
      <c r="D504" s="363" t="s">
        <v>6193</v>
      </c>
      <c r="E504" s="364"/>
      <c r="F504" s="365"/>
      <c r="G504" s="366"/>
      <c r="H504" s="367"/>
      <c r="I504" s="365"/>
      <c r="J504" s="368"/>
      <c r="K504" s="364"/>
      <c r="L504" s="365"/>
      <c r="M504" s="366"/>
      <c r="N504" s="367"/>
      <c r="O504" s="365"/>
      <c r="P504" s="368"/>
      <c r="Q504" s="364"/>
      <c r="R504" s="365"/>
      <c r="S504" s="366"/>
      <c r="T504" s="369"/>
      <c r="U504" s="370" t="s">
        <v>1891</v>
      </c>
      <c r="V504" s="506" t="s">
        <v>3022</v>
      </c>
      <c r="W504" s="380"/>
      <c r="X504" s="353" t="s">
        <v>2914</v>
      </c>
      <c r="Y504" s="381"/>
      <c r="Z504" s="382"/>
      <c r="AA504" s="389"/>
      <c r="AB504" s="383"/>
      <c r="AC504" s="388"/>
      <c r="AD504" s="382"/>
      <c r="AE504" s="389"/>
      <c r="AF504" s="377">
        <v>69.0</v>
      </c>
      <c r="AG504" s="378">
        <v>64.0</v>
      </c>
      <c r="AH504" s="393" t="s">
        <v>3049</v>
      </c>
      <c r="AI504" s="381"/>
    </row>
    <row r="505">
      <c r="A505" s="480" t="s">
        <v>5138</v>
      </c>
      <c r="B505" s="361">
        <v>46168.0</v>
      </c>
      <c r="C505" s="362" t="s">
        <v>6194</v>
      </c>
      <c r="D505" s="363" t="s">
        <v>6195</v>
      </c>
      <c r="E505" s="364"/>
      <c r="F505" s="365"/>
      <c r="G505" s="366"/>
      <c r="H505" s="367"/>
      <c r="I505" s="365"/>
      <c r="J505" s="368"/>
      <c r="K505" s="364"/>
      <c r="L505" s="365"/>
      <c r="M505" s="366">
        <v>1.0</v>
      </c>
      <c r="N505" s="367"/>
      <c r="O505" s="365"/>
      <c r="P505" s="368"/>
      <c r="Q505" s="364"/>
      <c r="R505" s="365"/>
      <c r="S505" s="366"/>
      <c r="T505" s="369"/>
      <c r="U505" s="370"/>
      <c r="V505" s="506" t="s">
        <v>3022</v>
      </c>
      <c r="W505" s="380" t="s">
        <v>6196</v>
      </c>
      <c r="X505" s="353" t="s">
        <v>2883</v>
      </c>
      <c r="Y505" s="381">
        <v>1.0</v>
      </c>
      <c r="Z505" s="382"/>
      <c r="AA505" s="389"/>
      <c r="AB505" s="383"/>
      <c r="AC505" s="388"/>
      <c r="AD505" s="382"/>
      <c r="AE505" s="389"/>
      <c r="AF505" s="377">
        <v>7.0</v>
      </c>
      <c r="AG505" s="378">
        <v>7.0</v>
      </c>
      <c r="AH505" s="393" t="s">
        <v>3049</v>
      </c>
      <c r="AI505" s="381"/>
    </row>
    <row r="506">
      <c r="A506" s="480" t="s">
        <v>5138</v>
      </c>
      <c r="B506" s="361">
        <v>46168.0</v>
      </c>
      <c r="C506" s="362" t="s">
        <v>6197</v>
      </c>
      <c r="D506" s="363" t="s">
        <v>6198</v>
      </c>
      <c r="E506" s="364"/>
      <c r="F506" s="365"/>
      <c r="G506" s="366"/>
      <c r="H506" s="367"/>
      <c r="I506" s="365"/>
      <c r="J506" s="368"/>
      <c r="K506" s="364"/>
      <c r="L506" s="365"/>
      <c r="M506" s="366"/>
      <c r="N506" s="367"/>
      <c r="O506" s="365"/>
      <c r="P506" s="368"/>
      <c r="Q506" s="364"/>
      <c r="R506" s="365"/>
      <c r="S506" s="366"/>
      <c r="T506" s="369"/>
      <c r="U506" s="370"/>
      <c r="V506" s="506" t="s">
        <v>3029</v>
      </c>
      <c r="W506" s="380"/>
      <c r="X506" s="353" t="s">
        <v>2914</v>
      </c>
      <c r="Y506" s="381"/>
      <c r="Z506" s="382"/>
      <c r="AA506" s="389"/>
      <c r="AB506" s="383"/>
      <c r="AC506" s="388"/>
      <c r="AD506" s="382"/>
      <c r="AE506" s="389"/>
      <c r="AF506" s="377">
        <v>0.0</v>
      </c>
      <c r="AG506" s="378">
        <v>0.0</v>
      </c>
      <c r="AH506" s="393" t="s">
        <v>3049</v>
      </c>
      <c r="AI506" s="381"/>
    </row>
    <row r="507">
      <c r="A507" s="480" t="s">
        <v>5138</v>
      </c>
      <c r="B507" s="361">
        <v>46168.0</v>
      </c>
      <c r="C507" s="362" t="s">
        <v>6199</v>
      </c>
      <c r="D507" s="363" t="s">
        <v>6200</v>
      </c>
      <c r="E507" s="364"/>
      <c r="F507" s="365"/>
      <c r="G507" s="366"/>
      <c r="H507" s="367"/>
      <c r="I507" s="365"/>
      <c r="J507" s="368"/>
      <c r="K507" s="364"/>
      <c r="L507" s="365"/>
      <c r="M507" s="366"/>
      <c r="N507" s="367"/>
      <c r="O507" s="365"/>
      <c r="P507" s="368"/>
      <c r="Q507" s="364"/>
      <c r="R507" s="365"/>
      <c r="S507" s="366"/>
      <c r="T507" s="369"/>
      <c r="U507" s="370"/>
      <c r="V507" s="506" t="s">
        <v>3029</v>
      </c>
      <c r="W507" s="380"/>
      <c r="X507" s="353" t="s">
        <v>2914</v>
      </c>
      <c r="Y507" s="381"/>
      <c r="Z507" s="382"/>
      <c r="AA507" s="389"/>
      <c r="AB507" s="383"/>
      <c r="AC507" s="388"/>
      <c r="AD507" s="382"/>
      <c r="AE507" s="389"/>
      <c r="AF507" s="377">
        <v>2.0</v>
      </c>
      <c r="AG507" s="378">
        <v>2.0</v>
      </c>
      <c r="AH507" s="393" t="s">
        <v>3049</v>
      </c>
      <c r="AI507" s="381"/>
    </row>
    <row r="508">
      <c r="A508" s="480" t="s">
        <v>5138</v>
      </c>
      <c r="B508" s="361">
        <v>46168.0</v>
      </c>
      <c r="C508" s="362" t="s">
        <v>6201</v>
      </c>
      <c r="D508" s="363" t="s">
        <v>6202</v>
      </c>
      <c r="E508" s="364"/>
      <c r="F508" s="365"/>
      <c r="G508" s="366"/>
      <c r="H508" s="367"/>
      <c r="I508" s="365"/>
      <c r="J508" s="368"/>
      <c r="K508" s="364"/>
      <c r="L508" s="365"/>
      <c r="M508" s="366"/>
      <c r="N508" s="367"/>
      <c r="O508" s="365"/>
      <c r="P508" s="368"/>
      <c r="Q508" s="364"/>
      <c r="R508" s="365"/>
      <c r="S508" s="366"/>
      <c r="T508" s="369"/>
      <c r="U508" s="370"/>
      <c r="V508" s="506" t="s">
        <v>3029</v>
      </c>
      <c r="W508" s="380"/>
      <c r="X508" s="353" t="s">
        <v>2914</v>
      </c>
      <c r="Y508" s="381"/>
      <c r="Z508" s="382"/>
      <c r="AA508" s="389"/>
      <c r="AB508" s="383"/>
      <c r="AC508" s="388"/>
      <c r="AD508" s="382"/>
      <c r="AE508" s="389"/>
      <c r="AF508" s="377">
        <v>0.0</v>
      </c>
      <c r="AG508" s="378">
        <v>0.0</v>
      </c>
      <c r="AH508" s="393" t="s">
        <v>3049</v>
      </c>
      <c r="AI508" s="381"/>
    </row>
    <row r="509">
      <c r="A509" s="480" t="s">
        <v>5138</v>
      </c>
      <c r="B509" s="361">
        <v>46168.0</v>
      </c>
      <c r="C509" s="362" t="s">
        <v>6203</v>
      </c>
      <c r="D509" s="363" t="s">
        <v>6204</v>
      </c>
      <c r="E509" s="364"/>
      <c r="F509" s="365"/>
      <c r="G509" s="366"/>
      <c r="H509" s="367"/>
      <c r="I509" s="365"/>
      <c r="J509" s="368"/>
      <c r="K509" s="364"/>
      <c r="L509" s="365"/>
      <c r="M509" s="366"/>
      <c r="N509" s="367"/>
      <c r="O509" s="365"/>
      <c r="P509" s="368"/>
      <c r="Q509" s="364"/>
      <c r="R509" s="365"/>
      <c r="S509" s="366"/>
      <c r="T509" s="369"/>
      <c r="U509" s="370"/>
      <c r="V509" s="506" t="s">
        <v>3029</v>
      </c>
      <c r="W509" s="380"/>
      <c r="X509" s="353" t="s">
        <v>2914</v>
      </c>
      <c r="Y509" s="381"/>
      <c r="Z509" s="382"/>
      <c r="AA509" s="389"/>
      <c r="AB509" s="383"/>
      <c r="AC509" s="388"/>
      <c r="AD509" s="382"/>
      <c r="AE509" s="389"/>
      <c r="AF509" s="377">
        <v>0.0</v>
      </c>
      <c r="AG509" s="378">
        <v>0.0</v>
      </c>
      <c r="AH509" s="393" t="s">
        <v>3049</v>
      </c>
      <c r="AI509" s="381"/>
    </row>
    <row r="510">
      <c r="A510" s="480" t="s">
        <v>5132</v>
      </c>
      <c r="B510" s="361">
        <v>46169.0</v>
      </c>
      <c r="C510" s="362" t="s">
        <v>6205</v>
      </c>
      <c r="D510" s="363" t="s">
        <v>6206</v>
      </c>
      <c r="E510" s="364"/>
      <c r="F510" s="365"/>
      <c r="G510" s="366"/>
      <c r="H510" s="367"/>
      <c r="I510" s="365"/>
      <c r="J510" s="368"/>
      <c r="K510" s="364"/>
      <c r="L510" s="365"/>
      <c r="M510" s="366">
        <v>1.0</v>
      </c>
      <c r="N510" s="367"/>
      <c r="O510" s="365"/>
      <c r="P510" s="368"/>
      <c r="Q510" s="364"/>
      <c r="R510" s="365"/>
      <c r="S510" s="366"/>
      <c r="T510" s="369"/>
      <c r="U510" s="370"/>
      <c r="V510" s="506" t="s">
        <v>3029</v>
      </c>
      <c r="W510" s="380" t="s">
        <v>6207</v>
      </c>
      <c r="X510" s="353" t="s">
        <v>2883</v>
      </c>
      <c r="Y510" s="381">
        <v>1.0</v>
      </c>
      <c r="Z510" s="382"/>
      <c r="AA510" s="389"/>
      <c r="AB510" s="383"/>
      <c r="AC510" s="388"/>
      <c r="AD510" s="382"/>
      <c r="AE510" s="389"/>
      <c r="AF510" s="377">
        <v>34.0</v>
      </c>
      <c r="AG510" s="378">
        <v>34.0</v>
      </c>
      <c r="AH510" s="393" t="s">
        <v>3049</v>
      </c>
      <c r="AI510" s="381"/>
    </row>
    <row r="511">
      <c r="A511" s="480" t="s">
        <v>5132</v>
      </c>
      <c r="B511" s="361">
        <v>46169.0</v>
      </c>
      <c r="C511" s="362" t="s">
        <v>6208</v>
      </c>
      <c r="D511" s="363" t="s">
        <v>6209</v>
      </c>
      <c r="E511" s="364"/>
      <c r="F511" s="365"/>
      <c r="G511" s="366"/>
      <c r="H511" s="367"/>
      <c r="I511" s="365"/>
      <c r="J511" s="368"/>
      <c r="K511" s="364"/>
      <c r="L511" s="365"/>
      <c r="M511" s="366">
        <v>1.0</v>
      </c>
      <c r="N511" s="367"/>
      <c r="O511" s="365"/>
      <c r="P511" s="368"/>
      <c r="Q511" s="364"/>
      <c r="R511" s="365"/>
      <c r="S511" s="366"/>
      <c r="T511" s="369"/>
      <c r="U511" s="370"/>
      <c r="V511" s="506" t="s">
        <v>3029</v>
      </c>
      <c r="W511" s="380" t="s">
        <v>6210</v>
      </c>
      <c r="X511" s="353" t="s">
        <v>2883</v>
      </c>
      <c r="Y511" s="381">
        <v>1.0</v>
      </c>
      <c r="Z511" s="382"/>
      <c r="AA511" s="389"/>
      <c r="AB511" s="383"/>
      <c r="AC511" s="388"/>
      <c r="AD511" s="382"/>
      <c r="AE511" s="389"/>
      <c r="AF511" s="377">
        <v>59.0</v>
      </c>
      <c r="AG511" s="378">
        <v>59.0</v>
      </c>
      <c r="AH511" s="393" t="s">
        <v>3049</v>
      </c>
      <c r="AI511" s="381"/>
    </row>
    <row r="512">
      <c r="A512" s="480" t="s">
        <v>5132</v>
      </c>
      <c r="B512" s="361">
        <v>46169.0</v>
      </c>
      <c r="C512" s="362" t="s">
        <v>6211</v>
      </c>
      <c r="D512" s="363" t="s">
        <v>6212</v>
      </c>
      <c r="E512" s="364"/>
      <c r="F512" s="365"/>
      <c r="G512" s="366"/>
      <c r="H512" s="367"/>
      <c r="I512" s="365"/>
      <c r="J512" s="368"/>
      <c r="K512" s="364"/>
      <c r="L512" s="365"/>
      <c r="M512" s="366">
        <v>1.0</v>
      </c>
      <c r="N512" s="367"/>
      <c r="O512" s="365"/>
      <c r="P512" s="368"/>
      <c r="Q512" s="364"/>
      <c r="R512" s="365"/>
      <c r="S512" s="366"/>
      <c r="T512" s="369"/>
      <c r="U512" s="370"/>
      <c r="V512" s="506" t="s">
        <v>3029</v>
      </c>
      <c r="W512" s="380" t="s">
        <v>6213</v>
      </c>
      <c r="X512" s="353" t="s">
        <v>2883</v>
      </c>
      <c r="Y512" s="381">
        <v>1.0</v>
      </c>
      <c r="Z512" s="382"/>
      <c r="AA512" s="389"/>
      <c r="AB512" s="383"/>
      <c r="AC512" s="388"/>
      <c r="AD512" s="382"/>
      <c r="AE512" s="389"/>
      <c r="AF512" s="377">
        <v>13.0</v>
      </c>
      <c r="AG512" s="378">
        <v>13.0</v>
      </c>
      <c r="AH512" s="393" t="s">
        <v>3049</v>
      </c>
      <c r="AI512" s="381"/>
    </row>
    <row r="513">
      <c r="A513" s="480" t="s">
        <v>5132</v>
      </c>
      <c r="B513" s="361">
        <v>46169.0</v>
      </c>
      <c r="C513" s="362" t="s">
        <v>6214</v>
      </c>
      <c r="D513" s="363" t="s">
        <v>6215</v>
      </c>
      <c r="E513" s="364"/>
      <c r="F513" s="365"/>
      <c r="G513" s="366"/>
      <c r="H513" s="367"/>
      <c r="I513" s="365"/>
      <c r="J513" s="368"/>
      <c r="K513" s="364"/>
      <c r="L513" s="365"/>
      <c r="M513" s="366"/>
      <c r="N513" s="367"/>
      <c r="O513" s="365"/>
      <c r="P513" s="368"/>
      <c r="Q513" s="364"/>
      <c r="R513" s="365"/>
      <c r="S513" s="366"/>
      <c r="T513" s="369"/>
      <c r="U513" s="370" t="s">
        <v>1292</v>
      </c>
      <c r="V513" s="506" t="s">
        <v>3029</v>
      </c>
      <c r="W513" s="380"/>
      <c r="X513" s="353" t="s">
        <v>2914</v>
      </c>
      <c r="Y513" s="381"/>
      <c r="Z513" s="382"/>
      <c r="AA513" s="389"/>
      <c r="AB513" s="383"/>
      <c r="AC513" s="388"/>
      <c r="AD513" s="382"/>
      <c r="AE513" s="389"/>
      <c r="AF513" s="377">
        <v>4.0</v>
      </c>
      <c r="AG513" s="378">
        <v>4.0</v>
      </c>
      <c r="AH513" s="393" t="s">
        <v>3049</v>
      </c>
      <c r="AI513" s="381"/>
    </row>
    <row r="514">
      <c r="A514" s="480" t="s">
        <v>5132</v>
      </c>
      <c r="B514" s="361">
        <v>46169.0</v>
      </c>
      <c r="C514" s="362" t="s">
        <v>6216</v>
      </c>
      <c r="D514" s="363" t="s">
        <v>6217</v>
      </c>
      <c r="E514" s="364"/>
      <c r="F514" s="365"/>
      <c r="G514" s="366"/>
      <c r="H514" s="367"/>
      <c r="I514" s="365"/>
      <c r="J514" s="368"/>
      <c r="K514" s="364"/>
      <c r="L514" s="365"/>
      <c r="M514" s="366"/>
      <c r="N514" s="367"/>
      <c r="O514" s="365"/>
      <c r="P514" s="368"/>
      <c r="Q514" s="364"/>
      <c r="R514" s="365"/>
      <c r="S514" s="366"/>
      <c r="T514" s="369"/>
      <c r="U514" s="370"/>
      <c r="V514" s="506" t="s">
        <v>3029</v>
      </c>
      <c r="W514" s="380"/>
      <c r="X514" s="353"/>
      <c r="Y514" s="381"/>
      <c r="Z514" s="382"/>
      <c r="AA514" s="389"/>
      <c r="AB514" s="383"/>
      <c r="AC514" s="388"/>
      <c r="AD514" s="382"/>
      <c r="AE514" s="389"/>
      <c r="AF514" s="390"/>
      <c r="AG514" s="391"/>
      <c r="AH514" s="393" t="s">
        <v>3049</v>
      </c>
      <c r="AI514" s="381"/>
    </row>
    <row r="515">
      <c r="A515" s="480" t="s">
        <v>5138</v>
      </c>
      <c r="B515" s="361">
        <v>46168.0</v>
      </c>
      <c r="C515" s="362" t="s">
        <v>6218</v>
      </c>
      <c r="D515" s="363" t="s">
        <v>6219</v>
      </c>
      <c r="E515" s="364"/>
      <c r="F515" s="365"/>
      <c r="G515" s="366"/>
      <c r="H515" s="367"/>
      <c r="I515" s="365"/>
      <c r="J515" s="368"/>
      <c r="K515" s="364"/>
      <c r="L515" s="365"/>
      <c r="M515" s="366"/>
      <c r="N515" s="367"/>
      <c r="O515" s="365"/>
      <c r="P515" s="368"/>
      <c r="Q515" s="364"/>
      <c r="R515" s="365"/>
      <c r="S515" s="366"/>
      <c r="T515" s="369"/>
      <c r="U515" s="370"/>
      <c r="V515" s="506" t="s">
        <v>3037</v>
      </c>
      <c r="W515" s="380"/>
      <c r="X515" s="353"/>
      <c r="Y515" s="381"/>
      <c r="Z515" s="382"/>
      <c r="AA515" s="389"/>
      <c r="AB515" s="383"/>
      <c r="AC515" s="388"/>
      <c r="AD515" s="382"/>
      <c r="AE515" s="389"/>
      <c r="AF515" s="390"/>
      <c r="AG515" s="391"/>
      <c r="AH515" s="393" t="s">
        <v>3047</v>
      </c>
      <c r="AI515" s="381"/>
    </row>
    <row r="516">
      <c r="A516" s="480" t="s">
        <v>5132</v>
      </c>
      <c r="B516" s="361">
        <v>46169.0</v>
      </c>
      <c r="C516" s="362" t="s">
        <v>6220</v>
      </c>
      <c r="D516" s="363" t="s">
        <v>6221</v>
      </c>
      <c r="E516" s="364"/>
      <c r="F516" s="365"/>
      <c r="G516" s="366"/>
      <c r="H516" s="367"/>
      <c r="I516" s="365"/>
      <c r="J516" s="368"/>
      <c r="K516" s="364"/>
      <c r="L516" s="365"/>
      <c r="M516" s="366"/>
      <c r="N516" s="367"/>
      <c r="O516" s="365"/>
      <c r="P516" s="368"/>
      <c r="Q516" s="364"/>
      <c r="R516" s="365"/>
      <c r="S516" s="366"/>
      <c r="T516" s="369"/>
      <c r="U516" s="370"/>
      <c r="V516" s="506" t="s">
        <v>3037</v>
      </c>
      <c r="W516" s="380"/>
      <c r="X516" s="353"/>
      <c r="Y516" s="381"/>
      <c r="Z516" s="382"/>
      <c r="AA516" s="389"/>
      <c r="AB516" s="383"/>
      <c r="AC516" s="388"/>
      <c r="AD516" s="382"/>
      <c r="AE516" s="389"/>
      <c r="AF516" s="390"/>
      <c r="AG516" s="391"/>
      <c r="AH516" s="393" t="s">
        <v>3049</v>
      </c>
      <c r="AI516" s="381"/>
    </row>
    <row r="517">
      <c r="A517" s="480" t="s">
        <v>5132</v>
      </c>
      <c r="B517" s="361">
        <v>46169.0</v>
      </c>
      <c r="C517" s="362" t="s">
        <v>6222</v>
      </c>
      <c r="D517" s="363" t="s">
        <v>6223</v>
      </c>
      <c r="E517" s="364"/>
      <c r="F517" s="365"/>
      <c r="G517" s="366"/>
      <c r="H517" s="367"/>
      <c r="I517" s="365"/>
      <c r="J517" s="368"/>
      <c r="K517" s="364"/>
      <c r="L517" s="365"/>
      <c r="M517" s="366"/>
      <c r="N517" s="367"/>
      <c r="O517" s="365"/>
      <c r="P517" s="368"/>
      <c r="Q517" s="364"/>
      <c r="R517" s="365"/>
      <c r="S517" s="366"/>
      <c r="T517" s="369"/>
      <c r="U517" s="370"/>
      <c r="V517" s="506" t="s">
        <v>3037</v>
      </c>
      <c r="W517" s="380"/>
      <c r="X517" s="353"/>
      <c r="Y517" s="381"/>
      <c r="Z517" s="382"/>
      <c r="AA517" s="389"/>
      <c r="AB517" s="383"/>
      <c r="AC517" s="388"/>
      <c r="AD517" s="382"/>
      <c r="AE517" s="389"/>
      <c r="AF517" s="390"/>
      <c r="AG517" s="391"/>
      <c r="AH517" s="393" t="s">
        <v>3049</v>
      </c>
      <c r="AI517" s="381"/>
    </row>
    <row r="518">
      <c r="A518" s="480" t="s">
        <v>5132</v>
      </c>
      <c r="B518" s="361">
        <v>46169.0</v>
      </c>
      <c r="C518" s="362" t="s">
        <v>6224</v>
      </c>
      <c r="D518" s="363" t="s">
        <v>6225</v>
      </c>
      <c r="E518" s="364"/>
      <c r="F518" s="365"/>
      <c r="G518" s="366"/>
      <c r="H518" s="367"/>
      <c r="I518" s="365"/>
      <c r="J518" s="368"/>
      <c r="K518" s="364"/>
      <c r="L518" s="365"/>
      <c r="M518" s="366"/>
      <c r="N518" s="367"/>
      <c r="O518" s="365"/>
      <c r="P518" s="368"/>
      <c r="Q518" s="364"/>
      <c r="R518" s="365"/>
      <c r="S518" s="366"/>
      <c r="T518" s="369"/>
      <c r="U518" s="370"/>
      <c r="V518" s="506" t="s">
        <v>3037</v>
      </c>
      <c r="W518" s="380"/>
      <c r="X518" s="353"/>
      <c r="Y518" s="381"/>
      <c r="Z518" s="382"/>
      <c r="AA518" s="389"/>
      <c r="AB518" s="383"/>
      <c r="AC518" s="388"/>
      <c r="AD518" s="382"/>
      <c r="AE518" s="389"/>
      <c r="AF518" s="390"/>
      <c r="AG518" s="391"/>
      <c r="AH518" s="393" t="s">
        <v>3049</v>
      </c>
      <c r="AI518" s="381"/>
    </row>
    <row r="519">
      <c r="A519" s="480" t="s">
        <v>5132</v>
      </c>
      <c r="B519" s="361">
        <v>46169.0</v>
      </c>
      <c r="C519" s="362" t="s">
        <v>6226</v>
      </c>
      <c r="D519" s="363" t="s">
        <v>6227</v>
      </c>
      <c r="E519" s="364"/>
      <c r="F519" s="365"/>
      <c r="G519" s="366"/>
      <c r="H519" s="367"/>
      <c r="I519" s="365"/>
      <c r="J519" s="368"/>
      <c r="K519" s="364"/>
      <c r="L519" s="365"/>
      <c r="M519" s="366"/>
      <c r="N519" s="367"/>
      <c r="O519" s="365"/>
      <c r="P519" s="368"/>
      <c r="Q519" s="364"/>
      <c r="R519" s="365"/>
      <c r="S519" s="366"/>
      <c r="T519" s="369"/>
      <c r="U519" s="370"/>
      <c r="V519" s="506" t="s">
        <v>3037</v>
      </c>
      <c r="W519" s="380"/>
      <c r="X519" s="353"/>
      <c r="Y519" s="381"/>
      <c r="Z519" s="382"/>
      <c r="AA519" s="389"/>
      <c r="AB519" s="383"/>
      <c r="AC519" s="388"/>
      <c r="AD519" s="382"/>
      <c r="AE519" s="389"/>
      <c r="AF519" s="390"/>
      <c r="AG519" s="391"/>
      <c r="AH519" s="393" t="s">
        <v>3049</v>
      </c>
      <c r="AI519" s="381"/>
    </row>
    <row r="520">
      <c r="A520" s="480" t="s">
        <v>5164</v>
      </c>
      <c r="B520" s="361">
        <v>46167.0</v>
      </c>
      <c r="C520" s="362" t="s">
        <v>6228</v>
      </c>
      <c r="D520" s="363" t="s">
        <v>6229</v>
      </c>
      <c r="E520" s="364"/>
      <c r="F520" s="365"/>
      <c r="G520" s="366"/>
      <c r="H520" s="367"/>
      <c r="I520" s="365"/>
      <c r="J520" s="368"/>
      <c r="K520" s="364"/>
      <c r="L520" s="365"/>
      <c r="M520" s="366"/>
      <c r="N520" s="367"/>
      <c r="O520" s="365"/>
      <c r="P520" s="368"/>
      <c r="Q520" s="364"/>
      <c r="R520" s="365"/>
      <c r="S520" s="366"/>
      <c r="T520" s="369"/>
      <c r="U520" s="370" t="s">
        <v>843</v>
      </c>
      <c r="V520" s="506" t="s">
        <v>3039</v>
      </c>
      <c r="W520" s="380"/>
      <c r="X520" s="353"/>
      <c r="Y520" s="381"/>
      <c r="Z520" s="382"/>
      <c r="AA520" s="389"/>
      <c r="AB520" s="383"/>
      <c r="AC520" s="388"/>
      <c r="AD520" s="382"/>
      <c r="AE520" s="389"/>
      <c r="AF520" s="390"/>
      <c r="AG520" s="391"/>
      <c r="AH520" s="393" t="s">
        <v>3049</v>
      </c>
      <c r="AI520" s="381"/>
    </row>
    <row r="521">
      <c r="A521" s="480" t="s">
        <v>5132</v>
      </c>
      <c r="B521" s="361">
        <v>46169.0</v>
      </c>
      <c r="C521" s="362" t="s">
        <v>6230</v>
      </c>
      <c r="D521" s="363" t="s">
        <v>6231</v>
      </c>
      <c r="E521" s="364"/>
      <c r="F521" s="365"/>
      <c r="G521" s="366"/>
      <c r="H521" s="367"/>
      <c r="I521" s="365"/>
      <c r="J521" s="368"/>
      <c r="K521" s="364"/>
      <c r="L521" s="365"/>
      <c r="M521" s="366"/>
      <c r="N521" s="367"/>
      <c r="O521" s="365"/>
      <c r="P521" s="368"/>
      <c r="Q521" s="364"/>
      <c r="R521" s="365"/>
      <c r="S521" s="366"/>
      <c r="T521" s="369"/>
      <c r="U521" s="370"/>
      <c r="V521" s="506" t="s">
        <v>3039</v>
      </c>
      <c r="W521" s="380"/>
      <c r="X521" s="353"/>
      <c r="Y521" s="381"/>
      <c r="Z521" s="382"/>
      <c r="AA521" s="389"/>
      <c r="AB521" s="383"/>
      <c r="AC521" s="388"/>
      <c r="AD521" s="382"/>
      <c r="AE521" s="389"/>
      <c r="AF521" s="390"/>
      <c r="AG521" s="391"/>
      <c r="AH521" s="393" t="s">
        <v>3049</v>
      </c>
      <c r="AI521" s="381"/>
    </row>
    <row r="522">
      <c r="A522" s="480" t="s">
        <v>5132</v>
      </c>
      <c r="B522" s="361">
        <v>46169.0</v>
      </c>
      <c r="C522" s="362" t="s">
        <v>6232</v>
      </c>
      <c r="D522" s="363" t="s">
        <v>6233</v>
      </c>
      <c r="E522" s="364"/>
      <c r="F522" s="365"/>
      <c r="G522" s="366"/>
      <c r="H522" s="367"/>
      <c r="I522" s="365"/>
      <c r="J522" s="368"/>
      <c r="K522" s="364"/>
      <c r="L522" s="365"/>
      <c r="M522" s="366"/>
      <c r="N522" s="367"/>
      <c r="O522" s="365"/>
      <c r="P522" s="368"/>
      <c r="Q522" s="364"/>
      <c r="R522" s="365"/>
      <c r="S522" s="366"/>
      <c r="T522" s="369"/>
      <c r="U522" s="370"/>
      <c r="V522" s="506" t="s">
        <v>3039</v>
      </c>
      <c r="W522" s="380"/>
      <c r="X522" s="353"/>
      <c r="Y522" s="381"/>
      <c r="Z522" s="382"/>
      <c r="AA522" s="389"/>
      <c r="AB522" s="383"/>
      <c r="AC522" s="388"/>
      <c r="AD522" s="382"/>
      <c r="AE522" s="389"/>
      <c r="AF522" s="390"/>
      <c r="AG522" s="391"/>
      <c r="AH522" s="393" t="s">
        <v>3049</v>
      </c>
      <c r="AI522" s="381"/>
    </row>
    <row r="523">
      <c r="A523" s="480" t="s">
        <v>5132</v>
      </c>
      <c r="B523" s="361">
        <v>46169.0</v>
      </c>
      <c r="C523" s="362" t="s">
        <v>6234</v>
      </c>
      <c r="D523" s="363" t="s">
        <v>6235</v>
      </c>
      <c r="E523" s="364"/>
      <c r="F523" s="365"/>
      <c r="G523" s="366"/>
      <c r="H523" s="367"/>
      <c r="I523" s="365"/>
      <c r="J523" s="368"/>
      <c r="K523" s="364"/>
      <c r="L523" s="365"/>
      <c r="M523" s="366"/>
      <c r="N523" s="367"/>
      <c r="O523" s="365"/>
      <c r="P523" s="368"/>
      <c r="Q523" s="364"/>
      <c r="R523" s="365"/>
      <c r="S523" s="366"/>
      <c r="T523" s="369"/>
      <c r="U523" s="370"/>
      <c r="V523" s="506" t="s">
        <v>3039</v>
      </c>
      <c r="W523" s="380"/>
      <c r="X523" s="353"/>
      <c r="Y523" s="381"/>
      <c r="Z523" s="382"/>
      <c r="AA523" s="389"/>
      <c r="AB523" s="383"/>
      <c r="AC523" s="388"/>
      <c r="AD523" s="382"/>
      <c r="AE523" s="389"/>
      <c r="AF523" s="390"/>
      <c r="AG523" s="391"/>
      <c r="AH523" s="393" t="s">
        <v>3049</v>
      </c>
      <c r="AI523" s="381"/>
    </row>
    <row r="524">
      <c r="A524" s="480" t="s">
        <v>5132</v>
      </c>
      <c r="B524" s="361">
        <v>46169.0</v>
      </c>
      <c r="C524" s="362" t="s">
        <v>6236</v>
      </c>
      <c r="D524" s="363" t="s">
        <v>6237</v>
      </c>
      <c r="E524" s="364"/>
      <c r="F524" s="365"/>
      <c r="G524" s="366"/>
      <c r="H524" s="367"/>
      <c r="I524" s="365"/>
      <c r="J524" s="368"/>
      <c r="K524" s="364"/>
      <c r="L524" s="365"/>
      <c r="M524" s="366"/>
      <c r="N524" s="367"/>
      <c r="O524" s="365"/>
      <c r="P524" s="368"/>
      <c r="Q524" s="364"/>
      <c r="R524" s="365"/>
      <c r="S524" s="366"/>
      <c r="T524" s="369"/>
      <c r="U524" s="370"/>
      <c r="V524" s="506" t="s">
        <v>3039</v>
      </c>
      <c r="W524" s="380"/>
      <c r="X524" s="353"/>
      <c r="Y524" s="381"/>
      <c r="Z524" s="382"/>
      <c r="AA524" s="389"/>
      <c r="AB524" s="383"/>
      <c r="AC524" s="388"/>
      <c r="AD524" s="382"/>
      <c r="AE524" s="389"/>
      <c r="AF524" s="390"/>
      <c r="AG524" s="391"/>
      <c r="AH524" s="393" t="s">
        <v>3049</v>
      </c>
      <c r="AI524" s="381"/>
    </row>
    <row r="525">
      <c r="A525" s="480" t="s">
        <v>5132</v>
      </c>
      <c r="B525" s="361">
        <v>46169.0</v>
      </c>
      <c r="C525" s="362" t="s">
        <v>6238</v>
      </c>
      <c r="D525" s="363" t="s">
        <v>6239</v>
      </c>
      <c r="E525" s="364"/>
      <c r="F525" s="365"/>
      <c r="G525" s="366"/>
      <c r="H525" s="367"/>
      <c r="I525" s="365"/>
      <c r="J525" s="368"/>
      <c r="K525" s="364"/>
      <c r="L525" s="365"/>
      <c r="M525" s="366"/>
      <c r="N525" s="367"/>
      <c r="O525" s="365"/>
      <c r="P525" s="368"/>
      <c r="Q525" s="364"/>
      <c r="R525" s="365"/>
      <c r="S525" s="366"/>
      <c r="T525" s="369"/>
      <c r="U525" s="370"/>
      <c r="V525" s="506" t="s">
        <v>3039</v>
      </c>
      <c r="W525" s="380"/>
      <c r="X525" s="353"/>
      <c r="Y525" s="381"/>
      <c r="Z525" s="382"/>
      <c r="AA525" s="389"/>
      <c r="AB525" s="383"/>
      <c r="AC525" s="388"/>
      <c r="AD525" s="382"/>
      <c r="AE525" s="389"/>
      <c r="AF525" s="390"/>
      <c r="AG525" s="391"/>
      <c r="AH525" s="393" t="s">
        <v>3049</v>
      </c>
      <c r="AI525" s="381"/>
    </row>
    <row r="526">
      <c r="A526" s="480" t="s">
        <v>5132</v>
      </c>
      <c r="B526" s="361">
        <v>46169.0</v>
      </c>
      <c r="C526" s="362" t="s">
        <v>6240</v>
      </c>
      <c r="D526" s="363" t="s">
        <v>6241</v>
      </c>
      <c r="E526" s="364"/>
      <c r="F526" s="365"/>
      <c r="G526" s="366"/>
      <c r="H526" s="367"/>
      <c r="I526" s="365"/>
      <c r="J526" s="368"/>
      <c r="K526" s="364"/>
      <c r="L526" s="365"/>
      <c r="M526" s="366"/>
      <c r="N526" s="367"/>
      <c r="O526" s="365"/>
      <c r="P526" s="368"/>
      <c r="Q526" s="364"/>
      <c r="R526" s="365"/>
      <c r="S526" s="366"/>
      <c r="T526" s="369"/>
      <c r="U526" s="370"/>
      <c r="V526" s="506" t="s">
        <v>3039</v>
      </c>
      <c r="W526" s="380"/>
      <c r="X526" s="353" t="s">
        <v>2914</v>
      </c>
      <c r="Y526" s="381"/>
      <c r="Z526" s="382"/>
      <c r="AA526" s="389"/>
      <c r="AB526" s="383"/>
      <c r="AC526" s="388"/>
      <c r="AD526" s="382"/>
      <c r="AE526" s="389"/>
      <c r="AF526" s="377">
        <v>0.0</v>
      </c>
      <c r="AG526" s="378">
        <v>1.0</v>
      </c>
      <c r="AH526" s="393" t="s">
        <v>3053</v>
      </c>
      <c r="AI526" s="381"/>
    </row>
    <row r="527">
      <c r="A527" s="480" t="s">
        <v>5132</v>
      </c>
      <c r="B527" s="361">
        <v>46169.0</v>
      </c>
      <c r="C527" s="362" t="s">
        <v>6242</v>
      </c>
      <c r="D527" s="363" t="s">
        <v>6243</v>
      </c>
      <c r="E527" s="364"/>
      <c r="F527" s="365"/>
      <c r="G527" s="366"/>
      <c r="H527" s="367"/>
      <c r="I527" s="365"/>
      <c r="J527" s="368"/>
      <c r="K527" s="364"/>
      <c r="L527" s="365"/>
      <c r="M527" s="366"/>
      <c r="N527" s="367"/>
      <c r="O527" s="365"/>
      <c r="P527" s="368"/>
      <c r="Q527" s="364"/>
      <c r="R527" s="365"/>
      <c r="S527" s="366"/>
      <c r="T527" s="369"/>
      <c r="U527" s="370"/>
      <c r="V527" s="506" t="s">
        <v>3039</v>
      </c>
      <c r="W527" s="380"/>
      <c r="X527" s="353" t="s">
        <v>2914</v>
      </c>
      <c r="Y527" s="381"/>
      <c r="Z527" s="382"/>
      <c r="AA527" s="389"/>
      <c r="AB527" s="383"/>
      <c r="AC527" s="388"/>
      <c r="AD527" s="382"/>
      <c r="AE527" s="389"/>
      <c r="AF527" s="377">
        <v>0.0</v>
      </c>
      <c r="AG527" s="378">
        <v>0.0</v>
      </c>
      <c r="AH527" s="393" t="s">
        <v>3053</v>
      </c>
      <c r="AI527" s="381"/>
    </row>
    <row r="528">
      <c r="A528" s="480" t="s">
        <v>5132</v>
      </c>
      <c r="B528" s="361">
        <v>46169.0</v>
      </c>
      <c r="C528" s="362" t="s">
        <v>6244</v>
      </c>
      <c r="D528" s="363" t="s">
        <v>6245</v>
      </c>
      <c r="E528" s="364"/>
      <c r="F528" s="365"/>
      <c r="G528" s="366"/>
      <c r="H528" s="367"/>
      <c r="I528" s="365"/>
      <c r="J528" s="368"/>
      <c r="K528" s="364"/>
      <c r="L528" s="365"/>
      <c r="M528" s="366"/>
      <c r="N528" s="367"/>
      <c r="O528" s="365"/>
      <c r="P528" s="368"/>
      <c r="Q528" s="364"/>
      <c r="R528" s="365"/>
      <c r="S528" s="366"/>
      <c r="T528" s="369"/>
      <c r="U528" s="370"/>
      <c r="V528" s="506" t="s">
        <v>3039</v>
      </c>
      <c r="W528" s="380"/>
      <c r="X528" s="353" t="s">
        <v>2914</v>
      </c>
      <c r="Y528" s="381"/>
      <c r="Z528" s="382"/>
      <c r="AA528" s="389"/>
      <c r="AB528" s="383"/>
      <c r="AC528" s="388"/>
      <c r="AD528" s="382"/>
      <c r="AE528" s="389"/>
      <c r="AF528" s="377">
        <v>0.0</v>
      </c>
      <c r="AG528" s="378">
        <v>7.0</v>
      </c>
      <c r="AH528" s="393" t="s">
        <v>3053</v>
      </c>
      <c r="AI528" s="381"/>
    </row>
    <row r="529">
      <c r="A529" s="480" t="s">
        <v>5132</v>
      </c>
      <c r="B529" s="361">
        <v>46169.0</v>
      </c>
      <c r="C529" s="362" t="s">
        <v>6246</v>
      </c>
      <c r="D529" s="363" t="s">
        <v>6247</v>
      </c>
      <c r="E529" s="364"/>
      <c r="F529" s="365"/>
      <c r="G529" s="366"/>
      <c r="H529" s="367"/>
      <c r="I529" s="365"/>
      <c r="J529" s="368"/>
      <c r="K529" s="364"/>
      <c r="L529" s="365"/>
      <c r="M529" s="366"/>
      <c r="N529" s="367"/>
      <c r="O529" s="365"/>
      <c r="P529" s="368"/>
      <c r="Q529" s="364"/>
      <c r="R529" s="365"/>
      <c r="S529" s="366"/>
      <c r="T529" s="369"/>
      <c r="U529" s="370"/>
      <c r="V529" s="506" t="s">
        <v>3039</v>
      </c>
      <c r="W529" s="380"/>
      <c r="X529" s="353" t="s">
        <v>2914</v>
      </c>
      <c r="Y529" s="381"/>
      <c r="Z529" s="382"/>
      <c r="AA529" s="389"/>
      <c r="AB529" s="383"/>
      <c r="AC529" s="388"/>
      <c r="AD529" s="382"/>
      <c r="AE529" s="389"/>
      <c r="AF529" s="377">
        <v>49.0</v>
      </c>
      <c r="AG529" s="378">
        <v>49.0</v>
      </c>
      <c r="AH529" s="393" t="s">
        <v>3053</v>
      </c>
      <c r="AI529" s="381"/>
    </row>
    <row r="530">
      <c r="A530" s="480" t="s">
        <v>5341</v>
      </c>
      <c r="B530" s="361">
        <v>46171.0</v>
      </c>
      <c r="C530" s="362" t="s">
        <v>6248</v>
      </c>
      <c r="D530" s="363" t="s">
        <v>6249</v>
      </c>
      <c r="E530" s="364"/>
      <c r="F530" s="365"/>
      <c r="G530" s="366"/>
      <c r="H530" s="367"/>
      <c r="I530" s="365"/>
      <c r="J530" s="368"/>
      <c r="K530" s="364"/>
      <c r="L530" s="365"/>
      <c r="M530" s="366"/>
      <c r="N530" s="367"/>
      <c r="O530" s="365"/>
      <c r="P530" s="368"/>
      <c r="Q530" s="364"/>
      <c r="R530" s="365"/>
      <c r="S530" s="366"/>
      <c r="T530" s="369"/>
      <c r="U530" s="370" t="s">
        <v>1626</v>
      </c>
      <c r="V530" s="481" t="s">
        <v>1174</v>
      </c>
      <c r="W530" s="372"/>
      <c r="X530" s="353"/>
      <c r="Y530" s="373"/>
      <c r="Z530" s="382"/>
      <c r="AA530" s="389"/>
      <c r="AB530" s="383"/>
      <c r="AC530" s="388"/>
      <c r="AD530" s="382"/>
      <c r="AE530" s="389"/>
      <c r="AF530" s="390"/>
      <c r="AG530" s="391"/>
      <c r="AH530" s="359"/>
      <c r="AI530" s="373"/>
    </row>
    <row r="531">
      <c r="A531" s="480" t="s">
        <v>5341</v>
      </c>
      <c r="B531" s="361">
        <v>46171.0</v>
      </c>
      <c r="C531" s="362" t="s">
        <v>6250</v>
      </c>
      <c r="D531" s="363" t="s">
        <v>6251</v>
      </c>
      <c r="E531" s="364"/>
      <c r="F531" s="365"/>
      <c r="G531" s="366"/>
      <c r="H531" s="367"/>
      <c r="I531" s="365"/>
      <c r="J531" s="368"/>
      <c r="K531" s="364"/>
      <c r="L531" s="365"/>
      <c r="M531" s="366"/>
      <c r="N531" s="367"/>
      <c r="O531" s="365"/>
      <c r="P531" s="368"/>
      <c r="Q531" s="364"/>
      <c r="R531" s="365"/>
      <c r="S531" s="366"/>
      <c r="T531" s="369"/>
      <c r="U531" s="370" t="s">
        <v>2877</v>
      </c>
      <c r="V531" s="481"/>
      <c r="W531" s="372"/>
      <c r="X531" s="353"/>
      <c r="Y531" s="373"/>
      <c r="Z531" s="382"/>
      <c r="AA531" s="389"/>
      <c r="AB531" s="383"/>
      <c r="AC531" s="388"/>
      <c r="AD531" s="382"/>
      <c r="AE531" s="389"/>
      <c r="AF531" s="390"/>
      <c r="AG531" s="391"/>
      <c r="AH531" s="359"/>
      <c r="AI531" s="373"/>
    </row>
    <row r="532">
      <c r="A532" s="480" t="s">
        <v>5341</v>
      </c>
      <c r="B532" s="361">
        <v>46171.0</v>
      </c>
      <c r="C532" s="362" t="s">
        <v>6252</v>
      </c>
      <c r="D532" s="363" t="s">
        <v>6253</v>
      </c>
      <c r="E532" s="364"/>
      <c r="F532" s="365"/>
      <c r="G532" s="366"/>
      <c r="H532" s="367"/>
      <c r="I532" s="365"/>
      <c r="J532" s="368"/>
      <c r="K532" s="364"/>
      <c r="L532" s="365"/>
      <c r="M532" s="366"/>
      <c r="N532" s="367"/>
      <c r="O532" s="365"/>
      <c r="P532" s="368"/>
      <c r="Q532" s="364"/>
      <c r="R532" s="365"/>
      <c r="S532" s="366"/>
      <c r="T532" s="369"/>
      <c r="U532" s="370" t="s">
        <v>2877</v>
      </c>
      <c r="V532" s="481"/>
      <c r="W532" s="372"/>
      <c r="X532" s="353"/>
      <c r="Y532" s="373"/>
      <c r="Z532" s="382"/>
      <c r="AA532" s="389"/>
      <c r="AB532" s="383"/>
      <c r="AC532" s="388"/>
      <c r="AD532" s="382"/>
      <c r="AE532" s="389"/>
      <c r="AF532" s="390"/>
      <c r="AG532" s="391"/>
      <c r="AH532" s="359"/>
      <c r="AI532" s="373"/>
    </row>
    <row r="533">
      <c r="A533" s="480" t="s">
        <v>5135</v>
      </c>
      <c r="B533" s="361">
        <v>46170.0</v>
      </c>
      <c r="C533" s="362" t="s">
        <v>6254</v>
      </c>
      <c r="D533" s="363" t="s">
        <v>6255</v>
      </c>
      <c r="E533" s="364"/>
      <c r="F533" s="365"/>
      <c r="G533" s="366"/>
      <c r="H533" s="367"/>
      <c r="I533" s="365"/>
      <c r="J533" s="368"/>
      <c r="K533" s="364"/>
      <c r="L533" s="365"/>
      <c r="M533" s="366"/>
      <c r="N533" s="367"/>
      <c r="O533" s="365"/>
      <c r="P533" s="368"/>
      <c r="Q533" s="364"/>
      <c r="R533" s="365"/>
      <c r="S533" s="366"/>
      <c r="T533" s="369"/>
      <c r="U533" s="370" t="s">
        <v>1062</v>
      </c>
      <c r="V533" s="481"/>
      <c r="W533" s="372"/>
      <c r="X533" s="353"/>
      <c r="Y533" s="373"/>
      <c r="Z533" s="382"/>
      <c r="AA533" s="389"/>
      <c r="AB533" s="383"/>
      <c r="AC533" s="388"/>
      <c r="AD533" s="382"/>
      <c r="AE533" s="389"/>
      <c r="AF533" s="390"/>
      <c r="AG533" s="391"/>
      <c r="AH533" s="359"/>
      <c r="AI533" s="373"/>
    </row>
    <row r="534">
      <c r="A534" s="480" t="s">
        <v>5135</v>
      </c>
      <c r="B534" s="361">
        <v>46170.0</v>
      </c>
      <c r="C534" s="362" t="s">
        <v>6256</v>
      </c>
      <c r="D534" s="363" t="s">
        <v>6257</v>
      </c>
      <c r="E534" s="364"/>
      <c r="F534" s="365"/>
      <c r="G534" s="366"/>
      <c r="H534" s="367"/>
      <c r="I534" s="365"/>
      <c r="J534" s="368"/>
      <c r="K534" s="364"/>
      <c r="L534" s="365"/>
      <c r="M534" s="366"/>
      <c r="N534" s="367"/>
      <c r="O534" s="365"/>
      <c r="P534" s="368"/>
      <c r="Q534" s="364"/>
      <c r="R534" s="365"/>
      <c r="S534" s="366"/>
      <c r="T534" s="369"/>
      <c r="U534" s="370" t="s">
        <v>1062</v>
      </c>
      <c r="V534" s="481"/>
      <c r="W534" s="372"/>
      <c r="X534" s="353"/>
      <c r="Y534" s="373"/>
      <c r="Z534" s="382"/>
      <c r="AA534" s="389"/>
      <c r="AB534" s="383"/>
      <c r="AC534" s="388"/>
      <c r="AD534" s="382"/>
      <c r="AE534" s="389"/>
      <c r="AF534" s="390"/>
      <c r="AG534" s="391"/>
      <c r="AH534" s="359"/>
      <c r="AI534" s="373"/>
    </row>
    <row r="535">
      <c r="A535" s="480" t="s">
        <v>5341</v>
      </c>
      <c r="B535" s="361">
        <v>46171.0</v>
      </c>
      <c r="C535" s="362" t="s">
        <v>6258</v>
      </c>
      <c r="D535" s="363" t="s">
        <v>6259</v>
      </c>
      <c r="E535" s="364"/>
      <c r="F535" s="365"/>
      <c r="G535" s="366"/>
      <c r="H535" s="367"/>
      <c r="I535" s="365"/>
      <c r="J535" s="368"/>
      <c r="K535" s="364"/>
      <c r="L535" s="365"/>
      <c r="M535" s="366"/>
      <c r="N535" s="367"/>
      <c r="O535" s="365"/>
      <c r="P535" s="368"/>
      <c r="Q535" s="364"/>
      <c r="R535" s="365"/>
      <c r="S535" s="366"/>
      <c r="T535" s="369"/>
      <c r="U535" s="370" t="s">
        <v>1062</v>
      </c>
      <c r="V535" s="481"/>
      <c r="W535" s="372"/>
      <c r="X535" s="353"/>
      <c r="Y535" s="373"/>
      <c r="Z535" s="382"/>
      <c r="AA535" s="389"/>
      <c r="AB535" s="383"/>
      <c r="AC535" s="388"/>
      <c r="AD535" s="382"/>
      <c r="AE535" s="389"/>
      <c r="AF535" s="390"/>
      <c r="AG535" s="391"/>
      <c r="AH535" s="359"/>
      <c r="AI535" s="373"/>
    </row>
    <row r="536">
      <c r="A536" s="480" t="s">
        <v>5341</v>
      </c>
      <c r="B536" s="361">
        <v>46171.0</v>
      </c>
      <c r="C536" s="362" t="s">
        <v>6260</v>
      </c>
      <c r="D536" s="363" t="s">
        <v>6261</v>
      </c>
      <c r="E536" s="364"/>
      <c r="F536" s="365"/>
      <c r="G536" s="366"/>
      <c r="H536" s="367"/>
      <c r="I536" s="365"/>
      <c r="J536" s="368"/>
      <c r="K536" s="364"/>
      <c r="L536" s="365"/>
      <c r="M536" s="366"/>
      <c r="N536" s="367"/>
      <c r="O536" s="365"/>
      <c r="P536" s="368"/>
      <c r="Q536" s="364"/>
      <c r="R536" s="365"/>
      <c r="S536" s="366"/>
      <c r="T536" s="369"/>
      <c r="U536" s="370" t="s">
        <v>1062</v>
      </c>
      <c r="V536" s="506" t="s">
        <v>3008</v>
      </c>
      <c r="W536" s="380"/>
      <c r="X536" s="353"/>
      <c r="Y536" s="373"/>
      <c r="Z536" s="382"/>
      <c r="AA536" s="389"/>
      <c r="AB536" s="383"/>
      <c r="AC536" s="388"/>
      <c r="AD536" s="382"/>
      <c r="AE536" s="389"/>
      <c r="AF536" s="390"/>
      <c r="AG536" s="391"/>
      <c r="AH536" s="359"/>
      <c r="AI536" s="373"/>
    </row>
    <row r="537">
      <c r="A537" s="480" t="s">
        <v>5341</v>
      </c>
      <c r="B537" s="361">
        <v>46171.0</v>
      </c>
      <c r="C537" s="362" t="s">
        <v>6262</v>
      </c>
      <c r="D537" s="363" t="s">
        <v>6263</v>
      </c>
      <c r="E537" s="364"/>
      <c r="F537" s="365"/>
      <c r="G537" s="366"/>
      <c r="H537" s="367"/>
      <c r="I537" s="365"/>
      <c r="J537" s="368"/>
      <c r="K537" s="364"/>
      <c r="L537" s="365"/>
      <c r="M537" s="366"/>
      <c r="N537" s="367"/>
      <c r="O537" s="365"/>
      <c r="P537" s="368"/>
      <c r="Q537" s="364"/>
      <c r="R537" s="365"/>
      <c r="S537" s="366"/>
      <c r="T537" s="369"/>
      <c r="U537" s="370" t="s">
        <v>2882</v>
      </c>
      <c r="V537" s="481"/>
      <c r="W537" s="372"/>
      <c r="X537" s="353"/>
      <c r="Y537" s="373"/>
      <c r="Z537" s="382"/>
      <c r="AA537" s="389"/>
      <c r="AB537" s="383"/>
      <c r="AC537" s="388"/>
      <c r="AD537" s="382"/>
      <c r="AE537" s="389"/>
      <c r="AF537" s="390"/>
      <c r="AG537" s="391"/>
      <c r="AH537" s="359"/>
      <c r="AI537" s="373"/>
    </row>
    <row r="538">
      <c r="A538" s="480" t="s">
        <v>5341</v>
      </c>
      <c r="B538" s="361">
        <v>46171.0</v>
      </c>
      <c r="C538" s="362" t="s">
        <v>6264</v>
      </c>
      <c r="D538" s="363" t="s">
        <v>6265</v>
      </c>
      <c r="E538" s="364"/>
      <c r="F538" s="365"/>
      <c r="G538" s="366"/>
      <c r="H538" s="367"/>
      <c r="I538" s="365"/>
      <c r="J538" s="368"/>
      <c r="K538" s="364"/>
      <c r="L538" s="365"/>
      <c r="M538" s="366"/>
      <c r="N538" s="367"/>
      <c r="O538" s="365"/>
      <c r="P538" s="368"/>
      <c r="Q538" s="364"/>
      <c r="R538" s="365"/>
      <c r="S538" s="366"/>
      <c r="T538" s="369"/>
      <c r="U538" s="370" t="s">
        <v>2882</v>
      </c>
      <c r="V538" s="481"/>
      <c r="W538" s="372"/>
      <c r="X538" s="353"/>
      <c r="Y538" s="373"/>
      <c r="Z538" s="382"/>
      <c r="AA538" s="389"/>
      <c r="AB538" s="383"/>
      <c r="AC538" s="388"/>
      <c r="AD538" s="382"/>
      <c r="AE538" s="389"/>
      <c r="AF538" s="390"/>
      <c r="AG538" s="391"/>
      <c r="AH538" s="359"/>
      <c r="AI538" s="373"/>
    </row>
    <row r="539">
      <c r="A539" s="480" t="s">
        <v>5135</v>
      </c>
      <c r="B539" s="361">
        <v>46170.0</v>
      </c>
      <c r="C539" s="362" t="s">
        <v>6266</v>
      </c>
      <c r="D539" s="363" t="s">
        <v>6267</v>
      </c>
      <c r="E539" s="364"/>
      <c r="F539" s="365"/>
      <c r="G539" s="366"/>
      <c r="H539" s="367"/>
      <c r="I539" s="365"/>
      <c r="J539" s="368"/>
      <c r="K539" s="364"/>
      <c r="L539" s="365"/>
      <c r="M539" s="366"/>
      <c r="N539" s="367"/>
      <c r="O539" s="365"/>
      <c r="P539" s="368"/>
      <c r="Q539" s="364"/>
      <c r="R539" s="365"/>
      <c r="S539" s="366"/>
      <c r="T539" s="369"/>
      <c r="U539" s="370" t="s">
        <v>241</v>
      </c>
      <c r="V539" s="481"/>
      <c r="W539" s="372"/>
      <c r="X539" s="353"/>
      <c r="Y539" s="373"/>
      <c r="Z539" s="382"/>
      <c r="AA539" s="389"/>
      <c r="AB539" s="383"/>
      <c r="AC539" s="388"/>
      <c r="AD539" s="382"/>
      <c r="AE539" s="389"/>
      <c r="AF539" s="390"/>
      <c r="AG539" s="391"/>
      <c r="AH539" s="359"/>
      <c r="AI539" s="373"/>
    </row>
    <row r="540">
      <c r="A540" s="480" t="s">
        <v>5341</v>
      </c>
      <c r="B540" s="361">
        <v>46171.0</v>
      </c>
      <c r="C540" s="362" t="s">
        <v>6268</v>
      </c>
      <c r="D540" s="363" t="s">
        <v>6269</v>
      </c>
      <c r="E540" s="364"/>
      <c r="F540" s="365"/>
      <c r="G540" s="366"/>
      <c r="H540" s="367"/>
      <c r="I540" s="365"/>
      <c r="J540" s="368"/>
      <c r="K540" s="364"/>
      <c r="L540" s="365"/>
      <c r="M540" s="366"/>
      <c r="N540" s="367"/>
      <c r="O540" s="365"/>
      <c r="P540" s="368"/>
      <c r="Q540" s="364"/>
      <c r="R540" s="365"/>
      <c r="S540" s="366"/>
      <c r="T540" s="369"/>
      <c r="U540" s="370" t="s">
        <v>241</v>
      </c>
      <c r="V540" s="481"/>
      <c r="W540" s="372"/>
      <c r="X540" s="353"/>
      <c r="Y540" s="373"/>
      <c r="Z540" s="382"/>
      <c r="AA540" s="389"/>
      <c r="AB540" s="383"/>
      <c r="AC540" s="388"/>
      <c r="AD540" s="382"/>
      <c r="AE540" s="389"/>
      <c r="AF540" s="390"/>
      <c r="AG540" s="391"/>
      <c r="AH540" s="359"/>
      <c r="AI540" s="373"/>
    </row>
    <row r="541">
      <c r="A541" s="480" t="s">
        <v>5341</v>
      </c>
      <c r="B541" s="361">
        <v>46171.0</v>
      </c>
      <c r="C541" s="362" t="s">
        <v>6270</v>
      </c>
      <c r="D541" s="363" t="s">
        <v>6271</v>
      </c>
      <c r="E541" s="364"/>
      <c r="F541" s="365"/>
      <c r="G541" s="366"/>
      <c r="H541" s="367"/>
      <c r="I541" s="365"/>
      <c r="J541" s="368"/>
      <c r="K541" s="364"/>
      <c r="L541" s="365"/>
      <c r="M541" s="366"/>
      <c r="N541" s="367"/>
      <c r="O541" s="365"/>
      <c r="P541" s="368"/>
      <c r="Q541" s="364"/>
      <c r="R541" s="365"/>
      <c r="S541" s="366"/>
      <c r="T541" s="369"/>
      <c r="U541" s="370" t="s">
        <v>241</v>
      </c>
      <c r="V541" s="481"/>
      <c r="W541" s="372"/>
      <c r="X541" s="353"/>
      <c r="Y541" s="373"/>
      <c r="Z541" s="382"/>
      <c r="AA541" s="389"/>
      <c r="AB541" s="383"/>
      <c r="AC541" s="388"/>
      <c r="AD541" s="382"/>
      <c r="AE541" s="389"/>
      <c r="AF541" s="390"/>
      <c r="AG541" s="391"/>
      <c r="AH541" s="359"/>
      <c r="AI541" s="373"/>
    </row>
    <row r="542">
      <c r="A542" s="480" t="s">
        <v>5164</v>
      </c>
      <c r="B542" s="361">
        <v>46167.0</v>
      </c>
      <c r="C542" s="362" t="s">
        <v>6272</v>
      </c>
      <c r="D542" s="363" t="s">
        <v>6273</v>
      </c>
      <c r="E542" s="364"/>
      <c r="F542" s="365"/>
      <c r="G542" s="366"/>
      <c r="H542" s="367"/>
      <c r="I542" s="365"/>
      <c r="J542" s="368"/>
      <c r="K542" s="364"/>
      <c r="L542" s="365"/>
      <c r="M542" s="366"/>
      <c r="N542" s="367"/>
      <c r="O542" s="365"/>
      <c r="P542" s="368"/>
      <c r="Q542" s="364"/>
      <c r="R542" s="365"/>
      <c r="S542" s="366"/>
      <c r="T542" s="369"/>
      <c r="U542" s="370" t="s">
        <v>279</v>
      </c>
      <c r="V542" s="481"/>
      <c r="W542" s="372"/>
      <c r="X542" s="353"/>
      <c r="Y542" s="373"/>
      <c r="Z542" s="382"/>
      <c r="AA542" s="389"/>
      <c r="AB542" s="383"/>
      <c r="AC542" s="388"/>
      <c r="AD542" s="382"/>
      <c r="AE542" s="389"/>
      <c r="AF542" s="390"/>
      <c r="AG542" s="391"/>
      <c r="AH542" s="359"/>
      <c r="AI542" s="373"/>
    </row>
    <row r="543">
      <c r="A543" s="480" t="s">
        <v>5341</v>
      </c>
      <c r="B543" s="361">
        <v>46171.0</v>
      </c>
      <c r="C543" s="362" t="s">
        <v>6274</v>
      </c>
      <c r="D543" s="363" t="s">
        <v>6275</v>
      </c>
      <c r="E543" s="364"/>
      <c r="F543" s="365"/>
      <c r="G543" s="366"/>
      <c r="H543" s="367"/>
      <c r="I543" s="365"/>
      <c r="J543" s="368"/>
      <c r="K543" s="364"/>
      <c r="L543" s="365"/>
      <c r="M543" s="366"/>
      <c r="N543" s="367"/>
      <c r="O543" s="365"/>
      <c r="P543" s="368"/>
      <c r="Q543" s="364"/>
      <c r="R543" s="365"/>
      <c r="S543" s="366"/>
      <c r="T543" s="369"/>
      <c r="U543" s="370" t="s">
        <v>279</v>
      </c>
      <c r="V543" s="481"/>
      <c r="W543" s="372"/>
      <c r="X543" s="353"/>
      <c r="Y543" s="373"/>
      <c r="Z543" s="382"/>
      <c r="AA543" s="389"/>
      <c r="AB543" s="383"/>
      <c r="AC543" s="388"/>
      <c r="AD543" s="382"/>
      <c r="AE543" s="389"/>
      <c r="AF543" s="390"/>
      <c r="AG543" s="391"/>
      <c r="AH543" s="359"/>
      <c r="AI543" s="373"/>
    </row>
    <row r="544">
      <c r="A544" s="480" t="s">
        <v>5341</v>
      </c>
      <c r="B544" s="361">
        <v>46171.0</v>
      </c>
      <c r="C544" s="362" t="s">
        <v>6276</v>
      </c>
      <c r="D544" s="363" t="s">
        <v>6277</v>
      </c>
      <c r="E544" s="364"/>
      <c r="F544" s="365"/>
      <c r="G544" s="366"/>
      <c r="H544" s="367"/>
      <c r="I544" s="365"/>
      <c r="J544" s="368"/>
      <c r="K544" s="364"/>
      <c r="L544" s="365"/>
      <c r="M544" s="366"/>
      <c r="N544" s="367"/>
      <c r="O544" s="365"/>
      <c r="P544" s="368"/>
      <c r="Q544" s="364"/>
      <c r="R544" s="365"/>
      <c r="S544" s="366"/>
      <c r="T544" s="369"/>
      <c r="U544" s="370" t="s">
        <v>279</v>
      </c>
      <c r="V544" s="481" t="s">
        <v>270</v>
      </c>
      <c r="W544" s="372"/>
      <c r="X544" s="353"/>
      <c r="Y544" s="373"/>
      <c r="Z544" s="382"/>
      <c r="AA544" s="389"/>
      <c r="AB544" s="383"/>
      <c r="AC544" s="388"/>
      <c r="AD544" s="382"/>
      <c r="AE544" s="389"/>
      <c r="AF544" s="390"/>
      <c r="AG544" s="391"/>
      <c r="AH544" s="359"/>
      <c r="AI544" s="373"/>
    </row>
    <row r="545">
      <c r="A545" s="480" t="s">
        <v>5135</v>
      </c>
      <c r="B545" s="361">
        <v>46170.0</v>
      </c>
      <c r="C545" s="362" t="s">
        <v>6278</v>
      </c>
      <c r="D545" s="363" t="s">
        <v>6279</v>
      </c>
      <c r="E545" s="364"/>
      <c r="F545" s="365"/>
      <c r="G545" s="366"/>
      <c r="H545" s="367"/>
      <c r="I545" s="365"/>
      <c r="J545" s="368"/>
      <c r="K545" s="364"/>
      <c r="L545" s="365"/>
      <c r="M545" s="366"/>
      <c r="N545" s="367"/>
      <c r="O545" s="365"/>
      <c r="P545" s="368"/>
      <c r="Q545" s="364"/>
      <c r="R545" s="365"/>
      <c r="S545" s="366"/>
      <c r="T545" s="369"/>
      <c r="U545" s="370" t="s">
        <v>2892</v>
      </c>
      <c r="V545" s="481"/>
      <c r="W545" s="372"/>
      <c r="X545" s="353"/>
      <c r="Y545" s="373"/>
      <c r="Z545" s="382"/>
      <c r="AA545" s="389"/>
      <c r="AB545" s="383"/>
      <c r="AC545" s="388"/>
      <c r="AD545" s="382"/>
      <c r="AE545" s="389"/>
      <c r="AF545" s="390"/>
      <c r="AG545" s="391"/>
      <c r="AH545" s="359"/>
      <c r="AI545" s="373"/>
    </row>
    <row r="546">
      <c r="A546" s="480" t="s">
        <v>5341</v>
      </c>
      <c r="B546" s="361">
        <v>46171.0</v>
      </c>
      <c r="C546" s="362" t="s">
        <v>6280</v>
      </c>
      <c r="D546" s="363" t="s">
        <v>6281</v>
      </c>
      <c r="E546" s="364"/>
      <c r="F546" s="365"/>
      <c r="G546" s="366"/>
      <c r="H546" s="367"/>
      <c r="I546" s="365"/>
      <c r="J546" s="368"/>
      <c r="K546" s="364"/>
      <c r="L546" s="365"/>
      <c r="M546" s="366"/>
      <c r="N546" s="367"/>
      <c r="O546" s="365"/>
      <c r="P546" s="368"/>
      <c r="Q546" s="364"/>
      <c r="R546" s="365"/>
      <c r="S546" s="366"/>
      <c r="T546" s="369"/>
      <c r="U546" s="370" t="s">
        <v>2892</v>
      </c>
      <c r="V546" s="481"/>
      <c r="W546" s="372"/>
      <c r="X546" s="353"/>
      <c r="Y546" s="373"/>
      <c r="Z546" s="382"/>
      <c r="AA546" s="389"/>
      <c r="AB546" s="383"/>
      <c r="AC546" s="388"/>
      <c r="AD546" s="382"/>
      <c r="AE546" s="389"/>
      <c r="AF546" s="390"/>
      <c r="AG546" s="391"/>
      <c r="AH546" s="359"/>
      <c r="AI546" s="373"/>
    </row>
    <row r="547">
      <c r="A547" s="480" t="s">
        <v>5138</v>
      </c>
      <c r="B547" s="361">
        <v>46168.0</v>
      </c>
      <c r="C547" s="362" t="s">
        <v>6282</v>
      </c>
      <c r="D547" s="363" t="s">
        <v>6283</v>
      </c>
      <c r="E547" s="364"/>
      <c r="F547" s="365"/>
      <c r="G547" s="366"/>
      <c r="H547" s="367"/>
      <c r="I547" s="365"/>
      <c r="J547" s="368"/>
      <c r="K547" s="364"/>
      <c r="L547" s="365"/>
      <c r="M547" s="366"/>
      <c r="N547" s="367"/>
      <c r="O547" s="365"/>
      <c r="P547" s="368"/>
      <c r="Q547" s="364"/>
      <c r="R547" s="365"/>
      <c r="S547" s="366"/>
      <c r="T547" s="369"/>
      <c r="U547" s="370" t="s">
        <v>2895</v>
      </c>
      <c r="V547" s="481"/>
      <c r="W547" s="372"/>
      <c r="X547" s="353"/>
      <c r="Y547" s="373"/>
      <c r="Z547" s="382"/>
      <c r="AA547" s="389"/>
      <c r="AB547" s="383"/>
      <c r="AC547" s="388"/>
      <c r="AD547" s="382"/>
      <c r="AE547" s="389"/>
      <c r="AF547" s="390"/>
      <c r="AG547" s="391"/>
      <c r="AH547" s="359"/>
      <c r="AI547" s="373"/>
    </row>
    <row r="548">
      <c r="A548" s="480" t="s">
        <v>5138</v>
      </c>
      <c r="B548" s="361">
        <v>46168.0</v>
      </c>
      <c r="C548" s="362" t="s">
        <v>6284</v>
      </c>
      <c r="D548" s="363" t="s">
        <v>6285</v>
      </c>
      <c r="E548" s="364"/>
      <c r="F548" s="365"/>
      <c r="G548" s="366"/>
      <c r="H548" s="367"/>
      <c r="I548" s="365"/>
      <c r="J548" s="368"/>
      <c r="K548" s="364"/>
      <c r="L548" s="365"/>
      <c r="M548" s="366"/>
      <c r="N548" s="367"/>
      <c r="O548" s="365"/>
      <c r="P548" s="368"/>
      <c r="Q548" s="364"/>
      <c r="R548" s="365"/>
      <c r="S548" s="366"/>
      <c r="T548" s="369"/>
      <c r="U548" s="370" t="s">
        <v>2895</v>
      </c>
      <c r="V548" s="481"/>
      <c r="W548" s="372"/>
      <c r="X548" s="353"/>
      <c r="Y548" s="373"/>
      <c r="Z548" s="382"/>
      <c r="AA548" s="389"/>
      <c r="AB548" s="383"/>
      <c r="AC548" s="388"/>
      <c r="AD548" s="382"/>
      <c r="AE548" s="389"/>
      <c r="AF548" s="390"/>
      <c r="AG548" s="391"/>
      <c r="AH548" s="359"/>
      <c r="AI548" s="373"/>
    </row>
    <row r="549">
      <c r="A549" s="480" t="s">
        <v>5132</v>
      </c>
      <c r="B549" s="361">
        <v>46169.0</v>
      </c>
      <c r="C549" s="362" t="s">
        <v>6286</v>
      </c>
      <c r="D549" s="363" t="s">
        <v>6287</v>
      </c>
      <c r="E549" s="364"/>
      <c r="F549" s="365"/>
      <c r="G549" s="366"/>
      <c r="H549" s="367"/>
      <c r="I549" s="365"/>
      <c r="J549" s="368"/>
      <c r="K549" s="364"/>
      <c r="L549" s="365"/>
      <c r="M549" s="366"/>
      <c r="N549" s="367"/>
      <c r="O549" s="365"/>
      <c r="P549" s="368"/>
      <c r="Q549" s="364"/>
      <c r="R549" s="365"/>
      <c r="S549" s="366"/>
      <c r="T549" s="369"/>
      <c r="U549" s="370" t="s">
        <v>2895</v>
      </c>
      <c r="V549" s="481"/>
      <c r="W549" s="372"/>
      <c r="X549" s="353"/>
      <c r="Y549" s="373"/>
      <c r="Z549" s="382"/>
      <c r="AA549" s="389"/>
      <c r="AB549" s="383"/>
      <c r="AC549" s="388"/>
      <c r="AD549" s="382"/>
      <c r="AE549" s="389"/>
      <c r="AF549" s="390"/>
      <c r="AG549" s="391"/>
      <c r="AH549" s="359"/>
      <c r="AI549" s="373"/>
    </row>
    <row r="550">
      <c r="A550" s="480" t="s">
        <v>5132</v>
      </c>
      <c r="B550" s="361">
        <v>46169.0</v>
      </c>
      <c r="C550" s="362" t="s">
        <v>6288</v>
      </c>
      <c r="D550" s="363" t="s">
        <v>6289</v>
      </c>
      <c r="E550" s="364"/>
      <c r="F550" s="365"/>
      <c r="G550" s="366"/>
      <c r="H550" s="367"/>
      <c r="I550" s="365"/>
      <c r="J550" s="368"/>
      <c r="K550" s="364"/>
      <c r="L550" s="365"/>
      <c r="M550" s="366"/>
      <c r="N550" s="367"/>
      <c r="O550" s="365"/>
      <c r="P550" s="368"/>
      <c r="Q550" s="364"/>
      <c r="R550" s="365"/>
      <c r="S550" s="366"/>
      <c r="T550" s="369"/>
      <c r="U550" s="370" t="s">
        <v>2895</v>
      </c>
      <c r="V550" s="481"/>
      <c r="W550" s="372"/>
      <c r="X550" s="353"/>
      <c r="Y550" s="373"/>
      <c r="Z550" s="382"/>
      <c r="AA550" s="389"/>
      <c r="AB550" s="383"/>
      <c r="AC550" s="388"/>
      <c r="AD550" s="382"/>
      <c r="AE550" s="389"/>
      <c r="AF550" s="390"/>
      <c r="AG550" s="391"/>
      <c r="AH550" s="359"/>
      <c r="AI550" s="373"/>
    </row>
    <row r="551">
      <c r="A551" s="480" t="s">
        <v>5135</v>
      </c>
      <c r="B551" s="361">
        <v>46170.0</v>
      </c>
      <c r="C551" s="362" t="s">
        <v>6290</v>
      </c>
      <c r="D551" s="363" t="s">
        <v>6291</v>
      </c>
      <c r="E551" s="364"/>
      <c r="F551" s="365"/>
      <c r="G551" s="366"/>
      <c r="H551" s="367"/>
      <c r="I551" s="365"/>
      <c r="J551" s="368"/>
      <c r="K551" s="364"/>
      <c r="L551" s="365"/>
      <c r="M551" s="366"/>
      <c r="N551" s="367"/>
      <c r="O551" s="365"/>
      <c r="P551" s="368"/>
      <c r="Q551" s="364"/>
      <c r="R551" s="365"/>
      <c r="S551" s="366"/>
      <c r="T551" s="369"/>
      <c r="U551" s="370" t="s">
        <v>2895</v>
      </c>
      <c r="V551" s="481"/>
      <c r="W551" s="372"/>
      <c r="X551" s="353"/>
      <c r="Y551" s="373"/>
      <c r="Z551" s="382"/>
      <c r="AA551" s="389"/>
      <c r="AB551" s="383"/>
      <c r="AC551" s="388"/>
      <c r="AD551" s="382"/>
      <c r="AE551" s="389"/>
      <c r="AF551" s="390"/>
      <c r="AG551" s="391"/>
      <c r="AH551" s="359"/>
      <c r="AI551" s="373"/>
    </row>
    <row r="552">
      <c r="A552" s="480" t="s">
        <v>5135</v>
      </c>
      <c r="B552" s="361">
        <v>46170.0</v>
      </c>
      <c r="C552" s="362" t="s">
        <v>6292</v>
      </c>
      <c r="D552" s="363" t="s">
        <v>6293</v>
      </c>
      <c r="E552" s="364"/>
      <c r="F552" s="365"/>
      <c r="G552" s="366"/>
      <c r="H552" s="367"/>
      <c r="I552" s="365"/>
      <c r="J552" s="368"/>
      <c r="K552" s="364"/>
      <c r="L552" s="365"/>
      <c r="M552" s="366"/>
      <c r="N552" s="367"/>
      <c r="O552" s="365"/>
      <c r="P552" s="368"/>
      <c r="Q552" s="364"/>
      <c r="R552" s="365"/>
      <c r="S552" s="366"/>
      <c r="T552" s="369"/>
      <c r="U552" s="370" t="s">
        <v>2895</v>
      </c>
      <c r="V552" s="481"/>
      <c r="W552" s="372"/>
      <c r="X552" s="353"/>
      <c r="Y552" s="373"/>
      <c r="Z552" s="382"/>
      <c r="AA552" s="389"/>
      <c r="AB552" s="383"/>
      <c r="AC552" s="388"/>
      <c r="AD552" s="382"/>
      <c r="AE552" s="389"/>
      <c r="AF552" s="390"/>
      <c r="AG552" s="391"/>
      <c r="AH552" s="359"/>
      <c r="AI552" s="373"/>
    </row>
    <row r="553">
      <c r="A553" s="480" t="s">
        <v>5341</v>
      </c>
      <c r="B553" s="361">
        <v>46171.0</v>
      </c>
      <c r="C553" s="362" t="s">
        <v>6294</v>
      </c>
      <c r="D553" s="363" t="s">
        <v>6295</v>
      </c>
      <c r="E553" s="364"/>
      <c r="F553" s="365"/>
      <c r="G553" s="366"/>
      <c r="H553" s="367"/>
      <c r="I553" s="365"/>
      <c r="J553" s="368"/>
      <c r="K553" s="364"/>
      <c r="L553" s="365"/>
      <c r="M553" s="366"/>
      <c r="N553" s="367"/>
      <c r="O553" s="365"/>
      <c r="P553" s="368"/>
      <c r="Q553" s="364"/>
      <c r="R553" s="365"/>
      <c r="S553" s="366"/>
      <c r="T553" s="369"/>
      <c r="U553" s="370" t="s">
        <v>2895</v>
      </c>
      <c r="V553" s="481"/>
      <c r="W553" s="372"/>
      <c r="X553" s="353"/>
      <c r="Y553" s="373"/>
      <c r="Z553" s="382"/>
      <c r="AA553" s="389"/>
      <c r="AB553" s="383"/>
      <c r="AC553" s="388"/>
      <c r="AD553" s="382"/>
      <c r="AE553" s="389"/>
      <c r="AF553" s="390"/>
      <c r="AG553" s="391"/>
      <c r="AH553" s="359"/>
      <c r="AI553" s="373"/>
    </row>
    <row r="554">
      <c r="A554" s="480" t="s">
        <v>5341</v>
      </c>
      <c r="B554" s="361">
        <v>46171.0</v>
      </c>
      <c r="C554" s="362" t="s">
        <v>6296</v>
      </c>
      <c r="D554" s="363" t="s">
        <v>6297</v>
      </c>
      <c r="E554" s="364"/>
      <c r="F554" s="365"/>
      <c r="G554" s="366"/>
      <c r="H554" s="367"/>
      <c r="I554" s="365"/>
      <c r="J554" s="368"/>
      <c r="K554" s="364"/>
      <c r="L554" s="365"/>
      <c r="M554" s="366"/>
      <c r="N554" s="367"/>
      <c r="O554" s="365"/>
      <c r="P554" s="368"/>
      <c r="Q554" s="364"/>
      <c r="R554" s="365"/>
      <c r="S554" s="366"/>
      <c r="T554" s="369"/>
      <c r="U554" s="370" t="s">
        <v>674</v>
      </c>
      <c r="V554" s="481"/>
      <c r="W554" s="372"/>
      <c r="X554" s="353"/>
      <c r="Y554" s="373"/>
      <c r="Z554" s="382"/>
      <c r="AA554" s="389"/>
      <c r="AB554" s="383"/>
      <c r="AC554" s="388"/>
      <c r="AD554" s="382"/>
      <c r="AE554" s="389"/>
      <c r="AF554" s="390"/>
      <c r="AG554" s="391"/>
      <c r="AH554" s="359"/>
      <c r="AI554" s="373"/>
    </row>
    <row r="555">
      <c r="A555" s="480" t="s">
        <v>5341</v>
      </c>
      <c r="B555" s="361">
        <v>46171.0</v>
      </c>
      <c r="C555" s="362" t="s">
        <v>6298</v>
      </c>
      <c r="D555" s="363" t="s">
        <v>6299</v>
      </c>
      <c r="E555" s="364"/>
      <c r="F555" s="365"/>
      <c r="G555" s="366"/>
      <c r="H555" s="367"/>
      <c r="I555" s="365"/>
      <c r="J555" s="368"/>
      <c r="K555" s="364"/>
      <c r="L555" s="365"/>
      <c r="M555" s="366"/>
      <c r="N555" s="367"/>
      <c r="O555" s="365"/>
      <c r="P555" s="368"/>
      <c r="Q555" s="364"/>
      <c r="R555" s="365"/>
      <c r="S555" s="366"/>
      <c r="T555" s="369"/>
      <c r="U555" s="370" t="s">
        <v>674</v>
      </c>
      <c r="V555" s="481"/>
      <c r="W555" s="372"/>
      <c r="X555" s="353"/>
      <c r="Y555" s="373"/>
      <c r="Z555" s="382"/>
      <c r="AA555" s="389"/>
      <c r="AB555" s="383"/>
      <c r="AC555" s="388"/>
      <c r="AD555" s="382"/>
      <c r="AE555" s="389"/>
      <c r="AF555" s="390"/>
      <c r="AG555" s="391"/>
      <c r="AH555" s="359"/>
      <c r="AI555" s="373"/>
    </row>
    <row r="556">
      <c r="A556" s="480" t="s">
        <v>5135</v>
      </c>
      <c r="B556" s="361">
        <v>46170.0</v>
      </c>
      <c r="C556" s="362" t="s">
        <v>6300</v>
      </c>
      <c r="D556" s="363" t="s">
        <v>6301</v>
      </c>
      <c r="E556" s="364"/>
      <c r="F556" s="365"/>
      <c r="G556" s="366"/>
      <c r="H556" s="367"/>
      <c r="I556" s="365"/>
      <c r="J556" s="368"/>
      <c r="K556" s="364"/>
      <c r="L556" s="365"/>
      <c r="M556" s="366"/>
      <c r="N556" s="367"/>
      <c r="O556" s="365"/>
      <c r="P556" s="368"/>
      <c r="Q556" s="364"/>
      <c r="R556" s="365"/>
      <c r="S556" s="366"/>
      <c r="T556" s="369"/>
      <c r="U556" s="370" t="s">
        <v>674</v>
      </c>
      <c r="V556" s="481"/>
      <c r="W556" s="372"/>
      <c r="X556" s="353"/>
      <c r="Y556" s="373"/>
      <c r="Z556" s="382"/>
      <c r="AA556" s="389"/>
      <c r="AB556" s="383"/>
      <c r="AC556" s="388"/>
      <c r="AD556" s="382"/>
      <c r="AE556" s="389"/>
      <c r="AF556" s="390"/>
      <c r="AG556" s="391"/>
      <c r="AH556" s="359"/>
      <c r="AI556" s="373"/>
    </row>
    <row r="557">
      <c r="A557" s="480" t="s">
        <v>5135</v>
      </c>
      <c r="B557" s="361">
        <v>46170.0</v>
      </c>
      <c r="C557" s="362" t="s">
        <v>6302</v>
      </c>
      <c r="D557" s="363" t="s">
        <v>6303</v>
      </c>
      <c r="E557" s="364"/>
      <c r="F557" s="365"/>
      <c r="G557" s="366"/>
      <c r="H557" s="367"/>
      <c r="I557" s="365"/>
      <c r="J557" s="368"/>
      <c r="K557" s="364"/>
      <c r="L557" s="365"/>
      <c r="M557" s="366"/>
      <c r="N557" s="367"/>
      <c r="O557" s="365"/>
      <c r="P557" s="368"/>
      <c r="Q557" s="364"/>
      <c r="R557" s="365"/>
      <c r="S557" s="366"/>
      <c r="T557" s="369"/>
      <c r="U557" s="370" t="s">
        <v>674</v>
      </c>
      <c r="V557" s="481"/>
      <c r="W557" s="372"/>
      <c r="X557" s="353"/>
      <c r="Y557" s="373"/>
      <c r="Z557" s="382"/>
      <c r="AA557" s="389"/>
      <c r="AB557" s="383"/>
      <c r="AC557" s="388"/>
      <c r="AD557" s="382"/>
      <c r="AE557" s="389"/>
      <c r="AF557" s="390"/>
      <c r="AG557" s="391"/>
      <c r="AH557" s="359"/>
      <c r="AI557" s="373"/>
    </row>
    <row r="558">
      <c r="A558" s="480" t="s">
        <v>5135</v>
      </c>
      <c r="B558" s="361">
        <v>46170.0</v>
      </c>
      <c r="C558" s="362" t="s">
        <v>6304</v>
      </c>
      <c r="D558" s="363" t="s">
        <v>6305</v>
      </c>
      <c r="E558" s="364"/>
      <c r="F558" s="365"/>
      <c r="G558" s="366"/>
      <c r="H558" s="367"/>
      <c r="I558" s="365"/>
      <c r="J558" s="368"/>
      <c r="K558" s="364"/>
      <c r="L558" s="365"/>
      <c r="M558" s="366"/>
      <c r="N558" s="367"/>
      <c r="O558" s="365"/>
      <c r="P558" s="368"/>
      <c r="Q558" s="364"/>
      <c r="R558" s="365"/>
      <c r="S558" s="366"/>
      <c r="T558" s="369"/>
      <c r="U558" s="370" t="s">
        <v>2308</v>
      </c>
      <c r="V558" s="481"/>
      <c r="W558" s="372"/>
      <c r="X558" s="353"/>
      <c r="Y558" s="373"/>
      <c r="Z558" s="382"/>
      <c r="AA558" s="389"/>
      <c r="AB558" s="383"/>
      <c r="AC558" s="388"/>
      <c r="AD558" s="382"/>
      <c r="AE558" s="389"/>
      <c r="AF558" s="390"/>
      <c r="AG558" s="391"/>
      <c r="AH558" s="359"/>
      <c r="AI558" s="373"/>
    </row>
    <row r="559">
      <c r="A559" s="480" t="s">
        <v>5135</v>
      </c>
      <c r="B559" s="361">
        <v>46170.0</v>
      </c>
      <c r="C559" s="362" t="s">
        <v>6306</v>
      </c>
      <c r="D559" s="363" t="s">
        <v>6307</v>
      </c>
      <c r="E559" s="364"/>
      <c r="F559" s="365"/>
      <c r="G559" s="366"/>
      <c r="H559" s="367"/>
      <c r="I559" s="365"/>
      <c r="J559" s="368"/>
      <c r="K559" s="364"/>
      <c r="L559" s="365"/>
      <c r="M559" s="366"/>
      <c r="N559" s="367"/>
      <c r="O559" s="365"/>
      <c r="P559" s="368"/>
      <c r="Q559" s="364"/>
      <c r="R559" s="365"/>
      <c r="S559" s="366"/>
      <c r="T559" s="369"/>
      <c r="U559" s="370" t="s">
        <v>2308</v>
      </c>
      <c r="V559" s="481"/>
      <c r="W559" s="372"/>
      <c r="X559" s="353"/>
      <c r="Y559" s="373"/>
      <c r="Z559" s="382"/>
      <c r="AA559" s="389"/>
      <c r="AB559" s="383"/>
      <c r="AC559" s="388"/>
      <c r="AD559" s="382"/>
      <c r="AE559" s="389"/>
      <c r="AF559" s="390"/>
      <c r="AG559" s="391"/>
      <c r="AH559" s="359"/>
      <c r="AI559" s="373"/>
    </row>
    <row r="560">
      <c r="A560" s="480" t="s">
        <v>5164</v>
      </c>
      <c r="B560" s="361">
        <v>46167.0</v>
      </c>
      <c r="C560" s="362" t="s">
        <v>6308</v>
      </c>
      <c r="D560" s="363" t="s">
        <v>6309</v>
      </c>
      <c r="E560" s="364"/>
      <c r="F560" s="365"/>
      <c r="G560" s="366"/>
      <c r="H560" s="367"/>
      <c r="I560" s="365"/>
      <c r="J560" s="368"/>
      <c r="K560" s="364"/>
      <c r="L560" s="365"/>
      <c r="M560" s="366"/>
      <c r="N560" s="367"/>
      <c r="O560" s="365"/>
      <c r="P560" s="368"/>
      <c r="Q560" s="364"/>
      <c r="R560" s="365"/>
      <c r="S560" s="366"/>
      <c r="T560" s="369"/>
      <c r="U560" s="370" t="s">
        <v>2308</v>
      </c>
      <c r="V560" s="481"/>
      <c r="W560" s="372"/>
      <c r="X560" s="353"/>
      <c r="Y560" s="373"/>
      <c r="Z560" s="382"/>
      <c r="AA560" s="389"/>
      <c r="AB560" s="383"/>
      <c r="AC560" s="388"/>
      <c r="AD560" s="382"/>
      <c r="AE560" s="389"/>
      <c r="AF560" s="390"/>
      <c r="AG560" s="391"/>
      <c r="AH560" s="359"/>
      <c r="AI560" s="373"/>
    </row>
    <row r="561">
      <c r="A561" s="480" t="s">
        <v>5138</v>
      </c>
      <c r="B561" s="361">
        <v>46168.0</v>
      </c>
      <c r="C561" s="362" t="s">
        <v>6310</v>
      </c>
      <c r="D561" s="363" t="s">
        <v>6311</v>
      </c>
      <c r="E561" s="364"/>
      <c r="F561" s="365"/>
      <c r="G561" s="366"/>
      <c r="H561" s="367"/>
      <c r="I561" s="365"/>
      <c r="J561" s="368"/>
      <c r="K561" s="364"/>
      <c r="L561" s="365"/>
      <c r="M561" s="366"/>
      <c r="N561" s="367"/>
      <c r="O561" s="365"/>
      <c r="P561" s="368"/>
      <c r="Q561" s="364"/>
      <c r="R561" s="365"/>
      <c r="S561" s="366"/>
      <c r="T561" s="369"/>
      <c r="U561" s="370" t="s">
        <v>2308</v>
      </c>
      <c r="V561" s="481"/>
      <c r="W561" s="372"/>
      <c r="X561" s="353"/>
      <c r="Y561" s="373"/>
      <c r="Z561" s="382"/>
      <c r="AA561" s="389"/>
      <c r="AB561" s="383"/>
      <c r="AC561" s="388"/>
      <c r="AD561" s="382"/>
      <c r="AE561" s="389"/>
      <c r="AF561" s="390"/>
      <c r="AG561" s="391"/>
      <c r="AH561" s="359"/>
      <c r="AI561" s="373"/>
    </row>
    <row r="562">
      <c r="A562" s="480" t="s">
        <v>5138</v>
      </c>
      <c r="B562" s="361">
        <v>46168.0</v>
      </c>
      <c r="C562" s="362" t="s">
        <v>6312</v>
      </c>
      <c r="D562" s="363" t="s">
        <v>6313</v>
      </c>
      <c r="E562" s="364"/>
      <c r="F562" s="365"/>
      <c r="G562" s="366"/>
      <c r="H562" s="367"/>
      <c r="I562" s="365"/>
      <c r="J562" s="368"/>
      <c r="K562" s="364"/>
      <c r="L562" s="365"/>
      <c r="M562" s="366"/>
      <c r="N562" s="367"/>
      <c r="O562" s="365"/>
      <c r="P562" s="368"/>
      <c r="Q562" s="364"/>
      <c r="R562" s="365"/>
      <c r="S562" s="366"/>
      <c r="T562" s="369"/>
      <c r="U562" s="370" t="s">
        <v>2308</v>
      </c>
      <c r="V562" s="481"/>
      <c r="W562" s="372"/>
      <c r="X562" s="353"/>
      <c r="Y562" s="373"/>
      <c r="Z562" s="382"/>
      <c r="AA562" s="389"/>
      <c r="AB562" s="383"/>
      <c r="AC562" s="388"/>
      <c r="AD562" s="382"/>
      <c r="AE562" s="389"/>
      <c r="AF562" s="390"/>
      <c r="AG562" s="391"/>
      <c r="AH562" s="359"/>
      <c r="AI562" s="373"/>
    </row>
    <row r="563">
      <c r="A563" s="480" t="s">
        <v>5132</v>
      </c>
      <c r="B563" s="361">
        <v>46169.0</v>
      </c>
      <c r="C563" s="362" t="s">
        <v>6314</v>
      </c>
      <c r="D563" s="363" t="s">
        <v>6315</v>
      </c>
      <c r="E563" s="364"/>
      <c r="F563" s="365"/>
      <c r="G563" s="366"/>
      <c r="H563" s="367"/>
      <c r="I563" s="365"/>
      <c r="J563" s="368"/>
      <c r="K563" s="364"/>
      <c r="L563" s="365"/>
      <c r="M563" s="366"/>
      <c r="N563" s="367"/>
      <c r="O563" s="365"/>
      <c r="P563" s="368"/>
      <c r="Q563" s="364"/>
      <c r="R563" s="365"/>
      <c r="S563" s="366"/>
      <c r="T563" s="369"/>
      <c r="U563" s="370" t="s">
        <v>2308</v>
      </c>
      <c r="V563" s="481"/>
      <c r="W563" s="372"/>
      <c r="X563" s="353"/>
      <c r="Y563" s="373"/>
      <c r="Z563" s="382"/>
      <c r="AA563" s="389"/>
      <c r="AB563" s="383"/>
      <c r="AC563" s="388"/>
      <c r="AD563" s="382"/>
      <c r="AE563" s="389"/>
      <c r="AF563" s="390"/>
      <c r="AG563" s="391"/>
      <c r="AH563" s="359"/>
      <c r="AI563" s="373"/>
    </row>
    <row r="564">
      <c r="A564" s="480" t="s">
        <v>5132</v>
      </c>
      <c r="B564" s="361">
        <v>46169.0</v>
      </c>
      <c r="C564" s="362" t="s">
        <v>6316</v>
      </c>
      <c r="D564" s="363" t="s">
        <v>6317</v>
      </c>
      <c r="E564" s="364"/>
      <c r="F564" s="365"/>
      <c r="G564" s="366"/>
      <c r="H564" s="367"/>
      <c r="I564" s="365"/>
      <c r="J564" s="368"/>
      <c r="K564" s="364"/>
      <c r="L564" s="365"/>
      <c r="M564" s="366"/>
      <c r="N564" s="367"/>
      <c r="O564" s="365"/>
      <c r="P564" s="368"/>
      <c r="Q564" s="364"/>
      <c r="R564" s="365"/>
      <c r="S564" s="366"/>
      <c r="T564" s="369"/>
      <c r="U564" s="370" t="s">
        <v>2308</v>
      </c>
      <c r="V564" s="481" t="s">
        <v>2472</v>
      </c>
      <c r="W564" s="372"/>
      <c r="X564" s="353"/>
      <c r="Y564" s="373"/>
      <c r="Z564" s="382"/>
      <c r="AA564" s="389"/>
      <c r="AB564" s="383"/>
      <c r="AC564" s="388"/>
      <c r="AD564" s="382"/>
      <c r="AE564" s="389"/>
      <c r="AF564" s="390"/>
      <c r="AG564" s="391"/>
      <c r="AH564" s="359"/>
      <c r="AI564" s="373"/>
    </row>
    <row r="565">
      <c r="A565" s="480" t="s">
        <v>5341</v>
      </c>
      <c r="B565" s="361">
        <v>46171.0</v>
      </c>
      <c r="C565" s="362" t="s">
        <v>6318</v>
      </c>
      <c r="D565" s="363" t="s">
        <v>6319</v>
      </c>
      <c r="E565" s="364"/>
      <c r="F565" s="365"/>
      <c r="G565" s="366"/>
      <c r="H565" s="367"/>
      <c r="I565" s="365"/>
      <c r="J565" s="368"/>
      <c r="K565" s="364"/>
      <c r="L565" s="365"/>
      <c r="M565" s="366"/>
      <c r="N565" s="367"/>
      <c r="O565" s="365"/>
      <c r="P565" s="368"/>
      <c r="Q565" s="364"/>
      <c r="R565" s="365"/>
      <c r="S565" s="366"/>
      <c r="T565" s="369"/>
      <c r="U565" s="370" t="s">
        <v>2308</v>
      </c>
      <c r="V565" s="481"/>
      <c r="W565" s="372"/>
      <c r="X565" s="353"/>
      <c r="Y565" s="373"/>
      <c r="Z565" s="382"/>
      <c r="AA565" s="389"/>
      <c r="AB565" s="383"/>
      <c r="AC565" s="388"/>
      <c r="AD565" s="382"/>
      <c r="AE565" s="389"/>
      <c r="AF565" s="390"/>
      <c r="AG565" s="391"/>
      <c r="AH565" s="359"/>
      <c r="AI565" s="373"/>
    </row>
    <row r="566">
      <c r="A566" s="480" t="s">
        <v>5341</v>
      </c>
      <c r="B566" s="361">
        <v>46171.0</v>
      </c>
      <c r="C566" s="362" t="s">
        <v>6320</v>
      </c>
      <c r="D566" s="363" t="s">
        <v>6321</v>
      </c>
      <c r="E566" s="364"/>
      <c r="F566" s="365"/>
      <c r="G566" s="366"/>
      <c r="H566" s="367"/>
      <c r="I566" s="365"/>
      <c r="J566" s="368"/>
      <c r="K566" s="364"/>
      <c r="L566" s="365"/>
      <c r="M566" s="366"/>
      <c r="N566" s="367"/>
      <c r="O566" s="365"/>
      <c r="P566" s="368"/>
      <c r="Q566" s="364"/>
      <c r="R566" s="365"/>
      <c r="S566" s="366"/>
      <c r="T566" s="369"/>
      <c r="U566" s="370" t="s">
        <v>2308</v>
      </c>
      <c r="V566" s="481" t="s">
        <v>2568</v>
      </c>
      <c r="W566" s="372"/>
      <c r="X566" s="353"/>
      <c r="Y566" s="373"/>
      <c r="Z566" s="382"/>
      <c r="AA566" s="389"/>
      <c r="AB566" s="383"/>
      <c r="AC566" s="388"/>
      <c r="AD566" s="382"/>
      <c r="AE566" s="389"/>
      <c r="AF566" s="390"/>
      <c r="AG566" s="391"/>
      <c r="AH566" s="359"/>
      <c r="AI566" s="373"/>
    </row>
    <row r="567">
      <c r="A567" s="480" t="s">
        <v>5135</v>
      </c>
      <c r="B567" s="361">
        <v>46170.0</v>
      </c>
      <c r="C567" s="362" t="s">
        <v>6322</v>
      </c>
      <c r="D567" s="363" t="s">
        <v>6323</v>
      </c>
      <c r="E567" s="364"/>
      <c r="F567" s="365"/>
      <c r="G567" s="366"/>
      <c r="H567" s="367"/>
      <c r="I567" s="365"/>
      <c r="J567" s="368"/>
      <c r="K567" s="364"/>
      <c r="L567" s="365"/>
      <c r="M567" s="366"/>
      <c r="N567" s="367"/>
      <c r="O567" s="365"/>
      <c r="P567" s="368"/>
      <c r="Q567" s="364"/>
      <c r="R567" s="365"/>
      <c r="S567" s="366"/>
      <c r="T567" s="369"/>
      <c r="U567" s="370" t="s">
        <v>634</v>
      </c>
      <c r="V567" s="481"/>
      <c r="W567" s="372"/>
      <c r="X567" s="353"/>
      <c r="Y567" s="373"/>
      <c r="Z567" s="382"/>
      <c r="AA567" s="389"/>
      <c r="AB567" s="383"/>
      <c r="AC567" s="388"/>
      <c r="AD567" s="382"/>
      <c r="AE567" s="389"/>
      <c r="AF567" s="390"/>
      <c r="AG567" s="391"/>
      <c r="AH567" s="359"/>
      <c r="AI567" s="373"/>
    </row>
    <row r="568">
      <c r="A568" s="480" t="s">
        <v>5135</v>
      </c>
      <c r="B568" s="361">
        <v>46170.0</v>
      </c>
      <c r="C568" s="362" t="s">
        <v>6324</v>
      </c>
      <c r="D568" s="363" t="s">
        <v>6325</v>
      </c>
      <c r="E568" s="364"/>
      <c r="F568" s="365"/>
      <c r="G568" s="366"/>
      <c r="H568" s="367"/>
      <c r="I568" s="365"/>
      <c r="J568" s="368"/>
      <c r="K568" s="364"/>
      <c r="L568" s="365"/>
      <c r="M568" s="366"/>
      <c r="N568" s="367"/>
      <c r="O568" s="365"/>
      <c r="P568" s="368"/>
      <c r="Q568" s="364"/>
      <c r="R568" s="365"/>
      <c r="S568" s="366"/>
      <c r="T568" s="369"/>
      <c r="U568" s="370" t="s">
        <v>634</v>
      </c>
      <c r="V568" s="481"/>
      <c r="W568" s="372"/>
      <c r="X568" s="353"/>
      <c r="Y568" s="373"/>
      <c r="Z568" s="382"/>
      <c r="AA568" s="389"/>
      <c r="AB568" s="383"/>
      <c r="AC568" s="388"/>
      <c r="AD568" s="382"/>
      <c r="AE568" s="389"/>
      <c r="AF568" s="390"/>
      <c r="AG568" s="391"/>
      <c r="AH568" s="359"/>
      <c r="AI568" s="373"/>
    </row>
    <row r="569">
      <c r="A569" s="480" t="s">
        <v>5341</v>
      </c>
      <c r="B569" s="361">
        <v>46171.0</v>
      </c>
      <c r="C569" s="362" t="s">
        <v>6326</v>
      </c>
      <c r="D569" s="363" t="s">
        <v>6327</v>
      </c>
      <c r="E569" s="364"/>
      <c r="F569" s="365"/>
      <c r="G569" s="366"/>
      <c r="H569" s="367"/>
      <c r="I569" s="365"/>
      <c r="J569" s="368"/>
      <c r="K569" s="364"/>
      <c r="L569" s="365"/>
      <c r="M569" s="366"/>
      <c r="N569" s="367"/>
      <c r="O569" s="365"/>
      <c r="P569" s="368"/>
      <c r="Q569" s="364"/>
      <c r="R569" s="365"/>
      <c r="S569" s="366"/>
      <c r="T569" s="369"/>
      <c r="U569" s="370" t="s">
        <v>634</v>
      </c>
      <c r="V569" s="481"/>
      <c r="W569" s="372"/>
      <c r="X569" s="353"/>
      <c r="Y569" s="373"/>
      <c r="Z569" s="382"/>
      <c r="AA569" s="389"/>
      <c r="AB569" s="383"/>
      <c r="AC569" s="388"/>
      <c r="AD569" s="382"/>
      <c r="AE569" s="389"/>
      <c r="AF569" s="390"/>
      <c r="AG569" s="391"/>
      <c r="AH569" s="359"/>
      <c r="AI569" s="373"/>
    </row>
    <row r="570">
      <c r="A570" s="480" t="s">
        <v>5341</v>
      </c>
      <c r="B570" s="361">
        <v>46171.0</v>
      </c>
      <c r="C570" s="362" t="s">
        <v>6328</v>
      </c>
      <c r="D570" s="363" t="s">
        <v>6329</v>
      </c>
      <c r="E570" s="364"/>
      <c r="F570" s="365"/>
      <c r="G570" s="366"/>
      <c r="H570" s="367"/>
      <c r="I570" s="365"/>
      <c r="J570" s="368"/>
      <c r="K570" s="364"/>
      <c r="L570" s="365"/>
      <c r="M570" s="366"/>
      <c r="N570" s="367"/>
      <c r="O570" s="365"/>
      <c r="P570" s="368"/>
      <c r="Q570" s="364"/>
      <c r="R570" s="365"/>
      <c r="S570" s="366"/>
      <c r="T570" s="369"/>
      <c r="U570" s="370" t="s">
        <v>634</v>
      </c>
      <c r="V570" s="481"/>
      <c r="W570" s="372"/>
      <c r="X570" s="353"/>
      <c r="Y570" s="373"/>
      <c r="Z570" s="382"/>
      <c r="AA570" s="389"/>
      <c r="AB570" s="383"/>
      <c r="AC570" s="388"/>
      <c r="AD570" s="382"/>
      <c r="AE570" s="389"/>
      <c r="AF570" s="390"/>
      <c r="AG570" s="391"/>
      <c r="AH570" s="359"/>
      <c r="AI570" s="373"/>
    </row>
    <row r="571">
      <c r="A571" s="480" t="s">
        <v>5135</v>
      </c>
      <c r="B571" s="361">
        <v>46170.0</v>
      </c>
      <c r="C571" s="362" t="s">
        <v>6330</v>
      </c>
      <c r="D571" s="363" t="s">
        <v>6331</v>
      </c>
      <c r="E571" s="364"/>
      <c r="F571" s="365"/>
      <c r="G571" s="366"/>
      <c r="H571" s="367"/>
      <c r="I571" s="365"/>
      <c r="J571" s="368"/>
      <c r="K571" s="364"/>
      <c r="L571" s="365"/>
      <c r="M571" s="366"/>
      <c r="N571" s="367"/>
      <c r="O571" s="365"/>
      <c r="P571" s="368"/>
      <c r="Q571" s="364"/>
      <c r="R571" s="365"/>
      <c r="S571" s="366"/>
      <c r="T571" s="369"/>
      <c r="U571" s="370" t="s">
        <v>2907</v>
      </c>
      <c r="V571" s="481"/>
      <c r="W571" s="372"/>
      <c r="X571" s="353"/>
      <c r="Y571" s="373"/>
      <c r="Z571" s="382"/>
      <c r="AA571" s="389"/>
      <c r="AB571" s="383"/>
      <c r="AC571" s="388"/>
      <c r="AD571" s="382"/>
      <c r="AE571" s="389"/>
      <c r="AF571" s="390"/>
      <c r="AG571" s="391"/>
      <c r="AH571" s="359"/>
      <c r="AI571" s="373"/>
    </row>
    <row r="572">
      <c r="A572" s="480" t="s">
        <v>5135</v>
      </c>
      <c r="B572" s="361">
        <v>46170.0</v>
      </c>
      <c r="C572" s="362" t="s">
        <v>6332</v>
      </c>
      <c r="D572" s="363" t="s">
        <v>6333</v>
      </c>
      <c r="E572" s="364"/>
      <c r="F572" s="365"/>
      <c r="G572" s="366"/>
      <c r="H572" s="367"/>
      <c r="I572" s="365"/>
      <c r="J572" s="368"/>
      <c r="K572" s="364"/>
      <c r="L572" s="365"/>
      <c r="M572" s="366"/>
      <c r="N572" s="367"/>
      <c r="O572" s="365"/>
      <c r="P572" s="368"/>
      <c r="Q572" s="364"/>
      <c r="R572" s="365"/>
      <c r="S572" s="366"/>
      <c r="T572" s="369"/>
      <c r="U572" s="370" t="s">
        <v>2907</v>
      </c>
      <c r="V572" s="481"/>
      <c r="W572" s="372"/>
      <c r="X572" s="353"/>
      <c r="Y572" s="373"/>
      <c r="Z572" s="382"/>
      <c r="AA572" s="389"/>
      <c r="AB572" s="383"/>
      <c r="AC572" s="388"/>
      <c r="AD572" s="382"/>
      <c r="AE572" s="389"/>
      <c r="AF572" s="390"/>
      <c r="AG572" s="391"/>
      <c r="AH572" s="359"/>
      <c r="AI572" s="373"/>
    </row>
    <row r="573">
      <c r="A573" s="480" t="s">
        <v>5341</v>
      </c>
      <c r="B573" s="361">
        <v>46171.0</v>
      </c>
      <c r="C573" s="362" t="s">
        <v>6334</v>
      </c>
      <c r="D573" s="363" t="s">
        <v>6335</v>
      </c>
      <c r="E573" s="364"/>
      <c r="F573" s="365"/>
      <c r="G573" s="366"/>
      <c r="H573" s="367"/>
      <c r="I573" s="365"/>
      <c r="J573" s="368"/>
      <c r="K573" s="364"/>
      <c r="L573" s="365"/>
      <c r="M573" s="366"/>
      <c r="N573" s="367"/>
      <c r="O573" s="365"/>
      <c r="P573" s="368"/>
      <c r="Q573" s="364"/>
      <c r="R573" s="365"/>
      <c r="S573" s="366"/>
      <c r="T573" s="369"/>
      <c r="U573" s="370" t="s">
        <v>2907</v>
      </c>
      <c r="V573" s="481"/>
      <c r="W573" s="372"/>
      <c r="X573" s="353"/>
      <c r="Y573" s="373"/>
      <c r="Z573" s="382"/>
      <c r="AA573" s="389"/>
      <c r="AB573" s="383"/>
      <c r="AC573" s="388"/>
      <c r="AD573" s="382"/>
      <c r="AE573" s="389"/>
      <c r="AF573" s="390"/>
      <c r="AG573" s="391"/>
      <c r="AH573" s="359"/>
      <c r="AI573" s="373"/>
    </row>
    <row r="574">
      <c r="A574" s="480" t="s">
        <v>5341</v>
      </c>
      <c r="B574" s="361">
        <v>46171.0</v>
      </c>
      <c r="C574" s="362" t="s">
        <v>6336</v>
      </c>
      <c r="D574" s="363" t="s">
        <v>6337</v>
      </c>
      <c r="E574" s="364"/>
      <c r="F574" s="365"/>
      <c r="G574" s="366"/>
      <c r="H574" s="367"/>
      <c r="I574" s="365"/>
      <c r="J574" s="368"/>
      <c r="K574" s="364"/>
      <c r="L574" s="365"/>
      <c r="M574" s="366"/>
      <c r="N574" s="367"/>
      <c r="O574" s="365"/>
      <c r="P574" s="368"/>
      <c r="Q574" s="364"/>
      <c r="R574" s="365"/>
      <c r="S574" s="366"/>
      <c r="T574" s="369"/>
      <c r="U574" s="370" t="s">
        <v>2907</v>
      </c>
      <c r="V574" s="481"/>
      <c r="W574" s="372"/>
      <c r="X574" s="353"/>
      <c r="Y574" s="373"/>
      <c r="Z574" s="382"/>
      <c r="AA574" s="389"/>
      <c r="AB574" s="383"/>
      <c r="AC574" s="388"/>
      <c r="AD574" s="382"/>
      <c r="AE574" s="389"/>
      <c r="AF574" s="390"/>
      <c r="AG574" s="391"/>
      <c r="AH574" s="359"/>
      <c r="AI574" s="373"/>
    </row>
    <row r="575">
      <c r="A575" s="480" t="s">
        <v>5135</v>
      </c>
      <c r="B575" s="361">
        <v>46170.0</v>
      </c>
      <c r="C575" s="362" t="s">
        <v>6338</v>
      </c>
      <c r="D575" s="363" t="s">
        <v>6339</v>
      </c>
      <c r="E575" s="364"/>
      <c r="F575" s="365"/>
      <c r="G575" s="366"/>
      <c r="H575" s="367"/>
      <c r="I575" s="365"/>
      <c r="J575" s="368"/>
      <c r="K575" s="364"/>
      <c r="L575" s="365"/>
      <c r="M575" s="366"/>
      <c r="N575" s="367"/>
      <c r="O575" s="365"/>
      <c r="P575" s="368"/>
      <c r="Q575" s="364"/>
      <c r="R575" s="365"/>
      <c r="S575" s="366"/>
      <c r="T575" s="369"/>
      <c r="U575" s="370" t="s">
        <v>2910</v>
      </c>
      <c r="V575" s="481"/>
      <c r="W575" s="372"/>
      <c r="X575" s="353"/>
      <c r="Y575" s="373"/>
      <c r="Z575" s="382"/>
      <c r="AA575" s="389"/>
      <c r="AB575" s="383"/>
      <c r="AC575" s="388"/>
      <c r="AD575" s="382"/>
      <c r="AE575" s="389"/>
      <c r="AF575" s="390"/>
      <c r="AG575" s="391"/>
      <c r="AH575" s="359"/>
      <c r="AI575" s="373"/>
    </row>
    <row r="576">
      <c r="A576" s="480" t="s">
        <v>5135</v>
      </c>
      <c r="B576" s="361">
        <v>46170.0</v>
      </c>
      <c r="C576" s="362" t="s">
        <v>6340</v>
      </c>
      <c r="D576" s="363" t="s">
        <v>6341</v>
      </c>
      <c r="E576" s="364"/>
      <c r="F576" s="365"/>
      <c r="G576" s="366"/>
      <c r="H576" s="367"/>
      <c r="I576" s="365"/>
      <c r="J576" s="368"/>
      <c r="K576" s="364"/>
      <c r="L576" s="365"/>
      <c r="M576" s="366"/>
      <c r="N576" s="367"/>
      <c r="O576" s="365"/>
      <c r="P576" s="368"/>
      <c r="Q576" s="364"/>
      <c r="R576" s="365"/>
      <c r="S576" s="366"/>
      <c r="T576" s="369"/>
      <c r="U576" s="370" t="s">
        <v>2910</v>
      </c>
      <c r="V576" s="481"/>
      <c r="W576" s="372"/>
      <c r="X576" s="353"/>
      <c r="Y576" s="373"/>
      <c r="Z576" s="382"/>
      <c r="AA576" s="389"/>
      <c r="AB576" s="383"/>
      <c r="AC576" s="388"/>
      <c r="AD576" s="382"/>
      <c r="AE576" s="389"/>
      <c r="AF576" s="390"/>
      <c r="AG576" s="391"/>
      <c r="AH576" s="359"/>
      <c r="AI576" s="373"/>
    </row>
    <row r="577">
      <c r="A577" s="480" t="s">
        <v>5341</v>
      </c>
      <c r="B577" s="361">
        <v>46171.0</v>
      </c>
      <c r="C577" s="362" t="s">
        <v>6342</v>
      </c>
      <c r="D577" s="363" t="s">
        <v>6343</v>
      </c>
      <c r="E577" s="364"/>
      <c r="F577" s="365"/>
      <c r="G577" s="366"/>
      <c r="H577" s="367"/>
      <c r="I577" s="365"/>
      <c r="J577" s="368"/>
      <c r="K577" s="364"/>
      <c r="L577" s="365"/>
      <c r="M577" s="366"/>
      <c r="N577" s="367"/>
      <c r="O577" s="365"/>
      <c r="P577" s="368"/>
      <c r="Q577" s="364"/>
      <c r="R577" s="365"/>
      <c r="S577" s="366"/>
      <c r="T577" s="369"/>
      <c r="U577" s="370" t="s">
        <v>2910</v>
      </c>
      <c r="V577" s="481"/>
      <c r="W577" s="372"/>
      <c r="X577" s="353"/>
      <c r="Y577" s="373"/>
      <c r="Z577" s="382"/>
      <c r="AA577" s="389"/>
      <c r="AB577" s="383"/>
      <c r="AC577" s="388"/>
      <c r="AD577" s="382"/>
      <c r="AE577" s="389"/>
      <c r="AF577" s="390"/>
      <c r="AG577" s="391"/>
      <c r="AH577" s="359"/>
      <c r="AI577" s="373"/>
    </row>
    <row r="578">
      <c r="A578" s="480" t="s">
        <v>5341</v>
      </c>
      <c r="B578" s="361">
        <v>46171.0</v>
      </c>
      <c r="C578" s="362" t="s">
        <v>6344</v>
      </c>
      <c r="D578" s="363" t="s">
        <v>6345</v>
      </c>
      <c r="E578" s="364"/>
      <c r="F578" s="365"/>
      <c r="G578" s="366"/>
      <c r="H578" s="367"/>
      <c r="I578" s="365"/>
      <c r="J578" s="368"/>
      <c r="K578" s="364"/>
      <c r="L578" s="365"/>
      <c r="M578" s="366"/>
      <c r="N578" s="367"/>
      <c r="O578" s="365"/>
      <c r="P578" s="368"/>
      <c r="Q578" s="364"/>
      <c r="R578" s="365"/>
      <c r="S578" s="366"/>
      <c r="T578" s="369"/>
      <c r="U578" s="370" t="s">
        <v>2910</v>
      </c>
      <c r="V578" s="481"/>
      <c r="W578" s="372"/>
      <c r="X578" s="353"/>
      <c r="Y578" s="373"/>
      <c r="Z578" s="382"/>
      <c r="AA578" s="389"/>
      <c r="AB578" s="383"/>
      <c r="AC578" s="388"/>
      <c r="AD578" s="382"/>
      <c r="AE578" s="389"/>
      <c r="AF578" s="390"/>
      <c r="AG578" s="391"/>
      <c r="AH578" s="359"/>
      <c r="AI578" s="373"/>
    </row>
    <row r="579">
      <c r="A579" s="480" t="s">
        <v>5341</v>
      </c>
      <c r="B579" s="361">
        <v>46171.0</v>
      </c>
      <c r="C579" s="362" t="s">
        <v>6346</v>
      </c>
      <c r="D579" s="363" t="s">
        <v>6347</v>
      </c>
      <c r="E579" s="364"/>
      <c r="F579" s="365"/>
      <c r="G579" s="366"/>
      <c r="H579" s="367"/>
      <c r="I579" s="365"/>
      <c r="J579" s="368"/>
      <c r="K579" s="364"/>
      <c r="L579" s="365"/>
      <c r="M579" s="366"/>
      <c r="N579" s="367"/>
      <c r="O579" s="365"/>
      <c r="P579" s="368"/>
      <c r="Q579" s="364"/>
      <c r="R579" s="365"/>
      <c r="S579" s="366"/>
      <c r="T579" s="369"/>
      <c r="U579" s="370" t="s">
        <v>2913</v>
      </c>
      <c r="V579" s="481"/>
      <c r="W579" s="372"/>
      <c r="X579" s="353"/>
      <c r="Y579" s="373"/>
      <c r="Z579" s="382"/>
      <c r="AA579" s="389"/>
      <c r="AB579" s="383"/>
      <c r="AC579" s="388"/>
      <c r="AD579" s="382"/>
      <c r="AE579" s="389"/>
      <c r="AF579" s="390"/>
      <c r="AG579" s="391"/>
      <c r="AH579" s="359"/>
      <c r="AI579" s="373"/>
    </row>
    <row r="580">
      <c r="A580" s="480" t="s">
        <v>5341</v>
      </c>
      <c r="B580" s="361">
        <v>46171.0</v>
      </c>
      <c r="C580" s="362" t="s">
        <v>6348</v>
      </c>
      <c r="D580" s="363" t="s">
        <v>6349</v>
      </c>
      <c r="E580" s="364"/>
      <c r="F580" s="365"/>
      <c r="G580" s="366"/>
      <c r="H580" s="367"/>
      <c r="I580" s="365"/>
      <c r="J580" s="368"/>
      <c r="K580" s="364"/>
      <c r="L580" s="365"/>
      <c r="M580" s="366"/>
      <c r="N580" s="367"/>
      <c r="O580" s="365"/>
      <c r="P580" s="368"/>
      <c r="Q580" s="364"/>
      <c r="R580" s="365"/>
      <c r="S580" s="366"/>
      <c r="T580" s="369"/>
      <c r="U580" s="370" t="s">
        <v>2913</v>
      </c>
      <c r="V580" s="481"/>
      <c r="W580" s="372"/>
      <c r="X580" s="353"/>
      <c r="Y580" s="373"/>
      <c r="Z580" s="382"/>
      <c r="AA580" s="389"/>
      <c r="AB580" s="383"/>
      <c r="AC580" s="388"/>
      <c r="AD580" s="382"/>
      <c r="AE580" s="389"/>
      <c r="AF580" s="390"/>
      <c r="AG580" s="391"/>
      <c r="AH580" s="359"/>
      <c r="AI580" s="373"/>
    </row>
    <row r="581">
      <c r="A581" s="480" t="s">
        <v>5135</v>
      </c>
      <c r="B581" s="361">
        <v>46170.0</v>
      </c>
      <c r="C581" s="362" t="s">
        <v>6350</v>
      </c>
      <c r="D581" s="363" t="s">
        <v>6351</v>
      </c>
      <c r="E581" s="364"/>
      <c r="F581" s="365"/>
      <c r="G581" s="366"/>
      <c r="H581" s="367"/>
      <c r="I581" s="365"/>
      <c r="J581" s="368"/>
      <c r="K581" s="364"/>
      <c r="L581" s="365"/>
      <c r="M581" s="366"/>
      <c r="N581" s="367"/>
      <c r="O581" s="365"/>
      <c r="P581" s="368"/>
      <c r="Q581" s="364"/>
      <c r="R581" s="365"/>
      <c r="S581" s="366"/>
      <c r="T581" s="369"/>
      <c r="U581" s="370" t="s">
        <v>2913</v>
      </c>
      <c r="V581" s="481"/>
      <c r="W581" s="372"/>
      <c r="X581" s="353"/>
      <c r="Y581" s="373"/>
      <c r="Z581" s="382"/>
      <c r="AA581" s="389"/>
      <c r="AB581" s="383"/>
      <c r="AC581" s="388"/>
      <c r="AD581" s="382"/>
      <c r="AE581" s="389"/>
      <c r="AF581" s="390"/>
      <c r="AG581" s="391"/>
      <c r="AH581" s="359"/>
      <c r="AI581" s="373"/>
    </row>
    <row r="582">
      <c r="A582" s="480" t="s">
        <v>5164</v>
      </c>
      <c r="B582" s="361">
        <v>46167.0</v>
      </c>
      <c r="C582" s="362" t="s">
        <v>6352</v>
      </c>
      <c r="D582" s="363" t="s">
        <v>6353</v>
      </c>
      <c r="E582" s="364"/>
      <c r="F582" s="365"/>
      <c r="G582" s="366"/>
      <c r="H582" s="367"/>
      <c r="I582" s="365"/>
      <c r="J582" s="368"/>
      <c r="K582" s="364"/>
      <c r="L582" s="365"/>
      <c r="M582" s="366"/>
      <c r="N582" s="367"/>
      <c r="O582" s="365"/>
      <c r="P582" s="368"/>
      <c r="Q582" s="364"/>
      <c r="R582" s="365"/>
      <c r="S582" s="366"/>
      <c r="T582" s="369"/>
      <c r="U582" s="370" t="s">
        <v>2255</v>
      </c>
      <c r="V582" s="481"/>
      <c r="W582" s="372"/>
      <c r="X582" s="353"/>
      <c r="Y582" s="373"/>
      <c r="Z582" s="382"/>
      <c r="AA582" s="389"/>
      <c r="AB582" s="383"/>
      <c r="AC582" s="388"/>
      <c r="AD582" s="382"/>
      <c r="AE582" s="389"/>
      <c r="AF582" s="390"/>
      <c r="AG582" s="391"/>
      <c r="AH582" s="359"/>
      <c r="AI582" s="373"/>
    </row>
    <row r="583">
      <c r="A583" s="480" t="s">
        <v>5138</v>
      </c>
      <c r="B583" s="361">
        <v>46168.0</v>
      </c>
      <c r="C583" s="362" t="s">
        <v>6354</v>
      </c>
      <c r="D583" s="363" t="s">
        <v>6355</v>
      </c>
      <c r="E583" s="364"/>
      <c r="F583" s="365"/>
      <c r="G583" s="366"/>
      <c r="H583" s="367"/>
      <c r="I583" s="365"/>
      <c r="J583" s="368"/>
      <c r="K583" s="364"/>
      <c r="L583" s="365"/>
      <c r="M583" s="366"/>
      <c r="N583" s="367"/>
      <c r="O583" s="365"/>
      <c r="P583" s="368"/>
      <c r="Q583" s="364"/>
      <c r="R583" s="365"/>
      <c r="S583" s="366"/>
      <c r="T583" s="369"/>
      <c r="U583" s="370" t="s">
        <v>2255</v>
      </c>
      <c r="V583" s="481"/>
      <c r="W583" s="372"/>
      <c r="X583" s="353"/>
      <c r="Y583" s="373"/>
      <c r="Z583" s="382"/>
      <c r="AA583" s="389"/>
      <c r="AB583" s="383"/>
      <c r="AC583" s="388"/>
      <c r="AD583" s="382"/>
      <c r="AE583" s="389"/>
      <c r="AF583" s="390"/>
      <c r="AG583" s="391"/>
      <c r="AH583" s="359"/>
      <c r="AI583" s="373"/>
    </row>
    <row r="584">
      <c r="A584" s="480" t="s">
        <v>5138</v>
      </c>
      <c r="B584" s="361">
        <v>46168.0</v>
      </c>
      <c r="C584" s="362" t="s">
        <v>6356</v>
      </c>
      <c r="D584" s="363" t="s">
        <v>6357</v>
      </c>
      <c r="E584" s="364"/>
      <c r="F584" s="365"/>
      <c r="G584" s="366"/>
      <c r="H584" s="367"/>
      <c r="I584" s="365"/>
      <c r="J584" s="368"/>
      <c r="K584" s="364"/>
      <c r="L584" s="365"/>
      <c r="M584" s="366"/>
      <c r="N584" s="367"/>
      <c r="O584" s="365"/>
      <c r="P584" s="368"/>
      <c r="Q584" s="364"/>
      <c r="R584" s="365"/>
      <c r="S584" s="366"/>
      <c r="T584" s="369"/>
      <c r="U584" s="370" t="s">
        <v>2255</v>
      </c>
      <c r="V584" s="481"/>
      <c r="W584" s="372"/>
      <c r="X584" s="353"/>
      <c r="Y584" s="373"/>
      <c r="Z584" s="382"/>
      <c r="AA584" s="389"/>
      <c r="AB584" s="383"/>
      <c r="AC584" s="388"/>
      <c r="AD584" s="382"/>
      <c r="AE584" s="389"/>
      <c r="AF584" s="390"/>
      <c r="AG584" s="391"/>
      <c r="AH584" s="359"/>
      <c r="AI584" s="373"/>
    </row>
    <row r="585">
      <c r="A585" s="480" t="s">
        <v>5132</v>
      </c>
      <c r="B585" s="361">
        <v>46169.0</v>
      </c>
      <c r="C585" s="362" t="s">
        <v>6358</v>
      </c>
      <c r="D585" s="363" t="s">
        <v>6359</v>
      </c>
      <c r="E585" s="364"/>
      <c r="F585" s="365"/>
      <c r="G585" s="366"/>
      <c r="H585" s="367"/>
      <c r="I585" s="365"/>
      <c r="J585" s="368"/>
      <c r="K585" s="364"/>
      <c r="L585" s="365"/>
      <c r="M585" s="366"/>
      <c r="N585" s="367"/>
      <c r="O585" s="365"/>
      <c r="P585" s="368"/>
      <c r="Q585" s="364"/>
      <c r="R585" s="365"/>
      <c r="S585" s="366"/>
      <c r="T585" s="369"/>
      <c r="U585" s="370" t="s">
        <v>2255</v>
      </c>
      <c r="V585" s="481"/>
      <c r="W585" s="372"/>
      <c r="X585" s="353"/>
      <c r="Y585" s="373"/>
      <c r="Z585" s="382"/>
      <c r="AA585" s="389"/>
      <c r="AB585" s="383"/>
      <c r="AC585" s="388"/>
      <c r="AD585" s="382"/>
      <c r="AE585" s="389"/>
      <c r="AF585" s="390"/>
      <c r="AG585" s="391"/>
      <c r="AH585" s="359"/>
      <c r="AI585" s="373"/>
    </row>
    <row r="586">
      <c r="A586" s="480" t="s">
        <v>5132</v>
      </c>
      <c r="B586" s="361">
        <v>46169.0</v>
      </c>
      <c r="C586" s="362" t="s">
        <v>6360</v>
      </c>
      <c r="D586" s="363" t="s">
        <v>6361</v>
      </c>
      <c r="E586" s="364"/>
      <c r="F586" s="365"/>
      <c r="G586" s="366"/>
      <c r="H586" s="367"/>
      <c r="I586" s="365"/>
      <c r="J586" s="368"/>
      <c r="K586" s="364"/>
      <c r="L586" s="365"/>
      <c r="M586" s="366"/>
      <c r="N586" s="367"/>
      <c r="O586" s="365"/>
      <c r="P586" s="368"/>
      <c r="Q586" s="364"/>
      <c r="R586" s="365"/>
      <c r="S586" s="366"/>
      <c r="T586" s="369"/>
      <c r="U586" s="370" t="s">
        <v>2255</v>
      </c>
      <c r="V586" s="481"/>
      <c r="W586" s="372"/>
      <c r="X586" s="353"/>
      <c r="Y586" s="373"/>
      <c r="Z586" s="382"/>
      <c r="AA586" s="389"/>
      <c r="AB586" s="383"/>
      <c r="AC586" s="388"/>
      <c r="AD586" s="382"/>
      <c r="AE586" s="389"/>
      <c r="AF586" s="390"/>
      <c r="AG586" s="391"/>
      <c r="AH586" s="359"/>
      <c r="AI586" s="373"/>
    </row>
    <row r="587">
      <c r="A587" s="480" t="s">
        <v>5135</v>
      </c>
      <c r="B587" s="361">
        <v>46170.0</v>
      </c>
      <c r="C587" s="362" t="s">
        <v>6362</v>
      </c>
      <c r="D587" s="363" t="s">
        <v>6363</v>
      </c>
      <c r="E587" s="364"/>
      <c r="F587" s="365"/>
      <c r="G587" s="366"/>
      <c r="H587" s="367"/>
      <c r="I587" s="365"/>
      <c r="J587" s="368"/>
      <c r="K587" s="364"/>
      <c r="L587" s="365"/>
      <c r="M587" s="366"/>
      <c r="N587" s="367"/>
      <c r="O587" s="365"/>
      <c r="P587" s="368"/>
      <c r="Q587" s="364"/>
      <c r="R587" s="365"/>
      <c r="S587" s="366"/>
      <c r="T587" s="369"/>
      <c r="U587" s="370" t="s">
        <v>2255</v>
      </c>
      <c r="V587" s="481"/>
      <c r="W587" s="372"/>
      <c r="X587" s="353"/>
      <c r="Y587" s="373"/>
      <c r="Z587" s="382"/>
      <c r="AA587" s="389"/>
      <c r="AB587" s="383"/>
      <c r="AC587" s="388"/>
      <c r="AD587" s="382"/>
      <c r="AE587" s="389"/>
      <c r="AF587" s="390"/>
      <c r="AG587" s="391"/>
      <c r="AH587" s="359"/>
      <c r="AI587" s="373"/>
    </row>
    <row r="588">
      <c r="A588" s="480" t="s">
        <v>5135</v>
      </c>
      <c r="B588" s="361">
        <v>46170.0</v>
      </c>
      <c r="C588" s="362" t="s">
        <v>6364</v>
      </c>
      <c r="D588" s="363" t="s">
        <v>6365</v>
      </c>
      <c r="E588" s="364"/>
      <c r="F588" s="365"/>
      <c r="G588" s="366"/>
      <c r="H588" s="367"/>
      <c r="I588" s="365"/>
      <c r="J588" s="368"/>
      <c r="K588" s="364"/>
      <c r="L588" s="365"/>
      <c r="M588" s="366"/>
      <c r="N588" s="367"/>
      <c r="O588" s="365"/>
      <c r="P588" s="368"/>
      <c r="Q588" s="364"/>
      <c r="R588" s="365"/>
      <c r="S588" s="366"/>
      <c r="T588" s="369"/>
      <c r="U588" s="370" t="s">
        <v>2255</v>
      </c>
      <c r="V588" s="481"/>
      <c r="W588" s="372"/>
      <c r="X588" s="353"/>
      <c r="Y588" s="373"/>
      <c r="Z588" s="382"/>
      <c r="AA588" s="389"/>
      <c r="AB588" s="383"/>
      <c r="AC588" s="388"/>
      <c r="AD588" s="382"/>
      <c r="AE588" s="389"/>
      <c r="AF588" s="390"/>
      <c r="AG588" s="391"/>
      <c r="AH588" s="359"/>
      <c r="AI588" s="373"/>
    </row>
    <row r="589">
      <c r="A589" s="480" t="s">
        <v>5341</v>
      </c>
      <c r="B589" s="361">
        <v>46171.0</v>
      </c>
      <c r="C589" s="362" t="s">
        <v>6366</v>
      </c>
      <c r="D589" s="363" t="s">
        <v>6367</v>
      </c>
      <c r="E589" s="364"/>
      <c r="F589" s="365"/>
      <c r="G589" s="366"/>
      <c r="H589" s="367"/>
      <c r="I589" s="365"/>
      <c r="J589" s="368"/>
      <c r="K589" s="364"/>
      <c r="L589" s="365"/>
      <c r="M589" s="366"/>
      <c r="N589" s="367"/>
      <c r="O589" s="365"/>
      <c r="P589" s="368"/>
      <c r="Q589" s="364"/>
      <c r="R589" s="365"/>
      <c r="S589" s="366"/>
      <c r="T589" s="369"/>
      <c r="U589" s="370" t="s">
        <v>2255</v>
      </c>
      <c r="V589" s="481"/>
      <c r="W589" s="372"/>
      <c r="X589" s="353"/>
      <c r="Y589" s="373"/>
      <c r="Z589" s="382"/>
      <c r="AA589" s="389"/>
      <c r="AB589" s="383"/>
      <c r="AC589" s="388"/>
      <c r="AD589" s="382"/>
      <c r="AE589" s="389"/>
      <c r="AF589" s="390"/>
      <c r="AG589" s="391"/>
      <c r="AH589" s="359"/>
      <c r="AI589" s="373"/>
    </row>
    <row r="590">
      <c r="A590" s="480" t="s">
        <v>5341</v>
      </c>
      <c r="B590" s="361">
        <v>46171.0</v>
      </c>
      <c r="C590" s="362" t="s">
        <v>6368</v>
      </c>
      <c r="D590" s="363" t="s">
        <v>6369</v>
      </c>
      <c r="E590" s="364"/>
      <c r="F590" s="365"/>
      <c r="G590" s="366"/>
      <c r="H590" s="367"/>
      <c r="I590" s="365"/>
      <c r="J590" s="368"/>
      <c r="K590" s="364"/>
      <c r="L590" s="365"/>
      <c r="M590" s="366"/>
      <c r="N590" s="367"/>
      <c r="O590" s="365"/>
      <c r="P590" s="368"/>
      <c r="Q590" s="364"/>
      <c r="R590" s="365"/>
      <c r="S590" s="366"/>
      <c r="T590" s="369"/>
      <c r="U590" s="448" t="s">
        <v>2255</v>
      </c>
      <c r="V590" s="481"/>
      <c r="W590" s="372"/>
      <c r="X590" s="353"/>
      <c r="Y590" s="373"/>
      <c r="Z590" s="382"/>
      <c r="AA590" s="389"/>
      <c r="AB590" s="383"/>
      <c r="AC590" s="388"/>
      <c r="AD590" s="382"/>
      <c r="AE590" s="389"/>
      <c r="AF590" s="390"/>
      <c r="AG590" s="391"/>
      <c r="AH590" s="359"/>
      <c r="AI590" s="373"/>
    </row>
    <row r="591">
      <c r="A591" s="480" t="s">
        <v>5341</v>
      </c>
      <c r="B591" s="361">
        <v>46171.0</v>
      </c>
      <c r="C591" s="362" t="s">
        <v>6370</v>
      </c>
      <c r="D591" s="363" t="s">
        <v>6371</v>
      </c>
      <c r="E591" s="364"/>
      <c r="F591" s="365"/>
      <c r="G591" s="366"/>
      <c r="H591" s="367"/>
      <c r="I591" s="365"/>
      <c r="J591" s="368"/>
      <c r="K591" s="364"/>
      <c r="L591" s="365"/>
      <c r="M591" s="366"/>
      <c r="N591" s="367"/>
      <c r="O591" s="365"/>
      <c r="P591" s="368"/>
      <c r="Q591" s="364"/>
      <c r="R591" s="365"/>
      <c r="S591" s="366"/>
      <c r="T591" s="369"/>
      <c r="U591" s="370" t="s">
        <v>2918</v>
      </c>
      <c r="V591" s="481"/>
      <c r="W591" s="372"/>
      <c r="X591" s="353"/>
      <c r="Y591" s="373"/>
      <c r="Z591" s="382"/>
      <c r="AA591" s="389"/>
      <c r="AB591" s="383"/>
      <c r="AC591" s="388"/>
      <c r="AD591" s="382"/>
      <c r="AE591" s="389"/>
      <c r="AF591" s="390"/>
      <c r="AG591" s="391"/>
      <c r="AH591" s="359"/>
      <c r="AI591" s="373"/>
    </row>
    <row r="592">
      <c r="A592" s="480" t="s">
        <v>5341</v>
      </c>
      <c r="B592" s="361">
        <v>46171.0</v>
      </c>
      <c r="C592" s="362" t="s">
        <v>6372</v>
      </c>
      <c r="D592" s="363" t="s">
        <v>6373</v>
      </c>
      <c r="E592" s="364"/>
      <c r="F592" s="365"/>
      <c r="G592" s="366"/>
      <c r="H592" s="367"/>
      <c r="I592" s="365"/>
      <c r="J592" s="368"/>
      <c r="K592" s="364"/>
      <c r="L592" s="365"/>
      <c r="M592" s="366"/>
      <c r="N592" s="367"/>
      <c r="O592" s="365"/>
      <c r="P592" s="368"/>
      <c r="Q592" s="364"/>
      <c r="R592" s="365"/>
      <c r="S592" s="366"/>
      <c r="T592" s="369"/>
      <c r="U592" s="370" t="s">
        <v>2918</v>
      </c>
      <c r="V592" s="481"/>
      <c r="W592" s="372"/>
      <c r="X592" s="353"/>
      <c r="Y592" s="373"/>
      <c r="Z592" s="382"/>
      <c r="AA592" s="389"/>
      <c r="AB592" s="383"/>
      <c r="AC592" s="388"/>
      <c r="AD592" s="382"/>
      <c r="AE592" s="389"/>
      <c r="AF592" s="390"/>
      <c r="AG592" s="391"/>
      <c r="AH592" s="359"/>
      <c r="AI592" s="373"/>
    </row>
    <row r="593">
      <c r="A593" s="480" t="s">
        <v>5135</v>
      </c>
      <c r="B593" s="361">
        <v>46170.0</v>
      </c>
      <c r="C593" s="362" t="s">
        <v>6374</v>
      </c>
      <c r="D593" s="363" t="s">
        <v>6375</v>
      </c>
      <c r="E593" s="364"/>
      <c r="F593" s="365"/>
      <c r="G593" s="366"/>
      <c r="H593" s="367"/>
      <c r="I593" s="365"/>
      <c r="J593" s="368"/>
      <c r="K593" s="364"/>
      <c r="L593" s="365"/>
      <c r="M593" s="366"/>
      <c r="N593" s="367"/>
      <c r="O593" s="365"/>
      <c r="P593" s="368"/>
      <c r="Q593" s="364"/>
      <c r="R593" s="365"/>
      <c r="S593" s="366"/>
      <c r="T593" s="369"/>
      <c r="U593" s="370" t="s">
        <v>2918</v>
      </c>
      <c r="V593" s="481"/>
      <c r="W593" s="372"/>
      <c r="X593" s="353"/>
      <c r="Y593" s="373"/>
      <c r="Z593" s="382"/>
      <c r="AA593" s="389"/>
      <c r="AB593" s="383"/>
      <c r="AC593" s="388"/>
      <c r="AD593" s="382"/>
      <c r="AE593" s="389"/>
      <c r="AF593" s="390"/>
      <c r="AG593" s="391"/>
      <c r="AH593" s="359"/>
      <c r="AI593" s="373"/>
    </row>
    <row r="594">
      <c r="A594" s="480" t="s">
        <v>5135</v>
      </c>
      <c r="B594" s="361">
        <v>46170.0</v>
      </c>
      <c r="C594" s="362" t="s">
        <v>6376</v>
      </c>
      <c r="D594" s="363" t="s">
        <v>6377</v>
      </c>
      <c r="E594" s="364"/>
      <c r="F594" s="365"/>
      <c r="G594" s="366"/>
      <c r="H594" s="367"/>
      <c r="I594" s="365"/>
      <c r="J594" s="368"/>
      <c r="K594" s="364"/>
      <c r="L594" s="365"/>
      <c r="M594" s="366"/>
      <c r="N594" s="367"/>
      <c r="O594" s="365"/>
      <c r="P594" s="368"/>
      <c r="Q594" s="364"/>
      <c r="R594" s="365"/>
      <c r="S594" s="366"/>
      <c r="T594" s="369"/>
      <c r="U594" s="370" t="s">
        <v>2918</v>
      </c>
      <c r="V594" s="481"/>
      <c r="W594" s="372"/>
      <c r="X594" s="353"/>
      <c r="Y594" s="373"/>
      <c r="Z594" s="382"/>
      <c r="AA594" s="389"/>
      <c r="AB594" s="383"/>
      <c r="AC594" s="388"/>
      <c r="AD594" s="382"/>
      <c r="AE594" s="389"/>
      <c r="AF594" s="390"/>
      <c r="AG594" s="391"/>
      <c r="AH594" s="359"/>
      <c r="AI594" s="373"/>
    </row>
    <row r="595">
      <c r="A595" s="480" t="s">
        <v>5164</v>
      </c>
      <c r="B595" s="361">
        <v>46167.0</v>
      </c>
      <c r="C595" s="362" t="s">
        <v>6378</v>
      </c>
      <c r="D595" s="363" t="s">
        <v>6379</v>
      </c>
      <c r="E595" s="364"/>
      <c r="F595" s="365"/>
      <c r="G595" s="366"/>
      <c r="H595" s="367"/>
      <c r="I595" s="365"/>
      <c r="J595" s="368"/>
      <c r="K595" s="364"/>
      <c r="L595" s="365"/>
      <c r="M595" s="366"/>
      <c r="N595" s="367"/>
      <c r="O595" s="365"/>
      <c r="P595" s="368"/>
      <c r="Q595" s="364"/>
      <c r="R595" s="365"/>
      <c r="S595" s="366"/>
      <c r="T595" s="369"/>
      <c r="U595" s="370" t="s">
        <v>2920</v>
      </c>
      <c r="V595" s="481"/>
      <c r="W595" s="372"/>
      <c r="X595" s="353"/>
      <c r="Y595" s="373"/>
      <c r="Z595" s="382"/>
      <c r="AA595" s="389"/>
      <c r="AB595" s="383"/>
      <c r="AC595" s="388"/>
      <c r="AD595" s="382"/>
      <c r="AE595" s="389"/>
      <c r="AF595" s="390"/>
      <c r="AG595" s="391"/>
      <c r="AH595" s="359"/>
      <c r="AI595" s="373"/>
    </row>
    <row r="596">
      <c r="A596" s="480" t="s">
        <v>5138</v>
      </c>
      <c r="B596" s="361">
        <v>46168.0</v>
      </c>
      <c r="C596" s="362" t="s">
        <v>6380</v>
      </c>
      <c r="D596" s="363" t="s">
        <v>6381</v>
      </c>
      <c r="E596" s="364"/>
      <c r="F596" s="365"/>
      <c r="G596" s="366"/>
      <c r="H596" s="367"/>
      <c r="I596" s="365"/>
      <c r="J596" s="368"/>
      <c r="K596" s="364"/>
      <c r="L596" s="365"/>
      <c r="M596" s="366"/>
      <c r="N596" s="367"/>
      <c r="O596" s="365"/>
      <c r="P596" s="368"/>
      <c r="Q596" s="364"/>
      <c r="R596" s="365"/>
      <c r="S596" s="366"/>
      <c r="T596" s="369"/>
      <c r="U596" s="370" t="s">
        <v>2920</v>
      </c>
      <c r="V596" s="481"/>
      <c r="W596" s="372"/>
      <c r="X596" s="353"/>
      <c r="Y596" s="373"/>
      <c r="Z596" s="382"/>
      <c r="AA596" s="389"/>
      <c r="AB596" s="383"/>
      <c r="AC596" s="388"/>
      <c r="AD596" s="382"/>
      <c r="AE596" s="389"/>
      <c r="AF596" s="390"/>
      <c r="AG596" s="391"/>
      <c r="AH596" s="359"/>
      <c r="AI596" s="373"/>
    </row>
    <row r="597">
      <c r="A597" s="480" t="s">
        <v>5138</v>
      </c>
      <c r="B597" s="361">
        <v>46168.0</v>
      </c>
      <c r="C597" s="362" t="s">
        <v>6382</v>
      </c>
      <c r="D597" s="363" t="s">
        <v>6383</v>
      </c>
      <c r="E597" s="364"/>
      <c r="F597" s="365"/>
      <c r="G597" s="366"/>
      <c r="H597" s="367"/>
      <c r="I597" s="365"/>
      <c r="J597" s="368"/>
      <c r="K597" s="364"/>
      <c r="L597" s="365"/>
      <c r="M597" s="366"/>
      <c r="N597" s="367"/>
      <c r="O597" s="365"/>
      <c r="P597" s="368"/>
      <c r="Q597" s="364"/>
      <c r="R597" s="365"/>
      <c r="S597" s="366"/>
      <c r="T597" s="369"/>
      <c r="U597" s="370" t="s">
        <v>2920</v>
      </c>
      <c r="V597" s="481"/>
      <c r="W597" s="372"/>
      <c r="X597" s="353"/>
      <c r="Y597" s="373"/>
      <c r="Z597" s="382"/>
      <c r="AA597" s="389"/>
      <c r="AB597" s="383"/>
      <c r="AC597" s="388"/>
      <c r="AD597" s="382"/>
      <c r="AE597" s="389"/>
      <c r="AF597" s="390"/>
      <c r="AG597" s="391"/>
      <c r="AH597" s="359"/>
      <c r="AI597" s="373"/>
    </row>
    <row r="598">
      <c r="A598" s="480" t="s">
        <v>5132</v>
      </c>
      <c r="B598" s="361">
        <v>46169.0</v>
      </c>
      <c r="C598" s="362" t="s">
        <v>6384</v>
      </c>
      <c r="D598" s="363" t="s">
        <v>6385</v>
      </c>
      <c r="E598" s="364"/>
      <c r="F598" s="365"/>
      <c r="G598" s="366"/>
      <c r="H598" s="367"/>
      <c r="I598" s="365"/>
      <c r="J598" s="368"/>
      <c r="K598" s="364"/>
      <c r="L598" s="365"/>
      <c r="M598" s="366"/>
      <c r="N598" s="367"/>
      <c r="O598" s="365"/>
      <c r="P598" s="368"/>
      <c r="Q598" s="364"/>
      <c r="R598" s="365"/>
      <c r="S598" s="366"/>
      <c r="T598" s="369"/>
      <c r="U598" s="370" t="s">
        <v>2920</v>
      </c>
      <c r="V598" s="481"/>
      <c r="W598" s="372"/>
      <c r="X598" s="353"/>
      <c r="Y598" s="373"/>
      <c r="Z598" s="382"/>
      <c r="AA598" s="389"/>
      <c r="AB598" s="383"/>
      <c r="AC598" s="388"/>
      <c r="AD598" s="382"/>
      <c r="AE598" s="389"/>
      <c r="AF598" s="390"/>
      <c r="AG598" s="391"/>
      <c r="AH598" s="359"/>
      <c r="AI598" s="373"/>
    </row>
    <row r="599">
      <c r="A599" s="480" t="s">
        <v>5132</v>
      </c>
      <c r="B599" s="361">
        <v>46169.0</v>
      </c>
      <c r="C599" s="362" t="s">
        <v>6386</v>
      </c>
      <c r="D599" s="363" t="s">
        <v>6387</v>
      </c>
      <c r="E599" s="364"/>
      <c r="F599" s="365"/>
      <c r="G599" s="366"/>
      <c r="H599" s="367"/>
      <c r="I599" s="365"/>
      <c r="J599" s="368"/>
      <c r="K599" s="364"/>
      <c r="L599" s="365"/>
      <c r="M599" s="366"/>
      <c r="N599" s="367"/>
      <c r="O599" s="365"/>
      <c r="P599" s="368"/>
      <c r="Q599" s="364"/>
      <c r="R599" s="365"/>
      <c r="S599" s="366"/>
      <c r="T599" s="369"/>
      <c r="U599" s="370" t="s">
        <v>2920</v>
      </c>
      <c r="V599" s="481"/>
      <c r="W599" s="372"/>
      <c r="X599" s="353"/>
      <c r="Y599" s="373"/>
      <c r="Z599" s="382"/>
      <c r="AA599" s="389"/>
      <c r="AB599" s="383"/>
      <c r="AC599" s="388"/>
      <c r="AD599" s="382"/>
      <c r="AE599" s="389"/>
      <c r="AF599" s="390"/>
      <c r="AG599" s="391"/>
      <c r="AH599" s="359"/>
      <c r="AI599" s="373"/>
    </row>
    <row r="600">
      <c r="A600" s="480" t="s">
        <v>5135</v>
      </c>
      <c r="B600" s="361">
        <v>46170.0</v>
      </c>
      <c r="C600" s="362" t="s">
        <v>6388</v>
      </c>
      <c r="D600" s="363" t="s">
        <v>6389</v>
      </c>
      <c r="E600" s="364"/>
      <c r="F600" s="365"/>
      <c r="G600" s="366"/>
      <c r="H600" s="367"/>
      <c r="I600" s="365"/>
      <c r="J600" s="368"/>
      <c r="K600" s="364"/>
      <c r="L600" s="365"/>
      <c r="M600" s="366"/>
      <c r="N600" s="367"/>
      <c r="O600" s="365"/>
      <c r="P600" s="368"/>
      <c r="Q600" s="364"/>
      <c r="R600" s="365"/>
      <c r="S600" s="366"/>
      <c r="T600" s="369"/>
      <c r="U600" s="370" t="s">
        <v>2920</v>
      </c>
      <c r="V600" s="481"/>
      <c r="W600" s="372"/>
      <c r="X600" s="353"/>
      <c r="Y600" s="373"/>
      <c r="Z600" s="382"/>
      <c r="AA600" s="389"/>
      <c r="AB600" s="383"/>
      <c r="AC600" s="388"/>
      <c r="AD600" s="382"/>
      <c r="AE600" s="389"/>
      <c r="AF600" s="390"/>
      <c r="AG600" s="391"/>
      <c r="AH600" s="359"/>
      <c r="AI600" s="373"/>
    </row>
    <row r="601">
      <c r="A601" s="480" t="s">
        <v>5135</v>
      </c>
      <c r="B601" s="361">
        <v>46170.0</v>
      </c>
      <c r="C601" s="362" t="s">
        <v>6390</v>
      </c>
      <c r="D601" s="363" t="s">
        <v>6391</v>
      </c>
      <c r="E601" s="364"/>
      <c r="F601" s="365"/>
      <c r="G601" s="366"/>
      <c r="H601" s="367"/>
      <c r="I601" s="365"/>
      <c r="J601" s="368"/>
      <c r="K601" s="364"/>
      <c r="L601" s="365"/>
      <c r="M601" s="366"/>
      <c r="N601" s="367"/>
      <c r="O601" s="365"/>
      <c r="P601" s="368"/>
      <c r="Q601" s="364"/>
      <c r="R601" s="365"/>
      <c r="S601" s="366"/>
      <c r="T601" s="369"/>
      <c r="U601" s="370" t="s">
        <v>2920</v>
      </c>
      <c r="V601" s="481" t="s">
        <v>2472</v>
      </c>
      <c r="W601" s="372"/>
      <c r="X601" s="353"/>
      <c r="Y601" s="373"/>
      <c r="Z601" s="382"/>
      <c r="AA601" s="389"/>
      <c r="AB601" s="383"/>
      <c r="AC601" s="388"/>
      <c r="AD601" s="382"/>
      <c r="AE601" s="389"/>
      <c r="AF601" s="390"/>
      <c r="AG601" s="391"/>
      <c r="AH601" s="359"/>
      <c r="AI601" s="373"/>
    </row>
    <row r="602">
      <c r="A602" s="480" t="s">
        <v>5341</v>
      </c>
      <c r="B602" s="361">
        <v>46171.0</v>
      </c>
      <c r="C602" s="362" t="s">
        <v>6392</v>
      </c>
      <c r="D602" s="363" t="s">
        <v>6393</v>
      </c>
      <c r="E602" s="364"/>
      <c r="F602" s="365"/>
      <c r="G602" s="366"/>
      <c r="H602" s="367"/>
      <c r="I602" s="365"/>
      <c r="J602" s="368"/>
      <c r="K602" s="364"/>
      <c r="L602" s="365"/>
      <c r="M602" s="366"/>
      <c r="N602" s="367"/>
      <c r="O602" s="365"/>
      <c r="P602" s="368"/>
      <c r="Q602" s="364"/>
      <c r="R602" s="365"/>
      <c r="S602" s="366"/>
      <c r="T602" s="369"/>
      <c r="U602" s="370" t="s">
        <v>529</v>
      </c>
      <c r="V602" s="481"/>
      <c r="W602" s="372"/>
      <c r="X602" s="353"/>
      <c r="Y602" s="373"/>
      <c r="Z602" s="382"/>
      <c r="AA602" s="389"/>
      <c r="AB602" s="383"/>
      <c r="AC602" s="388"/>
      <c r="AD602" s="382"/>
      <c r="AE602" s="389"/>
      <c r="AF602" s="390"/>
      <c r="AG602" s="391"/>
      <c r="AH602" s="359"/>
      <c r="AI602" s="373"/>
    </row>
    <row r="603">
      <c r="A603" s="480" t="s">
        <v>5341</v>
      </c>
      <c r="B603" s="361">
        <v>46171.0</v>
      </c>
      <c r="C603" s="362" t="s">
        <v>6394</v>
      </c>
      <c r="D603" s="363" t="s">
        <v>6395</v>
      </c>
      <c r="E603" s="364"/>
      <c r="F603" s="365"/>
      <c r="G603" s="366"/>
      <c r="H603" s="367"/>
      <c r="I603" s="365"/>
      <c r="J603" s="368"/>
      <c r="K603" s="364"/>
      <c r="L603" s="365"/>
      <c r="M603" s="366"/>
      <c r="N603" s="367"/>
      <c r="O603" s="365"/>
      <c r="P603" s="368"/>
      <c r="Q603" s="364"/>
      <c r="R603" s="365"/>
      <c r="S603" s="366"/>
      <c r="T603" s="369"/>
      <c r="U603" s="370" t="s">
        <v>529</v>
      </c>
      <c r="V603" s="481"/>
      <c r="W603" s="372"/>
      <c r="X603" s="353"/>
      <c r="Y603" s="373"/>
      <c r="Z603" s="382"/>
      <c r="AA603" s="389"/>
      <c r="AB603" s="383"/>
      <c r="AC603" s="388"/>
      <c r="AD603" s="382"/>
      <c r="AE603" s="389"/>
      <c r="AF603" s="390"/>
      <c r="AG603" s="391"/>
      <c r="AH603" s="359"/>
      <c r="AI603" s="373"/>
    </row>
    <row r="604">
      <c r="A604" s="480" t="s">
        <v>5135</v>
      </c>
      <c r="B604" s="361">
        <v>46170.0</v>
      </c>
      <c r="C604" s="362" t="s">
        <v>6396</v>
      </c>
      <c r="D604" s="363" t="s">
        <v>6397</v>
      </c>
      <c r="E604" s="364"/>
      <c r="F604" s="365"/>
      <c r="G604" s="366"/>
      <c r="H604" s="367"/>
      <c r="I604" s="365"/>
      <c r="J604" s="368"/>
      <c r="K604" s="364"/>
      <c r="L604" s="365"/>
      <c r="M604" s="366"/>
      <c r="N604" s="367"/>
      <c r="O604" s="365"/>
      <c r="P604" s="368"/>
      <c r="Q604" s="364"/>
      <c r="R604" s="365"/>
      <c r="S604" s="366"/>
      <c r="T604" s="369"/>
      <c r="U604" s="370" t="s">
        <v>529</v>
      </c>
      <c r="V604" s="481"/>
      <c r="W604" s="372"/>
      <c r="X604" s="353"/>
      <c r="Y604" s="373"/>
      <c r="Z604" s="382"/>
      <c r="AA604" s="389"/>
      <c r="AB604" s="383"/>
      <c r="AC604" s="388"/>
      <c r="AD604" s="382"/>
      <c r="AE604" s="389"/>
      <c r="AF604" s="390"/>
      <c r="AG604" s="391"/>
      <c r="AH604" s="359"/>
      <c r="AI604" s="373"/>
    </row>
    <row r="605">
      <c r="A605" s="480" t="s">
        <v>5135</v>
      </c>
      <c r="B605" s="361">
        <v>46170.0</v>
      </c>
      <c r="C605" s="362" t="s">
        <v>6398</v>
      </c>
      <c r="D605" s="363" t="s">
        <v>6399</v>
      </c>
      <c r="E605" s="364"/>
      <c r="F605" s="365"/>
      <c r="G605" s="366"/>
      <c r="H605" s="367"/>
      <c r="I605" s="365"/>
      <c r="J605" s="368"/>
      <c r="K605" s="364"/>
      <c r="L605" s="365"/>
      <c r="M605" s="366"/>
      <c r="N605" s="367"/>
      <c r="O605" s="365"/>
      <c r="P605" s="368"/>
      <c r="Q605" s="364"/>
      <c r="R605" s="365"/>
      <c r="S605" s="366"/>
      <c r="T605" s="369"/>
      <c r="U605" s="370" t="s">
        <v>529</v>
      </c>
      <c r="V605" s="481"/>
      <c r="W605" s="372"/>
      <c r="X605" s="353"/>
      <c r="Y605" s="373"/>
      <c r="Z605" s="382"/>
      <c r="AA605" s="389"/>
      <c r="AB605" s="383"/>
      <c r="AC605" s="388"/>
      <c r="AD605" s="382"/>
      <c r="AE605" s="389"/>
      <c r="AF605" s="390"/>
      <c r="AG605" s="391"/>
      <c r="AH605" s="359"/>
      <c r="AI605" s="373"/>
    </row>
    <row r="606">
      <c r="A606" s="480" t="s">
        <v>5341</v>
      </c>
      <c r="B606" s="361">
        <v>46171.0</v>
      </c>
      <c r="C606" s="362" t="s">
        <v>6400</v>
      </c>
      <c r="D606" s="363" t="s">
        <v>6401</v>
      </c>
      <c r="E606" s="364"/>
      <c r="F606" s="365"/>
      <c r="G606" s="366"/>
      <c r="H606" s="367"/>
      <c r="I606" s="365"/>
      <c r="J606" s="368"/>
      <c r="K606" s="364"/>
      <c r="L606" s="365"/>
      <c r="M606" s="366"/>
      <c r="N606" s="367"/>
      <c r="O606" s="365"/>
      <c r="P606" s="368"/>
      <c r="Q606" s="364"/>
      <c r="R606" s="365"/>
      <c r="S606" s="366"/>
      <c r="T606" s="369"/>
      <c r="U606" s="370" t="s">
        <v>2244</v>
      </c>
      <c r="V606" s="481"/>
      <c r="W606" s="372"/>
      <c r="X606" s="353"/>
      <c r="Y606" s="373"/>
      <c r="Z606" s="382"/>
      <c r="AA606" s="389"/>
      <c r="AB606" s="383"/>
      <c r="AC606" s="388"/>
      <c r="AD606" s="382"/>
      <c r="AE606" s="389"/>
      <c r="AF606" s="390"/>
      <c r="AG606" s="391"/>
      <c r="AH606" s="359"/>
      <c r="AI606" s="373"/>
    </row>
    <row r="607">
      <c r="A607" s="480" t="s">
        <v>5341</v>
      </c>
      <c r="B607" s="361">
        <v>46171.0</v>
      </c>
      <c r="C607" s="362" t="s">
        <v>6402</v>
      </c>
      <c r="D607" s="363" t="s">
        <v>6403</v>
      </c>
      <c r="E607" s="364"/>
      <c r="F607" s="365"/>
      <c r="G607" s="366"/>
      <c r="H607" s="367"/>
      <c r="I607" s="365"/>
      <c r="J607" s="368"/>
      <c r="K607" s="364"/>
      <c r="L607" s="365"/>
      <c r="M607" s="366"/>
      <c r="N607" s="367"/>
      <c r="O607" s="365"/>
      <c r="P607" s="368"/>
      <c r="Q607" s="364"/>
      <c r="R607" s="365"/>
      <c r="S607" s="366"/>
      <c r="T607" s="369"/>
      <c r="U607" s="370" t="s">
        <v>2244</v>
      </c>
      <c r="V607" s="481"/>
      <c r="W607" s="372"/>
      <c r="X607" s="353"/>
      <c r="Y607" s="373"/>
      <c r="Z607" s="382"/>
      <c r="AA607" s="389"/>
      <c r="AB607" s="383"/>
      <c r="AC607" s="388"/>
      <c r="AD607" s="382"/>
      <c r="AE607" s="389"/>
      <c r="AF607" s="390"/>
      <c r="AG607" s="391"/>
      <c r="AH607" s="359"/>
      <c r="AI607" s="373"/>
    </row>
    <row r="608">
      <c r="A608" s="512" t="s">
        <v>5135</v>
      </c>
      <c r="B608" s="513">
        <v>46170.0</v>
      </c>
      <c r="C608" s="514" t="s">
        <v>6404</v>
      </c>
      <c r="D608" s="515" t="s">
        <v>6405</v>
      </c>
      <c r="E608" s="516"/>
      <c r="F608" s="517"/>
      <c r="G608" s="518"/>
      <c r="H608" s="519"/>
      <c r="I608" s="517"/>
      <c r="J608" s="520"/>
      <c r="K608" s="516"/>
      <c r="L608" s="517"/>
      <c r="M608" s="518"/>
      <c r="N608" s="519"/>
      <c r="O608" s="517"/>
      <c r="P608" s="520"/>
      <c r="Q608" s="516"/>
      <c r="R608" s="517"/>
      <c r="S608" s="518"/>
      <c r="T608" s="521"/>
      <c r="U608" s="522" t="s">
        <v>2961</v>
      </c>
      <c r="V608" s="523"/>
      <c r="W608" s="524"/>
      <c r="X608" s="525"/>
      <c r="Y608" s="526"/>
      <c r="Z608" s="527"/>
      <c r="AA608" s="528"/>
      <c r="AB608" s="529"/>
      <c r="AC608" s="530"/>
      <c r="AD608" s="527"/>
      <c r="AE608" s="528"/>
      <c r="AF608" s="531"/>
      <c r="AG608" s="532"/>
      <c r="AH608" s="533"/>
      <c r="AI608" s="526"/>
    </row>
    <row r="609">
      <c r="A609" s="480" t="s">
        <v>5135</v>
      </c>
      <c r="B609" s="361">
        <v>46170.0</v>
      </c>
      <c r="C609" s="362" t="s">
        <v>6406</v>
      </c>
      <c r="D609" s="363" t="s">
        <v>6407</v>
      </c>
      <c r="E609" s="364"/>
      <c r="F609" s="365"/>
      <c r="G609" s="366"/>
      <c r="H609" s="367"/>
      <c r="I609" s="365"/>
      <c r="J609" s="368"/>
      <c r="K609" s="364"/>
      <c r="L609" s="365"/>
      <c r="M609" s="366"/>
      <c r="N609" s="367"/>
      <c r="O609" s="365"/>
      <c r="P609" s="368"/>
      <c r="Q609" s="364"/>
      <c r="R609" s="365"/>
      <c r="S609" s="366"/>
      <c r="T609" s="369"/>
      <c r="U609" s="370" t="s">
        <v>2961</v>
      </c>
      <c r="V609" s="481"/>
      <c r="W609" s="372"/>
      <c r="X609" s="353"/>
      <c r="Y609" s="373"/>
      <c r="Z609" s="382"/>
      <c r="AA609" s="389"/>
      <c r="AB609" s="383"/>
      <c r="AC609" s="388"/>
      <c r="AD609" s="382"/>
      <c r="AE609" s="389"/>
      <c r="AF609" s="390"/>
      <c r="AG609" s="391"/>
      <c r="AH609" s="359"/>
      <c r="AI609" s="373"/>
    </row>
    <row r="610">
      <c r="A610" s="480" t="s">
        <v>5135</v>
      </c>
      <c r="B610" s="361">
        <v>46170.0</v>
      </c>
      <c r="C610" s="362" t="s">
        <v>6408</v>
      </c>
      <c r="D610" s="363" t="s">
        <v>6409</v>
      </c>
      <c r="E610" s="364"/>
      <c r="F610" s="365"/>
      <c r="G610" s="366"/>
      <c r="H610" s="367"/>
      <c r="I610" s="365"/>
      <c r="J610" s="368"/>
      <c r="K610" s="364"/>
      <c r="L610" s="365"/>
      <c r="M610" s="366"/>
      <c r="N610" s="367"/>
      <c r="O610" s="365"/>
      <c r="P610" s="368"/>
      <c r="Q610" s="364"/>
      <c r="R610" s="365"/>
      <c r="S610" s="366"/>
      <c r="T610" s="369"/>
      <c r="U610" s="370" t="s">
        <v>1830</v>
      </c>
      <c r="V610" s="481"/>
      <c r="W610" s="372"/>
      <c r="X610" s="353"/>
      <c r="Y610" s="373"/>
      <c r="Z610" s="382"/>
      <c r="AA610" s="389"/>
      <c r="AB610" s="383"/>
      <c r="AC610" s="388"/>
      <c r="AD610" s="382"/>
      <c r="AE610" s="389"/>
      <c r="AF610" s="390"/>
      <c r="AG610" s="391"/>
      <c r="AH610" s="359"/>
      <c r="AI610" s="373"/>
    </row>
    <row r="611">
      <c r="A611" s="480" t="s">
        <v>5135</v>
      </c>
      <c r="B611" s="361">
        <v>46170.0</v>
      </c>
      <c r="C611" s="362" t="s">
        <v>6410</v>
      </c>
      <c r="D611" s="363" t="s">
        <v>6411</v>
      </c>
      <c r="E611" s="364"/>
      <c r="F611" s="365"/>
      <c r="G611" s="366"/>
      <c r="H611" s="367"/>
      <c r="I611" s="365"/>
      <c r="J611" s="368"/>
      <c r="K611" s="364"/>
      <c r="L611" s="365"/>
      <c r="M611" s="366"/>
      <c r="N611" s="367"/>
      <c r="O611" s="365"/>
      <c r="P611" s="368"/>
      <c r="Q611" s="364"/>
      <c r="R611" s="365"/>
      <c r="S611" s="366"/>
      <c r="T611" s="369"/>
      <c r="U611" s="370" t="s">
        <v>1830</v>
      </c>
      <c r="V611" s="481"/>
      <c r="W611" s="372"/>
      <c r="X611" s="353"/>
      <c r="Y611" s="373"/>
      <c r="Z611" s="382"/>
      <c r="AA611" s="389"/>
      <c r="AB611" s="383"/>
      <c r="AC611" s="388"/>
      <c r="AD611" s="382"/>
      <c r="AE611" s="389"/>
      <c r="AF611" s="390"/>
      <c r="AG611" s="391"/>
      <c r="AH611" s="359"/>
      <c r="AI611" s="373"/>
    </row>
    <row r="612">
      <c r="A612" s="480" t="s">
        <v>5135</v>
      </c>
      <c r="B612" s="361">
        <v>46170.0</v>
      </c>
      <c r="C612" s="362" t="s">
        <v>6412</v>
      </c>
      <c r="D612" s="363" t="s">
        <v>6413</v>
      </c>
      <c r="E612" s="364"/>
      <c r="F612" s="365"/>
      <c r="G612" s="366"/>
      <c r="H612" s="367"/>
      <c r="I612" s="365"/>
      <c r="J612" s="368"/>
      <c r="K612" s="364"/>
      <c r="L612" s="365"/>
      <c r="M612" s="366"/>
      <c r="N612" s="367"/>
      <c r="O612" s="365"/>
      <c r="P612" s="368"/>
      <c r="Q612" s="364"/>
      <c r="R612" s="365"/>
      <c r="S612" s="366"/>
      <c r="T612" s="369"/>
      <c r="U612" s="370" t="s">
        <v>713</v>
      </c>
      <c r="V612" s="481"/>
      <c r="W612" s="372"/>
      <c r="X612" s="353"/>
      <c r="Y612" s="373"/>
      <c r="Z612" s="382"/>
      <c r="AA612" s="389"/>
      <c r="AB612" s="383"/>
      <c r="AC612" s="388"/>
      <c r="AD612" s="382"/>
      <c r="AE612" s="389"/>
      <c r="AF612" s="390"/>
      <c r="AG612" s="391"/>
      <c r="AH612" s="359"/>
      <c r="AI612" s="373"/>
    </row>
    <row r="613">
      <c r="A613" s="480" t="s">
        <v>5135</v>
      </c>
      <c r="B613" s="361">
        <v>46170.0</v>
      </c>
      <c r="C613" s="362" t="s">
        <v>6414</v>
      </c>
      <c r="D613" s="363" t="s">
        <v>6415</v>
      </c>
      <c r="E613" s="364"/>
      <c r="F613" s="365"/>
      <c r="G613" s="366"/>
      <c r="H613" s="367"/>
      <c r="I613" s="365"/>
      <c r="J613" s="368"/>
      <c r="K613" s="364"/>
      <c r="L613" s="365"/>
      <c r="M613" s="366"/>
      <c r="N613" s="367"/>
      <c r="O613" s="365"/>
      <c r="P613" s="368"/>
      <c r="Q613" s="364"/>
      <c r="R613" s="365"/>
      <c r="S613" s="366"/>
      <c r="T613" s="369"/>
      <c r="U613" s="370" t="s">
        <v>713</v>
      </c>
      <c r="V613" s="481"/>
      <c r="W613" s="372"/>
      <c r="X613" s="353"/>
      <c r="Y613" s="373"/>
      <c r="Z613" s="382"/>
      <c r="AA613" s="389"/>
      <c r="AB613" s="383"/>
      <c r="AC613" s="388"/>
      <c r="AD613" s="382"/>
      <c r="AE613" s="389"/>
      <c r="AF613" s="390"/>
      <c r="AG613" s="391"/>
      <c r="AH613" s="359"/>
      <c r="AI613" s="373"/>
    </row>
    <row r="614">
      <c r="A614" s="480" t="s">
        <v>5135</v>
      </c>
      <c r="B614" s="361">
        <v>46170.0</v>
      </c>
      <c r="C614" s="362" t="s">
        <v>6416</v>
      </c>
      <c r="D614" s="363" t="s">
        <v>6417</v>
      </c>
      <c r="E614" s="364"/>
      <c r="F614" s="365"/>
      <c r="G614" s="366"/>
      <c r="H614" s="367"/>
      <c r="I614" s="365"/>
      <c r="J614" s="368"/>
      <c r="K614" s="364"/>
      <c r="L614" s="365"/>
      <c r="M614" s="366"/>
      <c r="N614" s="367"/>
      <c r="O614" s="365"/>
      <c r="P614" s="368"/>
      <c r="Q614" s="364"/>
      <c r="R614" s="365"/>
      <c r="S614" s="366"/>
      <c r="T614" s="369"/>
      <c r="U614" s="370" t="s">
        <v>2208</v>
      </c>
      <c r="V614" s="481"/>
      <c r="W614" s="372"/>
      <c r="X614" s="353"/>
      <c r="Y614" s="373"/>
      <c r="Z614" s="382"/>
      <c r="AA614" s="389"/>
      <c r="AB614" s="383"/>
      <c r="AC614" s="388"/>
      <c r="AD614" s="382"/>
      <c r="AE614" s="389"/>
      <c r="AF614" s="390"/>
      <c r="AG614" s="391"/>
      <c r="AH614" s="359"/>
      <c r="AI614" s="373"/>
    </row>
    <row r="615">
      <c r="A615" s="480" t="s">
        <v>5135</v>
      </c>
      <c r="B615" s="361">
        <v>46170.0</v>
      </c>
      <c r="C615" s="362" t="s">
        <v>6418</v>
      </c>
      <c r="D615" s="363" t="s">
        <v>6419</v>
      </c>
      <c r="E615" s="364"/>
      <c r="F615" s="365"/>
      <c r="G615" s="366"/>
      <c r="H615" s="367"/>
      <c r="I615" s="365"/>
      <c r="J615" s="368"/>
      <c r="K615" s="364"/>
      <c r="L615" s="365"/>
      <c r="M615" s="366"/>
      <c r="N615" s="367"/>
      <c r="O615" s="365"/>
      <c r="P615" s="368"/>
      <c r="Q615" s="364"/>
      <c r="R615" s="365"/>
      <c r="S615" s="366"/>
      <c r="T615" s="369"/>
      <c r="U615" s="370" t="s">
        <v>2208</v>
      </c>
      <c r="V615" s="481"/>
      <c r="W615" s="372"/>
      <c r="X615" s="353"/>
      <c r="Y615" s="373"/>
      <c r="Z615" s="382"/>
      <c r="AA615" s="389"/>
      <c r="AB615" s="383"/>
      <c r="AC615" s="388"/>
      <c r="AD615" s="382"/>
      <c r="AE615" s="389"/>
      <c r="AF615" s="390"/>
      <c r="AG615" s="391"/>
      <c r="AH615" s="359"/>
      <c r="AI615" s="373"/>
    </row>
    <row r="616">
      <c r="A616" s="480" t="s">
        <v>5135</v>
      </c>
      <c r="B616" s="361">
        <v>46170.0</v>
      </c>
      <c r="C616" s="362" t="s">
        <v>6420</v>
      </c>
      <c r="D616" s="363" t="s">
        <v>6421</v>
      </c>
      <c r="E616" s="364"/>
      <c r="F616" s="365"/>
      <c r="G616" s="366"/>
      <c r="H616" s="367"/>
      <c r="I616" s="365"/>
      <c r="J616" s="368"/>
      <c r="K616" s="364"/>
      <c r="L616" s="365"/>
      <c r="M616" s="366"/>
      <c r="N616" s="367"/>
      <c r="O616" s="365"/>
      <c r="P616" s="368"/>
      <c r="Q616" s="364"/>
      <c r="R616" s="365"/>
      <c r="S616" s="366"/>
      <c r="T616" s="369"/>
      <c r="U616" s="370" t="s">
        <v>801</v>
      </c>
      <c r="V616" s="481"/>
      <c r="W616" s="372"/>
      <c r="X616" s="353"/>
      <c r="Y616" s="373"/>
      <c r="Z616" s="382"/>
      <c r="AA616" s="389"/>
      <c r="AB616" s="383"/>
      <c r="AC616" s="388"/>
      <c r="AD616" s="382"/>
      <c r="AE616" s="389"/>
      <c r="AF616" s="390"/>
      <c r="AG616" s="391"/>
      <c r="AH616" s="359"/>
      <c r="AI616" s="373"/>
    </row>
    <row r="617">
      <c r="A617" s="480" t="s">
        <v>5135</v>
      </c>
      <c r="B617" s="361">
        <v>46170.0</v>
      </c>
      <c r="C617" s="362" t="s">
        <v>6422</v>
      </c>
      <c r="D617" s="363" t="s">
        <v>6423</v>
      </c>
      <c r="E617" s="364"/>
      <c r="F617" s="365"/>
      <c r="G617" s="366"/>
      <c r="H617" s="367"/>
      <c r="I617" s="365"/>
      <c r="J617" s="368"/>
      <c r="K617" s="364"/>
      <c r="L617" s="365"/>
      <c r="M617" s="366"/>
      <c r="N617" s="367"/>
      <c r="O617" s="365"/>
      <c r="P617" s="368"/>
      <c r="Q617" s="364"/>
      <c r="R617" s="365"/>
      <c r="S617" s="366"/>
      <c r="T617" s="369"/>
      <c r="U617" s="370" t="s">
        <v>801</v>
      </c>
      <c r="V617" s="481"/>
      <c r="W617" s="372"/>
      <c r="X617" s="353"/>
      <c r="Y617" s="373"/>
      <c r="Z617" s="382"/>
      <c r="AA617" s="389"/>
      <c r="AB617" s="383"/>
      <c r="AC617" s="388"/>
      <c r="AD617" s="382"/>
      <c r="AE617" s="389"/>
      <c r="AF617" s="390"/>
      <c r="AG617" s="391"/>
      <c r="AH617" s="359"/>
      <c r="AI617" s="373"/>
    </row>
    <row r="618">
      <c r="A618" s="480" t="s">
        <v>5135</v>
      </c>
      <c r="B618" s="361">
        <v>46170.0</v>
      </c>
      <c r="C618" s="362" t="s">
        <v>6424</v>
      </c>
      <c r="D618" s="363" t="s">
        <v>6425</v>
      </c>
      <c r="E618" s="364"/>
      <c r="F618" s="365"/>
      <c r="G618" s="366"/>
      <c r="H618" s="367"/>
      <c r="I618" s="365"/>
      <c r="J618" s="368"/>
      <c r="K618" s="364"/>
      <c r="L618" s="365"/>
      <c r="M618" s="366"/>
      <c r="N618" s="367"/>
      <c r="O618" s="365"/>
      <c r="P618" s="368"/>
      <c r="Q618" s="364"/>
      <c r="R618" s="365"/>
      <c r="S618" s="366"/>
      <c r="T618" s="369"/>
      <c r="U618" s="370" t="s">
        <v>1017</v>
      </c>
      <c r="V618" s="481"/>
      <c r="W618" s="372"/>
      <c r="X618" s="353"/>
      <c r="Y618" s="373"/>
      <c r="Z618" s="382"/>
      <c r="AA618" s="389"/>
      <c r="AB618" s="383"/>
      <c r="AC618" s="388"/>
      <c r="AD618" s="382"/>
      <c r="AE618" s="389"/>
      <c r="AF618" s="390"/>
      <c r="AG618" s="391"/>
      <c r="AH618" s="359"/>
      <c r="AI618" s="373"/>
    </row>
    <row r="619">
      <c r="A619" s="480" t="s">
        <v>5135</v>
      </c>
      <c r="B619" s="361">
        <v>46170.0</v>
      </c>
      <c r="C619" s="362" t="s">
        <v>6426</v>
      </c>
      <c r="D619" s="363" t="s">
        <v>6427</v>
      </c>
      <c r="E619" s="364"/>
      <c r="F619" s="365"/>
      <c r="G619" s="366"/>
      <c r="H619" s="367"/>
      <c r="I619" s="365"/>
      <c r="J619" s="368"/>
      <c r="K619" s="364"/>
      <c r="L619" s="365"/>
      <c r="M619" s="366"/>
      <c r="N619" s="367"/>
      <c r="O619" s="365"/>
      <c r="P619" s="368"/>
      <c r="Q619" s="364"/>
      <c r="R619" s="365"/>
      <c r="S619" s="366"/>
      <c r="T619" s="369"/>
      <c r="U619" s="370" t="s">
        <v>1017</v>
      </c>
      <c r="V619" s="481"/>
      <c r="W619" s="372"/>
      <c r="X619" s="353"/>
      <c r="Y619" s="373"/>
      <c r="Z619" s="382"/>
      <c r="AA619" s="389"/>
      <c r="AB619" s="383"/>
      <c r="AC619" s="388"/>
      <c r="AD619" s="382"/>
      <c r="AE619" s="389"/>
      <c r="AF619" s="390"/>
      <c r="AG619" s="391"/>
      <c r="AH619" s="359"/>
      <c r="AI619" s="373"/>
    </row>
    <row r="620">
      <c r="A620" s="480" t="s">
        <v>5135</v>
      </c>
      <c r="B620" s="361">
        <v>46170.0</v>
      </c>
      <c r="C620" s="362" t="s">
        <v>6428</v>
      </c>
      <c r="D620" s="363" t="s">
        <v>6429</v>
      </c>
      <c r="E620" s="364"/>
      <c r="F620" s="365"/>
      <c r="G620" s="366"/>
      <c r="H620" s="367"/>
      <c r="I620" s="365"/>
      <c r="J620" s="368"/>
      <c r="K620" s="364"/>
      <c r="L620" s="365"/>
      <c r="M620" s="366"/>
      <c r="N620" s="367"/>
      <c r="O620" s="365"/>
      <c r="P620" s="368"/>
      <c r="Q620" s="364"/>
      <c r="R620" s="365"/>
      <c r="S620" s="366"/>
      <c r="T620" s="369"/>
      <c r="U620" s="370" t="s">
        <v>153</v>
      </c>
      <c r="V620" s="481"/>
      <c r="W620" s="372"/>
      <c r="X620" s="353"/>
      <c r="Y620" s="373"/>
      <c r="Z620" s="382"/>
      <c r="AA620" s="389"/>
      <c r="AB620" s="383"/>
      <c r="AC620" s="388"/>
      <c r="AD620" s="382"/>
      <c r="AE620" s="389"/>
      <c r="AF620" s="390"/>
      <c r="AG620" s="391"/>
      <c r="AH620" s="359"/>
      <c r="AI620" s="373"/>
    </row>
    <row r="621">
      <c r="A621" s="480" t="s">
        <v>5135</v>
      </c>
      <c r="B621" s="361">
        <v>46170.0</v>
      </c>
      <c r="C621" s="362" t="s">
        <v>6430</v>
      </c>
      <c r="D621" s="363" t="s">
        <v>6431</v>
      </c>
      <c r="E621" s="364"/>
      <c r="F621" s="365"/>
      <c r="G621" s="366"/>
      <c r="H621" s="367"/>
      <c r="I621" s="365"/>
      <c r="J621" s="368"/>
      <c r="K621" s="364"/>
      <c r="L621" s="365"/>
      <c r="M621" s="366"/>
      <c r="N621" s="367"/>
      <c r="O621" s="365"/>
      <c r="P621" s="368"/>
      <c r="Q621" s="364"/>
      <c r="R621" s="365"/>
      <c r="S621" s="366"/>
      <c r="T621" s="369"/>
      <c r="U621" s="370" t="s">
        <v>153</v>
      </c>
      <c r="V621" s="481"/>
      <c r="W621" s="372"/>
      <c r="X621" s="353"/>
      <c r="Y621" s="373"/>
      <c r="Z621" s="382"/>
      <c r="AA621" s="389"/>
      <c r="AB621" s="383"/>
      <c r="AC621" s="388"/>
      <c r="AD621" s="382"/>
      <c r="AE621" s="389"/>
      <c r="AF621" s="390"/>
      <c r="AG621" s="391"/>
      <c r="AH621" s="359"/>
      <c r="AI621" s="373"/>
    </row>
    <row r="622">
      <c r="A622" s="480" t="s">
        <v>5135</v>
      </c>
      <c r="B622" s="361">
        <v>46170.0</v>
      </c>
      <c r="C622" s="362" t="s">
        <v>6432</v>
      </c>
      <c r="D622" s="363" t="s">
        <v>6433</v>
      </c>
      <c r="E622" s="364"/>
      <c r="F622" s="365"/>
      <c r="G622" s="366"/>
      <c r="H622" s="367"/>
      <c r="I622" s="365"/>
      <c r="J622" s="368"/>
      <c r="K622" s="364"/>
      <c r="L622" s="365"/>
      <c r="M622" s="366"/>
      <c r="N622" s="367"/>
      <c r="O622" s="365"/>
      <c r="P622" s="368"/>
      <c r="Q622" s="364"/>
      <c r="R622" s="365"/>
      <c r="S622" s="366"/>
      <c r="T622" s="369"/>
      <c r="U622" s="429" t="s">
        <v>63</v>
      </c>
      <c r="V622" s="481"/>
      <c r="W622" s="372"/>
      <c r="X622" s="353"/>
      <c r="Y622" s="373"/>
      <c r="Z622" s="382"/>
      <c r="AA622" s="389"/>
      <c r="AB622" s="383"/>
      <c r="AC622" s="388"/>
      <c r="AD622" s="382"/>
      <c r="AE622" s="389"/>
      <c r="AF622" s="390"/>
      <c r="AG622" s="391"/>
      <c r="AH622" s="359"/>
      <c r="AI622" s="373"/>
    </row>
    <row r="623">
      <c r="A623" s="480" t="s">
        <v>5135</v>
      </c>
      <c r="B623" s="361">
        <v>46170.0</v>
      </c>
      <c r="C623" s="362" t="s">
        <v>6434</v>
      </c>
      <c r="D623" s="363" t="s">
        <v>6435</v>
      </c>
      <c r="E623" s="364"/>
      <c r="F623" s="365"/>
      <c r="G623" s="366"/>
      <c r="H623" s="367"/>
      <c r="I623" s="365"/>
      <c r="J623" s="368"/>
      <c r="K623" s="364"/>
      <c r="L623" s="365"/>
      <c r="M623" s="366"/>
      <c r="N623" s="367"/>
      <c r="O623" s="365"/>
      <c r="P623" s="368"/>
      <c r="Q623" s="364"/>
      <c r="R623" s="365"/>
      <c r="S623" s="366"/>
      <c r="T623" s="369"/>
      <c r="U623" s="429" t="s">
        <v>63</v>
      </c>
      <c r="V623" s="481"/>
      <c r="W623" s="372"/>
      <c r="X623" s="353"/>
      <c r="Y623" s="373"/>
      <c r="Z623" s="382"/>
      <c r="AA623" s="389"/>
      <c r="AB623" s="383"/>
      <c r="AC623" s="388"/>
      <c r="AD623" s="382"/>
      <c r="AE623" s="389"/>
      <c r="AF623" s="390"/>
      <c r="AG623" s="391"/>
      <c r="AH623" s="359"/>
      <c r="AI623" s="373"/>
    </row>
    <row r="624">
      <c r="A624" s="480" t="s">
        <v>5135</v>
      </c>
      <c r="B624" s="361">
        <v>46170.0</v>
      </c>
      <c r="C624" s="362" t="s">
        <v>6436</v>
      </c>
      <c r="D624" s="363" t="s">
        <v>6437</v>
      </c>
      <c r="E624" s="364"/>
      <c r="F624" s="365"/>
      <c r="G624" s="366"/>
      <c r="H624" s="367"/>
      <c r="I624" s="365"/>
      <c r="J624" s="368"/>
      <c r="K624" s="364"/>
      <c r="L624" s="365"/>
      <c r="M624" s="366"/>
      <c r="N624" s="367"/>
      <c r="O624" s="365"/>
      <c r="P624" s="368"/>
      <c r="Q624" s="364"/>
      <c r="R624" s="365"/>
      <c r="S624" s="366"/>
      <c r="T624" s="369"/>
      <c r="U624" s="370" t="s">
        <v>764</v>
      </c>
      <c r="V624" s="481"/>
      <c r="W624" s="372"/>
      <c r="X624" s="353"/>
      <c r="Y624" s="373"/>
      <c r="Z624" s="382"/>
      <c r="AA624" s="389"/>
      <c r="AB624" s="383"/>
      <c r="AC624" s="388"/>
      <c r="AD624" s="382"/>
      <c r="AE624" s="389"/>
      <c r="AF624" s="390"/>
      <c r="AG624" s="391"/>
      <c r="AH624" s="359"/>
      <c r="AI624" s="373"/>
    </row>
    <row r="625">
      <c r="A625" s="480" t="s">
        <v>5135</v>
      </c>
      <c r="B625" s="361">
        <v>46170.0</v>
      </c>
      <c r="C625" s="362" t="s">
        <v>6438</v>
      </c>
      <c r="D625" s="363" t="s">
        <v>6439</v>
      </c>
      <c r="E625" s="364"/>
      <c r="F625" s="365"/>
      <c r="G625" s="366"/>
      <c r="H625" s="367"/>
      <c r="I625" s="365"/>
      <c r="J625" s="368"/>
      <c r="K625" s="364"/>
      <c r="L625" s="365"/>
      <c r="M625" s="366"/>
      <c r="N625" s="367"/>
      <c r="O625" s="365"/>
      <c r="P625" s="368"/>
      <c r="Q625" s="364"/>
      <c r="R625" s="365"/>
      <c r="S625" s="366"/>
      <c r="T625" s="369"/>
      <c r="U625" s="370" t="s">
        <v>764</v>
      </c>
      <c r="V625" s="481"/>
      <c r="W625" s="372"/>
      <c r="X625" s="353"/>
      <c r="Y625" s="373"/>
      <c r="Z625" s="382"/>
      <c r="AA625" s="389"/>
      <c r="AB625" s="383"/>
      <c r="AC625" s="388"/>
      <c r="AD625" s="382"/>
      <c r="AE625" s="389"/>
      <c r="AF625" s="390"/>
      <c r="AG625" s="391"/>
      <c r="AH625" s="359"/>
      <c r="AI625" s="373"/>
    </row>
    <row r="626">
      <c r="A626" s="480" t="s">
        <v>5135</v>
      </c>
      <c r="B626" s="361">
        <v>46170.0</v>
      </c>
      <c r="C626" s="362" t="s">
        <v>6440</v>
      </c>
      <c r="D626" s="363" t="s">
        <v>6441</v>
      </c>
      <c r="E626" s="364"/>
      <c r="F626" s="365"/>
      <c r="G626" s="366"/>
      <c r="H626" s="367"/>
      <c r="I626" s="365"/>
      <c r="J626" s="368"/>
      <c r="K626" s="364"/>
      <c r="L626" s="365"/>
      <c r="M626" s="366"/>
      <c r="N626" s="367"/>
      <c r="O626" s="365"/>
      <c r="P626" s="368"/>
      <c r="Q626" s="364"/>
      <c r="R626" s="365"/>
      <c r="S626" s="366"/>
      <c r="T626" s="369"/>
      <c r="U626" s="370" t="s">
        <v>876</v>
      </c>
      <c r="V626" s="481"/>
      <c r="W626" s="372"/>
      <c r="X626" s="353"/>
      <c r="Y626" s="373"/>
      <c r="Z626" s="382"/>
      <c r="AA626" s="389"/>
      <c r="AB626" s="383"/>
      <c r="AC626" s="388"/>
      <c r="AD626" s="382"/>
      <c r="AE626" s="389"/>
      <c r="AF626" s="390"/>
      <c r="AG626" s="391"/>
      <c r="AH626" s="359"/>
      <c r="AI626" s="373"/>
    </row>
    <row r="627">
      <c r="A627" s="480" t="s">
        <v>5135</v>
      </c>
      <c r="B627" s="361">
        <v>46170.0</v>
      </c>
      <c r="C627" s="362" t="s">
        <v>6442</v>
      </c>
      <c r="D627" s="363" t="s">
        <v>6443</v>
      </c>
      <c r="E627" s="364"/>
      <c r="F627" s="365"/>
      <c r="G627" s="366"/>
      <c r="H627" s="367"/>
      <c r="I627" s="365"/>
      <c r="J627" s="368"/>
      <c r="K627" s="364"/>
      <c r="L627" s="365"/>
      <c r="M627" s="366"/>
      <c r="N627" s="367"/>
      <c r="O627" s="365"/>
      <c r="P627" s="368"/>
      <c r="Q627" s="364"/>
      <c r="R627" s="365"/>
      <c r="S627" s="366"/>
      <c r="T627" s="369"/>
      <c r="U627" s="370" t="s">
        <v>876</v>
      </c>
      <c r="V627" s="481"/>
      <c r="W627" s="372"/>
      <c r="X627" s="353"/>
      <c r="Y627" s="373"/>
      <c r="Z627" s="382"/>
      <c r="AA627" s="389"/>
      <c r="AB627" s="383"/>
      <c r="AC627" s="388"/>
      <c r="AD627" s="382"/>
      <c r="AE627" s="389"/>
      <c r="AF627" s="390"/>
      <c r="AG627" s="391"/>
      <c r="AH627" s="359"/>
      <c r="AI627" s="373"/>
    </row>
    <row r="628">
      <c r="A628" s="480" t="s">
        <v>5135</v>
      </c>
      <c r="B628" s="361">
        <v>46170.0</v>
      </c>
      <c r="C628" s="362" t="s">
        <v>6444</v>
      </c>
      <c r="D628" s="363" t="s">
        <v>6445</v>
      </c>
      <c r="E628" s="364"/>
      <c r="F628" s="365"/>
      <c r="G628" s="366"/>
      <c r="H628" s="367"/>
      <c r="I628" s="365"/>
      <c r="J628" s="368"/>
      <c r="K628" s="364"/>
      <c r="L628" s="365"/>
      <c r="M628" s="366"/>
      <c r="N628" s="367"/>
      <c r="O628" s="365"/>
      <c r="P628" s="368"/>
      <c r="Q628" s="364"/>
      <c r="R628" s="365"/>
      <c r="S628" s="366"/>
      <c r="T628" s="369"/>
      <c r="U628" s="370" t="s">
        <v>712</v>
      </c>
      <c r="V628" s="481"/>
      <c r="W628" s="372"/>
      <c r="X628" s="353"/>
      <c r="Y628" s="373"/>
      <c r="Z628" s="382"/>
      <c r="AA628" s="389"/>
      <c r="AB628" s="383"/>
      <c r="AC628" s="388"/>
      <c r="AD628" s="382"/>
      <c r="AE628" s="389"/>
      <c r="AF628" s="390"/>
      <c r="AG628" s="391"/>
      <c r="AH628" s="359"/>
      <c r="AI628" s="373"/>
    </row>
    <row r="629">
      <c r="A629" s="480" t="s">
        <v>5135</v>
      </c>
      <c r="B629" s="361">
        <v>46170.0</v>
      </c>
      <c r="C629" s="362" t="s">
        <v>6446</v>
      </c>
      <c r="D629" s="363" t="s">
        <v>6447</v>
      </c>
      <c r="E629" s="364"/>
      <c r="F629" s="365"/>
      <c r="G629" s="366"/>
      <c r="H629" s="367"/>
      <c r="I629" s="365"/>
      <c r="J629" s="368"/>
      <c r="K629" s="364"/>
      <c r="L629" s="365"/>
      <c r="M629" s="366"/>
      <c r="N629" s="367"/>
      <c r="O629" s="365"/>
      <c r="P629" s="368"/>
      <c r="Q629" s="364"/>
      <c r="R629" s="365"/>
      <c r="S629" s="366"/>
      <c r="T629" s="369"/>
      <c r="U629" s="370" t="s">
        <v>712</v>
      </c>
      <c r="V629" s="481"/>
      <c r="W629" s="372"/>
      <c r="X629" s="353"/>
      <c r="Y629" s="373"/>
      <c r="Z629" s="382"/>
      <c r="AA629" s="389"/>
      <c r="AB629" s="383"/>
      <c r="AC629" s="388"/>
      <c r="AD629" s="382"/>
      <c r="AE629" s="389"/>
      <c r="AF629" s="390"/>
      <c r="AG629" s="391"/>
      <c r="AH629" s="359"/>
      <c r="AI629" s="373"/>
    </row>
    <row r="630">
      <c r="A630" s="480" t="s">
        <v>5135</v>
      </c>
      <c r="B630" s="361">
        <v>46170.0</v>
      </c>
      <c r="C630" s="362" t="s">
        <v>6448</v>
      </c>
      <c r="D630" s="363" t="s">
        <v>6449</v>
      </c>
      <c r="E630" s="364"/>
      <c r="F630" s="365"/>
      <c r="G630" s="366"/>
      <c r="H630" s="367"/>
      <c r="I630" s="365"/>
      <c r="J630" s="368"/>
      <c r="K630" s="364"/>
      <c r="L630" s="365"/>
      <c r="M630" s="366"/>
      <c r="N630" s="367"/>
      <c r="O630" s="365"/>
      <c r="P630" s="368"/>
      <c r="Q630" s="364"/>
      <c r="R630" s="365"/>
      <c r="S630" s="366"/>
      <c r="T630" s="369"/>
      <c r="U630" s="370" t="s">
        <v>2590</v>
      </c>
      <c r="V630" s="481"/>
      <c r="W630" s="372"/>
      <c r="X630" s="353"/>
      <c r="Y630" s="373"/>
      <c r="Z630" s="382"/>
      <c r="AA630" s="389"/>
      <c r="AB630" s="383"/>
      <c r="AC630" s="388"/>
      <c r="AD630" s="382"/>
      <c r="AE630" s="389"/>
      <c r="AF630" s="390"/>
      <c r="AG630" s="391"/>
      <c r="AH630" s="359"/>
      <c r="AI630" s="373"/>
    </row>
    <row r="631">
      <c r="A631" s="480" t="s">
        <v>5135</v>
      </c>
      <c r="B631" s="361">
        <v>46170.0</v>
      </c>
      <c r="C631" s="362" t="s">
        <v>6450</v>
      </c>
      <c r="D631" s="363" t="s">
        <v>6451</v>
      </c>
      <c r="E631" s="364"/>
      <c r="F631" s="365"/>
      <c r="G631" s="366"/>
      <c r="H631" s="367"/>
      <c r="I631" s="365"/>
      <c r="J631" s="368"/>
      <c r="K631" s="364"/>
      <c r="L631" s="365"/>
      <c r="M631" s="366"/>
      <c r="N631" s="367"/>
      <c r="O631" s="365"/>
      <c r="P631" s="368"/>
      <c r="Q631" s="364"/>
      <c r="R631" s="365"/>
      <c r="S631" s="366"/>
      <c r="T631" s="369"/>
      <c r="U631" s="370" t="s">
        <v>2590</v>
      </c>
      <c r="V631" s="481"/>
      <c r="W631" s="372"/>
      <c r="X631" s="353"/>
      <c r="Y631" s="373"/>
      <c r="Z631" s="382"/>
      <c r="AA631" s="389"/>
      <c r="AB631" s="383"/>
      <c r="AC631" s="388"/>
      <c r="AD631" s="382"/>
      <c r="AE631" s="389"/>
      <c r="AF631" s="390"/>
      <c r="AG631" s="391"/>
      <c r="AH631" s="359"/>
      <c r="AI631" s="373"/>
    </row>
    <row r="632">
      <c r="A632" s="480" t="s">
        <v>5135</v>
      </c>
      <c r="B632" s="361">
        <v>46170.0</v>
      </c>
      <c r="C632" s="362" t="s">
        <v>6452</v>
      </c>
      <c r="D632" s="363" t="s">
        <v>6453</v>
      </c>
      <c r="E632" s="364"/>
      <c r="F632" s="365"/>
      <c r="G632" s="366"/>
      <c r="H632" s="367"/>
      <c r="I632" s="365"/>
      <c r="J632" s="368"/>
      <c r="K632" s="364"/>
      <c r="L632" s="365"/>
      <c r="M632" s="366"/>
      <c r="N632" s="367"/>
      <c r="O632" s="365"/>
      <c r="P632" s="368"/>
      <c r="Q632" s="364"/>
      <c r="R632" s="365"/>
      <c r="S632" s="366"/>
      <c r="T632" s="369"/>
      <c r="U632" s="370" t="s">
        <v>122</v>
      </c>
      <c r="V632" s="481"/>
      <c r="W632" s="372"/>
      <c r="X632" s="353"/>
      <c r="Y632" s="373"/>
      <c r="Z632" s="382"/>
      <c r="AA632" s="389"/>
      <c r="AB632" s="383"/>
      <c r="AC632" s="388"/>
      <c r="AD632" s="382"/>
      <c r="AE632" s="389"/>
      <c r="AF632" s="390"/>
      <c r="AG632" s="391"/>
      <c r="AH632" s="359"/>
      <c r="AI632" s="373"/>
    </row>
    <row r="633">
      <c r="A633" s="480" t="s">
        <v>5135</v>
      </c>
      <c r="B633" s="361">
        <v>46170.0</v>
      </c>
      <c r="C633" s="362" t="s">
        <v>6454</v>
      </c>
      <c r="D633" s="363" t="s">
        <v>6455</v>
      </c>
      <c r="E633" s="364"/>
      <c r="F633" s="365"/>
      <c r="G633" s="366"/>
      <c r="H633" s="367"/>
      <c r="I633" s="365"/>
      <c r="J633" s="368"/>
      <c r="K633" s="364"/>
      <c r="L633" s="365"/>
      <c r="M633" s="366"/>
      <c r="N633" s="367"/>
      <c r="O633" s="365"/>
      <c r="P633" s="368"/>
      <c r="Q633" s="364"/>
      <c r="R633" s="365"/>
      <c r="S633" s="366"/>
      <c r="T633" s="369"/>
      <c r="U633" s="370" t="s">
        <v>122</v>
      </c>
      <c r="V633" s="481"/>
      <c r="W633" s="372"/>
      <c r="X633" s="353"/>
      <c r="Y633" s="373"/>
      <c r="Z633" s="382"/>
      <c r="AA633" s="389"/>
      <c r="AB633" s="383"/>
      <c r="AC633" s="388"/>
      <c r="AD633" s="382"/>
      <c r="AE633" s="389"/>
      <c r="AF633" s="390"/>
      <c r="AG633" s="391"/>
      <c r="AH633" s="359"/>
      <c r="AI633" s="373"/>
    </row>
    <row r="634">
      <c r="A634" s="480" t="s">
        <v>5135</v>
      </c>
      <c r="B634" s="361">
        <v>46170.0</v>
      </c>
      <c r="C634" s="362" t="s">
        <v>6456</v>
      </c>
      <c r="D634" s="363" t="s">
        <v>6457</v>
      </c>
      <c r="E634" s="364"/>
      <c r="F634" s="365"/>
      <c r="G634" s="366"/>
      <c r="H634" s="367"/>
      <c r="I634" s="365"/>
      <c r="J634" s="368"/>
      <c r="K634" s="364"/>
      <c r="L634" s="365"/>
      <c r="M634" s="366"/>
      <c r="N634" s="367"/>
      <c r="O634" s="365"/>
      <c r="P634" s="368"/>
      <c r="Q634" s="364"/>
      <c r="R634" s="365"/>
      <c r="S634" s="366"/>
      <c r="T634" s="369"/>
      <c r="U634" s="429" t="s">
        <v>2990</v>
      </c>
      <c r="V634" s="481"/>
      <c r="W634" s="372"/>
      <c r="X634" s="353"/>
      <c r="Y634" s="373"/>
      <c r="Z634" s="382"/>
      <c r="AA634" s="389"/>
      <c r="AB634" s="383"/>
      <c r="AC634" s="388"/>
      <c r="AD634" s="382"/>
      <c r="AE634" s="389"/>
      <c r="AF634" s="390"/>
      <c r="AG634" s="391"/>
      <c r="AH634" s="359"/>
      <c r="AI634" s="373"/>
    </row>
    <row r="635">
      <c r="A635" s="480" t="s">
        <v>5135</v>
      </c>
      <c r="B635" s="361">
        <v>46170.0</v>
      </c>
      <c r="C635" s="362" t="s">
        <v>6458</v>
      </c>
      <c r="D635" s="363" t="s">
        <v>6459</v>
      </c>
      <c r="E635" s="364"/>
      <c r="F635" s="365"/>
      <c r="G635" s="366"/>
      <c r="H635" s="367"/>
      <c r="I635" s="365"/>
      <c r="J635" s="368"/>
      <c r="K635" s="364"/>
      <c r="L635" s="365"/>
      <c r="M635" s="366"/>
      <c r="N635" s="367"/>
      <c r="O635" s="365"/>
      <c r="P635" s="368"/>
      <c r="Q635" s="364"/>
      <c r="R635" s="365"/>
      <c r="S635" s="366"/>
      <c r="T635" s="369"/>
      <c r="U635" s="429" t="s">
        <v>2104</v>
      </c>
      <c r="V635" s="481" t="s">
        <v>2568</v>
      </c>
      <c r="W635" s="372"/>
      <c r="X635" s="353"/>
      <c r="Y635" s="373"/>
      <c r="Z635" s="382"/>
      <c r="AA635" s="389"/>
      <c r="AB635" s="383"/>
      <c r="AC635" s="388"/>
      <c r="AD635" s="382"/>
      <c r="AE635" s="389"/>
      <c r="AF635" s="390"/>
      <c r="AG635" s="391"/>
      <c r="AH635" s="359"/>
      <c r="AI635" s="373"/>
    </row>
    <row r="636">
      <c r="A636" s="480" t="s">
        <v>5135</v>
      </c>
      <c r="B636" s="361">
        <v>46170.0</v>
      </c>
      <c r="C636" s="362" t="s">
        <v>6460</v>
      </c>
      <c r="D636" s="363" t="s">
        <v>6461</v>
      </c>
      <c r="E636" s="364"/>
      <c r="F636" s="365"/>
      <c r="G636" s="366"/>
      <c r="H636" s="367"/>
      <c r="I636" s="365"/>
      <c r="J636" s="368"/>
      <c r="K636" s="364"/>
      <c r="L636" s="365"/>
      <c r="M636" s="366"/>
      <c r="N636" s="367"/>
      <c r="O636" s="365"/>
      <c r="P636" s="368"/>
      <c r="Q636" s="364"/>
      <c r="R636" s="365"/>
      <c r="S636" s="366"/>
      <c r="T636" s="369"/>
      <c r="U636" s="429" t="s">
        <v>2104</v>
      </c>
      <c r="V636" s="481"/>
      <c r="W636" s="372"/>
      <c r="X636" s="353"/>
      <c r="Y636" s="373"/>
      <c r="Z636" s="382"/>
      <c r="AA636" s="389"/>
      <c r="AB636" s="383"/>
      <c r="AC636" s="388"/>
      <c r="AD636" s="382"/>
      <c r="AE636" s="389"/>
      <c r="AF636" s="390"/>
      <c r="AG636" s="391"/>
      <c r="AH636" s="359"/>
      <c r="AI636" s="373"/>
    </row>
    <row r="637">
      <c r="A637" s="480" t="s">
        <v>5135</v>
      </c>
      <c r="B637" s="361">
        <v>46170.0</v>
      </c>
      <c r="C637" s="362" t="s">
        <v>6462</v>
      </c>
      <c r="D637" s="363" t="s">
        <v>6463</v>
      </c>
      <c r="E637" s="364"/>
      <c r="F637" s="365"/>
      <c r="G637" s="366"/>
      <c r="H637" s="367"/>
      <c r="I637" s="365"/>
      <c r="J637" s="368"/>
      <c r="K637" s="364"/>
      <c r="L637" s="365"/>
      <c r="M637" s="366"/>
      <c r="N637" s="367"/>
      <c r="O637" s="365"/>
      <c r="P637" s="368"/>
      <c r="Q637" s="364"/>
      <c r="R637" s="365"/>
      <c r="S637" s="366"/>
      <c r="T637" s="369"/>
      <c r="U637" s="370" t="s">
        <v>1453</v>
      </c>
      <c r="V637" s="481"/>
      <c r="W637" s="372"/>
      <c r="X637" s="353"/>
      <c r="Y637" s="373"/>
      <c r="Z637" s="382"/>
      <c r="AA637" s="389"/>
      <c r="AB637" s="383"/>
      <c r="AC637" s="388"/>
      <c r="AD637" s="382"/>
      <c r="AE637" s="389"/>
      <c r="AF637" s="390"/>
      <c r="AG637" s="391"/>
      <c r="AH637" s="359"/>
      <c r="AI637" s="373"/>
    </row>
    <row r="638">
      <c r="A638" s="480" t="s">
        <v>5135</v>
      </c>
      <c r="B638" s="361">
        <v>46170.0</v>
      </c>
      <c r="C638" s="362" t="s">
        <v>6464</v>
      </c>
      <c r="D638" s="363" t="s">
        <v>6465</v>
      </c>
      <c r="E638" s="364"/>
      <c r="F638" s="365"/>
      <c r="G638" s="366"/>
      <c r="H638" s="367"/>
      <c r="I638" s="365"/>
      <c r="J638" s="368"/>
      <c r="K638" s="364"/>
      <c r="L638" s="365"/>
      <c r="M638" s="366"/>
      <c r="N638" s="367"/>
      <c r="O638" s="365"/>
      <c r="P638" s="368"/>
      <c r="Q638" s="364"/>
      <c r="R638" s="365"/>
      <c r="S638" s="366"/>
      <c r="T638" s="369"/>
      <c r="U638" s="370" t="s">
        <v>1453</v>
      </c>
      <c r="V638" s="481"/>
      <c r="W638" s="372"/>
      <c r="X638" s="353"/>
      <c r="Y638" s="373"/>
      <c r="Z638" s="382"/>
      <c r="AA638" s="389"/>
      <c r="AB638" s="383"/>
      <c r="AC638" s="388"/>
      <c r="AD638" s="382"/>
      <c r="AE638" s="389"/>
      <c r="AF638" s="390"/>
      <c r="AG638" s="391"/>
      <c r="AH638" s="359"/>
      <c r="AI638" s="373"/>
    </row>
    <row r="639">
      <c r="A639" s="480" t="s">
        <v>5135</v>
      </c>
      <c r="B639" s="361">
        <v>46170.0</v>
      </c>
      <c r="C639" s="362" t="s">
        <v>6466</v>
      </c>
      <c r="D639" s="363" t="s">
        <v>6467</v>
      </c>
      <c r="E639" s="364"/>
      <c r="F639" s="365"/>
      <c r="G639" s="366"/>
      <c r="H639" s="367"/>
      <c r="I639" s="365"/>
      <c r="J639" s="368"/>
      <c r="K639" s="364"/>
      <c r="L639" s="365"/>
      <c r="M639" s="366"/>
      <c r="N639" s="367"/>
      <c r="O639" s="365"/>
      <c r="P639" s="368"/>
      <c r="Q639" s="364"/>
      <c r="R639" s="365"/>
      <c r="S639" s="366"/>
      <c r="T639" s="369"/>
      <c r="U639" s="370" t="s">
        <v>1376</v>
      </c>
      <c r="V639" s="481"/>
      <c r="W639" s="372"/>
      <c r="X639" s="353"/>
      <c r="Y639" s="373"/>
      <c r="Z639" s="382"/>
      <c r="AA639" s="389"/>
      <c r="AB639" s="383"/>
      <c r="AC639" s="388"/>
      <c r="AD639" s="382"/>
      <c r="AE639" s="389"/>
      <c r="AF639" s="390"/>
      <c r="AG639" s="391"/>
      <c r="AH639" s="359"/>
      <c r="AI639" s="373"/>
    </row>
    <row r="640">
      <c r="A640" s="480" t="s">
        <v>5135</v>
      </c>
      <c r="B640" s="361">
        <v>46170.0</v>
      </c>
      <c r="C640" s="362" t="s">
        <v>6468</v>
      </c>
      <c r="D640" s="363" t="s">
        <v>6469</v>
      </c>
      <c r="E640" s="364"/>
      <c r="F640" s="365"/>
      <c r="G640" s="366"/>
      <c r="H640" s="367"/>
      <c r="I640" s="365"/>
      <c r="J640" s="368"/>
      <c r="K640" s="364"/>
      <c r="L640" s="365"/>
      <c r="M640" s="366"/>
      <c r="N640" s="367"/>
      <c r="O640" s="365"/>
      <c r="P640" s="368"/>
      <c r="Q640" s="364"/>
      <c r="R640" s="365"/>
      <c r="S640" s="366"/>
      <c r="T640" s="369"/>
      <c r="U640" s="370" t="s">
        <v>1376</v>
      </c>
      <c r="V640" s="481"/>
      <c r="W640" s="372"/>
      <c r="X640" s="353"/>
      <c r="Y640" s="373"/>
      <c r="Z640" s="382"/>
      <c r="AA640" s="389"/>
      <c r="AB640" s="383"/>
      <c r="AC640" s="388"/>
      <c r="AD640" s="382"/>
      <c r="AE640" s="389"/>
      <c r="AF640" s="390"/>
      <c r="AG640" s="391"/>
      <c r="AH640" s="359"/>
      <c r="AI640" s="373"/>
    </row>
    <row r="641">
      <c r="A641" s="480" t="s">
        <v>5135</v>
      </c>
      <c r="B641" s="361">
        <v>46170.0</v>
      </c>
      <c r="C641" s="362" t="s">
        <v>6470</v>
      </c>
      <c r="D641" s="363" t="s">
        <v>6471</v>
      </c>
      <c r="E641" s="364"/>
      <c r="F641" s="365"/>
      <c r="G641" s="366"/>
      <c r="H641" s="367"/>
      <c r="I641" s="365"/>
      <c r="J641" s="368"/>
      <c r="K641" s="364"/>
      <c r="L641" s="365"/>
      <c r="M641" s="366"/>
      <c r="N641" s="367"/>
      <c r="O641" s="365"/>
      <c r="P641" s="368"/>
      <c r="Q641" s="364"/>
      <c r="R641" s="365"/>
      <c r="S641" s="366"/>
      <c r="T641" s="369"/>
      <c r="U641" s="370" t="s">
        <v>951</v>
      </c>
      <c r="V641" s="481"/>
      <c r="W641" s="372"/>
      <c r="X641" s="353"/>
      <c r="Y641" s="373"/>
      <c r="Z641" s="382"/>
      <c r="AA641" s="389"/>
      <c r="AB641" s="383"/>
      <c r="AC641" s="388"/>
      <c r="AD641" s="382"/>
      <c r="AE641" s="389"/>
      <c r="AF641" s="390"/>
      <c r="AG641" s="391"/>
      <c r="AH641" s="359"/>
      <c r="AI641" s="373"/>
    </row>
    <row r="642">
      <c r="A642" s="480" t="s">
        <v>5135</v>
      </c>
      <c r="B642" s="361">
        <v>46170.0</v>
      </c>
      <c r="C642" s="362" t="s">
        <v>6472</v>
      </c>
      <c r="D642" s="363" t="s">
        <v>6473</v>
      </c>
      <c r="E642" s="364"/>
      <c r="F642" s="365"/>
      <c r="G642" s="366"/>
      <c r="H642" s="367"/>
      <c r="I642" s="365"/>
      <c r="J642" s="368"/>
      <c r="K642" s="364"/>
      <c r="L642" s="365"/>
      <c r="M642" s="366"/>
      <c r="N642" s="367"/>
      <c r="O642" s="365"/>
      <c r="P642" s="368"/>
      <c r="Q642" s="364"/>
      <c r="R642" s="365"/>
      <c r="S642" s="366"/>
      <c r="T642" s="369"/>
      <c r="U642" s="370" t="s">
        <v>951</v>
      </c>
      <c r="V642" s="481"/>
      <c r="W642" s="372"/>
      <c r="X642" s="353"/>
      <c r="Y642" s="373"/>
      <c r="Z642" s="382"/>
      <c r="AA642" s="389"/>
      <c r="AB642" s="383"/>
      <c r="AC642" s="388"/>
      <c r="AD642" s="382"/>
      <c r="AE642" s="389"/>
      <c r="AF642" s="390"/>
      <c r="AG642" s="391"/>
      <c r="AH642" s="359"/>
      <c r="AI642" s="373"/>
    </row>
    <row r="643">
      <c r="A643" s="480" t="s">
        <v>5135</v>
      </c>
      <c r="B643" s="361">
        <v>46170.0</v>
      </c>
      <c r="C643" s="362" t="s">
        <v>6474</v>
      </c>
      <c r="D643" s="363" t="s">
        <v>6475</v>
      </c>
      <c r="E643" s="364"/>
      <c r="F643" s="365"/>
      <c r="G643" s="366"/>
      <c r="H643" s="367"/>
      <c r="I643" s="365"/>
      <c r="J643" s="368"/>
      <c r="K643" s="364"/>
      <c r="L643" s="365"/>
      <c r="M643" s="366"/>
      <c r="N643" s="367"/>
      <c r="O643" s="365"/>
      <c r="P643" s="368"/>
      <c r="Q643" s="364"/>
      <c r="R643" s="365"/>
      <c r="S643" s="366"/>
      <c r="T643" s="369"/>
      <c r="U643" s="370" t="s">
        <v>2059</v>
      </c>
      <c r="V643" s="481" t="s">
        <v>2472</v>
      </c>
      <c r="W643" s="372"/>
      <c r="X643" s="353"/>
      <c r="Y643" s="373"/>
      <c r="Z643" s="382"/>
      <c r="AA643" s="389"/>
      <c r="AB643" s="383"/>
      <c r="AC643" s="388"/>
      <c r="AD643" s="382"/>
      <c r="AE643" s="389"/>
      <c r="AF643" s="390"/>
      <c r="AG643" s="391"/>
      <c r="AH643" s="359"/>
      <c r="AI643" s="373"/>
    </row>
    <row r="644">
      <c r="A644" s="480" t="s">
        <v>5135</v>
      </c>
      <c r="B644" s="361">
        <v>46170.0</v>
      </c>
      <c r="C644" s="362" t="s">
        <v>6476</v>
      </c>
      <c r="D644" s="363" t="s">
        <v>6477</v>
      </c>
      <c r="E644" s="364"/>
      <c r="F644" s="365"/>
      <c r="G644" s="366"/>
      <c r="H644" s="367"/>
      <c r="I644" s="365"/>
      <c r="J644" s="368"/>
      <c r="K644" s="364"/>
      <c r="L644" s="365"/>
      <c r="M644" s="366"/>
      <c r="N644" s="367"/>
      <c r="O644" s="365"/>
      <c r="P644" s="368"/>
      <c r="Q644" s="364"/>
      <c r="R644" s="365"/>
      <c r="S644" s="366"/>
      <c r="T644" s="369"/>
      <c r="U644" s="370" t="s">
        <v>2020</v>
      </c>
      <c r="V644" s="481"/>
      <c r="W644" s="372"/>
      <c r="X644" s="353"/>
      <c r="Y644" s="373"/>
      <c r="Z644" s="382"/>
      <c r="AA644" s="389"/>
      <c r="AB644" s="383"/>
      <c r="AC644" s="388"/>
      <c r="AD644" s="382"/>
      <c r="AE644" s="389"/>
      <c r="AF644" s="390"/>
      <c r="AG644" s="391"/>
      <c r="AH644" s="359"/>
      <c r="AI644" s="373"/>
    </row>
    <row r="645">
      <c r="A645" s="480" t="s">
        <v>5135</v>
      </c>
      <c r="B645" s="361">
        <v>46170.0</v>
      </c>
      <c r="C645" s="362" t="s">
        <v>6478</v>
      </c>
      <c r="D645" s="363" t="s">
        <v>6479</v>
      </c>
      <c r="E645" s="364"/>
      <c r="F645" s="365"/>
      <c r="G645" s="366"/>
      <c r="H645" s="367"/>
      <c r="I645" s="365"/>
      <c r="J645" s="368"/>
      <c r="K645" s="364"/>
      <c r="L645" s="365"/>
      <c r="M645" s="366"/>
      <c r="N645" s="367"/>
      <c r="O645" s="365"/>
      <c r="P645" s="368"/>
      <c r="Q645" s="364"/>
      <c r="R645" s="365"/>
      <c r="S645" s="366"/>
      <c r="T645" s="369"/>
      <c r="U645" s="370" t="s">
        <v>2020</v>
      </c>
      <c r="V645" s="481"/>
      <c r="W645" s="372"/>
      <c r="X645" s="353"/>
      <c r="Y645" s="373"/>
      <c r="Z645" s="382"/>
      <c r="AA645" s="389"/>
      <c r="AB645" s="383"/>
      <c r="AC645" s="388"/>
      <c r="AD645" s="382"/>
      <c r="AE645" s="389"/>
      <c r="AF645" s="390"/>
      <c r="AG645" s="391"/>
      <c r="AH645" s="359"/>
      <c r="AI645" s="373"/>
    </row>
    <row r="646">
      <c r="A646" s="480" t="s">
        <v>5135</v>
      </c>
      <c r="B646" s="361">
        <v>46170.0</v>
      </c>
      <c r="C646" s="362" t="s">
        <v>6480</v>
      </c>
      <c r="D646" s="363" t="s">
        <v>6481</v>
      </c>
      <c r="E646" s="364"/>
      <c r="F646" s="365"/>
      <c r="G646" s="366"/>
      <c r="H646" s="367"/>
      <c r="I646" s="365"/>
      <c r="J646" s="368"/>
      <c r="K646" s="364"/>
      <c r="L646" s="365"/>
      <c r="M646" s="366"/>
      <c r="N646" s="367"/>
      <c r="O646" s="365"/>
      <c r="P646" s="368"/>
      <c r="Q646" s="364"/>
      <c r="R646" s="365"/>
      <c r="S646" s="366"/>
      <c r="T646" s="369"/>
      <c r="U646" s="370" t="s">
        <v>2308</v>
      </c>
      <c r="V646" s="481"/>
      <c r="W646" s="372"/>
      <c r="X646" s="353"/>
      <c r="Y646" s="373"/>
      <c r="Z646" s="382"/>
      <c r="AA646" s="389"/>
      <c r="AB646" s="383"/>
      <c r="AC646" s="388"/>
      <c r="AD646" s="382"/>
      <c r="AE646" s="389"/>
      <c r="AF646" s="390"/>
      <c r="AG646" s="391"/>
      <c r="AH646" s="359"/>
      <c r="AI646" s="373"/>
    </row>
    <row r="647">
      <c r="A647" s="480" t="s">
        <v>5135</v>
      </c>
      <c r="B647" s="361">
        <v>46170.0</v>
      </c>
      <c r="C647" s="362" t="s">
        <v>6482</v>
      </c>
      <c r="D647" s="363" t="s">
        <v>6483</v>
      </c>
      <c r="E647" s="364"/>
      <c r="F647" s="365"/>
      <c r="G647" s="366"/>
      <c r="H647" s="367"/>
      <c r="I647" s="365"/>
      <c r="J647" s="368"/>
      <c r="K647" s="364"/>
      <c r="L647" s="365"/>
      <c r="M647" s="366"/>
      <c r="N647" s="367"/>
      <c r="O647" s="365"/>
      <c r="P647" s="368"/>
      <c r="Q647" s="364"/>
      <c r="R647" s="365"/>
      <c r="S647" s="366"/>
      <c r="T647" s="369"/>
      <c r="U647" s="370" t="s">
        <v>661</v>
      </c>
      <c r="V647" s="481"/>
      <c r="W647" s="372"/>
      <c r="X647" s="353"/>
      <c r="Y647" s="373"/>
      <c r="Z647" s="382"/>
      <c r="AA647" s="389"/>
      <c r="AB647" s="383"/>
      <c r="AC647" s="388"/>
      <c r="AD647" s="382"/>
      <c r="AE647" s="389"/>
      <c r="AF647" s="390"/>
      <c r="AG647" s="391"/>
      <c r="AH647" s="359"/>
      <c r="AI647" s="373"/>
    </row>
    <row r="648">
      <c r="A648" s="480" t="s">
        <v>5135</v>
      </c>
      <c r="B648" s="361">
        <v>46170.0</v>
      </c>
      <c r="C648" s="362" t="s">
        <v>6484</v>
      </c>
      <c r="D648" s="363" t="s">
        <v>6485</v>
      </c>
      <c r="E648" s="364"/>
      <c r="F648" s="365"/>
      <c r="G648" s="366"/>
      <c r="H648" s="367"/>
      <c r="I648" s="365"/>
      <c r="J648" s="368"/>
      <c r="K648" s="364"/>
      <c r="L648" s="365"/>
      <c r="M648" s="366"/>
      <c r="N648" s="367"/>
      <c r="O648" s="365"/>
      <c r="P648" s="368"/>
      <c r="Q648" s="364"/>
      <c r="R648" s="365"/>
      <c r="S648" s="366"/>
      <c r="T648" s="369"/>
      <c r="U648" s="370" t="s">
        <v>661</v>
      </c>
      <c r="V648" s="481"/>
      <c r="W648" s="372"/>
      <c r="X648" s="353"/>
      <c r="Y648" s="373"/>
      <c r="Z648" s="382"/>
      <c r="AA648" s="389"/>
      <c r="AB648" s="383"/>
      <c r="AC648" s="388"/>
      <c r="AD648" s="382"/>
      <c r="AE648" s="389"/>
      <c r="AF648" s="390"/>
      <c r="AG648" s="391"/>
      <c r="AH648" s="359"/>
      <c r="AI648" s="373"/>
    </row>
    <row r="649">
      <c r="A649" s="480" t="s">
        <v>5135</v>
      </c>
      <c r="B649" s="361">
        <v>46170.0</v>
      </c>
      <c r="C649" s="362" t="s">
        <v>6486</v>
      </c>
      <c r="D649" s="363" t="s">
        <v>6487</v>
      </c>
      <c r="E649" s="364"/>
      <c r="F649" s="365"/>
      <c r="G649" s="366"/>
      <c r="H649" s="367"/>
      <c r="I649" s="365"/>
      <c r="J649" s="368"/>
      <c r="K649" s="364"/>
      <c r="L649" s="365"/>
      <c r="M649" s="366"/>
      <c r="N649" s="367"/>
      <c r="O649" s="365"/>
      <c r="P649" s="368"/>
      <c r="Q649" s="364"/>
      <c r="R649" s="365"/>
      <c r="S649" s="366"/>
      <c r="T649" s="369"/>
      <c r="U649" s="370" t="s">
        <v>2150</v>
      </c>
      <c r="V649" s="481"/>
      <c r="W649" s="372"/>
      <c r="X649" s="353"/>
      <c r="Y649" s="373"/>
      <c r="Z649" s="382"/>
      <c r="AA649" s="389"/>
      <c r="AB649" s="383"/>
      <c r="AC649" s="388"/>
      <c r="AD649" s="382"/>
      <c r="AE649" s="389"/>
      <c r="AF649" s="390"/>
      <c r="AG649" s="391"/>
      <c r="AH649" s="359"/>
      <c r="AI649" s="373"/>
    </row>
    <row r="650">
      <c r="A650" s="480" t="s">
        <v>5135</v>
      </c>
      <c r="B650" s="361">
        <v>46170.0</v>
      </c>
      <c r="C650" s="362" t="s">
        <v>6488</v>
      </c>
      <c r="D650" s="363" t="s">
        <v>6489</v>
      </c>
      <c r="E650" s="364"/>
      <c r="F650" s="365"/>
      <c r="G650" s="366"/>
      <c r="H650" s="367"/>
      <c r="I650" s="365"/>
      <c r="J650" s="368"/>
      <c r="K650" s="364"/>
      <c r="L650" s="365"/>
      <c r="M650" s="366"/>
      <c r="N650" s="367"/>
      <c r="O650" s="365"/>
      <c r="P650" s="368"/>
      <c r="Q650" s="364"/>
      <c r="R650" s="365"/>
      <c r="S650" s="366"/>
      <c r="T650" s="369"/>
      <c r="U650" s="370" t="s">
        <v>2150</v>
      </c>
      <c r="V650" s="481"/>
      <c r="W650" s="372"/>
      <c r="X650" s="353"/>
      <c r="Y650" s="373"/>
      <c r="Z650" s="382"/>
      <c r="AA650" s="389"/>
      <c r="AB650" s="383"/>
      <c r="AC650" s="388"/>
      <c r="AD650" s="382"/>
      <c r="AE650" s="389"/>
      <c r="AF650" s="390"/>
      <c r="AG650" s="391"/>
      <c r="AH650" s="359"/>
      <c r="AI650" s="373"/>
    </row>
    <row r="651">
      <c r="A651" s="480" t="s">
        <v>5135</v>
      </c>
      <c r="B651" s="361">
        <v>46170.0</v>
      </c>
      <c r="C651" s="362" t="s">
        <v>6490</v>
      </c>
      <c r="D651" s="363" t="s">
        <v>6491</v>
      </c>
      <c r="E651" s="364"/>
      <c r="F651" s="365"/>
      <c r="G651" s="366"/>
      <c r="H651" s="367"/>
      <c r="I651" s="365"/>
      <c r="J651" s="368"/>
      <c r="K651" s="364"/>
      <c r="L651" s="365"/>
      <c r="M651" s="366"/>
      <c r="N651" s="367"/>
      <c r="O651" s="365"/>
      <c r="P651" s="368"/>
      <c r="Q651" s="364"/>
      <c r="R651" s="365"/>
      <c r="S651" s="366"/>
      <c r="T651" s="369"/>
      <c r="U651" s="370" t="s">
        <v>2937</v>
      </c>
      <c r="V651" s="481"/>
      <c r="W651" s="372"/>
      <c r="X651" s="353"/>
      <c r="Y651" s="373"/>
      <c r="Z651" s="382"/>
      <c r="AA651" s="389"/>
      <c r="AB651" s="383"/>
      <c r="AC651" s="388"/>
      <c r="AD651" s="382"/>
      <c r="AE651" s="389"/>
      <c r="AF651" s="390"/>
      <c r="AG651" s="391"/>
      <c r="AH651" s="359"/>
      <c r="AI651" s="373"/>
    </row>
    <row r="652">
      <c r="A652" s="480" t="s">
        <v>5135</v>
      </c>
      <c r="B652" s="361">
        <v>46170.0</v>
      </c>
      <c r="C652" s="362" t="s">
        <v>6492</v>
      </c>
      <c r="D652" s="363" t="s">
        <v>6493</v>
      </c>
      <c r="E652" s="364"/>
      <c r="F652" s="365"/>
      <c r="G652" s="366"/>
      <c r="H652" s="367"/>
      <c r="I652" s="365"/>
      <c r="J652" s="368"/>
      <c r="K652" s="364"/>
      <c r="L652" s="365"/>
      <c r="M652" s="366"/>
      <c r="N652" s="367"/>
      <c r="O652" s="365"/>
      <c r="P652" s="368"/>
      <c r="Q652" s="364"/>
      <c r="R652" s="365"/>
      <c r="S652" s="366"/>
      <c r="T652" s="369"/>
      <c r="U652" s="370" t="s">
        <v>2937</v>
      </c>
      <c r="V652" s="481"/>
      <c r="W652" s="372"/>
      <c r="X652" s="353"/>
      <c r="Y652" s="373"/>
      <c r="Z652" s="382"/>
      <c r="AA652" s="389"/>
      <c r="AB652" s="383"/>
      <c r="AC652" s="388"/>
      <c r="AD652" s="382"/>
      <c r="AE652" s="389"/>
      <c r="AF652" s="390"/>
      <c r="AG652" s="391"/>
      <c r="AH652" s="359"/>
      <c r="AI652" s="373"/>
    </row>
    <row r="653">
      <c r="A653" s="480" t="s">
        <v>5135</v>
      </c>
      <c r="B653" s="361">
        <v>46170.0</v>
      </c>
      <c r="C653" s="362" t="s">
        <v>6494</v>
      </c>
      <c r="D653" s="363" t="s">
        <v>6495</v>
      </c>
      <c r="E653" s="364"/>
      <c r="F653" s="365"/>
      <c r="G653" s="366"/>
      <c r="H653" s="367"/>
      <c r="I653" s="365"/>
      <c r="J653" s="368"/>
      <c r="K653" s="364"/>
      <c r="L653" s="365"/>
      <c r="M653" s="366"/>
      <c r="N653" s="367"/>
      <c r="O653" s="365"/>
      <c r="P653" s="368"/>
      <c r="Q653" s="364"/>
      <c r="R653" s="365"/>
      <c r="S653" s="366"/>
      <c r="T653" s="369"/>
      <c r="U653" s="370" t="s">
        <v>3020</v>
      </c>
      <c r="V653" s="481"/>
      <c r="W653" s="372"/>
      <c r="X653" s="353"/>
      <c r="Y653" s="373"/>
      <c r="Z653" s="382"/>
      <c r="AA653" s="389"/>
      <c r="AB653" s="383"/>
      <c r="AC653" s="388"/>
      <c r="AD653" s="382"/>
      <c r="AE653" s="389"/>
      <c r="AF653" s="390"/>
      <c r="AG653" s="391"/>
      <c r="AH653" s="359"/>
      <c r="AI653" s="373"/>
    </row>
    <row r="654">
      <c r="A654" s="480" t="s">
        <v>5135</v>
      </c>
      <c r="B654" s="361">
        <v>46170.0</v>
      </c>
      <c r="C654" s="362" t="s">
        <v>6496</v>
      </c>
      <c r="D654" s="363" t="s">
        <v>6497</v>
      </c>
      <c r="E654" s="364"/>
      <c r="F654" s="365"/>
      <c r="G654" s="366"/>
      <c r="H654" s="367"/>
      <c r="I654" s="365"/>
      <c r="J654" s="368"/>
      <c r="K654" s="364"/>
      <c r="L654" s="365"/>
      <c r="M654" s="366"/>
      <c r="N654" s="367"/>
      <c r="O654" s="365"/>
      <c r="P654" s="368"/>
      <c r="Q654" s="364"/>
      <c r="R654" s="365"/>
      <c r="S654" s="366"/>
      <c r="T654" s="369"/>
      <c r="U654" s="370" t="s">
        <v>2877</v>
      </c>
      <c r="V654" s="481"/>
      <c r="W654" s="372"/>
      <c r="X654" s="353"/>
      <c r="Y654" s="373"/>
      <c r="Z654" s="382"/>
      <c r="AA654" s="389"/>
      <c r="AB654" s="383"/>
      <c r="AC654" s="388"/>
      <c r="AD654" s="382"/>
      <c r="AE654" s="389"/>
      <c r="AF654" s="390"/>
      <c r="AG654" s="391"/>
      <c r="AH654" s="359"/>
      <c r="AI654" s="373"/>
    </row>
    <row r="655">
      <c r="A655" s="480" t="s">
        <v>5135</v>
      </c>
      <c r="B655" s="361">
        <v>46170.0</v>
      </c>
      <c r="C655" s="362" t="s">
        <v>6498</v>
      </c>
      <c r="D655" s="363" t="s">
        <v>6499</v>
      </c>
      <c r="E655" s="364"/>
      <c r="F655" s="365"/>
      <c r="G655" s="366"/>
      <c r="H655" s="367"/>
      <c r="I655" s="365"/>
      <c r="J655" s="368"/>
      <c r="K655" s="364"/>
      <c r="L655" s="365"/>
      <c r="M655" s="366"/>
      <c r="N655" s="367"/>
      <c r="O655" s="365"/>
      <c r="P655" s="368"/>
      <c r="Q655" s="364"/>
      <c r="R655" s="365"/>
      <c r="S655" s="366"/>
      <c r="T655" s="369"/>
      <c r="U655" s="370" t="s">
        <v>2941</v>
      </c>
      <c r="V655" s="481"/>
      <c r="W655" s="372"/>
      <c r="X655" s="353"/>
      <c r="Y655" s="373"/>
      <c r="Z655" s="382"/>
      <c r="AA655" s="389"/>
      <c r="AB655" s="383"/>
      <c r="AC655" s="388"/>
      <c r="AD655" s="382"/>
      <c r="AE655" s="389"/>
      <c r="AF655" s="390"/>
      <c r="AG655" s="391"/>
      <c r="AH655" s="359"/>
      <c r="AI655" s="373"/>
    </row>
    <row r="656">
      <c r="A656" s="480" t="s">
        <v>5135</v>
      </c>
      <c r="B656" s="361">
        <v>46170.0</v>
      </c>
      <c r="C656" s="362" t="s">
        <v>6500</v>
      </c>
      <c r="D656" s="363" t="s">
        <v>6501</v>
      </c>
      <c r="E656" s="364"/>
      <c r="F656" s="365"/>
      <c r="G656" s="366"/>
      <c r="H656" s="367"/>
      <c r="I656" s="365"/>
      <c r="J656" s="368"/>
      <c r="K656" s="364"/>
      <c r="L656" s="365"/>
      <c r="M656" s="366"/>
      <c r="N656" s="367"/>
      <c r="O656" s="365"/>
      <c r="P656" s="368"/>
      <c r="Q656" s="364"/>
      <c r="R656" s="365"/>
      <c r="S656" s="366"/>
      <c r="T656" s="369"/>
      <c r="U656" s="370" t="s">
        <v>2941</v>
      </c>
      <c r="V656" s="481"/>
      <c r="W656" s="372"/>
      <c r="X656" s="353"/>
      <c r="Y656" s="373"/>
      <c r="Z656" s="382"/>
      <c r="AA656" s="389"/>
      <c r="AB656" s="383"/>
      <c r="AC656" s="388"/>
      <c r="AD656" s="382"/>
      <c r="AE656" s="389"/>
      <c r="AF656" s="390"/>
      <c r="AG656" s="391"/>
      <c r="AH656" s="359"/>
      <c r="AI656" s="373"/>
    </row>
    <row r="657">
      <c r="A657" s="480" t="s">
        <v>5135</v>
      </c>
      <c r="B657" s="361">
        <v>46170.0</v>
      </c>
      <c r="C657" s="362" t="s">
        <v>6502</v>
      </c>
      <c r="D657" s="363" t="s">
        <v>6503</v>
      </c>
      <c r="E657" s="364"/>
      <c r="F657" s="365"/>
      <c r="G657" s="366"/>
      <c r="H657" s="367"/>
      <c r="I657" s="365"/>
      <c r="J657" s="368"/>
      <c r="K657" s="364"/>
      <c r="L657" s="365"/>
      <c r="M657" s="366"/>
      <c r="N657" s="367"/>
      <c r="O657" s="365"/>
      <c r="P657" s="368"/>
      <c r="Q657" s="364"/>
      <c r="R657" s="365"/>
      <c r="S657" s="366"/>
      <c r="T657" s="369"/>
      <c r="U657" s="370" t="s">
        <v>2895</v>
      </c>
      <c r="V657" s="481"/>
      <c r="W657" s="372"/>
      <c r="X657" s="353"/>
      <c r="Y657" s="373"/>
      <c r="Z657" s="382"/>
      <c r="AA657" s="389"/>
      <c r="AB657" s="383"/>
      <c r="AC657" s="388"/>
      <c r="AD657" s="382"/>
      <c r="AE657" s="389"/>
      <c r="AF657" s="390"/>
      <c r="AG657" s="391"/>
      <c r="AH657" s="359"/>
      <c r="AI657" s="373"/>
    </row>
    <row r="658">
      <c r="A658" s="480" t="s">
        <v>5135</v>
      </c>
      <c r="B658" s="361">
        <v>46170.0</v>
      </c>
      <c r="C658" s="362" t="s">
        <v>6504</v>
      </c>
      <c r="D658" s="363" t="s">
        <v>6505</v>
      </c>
      <c r="E658" s="364"/>
      <c r="F658" s="365"/>
      <c r="G658" s="366"/>
      <c r="H658" s="367"/>
      <c r="I658" s="365"/>
      <c r="J658" s="368"/>
      <c r="K658" s="364"/>
      <c r="L658" s="365"/>
      <c r="M658" s="366"/>
      <c r="N658" s="367"/>
      <c r="O658" s="365"/>
      <c r="P658" s="368"/>
      <c r="Q658" s="364"/>
      <c r="R658" s="365"/>
      <c r="S658" s="366"/>
      <c r="T658" s="369"/>
      <c r="U658" s="370" t="s">
        <v>1349</v>
      </c>
      <c r="V658" s="481"/>
      <c r="W658" s="372"/>
      <c r="X658" s="353"/>
      <c r="Y658" s="373"/>
      <c r="Z658" s="382"/>
      <c r="AA658" s="389"/>
      <c r="AB658" s="383"/>
      <c r="AC658" s="388"/>
      <c r="AD658" s="382"/>
      <c r="AE658" s="389"/>
      <c r="AF658" s="390"/>
      <c r="AG658" s="391"/>
      <c r="AH658" s="359"/>
      <c r="AI658" s="373"/>
    </row>
    <row r="659">
      <c r="A659" s="480" t="s">
        <v>5135</v>
      </c>
      <c r="B659" s="361">
        <v>46170.0</v>
      </c>
      <c r="C659" s="362" t="s">
        <v>6506</v>
      </c>
      <c r="D659" s="363" t="s">
        <v>6507</v>
      </c>
      <c r="E659" s="364"/>
      <c r="F659" s="365"/>
      <c r="G659" s="366"/>
      <c r="H659" s="367"/>
      <c r="I659" s="365"/>
      <c r="J659" s="368"/>
      <c r="K659" s="364"/>
      <c r="L659" s="365"/>
      <c r="M659" s="366"/>
      <c r="N659" s="367"/>
      <c r="O659" s="365"/>
      <c r="P659" s="368"/>
      <c r="Q659" s="364"/>
      <c r="R659" s="365"/>
      <c r="S659" s="366"/>
      <c r="T659" s="369"/>
      <c r="U659" s="370" t="s">
        <v>1349</v>
      </c>
      <c r="V659" s="481"/>
      <c r="W659" s="372"/>
      <c r="X659" s="353"/>
      <c r="Y659" s="373"/>
      <c r="Z659" s="382"/>
      <c r="AA659" s="389"/>
      <c r="AB659" s="383"/>
      <c r="AC659" s="388"/>
      <c r="AD659" s="382"/>
      <c r="AE659" s="389"/>
      <c r="AF659" s="390"/>
      <c r="AG659" s="391"/>
      <c r="AH659" s="359"/>
      <c r="AI659" s="373"/>
    </row>
    <row r="660">
      <c r="A660" s="480" t="s">
        <v>5135</v>
      </c>
      <c r="B660" s="361">
        <v>46170.0</v>
      </c>
      <c r="C660" s="362" t="s">
        <v>6508</v>
      </c>
      <c r="D660" s="363" t="s">
        <v>6509</v>
      </c>
      <c r="E660" s="364"/>
      <c r="F660" s="365"/>
      <c r="G660" s="366"/>
      <c r="H660" s="367"/>
      <c r="I660" s="365"/>
      <c r="J660" s="368"/>
      <c r="K660" s="364"/>
      <c r="L660" s="365"/>
      <c r="M660" s="366"/>
      <c r="N660" s="367"/>
      <c r="O660" s="365"/>
      <c r="P660" s="368"/>
      <c r="Q660" s="364"/>
      <c r="R660" s="365"/>
      <c r="S660" s="366"/>
      <c r="T660" s="369"/>
      <c r="U660" s="370"/>
      <c r="V660" s="481" t="s">
        <v>1174</v>
      </c>
      <c r="W660" s="372"/>
      <c r="X660" s="353"/>
      <c r="Y660" s="373"/>
      <c r="Z660" s="382"/>
      <c r="AA660" s="389"/>
      <c r="AB660" s="383"/>
      <c r="AC660" s="388"/>
      <c r="AD660" s="382"/>
      <c r="AE660" s="389"/>
      <c r="AF660" s="390"/>
      <c r="AG660" s="391"/>
      <c r="AH660" s="359"/>
      <c r="AI660" s="373"/>
    </row>
    <row r="661">
      <c r="A661" s="480" t="s">
        <v>5135</v>
      </c>
      <c r="B661" s="361">
        <v>46170.0</v>
      </c>
      <c r="C661" s="362" t="s">
        <v>6510</v>
      </c>
      <c r="D661" s="363" t="s">
        <v>6511</v>
      </c>
      <c r="E661" s="364"/>
      <c r="F661" s="365"/>
      <c r="G661" s="366"/>
      <c r="H661" s="367"/>
      <c r="I661" s="365"/>
      <c r="J661" s="368"/>
      <c r="K661" s="364"/>
      <c r="L661" s="365"/>
      <c r="M661" s="366"/>
      <c r="N661" s="367"/>
      <c r="O661" s="365"/>
      <c r="P661" s="368"/>
      <c r="Q661" s="364"/>
      <c r="R661" s="365"/>
      <c r="S661" s="366"/>
      <c r="T661" s="369"/>
      <c r="U661" s="370" t="s">
        <v>270</v>
      </c>
      <c r="V661" s="481"/>
      <c r="W661" s="372"/>
      <c r="X661" s="353"/>
      <c r="Y661" s="373"/>
      <c r="Z661" s="382"/>
      <c r="AA661" s="389"/>
      <c r="AB661" s="383"/>
      <c r="AC661" s="388"/>
      <c r="AD661" s="382"/>
      <c r="AE661" s="389"/>
      <c r="AF661" s="390"/>
      <c r="AG661" s="391"/>
      <c r="AH661" s="359"/>
      <c r="AI661" s="373"/>
    </row>
    <row r="662">
      <c r="A662" s="480" t="s">
        <v>5135</v>
      </c>
      <c r="B662" s="361">
        <v>46170.0</v>
      </c>
      <c r="C662" s="362" t="s">
        <v>6512</v>
      </c>
      <c r="D662" s="363" t="s">
        <v>6513</v>
      </c>
      <c r="E662" s="364"/>
      <c r="F662" s="365"/>
      <c r="G662" s="366"/>
      <c r="H662" s="367"/>
      <c r="I662" s="365"/>
      <c r="J662" s="368"/>
      <c r="K662" s="364"/>
      <c r="L662" s="365"/>
      <c r="M662" s="366"/>
      <c r="N662" s="367"/>
      <c r="O662" s="365"/>
      <c r="P662" s="368"/>
      <c r="Q662" s="364"/>
      <c r="R662" s="365"/>
      <c r="S662" s="366"/>
      <c r="T662" s="369"/>
      <c r="U662" s="370"/>
      <c r="V662" s="481" t="s">
        <v>270</v>
      </c>
      <c r="W662" s="372"/>
      <c r="X662" s="353"/>
      <c r="Y662" s="373"/>
      <c r="Z662" s="382"/>
      <c r="AA662" s="389"/>
      <c r="AB662" s="383"/>
      <c r="AC662" s="388"/>
      <c r="AD662" s="382"/>
      <c r="AE662" s="389"/>
      <c r="AF662" s="390"/>
      <c r="AG662" s="391"/>
      <c r="AH662" s="359"/>
      <c r="AI662" s="373"/>
    </row>
    <row r="663">
      <c r="A663" s="480" t="s">
        <v>5135</v>
      </c>
      <c r="B663" s="361">
        <v>46170.0</v>
      </c>
      <c r="C663" s="362" t="s">
        <v>6514</v>
      </c>
      <c r="D663" s="363" t="s">
        <v>6515</v>
      </c>
      <c r="E663" s="364"/>
      <c r="F663" s="365"/>
      <c r="G663" s="366"/>
      <c r="H663" s="367"/>
      <c r="I663" s="365"/>
      <c r="J663" s="368"/>
      <c r="K663" s="364"/>
      <c r="L663" s="365"/>
      <c r="M663" s="366"/>
      <c r="N663" s="367"/>
      <c r="O663" s="365"/>
      <c r="P663" s="368"/>
      <c r="Q663" s="364"/>
      <c r="R663" s="365"/>
      <c r="S663" s="366"/>
      <c r="T663" s="369"/>
      <c r="U663" s="370" t="s">
        <v>2021</v>
      </c>
      <c r="V663" s="481"/>
      <c r="W663" s="372"/>
      <c r="X663" s="353"/>
      <c r="Y663" s="373"/>
      <c r="Z663" s="382"/>
      <c r="AA663" s="389"/>
      <c r="AB663" s="383"/>
      <c r="AC663" s="388"/>
      <c r="AD663" s="382"/>
      <c r="AE663" s="389"/>
      <c r="AF663" s="390"/>
      <c r="AG663" s="391"/>
      <c r="AH663" s="359"/>
      <c r="AI663" s="373"/>
    </row>
    <row r="664">
      <c r="A664" s="480" t="s">
        <v>5135</v>
      </c>
      <c r="B664" s="361">
        <v>46170.0</v>
      </c>
      <c r="C664" s="362" t="s">
        <v>6516</v>
      </c>
      <c r="D664" s="363" t="s">
        <v>6517</v>
      </c>
      <c r="E664" s="364"/>
      <c r="F664" s="365"/>
      <c r="G664" s="366"/>
      <c r="H664" s="367"/>
      <c r="I664" s="365"/>
      <c r="J664" s="368"/>
      <c r="K664" s="364"/>
      <c r="L664" s="365"/>
      <c r="M664" s="366"/>
      <c r="N664" s="367"/>
      <c r="O664" s="365"/>
      <c r="P664" s="368"/>
      <c r="Q664" s="364"/>
      <c r="R664" s="365"/>
      <c r="S664" s="366"/>
      <c r="T664" s="369"/>
      <c r="U664" s="370" t="s">
        <v>2021</v>
      </c>
      <c r="V664" s="481" t="s">
        <v>2472</v>
      </c>
      <c r="W664" s="372"/>
      <c r="X664" s="353"/>
      <c r="Y664" s="373"/>
      <c r="Z664" s="382"/>
      <c r="AA664" s="389"/>
      <c r="AB664" s="383"/>
      <c r="AC664" s="388"/>
      <c r="AD664" s="382"/>
      <c r="AE664" s="389"/>
      <c r="AF664" s="390"/>
      <c r="AG664" s="391"/>
      <c r="AH664" s="359"/>
      <c r="AI664" s="373"/>
    </row>
    <row r="665">
      <c r="A665" s="480" t="s">
        <v>5135</v>
      </c>
      <c r="B665" s="361">
        <v>46170.0</v>
      </c>
      <c r="C665" s="362" t="s">
        <v>6518</v>
      </c>
      <c r="D665" s="363" t="s">
        <v>6519</v>
      </c>
      <c r="E665" s="364"/>
      <c r="F665" s="365"/>
      <c r="G665" s="366"/>
      <c r="H665" s="367"/>
      <c r="I665" s="365"/>
      <c r="J665" s="368"/>
      <c r="K665" s="364"/>
      <c r="L665" s="365"/>
      <c r="M665" s="366"/>
      <c r="N665" s="367"/>
      <c r="O665" s="365"/>
      <c r="P665" s="368"/>
      <c r="Q665" s="364"/>
      <c r="R665" s="365"/>
      <c r="S665" s="366"/>
      <c r="T665" s="369"/>
      <c r="U665" s="370"/>
      <c r="V665" s="481" t="s">
        <v>3027</v>
      </c>
      <c r="W665" s="372"/>
      <c r="X665" s="353"/>
      <c r="Y665" s="373"/>
      <c r="Z665" s="382"/>
      <c r="AA665" s="389"/>
      <c r="AB665" s="383"/>
      <c r="AC665" s="388"/>
      <c r="AD665" s="382"/>
      <c r="AE665" s="389"/>
      <c r="AF665" s="390"/>
      <c r="AG665" s="391"/>
      <c r="AH665" s="359"/>
      <c r="AI665" s="373"/>
    </row>
    <row r="666">
      <c r="A666" s="480" t="s">
        <v>5135</v>
      </c>
      <c r="B666" s="361">
        <v>46170.0</v>
      </c>
      <c r="C666" s="362" t="s">
        <v>6520</v>
      </c>
      <c r="D666" s="363" t="s">
        <v>6521</v>
      </c>
      <c r="E666" s="364"/>
      <c r="F666" s="365"/>
      <c r="G666" s="366"/>
      <c r="H666" s="367"/>
      <c r="I666" s="365"/>
      <c r="J666" s="368"/>
      <c r="K666" s="364"/>
      <c r="L666" s="365"/>
      <c r="M666" s="366"/>
      <c r="N666" s="367"/>
      <c r="O666" s="365"/>
      <c r="P666" s="368"/>
      <c r="Q666" s="364"/>
      <c r="R666" s="365"/>
      <c r="S666" s="366"/>
      <c r="T666" s="369"/>
      <c r="U666" s="370" t="s">
        <v>2895</v>
      </c>
      <c r="V666" s="481" t="s">
        <v>3031</v>
      </c>
      <c r="W666" s="372"/>
      <c r="X666" s="353"/>
      <c r="Y666" s="373"/>
      <c r="Z666" s="382"/>
      <c r="AA666" s="389"/>
      <c r="AB666" s="383"/>
      <c r="AC666" s="388"/>
      <c r="AD666" s="382"/>
      <c r="AE666" s="389"/>
      <c r="AF666" s="390"/>
      <c r="AG666" s="391"/>
      <c r="AH666" s="359"/>
      <c r="AI666" s="373"/>
    </row>
    <row r="667">
      <c r="A667" s="480" t="s">
        <v>5135</v>
      </c>
      <c r="B667" s="361">
        <v>46170.0</v>
      </c>
      <c r="C667" s="362" t="s">
        <v>6522</v>
      </c>
      <c r="D667" s="363" t="s">
        <v>6523</v>
      </c>
      <c r="E667" s="364"/>
      <c r="F667" s="365"/>
      <c r="G667" s="366"/>
      <c r="H667" s="367"/>
      <c r="I667" s="365"/>
      <c r="J667" s="368"/>
      <c r="K667" s="364"/>
      <c r="L667" s="365"/>
      <c r="M667" s="366"/>
      <c r="N667" s="367"/>
      <c r="O667" s="365"/>
      <c r="P667" s="368"/>
      <c r="Q667" s="364"/>
      <c r="R667" s="365"/>
      <c r="S667" s="366"/>
      <c r="T667" s="369"/>
      <c r="U667" s="370" t="s">
        <v>3020</v>
      </c>
      <c r="V667" s="481" t="s">
        <v>3031</v>
      </c>
      <c r="W667" s="372"/>
      <c r="X667" s="353"/>
      <c r="Y667" s="373"/>
      <c r="Z667" s="382"/>
      <c r="AA667" s="389"/>
      <c r="AB667" s="383"/>
      <c r="AC667" s="388"/>
      <c r="AD667" s="382"/>
      <c r="AE667" s="389"/>
      <c r="AF667" s="390"/>
      <c r="AG667" s="391"/>
      <c r="AH667" s="359"/>
      <c r="AI667" s="373"/>
    </row>
    <row r="668">
      <c r="A668" s="480" t="s">
        <v>5135</v>
      </c>
      <c r="B668" s="361">
        <v>46170.0</v>
      </c>
      <c r="C668" s="362" t="s">
        <v>6524</v>
      </c>
      <c r="D668" s="363" t="s">
        <v>6525</v>
      </c>
      <c r="E668" s="364"/>
      <c r="F668" s="365"/>
      <c r="G668" s="366"/>
      <c r="H668" s="367"/>
      <c r="I668" s="365"/>
      <c r="J668" s="368"/>
      <c r="K668" s="364"/>
      <c r="L668" s="365"/>
      <c r="M668" s="366"/>
      <c r="N668" s="367"/>
      <c r="O668" s="365"/>
      <c r="P668" s="368"/>
      <c r="Q668" s="364"/>
      <c r="R668" s="365"/>
      <c r="S668" s="366"/>
      <c r="T668" s="369"/>
      <c r="U668" s="370" t="s">
        <v>2059</v>
      </c>
      <c r="V668" s="481" t="s">
        <v>1913</v>
      </c>
      <c r="W668" s="372"/>
      <c r="X668" s="353"/>
      <c r="Y668" s="373"/>
      <c r="Z668" s="382"/>
      <c r="AA668" s="389"/>
      <c r="AB668" s="383"/>
      <c r="AC668" s="388"/>
      <c r="AD668" s="382"/>
      <c r="AE668" s="389"/>
      <c r="AF668" s="390"/>
      <c r="AG668" s="391"/>
      <c r="AH668" s="359"/>
      <c r="AI668" s="373"/>
    </row>
    <row r="669">
      <c r="A669" s="480" t="s">
        <v>5135</v>
      </c>
      <c r="B669" s="361">
        <v>46170.0</v>
      </c>
      <c r="C669" s="362" t="s">
        <v>6526</v>
      </c>
      <c r="D669" s="363" t="s">
        <v>6527</v>
      </c>
      <c r="E669" s="364"/>
      <c r="F669" s="365"/>
      <c r="G669" s="366"/>
      <c r="H669" s="367"/>
      <c r="I669" s="365"/>
      <c r="J669" s="368"/>
      <c r="K669" s="364"/>
      <c r="L669" s="365"/>
      <c r="M669" s="366"/>
      <c r="N669" s="367"/>
      <c r="O669" s="365"/>
      <c r="P669" s="368"/>
      <c r="Q669" s="364"/>
      <c r="R669" s="365"/>
      <c r="S669" s="366"/>
      <c r="T669" s="369"/>
      <c r="U669" s="429" t="s">
        <v>2990</v>
      </c>
      <c r="V669" s="481" t="s">
        <v>1913</v>
      </c>
      <c r="W669" s="372"/>
      <c r="X669" s="353"/>
      <c r="Y669" s="373"/>
      <c r="Z669" s="382"/>
      <c r="AA669" s="389"/>
      <c r="AB669" s="383"/>
      <c r="AC669" s="388"/>
      <c r="AD669" s="382"/>
      <c r="AE669" s="389"/>
      <c r="AF669" s="390"/>
      <c r="AG669" s="391"/>
      <c r="AH669" s="359"/>
      <c r="AI669" s="373"/>
    </row>
    <row r="670">
      <c r="A670" s="480" t="s">
        <v>5135</v>
      </c>
      <c r="B670" s="361">
        <v>46170.0</v>
      </c>
      <c r="C670" s="362" t="s">
        <v>6528</v>
      </c>
      <c r="D670" s="363" t="s">
        <v>6529</v>
      </c>
      <c r="E670" s="364"/>
      <c r="F670" s="365"/>
      <c r="G670" s="366"/>
      <c r="H670" s="367"/>
      <c r="I670" s="365"/>
      <c r="J670" s="368"/>
      <c r="K670" s="364"/>
      <c r="L670" s="365"/>
      <c r="M670" s="366"/>
      <c r="N670" s="367"/>
      <c r="O670" s="365"/>
      <c r="P670" s="368"/>
      <c r="Q670" s="364"/>
      <c r="R670" s="365"/>
      <c r="S670" s="366"/>
      <c r="T670" s="369"/>
      <c r="U670" s="370"/>
      <c r="V670" s="481" t="s">
        <v>3037</v>
      </c>
      <c r="W670" s="372"/>
      <c r="X670" s="353"/>
      <c r="Y670" s="373"/>
      <c r="Z670" s="382"/>
      <c r="AA670" s="389"/>
      <c r="AB670" s="383"/>
      <c r="AC670" s="388"/>
      <c r="AD670" s="382"/>
      <c r="AE670" s="389"/>
      <c r="AF670" s="390"/>
      <c r="AG670" s="391"/>
      <c r="AH670" s="393" t="s">
        <v>3047</v>
      </c>
      <c r="AI670" s="373"/>
    </row>
    <row r="671">
      <c r="A671" s="480" t="s">
        <v>5135</v>
      </c>
      <c r="B671" s="361">
        <v>46170.0</v>
      </c>
      <c r="C671" s="362" t="s">
        <v>6530</v>
      </c>
      <c r="D671" s="363" t="s">
        <v>6531</v>
      </c>
      <c r="E671" s="364"/>
      <c r="F671" s="365"/>
      <c r="G671" s="366"/>
      <c r="H671" s="367"/>
      <c r="I671" s="365"/>
      <c r="J671" s="368"/>
      <c r="K671" s="364"/>
      <c r="L671" s="365"/>
      <c r="M671" s="366"/>
      <c r="N671" s="367"/>
      <c r="O671" s="365"/>
      <c r="P671" s="368"/>
      <c r="Q671" s="364"/>
      <c r="R671" s="365"/>
      <c r="S671" s="366"/>
      <c r="T671" s="369"/>
      <c r="U671" s="370"/>
      <c r="V671" s="481" t="s">
        <v>3037</v>
      </c>
      <c r="W671" s="372"/>
      <c r="X671" s="353"/>
      <c r="Y671" s="373"/>
      <c r="Z671" s="382"/>
      <c r="AA671" s="389"/>
      <c r="AB671" s="383"/>
      <c r="AC671" s="388"/>
      <c r="AD671" s="382"/>
      <c r="AE671" s="389"/>
      <c r="AF671" s="390"/>
      <c r="AG671" s="391"/>
      <c r="AH671" s="359"/>
      <c r="AI671" s="373"/>
    </row>
    <row r="672">
      <c r="A672" s="480" t="s">
        <v>5341</v>
      </c>
      <c r="B672" s="361">
        <v>46171.0</v>
      </c>
      <c r="C672" s="362" t="s">
        <v>6532</v>
      </c>
      <c r="D672" s="363" t="s">
        <v>6533</v>
      </c>
      <c r="E672" s="364"/>
      <c r="F672" s="365"/>
      <c r="G672" s="366"/>
      <c r="H672" s="367"/>
      <c r="I672" s="365"/>
      <c r="J672" s="368"/>
      <c r="K672" s="364"/>
      <c r="L672" s="365"/>
      <c r="M672" s="366"/>
      <c r="N672" s="367"/>
      <c r="O672" s="365"/>
      <c r="P672" s="368"/>
      <c r="Q672" s="364"/>
      <c r="R672" s="365"/>
      <c r="S672" s="366"/>
      <c r="T672" s="369"/>
      <c r="U672" s="370" t="s">
        <v>2961</v>
      </c>
      <c r="V672" s="481"/>
      <c r="W672" s="372"/>
      <c r="X672" s="353"/>
      <c r="Y672" s="373"/>
      <c r="Z672" s="382"/>
      <c r="AA672" s="389"/>
      <c r="AB672" s="383"/>
      <c r="AC672" s="388"/>
      <c r="AD672" s="382"/>
      <c r="AE672" s="389"/>
      <c r="AF672" s="390"/>
      <c r="AG672" s="391"/>
      <c r="AH672" s="359"/>
      <c r="AI672" s="373"/>
    </row>
    <row r="673">
      <c r="A673" s="480" t="s">
        <v>5341</v>
      </c>
      <c r="B673" s="361">
        <v>46171.0</v>
      </c>
      <c r="C673" s="362" t="s">
        <v>6534</v>
      </c>
      <c r="D673" s="363" t="s">
        <v>6535</v>
      </c>
      <c r="E673" s="364"/>
      <c r="F673" s="365"/>
      <c r="G673" s="366"/>
      <c r="H673" s="367"/>
      <c r="I673" s="365"/>
      <c r="J673" s="368"/>
      <c r="K673" s="364"/>
      <c r="L673" s="365"/>
      <c r="M673" s="366"/>
      <c r="N673" s="367"/>
      <c r="O673" s="365"/>
      <c r="P673" s="368"/>
      <c r="Q673" s="364"/>
      <c r="R673" s="365"/>
      <c r="S673" s="366"/>
      <c r="T673" s="369"/>
      <c r="U673" s="370" t="s">
        <v>1830</v>
      </c>
      <c r="V673" s="481"/>
      <c r="W673" s="372"/>
      <c r="X673" s="353"/>
      <c r="Y673" s="373"/>
      <c r="Z673" s="382"/>
      <c r="AA673" s="389"/>
      <c r="AB673" s="383"/>
      <c r="AC673" s="388"/>
      <c r="AD673" s="382"/>
      <c r="AE673" s="389"/>
      <c r="AF673" s="390"/>
      <c r="AG673" s="391"/>
      <c r="AH673" s="359"/>
      <c r="AI673" s="373"/>
    </row>
    <row r="674">
      <c r="A674" s="480" t="s">
        <v>5341</v>
      </c>
      <c r="B674" s="361">
        <v>46171.0</v>
      </c>
      <c r="C674" s="362" t="s">
        <v>6536</v>
      </c>
      <c r="D674" s="363" t="s">
        <v>6537</v>
      </c>
      <c r="E674" s="364"/>
      <c r="F674" s="365"/>
      <c r="G674" s="366"/>
      <c r="H674" s="367"/>
      <c r="I674" s="365"/>
      <c r="J674" s="368"/>
      <c r="K674" s="364"/>
      <c r="L674" s="365"/>
      <c r="M674" s="366"/>
      <c r="N674" s="367"/>
      <c r="O674" s="365"/>
      <c r="P674" s="368"/>
      <c r="Q674" s="364"/>
      <c r="R674" s="365"/>
      <c r="S674" s="366"/>
      <c r="T674" s="369"/>
      <c r="U674" s="370" t="s">
        <v>1830</v>
      </c>
      <c r="V674" s="481"/>
      <c r="W674" s="372"/>
      <c r="X674" s="353"/>
      <c r="Y674" s="373"/>
      <c r="Z674" s="382"/>
      <c r="AA674" s="389"/>
      <c r="AB674" s="383"/>
      <c r="AC674" s="388"/>
      <c r="AD674" s="382"/>
      <c r="AE674" s="389"/>
      <c r="AF674" s="390"/>
      <c r="AG674" s="391"/>
      <c r="AH674" s="359"/>
      <c r="AI674" s="373"/>
    </row>
    <row r="675">
      <c r="A675" s="480" t="s">
        <v>5341</v>
      </c>
      <c r="B675" s="361">
        <v>46171.0</v>
      </c>
      <c r="C675" s="362" t="s">
        <v>6538</v>
      </c>
      <c r="D675" s="363" t="s">
        <v>6539</v>
      </c>
      <c r="E675" s="364"/>
      <c r="F675" s="365"/>
      <c r="G675" s="366"/>
      <c r="H675" s="367"/>
      <c r="I675" s="365"/>
      <c r="J675" s="368"/>
      <c r="K675" s="364"/>
      <c r="L675" s="365"/>
      <c r="M675" s="366"/>
      <c r="N675" s="367"/>
      <c r="O675" s="365"/>
      <c r="P675" s="368"/>
      <c r="Q675" s="364"/>
      <c r="R675" s="365"/>
      <c r="S675" s="366"/>
      <c r="T675" s="369"/>
      <c r="U675" s="370" t="s">
        <v>713</v>
      </c>
      <c r="V675" s="481"/>
      <c r="W675" s="372"/>
      <c r="X675" s="353"/>
      <c r="Y675" s="373"/>
      <c r="Z675" s="382"/>
      <c r="AA675" s="389"/>
      <c r="AB675" s="383"/>
      <c r="AC675" s="388"/>
      <c r="AD675" s="382"/>
      <c r="AE675" s="389"/>
      <c r="AF675" s="390"/>
      <c r="AG675" s="391"/>
      <c r="AH675" s="359"/>
      <c r="AI675" s="373"/>
    </row>
    <row r="676">
      <c r="A676" s="480" t="s">
        <v>5341</v>
      </c>
      <c r="B676" s="361">
        <v>46171.0</v>
      </c>
      <c r="C676" s="362" t="s">
        <v>6540</v>
      </c>
      <c r="D676" s="363" t="s">
        <v>6541</v>
      </c>
      <c r="E676" s="364"/>
      <c r="F676" s="365"/>
      <c r="G676" s="366"/>
      <c r="H676" s="367"/>
      <c r="I676" s="365"/>
      <c r="J676" s="368"/>
      <c r="K676" s="364"/>
      <c r="L676" s="365"/>
      <c r="M676" s="366"/>
      <c r="N676" s="367"/>
      <c r="O676" s="365"/>
      <c r="P676" s="368"/>
      <c r="Q676" s="364"/>
      <c r="R676" s="365"/>
      <c r="S676" s="366"/>
      <c r="T676" s="369"/>
      <c r="U676" s="370" t="s">
        <v>713</v>
      </c>
      <c r="V676" s="481"/>
      <c r="W676" s="372"/>
      <c r="X676" s="353"/>
      <c r="Y676" s="373"/>
      <c r="Z676" s="382"/>
      <c r="AA676" s="389"/>
      <c r="AB676" s="383"/>
      <c r="AC676" s="388"/>
      <c r="AD676" s="382"/>
      <c r="AE676" s="389"/>
      <c r="AF676" s="390"/>
      <c r="AG676" s="391"/>
      <c r="AH676" s="359"/>
      <c r="AI676" s="373"/>
    </row>
    <row r="677">
      <c r="A677" s="480" t="s">
        <v>5341</v>
      </c>
      <c r="B677" s="361">
        <v>46171.0</v>
      </c>
      <c r="C677" s="362" t="s">
        <v>6542</v>
      </c>
      <c r="D677" s="363" t="s">
        <v>6543</v>
      </c>
      <c r="E677" s="364"/>
      <c r="F677" s="365"/>
      <c r="G677" s="366"/>
      <c r="H677" s="367"/>
      <c r="I677" s="365"/>
      <c r="J677" s="368"/>
      <c r="K677" s="364"/>
      <c r="L677" s="365"/>
      <c r="M677" s="366"/>
      <c r="N677" s="367"/>
      <c r="O677" s="365"/>
      <c r="P677" s="368"/>
      <c r="Q677" s="364"/>
      <c r="R677" s="365"/>
      <c r="S677" s="366"/>
      <c r="T677" s="369"/>
      <c r="U677" s="370" t="s">
        <v>2208</v>
      </c>
      <c r="V677" s="481"/>
      <c r="W677" s="372"/>
      <c r="X677" s="353"/>
      <c r="Y677" s="373"/>
      <c r="Z677" s="382"/>
      <c r="AA677" s="389"/>
      <c r="AB677" s="383"/>
      <c r="AC677" s="388"/>
      <c r="AD677" s="382"/>
      <c r="AE677" s="389"/>
      <c r="AF677" s="390"/>
      <c r="AG677" s="391"/>
      <c r="AH677" s="359"/>
      <c r="AI677" s="373"/>
    </row>
    <row r="678">
      <c r="A678" s="480" t="s">
        <v>5341</v>
      </c>
      <c r="B678" s="361">
        <v>46171.0</v>
      </c>
      <c r="C678" s="362" t="s">
        <v>6544</v>
      </c>
      <c r="D678" s="363" t="s">
        <v>6545</v>
      </c>
      <c r="E678" s="364"/>
      <c r="F678" s="365"/>
      <c r="G678" s="366"/>
      <c r="H678" s="367"/>
      <c r="I678" s="365"/>
      <c r="J678" s="368"/>
      <c r="K678" s="364"/>
      <c r="L678" s="365"/>
      <c r="M678" s="366"/>
      <c r="N678" s="367"/>
      <c r="O678" s="365"/>
      <c r="P678" s="368"/>
      <c r="Q678" s="364"/>
      <c r="R678" s="365"/>
      <c r="S678" s="366"/>
      <c r="T678" s="369"/>
      <c r="U678" s="370" t="s">
        <v>2208</v>
      </c>
      <c r="V678" s="481"/>
      <c r="W678" s="372"/>
      <c r="X678" s="353"/>
      <c r="Y678" s="373"/>
      <c r="Z678" s="382"/>
      <c r="AA678" s="389"/>
      <c r="AB678" s="383"/>
      <c r="AC678" s="388"/>
      <c r="AD678" s="382"/>
      <c r="AE678" s="389"/>
      <c r="AF678" s="390"/>
      <c r="AG678" s="391"/>
      <c r="AH678" s="359"/>
      <c r="AI678" s="373"/>
    </row>
    <row r="679">
      <c r="A679" s="480" t="s">
        <v>5341</v>
      </c>
      <c r="B679" s="361">
        <v>46171.0</v>
      </c>
      <c r="C679" s="362" t="s">
        <v>6546</v>
      </c>
      <c r="D679" s="363" t="s">
        <v>6547</v>
      </c>
      <c r="E679" s="364"/>
      <c r="F679" s="365"/>
      <c r="G679" s="366"/>
      <c r="H679" s="367"/>
      <c r="I679" s="365"/>
      <c r="J679" s="368"/>
      <c r="K679" s="364"/>
      <c r="L679" s="365"/>
      <c r="M679" s="366"/>
      <c r="N679" s="367"/>
      <c r="O679" s="365"/>
      <c r="P679" s="368"/>
      <c r="Q679" s="364"/>
      <c r="R679" s="365"/>
      <c r="S679" s="366"/>
      <c r="T679" s="369"/>
      <c r="U679" s="370" t="s">
        <v>801</v>
      </c>
      <c r="V679" s="481"/>
      <c r="W679" s="372"/>
      <c r="X679" s="353"/>
      <c r="Y679" s="373"/>
      <c r="Z679" s="382"/>
      <c r="AA679" s="389"/>
      <c r="AB679" s="383"/>
      <c r="AC679" s="388"/>
      <c r="AD679" s="382"/>
      <c r="AE679" s="389"/>
      <c r="AF679" s="390"/>
      <c r="AG679" s="391"/>
      <c r="AH679" s="359"/>
      <c r="AI679" s="373"/>
    </row>
    <row r="680">
      <c r="A680" s="480" t="s">
        <v>5341</v>
      </c>
      <c r="B680" s="361">
        <v>46171.0</v>
      </c>
      <c r="C680" s="362" t="s">
        <v>6548</v>
      </c>
      <c r="D680" s="363" t="s">
        <v>6549</v>
      </c>
      <c r="E680" s="364"/>
      <c r="F680" s="365"/>
      <c r="G680" s="366"/>
      <c r="H680" s="367"/>
      <c r="I680" s="365"/>
      <c r="J680" s="368"/>
      <c r="K680" s="364"/>
      <c r="L680" s="365"/>
      <c r="M680" s="366"/>
      <c r="N680" s="367"/>
      <c r="O680" s="365"/>
      <c r="P680" s="368"/>
      <c r="Q680" s="364"/>
      <c r="R680" s="365"/>
      <c r="S680" s="366"/>
      <c r="T680" s="369"/>
      <c r="U680" s="370" t="s">
        <v>801</v>
      </c>
      <c r="V680" s="481"/>
      <c r="W680" s="372"/>
      <c r="X680" s="353"/>
      <c r="Y680" s="373"/>
      <c r="Z680" s="382"/>
      <c r="AA680" s="389"/>
      <c r="AB680" s="383"/>
      <c r="AC680" s="388"/>
      <c r="AD680" s="382"/>
      <c r="AE680" s="389"/>
      <c r="AF680" s="390"/>
      <c r="AG680" s="391"/>
      <c r="AH680" s="359"/>
      <c r="AI680" s="373"/>
    </row>
    <row r="681">
      <c r="A681" s="480" t="s">
        <v>5341</v>
      </c>
      <c r="B681" s="361">
        <v>46171.0</v>
      </c>
      <c r="C681" s="362" t="s">
        <v>6550</v>
      </c>
      <c r="D681" s="363" t="s">
        <v>6551</v>
      </c>
      <c r="E681" s="364"/>
      <c r="F681" s="365"/>
      <c r="G681" s="366"/>
      <c r="H681" s="367"/>
      <c r="I681" s="365"/>
      <c r="J681" s="368"/>
      <c r="K681" s="364"/>
      <c r="L681" s="365"/>
      <c r="M681" s="366"/>
      <c r="N681" s="367"/>
      <c r="O681" s="365"/>
      <c r="P681" s="368"/>
      <c r="Q681" s="364"/>
      <c r="R681" s="365"/>
      <c r="S681" s="366"/>
      <c r="T681" s="369"/>
      <c r="U681" s="370" t="s">
        <v>1017</v>
      </c>
      <c r="V681" s="481"/>
      <c r="W681" s="372"/>
      <c r="X681" s="353"/>
      <c r="Y681" s="373"/>
      <c r="Z681" s="382"/>
      <c r="AA681" s="389"/>
      <c r="AB681" s="383"/>
      <c r="AC681" s="388"/>
      <c r="AD681" s="382"/>
      <c r="AE681" s="389"/>
      <c r="AF681" s="390"/>
      <c r="AG681" s="391"/>
      <c r="AH681" s="359"/>
      <c r="AI681" s="373"/>
    </row>
    <row r="682">
      <c r="A682" s="480" t="s">
        <v>5341</v>
      </c>
      <c r="B682" s="361">
        <v>46171.0</v>
      </c>
      <c r="C682" s="362" t="s">
        <v>6552</v>
      </c>
      <c r="D682" s="363" t="s">
        <v>6553</v>
      </c>
      <c r="E682" s="364"/>
      <c r="F682" s="365"/>
      <c r="G682" s="366"/>
      <c r="H682" s="367"/>
      <c r="I682" s="365"/>
      <c r="J682" s="368"/>
      <c r="K682" s="364"/>
      <c r="L682" s="365"/>
      <c r="M682" s="366"/>
      <c r="N682" s="367"/>
      <c r="O682" s="365"/>
      <c r="P682" s="368"/>
      <c r="Q682" s="364"/>
      <c r="R682" s="365"/>
      <c r="S682" s="366"/>
      <c r="T682" s="369"/>
      <c r="U682" s="370" t="s">
        <v>1017</v>
      </c>
      <c r="V682" s="481"/>
      <c r="W682" s="372"/>
      <c r="X682" s="353"/>
      <c r="Y682" s="373"/>
      <c r="Z682" s="382"/>
      <c r="AA682" s="389"/>
      <c r="AB682" s="383"/>
      <c r="AC682" s="388"/>
      <c r="AD682" s="382"/>
      <c r="AE682" s="389"/>
      <c r="AF682" s="390"/>
      <c r="AG682" s="391"/>
      <c r="AH682" s="359"/>
      <c r="AI682" s="373"/>
    </row>
    <row r="683">
      <c r="A683" s="480" t="s">
        <v>5341</v>
      </c>
      <c r="B683" s="361">
        <v>46171.0</v>
      </c>
      <c r="C683" s="362" t="s">
        <v>6554</v>
      </c>
      <c r="D683" s="363" t="s">
        <v>6555</v>
      </c>
      <c r="E683" s="364"/>
      <c r="F683" s="365"/>
      <c r="G683" s="366"/>
      <c r="H683" s="367"/>
      <c r="I683" s="365"/>
      <c r="J683" s="368"/>
      <c r="K683" s="364"/>
      <c r="L683" s="365"/>
      <c r="M683" s="366"/>
      <c r="N683" s="367"/>
      <c r="O683" s="365"/>
      <c r="P683" s="368"/>
      <c r="Q683" s="364"/>
      <c r="R683" s="365"/>
      <c r="S683" s="366"/>
      <c r="T683" s="369"/>
      <c r="U683" s="370" t="s">
        <v>153</v>
      </c>
      <c r="V683" s="481" t="s">
        <v>2021</v>
      </c>
      <c r="W683" s="372"/>
      <c r="X683" s="353"/>
      <c r="Y683" s="373"/>
      <c r="Z683" s="382"/>
      <c r="AA683" s="389"/>
      <c r="AB683" s="383"/>
      <c r="AC683" s="388"/>
      <c r="AD683" s="382"/>
      <c r="AE683" s="389"/>
      <c r="AF683" s="390"/>
      <c r="AG683" s="391"/>
      <c r="AH683" s="359"/>
      <c r="AI683" s="373"/>
    </row>
    <row r="684">
      <c r="A684" s="480" t="s">
        <v>5341</v>
      </c>
      <c r="B684" s="361">
        <v>46171.0</v>
      </c>
      <c r="C684" s="362" t="s">
        <v>6556</v>
      </c>
      <c r="D684" s="363" t="s">
        <v>6557</v>
      </c>
      <c r="E684" s="364"/>
      <c r="F684" s="365"/>
      <c r="G684" s="366"/>
      <c r="H684" s="367"/>
      <c r="I684" s="365"/>
      <c r="J684" s="368"/>
      <c r="K684" s="364"/>
      <c r="L684" s="365"/>
      <c r="M684" s="366"/>
      <c r="N684" s="367"/>
      <c r="O684" s="365"/>
      <c r="P684" s="368"/>
      <c r="Q684" s="364"/>
      <c r="R684" s="365"/>
      <c r="S684" s="366"/>
      <c r="T684" s="369"/>
      <c r="U684" s="370" t="s">
        <v>153</v>
      </c>
      <c r="V684" s="481"/>
      <c r="W684" s="372"/>
      <c r="X684" s="353"/>
      <c r="Y684" s="373"/>
      <c r="Z684" s="382"/>
      <c r="AA684" s="389"/>
      <c r="AB684" s="383"/>
      <c r="AC684" s="388"/>
      <c r="AD684" s="382"/>
      <c r="AE684" s="389"/>
      <c r="AF684" s="390"/>
      <c r="AG684" s="391"/>
      <c r="AH684" s="359"/>
      <c r="AI684" s="373"/>
    </row>
    <row r="685">
      <c r="A685" s="480" t="s">
        <v>5341</v>
      </c>
      <c r="B685" s="361">
        <v>46171.0</v>
      </c>
      <c r="C685" s="362" t="s">
        <v>6558</v>
      </c>
      <c r="D685" s="363" t="s">
        <v>6559</v>
      </c>
      <c r="E685" s="364"/>
      <c r="F685" s="365"/>
      <c r="G685" s="366"/>
      <c r="H685" s="367"/>
      <c r="I685" s="365"/>
      <c r="J685" s="368"/>
      <c r="K685" s="364"/>
      <c r="L685" s="365"/>
      <c r="M685" s="366"/>
      <c r="N685" s="367"/>
      <c r="O685" s="365"/>
      <c r="P685" s="368"/>
      <c r="Q685" s="364"/>
      <c r="R685" s="365"/>
      <c r="S685" s="366"/>
      <c r="T685" s="369"/>
      <c r="U685" s="429" t="s">
        <v>63</v>
      </c>
      <c r="V685" s="481"/>
      <c r="W685" s="372"/>
      <c r="X685" s="353"/>
      <c r="Y685" s="373"/>
      <c r="Z685" s="382"/>
      <c r="AA685" s="389"/>
      <c r="AB685" s="383"/>
      <c r="AC685" s="388"/>
      <c r="AD685" s="382"/>
      <c r="AE685" s="389"/>
      <c r="AF685" s="390"/>
      <c r="AG685" s="391"/>
      <c r="AH685" s="359"/>
      <c r="AI685" s="373"/>
    </row>
    <row r="686">
      <c r="A686" s="480" t="s">
        <v>5341</v>
      </c>
      <c r="B686" s="361">
        <v>46171.0</v>
      </c>
      <c r="C686" s="362" t="s">
        <v>6560</v>
      </c>
      <c r="D686" s="363" t="s">
        <v>6561</v>
      </c>
      <c r="E686" s="364"/>
      <c r="F686" s="365"/>
      <c r="G686" s="366"/>
      <c r="H686" s="367"/>
      <c r="I686" s="365"/>
      <c r="J686" s="368"/>
      <c r="K686" s="364"/>
      <c r="L686" s="365"/>
      <c r="M686" s="366"/>
      <c r="N686" s="367"/>
      <c r="O686" s="365"/>
      <c r="P686" s="368"/>
      <c r="Q686" s="364"/>
      <c r="R686" s="365"/>
      <c r="S686" s="366"/>
      <c r="T686" s="369"/>
      <c r="U686" s="429" t="s">
        <v>63</v>
      </c>
      <c r="V686" s="481"/>
      <c r="W686" s="372"/>
      <c r="X686" s="353"/>
      <c r="Y686" s="373"/>
      <c r="Z686" s="382"/>
      <c r="AA686" s="389"/>
      <c r="AB686" s="383"/>
      <c r="AC686" s="388"/>
      <c r="AD686" s="382"/>
      <c r="AE686" s="389"/>
      <c r="AF686" s="390"/>
      <c r="AG686" s="391"/>
      <c r="AH686" s="359"/>
      <c r="AI686" s="373"/>
    </row>
    <row r="687">
      <c r="A687" s="480" t="s">
        <v>5341</v>
      </c>
      <c r="B687" s="361">
        <v>46171.0</v>
      </c>
      <c r="C687" s="362" t="s">
        <v>6562</v>
      </c>
      <c r="D687" s="363" t="s">
        <v>6563</v>
      </c>
      <c r="E687" s="364"/>
      <c r="F687" s="365"/>
      <c r="G687" s="366"/>
      <c r="H687" s="367"/>
      <c r="I687" s="365"/>
      <c r="J687" s="368"/>
      <c r="K687" s="364"/>
      <c r="L687" s="365"/>
      <c r="M687" s="366"/>
      <c r="N687" s="367"/>
      <c r="O687" s="365"/>
      <c r="P687" s="368"/>
      <c r="Q687" s="364"/>
      <c r="R687" s="365"/>
      <c r="S687" s="366"/>
      <c r="T687" s="369"/>
      <c r="U687" s="370" t="s">
        <v>764</v>
      </c>
      <c r="V687" s="481"/>
      <c r="W687" s="372"/>
      <c r="X687" s="353"/>
      <c r="Y687" s="373"/>
      <c r="Z687" s="382"/>
      <c r="AA687" s="389"/>
      <c r="AB687" s="383"/>
      <c r="AC687" s="388"/>
      <c r="AD687" s="382"/>
      <c r="AE687" s="389"/>
      <c r="AF687" s="390"/>
      <c r="AG687" s="391"/>
      <c r="AH687" s="359"/>
      <c r="AI687" s="373"/>
    </row>
    <row r="688">
      <c r="A688" s="480" t="s">
        <v>5341</v>
      </c>
      <c r="B688" s="361">
        <v>46171.0</v>
      </c>
      <c r="C688" s="362" t="s">
        <v>6564</v>
      </c>
      <c r="D688" s="363" t="s">
        <v>6565</v>
      </c>
      <c r="E688" s="364"/>
      <c r="F688" s="365"/>
      <c r="G688" s="366"/>
      <c r="H688" s="367"/>
      <c r="I688" s="365"/>
      <c r="J688" s="368"/>
      <c r="K688" s="364"/>
      <c r="L688" s="365"/>
      <c r="M688" s="366"/>
      <c r="N688" s="367"/>
      <c r="O688" s="365"/>
      <c r="P688" s="368"/>
      <c r="Q688" s="364"/>
      <c r="R688" s="365"/>
      <c r="S688" s="366"/>
      <c r="T688" s="369"/>
      <c r="U688" s="370" t="s">
        <v>764</v>
      </c>
      <c r="V688" s="481"/>
      <c r="W688" s="372"/>
      <c r="X688" s="353"/>
      <c r="Y688" s="373"/>
      <c r="Z688" s="382"/>
      <c r="AA688" s="389"/>
      <c r="AB688" s="383"/>
      <c r="AC688" s="388"/>
      <c r="AD688" s="382"/>
      <c r="AE688" s="389"/>
      <c r="AF688" s="390"/>
      <c r="AG688" s="391"/>
      <c r="AH688" s="359"/>
      <c r="AI688" s="373"/>
    </row>
    <row r="689">
      <c r="A689" s="480" t="s">
        <v>5341</v>
      </c>
      <c r="B689" s="361">
        <v>46171.0</v>
      </c>
      <c r="C689" s="362" t="s">
        <v>6566</v>
      </c>
      <c r="D689" s="363" t="s">
        <v>6567</v>
      </c>
      <c r="E689" s="364"/>
      <c r="F689" s="365"/>
      <c r="G689" s="366"/>
      <c r="H689" s="367"/>
      <c r="I689" s="365"/>
      <c r="J689" s="368"/>
      <c r="K689" s="364"/>
      <c r="L689" s="365"/>
      <c r="M689" s="366"/>
      <c r="N689" s="367"/>
      <c r="O689" s="365"/>
      <c r="P689" s="368"/>
      <c r="Q689" s="364"/>
      <c r="R689" s="365"/>
      <c r="S689" s="366"/>
      <c r="T689" s="369"/>
      <c r="U689" s="370" t="s">
        <v>876</v>
      </c>
      <c r="V689" s="481"/>
      <c r="W689" s="372"/>
      <c r="X689" s="353"/>
      <c r="Y689" s="373"/>
      <c r="Z689" s="382"/>
      <c r="AA689" s="389"/>
      <c r="AB689" s="383"/>
      <c r="AC689" s="388"/>
      <c r="AD689" s="382"/>
      <c r="AE689" s="389"/>
      <c r="AF689" s="390"/>
      <c r="AG689" s="391"/>
      <c r="AH689" s="359"/>
      <c r="AI689" s="373"/>
    </row>
    <row r="690">
      <c r="A690" s="480" t="s">
        <v>5341</v>
      </c>
      <c r="B690" s="361">
        <v>46171.0</v>
      </c>
      <c r="C690" s="362" t="s">
        <v>6568</v>
      </c>
      <c r="D690" s="363" t="s">
        <v>6569</v>
      </c>
      <c r="E690" s="364"/>
      <c r="F690" s="365"/>
      <c r="G690" s="366"/>
      <c r="H690" s="367"/>
      <c r="I690" s="365"/>
      <c r="J690" s="368"/>
      <c r="K690" s="364"/>
      <c r="L690" s="365"/>
      <c r="M690" s="366"/>
      <c r="N690" s="367"/>
      <c r="O690" s="365"/>
      <c r="P690" s="368"/>
      <c r="Q690" s="364"/>
      <c r="R690" s="365"/>
      <c r="S690" s="366"/>
      <c r="T690" s="369"/>
      <c r="U690" s="370" t="s">
        <v>876</v>
      </c>
      <c r="V690" s="481" t="s">
        <v>270</v>
      </c>
      <c r="W690" s="372"/>
      <c r="X690" s="353"/>
      <c r="Y690" s="373"/>
      <c r="Z690" s="382"/>
      <c r="AA690" s="389"/>
      <c r="AB690" s="383"/>
      <c r="AC690" s="388"/>
      <c r="AD690" s="382"/>
      <c r="AE690" s="389"/>
      <c r="AF690" s="390"/>
      <c r="AG690" s="391"/>
      <c r="AH690" s="359"/>
      <c r="AI690" s="373"/>
    </row>
    <row r="691">
      <c r="A691" s="480" t="s">
        <v>5341</v>
      </c>
      <c r="B691" s="361">
        <v>46171.0</v>
      </c>
      <c r="C691" s="362" t="s">
        <v>6570</v>
      </c>
      <c r="D691" s="363" t="s">
        <v>6571</v>
      </c>
      <c r="E691" s="364"/>
      <c r="F691" s="365"/>
      <c r="G691" s="366"/>
      <c r="H691" s="367"/>
      <c r="I691" s="365"/>
      <c r="J691" s="368"/>
      <c r="K691" s="364"/>
      <c r="L691" s="365"/>
      <c r="M691" s="366"/>
      <c r="N691" s="367"/>
      <c r="O691" s="365"/>
      <c r="P691" s="368"/>
      <c r="Q691" s="364"/>
      <c r="R691" s="365"/>
      <c r="S691" s="366"/>
      <c r="T691" s="369"/>
      <c r="U691" s="370" t="s">
        <v>712</v>
      </c>
      <c r="V691" s="481"/>
      <c r="W691" s="372"/>
      <c r="X691" s="353"/>
      <c r="Y691" s="373"/>
      <c r="Z691" s="382"/>
      <c r="AA691" s="389"/>
      <c r="AB691" s="383"/>
      <c r="AC691" s="388"/>
      <c r="AD691" s="382"/>
      <c r="AE691" s="389"/>
      <c r="AF691" s="390"/>
      <c r="AG691" s="391"/>
      <c r="AH691" s="359"/>
      <c r="AI691" s="373"/>
    </row>
    <row r="692">
      <c r="A692" s="480" t="s">
        <v>5341</v>
      </c>
      <c r="B692" s="361">
        <v>46171.0</v>
      </c>
      <c r="C692" s="362" t="s">
        <v>6572</v>
      </c>
      <c r="D692" s="363" t="s">
        <v>6573</v>
      </c>
      <c r="E692" s="364"/>
      <c r="F692" s="365"/>
      <c r="G692" s="366"/>
      <c r="H692" s="367"/>
      <c r="I692" s="365"/>
      <c r="J692" s="368"/>
      <c r="K692" s="364"/>
      <c r="L692" s="365"/>
      <c r="M692" s="366"/>
      <c r="N692" s="367"/>
      <c r="O692" s="365"/>
      <c r="P692" s="368"/>
      <c r="Q692" s="364"/>
      <c r="R692" s="365"/>
      <c r="S692" s="366"/>
      <c r="T692" s="369"/>
      <c r="U692" s="370" t="s">
        <v>712</v>
      </c>
      <c r="V692" s="481"/>
      <c r="W692" s="372"/>
      <c r="X692" s="353"/>
      <c r="Y692" s="373"/>
      <c r="Z692" s="382"/>
      <c r="AA692" s="389"/>
      <c r="AB692" s="383"/>
      <c r="AC692" s="388"/>
      <c r="AD692" s="382"/>
      <c r="AE692" s="389"/>
      <c r="AF692" s="390"/>
      <c r="AG692" s="391"/>
      <c r="AH692" s="359"/>
      <c r="AI692" s="373"/>
    </row>
    <row r="693">
      <c r="A693" s="480" t="s">
        <v>5341</v>
      </c>
      <c r="B693" s="361">
        <v>46171.0</v>
      </c>
      <c r="C693" s="362" t="s">
        <v>6574</v>
      </c>
      <c r="D693" s="363" t="s">
        <v>6575</v>
      </c>
      <c r="E693" s="364"/>
      <c r="F693" s="365"/>
      <c r="G693" s="366"/>
      <c r="H693" s="367"/>
      <c r="I693" s="365"/>
      <c r="J693" s="368"/>
      <c r="K693" s="364"/>
      <c r="L693" s="365"/>
      <c r="M693" s="366"/>
      <c r="N693" s="367"/>
      <c r="O693" s="365"/>
      <c r="P693" s="368"/>
      <c r="Q693" s="364"/>
      <c r="R693" s="365"/>
      <c r="S693" s="366"/>
      <c r="T693" s="369"/>
      <c r="U693" s="370" t="s">
        <v>2590</v>
      </c>
      <c r="V693" s="481" t="s">
        <v>270</v>
      </c>
      <c r="W693" s="372"/>
      <c r="X693" s="353"/>
      <c r="Y693" s="373"/>
      <c r="Z693" s="382"/>
      <c r="AA693" s="389"/>
      <c r="AB693" s="383"/>
      <c r="AC693" s="388"/>
      <c r="AD693" s="382"/>
      <c r="AE693" s="389"/>
      <c r="AF693" s="390"/>
      <c r="AG693" s="391"/>
      <c r="AH693" s="359"/>
      <c r="AI693" s="373"/>
    </row>
    <row r="694">
      <c r="A694" s="480" t="s">
        <v>5341</v>
      </c>
      <c r="B694" s="361">
        <v>46171.0</v>
      </c>
      <c r="C694" s="362" t="s">
        <v>6576</v>
      </c>
      <c r="D694" s="363" t="s">
        <v>6577</v>
      </c>
      <c r="E694" s="364"/>
      <c r="F694" s="365"/>
      <c r="G694" s="366"/>
      <c r="H694" s="367"/>
      <c r="I694" s="365"/>
      <c r="J694" s="368"/>
      <c r="K694" s="364"/>
      <c r="L694" s="365"/>
      <c r="M694" s="366"/>
      <c r="N694" s="367"/>
      <c r="O694" s="365"/>
      <c r="P694" s="368"/>
      <c r="Q694" s="364"/>
      <c r="R694" s="365"/>
      <c r="S694" s="366"/>
      <c r="T694" s="369"/>
      <c r="U694" s="370" t="s">
        <v>2590</v>
      </c>
      <c r="V694" s="481" t="s">
        <v>2472</v>
      </c>
      <c r="W694" s="372"/>
      <c r="X694" s="353"/>
      <c r="Y694" s="373"/>
      <c r="Z694" s="382"/>
      <c r="AA694" s="389"/>
      <c r="AB694" s="383"/>
      <c r="AC694" s="388"/>
      <c r="AD694" s="382"/>
      <c r="AE694" s="389"/>
      <c r="AF694" s="390"/>
      <c r="AG694" s="391"/>
      <c r="AH694" s="359"/>
      <c r="AI694" s="373"/>
    </row>
    <row r="695">
      <c r="A695" s="480" t="s">
        <v>5341</v>
      </c>
      <c r="B695" s="361">
        <v>46171.0</v>
      </c>
      <c r="C695" s="362" t="s">
        <v>6578</v>
      </c>
      <c r="D695" s="363" t="s">
        <v>6579</v>
      </c>
      <c r="E695" s="364"/>
      <c r="F695" s="365"/>
      <c r="G695" s="366"/>
      <c r="H695" s="367"/>
      <c r="I695" s="365"/>
      <c r="J695" s="368"/>
      <c r="K695" s="364"/>
      <c r="L695" s="365"/>
      <c r="M695" s="366"/>
      <c r="N695" s="367"/>
      <c r="O695" s="365"/>
      <c r="P695" s="368"/>
      <c r="Q695" s="364"/>
      <c r="R695" s="365"/>
      <c r="S695" s="366"/>
      <c r="T695" s="369"/>
      <c r="U695" s="370" t="s">
        <v>122</v>
      </c>
      <c r="V695" s="481"/>
      <c r="W695" s="372"/>
      <c r="X695" s="353"/>
      <c r="Y695" s="373"/>
      <c r="Z695" s="382"/>
      <c r="AA695" s="389"/>
      <c r="AB695" s="383"/>
      <c r="AC695" s="388"/>
      <c r="AD695" s="382"/>
      <c r="AE695" s="389"/>
      <c r="AF695" s="390"/>
      <c r="AG695" s="391"/>
      <c r="AH695" s="359"/>
      <c r="AI695" s="373"/>
    </row>
    <row r="696">
      <c r="A696" s="480" t="s">
        <v>5341</v>
      </c>
      <c r="B696" s="361">
        <v>46171.0</v>
      </c>
      <c r="C696" s="362" t="s">
        <v>6580</v>
      </c>
      <c r="D696" s="363" t="s">
        <v>6581</v>
      </c>
      <c r="E696" s="364"/>
      <c r="F696" s="365"/>
      <c r="G696" s="366"/>
      <c r="H696" s="367"/>
      <c r="I696" s="365"/>
      <c r="J696" s="368"/>
      <c r="K696" s="364"/>
      <c r="L696" s="365"/>
      <c r="M696" s="366"/>
      <c r="N696" s="367"/>
      <c r="O696" s="365"/>
      <c r="P696" s="368"/>
      <c r="Q696" s="364"/>
      <c r="R696" s="365"/>
      <c r="S696" s="366"/>
      <c r="T696" s="369"/>
      <c r="U696" s="370" t="s">
        <v>122</v>
      </c>
      <c r="V696" s="481"/>
      <c r="W696" s="372"/>
      <c r="X696" s="353"/>
      <c r="Y696" s="373"/>
      <c r="Z696" s="382"/>
      <c r="AA696" s="389"/>
      <c r="AB696" s="383"/>
      <c r="AC696" s="388"/>
      <c r="AD696" s="382"/>
      <c r="AE696" s="389"/>
      <c r="AF696" s="390"/>
      <c r="AG696" s="391"/>
      <c r="AH696" s="359"/>
      <c r="AI696" s="373"/>
    </row>
    <row r="697">
      <c r="A697" s="480" t="s">
        <v>5341</v>
      </c>
      <c r="B697" s="361">
        <v>46171.0</v>
      </c>
      <c r="C697" s="362" t="s">
        <v>6582</v>
      </c>
      <c r="D697" s="363" t="s">
        <v>6583</v>
      </c>
      <c r="E697" s="364"/>
      <c r="F697" s="365"/>
      <c r="G697" s="366"/>
      <c r="H697" s="367"/>
      <c r="I697" s="365"/>
      <c r="J697" s="368"/>
      <c r="K697" s="364"/>
      <c r="L697" s="365"/>
      <c r="M697" s="366"/>
      <c r="N697" s="367"/>
      <c r="O697" s="365"/>
      <c r="P697" s="368"/>
      <c r="Q697" s="364"/>
      <c r="R697" s="365"/>
      <c r="S697" s="366"/>
      <c r="T697" s="369"/>
      <c r="U697" s="429" t="s">
        <v>2990</v>
      </c>
      <c r="V697" s="481"/>
      <c r="W697" s="372"/>
      <c r="X697" s="353"/>
      <c r="Y697" s="373"/>
      <c r="Z697" s="382"/>
      <c r="AA697" s="389"/>
      <c r="AB697" s="383"/>
      <c r="AC697" s="388"/>
      <c r="AD697" s="382"/>
      <c r="AE697" s="389"/>
      <c r="AF697" s="390"/>
      <c r="AG697" s="391"/>
      <c r="AH697" s="359"/>
      <c r="AI697" s="373"/>
    </row>
    <row r="698">
      <c r="A698" s="480" t="s">
        <v>5341</v>
      </c>
      <c r="B698" s="361">
        <v>46171.0</v>
      </c>
      <c r="C698" s="362" t="s">
        <v>6584</v>
      </c>
      <c r="D698" s="363" t="s">
        <v>6585</v>
      </c>
      <c r="E698" s="364"/>
      <c r="F698" s="365"/>
      <c r="G698" s="366"/>
      <c r="H698" s="367"/>
      <c r="I698" s="365"/>
      <c r="J698" s="368"/>
      <c r="K698" s="364"/>
      <c r="L698" s="365"/>
      <c r="M698" s="366"/>
      <c r="N698" s="367"/>
      <c r="O698" s="365"/>
      <c r="P698" s="368"/>
      <c r="Q698" s="364"/>
      <c r="R698" s="365"/>
      <c r="S698" s="366"/>
      <c r="T698" s="369"/>
      <c r="U698" s="429" t="s">
        <v>2990</v>
      </c>
      <c r="V698" s="481"/>
      <c r="W698" s="372"/>
      <c r="X698" s="353"/>
      <c r="Y698" s="373"/>
      <c r="Z698" s="382"/>
      <c r="AA698" s="389"/>
      <c r="AB698" s="383"/>
      <c r="AC698" s="388"/>
      <c r="AD698" s="382"/>
      <c r="AE698" s="389"/>
      <c r="AF698" s="390"/>
      <c r="AG698" s="391"/>
      <c r="AH698" s="359"/>
      <c r="AI698" s="373"/>
    </row>
    <row r="699">
      <c r="A699" s="480" t="s">
        <v>5341</v>
      </c>
      <c r="B699" s="361">
        <v>46171.0</v>
      </c>
      <c r="C699" s="362" t="s">
        <v>6586</v>
      </c>
      <c r="D699" s="363" t="s">
        <v>6587</v>
      </c>
      <c r="E699" s="364"/>
      <c r="F699" s="365"/>
      <c r="G699" s="366"/>
      <c r="H699" s="367"/>
      <c r="I699" s="365"/>
      <c r="J699" s="368"/>
      <c r="K699" s="364"/>
      <c r="L699" s="365"/>
      <c r="M699" s="366"/>
      <c r="N699" s="367"/>
      <c r="O699" s="365"/>
      <c r="P699" s="368"/>
      <c r="Q699" s="364"/>
      <c r="R699" s="365"/>
      <c r="S699" s="366"/>
      <c r="T699" s="369"/>
      <c r="U699" s="429" t="s">
        <v>2104</v>
      </c>
      <c r="V699" s="481"/>
      <c r="W699" s="372"/>
      <c r="X699" s="353"/>
      <c r="Y699" s="373"/>
      <c r="Z699" s="382"/>
      <c r="AA699" s="389"/>
      <c r="AB699" s="383"/>
      <c r="AC699" s="388"/>
      <c r="AD699" s="382"/>
      <c r="AE699" s="389"/>
      <c r="AF699" s="390"/>
      <c r="AG699" s="391"/>
      <c r="AH699" s="359"/>
      <c r="AI699" s="373"/>
    </row>
    <row r="700">
      <c r="A700" s="480" t="s">
        <v>5341</v>
      </c>
      <c r="B700" s="361">
        <v>46171.0</v>
      </c>
      <c r="C700" s="362" t="s">
        <v>6588</v>
      </c>
      <c r="D700" s="363" t="s">
        <v>6589</v>
      </c>
      <c r="E700" s="364"/>
      <c r="F700" s="365"/>
      <c r="G700" s="366"/>
      <c r="H700" s="367"/>
      <c r="I700" s="365"/>
      <c r="J700" s="368"/>
      <c r="K700" s="364"/>
      <c r="L700" s="365"/>
      <c r="M700" s="366"/>
      <c r="N700" s="367"/>
      <c r="O700" s="365"/>
      <c r="P700" s="368"/>
      <c r="Q700" s="364"/>
      <c r="R700" s="365"/>
      <c r="S700" s="366"/>
      <c r="T700" s="369"/>
      <c r="U700" s="370" t="s">
        <v>1453</v>
      </c>
      <c r="V700" s="481"/>
      <c r="W700" s="372"/>
      <c r="X700" s="353"/>
      <c r="Y700" s="373"/>
      <c r="Z700" s="382"/>
      <c r="AA700" s="389"/>
      <c r="AB700" s="383"/>
      <c r="AC700" s="388"/>
      <c r="AD700" s="382"/>
      <c r="AE700" s="389"/>
      <c r="AF700" s="390"/>
      <c r="AG700" s="391"/>
      <c r="AH700" s="359"/>
      <c r="AI700" s="373"/>
    </row>
    <row r="701">
      <c r="A701" s="480" t="s">
        <v>5341</v>
      </c>
      <c r="B701" s="361">
        <v>46171.0</v>
      </c>
      <c r="C701" s="362" t="s">
        <v>6590</v>
      </c>
      <c r="D701" s="363" t="s">
        <v>6591</v>
      </c>
      <c r="E701" s="364"/>
      <c r="F701" s="365"/>
      <c r="G701" s="366"/>
      <c r="H701" s="367"/>
      <c r="I701" s="365"/>
      <c r="J701" s="368"/>
      <c r="K701" s="364"/>
      <c r="L701" s="365"/>
      <c r="M701" s="366"/>
      <c r="N701" s="367"/>
      <c r="O701" s="365"/>
      <c r="P701" s="368"/>
      <c r="Q701" s="364"/>
      <c r="R701" s="365"/>
      <c r="S701" s="366"/>
      <c r="T701" s="369"/>
      <c r="U701" s="370" t="s">
        <v>1453</v>
      </c>
      <c r="V701" s="481"/>
      <c r="W701" s="372"/>
      <c r="X701" s="353"/>
      <c r="Y701" s="373"/>
      <c r="Z701" s="382"/>
      <c r="AA701" s="389"/>
      <c r="AB701" s="383"/>
      <c r="AC701" s="388"/>
      <c r="AD701" s="382"/>
      <c r="AE701" s="389"/>
      <c r="AF701" s="390"/>
      <c r="AG701" s="391"/>
      <c r="AH701" s="359"/>
      <c r="AI701" s="373"/>
    </row>
    <row r="702">
      <c r="A702" s="480" t="s">
        <v>5341</v>
      </c>
      <c r="B702" s="361">
        <v>46171.0</v>
      </c>
      <c r="C702" s="362" t="s">
        <v>6592</v>
      </c>
      <c r="D702" s="363" t="s">
        <v>6593</v>
      </c>
      <c r="E702" s="364"/>
      <c r="F702" s="365"/>
      <c r="G702" s="366"/>
      <c r="H702" s="367"/>
      <c r="I702" s="365"/>
      <c r="J702" s="368"/>
      <c r="K702" s="364"/>
      <c r="L702" s="365"/>
      <c r="M702" s="366"/>
      <c r="N702" s="367"/>
      <c r="O702" s="365"/>
      <c r="P702" s="368"/>
      <c r="Q702" s="364"/>
      <c r="R702" s="365"/>
      <c r="S702" s="366"/>
      <c r="T702" s="369"/>
      <c r="U702" s="370" t="s">
        <v>1376</v>
      </c>
      <c r="V702" s="481"/>
      <c r="W702" s="372"/>
      <c r="X702" s="353"/>
      <c r="Y702" s="373"/>
      <c r="Z702" s="382"/>
      <c r="AA702" s="389"/>
      <c r="AB702" s="383"/>
      <c r="AC702" s="388"/>
      <c r="AD702" s="382"/>
      <c r="AE702" s="389"/>
      <c r="AF702" s="390"/>
      <c r="AG702" s="391"/>
      <c r="AH702" s="359"/>
      <c r="AI702" s="373"/>
    </row>
    <row r="703">
      <c r="A703" s="480" t="s">
        <v>5341</v>
      </c>
      <c r="B703" s="361">
        <v>46171.0</v>
      </c>
      <c r="C703" s="362" t="s">
        <v>6594</v>
      </c>
      <c r="D703" s="363" t="s">
        <v>6595</v>
      </c>
      <c r="E703" s="364"/>
      <c r="F703" s="365"/>
      <c r="G703" s="366"/>
      <c r="H703" s="367"/>
      <c r="I703" s="365"/>
      <c r="J703" s="368"/>
      <c r="K703" s="364"/>
      <c r="L703" s="365"/>
      <c r="M703" s="366"/>
      <c r="N703" s="367"/>
      <c r="O703" s="365"/>
      <c r="P703" s="368"/>
      <c r="Q703" s="364"/>
      <c r="R703" s="365"/>
      <c r="S703" s="366"/>
      <c r="T703" s="369"/>
      <c r="U703" s="370" t="s">
        <v>1376</v>
      </c>
      <c r="V703" s="481"/>
      <c r="W703" s="372"/>
      <c r="X703" s="353"/>
      <c r="Y703" s="373"/>
      <c r="Z703" s="382"/>
      <c r="AA703" s="389"/>
      <c r="AB703" s="383"/>
      <c r="AC703" s="388"/>
      <c r="AD703" s="382"/>
      <c r="AE703" s="389"/>
      <c r="AF703" s="390"/>
      <c r="AG703" s="391"/>
      <c r="AH703" s="359"/>
      <c r="AI703" s="373"/>
    </row>
    <row r="704">
      <c r="A704" s="480" t="s">
        <v>5341</v>
      </c>
      <c r="B704" s="361">
        <v>46171.0</v>
      </c>
      <c r="C704" s="362" t="s">
        <v>6596</v>
      </c>
      <c r="D704" s="363" t="s">
        <v>6597</v>
      </c>
      <c r="E704" s="364"/>
      <c r="F704" s="365"/>
      <c r="G704" s="366"/>
      <c r="H704" s="367"/>
      <c r="I704" s="365"/>
      <c r="J704" s="368"/>
      <c r="K704" s="364"/>
      <c r="L704" s="365"/>
      <c r="M704" s="366"/>
      <c r="N704" s="367"/>
      <c r="O704" s="365"/>
      <c r="P704" s="368"/>
      <c r="Q704" s="364"/>
      <c r="R704" s="365"/>
      <c r="S704" s="366"/>
      <c r="T704" s="369"/>
      <c r="U704" s="370" t="s">
        <v>951</v>
      </c>
      <c r="V704" s="481"/>
      <c r="W704" s="372"/>
      <c r="X704" s="353"/>
      <c r="Y704" s="373"/>
      <c r="Z704" s="382"/>
      <c r="AA704" s="389"/>
      <c r="AB704" s="383"/>
      <c r="AC704" s="388"/>
      <c r="AD704" s="382"/>
      <c r="AE704" s="389"/>
      <c r="AF704" s="390"/>
      <c r="AG704" s="391"/>
      <c r="AH704" s="359"/>
      <c r="AI704" s="373"/>
    </row>
    <row r="705">
      <c r="A705" s="480" t="s">
        <v>5341</v>
      </c>
      <c r="B705" s="361">
        <v>46171.0</v>
      </c>
      <c r="C705" s="362" t="s">
        <v>6598</v>
      </c>
      <c r="D705" s="363" t="s">
        <v>6599</v>
      </c>
      <c r="E705" s="364"/>
      <c r="F705" s="365"/>
      <c r="G705" s="366"/>
      <c r="H705" s="367"/>
      <c r="I705" s="365"/>
      <c r="J705" s="368"/>
      <c r="K705" s="364"/>
      <c r="L705" s="365"/>
      <c r="M705" s="366"/>
      <c r="N705" s="367"/>
      <c r="O705" s="365"/>
      <c r="P705" s="368"/>
      <c r="Q705" s="364"/>
      <c r="R705" s="365"/>
      <c r="S705" s="366"/>
      <c r="T705" s="369"/>
      <c r="U705" s="370" t="s">
        <v>951</v>
      </c>
      <c r="V705" s="481"/>
      <c r="W705" s="372"/>
      <c r="X705" s="353"/>
      <c r="Y705" s="373"/>
      <c r="Z705" s="382"/>
      <c r="AA705" s="389"/>
      <c r="AB705" s="383"/>
      <c r="AC705" s="388"/>
      <c r="AD705" s="382"/>
      <c r="AE705" s="389"/>
      <c r="AF705" s="390"/>
      <c r="AG705" s="391"/>
      <c r="AH705" s="359"/>
      <c r="AI705" s="373"/>
    </row>
    <row r="706">
      <c r="A706" s="480" t="s">
        <v>5341</v>
      </c>
      <c r="B706" s="361">
        <v>46171.0</v>
      </c>
      <c r="C706" s="362" t="s">
        <v>6600</v>
      </c>
      <c r="D706" s="363" t="s">
        <v>6601</v>
      </c>
      <c r="E706" s="364"/>
      <c r="F706" s="365"/>
      <c r="G706" s="366"/>
      <c r="H706" s="367"/>
      <c r="I706" s="365"/>
      <c r="J706" s="368"/>
      <c r="K706" s="364"/>
      <c r="L706" s="365"/>
      <c r="M706" s="366"/>
      <c r="N706" s="367"/>
      <c r="O706" s="365"/>
      <c r="P706" s="368"/>
      <c r="Q706" s="364"/>
      <c r="R706" s="365"/>
      <c r="S706" s="366"/>
      <c r="T706" s="369"/>
      <c r="U706" s="370" t="s">
        <v>302</v>
      </c>
      <c r="V706" s="481"/>
      <c r="W706" s="372"/>
      <c r="X706" s="353"/>
      <c r="Y706" s="373"/>
      <c r="Z706" s="382"/>
      <c r="AA706" s="389"/>
      <c r="AB706" s="383"/>
      <c r="AC706" s="388"/>
      <c r="AD706" s="382"/>
      <c r="AE706" s="389"/>
      <c r="AF706" s="390"/>
      <c r="AG706" s="391"/>
      <c r="AH706" s="359"/>
      <c r="AI706" s="373"/>
    </row>
    <row r="707">
      <c r="A707" s="480" t="s">
        <v>5341</v>
      </c>
      <c r="B707" s="361">
        <v>46171.0</v>
      </c>
      <c r="C707" s="362" t="s">
        <v>6602</v>
      </c>
      <c r="D707" s="363" t="s">
        <v>6603</v>
      </c>
      <c r="E707" s="364"/>
      <c r="F707" s="365"/>
      <c r="G707" s="366"/>
      <c r="H707" s="367"/>
      <c r="I707" s="365"/>
      <c r="J707" s="368"/>
      <c r="K707" s="364"/>
      <c r="L707" s="365"/>
      <c r="M707" s="366"/>
      <c r="N707" s="367"/>
      <c r="O707" s="365"/>
      <c r="P707" s="368"/>
      <c r="Q707" s="364"/>
      <c r="R707" s="365"/>
      <c r="S707" s="366"/>
      <c r="T707" s="369"/>
      <c r="U707" s="370" t="s">
        <v>302</v>
      </c>
      <c r="V707" s="481"/>
      <c r="W707" s="372"/>
      <c r="X707" s="353"/>
      <c r="Y707" s="373"/>
      <c r="Z707" s="382"/>
      <c r="AA707" s="389"/>
      <c r="AB707" s="383"/>
      <c r="AC707" s="388"/>
      <c r="AD707" s="382"/>
      <c r="AE707" s="389"/>
      <c r="AF707" s="390"/>
      <c r="AG707" s="391"/>
      <c r="AH707" s="359"/>
      <c r="AI707" s="373"/>
    </row>
    <row r="708">
      <c r="A708" s="480" t="s">
        <v>5341</v>
      </c>
      <c r="B708" s="361">
        <v>46171.0</v>
      </c>
      <c r="C708" s="362" t="s">
        <v>6604</v>
      </c>
      <c r="D708" s="363" t="s">
        <v>6605</v>
      </c>
      <c r="E708" s="364"/>
      <c r="F708" s="365"/>
      <c r="G708" s="366"/>
      <c r="H708" s="367"/>
      <c r="I708" s="365"/>
      <c r="J708" s="368"/>
      <c r="K708" s="364"/>
      <c r="L708" s="365"/>
      <c r="M708" s="366"/>
      <c r="N708" s="367"/>
      <c r="O708" s="365"/>
      <c r="P708" s="368"/>
      <c r="Q708" s="364"/>
      <c r="R708" s="365"/>
      <c r="S708" s="366"/>
      <c r="T708" s="369"/>
      <c r="U708" s="370" t="s">
        <v>2020</v>
      </c>
      <c r="V708" s="481"/>
      <c r="W708" s="372"/>
      <c r="X708" s="353"/>
      <c r="Y708" s="373"/>
      <c r="Z708" s="382"/>
      <c r="AA708" s="389"/>
      <c r="AB708" s="383"/>
      <c r="AC708" s="388"/>
      <c r="AD708" s="382"/>
      <c r="AE708" s="389"/>
      <c r="AF708" s="390"/>
      <c r="AG708" s="391"/>
      <c r="AH708" s="359"/>
      <c r="AI708" s="373"/>
    </row>
    <row r="709">
      <c r="A709" s="480" t="s">
        <v>5341</v>
      </c>
      <c r="B709" s="361">
        <v>46171.0</v>
      </c>
      <c r="C709" s="362" t="s">
        <v>6606</v>
      </c>
      <c r="D709" s="363" t="s">
        <v>6607</v>
      </c>
      <c r="E709" s="364"/>
      <c r="F709" s="365"/>
      <c r="G709" s="366"/>
      <c r="H709" s="367"/>
      <c r="I709" s="365"/>
      <c r="J709" s="368"/>
      <c r="K709" s="364"/>
      <c r="L709" s="365"/>
      <c r="M709" s="366"/>
      <c r="N709" s="367"/>
      <c r="O709" s="365"/>
      <c r="P709" s="368"/>
      <c r="Q709" s="364"/>
      <c r="R709" s="365"/>
      <c r="S709" s="366"/>
      <c r="T709" s="369"/>
      <c r="U709" s="370" t="s">
        <v>2020</v>
      </c>
      <c r="V709" s="481"/>
      <c r="W709" s="372"/>
      <c r="X709" s="353"/>
      <c r="Y709" s="373"/>
      <c r="Z709" s="382"/>
      <c r="AA709" s="389"/>
      <c r="AB709" s="383"/>
      <c r="AC709" s="388"/>
      <c r="AD709" s="382"/>
      <c r="AE709" s="389"/>
      <c r="AF709" s="390"/>
      <c r="AG709" s="391"/>
      <c r="AH709" s="359"/>
      <c r="AI709" s="373"/>
    </row>
    <row r="710">
      <c r="A710" s="480" t="s">
        <v>5341</v>
      </c>
      <c r="B710" s="361">
        <v>46171.0</v>
      </c>
      <c r="C710" s="362" t="s">
        <v>6608</v>
      </c>
      <c r="D710" s="363" t="s">
        <v>6609</v>
      </c>
      <c r="E710" s="364"/>
      <c r="F710" s="365"/>
      <c r="G710" s="366"/>
      <c r="H710" s="367"/>
      <c r="I710" s="365"/>
      <c r="J710" s="368"/>
      <c r="K710" s="364"/>
      <c r="L710" s="365"/>
      <c r="M710" s="366"/>
      <c r="N710" s="367"/>
      <c r="O710" s="365"/>
      <c r="P710" s="368"/>
      <c r="Q710" s="364"/>
      <c r="R710" s="365"/>
      <c r="S710" s="366"/>
      <c r="T710" s="369"/>
      <c r="U710" s="370" t="s">
        <v>2308</v>
      </c>
      <c r="V710" s="481"/>
      <c r="W710" s="372"/>
      <c r="X710" s="353"/>
      <c r="Y710" s="373"/>
      <c r="Z710" s="382"/>
      <c r="AA710" s="389"/>
      <c r="AB710" s="383"/>
      <c r="AC710" s="388"/>
      <c r="AD710" s="382"/>
      <c r="AE710" s="389"/>
      <c r="AF710" s="390"/>
      <c r="AG710" s="391"/>
      <c r="AH710" s="359"/>
      <c r="AI710" s="373"/>
    </row>
    <row r="711">
      <c r="A711" s="480" t="s">
        <v>5341</v>
      </c>
      <c r="B711" s="361">
        <v>46171.0</v>
      </c>
      <c r="C711" s="362" t="s">
        <v>6610</v>
      </c>
      <c r="D711" s="363" t="s">
        <v>6611</v>
      </c>
      <c r="E711" s="364"/>
      <c r="F711" s="365"/>
      <c r="G711" s="366"/>
      <c r="H711" s="367"/>
      <c r="I711" s="365"/>
      <c r="J711" s="368"/>
      <c r="K711" s="364"/>
      <c r="L711" s="365"/>
      <c r="M711" s="366"/>
      <c r="N711" s="367"/>
      <c r="O711" s="365"/>
      <c r="P711" s="368"/>
      <c r="Q711" s="364"/>
      <c r="R711" s="365"/>
      <c r="S711" s="366"/>
      <c r="T711" s="369"/>
      <c r="U711" s="370" t="s">
        <v>2889</v>
      </c>
      <c r="V711" s="481"/>
      <c r="W711" s="372"/>
      <c r="X711" s="353"/>
      <c r="Y711" s="373"/>
      <c r="Z711" s="382"/>
      <c r="AA711" s="389"/>
      <c r="AB711" s="383"/>
      <c r="AC711" s="388"/>
      <c r="AD711" s="382"/>
      <c r="AE711" s="389"/>
      <c r="AF711" s="390"/>
      <c r="AG711" s="391"/>
      <c r="AH711" s="359"/>
      <c r="AI711" s="373"/>
    </row>
    <row r="712">
      <c r="A712" s="480" t="s">
        <v>5341</v>
      </c>
      <c r="B712" s="361">
        <v>46171.0</v>
      </c>
      <c r="C712" s="362" t="s">
        <v>6612</v>
      </c>
      <c r="D712" s="363" t="s">
        <v>6613</v>
      </c>
      <c r="E712" s="364"/>
      <c r="F712" s="365"/>
      <c r="G712" s="366"/>
      <c r="H712" s="367"/>
      <c r="I712" s="365"/>
      <c r="J712" s="368"/>
      <c r="K712" s="364"/>
      <c r="L712" s="365"/>
      <c r="M712" s="366"/>
      <c r="N712" s="367"/>
      <c r="O712" s="365"/>
      <c r="P712" s="368"/>
      <c r="Q712" s="364"/>
      <c r="R712" s="365"/>
      <c r="S712" s="366"/>
      <c r="T712" s="369"/>
      <c r="U712" s="370" t="s">
        <v>661</v>
      </c>
      <c r="V712" s="481"/>
      <c r="W712" s="372"/>
      <c r="X712" s="353"/>
      <c r="Y712" s="373"/>
      <c r="Z712" s="382"/>
      <c r="AA712" s="389"/>
      <c r="AB712" s="383"/>
      <c r="AC712" s="388"/>
      <c r="AD712" s="382"/>
      <c r="AE712" s="389"/>
      <c r="AF712" s="390"/>
      <c r="AG712" s="391"/>
      <c r="AH712" s="359"/>
      <c r="AI712" s="373"/>
    </row>
    <row r="713">
      <c r="A713" s="480" t="s">
        <v>5341</v>
      </c>
      <c r="B713" s="361">
        <v>46171.0</v>
      </c>
      <c r="C713" s="362" t="s">
        <v>6614</v>
      </c>
      <c r="D713" s="363" t="s">
        <v>6615</v>
      </c>
      <c r="E713" s="364"/>
      <c r="F713" s="365"/>
      <c r="G713" s="366"/>
      <c r="H713" s="367"/>
      <c r="I713" s="365"/>
      <c r="J713" s="368"/>
      <c r="K713" s="364"/>
      <c r="L713" s="365"/>
      <c r="M713" s="366"/>
      <c r="N713" s="367"/>
      <c r="O713" s="365"/>
      <c r="P713" s="368"/>
      <c r="Q713" s="364"/>
      <c r="R713" s="365"/>
      <c r="S713" s="366"/>
      <c r="T713" s="369"/>
      <c r="U713" s="370" t="s">
        <v>661</v>
      </c>
      <c r="V713" s="481"/>
      <c r="W713" s="372"/>
      <c r="X713" s="353"/>
      <c r="Y713" s="373"/>
      <c r="Z713" s="382"/>
      <c r="AA713" s="389"/>
      <c r="AB713" s="383"/>
      <c r="AC713" s="388"/>
      <c r="AD713" s="382"/>
      <c r="AE713" s="389"/>
      <c r="AF713" s="390"/>
      <c r="AG713" s="391"/>
      <c r="AH713" s="359"/>
      <c r="AI713" s="373"/>
    </row>
    <row r="714">
      <c r="A714" s="480" t="s">
        <v>5341</v>
      </c>
      <c r="B714" s="361">
        <v>46171.0</v>
      </c>
      <c r="C714" s="362" t="s">
        <v>6616</v>
      </c>
      <c r="D714" s="363" t="s">
        <v>6617</v>
      </c>
      <c r="E714" s="364"/>
      <c r="F714" s="365"/>
      <c r="G714" s="366"/>
      <c r="H714" s="367"/>
      <c r="I714" s="365"/>
      <c r="J714" s="368"/>
      <c r="K714" s="364"/>
      <c r="L714" s="365"/>
      <c r="M714" s="366"/>
      <c r="N714" s="367"/>
      <c r="O714" s="365"/>
      <c r="P714" s="368"/>
      <c r="Q714" s="364"/>
      <c r="R714" s="365"/>
      <c r="S714" s="366"/>
      <c r="T714" s="369"/>
      <c r="U714" s="370" t="s">
        <v>1626</v>
      </c>
      <c r="V714" s="481"/>
      <c r="W714" s="372"/>
      <c r="X714" s="353"/>
      <c r="Y714" s="373"/>
      <c r="Z714" s="382"/>
      <c r="AA714" s="389"/>
      <c r="AB714" s="383"/>
      <c r="AC714" s="388"/>
      <c r="AD714" s="382"/>
      <c r="AE714" s="389"/>
      <c r="AF714" s="390"/>
      <c r="AG714" s="391"/>
      <c r="AH714" s="359"/>
      <c r="AI714" s="373"/>
    </row>
    <row r="715">
      <c r="A715" s="480" t="s">
        <v>5341</v>
      </c>
      <c r="B715" s="361">
        <v>46171.0</v>
      </c>
      <c r="C715" s="362" t="s">
        <v>6618</v>
      </c>
      <c r="D715" s="363" t="s">
        <v>6619</v>
      </c>
      <c r="E715" s="364"/>
      <c r="F715" s="365"/>
      <c r="G715" s="366"/>
      <c r="H715" s="367"/>
      <c r="I715" s="365"/>
      <c r="J715" s="368"/>
      <c r="K715" s="364"/>
      <c r="L715" s="365"/>
      <c r="M715" s="366"/>
      <c r="N715" s="367"/>
      <c r="O715" s="365"/>
      <c r="P715" s="368"/>
      <c r="Q715" s="364"/>
      <c r="R715" s="365"/>
      <c r="S715" s="366"/>
      <c r="T715" s="369"/>
      <c r="U715" s="370" t="s">
        <v>2150</v>
      </c>
      <c r="V715" s="481"/>
      <c r="W715" s="372"/>
      <c r="X715" s="353"/>
      <c r="Y715" s="373"/>
      <c r="Z715" s="382"/>
      <c r="AA715" s="389"/>
      <c r="AB715" s="383"/>
      <c r="AC715" s="388"/>
      <c r="AD715" s="382"/>
      <c r="AE715" s="389"/>
      <c r="AF715" s="390"/>
      <c r="AG715" s="391"/>
      <c r="AH715" s="359"/>
      <c r="AI715" s="373"/>
    </row>
    <row r="716">
      <c r="A716" s="480" t="s">
        <v>5341</v>
      </c>
      <c r="B716" s="361">
        <v>46171.0</v>
      </c>
      <c r="C716" s="362" t="s">
        <v>6620</v>
      </c>
      <c r="D716" s="363" t="s">
        <v>6621</v>
      </c>
      <c r="E716" s="364"/>
      <c r="F716" s="365"/>
      <c r="G716" s="366"/>
      <c r="H716" s="367"/>
      <c r="I716" s="365"/>
      <c r="J716" s="368"/>
      <c r="K716" s="364"/>
      <c r="L716" s="365"/>
      <c r="M716" s="366"/>
      <c r="N716" s="367"/>
      <c r="O716" s="365"/>
      <c r="P716" s="368"/>
      <c r="Q716" s="364"/>
      <c r="R716" s="365"/>
      <c r="S716" s="366"/>
      <c r="T716" s="369"/>
      <c r="U716" s="370" t="s">
        <v>2150</v>
      </c>
      <c r="V716" s="481"/>
      <c r="W716" s="372"/>
      <c r="X716" s="353"/>
      <c r="Y716" s="373"/>
      <c r="Z716" s="382"/>
      <c r="AA716" s="389"/>
      <c r="AB716" s="383"/>
      <c r="AC716" s="388"/>
      <c r="AD716" s="382"/>
      <c r="AE716" s="389"/>
      <c r="AF716" s="390"/>
      <c r="AG716" s="391"/>
      <c r="AH716" s="359"/>
      <c r="AI716" s="373"/>
    </row>
    <row r="717">
      <c r="A717" s="480" t="s">
        <v>5341</v>
      </c>
      <c r="B717" s="361">
        <v>46171.0</v>
      </c>
      <c r="C717" s="362" t="s">
        <v>6622</v>
      </c>
      <c r="D717" s="363" t="s">
        <v>6623</v>
      </c>
      <c r="E717" s="364"/>
      <c r="F717" s="365"/>
      <c r="G717" s="366"/>
      <c r="H717" s="367"/>
      <c r="I717" s="365"/>
      <c r="J717" s="368"/>
      <c r="K717" s="364"/>
      <c r="L717" s="365"/>
      <c r="M717" s="366"/>
      <c r="N717" s="367"/>
      <c r="O717" s="365"/>
      <c r="P717" s="368"/>
      <c r="Q717" s="364"/>
      <c r="R717" s="365"/>
      <c r="S717" s="366"/>
      <c r="T717" s="369"/>
      <c r="U717" s="370" t="s">
        <v>2937</v>
      </c>
      <c r="V717" s="481"/>
      <c r="W717" s="372"/>
      <c r="X717" s="353"/>
      <c r="Y717" s="373"/>
      <c r="Z717" s="382"/>
      <c r="AA717" s="389"/>
      <c r="AB717" s="383"/>
      <c r="AC717" s="388"/>
      <c r="AD717" s="382"/>
      <c r="AE717" s="389"/>
      <c r="AF717" s="390"/>
      <c r="AG717" s="391"/>
      <c r="AH717" s="359"/>
      <c r="AI717" s="373"/>
    </row>
    <row r="718">
      <c r="A718" s="480" t="s">
        <v>5341</v>
      </c>
      <c r="B718" s="361">
        <v>46171.0</v>
      </c>
      <c r="C718" s="362" t="s">
        <v>6624</v>
      </c>
      <c r="D718" s="363" t="s">
        <v>6625</v>
      </c>
      <c r="E718" s="364"/>
      <c r="F718" s="365"/>
      <c r="G718" s="366"/>
      <c r="H718" s="367"/>
      <c r="I718" s="365"/>
      <c r="J718" s="368"/>
      <c r="K718" s="364"/>
      <c r="L718" s="365"/>
      <c r="M718" s="366"/>
      <c r="N718" s="367"/>
      <c r="O718" s="365"/>
      <c r="P718" s="368"/>
      <c r="Q718" s="364"/>
      <c r="R718" s="365"/>
      <c r="S718" s="366"/>
      <c r="T718" s="369"/>
      <c r="U718" s="370" t="s">
        <v>2937</v>
      </c>
      <c r="V718" s="481"/>
      <c r="W718" s="372"/>
      <c r="X718" s="353"/>
      <c r="Y718" s="373"/>
      <c r="Z718" s="382"/>
      <c r="AA718" s="389"/>
      <c r="AB718" s="383"/>
      <c r="AC718" s="388"/>
      <c r="AD718" s="382"/>
      <c r="AE718" s="389"/>
      <c r="AF718" s="390"/>
      <c r="AG718" s="391"/>
      <c r="AH718" s="359"/>
      <c r="AI718" s="373"/>
    </row>
    <row r="719">
      <c r="A719" s="480" t="s">
        <v>5341</v>
      </c>
      <c r="B719" s="361">
        <v>46171.0</v>
      </c>
      <c r="C719" s="362" t="s">
        <v>6626</v>
      </c>
      <c r="D719" s="363" t="s">
        <v>6627</v>
      </c>
      <c r="E719" s="364"/>
      <c r="F719" s="365"/>
      <c r="G719" s="366"/>
      <c r="H719" s="367"/>
      <c r="I719" s="365"/>
      <c r="J719" s="368"/>
      <c r="K719" s="364"/>
      <c r="L719" s="365"/>
      <c r="M719" s="366"/>
      <c r="N719" s="367"/>
      <c r="O719" s="365"/>
      <c r="P719" s="368"/>
      <c r="Q719" s="364"/>
      <c r="R719" s="365"/>
      <c r="S719" s="366"/>
      <c r="T719" s="369"/>
      <c r="U719" s="370" t="s">
        <v>3020</v>
      </c>
      <c r="V719" s="481"/>
      <c r="W719" s="372"/>
      <c r="X719" s="353"/>
      <c r="Y719" s="373"/>
      <c r="Z719" s="382"/>
      <c r="AA719" s="389"/>
      <c r="AB719" s="383"/>
      <c r="AC719" s="388"/>
      <c r="AD719" s="382"/>
      <c r="AE719" s="389"/>
      <c r="AF719" s="390"/>
      <c r="AG719" s="391"/>
      <c r="AH719" s="359"/>
      <c r="AI719" s="373"/>
    </row>
    <row r="720">
      <c r="A720" s="480" t="s">
        <v>5341</v>
      </c>
      <c r="B720" s="361">
        <v>46171.0</v>
      </c>
      <c r="C720" s="362" t="s">
        <v>6628</v>
      </c>
      <c r="D720" s="363" t="s">
        <v>6629</v>
      </c>
      <c r="E720" s="364"/>
      <c r="F720" s="365"/>
      <c r="G720" s="366"/>
      <c r="H720" s="367"/>
      <c r="I720" s="365"/>
      <c r="J720" s="368"/>
      <c r="K720" s="364"/>
      <c r="L720" s="365"/>
      <c r="M720" s="366"/>
      <c r="N720" s="367"/>
      <c r="O720" s="365"/>
      <c r="P720" s="368"/>
      <c r="Q720" s="364"/>
      <c r="R720" s="365"/>
      <c r="S720" s="366"/>
      <c r="T720" s="369"/>
      <c r="U720" s="370" t="s">
        <v>3020</v>
      </c>
      <c r="V720" s="481"/>
      <c r="W720" s="372"/>
      <c r="X720" s="353"/>
      <c r="Y720" s="373"/>
      <c r="Z720" s="382"/>
      <c r="AA720" s="389"/>
      <c r="AB720" s="383"/>
      <c r="AC720" s="388"/>
      <c r="AD720" s="382"/>
      <c r="AE720" s="389"/>
      <c r="AF720" s="390"/>
      <c r="AG720" s="391"/>
      <c r="AH720" s="359"/>
      <c r="AI720" s="373"/>
    </row>
    <row r="721">
      <c r="A721" s="480" t="s">
        <v>5341</v>
      </c>
      <c r="B721" s="361">
        <v>46171.0</v>
      </c>
      <c r="C721" s="362" t="s">
        <v>6630</v>
      </c>
      <c r="D721" s="363" t="s">
        <v>6631</v>
      </c>
      <c r="E721" s="364"/>
      <c r="F721" s="365"/>
      <c r="G721" s="366"/>
      <c r="H721" s="367"/>
      <c r="I721" s="365"/>
      <c r="J721" s="368"/>
      <c r="K721" s="364"/>
      <c r="L721" s="365"/>
      <c r="M721" s="366"/>
      <c r="N721" s="367"/>
      <c r="O721" s="365"/>
      <c r="P721" s="368"/>
      <c r="Q721" s="364"/>
      <c r="R721" s="365"/>
      <c r="S721" s="366"/>
      <c r="T721" s="369"/>
      <c r="U721" s="370" t="s">
        <v>2941</v>
      </c>
      <c r="V721" s="481"/>
      <c r="W721" s="372"/>
      <c r="X721" s="353"/>
      <c r="Y721" s="373"/>
      <c r="Z721" s="382"/>
      <c r="AA721" s="389"/>
      <c r="AB721" s="383"/>
      <c r="AC721" s="388"/>
      <c r="AD721" s="382"/>
      <c r="AE721" s="389"/>
      <c r="AF721" s="390"/>
      <c r="AG721" s="391"/>
      <c r="AH721" s="359"/>
      <c r="AI721" s="373"/>
    </row>
    <row r="722">
      <c r="A722" s="480" t="s">
        <v>5341</v>
      </c>
      <c r="B722" s="361">
        <v>46171.0</v>
      </c>
      <c r="C722" s="362" t="s">
        <v>6632</v>
      </c>
      <c r="D722" s="363" t="s">
        <v>6633</v>
      </c>
      <c r="E722" s="364"/>
      <c r="F722" s="365"/>
      <c r="G722" s="366"/>
      <c r="H722" s="367"/>
      <c r="I722" s="365"/>
      <c r="J722" s="368"/>
      <c r="K722" s="364"/>
      <c r="L722" s="365"/>
      <c r="M722" s="366"/>
      <c r="N722" s="367"/>
      <c r="O722" s="365"/>
      <c r="P722" s="368"/>
      <c r="Q722" s="364"/>
      <c r="R722" s="365"/>
      <c r="S722" s="366"/>
      <c r="T722" s="369"/>
      <c r="U722" s="370" t="s">
        <v>2941</v>
      </c>
      <c r="V722" s="481"/>
      <c r="W722" s="372"/>
      <c r="X722" s="353"/>
      <c r="Y722" s="373"/>
      <c r="Z722" s="382"/>
      <c r="AA722" s="389"/>
      <c r="AB722" s="383"/>
      <c r="AC722" s="388"/>
      <c r="AD722" s="382"/>
      <c r="AE722" s="389"/>
      <c r="AF722" s="390"/>
      <c r="AG722" s="391"/>
      <c r="AH722" s="359"/>
      <c r="AI722" s="373"/>
    </row>
    <row r="723">
      <c r="A723" s="480" t="s">
        <v>5341</v>
      </c>
      <c r="B723" s="361">
        <v>46171.0</v>
      </c>
      <c r="C723" s="362" t="s">
        <v>6634</v>
      </c>
      <c r="D723" s="363" t="s">
        <v>6635</v>
      </c>
      <c r="E723" s="364"/>
      <c r="F723" s="365"/>
      <c r="G723" s="366"/>
      <c r="H723" s="367"/>
      <c r="I723" s="365"/>
      <c r="J723" s="368"/>
      <c r="K723" s="364"/>
      <c r="L723" s="365"/>
      <c r="M723" s="366"/>
      <c r="N723" s="367"/>
      <c r="O723" s="365"/>
      <c r="P723" s="368"/>
      <c r="Q723" s="364"/>
      <c r="R723" s="365"/>
      <c r="S723" s="366"/>
      <c r="T723" s="369"/>
      <c r="U723" s="370" t="s">
        <v>2895</v>
      </c>
      <c r="V723" s="481" t="s">
        <v>2021</v>
      </c>
      <c r="W723" s="372"/>
      <c r="X723" s="353"/>
      <c r="Y723" s="373"/>
      <c r="Z723" s="382"/>
      <c r="AA723" s="389"/>
      <c r="AB723" s="383"/>
      <c r="AC723" s="388"/>
      <c r="AD723" s="382"/>
      <c r="AE723" s="389"/>
      <c r="AF723" s="390"/>
      <c r="AG723" s="391"/>
      <c r="AH723" s="359"/>
      <c r="AI723" s="373"/>
    </row>
    <row r="724">
      <c r="A724" s="480" t="s">
        <v>5341</v>
      </c>
      <c r="B724" s="361">
        <v>46171.0</v>
      </c>
      <c r="C724" s="362" t="s">
        <v>6636</v>
      </c>
      <c r="D724" s="363" t="s">
        <v>6637</v>
      </c>
      <c r="E724" s="364"/>
      <c r="F724" s="365"/>
      <c r="G724" s="366"/>
      <c r="H724" s="367"/>
      <c r="I724" s="365"/>
      <c r="J724" s="368"/>
      <c r="K724" s="364"/>
      <c r="L724" s="365"/>
      <c r="M724" s="366"/>
      <c r="N724" s="367"/>
      <c r="O724" s="365"/>
      <c r="P724" s="368"/>
      <c r="Q724" s="364"/>
      <c r="R724" s="365"/>
      <c r="S724" s="366"/>
      <c r="T724" s="369"/>
      <c r="U724" s="370" t="s">
        <v>2920</v>
      </c>
      <c r="V724" s="481"/>
      <c r="W724" s="372"/>
      <c r="X724" s="353"/>
      <c r="Y724" s="373"/>
      <c r="Z724" s="382"/>
      <c r="AA724" s="389"/>
      <c r="AB724" s="383"/>
      <c r="AC724" s="388"/>
      <c r="AD724" s="382"/>
      <c r="AE724" s="389"/>
      <c r="AF724" s="390"/>
      <c r="AG724" s="391"/>
      <c r="AH724" s="359"/>
      <c r="AI724" s="373"/>
    </row>
    <row r="725">
      <c r="A725" s="480" t="s">
        <v>5341</v>
      </c>
      <c r="B725" s="361">
        <v>46171.0</v>
      </c>
      <c r="C725" s="362" t="s">
        <v>6638</v>
      </c>
      <c r="D725" s="363" t="s">
        <v>6639</v>
      </c>
      <c r="E725" s="364"/>
      <c r="F725" s="365"/>
      <c r="G725" s="366"/>
      <c r="H725" s="367"/>
      <c r="I725" s="365"/>
      <c r="J725" s="368"/>
      <c r="K725" s="364"/>
      <c r="L725" s="365"/>
      <c r="M725" s="366"/>
      <c r="N725" s="367"/>
      <c r="O725" s="365"/>
      <c r="P725" s="368"/>
      <c r="Q725" s="364"/>
      <c r="R725" s="365"/>
      <c r="S725" s="366"/>
      <c r="T725" s="369"/>
      <c r="U725" s="370" t="s">
        <v>2920</v>
      </c>
      <c r="V725" s="481"/>
      <c r="W725" s="372"/>
      <c r="X725" s="353"/>
      <c r="Y725" s="373"/>
      <c r="Z725" s="382"/>
      <c r="AA725" s="389"/>
      <c r="AB725" s="383"/>
      <c r="AC725" s="388"/>
      <c r="AD725" s="382"/>
      <c r="AE725" s="389"/>
      <c r="AF725" s="390"/>
      <c r="AG725" s="391"/>
      <c r="AH725" s="359"/>
      <c r="AI725" s="373"/>
    </row>
    <row r="726">
      <c r="A726" s="480" t="s">
        <v>5341</v>
      </c>
      <c r="B726" s="361">
        <v>46171.0</v>
      </c>
      <c r="C726" s="362" t="s">
        <v>6640</v>
      </c>
      <c r="D726" s="363" t="s">
        <v>6641</v>
      </c>
      <c r="E726" s="364"/>
      <c r="F726" s="365"/>
      <c r="G726" s="366"/>
      <c r="H726" s="367"/>
      <c r="I726" s="365"/>
      <c r="J726" s="368"/>
      <c r="K726" s="364"/>
      <c r="L726" s="365"/>
      <c r="M726" s="366"/>
      <c r="N726" s="367"/>
      <c r="O726" s="365"/>
      <c r="P726" s="368"/>
      <c r="Q726" s="364"/>
      <c r="R726" s="365"/>
      <c r="S726" s="366"/>
      <c r="T726" s="369"/>
      <c r="U726" s="370" t="s">
        <v>1349</v>
      </c>
      <c r="V726" s="481"/>
      <c r="W726" s="372"/>
      <c r="X726" s="353"/>
      <c r="Y726" s="373"/>
      <c r="Z726" s="382"/>
      <c r="AA726" s="389"/>
      <c r="AB726" s="383"/>
      <c r="AC726" s="388"/>
      <c r="AD726" s="382"/>
      <c r="AE726" s="389"/>
      <c r="AF726" s="390"/>
      <c r="AG726" s="391"/>
      <c r="AH726" s="359"/>
      <c r="AI726" s="373"/>
    </row>
    <row r="727">
      <c r="A727" s="480" t="s">
        <v>5341</v>
      </c>
      <c r="B727" s="361">
        <v>46171.0</v>
      </c>
      <c r="C727" s="362" t="s">
        <v>6642</v>
      </c>
      <c r="D727" s="363" t="s">
        <v>6643</v>
      </c>
      <c r="E727" s="364"/>
      <c r="F727" s="365"/>
      <c r="G727" s="366"/>
      <c r="H727" s="367"/>
      <c r="I727" s="365"/>
      <c r="J727" s="368"/>
      <c r="K727" s="364"/>
      <c r="L727" s="365"/>
      <c r="M727" s="366"/>
      <c r="N727" s="367"/>
      <c r="O727" s="365"/>
      <c r="P727" s="368"/>
      <c r="Q727" s="364"/>
      <c r="R727" s="365"/>
      <c r="S727" s="366"/>
      <c r="T727" s="369"/>
      <c r="U727" s="370" t="s">
        <v>1349</v>
      </c>
      <c r="V727" s="481"/>
      <c r="W727" s="372"/>
      <c r="X727" s="353"/>
      <c r="Y727" s="373"/>
      <c r="Z727" s="382"/>
      <c r="AA727" s="389"/>
      <c r="AB727" s="383"/>
      <c r="AC727" s="388"/>
      <c r="AD727" s="382"/>
      <c r="AE727" s="389"/>
      <c r="AF727" s="390"/>
      <c r="AG727" s="391"/>
      <c r="AH727" s="359"/>
      <c r="AI727" s="373"/>
    </row>
    <row r="728">
      <c r="A728" s="480" t="s">
        <v>5341</v>
      </c>
      <c r="B728" s="361">
        <v>46171.0</v>
      </c>
      <c r="C728" s="362" t="s">
        <v>6644</v>
      </c>
      <c r="D728" s="363" t="s">
        <v>6645</v>
      </c>
      <c r="E728" s="364"/>
      <c r="F728" s="365"/>
      <c r="G728" s="366"/>
      <c r="H728" s="367"/>
      <c r="I728" s="365"/>
      <c r="J728" s="368"/>
      <c r="K728" s="364"/>
      <c r="L728" s="365"/>
      <c r="M728" s="366"/>
      <c r="N728" s="367"/>
      <c r="O728" s="365"/>
      <c r="P728" s="368"/>
      <c r="Q728" s="364"/>
      <c r="R728" s="365"/>
      <c r="S728" s="366"/>
      <c r="T728" s="369"/>
      <c r="U728" s="429" t="s">
        <v>2685</v>
      </c>
      <c r="V728" s="481"/>
      <c r="W728" s="372"/>
      <c r="X728" s="353"/>
      <c r="Y728" s="373"/>
      <c r="Z728" s="382"/>
      <c r="AA728" s="389"/>
      <c r="AB728" s="383"/>
      <c r="AC728" s="388"/>
      <c r="AD728" s="382"/>
      <c r="AE728" s="389"/>
      <c r="AF728" s="390"/>
      <c r="AG728" s="391"/>
      <c r="AH728" s="359"/>
      <c r="AI728" s="373"/>
    </row>
    <row r="729">
      <c r="A729" s="480" t="s">
        <v>5341</v>
      </c>
      <c r="B729" s="361">
        <v>46171.0</v>
      </c>
      <c r="C729" s="362" t="s">
        <v>6646</v>
      </c>
      <c r="D729" s="363" t="s">
        <v>6647</v>
      </c>
      <c r="E729" s="364"/>
      <c r="F729" s="365"/>
      <c r="G729" s="366"/>
      <c r="H729" s="367"/>
      <c r="I729" s="365"/>
      <c r="J729" s="368"/>
      <c r="K729" s="364"/>
      <c r="L729" s="365"/>
      <c r="M729" s="366"/>
      <c r="N729" s="367"/>
      <c r="O729" s="365"/>
      <c r="P729" s="368"/>
      <c r="Q729" s="364"/>
      <c r="R729" s="365"/>
      <c r="S729" s="366"/>
      <c r="T729" s="369"/>
      <c r="U729" s="429" t="s">
        <v>2685</v>
      </c>
      <c r="V729" s="481"/>
      <c r="W729" s="372"/>
      <c r="X729" s="353"/>
      <c r="Y729" s="373"/>
      <c r="Z729" s="382"/>
      <c r="AA729" s="389"/>
      <c r="AB729" s="383"/>
      <c r="AC729" s="388"/>
      <c r="AD729" s="382"/>
      <c r="AE729" s="389"/>
      <c r="AF729" s="390"/>
      <c r="AG729" s="391"/>
      <c r="AH729" s="359"/>
      <c r="AI729" s="373"/>
    </row>
    <row r="730">
      <c r="A730" s="480" t="s">
        <v>5341</v>
      </c>
      <c r="B730" s="361">
        <v>46171.0</v>
      </c>
      <c r="C730" s="362" t="s">
        <v>6648</v>
      </c>
      <c r="D730" s="363" t="s">
        <v>6649</v>
      </c>
      <c r="E730" s="364"/>
      <c r="F730" s="365"/>
      <c r="G730" s="366"/>
      <c r="H730" s="367"/>
      <c r="I730" s="365"/>
      <c r="J730" s="368"/>
      <c r="K730" s="364"/>
      <c r="L730" s="365"/>
      <c r="M730" s="366"/>
      <c r="N730" s="367"/>
      <c r="O730" s="365"/>
      <c r="P730" s="368"/>
      <c r="Q730" s="364"/>
      <c r="R730" s="365"/>
      <c r="S730" s="366"/>
      <c r="T730" s="369"/>
      <c r="U730" s="370" t="s">
        <v>2568</v>
      </c>
      <c r="V730" s="481"/>
      <c r="W730" s="372"/>
      <c r="X730" s="353"/>
      <c r="Y730" s="373"/>
      <c r="Z730" s="382"/>
      <c r="AA730" s="389"/>
      <c r="AB730" s="383"/>
      <c r="AC730" s="388"/>
      <c r="AD730" s="382"/>
      <c r="AE730" s="389"/>
      <c r="AF730" s="390"/>
      <c r="AG730" s="391"/>
      <c r="AH730" s="359"/>
      <c r="AI730" s="373"/>
    </row>
    <row r="731">
      <c r="A731" s="480" t="s">
        <v>5341</v>
      </c>
      <c r="B731" s="361">
        <v>46171.0</v>
      </c>
      <c r="C731" s="362" t="s">
        <v>6650</v>
      </c>
      <c r="D731" s="363" t="s">
        <v>6651</v>
      </c>
      <c r="E731" s="364"/>
      <c r="F731" s="365"/>
      <c r="G731" s="366"/>
      <c r="H731" s="367"/>
      <c r="I731" s="365"/>
      <c r="J731" s="368"/>
      <c r="K731" s="364"/>
      <c r="L731" s="365"/>
      <c r="M731" s="366"/>
      <c r="N731" s="367"/>
      <c r="O731" s="365"/>
      <c r="P731" s="368"/>
      <c r="Q731" s="364"/>
      <c r="R731" s="365"/>
      <c r="S731" s="366"/>
      <c r="T731" s="369"/>
      <c r="U731" s="370" t="s">
        <v>2568</v>
      </c>
      <c r="V731" s="481"/>
      <c r="W731" s="372"/>
      <c r="X731" s="353"/>
      <c r="Y731" s="373"/>
      <c r="Z731" s="382"/>
      <c r="AA731" s="389"/>
      <c r="AB731" s="383"/>
      <c r="AC731" s="388"/>
      <c r="AD731" s="382"/>
      <c r="AE731" s="389"/>
      <c r="AF731" s="390"/>
      <c r="AG731" s="391"/>
      <c r="AH731" s="359"/>
      <c r="AI731" s="373"/>
    </row>
    <row r="732">
      <c r="A732" s="480" t="s">
        <v>5341</v>
      </c>
      <c r="B732" s="361">
        <v>46171.0</v>
      </c>
      <c r="C732" s="362" t="s">
        <v>6652</v>
      </c>
      <c r="D732" s="363" t="s">
        <v>6653</v>
      </c>
      <c r="E732" s="364"/>
      <c r="F732" s="365"/>
      <c r="G732" s="366"/>
      <c r="H732" s="367"/>
      <c r="I732" s="365"/>
      <c r="J732" s="368"/>
      <c r="K732" s="364"/>
      <c r="L732" s="365"/>
      <c r="M732" s="366"/>
      <c r="N732" s="367"/>
      <c r="O732" s="365"/>
      <c r="P732" s="368"/>
      <c r="Q732" s="364"/>
      <c r="R732" s="365"/>
      <c r="S732" s="366"/>
      <c r="T732" s="369"/>
      <c r="U732" s="370" t="s">
        <v>464</v>
      </c>
      <c r="V732" s="481" t="s">
        <v>1174</v>
      </c>
      <c r="W732" s="372"/>
      <c r="X732" s="353"/>
      <c r="Y732" s="373"/>
      <c r="Z732" s="382"/>
      <c r="AA732" s="389"/>
      <c r="AB732" s="383"/>
      <c r="AC732" s="388"/>
      <c r="AD732" s="382"/>
      <c r="AE732" s="389"/>
      <c r="AF732" s="390"/>
      <c r="AG732" s="391"/>
      <c r="AH732" s="359"/>
      <c r="AI732" s="373"/>
    </row>
    <row r="733">
      <c r="A733" s="480" t="s">
        <v>5341</v>
      </c>
      <c r="B733" s="361">
        <v>46171.0</v>
      </c>
      <c r="C733" s="362" t="s">
        <v>6654</v>
      </c>
      <c r="D733" s="363" t="s">
        <v>6655</v>
      </c>
      <c r="E733" s="364"/>
      <c r="F733" s="365"/>
      <c r="G733" s="366"/>
      <c r="H733" s="367"/>
      <c r="I733" s="365"/>
      <c r="J733" s="368"/>
      <c r="K733" s="364"/>
      <c r="L733" s="365"/>
      <c r="M733" s="366"/>
      <c r="N733" s="367"/>
      <c r="O733" s="365"/>
      <c r="P733" s="368"/>
      <c r="Q733" s="364"/>
      <c r="R733" s="365"/>
      <c r="S733" s="366"/>
      <c r="T733" s="369"/>
      <c r="U733" s="370" t="s">
        <v>2059</v>
      </c>
      <c r="V733" s="481" t="s">
        <v>1174</v>
      </c>
      <c r="W733" s="372"/>
      <c r="X733" s="353"/>
      <c r="Y733" s="373"/>
      <c r="Z733" s="382"/>
      <c r="AA733" s="389"/>
      <c r="AB733" s="383"/>
      <c r="AC733" s="388"/>
      <c r="AD733" s="382"/>
      <c r="AE733" s="389"/>
      <c r="AF733" s="390"/>
      <c r="AG733" s="391"/>
      <c r="AH733" s="359"/>
      <c r="AI733" s="373"/>
    </row>
    <row r="734">
      <c r="A734" s="480" t="s">
        <v>5341</v>
      </c>
      <c r="B734" s="361">
        <v>46171.0</v>
      </c>
      <c r="C734" s="362" t="s">
        <v>6656</v>
      </c>
      <c r="D734" s="363" t="s">
        <v>6657</v>
      </c>
      <c r="E734" s="364"/>
      <c r="F734" s="365"/>
      <c r="G734" s="366"/>
      <c r="H734" s="367"/>
      <c r="I734" s="365"/>
      <c r="J734" s="368"/>
      <c r="K734" s="364"/>
      <c r="L734" s="365"/>
      <c r="M734" s="366"/>
      <c r="N734" s="367"/>
      <c r="O734" s="365"/>
      <c r="P734" s="368"/>
      <c r="Q734" s="364"/>
      <c r="R734" s="365"/>
      <c r="S734" s="366"/>
      <c r="T734" s="369"/>
      <c r="U734" s="370" t="s">
        <v>1626</v>
      </c>
      <c r="V734" s="481" t="s">
        <v>2472</v>
      </c>
      <c r="W734" s="372"/>
      <c r="X734" s="353"/>
      <c r="Y734" s="373"/>
      <c r="Z734" s="382"/>
      <c r="AA734" s="389"/>
      <c r="AB734" s="383"/>
      <c r="AC734" s="388"/>
      <c r="AD734" s="382"/>
      <c r="AE734" s="389"/>
      <c r="AF734" s="390"/>
      <c r="AG734" s="391"/>
      <c r="AH734" s="359"/>
      <c r="AI734" s="373"/>
    </row>
    <row r="735">
      <c r="A735" s="480" t="s">
        <v>5341</v>
      </c>
      <c r="B735" s="361">
        <v>46171.0</v>
      </c>
      <c r="C735" s="362" t="s">
        <v>6658</v>
      </c>
      <c r="D735" s="363" t="s">
        <v>6659</v>
      </c>
      <c r="E735" s="364"/>
      <c r="F735" s="365"/>
      <c r="G735" s="366"/>
      <c r="H735" s="367"/>
      <c r="I735" s="365"/>
      <c r="J735" s="368"/>
      <c r="K735" s="364"/>
      <c r="L735" s="365"/>
      <c r="M735" s="366"/>
      <c r="N735" s="367"/>
      <c r="O735" s="365"/>
      <c r="P735" s="368"/>
      <c r="Q735" s="364"/>
      <c r="R735" s="365"/>
      <c r="S735" s="366"/>
      <c r="T735" s="369"/>
      <c r="U735" s="370" t="s">
        <v>2961</v>
      </c>
      <c r="V735" s="481" t="s">
        <v>270</v>
      </c>
      <c r="W735" s="372"/>
      <c r="X735" s="353"/>
      <c r="Y735" s="373"/>
      <c r="Z735" s="382"/>
      <c r="AA735" s="389"/>
      <c r="AB735" s="383"/>
      <c r="AC735" s="388"/>
      <c r="AD735" s="382"/>
      <c r="AE735" s="389"/>
      <c r="AF735" s="390"/>
      <c r="AG735" s="391"/>
      <c r="AH735" s="359"/>
      <c r="AI735" s="373"/>
    </row>
    <row r="736">
      <c r="A736" s="480" t="s">
        <v>5341</v>
      </c>
      <c r="B736" s="361">
        <v>46171.0</v>
      </c>
      <c r="C736" s="362" t="s">
        <v>6660</v>
      </c>
      <c r="D736" s="363" t="s">
        <v>6661</v>
      </c>
      <c r="E736" s="364"/>
      <c r="F736" s="365"/>
      <c r="G736" s="366"/>
      <c r="H736" s="367"/>
      <c r="I736" s="365"/>
      <c r="J736" s="368"/>
      <c r="K736" s="364"/>
      <c r="L736" s="365"/>
      <c r="M736" s="366"/>
      <c r="N736" s="367"/>
      <c r="O736" s="365"/>
      <c r="P736" s="368"/>
      <c r="Q736" s="364"/>
      <c r="R736" s="365"/>
      <c r="S736" s="366"/>
      <c r="T736" s="369"/>
      <c r="U736" s="370" t="s">
        <v>2059</v>
      </c>
      <c r="V736" s="481" t="s">
        <v>2021</v>
      </c>
      <c r="W736" s="372"/>
      <c r="X736" s="353"/>
      <c r="Y736" s="373"/>
      <c r="Z736" s="382"/>
      <c r="AA736" s="389"/>
      <c r="AB736" s="383"/>
      <c r="AC736" s="388"/>
      <c r="AD736" s="382"/>
      <c r="AE736" s="389"/>
      <c r="AF736" s="390"/>
      <c r="AG736" s="391"/>
      <c r="AH736" s="359"/>
      <c r="AI736" s="373"/>
    </row>
    <row r="737">
      <c r="A737" s="480" t="s">
        <v>5341</v>
      </c>
      <c r="B737" s="361">
        <v>46171.0</v>
      </c>
      <c r="C737" s="362" t="s">
        <v>6662</v>
      </c>
      <c r="D737" s="363" t="s">
        <v>6663</v>
      </c>
      <c r="E737" s="364"/>
      <c r="F737" s="365"/>
      <c r="G737" s="366"/>
      <c r="H737" s="367"/>
      <c r="I737" s="365"/>
      <c r="J737" s="368"/>
      <c r="K737" s="364"/>
      <c r="L737" s="365"/>
      <c r="M737" s="366"/>
      <c r="N737" s="367"/>
      <c r="O737" s="365"/>
      <c r="P737" s="368"/>
      <c r="Q737" s="364"/>
      <c r="R737" s="365"/>
      <c r="S737" s="366"/>
      <c r="T737" s="369"/>
      <c r="U737" s="370" t="s">
        <v>2902</v>
      </c>
      <c r="V737" s="481" t="s">
        <v>3027</v>
      </c>
      <c r="W737" s="372"/>
      <c r="X737" s="353"/>
      <c r="Y737" s="373"/>
      <c r="Z737" s="382"/>
      <c r="AA737" s="389"/>
      <c r="AB737" s="383"/>
      <c r="AC737" s="388"/>
      <c r="AD737" s="382"/>
      <c r="AE737" s="389"/>
      <c r="AF737" s="390"/>
      <c r="AG737" s="391"/>
      <c r="AH737" s="359"/>
      <c r="AI737" s="373"/>
    </row>
    <row r="738">
      <c r="A738" s="480" t="s">
        <v>5341</v>
      </c>
      <c r="B738" s="361">
        <v>46171.0</v>
      </c>
      <c r="C738" s="362" t="s">
        <v>6664</v>
      </c>
      <c r="D738" s="363" t="s">
        <v>6665</v>
      </c>
      <c r="E738" s="364"/>
      <c r="F738" s="365"/>
      <c r="G738" s="366"/>
      <c r="H738" s="367"/>
      <c r="I738" s="365"/>
      <c r="J738" s="368"/>
      <c r="K738" s="364"/>
      <c r="L738" s="365"/>
      <c r="M738" s="366"/>
      <c r="N738" s="367"/>
      <c r="O738" s="365"/>
      <c r="P738" s="368"/>
      <c r="Q738" s="364"/>
      <c r="R738" s="365"/>
      <c r="S738" s="366"/>
      <c r="T738" s="369"/>
      <c r="U738" s="370"/>
      <c r="V738" s="481" t="s">
        <v>3027</v>
      </c>
      <c r="W738" s="372"/>
      <c r="X738" s="353"/>
      <c r="Y738" s="373"/>
      <c r="Z738" s="382"/>
      <c r="AA738" s="389"/>
      <c r="AB738" s="383"/>
      <c r="AC738" s="388"/>
      <c r="AD738" s="382"/>
      <c r="AE738" s="389"/>
      <c r="AF738" s="390"/>
      <c r="AG738" s="391"/>
      <c r="AH738" s="359"/>
      <c r="AI738" s="373"/>
    </row>
    <row r="739">
      <c r="A739" s="480" t="s">
        <v>5341</v>
      </c>
      <c r="B739" s="361">
        <v>46171.0</v>
      </c>
      <c r="C739" s="362" t="s">
        <v>6666</v>
      </c>
      <c r="D739" s="363" t="s">
        <v>6667</v>
      </c>
      <c r="E739" s="364"/>
      <c r="F739" s="365"/>
      <c r="G739" s="366"/>
      <c r="H739" s="367"/>
      <c r="I739" s="365"/>
      <c r="J739" s="368"/>
      <c r="K739" s="364"/>
      <c r="L739" s="365"/>
      <c r="M739" s="366"/>
      <c r="N739" s="367"/>
      <c r="O739" s="365"/>
      <c r="P739" s="368"/>
      <c r="Q739" s="364"/>
      <c r="R739" s="365"/>
      <c r="S739" s="366"/>
      <c r="T739" s="369"/>
      <c r="U739" s="370" t="s">
        <v>2059</v>
      </c>
      <c r="V739" s="481" t="s">
        <v>1913</v>
      </c>
      <c r="W739" s="372"/>
      <c r="X739" s="353"/>
      <c r="Y739" s="373"/>
      <c r="Z739" s="382"/>
      <c r="AA739" s="389"/>
      <c r="AB739" s="383"/>
      <c r="AC739" s="388"/>
      <c r="AD739" s="382"/>
      <c r="AE739" s="389"/>
      <c r="AF739" s="390"/>
      <c r="AG739" s="391"/>
      <c r="AH739" s="359"/>
      <c r="AI739" s="373"/>
    </row>
    <row r="740">
      <c r="A740" s="480" t="s">
        <v>5341</v>
      </c>
      <c r="B740" s="361">
        <v>46171.0</v>
      </c>
      <c r="C740" s="362" t="s">
        <v>6668</v>
      </c>
      <c r="D740" s="363" t="s">
        <v>6669</v>
      </c>
      <c r="E740" s="364"/>
      <c r="F740" s="365"/>
      <c r="G740" s="366"/>
      <c r="H740" s="367"/>
      <c r="I740" s="365"/>
      <c r="J740" s="368"/>
      <c r="K740" s="364"/>
      <c r="L740" s="365"/>
      <c r="M740" s="366"/>
      <c r="N740" s="367"/>
      <c r="O740" s="365"/>
      <c r="P740" s="368"/>
      <c r="Q740" s="364"/>
      <c r="R740" s="365"/>
      <c r="S740" s="366"/>
      <c r="T740" s="369"/>
      <c r="U740" s="429" t="s">
        <v>2104</v>
      </c>
      <c r="V740" s="481" t="s">
        <v>1913</v>
      </c>
      <c r="W740" s="372"/>
      <c r="X740" s="353"/>
      <c r="Y740" s="373"/>
      <c r="Z740" s="382"/>
      <c r="AA740" s="389"/>
      <c r="AB740" s="383"/>
      <c r="AC740" s="388"/>
      <c r="AD740" s="382"/>
      <c r="AE740" s="389"/>
      <c r="AF740" s="390"/>
      <c r="AG740" s="391"/>
      <c r="AH740" s="359"/>
      <c r="AI740" s="373"/>
    </row>
    <row r="741">
      <c r="A741" s="480" t="s">
        <v>5341</v>
      </c>
      <c r="B741" s="361">
        <v>46171.0</v>
      </c>
      <c r="C741" s="362" t="s">
        <v>6670</v>
      </c>
      <c r="D741" s="363" t="s">
        <v>6671</v>
      </c>
      <c r="E741" s="364"/>
      <c r="F741" s="365"/>
      <c r="G741" s="366"/>
      <c r="H741" s="367"/>
      <c r="I741" s="365"/>
      <c r="J741" s="368"/>
      <c r="K741" s="364"/>
      <c r="L741" s="365"/>
      <c r="M741" s="366"/>
      <c r="N741" s="367"/>
      <c r="O741" s="365"/>
      <c r="P741" s="368"/>
      <c r="Q741" s="364"/>
      <c r="R741" s="365"/>
      <c r="S741" s="366"/>
      <c r="T741" s="369"/>
      <c r="U741" s="370"/>
      <c r="V741" s="481" t="s">
        <v>3037</v>
      </c>
      <c r="W741" s="372"/>
      <c r="X741" s="353"/>
      <c r="Y741" s="373"/>
      <c r="Z741" s="382"/>
      <c r="AA741" s="389"/>
      <c r="AB741" s="383"/>
      <c r="AC741" s="388"/>
      <c r="AD741" s="382"/>
      <c r="AE741" s="389"/>
      <c r="AF741" s="390"/>
      <c r="AG741" s="391"/>
      <c r="AH741" s="393" t="s">
        <v>3047</v>
      </c>
      <c r="AI741" s="373"/>
    </row>
    <row r="742">
      <c r="A742" s="480" t="s">
        <v>5341</v>
      </c>
      <c r="B742" s="361">
        <v>46171.0</v>
      </c>
      <c r="C742" s="362" t="s">
        <v>6672</v>
      </c>
      <c r="D742" s="363" t="s">
        <v>6673</v>
      </c>
      <c r="E742" s="364"/>
      <c r="F742" s="365"/>
      <c r="G742" s="366"/>
      <c r="H742" s="367"/>
      <c r="I742" s="365"/>
      <c r="J742" s="368"/>
      <c r="K742" s="364"/>
      <c r="L742" s="365"/>
      <c r="M742" s="366"/>
      <c r="N742" s="367"/>
      <c r="O742" s="365"/>
      <c r="P742" s="368"/>
      <c r="Q742" s="364"/>
      <c r="R742" s="365"/>
      <c r="S742" s="366"/>
      <c r="T742" s="369"/>
      <c r="U742" s="370"/>
      <c r="V742" s="481" t="s">
        <v>3037</v>
      </c>
      <c r="W742" s="372"/>
      <c r="X742" s="353"/>
      <c r="Y742" s="373"/>
      <c r="Z742" s="382"/>
      <c r="AA742" s="389"/>
      <c r="AB742" s="383"/>
      <c r="AC742" s="388"/>
      <c r="AD742" s="382"/>
      <c r="AE742" s="389"/>
      <c r="AF742" s="390"/>
      <c r="AG742" s="391"/>
      <c r="AH742" s="359"/>
      <c r="AI742" s="373"/>
    </row>
    <row r="743">
      <c r="A743" s="512" t="s">
        <v>5742</v>
      </c>
      <c r="B743" s="513">
        <v>46172.0</v>
      </c>
      <c r="C743" s="514" t="s">
        <v>6674</v>
      </c>
      <c r="D743" s="515" t="s">
        <v>6675</v>
      </c>
      <c r="E743" s="516"/>
      <c r="F743" s="517"/>
      <c r="G743" s="518"/>
      <c r="H743" s="519"/>
      <c r="I743" s="517"/>
      <c r="J743" s="520"/>
      <c r="K743" s="516"/>
      <c r="L743" s="517"/>
      <c r="M743" s="518"/>
      <c r="N743" s="519"/>
      <c r="O743" s="517"/>
      <c r="P743" s="520"/>
      <c r="Q743" s="516"/>
      <c r="R743" s="517"/>
      <c r="S743" s="518"/>
      <c r="T743" s="521"/>
      <c r="U743" s="522" t="s">
        <v>2961</v>
      </c>
      <c r="V743" s="523"/>
      <c r="W743" s="524"/>
      <c r="X743" s="525"/>
      <c r="Y743" s="526"/>
      <c r="Z743" s="527"/>
      <c r="AA743" s="528"/>
      <c r="AB743" s="529"/>
      <c r="AC743" s="530"/>
      <c r="AD743" s="527"/>
      <c r="AE743" s="528"/>
      <c r="AF743" s="531"/>
      <c r="AG743" s="532"/>
      <c r="AH743" s="533"/>
      <c r="AI743" s="526"/>
    </row>
    <row r="744">
      <c r="A744" s="480" t="s">
        <v>5742</v>
      </c>
      <c r="B744" s="361">
        <v>46172.0</v>
      </c>
      <c r="C744" s="362" t="s">
        <v>6676</v>
      </c>
      <c r="D744" s="363" t="s">
        <v>6677</v>
      </c>
      <c r="E744" s="364"/>
      <c r="F744" s="365"/>
      <c r="G744" s="366"/>
      <c r="H744" s="367"/>
      <c r="I744" s="365"/>
      <c r="J744" s="368"/>
      <c r="K744" s="364"/>
      <c r="L744" s="365"/>
      <c r="M744" s="366"/>
      <c r="N744" s="367"/>
      <c r="O744" s="365"/>
      <c r="P744" s="368"/>
      <c r="Q744" s="364"/>
      <c r="R744" s="365"/>
      <c r="S744" s="366"/>
      <c r="T744" s="369"/>
      <c r="U744" s="370" t="s">
        <v>1017</v>
      </c>
      <c r="V744" s="481"/>
      <c r="W744" s="372"/>
      <c r="X744" s="353"/>
      <c r="Y744" s="373"/>
      <c r="Z744" s="382"/>
      <c r="AA744" s="389"/>
      <c r="AB744" s="383"/>
      <c r="AC744" s="388"/>
      <c r="AD744" s="382"/>
      <c r="AE744" s="389"/>
      <c r="AF744" s="390"/>
      <c r="AG744" s="391"/>
      <c r="AH744" s="359"/>
      <c r="AI744" s="373"/>
    </row>
    <row r="745">
      <c r="A745" s="480" t="s">
        <v>5742</v>
      </c>
      <c r="B745" s="361">
        <v>46172.0</v>
      </c>
      <c r="C745" s="362" t="s">
        <v>6678</v>
      </c>
      <c r="D745" s="363" t="s">
        <v>6679</v>
      </c>
      <c r="E745" s="364"/>
      <c r="F745" s="365"/>
      <c r="G745" s="366"/>
      <c r="H745" s="367"/>
      <c r="I745" s="365"/>
      <c r="J745" s="368"/>
      <c r="K745" s="364"/>
      <c r="L745" s="365"/>
      <c r="M745" s="366"/>
      <c r="N745" s="367"/>
      <c r="O745" s="365"/>
      <c r="P745" s="368"/>
      <c r="Q745" s="364"/>
      <c r="R745" s="365"/>
      <c r="S745" s="366"/>
      <c r="T745" s="369"/>
      <c r="U745" s="370" t="s">
        <v>153</v>
      </c>
      <c r="V745" s="481"/>
      <c r="W745" s="372"/>
      <c r="X745" s="353"/>
      <c r="Y745" s="373"/>
      <c r="Z745" s="382"/>
      <c r="AA745" s="389"/>
      <c r="AB745" s="383"/>
      <c r="AC745" s="388"/>
      <c r="AD745" s="382"/>
      <c r="AE745" s="389"/>
      <c r="AF745" s="390"/>
      <c r="AG745" s="391"/>
      <c r="AH745" s="359"/>
      <c r="AI745" s="373"/>
    </row>
    <row r="746">
      <c r="A746" s="480" t="s">
        <v>5742</v>
      </c>
      <c r="B746" s="361">
        <v>46172.0</v>
      </c>
      <c r="C746" s="362" t="s">
        <v>6680</v>
      </c>
      <c r="D746" s="363" t="s">
        <v>6681</v>
      </c>
      <c r="E746" s="364"/>
      <c r="F746" s="365"/>
      <c r="G746" s="366"/>
      <c r="H746" s="367"/>
      <c r="I746" s="365"/>
      <c r="J746" s="368"/>
      <c r="K746" s="364"/>
      <c r="L746" s="365"/>
      <c r="M746" s="366"/>
      <c r="N746" s="367"/>
      <c r="O746" s="365"/>
      <c r="P746" s="368"/>
      <c r="Q746" s="364"/>
      <c r="R746" s="365"/>
      <c r="S746" s="366"/>
      <c r="T746" s="369"/>
      <c r="U746" s="429" t="s">
        <v>63</v>
      </c>
      <c r="V746" s="481"/>
      <c r="W746" s="372"/>
      <c r="X746" s="353"/>
      <c r="Y746" s="373"/>
      <c r="Z746" s="382"/>
      <c r="AA746" s="389"/>
      <c r="AB746" s="383"/>
      <c r="AC746" s="388"/>
      <c r="AD746" s="382"/>
      <c r="AE746" s="389"/>
      <c r="AF746" s="390"/>
      <c r="AG746" s="391"/>
      <c r="AH746" s="359"/>
      <c r="AI746" s="373"/>
    </row>
    <row r="747">
      <c r="A747" s="480" t="s">
        <v>5742</v>
      </c>
      <c r="B747" s="361">
        <v>46172.0</v>
      </c>
      <c r="C747" s="362" t="s">
        <v>6682</v>
      </c>
      <c r="D747" s="363" t="s">
        <v>6683</v>
      </c>
      <c r="E747" s="364"/>
      <c r="F747" s="365"/>
      <c r="G747" s="366"/>
      <c r="H747" s="367"/>
      <c r="I747" s="365"/>
      <c r="J747" s="368"/>
      <c r="K747" s="364"/>
      <c r="L747" s="365"/>
      <c r="M747" s="366"/>
      <c r="N747" s="367"/>
      <c r="O747" s="365"/>
      <c r="P747" s="368"/>
      <c r="Q747" s="364"/>
      <c r="R747" s="365"/>
      <c r="S747" s="366"/>
      <c r="T747" s="369"/>
      <c r="U747" s="370" t="s">
        <v>764</v>
      </c>
      <c r="V747" s="481"/>
      <c r="W747" s="372"/>
      <c r="X747" s="353"/>
      <c r="Y747" s="373"/>
      <c r="Z747" s="382"/>
      <c r="AA747" s="389"/>
      <c r="AB747" s="383"/>
      <c r="AC747" s="388"/>
      <c r="AD747" s="382"/>
      <c r="AE747" s="389"/>
      <c r="AF747" s="390"/>
      <c r="AG747" s="391"/>
      <c r="AH747" s="359"/>
      <c r="AI747" s="373"/>
    </row>
    <row r="748">
      <c r="A748" s="480" t="s">
        <v>5742</v>
      </c>
      <c r="B748" s="361">
        <v>46172.0</v>
      </c>
      <c r="C748" s="362" t="s">
        <v>6684</v>
      </c>
      <c r="D748" s="363" t="s">
        <v>6685</v>
      </c>
      <c r="E748" s="364"/>
      <c r="F748" s="365"/>
      <c r="G748" s="366"/>
      <c r="H748" s="367"/>
      <c r="I748" s="365"/>
      <c r="J748" s="368"/>
      <c r="K748" s="364"/>
      <c r="L748" s="365"/>
      <c r="M748" s="366"/>
      <c r="N748" s="367"/>
      <c r="O748" s="365"/>
      <c r="P748" s="368"/>
      <c r="Q748" s="364"/>
      <c r="R748" s="365"/>
      <c r="S748" s="366"/>
      <c r="T748" s="369"/>
      <c r="U748" s="370" t="s">
        <v>876</v>
      </c>
      <c r="V748" s="481"/>
      <c r="W748" s="372"/>
      <c r="X748" s="353"/>
      <c r="Y748" s="373"/>
      <c r="Z748" s="382"/>
      <c r="AA748" s="389"/>
      <c r="AB748" s="383"/>
      <c r="AC748" s="388"/>
      <c r="AD748" s="382"/>
      <c r="AE748" s="389"/>
      <c r="AF748" s="390"/>
      <c r="AG748" s="391"/>
      <c r="AH748" s="359"/>
      <c r="AI748" s="373"/>
    </row>
    <row r="749">
      <c r="A749" s="480" t="s">
        <v>5742</v>
      </c>
      <c r="B749" s="361">
        <v>46172.0</v>
      </c>
      <c r="C749" s="362" t="s">
        <v>6686</v>
      </c>
      <c r="D749" s="363" t="s">
        <v>6687</v>
      </c>
      <c r="E749" s="364"/>
      <c r="F749" s="365"/>
      <c r="G749" s="366"/>
      <c r="H749" s="367"/>
      <c r="I749" s="365"/>
      <c r="J749" s="368"/>
      <c r="K749" s="364"/>
      <c r="L749" s="365"/>
      <c r="M749" s="366"/>
      <c r="N749" s="367"/>
      <c r="O749" s="365"/>
      <c r="P749" s="368"/>
      <c r="Q749" s="364"/>
      <c r="R749" s="365"/>
      <c r="S749" s="366"/>
      <c r="T749" s="369"/>
      <c r="U749" s="370" t="s">
        <v>712</v>
      </c>
      <c r="V749" s="481"/>
      <c r="W749" s="372"/>
      <c r="X749" s="353"/>
      <c r="Y749" s="373"/>
      <c r="Z749" s="382"/>
      <c r="AA749" s="389"/>
      <c r="AB749" s="383"/>
      <c r="AC749" s="388"/>
      <c r="AD749" s="382"/>
      <c r="AE749" s="389"/>
      <c r="AF749" s="390"/>
      <c r="AG749" s="391"/>
      <c r="AH749" s="359"/>
      <c r="AI749" s="373"/>
    </row>
    <row r="750">
      <c r="A750" s="480" t="s">
        <v>5742</v>
      </c>
      <c r="B750" s="361">
        <v>46172.0</v>
      </c>
      <c r="C750" s="362" t="s">
        <v>6688</v>
      </c>
      <c r="D750" s="363" t="s">
        <v>6689</v>
      </c>
      <c r="E750" s="364"/>
      <c r="F750" s="365"/>
      <c r="G750" s="366"/>
      <c r="H750" s="367"/>
      <c r="I750" s="365"/>
      <c r="J750" s="368"/>
      <c r="K750" s="364"/>
      <c r="L750" s="365"/>
      <c r="M750" s="366"/>
      <c r="N750" s="367"/>
      <c r="O750" s="365"/>
      <c r="P750" s="368"/>
      <c r="Q750" s="364"/>
      <c r="R750" s="365"/>
      <c r="S750" s="366"/>
      <c r="T750" s="369"/>
      <c r="U750" s="370" t="s">
        <v>2590</v>
      </c>
      <c r="V750" s="481"/>
      <c r="W750" s="372"/>
      <c r="X750" s="353"/>
      <c r="Y750" s="373"/>
      <c r="Z750" s="382"/>
      <c r="AA750" s="389"/>
      <c r="AB750" s="383"/>
      <c r="AC750" s="388"/>
      <c r="AD750" s="382"/>
      <c r="AE750" s="389"/>
      <c r="AF750" s="390"/>
      <c r="AG750" s="391"/>
      <c r="AH750" s="359"/>
      <c r="AI750" s="373"/>
    </row>
    <row r="751">
      <c r="A751" s="480" t="s">
        <v>5742</v>
      </c>
      <c r="B751" s="361">
        <v>46172.0</v>
      </c>
      <c r="C751" s="362" t="s">
        <v>6690</v>
      </c>
      <c r="D751" s="363" t="s">
        <v>6691</v>
      </c>
      <c r="E751" s="364"/>
      <c r="F751" s="365"/>
      <c r="G751" s="366"/>
      <c r="H751" s="367"/>
      <c r="I751" s="365"/>
      <c r="J751" s="368"/>
      <c r="K751" s="364"/>
      <c r="L751" s="365"/>
      <c r="M751" s="366"/>
      <c r="N751" s="367"/>
      <c r="O751" s="365"/>
      <c r="P751" s="368"/>
      <c r="Q751" s="364"/>
      <c r="R751" s="365"/>
      <c r="S751" s="366"/>
      <c r="T751" s="369"/>
      <c r="U751" s="370" t="s">
        <v>122</v>
      </c>
      <c r="V751" s="481"/>
      <c r="W751" s="372"/>
      <c r="X751" s="353"/>
      <c r="Y751" s="373"/>
      <c r="Z751" s="382"/>
      <c r="AA751" s="389"/>
      <c r="AB751" s="383"/>
      <c r="AC751" s="388"/>
      <c r="AD751" s="382"/>
      <c r="AE751" s="389"/>
      <c r="AF751" s="390"/>
      <c r="AG751" s="391"/>
      <c r="AH751" s="359"/>
      <c r="AI751" s="373"/>
    </row>
    <row r="752">
      <c r="A752" s="480" t="s">
        <v>5742</v>
      </c>
      <c r="B752" s="361">
        <v>46172.0</v>
      </c>
      <c r="C752" s="362" t="s">
        <v>6692</v>
      </c>
      <c r="D752" s="363" t="s">
        <v>6693</v>
      </c>
      <c r="E752" s="364"/>
      <c r="F752" s="365"/>
      <c r="G752" s="366"/>
      <c r="H752" s="367"/>
      <c r="I752" s="365"/>
      <c r="J752" s="368"/>
      <c r="K752" s="364"/>
      <c r="L752" s="365"/>
      <c r="M752" s="366"/>
      <c r="N752" s="367"/>
      <c r="O752" s="365"/>
      <c r="P752" s="368"/>
      <c r="Q752" s="364"/>
      <c r="R752" s="365"/>
      <c r="S752" s="366"/>
      <c r="T752" s="369"/>
      <c r="U752" s="429" t="s">
        <v>2104</v>
      </c>
      <c r="V752" s="481"/>
      <c r="W752" s="372"/>
      <c r="X752" s="353"/>
      <c r="Y752" s="373"/>
      <c r="Z752" s="382"/>
      <c r="AA752" s="389"/>
      <c r="AB752" s="383"/>
      <c r="AC752" s="388"/>
      <c r="AD752" s="382"/>
      <c r="AE752" s="389"/>
      <c r="AF752" s="390"/>
      <c r="AG752" s="391"/>
      <c r="AH752" s="359"/>
      <c r="AI752" s="373"/>
    </row>
    <row r="753">
      <c r="A753" s="480" t="s">
        <v>5742</v>
      </c>
      <c r="B753" s="361">
        <v>46172.0</v>
      </c>
      <c r="C753" s="362" t="s">
        <v>6694</v>
      </c>
      <c r="D753" s="363" t="s">
        <v>6695</v>
      </c>
      <c r="E753" s="364"/>
      <c r="F753" s="365"/>
      <c r="G753" s="366"/>
      <c r="H753" s="367"/>
      <c r="I753" s="365"/>
      <c r="J753" s="368"/>
      <c r="K753" s="364"/>
      <c r="L753" s="365"/>
      <c r="M753" s="366"/>
      <c r="N753" s="367"/>
      <c r="O753" s="365"/>
      <c r="P753" s="368"/>
      <c r="Q753" s="364"/>
      <c r="R753" s="365"/>
      <c r="S753" s="366"/>
      <c r="T753" s="369"/>
      <c r="U753" s="370" t="s">
        <v>1453</v>
      </c>
      <c r="V753" s="481"/>
      <c r="W753" s="372"/>
      <c r="X753" s="353"/>
      <c r="Y753" s="373"/>
      <c r="Z753" s="382"/>
      <c r="AA753" s="389"/>
      <c r="AB753" s="383"/>
      <c r="AC753" s="388"/>
      <c r="AD753" s="382"/>
      <c r="AE753" s="389"/>
      <c r="AF753" s="390"/>
      <c r="AG753" s="391"/>
      <c r="AH753" s="359"/>
      <c r="AI753" s="373"/>
    </row>
    <row r="754">
      <c r="A754" s="480" t="s">
        <v>5742</v>
      </c>
      <c r="B754" s="361">
        <v>46172.0</v>
      </c>
      <c r="C754" s="362" t="s">
        <v>6696</v>
      </c>
      <c r="D754" s="363" t="s">
        <v>6697</v>
      </c>
      <c r="E754" s="364"/>
      <c r="F754" s="365"/>
      <c r="G754" s="366"/>
      <c r="H754" s="367"/>
      <c r="I754" s="365"/>
      <c r="J754" s="368"/>
      <c r="K754" s="364"/>
      <c r="L754" s="365"/>
      <c r="M754" s="366"/>
      <c r="N754" s="367"/>
      <c r="O754" s="365"/>
      <c r="P754" s="368"/>
      <c r="Q754" s="364"/>
      <c r="R754" s="365"/>
      <c r="S754" s="366"/>
      <c r="T754" s="369"/>
      <c r="U754" s="370" t="s">
        <v>1376</v>
      </c>
      <c r="V754" s="481"/>
      <c r="W754" s="372"/>
      <c r="X754" s="353"/>
      <c r="Y754" s="373"/>
      <c r="Z754" s="382"/>
      <c r="AA754" s="389"/>
      <c r="AB754" s="383"/>
      <c r="AC754" s="388"/>
      <c r="AD754" s="382"/>
      <c r="AE754" s="389"/>
      <c r="AF754" s="390"/>
      <c r="AG754" s="391"/>
      <c r="AH754" s="359"/>
      <c r="AI754" s="373"/>
    </row>
    <row r="755">
      <c r="A755" s="480" t="s">
        <v>5742</v>
      </c>
      <c r="B755" s="361">
        <v>46172.0</v>
      </c>
      <c r="C755" s="362" t="s">
        <v>6698</v>
      </c>
      <c r="D755" s="363" t="s">
        <v>6699</v>
      </c>
      <c r="E755" s="364"/>
      <c r="F755" s="365"/>
      <c r="G755" s="366"/>
      <c r="H755" s="367"/>
      <c r="I755" s="365"/>
      <c r="J755" s="368"/>
      <c r="K755" s="364"/>
      <c r="L755" s="365"/>
      <c r="M755" s="366"/>
      <c r="N755" s="367"/>
      <c r="O755" s="365"/>
      <c r="P755" s="368"/>
      <c r="Q755" s="364"/>
      <c r="R755" s="365"/>
      <c r="S755" s="366"/>
      <c r="T755" s="369"/>
      <c r="U755" s="370" t="s">
        <v>951</v>
      </c>
      <c r="V755" s="481"/>
      <c r="W755" s="372"/>
      <c r="X755" s="353"/>
      <c r="Y755" s="373"/>
      <c r="Z755" s="382"/>
      <c r="AA755" s="389"/>
      <c r="AB755" s="383"/>
      <c r="AC755" s="388"/>
      <c r="AD755" s="382"/>
      <c r="AE755" s="389"/>
      <c r="AF755" s="390"/>
      <c r="AG755" s="391"/>
      <c r="AH755" s="359"/>
      <c r="AI755" s="373"/>
    </row>
    <row r="756">
      <c r="A756" s="480" t="s">
        <v>5742</v>
      </c>
      <c r="B756" s="361">
        <v>46172.0</v>
      </c>
      <c r="C756" s="362" t="s">
        <v>6700</v>
      </c>
      <c r="D756" s="363" t="s">
        <v>6701</v>
      </c>
      <c r="E756" s="364"/>
      <c r="F756" s="365"/>
      <c r="G756" s="366"/>
      <c r="H756" s="367"/>
      <c r="I756" s="365"/>
      <c r="J756" s="368"/>
      <c r="K756" s="364"/>
      <c r="L756" s="365"/>
      <c r="M756" s="366"/>
      <c r="N756" s="367"/>
      <c r="O756" s="365"/>
      <c r="P756" s="368"/>
      <c r="Q756" s="364"/>
      <c r="R756" s="365"/>
      <c r="S756" s="366"/>
      <c r="T756" s="369"/>
      <c r="U756" s="370" t="s">
        <v>2020</v>
      </c>
      <c r="V756" s="481" t="s">
        <v>2021</v>
      </c>
      <c r="W756" s="372"/>
      <c r="X756" s="353"/>
      <c r="Y756" s="373"/>
      <c r="Z756" s="382"/>
      <c r="AA756" s="389"/>
      <c r="AB756" s="383"/>
      <c r="AC756" s="388"/>
      <c r="AD756" s="382"/>
      <c r="AE756" s="389"/>
      <c r="AF756" s="390"/>
      <c r="AG756" s="391"/>
      <c r="AH756" s="359"/>
      <c r="AI756" s="373"/>
    </row>
    <row r="757">
      <c r="A757" s="480" t="s">
        <v>5742</v>
      </c>
      <c r="B757" s="361">
        <v>46172.0</v>
      </c>
      <c r="C757" s="362" t="s">
        <v>6702</v>
      </c>
      <c r="D757" s="363" t="s">
        <v>6703</v>
      </c>
      <c r="E757" s="364"/>
      <c r="F757" s="365"/>
      <c r="G757" s="366"/>
      <c r="H757" s="367"/>
      <c r="I757" s="365"/>
      <c r="J757" s="368"/>
      <c r="K757" s="364"/>
      <c r="L757" s="365"/>
      <c r="M757" s="366"/>
      <c r="N757" s="367"/>
      <c r="O757" s="365"/>
      <c r="P757" s="368"/>
      <c r="Q757" s="364"/>
      <c r="R757" s="365"/>
      <c r="S757" s="366"/>
      <c r="T757" s="369"/>
      <c r="U757" s="370" t="s">
        <v>2889</v>
      </c>
      <c r="V757" s="481"/>
      <c r="W757" s="372"/>
      <c r="X757" s="353"/>
      <c r="Y757" s="373"/>
      <c r="Z757" s="382"/>
      <c r="AA757" s="389"/>
      <c r="AB757" s="383"/>
      <c r="AC757" s="388"/>
      <c r="AD757" s="382"/>
      <c r="AE757" s="389"/>
      <c r="AF757" s="390"/>
      <c r="AG757" s="391"/>
      <c r="AH757" s="359"/>
      <c r="AI757" s="373"/>
    </row>
    <row r="758">
      <c r="A758" s="480" t="s">
        <v>5742</v>
      </c>
      <c r="B758" s="361">
        <v>46172.0</v>
      </c>
      <c r="C758" s="362" t="s">
        <v>6704</v>
      </c>
      <c r="D758" s="363" t="s">
        <v>6705</v>
      </c>
      <c r="E758" s="364"/>
      <c r="F758" s="365"/>
      <c r="G758" s="366"/>
      <c r="H758" s="367"/>
      <c r="I758" s="365"/>
      <c r="J758" s="368"/>
      <c r="K758" s="364"/>
      <c r="L758" s="365"/>
      <c r="M758" s="366"/>
      <c r="N758" s="367"/>
      <c r="O758" s="365"/>
      <c r="P758" s="368"/>
      <c r="Q758" s="364"/>
      <c r="R758" s="365"/>
      <c r="S758" s="366"/>
      <c r="T758" s="369"/>
      <c r="U758" s="370" t="s">
        <v>661</v>
      </c>
      <c r="V758" s="481"/>
      <c r="W758" s="372"/>
      <c r="X758" s="353"/>
      <c r="Y758" s="373"/>
      <c r="Z758" s="382"/>
      <c r="AA758" s="389"/>
      <c r="AB758" s="383"/>
      <c r="AC758" s="388"/>
      <c r="AD758" s="382"/>
      <c r="AE758" s="389"/>
      <c r="AF758" s="390"/>
      <c r="AG758" s="391"/>
      <c r="AH758" s="359"/>
      <c r="AI758" s="373"/>
    </row>
    <row r="759">
      <c r="A759" s="480" t="s">
        <v>5742</v>
      </c>
      <c r="B759" s="361">
        <v>46172.0</v>
      </c>
      <c r="C759" s="362" t="s">
        <v>6706</v>
      </c>
      <c r="D759" s="363" t="s">
        <v>6707</v>
      </c>
      <c r="E759" s="364"/>
      <c r="F759" s="365"/>
      <c r="G759" s="366"/>
      <c r="H759" s="367"/>
      <c r="I759" s="365"/>
      <c r="J759" s="368"/>
      <c r="K759" s="364"/>
      <c r="L759" s="365"/>
      <c r="M759" s="366"/>
      <c r="N759" s="367"/>
      <c r="O759" s="365"/>
      <c r="P759" s="368"/>
      <c r="Q759" s="364"/>
      <c r="R759" s="365"/>
      <c r="S759" s="366"/>
      <c r="T759" s="369"/>
      <c r="U759" s="370" t="s">
        <v>279</v>
      </c>
      <c r="V759" s="481"/>
      <c r="W759" s="372"/>
      <c r="X759" s="353"/>
      <c r="Y759" s="373"/>
      <c r="Z759" s="382"/>
      <c r="AA759" s="389"/>
      <c r="AB759" s="383"/>
      <c r="AC759" s="388"/>
      <c r="AD759" s="382"/>
      <c r="AE759" s="389"/>
      <c r="AF759" s="390"/>
      <c r="AG759" s="391"/>
      <c r="AH759" s="359"/>
      <c r="AI759" s="373"/>
    </row>
    <row r="760">
      <c r="A760" s="480" t="s">
        <v>5742</v>
      </c>
      <c r="B760" s="361">
        <v>46172.0</v>
      </c>
      <c r="C760" s="362" t="s">
        <v>6708</v>
      </c>
      <c r="D760" s="363" t="s">
        <v>6709</v>
      </c>
      <c r="E760" s="364"/>
      <c r="F760" s="365"/>
      <c r="G760" s="366"/>
      <c r="H760" s="367"/>
      <c r="I760" s="365"/>
      <c r="J760" s="368"/>
      <c r="K760" s="364"/>
      <c r="L760" s="365"/>
      <c r="M760" s="366"/>
      <c r="N760" s="367"/>
      <c r="O760" s="365"/>
      <c r="P760" s="368"/>
      <c r="Q760" s="364"/>
      <c r="R760" s="365"/>
      <c r="S760" s="366"/>
      <c r="T760" s="369"/>
      <c r="U760" s="370" t="s">
        <v>2150</v>
      </c>
      <c r="V760" s="481"/>
      <c r="W760" s="372"/>
      <c r="X760" s="353"/>
      <c r="Y760" s="373"/>
      <c r="Z760" s="382"/>
      <c r="AA760" s="389"/>
      <c r="AB760" s="383"/>
      <c r="AC760" s="388"/>
      <c r="AD760" s="382"/>
      <c r="AE760" s="389"/>
      <c r="AF760" s="390"/>
      <c r="AG760" s="391"/>
      <c r="AH760" s="359"/>
      <c r="AI760" s="373"/>
    </row>
    <row r="761">
      <c r="A761" s="480" t="s">
        <v>5742</v>
      </c>
      <c r="B761" s="361">
        <v>46172.0</v>
      </c>
      <c r="C761" s="362" t="s">
        <v>6710</v>
      </c>
      <c r="D761" s="363" t="s">
        <v>6711</v>
      </c>
      <c r="E761" s="364"/>
      <c r="F761" s="365"/>
      <c r="G761" s="366"/>
      <c r="H761" s="367"/>
      <c r="I761" s="365"/>
      <c r="J761" s="368"/>
      <c r="K761" s="364"/>
      <c r="L761" s="365"/>
      <c r="M761" s="366"/>
      <c r="N761" s="367"/>
      <c r="O761" s="365"/>
      <c r="P761" s="368"/>
      <c r="Q761" s="364"/>
      <c r="R761" s="365"/>
      <c r="S761" s="366"/>
      <c r="T761" s="369"/>
      <c r="U761" s="370" t="s">
        <v>2937</v>
      </c>
      <c r="V761" s="481"/>
      <c r="W761" s="372"/>
      <c r="X761" s="353"/>
      <c r="Y761" s="373"/>
      <c r="Z761" s="382"/>
      <c r="AA761" s="389"/>
      <c r="AB761" s="383"/>
      <c r="AC761" s="388"/>
      <c r="AD761" s="382"/>
      <c r="AE761" s="389"/>
      <c r="AF761" s="390"/>
      <c r="AG761" s="391"/>
      <c r="AH761" s="359"/>
      <c r="AI761" s="373"/>
    </row>
    <row r="762">
      <c r="A762" s="480" t="s">
        <v>5742</v>
      </c>
      <c r="B762" s="361">
        <v>46172.0</v>
      </c>
      <c r="C762" s="362" t="s">
        <v>6712</v>
      </c>
      <c r="D762" s="363" t="s">
        <v>6713</v>
      </c>
      <c r="E762" s="364"/>
      <c r="F762" s="365"/>
      <c r="G762" s="366"/>
      <c r="H762" s="367"/>
      <c r="I762" s="365"/>
      <c r="J762" s="368"/>
      <c r="K762" s="364"/>
      <c r="L762" s="365"/>
      <c r="M762" s="366"/>
      <c r="N762" s="367"/>
      <c r="O762" s="365"/>
      <c r="P762" s="368"/>
      <c r="Q762" s="364"/>
      <c r="R762" s="365"/>
      <c r="S762" s="366"/>
      <c r="T762" s="369"/>
      <c r="U762" s="370" t="s">
        <v>3020</v>
      </c>
      <c r="V762" s="481"/>
      <c r="W762" s="372"/>
      <c r="X762" s="353"/>
      <c r="Y762" s="373"/>
      <c r="Z762" s="382"/>
      <c r="AA762" s="389"/>
      <c r="AB762" s="383"/>
      <c r="AC762" s="388"/>
      <c r="AD762" s="382"/>
      <c r="AE762" s="389"/>
      <c r="AF762" s="390"/>
      <c r="AG762" s="391"/>
      <c r="AH762" s="359"/>
      <c r="AI762" s="373"/>
    </row>
    <row r="763">
      <c r="A763" s="480" t="s">
        <v>5742</v>
      </c>
      <c r="B763" s="361">
        <v>46172.0</v>
      </c>
      <c r="C763" s="362" t="s">
        <v>6714</v>
      </c>
      <c r="D763" s="363" t="s">
        <v>6715</v>
      </c>
      <c r="E763" s="364"/>
      <c r="F763" s="365"/>
      <c r="G763" s="366"/>
      <c r="H763" s="367"/>
      <c r="I763" s="365"/>
      <c r="J763" s="368"/>
      <c r="K763" s="364"/>
      <c r="L763" s="365"/>
      <c r="M763" s="366"/>
      <c r="N763" s="367"/>
      <c r="O763" s="365"/>
      <c r="P763" s="368"/>
      <c r="Q763" s="364"/>
      <c r="R763" s="365"/>
      <c r="S763" s="366"/>
      <c r="T763" s="369"/>
      <c r="U763" s="370" t="s">
        <v>2877</v>
      </c>
      <c r="V763" s="481"/>
      <c r="W763" s="372"/>
      <c r="X763" s="353"/>
      <c r="Y763" s="373"/>
      <c r="Z763" s="382"/>
      <c r="AA763" s="389"/>
      <c r="AB763" s="383"/>
      <c r="AC763" s="388"/>
      <c r="AD763" s="382"/>
      <c r="AE763" s="389"/>
      <c r="AF763" s="390"/>
      <c r="AG763" s="391"/>
      <c r="AH763" s="359"/>
      <c r="AI763" s="373"/>
    </row>
    <row r="764">
      <c r="A764" s="480" t="s">
        <v>5742</v>
      </c>
      <c r="B764" s="361">
        <v>46172.0</v>
      </c>
      <c r="C764" s="362" t="s">
        <v>6716</v>
      </c>
      <c r="D764" s="363" t="s">
        <v>6717</v>
      </c>
      <c r="E764" s="364"/>
      <c r="F764" s="365"/>
      <c r="G764" s="366"/>
      <c r="H764" s="367"/>
      <c r="I764" s="365"/>
      <c r="J764" s="368"/>
      <c r="K764" s="364"/>
      <c r="L764" s="365"/>
      <c r="M764" s="366"/>
      <c r="N764" s="367"/>
      <c r="O764" s="365"/>
      <c r="P764" s="368"/>
      <c r="Q764" s="364"/>
      <c r="R764" s="365"/>
      <c r="S764" s="366"/>
      <c r="T764" s="369"/>
      <c r="U764" s="370" t="s">
        <v>2941</v>
      </c>
      <c r="V764" s="481"/>
      <c r="W764" s="372"/>
      <c r="X764" s="353"/>
      <c r="Y764" s="373"/>
      <c r="Z764" s="382"/>
      <c r="AA764" s="389"/>
      <c r="AB764" s="383"/>
      <c r="AC764" s="388"/>
      <c r="AD764" s="382"/>
      <c r="AE764" s="389"/>
      <c r="AF764" s="390"/>
      <c r="AG764" s="391"/>
      <c r="AH764" s="359"/>
      <c r="AI764" s="373"/>
    </row>
    <row r="765">
      <c r="A765" s="480" t="s">
        <v>5742</v>
      </c>
      <c r="B765" s="361">
        <v>46172.0</v>
      </c>
      <c r="C765" s="362" t="s">
        <v>6718</v>
      </c>
      <c r="D765" s="363" t="s">
        <v>6719</v>
      </c>
      <c r="E765" s="364"/>
      <c r="F765" s="365"/>
      <c r="G765" s="366"/>
      <c r="H765" s="367"/>
      <c r="I765" s="365"/>
      <c r="J765" s="368"/>
      <c r="K765" s="364"/>
      <c r="L765" s="365"/>
      <c r="M765" s="366"/>
      <c r="N765" s="367"/>
      <c r="O765" s="365"/>
      <c r="P765" s="368"/>
      <c r="Q765" s="364"/>
      <c r="R765" s="365"/>
      <c r="S765" s="366"/>
      <c r="T765" s="369"/>
      <c r="U765" s="370" t="s">
        <v>2920</v>
      </c>
      <c r="V765" s="481"/>
      <c r="W765" s="372"/>
      <c r="X765" s="353"/>
      <c r="Y765" s="373"/>
      <c r="Z765" s="382"/>
      <c r="AA765" s="389"/>
      <c r="AB765" s="383"/>
      <c r="AC765" s="388"/>
      <c r="AD765" s="382"/>
      <c r="AE765" s="389"/>
      <c r="AF765" s="390"/>
      <c r="AG765" s="391"/>
      <c r="AH765" s="359"/>
      <c r="AI765" s="373"/>
    </row>
    <row r="766">
      <c r="A766" s="480" t="s">
        <v>5742</v>
      </c>
      <c r="B766" s="361">
        <v>46172.0</v>
      </c>
      <c r="C766" s="362" t="s">
        <v>6720</v>
      </c>
      <c r="D766" s="363" t="s">
        <v>6721</v>
      </c>
      <c r="E766" s="364"/>
      <c r="F766" s="365"/>
      <c r="G766" s="366"/>
      <c r="H766" s="367"/>
      <c r="I766" s="365"/>
      <c r="J766" s="368"/>
      <c r="K766" s="364"/>
      <c r="L766" s="365"/>
      <c r="M766" s="366"/>
      <c r="N766" s="367"/>
      <c r="O766" s="365"/>
      <c r="P766" s="368"/>
      <c r="Q766" s="364"/>
      <c r="R766" s="365"/>
      <c r="S766" s="366"/>
      <c r="T766" s="369"/>
      <c r="U766" s="370" t="s">
        <v>2255</v>
      </c>
      <c r="V766" s="481"/>
      <c r="W766" s="372"/>
      <c r="X766" s="353"/>
      <c r="Y766" s="373"/>
      <c r="Z766" s="382"/>
      <c r="AA766" s="389"/>
      <c r="AB766" s="383"/>
      <c r="AC766" s="388"/>
      <c r="AD766" s="382"/>
      <c r="AE766" s="389"/>
      <c r="AF766" s="390"/>
      <c r="AG766" s="391"/>
      <c r="AH766" s="359"/>
      <c r="AI766" s="373"/>
    </row>
    <row r="767">
      <c r="A767" s="480" t="s">
        <v>5742</v>
      </c>
      <c r="B767" s="361">
        <v>46172.0</v>
      </c>
      <c r="C767" s="362" t="s">
        <v>6722</v>
      </c>
      <c r="D767" s="363" t="s">
        <v>6723</v>
      </c>
      <c r="E767" s="364"/>
      <c r="F767" s="365"/>
      <c r="G767" s="366"/>
      <c r="H767" s="367"/>
      <c r="I767" s="365"/>
      <c r="J767" s="368"/>
      <c r="K767" s="364"/>
      <c r="L767" s="365"/>
      <c r="M767" s="366"/>
      <c r="N767" s="367"/>
      <c r="O767" s="365"/>
      <c r="P767" s="368"/>
      <c r="Q767" s="364"/>
      <c r="R767" s="365"/>
      <c r="S767" s="366"/>
      <c r="T767" s="369"/>
      <c r="U767" s="370" t="s">
        <v>1349</v>
      </c>
      <c r="V767" s="481"/>
      <c r="W767" s="372"/>
      <c r="X767" s="353"/>
      <c r="Y767" s="373"/>
      <c r="Z767" s="382"/>
      <c r="AA767" s="389"/>
      <c r="AB767" s="383"/>
      <c r="AC767" s="388"/>
      <c r="AD767" s="382"/>
      <c r="AE767" s="389"/>
      <c r="AF767" s="390"/>
      <c r="AG767" s="391"/>
      <c r="AH767" s="359"/>
      <c r="AI767" s="373"/>
    </row>
    <row r="768">
      <c r="A768" s="480" t="s">
        <v>5742</v>
      </c>
      <c r="B768" s="361">
        <v>46172.0</v>
      </c>
      <c r="C768" s="362" t="s">
        <v>6724</v>
      </c>
      <c r="D768" s="363" t="s">
        <v>6725</v>
      </c>
      <c r="E768" s="364"/>
      <c r="F768" s="365"/>
      <c r="G768" s="366"/>
      <c r="H768" s="367"/>
      <c r="I768" s="365"/>
      <c r="J768" s="368"/>
      <c r="K768" s="364"/>
      <c r="L768" s="365"/>
      <c r="M768" s="366"/>
      <c r="N768" s="367"/>
      <c r="O768" s="365"/>
      <c r="P768" s="368"/>
      <c r="Q768" s="364"/>
      <c r="R768" s="365"/>
      <c r="S768" s="366"/>
      <c r="T768" s="369"/>
      <c r="U768" s="429" t="s">
        <v>2685</v>
      </c>
      <c r="V768" s="481"/>
      <c r="W768" s="372"/>
      <c r="X768" s="353"/>
      <c r="Y768" s="373"/>
      <c r="Z768" s="382"/>
      <c r="AA768" s="389"/>
      <c r="AB768" s="383"/>
      <c r="AC768" s="388"/>
      <c r="AD768" s="382"/>
      <c r="AE768" s="389"/>
      <c r="AF768" s="390"/>
      <c r="AG768" s="391"/>
      <c r="AH768" s="359"/>
      <c r="AI768" s="373"/>
    </row>
    <row r="769">
      <c r="A769" s="480" t="s">
        <v>5742</v>
      </c>
      <c r="B769" s="361">
        <v>46172.0</v>
      </c>
      <c r="C769" s="362" t="s">
        <v>6726</v>
      </c>
      <c r="D769" s="363" t="s">
        <v>6727</v>
      </c>
      <c r="E769" s="364"/>
      <c r="F769" s="365"/>
      <c r="G769" s="366"/>
      <c r="H769" s="367"/>
      <c r="I769" s="365"/>
      <c r="J769" s="368"/>
      <c r="K769" s="364"/>
      <c r="L769" s="365"/>
      <c r="M769" s="366"/>
      <c r="N769" s="367"/>
      <c r="O769" s="365"/>
      <c r="P769" s="368"/>
      <c r="Q769" s="364"/>
      <c r="R769" s="365"/>
      <c r="S769" s="366"/>
      <c r="T769" s="369"/>
      <c r="U769" s="370" t="s">
        <v>263</v>
      </c>
      <c r="V769" s="481"/>
      <c r="W769" s="372"/>
      <c r="X769" s="353"/>
      <c r="Y769" s="373"/>
      <c r="Z769" s="382"/>
      <c r="AA769" s="389"/>
      <c r="AB769" s="383"/>
      <c r="AC769" s="388"/>
      <c r="AD769" s="382"/>
      <c r="AE769" s="389"/>
      <c r="AF769" s="390"/>
      <c r="AG769" s="391"/>
      <c r="AH769" s="359"/>
      <c r="AI769" s="373"/>
    </row>
    <row r="770">
      <c r="A770" s="480" t="s">
        <v>5742</v>
      </c>
      <c r="B770" s="361">
        <v>46172.0</v>
      </c>
      <c r="C770" s="362" t="s">
        <v>6728</v>
      </c>
      <c r="D770" s="363" t="s">
        <v>6729</v>
      </c>
      <c r="E770" s="364"/>
      <c r="F770" s="365"/>
      <c r="G770" s="366"/>
      <c r="H770" s="367"/>
      <c r="I770" s="365"/>
      <c r="J770" s="368"/>
      <c r="K770" s="364"/>
      <c r="L770" s="365"/>
      <c r="M770" s="366"/>
      <c r="N770" s="367"/>
      <c r="O770" s="365"/>
      <c r="P770" s="368"/>
      <c r="Q770" s="364"/>
      <c r="R770" s="365"/>
      <c r="S770" s="366"/>
      <c r="T770" s="369"/>
      <c r="U770" s="370" t="s">
        <v>2472</v>
      </c>
      <c r="V770" s="481"/>
      <c r="W770" s="372"/>
      <c r="X770" s="353"/>
      <c r="Y770" s="373"/>
      <c r="Z770" s="382"/>
      <c r="AA770" s="389"/>
      <c r="AB770" s="383"/>
      <c r="AC770" s="388"/>
      <c r="AD770" s="382"/>
      <c r="AE770" s="389"/>
      <c r="AF770" s="390"/>
      <c r="AG770" s="391"/>
      <c r="AH770" s="359"/>
      <c r="AI770" s="373"/>
    </row>
    <row r="771">
      <c r="A771" s="480" t="s">
        <v>5742</v>
      </c>
      <c r="B771" s="361">
        <v>46172.0</v>
      </c>
      <c r="C771" s="362" t="s">
        <v>6730</v>
      </c>
      <c r="D771" s="363" t="s">
        <v>6731</v>
      </c>
      <c r="E771" s="364"/>
      <c r="F771" s="365"/>
      <c r="G771" s="366"/>
      <c r="H771" s="367"/>
      <c r="I771" s="365"/>
      <c r="J771" s="368"/>
      <c r="K771" s="364"/>
      <c r="L771" s="365"/>
      <c r="M771" s="366"/>
      <c r="N771" s="367"/>
      <c r="O771" s="365"/>
      <c r="P771" s="368"/>
      <c r="Q771" s="364"/>
      <c r="R771" s="365"/>
      <c r="S771" s="366"/>
      <c r="T771" s="369"/>
      <c r="U771" s="370" t="s">
        <v>270</v>
      </c>
      <c r="V771" s="481"/>
      <c r="W771" s="372"/>
      <c r="X771" s="353"/>
      <c r="Y771" s="373"/>
      <c r="Z771" s="382"/>
      <c r="AA771" s="389"/>
      <c r="AB771" s="383"/>
      <c r="AC771" s="388"/>
      <c r="AD771" s="382"/>
      <c r="AE771" s="389"/>
      <c r="AF771" s="390"/>
      <c r="AG771" s="391"/>
      <c r="AH771" s="359"/>
      <c r="AI771" s="373"/>
    </row>
    <row r="772">
      <c r="A772" s="480" t="s">
        <v>5742</v>
      </c>
      <c r="B772" s="361">
        <v>46172.0</v>
      </c>
      <c r="C772" s="362" t="s">
        <v>6732</v>
      </c>
      <c r="D772" s="363" t="s">
        <v>6733</v>
      </c>
      <c r="E772" s="364"/>
      <c r="F772" s="365"/>
      <c r="G772" s="366"/>
      <c r="H772" s="367"/>
      <c r="I772" s="365"/>
      <c r="J772" s="368"/>
      <c r="K772" s="364"/>
      <c r="L772" s="365"/>
      <c r="M772" s="366"/>
      <c r="N772" s="367"/>
      <c r="O772" s="365"/>
      <c r="P772" s="368"/>
      <c r="Q772" s="364"/>
      <c r="R772" s="365"/>
      <c r="S772" s="366"/>
      <c r="T772" s="369"/>
      <c r="U772" s="370" t="s">
        <v>648</v>
      </c>
      <c r="V772" s="481" t="s">
        <v>3027</v>
      </c>
      <c r="W772" s="372"/>
      <c r="X772" s="353"/>
      <c r="Y772" s="373"/>
      <c r="Z772" s="382"/>
      <c r="AA772" s="389"/>
      <c r="AB772" s="383"/>
      <c r="AC772" s="388"/>
      <c r="AD772" s="382"/>
      <c r="AE772" s="389"/>
      <c r="AF772" s="390"/>
      <c r="AG772" s="391"/>
      <c r="AH772" s="359"/>
      <c r="AI772" s="373"/>
    </row>
    <row r="773">
      <c r="A773" s="480" t="s">
        <v>5742</v>
      </c>
      <c r="B773" s="361">
        <v>46172.0</v>
      </c>
      <c r="C773" s="362" t="s">
        <v>6734</v>
      </c>
      <c r="D773" s="363" t="s">
        <v>6735</v>
      </c>
      <c r="E773" s="364"/>
      <c r="F773" s="365"/>
      <c r="G773" s="366"/>
      <c r="H773" s="367"/>
      <c r="I773" s="365"/>
      <c r="J773" s="368"/>
      <c r="K773" s="364"/>
      <c r="L773" s="365"/>
      <c r="M773" s="366"/>
      <c r="N773" s="367"/>
      <c r="O773" s="365"/>
      <c r="P773" s="368"/>
      <c r="Q773" s="364"/>
      <c r="R773" s="365"/>
      <c r="S773" s="366"/>
      <c r="T773" s="369"/>
      <c r="U773" s="370" t="s">
        <v>2021</v>
      </c>
      <c r="V773" s="481" t="s">
        <v>3031</v>
      </c>
      <c r="W773" s="372"/>
      <c r="X773" s="353"/>
      <c r="Y773" s="373"/>
      <c r="Z773" s="382"/>
      <c r="AA773" s="389"/>
      <c r="AB773" s="383"/>
      <c r="AC773" s="388"/>
      <c r="AD773" s="382"/>
      <c r="AE773" s="389"/>
      <c r="AF773" s="390"/>
      <c r="AG773" s="391"/>
      <c r="AH773" s="359"/>
      <c r="AI773" s="373"/>
    </row>
    <row r="774">
      <c r="A774" s="480" t="s">
        <v>5742</v>
      </c>
      <c r="B774" s="361">
        <v>46172.0</v>
      </c>
      <c r="C774" s="362" t="s">
        <v>6736</v>
      </c>
      <c r="D774" s="363" t="s">
        <v>6737</v>
      </c>
      <c r="E774" s="364"/>
      <c r="F774" s="365"/>
      <c r="G774" s="366"/>
      <c r="H774" s="367"/>
      <c r="I774" s="365"/>
      <c r="J774" s="368"/>
      <c r="K774" s="364"/>
      <c r="L774" s="365"/>
      <c r="M774" s="366"/>
      <c r="N774" s="367"/>
      <c r="O774" s="365"/>
      <c r="P774" s="368"/>
      <c r="Q774" s="364"/>
      <c r="R774" s="365"/>
      <c r="S774" s="366"/>
      <c r="T774" s="369"/>
      <c r="U774" s="370"/>
      <c r="V774" s="481" t="s">
        <v>3037</v>
      </c>
      <c r="W774" s="372"/>
      <c r="X774" s="353"/>
      <c r="Y774" s="373"/>
      <c r="Z774" s="382"/>
      <c r="AA774" s="389"/>
      <c r="AB774" s="383"/>
      <c r="AC774" s="388"/>
      <c r="AD774" s="382"/>
      <c r="AE774" s="389"/>
      <c r="AF774" s="390"/>
      <c r="AG774" s="391"/>
      <c r="AH774" s="393" t="s">
        <v>3047</v>
      </c>
      <c r="AI774" s="373"/>
    </row>
    <row r="775">
      <c r="A775" s="512" t="s">
        <v>5742</v>
      </c>
      <c r="B775" s="513">
        <v>46172.0</v>
      </c>
      <c r="C775" s="514" t="s">
        <v>6738</v>
      </c>
      <c r="D775" s="515" t="s">
        <v>6739</v>
      </c>
      <c r="E775" s="516"/>
      <c r="F775" s="517"/>
      <c r="G775" s="518"/>
      <c r="H775" s="519"/>
      <c r="I775" s="517"/>
      <c r="J775" s="520"/>
      <c r="K775" s="516"/>
      <c r="L775" s="517"/>
      <c r="M775" s="518"/>
      <c r="N775" s="519"/>
      <c r="O775" s="517"/>
      <c r="P775" s="520"/>
      <c r="Q775" s="516"/>
      <c r="R775" s="517"/>
      <c r="S775" s="518"/>
      <c r="T775" s="521"/>
      <c r="U775" s="522" t="s">
        <v>1479</v>
      </c>
      <c r="V775" s="523"/>
      <c r="W775" s="524"/>
      <c r="X775" s="525"/>
      <c r="Y775" s="526"/>
      <c r="Z775" s="527"/>
      <c r="AA775" s="528"/>
      <c r="AB775" s="529"/>
      <c r="AC775" s="530"/>
      <c r="AD775" s="527"/>
      <c r="AE775" s="528"/>
      <c r="AF775" s="531"/>
      <c r="AG775" s="532"/>
      <c r="AH775" s="533"/>
      <c r="AI775" s="526"/>
    </row>
    <row r="776">
      <c r="A776" s="480" t="s">
        <v>5742</v>
      </c>
      <c r="B776" s="361">
        <v>46172.0</v>
      </c>
      <c r="C776" s="362" t="s">
        <v>6740</v>
      </c>
      <c r="D776" s="363" t="s">
        <v>6741</v>
      </c>
      <c r="E776" s="364"/>
      <c r="F776" s="365"/>
      <c r="G776" s="366"/>
      <c r="H776" s="367"/>
      <c r="I776" s="365"/>
      <c r="J776" s="368"/>
      <c r="K776" s="364"/>
      <c r="L776" s="365"/>
      <c r="M776" s="366"/>
      <c r="N776" s="367"/>
      <c r="O776" s="365"/>
      <c r="P776" s="368"/>
      <c r="Q776" s="364"/>
      <c r="R776" s="365"/>
      <c r="S776" s="366"/>
      <c r="T776" s="369"/>
      <c r="U776" s="370" t="s">
        <v>475</v>
      </c>
      <c r="V776" s="481"/>
      <c r="W776" s="372"/>
      <c r="X776" s="353"/>
      <c r="Y776" s="373"/>
      <c r="Z776" s="382"/>
      <c r="AA776" s="389"/>
      <c r="AB776" s="383"/>
      <c r="AC776" s="388"/>
      <c r="AD776" s="382"/>
      <c r="AE776" s="389"/>
      <c r="AF776" s="390"/>
      <c r="AG776" s="391"/>
      <c r="AH776" s="359"/>
      <c r="AI776" s="373"/>
    </row>
    <row r="777">
      <c r="A777" s="480" t="s">
        <v>5742</v>
      </c>
      <c r="B777" s="361">
        <v>46172.0</v>
      </c>
      <c r="C777" s="362" t="s">
        <v>6742</v>
      </c>
      <c r="D777" s="363" t="s">
        <v>6743</v>
      </c>
      <c r="E777" s="364"/>
      <c r="F777" s="365"/>
      <c r="G777" s="366"/>
      <c r="H777" s="367"/>
      <c r="I777" s="365"/>
      <c r="J777" s="368"/>
      <c r="K777" s="364"/>
      <c r="L777" s="365"/>
      <c r="M777" s="366"/>
      <c r="N777" s="367"/>
      <c r="O777" s="365"/>
      <c r="P777" s="368"/>
      <c r="Q777" s="364"/>
      <c r="R777" s="365"/>
      <c r="S777" s="366"/>
      <c r="T777" s="369"/>
      <c r="U777" s="370" t="s">
        <v>506</v>
      </c>
      <c r="V777" s="481"/>
      <c r="W777" s="372"/>
      <c r="X777" s="353"/>
      <c r="Y777" s="373"/>
      <c r="Z777" s="382"/>
      <c r="AA777" s="389"/>
      <c r="AB777" s="383"/>
      <c r="AC777" s="388"/>
      <c r="AD777" s="382"/>
      <c r="AE777" s="389"/>
      <c r="AF777" s="390"/>
      <c r="AG777" s="391"/>
      <c r="AH777" s="359"/>
      <c r="AI777" s="373"/>
    </row>
    <row r="778">
      <c r="A778" s="480" t="s">
        <v>5742</v>
      </c>
      <c r="B778" s="361">
        <v>46172.0</v>
      </c>
      <c r="C778" s="362" t="s">
        <v>6744</v>
      </c>
      <c r="D778" s="363" t="s">
        <v>6745</v>
      </c>
      <c r="E778" s="364"/>
      <c r="F778" s="365"/>
      <c r="G778" s="366"/>
      <c r="H778" s="367"/>
      <c r="I778" s="365"/>
      <c r="J778" s="368"/>
      <c r="K778" s="364"/>
      <c r="L778" s="365"/>
      <c r="M778" s="366"/>
      <c r="N778" s="367"/>
      <c r="O778" s="365"/>
      <c r="P778" s="368"/>
      <c r="Q778" s="364"/>
      <c r="R778" s="365"/>
      <c r="S778" s="366"/>
      <c r="T778" s="369"/>
      <c r="U778" s="370" t="s">
        <v>1891</v>
      </c>
      <c r="V778" s="481"/>
      <c r="W778" s="372"/>
      <c r="X778" s="353"/>
      <c r="Y778" s="373"/>
      <c r="Z778" s="382"/>
      <c r="AA778" s="389"/>
      <c r="AB778" s="383"/>
      <c r="AC778" s="388"/>
      <c r="AD778" s="382"/>
      <c r="AE778" s="389"/>
      <c r="AF778" s="390"/>
      <c r="AG778" s="391"/>
      <c r="AH778" s="359"/>
      <c r="AI778" s="373"/>
    </row>
    <row r="779">
      <c r="A779" s="480" t="s">
        <v>5742</v>
      </c>
      <c r="B779" s="361">
        <v>46172.0</v>
      </c>
      <c r="C779" s="362" t="s">
        <v>6746</v>
      </c>
      <c r="D779" s="363" t="s">
        <v>6747</v>
      </c>
      <c r="E779" s="364"/>
      <c r="F779" s="365"/>
      <c r="G779" s="366"/>
      <c r="H779" s="367"/>
      <c r="I779" s="365"/>
      <c r="J779" s="368"/>
      <c r="K779" s="364"/>
      <c r="L779" s="365"/>
      <c r="M779" s="366"/>
      <c r="N779" s="367"/>
      <c r="O779" s="365"/>
      <c r="P779" s="368"/>
      <c r="Q779" s="364"/>
      <c r="R779" s="365"/>
      <c r="S779" s="366"/>
      <c r="T779" s="369"/>
      <c r="U779" s="370" t="s">
        <v>2380</v>
      </c>
      <c r="V779" s="481"/>
      <c r="W779" s="372"/>
      <c r="X779" s="353"/>
      <c r="Y779" s="373"/>
      <c r="Z779" s="382"/>
      <c r="AA779" s="389"/>
      <c r="AB779" s="383"/>
      <c r="AC779" s="388"/>
      <c r="AD779" s="382"/>
      <c r="AE779" s="389"/>
      <c r="AF779" s="390"/>
      <c r="AG779" s="391"/>
      <c r="AH779" s="359"/>
      <c r="AI779" s="373"/>
    </row>
    <row r="780">
      <c r="A780" s="480" t="s">
        <v>5742</v>
      </c>
      <c r="B780" s="361">
        <v>46172.0</v>
      </c>
      <c r="C780" s="362" t="s">
        <v>6748</v>
      </c>
      <c r="D780" s="363" t="s">
        <v>6749</v>
      </c>
      <c r="E780" s="364"/>
      <c r="F780" s="365"/>
      <c r="G780" s="366"/>
      <c r="H780" s="367"/>
      <c r="I780" s="365"/>
      <c r="J780" s="368"/>
      <c r="K780" s="364"/>
      <c r="L780" s="365"/>
      <c r="M780" s="366"/>
      <c r="N780" s="367"/>
      <c r="O780" s="365"/>
      <c r="P780" s="368"/>
      <c r="Q780" s="364"/>
      <c r="R780" s="365"/>
      <c r="S780" s="366"/>
      <c r="T780" s="369"/>
      <c r="U780" s="370" t="s">
        <v>568</v>
      </c>
      <c r="V780" s="481"/>
      <c r="W780" s="372"/>
      <c r="X780" s="353"/>
      <c r="Y780" s="373"/>
      <c r="Z780" s="382"/>
      <c r="AA780" s="389"/>
      <c r="AB780" s="383"/>
      <c r="AC780" s="388"/>
      <c r="AD780" s="382"/>
      <c r="AE780" s="389"/>
      <c r="AF780" s="390"/>
      <c r="AG780" s="391"/>
      <c r="AH780" s="359"/>
      <c r="AI780" s="373"/>
    </row>
    <row r="781">
      <c r="A781" s="480" t="s">
        <v>5742</v>
      </c>
      <c r="B781" s="361">
        <v>46172.0</v>
      </c>
      <c r="C781" s="362" t="s">
        <v>6750</v>
      </c>
      <c r="D781" s="363" t="s">
        <v>6751</v>
      </c>
      <c r="E781" s="364"/>
      <c r="F781" s="365"/>
      <c r="G781" s="366"/>
      <c r="H781" s="367"/>
      <c r="I781" s="365"/>
      <c r="J781" s="368"/>
      <c r="K781" s="364"/>
      <c r="L781" s="365"/>
      <c r="M781" s="366"/>
      <c r="N781" s="367"/>
      <c r="O781" s="365"/>
      <c r="P781" s="368"/>
      <c r="Q781" s="364"/>
      <c r="R781" s="365"/>
      <c r="S781" s="366"/>
      <c r="T781" s="369"/>
      <c r="U781" s="370" t="s">
        <v>323</v>
      </c>
      <c r="V781" s="481"/>
      <c r="W781" s="372"/>
      <c r="X781" s="353"/>
      <c r="Y781" s="373"/>
      <c r="Z781" s="382"/>
      <c r="AA781" s="389"/>
      <c r="AB781" s="383"/>
      <c r="AC781" s="388"/>
      <c r="AD781" s="382"/>
      <c r="AE781" s="389"/>
      <c r="AF781" s="390"/>
      <c r="AG781" s="391"/>
      <c r="AH781" s="359"/>
      <c r="AI781" s="373"/>
    </row>
    <row r="782">
      <c r="A782" s="480" t="s">
        <v>5742</v>
      </c>
      <c r="B782" s="361">
        <v>46172.0</v>
      </c>
      <c r="C782" s="362" t="s">
        <v>6752</v>
      </c>
      <c r="D782" s="363" t="s">
        <v>6753</v>
      </c>
      <c r="E782" s="364"/>
      <c r="F782" s="365"/>
      <c r="G782" s="366"/>
      <c r="H782" s="367"/>
      <c r="I782" s="365"/>
      <c r="J782" s="368"/>
      <c r="K782" s="364"/>
      <c r="L782" s="365"/>
      <c r="M782" s="366"/>
      <c r="N782" s="367"/>
      <c r="O782" s="365"/>
      <c r="P782" s="368"/>
      <c r="Q782" s="364"/>
      <c r="R782" s="365"/>
      <c r="S782" s="366"/>
      <c r="T782" s="369"/>
      <c r="U782" s="370" t="s">
        <v>1443</v>
      </c>
      <c r="V782" s="481"/>
      <c r="W782" s="372"/>
      <c r="X782" s="353"/>
      <c r="Y782" s="373"/>
      <c r="Z782" s="382"/>
      <c r="AA782" s="389"/>
      <c r="AB782" s="383"/>
      <c r="AC782" s="388"/>
      <c r="AD782" s="382"/>
      <c r="AE782" s="389"/>
      <c r="AF782" s="390"/>
      <c r="AG782" s="391"/>
      <c r="AH782" s="359"/>
      <c r="AI782" s="373"/>
    </row>
    <row r="783">
      <c r="A783" s="480" t="s">
        <v>5742</v>
      </c>
      <c r="B783" s="361">
        <v>46172.0</v>
      </c>
      <c r="C783" s="362" t="s">
        <v>6754</v>
      </c>
      <c r="D783" s="363" t="s">
        <v>6755</v>
      </c>
      <c r="E783" s="364"/>
      <c r="F783" s="365"/>
      <c r="G783" s="366"/>
      <c r="H783" s="367"/>
      <c r="I783" s="365"/>
      <c r="J783" s="368"/>
      <c r="K783" s="364"/>
      <c r="L783" s="365"/>
      <c r="M783" s="366"/>
      <c r="N783" s="367"/>
      <c r="O783" s="365"/>
      <c r="P783" s="368"/>
      <c r="Q783" s="364"/>
      <c r="R783" s="365"/>
      <c r="S783" s="366"/>
      <c r="T783" s="369"/>
      <c r="U783" s="370" t="s">
        <v>2611</v>
      </c>
      <c r="V783" s="481"/>
      <c r="W783" s="372"/>
      <c r="X783" s="353"/>
      <c r="Y783" s="373"/>
      <c r="Z783" s="382"/>
      <c r="AA783" s="389"/>
      <c r="AB783" s="383"/>
      <c r="AC783" s="388"/>
      <c r="AD783" s="382"/>
      <c r="AE783" s="389"/>
      <c r="AF783" s="390"/>
      <c r="AG783" s="391"/>
      <c r="AH783" s="359"/>
      <c r="AI783" s="373"/>
    </row>
    <row r="784">
      <c r="A784" s="480" t="s">
        <v>5742</v>
      </c>
      <c r="B784" s="361">
        <v>46172.0</v>
      </c>
      <c r="C784" s="362" t="s">
        <v>6756</v>
      </c>
      <c r="D784" s="363" t="s">
        <v>6757</v>
      </c>
      <c r="E784" s="364"/>
      <c r="F784" s="365"/>
      <c r="G784" s="366"/>
      <c r="H784" s="367"/>
      <c r="I784" s="365"/>
      <c r="J784" s="368"/>
      <c r="K784" s="364"/>
      <c r="L784" s="365"/>
      <c r="M784" s="366"/>
      <c r="N784" s="367"/>
      <c r="O784" s="365"/>
      <c r="P784" s="368"/>
      <c r="Q784" s="364"/>
      <c r="R784" s="365"/>
      <c r="S784" s="366"/>
      <c r="T784" s="369"/>
      <c r="U784" s="370" t="s">
        <v>2913</v>
      </c>
      <c r="V784" s="481"/>
      <c r="W784" s="372"/>
      <c r="X784" s="353"/>
      <c r="Y784" s="373"/>
      <c r="Z784" s="382"/>
      <c r="AA784" s="389"/>
      <c r="AB784" s="383"/>
      <c r="AC784" s="388"/>
      <c r="AD784" s="382"/>
      <c r="AE784" s="389"/>
      <c r="AF784" s="390"/>
      <c r="AG784" s="391"/>
      <c r="AH784" s="359"/>
      <c r="AI784" s="373"/>
    </row>
    <row r="785">
      <c r="A785" s="480" t="s">
        <v>5742</v>
      </c>
      <c r="B785" s="361">
        <v>46172.0</v>
      </c>
      <c r="C785" s="362" t="s">
        <v>6758</v>
      </c>
      <c r="D785" s="363" t="s">
        <v>6759</v>
      </c>
      <c r="E785" s="364"/>
      <c r="F785" s="365"/>
      <c r="G785" s="366"/>
      <c r="H785" s="367"/>
      <c r="I785" s="365"/>
      <c r="J785" s="368"/>
      <c r="K785" s="364"/>
      <c r="L785" s="365"/>
      <c r="M785" s="366"/>
      <c r="N785" s="367"/>
      <c r="O785" s="365"/>
      <c r="P785" s="368"/>
      <c r="Q785" s="364"/>
      <c r="R785" s="365"/>
      <c r="S785" s="366"/>
      <c r="T785" s="369"/>
      <c r="U785" s="370" t="s">
        <v>2910</v>
      </c>
      <c r="V785" s="481"/>
      <c r="W785" s="372"/>
      <c r="X785" s="353"/>
      <c r="Y785" s="373"/>
      <c r="Z785" s="382"/>
      <c r="AA785" s="389"/>
      <c r="AB785" s="383"/>
      <c r="AC785" s="388"/>
      <c r="AD785" s="382"/>
      <c r="AE785" s="389"/>
      <c r="AF785" s="390"/>
      <c r="AG785" s="391"/>
      <c r="AH785" s="359"/>
      <c r="AI785" s="373"/>
    </row>
    <row r="786">
      <c r="A786" s="480" t="s">
        <v>5742</v>
      </c>
      <c r="B786" s="361">
        <v>46172.0</v>
      </c>
      <c r="C786" s="362" t="s">
        <v>6760</v>
      </c>
      <c r="D786" s="363" t="s">
        <v>6761</v>
      </c>
      <c r="E786" s="364"/>
      <c r="F786" s="365"/>
      <c r="G786" s="366"/>
      <c r="H786" s="367"/>
      <c r="I786" s="365"/>
      <c r="J786" s="368"/>
      <c r="K786" s="364"/>
      <c r="L786" s="365"/>
      <c r="M786" s="366"/>
      <c r="N786" s="367"/>
      <c r="O786" s="365"/>
      <c r="P786" s="368"/>
      <c r="Q786" s="364"/>
      <c r="R786" s="365"/>
      <c r="S786" s="366"/>
      <c r="T786" s="369"/>
      <c r="U786" s="370" t="s">
        <v>1292</v>
      </c>
      <c r="V786" s="481"/>
      <c r="W786" s="372"/>
      <c r="X786" s="353"/>
      <c r="Y786" s="373"/>
      <c r="Z786" s="382"/>
      <c r="AA786" s="389"/>
      <c r="AB786" s="383"/>
      <c r="AC786" s="388"/>
      <c r="AD786" s="382"/>
      <c r="AE786" s="389"/>
      <c r="AF786" s="390"/>
      <c r="AG786" s="391"/>
      <c r="AH786" s="359"/>
      <c r="AI786" s="373"/>
    </row>
    <row r="787">
      <c r="A787" s="480" t="s">
        <v>5742</v>
      </c>
      <c r="B787" s="361">
        <v>46172.0</v>
      </c>
      <c r="C787" s="362" t="s">
        <v>6762</v>
      </c>
      <c r="D787" s="363" t="s">
        <v>6763</v>
      </c>
      <c r="E787" s="364"/>
      <c r="F787" s="365"/>
      <c r="G787" s="366"/>
      <c r="H787" s="367"/>
      <c r="I787" s="365"/>
      <c r="J787" s="368"/>
      <c r="K787" s="364"/>
      <c r="L787" s="365"/>
      <c r="M787" s="366"/>
      <c r="N787" s="367"/>
      <c r="O787" s="365"/>
      <c r="P787" s="368"/>
      <c r="Q787" s="364"/>
      <c r="R787" s="365"/>
      <c r="S787" s="366"/>
      <c r="T787" s="369"/>
      <c r="U787" s="370"/>
      <c r="V787" s="481" t="s">
        <v>843</v>
      </c>
      <c r="W787" s="372"/>
      <c r="X787" s="353"/>
      <c r="Y787" s="373"/>
      <c r="Z787" s="382"/>
      <c r="AA787" s="389"/>
      <c r="AB787" s="383"/>
      <c r="AC787" s="388"/>
      <c r="AD787" s="382"/>
      <c r="AE787" s="389"/>
      <c r="AF787" s="390"/>
      <c r="AG787" s="391"/>
      <c r="AH787" s="359"/>
      <c r="AI787" s="373"/>
    </row>
    <row r="788">
      <c r="A788" s="480" t="s">
        <v>5742</v>
      </c>
      <c r="B788" s="361">
        <v>46172.0</v>
      </c>
      <c r="C788" s="362" t="s">
        <v>6764</v>
      </c>
      <c r="D788" s="363" t="s">
        <v>6765</v>
      </c>
      <c r="E788" s="364"/>
      <c r="F788" s="365"/>
      <c r="G788" s="366"/>
      <c r="H788" s="367"/>
      <c r="I788" s="365"/>
      <c r="J788" s="368"/>
      <c r="K788" s="364"/>
      <c r="L788" s="365"/>
      <c r="M788" s="366"/>
      <c r="N788" s="367"/>
      <c r="O788" s="365"/>
      <c r="P788" s="368"/>
      <c r="Q788" s="364"/>
      <c r="R788" s="365"/>
      <c r="S788" s="366"/>
      <c r="T788" s="369"/>
      <c r="U788" s="370" t="s">
        <v>2918</v>
      </c>
      <c r="V788" s="481"/>
      <c r="W788" s="372"/>
      <c r="X788" s="353"/>
      <c r="Y788" s="373"/>
      <c r="Z788" s="382"/>
      <c r="AA788" s="389"/>
      <c r="AB788" s="383"/>
      <c r="AC788" s="388"/>
      <c r="AD788" s="382"/>
      <c r="AE788" s="389"/>
      <c r="AF788" s="390"/>
      <c r="AG788" s="391"/>
      <c r="AH788" s="359"/>
      <c r="AI788" s="373"/>
    </row>
    <row r="789">
      <c r="A789" s="480" t="s">
        <v>5742</v>
      </c>
      <c r="B789" s="361">
        <v>46172.0</v>
      </c>
      <c r="C789" s="362" t="s">
        <v>6766</v>
      </c>
      <c r="D789" s="363" t="s">
        <v>6767</v>
      </c>
      <c r="E789" s="364"/>
      <c r="F789" s="365"/>
      <c r="G789" s="366"/>
      <c r="H789" s="367"/>
      <c r="I789" s="365"/>
      <c r="J789" s="368"/>
      <c r="K789" s="364"/>
      <c r="L789" s="365"/>
      <c r="M789" s="366"/>
      <c r="N789" s="367"/>
      <c r="O789" s="365"/>
      <c r="P789" s="368"/>
      <c r="Q789" s="364"/>
      <c r="R789" s="365"/>
      <c r="S789" s="366"/>
      <c r="T789" s="369"/>
      <c r="U789" s="370" t="s">
        <v>1062</v>
      </c>
      <c r="V789" s="481"/>
      <c r="W789" s="372"/>
      <c r="X789" s="353"/>
      <c r="Y789" s="373"/>
      <c r="Z789" s="382"/>
      <c r="AA789" s="389"/>
      <c r="AB789" s="383"/>
      <c r="AC789" s="388"/>
      <c r="AD789" s="382"/>
      <c r="AE789" s="389"/>
      <c r="AF789" s="390"/>
      <c r="AG789" s="391"/>
      <c r="AH789" s="359"/>
      <c r="AI789" s="373"/>
    </row>
    <row r="790">
      <c r="A790" s="480" t="s">
        <v>5742</v>
      </c>
      <c r="B790" s="361">
        <v>46172.0</v>
      </c>
      <c r="C790" s="362" t="s">
        <v>6768</v>
      </c>
      <c r="D790" s="363" t="s">
        <v>6769</v>
      </c>
      <c r="E790" s="364"/>
      <c r="F790" s="365"/>
      <c r="G790" s="366"/>
      <c r="H790" s="367"/>
      <c r="I790" s="365"/>
      <c r="J790" s="368"/>
      <c r="K790" s="364"/>
      <c r="L790" s="365"/>
      <c r="M790" s="366"/>
      <c r="N790" s="367"/>
      <c r="O790" s="365"/>
      <c r="P790" s="368"/>
      <c r="Q790" s="364"/>
      <c r="R790" s="365"/>
      <c r="S790" s="366"/>
      <c r="T790" s="369"/>
      <c r="U790" s="370" t="s">
        <v>2907</v>
      </c>
      <c r="V790" s="481"/>
      <c r="W790" s="372"/>
      <c r="X790" s="353"/>
      <c r="Y790" s="373"/>
      <c r="Z790" s="382"/>
      <c r="AA790" s="389"/>
      <c r="AB790" s="383"/>
      <c r="AC790" s="388"/>
      <c r="AD790" s="382"/>
      <c r="AE790" s="389"/>
      <c r="AF790" s="390"/>
      <c r="AG790" s="391"/>
      <c r="AH790" s="359"/>
      <c r="AI790" s="373"/>
    </row>
    <row r="791">
      <c r="A791" s="480" t="s">
        <v>5742</v>
      </c>
      <c r="B791" s="361">
        <v>46172.0</v>
      </c>
      <c r="C791" s="362" t="s">
        <v>6770</v>
      </c>
      <c r="D791" s="363" t="s">
        <v>6771</v>
      </c>
      <c r="E791" s="364"/>
      <c r="F791" s="365"/>
      <c r="G791" s="366"/>
      <c r="H791" s="367"/>
      <c r="I791" s="365"/>
      <c r="J791" s="368"/>
      <c r="K791" s="364"/>
      <c r="L791" s="365"/>
      <c r="M791" s="366"/>
      <c r="N791" s="367"/>
      <c r="O791" s="365"/>
      <c r="P791" s="368"/>
      <c r="Q791" s="364"/>
      <c r="R791" s="365"/>
      <c r="S791" s="366"/>
      <c r="T791" s="369"/>
      <c r="U791" s="370" t="s">
        <v>634</v>
      </c>
      <c r="V791" s="481"/>
      <c r="W791" s="372"/>
      <c r="X791" s="353"/>
      <c r="Y791" s="373"/>
      <c r="Z791" s="382"/>
      <c r="AA791" s="389"/>
      <c r="AB791" s="383"/>
      <c r="AC791" s="388"/>
      <c r="AD791" s="382"/>
      <c r="AE791" s="389"/>
      <c r="AF791" s="390"/>
      <c r="AG791" s="391"/>
      <c r="AH791" s="359"/>
      <c r="AI791" s="373"/>
    </row>
    <row r="792">
      <c r="A792" s="480" t="s">
        <v>5742</v>
      </c>
      <c r="B792" s="361">
        <v>46172.0</v>
      </c>
      <c r="C792" s="362" t="s">
        <v>6772</v>
      </c>
      <c r="D792" s="363" t="s">
        <v>6773</v>
      </c>
      <c r="E792" s="364"/>
      <c r="F792" s="365"/>
      <c r="G792" s="366"/>
      <c r="H792" s="367"/>
      <c r="I792" s="365"/>
      <c r="J792" s="368"/>
      <c r="K792" s="364"/>
      <c r="L792" s="365"/>
      <c r="M792" s="366"/>
      <c r="N792" s="367"/>
      <c r="O792" s="365"/>
      <c r="P792" s="368"/>
      <c r="Q792" s="364"/>
      <c r="R792" s="365"/>
      <c r="S792" s="366"/>
      <c r="T792" s="369"/>
      <c r="U792" s="370"/>
      <c r="V792" s="481" t="s">
        <v>3022</v>
      </c>
      <c r="W792" s="372"/>
      <c r="X792" s="353"/>
      <c r="Y792" s="373"/>
      <c r="Z792" s="382"/>
      <c r="AA792" s="389"/>
      <c r="AB792" s="383"/>
      <c r="AC792" s="388"/>
      <c r="AD792" s="382"/>
      <c r="AE792" s="389"/>
      <c r="AF792" s="390"/>
      <c r="AG792" s="391"/>
      <c r="AH792" s="359"/>
      <c r="AI792" s="373"/>
    </row>
    <row r="793">
      <c r="A793" s="512" t="s">
        <v>5742</v>
      </c>
      <c r="B793" s="513">
        <v>46172.0</v>
      </c>
      <c r="C793" s="514" t="s">
        <v>6774</v>
      </c>
      <c r="D793" s="515" t="s">
        <v>6775</v>
      </c>
      <c r="E793" s="516"/>
      <c r="F793" s="517"/>
      <c r="G793" s="518"/>
      <c r="H793" s="519"/>
      <c r="I793" s="517"/>
      <c r="J793" s="520"/>
      <c r="K793" s="516"/>
      <c r="L793" s="517"/>
      <c r="M793" s="518"/>
      <c r="N793" s="519"/>
      <c r="O793" s="517"/>
      <c r="P793" s="520"/>
      <c r="Q793" s="516"/>
      <c r="R793" s="517"/>
      <c r="S793" s="518"/>
      <c r="T793" s="521"/>
      <c r="U793" s="522" t="s">
        <v>464</v>
      </c>
      <c r="V793" s="523" t="s">
        <v>1174</v>
      </c>
      <c r="W793" s="524"/>
      <c r="X793" s="525"/>
      <c r="Y793" s="526"/>
      <c r="Z793" s="527"/>
      <c r="AA793" s="528"/>
      <c r="AB793" s="529"/>
      <c r="AC793" s="530"/>
      <c r="AD793" s="527"/>
      <c r="AE793" s="528"/>
      <c r="AF793" s="531"/>
      <c r="AG793" s="532"/>
      <c r="AH793" s="533"/>
      <c r="AI793" s="526"/>
    </row>
    <row r="794">
      <c r="A794" s="480" t="s">
        <v>5742</v>
      </c>
      <c r="B794" s="361">
        <v>46172.0</v>
      </c>
      <c r="C794" s="362" t="s">
        <v>6776</v>
      </c>
      <c r="D794" s="363" t="s">
        <v>6777</v>
      </c>
      <c r="E794" s="364"/>
      <c r="F794" s="365"/>
      <c r="G794" s="366"/>
      <c r="H794" s="367"/>
      <c r="I794" s="365"/>
      <c r="J794" s="368"/>
      <c r="K794" s="364"/>
      <c r="L794" s="365"/>
      <c r="M794" s="366"/>
      <c r="N794" s="367"/>
      <c r="O794" s="365"/>
      <c r="P794" s="368"/>
      <c r="Q794" s="364"/>
      <c r="R794" s="365"/>
      <c r="S794" s="366"/>
      <c r="T794" s="369"/>
      <c r="U794" s="370" t="s">
        <v>2963</v>
      </c>
      <c r="V794" s="481"/>
      <c r="W794" s="372"/>
      <c r="X794" s="353"/>
      <c r="Y794" s="373"/>
      <c r="Z794" s="382"/>
      <c r="AA794" s="389"/>
      <c r="AB794" s="383"/>
      <c r="AC794" s="388"/>
      <c r="AD794" s="382"/>
      <c r="AE794" s="389"/>
      <c r="AF794" s="390"/>
      <c r="AG794" s="391"/>
      <c r="AH794" s="359"/>
      <c r="AI794" s="373"/>
    </row>
    <row r="795">
      <c r="A795" s="480" t="s">
        <v>5742</v>
      </c>
      <c r="B795" s="361">
        <v>46172.0</v>
      </c>
      <c r="C795" s="362" t="s">
        <v>6778</v>
      </c>
      <c r="D795" s="363" t="s">
        <v>6779</v>
      </c>
      <c r="E795" s="364"/>
      <c r="F795" s="365"/>
      <c r="G795" s="366"/>
      <c r="H795" s="367"/>
      <c r="I795" s="365"/>
      <c r="J795" s="368"/>
      <c r="K795" s="364"/>
      <c r="L795" s="365"/>
      <c r="M795" s="366"/>
      <c r="N795" s="367"/>
      <c r="O795" s="365"/>
      <c r="P795" s="368"/>
      <c r="Q795" s="364"/>
      <c r="R795" s="365"/>
      <c r="S795" s="366"/>
      <c r="T795" s="369"/>
      <c r="U795" s="370" t="s">
        <v>544</v>
      </c>
      <c r="V795" s="481"/>
      <c r="W795" s="372"/>
      <c r="X795" s="353"/>
      <c r="Y795" s="373"/>
      <c r="Z795" s="382"/>
      <c r="AA795" s="389"/>
      <c r="AB795" s="383"/>
      <c r="AC795" s="388"/>
      <c r="AD795" s="382"/>
      <c r="AE795" s="389"/>
      <c r="AF795" s="390"/>
      <c r="AG795" s="391"/>
      <c r="AH795" s="359"/>
      <c r="AI795" s="373"/>
    </row>
    <row r="796">
      <c r="A796" s="480" t="s">
        <v>5742</v>
      </c>
      <c r="B796" s="361">
        <v>46172.0</v>
      </c>
      <c r="C796" s="362" t="s">
        <v>6780</v>
      </c>
      <c r="D796" s="363" t="s">
        <v>6781</v>
      </c>
      <c r="E796" s="364"/>
      <c r="F796" s="365"/>
      <c r="G796" s="366"/>
      <c r="H796" s="367"/>
      <c r="I796" s="365"/>
      <c r="J796" s="368"/>
      <c r="K796" s="364"/>
      <c r="L796" s="365"/>
      <c r="M796" s="366"/>
      <c r="N796" s="367"/>
      <c r="O796" s="365"/>
      <c r="P796" s="368"/>
      <c r="Q796" s="364"/>
      <c r="R796" s="365"/>
      <c r="S796" s="366"/>
      <c r="T796" s="369"/>
      <c r="U796" s="370" t="s">
        <v>2957</v>
      </c>
      <c r="V796" s="481"/>
      <c r="W796" s="372"/>
      <c r="X796" s="353"/>
      <c r="Y796" s="373"/>
      <c r="Z796" s="382"/>
      <c r="AA796" s="389"/>
      <c r="AB796" s="383"/>
      <c r="AC796" s="388"/>
      <c r="AD796" s="382"/>
      <c r="AE796" s="389"/>
      <c r="AF796" s="390"/>
      <c r="AG796" s="391"/>
      <c r="AH796" s="359"/>
      <c r="AI796" s="373"/>
    </row>
    <row r="797">
      <c r="A797" s="480" t="s">
        <v>5742</v>
      </c>
      <c r="B797" s="361">
        <v>46172.0</v>
      </c>
      <c r="C797" s="362" t="s">
        <v>6782</v>
      </c>
      <c r="D797" s="363" t="s">
        <v>6783</v>
      </c>
      <c r="E797" s="364"/>
      <c r="F797" s="365"/>
      <c r="G797" s="366"/>
      <c r="H797" s="367"/>
      <c r="I797" s="365"/>
      <c r="J797" s="368"/>
      <c r="K797" s="364"/>
      <c r="L797" s="365"/>
      <c r="M797" s="366"/>
      <c r="N797" s="367"/>
      <c r="O797" s="365"/>
      <c r="P797" s="368"/>
      <c r="Q797" s="364"/>
      <c r="R797" s="365"/>
      <c r="S797" s="366"/>
      <c r="T797" s="369"/>
      <c r="U797" s="370" t="s">
        <v>1658</v>
      </c>
      <c r="V797" s="481"/>
      <c r="W797" s="372"/>
      <c r="X797" s="353"/>
      <c r="Y797" s="373"/>
      <c r="Z797" s="382"/>
      <c r="AA797" s="389"/>
      <c r="AB797" s="383"/>
      <c r="AC797" s="388"/>
      <c r="AD797" s="382"/>
      <c r="AE797" s="389"/>
      <c r="AF797" s="390"/>
      <c r="AG797" s="391"/>
      <c r="AH797" s="359"/>
      <c r="AI797" s="373"/>
    </row>
    <row r="798">
      <c r="A798" s="480" t="s">
        <v>5742</v>
      </c>
      <c r="B798" s="361">
        <v>46172.0</v>
      </c>
      <c r="C798" s="362" t="s">
        <v>6784</v>
      </c>
      <c r="D798" s="363" t="s">
        <v>6785</v>
      </c>
      <c r="E798" s="364"/>
      <c r="F798" s="365"/>
      <c r="G798" s="366"/>
      <c r="H798" s="367"/>
      <c r="I798" s="365"/>
      <c r="J798" s="368"/>
      <c r="K798" s="364"/>
      <c r="L798" s="365"/>
      <c r="M798" s="366"/>
      <c r="N798" s="367"/>
      <c r="O798" s="365"/>
      <c r="P798" s="368"/>
      <c r="Q798" s="364"/>
      <c r="R798" s="365"/>
      <c r="S798" s="366"/>
      <c r="T798" s="369"/>
      <c r="U798" s="370" t="s">
        <v>2939</v>
      </c>
      <c r="V798" s="481"/>
      <c r="W798" s="372"/>
      <c r="X798" s="353"/>
      <c r="Y798" s="373"/>
      <c r="Z798" s="382"/>
      <c r="AA798" s="389"/>
      <c r="AB798" s="383"/>
      <c r="AC798" s="388"/>
      <c r="AD798" s="382"/>
      <c r="AE798" s="389"/>
      <c r="AF798" s="390"/>
      <c r="AG798" s="391"/>
      <c r="AH798" s="359"/>
      <c r="AI798" s="373"/>
    </row>
    <row r="799">
      <c r="A799" s="480" t="s">
        <v>5742</v>
      </c>
      <c r="B799" s="361">
        <v>46172.0</v>
      </c>
      <c r="C799" s="362" t="s">
        <v>6786</v>
      </c>
      <c r="D799" s="363" t="s">
        <v>6787</v>
      </c>
      <c r="E799" s="364"/>
      <c r="F799" s="365"/>
      <c r="G799" s="366"/>
      <c r="H799" s="367"/>
      <c r="I799" s="365"/>
      <c r="J799" s="368"/>
      <c r="K799" s="364"/>
      <c r="L799" s="365"/>
      <c r="M799" s="366"/>
      <c r="N799" s="367"/>
      <c r="O799" s="365"/>
      <c r="P799" s="368"/>
      <c r="Q799" s="364"/>
      <c r="R799" s="365"/>
      <c r="S799" s="366"/>
      <c r="T799" s="369"/>
      <c r="U799" s="370" t="s">
        <v>241</v>
      </c>
      <c r="V799" s="481"/>
      <c r="W799" s="372"/>
      <c r="X799" s="353"/>
      <c r="Y799" s="373"/>
      <c r="Z799" s="382"/>
      <c r="AA799" s="389"/>
      <c r="AB799" s="383"/>
      <c r="AC799" s="388"/>
      <c r="AD799" s="382"/>
      <c r="AE799" s="389"/>
      <c r="AF799" s="390"/>
      <c r="AG799" s="391"/>
      <c r="AH799" s="359"/>
      <c r="AI799" s="373"/>
    </row>
    <row r="800">
      <c r="A800" s="480" t="s">
        <v>5742</v>
      </c>
      <c r="B800" s="361">
        <v>46172.0</v>
      </c>
      <c r="C800" s="362" t="s">
        <v>6788</v>
      </c>
      <c r="D800" s="363" t="s">
        <v>6789</v>
      </c>
      <c r="E800" s="364"/>
      <c r="F800" s="365"/>
      <c r="G800" s="366"/>
      <c r="H800" s="367"/>
      <c r="I800" s="365"/>
      <c r="J800" s="368"/>
      <c r="K800" s="364"/>
      <c r="L800" s="365"/>
      <c r="M800" s="366"/>
      <c r="N800" s="367"/>
      <c r="O800" s="365"/>
      <c r="P800" s="368"/>
      <c r="Q800" s="364"/>
      <c r="R800" s="365"/>
      <c r="S800" s="366"/>
      <c r="T800" s="369"/>
      <c r="U800" s="370" t="s">
        <v>555</v>
      </c>
      <c r="V800" s="481"/>
      <c r="W800" s="372"/>
      <c r="X800" s="353"/>
      <c r="Y800" s="373"/>
      <c r="Z800" s="382"/>
      <c r="AA800" s="389"/>
      <c r="AB800" s="383"/>
      <c r="AC800" s="388"/>
      <c r="AD800" s="382"/>
      <c r="AE800" s="389"/>
      <c r="AF800" s="390"/>
      <c r="AG800" s="391"/>
      <c r="AH800" s="359"/>
      <c r="AI800" s="373"/>
    </row>
    <row r="801">
      <c r="A801" s="480" t="s">
        <v>5742</v>
      </c>
      <c r="B801" s="361">
        <v>46172.0</v>
      </c>
      <c r="C801" s="362" t="s">
        <v>6790</v>
      </c>
      <c r="D801" s="363" t="s">
        <v>6791</v>
      </c>
      <c r="E801" s="364"/>
      <c r="F801" s="365"/>
      <c r="G801" s="366"/>
      <c r="H801" s="367"/>
      <c r="I801" s="365"/>
      <c r="J801" s="368"/>
      <c r="K801" s="364"/>
      <c r="L801" s="365"/>
      <c r="M801" s="366"/>
      <c r="N801" s="367"/>
      <c r="O801" s="365"/>
      <c r="P801" s="368"/>
      <c r="Q801" s="364"/>
      <c r="R801" s="365"/>
      <c r="S801" s="366"/>
      <c r="T801" s="369"/>
      <c r="U801" s="370" t="s">
        <v>2882</v>
      </c>
      <c r="V801" s="481"/>
      <c r="W801" s="372"/>
      <c r="X801" s="353"/>
      <c r="Y801" s="373"/>
      <c r="Z801" s="382"/>
      <c r="AA801" s="389"/>
      <c r="AB801" s="383"/>
      <c r="AC801" s="388"/>
      <c r="AD801" s="382"/>
      <c r="AE801" s="389"/>
      <c r="AF801" s="390"/>
      <c r="AG801" s="391"/>
      <c r="AH801" s="359"/>
      <c r="AI801" s="373"/>
    </row>
    <row r="802">
      <c r="A802" s="512" t="s">
        <v>5713</v>
      </c>
      <c r="B802" s="513">
        <v>46173.0</v>
      </c>
      <c r="C802" s="514" t="s">
        <v>6792</v>
      </c>
      <c r="D802" s="515" t="s">
        <v>6793</v>
      </c>
      <c r="E802" s="516"/>
      <c r="F802" s="517"/>
      <c r="G802" s="518"/>
      <c r="H802" s="519"/>
      <c r="I802" s="517"/>
      <c r="J802" s="520"/>
      <c r="K802" s="516"/>
      <c r="L802" s="517"/>
      <c r="M802" s="518"/>
      <c r="N802" s="519"/>
      <c r="O802" s="517"/>
      <c r="P802" s="520"/>
      <c r="Q802" s="516"/>
      <c r="R802" s="517"/>
      <c r="S802" s="518"/>
      <c r="T802" s="521"/>
      <c r="U802" s="522" t="s">
        <v>153</v>
      </c>
      <c r="V802" s="523"/>
      <c r="W802" s="524"/>
      <c r="X802" s="525"/>
      <c r="Y802" s="526"/>
      <c r="Z802" s="527"/>
      <c r="AA802" s="528"/>
      <c r="AB802" s="529"/>
      <c r="AC802" s="530"/>
      <c r="AD802" s="527"/>
      <c r="AE802" s="528"/>
      <c r="AF802" s="531"/>
      <c r="AG802" s="532"/>
      <c r="AH802" s="533"/>
      <c r="AI802" s="526"/>
    </row>
    <row r="803">
      <c r="A803" s="480" t="s">
        <v>5713</v>
      </c>
      <c r="B803" s="361">
        <v>46173.0</v>
      </c>
      <c r="C803" s="362" t="s">
        <v>6794</v>
      </c>
      <c r="D803" s="363" t="s">
        <v>6795</v>
      </c>
      <c r="E803" s="364"/>
      <c r="F803" s="365"/>
      <c r="G803" s="366"/>
      <c r="H803" s="367"/>
      <c r="I803" s="365"/>
      <c r="J803" s="368"/>
      <c r="K803" s="364"/>
      <c r="L803" s="365"/>
      <c r="M803" s="366"/>
      <c r="N803" s="367"/>
      <c r="O803" s="365"/>
      <c r="P803" s="368"/>
      <c r="Q803" s="364"/>
      <c r="R803" s="365"/>
      <c r="S803" s="366"/>
      <c r="T803" s="369"/>
      <c r="U803" s="429" t="s">
        <v>63</v>
      </c>
      <c r="V803" s="481"/>
      <c r="W803" s="372"/>
      <c r="X803" s="353"/>
      <c r="Y803" s="373"/>
      <c r="Z803" s="382"/>
      <c r="AA803" s="389"/>
      <c r="AB803" s="383"/>
      <c r="AC803" s="388"/>
      <c r="AD803" s="382"/>
      <c r="AE803" s="389"/>
      <c r="AF803" s="390"/>
      <c r="AG803" s="391"/>
      <c r="AH803" s="359"/>
      <c r="AI803" s="373"/>
    </row>
    <row r="804">
      <c r="A804" s="480" t="s">
        <v>5713</v>
      </c>
      <c r="B804" s="361">
        <v>46173.0</v>
      </c>
      <c r="C804" s="362" t="s">
        <v>6796</v>
      </c>
      <c r="D804" s="363" t="s">
        <v>6797</v>
      </c>
      <c r="E804" s="364"/>
      <c r="F804" s="365"/>
      <c r="G804" s="366"/>
      <c r="H804" s="367"/>
      <c r="I804" s="365"/>
      <c r="J804" s="368"/>
      <c r="K804" s="364"/>
      <c r="L804" s="365"/>
      <c r="M804" s="366"/>
      <c r="N804" s="367"/>
      <c r="O804" s="365"/>
      <c r="P804" s="368"/>
      <c r="Q804" s="364"/>
      <c r="R804" s="365"/>
      <c r="S804" s="366"/>
      <c r="T804" s="369"/>
      <c r="U804" s="370" t="s">
        <v>876</v>
      </c>
      <c r="V804" s="481"/>
      <c r="W804" s="372"/>
      <c r="X804" s="353"/>
      <c r="Y804" s="373"/>
      <c r="Z804" s="382"/>
      <c r="AA804" s="389"/>
      <c r="AB804" s="383"/>
      <c r="AC804" s="388"/>
      <c r="AD804" s="382"/>
      <c r="AE804" s="389"/>
      <c r="AF804" s="390"/>
      <c r="AG804" s="391"/>
      <c r="AH804" s="359"/>
      <c r="AI804" s="373"/>
    </row>
    <row r="805">
      <c r="A805" s="480" t="s">
        <v>5713</v>
      </c>
      <c r="B805" s="361">
        <v>46173.0</v>
      </c>
      <c r="C805" s="362" t="s">
        <v>6798</v>
      </c>
      <c r="D805" s="363" t="s">
        <v>6799</v>
      </c>
      <c r="E805" s="364"/>
      <c r="F805" s="365"/>
      <c r="G805" s="366"/>
      <c r="H805" s="367"/>
      <c r="I805" s="365"/>
      <c r="J805" s="368"/>
      <c r="K805" s="364"/>
      <c r="L805" s="365"/>
      <c r="M805" s="366"/>
      <c r="N805" s="367"/>
      <c r="O805" s="365"/>
      <c r="P805" s="368"/>
      <c r="Q805" s="364"/>
      <c r="R805" s="365"/>
      <c r="S805" s="366"/>
      <c r="T805" s="369"/>
      <c r="U805" s="370" t="s">
        <v>712</v>
      </c>
      <c r="V805" s="481"/>
      <c r="W805" s="372"/>
      <c r="X805" s="353"/>
      <c r="Y805" s="373"/>
      <c r="Z805" s="382"/>
      <c r="AA805" s="389"/>
      <c r="AB805" s="383"/>
      <c r="AC805" s="388"/>
      <c r="AD805" s="382"/>
      <c r="AE805" s="389"/>
      <c r="AF805" s="390"/>
      <c r="AG805" s="391"/>
      <c r="AH805" s="359"/>
      <c r="AI805" s="373"/>
    </row>
    <row r="806">
      <c r="A806" s="480" t="s">
        <v>5713</v>
      </c>
      <c r="B806" s="361">
        <v>46173.0</v>
      </c>
      <c r="C806" s="362" t="s">
        <v>6800</v>
      </c>
      <c r="D806" s="363" t="s">
        <v>6801</v>
      </c>
      <c r="E806" s="364"/>
      <c r="F806" s="365"/>
      <c r="G806" s="366"/>
      <c r="H806" s="367"/>
      <c r="I806" s="365"/>
      <c r="J806" s="368"/>
      <c r="K806" s="364"/>
      <c r="L806" s="365"/>
      <c r="M806" s="366"/>
      <c r="N806" s="367"/>
      <c r="O806" s="365"/>
      <c r="P806" s="368"/>
      <c r="Q806" s="364"/>
      <c r="R806" s="365"/>
      <c r="S806" s="366"/>
      <c r="T806" s="369"/>
      <c r="U806" s="370" t="s">
        <v>122</v>
      </c>
      <c r="V806" s="481"/>
      <c r="W806" s="372"/>
      <c r="X806" s="353"/>
      <c r="Y806" s="373"/>
      <c r="Z806" s="382"/>
      <c r="AA806" s="389"/>
      <c r="AB806" s="383"/>
      <c r="AC806" s="388"/>
      <c r="AD806" s="382"/>
      <c r="AE806" s="389"/>
      <c r="AF806" s="390"/>
      <c r="AG806" s="391"/>
      <c r="AH806" s="359"/>
      <c r="AI806" s="373"/>
    </row>
    <row r="807">
      <c r="A807" s="480" t="s">
        <v>5713</v>
      </c>
      <c r="B807" s="361">
        <v>46173.0</v>
      </c>
      <c r="C807" s="362" t="s">
        <v>6802</v>
      </c>
      <c r="D807" s="363" t="s">
        <v>6803</v>
      </c>
      <c r="E807" s="364"/>
      <c r="F807" s="365"/>
      <c r="G807" s="366"/>
      <c r="H807" s="367"/>
      <c r="I807" s="365"/>
      <c r="J807" s="368"/>
      <c r="K807" s="364"/>
      <c r="L807" s="365"/>
      <c r="M807" s="366"/>
      <c r="N807" s="367"/>
      <c r="O807" s="365"/>
      <c r="P807" s="368"/>
      <c r="Q807" s="364"/>
      <c r="R807" s="365"/>
      <c r="S807" s="366"/>
      <c r="T807" s="369"/>
      <c r="U807" s="429" t="s">
        <v>2104</v>
      </c>
      <c r="V807" s="481"/>
      <c r="W807" s="372"/>
      <c r="X807" s="353"/>
      <c r="Y807" s="373"/>
      <c r="Z807" s="382"/>
      <c r="AA807" s="389"/>
      <c r="AB807" s="383"/>
      <c r="AC807" s="388"/>
      <c r="AD807" s="382"/>
      <c r="AE807" s="389"/>
      <c r="AF807" s="390"/>
      <c r="AG807" s="391"/>
      <c r="AH807" s="359"/>
      <c r="AI807" s="373"/>
    </row>
    <row r="808">
      <c r="A808" s="480" t="s">
        <v>5713</v>
      </c>
      <c r="B808" s="361">
        <v>46173.0</v>
      </c>
      <c r="C808" s="362" t="s">
        <v>6804</v>
      </c>
      <c r="D808" s="363" t="s">
        <v>6805</v>
      </c>
      <c r="E808" s="364"/>
      <c r="F808" s="365"/>
      <c r="G808" s="366"/>
      <c r="H808" s="367"/>
      <c r="I808" s="365"/>
      <c r="J808" s="368"/>
      <c r="K808" s="364"/>
      <c r="L808" s="365"/>
      <c r="M808" s="366"/>
      <c r="N808" s="367"/>
      <c r="O808" s="365"/>
      <c r="P808" s="368"/>
      <c r="Q808" s="364"/>
      <c r="R808" s="365"/>
      <c r="S808" s="366"/>
      <c r="T808" s="369"/>
      <c r="U808" s="370" t="s">
        <v>1453</v>
      </c>
      <c r="V808" s="481"/>
      <c r="W808" s="372"/>
      <c r="X808" s="353"/>
      <c r="Y808" s="373"/>
      <c r="Z808" s="382"/>
      <c r="AA808" s="389"/>
      <c r="AB808" s="383"/>
      <c r="AC808" s="388"/>
      <c r="AD808" s="382"/>
      <c r="AE808" s="389"/>
      <c r="AF808" s="390"/>
      <c r="AG808" s="391"/>
      <c r="AH808" s="359"/>
      <c r="AI808" s="373"/>
    </row>
    <row r="809">
      <c r="A809" s="480" t="s">
        <v>5713</v>
      </c>
      <c r="B809" s="361">
        <v>46173.0</v>
      </c>
      <c r="C809" s="362" t="s">
        <v>6806</v>
      </c>
      <c r="D809" s="363" t="s">
        <v>6807</v>
      </c>
      <c r="E809" s="364"/>
      <c r="F809" s="365"/>
      <c r="G809" s="366"/>
      <c r="H809" s="367"/>
      <c r="I809" s="365"/>
      <c r="J809" s="368"/>
      <c r="K809" s="364"/>
      <c r="L809" s="365"/>
      <c r="M809" s="366"/>
      <c r="N809" s="367"/>
      <c r="O809" s="365"/>
      <c r="P809" s="368"/>
      <c r="Q809" s="364"/>
      <c r="R809" s="365"/>
      <c r="S809" s="366"/>
      <c r="T809" s="369"/>
      <c r="U809" s="370" t="s">
        <v>951</v>
      </c>
      <c r="V809" s="481"/>
      <c r="W809" s="372"/>
      <c r="X809" s="353"/>
      <c r="Y809" s="373"/>
      <c r="Z809" s="382"/>
      <c r="AA809" s="389"/>
      <c r="AB809" s="383"/>
      <c r="AC809" s="388"/>
      <c r="AD809" s="382"/>
      <c r="AE809" s="389"/>
      <c r="AF809" s="390"/>
      <c r="AG809" s="391"/>
      <c r="AH809" s="359"/>
      <c r="AI809" s="373"/>
    </row>
    <row r="810">
      <c r="A810" s="480" t="s">
        <v>5713</v>
      </c>
      <c r="B810" s="361">
        <v>46173.0</v>
      </c>
      <c r="C810" s="362" t="s">
        <v>6808</v>
      </c>
      <c r="D810" s="363" t="s">
        <v>6809</v>
      </c>
      <c r="E810" s="364"/>
      <c r="F810" s="365"/>
      <c r="G810" s="366"/>
      <c r="H810" s="367"/>
      <c r="I810" s="365"/>
      <c r="J810" s="368"/>
      <c r="K810" s="364"/>
      <c r="L810" s="365"/>
      <c r="M810" s="366"/>
      <c r="N810" s="367"/>
      <c r="O810" s="365"/>
      <c r="P810" s="368"/>
      <c r="Q810" s="364"/>
      <c r="R810" s="365"/>
      <c r="S810" s="366"/>
      <c r="T810" s="369"/>
      <c r="U810" s="370" t="s">
        <v>2020</v>
      </c>
      <c r="V810" s="481"/>
      <c r="W810" s="372"/>
      <c r="X810" s="353"/>
      <c r="Y810" s="373"/>
      <c r="Z810" s="382"/>
      <c r="AA810" s="389"/>
      <c r="AB810" s="383"/>
      <c r="AC810" s="388"/>
      <c r="AD810" s="382"/>
      <c r="AE810" s="389"/>
      <c r="AF810" s="390"/>
      <c r="AG810" s="391"/>
      <c r="AH810" s="359"/>
      <c r="AI810" s="373"/>
    </row>
    <row r="811">
      <c r="A811" s="480" t="s">
        <v>5713</v>
      </c>
      <c r="B811" s="361">
        <v>46173.0</v>
      </c>
      <c r="C811" s="362" t="s">
        <v>6810</v>
      </c>
      <c r="D811" s="363" t="s">
        <v>6811</v>
      </c>
      <c r="E811" s="364"/>
      <c r="F811" s="365"/>
      <c r="G811" s="366"/>
      <c r="H811" s="367"/>
      <c r="I811" s="365"/>
      <c r="J811" s="368"/>
      <c r="K811" s="364"/>
      <c r="L811" s="365"/>
      <c r="M811" s="366"/>
      <c r="N811" s="367"/>
      <c r="O811" s="365"/>
      <c r="P811" s="368"/>
      <c r="Q811" s="364"/>
      <c r="R811" s="365"/>
      <c r="S811" s="366"/>
      <c r="T811" s="369"/>
      <c r="U811" s="370" t="s">
        <v>661</v>
      </c>
      <c r="V811" s="481"/>
      <c r="W811" s="372"/>
      <c r="X811" s="353"/>
      <c r="Y811" s="373"/>
      <c r="Z811" s="382"/>
      <c r="AA811" s="389"/>
      <c r="AB811" s="383"/>
      <c r="AC811" s="388"/>
      <c r="AD811" s="382"/>
      <c r="AE811" s="389"/>
      <c r="AF811" s="390"/>
      <c r="AG811" s="391"/>
      <c r="AH811" s="359"/>
      <c r="AI811" s="373"/>
    </row>
    <row r="812">
      <c r="A812" s="480" t="s">
        <v>5713</v>
      </c>
      <c r="B812" s="361">
        <v>46173.0</v>
      </c>
      <c r="C812" s="362" t="s">
        <v>6812</v>
      </c>
      <c r="D812" s="363" t="s">
        <v>6813</v>
      </c>
      <c r="E812" s="364"/>
      <c r="F812" s="365"/>
      <c r="G812" s="366"/>
      <c r="H812" s="367"/>
      <c r="I812" s="365"/>
      <c r="J812" s="368"/>
      <c r="K812" s="364"/>
      <c r="L812" s="365"/>
      <c r="M812" s="366"/>
      <c r="N812" s="367"/>
      <c r="O812" s="365"/>
      <c r="P812" s="368"/>
      <c r="Q812" s="364"/>
      <c r="R812" s="365"/>
      <c r="S812" s="366"/>
      <c r="T812" s="369"/>
      <c r="U812" s="370" t="s">
        <v>279</v>
      </c>
      <c r="V812" s="481"/>
      <c r="W812" s="372"/>
      <c r="X812" s="353"/>
      <c r="Y812" s="373"/>
      <c r="Z812" s="382"/>
      <c r="AA812" s="389"/>
      <c r="AB812" s="383"/>
      <c r="AC812" s="388"/>
      <c r="AD812" s="382"/>
      <c r="AE812" s="389"/>
      <c r="AF812" s="390"/>
      <c r="AG812" s="391"/>
      <c r="AH812" s="359"/>
      <c r="AI812" s="373"/>
    </row>
    <row r="813">
      <c r="A813" s="480" t="s">
        <v>5713</v>
      </c>
      <c r="B813" s="361">
        <v>46173.0</v>
      </c>
      <c r="C813" s="362" t="s">
        <v>6814</v>
      </c>
      <c r="D813" s="363" t="s">
        <v>6815</v>
      </c>
      <c r="E813" s="364"/>
      <c r="F813" s="365"/>
      <c r="G813" s="366"/>
      <c r="H813" s="367"/>
      <c r="I813" s="365"/>
      <c r="J813" s="368"/>
      <c r="K813" s="364"/>
      <c r="L813" s="365"/>
      <c r="M813" s="366"/>
      <c r="N813" s="367"/>
      <c r="O813" s="365"/>
      <c r="P813" s="368"/>
      <c r="Q813" s="364"/>
      <c r="R813" s="365"/>
      <c r="S813" s="366"/>
      <c r="T813" s="369"/>
      <c r="U813" s="370" t="s">
        <v>1626</v>
      </c>
      <c r="V813" s="481"/>
      <c r="W813" s="372"/>
      <c r="X813" s="353"/>
      <c r="Y813" s="373"/>
      <c r="Z813" s="382"/>
      <c r="AA813" s="389"/>
      <c r="AB813" s="383"/>
      <c r="AC813" s="388"/>
      <c r="AD813" s="382"/>
      <c r="AE813" s="389"/>
      <c r="AF813" s="390"/>
      <c r="AG813" s="391"/>
      <c r="AH813" s="359"/>
      <c r="AI813" s="373"/>
    </row>
    <row r="814">
      <c r="A814" s="480" t="s">
        <v>5713</v>
      </c>
      <c r="B814" s="361">
        <v>46173.0</v>
      </c>
      <c r="C814" s="362" t="s">
        <v>6816</v>
      </c>
      <c r="D814" s="363" t="s">
        <v>6817</v>
      </c>
      <c r="E814" s="364"/>
      <c r="F814" s="365"/>
      <c r="G814" s="366"/>
      <c r="H814" s="367"/>
      <c r="I814" s="365"/>
      <c r="J814" s="368"/>
      <c r="K814" s="364"/>
      <c r="L814" s="365"/>
      <c r="M814" s="366"/>
      <c r="N814" s="367"/>
      <c r="O814" s="365"/>
      <c r="P814" s="368"/>
      <c r="Q814" s="364"/>
      <c r="R814" s="365"/>
      <c r="S814" s="366"/>
      <c r="T814" s="369"/>
      <c r="U814" s="370" t="s">
        <v>2150</v>
      </c>
      <c r="V814" s="481"/>
      <c r="W814" s="372"/>
      <c r="X814" s="353"/>
      <c r="Y814" s="373"/>
      <c r="Z814" s="382"/>
      <c r="AA814" s="389"/>
      <c r="AB814" s="383"/>
      <c r="AC814" s="388"/>
      <c r="AD814" s="382"/>
      <c r="AE814" s="389"/>
      <c r="AF814" s="390"/>
      <c r="AG814" s="391"/>
      <c r="AH814" s="359"/>
      <c r="AI814" s="373"/>
    </row>
    <row r="815">
      <c r="A815" s="480" t="s">
        <v>5713</v>
      </c>
      <c r="B815" s="361">
        <v>46173.0</v>
      </c>
      <c r="C815" s="362" t="s">
        <v>6818</v>
      </c>
      <c r="D815" s="363" t="s">
        <v>6819</v>
      </c>
      <c r="E815" s="364"/>
      <c r="F815" s="365"/>
      <c r="G815" s="366"/>
      <c r="H815" s="367"/>
      <c r="I815" s="365"/>
      <c r="J815" s="368"/>
      <c r="K815" s="364"/>
      <c r="L815" s="365"/>
      <c r="M815" s="366"/>
      <c r="N815" s="367"/>
      <c r="O815" s="365"/>
      <c r="P815" s="368"/>
      <c r="Q815" s="364"/>
      <c r="R815" s="365"/>
      <c r="S815" s="366"/>
      <c r="T815" s="369"/>
      <c r="U815" s="370" t="s">
        <v>2937</v>
      </c>
      <c r="V815" s="481"/>
      <c r="W815" s="372"/>
      <c r="X815" s="353"/>
      <c r="Y815" s="373"/>
      <c r="Z815" s="382"/>
      <c r="AA815" s="389"/>
      <c r="AB815" s="383"/>
      <c r="AC815" s="388"/>
      <c r="AD815" s="382"/>
      <c r="AE815" s="389"/>
      <c r="AF815" s="390"/>
      <c r="AG815" s="391"/>
      <c r="AH815" s="359"/>
      <c r="AI815" s="373"/>
    </row>
    <row r="816">
      <c r="A816" s="480" t="s">
        <v>5713</v>
      </c>
      <c r="B816" s="361">
        <v>46173.0</v>
      </c>
      <c r="C816" s="362" t="s">
        <v>6820</v>
      </c>
      <c r="D816" s="363" t="s">
        <v>6821</v>
      </c>
      <c r="E816" s="364"/>
      <c r="F816" s="365"/>
      <c r="G816" s="366"/>
      <c r="H816" s="367"/>
      <c r="I816" s="365"/>
      <c r="J816" s="368"/>
      <c r="K816" s="364"/>
      <c r="L816" s="365"/>
      <c r="M816" s="366"/>
      <c r="N816" s="367"/>
      <c r="O816" s="365"/>
      <c r="P816" s="368"/>
      <c r="Q816" s="364"/>
      <c r="R816" s="365"/>
      <c r="S816" s="366"/>
      <c r="T816" s="369"/>
      <c r="U816" s="370" t="s">
        <v>3020</v>
      </c>
      <c r="V816" s="481"/>
      <c r="W816" s="372"/>
      <c r="X816" s="353"/>
      <c r="Y816" s="373"/>
      <c r="Z816" s="382"/>
      <c r="AA816" s="389"/>
      <c r="AB816" s="383"/>
      <c r="AC816" s="388"/>
      <c r="AD816" s="382"/>
      <c r="AE816" s="389"/>
      <c r="AF816" s="390"/>
      <c r="AG816" s="391"/>
      <c r="AH816" s="359"/>
      <c r="AI816" s="373"/>
    </row>
    <row r="817">
      <c r="A817" s="480" t="s">
        <v>5713</v>
      </c>
      <c r="B817" s="361">
        <v>46173.0</v>
      </c>
      <c r="C817" s="362" t="s">
        <v>6822</v>
      </c>
      <c r="D817" s="363" t="s">
        <v>6823</v>
      </c>
      <c r="E817" s="364"/>
      <c r="F817" s="365"/>
      <c r="G817" s="366"/>
      <c r="H817" s="367"/>
      <c r="I817" s="365"/>
      <c r="J817" s="368"/>
      <c r="K817" s="364"/>
      <c r="L817" s="365"/>
      <c r="M817" s="366"/>
      <c r="N817" s="367"/>
      <c r="O817" s="365"/>
      <c r="P817" s="368"/>
      <c r="Q817" s="364"/>
      <c r="R817" s="365"/>
      <c r="S817" s="366"/>
      <c r="T817" s="369"/>
      <c r="U817" s="370" t="s">
        <v>2877</v>
      </c>
      <c r="V817" s="481"/>
      <c r="W817" s="372"/>
      <c r="X817" s="353"/>
      <c r="Y817" s="373"/>
      <c r="Z817" s="382"/>
      <c r="AA817" s="389"/>
      <c r="AB817" s="383"/>
      <c r="AC817" s="388"/>
      <c r="AD817" s="382"/>
      <c r="AE817" s="389"/>
      <c r="AF817" s="390"/>
      <c r="AG817" s="391"/>
      <c r="AH817" s="359"/>
      <c r="AI817" s="373"/>
    </row>
    <row r="818">
      <c r="A818" s="480" t="s">
        <v>5713</v>
      </c>
      <c r="B818" s="361">
        <v>46173.0</v>
      </c>
      <c r="C818" s="362" t="s">
        <v>6824</v>
      </c>
      <c r="D818" s="363" t="s">
        <v>6825</v>
      </c>
      <c r="E818" s="364"/>
      <c r="F818" s="365"/>
      <c r="G818" s="366"/>
      <c r="H818" s="367"/>
      <c r="I818" s="365"/>
      <c r="J818" s="368"/>
      <c r="K818" s="364"/>
      <c r="L818" s="365"/>
      <c r="M818" s="366"/>
      <c r="N818" s="367"/>
      <c r="O818" s="365"/>
      <c r="P818" s="368"/>
      <c r="Q818" s="364"/>
      <c r="R818" s="365"/>
      <c r="S818" s="366"/>
      <c r="T818" s="369"/>
      <c r="U818" s="370" t="s">
        <v>2941</v>
      </c>
      <c r="V818" s="481"/>
      <c r="W818" s="372"/>
      <c r="X818" s="353"/>
      <c r="Y818" s="373"/>
      <c r="Z818" s="382"/>
      <c r="AA818" s="389"/>
      <c r="AB818" s="383"/>
      <c r="AC818" s="388"/>
      <c r="AD818" s="382"/>
      <c r="AE818" s="389"/>
      <c r="AF818" s="390"/>
      <c r="AG818" s="391"/>
      <c r="AH818" s="359"/>
      <c r="AI818" s="373"/>
    </row>
    <row r="819">
      <c r="A819" s="480" t="s">
        <v>5713</v>
      </c>
      <c r="B819" s="361">
        <v>46173.0</v>
      </c>
      <c r="C819" s="362" t="s">
        <v>6826</v>
      </c>
      <c r="D819" s="363" t="s">
        <v>6827</v>
      </c>
      <c r="E819" s="364"/>
      <c r="F819" s="365"/>
      <c r="G819" s="366"/>
      <c r="H819" s="367"/>
      <c r="I819" s="365"/>
      <c r="J819" s="368"/>
      <c r="K819" s="364"/>
      <c r="L819" s="365"/>
      <c r="M819" s="366"/>
      <c r="N819" s="367"/>
      <c r="O819" s="365"/>
      <c r="P819" s="368"/>
      <c r="Q819" s="364"/>
      <c r="R819" s="365"/>
      <c r="S819" s="366"/>
      <c r="T819" s="369"/>
      <c r="U819" s="370" t="s">
        <v>2920</v>
      </c>
      <c r="V819" s="481"/>
      <c r="W819" s="372"/>
      <c r="X819" s="353"/>
      <c r="Y819" s="373"/>
      <c r="Z819" s="382"/>
      <c r="AA819" s="389"/>
      <c r="AB819" s="383"/>
      <c r="AC819" s="388"/>
      <c r="AD819" s="382"/>
      <c r="AE819" s="389"/>
      <c r="AF819" s="390"/>
      <c r="AG819" s="391"/>
      <c r="AH819" s="359"/>
      <c r="AI819" s="373"/>
    </row>
    <row r="820">
      <c r="A820" s="480" t="s">
        <v>5713</v>
      </c>
      <c r="B820" s="361">
        <v>46173.0</v>
      </c>
      <c r="C820" s="362" t="s">
        <v>6828</v>
      </c>
      <c r="D820" s="363" t="s">
        <v>6829</v>
      </c>
      <c r="E820" s="364"/>
      <c r="F820" s="365"/>
      <c r="G820" s="366"/>
      <c r="H820" s="367"/>
      <c r="I820" s="365"/>
      <c r="J820" s="368"/>
      <c r="K820" s="364"/>
      <c r="L820" s="365"/>
      <c r="M820" s="366"/>
      <c r="N820" s="367"/>
      <c r="O820" s="365"/>
      <c r="P820" s="368"/>
      <c r="Q820" s="364"/>
      <c r="R820" s="365"/>
      <c r="S820" s="366"/>
      <c r="T820" s="369"/>
      <c r="U820" s="370" t="s">
        <v>2255</v>
      </c>
      <c r="V820" s="481"/>
      <c r="W820" s="372"/>
      <c r="X820" s="353"/>
      <c r="Y820" s="373"/>
      <c r="Z820" s="382"/>
      <c r="AA820" s="389"/>
      <c r="AB820" s="383"/>
      <c r="AC820" s="388"/>
      <c r="AD820" s="382"/>
      <c r="AE820" s="389"/>
      <c r="AF820" s="390"/>
      <c r="AG820" s="391"/>
      <c r="AH820" s="359"/>
      <c r="AI820" s="373"/>
    </row>
    <row r="821">
      <c r="A821" s="480" t="s">
        <v>5713</v>
      </c>
      <c r="B821" s="361">
        <v>46173.0</v>
      </c>
      <c r="C821" s="362" t="s">
        <v>6830</v>
      </c>
      <c r="D821" s="363" t="s">
        <v>6831</v>
      </c>
      <c r="E821" s="364"/>
      <c r="F821" s="365"/>
      <c r="G821" s="366"/>
      <c r="H821" s="367"/>
      <c r="I821" s="365"/>
      <c r="J821" s="368"/>
      <c r="K821" s="364"/>
      <c r="L821" s="365"/>
      <c r="M821" s="366"/>
      <c r="N821" s="367"/>
      <c r="O821" s="365"/>
      <c r="P821" s="368"/>
      <c r="Q821" s="364"/>
      <c r="R821" s="365"/>
      <c r="S821" s="366"/>
      <c r="T821" s="369"/>
      <c r="U821" s="370" t="s">
        <v>1349</v>
      </c>
      <c r="V821" s="481"/>
      <c r="W821" s="372"/>
      <c r="X821" s="353"/>
      <c r="Y821" s="373"/>
      <c r="Z821" s="382"/>
      <c r="AA821" s="389"/>
      <c r="AB821" s="383"/>
      <c r="AC821" s="388"/>
      <c r="AD821" s="382"/>
      <c r="AE821" s="389"/>
      <c r="AF821" s="390"/>
      <c r="AG821" s="391"/>
      <c r="AH821" s="359"/>
      <c r="AI821" s="373"/>
    </row>
    <row r="822">
      <c r="A822" s="480" t="s">
        <v>5713</v>
      </c>
      <c r="B822" s="361">
        <v>46173.0</v>
      </c>
      <c r="C822" s="362" t="s">
        <v>6832</v>
      </c>
      <c r="D822" s="363" t="s">
        <v>6833</v>
      </c>
      <c r="E822" s="364"/>
      <c r="F822" s="365"/>
      <c r="G822" s="366"/>
      <c r="H822" s="367"/>
      <c r="I822" s="365"/>
      <c r="J822" s="368"/>
      <c r="K822" s="364"/>
      <c r="L822" s="365"/>
      <c r="M822" s="366"/>
      <c r="N822" s="367"/>
      <c r="O822" s="365"/>
      <c r="P822" s="368"/>
      <c r="Q822" s="364"/>
      <c r="R822" s="365"/>
      <c r="S822" s="366"/>
      <c r="T822" s="369"/>
      <c r="U822" s="370" t="s">
        <v>1376</v>
      </c>
      <c r="V822" s="481" t="s">
        <v>2568</v>
      </c>
      <c r="W822" s="372"/>
      <c r="X822" s="353"/>
      <c r="Y822" s="373"/>
      <c r="Z822" s="382"/>
      <c r="AA822" s="389"/>
      <c r="AB822" s="383"/>
      <c r="AC822" s="388"/>
      <c r="AD822" s="382"/>
      <c r="AE822" s="389"/>
      <c r="AF822" s="390"/>
      <c r="AG822" s="391"/>
      <c r="AH822" s="359"/>
      <c r="AI822" s="373"/>
    </row>
    <row r="823">
      <c r="A823" s="480" t="s">
        <v>5713</v>
      </c>
      <c r="B823" s="361">
        <v>46173.0</v>
      </c>
      <c r="C823" s="362" t="s">
        <v>6834</v>
      </c>
      <c r="D823" s="363" t="s">
        <v>6835</v>
      </c>
      <c r="E823" s="364"/>
      <c r="F823" s="365"/>
      <c r="G823" s="366"/>
      <c r="H823" s="367"/>
      <c r="I823" s="365"/>
      <c r="J823" s="368"/>
      <c r="K823" s="364"/>
      <c r="L823" s="365"/>
      <c r="M823" s="366"/>
      <c r="N823" s="367"/>
      <c r="O823" s="365"/>
      <c r="P823" s="368"/>
      <c r="Q823" s="364"/>
      <c r="R823" s="365"/>
      <c r="S823" s="366"/>
      <c r="T823" s="369"/>
      <c r="U823" s="370" t="s">
        <v>1174</v>
      </c>
      <c r="V823" s="481"/>
      <c r="W823" s="372"/>
      <c r="X823" s="353"/>
      <c r="Y823" s="373"/>
      <c r="Z823" s="382"/>
      <c r="AA823" s="389"/>
      <c r="AB823" s="383"/>
      <c r="AC823" s="388"/>
      <c r="AD823" s="382"/>
      <c r="AE823" s="389"/>
      <c r="AF823" s="390"/>
      <c r="AG823" s="391"/>
      <c r="AH823" s="359"/>
      <c r="AI823" s="373"/>
    </row>
    <row r="824">
      <c r="A824" s="480" t="s">
        <v>5713</v>
      </c>
      <c r="B824" s="361">
        <v>46173.0</v>
      </c>
      <c r="C824" s="362" t="s">
        <v>6836</v>
      </c>
      <c r="D824" s="363" t="s">
        <v>6837</v>
      </c>
      <c r="E824" s="364"/>
      <c r="F824" s="365"/>
      <c r="G824" s="366"/>
      <c r="H824" s="367"/>
      <c r="I824" s="365"/>
      <c r="J824" s="368"/>
      <c r="K824" s="364"/>
      <c r="L824" s="365"/>
      <c r="M824" s="366"/>
      <c r="N824" s="367"/>
      <c r="O824" s="365"/>
      <c r="P824" s="368"/>
      <c r="Q824" s="364"/>
      <c r="R824" s="365"/>
      <c r="S824" s="366"/>
      <c r="T824" s="369"/>
      <c r="U824" s="370" t="s">
        <v>207</v>
      </c>
      <c r="V824" s="481" t="s">
        <v>270</v>
      </c>
      <c r="W824" s="372"/>
      <c r="X824" s="353"/>
      <c r="Y824" s="373"/>
      <c r="Z824" s="382"/>
      <c r="AA824" s="389"/>
      <c r="AB824" s="383"/>
      <c r="AC824" s="388"/>
      <c r="AD824" s="382"/>
      <c r="AE824" s="389"/>
      <c r="AF824" s="390"/>
      <c r="AG824" s="391"/>
      <c r="AH824" s="359"/>
      <c r="AI824" s="373"/>
    </row>
    <row r="825">
      <c r="A825" s="480" t="s">
        <v>5713</v>
      </c>
      <c r="B825" s="361">
        <v>46173.0</v>
      </c>
      <c r="C825" s="362" t="s">
        <v>6838</v>
      </c>
      <c r="D825" s="363" t="s">
        <v>6839</v>
      </c>
      <c r="E825" s="364"/>
      <c r="F825" s="365"/>
      <c r="G825" s="366"/>
      <c r="H825" s="367"/>
      <c r="I825" s="365"/>
      <c r="J825" s="368"/>
      <c r="K825" s="364"/>
      <c r="L825" s="365"/>
      <c r="M825" s="366"/>
      <c r="N825" s="367"/>
      <c r="O825" s="365"/>
      <c r="P825" s="368"/>
      <c r="Q825" s="364"/>
      <c r="R825" s="365"/>
      <c r="S825" s="366"/>
      <c r="T825" s="369"/>
      <c r="U825" s="370"/>
      <c r="V825" s="481" t="s">
        <v>2021</v>
      </c>
      <c r="W825" s="372"/>
      <c r="X825" s="353"/>
      <c r="Y825" s="373"/>
      <c r="Z825" s="382"/>
      <c r="AA825" s="389"/>
      <c r="AB825" s="383"/>
      <c r="AC825" s="388"/>
      <c r="AD825" s="382"/>
      <c r="AE825" s="389"/>
      <c r="AF825" s="390"/>
      <c r="AG825" s="391"/>
      <c r="AH825" s="359"/>
      <c r="AI825" s="373"/>
    </row>
    <row r="826">
      <c r="A826" s="512" t="s">
        <v>5713</v>
      </c>
      <c r="B826" s="513">
        <v>46173.0</v>
      </c>
      <c r="C826" s="514" t="s">
        <v>6840</v>
      </c>
      <c r="D826" s="515" t="s">
        <v>6841</v>
      </c>
      <c r="E826" s="516"/>
      <c r="F826" s="517"/>
      <c r="G826" s="518"/>
      <c r="H826" s="519"/>
      <c r="I826" s="517"/>
      <c r="J826" s="520"/>
      <c r="K826" s="516"/>
      <c r="L826" s="517"/>
      <c r="M826" s="518"/>
      <c r="N826" s="519"/>
      <c r="O826" s="517"/>
      <c r="P826" s="520"/>
      <c r="Q826" s="516"/>
      <c r="R826" s="517"/>
      <c r="S826" s="518"/>
      <c r="T826" s="521"/>
      <c r="U826" s="522" t="s">
        <v>464</v>
      </c>
      <c r="V826" s="523"/>
      <c r="W826" s="524"/>
      <c r="X826" s="525"/>
      <c r="Y826" s="526"/>
      <c r="Z826" s="527"/>
      <c r="AA826" s="528"/>
      <c r="AB826" s="529"/>
      <c r="AC826" s="530"/>
      <c r="AD826" s="527"/>
      <c r="AE826" s="528"/>
      <c r="AF826" s="531"/>
      <c r="AG826" s="532"/>
      <c r="AH826" s="533"/>
      <c r="AI826" s="526"/>
    </row>
    <row r="827">
      <c r="A827" s="480" t="s">
        <v>5713</v>
      </c>
      <c r="B827" s="361">
        <v>46173.0</v>
      </c>
      <c r="C827" s="362" t="s">
        <v>6842</v>
      </c>
      <c r="D827" s="363" t="s">
        <v>6843</v>
      </c>
      <c r="E827" s="364"/>
      <c r="F827" s="365"/>
      <c r="G827" s="366"/>
      <c r="H827" s="367"/>
      <c r="I827" s="365"/>
      <c r="J827" s="368"/>
      <c r="K827" s="364"/>
      <c r="L827" s="365"/>
      <c r="M827" s="366"/>
      <c r="N827" s="367"/>
      <c r="O827" s="365"/>
      <c r="P827" s="368"/>
      <c r="Q827" s="364"/>
      <c r="R827" s="365"/>
      <c r="S827" s="366"/>
      <c r="T827" s="369"/>
      <c r="U827" s="370" t="s">
        <v>2957</v>
      </c>
      <c r="V827" s="481"/>
      <c r="W827" s="372"/>
      <c r="X827" s="353"/>
      <c r="Y827" s="373"/>
      <c r="Z827" s="382"/>
      <c r="AA827" s="389"/>
      <c r="AB827" s="383"/>
      <c r="AC827" s="388"/>
      <c r="AD827" s="382"/>
      <c r="AE827" s="389"/>
      <c r="AF827" s="390"/>
      <c r="AG827" s="391"/>
      <c r="AH827" s="359"/>
      <c r="AI827" s="373"/>
    </row>
    <row r="828">
      <c r="A828" s="480" t="s">
        <v>5713</v>
      </c>
      <c r="B828" s="361">
        <v>46173.0</v>
      </c>
      <c r="C828" s="362" t="s">
        <v>6844</v>
      </c>
      <c r="D828" s="363" t="s">
        <v>6845</v>
      </c>
      <c r="E828" s="364"/>
      <c r="F828" s="365"/>
      <c r="G828" s="366"/>
      <c r="H828" s="367"/>
      <c r="I828" s="365"/>
      <c r="J828" s="368"/>
      <c r="K828" s="364"/>
      <c r="L828" s="365"/>
      <c r="M828" s="366"/>
      <c r="N828" s="367"/>
      <c r="O828" s="365"/>
      <c r="P828" s="368"/>
      <c r="Q828" s="364"/>
      <c r="R828" s="365"/>
      <c r="S828" s="366"/>
      <c r="T828" s="369"/>
      <c r="U828" s="370" t="s">
        <v>1658</v>
      </c>
      <c r="V828" s="481"/>
      <c r="W828" s="372"/>
      <c r="X828" s="353"/>
      <c r="Y828" s="373"/>
      <c r="Z828" s="382"/>
      <c r="AA828" s="389"/>
      <c r="AB828" s="383"/>
      <c r="AC828" s="388"/>
      <c r="AD828" s="382"/>
      <c r="AE828" s="389"/>
      <c r="AF828" s="390"/>
      <c r="AG828" s="391"/>
      <c r="AH828" s="359"/>
      <c r="AI828" s="373"/>
    </row>
    <row r="829">
      <c r="A829" s="480" t="s">
        <v>5713</v>
      </c>
      <c r="B829" s="361">
        <v>46173.0</v>
      </c>
      <c r="C829" s="362" t="s">
        <v>6846</v>
      </c>
      <c r="D829" s="363" t="s">
        <v>6847</v>
      </c>
      <c r="E829" s="364"/>
      <c r="F829" s="365"/>
      <c r="G829" s="366"/>
      <c r="H829" s="367"/>
      <c r="I829" s="365"/>
      <c r="J829" s="368"/>
      <c r="K829" s="364"/>
      <c r="L829" s="365"/>
      <c r="M829" s="366"/>
      <c r="N829" s="367"/>
      <c r="O829" s="365"/>
      <c r="P829" s="368"/>
      <c r="Q829" s="364"/>
      <c r="R829" s="365"/>
      <c r="S829" s="366"/>
      <c r="T829" s="369"/>
      <c r="U829" s="370" t="s">
        <v>2939</v>
      </c>
      <c r="V829" s="481"/>
      <c r="W829" s="372"/>
      <c r="X829" s="353"/>
      <c r="Y829" s="373"/>
      <c r="Z829" s="382"/>
      <c r="AA829" s="389"/>
      <c r="AB829" s="383"/>
      <c r="AC829" s="388"/>
      <c r="AD829" s="382"/>
      <c r="AE829" s="389"/>
      <c r="AF829" s="390"/>
      <c r="AG829" s="391"/>
      <c r="AH829" s="359"/>
      <c r="AI829" s="373"/>
    </row>
    <row r="830">
      <c r="A830" s="480" t="s">
        <v>5713</v>
      </c>
      <c r="B830" s="361">
        <v>46173.0</v>
      </c>
      <c r="C830" s="362" t="s">
        <v>6848</v>
      </c>
      <c r="D830" s="363" t="s">
        <v>6849</v>
      </c>
      <c r="E830" s="364"/>
      <c r="F830" s="365"/>
      <c r="G830" s="366"/>
      <c r="H830" s="367"/>
      <c r="I830" s="365"/>
      <c r="J830" s="368"/>
      <c r="K830" s="364"/>
      <c r="L830" s="365"/>
      <c r="M830" s="366"/>
      <c r="N830" s="367"/>
      <c r="O830" s="365"/>
      <c r="P830" s="368"/>
      <c r="Q830" s="364"/>
      <c r="R830" s="365"/>
      <c r="S830" s="366"/>
      <c r="T830" s="369"/>
      <c r="U830" s="370" t="s">
        <v>241</v>
      </c>
      <c r="V830" s="481"/>
      <c r="W830" s="372"/>
      <c r="X830" s="353"/>
      <c r="Y830" s="373"/>
      <c r="Z830" s="382"/>
      <c r="AA830" s="389"/>
      <c r="AB830" s="383"/>
      <c r="AC830" s="388"/>
      <c r="AD830" s="382"/>
      <c r="AE830" s="389"/>
      <c r="AF830" s="390"/>
      <c r="AG830" s="391"/>
      <c r="AH830" s="359"/>
      <c r="AI830" s="373"/>
    </row>
    <row r="831">
      <c r="A831" s="480" t="s">
        <v>5713</v>
      </c>
      <c r="B831" s="361">
        <v>46173.0</v>
      </c>
      <c r="C831" s="362" t="s">
        <v>6850</v>
      </c>
      <c r="D831" s="363" t="s">
        <v>6851</v>
      </c>
      <c r="E831" s="364"/>
      <c r="F831" s="365"/>
      <c r="G831" s="366"/>
      <c r="H831" s="367"/>
      <c r="I831" s="365"/>
      <c r="J831" s="368"/>
      <c r="K831" s="364"/>
      <c r="L831" s="365"/>
      <c r="M831" s="366"/>
      <c r="N831" s="367"/>
      <c r="O831" s="365"/>
      <c r="P831" s="368"/>
      <c r="Q831" s="364"/>
      <c r="R831" s="365"/>
      <c r="S831" s="366"/>
      <c r="T831" s="369"/>
      <c r="U831" s="370" t="s">
        <v>555</v>
      </c>
      <c r="V831" s="481"/>
      <c r="W831" s="372"/>
      <c r="X831" s="353"/>
      <c r="Y831" s="373"/>
      <c r="Z831" s="382"/>
      <c r="AA831" s="389"/>
      <c r="AB831" s="383"/>
      <c r="AC831" s="388"/>
      <c r="AD831" s="382"/>
      <c r="AE831" s="389"/>
      <c r="AF831" s="390"/>
      <c r="AG831" s="391"/>
      <c r="AH831" s="359"/>
      <c r="AI831" s="373"/>
    </row>
    <row r="832">
      <c r="A832" s="512" t="s">
        <v>5713</v>
      </c>
      <c r="B832" s="513">
        <v>46173.0</v>
      </c>
      <c r="C832" s="514" t="s">
        <v>6852</v>
      </c>
      <c r="D832" s="515" t="s">
        <v>6853</v>
      </c>
      <c r="E832" s="516"/>
      <c r="F832" s="517"/>
      <c r="G832" s="518"/>
      <c r="H832" s="519"/>
      <c r="I832" s="517"/>
      <c r="J832" s="520"/>
      <c r="K832" s="516"/>
      <c r="L832" s="517"/>
      <c r="M832" s="518"/>
      <c r="N832" s="519"/>
      <c r="O832" s="517"/>
      <c r="P832" s="520"/>
      <c r="Q832" s="516"/>
      <c r="R832" s="517"/>
      <c r="S832" s="518"/>
      <c r="T832" s="521"/>
      <c r="U832" s="522" t="s">
        <v>765</v>
      </c>
      <c r="V832" s="523"/>
      <c r="W832" s="524"/>
      <c r="X832" s="525"/>
      <c r="Y832" s="526"/>
      <c r="Z832" s="527"/>
      <c r="AA832" s="528"/>
      <c r="AB832" s="529"/>
      <c r="AC832" s="530"/>
      <c r="AD832" s="527"/>
      <c r="AE832" s="528"/>
      <c r="AF832" s="531"/>
      <c r="AG832" s="532"/>
      <c r="AH832" s="533"/>
      <c r="AI832" s="526"/>
    </row>
    <row r="833">
      <c r="A833" s="480" t="s">
        <v>5713</v>
      </c>
      <c r="B833" s="361">
        <v>46173.0</v>
      </c>
      <c r="C833" s="362" t="s">
        <v>6854</v>
      </c>
      <c r="D833" s="363" t="s">
        <v>6855</v>
      </c>
      <c r="E833" s="364"/>
      <c r="F833" s="365"/>
      <c r="G833" s="366"/>
      <c r="H833" s="367"/>
      <c r="I833" s="365"/>
      <c r="J833" s="368"/>
      <c r="K833" s="364"/>
      <c r="L833" s="365"/>
      <c r="M833" s="366"/>
      <c r="N833" s="367"/>
      <c r="O833" s="365"/>
      <c r="P833" s="368"/>
      <c r="Q833" s="364"/>
      <c r="R833" s="365"/>
      <c r="S833" s="366"/>
      <c r="T833" s="369"/>
      <c r="U833" s="370" t="s">
        <v>233</v>
      </c>
      <c r="V833" s="481"/>
      <c r="W833" s="372"/>
      <c r="X833" s="353"/>
      <c r="Y833" s="373"/>
      <c r="Z833" s="382"/>
      <c r="AA833" s="389"/>
      <c r="AB833" s="383"/>
      <c r="AC833" s="388"/>
      <c r="AD833" s="382"/>
      <c r="AE833" s="389"/>
      <c r="AF833" s="390"/>
      <c r="AG833" s="391"/>
      <c r="AH833" s="359"/>
      <c r="AI833" s="373"/>
    </row>
    <row r="834">
      <c r="A834" s="480" t="s">
        <v>5713</v>
      </c>
      <c r="B834" s="361">
        <v>46173.0</v>
      </c>
      <c r="C834" s="362" t="s">
        <v>6856</v>
      </c>
      <c r="D834" s="363" t="s">
        <v>6857</v>
      </c>
      <c r="E834" s="364"/>
      <c r="F834" s="365"/>
      <c r="G834" s="366"/>
      <c r="H834" s="367"/>
      <c r="I834" s="365"/>
      <c r="J834" s="368"/>
      <c r="K834" s="364"/>
      <c r="L834" s="365"/>
      <c r="M834" s="366"/>
      <c r="N834" s="367"/>
      <c r="O834" s="365"/>
      <c r="P834" s="368"/>
      <c r="Q834" s="364"/>
      <c r="R834" s="365"/>
      <c r="S834" s="366"/>
      <c r="T834" s="369"/>
      <c r="U834" s="370" t="s">
        <v>264</v>
      </c>
      <c r="V834" s="481"/>
      <c r="W834" s="372"/>
      <c r="X834" s="353"/>
      <c r="Y834" s="373"/>
      <c r="Z834" s="382"/>
      <c r="AA834" s="389"/>
      <c r="AB834" s="383"/>
      <c r="AC834" s="388"/>
      <c r="AD834" s="382"/>
      <c r="AE834" s="389"/>
      <c r="AF834" s="390"/>
      <c r="AG834" s="391"/>
      <c r="AH834" s="359"/>
      <c r="AI834" s="373"/>
    </row>
    <row r="835">
      <c r="A835" s="480" t="s">
        <v>5713</v>
      </c>
      <c r="B835" s="361">
        <v>46173.0</v>
      </c>
      <c r="C835" s="362" t="s">
        <v>6858</v>
      </c>
      <c r="D835" s="363" t="s">
        <v>6859</v>
      </c>
      <c r="E835" s="364"/>
      <c r="F835" s="365"/>
      <c r="G835" s="366"/>
      <c r="H835" s="367"/>
      <c r="I835" s="365"/>
      <c r="J835" s="368"/>
      <c r="K835" s="364"/>
      <c r="L835" s="365"/>
      <c r="M835" s="366"/>
      <c r="N835" s="367"/>
      <c r="O835" s="365"/>
      <c r="P835" s="368"/>
      <c r="Q835" s="364"/>
      <c r="R835" s="365"/>
      <c r="S835" s="366"/>
      <c r="T835" s="369"/>
      <c r="U835" s="370" t="s">
        <v>497</v>
      </c>
      <c r="V835" s="481"/>
      <c r="W835" s="372"/>
      <c r="X835" s="353"/>
      <c r="Y835" s="373"/>
      <c r="Z835" s="382"/>
      <c r="AA835" s="389"/>
      <c r="AB835" s="383"/>
      <c r="AC835" s="388"/>
      <c r="AD835" s="382"/>
      <c r="AE835" s="389"/>
      <c r="AF835" s="390"/>
      <c r="AG835" s="391"/>
      <c r="AH835" s="359"/>
      <c r="AI835" s="373"/>
    </row>
    <row r="836">
      <c r="A836" s="480" t="s">
        <v>5713</v>
      </c>
      <c r="B836" s="361">
        <v>46173.0</v>
      </c>
      <c r="C836" s="362" t="s">
        <v>6860</v>
      </c>
      <c r="D836" s="363" t="s">
        <v>6861</v>
      </c>
      <c r="E836" s="364"/>
      <c r="F836" s="365"/>
      <c r="G836" s="366"/>
      <c r="H836" s="367"/>
      <c r="I836" s="365"/>
      <c r="J836" s="368"/>
      <c r="K836" s="364"/>
      <c r="L836" s="365"/>
      <c r="M836" s="366"/>
      <c r="N836" s="367"/>
      <c r="O836" s="365"/>
      <c r="P836" s="368"/>
      <c r="Q836" s="364"/>
      <c r="R836" s="365"/>
      <c r="S836" s="366"/>
      <c r="T836" s="369"/>
      <c r="U836" s="370" t="s">
        <v>1702</v>
      </c>
      <c r="V836" s="481"/>
      <c r="W836" s="372"/>
      <c r="X836" s="353"/>
      <c r="Y836" s="373"/>
      <c r="Z836" s="382"/>
      <c r="AA836" s="389"/>
      <c r="AB836" s="383"/>
      <c r="AC836" s="388"/>
      <c r="AD836" s="382"/>
      <c r="AE836" s="389"/>
      <c r="AF836" s="390"/>
      <c r="AG836" s="391"/>
      <c r="AH836" s="359"/>
      <c r="AI836" s="373"/>
    </row>
    <row r="837">
      <c r="A837" s="480" t="s">
        <v>5713</v>
      </c>
      <c r="B837" s="361">
        <v>46173.0</v>
      </c>
      <c r="C837" s="362" t="s">
        <v>6862</v>
      </c>
      <c r="D837" s="363" t="s">
        <v>6863</v>
      </c>
      <c r="E837" s="364"/>
      <c r="F837" s="365"/>
      <c r="G837" s="366"/>
      <c r="H837" s="367"/>
      <c r="I837" s="365"/>
      <c r="J837" s="368"/>
      <c r="K837" s="364"/>
      <c r="L837" s="365"/>
      <c r="M837" s="366"/>
      <c r="N837" s="367"/>
      <c r="O837" s="365"/>
      <c r="P837" s="368"/>
      <c r="Q837" s="364"/>
      <c r="R837" s="365"/>
      <c r="S837" s="366"/>
      <c r="T837" s="369"/>
      <c r="U837" s="370" t="s">
        <v>2525</v>
      </c>
      <c r="V837" s="481"/>
      <c r="W837" s="372"/>
      <c r="X837" s="353"/>
      <c r="Y837" s="373"/>
      <c r="Z837" s="382"/>
      <c r="AA837" s="389"/>
      <c r="AB837" s="383"/>
      <c r="AC837" s="388"/>
      <c r="AD837" s="382"/>
      <c r="AE837" s="389"/>
      <c r="AF837" s="390"/>
      <c r="AG837" s="391"/>
      <c r="AH837" s="359"/>
      <c r="AI837" s="373"/>
    </row>
    <row r="838">
      <c r="A838" s="480" t="s">
        <v>5713</v>
      </c>
      <c r="B838" s="361">
        <v>46173.0</v>
      </c>
      <c r="C838" s="362" t="s">
        <v>6864</v>
      </c>
      <c r="D838" s="363" t="s">
        <v>6865</v>
      </c>
      <c r="E838" s="364"/>
      <c r="F838" s="365"/>
      <c r="G838" s="366"/>
      <c r="H838" s="367"/>
      <c r="I838" s="365"/>
      <c r="J838" s="368"/>
      <c r="K838" s="364"/>
      <c r="L838" s="365"/>
      <c r="M838" s="366"/>
      <c r="N838" s="367"/>
      <c r="O838" s="365"/>
      <c r="P838" s="368"/>
      <c r="Q838" s="364"/>
      <c r="R838" s="365"/>
      <c r="S838" s="366"/>
      <c r="T838" s="369"/>
      <c r="U838" s="370" t="s">
        <v>323</v>
      </c>
      <c r="V838" s="481" t="s">
        <v>3051</v>
      </c>
      <c r="W838" s="372"/>
      <c r="X838" s="353"/>
      <c r="Y838" s="373"/>
      <c r="Z838" s="382"/>
      <c r="AA838" s="389"/>
      <c r="AB838" s="383"/>
      <c r="AC838" s="388"/>
      <c r="AD838" s="382"/>
      <c r="AE838" s="389"/>
      <c r="AF838" s="390"/>
      <c r="AG838" s="391"/>
      <c r="AH838" s="359"/>
      <c r="AI838" s="373"/>
    </row>
    <row r="839">
      <c r="A839" s="480" t="s">
        <v>5713</v>
      </c>
      <c r="B839" s="361">
        <v>46173.0</v>
      </c>
      <c r="C839" s="362" t="s">
        <v>6866</v>
      </c>
      <c r="D839" s="363" t="s">
        <v>6867</v>
      </c>
      <c r="E839" s="364"/>
      <c r="F839" s="365"/>
      <c r="G839" s="366"/>
      <c r="H839" s="367"/>
      <c r="I839" s="365"/>
      <c r="J839" s="368"/>
      <c r="K839" s="364"/>
      <c r="L839" s="365"/>
      <c r="M839" s="366"/>
      <c r="N839" s="367"/>
      <c r="O839" s="365"/>
      <c r="P839" s="368"/>
      <c r="Q839" s="364"/>
      <c r="R839" s="365"/>
      <c r="S839" s="366"/>
      <c r="T839" s="369"/>
      <c r="U839" s="370" t="s">
        <v>470</v>
      </c>
      <c r="V839" s="481"/>
      <c r="W839" s="372"/>
      <c r="X839" s="353"/>
      <c r="Y839" s="373"/>
      <c r="Z839" s="382"/>
      <c r="AA839" s="389"/>
      <c r="AB839" s="383"/>
      <c r="AC839" s="388"/>
      <c r="AD839" s="382"/>
      <c r="AE839" s="389"/>
      <c r="AF839" s="390"/>
      <c r="AG839" s="391"/>
      <c r="AH839" s="359"/>
      <c r="AI839" s="373"/>
    </row>
    <row r="840">
      <c r="A840" s="480" t="s">
        <v>5341</v>
      </c>
      <c r="B840" s="361">
        <v>46171.0</v>
      </c>
      <c r="C840" s="362" t="s">
        <v>6868</v>
      </c>
      <c r="D840" s="363" t="s">
        <v>6869</v>
      </c>
      <c r="E840" s="364"/>
      <c r="F840" s="365"/>
      <c r="G840" s="366"/>
      <c r="H840" s="367"/>
      <c r="I840" s="365"/>
      <c r="J840" s="368"/>
      <c r="K840" s="364"/>
      <c r="L840" s="365"/>
      <c r="M840" s="366"/>
      <c r="N840" s="367"/>
      <c r="O840" s="365"/>
      <c r="P840" s="368"/>
      <c r="Q840" s="364"/>
      <c r="R840" s="365"/>
      <c r="S840" s="366"/>
      <c r="T840" s="369"/>
      <c r="U840" s="370" t="s">
        <v>1929</v>
      </c>
      <c r="V840" s="481"/>
      <c r="W840" s="372"/>
      <c r="X840" s="353"/>
      <c r="Y840" s="373"/>
      <c r="Z840" s="382"/>
      <c r="AA840" s="389"/>
      <c r="AB840" s="383"/>
      <c r="AC840" s="388"/>
      <c r="AD840" s="382"/>
      <c r="AE840" s="389"/>
      <c r="AF840" s="390"/>
      <c r="AG840" s="391"/>
      <c r="AH840" s="359"/>
      <c r="AI840" s="373"/>
    </row>
    <row r="841">
      <c r="A841" s="480" t="s">
        <v>5713</v>
      </c>
      <c r="B841" s="361">
        <v>46173.0</v>
      </c>
      <c r="C841" s="362" t="s">
        <v>6870</v>
      </c>
      <c r="D841" s="363" t="s">
        <v>6871</v>
      </c>
      <c r="E841" s="364"/>
      <c r="F841" s="365"/>
      <c r="G841" s="366"/>
      <c r="H841" s="367"/>
      <c r="I841" s="365"/>
      <c r="J841" s="368"/>
      <c r="K841" s="364"/>
      <c r="L841" s="365"/>
      <c r="M841" s="366"/>
      <c r="N841" s="367"/>
      <c r="O841" s="365"/>
      <c r="P841" s="368"/>
      <c r="Q841" s="364"/>
      <c r="R841" s="365"/>
      <c r="S841" s="366"/>
      <c r="T841" s="369"/>
      <c r="U841" s="370" t="s">
        <v>2918</v>
      </c>
      <c r="V841" s="481"/>
      <c r="W841" s="372"/>
      <c r="X841" s="353"/>
      <c r="Y841" s="373"/>
      <c r="Z841" s="382"/>
      <c r="AA841" s="389"/>
      <c r="AB841" s="383"/>
      <c r="AC841" s="388"/>
      <c r="AD841" s="382"/>
      <c r="AE841" s="389"/>
      <c r="AF841" s="390"/>
      <c r="AG841" s="391"/>
      <c r="AH841" s="359"/>
      <c r="AI841" s="373"/>
    </row>
    <row r="842">
      <c r="A842" s="480" t="s">
        <v>5713</v>
      </c>
      <c r="B842" s="361">
        <v>46173.0</v>
      </c>
      <c r="C842" s="362" t="s">
        <v>6872</v>
      </c>
      <c r="D842" s="363" t="s">
        <v>6873</v>
      </c>
      <c r="E842" s="364"/>
      <c r="F842" s="365"/>
      <c r="G842" s="366"/>
      <c r="H842" s="367"/>
      <c r="I842" s="365"/>
      <c r="J842" s="368"/>
      <c r="K842" s="364"/>
      <c r="L842" s="365"/>
      <c r="M842" s="366"/>
      <c r="N842" s="367"/>
      <c r="O842" s="365"/>
      <c r="P842" s="368"/>
      <c r="Q842" s="364"/>
      <c r="R842" s="365"/>
      <c r="S842" s="366"/>
      <c r="T842" s="369"/>
      <c r="U842" s="370" t="s">
        <v>529</v>
      </c>
      <c r="V842" s="481"/>
      <c r="W842" s="372"/>
      <c r="X842" s="353"/>
      <c r="Y842" s="373"/>
      <c r="Z842" s="382"/>
      <c r="AA842" s="389"/>
      <c r="AB842" s="383"/>
      <c r="AC842" s="388"/>
      <c r="AD842" s="382"/>
      <c r="AE842" s="389"/>
      <c r="AF842" s="390"/>
      <c r="AG842" s="391"/>
      <c r="AH842" s="359"/>
      <c r="AI842" s="373"/>
    </row>
    <row r="843">
      <c r="A843" s="480" t="s">
        <v>5713</v>
      </c>
      <c r="B843" s="361">
        <v>46173.0</v>
      </c>
      <c r="C843" s="362" t="s">
        <v>6874</v>
      </c>
      <c r="D843" s="363" t="s">
        <v>6875</v>
      </c>
      <c r="E843" s="364"/>
      <c r="F843" s="365"/>
      <c r="G843" s="366"/>
      <c r="H843" s="367"/>
      <c r="I843" s="365"/>
      <c r="J843" s="368"/>
      <c r="K843" s="364"/>
      <c r="L843" s="365"/>
      <c r="M843" s="366"/>
      <c r="N843" s="367"/>
      <c r="O843" s="365"/>
      <c r="P843" s="368"/>
      <c r="Q843" s="364"/>
      <c r="R843" s="365"/>
      <c r="S843" s="366"/>
      <c r="T843" s="369"/>
      <c r="U843" s="370" t="s">
        <v>1575</v>
      </c>
      <c r="V843" s="481"/>
      <c r="W843" s="372"/>
      <c r="X843" s="353"/>
      <c r="Y843" s="373"/>
      <c r="Z843" s="382"/>
      <c r="AA843" s="389"/>
      <c r="AB843" s="383"/>
      <c r="AC843" s="388"/>
      <c r="AD843" s="382"/>
      <c r="AE843" s="389"/>
      <c r="AF843" s="390"/>
      <c r="AG843" s="391"/>
      <c r="AH843" s="359"/>
      <c r="AI843" s="373"/>
    </row>
    <row r="844">
      <c r="A844" s="480" t="s">
        <v>5713</v>
      </c>
      <c r="B844" s="361">
        <v>46173.0</v>
      </c>
      <c r="C844" s="362" t="s">
        <v>6876</v>
      </c>
      <c r="D844" s="363" t="s">
        <v>6877</v>
      </c>
      <c r="E844" s="364"/>
      <c r="F844" s="365"/>
      <c r="G844" s="366"/>
      <c r="H844" s="367"/>
      <c r="I844" s="365"/>
      <c r="J844" s="368"/>
      <c r="K844" s="364"/>
      <c r="L844" s="365"/>
      <c r="M844" s="366"/>
      <c r="N844" s="367"/>
      <c r="O844" s="365"/>
      <c r="P844" s="368"/>
      <c r="Q844" s="364"/>
      <c r="R844" s="365"/>
      <c r="S844" s="366"/>
      <c r="T844" s="369"/>
      <c r="U844" s="370" t="s">
        <v>3015</v>
      </c>
      <c r="V844" s="481"/>
      <c r="W844" s="372"/>
      <c r="X844" s="353"/>
      <c r="Y844" s="373"/>
      <c r="Z844" s="382"/>
      <c r="AA844" s="389"/>
      <c r="AB844" s="383"/>
      <c r="AC844" s="388"/>
      <c r="AD844" s="382"/>
      <c r="AE844" s="389"/>
      <c r="AF844" s="390"/>
      <c r="AG844" s="391"/>
      <c r="AH844" s="359"/>
      <c r="AI844" s="373"/>
    </row>
    <row r="845">
      <c r="A845" s="480" t="s">
        <v>5713</v>
      </c>
      <c r="B845" s="361">
        <v>46173.0</v>
      </c>
      <c r="C845" s="362" t="s">
        <v>6878</v>
      </c>
      <c r="D845" s="363" t="s">
        <v>6879</v>
      </c>
      <c r="E845" s="364"/>
      <c r="F845" s="365"/>
      <c r="G845" s="366"/>
      <c r="H845" s="367"/>
      <c r="I845" s="365"/>
      <c r="J845" s="368"/>
      <c r="K845" s="364"/>
      <c r="L845" s="365"/>
      <c r="M845" s="366"/>
      <c r="N845" s="367"/>
      <c r="O845" s="365"/>
      <c r="P845" s="368"/>
      <c r="Q845" s="364"/>
      <c r="R845" s="365"/>
      <c r="S845" s="366"/>
      <c r="T845" s="369"/>
      <c r="U845" s="370" t="s">
        <v>634</v>
      </c>
      <c r="V845" s="481"/>
      <c r="W845" s="372"/>
      <c r="X845" s="353"/>
      <c r="Y845" s="373"/>
      <c r="Z845" s="382"/>
      <c r="AA845" s="389"/>
      <c r="AB845" s="383"/>
      <c r="AC845" s="388"/>
      <c r="AD845" s="382"/>
      <c r="AE845" s="389"/>
      <c r="AF845" s="390"/>
      <c r="AG845" s="391"/>
      <c r="AH845" s="359"/>
      <c r="AI845" s="373"/>
    </row>
    <row r="846">
      <c r="A846" s="480" t="s">
        <v>5713</v>
      </c>
      <c r="B846" s="361">
        <v>46173.0</v>
      </c>
      <c r="C846" s="362" t="s">
        <v>6880</v>
      </c>
      <c r="D846" s="363" t="s">
        <v>6881</v>
      </c>
      <c r="E846" s="364"/>
      <c r="F846" s="365"/>
      <c r="G846" s="366"/>
      <c r="H846" s="367"/>
      <c r="I846" s="365"/>
      <c r="J846" s="368"/>
      <c r="K846" s="364"/>
      <c r="L846" s="365"/>
      <c r="M846" s="366"/>
      <c r="N846" s="367"/>
      <c r="O846" s="365"/>
      <c r="P846" s="368"/>
      <c r="Q846" s="364"/>
      <c r="R846" s="365"/>
      <c r="S846" s="366"/>
      <c r="T846" s="369"/>
      <c r="U846" s="370"/>
      <c r="V846" s="481" t="s">
        <v>3010</v>
      </c>
      <c r="W846" s="372"/>
      <c r="X846" s="353"/>
      <c r="Y846" s="373"/>
      <c r="Z846" s="382"/>
      <c r="AA846" s="389"/>
      <c r="AB846" s="383"/>
      <c r="AC846" s="388"/>
      <c r="AD846" s="382"/>
      <c r="AE846" s="389"/>
      <c r="AF846" s="390"/>
      <c r="AG846" s="391"/>
      <c r="AH846" s="359"/>
      <c r="AI846" s="373"/>
    </row>
    <row r="847">
      <c r="A847" s="480" t="s">
        <v>5713</v>
      </c>
      <c r="B847" s="361">
        <v>46173.0</v>
      </c>
      <c r="C847" s="362" t="s">
        <v>6882</v>
      </c>
      <c r="D847" s="363" t="s">
        <v>6883</v>
      </c>
      <c r="E847" s="364"/>
      <c r="F847" s="365"/>
      <c r="G847" s="366"/>
      <c r="H847" s="367"/>
      <c r="I847" s="365"/>
      <c r="J847" s="368"/>
      <c r="K847" s="364"/>
      <c r="L847" s="365"/>
      <c r="M847" s="366"/>
      <c r="N847" s="367"/>
      <c r="O847" s="365"/>
      <c r="P847" s="368"/>
      <c r="Q847" s="364"/>
      <c r="R847" s="365"/>
      <c r="S847" s="366"/>
      <c r="T847" s="369"/>
      <c r="U847" s="370"/>
      <c r="V847" s="481" t="s">
        <v>1591</v>
      </c>
      <c r="W847" s="372"/>
      <c r="X847" s="353"/>
      <c r="Y847" s="373"/>
      <c r="Z847" s="382"/>
      <c r="AA847" s="389"/>
      <c r="AB847" s="383"/>
      <c r="AC847" s="388"/>
      <c r="AD847" s="382"/>
      <c r="AE847" s="389"/>
      <c r="AF847" s="390"/>
      <c r="AG847" s="391"/>
      <c r="AH847" s="359"/>
      <c r="AI847" s="373"/>
    </row>
    <row r="848">
      <c r="A848" s="480" t="s">
        <v>5713</v>
      </c>
      <c r="B848" s="361">
        <v>46173.0</v>
      </c>
      <c r="C848" s="362" t="s">
        <v>6884</v>
      </c>
      <c r="D848" s="363" t="s">
        <v>6885</v>
      </c>
      <c r="E848" s="364"/>
      <c r="F848" s="365"/>
      <c r="G848" s="366"/>
      <c r="H848" s="367"/>
      <c r="I848" s="365"/>
      <c r="J848" s="368"/>
      <c r="K848" s="364"/>
      <c r="L848" s="365"/>
      <c r="M848" s="366"/>
      <c r="N848" s="367"/>
      <c r="O848" s="365"/>
      <c r="P848" s="368"/>
      <c r="Q848" s="364"/>
      <c r="R848" s="365"/>
      <c r="S848" s="366"/>
      <c r="T848" s="369"/>
      <c r="U848" s="370"/>
      <c r="V848" s="481" t="s">
        <v>3039</v>
      </c>
      <c r="W848" s="372"/>
      <c r="X848" s="353"/>
      <c r="Y848" s="373"/>
      <c r="Z848" s="382"/>
      <c r="AA848" s="389"/>
      <c r="AB848" s="383"/>
      <c r="AC848" s="388"/>
      <c r="AD848" s="382"/>
      <c r="AE848" s="389"/>
      <c r="AF848" s="390"/>
      <c r="AG848" s="391"/>
      <c r="AH848" s="359"/>
      <c r="AI848" s="373"/>
    </row>
    <row r="849">
      <c r="A849" s="480" t="s">
        <v>5138</v>
      </c>
      <c r="B849" s="361">
        <v>46168.0</v>
      </c>
      <c r="C849" s="362" t="s">
        <v>6886</v>
      </c>
      <c r="D849" s="363" t="s">
        <v>6887</v>
      </c>
      <c r="E849" s="364"/>
      <c r="F849" s="365"/>
      <c r="G849" s="366"/>
      <c r="H849" s="367"/>
      <c r="I849" s="365"/>
      <c r="J849" s="368"/>
      <c r="K849" s="364"/>
      <c r="L849" s="365"/>
      <c r="M849" s="366"/>
      <c r="N849" s="367"/>
      <c r="O849" s="365"/>
      <c r="P849" s="368"/>
      <c r="Q849" s="364"/>
      <c r="R849" s="365"/>
      <c r="S849" s="366"/>
      <c r="T849" s="369"/>
      <c r="U849" s="370" t="s">
        <v>1235</v>
      </c>
      <c r="V849" s="481"/>
      <c r="W849" s="372"/>
      <c r="X849" s="353"/>
      <c r="Y849" s="373"/>
      <c r="Z849" s="382"/>
      <c r="AA849" s="389"/>
      <c r="AB849" s="383"/>
      <c r="AC849" s="388"/>
      <c r="AD849" s="382"/>
      <c r="AE849" s="389"/>
      <c r="AF849" s="390"/>
      <c r="AG849" s="391"/>
      <c r="AH849" s="359"/>
      <c r="AI849" s="373"/>
    </row>
    <row r="850">
      <c r="A850" s="480" t="s">
        <v>5138</v>
      </c>
      <c r="B850" s="361">
        <v>46168.0</v>
      </c>
      <c r="C850" s="362" t="s">
        <v>6888</v>
      </c>
      <c r="D850" s="363" t="s">
        <v>6889</v>
      </c>
      <c r="E850" s="364"/>
      <c r="F850" s="365"/>
      <c r="G850" s="366"/>
      <c r="H850" s="367"/>
      <c r="I850" s="365"/>
      <c r="J850" s="368"/>
      <c r="K850" s="364"/>
      <c r="L850" s="365"/>
      <c r="M850" s="366"/>
      <c r="N850" s="367"/>
      <c r="O850" s="365"/>
      <c r="P850" s="368"/>
      <c r="Q850" s="364"/>
      <c r="R850" s="365"/>
      <c r="S850" s="366"/>
      <c r="T850" s="369"/>
      <c r="U850" s="370" t="s">
        <v>1235</v>
      </c>
      <c r="V850" s="481"/>
      <c r="W850" s="372"/>
      <c r="X850" s="353"/>
      <c r="Y850" s="373"/>
      <c r="Z850" s="382"/>
      <c r="AA850" s="389"/>
      <c r="AB850" s="383"/>
      <c r="AC850" s="388"/>
      <c r="AD850" s="382"/>
      <c r="AE850" s="389"/>
      <c r="AF850" s="390"/>
      <c r="AG850" s="391"/>
      <c r="AH850" s="359"/>
      <c r="AI850" s="373"/>
    </row>
    <row r="851">
      <c r="A851" s="480" t="s">
        <v>5132</v>
      </c>
      <c r="B851" s="361">
        <v>46169.0</v>
      </c>
      <c r="C851" s="362" t="s">
        <v>6890</v>
      </c>
      <c r="D851" s="363" t="s">
        <v>6891</v>
      </c>
      <c r="E851" s="364"/>
      <c r="F851" s="365"/>
      <c r="G851" s="366"/>
      <c r="H851" s="367"/>
      <c r="I851" s="365"/>
      <c r="J851" s="368"/>
      <c r="K851" s="364"/>
      <c r="L851" s="365"/>
      <c r="M851" s="366"/>
      <c r="N851" s="367"/>
      <c r="O851" s="365"/>
      <c r="P851" s="368"/>
      <c r="Q851" s="364"/>
      <c r="R851" s="365"/>
      <c r="S851" s="366"/>
      <c r="T851" s="369"/>
      <c r="U851" s="370" t="s">
        <v>1235</v>
      </c>
      <c r="V851" s="506" t="s">
        <v>3025</v>
      </c>
      <c r="W851" s="372"/>
      <c r="X851" s="353"/>
      <c r="Y851" s="373"/>
      <c r="Z851" s="382"/>
      <c r="AA851" s="389"/>
      <c r="AB851" s="383"/>
      <c r="AC851" s="388"/>
      <c r="AD851" s="382"/>
      <c r="AE851" s="389"/>
      <c r="AF851" s="390"/>
      <c r="AG851" s="391"/>
      <c r="AH851" s="359"/>
      <c r="AI851" s="373"/>
    </row>
    <row r="852">
      <c r="A852" s="480" t="s">
        <v>5132</v>
      </c>
      <c r="B852" s="361">
        <v>46169.0</v>
      </c>
      <c r="C852" s="362" t="s">
        <v>6892</v>
      </c>
      <c r="D852" s="363" t="s">
        <v>6893</v>
      </c>
      <c r="E852" s="364"/>
      <c r="F852" s="365"/>
      <c r="G852" s="366"/>
      <c r="H852" s="367"/>
      <c r="I852" s="365"/>
      <c r="J852" s="368"/>
      <c r="K852" s="364"/>
      <c r="L852" s="365"/>
      <c r="M852" s="366"/>
      <c r="N852" s="367"/>
      <c r="O852" s="365"/>
      <c r="P852" s="368"/>
      <c r="Q852" s="364"/>
      <c r="R852" s="365"/>
      <c r="S852" s="366"/>
      <c r="T852" s="369"/>
      <c r="U852" s="370" t="s">
        <v>1235</v>
      </c>
      <c r="V852" s="506" t="s">
        <v>2568</v>
      </c>
      <c r="W852" s="372"/>
      <c r="X852" s="353"/>
      <c r="Y852" s="373"/>
      <c r="Z852" s="382"/>
      <c r="AA852" s="389"/>
      <c r="AB852" s="383"/>
      <c r="AC852" s="388"/>
      <c r="AD852" s="382"/>
      <c r="AE852" s="389"/>
      <c r="AF852" s="390"/>
      <c r="AG852" s="391"/>
      <c r="AH852" s="359"/>
      <c r="AI852" s="373"/>
    </row>
    <row r="853">
      <c r="A853" s="480" t="s">
        <v>5135</v>
      </c>
      <c r="B853" s="361">
        <v>46170.0</v>
      </c>
      <c r="C853" s="362" t="s">
        <v>6894</v>
      </c>
      <c r="D853" s="363" t="s">
        <v>6895</v>
      </c>
      <c r="E853" s="364"/>
      <c r="F853" s="365"/>
      <c r="G853" s="366"/>
      <c r="H853" s="367"/>
      <c r="I853" s="365"/>
      <c r="J853" s="368"/>
      <c r="K853" s="364"/>
      <c r="L853" s="365"/>
      <c r="M853" s="366"/>
      <c r="N853" s="367"/>
      <c r="O853" s="365"/>
      <c r="P853" s="368"/>
      <c r="Q853" s="364"/>
      <c r="R853" s="365"/>
      <c r="S853" s="366"/>
      <c r="T853" s="369"/>
      <c r="U853" s="370" t="s">
        <v>1235</v>
      </c>
      <c r="V853" s="481"/>
      <c r="W853" s="372"/>
      <c r="X853" s="353"/>
      <c r="Y853" s="373"/>
      <c r="Z853" s="382"/>
      <c r="AA853" s="389"/>
      <c r="AB853" s="383"/>
      <c r="AC853" s="388"/>
      <c r="AD853" s="382"/>
      <c r="AE853" s="389"/>
      <c r="AF853" s="390"/>
      <c r="AG853" s="391"/>
      <c r="AH853" s="359"/>
      <c r="AI853" s="373"/>
    </row>
    <row r="854">
      <c r="A854" s="480" t="s">
        <v>5135</v>
      </c>
      <c r="B854" s="361">
        <v>46170.0</v>
      </c>
      <c r="C854" s="362" t="s">
        <v>6896</v>
      </c>
      <c r="D854" s="363" t="s">
        <v>6897</v>
      </c>
      <c r="E854" s="364"/>
      <c r="F854" s="365"/>
      <c r="G854" s="366"/>
      <c r="H854" s="367"/>
      <c r="I854" s="365"/>
      <c r="J854" s="368"/>
      <c r="K854" s="364"/>
      <c r="L854" s="365"/>
      <c r="M854" s="366"/>
      <c r="N854" s="367"/>
      <c r="O854" s="365"/>
      <c r="P854" s="368"/>
      <c r="Q854" s="364"/>
      <c r="R854" s="365"/>
      <c r="S854" s="366"/>
      <c r="T854" s="369"/>
      <c r="U854" s="370" t="s">
        <v>1235</v>
      </c>
      <c r="V854" s="506" t="s">
        <v>3031</v>
      </c>
      <c r="W854" s="372"/>
      <c r="X854" s="353"/>
      <c r="Y854" s="373"/>
      <c r="Z854" s="382"/>
      <c r="AA854" s="389"/>
      <c r="AB854" s="383"/>
      <c r="AC854" s="388"/>
      <c r="AD854" s="382"/>
      <c r="AE854" s="389"/>
      <c r="AF854" s="390"/>
      <c r="AG854" s="391"/>
      <c r="AH854" s="359"/>
      <c r="AI854" s="373"/>
    </row>
    <row r="855">
      <c r="A855" s="480" t="s">
        <v>5341</v>
      </c>
      <c r="B855" s="361">
        <v>46171.0</v>
      </c>
      <c r="C855" s="362" t="s">
        <v>6898</v>
      </c>
      <c r="D855" s="363" t="s">
        <v>6899</v>
      </c>
      <c r="E855" s="364"/>
      <c r="F855" s="365"/>
      <c r="G855" s="366"/>
      <c r="H855" s="367"/>
      <c r="I855" s="365"/>
      <c r="J855" s="368"/>
      <c r="K855" s="364"/>
      <c r="L855" s="365"/>
      <c r="M855" s="366"/>
      <c r="N855" s="367"/>
      <c r="O855" s="365"/>
      <c r="P855" s="368"/>
      <c r="Q855" s="364"/>
      <c r="R855" s="365"/>
      <c r="S855" s="366"/>
      <c r="T855" s="369"/>
      <c r="U855" s="370" t="s">
        <v>1235</v>
      </c>
      <c r="V855" s="506"/>
      <c r="W855" s="372"/>
      <c r="X855" s="353"/>
      <c r="Y855" s="373"/>
      <c r="Z855" s="382"/>
      <c r="AA855" s="389"/>
      <c r="AB855" s="383"/>
      <c r="AC855" s="388"/>
      <c r="AD855" s="382"/>
      <c r="AE855" s="389"/>
      <c r="AF855" s="390"/>
      <c r="AG855" s="391"/>
      <c r="AH855" s="359"/>
      <c r="AI855" s="373"/>
    </row>
    <row r="856">
      <c r="A856" s="480" t="s">
        <v>5341</v>
      </c>
      <c r="B856" s="361">
        <v>46171.0</v>
      </c>
      <c r="C856" s="362" t="s">
        <v>6900</v>
      </c>
      <c r="D856" s="363" t="s">
        <v>6901</v>
      </c>
      <c r="E856" s="364"/>
      <c r="F856" s="365"/>
      <c r="G856" s="366"/>
      <c r="H856" s="367"/>
      <c r="I856" s="365"/>
      <c r="J856" s="368"/>
      <c r="K856" s="364"/>
      <c r="L856" s="365"/>
      <c r="M856" s="366"/>
      <c r="N856" s="367"/>
      <c r="O856" s="365"/>
      <c r="P856" s="368"/>
      <c r="Q856" s="364"/>
      <c r="R856" s="365"/>
      <c r="S856" s="366"/>
      <c r="T856" s="369"/>
      <c r="U856" s="370" t="s">
        <v>1235</v>
      </c>
      <c r="V856" s="506" t="s">
        <v>3003</v>
      </c>
      <c r="W856" s="372"/>
      <c r="X856" s="353"/>
      <c r="Y856" s="373"/>
      <c r="Z856" s="382"/>
      <c r="AA856" s="389"/>
      <c r="AB856" s="383"/>
      <c r="AC856" s="388"/>
      <c r="AD856" s="382"/>
      <c r="AE856" s="389"/>
      <c r="AF856" s="390"/>
      <c r="AG856" s="391"/>
      <c r="AH856" s="359"/>
      <c r="AI856" s="373"/>
    </row>
    <row r="857">
      <c r="A857" s="480" t="s">
        <v>5742</v>
      </c>
      <c r="B857" s="361">
        <v>46172.0</v>
      </c>
      <c r="C857" s="362" t="s">
        <v>6902</v>
      </c>
      <c r="D857" s="363" t="s">
        <v>6903</v>
      </c>
      <c r="E857" s="364"/>
      <c r="F857" s="365"/>
      <c r="G857" s="366"/>
      <c r="H857" s="367"/>
      <c r="I857" s="365"/>
      <c r="J857" s="368"/>
      <c r="K857" s="364"/>
      <c r="L857" s="365"/>
      <c r="M857" s="366"/>
      <c r="N857" s="367"/>
      <c r="O857" s="365"/>
      <c r="P857" s="368"/>
      <c r="Q857" s="364"/>
      <c r="R857" s="365"/>
      <c r="S857" s="366"/>
      <c r="T857" s="369"/>
      <c r="U857" s="370" t="s">
        <v>1235</v>
      </c>
      <c r="V857" s="506"/>
      <c r="W857" s="372"/>
      <c r="X857" s="353"/>
      <c r="Y857" s="373"/>
      <c r="Z857" s="382"/>
      <c r="AA857" s="389"/>
      <c r="AB857" s="383"/>
      <c r="AC857" s="388"/>
      <c r="AD857" s="382"/>
      <c r="AE857" s="389"/>
      <c r="AF857" s="390"/>
      <c r="AG857" s="391"/>
      <c r="AH857" s="359"/>
      <c r="AI857" s="373"/>
    </row>
    <row r="858">
      <c r="A858" s="480" t="s">
        <v>5713</v>
      </c>
      <c r="B858" s="361">
        <v>46173.0</v>
      </c>
      <c r="C858" s="362" t="s">
        <v>6904</v>
      </c>
      <c r="D858" s="363" t="s">
        <v>6905</v>
      </c>
      <c r="E858" s="364"/>
      <c r="F858" s="365"/>
      <c r="G858" s="366"/>
      <c r="H858" s="367"/>
      <c r="I858" s="365"/>
      <c r="J858" s="368"/>
      <c r="K858" s="364"/>
      <c r="L858" s="365"/>
      <c r="M858" s="366"/>
      <c r="N858" s="367"/>
      <c r="O858" s="365"/>
      <c r="P858" s="368"/>
      <c r="Q858" s="364"/>
      <c r="R858" s="365"/>
      <c r="S858" s="366"/>
      <c r="T858" s="369"/>
      <c r="U858" s="370" t="s">
        <v>1235</v>
      </c>
      <c r="V858" s="506"/>
      <c r="W858" s="372"/>
      <c r="X858" s="353"/>
      <c r="Y858" s="373"/>
      <c r="Z858" s="382"/>
      <c r="AA858" s="389"/>
      <c r="AB858" s="383"/>
      <c r="AC858" s="388"/>
      <c r="AD858" s="382"/>
      <c r="AE858" s="389"/>
      <c r="AF858" s="390"/>
      <c r="AG858" s="391"/>
      <c r="AH858" s="359"/>
      <c r="AI858" s="373"/>
    </row>
    <row r="859">
      <c r="A859" s="480" t="s">
        <v>5164</v>
      </c>
      <c r="B859" s="361">
        <v>46167.0</v>
      </c>
      <c r="C859" s="362" t="s">
        <v>6906</v>
      </c>
      <c r="D859" s="363" t="s">
        <v>6907</v>
      </c>
      <c r="E859" s="364"/>
      <c r="F859" s="365"/>
      <c r="G859" s="366"/>
      <c r="H859" s="367"/>
      <c r="I859" s="365"/>
      <c r="J859" s="368"/>
      <c r="K859" s="364"/>
      <c r="L859" s="365"/>
      <c r="M859" s="366"/>
      <c r="N859" s="367"/>
      <c r="O859" s="365"/>
      <c r="P859" s="368"/>
      <c r="Q859" s="364"/>
      <c r="R859" s="365"/>
      <c r="S859" s="366"/>
      <c r="T859" s="369"/>
      <c r="U859" s="370" t="s">
        <v>1235</v>
      </c>
      <c r="V859" s="506"/>
      <c r="W859" s="372"/>
      <c r="X859" s="353"/>
      <c r="Y859" s="373"/>
      <c r="Z859" s="382"/>
      <c r="AA859" s="389"/>
      <c r="AB859" s="383"/>
      <c r="AC859" s="388"/>
      <c r="AD859" s="382"/>
      <c r="AE859" s="389"/>
      <c r="AF859" s="390"/>
      <c r="AG859" s="391"/>
      <c r="AH859" s="359"/>
      <c r="AI859" s="373"/>
    </row>
    <row r="860">
      <c r="A860" s="480" t="s">
        <v>5138</v>
      </c>
      <c r="B860" s="361">
        <v>46168.0</v>
      </c>
      <c r="C860" s="362" t="s">
        <v>6908</v>
      </c>
      <c r="D860" s="363" t="s">
        <v>6909</v>
      </c>
      <c r="E860" s="364"/>
      <c r="F860" s="365"/>
      <c r="G860" s="366"/>
      <c r="H860" s="367"/>
      <c r="I860" s="365"/>
      <c r="J860" s="368"/>
      <c r="K860" s="364"/>
      <c r="L860" s="365"/>
      <c r="M860" s="366"/>
      <c r="N860" s="367"/>
      <c r="O860" s="365"/>
      <c r="P860" s="368"/>
      <c r="Q860" s="364"/>
      <c r="R860" s="365"/>
      <c r="S860" s="366"/>
      <c r="T860" s="369"/>
      <c r="U860" s="370" t="s">
        <v>2059</v>
      </c>
      <c r="V860" s="481"/>
      <c r="W860" s="372"/>
      <c r="X860" s="353"/>
      <c r="Y860" s="373"/>
      <c r="Z860" s="382"/>
      <c r="AA860" s="389"/>
      <c r="AB860" s="383"/>
      <c r="AC860" s="388"/>
      <c r="AD860" s="382"/>
      <c r="AE860" s="389"/>
      <c r="AF860" s="390"/>
      <c r="AG860" s="391"/>
      <c r="AH860" s="359"/>
      <c r="AI860" s="373"/>
    </row>
    <row r="861">
      <c r="A861" s="480" t="s">
        <v>5138</v>
      </c>
      <c r="B861" s="361">
        <v>46168.0</v>
      </c>
      <c r="C861" s="362" t="s">
        <v>6910</v>
      </c>
      <c r="D861" s="363" t="s">
        <v>6911</v>
      </c>
      <c r="E861" s="364"/>
      <c r="F861" s="365"/>
      <c r="G861" s="366"/>
      <c r="H861" s="367"/>
      <c r="I861" s="365"/>
      <c r="J861" s="368"/>
      <c r="K861" s="364"/>
      <c r="L861" s="365"/>
      <c r="M861" s="366"/>
      <c r="N861" s="367"/>
      <c r="O861" s="365"/>
      <c r="P861" s="368"/>
      <c r="Q861" s="364"/>
      <c r="R861" s="365"/>
      <c r="S861" s="366"/>
      <c r="T861" s="369"/>
      <c r="U861" s="370" t="s">
        <v>2059</v>
      </c>
      <c r="V861" s="481"/>
      <c r="W861" s="372"/>
      <c r="X861" s="353"/>
      <c r="Y861" s="373"/>
      <c r="Z861" s="382"/>
      <c r="AA861" s="389"/>
      <c r="AB861" s="383"/>
      <c r="AC861" s="388"/>
      <c r="AD861" s="382"/>
      <c r="AE861" s="389"/>
      <c r="AF861" s="390"/>
      <c r="AG861" s="391"/>
      <c r="AH861" s="359"/>
      <c r="AI861" s="373"/>
    </row>
    <row r="862">
      <c r="A862" s="480" t="s">
        <v>5132</v>
      </c>
      <c r="B862" s="361">
        <v>46169.0</v>
      </c>
      <c r="C862" s="362" t="s">
        <v>6912</v>
      </c>
      <c r="D862" s="363" t="s">
        <v>6913</v>
      </c>
      <c r="E862" s="364"/>
      <c r="F862" s="365"/>
      <c r="G862" s="366"/>
      <c r="H862" s="367"/>
      <c r="I862" s="365"/>
      <c r="J862" s="368"/>
      <c r="K862" s="364"/>
      <c r="L862" s="365"/>
      <c r="M862" s="366"/>
      <c r="N862" s="367"/>
      <c r="O862" s="365"/>
      <c r="P862" s="368"/>
      <c r="Q862" s="364"/>
      <c r="R862" s="365"/>
      <c r="S862" s="366"/>
      <c r="T862" s="369"/>
      <c r="U862" s="370" t="s">
        <v>2059</v>
      </c>
      <c r="V862" s="481"/>
      <c r="W862" s="372"/>
      <c r="X862" s="353"/>
      <c r="Y862" s="373"/>
      <c r="Z862" s="382"/>
      <c r="AA862" s="389"/>
      <c r="AB862" s="383"/>
      <c r="AC862" s="388"/>
      <c r="AD862" s="382"/>
      <c r="AE862" s="389"/>
      <c r="AF862" s="390"/>
      <c r="AG862" s="391"/>
      <c r="AH862" s="359"/>
      <c r="AI862" s="373"/>
    </row>
    <row r="863">
      <c r="A863" s="480" t="s">
        <v>5132</v>
      </c>
      <c r="B863" s="361">
        <v>46169.0</v>
      </c>
      <c r="C863" s="362" t="s">
        <v>6914</v>
      </c>
      <c r="D863" s="363" t="s">
        <v>6915</v>
      </c>
      <c r="E863" s="364"/>
      <c r="F863" s="365"/>
      <c r="G863" s="366"/>
      <c r="H863" s="367"/>
      <c r="I863" s="365"/>
      <c r="J863" s="368"/>
      <c r="K863" s="364"/>
      <c r="L863" s="365"/>
      <c r="M863" s="366"/>
      <c r="N863" s="367"/>
      <c r="O863" s="365"/>
      <c r="P863" s="368"/>
      <c r="Q863" s="364"/>
      <c r="R863" s="365"/>
      <c r="S863" s="366"/>
      <c r="T863" s="369"/>
      <c r="U863" s="370" t="s">
        <v>2059</v>
      </c>
      <c r="V863" s="481"/>
      <c r="W863" s="372"/>
      <c r="X863" s="353"/>
      <c r="Y863" s="373"/>
      <c r="Z863" s="382"/>
      <c r="AA863" s="389"/>
      <c r="AB863" s="383"/>
      <c r="AC863" s="388"/>
      <c r="AD863" s="382"/>
      <c r="AE863" s="389"/>
      <c r="AF863" s="390"/>
      <c r="AG863" s="391"/>
      <c r="AH863" s="359"/>
      <c r="AI863" s="373"/>
    </row>
    <row r="864">
      <c r="A864" s="480" t="s">
        <v>5742</v>
      </c>
      <c r="B864" s="361">
        <v>46172.0</v>
      </c>
      <c r="C864" s="362" t="s">
        <v>6916</v>
      </c>
      <c r="D864" s="363" t="s">
        <v>6917</v>
      </c>
      <c r="E864" s="364"/>
      <c r="F864" s="365"/>
      <c r="G864" s="366"/>
      <c r="H864" s="367"/>
      <c r="I864" s="365"/>
      <c r="J864" s="368"/>
      <c r="K864" s="364"/>
      <c r="L864" s="365"/>
      <c r="M864" s="366"/>
      <c r="N864" s="367"/>
      <c r="O864" s="365"/>
      <c r="P864" s="368"/>
      <c r="Q864" s="364"/>
      <c r="R864" s="365"/>
      <c r="S864" s="366"/>
      <c r="T864" s="369"/>
      <c r="U864" s="370" t="s">
        <v>2059</v>
      </c>
      <c r="V864" s="481"/>
      <c r="W864" s="372"/>
      <c r="X864" s="353"/>
      <c r="Y864" s="373"/>
      <c r="Z864" s="382"/>
      <c r="AA864" s="389"/>
      <c r="AB864" s="383"/>
      <c r="AC864" s="388"/>
      <c r="AD864" s="382"/>
      <c r="AE864" s="389"/>
      <c r="AF864" s="390"/>
      <c r="AG864" s="391"/>
      <c r="AH864" s="359"/>
      <c r="AI864" s="373"/>
    </row>
    <row r="865">
      <c r="A865" s="480" t="s">
        <v>5164</v>
      </c>
      <c r="B865" s="361">
        <v>46167.0</v>
      </c>
      <c r="C865" s="362" t="s">
        <v>6918</v>
      </c>
      <c r="D865" s="363" t="s">
        <v>6919</v>
      </c>
      <c r="E865" s="364"/>
      <c r="F865" s="365"/>
      <c r="G865" s="366"/>
      <c r="H865" s="367"/>
      <c r="I865" s="365"/>
      <c r="J865" s="368"/>
      <c r="K865" s="364"/>
      <c r="L865" s="365"/>
      <c r="M865" s="366"/>
      <c r="N865" s="367"/>
      <c r="O865" s="365"/>
      <c r="P865" s="368"/>
      <c r="Q865" s="364"/>
      <c r="R865" s="365"/>
      <c r="S865" s="366"/>
      <c r="T865" s="369"/>
      <c r="U865" s="370" t="s">
        <v>2059</v>
      </c>
      <c r="V865" s="481"/>
      <c r="W865" s="372"/>
      <c r="X865" s="353"/>
      <c r="Y865" s="373"/>
      <c r="Z865" s="382"/>
      <c r="AA865" s="389"/>
      <c r="AB865" s="383"/>
      <c r="AC865" s="388"/>
      <c r="AD865" s="382"/>
      <c r="AE865" s="389"/>
      <c r="AF865" s="390"/>
      <c r="AG865" s="391"/>
      <c r="AH865" s="359"/>
      <c r="AI865" s="373"/>
    </row>
    <row r="866">
      <c r="A866" s="480" t="s">
        <v>5138</v>
      </c>
      <c r="B866" s="361">
        <v>46168.0</v>
      </c>
      <c r="C866" s="362" t="s">
        <v>6920</v>
      </c>
      <c r="D866" s="363" t="s">
        <v>6921</v>
      </c>
      <c r="E866" s="364"/>
      <c r="F866" s="365"/>
      <c r="G866" s="366"/>
      <c r="H866" s="367"/>
      <c r="I866" s="365"/>
      <c r="J866" s="368"/>
      <c r="K866" s="364"/>
      <c r="L866" s="365"/>
      <c r="M866" s="366"/>
      <c r="N866" s="367"/>
      <c r="O866" s="365"/>
      <c r="P866" s="368"/>
      <c r="Q866" s="364"/>
      <c r="R866" s="365"/>
      <c r="S866" s="366"/>
      <c r="T866" s="369"/>
      <c r="U866" s="370" t="s">
        <v>713</v>
      </c>
      <c r="V866" s="481" t="s">
        <v>3003</v>
      </c>
      <c r="W866" s="372"/>
      <c r="X866" s="353"/>
      <c r="Y866" s="373"/>
      <c r="Z866" s="382"/>
      <c r="AA866" s="389"/>
      <c r="AB866" s="383"/>
      <c r="AC866" s="388"/>
      <c r="AD866" s="382"/>
      <c r="AE866" s="389"/>
      <c r="AF866" s="390"/>
      <c r="AG866" s="391"/>
      <c r="AH866" s="359"/>
      <c r="AI866" s="373"/>
    </row>
    <row r="867">
      <c r="A867" s="480" t="s">
        <v>5138</v>
      </c>
      <c r="B867" s="361">
        <v>46168.0</v>
      </c>
      <c r="C867" s="362" t="s">
        <v>6922</v>
      </c>
      <c r="D867" s="363" t="s">
        <v>6923</v>
      </c>
      <c r="E867" s="364"/>
      <c r="F867" s="365"/>
      <c r="G867" s="366"/>
      <c r="H867" s="367"/>
      <c r="I867" s="365"/>
      <c r="J867" s="368"/>
      <c r="K867" s="364"/>
      <c r="L867" s="365"/>
      <c r="M867" s="366"/>
      <c r="N867" s="367"/>
      <c r="O867" s="365"/>
      <c r="P867" s="368"/>
      <c r="Q867" s="364"/>
      <c r="R867" s="365"/>
      <c r="S867" s="366"/>
      <c r="T867" s="369"/>
      <c r="U867" s="370" t="s">
        <v>713</v>
      </c>
      <c r="V867" s="481"/>
      <c r="W867" s="372"/>
      <c r="X867" s="353"/>
      <c r="Y867" s="373"/>
      <c r="Z867" s="382"/>
      <c r="AA867" s="389"/>
      <c r="AB867" s="383"/>
      <c r="AC867" s="388"/>
      <c r="AD867" s="382"/>
      <c r="AE867" s="389"/>
      <c r="AF867" s="390"/>
      <c r="AG867" s="391"/>
      <c r="AH867" s="359"/>
      <c r="AI867" s="373"/>
    </row>
    <row r="868">
      <c r="A868" s="480" t="s">
        <v>5132</v>
      </c>
      <c r="B868" s="361">
        <v>46169.0</v>
      </c>
      <c r="C868" s="362" t="s">
        <v>6924</v>
      </c>
      <c r="D868" s="363" t="s">
        <v>6925</v>
      </c>
      <c r="E868" s="364"/>
      <c r="F868" s="365"/>
      <c r="G868" s="366"/>
      <c r="H868" s="367"/>
      <c r="I868" s="365"/>
      <c r="J868" s="368"/>
      <c r="K868" s="364"/>
      <c r="L868" s="365"/>
      <c r="M868" s="366"/>
      <c r="N868" s="367"/>
      <c r="O868" s="365"/>
      <c r="P868" s="368"/>
      <c r="Q868" s="364"/>
      <c r="R868" s="365"/>
      <c r="S868" s="366"/>
      <c r="T868" s="369"/>
      <c r="U868" s="370" t="s">
        <v>713</v>
      </c>
      <c r="V868" s="481"/>
      <c r="W868" s="372"/>
      <c r="X868" s="353"/>
      <c r="Y868" s="373"/>
      <c r="Z868" s="382"/>
      <c r="AA868" s="389"/>
      <c r="AB868" s="383"/>
      <c r="AC868" s="388"/>
      <c r="AD868" s="382"/>
      <c r="AE868" s="389"/>
      <c r="AF868" s="390"/>
      <c r="AG868" s="391"/>
      <c r="AH868" s="359"/>
      <c r="AI868" s="373"/>
    </row>
    <row r="869">
      <c r="A869" s="480" t="s">
        <v>5132</v>
      </c>
      <c r="B869" s="361">
        <v>46169.0</v>
      </c>
      <c r="C869" s="362" t="s">
        <v>6926</v>
      </c>
      <c r="D869" s="363" t="s">
        <v>6927</v>
      </c>
      <c r="E869" s="364"/>
      <c r="F869" s="365"/>
      <c r="G869" s="366"/>
      <c r="H869" s="367"/>
      <c r="I869" s="365"/>
      <c r="J869" s="368"/>
      <c r="K869" s="364"/>
      <c r="L869" s="365"/>
      <c r="M869" s="366"/>
      <c r="N869" s="367"/>
      <c r="O869" s="365"/>
      <c r="P869" s="368"/>
      <c r="Q869" s="364"/>
      <c r="R869" s="365"/>
      <c r="S869" s="366"/>
      <c r="T869" s="369"/>
      <c r="U869" s="370" t="s">
        <v>713</v>
      </c>
      <c r="V869" s="481"/>
      <c r="W869" s="372"/>
      <c r="X869" s="353"/>
      <c r="Y869" s="373"/>
      <c r="Z869" s="382"/>
      <c r="AA869" s="389"/>
      <c r="AB869" s="383"/>
      <c r="AC869" s="388"/>
      <c r="AD869" s="382"/>
      <c r="AE869" s="389"/>
      <c r="AF869" s="390"/>
      <c r="AG869" s="391"/>
      <c r="AH869" s="359"/>
      <c r="AI869" s="373"/>
    </row>
    <row r="870">
      <c r="A870" s="480" t="s">
        <v>5135</v>
      </c>
      <c r="B870" s="361">
        <v>46170.0</v>
      </c>
      <c r="C870" s="362" t="s">
        <v>6928</v>
      </c>
      <c r="D870" s="363" t="s">
        <v>6929</v>
      </c>
      <c r="E870" s="364"/>
      <c r="F870" s="365"/>
      <c r="G870" s="366"/>
      <c r="H870" s="367"/>
      <c r="I870" s="365"/>
      <c r="J870" s="368"/>
      <c r="K870" s="364"/>
      <c r="L870" s="365"/>
      <c r="M870" s="366"/>
      <c r="N870" s="367"/>
      <c r="O870" s="365"/>
      <c r="P870" s="368"/>
      <c r="Q870" s="364"/>
      <c r="R870" s="365"/>
      <c r="S870" s="366"/>
      <c r="T870" s="369"/>
      <c r="U870" s="370" t="s">
        <v>713</v>
      </c>
      <c r="V870" s="481"/>
      <c r="W870" s="372"/>
      <c r="X870" s="353"/>
      <c r="Y870" s="373"/>
      <c r="Z870" s="382"/>
      <c r="AA870" s="389"/>
      <c r="AB870" s="383"/>
      <c r="AC870" s="388"/>
      <c r="AD870" s="382"/>
      <c r="AE870" s="389"/>
      <c r="AF870" s="390"/>
      <c r="AG870" s="391"/>
      <c r="AH870" s="359"/>
      <c r="AI870" s="373"/>
    </row>
    <row r="871">
      <c r="A871" s="480" t="s">
        <v>5341</v>
      </c>
      <c r="B871" s="361">
        <v>46171.0</v>
      </c>
      <c r="C871" s="362" t="s">
        <v>6930</v>
      </c>
      <c r="D871" s="363" t="s">
        <v>6931</v>
      </c>
      <c r="E871" s="364"/>
      <c r="F871" s="365"/>
      <c r="G871" s="366"/>
      <c r="H871" s="367"/>
      <c r="I871" s="365"/>
      <c r="J871" s="368"/>
      <c r="K871" s="364"/>
      <c r="L871" s="365"/>
      <c r="M871" s="366"/>
      <c r="N871" s="367"/>
      <c r="O871" s="365"/>
      <c r="P871" s="368"/>
      <c r="Q871" s="364"/>
      <c r="R871" s="365"/>
      <c r="S871" s="366"/>
      <c r="T871" s="369"/>
      <c r="U871" s="370" t="s">
        <v>713</v>
      </c>
      <c r="V871" s="481"/>
      <c r="W871" s="372"/>
      <c r="X871" s="353"/>
      <c r="Y871" s="373"/>
      <c r="Z871" s="382"/>
      <c r="AA871" s="389"/>
      <c r="AB871" s="383"/>
      <c r="AC871" s="388"/>
      <c r="AD871" s="382"/>
      <c r="AE871" s="389"/>
      <c r="AF871" s="390"/>
      <c r="AG871" s="391"/>
      <c r="AH871" s="359"/>
      <c r="AI871" s="373"/>
    </row>
    <row r="872">
      <c r="A872" s="480" t="s">
        <v>5164</v>
      </c>
      <c r="B872" s="361">
        <v>46167.0</v>
      </c>
      <c r="C872" s="362" t="s">
        <v>6932</v>
      </c>
      <c r="D872" s="363" t="s">
        <v>6933</v>
      </c>
      <c r="E872" s="364"/>
      <c r="F872" s="365"/>
      <c r="G872" s="366"/>
      <c r="H872" s="367"/>
      <c r="I872" s="365"/>
      <c r="J872" s="368"/>
      <c r="K872" s="364"/>
      <c r="L872" s="365"/>
      <c r="M872" s="366"/>
      <c r="N872" s="367"/>
      <c r="O872" s="365"/>
      <c r="P872" s="368"/>
      <c r="Q872" s="364"/>
      <c r="R872" s="365"/>
      <c r="S872" s="366"/>
      <c r="T872" s="369"/>
      <c r="U872" s="370" t="s">
        <v>713</v>
      </c>
      <c r="V872" s="481"/>
      <c r="W872" s="372"/>
      <c r="X872" s="353"/>
      <c r="Y872" s="373"/>
      <c r="Z872" s="382"/>
      <c r="AA872" s="389"/>
      <c r="AB872" s="383"/>
      <c r="AC872" s="388"/>
      <c r="AD872" s="382"/>
      <c r="AE872" s="389"/>
      <c r="AF872" s="390"/>
      <c r="AG872" s="391"/>
      <c r="AH872" s="359"/>
      <c r="AI872" s="373"/>
    </row>
    <row r="873">
      <c r="A873" s="480" t="s">
        <v>5138</v>
      </c>
      <c r="B873" s="361">
        <v>46168.0</v>
      </c>
      <c r="C873" s="362" t="s">
        <v>6934</v>
      </c>
      <c r="D873" s="363" t="s">
        <v>6935</v>
      </c>
      <c r="E873" s="364"/>
      <c r="F873" s="365"/>
      <c r="G873" s="366"/>
      <c r="H873" s="367"/>
      <c r="I873" s="365"/>
      <c r="J873" s="368"/>
      <c r="K873" s="364"/>
      <c r="L873" s="365"/>
      <c r="M873" s="366"/>
      <c r="N873" s="367"/>
      <c r="O873" s="365"/>
      <c r="P873" s="368"/>
      <c r="Q873" s="364"/>
      <c r="R873" s="365"/>
      <c r="S873" s="366"/>
      <c r="T873" s="369"/>
      <c r="U873" s="370" t="s">
        <v>2961</v>
      </c>
      <c r="V873" s="481"/>
      <c r="W873" s="372"/>
      <c r="X873" s="353"/>
      <c r="Y873" s="373"/>
      <c r="Z873" s="382"/>
      <c r="AA873" s="389"/>
      <c r="AB873" s="383"/>
      <c r="AC873" s="388"/>
      <c r="AD873" s="382"/>
      <c r="AE873" s="389"/>
      <c r="AF873" s="390"/>
      <c r="AG873" s="391"/>
      <c r="AH873" s="359"/>
      <c r="AI873" s="373"/>
    </row>
    <row r="874">
      <c r="A874" s="480" t="s">
        <v>5138</v>
      </c>
      <c r="B874" s="361">
        <v>46168.0</v>
      </c>
      <c r="C874" s="362" t="s">
        <v>6936</v>
      </c>
      <c r="D874" s="363" t="s">
        <v>6937</v>
      </c>
      <c r="E874" s="364"/>
      <c r="F874" s="365"/>
      <c r="G874" s="366"/>
      <c r="H874" s="367"/>
      <c r="I874" s="365"/>
      <c r="J874" s="368"/>
      <c r="K874" s="364"/>
      <c r="L874" s="365"/>
      <c r="M874" s="366"/>
      <c r="N874" s="367"/>
      <c r="O874" s="365"/>
      <c r="P874" s="368"/>
      <c r="Q874" s="364"/>
      <c r="R874" s="365"/>
      <c r="S874" s="366"/>
      <c r="T874" s="369"/>
      <c r="U874" s="370" t="s">
        <v>2961</v>
      </c>
      <c r="V874" s="481"/>
      <c r="W874" s="372"/>
      <c r="X874" s="353"/>
      <c r="Y874" s="373"/>
      <c r="Z874" s="382"/>
      <c r="AA874" s="389"/>
      <c r="AB874" s="383"/>
      <c r="AC874" s="388"/>
      <c r="AD874" s="382"/>
      <c r="AE874" s="389"/>
      <c r="AF874" s="390"/>
      <c r="AG874" s="391"/>
      <c r="AH874" s="359"/>
      <c r="AI874" s="373"/>
    </row>
    <row r="875">
      <c r="A875" s="480" t="s">
        <v>5132</v>
      </c>
      <c r="B875" s="361">
        <v>46169.0</v>
      </c>
      <c r="C875" s="362" t="s">
        <v>6938</v>
      </c>
      <c r="D875" s="363" t="s">
        <v>6939</v>
      </c>
      <c r="E875" s="364"/>
      <c r="F875" s="365"/>
      <c r="G875" s="366"/>
      <c r="H875" s="367"/>
      <c r="I875" s="365"/>
      <c r="J875" s="368"/>
      <c r="K875" s="364"/>
      <c r="L875" s="365"/>
      <c r="M875" s="366"/>
      <c r="N875" s="367"/>
      <c r="O875" s="365"/>
      <c r="P875" s="368"/>
      <c r="Q875" s="364"/>
      <c r="R875" s="365"/>
      <c r="S875" s="366"/>
      <c r="T875" s="369"/>
      <c r="U875" s="370" t="s">
        <v>2961</v>
      </c>
      <c r="V875" s="481"/>
      <c r="W875" s="372"/>
      <c r="X875" s="353"/>
      <c r="Y875" s="373"/>
      <c r="Z875" s="382"/>
      <c r="AA875" s="389"/>
      <c r="AB875" s="383"/>
      <c r="AC875" s="388"/>
      <c r="AD875" s="382"/>
      <c r="AE875" s="389"/>
      <c r="AF875" s="390"/>
      <c r="AG875" s="391"/>
      <c r="AH875" s="359"/>
      <c r="AI875" s="373"/>
    </row>
    <row r="876">
      <c r="A876" s="480" t="s">
        <v>5132</v>
      </c>
      <c r="B876" s="361">
        <v>46169.0</v>
      </c>
      <c r="C876" s="362" t="s">
        <v>6940</v>
      </c>
      <c r="D876" s="363" t="s">
        <v>6941</v>
      </c>
      <c r="E876" s="364"/>
      <c r="F876" s="365"/>
      <c r="G876" s="366"/>
      <c r="H876" s="367"/>
      <c r="I876" s="365"/>
      <c r="J876" s="368"/>
      <c r="K876" s="364"/>
      <c r="L876" s="365"/>
      <c r="M876" s="366"/>
      <c r="N876" s="367"/>
      <c r="O876" s="365"/>
      <c r="P876" s="368"/>
      <c r="Q876" s="364"/>
      <c r="R876" s="365"/>
      <c r="S876" s="366"/>
      <c r="T876" s="369"/>
      <c r="U876" s="370" t="s">
        <v>2961</v>
      </c>
      <c r="V876" s="481"/>
      <c r="W876" s="372"/>
      <c r="X876" s="353"/>
      <c r="Y876" s="373"/>
      <c r="Z876" s="382"/>
      <c r="AA876" s="389"/>
      <c r="AB876" s="383"/>
      <c r="AC876" s="388"/>
      <c r="AD876" s="382"/>
      <c r="AE876" s="389"/>
      <c r="AF876" s="390"/>
      <c r="AG876" s="391"/>
      <c r="AH876" s="359"/>
      <c r="AI876" s="373"/>
    </row>
    <row r="877">
      <c r="A877" s="480" t="s">
        <v>5742</v>
      </c>
      <c r="B877" s="361">
        <v>46172.0</v>
      </c>
      <c r="C877" s="362" t="s">
        <v>6942</v>
      </c>
      <c r="D877" s="363" t="s">
        <v>6943</v>
      </c>
      <c r="E877" s="364"/>
      <c r="F877" s="365"/>
      <c r="G877" s="366"/>
      <c r="H877" s="367"/>
      <c r="I877" s="365"/>
      <c r="J877" s="368"/>
      <c r="K877" s="364"/>
      <c r="L877" s="365"/>
      <c r="M877" s="366"/>
      <c r="N877" s="367"/>
      <c r="O877" s="365"/>
      <c r="P877" s="368"/>
      <c r="Q877" s="364"/>
      <c r="R877" s="365"/>
      <c r="S877" s="366"/>
      <c r="T877" s="369"/>
      <c r="U877" s="370" t="s">
        <v>2961</v>
      </c>
      <c r="V877" s="481"/>
      <c r="W877" s="372"/>
      <c r="X877" s="353"/>
      <c r="Y877" s="373"/>
      <c r="Z877" s="382"/>
      <c r="AA877" s="389"/>
      <c r="AB877" s="383"/>
      <c r="AC877" s="388"/>
      <c r="AD877" s="382"/>
      <c r="AE877" s="389"/>
      <c r="AF877" s="390"/>
      <c r="AG877" s="391"/>
      <c r="AH877" s="359"/>
      <c r="AI877" s="373"/>
    </row>
    <row r="878">
      <c r="A878" s="480" t="s">
        <v>5164</v>
      </c>
      <c r="B878" s="361">
        <v>46167.0</v>
      </c>
      <c r="C878" s="362" t="s">
        <v>6944</v>
      </c>
      <c r="D878" s="363" t="s">
        <v>6945</v>
      </c>
      <c r="E878" s="364"/>
      <c r="F878" s="365"/>
      <c r="G878" s="366"/>
      <c r="H878" s="367"/>
      <c r="I878" s="365"/>
      <c r="J878" s="368"/>
      <c r="K878" s="364"/>
      <c r="L878" s="365"/>
      <c r="M878" s="366"/>
      <c r="N878" s="367"/>
      <c r="O878" s="365"/>
      <c r="P878" s="368"/>
      <c r="Q878" s="364"/>
      <c r="R878" s="365"/>
      <c r="S878" s="366"/>
      <c r="T878" s="369"/>
      <c r="U878" s="370" t="s">
        <v>2961</v>
      </c>
      <c r="V878" s="481"/>
      <c r="W878" s="372"/>
      <c r="X878" s="353"/>
      <c r="Y878" s="373"/>
      <c r="Z878" s="382"/>
      <c r="AA878" s="389"/>
      <c r="AB878" s="383"/>
      <c r="AC878" s="388"/>
      <c r="AD878" s="382"/>
      <c r="AE878" s="389"/>
      <c r="AF878" s="390"/>
      <c r="AG878" s="391"/>
      <c r="AH878" s="359"/>
      <c r="AI878" s="373"/>
    </row>
    <row r="879">
      <c r="A879" s="480" t="s">
        <v>5138</v>
      </c>
      <c r="B879" s="361">
        <v>46168.0</v>
      </c>
      <c r="C879" s="362" t="s">
        <v>6946</v>
      </c>
      <c r="D879" s="363" t="s">
        <v>6947</v>
      </c>
      <c r="E879" s="364"/>
      <c r="F879" s="365"/>
      <c r="G879" s="366"/>
      <c r="H879" s="367"/>
      <c r="I879" s="365"/>
      <c r="J879" s="368"/>
      <c r="K879" s="364"/>
      <c r="L879" s="365"/>
      <c r="M879" s="366"/>
      <c r="N879" s="367"/>
      <c r="O879" s="365"/>
      <c r="P879" s="368"/>
      <c r="Q879" s="364"/>
      <c r="R879" s="365"/>
      <c r="S879" s="366"/>
      <c r="T879" s="369"/>
      <c r="U879" s="370" t="s">
        <v>263</v>
      </c>
      <c r="V879" s="481"/>
      <c r="W879" s="372"/>
      <c r="X879" s="353"/>
      <c r="Y879" s="373"/>
      <c r="Z879" s="382"/>
      <c r="AA879" s="389"/>
      <c r="AB879" s="383"/>
      <c r="AC879" s="388"/>
      <c r="AD879" s="382"/>
      <c r="AE879" s="389"/>
      <c r="AF879" s="390"/>
      <c r="AG879" s="391"/>
      <c r="AH879" s="359"/>
      <c r="AI879" s="373"/>
    </row>
    <row r="880">
      <c r="A880" s="480" t="s">
        <v>5138</v>
      </c>
      <c r="B880" s="361">
        <v>46168.0</v>
      </c>
      <c r="C880" s="362" t="s">
        <v>6948</v>
      </c>
      <c r="D880" s="363" t="s">
        <v>6949</v>
      </c>
      <c r="E880" s="364"/>
      <c r="F880" s="365"/>
      <c r="G880" s="366"/>
      <c r="H880" s="367"/>
      <c r="I880" s="365"/>
      <c r="J880" s="368"/>
      <c r="K880" s="364"/>
      <c r="L880" s="365"/>
      <c r="M880" s="366"/>
      <c r="N880" s="367"/>
      <c r="O880" s="365"/>
      <c r="P880" s="368"/>
      <c r="Q880" s="364"/>
      <c r="R880" s="365"/>
      <c r="S880" s="366"/>
      <c r="T880" s="369"/>
      <c r="U880" s="370" t="s">
        <v>263</v>
      </c>
      <c r="V880" s="481"/>
      <c r="W880" s="372"/>
      <c r="X880" s="353"/>
      <c r="Y880" s="373"/>
      <c r="Z880" s="382"/>
      <c r="AA880" s="389"/>
      <c r="AB880" s="383"/>
      <c r="AC880" s="388"/>
      <c r="AD880" s="382"/>
      <c r="AE880" s="389"/>
      <c r="AF880" s="390"/>
      <c r="AG880" s="391"/>
      <c r="AH880" s="359"/>
      <c r="AI880" s="373"/>
    </row>
    <row r="881">
      <c r="A881" s="480" t="s">
        <v>5132</v>
      </c>
      <c r="B881" s="361">
        <v>46169.0</v>
      </c>
      <c r="C881" s="362" t="s">
        <v>6950</v>
      </c>
      <c r="D881" s="363" t="s">
        <v>6951</v>
      </c>
      <c r="E881" s="364"/>
      <c r="F881" s="365"/>
      <c r="G881" s="366"/>
      <c r="H881" s="367"/>
      <c r="I881" s="365"/>
      <c r="J881" s="368"/>
      <c r="K881" s="364"/>
      <c r="L881" s="365"/>
      <c r="M881" s="366"/>
      <c r="N881" s="367"/>
      <c r="O881" s="365"/>
      <c r="P881" s="368"/>
      <c r="Q881" s="364"/>
      <c r="R881" s="365"/>
      <c r="S881" s="366"/>
      <c r="T881" s="369"/>
      <c r="U881" s="370" t="s">
        <v>263</v>
      </c>
      <c r="V881" s="481"/>
      <c r="W881" s="372"/>
      <c r="X881" s="353"/>
      <c r="Y881" s="373"/>
      <c r="Z881" s="382"/>
      <c r="AA881" s="389"/>
      <c r="AB881" s="383"/>
      <c r="AC881" s="388"/>
      <c r="AD881" s="382"/>
      <c r="AE881" s="389"/>
      <c r="AF881" s="390"/>
      <c r="AG881" s="391"/>
      <c r="AH881" s="359"/>
      <c r="AI881" s="373"/>
    </row>
    <row r="882">
      <c r="A882" s="480" t="s">
        <v>5132</v>
      </c>
      <c r="B882" s="361">
        <v>46169.0</v>
      </c>
      <c r="C882" s="362" t="s">
        <v>6952</v>
      </c>
      <c r="D882" s="363" t="s">
        <v>6953</v>
      </c>
      <c r="E882" s="364"/>
      <c r="F882" s="365"/>
      <c r="G882" s="366"/>
      <c r="H882" s="367"/>
      <c r="I882" s="365"/>
      <c r="J882" s="368"/>
      <c r="K882" s="364"/>
      <c r="L882" s="365"/>
      <c r="M882" s="366"/>
      <c r="N882" s="367"/>
      <c r="O882" s="365"/>
      <c r="P882" s="368"/>
      <c r="Q882" s="364"/>
      <c r="R882" s="365"/>
      <c r="S882" s="366"/>
      <c r="T882" s="369"/>
      <c r="U882" s="370" t="s">
        <v>263</v>
      </c>
      <c r="V882" s="481"/>
      <c r="W882" s="372"/>
      <c r="X882" s="353"/>
      <c r="Y882" s="373"/>
      <c r="Z882" s="382"/>
      <c r="AA882" s="389"/>
      <c r="AB882" s="383"/>
      <c r="AC882" s="388"/>
      <c r="AD882" s="382"/>
      <c r="AE882" s="389"/>
      <c r="AF882" s="390"/>
      <c r="AG882" s="391"/>
      <c r="AH882" s="359"/>
      <c r="AI882" s="373"/>
    </row>
    <row r="883">
      <c r="A883" s="480" t="s">
        <v>5135</v>
      </c>
      <c r="B883" s="361">
        <v>46170.0</v>
      </c>
      <c r="C883" s="362" t="s">
        <v>6954</v>
      </c>
      <c r="D883" s="363" t="s">
        <v>6955</v>
      </c>
      <c r="E883" s="364"/>
      <c r="F883" s="365"/>
      <c r="G883" s="366"/>
      <c r="H883" s="367"/>
      <c r="I883" s="365"/>
      <c r="J883" s="368"/>
      <c r="K883" s="364"/>
      <c r="L883" s="365"/>
      <c r="M883" s="366"/>
      <c r="N883" s="367"/>
      <c r="O883" s="365"/>
      <c r="P883" s="368"/>
      <c r="Q883" s="364"/>
      <c r="R883" s="365"/>
      <c r="S883" s="366"/>
      <c r="T883" s="369"/>
      <c r="U883" s="370" t="s">
        <v>263</v>
      </c>
      <c r="V883" s="481"/>
      <c r="W883" s="372"/>
      <c r="X883" s="353"/>
      <c r="Y883" s="373"/>
      <c r="Z883" s="382"/>
      <c r="AA883" s="389"/>
      <c r="AB883" s="383"/>
      <c r="AC883" s="388"/>
      <c r="AD883" s="382"/>
      <c r="AE883" s="389"/>
      <c r="AF883" s="390"/>
      <c r="AG883" s="391"/>
      <c r="AH883" s="359"/>
      <c r="AI883" s="373"/>
    </row>
    <row r="884">
      <c r="A884" s="480" t="s">
        <v>5341</v>
      </c>
      <c r="B884" s="361">
        <v>46171.0</v>
      </c>
      <c r="C884" s="362" t="s">
        <v>6956</v>
      </c>
      <c r="D884" s="363" t="s">
        <v>6957</v>
      </c>
      <c r="E884" s="364"/>
      <c r="F884" s="365"/>
      <c r="G884" s="366"/>
      <c r="H884" s="367"/>
      <c r="I884" s="365"/>
      <c r="J884" s="368"/>
      <c r="K884" s="364"/>
      <c r="L884" s="365"/>
      <c r="M884" s="366"/>
      <c r="N884" s="367"/>
      <c r="O884" s="365"/>
      <c r="P884" s="368"/>
      <c r="Q884" s="364"/>
      <c r="R884" s="365"/>
      <c r="S884" s="366"/>
      <c r="T884" s="369"/>
      <c r="U884" s="370" t="s">
        <v>263</v>
      </c>
      <c r="V884" s="481"/>
      <c r="W884" s="372"/>
      <c r="X884" s="353"/>
      <c r="Y884" s="373"/>
      <c r="Z884" s="382"/>
      <c r="AA884" s="389"/>
      <c r="AB884" s="383"/>
      <c r="AC884" s="388"/>
      <c r="AD884" s="382"/>
      <c r="AE884" s="389"/>
      <c r="AF884" s="390"/>
      <c r="AG884" s="391"/>
      <c r="AH884" s="359"/>
      <c r="AI884" s="373"/>
    </row>
    <row r="885">
      <c r="A885" s="480" t="s">
        <v>5341</v>
      </c>
      <c r="B885" s="361">
        <v>46171.0</v>
      </c>
      <c r="C885" s="362" t="s">
        <v>6958</v>
      </c>
      <c r="D885" s="363" t="s">
        <v>6959</v>
      </c>
      <c r="E885" s="364"/>
      <c r="F885" s="365"/>
      <c r="G885" s="366"/>
      <c r="H885" s="367"/>
      <c r="I885" s="365"/>
      <c r="J885" s="368"/>
      <c r="K885" s="364"/>
      <c r="L885" s="365"/>
      <c r="M885" s="366"/>
      <c r="N885" s="367"/>
      <c r="O885" s="365"/>
      <c r="P885" s="368"/>
      <c r="Q885" s="364"/>
      <c r="R885" s="365"/>
      <c r="S885" s="366"/>
      <c r="T885" s="369"/>
      <c r="U885" s="370" t="s">
        <v>263</v>
      </c>
      <c r="V885" s="481"/>
      <c r="W885" s="372"/>
      <c r="X885" s="353"/>
      <c r="Y885" s="373"/>
      <c r="Z885" s="382"/>
      <c r="AA885" s="389"/>
      <c r="AB885" s="383"/>
      <c r="AC885" s="388"/>
      <c r="AD885" s="382"/>
      <c r="AE885" s="389"/>
      <c r="AF885" s="390"/>
      <c r="AG885" s="391"/>
      <c r="AH885" s="359"/>
      <c r="AI885" s="373"/>
    </row>
    <row r="886">
      <c r="A886" s="480" t="s">
        <v>5742</v>
      </c>
      <c r="B886" s="361">
        <v>46172.0</v>
      </c>
      <c r="C886" s="362" t="s">
        <v>6960</v>
      </c>
      <c r="D886" s="363" t="s">
        <v>6961</v>
      </c>
      <c r="E886" s="364"/>
      <c r="F886" s="365"/>
      <c r="G886" s="366"/>
      <c r="H886" s="367"/>
      <c r="I886" s="365"/>
      <c r="J886" s="368"/>
      <c r="K886" s="364"/>
      <c r="L886" s="365"/>
      <c r="M886" s="366"/>
      <c r="N886" s="367"/>
      <c r="O886" s="365"/>
      <c r="P886" s="368"/>
      <c r="Q886" s="364"/>
      <c r="R886" s="365"/>
      <c r="S886" s="366"/>
      <c r="T886" s="369"/>
      <c r="U886" s="370" t="s">
        <v>263</v>
      </c>
      <c r="V886" s="481"/>
      <c r="W886" s="372"/>
      <c r="X886" s="353"/>
      <c r="Y886" s="373"/>
      <c r="Z886" s="382"/>
      <c r="AA886" s="389"/>
      <c r="AB886" s="383"/>
      <c r="AC886" s="388"/>
      <c r="AD886" s="382"/>
      <c r="AE886" s="389"/>
      <c r="AF886" s="390"/>
      <c r="AG886" s="391"/>
      <c r="AH886" s="359"/>
      <c r="AI886" s="373"/>
    </row>
    <row r="887">
      <c r="A887" s="480" t="s">
        <v>5164</v>
      </c>
      <c r="B887" s="361">
        <v>46167.0</v>
      </c>
      <c r="C887" s="362" t="s">
        <v>6962</v>
      </c>
      <c r="D887" s="363" t="s">
        <v>6963</v>
      </c>
      <c r="E887" s="364"/>
      <c r="F887" s="365"/>
      <c r="G887" s="366"/>
      <c r="H887" s="367"/>
      <c r="I887" s="365"/>
      <c r="J887" s="368"/>
      <c r="K887" s="364"/>
      <c r="L887" s="365"/>
      <c r="M887" s="366"/>
      <c r="N887" s="367"/>
      <c r="O887" s="365"/>
      <c r="P887" s="368"/>
      <c r="Q887" s="364"/>
      <c r="R887" s="365"/>
      <c r="S887" s="366"/>
      <c r="T887" s="369"/>
      <c r="U887" s="370" t="s">
        <v>263</v>
      </c>
      <c r="V887" s="481"/>
      <c r="W887" s="372"/>
      <c r="X887" s="353"/>
      <c r="Y887" s="373"/>
      <c r="Z887" s="382"/>
      <c r="AA887" s="389"/>
      <c r="AB887" s="383"/>
      <c r="AC887" s="388"/>
      <c r="AD887" s="382"/>
      <c r="AE887" s="389"/>
      <c r="AF887" s="390"/>
      <c r="AG887" s="391"/>
      <c r="AH887" s="359"/>
      <c r="AI887" s="373"/>
    </row>
    <row r="888">
      <c r="A888" s="480" t="s">
        <v>5135</v>
      </c>
      <c r="B888" s="361">
        <v>46170.0</v>
      </c>
      <c r="C888" s="362" t="s">
        <v>6964</v>
      </c>
      <c r="D888" s="363" t="s">
        <v>6965</v>
      </c>
      <c r="E888" s="364"/>
      <c r="F888" s="365"/>
      <c r="G888" s="366"/>
      <c r="H888" s="367"/>
      <c r="I888" s="365"/>
      <c r="J888" s="368"/>
      <c r="K888" s="364"/>
      <c r="L888" s="365"/>
      <c r="M888" s="366"/>
      <c r="N888" s="367"/>
      <c r="O888" s="365"/>
      <c r="P888" s="368"/>
      <c r="Q888" s="364"/>
      <c r="R888" s="365"/>
      <c r="S888" s="366"/>
      <c r="T888" s="369"/>
      <c r="U888" s="370" t="s">
        <v>263</v>
      </c>
      <c r="V888" s="481"/>
      <c r="W888" s="372"/>
      <c r="X888" s="353"/>
      <c r="Y888" s="373"/>
      <c r="Z888" s="382"/>
      <c r="AA888" s="389"/>
      <c r="AB888" s="383"/>
      <c r="AC888" s="388"/>
      <c r="AD888" s="382"/>
      <c r="AE888" s="389"/>
      <c r="AF888" s="390"/>
      <c r="AG888" s="391"/>
      <c r="AH888" s="359"/>
      <c r="AI888" s="373"/>
    </row>
    <row r="889">
      <c r="A889" s="480" t="s">
        <v>5138</v>
      </c>
      <c r="B889" s="361">
        <v>46168.0</v>
      </c>
      <c r="C889" s="362" t="s">
        <v>6966</v>
      </c>
      <c r="D889" s="363" t="s">
        <v>6967</v>
      </c>
      <c r="E889" s="364"/>
      <c r="F889" s="365"/>
      <c r="G889" s="366"/>
      <c r="H889" s="367"/>
      <c r="I889" s="365"/>
      <c r="J889" s="368"/>
      <c r="K889" s="364"/>
      <c r="L889" s="365"/>
      <c r="M889" s="366"/>
      <c r="N889" s="367"/>
      <c r="O889" s="365"/>
      <c r="P889" s="368"/>
      <c r="Q889" s="364"/>
      <c r="R889" s="365"/>
      <c r="S889" s="366"/>
      <c r="T889" s="369"/>
      <c r="U889" s="370" t="s">
        <v>801</v>
      </c>
      <c r="V889" s="481"/>
      <c r="W889" s="372"/>
      <c r="X889" s="353"/>
      <c r="Y889" s="373"/>
      <c r="Z889" s="382"/>
      <c r="AA889" s="389"/>
      <c r="AB889" s="383"/>
      <c r="AC889" s="388"/>
      <c r="AD889" s="382"/>
      <c r="AE889" s="389"/>
      <c r="AF889" s="390"/>
      <c r="AG889" s="391"/>
      <c r="AH889" s="359"/>
      <c r="AI889" s="373"/>
    </row>
    <row r="890">
      <c r="A890" s="480" t="s">
        <v>5138</v>
      </c>
      <c r="B890" s="361">
        <v>46168.0</v>
      </c>
      <c r="C890" s="362" t="s">
        <v>6968</v>
      </c>
      <c r="D890" s="363" t="s">
        <v>6969</v>
      </c>
      <c r="E890" s="364"/>
      <c r="F890" s="365"/>
      <c r="G890" s="366"/>
      <c r="H890" s="367"/>
      <c r="I890" s="365"/>
      <c r="J890" s="368"/>
      <c r="K890" s="364"/>
      <c r="L890" s="365"/>
      <c r="M890" s="366"/>
      <c r="N890" s="367"/>
      <c r="O890" s="365"/>
      <c r="P890" s="368"/>
      <c r="Q890" s="364"/>
      <c r="R890" s="365"/>
      <c r="S890" s="366"/>
      <c r="T890" s="369"/>
      <c r="U890" s="370" t="s">
        <v>801</v>
      </c>
      <c r="V890" s="481"/>
      <c r="W890" s="372"/>
      <c r="X890" s="353"/>
      <c r="Y890" s="373"/>
      <c r="Z890" s="382"/>
      <c r="AA890" s="389"/>
      <c r="AB890" s="383"/>
      <c r="AC890" s="388"/>
      <c r="AD890" s="382"/>
      <c r="AE890" s="389"/>
      <c r="AF890" s="390"/>
      <c r="AG890" s="391"/>
      <c r="AH890" s="359"/>
      <c r="AI890" s="373"/>
    </row>
    <row r="891">
      <c r="A891" s="480" t="s">
        <v>5132</v>
      </c>
      <c r="B891" s="361">
        <v>46169.0</v>
      </c>
      <c r="C891" s="362" t="s">
        <v>6970</v>
      </c>
      <c r="D891" s="363" t="s">
        <v>6971</v>
      </c>
      <c r="E891" s="364"/>
      <c r="F891" s="365"/>
      <c r="G891" s="366"/>
      <c r="H891" s="367"/>
      <c r="I891" s="365"/>
      <c r="J891" s="368"/>
      <c r="K891" s="364"/>
      <c r="L891" s="365"/>
      <c r="M891" s="366"/>
      <c r="N891" s="367"/>
      <c r="O891" s="365"/>
      <c r="P891" s="368"/>
      <c r="Q891" s="364"/>
      <c r="R891" s="365"/>
      <c r="S891" s="366"/>
      <c r="T891" s="369"/>
      <c r="U891" s="370" t="s">
        <v>801</v>
      </c>
      <c r="V891" s="481"/>
      <c r="W891" s="372"/>
      <c r="X891" s="353"/>
      <c r="Y891" s="373"/>
      <c r="Z891" s="382"/>
      <c r="AA891" s="389"/>
      <c r="AB891" s="383"/>
      <c r="AC891" s="388"/>
      <c r="AD891" s="382"/>
      <c r="AE891" s="389"/>
      <c r="AF891" s="390"/>
      <c r="AG891" s="391"/>
      <c r="AH891" s="359"/>
      <c r="AI891" s="373"/>
    </row>
    <row r="892">
      <c r="A892" s="480" t="s">
        <v>5132</v>
      </c>
      <c r="B892" s="361">
        <v>46169.0</v>
      </c>
      <c r="C892" s="362" t="s">
        <v>6972</v>
      </c>
      <c r="D892" s="363" t="s">
        <v>6973</v>
      </c>
      <c r="E892" s="364"/>
      <c r="F892" s="365"/>
      <c r="G892" s="366"/>
      <c r="H892" s="367"/>
      <c r="I892" s="365"/>
      <c r="J892" s="368"/>
      <c r="K892" s="364"/>
      <c r="L892" s="365"/>
      <c r="M892" s="366"/>
      <c r="N892" s="367"/>
      <c r="O892" s="365"/>
      <c r="P892" s="368"/>
      <c r="Q892" s="364"/>
      <c r="R892" s="365"/>
      <c r="S892" s="366"/>
      <c r="T892" s="369"/>
      <c r="U892" s="370" t="s">
        <v>801</v>
      </c>
      <c r="V892" s="481"/>
      <c r="W892" s="372"/>
      <c r="X892" s="353"/>
      <c r="Y892" s="373"/>
      <c r="Z892" s="382"/>
      <c r="AA892" s="389"/>
      <c r="AB892" s="383"/>
      <c r="AC892" s="388"/>
      <c r="AD892" s="382"/>
      <c r="AE892" s="389"/>
      <c r="AF892" s="390"/>
      <c r="AG892" s="391"/>
      <c r="AH892" s="359"/>
      <c r="AI892" s="373"/>
    </row>
    <row r="893">
      <c r="A893" s="480" t="s">
        <v>5135</v>
      </c>
      <c r="B893" s="361">
        <v>46170.0</v>
      </c>
      <c r="C893" s="362" t="s">
        <v>6974</v>
      </c>
      <c r="D893" s="363" t="s">
        <v>6975</v>
      </c>
      <c r="E893" s="364"/>
      <c r="F893" s="365"/>
      <c r="G893" s="366"/>
      <c r="H893" s="367"/>
      <c r="I893" s="365"/>
      <c r="J893" s="368"/>
      <c r="K893" s="364"/>
      <c r="L893" s="365"/>
      <c r="M893" s="366"/>
      <c r="N893" s="367"/>
      <c r="O893" s="365"/>
      <c r="P893" s="368"/>
      <c r="Q893" s="364"/>
      <c r="R893" s="365"/>
      <c r="S893" s="366"/>
      <c r="T893" s="369"/>
      <c r="U893" s="370" t="s">
        <v>801</v>
      </c>
      <c r="V893" s="481"/>
      <c r="W893" s="372"/>
      <c r="X893" s="353"/>
      <c r="Y893" s="373"/>
      <c r="Z893" s="382"/>
      <c r="AA893" s="389"/>
      <c r="AB893" s="383"/>
      <c r="AC893" s="388"/>
      <c r="AD893" s="382"/>
      <c r="AE893" s="389"/>
      <c r="AF893" s="390"/>
      <c r="AG893" s="391"/>
      <c r="AH893" s="359"/>
      <c r="AI893" s="373"/>
    </row>
    <row r="894">
      <c r="A894" s="480" t="s">
        <v>5164</v>
      </c>
      <c r="B894" s="361">
        <v>46167.0</v>
      </c>
      <c r="C894" s="362" t="s">
        <v>6976</v>
      </c>
      <c r="D894" s="363" t="s">
        <v>6977</v>
      </c>
      <c r="E894" s="364"/>
      <c r="F894" s="365"/>
      <c r="G894" s="366"/>
      <c r="H894" s="367"/>
      <c r="I894" s="365"/>
      <c r="J894" s="368"/>
      <c r="K894" s="364"/>
      <c r="L894" s="365"/>
      <c r="M894" s="366"/>
      <c r="N894" s="367"/>
      <c r="O894" s="365"/>
      <c r="P894" s="368"/>
      <c r="Q894" s="364"/>
      <c r="R894" s="365"/>
      <c r="S894" s="366"/>
      <c r="T894" s="369"/>
      <c r="U894" s="370" t="s">
        <v>801</v>
      </c>
      <c r="V894" s="481"/>
      <c r="W894" s="372"/>
      <c r="X894" s="353"/>
      <c r="Y894" s="373"/>
      <c r="Z894" s="382"/>
      <c r="AA894" s="389"/>
      <c r="AB894" s="383"/>
      <c r="AC894" s="388"/>
      <c r="AD894" s="382"/>
      <c r="AE894" s="389"/>
      <c r="AF894" s="390"/>
      <c r="AG894" s="391"/>
      <c r="AH894" s="359"/>
      <c r="AI894" s="373"/>
    </row>
    <row r="895">
      <c r="A895" s="480" t="s">
        <v>5132</v>
      </c>
      <c r="B895" s="361">
        <v>46169.0</v>
      </c>
      <c r="C895" s="362" t="s">
        <v>6978</v>
      </c>
      <c r="D895" s="363" t="s">
        <v>6979</v>
      </c>
      <c r="E895" s="364"/>
      <c r="F895" s="365"/>
      <c r="G895" s="366"/>
      <c r="H895" s="367"/>
      <c r="I895" s="365"/>
      <c r="J895" s="368"/>
      <c r="K895" s="364"/>
      <c r="L895" s="365"/>
      <c r="M895" s="366"/>
      <c r="N895" s="367"/>
      <c r="O895" s="365"/>
      <c r="P895" s="368"/>
      <c r="Q895" s="364"/>
      <c r="R895" s="365"/>
      <c r="S895" s="366"/>
      <c r="T895" s="369"/>
      <c r="U895" s="370" t="s">
        <v>801</v>
      </c>
      <c r="V895" s="481"/>
      <c r="W895" s="372"/>
      <c r="X895" s="353"/>
      <c r="Y895" s="373"/>
      <c r="Z895" s="382"/>
      <c r="AA895" s="389"/>
      <c r="AB895" s="383"/>
      <c r="AC895" s="388"/>
      <c r="AD895" s="382"/>
      <c r="AE895" s="389"/>
      <c r="AF895" s="390"/>
      <c r="AG895" s="391"/>
      <c r="AH895" s="359"/>
      <c r="AI895" s="373"/>
    </row>
    <row r="896">
      <c r="A896" s="480" t="s">
        <v>5138</v>
      </c>
      <c r="B896" s="361">
        <v>46168.0</v>
      </c>
      <c r="C896" s="362" t="s">
        <v>6980</v>
      </c>
      <c r="D896" s="363" t="s">
        <v>6981</v>
      </c>
      <c r="E896" s="364"/>
      <c r="F896" s="365"/>
      <c r="G896" s="366"/>
      <c r="H896" s="367"/>
      <c r="I896" s="365"/>
      <c r="J896" s="368"/>
      <c r="K896" s="364"/>
      <c r="L896" s="365"/>
      <c r="M896" s="366"/>
      <c r="N896" s="367"/>
      <c r="O896" s="365"/>
      <c r="P896" s="368"/>
      <c r="Q896" s="364"/>
      <c r="R896" s="365"/>
      <c r="S896" s="366"/>
      <c r="T896" s="369"/>
      <c r="U896" s="370" t="s">
        <v>2208</v>
      </c>
      <c r="V896" s="481"/>
      <c r="W896" s="372"/>
      <c r="X896" s="353"/>
      <c r="Y896" s="373"/>
      <c r="Z896" s="382"/>
      <c r="AA896" s="389"/>
      <c r="AB896" s="383"/>
      <c r="AC896" s="388"/>
      <c r="AD896" s="382"/>
      <c r="AE896" s="389"/>
      <c r="AF896" s="390"/>
      <c r="AG896" s="391"/>
      <c r="AH896" s="359"/>
      <c r="AI896" s="373"/>
    </row>
    <row r="897">
      <c r="A897" s="480" t="s">
        <v>5138</v>
      </c>
      <c r="B897" s="361">
        <v>46168.0</v>
      </c>
      <c r="C897" s="362" t="s">
        <v>6982</v>
      </c>
      <c r="D897" s="363" t="s">
        <v>6983</v>
      </c>
      <c r="E897" s="364"/>
      <c r="F897" s="365"/>
      <c r="G897" s="366"/>
      <c r="H897" s="367"/>
      <c r="I897" s="365"/>
      <c r="J897" s="368"/>
      <c r="K897" s="364"/>
      <c r="L897" s="365"/>
      <c r="M897" s="366"/>
      <c r="N897" s="367"/>
      <c r="O897" s="365"/>
      <c r="P897" s="368"/>
      <c r="Q897" s="364"/>
      <c r="R897" s="365"/>
      <c r="S897" s="366"/>
      <c r="T897" s="369"/>
      <c r="U897" s="370" t="s">
        <v>2208</v>
      </c>
      <c r="V897" s="481"/>
      <c r="W897" s="372"/>
      <c r="X897" s="353"/>
      <c r="Y897" s="373"/>
      <c r="Z897" s="382"/>
      <c r="AA897" s="389"/>
      <c r="AB897" s="383"/>
      <c r="AC897" s="388"/>
      <c r="AD897" s="382"/>
      <c r="AE897" s="389"/>
      <c r="AF897" s="390"/>
      <c r="AG897" s="391"/>
      <c r="AH897" s="359"/>
      <c r="AI897" s="373"/>
    </row>
    <row r="898">
      <c r="A898" s="480" t="s">
        <v>5132</v>
      </c>
      <c r="B898" s="361">
        <v>46169.0</v>
      </c>
      <c r="C898" s="362" t="s">
        <v>6984</v>
      </c>
      <c r="D898" s="363" t="s">
        <v>6985</v>
      </c>
      <c r="E898" s="364"/>
      <c r="F898" s="365"/>
      <c r="G898" s="366"/>
      <c r="H898" s="367"/>
      <c r="I898" s="365"/>
      <c r="J898" s="368"/>
      <c r="K898" s="364"/>
      <c r="L898" s="365"/>
      <c r="M898" s="366"/>
      <c r="N898" s="367"/>
      <c r="O898" s="365"/>
      <c r="P898" s="368"/>
      <c r="Q898" s="364"/>
      <c r="R898" s="365"/>
      <c r="S898" s="366"/>
      <c r="T898" s="369"/>
      <c r="U898" s="370" t="s">
        <v>2208</v>
      </c>
      <c r="V898" s="481"/>
      <c r="W898" s="372"/>
      <c r="X898" s="353"/>
      <c r="Y898" s="373"/>
      <c r="Z898" s="382"/>
      <c r="AA898" s="389"/>
      <c r="AB898" s="383"/>
      <c r="AC898" s="388"/>
      <c r="AD898" s="382"/>
      <c r="AE898" s="389"/>
      <c r="AF898" s="390"/>
      <c r="AG898" s="391"/>
      <c r="AH898" s="359"/>
      <c r="AI898" s="373"/>
    </row>
    <row r="899">
      <c r="A899" s="480" t="s">
        <v>5132</v>
      </c>
      <c r="B899" s="361">
        <v>46169.0</v>
      </c>
      <c r="C899" s="362" t="s">
        <v>6986</v>
      </c>
      <c r="D899" s="363" t="s">
        <v>6987</v>
      </c>
      <c r="E899" s="364"/>
      <c r="F899" s="365"/>
      <c r="G899" s="366"/>
      <c r="H899" s="367"/>
      <c r="I899" s="365"/>
      <c r="J899" s="368"/>
      <c r="K899" s="364"/>
      <c r="L899" s="365"/>
      <c r="M899" s="366"/>
      <c r="N899" s="367"/>
      <c r="O899" s="365"/>
      <c r="P899" s="368"/>
      <c r="Q899" s="364"/>
      <c r="R899" s="365"/>
      <c r="S899" s="366"/>
      <c r="T899" s="369"/>
      <c r="U899" s="370" t="s">
        <v>2208</v>
      </c>
      <c r="V899" s="481"/>
      <c r="W899" s="372"/>
      <c r="X899" s="353"/>
      <c r="Y899" s="373"/>
      <c r="Z899" s="382"/>
      <c r="AA899" s="389"/>
      <c r="AB899" s="383"/>
      <c r="AC899" s="388"/>
      <c r="AD899" s="382"/>
      <c r="AE899" s="389"/>
      <c r="AF899" s="390"/>
      <c r="AG899" s="391"/>
      <c r="AH899" s="359"/>
      <c r="AI899" s="373"/>
    </row>
    <row r="900">
      <c r="A900" s="480" t="s">
        <v>5135</v>
      </c>
      <c r="B900" s="361">
        <v>46170.0</v>
      </c>
      <c r="C900" s="362" t="s">
        <v>6988</v>
      </c>
      <c r="D900" s="363" t="s">
        <v>6989</v>
      </c>
      <c r="E900" s="364"/>
      <c r="F900" s="365"/>
      <c r="G900" s="366"/>
      <c r="H900" s="367"/>
      <c r="I900" s="365"/>
      <c r="J900" s="368"/>
      <c r="K900" s="364"/>
      <c r="L900" s="365"/>
      <c r="M900" s="366"/>
      <c r="N900" s="367"/>
      <c r="O900" s="365"/>
      <c r="P900" s="368"/>
      <c r="Q900" s="364"/>
      <c r="R900" s="365"/>
      <c r="S900" s="366"/>
      <c r="T900" s="369"/>
      <c r="U900" s="370" t="s">
        <v>2208</v>
      </c>
      <c r="V900" s="481"/>
      <c r="W900" s="372"/>
      <c r="X900" s="353"/>
      <c r="Y900" s="373"/>
      <c r="Z900" s="382"/>
      <c r="AA900" s="389"/>
      <c r="AB900" s="383"/>
      <c r="AC900" s="388"/>
      <c r="AD900" s="382"/>
      <c r="AE900" s="389"/>
      <c r="AF900" s="390"/>
      <c r="AG900" s="391"/>
      <c r="AH900" s="359"/>
      <c r="AI900" s="373"/>
    </row>
    <row r="901">
      <c r="A901" s="480" t="s">
        <v>5164</v>
      </c>
      <c r="B901" s="361">
        <v>46167.0</v>
      </c>
      <c r="C901" s="362" t="s">
        <v>6990</v>
      </c>
      <c r="D901" s="363" t="s">
        <v>6991</v>
      </c>
      <c r="E901" s="364"/>
      <c r="F901" s="365"/>
      <c r="G901" s="366"/>
      <c r="H901" s="367"/>
      <c r="I901" s="365"/>
      <c r="J901" s="368"/>
      <c r="K901" s="364"/>
      <c r="L901" s="365"/>
      <c r="M901" s="366"/>
      <c r="N901" s="367"/>
      <c r="O901" s="365"/>
      <c r="P901" s="368"/>
      <c r="Q901" s="364"/>
      <c r="R901" s="365"/>
      <c r="S901" s="366"/>
      <c r="T901" s="369"/>
      <c r="U901" s="370" t="s">
        <v>2208</v>
      </c>
      <c r="V901" s="481"/>
      <c r="W901" s="372"/>
      <c r="X901" s="353"/>
      <c r="Y901" s="373"/>
      <c r="Z901" s="382"/>
      <c r="AA901" s="389"/>
      <c r="AB901" s="383"/>
      <c r="AC901" s="388"/>
      <c r="AD901" s="382"/>
      <c r="AE901" s="389"/>
      <c r="AF901" s="390"/>
      <c r="AG901" s="391"/>
      <c r="AH901" s="359"/>
      <c r="AI901" s="373"/>
    </row>
    <row r="902">
      <c r="A902" s="480" t="s">
        <v>5164</v>
      </c>
      <c r="B902" s="361">
        <v>46167.0</v>
      </c>
      <c r="C902" s="362" t="s">
        <v>6992</v>
      </c>
      <c r="D902" s="363" t="s">
        <v>6993</v>
      </c>
      <c r="E902" s="364"/>
      <c r="F902" s="365"/>
      <c r="G902" s="366"/>
      <c r="H902" s="367"/>
      <c r="I902" s="365"/>
      <c r="J902" s="368"/>
      <c r="K902" s="364"/>
      <c r="L902" s="365"/>
      <c r="M902" s="366"/>
      <c r="N902" s="367"/>
      <c r="O902" s="365"/>
      <c r="P902" s="368"/>
      <c r="Q902" s="364"/>
      <c r="R902" s="365"/>
      <c r="S902" s="366"/>
      <c r="T902" s="369"/>
      <c r="U902" s="370" t="s">
        <v>2208</v>
      </c>
      <c r="V902" s="481"/>
      <c r="W902" s="372"/>
      <c r="X902" s="353"/>
      <c r="Y902" s="373"/>
      <c r="Z902" s="382"/>
      <c r="AA902" s="389"/>
      <c r="AB902" s="383"/>
      <c r="AC902" s="388"/>
      <c r="AD902" s="382"/>
      <c r="AE902" s="389"/>
      <c r="AF902" s="390"/>
      <c r="AG902" s="391"/>
      <c r="AH902" s="359"/>
      <c r="AI902" s="373"/>
    </row>
    <row r="903">
      <c r="A903" s="480" t="s">
        <v>5138</v>
      </c>
      <c r="B903" s="361">
        <v>46168.0</v>
      </c>
      <c r="C903" s="362" t="s">
        <v>6994</v>
      </c>
      <c r="D903" s="363" t="s">
        <v>6995</v>
      </c>
      <c r="E903" s="364"/>
      <c r="F903" s="365"/>
      <c r="G903" s="366"/>
      <c r="H903" s="367"/>
      <c r="I903" s="365"/>
      <c r="J903" s="368"/>
      <c r="K903" s="364"/>
      <c r="L903" s="365"/>
      <c r="M903" s="366"/>
      <c r="N903" s="367"/>
      <c r="O903" s="365"/>
      <c r="P903" s="368"/>
      <c r="Q903" s="364"/>
      <c r="R903" s="365"/>
      <c r="S903" s="366"/>
      <c r="T903" s="369"/>
      <c r="U903" s="370" t="s">
        <v>1830</v>
      </c>
      <c r="V903" s="481"/>
      <c r="W903" s="372"/>
      <c r="X903" s="353"/>
      <c r="Y903" s="373"/>
      <c r="Z903" s="382"/>
      <c r="AA903" s="389"/>
      <c r="AB903" s="383"/>
      <c r="AC903" s="388"/>
      <c r="AD903" s="382"/>
      <c r="AE903" s="389"/>
      <c r="AF903" s="390"/>
      <c r="AG903" s="391"/>
      <c r="AH903" s="359"/>
      <c r="AI903" s="373"/>
    </row>
    <row r="904">
      <c r="A904" s="480" t="s">
        <v>5138</v>
      </c>
      <c r="B904" s="361">
        <v>46168.0</v>
      </c>
      <c r="C904" s="362" t="s">
        <v>6996</v>
      </c>
      <c r="D904" s="363" t="s">
        <v>6997</v>
      </c>
      <c r="E904" s="364"/>
      <c r="F904" s="365"/>
      <c r="G904" s="366"/>
      <c r="H904" s="367"/>
      <c r="I904" s="365"/>
      <c r="J904" s="368"/>
      <c r="K904" s="364"/>
      <c r="L904" s="365"/>
      <c r="M904" s="366"/>
      <c r="N904" s="367"/>
      <c r="O904" s="365"/>
      <c r="P904" s="368"/>
      <c r="Q904" s="364"/>
      <c r="R904" s="365"/>
      <c r="S904" s="366"/>
      <c r="T904" s="369"/>
      <c r="U904" s="370" t="s">
        <v>1830</v>
      </c>
      <c r="V904" s="481"/>
      <c r="W904" s="372"/>
      <c r="X904" s="353"/>
      <c r="Y904" s="373"/>
      <c r="Z904" s="382"/>
      <c r="AA904" s="389"/>
      <c r="AB904" s="383"/>
      <c r="AC904" s="388"/>
      <c r="AD904" s="382"/>
      <c r="AE904" s="389"/>
      <c r="AF904" s="390"/>
      <c r="AG904" s="391"/>
      <c r="AH904" s="359"/>
      <c r="AI904" s="373"/>
    </row>
    <row r="905">
      <c r="A905" s="480" t="s">
        <v>5132</v>
      </c>
      <c r="B905" s="361">
        <v>46169.0</v>
      </c>
      <c r="C905" s="362" t="s">
        <v>6998</v>
      </c>
      <c r="D905" s="363" t="s">
        <v>6999</v>
      </c>
      <c r="E905" s="364"/>
      <c r="F905" s="365"/>
      <c r="G905" s="366"/>
      <c r="H905" s="367"/>
      <c r="I905" s="365"/>
      <c r="J905" s="368"/>
      <c r="K905" s="364"/>
      <c r="L905" s="365"/>
      <c r="M905" s="366"/>
      <c r="N905" s="367"/>
      <c r="O905" s="365"/>
      <c r="P905" s="368"/>
      <c r="Q905" s="364"/>
      <c r="R905" s="365"/>
      <c r="S905" s="366"/>
      <c r="T905" s="369"/>
      <c r="U905" s="370" t="s">
        <v>1830</v>
      </c>
      <c r="V905" s="481"/>
      <c r="W905" s="372"/>
      <c r="X905" s="353"/>
      <c r="Y905" s="373"/>
      <c r="Z905" s="382"/>
      <c r="AA905" s="389"/>
      <c r="AB905" s="383"/>
      <c r="AC905" s="388"/>
      <c r="AD905" s="382"/>
      <c r="AE905" s="389"/>
      <c r="AF905" s="390"/>
      <c r="AG905" s="391"/>
      <c r="AH905" s="359"/>
      <c r="AI905" s="373"/>
    </row>
    <row r="906">
      <c r="A906" s="480" t="s">
        <v>5132</v>
      </c>
      <c r="B906" s="361">
        <v>46169.0</v>
      </c>
      <c r="C906" s="362" t="s">
        <v>7000</v>
      </c>
      <c r="D906" s="363" t="s">
        <v>7001</v>
      </c>
      <c r="E906" s="364"/>
      <c r="F906" s="365"/>
      <c r="G906" s="366"/>
      <c r="H906" s="367"/>
      <c r="I906" s="365"/>
      <c r="J906" s="368"/>
      <c r="K906" s="364"/>
      <c r="L906" s="365"/>
      <c r="M906" s="366"/>
      <c r="N906" s="367"/>
      <c r="O906" s="365"/>
      <c r="P906" s="368"/>
      <c r="Q906" s="364"/>
      <c r="R906" s="365"/>
      <c r="S906" s="366"/>
      <c r="T906" s="369"/>
      <c r="U906" s="370" t="s">
        <v>1830</v>
      </c>
      <c r="V906" s="481" t="s">
        <v>1913</v>
      </c>
      <c r="W906" s="372"/>
      <c r="X906" s="353"/>
      <c r="Y906" s="373"/>
      <c r="Z906" s="382"/>
      <c r="AA906" s="389"/>
      <c r="AB906" s="383"/>
      <c r="AC906" s="388"/>
      <c r="AD906" s="382"/>
      <c r="AE906" s="389"/>
      <c r="AF906" s="390"/>
      <c r="AG906" s="391"/>
      <c r="AH906" s="359"/>
      <c r="AI906" s="373"/>
    </row>
    <row r="907">
      <c r="A907" s="480" t="s">
        <v>5742</v>
      </c>
      <c r="B907" s="361">
        <v>46172.0</v>
      </c>
      <c r="C907" s="362" t="s">
        <v>7002</v>
      </c>
      <c r="D907" s="363" t="s">
        <v>7003</v>
      </c>
      <c r="E907" s="364"/>
      <c r="F907" s="365"/>
      <c r="G907" s="366"/>
      <c r="H907" s="367"/>
      <c r="I907" s="365"/>
      <c r="J907" s="368"/>
      <c r="K907" s="364"/>
      <c r="L907" s="365"/>
      <c r="M907" s="366"/>
      <c r="N907" s="367"/>
      <c r="O907" s="365"/>
      <c r="P907" s="368"/>
      <c r="Q907" s="364"/>
      <c r="R907" s="365"/>
      <c r="S907" s="366"/>
      <c r="T907" s="369"/>
      <c r="U907" s="370" t="s">
        <v>1830</v>
      </c>
      <c r="V907" s="481"/>
      <c r="W907" s="372"/>
      <c r="X907" s="353"/>
      <c r="Y907" s="373"/>
      <c r="Z907" s="382"/>
      <c r="AA907" s="389"/>
      <c r="AB907" s="383"/>
      <c r="AC907" s="388"/>
      <c r="AD907" s="382"/>
      <c r="AE907" s="389"/>
      <c r="AF907" s="390"/>
      <c r="AG907" s="391"/>
      <c r="AH907" s="359"/>
      <c r="AI907" s="373"/>
    </row>
    <row r="908">
      <c r="A908" s="480" t="s">
        <v>5341</v>
      </c>
      <c r="B908" s="361">
        <v>46171.0</v>
      </c>
      <c r="C908" s="362" t="s">
        <v>7004</v>
      </c>
      <c r="D908" s="363" t="s">
        <v>7005</v>
      </c>
      <c r="E908" s="364"/>
      <c r="F908" s="365"/>
      <c r="G908" s="366"/>
      <c r="H908" s="367"/>
      <c r="I908" s="365"/>
      <c r="J908" s="368"/>
      <c r="K908" s="364"/>
      <c r="L908" s="365"/>
      <c r="M908" s="366"/>
      <c r="N908" s="367"/>
      <c r="O908" s="365"/>
      <c r="P908" s="368"/>
      <c r="Q908" s="364"/>
      <c r="R908" s="365"/>
      <c r="S908" s="366"/>
      <c r="T908" s="369"/>
      <c r="U908" s="370" t="s">
        <v>1830</v>
      </c>
      <c r="V908" s="481" t="s">
        <v>3033</v>
      </c>
      <c r="W908" s="372"/>
      <c r="X908" s="353"/>
      <c r="Y908" s="373"/>
      <c r="Z908" s="382"/>
      <c r="AA908" s="389"/>
      <c r="AB908" s="383"/>
      <c r="AC908" s="388"/>
      <c r="AD908" s="382"/>
      <c r="AE908" s="389"/>
      <c r="AF908" s="390"/>
      <c r="AG908" s="391"/>
      <c r="AH908" s="359"/>
      <c r="AI908" s="373"/>
    </row>
    <row r="909">
      <c r="A909" s="480" t="s">
        <v>5164</v>
      </c>
      <c r="B909" s="361">
        <v>46167.0</v>
      </c>
      <c r="C909" s="362" t="s">
        <v>7006</v>
      </c>
      <c r="D909" s="363" t="s">
        <v>7007</v>
      </c>
      <c r="E909" s="364"/>
      <c r="F909" s="365"/>
      <c r="G909" s="366"/>
      <c r="H909" s="367"/>
      <c r="I909" s="365"/>
      <c r="J909" s="368"/>
      <c r="K909" s="364"/>
      <c r="L909" s="365"/>
      <c r="M909" s="366"/>
      <c r="N909" s="367"/>
      <c r="O909" s="365"/>
      <c r="P909" s="368"/>
      <c r="Q909" s="364"/>
      <c r="R909" s="365"/>
      <c r="S909" s="366"/>
      <c r="T909" s="369"/>
      <c r="U909" s="370" t="s">
        <v>1830</v>
      </c>
      <c r="V909" s="481"/>
      <c r="W909" s="372"/>
      <c r="X909" s="353"/>
      <c r="Y909" s="373"/>
      <c r="Z909" s="382"/>
      <c r="AA909" s="389"/>
      <c r="AB909" s="383"/>
      <c r="AC909" s="388"/>
      <c r="AD909" s="382"/>
      <c r="AE909" s="389"/>
      <c r="AF909" s="390"/>
      <c r="AG909" s="391"/>
      <c r="AH909" s="359"/>
      <c r="AI909" s="373"/>
    </row>
    <row r="910">
      <c r="A910" s="480" t="s">
        <v>5138</v>
      </c>
      <c r="B910" s="361">
        <v>46168.0</v>
      </c>
      <c r="C910" s="362" t="s">
        <v>7008</v>
      </c>
      <c r="D910" s="363" t="s">
        <v>7009</v>
      </c>
      <c r="E910" s="364"/>
      <c r="F910" s="365"/>
      <c r="G910" s="366"/>
      <c r="H910" s="367"/>
      <c r="I910" s="365"/>
      <c r="J910" s="368"/>
      <c r="K910" s="364"/>
      <c r="L910" s="365"/>
      <c r="M910" s="366"/>
      <c r="N910" s="367"/>
      <c r="O910" s="365"/>
      <c r="P910" s="368"/>
      <c r="Q910" s="364"/>
      <c r="R910" s="365"/>
      <c r="S910" s="366"/>
      <c r="T910" s="369"/>
      <c r="U910" s="370" t="s">
        <v>2590</v>
      </c>
      <c r="V910" s="481"/>
      <c r="W910" s="372"/>
      <c r="X910" s="353"/>
      <c r="Y910" s="373"/>
      <c r="Z910" s="382"/>
      <c r="AA910" s="389"/>
      <c r="AB910" s="383"/>
      <c r="AC910" s="388"/>
      <c r="AD910" s="382"/>
      <c r="AE910" s="389"/>
      <c r="AF910" s="390"/>
      <c r="AG910" s="391"/>
      <c r="AH910" s="359"/>
      <c r="AI910" s="373"/>
    </row>
    <row r="911">
      <c r="A911" s="480" t="s">
        <v>5138</v>
      </c>
      <c r="B911" s="361">
        <v>46168.0</v>
      </c>
      <c r="C911" s="362" t="s">
        <v>7010</v>
      </c>
      <c r="D911" s="363" t="s">
        <v>7011</v>
      </c>
      <c r="E911" s="364"/>
      <c r="F911" s="365"/>
      <c r="G911" s="366"/>
      <c r="H911" s="367"/>
      <c r="I911" s="365"/>
      <c r="J911" s="368"/>
      <c r="K911" s="364"/>
      <c r="L911" s="365"/>
      <c r="M911" s="366"/>
      <c r="N911" s="367"/>
      <c r="O911" s="365"/>
      <c r="P911" s="368"/>
      <c r="Q911" s="364"/>
      <c r="R911" s="365"/>
      <c r="S911" s="366"/>
      <c r="T911" s="369"/>
      <c r="U911" s="370" t="s">
        <v>2590</v>
      </c>
      <c r="V911" s="481"/>
      <c r="W911" s="372"/>
      <c r="X911" s="353"/>
      <c r="Y911" s="373"/>
      <c r="Z911" s="382"/>
      <c r="AA911" s="389"/>
      <c r="AB911" s="383"/>
      <c r="AC911" s="388"/>
      <c r="AD911" s="382"/>
      <c r="AE911" s="389"/>
      <c r="AF911" s="390"/>
      <c r="AG911" s="391"/>
      <c r="AH911" s="359"/>
      <c r="AI911" s="373"/>
    </row>
    <row r="912">
      <c r="A912" s="480" t="s">
        <v>5132</v>
      </c>
      <c r="B912" s="361">
        <v>46169.0</v>
      </c>
      <c r="C912" s="362" t="s">
        <v>7012</v>
      </c>
      <c r="D912" s="363" t="s">
        <v>7013</v>
      </c>
      <c r="E912" s="364"/>
      <c r="F912" s="365"/>
      <c r="G912" s="366"/>
      <c r="H912" s="367"/>
      <c r="I912" s="365"/>
      <c r="J912" s="368"/>
      <c r="K912" s="364"/>
      <c r="L912" s="365"/>
      <c r="M912" s="366"/>
      <c r="N912" s="367"/>
      <c r="O912" s="365"/>
      <c r="P912" s="368"/>
      <c r="Q912" s="364"/>
      <c r="R912" s="365"/>
      <c r="S912" s="366"/>
      <c r="T912" s="369"/>
      <c r="U912" s="370" t="s">
        <v>2590</v>
      </c>
      <c r="V912" s="481"/>
      <c r="W912" s="372"/>
      <c r="X912" s="353"/>
      <c r="Y912" s="373"/>
      <c r="Z912" s="382"/>
      <c r="AA912" s="389"/>
      <c r="AB912" s="383"/>
      <c r="AC912" s="388"/>
      <c r="AD912" s="382"/>
      <c r="AE912" s="389"/>
      <c r="AF912" s="390"/>
      <c r="AG912" s="391"/>
      <c r="AH912" s="359"/>
      <c r="AI912" s="373"/>
    </row>
    <row r="913">
      <c r="A913" s="480" t="s">
        <v>5341</v>
      </c>
      <c r="B913" s="361">
        <v>46171.0</v>
      </c>
      <c r="C913" s="362" t="s">
        <v>7014</v>
      </c>
      <c r="D913" s="363" t="s">
        <v>7015</v>
      </c>
      <c r="E913" s="364"/>
      <c r="F913" s="365"/>
      <c r="G913" s="366"/>
      <c r="H913" s="367"/>
      <c r="I913" s="365"/>
      <c r="J913" s="368"/>
      <c r="K913" s="364"/>
      <c r="L913" s="365"/>
      <c r="M913" s="366"/>
      <c r="N913" s="367"/>
      <c r="O913" s="365"/>
      <c r="P913" s="368"/>
      <c r="Q913" s="364"/>
      <c r="R913" s="365"/>
      <c r="S913" s="366"/>
      <c r="T913" s="369"/>
      <c r="U913" s="370" t="s">
        <v>2590</v>
      </c>
      <c r="V913" s="481" t="s">
        <v>3031</v>
      </c>
      <c r="W913" s="372"/>
      <c r="X913" s="353"/>
      <c r="Y913" s="373"/>
      <c r="Z913" s="382"/>
      <c r="AA913" s="389"/>
      <c r="AB913" s="383"/>
      <c r="AC913" s="388"/>
      <c r="AD913" s="382"/>
      <c r="AE913" s="389"/>
      <c r="AF913" s="390"/>
      <c r="AG913" s="391"/>
      <c r="AH913" s="359"/>
      <c r="AI913" s="373"/>
    </row>
    <row r="914">
      <c r="A914" s="480" t="s">
        <v>5164</v>
      </c>
      <c r="B914" s="361">
        <v>46167.0</v>
      </c>
      <c r="C914" s="362" t="s">
        <v>7016</v>
      </c>
      <c r="D914" s="363" t="s">
        <v>7017</v>
      </c>
      <c r="E914" s="364"/>
      <c r="F914" s="365"/>
      <c r="G914" s="366"/>
      <c r="H914" s="367"/>
      <c r="I914" s="365"/>
      <c r="J914" s="368"/>
      <c r="K914" s="364"/>
      <c r="L914" s="365"/>
      <c r="M914" s="366"/>
      <c r="N914" s="367"/>
      <c r="O914" s="365"/>
      <c r="P914" s="368"/>
      <c r="Q914" s="364"/>
      <c r="R914" s="365"/>
      <c r="S914" s="366"/>
      <c r="T914" s="369"/>
      <c r="U914" s="370" t="s">
        <v>2590</v>
      </c>
      <c r="V914" s="481"/>
      <c r="W914" s="372"/>
      <c r="X914" s="353"/>
      <c r="Y914" s="373"/>
      <c r="Z914" s="382"/>
      <c r="AA914" s="389"/>
      <c r="AB914" s="383"/>
      <c r="AC914" s="388"/>
      <c r="AD914" s="382"/>
      <c r="AE914" s="389"/>
      <c r="AF914" s="390"/>
      <c r="AG914" s="391"/>
      <c r="AH914" s="359"/>
      <c r="AI914" s="373"/>
    </row>
    <row r="915">
      <c r="A915" s="480" t="s">
        <v>5132</v>
      </c>
      <c r="B915" s="361">
        <v>46169.0</v>
      </c>
      <c r="C915" s="362" t="s">
        <v>7018</v>
      </c>
      <c r="D915" s="363" t="s">
        <v>7019</v>
      </c>
      <c r="E915" s="364"/>
      <c r="F915" s="365"/>
      <c r="G915" s="366"/>
      <c r="H915" s="367"/>
      <c r="I915" s="365"/>
      <c r="J915" s="368"/>
      <c r="K915" s="364"/>
      <c r="L915" s="365"/>
      <c r="M915" s="366"/>
      <c r="N915" s="367"/>
      <c r="O915" s="365"/>
      <c r="P915" s="368"/>
      <c r="Q915" s="364"/>
      <c r="R915" s="365"/>
      <c r="S915" s="366"/>
      <c r="T915" s="369"/>
      <c r="U915" s="370" t="s">
        <v>2590</v>
      </c>
      <c r="V915" s="481"/>
      <c r="W915" s="372"/>
      <c r="X915" s="353"/>
      <c r="Y915" s="373"/>
      <c r="Z915" s="382"/>
      <c r="AA915" s="389"/>
      <c r="AB915" s="383"/>
      <c r="AC915" s="388"/>
      <c r="AD915" s="382"/>
      <c r="AE915" s="389"/>
      <c r="AF915" s="390"/>
      <c r="AG915" s="391"/>
      <c r="AH915" s="359"/>
      <c r="AI915" s="373"/>
    </row>
    <row r="916">
      <c r="A916" s="480" t="s">
        <v>5132</v>
      </c>
      <c r="B916" s="361">
        <v>46169.0</v>
      </c>
      <c r="C916" s="362" t="s">
        <v>7020</v>
      </c>
      <c r="D916" s="363" t="s">
        <v>7021</v>
      </c>
      <c r="E916" s="364"/>
      <c r="F916" s="365"/>
      <c r="G916" s="366"/>
      <c r="H916" s="367"/>
      <c r="I916" s="365"/>
      <c r="J916" s="368"/>
      <c r="K916" s="364"/>
      <c r="L916" s="365"/>
      <c r="M916" s="366"/>
      <c r="N916" s="367"/>
      <c r="O916" s="365"/>
      <c r="P916" s="368"/>
      <c r="Q916" s="364"/>
      <c r="R916" s="365"/>
      <c r="S916" s="366"/>
      <c r="T916" s="369"/>
      <c r="U916" s="370" t="s">
        <v>764</v>
      </c>
      <c r="V916" s="481"/>
      <c r="W916" s="372"/>
      <c r="X916" s="353"/>
      <c r="Y916" s="373"/>
      <c r="Z916" s="382"/>
      <c r="AA916" s="389"/>
      <c r="AB916" s="383"/>
      <c r="AC916" s="388"/>
      <c r="AD916" s="382"/>
      <c r="AE916" s="389"/>
      <c r="AF916" s="390"/>
      <c r="AG916" s="391"/>
      <c r="AH916" s="359"/>
      <c r="AI916" s="373"/>
    </row>
    <row r="917">
      <c r="A917" s="480" t="s">
        <v>5132</v>
      </c>
      <c r="B917" s="361">
        <v>46169.0</v>
      </c>
      <c r="C917" s="362" t="s">
        <v>7022</v>
      </c>
      <c r="D917" s="363" t="s">
        <v>7023</v>
      </c>
      <c r="E917" s="364"/>
      <c r="F917" s="365"/>
      <c r="G917" s="366"/>
      <c r="H917" s="367"/>
      <c r="I917" s="365"/>
      <c r="J917" s="368"/>
      <c r="K917" s="364"/>
      <c r="L917" s="365"/>
      <c r="M917" s="366"/>
      <c r="N917" s="367"/>
      <c r="O917" s="365"/>
      <c r="P917" s="368"/>
      <c r="Q917" s="364"/>
      <c r="R917" s="365"/>
      <c r="S917" s="366"/>
      <c r="T917" s="369"/>
      <c r="U917" s="370" t="s">
        <v>764</v>
      </c>
      <c r="V917" s="481"/>
      <c r="W917" s="372"/>
      <c r="X917" s="353"/>
      <c r="Y917" s="373"/>
      <c r="Z917" s="382"/>
      <c r="AA917" s="389"/>
      <c r="AB917" s="383"/>
      <c r="AC917" s="388"/>
      <c r="AD917" s="382"/>
      <c r="AE917" s="389"/>
      <c r="AF917" s="390"/>
      <c r="AG917" s="391"/>
      <c r="AH917" s="359"/>
      <c r="AI917" s="373"/>
    </row>
    <row r="918">
      <c r="A918" s="480" t="s">
        <v>5341</v>
      </c>
      <c r="B918" s="361">
        <v>46171.0</v>
      </c>
      <c r="C918" s="362" t="s">
        <v>7024</v>
      </c>
      <c r="D918" s="363" t="s">
        <v>7025</v>
      </c>
      <c r="E918" s="364"/>
      <c r="F918" s="365"/>
      <c r="G918" s="366"/>
      <c r="H918" s="367"/>
      <c r="I918" s="365"/>
      <c r="J918" s="368"/>
      <c r="K918" s="364"/>
      <c r="L918" s="365"/>
      <c r="M918" s="366"/>
      <c r="N918" s="367"/>
      <c r="O918" s="365"/>
      <c r="P918" s="368"/>
      <c r="Q918" s="364"/>
      <c r="R918" s="365"/>
      <c r="S918" s="366"/>
      <c r="T918" s="369"/>
      <c r="U918" s="370" t="s">
        <v>764</v>
      </c>
      <c r="V918" s="481"/>
      <c r="W918" s="372"/>
      <c r="X918" s="353"/>
      <c r="Y918" s="373"/>
      <c r="Z918" s="382"/>
      <c r="AA918" s="389"/>
      <c r="AB918" s="383"/>
      <c r="AC918" s="388"/>
      <c r="AD918" s="382"/>
      <c r="AE918" s="389"/>
      <c r="AF918" s="390"/>
      <c r="AG918" s="391"/>
      <c r="AH918" s="359"/>
      <c r="AI918" s="373"/>
    </row>
    <row r="919">
      <c r="A919" s="480" t="s">
        <v>5742</v>
      </c>
      <c r="B919" s="361">
        <v>46172.0</v>
      </c>
      <c r="C919" s="362" t="s">
        <v>7026</v>
      </c>
      <c r="D919" s="363" t="s">
        <v>7027</v>
      </c>
      <c r="E919" s="364"/>
      <c r="F919" s="365"/>
      <c r="G919" s="366"/>
      <c r="H919" s="367"/>
      <c r="I919" s="365"/>
      <c r="J919" s="368"/>
      <c r="K919" s="364"/>
      <c r="L919" s="365"/>
      <c r="M919" s="366"/>
      <c r="N919" s="367"/>
      <c r="O919" s="365"/>
      <c r="P919" s="368"/>
      <c r="Q919" s="364"/>
      <c r="R919" s="365"/>
      <c r="S919" s="366"/>
      <c r="T919" s="369"/>
      <c r="U919" s="370" t="s">
        <v>764</v>
      </c>
      <c r="V919" s="481"/>
      <c r="W919" s="372"/>
      <c r="X919" s="353"/>
      <c r="Y919" s="373"/>
      <c r="Z919" s="382"/>
      <c r="AA919" s="389"/>
      <c r="AB919" s="383"/>
      <c r="AC919" s="388"/>
      <c r="AD919" s="382"/>
      <c r="AE919" s="389"/>
      <c r="AF919" s="390"/>
      <c r="AG919" s="391"/>
      <c r="AH919" s="359"/>
      <c r="AI919" s="373"/>
    </row>
    <row r="920">
      <c r="A920" s="480" t="s">
        <v>5138</v>
      </c>
      <c r="B920" s="361">
        <v>46168.0</v>
      </c>
      <c r="C920" s="362" t="s">
        <v>7028</v>
      </c>
      <c r="D920" s="363" t="s">
        <v>7029</v>
      </c>
      <c r="E920" s="364"/>
      <c r="F920" s="365"/>
      <c r="G920" s="366"/>
      <c r="H920" s="367"/>
      <c r="I920" s="365"/>
      <c r="J920" s="368"/>
      <c r="K920" s="364"/>
      <c r="L920" s="365"/>
      <c r="M920" s="366"/>
      <c r="N920" s="367"/>
      <c r="O920" s="365"/>
      <c r="P920" s="368"/>
      <c r="Q920" s="364"/>
      <c r="R920" s="365"/>
      <c r="S920" s="366"/>
      <c r="T920" s="369"/>
      <c r="U920" s="370" t="s">
        <v>764</v>
      </c>
      <c r="V920" s="481"/>
      <c r="W920" s="372"/>
      <c r="X920" s="353"/>
      <c r="Y920" s="373"/>
      <c r="Z920" s="382"/>
      <c r="AA920" s="389"/>
      <c r="AB920" s="383"/>
      <c r="AC920" s="388"/>
      <c r="AD920" s="382"/>
      <c r="AE920" s="389"/>
      <c r="AF920" s="390"/>
      <c r="AG920" s="391"/>
      <c r="AH920" s="359"/>
      <c r="AI920" s="373"/>
    </row>
    <row r="921">
      <c r="A921" s="480" t="s">
        <v>5138</v>
      </c>
      <c r="B921" s="361">
        <v>46168.0</v>
      </c>
      <c r="C921" s="362" t="s">
        <v>7030</v>
      </c>
      <c r="D921" s="363" t="s">
        <v>7031</v>
      </c>
      <c r="E921" s="364"/>
      <c r="F921" s="365"/>
      <c r="G921" s="366"/>
      <c r="H921" s="367"/>
      <c r="I921" s="365"/>
      <c r="J921" s="368"/>
      <c r="K921" s="364"/>
      <c r="L921" s="365"/>
      <c r="M921" s="366"/>
      <c r="N921" s="367"/>
      <c r="O921" s="365"/>
      <c r="P921" s="368"/>
      <c r="Q921" s="364"/>
      <c r="R921" s="365"/>
      <c r="S921" s="366"/>
      <c r="T921" s="369"/>
      <c r="U921" s="370" t="s">
        <v>764</v>
      </c>
      <c r="V921" s="481"/>
      <c r="W921" s="372"/>
      <c r="X921" s="353"/>
      <c r="Y921" s="373"/>
      <c r="Z921" s="382"/>
      <c r="AA921" s="389"/>
      <c r="AB921" s="383"/>
      <c r="AC921" s="388"/>
      <c r="AD921" s="382"/>
      <c r="AE921" s="389"/>
      <c r="AF921" s="390"/>
      <c r="AG921" s="391"/>
      <c r="AH921" s="359"/>
      <c r="AI921" s="373"/>
    </row>
    <row r="922">
      <c r="A922" s="480" t="s">
        <v>5138</v>
      </c>
      <c r="B922" s="361">
        <v>46168.0</v>
      </c>
      <c r="C922" s="362" t="s">
        <v>7032</v>
      </c>
      <c r="D922" s="363" t="s">
        <v>7033</v>
      </c>
      <c r="E922" s="364"/>
      <c r="F922" s="365"/>
      <c r="G922" s="366"/>
      <c r="H922" s="367"/>
      <c r="I922" s="365"/>
      <c r="J922" s="368"/>
      <c r="K922" s="364"/>
      <c r="L922" s="365"/>
      <c r="M922" s="366"/>
      <c r="N922" s="367"/>
      <c r="O922" s="365"/>
      <c r="P922" s="368"/>
      <c r="Q922" s="364"/>
      <c r="R922" s="365"/>
      <c r="S922" s="366"/>
      <c r="T922" s="369"/>
      <c r="U922" s="370" t="s">
        <v>2990</v>
      </c>
      <c r="V922" s="481"/>
      <c r="W922" s="372"/>
      <c r="X922" s="353"/>
      <c r="Y922" s="373"/>
      <c r="Z922" s="382"/>
      <c r="AA922" s="389"/>
      <c r="AB922" s="383"/>
      <c r="AC922" s="388"/>
      <c r="AD922" s="382"/>
      <c r="AE922" s="389"/>
      <c r="AF922" s="390"/>
      <c r="AG922" s="391"/>
      <c r="AH922" s="359"/>
      <c r="AI922" s="373"/>
    </row>
    <row r="923">
      <c r="A923" s="480" t="s">
        <v>5138</v>
      </c>
      <c r="B923" s="361">
        <v>46168.0</v>
      </c>
      <c r="C923" s="362" t="s">
        <v>7034</v>
      </c>
      <c r="D923" s="363" t="s">
        <v>7035</v>
      </c>
      <c r="E923" s="364"/>
      <c r="F923" s="365"/>
      <c r="G923" s="366"/>
      <c r="H923" s="367"/>
      <c r="I923" s="365"/>
      <c r="J923" s="368"/>
      <c r="K923" s="364"/>
      <c r="L923" s="365"/>
      <c r="M923" s="366"/>
      <c r="N923" s="367"/>
      <c r="O923" s="365"/>
      <c r="P923" s="368"/>
      <c r="Q923" s="364"/>
      <c r="R923" s="365"/>
      <c r="S923" s="366"/>
      <c r="T923" s="369"/>
      <c r="U923" s="370" t="s">
        <v>2990</v>
      </c>
      <c r="V923" s="481"/>
      <c r="W923" s="372"/>
      <c r="X923" s="353"/>
      <c r="Y923" s="373"/>
      <c r="Z923" s="382"/>
      <c r="AA923" s="389"/>
      <c r="AB923" s="383"/>
      <c r="AC923" s="388"/>
      <c r="AD923" s="382"/>
      <c r="AE923" s="389"/>
      <c r="AF923" s="390"/>
      <c r="AG923" s="391"/>
      <c r="AH923" s="359"/>
      <c r="AI923" s="373"/>
    </row>
    <row r="924">
      <c r="A924" s="480" t="s">
        <v>5132</v>
      </c>
      <c r="B924" s="361">
        <v>46169.0</v>
      </c>
      <c r="C924" s="362" t="s">
        <v>7036</v>
      </c>
      <c r="D924" s="363" t="s">
        <v>7037</v>
      </c>
      <c r="E924" s="364"/>
      <c r="F924" s="365"/>
      <c r="G924" s="366"/>
      <c r="H924" s="367"/>
      <c r="I924" s="365"/>
      <c r="J924" s="368"/>
      <c r="K924" s="364"/>
      <c r="L924" s="365"/>
      <c r="M924" s="366"/>
      <c r="N924" s="367"/>
      <c r="O924" s="365"/>
      <c r="P924" s="368"/>
      <c r="Q924" s="364"/>
      <c r="R924" s="365"/>
      <c r="S924" s="366"/>
      <c r="T924" s="369"/>
      <c r="U924" s="370" t="s">
        <v>2990</v>
      </c>
      <c r="V924" s="481"/>
      <c r="W924" s="372"/>
      <c r="X924" s="353"/>
      <c r="Y924" s="373"/>
      <c r="Z924" s="382"/>
      <c r="AA924" s="389"/>
      <c r="AB924" s="383"/>
      <c r="AC924" s="388"/>
      <c r="AD924" s="382"/>
      <c r="AE924" s="389"/>
      <c r="AF924" s="390"/>
      <c r="AG924" s="391"/>
      <c r="AH924" s="359"/>
      <c r="AI924" s="373"/>
    </row>
    <row r="925">
      <c r="A925" s="480" t="s">
        <v>5132</v>
      </c>
      <c r="B925" s="361">
        <v>46169.0</v>
      </c>
      <c r="C925" s="362" t="s">
        <v>7038</v>
      </c>
      <c r="D925" s="363" t="s">
        <v>7039</v>
      </c>
      <c r="E925" s="364"/>
      <c r="F925" s="365"/>
      <c r="G925" s="366"/>
      <c r="H925" s="367"/>
      <c r="I925" s="365"/>
      <c r="J925" s="368"/>
      <c r="K925" s="364"/>
      <c r="L925" s="365"/>
      <c r="M925" s="366"/>
      <c r="N925" s="367"/>
      <c r="O925" s="365"/>
      <c r="P925" s="368"/>
      <c r="Q925" s="364"/>
      <c r="R925" s="365"/>
      <c r="S925" s="366"/>
      <c r="T925" s="369"/>
      <c r="U925" s="370" t="s">
        <v>2990</v>
      </c>
      <c r="V925" s="481"/>
      <c r="W925" s="372"/>
      <c r="X925" s="353"/>
      <c r="Y925" s="373"/>
      <c r="Z925" s="382"/>
      <c r="AA925" s="389"/>
      <c r="AB925" s="383"/>
      <c r="AC925" s="388"/>
      <c r="AD925" s="382"/>
      <c r="AE925" s="389"/>
      <c r="AF925" s="390"/>
      <c r="AG925" s="391"/>
      <c r="AH925" s="359"/>
      <c r="AI925" s="373"/>
    </row>
    <row r="926">
      <c r="A926" s="480" t="s">
        <v>5135</v>
      </c>
      <c r="B926" s="361">
        <v>46170.0</v>
      </c>
      <c r="C926" s="362" t="s">
        <v>7040</v>
      </c>
      <c r="D926" s="363" t="s">
        <v>7041</v>
      </c>
      <c r="E926" s="364"/>
      <c r="F926" s="365"/>
      <c r="G926" s="366"/>
      <c r="H926" s="367"/>
      <c r="I926" s="365"/>
      <c r="J926" s="368"/>
      <c r="K926" s="364"/>
      <c r="L926" s="365"/>
      <c r="M926" s="366"/>
      <c r="N926" s="367"/>
      <c r="O926" s="365"/>
      <c r="P926" s="368"/>
      <c r="Q926" s="364"/>
      <c r="R926" s="365"/>
      <c r="S926" s="366"/>
      <c r="T926" s="369"/>
      <c r="U926" s="370" t="s">
        <v>2990</v>
      </c>
      <c r="V926" s="481"/>
      <c r="W926" s="372"/>
      <c r="X926" s="353"/>
      <c r="Y926" s="373"/>
      <c r="Z926" s="382"/>
      <c r="AA926" s="389"/>
      <c r="AB926" s="383"/>
      <c r="AC926" s="388"/>
      <c r="AD926" s="382"/>
      <c r="AE926" s="389"/>
      <c r="AF926" s="390"/>
      <c r="AG926" s="391"/>
      <c r="AH926" s="359"/>
      <c r="AI926" s="373"/>
    </row>
    <row r="927">
      <c r="A927" s="480" t="s">
        <v>5341</v>
      </c>
      <c r="B927" s="361">
        <v>46171.0</v>
      </c>
      <c r="C927" s="362" t="s">
        <v>7042</v>
      </c>
      <c r="D927" s="363" t="s">
        <v>7043</v>
      </c>
      <c r="E927" s="364"/>
      <c r="F927" s="365"/>
      <c r="G927" s="366"/>
      <c r="H927" s="367"/>
      <c r="I927" s="365"/>
      <c r="J927" s="368"/>
      <c r="K927" s="364"/>
      <c r="L927" s="365"/>
      <c r="M927" s="366"/>
      <c r="N927" s="367"/>
      <c r="O927" s="365"/>
      <c r="P927" s="368"/>
      <c r="Q927" s="364"/>
      <c r="R927" s="365"/>
      <c r="S927" s="366"/>
      <c r="T927" s="369"/>
      <c r="U927" s="370" t="s">
        <v>2990</v>
      </c>
      <c r="V927" s="481" t="s">
        <v>2021</v>
      </c>
      <c r="W927" s="372"/>
      <c r="X927" s="353"/>
      <c r="Y927" s="373"/>
      <c r="Z927" s="382"/>
      <c r="AA927" s="389"/>
      <c r="AB927" s="383"/>
      <c r="AC927" s="388"/>
      <c r="AD927" s="382"/>
      <c r="AE927" s="389"/>
      <c r="AF927" s="390"/>
      <c r="AG927" s="391"/>
      <c r="AH927" s="359"/>
      <c r="AI927" s="373"/>
    </row>
    <row r="928">
      <c r="A928" s="480" t="s">
        <v>5742</v>
      </c>
      <c r="B928" s="361">
        <v>46172.0</v>
      </c>
      <c r="C928" s="362" t="s">
        <v>7044</v>
      </c>
      <c r="D928" s="363" t="s">
        <v>7045</v>
      </c>
      <c r="E928" s="364"/>
      <c r="F928" s="365"/>
      <c r="G928" s="366"/>
      <c r="H928" s="367"/>
      <c r="I928" s="365"/>
      <c r="J928" s="368"/>
      <c r="K928" s="364"/>
      <c r="L928" s="365"/>
      <c r="M928" s="366"/>
      <c r="N928" s="367"/>
      <c r="O928" s="365"/>
      <c r="P928" s="368"/>
      <c r="Q928" s="364"/>
      <c r="R928" s="365"/>
      <c r="S928" s="366"/>
      <c r="T928" s="369"/>
      <c r="U928" s="370" t="s">
        <v>2990</v>
      </c>
      <c r="V928" s="481"/>
      <c r="W928" s="372"/>
      <c r="X928" s="353"/>
      <c r="Y928" s="373"/>
      <c r="Z928" s="382"/>
      <c r="AA928" s="389"/>
      <c r="AB928" s="383"/>
      <c r="AC928" s="388"/>
      <c r="AD928" s="382"/>
      <c r="AE928" s="389"/>
      <c r="AF928" s="390"/>
      <c r="AG928" s="391"/>
      <c r="AH928" s="359"/>
      <c r="AI928" s="373"/>
    </row>
    <row r="929">
      <c r="A929" s="480" t="s">
        <v>5132</v>
      </c>
      <c r="B929" s="361">
        <v>46169.0</v>
      </c>
      <c r="C929" s="362" t="s">
        <v>7046</v>
      </c>
      <c r="D929" s="363" t="s">
        <v>7047</v>
      </c>
      <c r="E929" s="364"/>
      <c r="F929" s="365"/>
      <c r="G929" s="366"/>
      <c r="H929" s="367"/>
      <c r="I929" s="365"/>
      <c r="J929" s="368"/>
      <c r="K929" s="364"/>
      <c r="L929" s="365"/>
      <c r="M929" s="366"/>
      <c r="N929" s="367"/>
      <c r="O929" s="365"/>
      <c r="P929" s="368"/>
      <c r="Q929" s="364"/>
      <c r="R929" s="365"/>
      <c r="S929" s="366"/>
      <c r="T929" s="369"/>
      <c r="U929" s="370"/>
      <c r="V929" s="481" t="s">
        <v>3025</v>
      </c>
      <c r="W929" s="372"/>
      <c r="X929" s="353"/>
      <c r="Y929" s="373"/>
      <c r="Z929" s="382"/>
      <c r="AA929" s="389"/>
      <c r="AB929" s="383"/>
      <c r="AC929" s="388"/>
      <c r="AD929" s="382"/>
      <c r="AE929" s="389"/>
      <c r="AF929" s="390"/>
      <c r="AG929" s="391"/>
      <c r="AH929" s="359"/>
      <c r="AI929" s="373"/>
    </row>
    <row r="930">
      <c r="A930" s="480" t="s">
        <v>5341</v>
      </c>
      <c r="B930" s="361">
        <v>46171.0</v>
      </c>
      <c r="C930" s="362" t="s">
        <v>7048</v>
      </c>
      <c r="D930" s="363" t="s">
        <v>7049</v>
      </c>
      <c r="E930" s="364"/>
      <c r="F930" s="365"/>
      <c r="G930" s="366"/>
      <c r="H930" s="367"/>
      <c r="I930" s="365"/>
      <c r="J930" s="368"/>
      <c r="K930" s="364"/>
      <c r="L930" s="365"/>
      <c r="M930" s="366"/>
      <c r="N930" s="367"/>
      <c r="O930" s="365"/>
      <c r="P930" s="368"/>
      <c r="Q930" s="364"/>
      <c r="R930" s="365"/>
      <c r="S930" s="366"/>
      <c r="T930" s="369"/>
      <c r="U930" s="370"/>
      <c r="V930" s="481" t="s">
        <v>3027</v>
      </c>
      <c r="W930" s="372"/>
      <c r="X930" s="353"/>
      <c r="Y930" s="373"/>
      <c r="Z930" s="382"/>
      <c r="AA930" s="389"/>
      <c r="AB930" s="383"/>
      <c r="AC930" s="388"/>
      <c r="AD930" s="382"/>
      <c r="AE930" s="389"/>
      <c r="AF930" s="390"/>
      <c r="AG930" s="391"/>
      <c r="AH930" s="359"/>
      <c r="AI930" s="373"/>
    </row>
    <row r="931">
      <c r="A931" s="480" t="s">
        <v>5742</v>
      </c>
      <c r="B931" s="361">
        <v>46172.0</v>
      </c>
      <c r="C931" s="362" t="s">
        <v>7050</v>
      </c>
      <c r="D931" s="363" t="s">
        <v>7051</v>
      </c>
      <c r="E931" s="364"/>
      <c r="F931" s="365"/>
      <c r="G931" s="366"/>
      <c r="H931" s="367"/>
      <c r="I931" s="365"/>
      <c r="J931" s="368"/>
      <c r="K931" s="364"/>
      <c r="L931" s="365"/>
      <c r="M931" s="366"/>
      <c r="N931" s="367"/>
      <c r="O931" s="365"/>
      <c r="P931" s="368"/>
      <c r="Q931" s="364"/>
      <c r="R931" s="365"/>
      <c r="S931" s="366"/>
      <c r="T931" s="369"/>
      <c r="U931" s="370" t="s">
        <v>2902</v>
      </c>
      <c r="V931" s="481" t="s">
        <v>3027</v>
      </c>
      <c r="W931" s="372"/>
      <c r="X931" s="353"/>
      <c r="Y931" s="373"/>
      <c r="Z931" s="382"/>
      <c r="AA931" s="389"/>
      <c r="AB931" s="383"/>
      <c r="AC931" s="388"/>
      <c r="AD931" s="382"/>
      <c r="AE931" s="389"/>
      <c r="AF931" s="390"/>
      <c r="AG931" s="391"/>
      <c r="AH931" s="359"/>
      <c r="AI931" s="373"/>
    </row>
    <row r="932">
      <c r="A932" s="480" t="s">
        <v>5742</v>
      </c>
      <c r="B932" s="361">
        <v>46172.0</v>
      </c>
      <c r="C932" s="362" t="s">
        <v>7052</v>
      </c>
      <c r="D932" s="363" t="s">
        <v>7053</v>
      </c>
      <c r="E932" s="364"/>
      <c r="F932" s="365"/>
      <c r="G932" s="366"/>
      <c r="H932" s="367"/>
      <c r="I932" s="365"/>
      <c r="J932" s="368"/>
      <c r="K932" s="364"/>
      <c r="L932" s="365"/>
      <c r="M932" s="366"/>
      <c r="N932" s="367"/>
      <c r="O932" s="365"/>
      <c r="P932" s="368"/>
      <c r="Q932" s="364"/>
      <c r="R932" s="365"/>
      <c r="S932" s="366"/>
      <c r="T932" s="369"/>
      <c r="U932" s="370" t="s">
        <v>2244</v>
      </c>
      <c r="V932" s="481" t="s">
        <v>3027</v>
      </c>
      <c r="W932" s="372"/>
      <c r="X932" s="353"/>
      <c r="Y932" s="373"/>
      <c r="Z932" s="382"/>
      <c r="AA932" s="389"/>
      <c r="AB932" s="383"/>
      <c r="AC932" s="388"/>
      <c r="AD932" s="382"/>
      <c r="AE932" s="389"/>
      <c r="AF932" s="390"/>
      <c r="AG932" s="391"/>
      <c r="AH932" s="359"/>
      <c r="AI932" s="373"/>
    </row>
    <row r="933">
      <c r="A933" s="480" t="s">
        <v>5742</v>
      </c>
      <c r="B933" s="361">
        <v>46172.0</v>
      </c>
      <c r="C933" s="362" t="s">
        <v>7054</v>
      </c>
      <c r="D933" s="363" t="s">
        <v>7055</v>
      </c>
      <c r="E933" s="364"/>
      <c r="F933" s="365"/>
      <c r="G933" s="366"/>
      <c r="H933" s="367"/>
      <c r="I933" s="365"/>
      <c r="J933" s="368"/>
      <c r="K933" s="364"/>
      <c r="L933" s="365"/>
      <c r="M933" s="366"/>
      <c r="N933" s="367"/>
      <c r="O933" s="365"/>
      <c r="P933" s="368"/>
      <c r="Q933" s="364"/>
      <c r="R933" s="365"/>
      <c r="S933" s="366"/>
      <c r="T933" s="369"/>
      <c r="U933" s="370" t="s">
        <v>2902</v>
      </c>
      <c r="V933" s="481" t="s">
        <v>3027</v>
      </c>
      <c r="W933" s="372"/>
      <c r="X933" s="353"/>
      <c r="Y933" s="373"/>
      <c r="Z933" s="382"/>
      <c r="AA933" s="389"/>
      <c r="AB933" s="383"/>
      <c r="AC933" s="388"/>
      <c r="AD933" s="382"/>
      <c r="AE933" s="389"/>
      <c r="AF933" s="390"/>
      <c r="AG933" s="391"/>
      <c r="AH933" s="359"/>
      <c r="AI933" s="373"/>
    </row>
    <row r="934">
      <c r="A934" s="480" t="s">
        <v>5742</v>
      </c>
      <c r="B934" s="361">
        <v>46172.0</v>
      </c>
      <c r="C934" s="362" t="s">
        <v>7056</v>
      </c>
      <c r="D934" s="363" t="s">
        <v>7057</v>
      </c>
      <c r="E934" s="364"/>
      <c r="F934" s="365"/>
      <c r="G934" s="366"/>
      <c r="H934" s="367"/>
      <c r="I934" s="365"/>
      <c r="J934" s="368"/>
      <c r="K934" s="364"/>
      <c r="L934" s="365"/>
      <c r="M934" s="366"/>
      <c r="N934" s="367"/>
      <c r="O934" s="365"/>
      <c r="P934" s="368"/>
      <c r="Q934" s="364"/>
      <c r="R934" s="365"/>
      <c r="S934" s="366"/>
      <c r="T934" s="369"/>
      <c r="U934" s="370"/>
      <c r="V934" s="481" t="s">
        <v>3027</v>
      </c>
      <c r="W934" s="372"/>
      <c r="X934" s="353"/>
      <c r="Y934" s="373"/>
      <c r="Z934" s="382"/>
      <c r="AA934" s="389"/>
      <c r="AB934" s="383"/>
      <c r="AC934" s="388"/>
      <c r="AD934" s="382"/>
      <c r="AE934" s="389"/>
      <c r="AF934" s="390"/>
      <c r="AG934" s="391"/>
      <c r="AH934" s="359"/>
      <c r="AI934" s="373"/>
    </row>
    <row r="935">
      <c r="A935" s="480" t="s">
        <v>5742</v>
      </c>
      <c r="B935" s="361">
        <v>46172.0</v>
      </c>
      <c r="C935" s="362" t="s">
        <v>7058</v>
      </c>
      <c r="D935" s="363" t="s">
        <v>7059</v>
      </c>
      <c r="E935" s="364"/>
      <c r="F935" s="365"/>
      <c r="G935" s="366"/>
      <c r="H935" s="367"/>
      <c r="I935" s="365"/>
      <c r="J935" s="368"/>
      <c r="K935" s="364"/>
      <c r="L935" s="365"/>
      <c r="M935" s="366"/>
      <c r="N935" s="367"/>
      <c r="O935" s="365"/>
      <c r="P935" s="368"/>
      <c r="Q935" s="364"/>
      <c r="R935" s="365"/>
      <c r="S935" s="366"/>
      <c r="T935" s="369"/>
      <c r="U935" s="370" t="s">
        <v>544</v>
      </c>
      <c r="V935" s="481" t="s">
        <v>3027</v>
      </c>
      <c r="W935" s="372"/>
      <c r="X935" s="353"/>
      <c r="Y935" s="373"/>
      <c r="Z935" s="382"/>
      <c r="AA935" s="389"/>
      <c r="AB935" s="383"/>
      <c r="AC935" s="388"/>
      <c r="AD935" s="382"/>
      <c r="AE935" s="389"/>
      <c r="AF935" s="390"/>
      <c r="AG935" s="391"/>
      <c r="AH935" s="359"/>
      <c r="AI935" s="373"/>
    </row>
    <row r="936">
      <c r="A936" s="480" t="s">
        <v>5742</v>
      </c>
      <c r="B936" s="361">
        <v>46172.0</v>
      </c>
      <c r="C936" s="362" t="s">
        <v>7060</v>
      </c>
      <c r="D936" s="363" t="s">
        <v>7061</v>
      </c>
      <c r="E936" s="364"/>
      <c r="F936" s="365"/>
      <c r="G936" s="366"/>
      <c r="H936" s="367"/>
      <c r="I936" s="365"/>
      <c r="J936" s="368"/>
      <c r="K936" s="364"/>
      <c r="L936" s="365"/>
      <c r="M936" s="366"/>
      <c r="N936" s="367"/>
      <c r="O936" s="365"/>
      <c r="P936" s="368"/>
      <c r="Q936" s="364"/>
      <c r="R936" s="365"/>
      <c r="S936" s="366"/>
      <c r="T936" s="369"/>
      <c r="U936" s="370"/>
      <c r="V936" s="481" t="s">
        <v>3027</v>
      </c>
      <c r="W936" s="372"/>
      <c r="X936" s="353"/>
      <c r="Y936" s="373"/>
      <c r="Z936" s="382"/>
      <c r="AA936" s="389"/>
      <c r="AB936" s="383"/>
      <c r="AC936" s="388"/>
      <c r="AD936" s="382"/>
      <c r="AE936" s="389"/>
      <c r="AF936" s="390"/>
      <c r="AG936" s="391"/>
      <c r="AH936" s="359"/>
      <c r="AI936" s="373"/>
    </row>
    <row r="937">
      <c r="A937" s="480" t="s">
        <v>5132</v>
      </c>
      <c r="B937" s="361">
        <v>46169.0</v>
      </c>
      <c r="C937" s="362" t="s">
        <v>7062</v>
      </c>
      <c r="D937" s="363" t="s">
        <v>7063</v>
      </c>
      <c r="E937" s="364"/>
      <c r="F937" s="365"/>
      <c r="G937" s="366"/>
      <c r="H937" s="367"/>
      <c r="I937" s="365"/>
      <c r="J937" s="368"/>
      <c r="K937" s="364"/>
      <c r="L937" s="365"/>
      <c r="M937" s="366"/>
      <c r="N937" s="367"/>
      <c r="O937" s="365"/>
      <c r="P937" s="368"/>
      <c r="Q937" s="364"/>
      <c r="R937" s="365"/>
      <c r="S937" s="366"/>
      <c r="T937" s="369"/>
      <c r="U937" s="370" t="s">
        <v>1626</v>
      </c>
      <c r="V937" s="481" t="s">
        <v>3031</v>
      </c>
      <c r="W937" s="372"/>
      <c r="X937" s="353"/>
      <c r="Y937" s="373"/>
      <c r="Z937" s="382"/>
      <c r="AA937" s="389"/>
      <c r="AB937" s="383"/>
      <c r="AC937" s="388"/>
      <c r="AD937" s="382"/>
      <c r="AE937" s="389"/>
      <c r="AF937" s="390"/>
      <c r="AG937" s="391"/>
      <c r="AH937" s="359"/>
      <c r="AI937" s="373"/>
    </row>
    <row r="938">
      <c r="A938" s="480" t="s">
        <v>5132</v>
      </c>
      <c r="B938" s="361">
        <v>46169.0</v>
      </c>
      <c r="C938" s="362" t="s">
        <v>7064</v>
      </c>
      <c r="D938" s="363" t="s">
        <v>7065</v>
      </c>
      <c r="E938" s="364"/>
      <c r="F938" s="365"/>
      <c r="G938" s="366"/>
      <c r="H938" s="367"/>
      <c r="I938" s="365"/>
      <c r="J938" s="368"/>
      <c r="K938" s="364"/>
      <c r="L938" s="365"/>
      <c r="M938" s="366"/>
      <c r="N938" s="367"/>
      <c r="O938" s="365"/>
      <c r="P938" s="368"/>
      <c r="Q938" s="364"/>
      <c r="R938" s="365"/>
      <c r="S938" s="366"/>
      <c r="T938" s="369"/>
      <c r="U938" s="370" t="s">
        <v>270</v>
      </c>
      <c r="V938" s="481" t="s">
        <v>3031</v>
      </c>
      <c r="W938" s="372"/>
      <c r="X938" s="353"/>
      <c r="Y938" s="373"/>
      <c r="Z938" s="382"/>
      <c r="AA938" s="389"/>
      <c r="AB938" s="383"/>
      <c r="AC938" s="388"/>
      <c r="AD938" s="382"/>
      <c r="AE938" s="389"/>
      <c r="AF938" s="390"/>
      <c r="AG938" s="391"/>
      <c r="AH938" s="359"/>
      <c r="AI938" s="373"/>
    </row>
    <row r="939">
      <c r="A939" s="480" t="s">
        <v>5341</v>
      </c>
      <c r="B939" s="361">
        <v>46171.0</v>
      </c>
      <c r="C939" s="362" t="s">
        <v>7066</v>
      </c>
      <c r="D939" s="363" t="s">
        <v>7067</v>
      </c>
      <c r="E939" s="364"/>
      <c r="F939" s="365"/>
      <c r="G939" s="366"/>
      <c r="H939" s="367"/>
      <c r="I939" s="365"/>
      <c r="J939" s="368"/>
      <c r="K939" s="364"/>
      <c r="L939" s="365"/>
      <c r="M939" s="366"/>
      <c r="N939" s="367"/>
      <c r="O939" s="365"/>
      <c r="P939" s="368"/>
      <c r="Q939" s="364"/>
      <c r="R939" s="365"/>
      <c r="S939" s="366"/>
      <c r="T939" s="369"/>
      <c r="U939" s="429" t="s">
        <v>63</v>
      </c>
      <c r="V939" s="481" t="s">
        <v>3031</v>
      </c>
      <c r="W939" s="372"/>
      <c r="X939" s="353"/>
      <c r="Y939" s="373"/>
      <c r="Z939" s="382"/>
      <c r="AA939" s="389"/>
      <c r="AB939" s="383"/>
      <c r="AC939" s="388"/>
      <c r="AD939" s="382"/>
      <c r="AE939" s="389"/>
      <c r="AF939" s="390"/>
      <c r="AG939" s="391"/>
      <c r="AH939" s="359"/>
      <c r="AI939" s="373"/>
    </row>
    <row r="940">
      <c r="A940" s="480" t="s">
        <v>5713</v>
      </c>
      <c r="B940" s="361">
        <v>46173.0</v>
      </c>
      <c r="C940" s="362" t="s">
        <v>7068</v>
      </c>
      <c r="D940" s="363" t="s">
        <v>7069</v>
      </c>
      <c r="E940" s="364"/>
      <c r="F940" s="365"/>
      <c r="G940" s="366"/>
      <c r="H940" s="367"/>
      <c r="I940" s="365"/>
      <c r="J940" s="368"/>
      <c r="K940" s="364"/>
      <c r="L940" s="365"/>
      <c r="M940" s="366"/>
      <c r="N940" s="367"/>
      <c r="O940" s="365"/>
      <c r="P940" s="368"/>
      <c r="Q940" s="364"/>
      <c r="R940" s="365"/>
      <c r="S940" s="366"/>
      <c r="T940" s="369"/>
      <c r="U940" s="370"/>
      <c r="V940" s="481" t="s">
        <v>3031</v>
      </c>
      <c r="W940" s="372"/>
      <c r="X940" s="353"/>
      <c r="Y940" s="373"/>
      <c r="Z940" s="382"/>
      <c r="AA940" s="389"/>
      <c r="AB940" s="383"/>
      <c r="AC940" s="388"/>
      <c r="AD940" s="382"/>
      <c r="AE940" s="389"/>
      <c r="AF940" s="390"/>
      <c r="AG940" s="391"/>
      <c r="AH940" s="359"/>
      <c r="AI940" s="373"/>
    </row>
    <row r="941">
      <c r="A941" s="480" t="s">
        <v>5713</v>
      </c>
      <c r="B941" s="361">
        <v>46173.0</v>
      </c>
      <c r="C941" s="362" t="s">
        <v>7070</v>
      </c>
      <c r="D941" s="363" t="s">
        <v>7071</v>
      </c>
      <c r="E941" s="364"/>
      <c r="F941" s="365"/>
      <c r="G941" s="366"/>
      <c r="H941" s="367"/>
      <c r="I941" s="365"/>
      <c r="J941" s="368"/>
      <c r="K941" s="364"/>
      <c r="L941" s="365"/>
      <c r="M941" s="366"/>
      <c r="N941" s="367"/>
      <c r="O941" s="365"/>
      <c r="P941" s="368"/>
      <c r="Q941" s="364"/>
      <c r="R941" s="365"/>
      <c r="S941" s="366"/>
      <c r="T941" s="369"/>
      <c r="U941" s="370" t="s">
        <v>1017</v>
      </c>
      <c r="V941" s="481" t="s">
        <v>3031</v>
      </c>
      <c r="W941" s="372"/>
      <c r="X941" s="353"/>
      <c r="Y941" s="373"/>
      <c r="Z941" s="382"/>
      <c r="AA941" s="389"/>
      <c r="AB941" s="383"/>
      <c r="AC941" s="388"/>
      <c r="AD941" s="382"/>
      <c r="AE941" s="389"/>
      <c r="AF941" s="390"/>
      <c r="AG941" s="391"/>
      <c r="AH941" s="359"/>
      <c r="AI941" s="373"/>
    </row>
    <row r="942">
      <c r="A942" s="480" t="s">
        <v>5164</v>
      </c>
      <c r="B942" s="361">
        <v>46167.0</v>
      </c>
      <c r="C942" s="362" t="s">
        <v>7072</v>
      </c>
      <c r="D942" s="363" t="s">
        <v>7073</v>
      </c>
      <c r="E942" s="364"/>
      <c r="F942" s="365"/>
      <c r="G942" s="366"/>
      <c r="H942" s="367"/>
      <c r="I942" s="365"/>
      <c r="J942" s="368"/>
      <c r="K942" s="364"/>
      <c r="L942" s="365"/>
      <c r="M942" s="366"/>
      <c r="N942" s="367"/>
      <c r="O942" s="365"/>
      <c r="P942" s="368"/>
      <c r="Q942" s="364"/>
      <c r="R942" s="365"/>
      <c r="S942" s="366"/>
      <c r="T942" s="369"/>
      <c r="U942" s="370" t="s">
        <v>2021</v>
      </c>
      <c r="V942" s="481" t="s">
        <v>3031</v>
      </c>
      <c r="W942" s="372"/>
      <c r="X942" s="353"/>
      <c r="Y942" s="373"/>
      <c r="Z942" s="382"/>
      <c r="AA942" s="389"/>
      <c r="AB942" s="383"/>
      <c r="AC942" s="388"/>
      <c r="AD942" s="382"/>
      <c r="AE942" s="389"/>
      <c r="AF942" s="390"/>
      <c r="AG942" s="391"/>
      <c r="AH942" s="359"/>
      <c r="AI942" s="373"/>
    </row>
    <row r="943">
      <c r="A943" s="480" t="s">
        <v>5132</v>
      </c>
      <c r="B943" s="361">
        <v>46169.0</v>
      </c>
      <c r="C943" s="362" t="s">
        <v>7074</v>
      </c>
      <c r="D943" s="363" t="s">
        <v>7075</v>
      </c>
      <c r="E943" s="364"/>
      <c r="F943" s="365"/>
      <c r="G943" s="366"/>
      <c r="H943" s="367"/>
      <c r="I943" s="365"/>
      <c r="J943" s="368"/>
      <c r="K943" s="364"/>
      <c r="L943" s="365"/>
      <c r="M943" s="366"/>
      <c r="N943" s="367"/>
      <c r="O943" s="365"/>
      <c r="P943" s="368"/>
      <c r="Q943" s="364"/>
      <c r="R943" s="365"/>
      <c r="S943" s="366"/>
      <c r="T943" s="369"/>
      <c r="U943" s="370"/>
      <c r="V943" s="481" t="s">
        <v>3033</v>
      </c>
      <c r="W943" s="372"/>
      <c r="X943" s="353"/>
      <c r="Y943" s="373"/>
      <c r="Z943" s="382"/>
      <c r="AA943" s="389"/>
      <c r="AB943" s="383"/>
      <c r="AC943" s="388"/>
      <c r="AD943" s="382"/>
      <c r="AE943" s="389"/>
      <c r="AF943" s="390"/>
      <c r="AG943" s="391"/>
      <c r="AH943" s="359"/>
      <c r="AI943" s="373"/>
    </row>
    <row r="944">
      <c r="A944" s="480" t="s">
        <v>5132</v>
      </c>
      <c r="B944" s="361">
        <v>46169.0</v>
      </c>
      <c r="C944" s="362" t="s">
        <v>7076</v>
      </c>
      <c r="D944" s="363" t="s">
        <v>7077</v>
      </c>
      <c r="E944" s="364"/>
      <c r="F944" s="365"/>
      <c r="G944" s="366"/>
      <c r="H944" s="367"/>
      <c r="I944" s="365"/>
      <c r="J944" s="368"/>
      <c r="K944" s="364"/>
      <c r="L944" s="365"/>
      <c r="M944" s="366"/>
      <c r="N944" s="367"/>
      <c r="O944" s="365"/>
      <c r="P944" s="368"/>
      <c r="Q944" s="364"/>
      <c r="R944" s="365"/>
      <c r="S944" s="366"/>
      <c r="T944" s="369"/>
      <c r="U944" s="370"/>
      <c r="V944" s="481" t="s">
        <v>3033</v>
      </c>
      <c r="W944" s="372"/>
      <c r="X944" s="353"/>
      <c r="Y944" s="373"/>
      <c r="Z944" s="382"/>
      <c r="AA944" s="389"/>
      <c r="AB944" s="383"/>
      <c r="AC944" s="388"/>
      <c r="AD944" s="382"/>
      <c r="AE944" s="389"/>
      <c r="AF944" s="390"/>
      <c r="AG944" s="391"/>
      <c r="AH944" s="359"/>
      <c r="AI944" s="373"/>
    </row>
    <row r="945">
      <c r="A945" s="480" t="s">
        <v>5341</v>
      </c>
      <c r="B945" s="361">
        <v>46171.0</v>
      </c>
      <c r="C945" s="362" t="s">
        <v>7078</v>
      </c>
      <c r="D945" s="363" t="s">
        <v>7079</v>
      </c>
      <c r="E945" s="364"/>
      <c r="F945" s="365"/>
      <c r="G945" s="366"/>
      <c r="H945" s="367"/>
      <c r="I945" s="365"/>
      <c r="J945" s="368"/>
      <c r="K945" s="364"/>
      <c r="L945" s="365"/>
      <c r="M945" s="366"/>
      <c r="N945" s="367"/>
      <c r="O945" s="365"/>
      <c r="P945" s="368"/>
      <c r="Q945" s="364"/>
      <c r="R945" s="365"/>
      <c r="S945" s="366"/>
      <c r="T945" s="369"/>
      <c r="U945" s="370" t="s">
        <v>2895</v>
      </c>
      <c r="V945" s="481" t="s">
        <v>3033</v>
      </c>
      <c r="W945" s="372"/>
      <c r="X945" s="353"/>
      <c r="Y945" s="373"/>
      <c r="Z945" s="382"/>
      <c r="AA945" s="389"/>
      <c r="AB945" s="383"/>
      <c r="AC945" s="388"/>
      <c r="AD945" s="382"/>
      <c r="AE945" s="389"/>
      <c r="AF945" s="390"/>
      <c r="AG945" s="391"/>
      <c r="AH945" s="359"/>
      <c r="AI945" s="373"/>
    </row>
    <row r="946">
      <c r="A946" s="480" t="s">
        <v>5341</v>
      </c>
      <c r="B946" s="361">
        <v>46171.0</v>
      </c>
      <c r="C946" s="362" t="s">
        <v>7080</v>
      </c>
      <c r="D946" s="363" t="s">
        <v>7081</v>
      </c>
      <c r="E946" s="364"/>
      <c r="F946" s="365"/>
      <c r="G946" s="366"/>
      <c r="H946" s="367"/>
      <c r="I946" s="365"/>
      <c r="J946" s="368"/>
      <c r="K946" s="364"/>
      <c r="L946" s="365"/>
      <c r="M946" s="366"/>
      <c r="N946" s="367"/>
      <c r="O946" s="365"/>
      <c r="P946" s="368"/>
      <c r="Q946" s="364"/>
      <c r="R946" s="365"/>
      <c r="S946" s="366"/>
      <c r="T946" s="369"/>
      <c r="U946" s="370" t="s">
        <v>2889</v>
      </c>
      <c r="V946" s="481" t="s">
        <v>3033</v>
      </c>
      <c r="W946" s="372"/>
      <c r="X946" s="353"/>
      <c r="Y946" s="373"/>
      <c r="Z946" s="382"/>
      <c r="AA946" s="389"/>
      <c r="AB946" s="383"/>
      <c r="AC946" s="388"/>
      <c r="AD946" s="382"/>
      <c r="AE946" s="389"/>
      <c r="AF946" s="390"/>
      <c r="AG946" s="391"/>
      <c r="AH946" s="359"/>
      <c r="AI946" s="373"/>
    </row>
    <row r="947">
      <c r="A947" s="480" t="s">
        <v>5341</v>
      </c>
      <c r="B947" s="361">
        <v>46171.0</v>
      </c>
      <c r="C947" s="362" t="s">
        <v>7082</v>
      </c>
      <c r="D947" s="363" t="s">
        <v>7083</v>
      </c>
      <c r="E947" s="364"/>
      <c r="F947" s="365"/>
      <c r="G947" s="366"/>
      <c r="H947" s="367"/>
      <c r="I947" s="365"/>
      <c r="J947" s="368"/>
      <c r="K947" s="364"/>
      <c r="L947" s="365"/>
      <c r="M947" s="366"/>
      <c r="N947" s="367"/>
      <c r="O947" s="365"/>
      <c r="P947" s="368"/>
      <c r="Q947" s="364"/>
      <c r="R947" s="365"/>
      <c r="S947" s="366"/>
      <c r="T947" s="369"/>
      <c r="U947" s="370"/>
      <c r="V947" s="481" t="s">
        <v>3033</v>
      </c>
      <c r="W947" s="372"/>
      <c r="X947" s="353"/>
      <c r="Y947" s="373"/>
      <c r="Z947" s="382"/>
      <c r="AA947" s="389"/>
      <c r="AB947" s="383"/>
      <c r="AC947" s="388"/>
      <c r="AD947" s="382"/>
      <c r="AE947" s="389"/>
      <c r="AF947" s="390"/>
      <c r="AG947" s="391"/>
      <c r="AH947" s="359"/>
      <c r="AI947" s="373"/>
    </row>
    <row r="948">
      <c r="A948" s="480" t="s">
        <v>5742</v>
      </c>
      <c r="B948" s="361">
        <v>46172.0</v>
      </c>
      <c r="C948" s="362" t="s">
        <v>7084</v>
      </c>
      <c r="D948" s="363" t="s">
        <v>7085</v>
      </c>
      <c r="E948" s="364"/>
      <c r="F948" s="365"/>
      <c r="G948" s="366"/>
      <c r="H948" s="367"/>
      <c r="I948" s="365"/>
      <c r="J948" s="368"/>
      <c r="K948" s="364"/>
      <c r="L948" s="365"/>
      <c r="M948" s="366"/>
      <c r="N948" s="367"/>
      <c r="O948" s="365"/>
      <c r="P948" s="368"/>
      <c r="Q948" s="364"/>
      <c r="R948" s="365"/>
      <c r="S948" s="366"/>
      <c r="T948" s="369"/>
      <c r="U948" s="370" t="s">
        <v>1626</v>
      </c>
      <c r="V948" s="481" t="s">
        <v>3033</v>
      </c>
      <c r="W948" s="372"/>
      <c r="X948" s="353"/>
      <c r="Y948" s="373"/>
      <c r="Z948" s="382"/>
      <c r="AA948" s="389"/>
      <c r="AB948" s="383"/>
      <c r="AC948" s="388"/>
      <c r="AD948" s="382"/>
      <c r="AE948" s="389"/>
      <c r="AF948" s="390"/>
      <c r="AG948" s="391"/>
      <c r="AH948" s="359"/>
      <c r="AI948" s="373"/>
    </row>
    <row r="949">
      <c r="A949" s="480" t="s">
        <v>5132</v>
      </c>
      <c r="B949" s="361">
        <v>46169.0</v>
      </c>
      <c r="C949" s="362" t="s">
        <v>7086</v>
      </c>
      <c r="D949" s="363" t="s">
        <v>7087</v>
      </c>
      <c r="E949" s="364"/>
      <c r="F949" s="365"/>
      <c r="G949" s="366"/>
      <c r="H949" s="367"/>
      <c r="I949" s="365"/>
      <c r="J949" s="368"/>
      <c r="K949" s="364"/>
      <c r="L949" s="365"/>
      <c r="M949" s="366"/>
      <c r="N949" s="367"/>
      <c r="O949" s="365"/>
      <c r="P949" s="368"/>
      <c r="Q949" s="364"/>
      <c r="R949" s="365"/>
      <c r="S949" s="366"/>
      <c r="T949" s="369"/>
      <c r="U949" s="370"/>
      <c r="V949" s="481" t="s">
        <v>3033</v>
      </c>
      <c r="W949" s="372"/>
      <c r="X949" s="353"/>
      <c r="Y949" s="373"/>
      <c r="Z949" s="382"/>
      <c r="AA949" s="389"/>
      <c r="AB949" s="383"/>
      <c r="AC949" s="388"/>
      <c r="AD949" s="382"/>
      <c r="AE949" s="389"/>
      <c r="AF949" s="390"/>
      <c r="AG949" s="391"/>
      <c r="AH949" s="359"/>
      <c r="AI949" s="373"/>
    </row>
    <row r="950">
      <c r="A950" s="480" t="s">
        <v>5132</v>
      </c>
      <c r="B950" s="361">
        <v>46169.0</v>
      </c>
      <c r="C950" s="362" t="s">
        <v>7088</v>
      </c>
      <c r="D950" s="363" t="s">
        <v>7089</v>
      </c>
      <c r="E950" s="364"/>
      <c r="F950" s="365"/>
      <c r="G950" s="366"/>
      <c r="H950" s="367"/>
      <c r="I950" s="365"/>
      <c r="J950" s="368"/>
      <c r="K950" s="364"/>
      <c r="L950" s="365"/>
      <c r="M950" s="366"/>
      <c r="N950" s="367"/>
      <c r="O950" s="365"/>
      <c r="P950" s="368"/>
      <c r="Q950" s="364"/>
      <c r="R950" s="365"/>
      <c r="S950" s="366"/>
      <c r="T950" s="369"/>
      <c r="U950" s="370"/>
      <c r="V950" s="481" t="s">
        <v>3033</v>
      </c>
      <c r="W950" s="372"/>
      <c r="X950" s="353"/>
      <c r="Y950" s="373"/>
      <c r="Z950" s="382"/>
      <c r="AA950" s="389"/>
      <c r="AB950" s="383"/>
      <c r="AC950" s="388"/>
      <c r="AD950" s="382"/>
      <c r="AE950" s="389"/>
      <c r="AF950" s="390"/>
      <c r="AG950" s="391"/>
      <c r="AH950" s="359"/>
      <c r="AI950" s="373"/>
    </row>
    <row r="951">
      <c r="A951" s="480" t="s">
        <v>5742</v>
      </c>
      <c r="B951" s="361">
        <v>46172.0</v>
      </c>
      <c r="C951" s="362" t="s">
        <v>7090</v>
      </c>
      <c r="D951" s="363" t="s">
        <v>7091</v>
      </c>
      <c r="E951" s="364"/>
      <c r="F951" s="365"/>
      <c r="G951" s="366"/>
      <c r="H951" s="367"/>
      <c r="I951" s="365"/>
      <c r="J951" s="368"/>
      <c r="K951" s="364"/>
      <c r="L951" s="365"/>
      <c r="M951" s="366"/>
      <c r="N951" s="367"/>
      <c r="O951" s="365"/>
      <c r="P951" s="368"/>
      <c r="Q951" s="364"/>
      <c r="R951" s="365"/>
      <c r="S951" s="366"/>
      <c r="T951" s="369"/>
      <c r="U951" s="370" t="s">
        <v>2020</v>
      </c>
      <c r="V951" s="481" t="s">
        <v>3033</v>
      </c>
      <c r="W951" s="372"/>
      <c r="X951" s="353"/>
      <c r="Y951" s="373"/>
      <c r="Z951" s="382"/>
      <c r="AA951" s="389"/>
      <c r="AB951" s="383"/>
      <c r="AC951" s="388"/>
      <c r="AD951" s="382"/>
      <c r="AE951" s="389"/>
      <c r="AF951" s="390"/>
      <c r="AG951" s="391"/>
      <c r="AH951" s="359"/>
      <c r="AI951" s="373"/>
    </row>
    <row r="952">
      <c r="A952" s="480" t="s">
        <v>5742</v>
      </c>
      <c r="B952" s="361">
        <v>46172.0</v>
      </c>
      <c r="C952" s="362" t="s">
        <v>7092</v>
      </c>
      <c r="D952" s="363" t="s">
        <v>7093</v>
      </c>
      <c r="E952" s="364"/>
      <c r="F952" s="365"/>
      <c r="G952" s="366"/>
      <c r="H952" s="367"/>
      <c r="I952" s="365"/>
      <c r="J952" s="368"/>
      <c r="K952" s="364"/>
      <c r="L952" s="365"/>
      <c r="M952" s="366"/>
      <c r="N952" s="367"/>
      <c r="O952" s="365"/>
      <c r="P952" s="368"/>
      <c r="Q952" s="364"/>
      <c r="R952" s="365"/>
      <c r="S952" s="366"/>
      <c r="T952" s="369"/>
      <c r="U952" s="370" t="s">
        <v>63</v>
      </c>
      <c r="V952" s="481" t="s">
        <v>3033</v>
      </c>
      <c r="W952" s="372"/>
      <c r="X952" s="353"/>
      <c r="Y952" s="373"/>
      <c r="Z952" s="382"/>
      <c r="AA952" s="389"/>
      <c r="AB952" s="383"/>
      <c r="AC952" s="388"/>
      <c r="AD952" s="382"/>
      <c r="AE952" s="389"/>
      <c r="AF952" s="390"/>
      <c r="AG952" s="391"/>
      <c r="AH952" s="359"/>
      <c r="AI952" s="373"/>
    </row>
    <row r="953">
      <c r="A953" s="480" t="s">
        <v>5138</v>
      </c>
      <c r="B953" s="361">
        <v>46168.0</v>
      </c>
      <c r="C953" s="362" t="s">
        <v>7094</v>
      </c>
      <c r="D953" s="363" t="s">
        <v>7095</v>
      </c>
      <c r="E953" s="364"/>
      <c r="F953" s="365"/>
      <c r="G953" s="366"/>
      <c r="H953" s="367"/>
      <c r="I953" s="365"/>
      <c r="J953" s="368"/>
      <c r="K953" s="364"/>
      <c r="L953" s="365"/>
      <c r="M953" s="366"/>
      <c r="N953" s="367"/>
      <c r="O953" s="365"/>
      <c r="P953" s="368"/>
      <c r="Q953" s="364"/>
      <c r="R953" s="365"/>
      <c r="S953" s="366"/>
      <c r="T953" s="369"/>
      <c r="U953" s="370"/>
      <c r="V953" s="481" t="s">
        <v>1913</v>
      </c>
      <c r="W953" s="372"/>
      <c r="X953" s="353"/>
      <c r="Y953" s="373"/>
      <c r="Z953" s="382"/>
      <c r="AA953" s="389"/>
      <c r="AB953" s="383"/>
      <c r="AC953" s="388"/>
      <c r="AD953" s="382"/>
      <c r="AE953" s="389"/>
      <c r="AF953" s="390"/>
      <c r="AG953" s="391"/>
      <c r="AH953" s="359"/>
      <c r="AI953" s="373"/>
    </row>
    <row r="954">
      <c r="A954" s="480" t="s">
        <v>5138</v>
      </c>
      <c r="B954" s="361">
        <v>46168.0</v>
      </c>
      <c r="C954" s="362" t="s">
        <v>7096</v>
      </c>
      <c r="D954" s="363" t="s">
        <v>7097</v>
      </c>
      <c r="E954" s="364"/>
      <c r="F954" s="365"/>
      <c r="G954" s="366"/>
      <c r="H954" s="367"/>
      <c r="I954" s="365"/>
      <c r="J954" s="368"/>
      <c r="K954" s="364"/>
      <c r="L954" s="365"/>
      <c r="M954" s="366"/>
      <c r="N954" s="367"/>
      <c r="O954" s="365"/>
      <c r="P954" s="368"/>
      <c r="Q954" s="364"/>
      <c r="R954" s="365"/>
      <c r="S954" s="366"/>
      <c r="T954" s="369"/>
      <c r="U954" s="370"/>
      <c r="V954" s="481" t="s">
        <v>1913</v>
      </c>
      <c r="W954" s="372"/>
      <c r="X954" s="353"/>
      <c r="Y954" s="373"/>
      <c r="Z954" s="382"/>
      <c r="AA954" s="389"/>
      <c r="AB954" s="383"/>
      <c r="AC954" s="388"/>
      <c r="AD954" s="382"/>
      <c r="AE954" s="389"/>
      <c r="AF954" s="390"/>
      <c r="AG954" s="391"/>
      <c r="AH954" s="359"/>
      <c r="AI954" s="373"/>
    </row>
    <row r="955">
      <c r="A955" s="480" t="s">
        <v>5132</v>
      </c>
      <c r="B955" s="361">
        <v>46169.0</v>
      </c>
      <c r="C955" s="362" t="s">
        <v>7098</v>
      </c>
      <c r="D955" s="363" t="s">
        <v>7099</v>
      </c>
      <c r="E955" s="364"/>
      <c r="F955" s="365"/>
      <c r="G955" s="366"/>
      <c r="H955" s="367"/>
      <c r="I955" s="365"/>
      <c r="J955" s="368"/>
      <c r="K955" s="364"/>
      <c r="L955" s="365"/>
      <c r="M955" s="366"/>
      <c r="N955" s="367"/>
      <c r="O955" s="365"/>
      <c r="P955" s="368"/>
      <c r="Q955" s="364"/>
      <c r="R955" s="365"/>
      <c r="S955" s="366"/>
      <c r="T955" s="369"/>
      <c r="U955" s="370"/>
      <c r="V955" s="481" t="s">
        <v>1913</v>
      </c>
      <c r="W955" s="372"/>
      <c r="X955" s="353"/>
      <c r="Y955" s="373"/>
      <c r="Z955" s="382"/>
      <c r="AA955" s="389"/>
      <c r="AB955" s="383"/>
      <c r="AC955" s="388"/>
      <c r="AD955" s="382"/>
      <c r="AE955" s="389"/>
      <c r="AF955" s="390"/>
      <c r="AG955" s="391"/>
      <c r="AH955" s="359"/>
      <c r="AI955" s="373"/>
    </row>
    <row r="956">
      <c r="A956" s="480" t="s">
        <v>5742</v>
      </c>
      <c r="B956" s="361">
        <v>46172.0</v>
      </c>
      <c r="C956" s="362" t="s">
        <v>7100</v>
      </c>
      <c r="D956" s="363" t="s">
        <v>7101</v>
      </c>
      <c r="E956" s="364"/>
      <c r="F956" s="365"/>
      <c r="G956" s="366"/>
      <c r="H956" s="367"/>
      <c r="I956" s="365"/>
      <c r="J956" s="368"/>
      <c r="K956" s="364"/>
      <c r="L956" s="365"/>
      <c r="M956" s="366"/>
      <c r="N956" s="367"/>
      <c r="O956" s="365"/>
      <c r="P956" s="368"/>
      <c r="Q956" s="364"/>
      <c r="R956" s="365"/>
      <c r="S956" s="366"/>
      <c r="T956" s="369"/>
      <c r="U956" s="370"/>
      <c r="V956" s="481" t="s">
        <v>1913</v>
      </c>
      <c r="W956" s="372"/>
      <c r="X956" s="353"/>
      <c r="Y956" s="373"/>
      <c r="Z956" s="382"/>
      <c r="AA956" s="389"/>
      <c r="AB956" s="383"/>
      <c r="AC956" s="388"/>
      <c r="AD956" s="382"/>
      <c r="AE956" s="389"/>
      <c r="AF956" s="390"/>
      <c r="AG956" s="391"/>
      <c r="AH956" s="359"/>
      <c r="AI956" s="373"/>
    </row>
    <row r="957">
      <c r="A957" s="480" t="s">
        <v>5742</v>
      </c>
      <c r="B957" s="361">
        <v>46172.0</v>
      </c>
      <c r="C957" s="362" t="s">
        <v>7102</v>
      </c>
      <c r="D957" s="363" t="s">
        <v>7103</v>
      </c>
      <c r="E957" s="364"/>
      <c r="F957" s="365"/>
      <c r="G957" s="366"/>
      <c r="H957" s="367"/>
      <c r="I957" s="365"/>
      <c r="J957" s="368"/>
      <c r="K957" s="364"/>
      <c r="L957" s="365"/>
      <c r="M957" s="366"/>
      <c r="N957" s="367"/>
      <c r="O957" s="365"/>
      <c r="P957" s="368"/>
      <c r="Q957" s="364"/>
      <c r="R957" s="365"/>
      <c r="S957" s="366"/>
      <c r="T957" s="369"/>
      <c r="U957" s="370"/>
      <c r="V957" s="481" t="s">
        <v>1913</v>
      </c>
      <c r="W957" s="372"/>
      <c r="X957" s="353"/>
      <c r="Y957" s="373"/>
      <c r="Z957" s="382"/>
      <c r="AA957" s="389"/>
      <c r="AB957" s="383"/>
      <c r="AC957" s="388"/>
      <c r="AD957" s="382"/>
      <c r="AE957" s="389"/>
      <c r="AF957" s="390"/>
      <c r="AG957" s="391"/>
      <c r="AH957" s="359"/>
      <c r="AI957" s="373"/>
    </row>
    <row r="958">
      <c r="A958" s="480" t="s">
        <v>5135</v>
      </c>
      <c r="B958" s="361">
        <v>46170.0</v>
      </c>
      <c r="C958" s="362" t="s">
        <v>7104</v>
      </c>
      <c r="D958" s="363" t="s">
        <v>7105</v>
      </c>
      <c r="E958" s="364"/>
      <c r="F958" s="365"/>
      <c r="G958" s="366"/>
      <c r="H958" s="367"/>
      <c r="I958" s="365"/>
      <c r="J958" s="368"/>
      <c r="K958" s="364"/>
      <c r="L958" s="365"/>
      <c r="M958" s="366"/>
      <c r="N958" s="367"/>
      <c r="O958" s="365"/>
      <c r="P958" s="368"/>
      <c r="Q958" s="364"/>
      <c r="R958" s="365"/>
      <c r="S958" s="366"/>
      <c r="T958" s="369"/>
      <c r="U958" s="370"/>
      <c r="V958" s="506" t="s">
        <v>3035</v>
      </c>
      <c r="W958" s="372"/>
      <c r="X958" s="353"/>
      <c r="Y958" s="373"/>
      <c r="Z958" s="382"/>
      <c r="AA958" s="389"/>
      <c r="AB958" s="383"/>
      <c r="AC958" s="388"/>
      <c r="AD958" s="382"/>
      <c r="AE958" s="389"/>
      <c r="AF958" s="390"/>
      <c r="AG958" s="391"/>
      <c r="AH958" s="359"/>
      <c r="AI958" s="373"/>
    </row>
    <row r="959">
      <c r="A959" s="480" t="s">
        <v>5135</v>
      </c>
      <c r="B959" s="361">
        <v>46170.0</v>
      </c>
      <c r="C959" s="362" t="s">
        <v>7106</v>
      </c>
      <c r="D959" s="363" t="s">
        <v>7107</v>
      </c>
      <c r="E959" s="364"/>
      <c r="F959" s="365"/>
      <c r="G959" s="366"/>
      <c r="H959" s="367"/>
      <c r="I959" s="365"/>
      <c r="J959" s="368"/>
      <c r="K959" s="364"/>
      <c r="L959" s="365"/>
      <c r="M959" s="366"/>
      <c r="N959" s="367"/>
      <c r="O959" s="365"/>
      <c r="P959" s="368"/>
      <c r="Q959" s="364"/>
      <c r="R959" s="365"/>
      <c r="S959" s="366"/>
      <c r="T959" s="369"/>
      <c r="U959" s="370"/>
      <c r="V959" s="506" t="s">
        <v>3035</v>
      </c>
      <c r="W959" s="372"/>
      <c r="X959" s="353"/>
      <c r="Y959" s="373"/>
      <c r="Z959" s="382"/>
      <c r="AA959" s="389"/>
      <c r="AB959" s="383"/>
      <c r="AC959" s="388"/>
      <c r="AD959" s="382"/>
      <c r="AE959" s="389"/>
      <c r="AF959" s="390"/>
      <c r="AG959" s="391"/>
      <c r="AH959" s="359"/>
      <c r="AI959" s="373"/>
    </row>
    <row r="960">
      <c r="A960" s="480" t="s">
        <v>5341</v>
      </c>
      <c r="B960" s="361">
        <v>46171.0</v>
      </c>
      <c r="C960" s="362" t="s">
        <v>7108</v>
      </c>
      <c r="D960" s="363" t="s">
        <v>7109</v>
      </c>
      <c r="E960" s="364"/>
      <c r="F960" s="365"/>
      <c r="G960" s="366"/>
      <c r="H960" s="367"/>
      <c r="I960" s="365"/>
      <c r="J960" s="368"/>
      <c r="K960" s="364"/>
      <c r="L960" s="365"/>
      <c r="M960" s="366"/>
      <c r="N960" s="367"/>
      <c r="O960" s="365"/>
      <c r="P960" s="368"/>
      <c r="Q960" s="364"/>
      <c r="R960" s="365"/>
      <c r="S960" s="366"/>
      <c r="T960" s="369"/>
      <c r="U960" s="370"/>
      <c r="V960" s="506" t="s">
        <v>3035</v>
      </c>
      <c r="W960" s="372"/>
      <c r="X960" s="353"/>
      <c r="Y960" s="373"/>
      <c r="Z960" s="382"/>
      <c r="AA960" s="389"/>
      <c r="AB960" s="383"/>
      <c r="AC960" s="388"/>
      <c r="AD960" s="382"/>
      <c r="AE960" s="389"/>
      <c r="AF960" s="390"/>
      <c r="AG960" s="391"/>
      <c r="AH960" s="359"/>
      <c r="AI960" s="373"/>
    </row>
    <row r="961">
      <c r="A961" s="480" t="s">
        <v>5135</v>
      </c>
      <c r="B961" s="361">
        <v>46170.0</v>
      </c>
      <c r="C961" s="362" t="s">
        <v>7110</v>
      </c>
      <c r="D961" s="363" t="s">
        <v>7111</v>
      </c>
      <c r="E961" s="364"/>
      <c r="F961" s="365"/>
      <c r="G961" s="366"/>
      <c r="H961" s="367"/>
      <c r="I961" s="365"/>
      <c r="J961" s="368"/>
      <c r="K961" s="364"/>
      <c r="L961" s="365"/>
      <c r="M961" s="366"/>
      <c r="N961" s="367"/>
      <c r="O961" s="365"/>
      <c r="P961" s="368"/>
      <c r="Q961" s="364"/>
      <c r="R961" s="365"/>
      <c r="S961" s="366"/>
      <c r="T961" s="369"/>
      <c r="U961" s="370"/>
      <c r="V961" s="506" t="s">
        <v>3035</v>
      </c>
      <c r="W961" s="372"/>
      <c r="X961" s="353"/>
      <c r="Y961" s="373"/>
      <c r="Z961" s="382"/>
      <c r="AA961" s="389"/>
      <c r="AB961" s="383"/>
      <c r="AC961" s="388"/>
      <c r="AD961" s="382"/>
      <c r="AE961" s="389"/>
      <c r="AF961" s="390"/>
      <c r="AG961" s="391"/>
      <c r="AH961" s="359"/>
      <c r="AI961" s="373"/>
    </row>
    <row r="962">
      <c r="A962" s="480" t="s">
        <v>5135</v>
      </c>
      <c r="B962" s="361">
        <v>46170.0</v>
      </c>
      <c r="C962" s="362" t="s">
        <v>7112</v>
      </c>
      <c r="D962" s="363" t="s">
        <v>7113</v>
      </c>
      <c r="E962" s="364"/>
      <c r="F962" s="365"/>
      <c r="G962" s="366"/>
      <c r="H962" s="367"/>
      <c r="I962" s="365"/>
      <c r="J962" s="368"/>
      <c r="K962" s="364"/>
      <c r="L962" s="365"/>
      <c r="M962" s="366"/>
      <c r="N962" s="367"/>
      <c r="O962" s="365"/>
      <c r="P962" s="368"/>
      <c r="Q962" s="364"/>
      <c r="R962" s="365"/>
      <c r="S962" s="366"/>
      <c r="T962" s="369"/>
      <c r="U962" s="370"/>
      <c r="V962" s="506" t="s">
        <v>3035</v>
      </c>
      <c r="W962" s="372"/>
      <c r="X962" s="353"/>
      <c r="Y962" s="373"/>
      <c r="Z962" s="382"/>
      <c r="AA962" s="389"/>
      <c r="AB962" s="383"/>
      <c r="AC962" s="388"/>
      <c r="AD962" s="382"/>
      <c r="AE962" s="389"/>
      <c r="AF962" s="390"/>
      <c r="AG962" s="391"/>
      <c r="AH962" s="359"/>
      <c r="AI962" s="373"/>
    </row>
    <row r="963">
      <c r="A963" s="480" t="s">
        <v>2869</v>
      </c>
      <c r="B963" s="361"/>
      <c r="C963" s="362"/>
      <c r="D963" s="384" t="s">
        <v>2869</v>
      </c>
      <c r="E963" s="364"/>
      <c r="F963" s="365"/>
      <c r="G963" s="366"/>
      <c r="H963" s="367"/>
      <c r="I963" s="365"/>
      <c r="J963" s="368"/>
      <c r="K963" s="364"/>
      <c r="L963" s="365"/>
      <c r="M963" s="366"/>
      <c r="N963" s="367"/>
      <c r="O963" s="365"/>
      <c r="P963" s="368"/>
      <c r="Q963" s="364"/>
      <c r="R963" s="365"/>
      <c r="S963" s="366"/>
      <c r="T963" s="369"/>
      <c r="U963" s="370"/>
      <c r="V963" s="481"/>
      <c r="W963" s="372"/>
      <c r="X963" s="353"/>
      <c r="Y963" s="373"/>
      <c r="Z963" s="382"/>
      <c r="AA963" s="389"/>
      <c r="AB963" s="383"/>
      <c r="AC963" s="388"/>
      <c r="AD963" s="382"/>
      <c r="AE963" s="389"/>
      <c r="AF963" s="390"/>
      <c r="AG963" s="391"/>
      <c r="AH963" s="359"/>
      <c r="AI963" s="373"/>
    </row>
    <row r="964">
      <c r="A964" s="480" t="s">
        <v>2869</v>
      </c>
      <c r="B964" s="361"/>
      <c r="C964" s="362"/>
      <c r="D964" s="384" t="s">
        <v>2869</v>
      </c>
      <c r="E964" s="364"/>
      <c r="F964" s="365"/>
      <c r="G964" s="366"/>
      <c r="H964" s="367"/>
      <c r="I964" s="365"/>
      <c r="J964" s="368"/>
      <c r="K964" s="364"/>
      <c r="L964" s="365"/>
      <c r="M964" s="366"/>
      <c r="N964" s="367"/>
      <c r="O964" s="365"/>
      <c r="P964" s="368"/>
      <c r="Q964" s="364"/>
      <c r="R964" s="365"/>
      <c r="S964" s="366"/>
      <c r="T964" s="369"/>
      <c r="U964" s="370"/>
      <c r="V964" s="481"/>
      <c r="W964" s="372"/>
      <c r="X964" s="353"/>
      <c r="Y964" s="373"/>
      <c r="Z964" s="382"/>
      <c r="AA964" s="389"/>
      <c r="AB964" s="383"/>
      <c r="AC964" s="388"/>
      <c r="AD964" s="382"/>
      <c r="AE964" s="389"/>
      <c r="AF964" s="390"/>
      <c r="AG964" s="391"/>
      <c r="AH964" s="359"/>
      <c r="AI964" s="373"/>
    </row>
    <row r="965">
      <c r="A965" s="480" t="s">
        <v>2869</v>
      </c>
      <c r="B965" s="361"/>
      <c r="C965" s="362"/>
      <c r="D965" s="384" t="s">
        <v>2869</v>
      </c>
      <c r="E965" s="364"/>
      <c r="F965" s="365"/>
      <c r="G965" s="366"/>
      <c r="H965" s="367"/>
      <c r="I965" s="365"/>
      <c r="J965" s="368"/>
      <c r="K965" s="364"/>
      <c r="L965" s="365"/>
      <c r="M965" s="366"/>
      <c r="N965" s="367"/>
      <c r="O965" s="365"/>
      <c r="P965" s="368"/>
      <c r="Q965" s="364"/>
      <c r="R965" s="365"/>
      <c r="S965" s="366"/>
      <c r="T965" s="369"/>
      <c r="U965" s="370"/>
      <c r="V965" s="481"/>
      <c r="W965" s="372"/>
      <c r="X965" s="353"/>
      <c r="Y965" s="373"/>
      <c r="Z965" s="382"/>
      <c r="AA965" s="389"/>
      <c r="AB965" s="383"/>
      <c r="AC965" s="388"/>
      <c r="AD965" s="382"/>
      <c r="AE965" s="389"/>
      <c r="AF965" s="390"/>
      <c r="AG965" s="391"/>
      <c r="AH965" s="359"/>
      <c r="AI965" s="373"/>
    </row>
    <row r="966">
      <c r="A966" s="480" t="s">
        <v>2869</v>
      </c>
      <c r="B966" s="361"/>
      <c r="C966" s="362"/>
      <c r="D966" s="384" t="s">
        <v>2869</v>
      </c>
      <c r="E966" s="364"/>
      <c r="F966" s="365"/>
      <c r="G966" s="366"/>
      <c r="H966" s="367"/>
      <c r="I966" s="365"/>
      <c r="J966" s="368"/>
      <c r="K966" s="364"/>
      <c r="L966" s="365"/>
      <c r="M966" s="366"/>
      <c r="N966" s="367"/>
      <c r="O966" s="365"/>
      <c r="P966" s="368"/>
      <c r="Q966" s="364"/>
      <c r="R966" s="365"/>
      <c r="S966" s="366"/>
      <c r="T966" s="369"/>
      <c r="U966" s="370"/>
      <c r="V966" s="481"/>
      <c r="W966" s="372"/>
      <c r="X966" s="353"/>
      <c r="Y966" s="373"/>
      <c r="Z966" s="382"/>
      <c r="AA966" s="389"/>
      <c r="AB966" s="383"/>
      <c r="AC966" s="388"/>
      <c r="AD966" s="382"/>
      <c r="AE966" s="389"/>
      <c r="AF966" s="390"/>
      <c r="AG966" s="391"/>
      <c r="AH966" s="359"/>
      <c r="AI966" s="373"/>
    </row>
    <row r="967">
      <c r="A967" s="480" t="s">
        <v>2869</v>
      </c>
      <c r="B967" s="361"/>
      <c r="C967" s="362"/>
      <c r="D967" s="384" t="s">
        <v>2869</v>
      </c>
      <c r="E967" s="364"/>
      <c r="F967" s="365"/>
      <c r="G967" s="366"/>
      <c r="H967" s="367"/>
      <c r="I967" s="365"/>
      <c r="J967" s="368"/>
      <c r="K967" s="364"/>
      <c r="L967" s="365"/>
      <c r="M967" s="366"/>
      <c r="N967" s="367"/>
      <c r="O967" s="365"/>
      <c r="P967" s="368"/>
      <c r="Q967" s="364"/>
      <c r="R967" s="365"/>
      <c r="S967" s="366"/>
      <c r="T967" s="369"/>
      <c r="U967" s="370"/>
      <c r="V967" s="481"/>
      <c r="W967" s="372"/>
      <c r="X967" s="353"/>
      <c r="Y967" s="373"/>
      <c r="Z967" s="382"/>
      <c r="AA967" s="389"/>
      <c r="AB967" s="383"/>
      <c r="AC967" s="388"/>
      <c r="AD967" s="382"/>
      <c r="AE967" s="389"/>
      <c r="AF967" s="390"/>
      <c r="AG967" s="391"/>
      <c r="AH967" s="359"/>
      <c r="AI967" s="373"/>
    </row>
    <row r="968">
      <c r="A968" s="480" t="s">
        <v>2869</v>
      </c>
      <c r="B968" s="361"/>
      <c r="C968" s="362"/>
      <c r="D968" s="384" t="s">
        <v>2869</v>
      </c>
      <c r="E968" s="364"/>
      <c r="F968" s="365"/>
      <c r="G968" s="366"/>
      <c r="H968" s="367"/>
      <c r="I968" s="365"/>
      <c r="J968" s="368"/>
      <c r="K968" s="364"/>
      <c r="L968" s="365"/>
      <c r="M968" s="366"/>
      <c r="N968" s="367"/>
      <c r="O968" s="365"/>
      <c r="P968" s="368"/>
      <c r="Q968" s="364"/>
      <c r="R968" s="365"/>
      <c r="S968" s="366"/>
      <c r="T968" s="369"/>
      <c r="U968" s="370"/>
      <c r="V968" s="481"/>
      <c r="W968" s="372"/>
      <c r="X968" s="353"/>
      <c r="Y968" s="373"/>
      <c r="Z968" s="382"/>
      <c r="AA968" s="389"/>
      <c r="AB968" s="383"/>
      <c r="AC968" s="388"/>
      <c r="AD968" s="382"/>
      <c r="AE968" s="389"/>
      <c r="AF968" s="390"/>
      <c r="AG968" s="391"/>
      <c r="AH968" s="359"/>
      <c r="AI968" s="373"/>
    </row>
    <row r="969">
      <c r="A969" s="480" t="s">
        <v>2869</v>
      </c>
      <c r="B969" s="361"/>
      <c r="C969" s="362"/>
      <c r="D969" s="384" t="s">
        <v>2869</v>
      </c>
      <c r="E969" s="364"/>
      <c r="F969" s="365"/>
      <c r="G969" s="366"/>
      <c r="H969" s="367"/>
      <c r="I969" s="365"/>
      <c r="J969" s="368"/>
      <c r="K969" s="364"/>
      <c r="L969" s="365"/>
      <c r="M969" s="366"/>
      <c r="N969" s="367"/>
      <c r="O969" s="365"/>
      <c r="P969" s="368"/>
      <c r="Q969" s="364"/>
      <c r="R969" s="365"/>
      <c r="S969" s="366"/>
      <c r="T969" s="369"/>
      <c r="U969" s="370"/>
      <c r="V969" s="481"/>
      <c r="W969" s="372"/>
      <c r="X969" s="353"/>
      <c r="Y969" s="373"/>
      <c r="Z969" s="382"/>
      <c r="AA969" s="389"/>
      <c r="AB969" s="383"/>
      <c r="AC969" s="388"/>
      <c r="AD969" s="382"/>
      <c r="AE969" s="389"/>
      <c r="AF969" s="390"/>
      <c r="AG969" s="391"/>
      <c r="AH969" s="359"/>
      <c r="AI969" s="373"/>
    </row>
    <row r="970">
      <c r="A970" s="480" t="s">
        <v>2869</v>
      </c>
      <c r="B970" s="361"/>
      <c r="C970" s="362"/>
      <c r="D970" s="384" t="s">
        <v>2869</v>
      </c>
      <c r="E970" s="364"/>
      <c r="F970" s="365"/>
      <c r="G970" s="366"/>
      <c r="H970" s="367"/>
      <c r="I970" s="365"/>
      <c r="J970" s="368"/>
      <c r="K970" s="364"/>
      <c r="L970" s="365"/>
      <c r="M970" s="366"/>
      <c r="N970" s="367"/>
      <c r="O970" s="365"/>
      <c r="P970" s="368"/>
      <c r="Q970" s="364"/>
      <c r="R970" s="365"/>
      <c r="S970" s="366"/>
      <c r="T970" s="369"/>
      <c r="U970" s="370"/>
      <c r="V970" s="481"/>
      <c r="W970" s="372"/>
      <c r="X970" s="353"/>
      <c r="Y970" s="373"/>
      <c r="Z970" s="382"/>
      <c r="AA970" s="389"/>
      <c r="AB970" s="383"/>
      <c r="AC970" s="388"/>
      <c r="AD970" s="382"/>
      <c r="AE970" s="389"/>
      <c r="AF970" s="390"/>
      <c r="AG970" s="391"/>
      <c r="AH970" s="359"/>
      <c r="AI970" s="373"/>
    </row>
    <row r="971">
      <c r="A971" s="480" t="s">
        <v>2869</v>
      </c>
      <c r="B971" s="361"/>
      <c r="C971" s="362"/>
      <c r="D971" s="384" t="s">
        <v>2869</v>
      </c>
      <c r="E971" s="364"/>
      <c r="F971" s="365"/>
      <c r="G971" s="366"/>
      <c r="H971" s="367"/>
      <c r="I971" s="365"/>
      <c r="J971" s="368"/>
      <c r="K971" s="364"/>
      <c r="L971" s="365"/>
      <c r="M971" s="366"/>
      <c r="N971" s="367"/>
      <c r="O971" s="365"/>
      <c r="P971" s="368"/>
      <c r="Q971" s="364"/>
      <c r="R971" s="365"/>
      <c r="S971" s="366"/>
      <c r="T971" s="369"/>
      <c r="U971" s="370"/>
      <c r="V971" s="481"/>
      <c r="W971" s="372"/>
      <c r="X971" s="353"/>
      <c r="Y971" s="373"/>
      <c r="Z971" s="382"/>
      <c r="AA971" s="389"/>
      <c r="AB971" s="383"/>
      <c r="AC971" s="388"/>
      <c r="AD971" s="382"/>
      <c r="AE971" s="389"/>
      <c r="AF971" s="390"/>
      <c r="AG971" s="391"/>
      <c r="AH971" s="359"/>
      <c r="AI971" s="373"/>
    </row>
    <row r="972">
      <c r="A972" s="480" t="s">
        <v>2869</v>
      </c>
      <c r="B972" s="361"/>
      <c r="C972" s="362"/>
      <c r="D972" s="384" t="s">
        <v>2869</v>
      </c>
      <c r="E972" s="364"/>
      <c r="F972" s="365"/>
      <c r="G972" s="366"/>
      <c r="H972" s="367"/>
      <c r="I972" s="365"/>
      <c r="J972" s="368"/>
      <c r="K972" s="364"/>
      <c r="L972" s="365"/>
      <c r="M972" s="366"/>
      <c r="N972" s="367"/>
      <c r="O972" s="365"/>
      <c r="P972" s="368"/>
      <c r="Q972" s="364"/>
      <c r="R972" s="365"/>
      <c r="S972" s="366"/>
      <c r="T972" s="369"/>
      <c r="U972" s="370"/>
      <c r="V972" s="481"/>
      <c r="W972" s="372"/>
      <c r="X972" s="353"/>
      <c r="Y972" s="373"/>
      <c r="Z972" s="382"/>
      <c r="AA972" s="389"/>
      <c r="AB972" s="383"/>
      <c r="AC972" s="388"/>
      <c r="AD972" s="382"/>
      <c r="AE972" s="389"/>
      <c r="AF972" s="390"/>
      <c r="AG972" s="391"/>
      <c r="AH972" s="359"/>
      <c r="AI972" s="373"/>
    </row>
    <row r="973">
      <c r="A973" s="480" t="s">
        <v>2869</v>
      </c>
      <c r="B973" s="361"/>
      <c r="C973" s="362"/>
      <c r="D973" s="384" t="s">
        <v>2869</v>
      </c>
      <c r="E973" s="364"/>
      <c r="F973" s="365"/>
      <c r="G973" s="366"/>
      <c r="H973" s="367"/>
      <c r="I973" s="365"/>
      <c r="J973" s="368"/>
      <c r="K973" s="364"/>
      <c r="L973" s="365"/>
      <c r="M973" s="366"/>
      <c r="N973" s="367"/>
      <c r="O973" s="365"/>
      <c r="P973" s="368"/>
      <c r="Q973" s="364"/>
      <c r="R973" s="365"/>
      <c r="S973" s="366"/>
      <c r="T973" s="369"/>
      <c r="U973" s="370"/>
      <c r="V973" s="481"/>
      <c r="W973" s="372"/>
      <c r="X973" s="353"/>
      <c r="Y973" s="373"/>
      <c r="Z973" s="382"/>
      <c r="AA973" s="389"/>
      <c r="AB973" s="383"/>
      <c r="AC973" s="388"/>
      <c r="AD973" s="382"/>
      <c r="AE973" s="389"/>
      <c r="AF973" s="390"/>
      <c r="AG973" s="391"/>
      <c r="AH973" s="359"/>
      <c r="AI973" s="373"/>
    </row>
    <row r="974">
      <c r="A974" s="480" t="s">
        <v>2869</v>
      </c>
      <c r="B974" s="361"/>
      <c r="C974" s="362"/>
      <c r="D974" s="384" t="s">
        <v>2869</v>
      </c>
      <c r="E974" s="364"/>
      <c r="F974" s="365"/>
      <c r="G974" s="366"/>
      <c r="H974" s="367"/>
      <c r="I974" s="365"/>
      <c r="J974" s="368"/>
      <c r="K974" s="364"/>
      <c r="L974" s="365"/>
      <c r="M974" s="366"/>
      <c r="N974" s="367"/>
      <c r="O974" s="365"/>
      <c r="P974" s="368"/>
      <c r="Q974" s="364"/>
      <c r="R974" s="365"/>
      <c r="S974" s="366"/>
      <c r="T974" s="369"/>
      <c r="U974" s="370"/>
      <c r="V974" s="481"/>
      <c r="W974" s="372"/>
      <c r="X974" s="353"/>
      <c r="Y974" s="373"/>
      <c r="Z974" s="382"/>
      <c r="AA974" s="389"/>
      <c r="AB974" s="383"/>
      <c r="AC974" s="388"/>
      <c r="AD974" s="382"/>
      <c r="AE974" s="389"/>
      <c r="AF974" s="390"/>
      <c r="AG974" s="391"/>
      <c r="AH974" s="359"/>
      <c r="AI974" s="373"/>
    </row>
    <row r="975">
      <c r="A975" s="480" t="s">
        <v>2869</v>
      </c>
      <c r="B975" s="361"/>
      <c r="C975" s="362"/>
      <c r="D975" s="384" t="s">
        <v>2869</v>
      </c>
      <c r="E975" s="364"/>
      <c r="F975" s="365"/>
      <c r="G975" s="366"/>
      <c r="H975" s="367"/>
      <c r="I975" s="365"/>
      <c r="J975" s="368"/>
      <c r="K975" s="364"/>
      <c r="L975" s="365"/>
      <c r="M975" s="366"/>
      <c r="N975" s="367"/>
      <c r="O975" s="365"/>
      <c r="P975" s="368"/>
      <c r="Q975" s="364"/>
      <c r="R975" s="365"/>
      <c r="S975" s="366"/>
      <c r="T975" s="369"/>
      <c r="U975" s="370"/>
      <c r="V975" s="481"/>
      <c r="W975" s="372"/>
      <c r="X975" s="353"/>
      <c r="Y975" s="373"/>
      <c r="Z975" s="382"/>
      <c r="AA975" s="389"/>
      <c r="AB975" s="383"/>
      <c r="AC975" s="388"/>
      <c r="AD975" s="382"/>
      <c r="AE975" s="389"/>
      <c r="AF975" s="390"/>
      <c r="AG975" s="391"/>
      <c r="AH975" s="359"/>
      <c r="AI975" s="373"/>
    </row>
    <row r="976">
      <c r="A976" s="480" t="s">
        <v>2869</v>
      </c>
      <c r="B976" s="361"/>
      <c r="C976" s="362"/>
      <c r="D976" s="384" t="s">
        <v>2869</v>
      </c>
      <c r="E976" s="364"/>
      <c r="F976" s="365"/>
      <c r="G976" s="366"/>
      <c r="H976" s="367"/>
      <c r="I976" s="365"/>
      <c r="J976" s="368"/>
      <c r="K976" s="364"/>
      <c r="L976" s="365"/>
      <c r="M976" s="366"/>
      <c r="N976" s="367"/>
      <c r="O976" s="365"/>
      <c r="P976" s="368"/>
      <c r="Q976" s="364"/>
      <c r="R976" s="365"/>
      <c r="S976" s="366"/>
      <c r="T976" s="369"/>
      <c r="U976" s="370"/>
      <c r="V976" s="481"/>
      <c r="W976" s="372"/>
      <c r="X976" s="353"/>
      <c r="Y976" s="373"/>
      <c r="Z976" s="382"/>
      <c r="AA976" s="389"/>
      <c r="AB976" s="383"/>
      <c r="AC976" s="388"/>
      <c r="AD976" s="382"/>
      <c r="AE976" s="389"/>
      <c r="AF976" s="390"/>
      <c r="AG976" s="391"/>
      <c r="AH976" s="359"/>
      <c r="AI976" s="373"/>
    </row>
    <row r="977">
      <c r="A977" s="480" t="s">
        <v>2869</v>
      </c>
      <c r="B977" s="361"/>
      <c r="C977" s="362"/>
      <c r="D977" s="384" t="s">
        <v>2869</v>
      </c>
      <c r="E977" s="364"/>
      <c r="F977" s="365"/>
      <c r="G977" s="366"/>
      <c r="H977" s="367"/>
      <c r="I977" s="365"/>
      <c r="J977" s="368"/>
      <c r="K977" s="364"/>
      <c r="L977" s="365"/>
      <c r="M977" s="366"/>
      <c r="N977" s="367"/>
      <c r="O977" s="365"/>
      <c r="P977" s="368"/>
      <c r="Q977" s="364"/>
      <c r="R977" s="365"/>
      <c r="S977" s="366"/>
      <c r="T977" s="369"/>
      <c r="U977" s="370"/>
      <c r="V977" s="481"/>
      <c r="W977" s="372"/>
      <c r="X977" s="353"/>
      <c r="Y977" s="373"/>
      <c r="Z977" s="382"/>
      <c r="AA977" s="389"/>
      <c r="AB977" s="383"/>
      <c r="AC977" s="388"/>
      <c r="AD977" s="382"/>
      <c r="AE977" s="389"/>
      <c r="AF977" s="390"/>
      <c r="AG977" s="391"/>
      <c r="AH977" s="359"/>
      <c r="AI977" s="373"/>
    </row>
    <row r="978">
      <c r="A978" s="480" t="s">
        <v>2869</v>
      </c>
      <c r="B978" s="361"/>
      <c r="C978" s="362"/>
      <c r="D978" s="384" t="s">
        <v>2869</v>
      </c>
      <c r="E978" s="364"/>
      <c r="F978" s="365"/>
      <c r="G978" s="366"/>
      <c r="H978" s="367"/>
      <c r="I978" s="365"/>
      <c r="J978" s="368"/>
      <c r="K978" s="364"/>
      <c r="L978" s="365"/>
      <c r="M978" s="366"/>
      <c r="N978" s="367"/>
      <c r="O978" s="365"/>
      <c r="P978" s="368"/>
      <c r="Q978" s="364"/>
      <c r="R978" s="365"/>
      <c r="S978" s="366"/>
      <c r="T978" s="369"/>
      <c r="U978" s="370"/>
      <c r="V978" s="481"/>
      <c r="W978" s="372"/>
      <c r="X978" s="353"/>
      <c r="Y978" s="373"/>
      <c r="Z978" s="382"/>
      <c r="AA978" s="389"/>
      <c r="AB978" s="383"/>
      <c r="AC978" s="388"/>
      <c r="AD978" s="382"/>
      <c r="AE978" s="389"/>
      <c r="AF978" s="390"/>
      <c r="AG978" s="391"/>
      <c r="AH978" s="359"/>
      <c r="AI978" s="373"/>
    </row>
    <row r="979">
      <c r="A979" s="480" t="s">
        <v>2869</v>
      </c>
      <c r="B979" s="361"/>
      <c r="C979" s="362"/>
      <c r="D979" s="384" t="s">
        <v>2869</v>
      </c>
      <c r="E979" s="364"/>
      <c r="F979" s="365"/>
      <c r="G979" s="366"/>
      <c r="H979" s="367"/>
      <c r="I979" s="365"/>
      <c r="J979" s="368"/>
      <c r="K979" s="364"/>
      <c r="L979" s="365"/>
      <c r="M979" s="366"/>
      <c r="N979" s="367"/>
      <c r="O979" s="365"/>
      <c r="P979" s="368"/>
      <c r="Q979" s="364"/>
      <c r="R979" s="365"/>
      <c r="S979" s="366"/>
      <c r="T979" s="369"/>
      <c r="U979" s="370"/>
      <c r="V979" s="481"/>
      <c r="W979" s="372"/>
      <c r="X979" s="353"/>
      <c r="Y979" s="373"/>
      <c r="Z979" s="382"/>
      <c r="AA979" s="389"/>
      <c r="AB979" s="383"/>
      <c r="AC979" s="388"/>
      <c r="AD979" s="382"/>
      <c r="AE979" s="389"/>
      <c r="AF979" s="390"/>
      <c r="AG979" s="391"/>
      <c r="AH979" s="359"/>
      <c r="AI979" s="373"/>
    </row>
    <row r="980">
      <c r="A980" s="480" t="s">
        <v>2869</v>
      </c>
      <c r="B980" s="361"/>
      <c r="C980" s="362"/>
      <c r="D980" s="384" t="s">
        <v>2869</v>
      </c>
      <c r="E980" s="364"/>
      <c r="F980" s="365"/>
      <c r="G980" s="366"/>
      <c r="H980" s="367"/>
      <c r="I980" s="365"/>
      <c r="J980" s="368"/>
      <c r="K980" s="364"/>
      <c r="L980" s="365"/>
      <c r="M980" s="366"/>
      <c r="N980" s="367"/>
      <c r="O980" s="365"/>
      <c r="P980" s="368"/>
      <c r="Q980" s="364"/>
      <c r="R980" s="365"/>
      <c r="S980" s="366"/>
      <c r="T980" s="369"/>
      <c r="U980" s="370"/>
      <c r="V980" s="481"/>
      <c r="W980" s="372"/>
      <c r="X980" s="353"/>
      <c r="Y980" s="373"/>
      <c r="Z980" s="382"/>
      <c r="AA980" s="389"/>
      <c r="AB980" s="383"/>
      <c r="AC980" s="388"/>
      <c r="AD980" s="382"/>
      <c r="AE980" s="389"/>
      <c r="AF980" s="390"/>
      <c r="AG980" s="391"/>
      <c r="AH980" s="359"/>
      <c r="AI980" s="373"/>
    </row>
    <row r="981">
      <c r="A981" s="480" t="s">
        <v>2869</v>
      </c>
      <c r="B981" s="361"/>
      <c r="C981" s="362"/>
      <c r="D981" s="384" t="s">
        <v>2869</v>
      </c>
      <c r="E981" s="364"/>
      <c r="F981" s="365"/>
      <c r="G981" s="366"/>
      <c r="H981" s="367"/>
      <c r="I981" s="365"/>
      <c r="J981" s="368"/>
      <c r="K981" s="364"/>
      <c r="L981" s="365"/>
      <c r="M981" s="366"/>
      <c r="N981" s="367"/>
      <c r="O981" s="365"/>
      <c r="P981" s="368"/>
      <c r="Q981" s="364"/>
      <c r="R981" s="365"/>
      <c r="S981" s="366"/>
      <c r="T981" s="369"/>
      <c r="U981" s="370"/>
      <c r="V981" s="481"/>
      <c r="W981" s="372"/>
      <c r="X981" s="353"/>
      <c r="Y981" s="373"/>
      <c r="Z981" s="382"/>
      <c r="AA981" s="389"/>
      <c r="AB981" s="383"/>
      <c r="AC981" s="388"/>
      <c r="AD981" s="382"/>
      <c r="AE981" s="389"/>
      <c r="AF981" s="390"/>
      <c r="AG981" s="391"/>
      <c r="AH981" s="359"/>
      <c r="AI981" s="373"/>
    </row>
    <row r="982">
      <c r="A982" s="480" t="s">
        <v>2869</v>
      </c>
      <c r="B982" s="361"/>
      <c r="C982" s="362"/>
      <c r="D982" s="384" t="s">
        <v>2869</v>
      </c>
      <c r="E982" s="364"/>
      <c r="F982" s="365"/>
      <c r="G982" s="366"/>
      <c r="H982" s="367"/>
      <c r="I982" s="365"/>
      <c r="J982" s="368"/>
      <c r="K982" s="364"/>
      <c r="L982" s="365"/>
      <c r="M982" s="366"/>
      <c r="N982" s="367"/>
      <c r="O982" s="365"/>
      <c r="P982" s="368"/>
      <c r="Q982" s="364"/>
      <c r="R982" s="365"/>
      <c r="S982" s="366"/>
      <c r="T982" s="369"/>
      <c r="U982" s="370"/>
      <c r="V982" s="481"/>
      <c r="W982" s="372"/>
      <c r="X982" s="353"/>
      <c r="Y982" s="373"/>
      <c r="Z982" s="382"/>
      <c r="AA982" s="389"/>
      <c r="AB982" s="383"/>
      <c r="AC982" s="388"/>
      <c r="AD982" s="382"/>
      <c r="AE982" s="389"/>
      <c r="AF982" s="390"/>
      <c r="AG982" s="391"/>
      <c r="AH982" s="359"/>
      <c r="AI982" s="373"/>
    </row>
    <row r="983">
      <c r="A983" s="480" t="s">
        <v>2869</v>
      </c>
      <c r="B983" s="361"/>
      <c r="C983" s="362"/>
      <c r="D983" s="384" t="s">
        <v>2869</v>
      </c>
      <c r="E983" s="364"/>
      <c r="F983" s="365"/>
      <c r="G983" s="366"/>
      <c r="H983" s="367"/>
      <c r="I983" s="365"/>
      <c r="J983" s="368"/>
      <c r="K983" s="364"/>
      <c r="L983" s="365"/>
      <c r="M983" s="366"/>
      <c r="N983" s="367"/>
      <c r="O983" s="365"/>
      <c r="P983" s="368"/>
      <c r="Q983" s="364"/>
      <c r="R983" s="365"/>
      <c r="S983" s="366"/>
      <c r="T983" s="369"/>
      <c r="U983" s="370"/>
      <c r="V983" s="481"/>
      <c r="W983" s="372"/>
      <c r="X983" s="353"/>
      <c r="Y983" s="373"/>
      <c r="Z983" s="382"/>
      <c r="AA983" s="389"/>
      <c r="AB983" s="383"/>
      <c r="AC983" s="388"/>
      <c r="AD983" s="382"/>
      <c r="AE983" s="389"/>
      <c r="AF983" s="390"/>
      <c r="AG983" s="391"/>
      <c r="AH983" s="359"/>
      <c r="AI983" s="373"/>
    </row>
    <row r="984">
      <c r="A984" s="480" t="s">
        <v>2869</v>
      </c>
      <c r="B984" s="361"/>
      <c r="C984" s="362"/>
      <c r="D984" s="384" t="s">
        <v>2869</v>
      </c>
      <c r="E984" s="364"/>
      <c r="F984" s="365"/>
      <c r="G984" s="366"/>
      <c r="H984" s="367"/>
      <c r="I984" s="365"/>
      <c r="J984" s="368"/>
      <c r="K984" s="364"/>
      <c r="L984" s="365"/>
      <c r="M984" s="366"/>
      <c r="N984" s="367"/>
      <c r="O984" s="365"/>
      <c r="P984" s="368"/>
      <c r="Q984" s="364"/>
      <c r="R984" s="365"/>
      <c r="S984" s="366"/>
      <c r="T984" s="369"/>
      <c r="U984" s="370"/>
      <c r="V984" s="481"/>
      <c r="W984" s="372"/>
      <c r="X984" s="353"/>
      <c r="Y984" s="373"/>
      <c r="Z984" s="382"/>
      <c r="AA984" s="389"/>
      <c r="AB984" s="383"/>
      <c r="AC984" s="388"/>
      <c r="AD984" s="382"/>
      <c r="AE984" s="389"/>
      <c r="AF984" s="390"/>
      <c r="AG984" s="391"/>
      <c r="AH984" s="359"/>
      <c r="AI984" s="373"/>
    </row>
    <row r="985">
      <c r="A985" s="480" t="s">
        <v>2869</v>
      </c>
      <c r="B985" s="361"/>
      <c r="C985" s="362"/>
      <c r="D985" s="384" t="s">
        <v>2869</v>
      </c>
      <c r="E985" s="364"/>
      <c r="F985" s="365"/>
      <c r="G985" s="366"/>
      <c r="H985" s="367"/>
      <c r="I985" s="365"/>
      <c r="J985" s="368"/>
      <c r="K985" s="364"/>
      <c r="L985" s="365"/>
      <c r="M985" s="366"/>
      <c r="N985" s="367"/>
      <c r="O985" s="365"/>
      <c r="P985" s="368"/>
      <c r="Q985" s="364"/>
      <c r="R985" s="365"/>
      <c r="S985" s="366"/>
      <c r="T985" s="369"/>
      <c r="U985" s="370"/>
      <c r="V985" s="481"/>
      <c r="W985" s="372"/>
      <c r="X985" s="353"/>
      <c r="Y985" s="373"/>
      <c r="Z985" s="382"/>
      <c r="AA985" s="389"/>
      <c r="AB985" s="383"/>
      <c r="AC985" s="388"/>
      <c r="AD985" s="382"/>
      <c r="AE985" s="389"/>
      <c r="AF985" s="390"/>
      <c r="AG985" s="391"/>
      <c r="AH985" s="359"/>
      <c r="AI985" s="373"/>
    </row>
    <row r="986">
      <c r="A986" s="480" t="s">
        <v>2869</v>
      </c>
      <c r="B986" s="361"/>
      <c r="C986" s="362"/>
      <c r="D986" s="384" t="s">
        <v>2869</v>
      </c>
      <c r="E986" s="364"/>
      <c r="F986" s="365"/>
      <c r="G986" s="366"/>
      <c r="H986" s="367"/>
      <c r="I986" s="365"/>
      <c r="J986" s="368"/>
      <c r="K986" s="364"/>
      <c r="L986" s="365"/>
      <c r="M986" s="366"/>
      <c r="N986" s="367"/>
      <c r="O986" s="365"/>
      <c r="P986" s="368"/>
      <c r="Q986" s="364"/>
      <c r="R986" s="365"/>
      <c r="S986" s="366"/>
      <c r="T986" s="369"/>
      <c r="U986" s="370"/>
      <c r="V986" s="481"/>
      <c r="W986" s="372"/>
      <c r="X986" s="353"/>
      <c r="Y986" s="373"/>
      <c r="Z986" s="382"/>
      <c r="AA986" s="389"/>
      <c r="AB986" s="383"/>
      <c r="AC986" s="388"/>
      <c r="AD986" s="382"/>
      <c r="AE986" s="389"/>
      <c r="AF986" s="390"/>
      <c r="AG986" s="391"/>
      <c r="AH986" s="359"/>
      <c r="AI986" s="373"/>
    </row>
    <row r="987">
      <c r="A987" s="480" t="s">
        <v>2869</v>
      </c>
      <c r="B987" s="361"/>
      <c r="C987" s="362"/>
      <c r="D987" s="384" t="s">
        <v>2869</v>
      </c>
      <c r="E987" s="364"/>
      <c r="F987" s="365"/>
      <c r="G987" s="366"/>
      <c r="H987" s="367"/>
      <c r="I987" s="365"/>
      <c r="J987" s="368"/>
      <c r="K987" s="364"/>
      <c r="L987" s="365"/>
      <c r="M987" s="366"/>
      <c r="N987" s="367"/>
      <c r="O987" s="365"/>
      <c r="P987" s="368"/>
      <c r="Q987" s="364"/>
      <c r="R987" s="365"/>
      <c r="S987" s="366"/>
      <c r="T987" s="369"/>
      <c r="U987" s="370"/>
      <c r="V987" s="481"/>
      <c r="W987" s="372"/>
      <c r="X987" s="353"/>
      <c r="Y987" s="373"/>
      <c r="Z987" s="382"/>
      <c r="AA987" s="389"/>
      <c r="AB987" s="383"/>
      <c r="AC987" s="388"/>
      <c r="AD987" s="382"/>
      <c r="AE987" s="389"/>
      <c r="AF987" s="390"/>
      <c r="AG987" s="391"/>
      <c r="AH987" s="359"/>
      <c r="AI987" s="373"/>
    </row>
    <row r="988">
      <c r="A988" s="480" t="s">
        <v>2869</v>
      </c>
      <c r="B988" s="361"/>
      <c r="C988" s="362"/>
      <c r="D988" s="384" t="s">
        <v>2869</v>
      </c>
      <c r="E988" s="364"/>
      <c r="F988" s="365"/>
      <c r="G988" s="366"/>
      <c r="H988" s="367"/>
      <c r="I988" s="365"/>
      <c r="J988" s="368"/>
      <c r="K988" s="364"/>
      <c r="L988" s="365"/>
      <c r="M988" s="366"/>
      <c r="N988" s="367"/>
      <c r="O988" s="365"/>
      <c r="P988" s="368"/>
      <c r="Q988" s="364"/>
      <c r="R988" s="365"/>
      <c r="S988" s="366"/>
      <c r="T988" s="369"/>
      <c r="U988" s="370"/>
      <c r="V988" s="481"/>
      <c r="W988" s="372"/>
      <c r="X988" s="353"/>
      <c r="Y988" s="373"/>
      <c r="Z988" s="382"/>
      <c r="AA988" s="389"/>
      <c r="AB988" s="383"/>
      <c r="AC988" s="388"/>
      <c r="AD988" s="382"/>
      <c r="AE988" s="389"/>
      <c r="AF988" s="390"/>
      <c r="AG988" s="391"/>
      <c r="AH988" s="359"/>
      <c r="AI988" s="373"/>
    </row>
    <row r="989">
      <c r="A989" s="480" t="s">
        <v>2869</v>
      </c>
      <c r="B989" s="361"/>
      <c r="C989" s="362"/>
      <c r="D989" s="384" t="s">
        <v>2869</v>
      </c>
      <c r="E989" s="364"/>
      <c r="F989" s="365"/>
      <c r="G989" s="366"/>
      <c r="H989" s="367"/>
      <c r="I989" s="365"/>
      <c r="J989" s="368"/>
      <c r="K989" s="364"/>
      <c r="L989" s="365"/>
      <c r="M989" s="366"/>
      <c r="N989" s="367"/>
      <c r="O989" s="365"/>
      <c r="P989" s="368"/>
      <c r="Q989" s="364"/>
      <c r="R989" s="365"/>
      <c r="S989" s="366"/>
      <c r="T989" s="369"/>
      <c r="U989" s="370"/>
      <c r="V989" s="481"/>
      <c r="W989" s="372"/>
      <c r="X989" s="353"/>
      <c r="Y989" s="373"/>
      <c r="Z989" s="382"/>
      <c r="AA989" s="389"/>
      <c r="AB989" s="383"/>
      <c r="AC989" s="388"/>
      <c r="AD989" s="382"/>
      <c r="AE989" s="389"/>
      <c r="AF989" s="390"/>
      <c r="AG989" s="391"/>
      <c r="AH989" s="359"/>
      <c r="AI989" s="373"/>
    </row>
    <row r="990">
      <c r="A990" s="480" t="s">
        <v>2869</v>
      </c>
      <c r="B990" s="361"/>
      <c r="C990" s="362"/>
      <c r="D990" s="384" t="s">
        <v>2869</v>
      </c>
      <c r="E990" s="364"/>
      <c r="F990" s="365"/>
      <c r="G990" s="366"/>
      <c r="H990" s="367"/>
      <c r="I990" s="365"/>
      <c r="J990" s="368"/>
      <c r="K990" s="364"/>
      <c r="L990" s="365"/>
      <c r="M990" s="366"/>
      <c r="N990" s="367"/>
      <c r="O990" s="365"/>
      <c r="P990" s="368"/>
      <c r="Q990" s="364"/>
      <c r="R990" s="365"/>
      <c r="S990" s="366"/>
      <c r="T990" s="369"/>
      <c r="U990" s="370"/>
      <c r="V990" s="481"/>
      <c r="W990" s="372"/>
      <c r="X990" s="353"/>
      <c r="Y990" s="373"/>
      <c r="Z990" s="382"/>
      <c r="AA990" s="389"/>
      <c r="AB990" s="383"/>
      <c r="AC990" s="388"/>
      <c r="AD990" s="382"/>
      <c r="AE990" s="389"/>
      <c r="AF990" s="390"/>
      <c r="AG990" s="391"/>
      <c r="AH990" s="359"/>
      <c r="AI990" s="373"/>
    </row>
    <row r="991">
      <c r="A991" s="480" t="s">
        <v>2869</v>
      </c>
      <c r="B991" s="361"/>
      <c r="C991" s="362"/>
      <c r="D991" s="384" t="s">
        <v>2869</v>
      </c>
      <c r="E991" s="364"/>
      <c r="F991" s="365"/>
      <c r="G991" s="366"/>
      <c r="H991" s="367"/>
      <c r="I991" s="365"/>
      <c r="J991" s="368"/>
      <c r="K991" s="364"/>
      <c r="L991" s="365"/>
      <c r="M991" s="366"/>
      <c r="N991" s="367"/>
      <c r="O991" s="365"/>
      <c r="P991" s="368"/>
      <c r="Q991" s="364"/>
      <c r="R991" s="365"/>
      <c r="S991" s="366"/>
      <c r="T991" s="369"/>
      <c r="U991" s="370"/>
      <c r="V991" s="481"/>
      <c r="W991" s="372"/>
      <c r="X991" s="353"/>
      <c r="Y991" s="373"/>
      <c r="Z991" s="382"/>
      <c r="AA991" s="389"/>
      <c r="AB991" s="383"/>
      <c r="AC991" s="388"/>
      <c r="AD991" s="382"/>
      <c r="AE991" s="389"/>
      <c r="AF991" s="390"/>
      <c r="AG991" s="391"/>
      <c r="AH991" s="359"/>
      <c r="AI991" s="373"/>
    </row>
    <row r="992">
      <c r="A992" s="480" t="s">
        <v>2869</v>
      </c>
      <c r="B992" s="361"/>
      <c r="C992" s="362"/>
      <c r="D992" s="384" t="s">
        <v>2869</v>
      </c>
      <c r="E992" s="364"/>
      <c r="F992" s="365"/>
      <c r="G992" s="366"/>
      <c r="H992" s="367"/>
      <c r="I992" s="365"/>
      <c r="J992" s="368"/>
      <c r="K992" s="364"/>
      <c r="L992" s="365"/>
      <c r="M992" s="366"/>
      <c r="N992" s="367"/>
      <c r="O992" s="365"/>
      <c r="P992" s="368"/>
      <c r="Q992" s="364"/>
      <c r="R992" s="365"/>
      <c r="S992" s="366"/>
      <c r="T992" s="369"/>
      <c r="U992" s="370"/>
      <c r="V992" s="481"/>
      <c r="W992" s="372"/>
      <c r="X992" s="353"/>
      <c r="Y992" s="373"/>
      <c r="Z992" s="382"/>
      <c r="AA992" s="389"/>
      <c r="AB992" s="383"/>
      <c r="AC992" s="388"/>
      <c r="AD992" s="382"/>
      <c r="AE992" s="389"/>
      <c r="AF992" s="390"/>
      <c r="AG992" s="391"/>
      <c r="AH992" s="359"/>
      <c r="AI992" s="373"/>
    </row>
    <row r="993">
      <c r="A993" s="480" t="s">
        <v>2869</v>
      </c>
      <c r="B993" s="361"/>
      <c r="C993" s="362"/>
      <c r="D993" s="384" t="s">
        <v>2869</v>
      </c>
      <c r="E993" s="364"/>
      <c r="F993" s="365"/>
      <c r="G993" s="366"/>
      <c r="H993" s="367"/>
      <c r="I993" s="365"/>
      <c r="J993" s="368"/>
      <c r="K993" s="364"/>
      <c r="L993" s="365"/>
      <c r="M993" s="366"/>
      <c r="N993" s="367"/>
      <c r="O993" s="365"/>
      <c r="P993" s="368"/>
      <c r="Q993" s="364"/>
      <c r="R993" s="365"/>
      <c r="S993" s="366"/>
      <c r="T993" s="369"/>
      <c r="U993" s="370"/>
      <c r="V993" s="481"/>
      <c r="W993" s="372"/>
      <c r="X993" s="353"/>
      <c r="Y993" s="373"/>
      <c r="Z993" s="382"/>
      <c r="AA993" s="389"/>
      <c r="AB993" s="383"/>
      <c r="AC993" s="388"/>
      <c r="AD993" s="382"/>
      <c r="AE993" s="389"/>
      <c r="AF993" s="390"/>
      <c r="AG993" s="391"/>
      <c r="AH993" s="359"/>
      <c r="AI993" s="373"/>
    </row>
    <row r="994">
      <c r="A994" s="480" t="s">
        <v>2869</v>
      </c>
      <c r="B994" s="361"/>
      <c r="C994" s="362"/>
      <c r="D994" s="384" t="s">
        <v>2869</v>
      </c>
      <c r="E994" s="364"/>
      <c r="F994" s="365"/>
      <c r="G994" s="366"/>
      <c r="H994" s="367"/>
      <c r="I994" s="365"/>
      <c r="J994" s="368"/>
      <c r="K994" s="364"/>
      <c r="L994" s="365"/>
      <c r="M994" s="366"/>
      <c r="N994" s="367"/>
      <c r="O994" s="365"/>
      <c r="P994" s="368"/>
      <c r="Q994" s="364"/>
      <c r="R994" s="365"/>
      <c r="S994" s="366"/>
      <c r="T994" s="369"/>
      <c r="U994" s="370"/>
      <c r="V994" s="481"/>
      <c r="W994" s="372"/>
      <c r="X994" s="353"/>
      <c r="Y994" s="373"/>
      <c r="Z994" s="382"/>
      <c r="AA994" s="389"/>
      <c r="AB994" s="383"/>
      <c r="AC994" s="388"/>
      <c r="AD994" s="382"/>
      <c r="AE994" s="389"/>
      <c r="AF994" s="390"/>
      <c r="AG994" s="391"/>
      <c r="AH994" s="359"/>
      <c r="AI994" s="373"/>
    </row>
    <row r="995">
      <c r="A995" s="480" t="s">
        <v>2869</v>
      </c>
      <c r="B995" s="361"/>
      <c r="C995" s="362"/>
      <c r="D995" s="384" t="s">
        <v>2869</v>
      </c>
      <c r="E995" s="364"/>
      <c r="F995" s="365"/>
      <c r="G995" s="366"/>
      <c r="H995" s="367"/>
      <c r="I995" s="365"/>
      <c r="J995" s="368"/>
      <c r="K995" s="364"/>
      <c r="L995" s="365"/>
      <c r="M995" s="366"/>
      <c r="N995" s="367"/>
      <c r="O995" s="365"/>
      <c r="P995" s="368"/>
      <c r="Q995" s="364"/>
      <c r="R995" s="365"/>
      <c r="S995" s="366"/>
      <c r="T995" s="369"/>
      <c r="U995" s="370"/>
      <c r="V995" s="481"/>
      <c r="W995" s="372"/>
      <c r="X995" s="353"/>
      <c r="Y995" s="373"/>
      <c r="Z995" s="382"/>
      <c r="AA995" s="389"/>
      <c r="AB995" s="383"/>
      <c r="AC995" s="388"/>
      <c r="AD995" s="382"/>
      <c r="AE995" s="389"/>
      <c r="AF995" s="390"/>
      <c r="AG995" s="391"/>
      <c r="AH995" s="359"/>
      <c r="AI995" s="373"/>
    </row>
    <row r="996">
      <c r="A996" s="480" t="s">
        <v>2869</v>
      </c>
      <c r="B996" s="361"/>
      <c r="C996" s="362"/>
      <c r="D996" s="384" t="s">
        <v>2869</v>
      </c>
      <c r="E996" s="364"/>
      <c r="F996" s="365"/>
      <c r="G996" s="366"/>
      <c r="H996" s="367"/>
      <c r="I996" s="365"/>
      <c r="J996" s="368"/>
      <c r="K996" s="364"/>
      <c r="L996" s="365"/>
      <c r="M996" s="366"/>
      <c r="N996" s="367"/>
      <c r="O996" s="365"/>
      <c r="P996" s="368"/>
      <c r="Q996" s="364"/>
      <c r="R996" s="365"/>
      <c r="S996" s="366"/>
      <c r="T996" s="369"/>
      <c r="U996" s="370"/>
      <c r="V996" s="481"/>
      <c r="W996" s="372"/>
      <c r="X996" s="353"/>
      <c r="Y996" s="373"/>
      <c r="Z996" s="382"/>
      <c r="AA996" s="389"/>
      <c r="AB996" s="383"/>
      <c r="AC996" s="388"/>
      <c r="AD996" s="382"/>
      <c r="AE996" s="389"/>
      <c r="AF996" s="390"/>
      <c r="AG996" s="391"/>
      <c r="AH996" s="359"/>
      <c r="AI996" s="373"/>
    </row>
    <row r="997">
      <c r="A997" s="480" t="s">
        <v>2869</v>
      </c>
      <c r="B997" s="361"/>
      <c r="C997" s="362"/>
      <c r="D997" s="384" t="s">
        <v>2869</v>
      </c>
      <c r="E997" s="364"/>
      <c r="F997" s="365"/>
      <c r="G997" s="366"/>
      <c r="H997" s="367"/>
      <c r="I997" s="365"/>
      <c r="J997" s="368"/>
      <c r="K997" s="364"/>
      <c r="L997" s="365"/>
      <c r="M997" s="366"/>
      <c r="N997" s="367"/>
      <c r="O997" s="365"/>
      <c r="P997" s="368"/>
      <c r="Q997" s="364"/>
      <c r="R997" s="365"/>
      <c r="S997" s="366"/>
      <c r="T997" s="369"/>
      <c r="U997" s="370"/>
      <c r="V997" s="481"/>
      <c r="W997" s="372"/>
      <c r="X997" s="353"/>
      <c r="Y997" s="373"/>
      <c r="Z997" s="382"/>
      <c r="AA997" s="389"/>
      <c r="AB997" s="383"/>
      <c r="AC997" s="388"/>
      <c r="AD997" s="382"/>
      <c r="AE997" s="389"/>
      <c r="AF997" s="390"/>
      <c r="AG997" s="391"/>
      <c r="AH997" s="359"/>
      <c r="AI997" s="373"/>
    </row>
    <row r="998">
      <c r="A998" s="480" t="s">
        <v>2869</v>
      </c>
      <c r="B998" s="361"/>
      <c r="C998" s="362"/>
      <c r="D998" s="384" t="s">
        <v>2869</v>
      </c>
      <c r="E998" s="364"/>
      <c r="F998" s="365"/>
      <c r="G998" s="366"/>
      <c r="H998" s="367"/>
      <c r="I998" s="365"/>
      <c r="J998" s="368"/>
      <c r="K998" s="364"/>
      <c r="L998" s="365"/>
      <c r="M998" s="366"/>
      <c r="N998" s="367"/>
      <c r="O998" s="365"/>
      <c r="P998" s="368"/>
      <c r="Q998" s="364"/>
      <c r="R998" s="365"/>
      <c r="S998" s="366"/>
      <c r="T998" s="369"/>
      <c r="U998" s="370"/>
      <c r="V998" s="481"/>
      <c r="W998" s="372"/>
      <c r="X998" s="353"/>
      <c r="Y998" s="373"/>
      <c r="Z998" s="382"/>
      <c r="AA998" s="389"/>
      <c r="AB998" s="383"/>
      <c r="AC998" s="388"/>
      <c r="AD998" s="382"/>
      <c r="AE998" s="389"/>
      <c r="AF998" s="390"/>
      <c r="AG998" s="391"/>
      <c r="AH998" s="359"/>
      <c r="AI998" s="373"/>
    </row>
    <row r="999">
      <c r="A999" s="480" t="s">
        <v>2869</v>
      </c>
      <c r="B999" s="361"/>
      <c r="C999" s="362"/>
      <c r="D999" s="384" t="s">
        <v>2869</v>
      </c>
      <c r="E999" s="364"/>
      <c r="F999" s="365"/>
      <c r="G999" s="366"/>
      <c r="H999" s="367"/>
      <c r="I999" s="365"/>
      <c r="J999" s="368"/>
      <c r="K999" s="364"/>
      <c r="L999" s="365"/>
      <c r="M999" s="366"/>
      <c r="N999" s="367"/>
      <c r="O999" s="365"/>
      <c r="P999" s="368"/>
      <c r="Q999" s="364"/>
      <c r="R999" s="365"/>
      <c r="S999" s="366"/>
      <c r="T999" s="369"/>
      <c r="U999" s="370"/>
      <c r="V999" s="481"/>
      <c r="W999" s="372"/>
      <c r="X999" s="353"/>
      <c r="Y999" s="373"/>
      <c r="Z999" s="382"/>
      <c r="AA999" s="389"/>
      <c r="AB999" s="383"/>
      <c r="AC999" s="388"/>
      <c r="AD999" s="382"/>
      <c r="AE999" s="389"/>
      <c r="AF999" s="390"/>
      <c r="AG999" s="391"/>
      <c r="AH999" s="359"/>
      <c r="AI999" s="373"/>
    </row>
    <row r="1000">
      <c r="A1000" s="480" t="s">
        <v>2869</v>
      </c>
      <c r="B1000" s="361"/>
      <c r="C1000" s="362"/>
      <c r="D1000" s="384" t="s">
        <v>2869</v>
      </c>
      <c r="E1000" s="364"/>
      <c r="F1000" s="365"/>
      <c r="G1000" s="366"/>
      <c r="H1000" s="367"/>
      <c r="I1000" s="365"/>
      <c r="J1000" s="368"/>
      <c r="K1000" s="364"/>
      <c r="L1000" s="365"/>
      <c r="M1000" s="366"/>
      <c r="N1000" s="367"/>
      <c r="O1000" s="365"/>
      <c r="P1000" s="368"/>
      <c r="Q1000" s="364"/>
      <c r="R1000" s="365"/>
      <c r="S1000" s="366"/>
      <c r="T1000" s="369"/>
      <c r="U1000" s="370"/>
      <c r="V1000" s="481"/>
      <c r="W1000" s="372"/>
      <c r="X1000" s="353"/>
      <c r="Y1000" s="373"/>
      <c r="Z1000" s="382"/>
      <c r="AA1000" s="389"/>
      <c r="AB1000" s="383"/>
      <c r="AC1000" s="388"/>
      <c r="AD1000" s="382"/>
      <c r="AE1000" s="389"/>
      <c r="AF1000" s="390"/>
      <c r="AG1000" s="391"/>
      <c r="AH1000" s="359"/>
      <c r="AI1000" s="373"/>
    </row>
    <row r="1001">
      <c r="A1001" s="480" t="s">
        <v>2869</v>
      </c>
      <c r="B1001" s="361"/>
      <c r="C1001" s="362"/>
      <c r="D1001" s="384" t="s">
        <v>2869</v>
      </c>
      <c r="E1001" s="364"/>
      <c r="F1001" s="365"/>
      <c r="G1001" s="366"/>
      <c r="H1001" s="367"/>
      <c r="I1001" s="365"/>
      <c r="J1001" s="368"/>
      <c r="K1001" s="364"/>
      <c r="L1001" s="365"/>
      <c r="M1001" s="366"/>
      <c r="N1001" s="367"/>
      <c r="O1001" s="365"/>
      <c r="P1001" s="368"/>
      <c r="Q1001" s="364"/>
      <c r="R1001" s="365"/>
      <c r="S1001" s="366"/>
      <c r="T1001" s="369"/>
      <c r="U1001" s="370"/>
      <c r="V1001" s="481"/>
      <c r="W1001" s="372"/>
      <c r="X1001" s="353"/>
      <c r="Y1001" s="373"/>
      <c r="Z1001" s="382"/>
      <c r="AA1001" s="389"/>
      <c r="AB1001" s="383"/>
      <c r="AC1001" s="388"/>
      <c r="AD1001" s="382"/>
      <c r="AE1001" s="389"/>
      <c r="AF1001" s="390"/>
      <c r="AG1001" s="391"/>
      <c r="AH1001" s="359"/>
      <c r="AI1001" s="373"/>
    </row>
    <row r="1002">
      <c r="A1002" s="480" t="s">
        <v>2869</v>
      </c>
      <c r="B1002" s="361"/>
      <c r="C1002" s="362"/>
      <c r="D1002" s="384" t="s">
        <v>2869</v>
      </c>
      <c r="E1002" s="364"/>
      <c r="F1002" s="365"/>
      <c r="G1002" s="366"/>
      <c r="H1002" s="367"/>
      <c r="I1002" s="365"/>
      <c r="J1002" s="368"/>
      <c r="K1002" s="364"/>
      <c r="L1002" s="365"/>
      <c r="M1002" s="366"/>
      <c r="N1002" s="367"/>
      <c r="O1002" s="365"/>
      <c r="P1002" s="368"/>
      <c r="Q1002" s="364"/>
      <c r="R1002" s="365"/>
      <c r="S1002" s="366"/>
      <c r="T1002" s="369"/>
      <c r="U1002" s="370"/>
      <c r="V1002" s="481"/>
      <c r="W1002" s="372"/>
      <c r="X1002" s="353"/>
      <c r="Y1002" s="373"/>
      <c r="Z1002" s="382"/>
      <c r="AA1002" s="389"/>
      <c r="AB1002" s="383"/>
      <c r="AC1002" s="388"/>
      <c r="AD1002" s="382"/>
      <c r="AE1002" s="389"/>
      <c r="AF1002" s="390"/>
      <c r="AG1002" s="391"/>
      <c r="AH1002" s="359"/>
      <c r="AI1002" s="373"/>
    </row>
    <row r="1003">
      <c r="A1003" s="480" t="s">
        <v>2869</v>
      </c>
      <c r="B1003" s="361"/>
      <c r="C1003" s="362"/>
      <c r="D1003" s="384" t="s">
        <v>2869</v>
      </c>
      <c r="E1003" s="364"/>
      <c r="F1003" s="365"/>
      <c r="G1003" s="366"/>
      <c r="H1003" s="367"/>
      <c r="I1003" s="365"/>
      <c r="J1003" s="368"/>
      <c r="K1003" s="364"/>
      <c r="L1003" s="365"/>
      <c r="M1003" s="366"/>
      <c r="N1003" s="367"/>
      <c r="O1003" s="365"/>
      <c r="P1003" s="368"/>
      <c r="Q1003" s="364"/>
      <c r="R1003" s="365"/>
      <c r="S1003" s="366"/>
      <c r="T1003" s="369"/>
      <c r="U1003" s="370"/>
      <c r="V1003" s="481"/>
      <c r="W1003" s="372"/>
      <c r="X1003" s="353"/>
      <c r="Y1003" s="373"/>
      <c r="Z1003" s="382"/>
      <c r="AA1003" s="389"/>
      <c r="AB1003" s="383"/>
      <c r="AC1003" s="388"/>
      <c r="AD1003" s="382"/>
      <c r="AE1003" s="389"/>
      <c r="AF1003" s="390"/>
      <c r="AG1003" s="391"/>
      <c r="AH1003" s="359"/>
      <c r="AI1003" s="373"/>
    </row>
    <row r="1004">
      <c r="A1004" s="480" t="s">
        <v>2869</v>
      </c>
      <c r="B1004" s="361"/>
      <c r="C1004" s="362"/>
      <c r="D1004" s="384" t="s">
        <v>2869</v>
      </c>
      <c r="E1004" s="364"/>
      <c r="F1004" s="365"/>
      <c r="G1004" s="366"/>
      <c r="H1004" s="367"/>
      <c r="I1004" s="365"/>
      <c r="J1004" s="368"/>
      <c r="K1004" s="364"/>
      <c r="L1004" s="365"/>
      <c r="M1004" s="366"/>
      <c r="N1004" s="367"/>
      <c r="O1004" s="365"/>
      <c r="P1004" s="368"/>
      <c r="Q1004" s="364"/>
      <c r="R1004" s="365"/>
      <c r="S1004" s="366"/>
      <c r="T1004" s="369"/>
      <c r="U1004" s="370"/>
      <c r="V1004" s="481"/>
      <c r="W1004" s="372"/>
      <c r="X1004" s="353"/>
      <c r="Y1004" s="373"/>
      <c r="Z1004" s="382"/>
      <c r="AA1004" s="389"/>
      <c r="AB1004" s="383"/>
      <c r="AC1004" s="388"/>
      <c r="AD1004" s="382"/>
      <c r="AE1004" s="389"/>
      <c r="AF1004" s="390"/>
      <c r="AG1004" s="391"/>
      <c r="AH1004" s="359"/>
      <c r="AI1004" s="373"/>
    </row>
    <row r="1005">
      <c r="A1005" s="480" t="s">
        <v>2869</v>
      </c>
      <c r="B1005" s="361"/>
      <c r="C1005" s="362"/>
      <c r="D1005" s="384" t="s">
        <v>2869</v>
      </c>
      <c r="E1005" s="364"/>
      <c r="F1005" s="365"/>
      <c r="G1005" s="366"/>
      <c r="H1005" s="367"/>
      <c r="I1005" s="365"/>
      <c r="J1005" s="368"/>
      <c r="K1005" s="364"/>
      <c r="L1005" s="365"/>
      <c r="M1005" s="366"/>
      <c r="N1005" s="367"/>
      <c r="O1005" s="365"/>
      <c r="P1005" s="368"/>
      <c r="Q1005" s="364"/>
      <c r="R1005" s="365"/>
      <c r="S1005" s="366"/>
      <c r="T1005" s="369"/>
      <c r="U1005" s="370"/>
      <c r="V1005" s="481"/>
      <c r="W1005" s="372"/>
      <c r="X1005" s="353"/>
      <c r="Y1005" s="373"/>
      <c r="Z1005" s="382"/>
      <c r="AA1005" s="389"/>
      <c r="AB1005" s="383"/>
      <c r="AC1005" s="388"/>
      <c r="AD1005" s="382"/>
      <c r="AE1005" s="389"/>
      <c r="AF1005" s="390"/>
      <c r="AG1005" s="391"/>
      <c r="AH1005" s="359"/>
      <c r="AI1005" s="373"/>
    </row>
    <row r="1006">
      <c r="A1006" s="480" t="s">
        <v>2869</v>
      </c>
      <c r="B1006" s="361"/>
      <c r="C1006" s="362"/>
      <c r="D1006" s="384" t="s">
        <v>2869</v>
      </c>
      <c r="E1006" s="364"/>
      <c r="F1006" s="365"/>
      <c r="G1006" s="366"/>
      <c r="H1006" s="367"/>
      <c r="I1006" s="365"/>
      <c r="J1006" s="368"/>
      <c r="K1006" s="364"/>
      <c r="L1006" s="365"/>
      <c r="M1006" s="366"/>
      <c r="N1006" s="367"/>
      <c r="O1006" s="365"/>
      <c r="P1006" s="368"/>
      <c r="Q1006" s="364"/>
      <c r="R1006" s="365"/>
      <c r="S1006" s="366"/>
      <c r="T1006" s="369"/>
      <c r="U1006" s="370"/>
      <c r="V1006" s="481"/>
      <c r="W1006" s="372"/>
      <c r="X1006" s="353"/>
      <c r="Y1006" s="373"/>
      <c r="Z1006" s="382"/>
      <c r="AA1006" s="389"/>
      <c r="AB1006" s="383"/>
      <c r="AC1006" s="388"/>
      <c r="AD1006" s="382"/>
      <c r="AE1006" s="389"/>
      <c r="AF1006" s="390"/>
      <c r="AG1006" s="391"/>
      <c r="AH1006" s="359"/>
      <c r="AI1006" s="373"/>
    </row>
    <row r="1007">
      <c r="A1007" s="480" t="s">
        <v>2869</v>
      </c>
      <c r="B1007" s="361"/>
      <c r="C1007" s="362"/>
      <c r="D1007" s="384" t="s">
        <v>2869</v>
      </c>
      <c r="E1007" s="364"/>
      <c r="F1007" s="365"/>
      <c r="G1007" s="366"/>
      <c r="H1007" s="367"/>
      <c r="I1007" s="365"/>
      <c r="J1007" s="368"/>
      <c r="K1007" s="364"/>
      <c r="L1007" s="365"/>
      <c r="M1007" s="366"/>
      <c r="N1007" s="367"/>
      <c r="O1007" s="365"/>
      <c r="P1007" s="368"/>
      <c r="Q1007" s="364"/>
      <c r="R1007" s="365"/>
      <c r="S1007" s="366"/>
      <c r="T1007" s="369"/>
      <c r="U1007" s="370"/>
      <c r="V1007" s="481"/>
      <c r="W1007" s="372"/>
      <c r="X1007" s="353"/>
      <c r="Y1007" s="373"/>
      <c r="Z1007" s="382"/>
      <c r="AA1007" s="389"/>
      <c r="AB1007" s="383"/>
      <c r="AC1007" s="388"/>
      <c r="AD1007" s="382"/>
      <c r="AE1007" s="389"/>
      <c r="AF1007" s="390"/>
      <c r="AG1007" s="391"/>
      <c r="AH1007" s="359"/>
      <c r="AI1007" s="373"/>
    </row>
    <row r="1008">
      <c r="A1008" s="480" t="s">
        <v>2869</v>
      </c>
      <c r="B1008" s="361"/>
      <c r="C1008" s="362"/>
      <c r="D1008" s="384" t="s">
        <v>2869</v>
      </c>
      <c r="E1008" s="364"/>
      <c r="F1008" s="365"/>
      <c r="G1008" s="366"/>
      <c r="H1008" s="367"/>
      <c r="I1008" s="365"/>
      <c r="J1008" s="368"/>
      <c r="K1008" s="364"/>
      <c r="L1008" s="365"/>
      <c r="M1008" s="366"/>
      <c r="N1008" s="367"/>
      <c r="O1008" s="365"/>
      <c r="P1008" s="368"/>
      <c r="Q1008" s="364"/>
      <c r="R1008" s="365"/>
      <c r="S1008" s="366"/>
      <c r="T1008" s="369"/>
      <c r="U1008" s="370"/>
      <c r="V1008" s="481"/>
      <c r="W1008" s="372"/>
      <c r="X1008" s="353"/>
      <c r="Y1008" s="373"/>
      <c r="Z1008" s="382"/>
      <c r="AA1008" s="389"/>
      <c r="AB1008" s="383"/>
      <c r="AC1008" s="388"/>
      <c r="AD1008" s="382"/>
      <c r="AE1008" s="389"/>
      <c r="AF1008" s="390"/>
      <c r="AG1008" s="391"/>
      <c r="AH1008" s="359"/>
      <c r="AI1008" s="373"/>
    </row>
    <row r="1009">
      <c r="A1009" s="480" t="s">
        <v>2869</v>
      </c>
      <c r="B1009" s="361"/>
      <c r="C1009" s="362"/>
      <c r="D1009" s="384" t="s">
        <v>2869</v>
      </c>
      <c r="E1009" s="364"/>
      <c r="F1009" s="365"/>
      <c r="G1009" s="366"/>
      <c r="H1009" s="367"/>
      <c r="I1009" s="365"/>
      <c r="J1009" s="368"/>
      <c r="K1009" s="364"/>
      <c r="L1009" s="365"/>
      <c r="M1009" s="366"/>
      <c r="N1009" s="367"/>
      <c r="O1009" s="365"/>
      <c r="P1009" s="368"/>
      <c r="Q1009" s="364"/>
      <c r="R1009" s="365"/>
      <c r="S1009" s="366"/>
      <c r="T1009" s="369"/>
      <c r="U1009" s="370"/>
      <c r="V1009" s="481"/>
      <c r="W1009" s="372"/>
      <c r="X1009" s="353"/>
      <c r="Y1009" s="373"/>
      <c r="Z1009" s="382"/>
      <c r="AA1009" s="389"/>
      <c r="AB1009" s="383"/>
      <c r="AC1009" s="388"/>
      <c r="AD1009" s="382"/>
      <c r="AE1009" s="389"/>
      <c r="AF1009" s="390"/>
      <c r="AG1009" s="391"/>
      <c r="AH1009" s="359"/>
      <c r="AI1009" s="373"/>
    </row>
    <row r="1010">
      <c r="A1010" s="480" t="s">
        <v>2869</v>
      </c>
      <c r="B1010" s="361"/>
      <c r="C1010" s="362"/>
      <c r="D1010" s="384" t="s">
        <v>2869</v>
      </c>
      <c r="E1010" s="364"/>
      <c r="F1010" s="365"/>
      <c r="G1010" s="366"/>
      <c r="H1010" s="367"/>
      <c r="I1010" s="365"/>
      <c r="J1010" s="368"/>
      <c r="K1010" s="364"/>
      <c r="L1010" s="365"/>
      <c r="M1010" s="366"/>
      <c r="N1010" s="367"/>
      <c r="O1010" s="365"/>
      <c r="P1010" s="368"/>
      <c r="Q1010" s="364"/>
      <c r="R1010" s="365"/>
      <c r="S1010" s="366"/>
      <c r="T1010" s="369"/>
      <c r="U1010" s="370"/>
      <c r="V1010" s="481"/>
      <c r="W1010" s="372"/>
      <c r="X1010" s="353"/>
      <c r="Y1010" s="373"/>
      <c r="Z1010" s="382"/>
      <c r="AA1010" s="389"/>
      <c r="AB1010" s="383"/>
      <c r="AC1010" s="388"/>
      <c r="AD1010" s="382"/>
      <c r="AE1010" s="389"/>
      <c r="AF1010" s="390"/>
      <c r="AG1010" s="391"/>
      <c r="AH1010" s="359"/>
      <c r="AI1010" s="373"/>
    </row>
    <row r="1011">
      <c r="A1011" s="480" t="s">
        <v>2869</v>
      </c>
      <c r="B1011" s="361"/>
      <c r="C1011" s="362"/>
      <c r="D1011" s="384" t="s">
        <v>2869</v>
      </c>
      <c r="E1011" s="364"/>
      <c r="F1011" s="365"/>
      <c r="G1011" s="366"/>
      <c r="H1011" s="367"/>
      <c r="I1011" s="365"/>
      <c r="J1011" s="368"/>
      <c r="K1011" s="364"/>
      <c r="L1011" s="365"/>
      <c r="M1011" s="366"/>
      <c r="N1011" s="367"/>
      <c r="O1011" s="365"/>
      <c r="P1011" s="368"/>
      <c r="Q1011" s="364"/>
      <c r="R1011" s="365"/>
      <c r="S1011" s="366"/>
      <c r="T1011" s="369"/>
      <c r="U1011" s="370"/>
      <c r="V1011" s="481"/>
      <c r="W1011" s="372"/>
      <c r="X1011" s="353"/>
      <c r="Y1011" s="373"/>
      <c r="Z1011" s="382"/>
      <c r="AA1011" s="389"/>
      <c r="AB1011" s="383"/>
      <c r="AC1011" s="388"/>
      <c r="AD1011" s="382"/>
      <c r="AE1011" s="389"/>
      <c r="AF1011" s="390"/>
      <c r="AG1011" s="391"/>
      <c r="AH1011" s="359"/>
      <c r="AI1011" s="373"/>
    </row>
    <row r="1012">
      <c r="A1012" s="480" t="s">
        <v>2869</v>
      </c>
      <c r="B1012" s="361"/>
      <c r="C1012" s="362"/>
      <c r="D1012" s="384" t="s">
        <v>2869</v>
      </c>
      <c r="E1012" s="364"/>
      <c r="F1012" s="365"/>
      <c r="G1012" s="366"/>
      <c r="H1012" s="367"/>
      <c r="I1012" s="365"/>
      <c r="J1012" s="368"/>
      <c r="K1012" s="364"/>
      <c r="L1012" s="365"/>
      <c r="M1012" s="366"/>
      <c r="N1012" s="367"/>
      <c r="O1012" s="365"/>
      <c r="P1012" s="368"/>
      <c r="Q1012" s="364"/>
      <c r="R1012" s="365"/>
      <c r="S1012" s="366"/>
      <c r="T1012" s="369"/>
      <c r="U1012" s="370"/>
      <c r="V1012" s="481"/>
      <c r="W1012" s="372"/>
      <c r="X1012" s="353"/>
      <c r="Y1012" s="373"/>
      <c r="Z1012" s="382"/>
      <c r="AA1012" s="389"/>
      <c r="AB1012" s="383"/>
      <c r="AC1012" s="388"/>
      <c r="AD1012" s="382"/>
      <c r="AE1012" s="389"/>
      <c r="AF1012" s="390"/>
      <c r="AG1012" s="391"/>
      <c r="AH1012" s="359"/>
      <c r="AI1012" s="373"/>
    </row>
    <row r="1013">
      <c r="A1013" s="480" t="s">
        <v>2869</v>
      </c>
      <c r="B1013" s="361"/>
      <c r="C1013" s="362"/>
      <c r="D1013" s="384" t="s">
        <v>2869</v>
      </c>
      <c r="E1013" s="364"/>
      <c r="F1013" s="365"/>
      <c r="G1013" s="366"/>
      <c r="H1013" s="367"/>
      <c r="I1013" s="365"/>
      <c r="J1013" s="368"/>
      <c r="K1013" s="364"/>
      <c r="L1013" s="365"/>
      <c r="M1013" s="366"/>
      <c r="N1013" s="367"/>
      <c r="O1013" s="365"/>
      <c r="P1013" s="368"/>
      <c r="Q1013" s="364"/>
      <c r="R1013" s="365"/>
      <c r="S1013" s="366"/>
      <c r="T1013" s="369"/>
      <c r="U1013" s="370"/>
      <c r="V1013" s="481"/>
      <c r="W1013" s="372"/>
      <c r="X1013" s="353"/>
      <c r="Y1013" s="373"/>
      <c r="Z1013" s="382"/>
      <c r="AA1013" s="389"/>
      <c r="AB1013" s="383"/>
      <c r="AC1013" s="388"/>
      <c r="AD1013" s="382"/>
      <c r="AE1013" s="389"/>
      <c r="AF1013" s="390"/>
      <c r="AG1013" s="391"/>
      <c r="AH1013" s="359"/>
      <c r="AI1013" s="373"/>
    </row>
    <row r="1014">
      <c r="A1014" s="480" t="s">
        <v>2869</v>
      </c>
      <c r="B1014" s="361"/>
      <c r="C1014" s="362"/>
      <c r="D1014" s="384" t="s">
        <v>2869</v>
      </c>
      <c r="E1014" s="364"/>
      <c r="F1014" s="365"/>
      <c r="G1014" s="366"/>
      <c r="H1014" s="367"/>
      <c r="I1014" s="365"/>
      <c r="J1014" s="368"/>
      <c r="K1014" s="364"/>
      <c r="L1014" s="365"/>
      <c r="M1014" s="366"/>
      <c r="N1014" s="367"/>
      <c r="O1014" s="365"/>
      <c r="P1014" s="368"/>
      <c r="Q1014" s="364"/>
      <c r="R1014" s="365"/>
      <c r="S1014" s="366"/>
      <c r="T1014" s="369"/>
      <c r="U1014" s="370"/>
      <c r="V1014" s="481"/>
      <c r="W1014" s="372"/>
      <c r="X1014" s="353"/>
      <c r="Y1014" s="373"/>
      <c r="Z1014" s="382"/>
      <c r="AA1014" s="389"/>
      <c r="AB1014" s="383"/>
      <c r="AC1014" s="388"/>
      <c r="AD1014" s="382"/>
      <c r="AE1014" s="389"/>
      <c r="AF1014" s="390"/>
      <c r="AG1014" s="391"/>
      <c r="AH1014" s="359"/>
      <c r="AI1014" s="373"/>
    </row>
    <row r="1015">
      <c r="A1015" s="480" t="s">
        <v>2869</v>
      </c>
      <c r="B1015" s="361"/>
      <c r="C1015" s="362"/>
      <c r="D1015" s="384" t="s">
        <v>2869</v>
      </c>
      <c r="E1015" s="364"/>
      <c r="F1015" s="365"/>
      <c r="G1015" s="366"/>
      <c r="H1015" s="367"/>
      <c r="I1015" s="365"/>
      <c r="J1015" s="368"/>
      <c r="K1015" s="364"/>
      <c r="L1015" s="365"/>
      <c r="M1015" s="366"/>
      <c r="N1015" s="367"/>
      <c r="O1015" s="365"/>
      <c r="P1015" s="368"/>
      <c r="Q1015" s="364"/>
      <c r="R1015" s="365"/>
      <c r="S1015" s="366"/>
      <c r="T1015" s="369"/>
      <c r="U1015" s="370"/>
      <c r="V1015" s="481"/>
      <c r="W1015" s="372"/>
      <c r="X1015" s="353"/>
      <c r="Y1015" s="373"/>
      <c r="Z1015" s="382"/>
      <c r="AA1015" s="389"/>
      <c r="AB1015" s="383"/>
      <c r="AC1015" s="388"/>
      <c r="AD1015" s="382"/>
      <c r="AE1015" s="389"/>
      <c r="AF1015" s="390"/>
      <c r="AG1015" s="391"/>
      <c r="AH1015" s="359"/>
      <c r="AI1015" s="373"/>
    </row>
    <row r="1016">
      <c r="A1016" s="480" t="s">
        <v>2869</v>
      </c>
      <c r="B1016" s="361"/>
      <c r="C1016" s="362"/>
      <c r="D1016" s="384" t="s">
        <v>2869</v>
      </c>
      <c r="E1016" s="364"/>
      <c r="F1016" s="365"/>
      <c r="G1016" s="366"/>
      <c r="H1016" s="367"/>
      <c r="I1016" s="365"/>
      <c r="J1016" s="368"/>
      <c r="K1016" s="364"/>
      <c r="L1016" s="365"/>
      <c r="M1016" s="366"/>
      <c r="N1016" s="367"/>
      <c r="O1016" s="365"/>
      <c r="P1016" s="368"/>
      <c r="Q1016" s="364"/>
      <c r="R1016" s="365"/>
      <c r="S1016" s="366"/>
      <c r="T1016" s="369"/>
      <c r="U1016" s="370"/>
      <c r="V1016" s="481"/>
      <c r="W1016" s="372"/>
      <c r="X1016" s="353"/>
      <c r="Y1016" s="373"/>
      <c r="Z1016" s="382"/>
      <c r="AA1016" s="389"/>
      <c r="AB1016" s="383"/>
      <c r="AC1016" s="388"/>
      <c r="AD1016" s="382"/>
      <c r="AE1016" s="389"/>
      <c r="AF1016" s="390"/>
      <c r="AG1016" s="391"/>
      <c r="AH1016" s="359"/>
      <c r="AI1016" s="373"/>
    </row>
    <row r="1017">
      <c r="A1017" s="480" t="s">
        <v>2869</v>
      </c>
      <c r="B1017" s="361"/>
      <c r="C1017" s="362"/>
      <c r="D1017" s="384" t="s">
        <v>2869</v>
      </c>
      <c r="E1017" s="364"/>
      <c r="F1017" s="365"/>
      <c r="G1017" s="366"/>
      <c r="H1017" s="367"/>
      <c r="I1017" s="365"/>
      <c r="J1017" s="368"/>
      <c r="K1017" s="364"/>
      <c r="L1017" s="365"/>
      <c r="M1017" s="366"/>
      <c r="N1017" s="367"/>
      <c r="O1017" s="365"/>
      <c r="P1017" s="368"/>
      <c r="Q1017" s="364"/>
      <c r="R1017" s="365"/>
      <c r="S1017" s="366"/>
      <c r="T1017" s="369"/>
      <c r="U1017" s="370"/>
      <c r="V1017" s="481"/>
      <c r="W1017" s="372"/>
      <c r="X1017" s="353"/>
      <c r="Y1017" s="373"/>
      <c r="Z1017" s="382"/>
      <c r="AA1017" s="389"/>
      <c r="AB1017" s="383"/>
      <c r="AC1017" s="388"/>
      <c r="AD1017" s="382"/>
      <c r="AE1017" s="389"/>
      <c r="AF1017" s="390"/>
      <c r="AG1017" s="391"/>
      <c r="AH1017" s="359"/>
      <c r="AI1017" s="373"/>
    </row>
    <row r="1018">
      <c r="A1018" s="480" t="s">
        <v>2869</v>
      </c>
      <c r="B1018" s="361"/>
      <c r="C1018" s="362"/>
      <c r="D1018" s="384" t="s">
        <v>2869</v>
      </c>
      <c r="E1018" s="364"/>
      <c r="F1018" s="365"/>
      <c r="G1018" s="366"/>
      <c r="H1018" s="367"/>
      <c r="I1018" s="365"/>
      <c r="J1018" s="368"/>
      <c r="K1018" s="364"/>
      <c r="L1018" s="365"/>
      <c r="M1018" s="366"/>
      <c r="N1018" s="367"/>
      <c r="O1018" s="365"/>
      <c r="P1018" s="368"/>
      <c r="Q1018" s="364"/>
      <c r="R1018" s="365"/>
      <c r="S1018" s="366"/>
      <c r="T1018" s="369"/>
      <c r="U1018" s="370"/>
      <c r="V1018" s="481"/>
      <c r="W1018" s="372"/>
      <c r="X1018" s="353"/>
      <c r="Y1018" s="373"/>
      <c r="Z1018" s="382"/>
      <c r="AA1018" s="389"/>
      <c r="AB1018" s="383"/>
      <c r="AC1018" s="388"/>
      <c r="AD1018" s="382"/>
      <c r="AE1018" s="389"/>
      <c r="AF1018" s="390"/>
      <c r="AG1018" s="391"/>
      <c r="AH1018" s="359"/>
      <c r="AI1018" s="373"/>
    </row>
    <row r="1019">
      <c r="A1019" s="480" t="s">
        <v>2869</v>
      </c>
      <c r="B1019" s="361"/>
      <c r="C1019" s="362"/>
      <c r="D1019" s="384" t="s">
        <v>2869</v>
      </c>
      <c r="E1019" s="364"/>
      <c r="F1019" s="365"/>
      <c r="G1019" s="366"/>
      <c r="H1019" s="367"/>
      <c r="I1019" s="365"/>
      <c r="J1019" s="368"/>
      <c r="K1019" s="364"/>
      <c r="L1019" s="365"/>
      <c r="M1019" s="366"/>
      <c r="N1019" s="367"/>
      <c r="O1019" s="365"/>
      <c r="P1019" s="368"/>
      <c r="Q1019" s="364"/>
      <c r="R1019" s="365"/>
      <c r="S1019" s="366"/>
      <c r="T1019" s="369"/>
      <c r="U1019" s="370"/>
      <c r="V1019" s="481"/>
      <c r="W1019" s="372"/>
      <c r="X1019" s="353"/>
      <c r="Y1019" s="373"/>
      <c r="Z1019" s="382"/>
      <c r="AA1019" s="389"/>
      <c r="AB1019" s="383"/>
      <c r="AC1019" s="388"/>
      <c r="AD1019" s="382"/>
      <c r="AE1019" s="389"/>
      <c r="AF1019" s="390"/>
      <c r="AG1019" s="391"/>
      <c r="AH1019" s="359"/>
      <c r="AI1019" s="373"/>
    </row>
    <row r="1020">
      <c r="A1020" s="480" t="s">
        <v>2869</v>
      </c>
      <c r="B1020" s="361"/>
      <c r="C1020" s="362"/>
      <c r="D1020" s="384" t="s">
        <v>2869</v>
      </c>
      <c r="E1020" s="364"/>
      <c r="F1020" s="365"/>
      <c r="G1020" s="366"/>
      <c r="H1020" s="367"/>
      <c r="I1020" s="365"/>
      <c r="J1020" s="368"/>
      <c r="K1020" s="364"/>
      <c r="L1020" s="365"/>
      <c r="M1020" s="366"/>
      <c r="N1020" s="367"/>
      <c r="O1020" s="365"/>
      <c r="P1020" s="368"/>
      <c r="Q1020" s="364"/>
      <c r="R1020" s="365"/>
      <c r="S1020" s="366"/>
      <c r="T1020" s="369"/>
      <c r="U1020" s="370"/>
      <c r="V1020" s="481"/>
      <c r="W1020" s="372"/>
      <c r="X1020" s="353"/>
      <c r="Y1020" s="373"/>
      <c r="Z1020" s="382"/>
      <c r="AA1020" s="389"/>
      <c r="AB1020" s="383"/>
      <c r="AC1020" s="388"/>
      <c r="AD1020" s="382"/>
      <c r="AE1020" s="389"/>
      <c r="AF1020" s="390"/>
      <c r="AG1020" s="391"/>
      <c r="AH1020" s="359"/>
      <c r="AI1020" s="373"/>
    </row>
    <row r="1021">
      <c r="A1021" s="480" t="s">
        <v>2869</v>
      </c>
      <c r="B1021" s="361"/>
      <c r="C1021" s="362"/>
      <c r="D1021" s="384" t="s">
        <v>2869</v>
      </c>
      <c r="E1021" s="364"/>
      <c r="F1021" s="365"/>
      <c r="G1021" s="366"/>
      <c r="H1021" s="367"/>
      <c r="I1021" s="365"/>
      <c r="J1021" s="368"/>
      <c r="K1021" s="364"/>
      <c r="L1021" s="365"/>
      <c r="M1021" s="366"/>
      <c r="N1021" s="367"/>
      <c r="O1021" s="365"/>
      <c r="P1021" s="368"/>
      <c r="Q1021" s="364"/>
      <c r="R1021" s="365"/>
      <c r="S1021" s="366"/>
      <c r="T1021" s="369"/>
      <c r="U1021" s="370"/>
      <c r="V1021" s="481"/>
      <c r="W1021" s="372"/>
      <c r="X1021" s="353"/>
      <c r="Y1021" s="373"/>
      <c r="Z1021" s="382"/>
      <c r="AA1021" s="389"/>
      <c r="AB1021" s="383"/>
      <c r="AC1021" s="388"/>
      <c r="AD1021" s="382"/>
      <c r="AE1021" s="389"/>
      <c r="AF1021" s="390"/>
      <c r="AG1021" s="391"/>
      <c r="AH1021" s="359"/>
      <c r="AI1021" s="373"/>
    </row>
    <row r="1022">
      <c r="A1022" s="480" t="s">
        <v>2869</v>
      </c>
      <c r="B1022" s="361"/>
      <c r="C1022" s="362"/>
      <c r="D1022" s="384" t="s">
        <v>2869</v>
      </c>
      <c r="E1022" s="364"/>
      <c r="F1022" s="365"/>
      <c r="G1022" s="366"/>
      <c r="H1022" s="367"/>
      <c r="I1022" s="365"/>
      <c r="J1022" s="368"/>
      <c r="K1022" s="364"/>
      <c r="L1022" s="365"/>
      <c r="M1022" s="366"/>
      <c r="N1022" s="367"/>
      <c r="O1022" s="365"/>
      <c r="P1022" s="368"/>
      <c r="Q1022" s="364"/>
      <c r="R1022" s="365"/>
      <c r="S1022" s="366"/>
      <c r="T1022" s="369"/>
      <c r="U1022" s="370"/>
      <c r="V1022" s="481"/>
      <c r="W1022" s="372"/>
      <c r="X1022" s="353"/>
      <c r="Y1022" s="373"/>
      <c r="Z1022" s="382"/>
      <c r="AA1022" s="389"/>
      <c r="AB1022" s="383"/>
      <c r="AC1022" s="388"/>
      <c r="AD1022" s="382"/>
      <c r="AE1022" s="389"/>
      <c r="AF1022" s="390"/>
      <c r="AG1022" s="391"/>
      <c r="AH1022" s="359"/>
      <c r="AI1022" s="373"/>
    </row>
    <row r="1023">
      <c r="A1023" s="480" t="s">
        <v>2869</v>
      </c>
      <c r="B1023" s="361"/>
      <c r="C1023" s="362"/>
      <c r="D1023" s="384" t="s">
        <v>2869</v>
      </c>
      <c r="E1023" s="364"/>
      <c r="F1023" s="365"/>
      <c r="G1023" s="366"/>
      <c r="H1023" s="367"/>
      <c r="I1023" s="365"/>
      <c r="J1023" s="368"/>
      <c r="K1023" s="364"/>
      <c r="L1023" s="365"/>
      <c r="M1023" s="366"/>
      <c r="N1023" s="367"/>
      <c r="O1023" s="365"/>
      <c r="P1023" s="368"/>
      <c r="Q1023" s="364"/>
      <c r="R1023" s="365"/>
      <c r="S1023" s="366"/>
      <c r="T1023" s="369"/>
      <c r="U1023" s="370"/>
      <c r="V1023" s="481"/>
      <c r="W1023" s="372"/>
      <c r="X1023" s="353"/>
      <c r="Y1023" s="373"/>
      <c r="Z1023" s="382"/>
      <c r="AA1023" s="389"/>
      <c r="AB1023" s="383"/>
      <c r="AC1023" s="388"/>
      <c r="AD1023" s="382"/>
      <c r="AE1023" s="389"/>
      <c r="AF1023" s="390"/>
      <c r="AG1023" s="391"/>
      <c r="AH1023" s="359"/>
      <c r="AI1023" s="373"/>
    </row>
    <row r="1024">
      <c r="A1024" s="480" t="s">
        <v>2869</v>
      </c>
      <c r="B1024" s="361"/>
      <c r="C1024" s="362"/>
      <c r="D1024" s="384" t="s">
        <v>2869</v>
      </c>
      <c r="E1024" s="364"/>
      <c r="F1024" s="365"/>
      <c r="G1024" s="366"/>
      <c r="H1024" s="367"/>
      <c r="I1024" s="365"/>
      <c r="J1024" s="368"/>
      <c r="K1024" s="364"/>
      <c r="L1024" s="365"/>
      <c r="M1024" s="366"/>
      <c r="N1024" s="367"/>
      <c r="O1024" s="365"/>
      <c r="P1024" s="368"/>
      <c r="Q1024" s="364"/>
      <c r="R1024" s="365"/>
      <c r="S1024" s="366"/>
      <c r="T1024" s="369"/>
      <c r="U1024" s="370"/>
      <c r="V1024" s="481"/>
      <c r="W1024" s="372"/>
      <c r="X1024" s="353"/>
      <c r="Y1024" s="373"/>
      <c r="Z1024" s="382"/>
      <c r="AA1024" s="389"/>
      <c r="AB1024" s="383"/>
      <c r="AC1024" s="388"/>
      <c r="AD1024" s="382"/>
      <c r="AE1024" s="389"/>
      <c r="AF1024" s="390"/>
      <c r="AG1024" s="391"/>
      <c r="AH1024" s="359"/>
      <c r="AI1024" s="373"/>
    </row>
    <row r="1025">
      <c r="A1025" s="480" t="s">
        <v>2869</v>
      </c>
      <c r="B1025" s="361"/>
      <c r="C1025" s="362"/>
      <c r="D1025" s="384" t="s">
        <v>2869</v>
      </c>
      <c r="E1025" s="364"/>
      <c r="F1025" s="365"/>
      <c r="G1025" s="366"/>
      <c r="H1025" s="367"/>
      <c r="I1025" s="365"/>
      <c r="J1025" s="368"/>
      <c r="K1025" s="364"/>
      <c r="L1025" s="365"/>
      <c r="M1025" s="366"/>
      <c r="N1025" s="367"/>
      <c r="O1025" s="365"/>
      <c r="P1025" s="368"/>
      <c r="Q1025" s="364"/>
      <c r="R1025" s="365"/>
      <c r="S1025" s="366"/>
      <c r="T1025" s="369"/>
      <c r="U1025" s="370"/>
      <c r="V1025" s="481"/>
      <c r="W1025" s="372"/>
      <c r="X1025" s="353"/>
      <c r="Y1025" s="373"/>
      <c r="Z1025" s="382"/>
      <c r="AA1025" s="389"/>
      <c r="AB1025" s="383"/>
      <c r="AC1025" s="388"/>
      <c r="AD1025" s="382"/>
      <c r="AE1025" s="389"/>
      <c r="AF1025" s="390"/>
      <c r="AG1025" s="391"/>
      <c r="AH1025" s="359"/>
      <c r="AI1025" s="373"/>
    </row>
    <row r="1026">
      <c r="A1026" s="480" t="s">
        <v>2869</v>
      </c>
      <c r="B1026" s="361"/>
      <c r="C1026" s="362"/>
      <c r="D1026" s="384" t="s">
        <v>2869</v>
      </c>
      <c r="E1026" s="364"/>
      <c r="F1026" s="365"/>
      <c r="G1026" s="366"/>
      <c r="H1026" s="367"/>
      <c r="I1026" s="365"/>
      <c r="J1026" s="368"/>
      <c r="K1026" s="364"/>
      <c r="L1026" s="365"/>
      <c r="M1026" s="366"/>
      <c r="N1026" s="367"/>
      <c r="O1026" s="365"/>
      <c r="P1026" s="368"/>
      <c r="Q1026" s="364"/>
      <c r="R1026" s="365"/>
      <c r="S1026" s="366"/>
      <c r="T1026" s="369"/>
      <c r="U1026" s="370"/>
      <c r="V1026" s="481"/>
      <c r="W1026" s="372"/>
      <c r="X1026" s="353"/>
      <c r="Y1026" s="373"/>
      <c r="Z1026" s="382"/>
      <c r="AA1026" s="389"/>
      <c r="AB1026" s="383"/>
      <c r="AC1026" s="388"/>
      <c r="AD1026" s="382"/>
      <c r="AE1026" s="389"/>
      <c r="AF1026" s="390"/>
      <c r="AG1026" s="391"/>
      <c r="AH1026" s="359"/>
      <c r="AI1026" s="373"/>
    </row>
    <row r="1027">
      <c r="A1027" s="480" t="s">
        <v>2869</v>
      </c>
      <c r="B1027" s="361"/>
      <c r="C1027" s="362"/>
      <c r="D1027" s="384" t="s">
        <v>2869</v>
      </c>
      <c r="E1027" s="364"/>
      <c r="F1027" s="365"/>
      <c r="G1027" s="366"/>
      <c r="H1027" s="367"/>
      <c r="I1027" s="365"/>
      <c r="J1027" s="368"/>
      <c r="K1027" s="364"/>
      <c r="L1027" s="365"/>
      <c r="M1027" s="366"/>
      <c r="N1027" s="367"/>
      <c r="O1027" s="365"/>
      <c r="P1027" s="368"/>
      <c r="Q1027" s="364"/>
      <c r="R1027" s="365"/>
      <c r="S1027" s="366"/>
      <c r="T1027" s="369"/>
      <c r="U1027" s="370"/>
      <c r="V1027" s="481"/>
      <c r="W1027" s="372"/>
      <c r="X1027" s="353"/>
      <c r="Y1027" s="373"/>
      <c r="Z1027" s="382"/>
      <c r="AA1027" s="389"/>
      <c r="AB1027" s="383"/>
      <c r="AC1027" s="388"/>
      <c r="AD1027" s="382"/>
      <c r="AE1027" s="389"/>
      <c r="AF1027" s="390"/>
      <c r="AG1027" s="391"/>
      <c r="AH1027" s="359"/>
      <c r="AI1027" s="373"/>
    </row>
    <row r="1028">
      <c r="A1028" s="480" t="s">
        <v>2869</v>
      </c>
      <c r="B1028" s="361"/>
      <c r="C1028" s="362"/>
      <c r="D1028" s="384" t="s">
        <v>2869</v>
      </c>
      <c r="E1028" s="364"/>
      <c r="F1028" s="365"/>
      <c r="G1028" s="366"/>
      <c r="H1028" s="367"/>
      <c r="I1028" s="365"/>
      <c r="J1028" s="368"/>
      <c r="K1028" s="364"/>
      <c r="L1028" s="365"/>
      <c r="M1028" s="366"/>
      <c r="N1028" s="367"/>
      <c r="O1028" s="365"/>
      <c r="P1028" s="368"/>
      <c r="Q1028" s="364"/>
      <c r="R1028" s="365"/>
      <c r="S1028" s="366"/>
      <c r="T1028" s="369"/>
      <c r="U1028" s="370"/>
      <c r="V1028" s="481"/>
      <c r="W1028" s="372"/>
      <c r="X1028" s="353"/>
      <c r="Y1028" s="373"/>
      <c r="Z1028" s="382"/>
      <c r="AA1028" s="389"/>
      <c r="AB1028" s="383"/>
      <c r="AC1028" s="388"/>
      <c r="AD1028" s="382"/>
      <c r="AE1028" s="389"/>
      <c r="AF1028" s="390"/>
      <c r="AG1028" s="391"/>
      <c r="AH1028" s="359"/>
      <c r="AI1028" s="373"/>
    </row>
    <row r="1029">
      <c r="A1029" s="480" t="s">
        <v>2869</v>
      </c>
      <c r="B1029" s="361"/>
      <c r="C1029" s="362"/>
      <c r="D1029" s="384" t="s">
        <v>2869</v>
      </c>
      <c r="E1029" s="364"/>
      <c r="F1029" s="365"/>
      <c r="G1029" s="366"/>
      <c r="H1029" s="367"/>
      <c r="I1029" s="365"/>
      <c r="J1029" s="368"/>
      <c r="K1029" s="364"/>
      <c r="L1029" s="365"/>
      <c r="M1029" s="366"/>
      <c r="N1029" s="367"/>
      <c r="O1029" s="365"/>
      <c r="P1029" s="368"/>
      <c r="Q1029" s="364"/>
      <c r="R1029" s="365"/>
      <c r="S1029" s="366"/>
      <c r="T1029" s="369"/>
      <c r="U1029" s="370"/>
      <c r="V1029" s="481"/>
      <c r="W1029" s="372"/>
      <c r="X1029" s="353"/>
      <c r="Y1029" s="373"/>
      <c r="Z1029" s="382"/>
      <c r="AA1029" s="389"/>
      <c r="AB1029" s="383"/>
      <c r="AC1029" s="388"/>
      <c r="AD1029" s="382"/>
      <c r="AE1029" s="389"/>
      <c r="AF1029" s="390"/>
      <c r="AG1029" s="391"/>
      <c r="AH1029" s="359"/>
      <c r="AI1029" s="373"/>
    </row>
    <row r="1030">
      <c r="A1030" s="480" t="s">
        <v>2869</v>
      </c>
      <c r="B1030" s="361"/>
      <c r="C1030" s="362"/>
      <c r="D1030" s="384" t="s">
        <v>2869</v>
      </c>
      <c r="E1030" s="364"/>
      <c r="F1030" s="365"/>
      <c r="G1030" s="366"/>
      <c r="H1030" s="367"/>
      <c r="I1030" s="365"/>
      <c r="J1030" s="368"/>
      <c r="K1030" s="364"/>
      <c r="L1030" s="365"/>
      <c r="M1030" s="366"/>
      <c r="N1030" s="367"/>
      <c r="O1030" s="365"/>
      <c r="P1030" s="368"/>
      <c r="Q1030" s="364"/>
      <c r="R1030" s="365"/>
      <c r="S1030" s="366"/>
      <c r="T1030" s="369"/>
      <c r="U1030" s="370"/>
      <c r="V1030" s="481"/>
      <c r="W1030" s="372"/>
      <c r="X1030" s="353"/>
      <c r="Y1030" s="373"/>
      <c r="Z1030" s="382"/>
      <c r="AA1030" s="389"/>
      <c r="AB1030" s="383"/>
      <c r="AC1030" s="388"/>
      <c r="AD1030" s="382"/>
      <c r="AE1030" s="389"/>
      <c r="AF1030" s="390"/>
      <c r="AG1030" s="391"/>
      <c r="AH1030" s="359"/>
      <c r="AI1030" s="373"/>
    </row>
    <row r="1031">
      <c r="A1031" s="480" t="s">
        <v>2869</v>
      </c>
      <c r="B1031" s="361"/>
      <c r="C1031" s="362"/>
      <c r="D1031" s="384" t="s">
        <v>2869</v>
      </c>
      <c r="E1031" s="364"/>
      <c r="F1031" s="365"/>
      <c r="G1031" s="366"/>
      <c r="H1031" s="367"/>
      <c r="I1031" s="365"/>
      <c r="J1031" s="368"/>
      <c r="K1031" s="364"/>
      <c r="L1031" s="365"/>
      <c r="M1031" s="366"/>
      <c r="N1031" s="367"/>
      <c r="O1031" s="365"/>
      <c r="P1031" s="368"/>
      <c r="Q1031" s="364"/>
      <c r="R1031" s="365"/>
      <c r="S1031" s="366"/>
      <c r="T1031" s="369"/>
      <c r="U1031" s="370"/>
      <c r="V1031" s="481"/>
      <c r="W1031" s="372"/>
      <c r="X1031" s="353"/>
      <c r="Y1031" s="373"/>
      <c r="Z1031" s="382"/>
      <c r="AA1031" s="389"/>
      <c r="AB1031" s="383"/>
      <c r="AC1031" s="388"/>
      <c r="AD1031" s="382"/>
      <c r="AE1031" s="389"/>
      <c r="AF1031" s="390"/>
      <c r="AG1031" s="391"/>
      <c r="AH1031" s="359"/>
      <c r="AI1031" s="373"/>
    </row>
    <row r="1032">
      <c r="A1032" s="480" t="s">
        <v>2869</v>
      </c>
      <c r="B1032" s="361"/>
      <c r="C1032" s="362"/>
      <c r="D1032" s="384" t="s">
        <v>2869</v>
      </c>
      <c r="E1032" s="364"/>
      <c r="F1032" s="365"/>
      <c r="G1032" s="366"/>
      <c r="H1032" s="367"/>
      <c r="I1032" s="365"/>
      <c r="J1032" s="368"/>
      <c r="K1032" s="364"/>
      <c r="L1032" s="365"/>
      <c r="M1032" s="366"/>
      <c r="N1032" s="367"/>
      <c r="O1032" s="365"/>
      <c r="P1032" s="368"/>
      <c r="Q1032" s="364"/>
      <c r="R1032" s="365"/>
      <c r="S1032" s="366"/>
      <c r="T1032" s="369"/>
      <c r="U1032" s="370"/>
      <c r="V1032" s="481"/>
      <c r="W1032" s="372"/>
      <c r="X1032" s="353"/>
      <c r="Y1032" s="373"/>
      <c r="Z1032" s="382"/>
      <c r="AA1032" s="389"/>
      <c r="AB1032" s="383"/>
      <c r="AC1032" s="388"/>
      <c r="AD1032" s="382"/>
      <c r="AE1032" s="389"/>
      <c r="AF1032" s="390"/>
      <c r="AG1032" s="391"/>
      <c r="AH1032" s="359"/>
      <c r="AI1032" s="373"/>
    </row>
    <row r="1033">
      <c r="A1033" s="480" t="s">
        <v>2869</v>
      </c>
      <c r="B1033" s="361"/>
      <c r="C1033" s="362"/>
      <c r="D1033" s="384" t="s">
        <v>2869</v>
      </c>
      <c r="E1033" s="364"/>
      <c r="F1033" s="365"/>
      <c r="G1033" s="366"/>
      <c r="H1033" s="367"/>
      <c r="I1033" s="365"/>
      <c r="J1033" s="368"/>
      <c r="K1033" s="364"/>
      <c r="L1033" s="365"/>
      <c r="M1033" s="366"/>
      <c r="N1033" s="367"/>
      <c r="O1033" s="365"/>
      <c r="P1033" s="368"/>
      <c r="Q1033" s="364"/>
      <c r="R1033" s="365"/>
      <c r="S1033" s="366"/>
      <c r="T1033" s="369"/>
      <c r="U1033" s="370"/>
      <c r="V1033" s="481"/>
      <c r="W1033" s="372"/>
      <c r="X1033" s="353"/>
      <c r="Y1033" s="373"/>
      <c r="Z1033" s="382"/>
      <c r="AA1033" s="389"/>
      <c r="AB1033" s="383"/>
      <c r="AC1033" s="388"/>
      <c r="AD1033" s="382"/>
      <c r="AE1033" s="389"/>
      <c r="AF1033" s="390"/>
      <c r="AG1033" s="391"/>
      <c r="AH1033" s="359"/>
      <c r="AI1033" s="373"/>
    </row>
    <row r="1034">
      <c r="A1034" s="480" t="s">
        <v>2869</v>
      </c>
      <c r="B1034" s="361"/>
      <c r="C1034" s="362"/>
      <c r="D1034" s="384" t="s">
        <v>2869</v>
      </c>
      <c r="E1034" s="364"/>
      <c r="F1034" s="365"/>
      <c r="G1034" s="366"/>
      <c r="H1034" s="367"/>
      <c r="I1034" s="365"/>
      <c r="J1034" s="368"/>
      <c r="K1034" s="364"/>
      <c r="L1034" s="365"/>
      <c r="M1034" s="366"/>
      <c r="N1034" s="367"/>
      <c r="O1034" s="365"/>
      <c r="P1034" s="368"/>
      <c r="Q1034" s="364"/>
      <c r="R1034" s="365"/>
      <c r="S1034" s="366"/>
      <c r="T1034" s="369"/>
      <c r="U1034" s="370"/>
      <c r="V1034" s="481"/>
      <c r="W1034" s="372"/>
      <c r="X1034" s="353"/>
      <c r="Y1034" s="373"/>
      <c r="Z1034" s="382"/>
      <c r="AA1034" s="389"/>
      <c r="AB1034" s="383"/>
      <c r="AC1034" s="388"/>
      <c r="AD1034" s="382"/>
      <c r="AE1034" s="389"/>
      <c r="AF1034" s="390"/>
      <c r="AG1034" s="391"/>
      <c r="AH1034" s="359"/>
      <c r="AI1034" s="373"/>
    </row>
    <row r="1035">
      <c r="A1035" s="480" t="s">
        <v>2869</v>
      </c>
      <c r="B1035" s="361"/>
      <c r="C1035" s="362"/>
      <c r="D1035" s="384" t="s">
        <v>2869</v>
      </c>
      <c r="E1035" s="364"/>
      <c r="F1035" s="365"/>
      <c r="G1035" s="366"/>
      <c r="H1035" s="367"/>
      <c r="I1035" s="365"/>
      <c r="J1035" s="368"/>
      <c r="K1035" s="364"/>
      <c r="L1035" s="365"/>
      <c r="M1035" s="366"/>
      <c r="N1035" s="367"/>
      <c r="O1035" s="365"/>
      <c r="P1035" s="368"/>
      <c r="Q1035" s="364"/>
      <c r="R1035" s="365"/>
      <c r="S1035" s="366"/>
      <c r="T1035" s="369"/>
      <c r="U1035" s="370"/>
      <c r="V1035" s="481"/>
      <c r="W1035" s="372"/>
      <c r="X1035" s="353"/>
      <c r="Y1035" s="373"/>
      <c r="Z1035" s="382"/>
      <c r="AA1035" s="389"/>
      <c r="AB1035" s="383"/>
      <c r="AC1035" s="388"/>
      <c r="AD1035" s="382"/>
      <c r="AE1035" s="389"/>
      <c r="AF1035" s="390"/>
      <c r="AG1035" s="391"/>
      <c r="AH1035" s="359"/>
      <c r="AI1035" s="373"/>
    </row>
    <row r="1036">
      <c r="A1036" s="480" t="s">
        <v>2869</v>
      </c>
      <c r="B1036" s="361"/>
      <c r="C1036" s="362"/>
      <c r="D1036" s="384" t="s">
        <v>2869</v>
      </c>
      <c r="E1036" s="364"/>
      <c r="F1036" s="365"/>
      <c r="G1036" s="366"/>
      <c r="H1036" s="367"/>
      <c r="I1036" s="365"/>
      <c r="J1036" s="368"/>
      <c r="K1036" s="364"/>
      <c r="L1036" s="365"/>
      <c r="M1036" s="366"/>
      <c r="N1036" s="367"/>
      <c r="O1036" s="365"/>
      <c r="P1036" s="368"/>
      <c r="Q1036" s="364"/>
      <c r="R1036" s="365"/>
      <c r="S1036" s="366"/>
      <c r="T1036" s="369"/>
      <c r="U1036" s="370"/>
      <c r="V1036" s="481"/>
      <c r="W1036" s="372"/>
      <c r="X1036" s="353"/>
      <c r="Y1036" s="373"/>
      <c r="Z1036" s="382"/>
      <c r="AA1036" s="389"/>
      <c r="AB1036" s="383"/>
      <c r="AC1036" s="388"/>
      <c r="AD1036" s="382"/>
      <c r="AE1036" s="389"/>
      <c r="AF1036" s="390"/>
      <c r="AG1036" s="391"/>
      <c r="AH1036" s="359"/>
      <c r="AI1036" s="373"/>
    </row>
    <row r="1037">
      <c r="A1037" s="480" t="s">
        <v>2869</v>
      </c>
      <c r="B1037" s="361"/>
      <c r="C1037" s="362"/>
      <c r="D1037" s="384" t="s">
        <v>2869</v>
      </c>
      <c r="E1037" s="364"/>
      <c r="F1037" s="365"/>
      <c r="G1037" s="366"/>
      <c r="H1037" s="367"/>
      <c r="I1037" s="365"/>
      <c r="J1037" s="368"/>
      <c r="K1037" s="364"/>
      <c r="L1037" s="365"/>
      <c r="M1037" s="366"/>
      <c r="N1037" s="367"/>
      <c r="O1037" s="365"/>
      <c r="P1037" s="368"/>
      <c r="Q1037" s="364"/>
      <c r="R1037" s="365"/>
      <c r="S1037" s="366"/>
      <c r="T1037" s="369"/>
      <c r="U1037" s="370"/>
      <c r="V1037" s="481"/>
      <c r="W1037" s="372"/>
      <c r="X1037" s="353"/>
      <c r="Y1037" s="373"/>
      <c r="Z1037" s="382"/>
      <c r="AA1037" s="389"/>
      <c r="AB1037" s="383"/>
      <c r="AC1037" s="388"/>
      <c r="AD1037" s="382"/>
      <c r="AE1037" s="389"/>
      <c r="AF1037" s="390"/>
      <c r="AG1037" s="391"/>
      <c r="AH1037" s="359"/>
      <c r="AI1037" s="373"/>
    </row>
    <row r="1038">
      <c r="A1038" s="480" t="s">
        <v>2869</v>
      </c>
      <c r="B1038" s="361"/>
      <c r="C1038" s="362"/>
      <c r="D1038" s="384" t="s">
        <v>2869</v>
      </c>
      <c r="E1038" s="364"/>
      <c r="F1038" s="365"/>
      <c r="G1038" s="366"/>
      <c r="H1038" s="367"/>
      <c r="I1038" s="365"/>
      <c r="J1038" s="368"/>
      <c r="K1038" s="364"/>
      <c r="L1038" s="365"/>
      <c r="M1038" s="366"/>
      <c r="N1038" s="367"/>
      <c r="O1038" s="365"/>
      <c r="P1038" s="368"/>
      <c r="Q1038" s="364"/>
      <c r="R1038" s="365"/>
      <c r="S1038" s="366"/>
      <c r="T1038" s="369"/>
      <c r="U1038" s="370"/>
      <c r="V1038" s="481"/>
      <c r="W1038" s="372"/>
      <c r="X1038" s="353"/>
      <c r="Y1038" s="373"/>
      <c r="Z1038" s="382"/>
      <c r="AA1038" s="389"/>
      <c r="AB1038" s="383"/>
      <c r="AC1038" s="388"/>
      <c r="AD1038" s="382"/>
      <c r="AE1038" s="389"/>
      <c r="AF1038" s="390"/>
      <c r="AG1038" s="391"/>
      <c r="AH1038" s="359"/>
      <c r="AI1038" s="373"/>
    </row>
    <row r="1039">
      <c r="A1039" s="480" t="s">
        <v>2869</v>
      </c>
      <c r="B1039" s="361"/>
      <c r="C1039" s="362"/>
      <c r="D1039" s="384" t="s">
        <v>2869</v>
      </c>
      <c r="E1039" s="364"/>
      <c r="F1039" s="365"/>
      <c r="G1039" s="366"/>
      <c r="H1039" s="367"/>
      <c r="I1039" s="365"/>
      <c r="J1039" s="368"/>
      <c r="K1039" s="364"/>
      <c r="L1039" s="365"/>
      <c r="M1039" s="366"/>
      <c r="N1039" s="367"/>
      <c r="O1039" s="365"/>
      <c r="P1039" s="368"/>
      <c r="Q1039" s="364"/>
      <c r="R1039" s="365"/>
      <c r="S1039" s="366"/>
      <c r="T1039" s="369"/>
      <c r="U1039" s="370"/>
      <c r="V1039" s="481"/>
      <c r="W1039" s="372"/>
      <c r="X1039" s="353"/>
      <c r="Y1039" s="373"/>
      <c r="Z1039" s="382"/>
      <c r="AA1039" s="389"/>
      <c r="AB1039" s="383"/>
      <c r="AC1039" s="388"/>
      <c r="AD1039" s="382"/>
      <c r="AE1039" s="389"/>
      <c r="AF1039" s="390"/>
      <c r="AG1039" s="391"/>
      <c r="AH1039" s="359"/>
      <c r="AI1039" s="373"/>
    </row>
    <row r="1040">
      <c r="A1040" s="480" t="s">
        <v>2869</v>
      </c>
      <c r="B1040" s="361"/>
      <c r="C1040" s="362"/>
      <c r="D1040" s="384" t="s">
        <v>2869</v>
      </c>
      <c r="E1040" s="364"/>
      <c r="F1040" s="365"/>
      <c r="G1040" s="366"/>
      <c r="H1040" s="367"/>
      <c r="I1040" s="365"/>
      <c r="J1040" s="368"/>
      <c r="K1040" s="364"/>
      <c r="L1040" s="365"/>
      <c r="M1040" s="366"/>
      <c r="N1040" s="367"/>
      <c r="O1040" s="365"/>
      <c r="P1040" s="368"/>
      <c r="Q1040" s="364"/>
      <c r="R1040" s="365"/>
      <c r="S1040" s="366"/>
      <c r="T1040" s="369"/>
      <c r="U1040" s="370"/>
      <c r="V1040" s="481"/>
      <c r="W1040" s="372"/>
      <c r="X1040" s="353"/>
      <c r="Y1040" s="373"/>
      <c r="Z1040" s="382"/>
      <c r="AA1040" s="389"/>
      <c r="AB1040" s="383"/>
      <c r="AC1040" s="388"/>
      <c r="AD1040" s="382"/>
      <c r="AE1040" s="389"/>
      <c r="AF1040" s="390"/>
      <c r="AG1040" s="391"/>
      <c r="AH1040" s="359"/>
      <c r="AI1040" s="373"/>
    </row>
    <row r="1041">
      <c r="A1041" s="480" t="s">
        <v>2869</v>
      </c>
      <c r="B1041" s="361"/>
      <c r="C1041" s="362"/>
      <c r="D1041" s="384" t="s">
        <v>2869</v>
      </c>
      <c r="E1041" s="364"/>
      <c r="F1041" s="365"/>
      <c r="G1041" s="366"/>
      <c r="H1041" s="367"/>
      <c r="I1041" s="365"/>
      <c r="J1041" s="368"/>
      <c r="K1041" s="364"/>
      <c r="L1041" s="365"/>
      <c r="M1041" s="366"/>
      <c r="N1041" s="367"/>
      <c r="O1041" s="365"/>
      <c r="P1041" s="368"/>
      <c r="Q1041" s="364"/>
      <c r="R1041" s="365"/>
      <c r="S1041" s="366"/>
      <c r="T1041" s="369"/>
      <c r="U1041" s="370"/>
      <c r="V1041" s="481"/>
      <c r="W1041" s="372"/>
      <c r="X1041" s="353"/>
      <c r="Y1041" s="373"/>
      <c r="Z1041" s="382"/>
      <c r="AA1041" s="389"/>
      <c r="AB1041" s="383"/>
      <c r="AC1041" s="388"/>
      <c r="AD1041" s="382"/>
      <c r="AE1041" s="389"/>
      <c r="AF1041" s="390"/>
      <c r="AG1041" s="391"/>
      <c r="AH1041" s="359"/>
      <c r="AI1041" s="373"/>
    </row>
    <row r="1042">
      <c r="A1042" s="480" t="s">
        <v>2869</v>
      </c>
      <c r="B1042" s="361"/>
      <c r="C1042" s="362"/>
      <c r="D1042" s="384" t="s">
        <v>2869</v>
      </c>
      <c r="E1042" s="364"/>
      <c r="F1042" s="365"/>
      <c r="G1042" s="366"/>
      <c r="H1042" s="367"/>
      <c r="I1042" s="365"/>
      <c r="J1042" s="368"/>
      <c r="K1042" s="364"/>
      <c r="L1042" s="365"/>
      <c r="M1042" s="366"/>
      <c r="N1042" s="367"/>
      <c r="O1042" s="365"/>
      <c r="P1042" s="368"/>
      <c r="Q1042" s="364"/>
      <c r="R1042" s="365"/>
      <c r="S1042" s="366"/>
      <c r="T1042" s="369"/>
      <c r="U1042" s="370"/>
      <c r="V1042" s="481"/>
      <c r="W1042" s="372"/>
      <c r="X1042" s="353"/>
      <c r="Y1042" s="373"/>
      <c r="Z1042" s="382"/>
      <c r="AA1042" s="389"/>
      <c r="AB1042" s="383"/>
      <c r="AC1042" s="388"/>
      <c r="AD1042" s="382"/>
      <c r="AE1042" s="389"/>
      <c r="AF1042" s="390"/>
      <c r="AG1042" s="391"/>
      <c r="AH1042" s="359"/>
      <c r="AI1042" s="373"/>
    </row>
    <row r="1043">
      <c r="A1043" s="480" t="s">
        <v>2869</v>
      </c>
      <c r="B1043" s="361"/>
      <c r="C1043" s="362"/>
      <c r="D1043" s="384" t="s">
        <v>2869</v>
      </c>
      <c r="E1043" s="364"/>
      <c r="F1043" s="365"/>
      <c r="G1043" s="366"/>
      <c r="H1043" s="367"/>
      <c r="I1043" s="365"/>
      <c r="J1043" s="368"/>
      <c r="K1043" s="364"/>
      <c r="L1043" s="365"/>
      <c r="M1043" s="366"/>
      <c r="N1043" s="367"/>
      <c r="O1043" s="365"/>
      <c r="P1043" s="368"/>
      <c r="Q1043" s="364"/>
      <c r="R1043" s="365"/>
      <c r="S1043" s="366"/>
      <c r="T1043" s="369"/>
      <c r="U1043" s="370"/>
      <c r="V1043" s="481"/>
      <c r="W1043" s="372"/>
      <c r="X1043" s="353"/>
      <c r="Y1043" s="373"/>
      <c r="Z1043" s="382"/>
      <c r="AA1043" s="389"/>
      <c r="AB1043" s="383"/>
      <c r="AC1043" s="388"/>
      <c r="AD1043" s="382"/>
      <c r="AE1043" s="389"/>
      <c r="AF1043" s="390"/>
      <c r="AG1043" s="391"/>
      <c r="AH1043" s="359"/>
      <c r="AI1043" s="373"/>
    </row>
    <row r="1044">
      <c r="A1044" s="480" t="s">
        <v>2869</v>
      </c>
      <c r="B1044" s="361"/>
      <c r="C1044" s="362"/>
      <c r="D1044" s="384" t="s">
        <v>2869</v>
      </c>
      <c r="E1044" s="364"/>
      <c r="F1044" s="365"/>
      <c r="G1044" s="366"/>
      <c r="H1044" s="367"/>
      <c r="I1044" s="365"/>
      <c r="J1044" s="368"/>
      <c r="K1044" s="364"/>
      <c r="L1044" s="365"/>
      <c r="M1044" s="366"/>
      <c r="N1044" s="367"/>
      <c r="O1044" s="365"/>
      <c r="P1044" s="368"/>
      <c r="Q1044" s="364"/>
      <c r="R1044" s="365"/>
      <c r="S1044" s="366"/>
      <c r="T1044" s="369"/>
      <c r="U1044" s="370"/>
      <c r="V1044" s="481"/>
      <c r="W1044" s="372"/>
      <c r="X1044" s="353"/>
      <c r="Y1044" s="373"/>
      <c r="Z1044" s="382"/>
      <c r="AA1044" s="389"/>
      <c r="AB1044" s="383"/>
      <c r="AC1044" s="388"/>
      <c r="AD1044" s="382"/>
      <c r="AE1044" s="389"/>
      <c r="AF1044" s="390"/>
      <c r="AG1044" s="391"/>
      <c r="AH1044" s="359"/>
      <c r="AI1044" s="373"/>
    </row>
    <row r="1045">
      <c r="A1045" s="480" t="s">
        <v>2869</v>
      </c>
      <c r="B1045" s="361"/>
      <c r="C1045" s="362"/>
      <c r="D1045" s="384" t="s">
        <v>2869</v>
      </c>
      <c r="E1045" s="364"/>
      <c r="F1045" s="365"/>
      <c r="G1045" s="366"/>
      <c r="H1045" s="367"/>
      <c r="I1045" s="365"/>
      <c r="J1045" s="368"/>
      <c r="K1045" s="364"/>
      <c r="L1045" s="365"/>
      <c r="M1045" s="366"/>
      <c r="N1045" s="367"/>
      <c r="O1045" s="365"/>
      <c r="P1045" s="368"/>
      <c r="Q1045" s="364"/>
      <c r="R1045" s="365"/>
      <c r="S1045" s="366"/>
      <c r="T1045" s="369"/>
      <c r="U1045" s="370"/>
      <c r="V1045" s="481"/>
      <c r="W1045" s="372"/>
      <c r="X1045" s="353"/>
      <c r="Y1045" s="373"/>
      <c r="Z1045" s="382"/>
      <c r="AA1045" s="389"/>
      <c r="AB1045" s="383"/>
      <c r="AC1045" s="388"/>
      <c r="AD1045" s="382"/>
      <c r="AE1045" s="389"/>
      <c r="AF1045" s="390"/>
      <c r="AG1045" s="391"/>
      <c r="AH1045" s="359"/>
      <c r="AI1045" s="373"/>
    </row>
    <row r="1046">
      <c r="A1046" s="480" t="s">
        <v>2869</v>
      </c>
      <c r="B1046" s="361"/>
      <c r="C1046" s="362"/>
      <c r="D1046" s="384" t="s">
        <v>2869</v>
      </c>
      <c r="E1046" s="364"/>
      <c r="F1046" s="365"/>
      <c r="G1046" s="366"/>
      <c r="H1046" s="367"/>
      <c r="I1046" s="365"/>
      <c r="J1046" s="368"/>
      <c r="K1046" s="364"/>
      <c r="L1046" s="365"/>
      <c r="M1046" s="366"/>
      <c r="N1046" s="367"/>
      <c r="O1046" s="365"/>
      <c r="P1046" s="368"/>
      <c r="Q1046" s="364"/>
      <c r="R1046" s="365"/>
      <c r="S1046" s="366"/>
      <c r="T1046" s="369"/>
      <c r="U1046" s="370"/>
      <c r="V1046" s="481"/>
      <c r="W1046" s="372"/>
      <c r="X1046" s="353"/>
      <c r="Y1046" s="373"/>
      <c r="Z1046" s="382"/>
      <c r="AA1046" s="389"/>
      <c r="AB1046" s="383"/>
      <c r="AC1046" s="388"/>
      <c r="AD1046" s="382"/>
      <c r="AE1046" s="389"/>
      <c r="AF1046" s="390"/>
      <c r="AG1046" s="391"/>
      <c r="AH1046" s="359"/>
      <c r="AI1046" s="373"/>
    </row>
    <row r="1047">
      <c r="A1047" s="480" t="s">
        <v>2869</v>
      </c>
      <c r="B1047" s="361"/>
      <c r="C1047" s="362"/>
      <c r="D1047" s="384" t="s">
        <v>2869</v>
      </c>
      <c r="E1047" s="364"/>
      <c r="F1047" s="365"/>
      <c r="G1047" s="366"/>
      <c r="H1047" s="367"/>
      <c r="I1047" s="365"/>
      <c r="J1047" s="368"/>
      <c r="K1047" s="364"/>
      <c r="L1047" s="365"/>
      <c r="M1047" s="366"/>
      <c r="N1047" s="367"/>
      <c r="O1047" s="365"/>
      <c r="P1047" s="368"/>
      <c r="Q1047" s="364"/>
      <c r="R1047" s="365"/>
      <c r="S1047" s="366"/>
      <c r="T1047" s="369"/>
      <c r="U1047" s="370"/>
      <c r="V1047" s="481"/>
      <c r="W1047" s="372"/>
      <c r="X1047" s="353"/>
      <c r="Y1047" s="373"/>
      <c r="Z1047" s="382"/>
      <c r="AA1047" s="389"/>
      <c r="AB1047" s="383"/>
      <c r="AC1047" s="388"/>
      <c r="AD1047" s="382"/>
      <c r="AE1047" s="389"/>
      <c r="AF1047" s="390"/>
      <c r="AG1047" s="391"/>
      <c r="AH1047" s="359"/>
      <c r="AI1047" s="373"/>
    </row>
    <row r="1048">
      <c r="A1048" s="480" t="s">
        <v>2869</v>
      </c>
      <c r="B1048" s="361"/>
      <c r="C1048" s="362"/>
      <c r="D1048" s="384" t="s">
        <v>2869</v>
      </c>
      <c r="E1048" s="364"/>
      <c r="F1048" s="365"/>
      <c r="G1048" s="366"/>
      <c r="H1048" s="367"/>
      <c r="I1048" s="365"/>
      <c r="J1048" s="368"/>
      <c r="K1048" s="364"/>
      <c r="L1048" s="365"/>
      <c r="M1048" s="366"/>
      <c r="N1048" s="367"/>
      <c r="O1048" s="365"/>
      <c r="P1048" s="368"/>
      <c r="Q1048" s="364"/>
      <c r="R1048" s="365"/>
      <c r="S1048" s="366"/>
      <c r="T1048" s="369"/>
      <c r="U1048" s="370"/>
      <c r="V1048" s="481"/>
      <c r="W1048" s="372"/>
      <c r="X1048" s="353"/>
      <c r="Y1048" s="373"/>
      <c r="Z1048" s="382"/>
      <c r="AA1048" s="389"/>
      <c r="AB1048" s="383"/>
      <c r="AC1048" s="388"/>
      <c r="AD1048" s="382"/>
      <c r="AE1048" s="389"/>
      <c r="AF1048" s="390"/>
      <c r="AG1048" s="391"/>
      <c r="AH1048" s="359"/>
      <c r="AI1048" s="373"/>
    </row>
    <row r="1049">
      <c r="A1049" s="480" t="s">
        <v>2869</v>
      </c>
      <c r="B1049" s="361"/>
      <c r="C1049" s="362"/>
      <c r="D1049" s="384" t="s">
        <v>2869</v>
      </c>
      <c r="E1049" s="364"/>
      <c r="F1049" s="365"/>
      <c r="G1049" s="366"/>
      <c r="H1049" s="367"/>
      <c r="I1049" s="365"/>
      <c r="J1049" s="368"/>
      <c r="K1049" s="364"/>
      <c r="L1049" s="365"/>
      <c r="M1049" s="366"/>
      <c r="N1049" s="367"/>
      <c r="O1049" s="365"/>
      <c r="P1049" s="368"/>
      <c r="Q1049" s="364"/>
      <c r="R1049" s="365"/>
      <c r="S1049" s="366"/>
      <c r="T1049" s="369"/>
      <c r="U1049" s="370"/>
      <c r="V1049" s="481"/>
      <c r="W1049" s="372"/>
      <c r="X1049" s="353"/>
      <c r="Y1049" s="373"/>
      <c r="Z1049" s="382"/>
      <c r="AA1049" s="389"/>
      <c r="AB1049" s="383"/>
      <c r="AC1049" s="388"/>
      <c r="AD1049" s="382"/>
      <c r="AE1049" s="389"/>
      <c r="AF1049" s="390"/>
      <c r="AG1049" s="391"/>
      <c r="AH1049" s="359"/>
      <c r="AI1049" s="373"/>
    </row>
    <row r="1050">
      <c r="A1050" s="480" t="s">
        <v>2869</v>
      </c>
      <c r="B1050" s="361"/>
      <c r="C1050" s="362"/>
      <c r="D1050" s="384" t="s">
        <v>2869</v>
      </c>
      <c r="E1050" s="364"/>
      <c r="F1050" s="365"/>
      <c r="G1050" s="366"/>
      <c r="H1050" s="367"/>
      <c r="I1050" s="365"/>
      <c r="J1050" s="368"/>
      <c r="K1050" s="364"/>
      <c r="L1050" s="365"/>
      <c r="M1050" s="366"/>
      <c r="N1050" s="367"/>
      <c r="O1050" s="365"/>
      <c r="P1050" s="368"/>
      <c r="Q1050" s="364"/>
      <c r="R1050" s="365"/>
      <c r="S1050" s="366"/>
      <c r="T1050" s="369"/>
      <c r="U1050" s="370"/>
      <c r="V1050" s="481"/>
      <c r="W1050" s="372"/>
      <c r="X1050" s="353"/>
      <c r="Y1050" s="373"/>
      <c r="Z1050" s="382"/>
      <c r="AA1050" s="389"/>
      <c r="AB1050" s="383"/>
      <c r="AC1050" s="388"/>
      <c r="AD1050" s="382"/>
      <c r="AE1050" s="389"/>
      <c r="AF1050" s="390"/>
      <c r="AG1050" s="391"/>
      <c r="AH1050" s="359"/>
      <c r="AI1050" s="373"/>
    </row>
    <row r="1051">
      <c r="A1051" s="480" t="s">
        <v>2869</v>
      </c>
      <c r="B1051" s="361"/>
      <c r="C1051" s="362"/>
      <c r="D1051" s="384" t="s">
        <v>2869</v>
      </c>
      <c r="E1051" s="364"/>
      <c r="F1051" s="365"/>
      <c r="G1051" s="366"/>
      <c r="H1051" s="367"/>
      <c r="I1051" s="365"/>
      <c r="J1051" s="368"/>
      <c r="K1051" s="364"/>
      <c r="L1051" s="365"/>
      <c r="M1051" s="366"/>
      <c r="N1051" s="367"/>
      <c r="O1051" s="365"/>
      <c r="P1051" s="368"/>
      <c r="Q1051" s="364"/>
      <c r="R1051" s="365"/>
      <c r="S1051" s="366"/>
      <c r="T1051" s="369"/>
      <c r="U1051" s="370"/>
      <c r="V1051" s="481"/>
      <c r="W1051" s="372"/>
      <c r="X1051" s="353"/>
      <c r="Y1051" s="373"/>
      <c r="Z1051" s="382"/>
      <c r="AA1051" s="389"/>
      <c r="AB1051" s="383"/>
      <c r="AC1051" s="388"/>
      <c r="AD1051" s="382"/>
      <c r="AE1051" s="389"/>
      <c r="AF1051" s="390"/>
      <c r="AG1051" s="391"/>
      <c r="AH1051" s="359"/>
      <c r="AI1051" s="373"/>
    </row>
    <row r="1052">
      <c r="A1052" s="480" t="s">
        <v>2869</v>
      </c>
      <c r="B1052" s="361"/>
      <c r="C1052" s="362"/>
      <c r="D1052" s="384" t="s">
        <v>2869</v>
      </c>
      <c r="E1052" s="364"/>
      <c r="F1052" s="365"/>
      <c r="G1052" s="366"/>
      <c r="H1052" s="367"/>
      <c r="I1052" s="365"/>
      <c r="J1052" s="368"/>
      <c r="K1052" s="364"/>
      <c r="L1052" s="365"/>
      <c r="M1052" s="366"/>
      <c r="N1052" s="367"/>
      <c r="O1052" s="365"/>
      <c r="P1052" s="368"/>
      <c r="Q1052" s="364"/>
      <c r="R1052" s="365"/>
      <c r="S1052" s="366"/>
      <c r="T1052" s="369"/>
      <c r="U1052" s="370"/>
      <c r="V1052" s="481"/>
      <c r="W1052" s="372"/>
      <c r="X1052" s="353"/>
      <c r="Y1052" s="373"/>
      <c r="Z1052" s="382"/>
      <c r="AA1052" s="389"/>
      <c r="AB1052" s="383"/>
      <c r="AC1052" s="388"/>
      <c r="AD1052" s="382"/>
      <c r="AE1052" s="389"/>
      <c r="AF1052" s="390"/>
      <c r="AG1052" s="391"/>
      <c r="AH1052" s="359"/>
      <c r="AI1052" s="373"/>
    </row>
    <row r="1053">
      <c r="A1053" s="480" t="s">
        <v>2869</v>
      </c>
      <c r="B1053" s="361"/>
      <c r="C1053" s="362"/>
      <c r="D1053" s="384" t="s">
        <v>2869</v>
      </c>
      <c r="E1053" s="364"/>
      <c r="F1053" s="365"/>
      <c r="G1053" s="366"/>
      <c r="H1053" s="367"/>
      <c r="I1053" s="365"/>
      <c r="J1053" s="368"/>
      <c r="K1053" s="364"/>
      <c r="L1053" s="365"/>
      <c r="M1053" s="366"/>
      <c r="N1053" s="367"/>
      <c r="O1053" s="365"/>
      <c r="P1053" s="368"/>
      <c r="Q1053" s="364"/>
      <c r="R1053" s="365"/>
      <c r="S1053" s="366"/>
      <c r="T1053" s="369"/>
      <c r="U1053" s="370"/>
      <c r="V1053" s="481"/>
      <c r="W1053" s="372"/>
      <c r="X1053" s="353"/>
      <c r="Y1053" s="373"/>
      <c r="Z1053" s="382"/>
      <c r="AA1053" s="389"/>
      <c r="AB1053" s="383"/>
      <c r="AC1053" s="388"/>
      <c r="AD1053" s="382"/>
      <c r="AE1053" s="389"/>
      <c r="AF1053" s="390"/>
      <c r="AG1053" s="391"/>
      <c r="AH1053" s="359"/>
      <c r="AI1053" s="373"/>
    </row>
    <row r="1054">
      <c r="A1054" s="480" t="s">
        <v>2869</v>
      </c>
      <c r="B1054" s="361"/>
      <c r="C1054" s="362"/>
      <c r="D1054" s="384" t="s">
        <v>2869</v>
      </c>
      <c r="E1054" s="364"/>
      <c r="F1054" s="365"/>
      <c r="G1054" s="366"/>
      <c r="H1054" s="367"/>
      <c r="I1054" s="365"/>
      <c r="J1054" s="368"/>
      <c r="K1054" s="364"/>
      <c r="L1054" s="365"/>
      <c r="M1054" s="366"/>
      <c r="N1054" s="367"/>
      <c r="O1054" s="365"/>
      <c r="P1054" s="368"/>
      <c r="Q1054" s="364"/>
      <c r="R1054" s="365"/>
      <c r="S1054" s="366"/>
      <c r="T1054" s="369"/>
      <c r="U1054" s="370"/>
      <c r="V1054" s="481"/>
      <c r="W1054" s="372"/>
      <c r="X1054" s="353"/>
      <c r="Y1054" s="373"/>
      <c r="Z1054" s="382"/>
      <c r="AA1054" s="389"/>
      <c r="AB1054" s="383"/>
      <c r="AC1054" s="388"/>
      <c r="AD1054" s="382"/>
      <c r="AE1054" s="389"/>
      <c r="AF1054" s="390"/>
      <c r="AG1054" s="391"/>
      <c r="AH1054" s="359"/>
      <c r="AI1054" s="373"/>
    </row>
    <row r="1055">
      <c r="A1055" s="480" t="s">
        <v>2869</v>
      </c>
      <c r="B1055" s="361"/>
      <c r="C1055" s="362"/>
      <c r="D1055" s="384" t="s">
        <v>2869</v>
      </c>
      <c r="E1055" s="364"/>
      <c r="F1055" s="365"/>
      <c r="G1055" s="366"/>
      <c r="H1055" s="367"/>
      <c r="I1055" s="365"/>
      <c r="J1055" s="368"/>
      <c r="K1055" s="364"/>
      <c r="L1055" s="365"/>
      <c r="M1055" s="366"/>
      <c r="N1055" s="367"/>
      <c r="O1055" s="365"/>
      <c r="P1055" s="368"/>
      <c r="Q1055" s="364"/>
      <c r="R1055" s="365"/>
      <c r="S1055" s="366"/>
      <c r="T1055" s="369"/>
      <c r="U1055" s="370"/>
      <c r="V1055" s="481"/>
      <c r="W1055" s="372"/>
      <c r="X1055" s="353"/>
      <c r="Y1055" s="373"/>
      <c r="Z1055" s="382"/>
      <c r="AA1055" s="389"/>
      <c r="AB1055" s="383"/>
      <c r="AC1055" s="388"/>
      <c r="AD1055" s="382"/>
      <c r="AE1055" s="389"/>
      <c r="AF1055" s="390"/>
      <c r="AG1055" s="391"/>
      <c r="AH1055" s="359"/>
      <c r="AI1055" s="373"/>
    </row>
    <row r="1056">
      <c r="A1056" s="480" t="s">
        <v>2869</v>
      </c>
      <c r="B1056" s="361"/>
      <c r="C1056" s="362"/>
      <c r="D1056" s="384" t="s">
        <v>2869</v>
      </c>
      <c r="E1056" s="364"/>
      <c r="F1056" s="365"/>
      <c r="G1056" s="366"/>
      <c r="H1056" s="367"/>
      <c r="I1056" s="365"/>
      <c r="J1056" s="368"/>
      <c r="K1056" s="364"/>
      <c r="L1056" s="365"/>
      <c r="M1056" s="366"/>
      <c r="N1056" s="367"/>
      <c r="O1056" s="365"/>
      <c r="P1056" s="368"/>
      <c r="Q1056" s="364"/>
      <c r="R1056" s="365"/>
      <c r="S1056" s="366"/>
      <c r="T1056" s="369"/>
      <c r="U1056" s="370"/>
      <c r="V1056" s="481"/>
      <c r="W1056" s="372"/>
      <c r="X1056" s="353"/>
      <c r="Y1056" s="373"/>
      <c r="Z1056" s="382"/>
      <c r="AA1056" s="389"/>
      <c r="AB1056" s="383"/>
      <c r="AC1056" s="388"/>
      <c r="AD1056" s="382"/>
      <c r="AE1056" s="389"/>
      <c r="AF1056" s="390"/>
      <c r="AG1056" s="391"/>
      <c r="AH1056" s="359"/>
      <c r="AI1056" s="373"/>
    </row>
    <row r="1057">
      <c r="A1057" s="480" t="s">
        <v>2869</v>
      </c>
      <c r="B1057" s="361"/>
      <c r="C1057" s="362"/>
      <c r="D1057" s="384" t="s">
        <v>2869</v>
      </c>
      <c r="E1057" s="364"/>
      <c r="F1057" s="365"/>
      <c r="G1057" s="366"/>
      <c r="H1057" s="367"/>
      <c r="I1057" s="365"/>
      <c r="J1057" s="368"/>
      <c r="K1057" s="364"/>
      <c r="L1057" s="365"/>
      <c r="M1057" s="366"/>
      <c r="N1057" s="367"/>
      <c r="O1057" s="365"/>
      <c r="P1057" s="368"/>
      <c r="Q1057" s="364"/>
      <c r="R1057" s="365"/>
      <c r="S1057" s="366"/>
      <c r="T1057" s="369"/>
      <c r="U1057" s="370"/>
      <c r="V1057" s="481"/>
      <c r="W1057" s="372"/>
      <c r="X1057" s="353"/>
      <c r="Y1057" s="373"/>
      <c r="Z1057" s="382"/>
      <c r="AA1057" s="389"/>
      <c r="AB1057" s="383"/>
      <c r="AC1057" s="388"/>
      <c r="AD1057" s="382"/>
      <c r="AE1057" s="389"/>
      <c r="AF1057" s="390"/>
      <c r="AG1057" s="391"/>
      <c r="AH1057" s="359"/>
      <c r="AI1057" s="373"/>
    </row>
    <row r="1058">
      <c r="A1058" s="480" t="s">
        <v>2869</v>
      </c>
      <c r="B1058" s="361"/>
      <c r="C1058" s="362"/>
      <c r="D1058" s="384" t="s">
        <v>2869</v>
      </c>
      <c r="E1058" s="364"/>
      <c r="F1058" s="365"/>
      <c r="G1058" s="366"/>
      <c r="H1058" s="367"/>
      <c r="I1058" s="365"/>
      <c r="J1058" s="368"/>
      <c r="K1058" s="364"/>
      <c r="L1058" s="365"/>
      <c r="M1058" s="366"/>
      <c r="N1058" s="367"/>
      <c r="O1058" s="365"/>
      <c r="P1058" s="368"/>
      <c r="Q1058" s="364"/>
      <c r="R1058" s="365"/>
      <c r="S1058" s="366"/>
      <c r="T1058" s="369"/>
      <c r="U1058" s="370"/>
      <c r="V1058" s="481"/>
      <c r="W1058" s="372"/>
      <c r="X1058" s="353"/>
      <c r="Y1058" s="373"/>
      <c r="Z1058" s="382"/>
      <c r="AA1058" s="389"/>
      <c r="AB1058" s="383"/>
      <c r="AC1058" s="388"/>
      <c r="AD1058" s="382"/>
      <c r="AE1058" s="389"/>
      <c r="AF1058" s="390"/>
      <c r="AG1058" s="391"/>
      <c r="AH1058" s="359"/>
      <c r="AI1058" s="373"/>
    </row>
    <row r="1059">
      <c r="A1059" s="480" t="s">
        <v>2869</v>
      </c>
      <c r="B1059" s="361"/>
      <c r="C1059" s="362"/>
      <c r="D1059" s="384" t="s">
        <v>2869</v>
      </c>
      <c r="E1059" s="364"/>
      <c r="F1059" s="365"/>
      <c r="G1059" s="366"/>
      <c r="H1059" s="367"/>
      <c r="I1059" s="365"/>
      <c r="J1059" s="368"/>
      <c r="K1059" s="364"/>
      <c r="L1059" s="365"/>
      <c r="M1059" s="366"/>
      <c r="N1059" s="367"/>
      <c r="O1059" s="365"/>
      <c r="P1059" s="368"/>
      <c r="Q1059" s="364"/>
      <c r="R1059" s="365"/>
      <c r="S1059" s="366"/>
      <c r="T1059" s="369"/>
      <c r="U1059" s="370"/>
      <c r="V1059" s="481"/>
      <c r="W1059" s="372"/>
      <c r="X1059" s="353"/>
      <c r="Y1059" s="373"/>
      <c r="Z1059" s="382"/>
      <c r="AA1059" s="389"/>
      <c r="AB1059" s="383"/>
      <c r="AC1059" s="388"/>
      <c r="AD1059" s="382"/>
      <c r="AE1059" s="389"/>
      <c r="AF1059" s="390"/>
      <c r="AG1059" s="391"/>
      <c r="AH1059" s="359"/>
      <c r="AI1059" s="373"/>
    </row>
    <row r="1060">
      <c r="A1060" s="480" t="s">
        <v>2869</v>
      </c>
      <c r="B1060" s="361"/>
      <c r="C1060" s="362"/>
      <c r="D1060" s="384" t="s">
        <v>2869</v>
      </c>
      <c r="E1060" s="364"/>
      <c r="F1060" s="365"/>
      <c r="G1060" s="366"/>
      <c r="H1060" s="367"/>
      <c r="I1060" s="365"/>
      <c r="J1060" s="368"/>
      <c r="K1060" s="364"/>
      <c r="L1060" s="365"/>
      <c r="M1060" s="366"/>
      <c r="N1060" s="367"/>
      <c r="O1060" s="365"/>
      <c r="P1060" s="368"/>
      <c r="Q1060" s="364"/>
      <c r="R1060" s="365"/>
      <c r="S1060" s="366"/>
      <c r="T1060" s="369"/>
      <c r="U1060" s="370"/>
      <c r="V1060" s="481"/>
      <c r="W1060" s="372"/>
      <c r="X1060" s="353"/>
      <c r="Y1060" s="373"/>
      <c r="Z1060" s="382"/>
      <c r="AA1060" s="389"/>
      <c r="AB1060" s="383"/>
      <c r="AC1060" s="388"/>
      <c r="AD1060" s="382"/>
      <c r="AE1060" s="389"/>
      <c r="AF1060" s="390"/>
      <c r="AG1060" s="391"/>
      <c r="AH1060" s="359"/>
      <c r="AI1060" s="373"/>
    </row>
    <row r="1061">
      <c r="A1061" s="480" t="s">
        <v>2869</v>
      </c>
      <c r="B1061" s="361"/>
      <c r="C1061" s="362"/>
      <c r="D1061" s="384" t="s">
        <v>2869</v>
      </c>
      <c r="E1061" s="364"/>
      <c r="F1061" s="365"/>
      <c r="G1061" s="366"/>
      <c r="H1061" s="367"/>
      <c r="I1061" s="365"/>
      <c r="J1061" s="368"/>
      <c r="K1061" s="364"/>
      <c r="L1061" s="365"/>
      <c r="M1061" s="366"/>
      <c r="N1061" s="367"/>
      <c r="O1061" s="365"/>
      <c r="P1061" s="368"/>
      <c r="Q1061" s="364"/>
      <c r="R1061" s="365"/>
      <c r="S1061" s="366"/>
      <c r="T1061" s="369"/>
      <c r="U1061" s="370"/>
      <c r="V1061" s="481"/>
      <c r="W1061" s="372"/>
      <c r="X1061" s="353"/>
      <c r="Y1061" s="373"/>
      <c r="Z1061" s="382"/>
      <c r="AA1061" s="389"/>
      <c r="AB1061" s="383"/>
      <c r="AC1061" s="388"/>
      <c r="AD1061" s="382"/>
      <c r="AE1061" s="389"/>
      <c r="AF1061" s="390"/>
      <c r="AG1061" s="391"/>
      <c r="AH1061" s="359"/>
      <c r="AI1061" s="373"/>
    </row>
    <row r="1062">
      <c r="A1062" s="480" t="s">
        <v>2869</v>
      </c>
      <c r="B1062" s="361"/>
      <c r="C1062" s="362"/>
      <c r="D1062" s="384" t="s">
        <v>2869</v>
      </c>
      <c r="E1062" s="364"/>
      <c r="F1062" s="365"/>
      <c r="G1062" s="366"/>
      <c r="H1062" s="367"/>
      <c r="I1062" s="365"/>
      <c r="J1062" s="368"/>
      <c r="K1062" s="364"/>
      <c r="L1062" s="365"/>
      <c r="M1062" s="366"/>
      <c r="N1062" s="367"/>
      <c r="O1062" s="365"/>
      <c r="P1062" s="368"/>
      <c r="Q1062" s="364"/>
      <c r="R1062" s="365"/>
      <c r="S1062" s="366"/>
      <c r="T1062" s="369"/>
      <c r="U1062" s="370"/>
      <c r="V1062" s="481"/>
      <c r="W1062" s="372"/>
      <c r="X1062" s="353"/>
      <c r="Y1062" s="373"/>
      <c r="Z1062" s="382"/>
      <c r="AA1062" s="389"/>
      <c r="AB1062" s="383"/>
      <c r="AC1062" s="388"/>
      <c r="AD1062" s="382"/>
      <c r="AE1062" s="389"/>
      <c r="AF1062" s="390"/>
      <c r="AG1062" s="391"/>
      <c r="AH1062" s="359"/>
      <c r="AI1062" s="373"/>
    </row>
    <row r="1063">
      <c r="A1063" s="480" t="s">
        <v>2869</v>
      </c>
      <c r="B1063" s="361"/>
      <c r="C1063" s="362"/>
      <c r="D1063" s="384" t="s">
        <v>2869</v>
      </c>
      <c r="E1063" s="364"/>
      <c r="F1063" s="365"/>
      <c r="G1063" s="366"/>
      <c r="H1063" s="367"/>
      <c r="I1063" s="365"/>
      <c r="J1063" s="368"/>
      <c r="K1063" s="364"/>
      <c r="L1063" s="365"/>
      <c r="M1063" s="366"/>
      <c r="N1063" s="367"/>
      <c r="O1063" s="365"/>
      <c r="P1063" s="368"/>
      <c r="Q1063" s="364"/>
      <c r="R1063" s="365"/>
      <c r="S1063" s="366"/>
      <c r="T1063" s="369"/>
      <c r="U1063" s="370"/>
      <c r="V1063" s="481"/>
      <c r="W1063" s="372"/>
      <c r="X1063" s="353"/>
      <c r="Y1063" s="373"/>
      <c r="Z1063" s="382"/>
      <c r="AA1063" s="389"/>
      <c r="AB1063" s="383"/>
      <c r="AC1063" s="388"/>
      <c r="AD1063" s="382"/>
      <c r="AE1063" s="389"/>
      <c r="AF1063" s="390"/>
      <c r="AG1063" s="391"/>
      <c r="AH1063" s="359"/>
      <c r="AI1063" s="373"/>
    </row>
    <row r="1064">
      <c r="A1064" s="480" t="s">
        <v>2869</v>
      </c>
      <c r="B1064" s="361"/>
      <c r="C1064" s="362"/>
      <c r="D1064" s="384" t="s">
        <v>2869</v>
      </c>
      <c r="E1064" s="364"/>
      <c r="F1064" s="365"/>
      <c r="G1064" s="366"/>
      <c r="H1064" s="367"/>
      <c r="I1064" s="365"/>
      <c r="J1064" s="368"/>
      <c r="K1064" s="364"/>
      <c r="L1064" s="365"/>
      <c r="M1064" s="366"/>
      <c r="N1064" s="367"/>
      <c r="O1064" s="365"/>
      <c r="P1064" s="368"/>
      <c r="Q1064" s="364"/>
      <c r="R1064" s="365"/>
      <c r="S1064" s="366"/>
      <c r="T1064" s="369"/>
      <c r="U1064" s="370"/>
      <c r="V1064" s="481"/>
      <c r="W1064" s="372"/>
      <c r="X1064" s="353"/>
      <c r="Y1064" s="373"/>
      <c r="Z1064" s="382"/>
      <c r="AA1064" s="389"/>
      <c r="AB1064" s="383"/>
      <c r="AC1064" s="388"/>
      <c r="AD1064" s="382"/>
      <c r="AE1064" s="389"/>
      <c r="AF1064" s="390"/>
      <c r="AG1064" s="391"/>
      <c r="AH1064" s="359"/>
      <c r="AI1064" s="373"/>
    </row>
    <row r="1065">
      <c r="A1065" s="480" t="s">
        <v>2869</v>
      </c>
      <c r="B1065" s="361"/>
      <c r="C1065" s="362"/>
      <c r="D1065" s="384" t="s">
        <v>2869</v>
      </c>
      <c r="E1065" s="364"/>
      <c r="F1065" s="365"/>
      <c r="G1065" s="366"/>
      <c r="H1065" s="367"/>
      <c r="I1065" s="365"/>
      <c r="J1065" s="368"/>
      <c r="K1065" s="364"/>
      <c r="L1065" s="365"/>
      <c r="M1065" s="366"/>
      <c r="N1065" s="367"/>
      <c r="O1065" s="365"/>
      <c r="P1065" s="368"/>
      <c r="Q1065" s="364"/>
      <c r="R1065" s="365"/>
      <c r="S1065" s="366"/>
      <c r="T1065" s="369"/>
      <c r="U1065" s="370"/>
      <c r="V1065" s="481"/>
      <c r="W1065" s="372"/>
      <c r="X1065" s="353"/>
      <c r="Y1065" s="373"/>
      <c r="Z1065" s="382"/>
      <c r="AA1065" s="389"/>
      <c r="AB1065" s="383"/>
      <c r="AC1065" s="388"/>
      <c r="AD1065" s="382"/>
      <c r="AE1065" s="389"/>
      <c r="AF1065" s="390"/>
      <c r="AG1065" s="391"/>
      <c r="AH1065" s="359"/>
      <c r="AI1065" s="373"/>
    </row>
    <row r="1066">
      <c r="A1066" s="480" t="s">
        <v>2869</v>
      </c>
      <c r="B1066" s="361"/>
      <c r="C1066" s="362"/>
      <c r="D1066" s="384" t="s">
        <v>2869</v>
      </c>
      <c r="E1066" s="364"/>
      <c r="F1066" s="365"/>
      <c r="G1066" s="366"/>
      <c r="H1066" s="367"/>
      <c r="I1066" s="365"/>
      <c r="J1066" s="368"/>
      <c r="K1066" s="364"/>
      <c r="L1066" s="365"/>
      <c r="M1066" s="366"/>
      <c r="N1066" s="367"/>
      <c r="O1066" s="365"/>
      <c r="P1066" s="368"/>
      <c r="Q1066" s="364"/>
      <c r="R1066" s="365"/>
      <c r="S1066" s="366"/>
      <c r="T1066" s="369"/>
      <c r="U1066" s="370"/>
      <c r="V1066" s="481"/>
      <c r="W1066" s="372"/>
      <c r="X1066" s="353"/>
      <c r="Y1066" s="373"/>
      <c r="Z1066" s="382"/>
      <c r="AA1066" s="389"/>
      <c r="AB1066" s="383"/>
      <c r="AC1066" s="388"/>
      <c r="AD1066" s="382"/>
      <c r="AE1066" s="389"/>
      <c r="AF1066" s="390"/>
      <c r="AG1066" s="391"/>
      <c r="AH1066" s="359"/>
      <c r="AI1066" s="373"/>
    </row>
    <row r="1067">
      <c r="A1067" s="480" t="s">
        <v>2869</v>
      </c>
      <c r="B1067" s="361"/>
      <c r="C1067" s="362"/>
      <c r="D1067" s="384" t="s">
        <v>2869</v>
      </c>
      <c r="E1067" s="364"/>
      <c r="F1067" s="365"/>
      <c r="G1067" s="366"/>
      <c r="H1067" s="367"/>
      <c r="I1067" s="365"/>
      <c r="J1067" s="368"/>
      <c r="K1067" s="364"/>
      <c r="L1067" s="365"/>
      <c r="M1067" s="366"/>
      <c r="N1067" s="367"/>
      <c r="O1067" s="365"/>
      <c r="P1067" s="368"/>
      <c r="Q1067" s="364"/>
      <c r="R1067" s="365"/>
      <c r="S1067" s="366"/>
      <c r="T1067" s="369"/>
      <c r="U1067" s="370"/>
      <c r="V1067" s="481"/>
      <c r="W1067" s="372"/>
      <c r="X1067" s="353"/>
      <c r="Y1067" s="373"/>
      <c r="Z1067" s="382"/>
      <c r="AA1067" s="389"/>
      <c r="AB1067" s="383"/>
      <c r="AC1067" s="388"/>
      <c r="AD1067" s="382"/>
      <c r="AE1067" s="389"/>
      <c r="AF1067" s="390"/>
      <c r="AG1067" s="391"/>
      <c r="AH1067" s="359"/>
      <c r="AI1067" s="373"/>
    </row>
    <row r="1068">
      <c r="A1068" s="480" t="s">
        <v>2869</v>
      </c>
      <c r="B1068" s="361"/>
      <c r="C1068" s="362"/>
      <c r="D1068" s="384" t="s">
        <v>2869</v>
      </c>
      <c r="E1068" s="364"/>
      <c r="F1068" s="365"/>
      <c r="G1068" s="366"/>
      <c r="H1068" s="367"/>
      <c r="I1068" s="365"/>
      <c r="J1068" s="368"/>
      <c r="K1068" s="364"/>
      <c r="L1068" s="365"/>
      <c r="M1068" s="366"/>
      <c r="N1068" s="367"/>
      <c r="O1068" s="365"/>
      <c r="P1068" s="368"/>
      <c r="Q1068" s="364"/>
      <c r="R1068" s="365"/>
      <c r="S1068" s="366"/>
      <c r="T1068" s="369"/>
      <c r="U1068" s="370"/>
      <c r="V1068" s="481"/>
      <c r="W1068" s="372"/>
      <c r="X1068" s="353"/>
      <c r="Y1068" s="373"/>
      <c r="Z1068" s="382"/>
      <c r="AA1068" s="389"/>
      <c r="AB1068" s="383"/>
      <c r="AC1068" s="388"/>
      <c r="AD1068" s="382"/>
      <c r="AE1068" s="389"/>
      <c r="AF1068" s="390"/>
      <c r="AG1068" s="391"/>
      <c r="AH1068" s="359"/>
      <c r="AI1068" s="373"/>
    </row>
    <row r="1069">
      <c r="A1069" s="480" t="s">
        <v>2869</v>
      </c>
      <c r="B1069" s="361"/>
      <c r="C1069" s="362"/>
      <c r="D1069" s="384" t="s">
        <v>2869</v>
      </c>
      <c r="E1069" s="364"/>
      <c r="F1069" s="365"/>
      <c r="G1069" s="366"/>
      <c r="H1069" s="367"/>
      <c r="I1069" s="365"/>
      <c r="J1069" s="368"/>
      <c r="K1069" s="364"/>
      <c r="L1069" s="365"/>
      <c r="M1069" s="366"/>
      <c r="N1069" s="367"/>
      <c r="O1069" s="365"/>
      <c r="P1069" s="368"/>
      <c r="Q1069" s="364"/>
      <c r="R1069" s="365"/>
      <c r="S1069" s="366"/>
      <c r="T1069" s="369"/>
      <c r="U1069" s="370"/>
      <c r="V1069" s="481"/>
      <c r="W1069" s="372"/>
      <c r="X1069" s="353"/>
      <c r="Y1069" s="373"/>
      <c r="Z1069" s="382"/>
      <c r="AA1069" s="389"/>
      <c r="AB1069" s="383"/>
      <c r="AC1069" s="388"/>
      <c r="AD1069" s="382"/>
      <c r="AE1069" s="389"/>
      <c r="AF1069" s="390"/>
      <c r="AG1069" s="391"/>
      <c r="AH1069" s="359"/>
      <c r="AI1069" s="373"/>
    </row>
    <row r="1070">
      <c r="A1070" s="480" t="s">
        <v>2869</v>
      </c>
      <c r="B1070" s="361"/>
      <c r="C1070" s="362"/>
      <c r="D1070" s="384" t="s">
        <v>2869</v>
      </c>
      <c r="E1070" s="364"/>
      <c r="F1070" s="365"/>
      <c r="G1070" s="366"/>
      <c r="H1070" s="367"/>
      <c r="I1070" s="365"/>
      <c r="J1070" s="368"/>
      <c r="K1070" s="364"/>
      <c r="L1070" s="365"/>
      <c r="M1070" s="366"/>
      <c r="N1070" s="367"/>
      <c r="O1070" s="365"/>
      <c r="P1070" s="368"/>
      <c r="Q1070" s="364"/>
      <c r="R1070" s="365"/>
      <c r="S1070" s="366"/>
      <c r="T1070" s="369"/>
      <c r="U1070" s="370"/>
      <c r="V1070" s="481"/>
      <c r="W1070" s="372"/>
      <c r="X1070" s="353"/>
      <c r="Y1070" s="373"/>
      <c r="Z1070" s="382"/>
      <c r="AA1070" s="389"/>
      <c r="AB1070" s="383"/>
      <c r="AC1070" s="388"/>
      <c r="AD1070" s="382"/>
      <c r="AE1070" s="389"/>
      <c r="AF1070" s="390"/>
      <c r="AG1070" s="391"/>
      <c r="AH1070" s="359"/>
      <c r="AI1070" s="373"/>
    </row>
    <row r="1071">
      <c r="A1071" s="480" t="s">
        <v>2869</v>
      </c>
      <c r="B1071" s="361"/>
      <c r="C1071" s="362"/>
      <c r="D1071" s="384" t="s">
        <v>2869</v>
      </c>
      <c r="E1071" s="364"/>
      <c r="F1071" s="365"/>
      <c r="G1071" s="366"/>
      <c r="H1071" s="367"/>
      <c r="I1071" s="365"/>
      <c r="J1071" s="368"/>
      <c r="K1071" s="364"/>
      <c r="L1071" s="365"/>
      <c r="M1071" s="366"/>
      <c r="N1071" s="367"/>
      <c r="O1071" s="365"/>
      <c r="P1071" s="368"/>
      <c r="Q1071" s="364"/>
      <c r="R1071" s="365"/>
      <c r="S1071" s="366"/>
      <c r="T1071" s="369"/>
      <c r="U1071" s="370"/>
      <c r="V1071" s="481"/>
      <c r="W1071" s="372"/>
      <c r="X1071" s="353"/>
      <c r="Y1071" s="373"/>
      <c r="Z1071" s="382"/>
      <c r="AA1071" s="389"/>
      <c r="AB1071" s="383"/>
      <c r="AC1071" s="388"/>
      <c r="AD1071" s="382"/>
      <c r="AE1071" s="389"/>
      <c r="AF1071" s="390"/>
      <c r="AG1071" s="391"/>
      <c r="AH1071" s="359"/>
      <c r="AI1071" s="373"/>
    </row>
    <row r="1072">
      <c r="A1072" s="480" t="s">
        <v>2869</v>
      </c>
      <c r="B1072" s="361"/>
      <c r="C1072" s="362"/>
      <c r="D1072" s="384" t="s">
        <v>2869</v>
      </c>
      <c r="E1072" s="364"/>
      <c r="F1072" s="365"/>
      <c r="G1072" s="366"/>
      <c r="H1072" s="367"/>
      <c r="I1072" s="365"/>
      <c r="J1072" s="368"/>
      <c r="K1072" s="364"/>
      <c r="L1072" s="365"/>
      <c r="M1072" s="366"/>
      <c r="N1072" s="367"/>
      <c r="O1072" s="365"/>
      <c r="P1072" s="368"/>
      <c r="Q1072" s="364"/>
      <c r="R1072" s="365"/>
      <c r="S1072" s="366"/>
      <c r="T1072" s="369"/>
      <c r="U1072" s="370"/>
      <c r="V1072" s="481"/>
      <c r="W1072" s="372"/>
      <c r="X1072" s="353"/>
      <c r="Y1072" s="373"/>
      <c r="Z1072" s="382"/>
      <c r="AA1072" s="389"/>
      <c r="AB1072" s="383"/>
      <c r="AC1072" s="388"/>
      <c r="AD1072" s="382"/>
      <c r="AE1072" s="389"/>
      <c r="AF1072" s="390"/>
      <c r="AG1072" s="391"/>
      <c r="AH1072" s="359"/>
      <c r="AI1072" s="373"/>
    </row>
    <row r="1073">
      <c r="A1073" s="480" t="s">
        <v>2869</v>
      </c>
      <c r="B1073" s="361"/>
      <c r="C1073" s="362"/>
      <c r="D1073" s="384" t="s">
        <v>2869</v>
      </c>
      <c r="E1073" s="364"/>
      <c r="F1073" s="365"/>
      <c r="G1073" s="366"/>
      <c r="H1073" s="367"/>
      <c r="I1073" s="365"/>
      <c r="J1073" s="368"/>
      <c r="K1073" s="364"/>
      <c r="L1073" s="365"/>
      <c r="M1073" s="366"/>
      <c r="N1073" s="367"/>
      <c r="O1073" s="365"/>
      <c r="P1073" s="368"/>
      <c r="Q1073" s="364"/>
      <c r="R1073" s="365"/>
      <c r="S1073" s="366"/>
      <c r="T1073" s="369"/>
      <c r="U1073" s="370"/>
      <c r="V1073" s="481"/>
      <c r="W1073" s="372"/>
      <c r="X1073" s="353"/>
      <c r="Y1073" s="373"/>
      <c r="Z1073" s="382"/>
      <c r="AA1073" s="389"/>
      <c r="AB1073" s="383"/>
      <c r="AC1073" s="388"/>
      <c r="AD1073" s="382"/>
      <c r="AE1073" s="389"/>
      <c r="AF1073" s="390"/>
      <c r="AG1073" s="391"/>
      <c r="AH1073" s="359"/>
      <c r="AI1073" s="373"/>
    </row>
    <row r="1074">
      <c r="A1074" s="480" t="s">
        <v>2869</v>
      </c>
      <c r="B1074" s="361"/>
      <c r="C1074" s="362"/>
      <c r="D1074" s="384" t="s">
        <v>2869</v>
      </c>
      <c r="E1074" s="364"/>
      <c r="F1074" s="365"/>
      <c r="G1074" s="366"/>
      <c r="H1074" s="367"/>
      <c r="I1074" s="365"/>
      <c r="J1074" s="368"/>
      <c r="K1074" s="364"/>
      <c r="L1074" s="365"/>
      <c r="M1074" s="366"/>
      <c r="N1074" s="367"/>
      <c r="O1074" s="365"/>
      <c r="P1074" s="368"/>
      <c r="Q1074" s="364"/>
      <c r="R1074" s="365"/>
      <c r="S1074" s="366"/>
      <c r="T1074" s="369"/>
      <c r="U1074" s="370"/>
      <c r="V1074" s="481"/>
      <c r="W1074" s="372"/>
      <c r="X1074" s="353"/>
      <c r="Y1074" s="373"/>
      <c r="Z1074" s="382"/>
      <c r="AA1074" s="389"/>
      <c r="AB1074" s="383"/>
      <c r="AC1074" s="388"/>
      <c r="AD1074" s="382"/>
      <c r="AE1074" s="389"/>
      <c r="AF1074" s="390"/>
      <c r="AG1074" s="391"/>
      <c r="AH1074" s="359"/>
      <c r="AI1074" s="373"/>
    </row>
    <row r="1075">
      <c r="A1075" s="480" t="s">
        <v>2869</v>
      </c>
      <c r="B1075" s="361"/>
      <c r="C1075" s="362"/>
      <c r="D1075" s="384" t="s">
        <v>2869</v>
      </c>
      <c r="E1075" s="364"/>
      <c r="F1075" s="365"/>
      <c r="G1075" s="366"/>
      <c r="H1075" s="367"/>
      <c r="I1075" s="365"/>
      <c r="J1075" s="368"/>
      <c r="K1075" s="364"/>
      <c r="L1075" s="365"/>
      <c r="M1075" s="366"/>
      <c r="N1075" s="367"/>
      <c r="O1075" s="365"/>
      <c r="P1075" s="368"/>
      <c r="Q1075" s="364"/>
      <c r="R1075" s="365"/>
      <c r="S1075" s="366"/>
      <c r="T1075" s="369"/>
      <c r="U1075" s="370"/>
      <c r="V1075" s="481"/>
      <c r="W1075" s="372"/>
      <c r="X1075" s="353"/>
      <c r="Y1075" s="373"/>
      <c r="Z1075" s="382"/>
      <c r="AA1075" s="389"/>
      <c r="AB1075" s="383"/>
      <c r="AC1075" s="388"/>
      <c r="AD1075" s="382"/>
      <c r="AE1075" s="389"/>
      <c r="AF1075" s="390"/>
      <c r="AG1075" s="391"/>
      <c r="AH1075" s="359"/>
      <c r="AI1075" s="373"/>
    </row>
    <row r="1076">
      <c r="A1076" s="480" t="s">
        <v>2869</v>
      </c>
      <c r="B1076" s="361"/>
      <c r="C1076" s="362"/>
      <c r="D1076" s="384" t="s">
        <v>2869</v>
      </c>
      <c r="E1076" s="364"/>
      <c r="F1076" s="365"/>
      <c r="G1076" s="366"/>
      <c r="H1076" s="367"/>
      <c r="I1076" s="365"/>
      <c r="J1076" s="368"/>
      <c r="K1076" s="364"/>
      <c r="L1076" s="365"/>
      <c r="M1076" s="366"/>
      <c r="N1076" s="367"/>
      <c r="O1076" s="365"/>
      <c r="P1076" s="368"/>
      <c r="Q1076" s="364"/>
      <c r="R1076" s="365"/>
      <c r="S1076" s="366"/>
      <c r="T1076" s="369"/>
      <c r="U1076" s="370"/>
      <c r="V1076" s="481"/>
      <c r="W1076" s="372"/>
      <c r="X1076" s="353"/>
      <c r="Y1076" s="373"/>
      <c r="Z1076" s="382"/>
      <c r="AA1076" s="389"/>
      <c r="AB1076" s="383"/>
      <c r="AC1076" s="388"/>
      <c r="AD1076" s="382"/>
      <c r="AE1076" s="389"/>
      <c r="AF1076" s="390"/>
      <c r="AG1076" s="391"/>
      <c r="AH1076" s="359"/>
      <c r="AI1076" s="373"/>
    </row>
    <row r="1077">
      <c r="A1077" s="480" t="s">
        <v>2869</v>
      </c>
      <c r="B1077" s="361"/>
      <c r="C1077" s="362"/>
      <c r="D1077" s="384" t="s">
        <v>2869</v>
      </c>
      <c r="E1077" s="364"/>
      <c r="F1077" s="365"/>
      <c r="G1077" s="366"/>
      <c r="H1077" s="367"/>
      <c r="I1077" s="365"/>
      <c r="J1077" s="368"/>
      <c r="K1077" s="364"/>
      <c r="L1077" s="365"/>
      <c r="M1077" s="366"/>
      <c r="N1077" s="367"/>
      <c r="O1077" s="365"/>
      <c r="P1077" s="368"/>
      <c r="Q1077" s="364"/>
      <c r="R1077" s="365"/>
      <c r="S1077" s="366"/>
      <c r="T1077" s="369"/>
      <c r="U1077" s="370"/>
      <c r="V1077" s="481"/>
      <c r="W1077" s="372"/>
      <c r="X1077" s="353"/>
      <c r="Y1077" s="373"/>
      <c r="Z1077" s="382"/>
      <c r="AA1077" s="389"/>
      <c r="AB1077" s="383"/>
      <c r="AC1077" s="388"/>
      <c r="AD1077" s="382"/>
      <c r="AE1077" s="389"/>
      <c r="AF1077" s="390"/>
      <c r="AG1077" s="391"/>
      <c r="AH1077" s="359"/>
      <c r="AI1077" s="373"/>
    </row>
    <row r="1078">
      <c r="A1078" s="480" t="s">
        <v>2869</v>
      </c>
      <c r="B1078" s="361"/>
      <c r="C1078" s="362"/>
      <c r="D1078" s="384" t="s">
        <v>2869</v>
      </c>
      <c r="E1078" s="364"/>
      <c r="F1078" s="365"/>
      <c r="G1078" s="366"/>
      <c r="H1078" s="367"/>
      <c r="I1078" s="365"/>
      <c r="J1078" s="368"/>
      <c r="K1078" s="364"/>
      <c r="L1078" s="365"/>
      <c r="M1078" s="366"/>
      <c r="N1078" s="367"/>
      <c r="O1078" s="365"/>
      <c r="P1078" s="368"/>
      <c r="Q1078" s="364"/>
      <c r="R1078" s="365"/>
      <c r="S1078" s="366"/>
      <c r="T1078" s="369"/>
      <c r="U1078" s="370"/>
      <c r="V1078" s="481"/>
      <c r="W1078" s="372"/>
      <c r="X1078" s="353"/>
      <c r="Y1078" s="373"/>
      <c r="Z1078" s="382"/>
      <c r="AA1078" s="389"/>
      <c r="AB1078" s="383"/>
      <c r="AC1078" s="388"/>
      <c r="AD1078" s="382"/>
      <c r="AE1078" s="389"/>
      <c r="AF1078" s="390"/>
      <c r="AG1078" s="391"/>
      <c r="AH1078" s="359"/>
      <c r="AI1078" s="373"/>
    </row>
    <row r="1079">
      <c r="A1079" s="480" t="s">
        <v>2869</v>
      </c>
      <c r="B1079" s="361"/>
      <c r="C1079" s="362"/>
      <c r="D1079" s="384" t="s">
        <v>2869</v>
      </c>
      <c r="E1079" s="364"/>
      <c r="F1079" s="365"/>
      <c r="G1079" s="366"/>
      <c r="H1079" s="367"/>
      <c r="I1079" s="365"/>
      <c r="J1079" s="368"/>
      <c r="K1079" s="364"/>
      <c r="L1079" s="365"/>
      <c r="M1079" s="366"/>
      <c r="N1079" s="367"/>
      <c r="O1079" s="365"/>
      <c r="P1079" s="368"/>
      <c r="Q1079" s="364"/>
      <c r="R1079" s="365"/>
      <c r="S1079" s="366"/>
      <c r="T1079" s="369"/>
      <c r="U1079" s="370"/>
      <c r="V1079" s="481"/>
      <c r="W1079" s="372"/>
      <c r="X1079" s="353"/>
      <c r="Y1079" s="373"/>
      <c r="Z1079" s="382"/>
      <c r="AA1079" s="389"/>
      <c r="AB1079" s="383"/>
      <c r="AC1079" s="388"/>
      <c r="AD1079" s="382"/>
      <c r="AE1079" s="389"/>
      <c r="AF1079" s="390"/>
      <c r="AG1079" s="391"/>
      <c r="AH1079" s="359"/>
      <c r="AI1079" s="373"/>
    </row>
    <row r="1080">
      <c r="A1080" s="480" t="s">
        <v>2869</v>
      </c>
      <c r="B1080" s="361"/>
      <c r="C1080" s="362"/>
      <c r="D1080" s="384" t="s">
        <v>2869</v>
      </c>
      <c r="E1080" s="364"/>
      <c r="F1080" s="365"/>
      <c r="G1080" s="366"/>
      <c r="H1080" s="367"/>
      <c r="I1080" s="365"/>
      <c r="J1080" s="368"/>
      <c r="K1080" s="364"/>
      <c r="L1080" s="365"/>
      <c r="M1080" s="366"/>
      <c r="N1080" s="367"/>
      <c r="O1080" s="365"/>
      <c r="P1080" s="368"/>
      <c r="Q1080" s="364"/>
      <c r="R1080" s="365"/>
      <c r="S1080" s="366"/>
      <c r="T1080" s="369"/>
      <c r="U1080" s="370"/>
      <c r="V1080" s="481"/>
      <c r="W1080" s="372"/>
      <c r="X1080" s="353"/>
      <c r="Y1080" s="373"/>
      <c r="Z1080" s="382"/>
      <c r="AA1080" s="389"/>
      <c r="AB1080" s="383"/>
      <c r="AC1080" s="388"/>
      <c r="AD1080" s="382"/>
      <c r="AE1080" s="389"/>
      <c r="AF1080" s="390"/>
      <c r="AG1080" s="391"/>
      <c r="AH1080" s="359"/>
      <c r="AI1080" s="373"/>
    </row>
    <row r="1081">
      <c r="A1081" s="480" t="s">
        <v>2869</v>
      </c>
      <c r="B1081" s="361"/>
      <c r="C1081" s="362"/>
      <c r="D1081" s="384" t="s">
        <v>2869</v>
      </c>
      <c r="E1081" s="364"/>
      <c r="F1081" s="365"/>
      <c r="G1081" s="366"/>
      <c r="H1081" s="367"/>
      <c r="I1081" s="365"/>
      <c r="J1081" s="368"/>
      <c r="K1081" s="364"/>
      <c r="L1081" s="365"/>
      <c r="M1081" s="366"/>
      <c r="N1081" s="367"/>
      <c r="O1081" s="365"/>
      <c r="P1081" s="368"/>
      <c r="Q1081" s="364"/>
      <c r="R1081" s="365"/>
      <c r="S1081" s="366"/>
      <c r="T1081" s="369"/>
      <c r="U1081" s="370"/>
      <c r="V1081" s="481"/>
      <c r="W1081" s="372"/>
      <c r="X1081" s="353"/>
      <c r="Y1081" s="373"/>
      <c r="Z1081" s="382"/>
      <c r="AA1081" s="389"/>
      <c r="AB1081" s="383"/>
      <c r="AC1081" s="388"/>
      <c r="AD1081" s="382"/>
      <c r="AE1081" s="389"/>
      <c r="AF1081" s="390"/>
      <c r="AG1081" s="391"/>
      <c r="AH1081" s="359"/>
      <c r="AI1081" s="373"/>
    </row>
    <row r="1082">
      <c r="A1082" s="480" t="s">
        <v>2869</v>
      </c>
      <c r="B1082" s="361"/>
      <c r="C1082" s="362"/>
      <c r="D1082" s="384" t="s">
        <v>2869</v>
      </c>
      <c r="E1082" s="364"/>
      <c r="F1082" s="365"/>
      <c r="G1082" s="366"/>
      <c r="H1082" s="367"/>
      <c r="I1082" s="365"/>
      <c r="J1082" s="368"/>
      <c r="K1082" s="364"/>
      <c r="L1082" s="365"/>
      <c r="M1082" s="366"/>
      <c r="N1082" s="367"/>
      <c r="O1082" s="365"/>
      <c r="P1082" s="368"/>
      <c r="Q1082" s="364"/>
      <c r="R1082" s="365"/>
      <c r="S1082" s="366"/>
      <c r="T1082" s="369"/>
      <c r="U1082" s="370"/>
      <c r="V1082" s="481"/>
      <c r="W1082" s="372"/>
      <c r="X1082" s="353"/>
      <c r="Y1082" s="373"/>
      <c r="Z1082" s="382"/>
      <c r="AA1082" s="389"/>
      <c r="AB1082" s="383"/>
      <c r="AC1082" s="388"/>
      <c r="AD1082" s="382"/>
      <c r="AE1082" s="389"/>
      <c r="AF1082" s="390"/>
      <c r="AG1082" s="391"/>
      <c r="AH1082" s="359"/>
      <c r="AI1082" s="373"/>
    </row>
    <row r="1083">
      <c r="A1083" s="480" t="s">
        <v>2869</v>
      </c>
      <c r="B1083" s="361"/>
      <c r="C1083" s="362"/>
      <c r="D1083" s="384" t="s">
        <v>2869</v>
      </c>
      <c r="E1083" s="364"/>
      <c r="F1083" s="365"/>
      <c r="G1083" s="366"/>
      <c r="H1083" s="367"/>
      <c r="I1083" s="365"/>
      <c r="J1083" s="368"/>
      <c r="K1083" s="364"/>
      <c r="L1083" s="365"/>
      <c r="M1083" s="366"/>
      <c r="N1083" s="367"/>
      <c r="O1083" s="365"/>
      <c r="P1083" s="368"/>
      <c r="Q1083" s="364"/>
      <c r="R1083" s="365"/>
      <c r="S1083" s="366"/>
      <c r="T1083" s="369"/>
      <c r="U1083" s="370"/>
      <c r="V1083" s="481"/>
      <c r="W1083" s="372"/>
      <c r="X1083" s="353"/>
      <c r="Y1083" s="373"/>
      <c r="Z1083" s="382"/>
      <c r="AA1083" s="389"/>
      <c r="AB1083" s="383"/>
      <c r="AC1083" s="388"/>
      <c r="AD1083" s="382"/>
      <c r="AE1083" s="389"/>
      <c r="AF1083" s="390"/>
      <c r="AG1083" s="391"/>
      <c r="AH1083" s="359"/>
      <c r="AI1083" s="373"/>
    </row>
    <row r="1084">
      <c r="A1084" s="480" t="s">
        <v>2869</v>
      </c>
      <c r="B1084" s="361"/>
      <c r="C1084" s="362"/>
      <c r="D1084" s="384" t="s">
        <v>2869</v>
      </c>
      <c r="E1084" s="364"/>
      <c r="F1084" s="365"/>
      <c r="G1084" s="366"/>
      <c r="H1084" s="367"/>
      <c r="I1084" s="365"/>
      <c r="J1084" s="368"/>
      <c r="K1084" s="364"/>
      <c r="L1084" s="365"/>
      <c r="M1084" s="366"/>
      <c r="N1084" s="367"/>
      <c r="O1084" s="365"/>
      <c r="P1084" s="368"/>
      <c r="Q1084" s="364"/>
      <c r="R1084" s="365"/>
      <c r="S1084" s="366"/>
      <c r="T1084" s="369"/>
      <c r="U1084" s="370"/>
      <c r="V1084" s="481"/>
      <c r="W1084" s="372"/>
      <c r="X1084" s="353"/>
      <c r="Y1084" s="373"/>
      <c r="Z1084" s="382"/>
      <c r="AA1084" s="389"/>
      <c r="AB1084" s="383"/>
      <c r="AC1084" s="388"/>
      <c r="AD1084" s="382"/>
      <c r="AE1084" s="389"/>
      <c r="AF1084" s="390"/>
      <c r="AG1084" s="391"/>
      <c r="AH1084" s="359"/>
      <c r="AI1084" s="373"/>
    </row>
    <row r="1085">
      <c r="A1085" s="480" t="s">
        <v>2869</v>
      </c>
      <c r="B1085" s="361"/>
      <c r="C1085" s="362"/>
      <c r="D1085" s="384" t="s">
        <v>2869</v>
      </c>
      <c r="E1085" s="364"/>
      <c r="F1085" s="365"/>
      <c r="G1085" s="366"/>
      <c r="H1085" s="367"/>
      <c r="I1085" s="365"/>
      <c r="J1085" s="368"/>
      <c r="K1085" s="364"/>
      <c r="L1085" s="365"/>
      <c r="M1085" s="366"/>
      <c r="N1085" s="367"/>
      <c r="O1085" s="365"/>
      <c r="P1085" s="368"/>
      <c r="Q1085" s="364"/>
      <c r="R1085" s="365"/>
      <c r="S1085" s="366"/>
      <c r="T1085" s="369"/>
      <c r="U1085" s="370"/>
      <c r="V1085" s="481"/>
      <c r="W1085" s="372"/>
      <c r="X1085" s="353"/>
      <c r="Y1085" s="373"/>
      <c r="Z1085" s="382"/>
      <c r="AA1085" s="389"/>
      <c r="AB1085" s="383"/>
      <c r="AC1085" s="388"/>
      <c r="AD1085" s="382"/>
      <c r="AE1085" s="389"/>
      <c r="AF1085" s="390"/>
      <c r="AG1085" s="391"/>
      <c r="AH1085" s="359"/>
      <c r="AI1085" s="373"/>
    </row>
    <row r="1086">
      <c r="A1086" s="480" t="s">
        <v>2869</v>
      </c>
      <c r="B1086" s="361"/>
      <c r="C1086" s="362"/>
      <c r="D1086" s="384" t="s">
        <v>2869</v>
      </c>
      <c r="E1086" s="364"/>
      <c r="F1086" s="365"/>
      <c r="G1086" s="366"/>
      <c r="H1086" s="367"/>
      <c r="I1086" s="365"/>
      <c r="J1086" s="368"/>
      <c r="K1086" s="364"/>
      <c r="L1086" s="365"/>
      <c r="M1086" s="366"/>
      <c r="N1086" s="367"/>
      <c r="O1086" s="365"/>
      <c r="P1086" s="368"/>
      <c r="Q1086" s="364"/>
      <c r="R1086" s="365"/>
      <c r="S1086" s="366"/>
      <c r="T1086" s="369"/>
      <c r="U1086" s="370"/>
      <c r="V1086" s="481"/>
      <c r="W1086" s="372"/>
      <c r="X1086" s="353"/>
      <c r="Y1086" s="373"/>
      <c r="Z1086" s="382"/>
      <c r="AA1086" s="389"/>
      <c r="AB1086" s="383"/>
      <c r="AC1086" s="388"/>
      <c r="AD1086" s="382"/>
      <c r="AE1086" s="389"/>
      <c r="AF1086" s="390"/>
      <c r="AG1086" s="391"/>
      <c r="AH1086" s="359"/>
      <c r="AI1086" s="373"/>
    </row>
    <row r="1087">
      <c r="A1087" s="480" t="s">
        <v>2869</v>
      </c>
      <c r="B1087" s="361"/>
      <c r="C1087" s="362"/>
      <c r="D1087" s="384" t="s">
        <v>2869</v>
      </c>
      <c r="E1087" s="364"/>
      <c r="F1087" s="365"/>
      <c r="G1087" s="366"/>
      <c r="H1087" s="367"/>
      <c r="I1087" s="365"/>
      <c r="J1087" s="368"/>
      <c r="K1087" s="364"/>
      <c r="L1087" s="365"/>
      <c r="M1087" s="366"/>
      <c r="N1087" s="367"/>
      <c r="O1087" s="365"/>
      <c r="P1087" s="368"/>
      <c r="Q1087" s="364"/>
      <c r="R1087" s="365"/>
      <c r="S1087" s="366"/>
      <c r="T1087" s="369"/>
      <c r="U1087" s="370"/>
      <c r="V1087" s="481"/>
      <c r="W1087" s="372"/>
      <c r="X1087" s="353"/>
      <c r="Y1087" s="373"/>
      <c r="Z1087" s="382"/>
      <c r="AA1087" s="389"/>
      <c r="AB1087" s="383"/>
      <c r="AC1087" s="388"/>
      <c r="AD1087" s="382"/>
      <c r="AE1087" s="389"/>
      <c r="AF1087" s="390"/>
      <c r="AG1087" s="391"/>
      <c r="AH1087" s="359"/>
      <c r="AI1087" s="373"/>
    </row>
    <row r="1088">
      <c r="A1088" s="480" t="s">
        <v>2869</v>
      </c>
      <c r="B1088" s="361"/>
      <c r="C1088" s="362"/>
      <c r="D1088" s="384" t="s">
        <v>2869</v>
      </c>
      <c r="E1088" s="364"/>
      <c r="F1088" s="365"/>
      <c r="G1088" s="366"/>
      <c r="H1088" s="367"/>
      <c r="I1088" s="365"/>
      <c r="J1088" s="368"/>
      <c r="K1088" s="364"/>
      <c r="L1088" s="365"/>
      <c r="M1088" s="366"/>
      <c r="N1088" s="367"/>
      <c r="O1088" s="365"/>
      <c r="P1088" s="368"/>
      <c r="Q1088" s="364"/>
      <c r="R1088" s="365"/>
      <c r="S1088" s="366"/>
      <c r="T1088" s="369"/>
      <c r="U1088" s="370"/>
      <c r="V1088" s="481"/>
      <c r="W1088" s="372"/>
      <c r="X1088" s="353"/>
      <c r="Y1088" s="373"/>
      <c r="Z1088" s="382"/>
      <c r="AA1088" s="389"/>
      <c r="AB1088" s="383"/>
      <c r="AC1088" s="388"/>
      <c r="AD1088" s="382"/>
      <c r="AE1088" s="389"/>
      <c r="AF1088" s="390"/>
      <c r="AG1088" s="391"/>
      <c r="AH1088" s="359"/>
      <c r="AI1088" s="373"/>
    </row>
    <row r="1089">
      <c r="A1089" s="480" t="s">
        <v>2869</v>
      </c>
      <c r="B1089" s="361"/>
      <c r="C1089" s="362"/>
      <c r="D1089" s="384" t="s">
        <v>2869</v>
      </c>
      <c r="E1089" s="364"/>
      <c r="F1089" s="365"/>
      <c r="G1089" s="366"/>
      <c r="H1089" s="367"/>
      <c r="I1089" s="365"/>
      <c r="J1089" s="368"/>
      <c r="K1089" s="364"/>
      <c r="L1089" s="365"/>
      <c r="M1089" s="366"/>
      <c r="N1089" s="367"/>
      <c r="O1089" s="365"/>
      <c r="P1089" s="368"/>
      <c r="Q1089" s="364"/>
      <c r="R1089" s="365"/>
      <c r="S1089" s="366"/>
      <c r="T1089" s="369"/>
      <c r="U1089" s="370"/>
      <c r="V1089" s="481"/>
      <c r="W1089" s="372"/>
      <c r="X1089" s="353"/>
      <c r="Y1089" s="373"/>
      <c r="Z1089" s="382"/>
      <c r="AA1089" s="389"/>
      <c r="AB1089" s="383"/>
      <c r="AC1089" s="388"/>
      <c r="AD1089" s="382"/>
      <c r="AE1089" s="389"/>
      <c r="AF1089" s="390"/>
      <c r="AG1089" s="391"/>
      <c r="AH1089" s="359"/>
      <c r="AI1089" s="373"/>
    </row>
    <row r="1090">
      <c r="A1090" s="480" t="s">
        <v>2869</v>
      </c>
      <c r="B1090" s="361"/>
      <c r="C1090" s="362"/>
      <c r="D1090" s="384" t="s">
        <v>2869</v>
      </c>
      <c r="E1090" s="364"/>
      <c r="F1090" s="365"/>
      <c r="G1090" s="366"/>
      <c r="H1090" s="367"/>
      <c r="I1090" s="365"/>
      <c r="J1090" s="368"/>
      <c r="K1090" s="364"/>
      <c r="L1090" s="365"/>
      <c r="M1090" s="366"/>
      <c r="N1090" s="367"/>
      <c r="O1090" s="365"/>
      <c r="P1090" s="368"/>
      <c r="Q1090" s="364"/>
      <c r="R1090" s="365"/>
      <c r="S1090" s="366"/>
      <c r="T1090" s="369"/>
      <c r="U1090" s="370"/>
      <c r="V1090" s="481"/>
      <c r="W1090" s="372"/>
      <c r="X1090" s="353"/>
      <c r="Y1090" s="373"/>
      <c r="Z1090" s="382"/>
      <c r="AA1090" s="389"/>
      <c r="AB1090" s="383"/>
      <c r="AC1090" s="388"/>
      <c r="AD1090" s="382"/>
      <c r="AE1090" s="389"/>
      <c r="AF1090" s="390"/>
      <c r="AG1090" s="391"/>
      <c r="AH1090" s="359"/>
      <c r="AI1090" s="373"/>
    </row>
    <row r="1091">
      <c r="A1091" s="480" t="s">
        <v>2869</v>
      </c>
      <c r="B1091" s="361"/>
      <c r="C1091" s="362"/>
      <c r="D1091" s="384" t="s">
        <v>2869</v>
      </c>
      <c r="E1091" s="364"/>
      <c r="F1091" s="365"/>
      <c r="G1091" s="366"/>
      <c r="H1091" s="367"/>
      <c r="I1091" s="365"/>
      <c r="J1091" s="368"/>
      <c r="K1091" s="364"/>
      <c r="L1091" s="365"/>
      <c r="M1091" s="366"/>
      <c r="N1091" s="367"/>
      <c r="O1091" s="365"/>
      <c r="P1091" s="368"/>
      <c r="Q1091" s="364"/>
      <c r="R1091" s="365"/>
      <c r="S1091" s="366"/>
      <c r="T1091" s="369"/>
      <c r="U1091" s="370"/>
      <c r="V1091" s="481"/>
      <c r="W1091" s="372"/>
      <c r="X1091" s="353"/>
      <c r="Y1091" s="373"/>
      <c r="Z1091" s="382"/>
      <c r="AA1091" s="389"/>
      <c r="AB1091" s="383"/>
      <c r="AC1091" s="388"/>
      <c r="AD1091" s="382"/>
      <c r="AE1091" s="389"/>
      <c r="AF1091" s="390"/>
      <c r="AG1091" s="391"/>
      <c r="AH1091" s="359"/>
      <c r="AI1091" s="373"/>
    </row>
    <row r="1092">
      <c r="A1092" s="480" t="s">
        <v>2869</v>
      </c>
      <c r="B1092" s="361"/>
      <c r="C1092" s="362"/>
      <c r="D1092" s="384" t="s">
        <v>2869</v>
      </c>
      <c r="E1092" s="364"/>
      <c r="F1092" s="365"/>
      <c r="G1092" s="366"/>
      <c r="H1092" s="367"/>
      <c r="I1092" s="365"/>
      <c r="J1092" s="368"/>
      <c r="K1092" s="364"/>
      <c r="L1092" s="365"/>
      <c r="M1092" s="366"/>
      <c r="N1092" s="367"/>
      <c r="O1092" s="365"/>
      <c r="P1092" s="368"/>
      <c r="Q1092" s="364"/>
      <c r="R1092" s="365"/>
      <c r="S1092" s="366"/>
      <c r="T1092" s="369"/>
      <c r="U1092" s="370"/>
      <c r="V1092" s="481"/>
      <c r="W1092" s="372"/>
      <c r="X1092" s="353"/>
      <c r="Y1092" s="373"/>
      <c r="Z1092" s="382"/>
      <c r="AA1092" s="389"/>
      <c r="AB1092" s="383"/>
      <c r="AC1092" s="388"/>
      <c r="AD1092" s="382"/>
      <c r="AE1092" s="389"/>
      <c r="AF1092" s="390"/>
      <c r="AG1092" s="391"/>
      <c r="AH1092" s="359"/>
      <c r="AI1092" s="373"/>
    </row>
    <row r="1093">
      <c r="A1093" s="480" t="s">
        <v>2869</v>
      </c>
      <c r="B1093" s="361"/>
      <c r="C1093" s="362"/>
      <c r="D1093" s="384" t="s">
        <v>2869</v>
      </c>
      <c r="E1093" s="364"/>
      <c r="F1093" s="365"/>
      <c r="G1093" s="366"/>
      <c r="H1093" s="367"/>
      <c r="I1093" s="365"/>
      <c r="J1093" s="368"/>
      <c r="K1093" s="364"/>
      <c r="L1093" s="365"/>
      <c r="M1093" s="366"/>
      <c r="N1093" s="367"/>
      <c r="O1093" s="365"/>
      <c r="P1093" s="368"/>
      <c r="Q1093" s="364"/>
      <c r="R1093" s="365"/>
      <c r="S1093" s="366"/>
      <c r="T1093" s="369"/>
      <c r="U1093" s="370"/>
      <c r="V1093" s="481"/>
      <c r="W1093" s="372"/>
      <c r="X1093" s="353"/>
      <c r="Y1093" s="373"/>
      <c r="Z1093" s="382"/>
      <c r="AA1093" s="389"/>
      <c r="AB1093" s="383"/>
      <c r="AC1093" s="388"/>
      <c r="AD1093" s="382"/>
      <c r="AE1093" s="389"/>
      <c r="AF1093" s="390"/>
      <c r="AG1093" s="391"/>
      <c r="AH1093" s="359"/>
      <c r="AI1093" s="373"/>
    </row>
    <row r="1094">
      <c r="A1094" s="480" t="s">
        <v>2869</v>
      </c>
      <c r="B1094" s="361"/>
      <c r="C1094" s="362"/>
      <c r="D1094" s="384" t="s">
        <v>2869</v>
      </c>
      <c r="E1094" s="364"/>
      <c r="F1094" s="365"/>
      <c r="G1094" s="366"/>
      <c r="H1094" s="367"/>
      <c r="I1094" s="365"/>
      <c r="J1094" s="368"/>
      <c r="K1094" s="364"/>
      <c r="L1094" s="365"/>
      <c r="M1094" s="366"/>
      <c r="N1094" s="367"/>
      <c r="O1094" s="365"/>
      <c r="P1094" s="368"/>
      <c r="Q1094" s="364"/>
      <c r="R1094" s="365"/>
      <c r="S1094" s="366"/>
      <c r="T1094" s="369"/>
      <c r="U1094" s="370"/>
      <c r="V1094" s="481"/>
      <c r="W1094" s="372"/>
      <c r="X1094" s="353"/>
      <c r="Y1094" s="373"/>
      <c r="Z1094" s="382"/>
      <c r="AA1094" s="389"/>
      <c r="AB1094" s="383"/>
      <c r="AC1094" s="388"/>
      <c r="AD1094" s="382"/>
      <c r="AE1094" s="389"/>
      <c r="AF1094" s="390"/>
      <c r="AG1094" s="391"/>
      <c r="AH1094" s="359"/>
      <c r="AI1094" s="373"/>
    </row>
    <row r="1095">
      <c r="A1095" s="480" t="s">
        <v>2869</v>
      </c>
      <c r="B1095" s="361"/>
      <c r="C1095" s="362"/>
      <c r="D1095" s="384" t="s">
        <v>2869</v>
      </c>
      <c r="E1095" s="364"/>
      <c r="F1095" s="365"/>
      <c r="G1095" s="366"/>
      <c r="H1095" s="367"/>
      <c r="I1095" s="365"/>
      <c r="J1095" s="368"/>
      <c r="K1095" s="364"/>
      <c r="L1095" s="365"/>
      <c r="M1095" s="366"/>
      <c r="N1095" s="367"/>
      <c r="O1095" s="365"/>
      <c r="P1095" s="368"/>
      <c r="Q1095" s="364"/>
      <c r="R1095" s="365"/>
      <c r="S1095" s="366"/>
      <c r="T1095" s="369"/>
      <c r="U1095" s="370"/>
      <c r="V1095" s="481"/>
      <c r="W1095" s="372"/>
      <c r="X1095" s="353"/>
      <c r="Y1095" s="373"/>
      <c r="Z1095" s="382"/>
      <c r="AA1095" s="389"/>
      <c r="AB1095" s="383"/>
      <c r="AC1095" s="388"/>
      <c r="AD1095" s="382"/>
      <c r="AE1095" s="389"/>
      <c r="AF1095" s="390"/>
      <c r="AG1095" s="391"/>
      <c r="AH1095" s="359"/>
      <c r="AI1095" s="373"/>
    </row>
    <row r="1096">
      <c r="A1096" s="480" t="s">
        <v>2869</v>
      </c>
      <c r="B1096" s="361"/>
      <c r="C1096" s="362"/>
      <c r="D1096" s="384" t="s">
        <v>2869</v>
      </c>
      <c r="E1096" s="364"/>
      <c r="F1096" s="365"/>
      <c r="G1096" s="366"/>
      <c r="H1096" s="367"/>
      <c r="I1096" s="365"/>
      <c r="J1096" s="368"/>
      <c r="K1096" s="364"/>
      <c r="L1096" s="365"/>
      <c r="M1096" s="366"/>
      <c r="N1096" s="367"/>
      <c r="O1096" s="365"/>
      <c r="P1096" s="368"/>
      <c r="Q1096" s="364"/>
      <c r="R1096" s="365"/>
      <c r="S1096" s="366"/>
      <c r="T1096" s="369"/>
      <c r="U1096" s="370"/>
      <c r="V1096" s="481"/>
      <c r="W1096" s="372"/>
      <c r="X1096" s="353"/>
      <c r="Y1096" s="373"/>
      <c r="Z1096" s="382"/>
      <c r="AA1096" s="389"/>
      <c r="AB1096" s="383"/>
      <c r="AC1096" s="388"/>
      <c r="AD1096" s="382"/>
      <c r="AE1096" s="389"/>
      <c r="AF1096" s="390"/>
      <c r="AG1096" s="391"/>
      <c r="AH1096" s="359"/>
      <c r="AI1096" s="373"/>
    </row>
    <row r="1097">
      <c r="A1097" s="480" t="s">
        <v>2869</v>
      </c>
      <c r="B1097" s="361"/>
      <c r="C1097" s="362"/>
      <c r="D1097" s="384" t="s">
        <v>2869</v>
      </c>
      <c r="E1097" s="364"/>
      <c r="F1097" s="365"/>
      <c r="G1097" s="366"/>
      <c r="H1097" s="367"/>
      <c r="I1097" s="365"/>
      <c r="J1097" s="368"/>
      <c r="K1097" s="364"/>
      <c r="L1097" s="365"/>
      <c r="M1097" s="366"/>
      <c r="N1097" s="367"/>
      <c r="O1097" s="365"/>
      <c r="P1097" s="368"/>
      <c r="Q1097" s="364"/>
      <c r="R1097" s="365"/>
      <c r="S1097" s="366"/>
      <c r="T1097" s="369"/>
      <c r="U1097" s="370"/>
      <c r="V1097" s="481"/>
      <c r="W1097" s="372"/>
      <c r="X1097" s="353"/>
      <c r="Y1097" s="373"/>
      <c r="Z1097" s="382"/>
      <c r="AA1097" s="389"/>
      <c r="AB1097" s="383"/>
      <c r="AC1097" s="388"/>
      <c r="AD1097" s="382"/>
      <c r="AE1097" s="389"/>
      <c r="AF1097" s="390"/>
      <c r="AG1097" s="391"/>
      <c r="AH1097" s="359"/>
      <c r="AI1097" s="373"/>
    </row>
    <row r="1098">
      <c r="A1098" s="480" t="s">
        <v>2869</v>
      </c>
      <c r="B1098" s="361"/>
      <c r="C1098" s="362"/>
      <c r="D1098" s="384" t="s">
        <v>2869</v>
      </c>
      <c r="E1098" s="364"/>
      <c r="F1098" s="365"/>
      <c r="G1098" s="366"/>
      <c r="H1098" s="367"/>
      <c r="I1098" s="365"/>
      <c r="J1098" s="368"/>
      <c r="K1098" s="364"/>
      <c r="L1098" s="365"/>
      <c r="M1098" s="366"/>
      <c r="N1098" s="367"/>
      <c r="O1098" s="365"/>
      <c r="P1098" s="368"/>
      <c r="Q1098" s="364"/>
      <c r="R1098" s="365"/>
      <c r="S1098" s="366"/>
      <c r="T1098" s="369"/>
      <c r="U1098" s="370"/>
      <c r="V1098" s="481"/>
      <c r="W1098" s="372"/>
      <c r="X1098" s="353"/>
      <c r="Y1098" s="373"/>
      <c r="Z1098" s="382"/>
      <c r="AA1098" s="389"/>
      <c r="AB1098" s="383"/>
      <c r="AC1098" s="388"/>
      <c r="AD1098" s="382"/>
      <c r="AE1098" s="389"/>
      <c r="AF1098" s="390"/>
      <c r="AG1098" s="391"/>
      <c r="AH1098" s="359"/>
      <c r="AI1098" s="373"/>
    </row>
    <row r="1099">
      <c r="A1099" s="480" t="s">
        <v>2869</v>
      </c>
      <c r="B1099" s="361"/>
      <c r="C1099" s="362"/>
      <c r="D1099" s="384" t="s">
        <v>2869</v>
      </c>
      <c r="E1099" s="364"/>
      <c r="F1099" s="365"/>
      <c r="G1099" s="366"/>
      <c r="H1099" s="367"/>
      <c r="I1099" s="365"/>
      <c r="J1099" s="368"/>
      <c r="K1099" s="364"/>
      <c r="L1099" s="365"/>
      <c r="M1099" s="366"/>
      <c r="N1099" s="367"/>
      <c r="O1099" s="365"/>
      <c r="P1099" s="368"/>
      <c r="Q1099" s="364"/>
      <c r="R1099" s="365"/>
      <c r="S1099" s="366"/>
      <c r="T1099" s="369"/>
      <c r="U1099" s="370"/>
      <c r="V1099" s="481"/>
      <c r="W1099" s="372"/>
      <c r="X1099" s="353"/>
      <c r="Y1099" s="373"/>
      <c r="Z1099" s="382"/>
      <c r="AA1099" s="389"/>
      <c r="AB1099" s="383"/>
      <c r="AC1099" s="388"/>
      <c r="AD1099" s="382"/>
      <c r="AE1099" s="389"/>
      <c r="AF1099" s="390"/>
      <c r="AG1099" s="391"/>
      <c r="AH1099" s="359"/>
      <c r="AI1099" s="373"/>
    </row>
    <row r="1100">
      <c r="A1100" s="480" t="s">
        <v>2869</v>
      </c>
      <c r="B1100" s="361"/>
      <c r="C1100" s="362"/>
      <c r="D1100" s="384" t="s">
        <v>2869</v>
      </c>
      <c r="E1100" s="364"/>
      <c r="F1100" s="365"/>
      <c r="G1100" s="366"/>
      <c r="H1100" s="367"/>
      <c r="I1100" s="365"/>
      <c r="J1100" s="368"/>
      <c r="K1100" s="364"/>
      <c r="L1100" s="365"/>
      <c r="M1100" s="366"/>
      <c r="N1100" s="367"/>
      <c r="O1100" s="365"/>
      <c r="P1100" s="368"/>
      <c r="Q1100" s="364"/>
      <c r="R1100" s="365"/>
      <c r="S1100" s="366"/>
      <c r="T1100" s="369"/>
      <c r="U1100" s="370"/>
      <c r="V1100" s="481"/>
      <c r="W1100" s="372"/>
      <c r="X1100" s="353"/>
      <c r="Y1100" s="373"/>
      <c r="Z1100" s="382"/>
      <c r="AA1100" s="389"/>
      <c r="AB1100" s="383"/>
      <c r="AC1100" s="388"/>
      <c r="AD1100" s="382"/>
      <c r="AE1100" s="389"/>
      <c r="AF1100" s="390"/>
      <c r="AG1100" s="391"/>
      <c r="AH1100" s="359"/>
      <c r="AI1100" s="373"/>
    </row>
    <row r="1101">
      <c r="A1101" s="480" t="s">
        <v>2869</v>
      </c>
      <c r="B1101" s="361"/>
      <c r="C1101" s="362"/>
      <c r="D1101" s="384" t="s">
        <v>2869</v>
      </c>
      <c r="E1101" s="364"/>
      <c r="F1101" s="365"/>
      <c r="G1101" s="366"/>
      <c r="H1101" s="367"/>
      <c r="I1101" s="365"/>
      <c r="J1101" s="368"/>
      <c r="K1101" s="364"/>
      <c r="L1101" s="365"/>
      <c r="M1101" s="366"/>
      <c r="N1101" s="367"/>
      <c r="O1101" s="365"/>
      <c r="P1101" s="368"/>
      <c r="Q1101" s="364"/>
      <c r="R1101" s="365"/>
      <c r="S1101" s="366"/>
      <c r="T1101" s="369"/>
      <c r="U1101" s="370"/>
      <c r="V1101" s="481"/>
      <c r="W1101" s="372"/>
      <c r="X1101" s="353"/>
      <c r="Y1101" s="373"/>
      <c r="Z1101" s="382"/>
      <c r="AA1101" s="389"/>
      <c r="AB1101" s="383"/>
      <c r="AC1101" s="388"/>
      <c r="AD1101" s="382"/>
      <c r="AE1101" s="389"/>
      <c r="AF1101" s="390"/>
      <c r="AG1101" s="391"/>
      <c r="AH1101" s="359"/>
      <c r="AI1101" s="373"/>
    </row>
    <row r="1102">
      <c r="A1102" s="480" t="s">
        <v>2869</v>
      </c>
      <c r="B1102" s="361"/>
      <c r="C1102" s="362"/>
      <c r="D1102" s="384" t="s">
        <v>2869</v>
      </c>
      <c r="E1102" s="364"/>
      <c r="F1102" s="365"/>
      <c r="G1102" s="366"/>
      <c r="H1102" s="367"/>
      <c r="I1102" s="365"/>
      <c r="J1102" s="368"/>
      <c r="K1102" s="364"/>
      <c r="L1102" s="365"/>
      <c r="M1102" s="366"/>
      <c r="N1102" s="367"/>
      <c r="O1102" s="365"/>
      <c r="P1102" s="368"/>
      <c r="Q1102" s="364"/>
      <c r="R1102" s="365"/>
      <c r="S1102" s="366"/>
      <c r="T1102" s="369"/>
      <c r="U1102" s="370"/>
      <c r="V1102" s="481"/>
      <c r="W1102" s="372"/>
      <c r="X1102" s="353"/>
      <c r="Y1102" s="373"/>
      <c r="Z1102" s="382"/>
      <c r="AA1102" s="389"/>
      <c r="AB1102" s="383"/>
      <c r="AC1102" s="388"/>
      <c r="AD1102" s="382"/>
      <c r="AE1102" s="389"/>
      <c r="AF1102" s="390"/>
      <c r="AG1102" s="391"/>
      <c r="AH1102" s="359"/>
      <c r="AI1102" s="373"/>
    </row>
    <row r="1103">
      <c r="A1103" s="480" t="s">
        <v>2869</v>
      </c>
      <c r="B1103" s="361"/>
      <c r="C1103" s="362"/>
      <c r="D1103" s="384" t="s">
        <v>2869</v>
      </c>
      <c r="E1103" s="364"/>
      <c r="F1103" s="365"/>
      <c r="G1103" s="366"/>
      <c r="H1103" s="367"/>
      <c r="I1103" s="365"/>
      <c r="J1103" s="368"/>
      <c r="K1103" s="364"/>
      <c r="L1103" s="365"/>
      <c r="M1103" s="366"/>
      <c r="N1103" s="367"/>
      <c r="O1103" s="365"/>
      <c r="P1103" s="368"/>
      <c r="Q1103" s="364"/>
      <c r="R1103" s="365"/>
      <c r="S1103" s="366"/>
      <c r="T1103" s="369"/>
      <c r="U1103" s="370"/>
      <c r="V1103" s="481"/>
      <c r="W1103" s="372"/>
      <c r="X1103" s="353"/>
      <c r="Y1103" s="373"/>
      <c r="Z1103" s="382"/>
      <c r="AA1103" s="389"/>
      <c r="AB1103" s="383"/>
      <c r="AC1103" s="388"/>
      <c r="AD1103" s="382"/>
      <c r="AE1103" s="389"/>
      <c r="AF1103" s="390"/>
      <c r="AG1103" s="391"/>
      <c r="AH1103" s="359"/>
      <c r="AI1103" s="373"/>
    </row>
    <row r="1104">
      <c r="A1104" s="480" t="s">
        <v>2869</v>
      </c>
      <c r="B1104" s="361"/>
      <c r="C1104" s="362"/>
      <c r="D1104" s="384" t="s">
        <v>2869</v>
      </c>
      <c r="E1104" s="364"/>
      <c r="F1104" s="365"/>
      <c r="G1104" s="366"/>
      <c r="H1104" s="367"/>
      <c r="I1104" s="365"/>
      <c r="J1104" s="368"/>
      <c r="K1104" s="364"/>
      <c r="L1104" s="365"/>
      <c r="M1104" s="366"/>
      <c r="N1104" s="367"/>
      <c r="O1104" s="365"/>
      <c r="P1104" s="368"/>
      <c r="Q1104" s="364"/>
      <c r="R1104" s="365"/>
      <c r="S1104" s="366"/>
      <c r="T1104" s="369"/>
      <c r="U1104" s="370"/>
      <c r="V1104" s="481"/>
      <c r="W1104" s="372"/>
      <c r="X1104" s="353"/>
      <c r="Y1104" s="373"/>
      <c r="Z1104" s="382"/>
      <c r="AA1104" s="389"/>
      <c r="AB1104" s="383"/>
      <c r="AC1104" s="388"/>
      <c r="AD1104" s="382"/>
      <c r="AE1104" s="389"/>
      <c r="AF1104" s="390"/>
      <c r="AG1104" s="391"/>
      <c r="AH1104" s="359"/>
      <c r="AI1104" s="373"/>
    </row>
    <row r="1105">
      <c r="A1105" s="480" t="s">
        <v>2869</v>
      </c>
      <c r="B1105" s="361"/>
      <c r="C1105" s="362"/>
      <c r="D1105" s="384" t="s">
        <v>2869</v>
      </c>
      <c r="E1105" s="364"/>
      <c r="F1105" s="365"/>
      <c r="G1105" s="366"/>
      <c r="H1105" s="367"/>
      <c r="I1105" s="365"/>
      <c r="J1105" s="368"/>
      <c r="K1105" s="364"/>
      <c r="L1105" s="365"/>
      <c r="M1105" s="366"/>
      <c r="N1105" s="367"/>
      <c r="O1105" s="365"/>
      <c r="P1105" s="368"/>
      <c r="Q1105" s="364"/>
      <c r="R1105" s="365"/>
      <c r="S1105" s="366"/>
      <c r="T1105" s="369"/>
      <c r="U1105" s="370"/>
      <c r="V1105" s="481"/>
      <c r="W1105" s="372"/>
      <c r="X1105" s="353"/>
      <c r="Y1105" s="373"/>
      <c r="Z1105" s="382"/>
      <c r="AA1105" s="389"/>
      <c r="AB1105" s="383"/>
      <c r="AC1105" s="388"/>
      <c r="AD1105" s="382"/>
      <c r="AE1105" s="389"/>
      <c r="AF1105" s="390"/>
      <c r="AG1105" s="391"/>
      <c r="AH1105" s="359"/>
      <c r="AI1105" s="373"/>
    </row>
    <row r="1106">
      <c r="A1106" s="480" t="s">
        <v>2869</v>
      </c>
      <c r="B1106" s="361"/>
      <c r="C1106" s="362"/>
      <c r="D1106" s="384" t="s">
        <v>2869</v>
      </c>
      <c r="E1106" s="364"/>
      <c r="F1106" s="365"/>
      <c r="G1106" s="366"/>
      <c r="H1106" s="367"/>
      <c r="I1106" s="365"/>
      <c r="J1106" s="368"/>
      <c r="K1106" s="364"/>
      <c r="L1106" s="365"/>
      <c r="M1106" s="366"/>
      <c r="N1106" s="367"/>
      <c r="O1106" s="365"/>
      <c r="P1106" s="368"/>
      <c r="Q1106" s="364"/>
      <c r="R1106" s="365"/>
      <c r="S1106" s="366"/>
      <c r="T1106" s="369"/>
      <c r="U1106" s="370"/>
      <c r="V1106" s="481"/>
      <c r="W1106" s="372"/>
      <c r="X1106" s="353"/>
      <c r="Y1106" s="373"/>
      <c r="Z1106" s="382"/>
      <c r="AA1106" s="389"/>
      <c r="AB1106" s="383"/>
      <c r="AC1106" s="388"/>
      <c r="AD1106" s="382"/>
      <c r="AE1106" s="389"/>
      <c r="AF1106" s="390"/>
      <c r="AG1106" s="391"/>
      <c r="AH1106" s="359"/>
      <c r="AI1106" s="373"/>
    </row>
    <row r="1107">
      <c r="A1107" s="480" t="s">
        <v>2869</v>
      </c>
      <c r="B1107" s="361"/>
      <c r="C1107" s="362"/>
      <c r="D1107" s="384" t="s">
        <v>2869</v>
      </c>
      <c r="E1107" s="364"/>
      <c r="F1107" s="365"/>
      <c r="G1107" s="366"/>
      <c r="H1107" s="367"/>
      <c r="I1107" s="365"/>
      <c r="J1107" s="368"/>
      <c r="K1107" s="364"/>
      <c r="L1107" s="365"/>
      <c r="M1107" s="366"/>
      <c r="N1107" s="367"/>
      <c r="O1107" s="365"/>
      <c r="P1107" s="368"/>
      <c r="Q1107" s="364"/>
      <c r="R1107" s="365"/>
      <c r="S1107" s="366"/>
      <c r="T1107" s="369"/>
      <c r="U1107" s="370"/>
      <c r="V1107" s="481"/>
      <c r="W1107" s="372"/>
      <c r="X1107" s="353"/>
      <c r="Y1107" s="373"/>
      <c r="Z1107" s="382"/>
      <c r="AA1107" s="389"/>
      <c r="AB1107" s="383"/>
      <c r="AC1107" s="388"/>
      <c r="AD1107" s="382"/>
      <c r="AE1107" s="389"/>
      <c r="AF1107" s="390"/>
      <c r="AG1107" s="391"/>
      <c r="AH1107" s="359"/>
      <c r="AI1107" s="373"/>
    </row>
    <row r="1108">
      <c r="A1108" s="480" t="s">
        <v>2869</v>
      </c>
      <c r="B1108" s="361"/>
      <c r="C1108" s="362"/>
      <c r="D1108" s="384" t="s">
        <v>2869</v>
      </c>
      <c r="E1108" s="364"/>
      <c r="F1108" s="365"/>
      <c r="G1108" s="366"/>
      <c r="H1108" s="367"/>
      <c r="I1108" s="365"/>
      <c r="J1108" s="368"/>
      <c r="K1108" s="364"/>
      <c r="L1108" s="365"/>
      <c r="M1108" s="366"/>
      <c r="N1108" s="367"/>
      <c r="O1108" s="365"/>
      <c r="P1108" s="368"/>
      <c r="Q1108" s="364"/>
      <c r="R1108" s="365"/>
      <c r="S1108" s="366"/>
      <c r="T1108" s="369"/>
      <c r="U1108" s="370"/>
      <c r="V1108" s="481"/>
      <c r="W1108" s="372"/>
      <c r="X1108" s="353"/>
      <c r="Y1108" s="373"/>
      <c r="Z1108" s="382"/>
      <c r="AA1108" s="389"/>
      <c r="AB1108" s="383"/>
      <c r="AC1108" s="388"/>
      <c r="AD1108" s="382"/>
      <c r="AE1108" s="389"/>
      <c r="AF1108" s="390"/>
      <c r="AG1108" s="391"/>
      <c r="AH1108" s="359"/>
      <c r="AI1108" s="373"/>
    </row>
    <row r="1109">
      <c r="A1109" s="480" t="s">
        <v>2869</v>
      </c>
      <c r="B1109" s="361"/>
      <c r="C1109" s="362"/>
      <c r="D1109" s="384" t="s">
        <v>2869</v>
      </c>
      <c r="E1109" s="364"/>
      <c r="F1109" s="365"/>
      <c r="G1109" s="366"/>
      <c r="H1109" s="367"/>
      <c r="I1109" s="365"/>
      <c r="J1109" s="368"/>
      <c r="K1109" s="364"/>
      <c r="L1109" s="365"/>
      <c r="M1109" s="366"/>
      <c r="N1109" s="367"/>
      <c r="O1109" s="365"/>
      <c r="P1109" s="368"/>
      <c r="Q1109" s="364"/>
      <c r="R1109" s="365"/>
      <c r="S1109" s="366"/>
      <c r="T1109" s="369"/>
      <c r="U1109" s="370"/>
      <c r="V1109" s="481"/>
      <c r="W1109" s="372"/>
      <c r="X1109" s="353"/>
      <c r="Y1109" s="373"/>
      <c r="Z1109" s="382"/>
      <c r="AA1109" s="389"/>
      <c r="AB1109" s="383"/>
      <c r="AC1109" s="388"/>
      <c r="AD1109" s="382"/>
      <c r="AE1109" s="389"/>
      <c r="AF1109" s="390"/>
      <c r="AG1109" s="391"/>
      <c r="AH1109" s="359"/>
      <c r="AI1109" s="373"/>
    </row>
    <row r="1110">
      <c r="A1110" s="480" t="s">
        <v>2869</v>
      </c>
      <c r="B1110" s="361"/>
      <c r="C1110" s="362"/>
      <c r="D1110" s="384" t="s">
        <v>2869</v>
      </c>
      <c r="E1110" s="364"/>
      <c r="F1110" s="365"/>
      <c r="G1110" s="366"/>
      <c r="H1110" s="367"/>
      <c r="I1110" s="365"/>
      <c r="J1110" s="368"/>
      <c r="K1110" s="364"/>
      <c r="L1110" s="365"/>
      <c r="M1110" s="366"/>
      <c r="N1110" s="367"/>
      <c r="O1110" s="365"/>
      <c r="P1110" s="368"/>
      <c r="Q1110" s="364"/>
      <c r="R1110" s="365"/>
      <c r="S1110" s="366"/>
      <c r="T1110" s="369"/>
      <c r="U1110" s="370"/>
      <c r="V1110" s="481"/>
      <c r="W1110" s="372"/>
      <c r="X1110" s="353"/>
      <c r="Y1110" s="373"/>
      <c r="Z1110" s="382"/>
      <c r="AA1110" s="389"/>
      <c r="AB1110" s="383"/>
      <c r="AC1110" s="388"/>
      <c r="AD1110" s="382"/>
      <c r="AE1110" s="389"/>
      <c r="AF1110" s="390"/>
      <c r="AG1110" s="391"/>
      <c r="AH1110" s="359"/>
      <c r="AI1110" s="373"/>
    </row>
    <row r="1111">
      <c r="A1111" s="480" t="s">
        <v>2869</v>
      </c>
      <c r="B1111" s="361"/>
      <c r="C1111" s="362"/>
      <c r="D1111" s="384" t="s">
        <v>2869</v>
      </c>
      <c r="E1111" s="364"/>
      <c r="F1111" s="365"/>
      <c r="G1111" s="366"/>
      <c r="H1111" s="367"/>
      <c r="I1111" s="365"/>
      <c r="J1111" s="368"/>
      <c r="K1111" s="364"/>
      <c r="L1111" s="365"/>
      <c r="M1111" s="366"/>
      <c r="N1111" s="367"/>
      <c r="O1111" s="365"/>
      <c r="P1111" s="368"/>
      <c r="Q1111" s="364"/>
      <c r="R1111" s="365"/>
      <c r="S1111" s="366"/>
      <c r="T1111" s="369"/>
      <c r="U1111" s="370"/>
      <c r="V1111" s="481"/>
      <c r="W1111" s="372"/>
      <c r="X1111" s="353"/>
      <c r="Y1111" s="373"/>
      <c r="Z1111" s="382"/>
      <c r="AA1111" s="389"/>
      <c r="AB1111" s="383"/>
      <c r="AC1111" s="388"/>
      <c r="AD1111" s="382"/>
      <c r="AE1111" s="389"/>
      <c r="AF1111" s="390"/>
      <c r="AG1111" s="391"/>
      <c r="AH1111" s="359"/>
      <c r="AI1111" s="373"/>
    </row>
    <row r="1112">
      <c r="A1112" s="480" t="s">
        <v>2869</v>
      </c>
      <c r="B1112" s="361"/>
      <c r="C1112" s="362"/>
      <c r="D1112" s="384" t="s">
        <v>2869</v>
      </c>
      <c r="E1112" s="364"/>
      <c r="F1112" s="365"/>
      <c r="G1112" s="366"/>
      <c r="H1112" s="367"/>
      <c r="I1112" s="365"/>
      <c r="J1112" s="368"/>
      <c r="K1112" s="364"/>
      <c r="L1112" s="365"/>
      <c r="M1112" s="366"/>
      <c r="N1112" s="367"/>
      <c r="O1112" s="365"/>
      <c r="P1112" s="368"/>
      <c r="Q1112" s="364"/>
      <c r="R1112" s="365"/>
      <c r="S1112" s="366"/>
      <c r="T1112" s="369"/>
      <c r="U1112" s="370"/>
      <c r="V1112" s="481"/>
      <c r="W1112" s="372"/>
      <c r="X1112" s="353"/>
      <c r="Y1112" s="373"/>
      <c r="Z1112" s="382"/>
      <c r="AA1112" s="389"/>
      <c r="AB1112" s="383"/>
      <c r="AC1112" s="388"/>
      <c r="AD1112" s="382"/>
      <c r="AE1112" s="389"/>
      <c r="AF1112" s="390"/>
      <c r="AG1112" s="391"/>
      <c r="AH1112" s="359"/>
      <c r="AI1112" s="373"/>
    </row>
    <row r="1113">
      <c r="A1113" s="480" t="s">
        <v>2869</v>
      </c>
      <c r="B1113" s="361"/>
      <c r="C1113" s="362"/>
      <c r="D1113" s="384" t="s">
        <v>2869</v>
      </c>
      <c r="E1113" s="364"/>
      <c r="F1113" s="365"/>
      <c r="G1113" s="366"/>
      <c r="H1113" s="367"/>
      <c r="I1113" s="365"/>
      <c r="J1113" s="368"/>
      <c r="K1113" s="364"/>
      <c r="L1113" s="365"/>
      <c r="M1113" s="366"/>
      <c r="N1113" s="367"/>
      <c r="O1113" s="365"/>
      <c r="P1113" s="368"/>
      <c r="Q1113" s="364"/>
      <c r="R1113" s="365"/>
      <c r="S1113" s="366"/>
      <c r="T1113" s="369"/>
      <c r="U1113" s="370"/>
      <c r="V1113" s="481"/>
      <c r="W1113" s="372"/>
      <c r="X1113" s="353"/>
      <c r="Y1113" s="373"/>
      <c r="Z1113" s="382"/>
      <c r="AA1113" s="389"/>
      <c r="AB1113" s="383"/>
      <c r="AC1113" s="388"/>
      <c r="AD1113" s="382"/>
      <c r="AE1113" s="389"/>
      <c r="AF1113" s="390"/>
      <c r="AG1113" s="391"/>
      <c r="AH1113" s="359"/>
      <c r="AI1113" s="373"/>
    </row>
    <row r="1114">
      <c r="A1114" s="480" t="s">
        <v>2869</v>
      </c>
      <c r="B1114" s="361"/>
      <c r="C1114" s="362"/>
      <c r="D1114" s="384" t="s">
        <v>2869</v>
      </c>
      <c r="E1114" s="364"/>
      <c r="F1114" s="365"/>
      <c r="G1114" s="366"/>
      <c r="H1114" s="367"/>
      <c r="I1114" s="365"/>
      <c r="J1114" s="368"/>
      <c r="K1114" s="364"/>
      <c r="L1114" s="365"/>
      <c r="M1114" s="366"/>
      <c r="N1114" s="367"/>
      <c r="O1114" s="365"/>
      <c r="P1114" s="368"/>
      <c r="Q1114" s="364"/>
      <c r="R1114" s="365"/>
      <c r="S1114" s="366"/>
      <c r="T1114" s="369"/>
      <c r="U1114" s="370"/>
      <c r="V1114" s="481"/>
      <c r="W1114" s="372"/>
      <c r="X1114" s="353"/>
      <c r="Y1114" s="373"/>
      <c r="Z1114" s="382"/>
      <c r="AA1114" s="389"/>
      <c r="AB1114" s="383"/>
      <c r="AC1114" s="388"/>
      <c r="AD1114" s="382"/>
      <c r="AE1114" s="389"/>
      <c r="AF1114" s="390"/>
      <c r="AG1114" s="391"/>
      <c r="AH1114" s="359"/>
      <c r="AI1114" s="373"/>
    </row>
    <row r="1115">
      <c r="A1115" s="480" t="s">
        <v>2869</v>
      </c>
      <c r="B1115" s="361"/>
      <c r="C1115" s="362"/>
      <c r="D1115" s="384" t="s">
        <v>2869</v>
      </c>
      <c r="E1115" s="364"/>
      <c r="F1115" s="365"/>
      <c r="G1115" s="366"/>
      <c r="H1115" s="367"/>
      <c r="I1115" s="365"/>
      <c r="J1115" s="368"/>
      <c r="K1115" s="364"/>
      <c r="L1115" s="365"/>
      <c r="M1115" s="366"/>
      <c r="N1115" s="367"/>
      <c r="O1115" s="365"/>
      <c r="P1115" s="368"/>
      <c r="Q1115" s="364"/>
      <c r="R1115" s="365"/>
      <c r="S1115" s="366"/>
      <c r="T1115" s="369"/>
      <c r="U1115" s="370"/>
      <c r="V1115" s="481"/>
      <c r="W1115" s="372"/>
      <c r="X1115" s="353"/>
      <c r="Y1115" s="373"/>
      <c r="Z1115" s="382"/>
      <c r="AA1115" s="389"/>
      <c r="AB1115" s="383"/>
      <c r="AC1115" s="388"/>
      <c r="AD1115" s="382"/>
      <c r="AE1115" s="389"/>
      <c r="AF1115" s="390"/>
      <c r="AG1115" s="391"/>
      <c r="AH1115" s="359"/>
      <c r="AI1115" s="373"/>
    </row>
    <row r="1116">
      <c r="A1116" s="480" t="s">
        <v>2869</v>
      </c>
      <c r="B1116" s="361"/>
      <c r="C1116" s="362"/>
      <c r="D1116" s="384" t="s">
        <v>2869</v>
      </c>
      <c r="E1116" s="364"/>
      <c r="F1116" s="365"/>
      <c r="G1116" s="366"/>
      <c r="H1116" s="367"/>
      <c r="I1116" s="365"/>
      <c r="J1116" s="368"/>
      <c r="K1116" s="364"/>
      <c r="L1116" s="365"/>
      <c r="M1116" s="366"/>
      <c r="N1116" s="367"/>
      <c r="O1116" s="365"/>
      <c r="P1116" s="368"/>
      <c r="Q1116" s="364"/>
      <c r="R1116" s="365"/>
      <c r="S1116" s="366"/>
      <c r="T1116" s="369"/>
      <c r="U1116" s="370"/>
      <c r="V1116" s="481"/>
      <c r="W1116" s="372"/>
      <c r="X1116" s="353"/>
      <c r="Y1116" s="373"/>
      <c r="Z1116" s="382"/>
      <c r="AA1116" s="389"/>
      <c r="AB1116" s="383"/>
      <c r="AC1116" s="388"/>
      <c r="AD1116" s="382"/>
      <c r="AE1116" s="389"/>
      <c r="AF1116" s="390"/>
      <c r="AG1116" s="391"/>
      <c r="AH1116" s="359"/>
      <c r="AI1116" s="373"/>
    </row>
    <row r="1117">
      <c r="A1117" s="480" t="s">
        <v>2869</v>
      </c>
      <c r="B1117" s="361"/>
      <c r="C1117" s="362"/>
      <c r="D1117" s="384" t="s">
        <v>2869</v>
      </c>
      <c r="E1117" s="364"/>
      <c r="F1117" s="365"/>
      <c r="G1117" s="366"/>
      <c r="H1117" s="367"/>
      <c r="I1117" s="365"/>
      <c r="J1117" s="368"/>
      <c r="K1117" s="364"/>
      <c r="L1117" s="365"/>
      <c r="M1117" s="366"/>
      <c r="N1117" s="367"/>
      <c r="O1117" s="365"/>
      <c r="P1117" s="368"/>
      <c r="Q1117" s="364"/>
      <c r="R1117" s="365"/>
      <c r="S1117" s="366"/>
      <c r="T1117" s="369"/>
      <c r="U1117" s="370"/>
      <c r="V1117" s="481"/>
      <c r="W1117" s="372"/>
      <c r="X1117" s="353"/>
      <c r="Y1117" s="373"/>
      <c r="Z1117" s="382"/>
      <c r="AA1117" s="389"/>
      <c r="AB1117" s="383"/>
      <c r="AC1117" s="388"/>
      <c r="AD1117" s="382"/>
      <c r="AE1117" s="389"/>
      <c r="AF1117" s="390"/>
      <c r="AG1117" s="391"/>
      <c r="AH1117" s="359"/>
      <c r="AI1117" s="373"/>
    </row>
    <row r="1118">
      <c r="A1118" s="480" t="s">
        <v>2869</v>
      </c>
      <c r="B1118" s="361"/>
      <c r="C1118" s="362"/>
      <c r="D1118" s="384" t="s">
        <v>2869</v>
      </c>
      <c r="E1118" s="364"/>
      <c r="F1118" s="365"/>
      <c r="G1118" s="366"/>
      <c r="H1118" s="367"/>
      <c r="I1118" s="365"/>
      <c r="J1118" s="368"/>
      <c r="K1118" s="364"/>
      <c r="L1118" s="365"/>
      <c r="M1118" s="366"/>
      <c r="N1118" s="367"/>
      <c r="O1118" s="365"/>
      <c r="P1118" s="368"/>
      <c r="Q1118" s="364"/>
      <c r="R1118" s="365"/>
      <c r="S1118" s="366"/>
      <c r="T1118" s="369"/>
      <c r="U1118" s="370"/>
      <c r="V1118" s="481"/>
      <c r="W1118" s="372"/>
      <c r="X1118" s="353"/>
      <c r="Y1118" s="373"/>
      <c r="Z1118" s="382"/>
      <c r="AA1118" s="389"/>
      <c r="AB1118" s="383"/>
      <c r="AC1118" s="388"/>
      <c r="AD1118" s="382"/>
      <c r="AE1118" s="389"/>
      <c r="AF1118" s="390"/>
      <c r="AG1118" s="391"/>
      <c r="AH1118" s="359"/>
      <c r="AI1118" s="373"/>
    </row>
    <row r="1119">
      <c r="A1119" s="480" t="s">
        <v>2869</v>
      </c>
      <c r="B1119" s="361"/>
      <c r="C1119" s="362"/>
      <c r="D1119" s="384" t="s">
        <v>2869</v>
      </c>
      <c r="E1119" s="364"/>
      <c r="F1119" s="365"/>
      <c r="G1119" s="366"/>
      <c r="H1119" s="367"/>
      <c r="I1119" s="365"/>
      <c r="J1119" s="368"/>
      <c r="K1119" s="364"/>
      <c r="L1119" s="365"/>
      <c r="M1119" s="366"/>
      <c r="N1119" s="367"/>
      <c r="O1119" s="365"/>
      <c r="P1119" s="368"/>
      <c r="Q1119" s="364"/>
      <c r="R1119" s="365"/>
      <c r="S1119" s="366"/>
      <c r="T1119" s="369"/>
      <c r="U1119" s="370"/>
      <c r="V1119" s="481"/>
      <c r="W1119" s="372"/>
      <c r="X1119" s="353"/>
      <c r="Y1119" s="373"/>
      <c r="Z1119" s="382"/>
      <c r="AA1119" s="389"/>
      <c r="AB1119" s="383"/>
      <c r="AC1119" s="388"/>
      <c r="AD1119" s="382"/>
      <c r="AE1119" s="389"/>
      <c r="AF1119" s="390"/>
      <c r="AG1119" s="391"/>
      <c r="AH1119" s="359"/>
      <c r="AI1119" s="373"/>
    </row>
    <row r="1120">
      <c r="A1120" s="480" t="s">
        <v>2869</v>
      </c>
      <c r="B1120" s="361"/>
      <c r="C1120" s="362"/>
      <c r="D1120" s="384" t="s">
        <v>2869</v>
      </c>
      <c r="E1120" s="364"/>
      <c r="F1120" s="365"/>
      <c r="G1120" s="366"/>
      <c r="H1120" s="367"/>
      <c r="I1120" s="365"/>
      <c r="J1120" s="368"/>
      <c r="K1120" s="364"/>
      <c r="L1120" s="365"/>
      <c r="M1120" s="366"/>
      <c r="N1120" s="367"/>
      <c r="O1120" s="365"/>
      <c r="P1120" s="368"/>
      <c r="Q1120" s="364"/>
      <c r="R1120" s="365"/>
      <c r="S1120" s="366"/>
      <c r="T1120" s="369"/>
      <c r="U1120" s="370"/>
      <c r="V1120" s="481"/>
      <c r="W1120" s="372"/>
      <c r="X1120" s="353"/>
      <c r="Y1120" s="373"/>
      <c r="Z1120" s="382"/>
      <c r="AA1120" s="389"/>
      <c r="AB1120" s="383"/>
      <c r="AC1120" s="388"/>
      <c r="AD1120" s="382"/>
      <c r="AE1120" s="389"/>
      <c r="AF1120" s="390"/>
      <c r="AG1120" s="391"/>
      <c r="AH1120" s="359"/>
      <c r="AI1120" s="373"/>
    </row>
    <row r="1121">
      <c r="A1121" s="480" t="s">
        <v>2869</v>
      </c>
      <c r="B1121" s="361"/>
      <c r="C1121" s="362"/>
      <c r="D1121" s="384" t="s">
        <v>2869</v>
      </c>
      <c r="E1121" s="364"/>
      <c r="F1121" s="365"/>
      <c r="G1121" s="366"/>
      <c r="H1121" s="367"/>
      <c r="I1121" s="365"/>
      <c r="J1121" s="368"/>
      <c r="K1121" s="364"/>
      <c r="L1121" s="365"/>
      <c r="M1121" s="366"/>
      <c r="N1121" s="367"/>
      <c r="O1121" s="365"/>
      <c r="P1121" s="368"/>
      <c r="Q1121" s="364"/>
      <c r="R1121" s="365"/>
      <c r="S1121" s="366"/>
      <c r="T1121" s="369"/>
      <c r="U1121" s="370"/>
      <c r="V1121" s="481"/>
      <c r="W1121" s="372"/>
      <c r="X1121" s="353"/>
      <c r="Y1121" s="373"/>
      <c r="Z1121" s="382"/>
      <c r="AA1121" s="389"/>
      <c r="AB1121" s="383"/>
      <c r="AC1121" s="388"/>
      <c r="AD1121" s="382"/>
      <c r="AE1121" s="389"/>
      <c r="AF1121" s="390"/>
      <c r="AG1121" s="391"/>
      <c r="AH1121" s="359"/>
      <c r="AI1121" s="373"/>
    </row>
    <row r="1122">
      <c r="A1122" s="480" t="s">
        <v>2869</v>
      </c>
      <c r="B1122" s="361"/>
      <c r="C1122" s="362"/>
      <c r="D1122" s="384" t="s">
        <v>2869</v>
      </c>
      <c r="E1122" s="364"/>
      <c r="F1122" s="365"/>
      <c r="G1122" s="366"/>
      <c r="H1122" s="367"/>
      <c r="I1122" s="365"/>
      <c r="J1122" s="368"/>
      <c r="K1122" s="364"/>
      <c r="L1122" s="365"/>
      <c r="M1122" s="366"/>
      <c r="N1122" s="367"/>
      <c r="O1122" s="365"/>
      <c r="P1122" s="368"/>
      <c r="Q1122" s="364"/>
      <c r="R1122" s="365"/>
      <c r="S1122" s="366"/>
      <c r="T1122" s="369"/>
      <c r="U1122" s="370"/>
      <c r="V1122" s="481"/>
      <c r="W1122" s="372"/>
      <c r="X1122" s="353"/>
      <c r="Y1122" s="373"/>
      <c r="Z1122" s="382"/>
      <c r="AA1122" s="389"/>
      <c r="AB1122" s="383"/>
      <c r="AC1122" s="388"/>
      <c r="AD1122" s="382"/>
      <c r="AE1122" s="389"/>
      <c r="AF1122" s="390"/>
      <c r="AG1122" s="391"/>
      <c r="AH1122" s="359"/>
      <c r="AI1122" s="373"/>
    </row>
    <row r="1123">
      <c r="A1123" s="480" t="s">
        <v>2869</v>
      </c>
      <c r="B1123" s="361"/>
      <c r="C1123" s="362"/>
      <c r="D1123" s="384" t="s">
        <v>2869</v>
      </c>
      <c r="E1123" s="364"/>
      <c r="F1123" s="365"/>
      <c r="G1123" s="366"/>
      <c r="H1123" s="367"/>
      <c r="I1123" s="365"/>
      <c r="J1123" s="368"/>
      <c r="K1123" s="364"/>
      <c r="L1123" s="365"/>
      <c r="M1123" s="366"/>
      <c r="N1123" s="367"/>
      <c r="O1123" s="365"/>
      <c r="P1123" s="368"/>
      <c r="Q1123" s="364"/>
      <c r="R1123" s="365"/>
      <c r="S1123" s="366"/>
      <c r="T1123" s="369"/>
      <c r="U1123" s="370"/>
      <c r="V1123" s="481"/>
      <c r="W1123" s="372"/>
      <c r="X1123" s="353"/>
      <c r="Y1123" s="373"/>
      <c r="Z1123" s="382"/>
      <c r="AA1123" s="389"/>
      <c r="AB1123" s="383"/>
      <c r="AC1123" s="388"/>
      <c r="AD1123" s="382"/>
      <c r="AE1123" s="389"/>
      <c r="AF1123" s="390"/>
      <c r="AG1123" s="391"/>
      <c r="AH1123" s="359"/>
      <c r="AI1123" s="373"/>
    </row>
    <row r="1124">
      <c r="A1124" s="480" t="s">
        <v>2869</v>
      </c>
      <c r="B1124" s="361"/>
      <c r="C1124" s="362"/>
      <c r="D1124" s="384" t="s">
        <v>2869</v>
      </c>
      <c r="E1124" s="364"/>
      <c r="F1124" s="365"/>
      <c r="G1124" s="366"/>
      <c r="H1124" s="367"/>
      <c r="I1124" s="365"/>
      <c r="J1124" s="368"/>
      <c r="K1124" s="364"/>
      <c r="L1124" s="365"/>
      <c r="M1124" s="366"/>
      <c r="N1124" s="367"/>
      <c r="O1124" s="365"/>
      <c r="P1124" s="368"/>
      <c r="Q1124" s="364"/>
      <c r="R1124" s="365"/>
      <c r="S1124" s="366"/>
      <c r="T1124" s="369"/>
      <c r="U1124" s="370"/>
      <c r="V1124" s="481"/>
      <c r="W1124" s="372"/>
      <c r="X1124" s="353"/>
      <c r="Y1124" s="373"/>
      <c r="Z1124" s="382"/>
      <c r="AA1124" s="389"/>
      <c r="AB1124" s="383"/>
      <c r="AC1124" s="388"/>
      <c r="AD1124" s="382"/>
      <c r="AE1124" s="389"/>
      <c r="AF1124" s="390"/>
      <c r="AG1124" s="391"/>
      <c r="AH1124" s="359"/>
      <c r="AI1124" s="373"/>
    </row>
    <row r="1125">
      <c r="A1125" s="480" t="s">
        <v>2869</v>
      </c>
      <c r="B1125" s="361"/>
      <c r="C1125" s="362"/>
      <c r="D1125" s="384" t="s">
        <v>2869</v>
      </c>
      <c r="E1125" s="364"/>
      <c r="F1125" s="365"/>
      <c r="G1125" s="366"/>
      <c r="H1125" s="367"/>
      <c r="I1125" s="365"/>
      <c r="J1125" s="368"/>
      <c r="K1125" s="364"/>
      <c r="L1125" s="365"/>
      <c r="M1125" s="366"/>
      <c r="N1125" s="367"/>
      <c r="O1125" s="365"/>
      <c r="P1125" s="368"/>
      <c r="Q1125" s="364"/>
      <c r="R1125" s="365"/>
      <c r="S1125" s="366"/>
      <c r="T1125" s="369"/>
      <c r="U1125" s="370"/>
      <c r="V1125" s="481"/>
      <c r="W1125" s="372"/>
      <c r="X1125" s="353"/>
      <c r="Y1125" s="373"/>
      <c r="Z1125" s="382"/>
      <c r="AA1125" s="389"/>
      <c r="AB1125" s="383"/>
      <c r="AC1125" s="388"/>
      <c r="AD1125" s="382"/>
      <c r="AE1125" s="389"/>
      <c r="AF1125" s="390"/>
      <c r="AG1125" s="391"/>
      <c r="AH1125" s="359"/>
      <c r="AI1125" s="373"/>
    </row>
    <row r="1126">
      <c r="A1126" s="480" t="s">
        <v>2869</v>
      </c>
      <c r="B1126" s="361"/>
      <c r="C1126" s="362"/>
      <c r="D1126" s="384" t="s">
        <v>2869</v>
      </c>
      <c r="E1126" s="364"/>
      <c r="F1126" s="365"/>
      <c r="G1126" s="366"/>
      <c r="H1126" s="367"/>
      <c r="I1126" s="365"/>
      <c r="J1126" s="368"/>
      <c r="K1126" s="364"/>
      <c r="L1126" s="365"/>
      <c r="M1126" s="366"/>
      <c r="N1126" s="367"/>
      <c r="O1126" s="365"/>
      <c r="P1126" s="368"/>
      <c r="Q1126" s="364"/>
      <c r="R1126" s="365"/>
      <c r="S1126" s="366"/>
      <c r="T1126" s="369"/>
      <c r="U1126" s="370"/>
      <c r="V1126" s="481"/>
      <c r="W1126" s="372"/>
      <c r="X1126" s="353"/>
      <c r="Y1126" s="373"/>
      <c r="Z1126" s="382"/>
      <c r="AA1126" s="389"/>
      <c r="AB1126" s="383"/>
      <c r="AC1126" s="388"/>
      <c r="AD1126" s="382"/>
      <c r="AE1126" s="389"/>
      <c r="AF1126" s="390"/>
      <c r="AG1126" s="391"/>
      <c r="AH1126" s="359"/>
      <c r="AI1126" s="373"/>
    </row>
    <row r="1127">
      <c r="A1127" s="480" t="s">
        <v>2869</v>
      </c>
      <c r="B1127" s="361"/>
      <c r="C1127" s="362"/>
      <c r="D1127" s="384" t="s">
        <v>2869</v>
      </c>
      <c r="E1127" s="364"/>
      <c r="F1127" s="365"/>
      <c r="G1127" s="366"/>
      <c r="H1127" s="367"/>
      <c r="I1127" s="365"/>
      <c r="J1127" s="368"/>
      <c r="K1127" s="364"/>
      <c r="L1127" s="365"/>
      <c r="M1127" s="366"/>
      <c r="N1127" s="367"/>
      <c r="O1127" s="365"/>
      <c r="P1127" s="368"/>
      <c r="Q1127" s="364"/>
      <c r="R1127" s="365"/>
      <c r="S1127" s="366"/>
      <c r="T1127" s="369"/>
      <c r="U1127" s="370"/>
      <c r="V1127" s="481"/>
      <c r="W1127" s="372"/>
      <c r="X1127" s="353"/>
      <c r="Y1127" s="373"/>
      <c r="Z1127" s="382"/>
      <c r="AA1127" s="389"/>
      <c r="AB1127" s="383"/>
      <c r="AC1127" s="388"/>
      <c r="AD1127" s="382"/>
      <c r="AE1127" s="389"/>
      <c r="AF1127" s="390"/>
      <c r="AG1127" s="391"/>
      <c r="AH1127" s="359"/>
      <c r="AI1127" s="373"/>
    </row>
    <row r="1128">
      <c r="A1128" s="480" t="s">
        <v>2869</v>
      </c>
      <c r="B1128" s="361"/>
      <c r="C1128" s="362"/>
      <c r="D1128" s="384" t="s">
        <v>2869</v>
      </c>
      <c r="E1128" s="364"/>
      <c r="F1128" s="365"/>
      <c r="G1128" s="366"/>
      <c r="H1128" s="367"/>
      <c r="I1128" s="365"/>
      <c r="J1128" s="368"/>
      <c r="K1128" s="364"/>
      <c r="L1128" s="365"/>
      <c r="M1128" s="366"/>
      <c r="N1128" s="367"/>
      <c r="O1128" s="365"/>
      <c r="P1128" s="368"/>
      <c r="Q1128" s="364"/>
      <c r="R1128" s="365"/>
      <c r="S1128" s="366"/>
      <c r="T1128" s="369"/>
      <c r="U1128" s="370"/>
      <c r="V1128" s="481"/>
      <c r="W1128" s="372"/>
      <c r="X1128" s="353"/>
      <c r="Y1128" s="373"/>
      <c r="Z1128" s="382"/>
      <c r="AA1128" s="389"/>
      <c r="AB1128" s="383"/>
      <c r="AC1128" s="388"/>
      <c r="AD1128" s="382"/>
      <c r="AE1128" s="389"/>
      <c r="AF1128" s="390"/>
      <c r="AG1128" s="391"/>
      <c r="AH1128" s="359"/>
      <c r="AI1128" s="373"/>
    </row>
    <row r="1129">
      <c r="A1129" s="480" t="s">
        <v>2869</v>
      </c>
      <c r="B1129" s="361"/>
      <c r="C1129" s="362"/>
      <c r="D1129" s="384" t="s">
        <v>2869</v>
      </c>
      <c r="E1129" s="364"/>
      <c r="F1129" s="365"/>
      <c r="G1129" s="366"/>
      <c r="H1129" s="367"/>
      <c r="I1129" s="365"/>
      <c r="J1129" s="368"/>
      <c r="K1129" s="364"/>
      <c r="L1129" s="365"/>
      <c r="M1129" s="366"/>
      <c r="N1129" s="367"/>
      <c r="O1129" s="365"/>
      <c r="P1129" s="368"/>
      <c r="Q1129" s="364"/>
      <c r="R1129" s="365"/>
      <c r="S1129" s="366"/>
      <c r="T1129" s="369"/>
      <c r="U1129" s="370"/>
      <c r="V1129" s="481"/>
      <c r="W1129" s="372"/>
      <c r="X1129" s="353"/>
      <c r="Y1129" s="373"/>
      <c r="Z1129" s="382"/>
      <c r="AA1129" s="389"/>
      <c r="AB1129" s="383"/>
      <c r="AC1129" s="388"/>
      <c r="AD1129" s="382"/>
      <c r="AE1129" s="389"/>
      <c r="AF1129" s="390"/>
      <c r="AG1129" s="391"/>
      <c r="AH1129" s="359"/>
      <c r="AI1129" s="373"/>
    </row>
    <row r="1130">
      <c r="A1130" s="480" t="s">
        <v>2869</v>
      </c>
      <c r="B1130" s="361"/>
      <c r="C1130" s="362"/>
      <c r="D1130" s="384" t="s">
        <v>2869</v>
      </c>
      <c r="E1130" s="364"/>
      <c r="F1130" s="365"/>
      <c r="G1130" s="366"/>
      <c r="H1130" s="367"/>
      <c r="I1130" s="365"/>
      <c r="J1130" s="368"/>
      <c r="K1130" s="364"/>
      <c r="L1130" s="365"/>
      <c r="M1130" s="366"/>
      <c r="N1130" s="367"/>
      <c r="O1130" s="365"/>
      <c r="P1130" s="368"/>
      <c r="Q1130" s="364"/>
      <c r="R1130" s="365"/>
      <c r="S1130" s="366"/>
      <c r="T1130" s="369"/>
      <c r="U1130" s="370"/>
      <c r="V1130" s="481"/>
      <c r="W1130" s="372"/>
      <c r="X1130" s="353"/>
      <c r="Y1130" s="373"/>
      <c r="Z1130" s="382"/>
      <c r="AA1130" s="389"/>
      <c r="AB1130" s="383"/>
      <c r="AC1130" s="388"/>
      <c r="AD1130" s="382"/>
      <c r="AE1130" s="389"/>
      <c r="AF1130" s="390"/>
      <c r="AG1130" s="391"/>
      <c r="AH1130" s="359"/>
      <c r="AI1130" s="373"/>
    </row>
    <row r="1131">
      <c r="A1131" s="480" t="s">
        <v>2869</v>
      </c>
      <c r="B1131" s="361"/>
      <c r="C1131" s="362"/>
      <c r="D1131" s="384" t="s">
        <v>2869</v>
      </c>
      <c r="E1131" s="364"/>
      <c r="F1131" s="365"/>
      <c r="G1131" s="366"/>
      <c r="H1131" s="367"/>
      <c r="I1131" s="365"/>
      <c r="J1131" s="368"/>
      <c r="K1131" s="364"/>
      <c r="L1131" s="365"/>
      <c r="M1131" s="366"/>
      <c r="N1131" s="367"/>
      <c r="O1131" s="365"/>
      <c r="P1131" s="368"/>
      <c r="Q1131" s="364"/>
      <c r="R1131" s="365"/>
      <c r="S1131" s="366"/>
      <c r="T1131" s="369"/>
      <c r="U1131" s="370"/>
      <c r="V1131" s="481"/>
      <c r="W1131" s="372"/>
      <c r="X1131" s="353"/>
      <c r="Y1131" s="373"/>
      <c r="Z1131" s="382"/>
      <c r="AA1131" s="389"/>
      <c r="AB1131" s="383"/>
      <c r="AC1131" s="388"/>
      <c r="AD1131" s="382"/>
      <c r="AE1131" s="389"/>
      <c r="AF1131" s="390"/>
      <c r="AG1131" s="391"/>
      <c r="AH1131" s="359"/>
      <c r="AI1131" s="373"/>
    </row>
    <row r="1132">
      <c r="A1132" s="480" t="s">
        <v>2869</v>
      </c>
      <c r="B1132" s="361"/>
      <c r="C1132" s="362"/>
      <c r="D1132" s="384" t="s">
        <v>2869</v>
      </c>
      <c r="E1132" s="364"/>
      <c r="F1132" s="365"/>
      <c r="G1132" s="366"/>
      <c r="H1132" s="367"/>
      <c r="I1132" s="365"/>
      <c r="J1132" s="368"/>
      <c r="K1132" s="364"/>
      <c r="L1132" s="365"/>
      <c r="M1132" s="366"/>
      <c r="N1132" s="367"/>
      <c r="O1132" s="365"/>
      <c r="P1132" s="368"/>
      <c r="Q1132" s="364"/>
      <c r="R1132" s="365"/>
      <c r="S1132" s="366"/>
      <c r="T1132" s="369"/>
      <c r="U1132" s="370"/>
      <c r="V1132" s="481"/>
      <c r="W1132" s="372"/>
      <c r="X1132" s="353"/>
      <c r="Y1132" s="373"/>
      <c r="Z1132" s="382"/>
      <c r="AA1132" s="389"/>
      <c r="AB1132" s="383"/>
      <c r="AC1132" s="388"/>
      <c r="AD1132" s="382"/>
      <c r="AE1132" s="389"/>
      <c r="AF1132" s="390"/>
      <c r="AG1132" s="391"/>
      <c r="AH1132" s="359"/>
      <c r="AI1132" s="373"/>
    </row>
    <row r="1133">
      <c r="A1133" s="480" t="s">
        <v>2869</v>
      </c>
      <c r="B1133" s="361"/>
      <c r="C1133" s="362"/>
      <c r="D1133" s="384" t="s">
        <v>2869</v>
      </c>
      <c r="E1133" s="364"/>
      <c r="F1133" s="365"/>
      <c r="G1133" s="366"/>
      <c r="H1133" s="367"/>
      <c r="I1133" s="365"/>
      <c r="J1133" s="368"/>
      <c r="K1133" s="364"/>
      <c r="L1133" s="365"/>
      <c r="M1133" s="366"/>
      <c r="N1133" s="367"/>
      <c r="O1133" s="365"/>
      <c r="P1133" s="368"/>
      <c r="Q1133" s="364"/>
      <c r="R1133" s="365"/>
      <c r="S1133" s="366"/>
      <c r="T1133" s="369"/>
      <c r="U1133" s="370"/>
      <c r="V1133" s="481"/>
      <c r="W1133" s="372"/>
      <c r="X1133" s="353"/>
      <c r="Y1133" s="373"/>
      <c r="Z1133" s="382"/>
      <c r="AA1133" s="389"/>
      <c r="AB1133" s="383"/>
      <c r="AC1133" s="388"/>
      <c r="AD1133" s="382"/>
      <c r="AE1133" s="389"/>
      <c r="AF1133" s="390"/>
      <c r="AG1133" s="391"/>
      <c r="AH1133" s="359"/>
      <c r="AI1133" s="373"/>
    </row>
    <row r="1134">
      <c r="A1134" s="480" t="s">
        <v>2869</v>
      </c>
      <c r="B1134" s="361"/>
      <c r="C1134" s="362"/>
      <c r="D1134" s="384" t="s">
        <v>2869</v>
      </c>
      <c r="E1134" s="364"/>
      <c r="F1134" s="365"/>
      <c r="G1134" s="366"/>
      <c r="H1134" s="367"/>
      <c r="I1134" s="365"/>
      <c r="J1134" s="368"/>
      <c r="K1134" s="364"/>
      <c r="L1134" s="365"/>
      <c r="M1134" s="366"/>
      <c r="N1134" s="367"/>
      <c r="O1134" s="365"/>
      <c r="P1134" s="368"/>
      <c r="Q1134" s="364"/>
      <c r="R1134" s="365"/>
      <c r="S1134" s="366"/>
      <c r="T1134" s="369"/>
      <c r="U1134" s="370"/>
      <c r="V1134" s="481"/>
      <c r="W1134" s="372"/>
      <c r="X1134" s="353"/>
      <c r="Y1134" s="373"/>
      <c r="Z1134" s="382"/>
      <c r="AA1134" s="389"/>
      <c r="AB1134" s="383"/>
      <c r="AC1134" s="388"/>
      <c r="AD1134" s="382"/>
      <c r="AE1134" s="389"/>
      <c r="AF1134" s="390"/>
      <c r="AG1134" s="391"/>
      <c r="AH1134" s="359"/>
      <c r="AI1134" s="373"/>
    </row>
    <row r="1135">
      <c r="A1135" s="480" t="s">
        <v>2869</v>
      </c>
      <c r="B1135" s="361"/>
      <c r="C1135" s="362"/>
      <c r="D1135" s="384" t="s">
        <v>2869</v>
      </c>
      <c r="E1135" s="364"/>
      <c r="F1135" s="365"/>
      <c r="G1135" s="366"/>
      <c r="H1135" s="367"/>
      <c r="I1135" s="365"/>
      <c r="J1135" s="368"/>
      <c r="K1135" s="364"/>
      <c r="L1135" s="365"/>
      <c r="M1135" s="366"/>
      <c r="N1135" s="367"/>
      <c r="O1135" s="365"/>
      <c r="P1135" s="368"/>
      <c r="Q1135" s="364"/>
      <c r="R1135" s="365"/>
      <c r="S1135" s="366"/>
      <c r="T1135" s="369"/>
      <c r="U1135" s="370"/>
      <c r="V1135" s="481"/>
      <c r="W1135" s="372"/>
      <c r="X1135" s="353"/>
      <c r="Y1135" s="373"/>
      <c r="Z1135" s="382"/>
      <c r="AA1135" s="389"/>
      <c r="AB1135" s="383"/>
      <c r="AC1135" s="388"/>
      <c r="AD1135" s="382"/>
      <c r="AE1135" s="389"/>
      <c r="AF1135" s="390"/>
      <c r="AG1135" s="391"/>
      <c r="AH1135" s="359"/>
      <c r="AI1135" s="373"/>
    </row>
    <row r="1136">
      <c r="A1136" s="480" t="s">
        <v>2869</v>
      </c>
      <c r="B1136" s="361"/>
      <c r="C1136" s="362"/>
      <c r="D1136" s="384" t="s">
        <v>2869</v>
      </c>
      <c r="E1136" s="364"/>
      <c r="F1136" s="365"/>
      <c r="G1136" s="366"/>
      <c r="H1136" s="367"/>
      <c r="I1136" s="365"/>
      <c r="J1136" s="368"/>
      <c r="K1136" s="364"/>
      <c r="L1136" s="365"/>
      <c r="M1136" s="366"/>
      <c r="N1136" s="367"/>
      <c r="O1136" s="365"/>
      <c r="P1136" s="368"/>
      <c r="Q1136" s="364"/>
      <c r="R1136" s="365"/>
      <c r="S1136" s="366"/>
      <c r="T1136" s="369"/>
      <c r="U1136" s="370"/>
      <c r="V1136" s="481"/>
      <c r="W1136" s="372"/>
      <c r="X1136" s="353"/>
      <c r="Y1136" s="373"/>
      <c r="Z1136" s="382"/>
      <c r="AA1136" s="389"/>
      <c r="AB1136" s="383"/>
      <c r="AC1136" s="388"/>
      <c r="AD1136" s="382"/>
      <c r="AE1136" s="389"/>
      <c r="AF1136" s="390"/>
      <c r="AG1136" s="391"/>
      <c r="AH1136" s="359"/>
      <c r="AI1136" s="373"/>
    </row>
    <row r="1137">
      <c r="A1137" s="480" t="s">
        <v>2869</v>
      </c>
      <c r="B1137" s="361"/>
      <c r="C1137" s="362"/>
      <c r="D1137" s="384" t="s">
        <v>2869</v>
      </c>
      <c r="E1137" s="364"/>
      <c r="F1137" s="365"/>
      <c r="G1137" s="366"/>
      <c r="H1137" s="367"/>
      <c r="I1137" s="365"/>
      <c r="J1137" s="368"/>
      <c r="K1137" s="364"/>
      <c r="L1137" s="365"/>
      <c r="M1137" s="366"/>
      <c r="N1137" s="367"/>
      <c r="O1137" s="365"/>
      <c r="P1137" s="368"/>
      <c r="Q1137" s="364"/>
      <c r="R1137" s="365"/>
      <c r="S1137" s="366"/>
      <c r="T1137" s="369"/>
      <c r="U1137" s="370"/>
      <c r="V1137" s="481"/>
      <c r="W1137" s="372"/>
      <c r="X1137" s="353"/>
      <c r="Y1137" s="373"/>
      <c r="Z1137" s="382"/>
      <c r="AA1137" s="389"/>
      <c r="AB1137" s="383"/>
      <c r="AC1137" s="388"/>
      <c r="AD1137" s="382"/>
      <c r="AE1137" s="389"/>
      <c r="AF1137" s="390"/>
      <c r="AG1137" s="391"/>
      <c r="AH1137" s="359"/>
      <c r="AI1137" s="373"/>
    </row>
    <row r="1138">
      <c r="A1138" s="480" t="s">
        <v>2869</v>
      </c>
      <c r="B1138" s="361"/>
      <c r="C1138" s="362"/>
      <c r="D1138" s="384" t="s">
        <v>2869</v>
      </c>
      <c r="E1138" s="364"/>
      <c r="F1138" s="365"/>
      <c r="G1138" s="366"/>
      <c r="H1138" s="367"/>
      <c r="I1138" s="365"/>
      <c r="J1138" s="368"/>
      <c r="K1138" s="364"/>
      <c r="L1138" s="365"/>
      <c r="M1138" s="366"/>
      <c r="N1138" s="367"/>
      <c r="O1138" s="365"/>
      <c r="P1138" s="368"/>
      <c r="Q1138" s="364"/>
      <c r="R1138" s="365"/>
      <c r="S1138" s="366"/>
      <c r="T1138" s="369"/>
      <c r="U1138" s="370"/>
      <c r="V1138" s="481"/>
      <c r="W1138" s="372"/>
      <c r="X1138" s="353"/>
      <c r="Y1138" s="373"/>
      <c r="Z1138" s="382"/>
      <c r="AA1138" s="389"/>
      <c r="AB1138" s="383"/>
      <c r="AC1138" s="388"/>
      <c r="AD1138" s="382"/>
      <c r="AE1138" s="389"/>
      <c r="AF1138" s="390"/>
      <c r="AG1138" s="391"/>
      <c r="AH1138" s="359"/>
      <c r="AI1138" s="373"/>
    </row>
    <row r="1139">
      <c r="A1139" s="480" t="s">
        <v>2869</v>
      </c>
      <c r="B1139" s="361"/>
      <c r="C1139" s="362"/>
      <c r="D1139" s="384" t="s">
        <v>2869</v>
      </c>
      <c r="E1139" s="364"/>
      <c r="F1139" s="365"/>
      <c r="G1139" s="366"/>
      <c r="H1139" s="367"/>
      <c r="I1139" s="365"/>
      <c r="J1139" s="368"/>
      <c r="K1139" s="364"/>
      <c r="L1139" s="365"/>
      <c r="M1139" s="366"/>
      <c r="N1139" s="367"/>
      <c r="O1139" s="365"/>
      <c r="P1139" s="368"/>
      <c r="Q1139" s="364"/>
      <c r="R1139" s="365"/>
      <c r="S1139" s="366"/>
      <c r="T1139" s="369"/>
      <c r="U1139" s="370"/>
      <c r="V1139" s="481"/>
      <c r="W1139" s="372"/>
      <c r="X1139" s="353"/>
      <c r="Y1139" s="373"/>
      <c r="Z1139" s="382"/>
      <c r="AA1139" s="389"/>
      <c r="AB1139" s="383"/>
      <c r="AC1139" s="388"/>
      <c r="AD1139" s="382"/>
      <c r="AE1139" s="389"/>
      <c r="AF1139" s="390"/>
      <c r="AG1139" s="391"/>
      <c r="AH1139" s="359"/>
      <c r="AI1139" s="373"/>
    </row>
    <row r="1140">
      <c r="A1140" s="480" t="s">
        <v>2869</v>
      </c>
      <c r="B1140" s="361"/>
      <c r="C1140" s="362"/>
      <c r="D1140" s="384" t="s">
        <v>2869</v>
      </c>
      <c r="E1140" s="364"/>
      <c r="F1140" s="365"/>
      <c r="G1140" s="366"/>
      <c r="H1140" s="367"/>
      <c r="I1140" s="365"/>
      <c r="J1140" s="368"/>
      <c r="K1140" s="364"/>
      <c r="L1140" s="365"/>
      <c r="M1140" s="366"/>
      <c r="N1140" s="367"/>
      <c r="O1140" s="365"/>
      <c r="P1140" s="368"/>
      <c r="Q1140" s="364"/>
      <c r="R1140" s="365"/>
      <c r="S1140" s="366"/>
      <c r="T1140" s="369"/>
      <c r="U1140" s="370"/>
      <c r="V1140" s="481"/>
      <c r="W1140" s="372"/>
      <c r="X1140" s="353"/>
      <c r="Y1140" s="373"/>
      <c r="Z1140" s="382"/>
      <c r="AA1140" s="389"/>
      <c r="AB1140" s="383"/>
      <c r="AC1140" s="388"/>
      <c r="AD1140" s="382"/>
      <c r="AE1140" s="389"/>
      <c r="AF1140" s="390"/>
      <c r="AG1140" s="391"/>
      <c r="AH1140" s="359"/>
      <c r="AI1140" s="373"/>
    </row>
    <row r="1141">
      <c r="A1141" s="480" t="s">
        <v>2869</v>
      </c>
      <c r="B1141" s="361"/>
      <c r="C1141" s="362"/>
      <c r="D1141" s="384" t="s">
        <v>2869</v>
      </c>
      <c r="E1141" s="364"/>
      <c r="F1141" s="365"/>
      <c r="G1141" s="366"/>
      <c r="H1141" s="367"/>
      <c r="I1141" s="365"/>
      <c r="J1141" s="368"/>
      <c r="K1141" s="364"/>
      <c r="L1141" s="365"/>
      <c r="M1141" s="366"/>
      <c r="N1141" s="367"/>
      <c r="O1141" s="365"/>
      <c r="P1141" s="368"/>
      <c r="Q1141" s="364"/>
      <c r="R1141" s="365"/>
      <c r="S1141" s="366"/>
      <c r="T1141" s="369"/>
      <c r="U1141" s="370"/>
      <c r="V1141" s="481"/>
      <c r="W1141" s="372"/>
      <c r="X1141" s="353"/>
      <c r="Y1141" s="373"/>
      <c r="Z1141" s="382"/>
      <c r="AA1141" s="389"/>
      <c r="AB1141" s="383"/>
      <c r="AC1141" s="388"/>
      <c r="AD1141" s="382"/>
      <c r="AE1141" s="389"/>
      <c r="AF1141" s="390"/>
      <c r="AG1141" s="391"/>
      <c r="AH1141" s="359"/>
      <c r="AI1141" s="373"/>
    </row>
    <row r="1142">
      <c r="A1142" s="480" t="s">
        <v>2869</v>
      </c>
      <c r="B1142" s="361"/>
      <c r="C1142" s="362"/>
      <c r="D1142" s="384" t="s">
        <v>2869</v>
      </c>
      <c r="E1142" s="364"/>
      <c r="F1142" s="365"/>
      <c r="G1142" s="366"/>
      <c r="H1142" s="367"/>
      <c r="I1142" s="365"/>
      <c r="J1142" s="368"/>
      <c r="K1142" s="364"/>
      <c r="L1142" s="365"/>
      <c r="M1142" s="366"/>
      <c r="N1142" s="367"/>
      <c r="O1142" s="365"/>
      <c r="P1142" s="368"/>
      <c r="Q1142" s="364"/>
      <c r="R1142" s="365"/>
      <c r="S1142" s="366"/>
      <c r="T1142" s="369"/>
      <c r="U1142" s="370"/>
      <c r="V1142" s="481"/>
      <c r="W1142" s="372"/>
      <c r="X1142" s="353"/>
      <c r="Y1142" s="373"/>
      <c r="Z1142" s="382"/>
      <c r="AA1142" s="389"/>
      <c r="AB1142" s="383"/>
      <c r="AC1142" s="388"/>
      <c r="AD1142" s="382"/>
      <c r="AE1142" s="389"/>
      <c r="AF1142" s="390"/>
      <c r="AG1142" s="391"/>
      <c r="AH1142" s="359"/>
      <c r="AI1142" s="373"/>
    </row>
    <row r="1143">
      <c r="A1143" s="480" t="s">
        <v>2869</v>
      </c>
      <c r="B1143" s="361"/>
      <c r="C1143" s="362"/>
      <c r="D1143" s="384" t="s">
        <v>2869</v>
      </c>
      <c r="E1143" s="364"/>
      <c r="F1143" s="365"/>
      <c r="G1143" s="366"/>
      <c r="H1143" s="367"/>
      <c r="I1143" s="365"/>
      <c r="J1143" s="368"/>
      <c r="K1143" s="364"/>
      <c r="L1143" s="365"/>
      <c r="M1143" s="366"/>
      <c r="N1143" s="367"/>
      <c r="O1143" s="365"/>
      <c r="P1143" s="368"/>
      <c r="Q1143" s="364"/>
      <c r="R1143" s="365"/>
      <c r="S1143" s="366"/>
      <c r="T1143" s="369"/>
      <c r="U1143" s="370"/>
      <c r="V1143" s="481"/>
      <c r="W1143" s="372"/>
      <c r="X1143" s="353"/>
      <c r="Y1143" s="373"/>
      <c r="Z1143" s="382"/>
      <c r="AA1143" s="389"/>
      <c r="AB1143" s="383"/>
      <c r="AC1143" s="388"/>
      <c r="AD1143" s="382"/>
      <c r="AE1143" s="389"/>
      <c r="AF1143" s="390"/>
      <c r="AG1143" s="391"/>
      <c r="AH1143" s="359"/>
      <c r="AI1143" s="373"/>
    </row>
    <row r="1144">
      <c r="A1144" s="480" t="s">
        <v>2869</v>
      </c>
      <c r="B1144" s="361"/>
      <c r="C1144" s="362"/>
      <c r="D1144" s="384" t="s">
        <v>2869</v>
      </c>
      <c r="E1144" s="364"/>
      <c r="F1144" s="365"/>
      <c r="G1144" s="366"/>
      <c r="H1144" s="367"/>
      <c r="I1144" s="365"/>
      <c r="J1144" s="368"/>
      <c r="K1144" s="364"/>
      <c r="L1144" s="365"/>
      <c r="M1144" s="366"/>
      <c r="N1144" s="367"/>
      <c r="O1144" s="365"/>
      <c r="P1144" s="368"/>
      <c r="Q1144" s="364"/>
      <c r="R1144" s="365"/>
      <c r="S1144" s="366"/>
      <c r="T1144" s="369"/>
      <c r="U1144" s="370"/>
      <c r="V1144" s="481"/>
      <c r="W1144" s="372"/>
      <c r="X1144" s="353"/>
      <c r="Y1144" s="373"/>
      <c r="Z1144" s="382"/>
      <c r="AA1144" s="389"/>
      <c r="AB1144" s="383"/>
      <c r="AC1144" s="388"/>
      <c r="AD1144" s="382"/>
      <c r="AE1144" s="389"/>
      <c r="AF1144" s="390"/>
      <c r="AG1144" s="391"/>
      <c r="AH1144" s="359"/>
      <c r="AI1144" s="373"/>
    </row>
    <row r="1145">
      <c r="A1145" s="480" t="s">
        <v>2869</v>
      </c>
      <c r="B1145" s="361"/>
      <c r="C1145" s="362"/>
      <c r="D1145" s="384" t="s">
        <v>2869</v>
      </c>
      <c r="E1145" s="364"/>
      <c r="F1145" s="365"/>
      <c r="G1145" s="366"/>
      <c r="H1145" s="367"/>
      <c r="I1145" s="365"/>
      <c r="J1145" s="368"/>
      <c r="K1145" s="364"/>
      <c r="L1145" s="365"/>
      <c r="M1145" s="366"/>
      <c r="N1145" s="367"/>
      <c r="O1145" s="365"/>
      <c r="P1145" s="368"/>
      <c r="Q1145" s="364"/>
      <c r="R1145" s="365"/>
      <c r="S1145" s="366"/>
      <c r="T1145" s="369"/>
      <c r="U1145" s="370"/>
      <c r="V1145" s="481"/>
      <c r="W1145" s="372"/>
      <c r="X1145" s="353"/>
      <c r="Y1145" s="373"/>
      <c r="Z1145" s="382"/>
      <c r="AA1145" s="389"/>
      <c r="AB1145" s="383"/>
      <c r="AC1145" s="388"/>
      <c r="AD1145" s="382"/>
      <c r="AE1145" s="389"/>
      <c r="AF1145" s="390"/>
      <c r="AG1145" s="391"/>
      <c r="AH1145" s="359"/>
      <c r="AI1145" s="373"/>
    </row>
    <row r="1146">
      <c r="A1146" s="480" t="s">
        <v>2869</v>
      </c>
      <c r="B1146" s="361"/>
      <c r="C1146" s="362"/>
      <c r="D1146" s="384" t="s">
        <v>2869</v>
      </c>
      <c r="E1146" s="364"/>
      <c r="F1146" s="365"/>
      <c r="G1146" s="366"/>
      <c r="H1146" s="367"/>
      <c r="I1146" s="365"/>
      <c r="J1146" s="368"/>
      <c r="K1146" s="364"/>
      <c r="L1146" s="365"/>
      <c r="M1146" s="366"/>
      <c r="N1146" s="367"/>
      <c r="O1146" s="365"/>
      <c r="P1146" s="368"/>
      <c r="Q1146" s="364"/>
      <c r="R1146" s="365"/>
      <c r="S1146" s="366"/>
      <c r="T1146" s="369"/>
      <c r="U1146" s="370"/>
      <c r="V1146" s="481"/>
      <c r="W1146" s="372"/>
      <c r="X1146" s="353"/>
      <c r="Y1146" s="373"/>
      <c r="Z1146" s="382"/>
      <c r="AA1146" s="389"/>
      <c r="AB1146" s="383"/>
      <c r="AC1146" s="388"/>
      <c r="AD1146" s="382"/>
      <c r="AE1146" s="389"/>
      <c r="AF1146" s="390"/>
      <c r="AG1146" s="391"/>
      <c r="AH1146" s="359"/>
      <c r="AI1146" s="373"/>
    </row>
    <row r="1147">
      <c r="A1147" s="480" t="s">
        <v>2869</v>
      </c>
      <c r="B1147" s="361"/>
      <c r="C1147" s="362"/>
      <c r="D1147" s="384" t="s">
        <v>2869</v>
      </c>
      <c r="E1147" s="364"/>
      <c r="F1147" s="365"/>
      <c r="G1147" s="366"/>
      <c r="H1147" s="367"/>
      <c r="I1147" s="365"/>
      <c r="J1147" s="368"/>
      <c r="K1147" s="364"/>
      <c r="L1147" s="365"/>
      <c r="M1147" s="366"/>
      <c r="N1147" s="367"/>
      <c r="O1147" s="365"/>
      <c r="P1147" s="368"/>
      <c r="Q1147" s="364"/>
      <c r="R1147" s="365"/>
      <c r="S1147" s="366"/>
      <c r="T1147" s="369"/>
      <c r="U1147" s="370"/>
      <c r="V1147" s="481"/>
      <c r="W1147" s="372"/>
      <c r="X1147" s="353"/>
      <c r="Y1147" s="373"/>
      <c r="Z1147" s="382"/>
      <c r="AA1147" s="389"/>
      <c r="AB1147" s="383"/>
      <c r="AC1147" s="388"/>
      <c r="AD1147" s="382"/>
      <c r="AE1147" s="389"/>
      <c r="AF1147" s="390"/>
      <c r="AG1147" s="391"/>
      <c r="AH1147" s="359"/>
      <c r="AI1147" s="373"/>
    </row>
    <row r="1148">
      <c r="A1148" s="480" t="s">
        <v>2869</v>
      </c>
      <c r="B1148" s="361"/>
      <c r="C1148" s="362"/>
      <c r="D1148" s="384" t="s">
        <v>2869</v>
      </c>
      <c r="E1148" s="364"/>
      <c r="F1148" s="365"/>
      <c r="G1148" s="366"/>
      <c r="H1148" s="367"/>
      <c r="I1148" s="365"/>
      <c r="J1148" s="368"/>
      <c r="K1148" s="364"/>
      <c r="L1148" s="365"/>
      <c r="M1148" s="366"/>
      <c r="N1148" s="367"/>
      <c r="O1148" s="365"/>
      <c r="P1148" s="368"/>
      <c r="Q1148" s="364"/>
      <c r="R1148" s="365"/>
      <c r="S1148" s="366"/>
      <c r="T1148" s="369"/>
      <c r="U1148" s="370"/>
      <c r="V1148" s="481"/>
      <c r="W1148" s="372"/>
      <c r="X1148" s="353"/>
      <c r="Y1148" s="373"/>
      <c r="Z1148" s="382"/>
      <c r="AA1148" s="389"/>
      <c r="AB1148" s="383"/>
      <c r="AC1148" s="388"/>
      <c r="AD1148" s="382"/>
      <c r="AE1148" s="389"/>
      <c r="AF1148" s="390"/>
      <c r="AG1148" s="391"/>
      <c r="AH1148" s="359"/>
      <c r="AI1148" s="373"/>
    </row>
    <row r="1149">
      <c r="A1149" s="480" t="s">
        <v>2869</v>
      </c>
      <c r="B1149" s="361"/>
      <c r="C1149" s="362"/>
      <c r="D1149" s="384" t="s">
        <v>2869</v>
      </c>
      <c r="E1149" s="364"/>
      <c r="F1149" s="365"/>
      <c r="G1149" s="366"/>
      <c r="H1149" s="367"/>
      <c r="I1149" s="365"/>
      <c r="J1149" s="368"/>
      <c r="K1149" s="364"/>
      <c r="L1149" s="365"/>
      <c r="M1149" s="366"/>
      <c r="N1149" s="367"/>
      <c r="O1149" s="365"/>
      <c r="P1149" s="368"/>
      <c r="Q1149" s="364"/>
      <c r="R1149" s="365"/>
      <c r="S1149" s="366"/>
      <c r="T1149" s="369"/>
      <c r="U1149" s="370"/>
      <c r="V1149" s="481"/>
      <c r="W1149" s="372"/>
      <c r="X1149" s="353"/>
      <c r="Y1149" s="373"/>
      <c r="Z1149" s="382"/>
      <c r="AA1149" s="389"/>
      <c r="AB1149" s="383"/>
      <c r="AC1149" s="388"/>
      <c r="AD1149" s="382"/>
      <c r="AE1149" s="389"/>
      <c r="AF1149" s="390"/>
      <c r="AG1149" s="391"/>
      <c r="AH1149" s="359"/>
      <c r="AI1149" s="373"/>
    </row>
    <row r="1150">
      <c r="A1150" s="480" t="s">
        <v>2869</v>
      </c>
      <c r="B1150" s="361"/>
      <c r="C1150" s="362"/>
      <c r="D1150" s="384" t="s">
        <v>2869</v>
      </c>
      <c r="E1150" s="364"/>
      <c r="F1150" s="365"/>
      <c r="G1150" s="366"/>
      <c r="H1150" s="367"/>
      <c r="I1150" s="365"/>
      <c r="J1150" s="368"/>
      <c r="K1150" s="364"/>
      <c r="L1150" s="365"/>
      <c r="M1150" s="366"/>
      <c r="N1150" s="367"/>
      <c r="O1150" s="365"/>
      <c r="P1150" s="368"/>
      <c r="Q1150" s="364"/>
      <c r="R1150" s="365"/>
      <c r="S1150" s="366"/>
      <c r="T1150" s="369"/>
      <c r="U1150" s="370"/>
      <c r="V1150" s="481"/>
      <c r="W1150" s="372"/>
      <c r="X1150" s="353"/>
      <c r="Y1150" s="373"/>
      <c r="Z1150" s="382"/>
      <c r="AA1150" s="389"/>
      <c r="AB1150" s="383"/>
      <c r="AC1150" s="388"/>
      <c r="AD1150" s="382"/>
      <c r="AE1150" s="389"/>
      <c r="AF1150" s="390"/>
      <c r="AG1150" s="391"/>
      <c r="AH1150" s="359"/>
      <c r="AI1150" s="373"/>
    </row>
    <row r="1151">
      <c r="A1151" s="480" t="s">
        <v>2869</v>
      </c>
      <c r="B1151" s="361"/>
      <c r="C1151" s="362"/>
      <c r="D1151" s="384" t="s">
        <v>2869</v>
      </c>
      <c r="E1151" s="364"/>
      <c r="F1151" s="365"/>
      <c r="G1151" s="366"/>
      <c r="H1151" s="367"/>
      <c r="I1151" s="365"/>
      <c r="J1151" s="368"/>
      <c r="K1151" s="364"/>
      <c r="L1151" s="365"/>
      <c r="M1151" s="366"/>
      <c r="N1151" s="367"/>
      <c r="O1151" s="365"/>
      <c r="P1151" s="368"/>
      <c r="Q1151" s="364"/>
      <c r="R1151" s="365"/>
      <c r="S1151" s="366"/>
      <c r="T1151" s="369"/>
      <c r="U1151" s="370"/>
      <c r="V1151" s="481"/>
      <c r="W1151" s="372"/>
      <c r="X1151" s="353"/>
      <c r="Y1151" s="373"/>
      <c r="Z1151" s="382"/>
      <c r="AA1151" s="389"/>
      <c r="AB1151" s="383"/>
      <c r="AC1151" s="388"/>
      <c r="AD1151" s="382"/>
      <c r="AE1151" s="389"/>
      <c r="AF1151" s="390"/>
      <c r="AG1151" s="391"/>
      <c r="AH1151" s="359"/>
      <c r="AI1151" s="373"/>
    </row>
    <row r="1152">
      <c r="A1152" s="480" t="s">
        <v>2869</v>
      </c>
      <c r="B1152" s="361"/>
      <c r="C1152" s="362"/>
      <c r="D1152" s="384" t="s">
        <v>2869</v>
      </c>
      <c r="E1152" s="364"/>
      <c r="F1152" s="365"/>
      <c r="G1152" s="366"/>
      <c r="H1152" s="367"/>
      <c r="I1152" s="365"/>
      <c r="J1152" s="368"/>
      <c r="K1152" s="364"/>
      <c r="L1152" s="365"/>
      <c r="M1152" s="366"/>
      <c r="N1152" s="367"/>
      <c r="O1152" s="365"/>
      <c r="P1152" s="368"/>
      <c r="Q1152" s="364"/>
      <c r="R1152" s="365"/>
      <c r="S1152" s="366"/>
      <c r="T1152" s="369"/>
      <c r="U1152" s="370"/>
      <c r="V1152" s="481"/>
      <c r="W1152" s="372"/>
      <c r="X1152" s="353"/>
      <c r="Y1152" s="373"/>
      <c r="Z1152" s="382"/>
      <c r="AA1152" s="389"/>
      <c r="AB1152" s="383"/>
      <c r="AC1152" s="388"/>
      <c r="AD1152" s="382"/>
      <c r="AE1152" s="389"/>
      <c r="AF1152" s="390"/>
      <c r="AG1152" s="391"/>
      <c r="AH1152" s="359"/>
      <c r="AI1152" s="373"/>
    </row>
    <row r="1153">
      <c r="A1153" s="480" t="s">
        <v>2869</v>
      </c>
      <c r="B1153" s="361"/>
      <c r="C1153" s="362"/>
      <c r="D1153" s="384" t="s">
        <v>2869</v>
      </c>
      <c r="E1153" s="364"/>
      <c r="F1153" s="365"/>
      <c r="G1153" s="366"/>
      <c r="H1153" s="367"/>
      <c r="I1153" s="365"/>
      <c r="J1153" s="368"/>
      <c r="K1153" s="364"/>
      <c r="L1153" s="365"/>
      <c r="M1153" s="366"/>
      <c r="N1153" s="367"/>
      <c r="O1153" s="365"/>
      <c r="P1153" s="368"/>
      <c r="Q1153" s="364"/>
      <c r="R1153" s="365"/>
      <c r="S1153" s="366"/>
      <c r="T1153" s="369"/>
      <c r="U1153" s="370"/>
      <c r="V1153" s="481"/>
      <c r="W1153" s="372"/>
      <c r="X1153" s="353"/>
      <c r="Y1153" s="373"/>
      <c r="Z1153" s="382"/>
      <c r="AA1153" s="389"/>
      <c r="AB1153" s="383"/>
      <c r="AC1153" s="388"/>
      <c r="AD1153" s="382"/>
      <c r="AE1153" s="389"/>
      <c r="AF1153" s="390"/>
      <c r="AG1153" s="391"/>
      <c r="AH1153" s="359"/>
      <c r="AI1153" s="373"/>
    </row>
    <row r="1154">
      <c r="A1154" s="480" t="s">
        <v>2869</v>
      </c>
      <c r="B1154" s="361"/>
      <c r="C1154" s="362"/>
      <c r="D1154" s="384" t="s">
        <v>2869</v>
      </c>
      <c r="E1154" s="364"/>
      <c r="F1154" s="365"/>
      <c r="G1154" s="366"/>
      <c r="H1154" s="367"/>
      <c r="I1154" s="365"/>
      <c r="J1154" s="368"/>
      <c r="K1154" s="364"/>
      <c r="L1154" s="365"/>
      <c r="M1154" s="366"/>
      <c r="N1154" s="367"/>
      <c r="O1154" s="365"/>
      <c r="P1154" s="368"/>
      <c r="Q1154" s="364"/>
      <c r="R1154" s="365"/>
      <c r="S1154" s="366"/>
      <c r="T1154" s="369"/>
      <c r="U1154" s="370"/>
      <c r="V1154" s="481"/>
      <c r="W1154" s="372"/>
      <c r="X1154" s="353"/>
      <c r="Y1154" s="373"/>
      <c r="Z1154" s="382"/>
      <c r="AA1154" s="389"/>
      <c r="AB1154" s="383"/>
      <c r="AC1154" s="388"/>
      <c r="AD1154" s="382"/>
      <c r="AE1154" s="389"/>
      <c r="AF1154" s="390"/>
      <c r="AG1154" s="391"/>
      <c r="AH1154" s="359"/>
      <c r="AI1154" s="373"/>
    </row>
    <row r="1155">
      <c r="A1155" s="480" t="s">
        <v>2869</v>
      </c>
      <c r="B1155" s="361"/>
      <c r="C1155" s="362"/>
      <c r="D1155" s="384" t="s">
        <v>2869</v>
      </c>
      <c r="E1155" s="364"/>
      <c r="F1155" s="365"/>
      <c r="G1155" s="366"/>
      <c r="H1155" s="367"/>
      <c r="I1155" s="365"/>
      <c r="J1155" s="368"/>
      <c r="K1155" s="364"/>
      <c r="L1155" s="365"/>
      <c r="M1155" s="366"/>
      <c r="N1155" s="367"/>
      <c r="O1155" s="365"/>
      <c r="P1155" s="368"/>
      <c r="Q1155" s="364"/>
      <c r="R1155" s="365"/>
      <c r="S1155" s="366"/>
      <c r="T1155" s="369"/>
      <c r="U1155" s="370"/>
      <c r="V1155" s="481"/>
      <c r="W1155" s="372"/>
      <c r="X1155" s="353"/>
      <c r="Y1155" s="373"/>
      <c r="Z1155" s="382"/>
      <c r="AA1155" s="389"/>
      <c r="AB1155" s="383"/>
      <c r="AC1155" s="388"/>
      <c r="AD1155" s="382"/>
      <c r="AE1155" s="389"/>
      <c r="AF1155" s="390"/>
      <c r="AG1155" s="391"/>
      <c r="AH1155" s="359"/>
      <c r="AI1155" s="373"/>
    </row>
    <row r="1156">
      <c r="A1156" s="480" t="s">
        <v>2869</v>
      </c>
      <c r="B1156" s="361"/>
      <c r="C1156" s="362"/>
      <c r="D1156" s="384" t="s">
        <v>2869</v>
      </c>
      <c r="E1156" s="364"/>
      <c r="F1156" s="365"/>
      <c r="G1156" s="366"/>
      <c r="H1156" s="367"/>
      <c r="I1156" s="365"/>
      <c r="J1156" s="368"/>
      <c r="K1156" s="364"/>
      <c r="L1156" s="365"/>
      <c r="M1156" s="366"/>
      <c r="N1156" s="367"/>
      <c r="O1156" s="365"/>
      <c r="P1156" s="368"/>
      <c r="Q1156" s="364"/>
      <c r="R1156" s="365"/>
      <c r="S1156" s="366"/>
      <c r="T1156" s="369"/>
      <c r="U1156" s="370"/>
      <c r="V1156" s="481"/>
      <c r="W1156" s="372"/>
      <c r="X1156" s="353"/>
      <c r="Y1156" s="373"/>
      <c r="Z1156" s="382"/>
      <c r="AA1156" s="389"/>
      <c r="AB1156" s="383"/>
      <c r="AC1156" s="388"/>
      <c r="AD1156" s="382"/>
      <c r="AE1156" s="389"/>
      <c r="AF1156" s="390"/>
      <c r="AG1156" s="391"/>
      <c r="AH1156" s="359"/>
      <c r="AI1156" s="373"/>
    </row>
    <row r="1157">
      <c r="A1157" s="480" t="s">
        <v>2869</v>
      </c>
      <c r="B1157" s="361"/>
      <c r="C1157" s="362"/>
      <c r="D1157" s="384" t="s">
        <v>2869</v>
      </c>
      <c r="E1157" s="364"/>
      <c r="F1157" s="365"/>
      <c r="G1157" s="366"/>
      <c r="H1157" s="367"/>
      <c r="I1157" s="365"/>
      <c r="J1157" s="368"/>
      <c r="K1157" s="364"/>
      <c r="L1157" s="365"/>
      <c r="M1157" s="366"/>
      <c r="N1157" s="367"/>
      <c r="O1157" s="365"/>
      <c r="P1157" s="368"/>
      <c r="Q1157" s="364"/>
      <c r="R1157" s="365"/>
      <c r="S1157" s="366"/>
      <c r="T1157" s="369"/>
      <c r="U1157" s="370"/>
      <c r="V1157" s="481"/>
      <c r="W1157" s="372"/>
      <c r="X1157" s="353"/>
      <c r="Y1157" s="373"/>
      <c r="Z1157" s="382"/>
      <c r="AA1157" s="389"/>
      <c r="AB1157" s="383"/>
      <c r="AC1157" s="388"/>
      <c r="AD1157" s="382"/>
      <c r="AE1157" s="389"/>
      <c r="AF1157" s="390"/>
      <c r="AG1157" s="391"/>
      <c r="AH1157" s="359"/>
      <c r="AI1157" s="373"/>
    </row>
    <row r="1158">
      <c r="A1158" s="480" t="s">
        <v>2869</v>
      </c>
      <c r="B1158" s="361"/>
      <c r="C1158" s="362"/>
      <c r="D1158" s="384" t="s">
        <v>2869</v>
      </c>
      <c r="E1158" s="364"/>
      <c r="F1158" s="365"/>
      <c r="G1158" s="366"/>
      <c r="H1158" s="367"/>
      <c r="I1158" s="365"/>
      <c r="J1158" s="368"/>
      <c r="K1158" s="364"/>
      <c r="L1158" s="365"/>
      <c r="M1158" s="366"/>
      <c r="N1158" s="367"/>
      <c r="O1158" s="365"/>
      <c r="P1158" s="368"/>
      <c r="Q1158" s="364"/>
      <c r="R1158" s="365"/>
      <c r="S1158" s="366"/>
      <c r="T1158" s="369"/>
      <c r="U1158" s="370"/>
      <c r="V1158" s="481"/>
      <c r="W1158" s="372"/>
      <c r="X1158" s="353"/>
      <c r="Y1158" s="373"/>
      <c r="Z1158" s="382"/>
      <c r="AA1158" s="389"/>
      <c r="AB1158" s="383"/>
      <c r="AC1158" s="388"/>
      <c r="AD1158" s="382"/>
      <c r="AE1158" s="389"/>
      <c r="AF1158" s="390"/>
      <c r="AG1158" s="391"/>
      <c r="AH1158" s="359"/>
      <c r="AI1158" s="373"/>
    </row>
    <row r="1159">
      <c r="A1159" s="480" t="s">
        <v>2869</v>
      </c>
      <c r="B1159" s="361"/>
      <c r="C1159" s="362"/>
      <c r="D1159" s="384" t="s">
        <v>2869</v>
      </c>
      <c r="E1159" s="364"/>
      <c r="F1159" s="365"/>
      <c r="G1159" s="366"/>
      <c r="H1159" s="367"/>
      <c r="I1159" s="365"/>
      <c r="J1159" s="368"/>
      <c r="K1159" s="364"/>
      <c r="L1159" s="365"/>
      <c r="M1159" s="366"/>
      <c r="N1159" s="367"/>
      <c r="O1159" s="365"/>
      <c r="P1159" s="368"/>
      <c r="Q1159" s="364"/>
      <c r="R1159" s="365"/>
      <c r="S1159" s="366"/>
      <c r="T1159" s="369"/>
      <c r="U1159" s="370"/>
      <c r="V1159" s="481"/>
      <c r="W1159" s="372"/>
      <c r="X1159" s="353"/>
      <c r="Y1159" s="373"/>
      <c r="Z1159" s="382"/>
      <c r="AA1159" s="389"/>
      <c r="AB1159" s="383"/>
      <c r="AC1159" s="388"/>
      <c r="AD1159" s="382"/>
      <c r="AE1159" s="389"/>
      <c r="AF1159" s="390"/>
      <c r="AG1159" s="391"/>
      <c r="AH1159" s="359"/>
      <c r="AI1159" s="373"/>
    </row>
    <row r="1160">
      <c r="A1160" s="480" t="s">
        <v>2869</v>
      </c>
      <c r="B1160" s="361"/>
      <c r="C1160" s="362"/>
      <c r="D1160" s="384" t="s">
        <v>2869</v>
      </c>
      <c r="E1160" s="364"/>
      <c r="F1160" s="365"/>
      <c r="G1160" s="366"/>
      <c r="H1160" s="367"/>
      <c r="I1160" s="365"/>
      <c r="J1160" s="368"/>
      <c r="K1160" s="364"/>
      <c r="L1160" s="365"/>
      <c r="M1160" s="366"/>
      <c r="N1160" s="367"/>
      <c r="O1160" s="365"/>
      <c r="P1160" s="368"/>
      <c r="Q1160" s="364"/>
      <c r="R1160" s="365"/>
      <c r="S1160" s="366"/>
      <c r="T1160" s="369"/>
      <c r="U1160" s="370"/>
      <c r="V1160" s="481"/>
      <c r="W1160" s="372"/>
      <c r="X1160" s="353"/>
      <c r="Y1160" s="373"/>
      <c r="Z1160" s="382"/>
      <c r="AA1160" s="389"/>
      <c r="AB1160" s="383"/>
      <c r="AC1160" s="388"/>
      <c r="AD1160" s="382"/>
      <c r="AE1160" s="389"/>
      <c r="AF1160" s="390"/>
      <c r="AG1160" s="391"/>
      <c r="AH1160" s="359"/>
      <c r="AI1160" s="373"/>
    </row>
    <row r="1161">
      <c r="A1161" s="480" t="s">
        <v>2869</v>
      </c>
      <c r="B1161" s="361"/>
      <c r="C1161" s="362"/>
      <c r="D1161" s="384" t="s">
        <v>2869</v>
      </c>
      <c r="E1161" s="364"/>
      <c r="F1161" s="365"/>
      <c r="G1161" s="366"/>
      <c r="H1161" s="367"/>
      <c r="I1161" s="365"/>
      <c r="J1161" s="368"/>
      <c r="K1161" s="364"/>
      <c r="L1161" s="365"/>
      <c r="M1161" s="366"/>
      <c r="N1161" s="367"/>
      <c r="O1161" s="365"/>
      <c r="P1161" s="368"/>
      <c r="Q1161" s="364"/>
      <c r="R1161" s="365"/>
      <c r="S1161" s="366"/>
      <c r="T1161" s="369"/>
      <c r="U1161" s="370"/>
      <c r="V1161" s="481"/>
      <c r="W1161" s="372"/>
      <c r="X1161" s="353"/>
      <c r="Y1161" s="373"/>
      <c r="Z1161" s="382"/>
      <c r="AA1161" s="389"/>
      <c r="AB1161" s="383"/>
      <c r="AC1161" s="388"/>
      <c r="AD1161" s="382"/>
      <c r="AE1161" s="389"/>
      <c r="AF1161" s="390"/>
      <c r="AG1161" s="391"/>
      <c r="AH1161" s="359"/>
      <c r="AI1161" s="373"/>
    </row>
    <row r="1162">
      <c r="A1162" s="480" t="s">
        <v>2869</v>
      </c>
      <c r="B1162" s="361"/>
      <c r="C1162" s="362"/>
      <c r="D1162" s="384" t="s">
        <v>2869</v>
      </c>
      <c r="E1162" s="364"/>
      <c r="F1162" s="365"/>
      <c r="G1162" s="366"/>
      <c r="H1162" s="367"/>
      <c r="I1162" s="365"/>
      <c r="J1162" s="368"/>
      <c r="K1162" s="364"/>
      <c r="L1162" s="365"/>
      <c r="M1162" s="366"/>
      <c r="N1162" s="367"/>
      <c r="O1162" s="365"/>
      <c r="P1162" s="368"/>
      <c r="Q1162" s="364"/>
      <c r="R1162" s="365"/>
      <c r="S1162" s="366"/>
      <c r="T1162" s="369"/>
      <c r="U1162" s="370"/>
      <c r="V1162" s="481"/>
      <c r="W1162" s="372"/>
      <c r="X1162" s="353"/>
      <c r="Y1162" s="373"/>
      <c r="Z1162" s="382"/>
      <c r="AA1162" s="389"/>
      <c r="AB1162" s="383"/>
      <c r="AC1162" s="388"/>
      <c r="AD1162" s="382"/>
      <c r="AE1162" s="389"/>
      <c r="AF1162" s="390"/>
      <c r="AG1162" s="391"/>
      <c r="AH1162" s="359"/>
      <c r="AI1162" s="373"/>
    </row>
    <row r="1163">
      <c r="A1163" s="480" t="s">
        <v>2869</v>
      </c>
      <c r="B1163" s="361"/>
      <c r="C1163" s="362"/>
      <c r="D1163" s="384" t="s">
        <v>2869</v>
      </c>
      <c r="E1163" s="364"/>
      <c r="F1163" s="365"/>
      <c r="G1163" s="366"/>
      <c r="H1163" s="367"/>
      <c r="I1163" s="365"/>
      <c r="J1163" s="368"/>
      <c r="K1163" s="364"/>
      <c r="L1163" s="365"/>
      <c r="M1163" s="366"/>
      <c r="N1163" s="367"/>
      <c r="O1163" s="365"/>
      <c r="P1163" s="368"/>
      <c r="Q1163" s="364"/>
      <c r="R1163" s="365"/>
      <c r="S1163" s="366"/>
      <c r="T1163" s="369"/>
      <c r="U1163" s="370"/>
      <c r="V1163" s="481"/>
      <c r="W1163" s="372"/>
      <c r="X1163" s="353"/>
      <c r="Y1163" s="373"/>
      <c r="Z1163" s="382"/>
      <c r="AA1163" s="389"/>
      <c r="AB1163" s="383"/>
      <c r="AC1163" s="388"/>
      <c r="AD1163" s="382"/>
      <c r="AE1163" s="389"/>
      <c r="AF1163" s="390"/>
      <c r="AG1163" s="391"/>
      <c r="AH1163" s="359"/>
      <c r="AI1163" s="373"/>
    </row>
    <row r="1164">
      <c r="A1164" s="480" t="s">
        <v>2869</v>
      </c>
      <c r="B1164" s="361"/>
      <c r="C1164" s="362"/>
      <c r="D1164" s="384" t="s">
        <v>2869</v>
      </c>
      <c r="E1164" s="364"/>
      <c r="F1164" s="365"/>
      <c r="G1164" s="366"/>
      <c r="H1164" s="367"/>
      <c r="I1164" s="365"/>
      <c r="J1164" s="368"/>
      <c r="K1164" s="364"/>
      <c r="L1164" s="365"/>
      <c r="M1164" s="366"/>
      <c r="N1164" s="367"/>
      <c r="O1164" s="365"/>
      <c r="P1164" s="368"/>
      <c r="Q1164" s="364"/>
      <c r="R1164" s="365"/>
      <c r="S1164" s="366"/>
      <c r="T1164" s="369"/>
      <c r="U1164" s="370"/>
      <c r="V1164" s="481"/>
      <c r="W1164" s="372"/>
      <c r="X1164" s="353"/>
      <c r="Y1164" s="373"/>
      <c r="Z1164" s="382"/>
      <c r="AA1164" s="389"/>
      <c r="AB1164" s="383"/>
      <c r="AC1164" s="388"/>
      <c r="AD1164" s="382"/>
      <c r="AE1164" s="389"/>
      <c r="AF1164" s="390"/>
      <c r="AG1164" s="391"/>
      <c r="AH1164" s="359"/>
      <c r="AI1164" s="373"/>
    </row>
    <row r="1165">
      <c r="A1165" s="480" t="s">
        <v>2869</v>
      </c>
      <c r="B1165" s="361"/>
      <c r="C1165" s="362"/>
      <c r="D1165" s="384" t="s">
        <v>2869</v>
      </c>
      <c r="E1165" s="364"/>
      <c r="F1165" s="365"/>
      <c r="G1165" s="366"/>
      <c r="H1165" s="367"/>
      <c r="I1165" s="365"/>
      <c r="J1165" s="368"/>
      <c r="K1165" s="364"/>
      <c r="L1165" s="365"/>
      <c r="M1165" s="366"/>
      <c r="N1165" s="367"/>
      <c r="O1165" s="365"/>
      <c r="P1165" s="368"/>
      <c r="Q1165" s="364"/>
      <c r="R1165" s="365"/>
      <c r="S1165" s="366"/>
      <c r="T1165" s="369"/>
      <c r="U1165" s="370"/>
      <c r="V1165" s="481"/>
      <c r="W1165" s="372"/>
      <c r="X1165" s="353"/>
      <c r="Y1165" s="373"/>
      <c r="Z1165" s="382"/>
      <c r="AA1165" s="389"/>
      <c r="AB1165" s="383"/>
      <c r="AC1165" s="388"/>
      <c r="AD1165" s="382"/>
      <c r="AE1165" s="389"/>
      <c r="AF1165" s="390"/>
      <c r="AG1165" s="391"/>
      <c r="AH1165" s="359"/>
      <c r="AI1165" s="373"/>
    </row>
    <row r="1166">
      <c r="A1166" s="480" t="s">
        <v>2869</v>
      </c>
      <c r="B1166" s="361"/>
      <c r="C1166" s="362"/>
      <c r="D1166" s="384" t="s">
        <v>2869</v>
      </c>
      <c r="E1166" s="364"/>
      <c r="F1166" s="365"/>
      <c r="G1166" s="366"/>
      <c r="H1166" s="367"/>
      <c r="I1166" s="365"/>
      <c r="J1166" s="368"/>
      <c r="K1166" s="364"/>
      <c r="L1166" s="365"/>
      <c r="M1166" s="366"/>
      <c r="N1166" s="367"/>
      <c r="O1166" s="365"/>
      <c r="P1166" s="368"/>
      <c r="Q1166" s="364"/>
      <c r="R1166" s="365"/>
      <c r="S1166" s="366"/>
      <c r="T1166" s="369"/>
      <c r="U1166" s="370"/>
      <c r="V1166" s="481"/>
      <c r="W1166" s="372"/>
      <c r="X1166" s="353"/>
      <c r="Y1166" s="373"/>
      <c r="Z1166" s="382"/>
      <c r="AA1166" s="389"/>
      <c r="AB1166" s="383"/>
      <c r="AC1166" s="388"/>
      <c r="AD1166" s="382"/>
      <c r="AE1166" s="389"/>
      <c r="AF1166" s="390"/>
      <c r="AG1166" s="391"/>
      <c r="AH1166" s="359"/>
      <c r="AI1166" s="373"/>
    </row>
    <row r="1167">
      <c r="A1167" s="480" t="s">
        <v>2869</v>
      </c>
      <c r="B1167" s="361"/>
      <c r="C1167" s="362"/>
      <c r="D1167" s="384" t="s">
        <v>2869</v>
      </c>
      <c r="E1167" s="364"/>
      <c r="F1167" s="365"/>
      <c r="G1167" s="366"/>
      <c r="H1167" s="367"/>
      <c r="I1167" s="365"/>
      <c r="J1167" s="368"/>
      <c r="K1167" s="364"/>
      <c r="L1167" s="365"/>
      <c r="M1167" s="366"/>
      <c r="N1167" s="367"/>
      <c r="O1167" s="365"/>
      <c r="P1167" s="368"/>
      <c r="Q1167" s="364"/>
      <c r="R1167" s="365"/>
      <c r="S1167" s="366"/>
      <c r="T1167" s="369"/>
      <c r="U1167" s="370"/>
      <c r="V1167" s="481"/>
      <c r="W1167" s="372"/>
      <c r="X1167" s="353"/>
      <c r="Y1167" s="373"/>
      <c r="Z1167" s="382"/>
      <c r="AA1167" s="389"/>
      <c r="AB1167" s="383"/>
      <c r="AC1167" s="388"/>
      <c r="AD1167" s="382"/>
      <c r="AE1167" s="389"/>
      <c r="AF1167" s="390"/>
      <c r="AG1167" s="391"/>
      <c r="AH1167" s="359"/>
      <c r="AI1167" s="373"/>
    </row>
    <row r="1168">
      <c r="A1168" s="480" t="s">
        <v>2869</v>
      </c>
      <c r="B1168" s="361"/>
      <c r="C1168" s="362"/>
      <c r="D1168" s="384" t="s">
        <v>2869</v>
      </c>
      <c r="E1168" s="364"/>
      <c r="F1168" s="365"/>
      <c r="G1168" s="366"/>
      <c r="H1168" s="367"/>
      <c r="I1168" s="365"/>
      <c r="J1168" s="368"/>
      <c r="K1168" s="364"/>
      <c r="L1168" s="365"/>
      <c r="M1168" s="366"/>
      <c r="N1168" s="367"/>
      <c r="O1168" s="365"/>
      <c r="P1168" s="368"/>
      <c r="Q1168" s="364"/>
      <c r="R1168" s="365"/>
      <c r="S1168" s="366"/>
      <c r="T1168" s="369"/>
      <c r="U1168" s="370"/>
      <c r="V1168" s="481"/>
      <c r="W1168" s="372"/>
      <c r="X1168" s="353"/>
      <c r="Y1168" s="373"/>
      <c r="Z1168" s="382"/>
      <c r="AA1168" s="389"/>
      <c r="AB1168" s="383"/>
      <c r="AC1168" s="388"/>
      <c r="AD1168" s="382"/>
      <c r="AE1168" s="389"/>
      <c r="AF1168" s="390"/>
      <c r="AG1168" s="391"/>
      <c r="AH1168" s="359"/>
      <c r="AI1168" s="373"/>
    </row>
    <row r="1169">
      <c r="A1169" s="480" t="s">
        <v>2869</v>
      </c>
      <c r="B1169" s="361"/>
      <c r="C1169" s="362"/>
      <c r="D1169" s="384" t="s">
        <v>2869</v>
      </c>
      <c r="E1169" s="364"/>
      <c r="F1169" s="365"/>
      <c r="G1169" s="366"/>
      <c r="H1169" s="367"/>
      <c r="I1169" s="365"/>
      <c r="J1169" s="368"/>
      <c r="K1169" s="364"/>
      <c r="L1169" s="365"/>
      <c r="M1169" s="366"/>
      <c r="N1169" s="367"/>
      <c r="O1169" s="365"/>
      <c r="P1169" s="368"/>
      <c r="Q1169" s="364"/>
      <c r="R1169" s="365"/>
      <c r="S1169" s="366"/>
      <c r="T1169" s="369"/>
      <c r="U1169" s="370"/>
      <c r="V1169" s="481"/>
      <c r="W1169" s="372"/>
      <c r="X1169" s="353"/>
      <c r="Y1169" s="373"/>
      <c r="Z1169" s="382"/>
      <c r="AA1169" s="389"/>
      <c r="AB1169" s="383"/>
      <c r="AC1169" s="388"/>
      <c r="AD1169" s="382"/>
      <c r="AE1169" s="389"/>
      <c r="AF1169" s="390"/>
      <c r="AG1169" s="391"/>
      <c r="AH1169" s="359"/>
      <c r="AI1169" s="373"/>
    </row>
    <row r="1170">
      <c r="A1170" s="480" t="s">
        <v>2869</v>
      </c>
      <c r="B1170" s="361"/>
      <c r="C1170" s="362"/>
      <c r="D1170" s="384" t="s">
        <v>2869</v>
      </c>
      <c r="E1170" s="364"/>
      <c r="F1170" s="365"/>
      <c r="G1170" s="366"/>
      <c r="H1170" s="367"/>
      <c r="I1170" s="365"/>
      <c r="J1170" s="368"/>
      <c r="K1170" s="364"/>
      <c r="L1170" s="365"/>
      <c r="M1170" s="366"/>
      <c r="N1170" s="367"/>
      <c r="O1170" s="365"/>
      <c r="P1170" s="368"/>
      <c r="Q1170" s="364"/>
      <c r="R1170" s="365"/>
      <c r="S1170" s="366"/>
      <c r="T1170" s="369"/>
      <c r="U1170" s="370"/>
      <c r="V1170" s="481"/>
      <c r="W1170" s="372"/>
      <c r="X1170" s="353"/>
      <c r="Y1170" s="373"/>
      <c r="Z1170" s="382"/>
      <c r="AA1170" s="389"/>
      <c r="AB1170" s="383"/>
      <c r="AC1170" s="388"/>
      <c r="AD1170" s="382"/>
      <c r="AE1170" s="389"/>
      <c r="AF1170" s="390"/>
      <c r="AG1170" s="391"/>
      <c r="AH1170" s="359"/>
      <c r="AI1170" s="373"/>
    </row>
    <row r="1171">
      <c r="A1171" s="480" t="s">
        <v>2869</v>
      </c>
      <c r="B1171" s="361"/>
      <c r="C1171" s="362"/>
      <c r="D1171" s="384" t="s">
        <v>2869</v>
      </c>
      <c r="E1171" s="364"/>
      <c r="F1171" s="365"/>
      <c r="G1171" s="366"/>
      <c r="H1171" s="367"/>
      <c r="I1171" s="365"/>
      <c r="J1171" s="368"/>
      <c r="K1171" s="364"/>
      <c r="L1171" s="365"/>
      <c r="M1171" s="366"/>
      <c r="N1171" s="367"/>
      <c r="O1171" s="365"/>
      <c r="P1171" s="368"/>
      <c r="Q1171" s="364"/>
      <c r="R1171" s="365"/>
      <c r="S1171" s="366"/>
      <c r="T1171" s="369"/>
      <c r="U1171" s="370"/>
      <c r="V1171" s="481"/>
      <c r="W1171" s="372"/>
      <c r="X1171" s="353"/>
      <c r="Y1171" s="373"/>
      <c r="Z1171" s="382"/>
      <c r="AA1171" s="389"/>
      <c r="AB1171" s="383"/>
      <c r="AC1171" s="388"/>
      <c r="AD1171" s="382"/>
      <c r="AE1171" s="389"/>
      <c r="AF1171" s="390"/>
      <c r="AG1171" s="391"/>
      <c r="AH1171" s="359"/>
      <c r="AI1171" s="373"/>
    </row>
    <row r="1172">
      <c r="A1172" s="480" t="s">
        <v>2869</v>
      </c>
      <c r="B1172" s="361"/>
      <c r="C1172" s="362"/>
      <c r="D1172" s="384" t="s">
        <v>2869</v>
      </c>
      <c r="E1172" s="364"/>
      <c r="F1172" s="365"/>
      <c r="G1172" s="366"/>
      <c r="H1172" s="367"/>
      <c r="I1172" s="365"/>
      <c r="J1172" s="368"/>
      <c r="K1172" s="364"/>
      <c r="L1172" s="365"/>
      <c r="M1172" s="366"/>
      <c r="N1172" s="367"/>
      <c r="O1172" s="365"/>
      <c r="P1172" s="368"/>
      <c r="Q1172" s="364"/>
      <c r="R1172" s="365"/>
      <c r="S1172" s="366"/>
      <c r="T1172" s="369"/>
      <c r="U1172" s="370"/>
      <c r="V1172" s="481"/>
      <c r="W1172" s="372"/>
      <c r="X1172" s="353"/>
      <c r="Y1172" s="373"/>
      <c r="Z1172" s="382"/>
      <c r="AA1172" s="389"/>
      <c r="AB1172" s="383"/>
      <c r="AC1172" s="388"/>
      <c r="AD1172" s="382"/>
      <c r="AE1172" s="389"/>
      <c r="AF1172" s="390"/>
      <c r="AG1172" s="391"/>
      <c r="AH1172" s="359"/>
      <c r="AI1172" s="373"/>
    </row>
    <row r="1173">
      <c r="A1173" s="480" t="s">
        <v>2869</v>
      </c>
      <c r="B1173" s="361"/>
      <c r="C1173" s="362"/>
      <c r="D1173" s="384" t="s">
        <v>2869</v>
      </c>
      <c r="E1173" s="364"/>
      <c r="F1173" s="365"/>
      <c r="G1173" s="366"/>
      <c r="H1173" s="367"/>
      <c r="I1173" s="365"/>
      <c r="J1173" s="368"/>
      <c r="K1173" s="364"/>
      <c r="L1173" s="365"/>
      <c r="M1173" s="366"/>
      <c r="N1173" s="367"/>
      <c r="O1173" s="365"/>
      <c r="P1173" s="368"/>
      <c r="Q1173" s="364"/>
      <c r="R1173" s="365"/>
      <c r="S1173" s="366"/>
      <c r="T1173" s="369"/>
      <c r="U1173" s="370"/>
      <c r="V1173" s="481"/>
      <c r="W1173" s="372"/>
      <c r="X1173" s="353"/>
      <c r="Y1173" s="373"/>
      <c r="Z1173" s="382"/>
      <c r="AA1173" s="389"/>
      <c r="AB1173" s="383"/>
      <c r="AC1173" s="388"/>
      <c r="AD1173" s="382"/>
      <c r="AE1173" s="389"/>
      <c r="AF1173" s="390"/>
      <c r="AG1173" s="391"/>
      <c r="AH1173" s="359"/>
      <c r="AI1173" s="373"/>
    </row>
    <row r="1174">
      <c r="A1174" s="480" t="s">
        <v>2869</v>
      </c>
      <c r="B1174" s="361"/>
      <c r="C1174" s="362"/>
      <c r="D1174" s="384" t="s">
        <v>2869</v>
      </c>
      <c r="E1174" s="364"/>
      <c r="F1174" s="365"/>
      <c r="G1174" s="366"/>
      <c r="H1174" s="367"/>
      <c r="I1174" s="365"/>
      <c r="J1174" s="368"/>
      <c r="K1174" s="364"/>
      <c r="L1174" s="365"/>
      <c r="M1174" s="366"/>
      <c r="N1174" s="367"/>
      <c r="O1174" s="365"/>
      <c r="P1174" s="368"/>
      <c r="Q1174" s="364"/>
      <c r="R1174" s="365"/>
      <c r="S1174" s="366"/>
      <c r="T1174" s="369"/>
      <c r="U1174" s="370"/>
      <c r="V1174" s="481"/>
      <c r="W1174" s="372"/>
      <c r="X1174" s="353"/>
      <c r="Y1174" s="373"/>
      <c r="Z1174" s="382"/>
      <c r="AA1174" s="389"/>
      <c r="AB1174" s="383"/>
      <c r="AC1174" s="388"/>
      <c r="AD1174" s="382"/>
      <c r="AE1174" s="389"/>
      <c r="AF1174" s="390"/>
      <c r="AG1174" s="391"/>
      <c r="AH1174" s="359"/>
      <c r="AI1174" s="373"/>
    </row>
    <row r="1175">
      <c r="A1175" s="480" t="s">
        <v>2869</v>
      </c>
      <c r="B1175" s="361"/>
      <c r="C1175" s="362"/>
      <c r="D1175" s="384" t="s">
        <v>2869</v>
      </c>
      <c r="E1175" s="364"/>
      <c r="F1175" s="365"/>
      <c r="G1175" s="366"/>
      <c r="H1175" s="367"/>
      <c r="I1175" s="365"/>
      <c r="J1175" s="368"/>
      <c r="K1175" s="364"/>
      <c r="L1175" s="365"/>
      <c r="M1175" s="366"/>
      <c r="N1175" s="367"/>
      <c r="O1175" s="365"/>
      <c r="P1175" s="368"/>
      <c r="Q1175" s="364"/>
      <c r="R1175" s="365"/>
      <c r="S1175" s="366"/>
      <c r="T1175" s="369"/>
      <c r="U1175" s="370"/>
      <c r="V1175" s="481"/>
      <c r="W1175" s="372"/>
      <c r="X1175" s="353"/>
      <c r="Y1175" s="373"/>
      <c r="Z1175" s="382"/>
      <c r="AA1175" s="389"/>
      <c r="AB1175" s="383"/>
      <c r="AC1175" s="388"/>
      <c r="AD1175" s="382"/>
      <c r="AE1175" s="389"/>
      <c r="AF1175" s="390"/>
      <c r="AG1175" s="391"/>
      <c r="AH1175" s="359"/>
      <c r="AI1175" s="373"/>
    </row>
    <row r="1176">
      <c r="A1176" s="480" t="s">
        <v>2869</v>
      </c>
      <c r="B1176" s="361"/>
      <c r="C1176" s="362"/>
      <c r="D1176" s="384" t="s">
        <v>2869</v>
      </c>
      <c r="E1176" s="364"/>
      <c r="F1176" s="365"/>
      <c r="G1176" s="366"/>
      <c r="H1176" s="367"/>
      <c r="I1176" s="365"/>
      <c r="J1176" s="368"/>
      <c r="K1176" s="364"/>
      <c r="L1176" s="365"/>
      <c r="M1176" s="366"/>
      <c r="N1176" s="367"/>
      <c r="O1176" s="365"/>
      <c r="P1176" s="368"/>
      <c r="Q1176" s="364"/>
      <c r="R1176" s="365"/>
      <c r="S1176" s="366"/>
      <c r="T1176" s="369"/>
      <c r="U1176" s="370"/>
      <c r="V1176" s="481"/>
      <c r="W1176" s="372"/>
      <c r="X1176" s="353"/>
      <c r="Y1176" s="373"/>
      <c r="Z1176" s="382"/>
      <c r="AA1176" s="389"/>
      <c r="AB1176" s="383"/>
      <c r="AC1176" s="388"/>
      <c r="AD1176" s="382"/>
      <c r="AE1176" s="389"/>
      <c r="AF1176" s="390"/>
      <c r="AG1176" s="391"/>
      <c r="AH1176" s="359"/>
      <c r="AI1176" s="373"/>
    </row>
    <row r="1177">
      <c r="A1177" s="480" t="s">
        <v>2869</v>
      </c>
      <c r="B1177" s="361"/>
      <c r="C1177" s="362"/>
      <c r="D1177" s="384" t="s">
        <v>2869</v>
      </c>
      <c r="E1177" s="364"/>
      <c r="F1177" s="365"/>
      <c r="G1177" s="366"/>
      <c r="H1177" s="367"/>
      <c r="I1177" s="365"/>
      <c r="J1177" s="368"/>
      <c r="K1177" s="364"/>
      <c r="L1177" s="365"/>
      <c r="M1177" s="366"/>
      <c r="N1177" s="367"/>
      <c r="O1177" s="365"/>
      <c r="P1177" s="368"/>
      <c r="Q1177" s="364"/>
      <c r="R1177" s="365"/>
      <c r="S1177" s="366"/>
      <c r="T1177" s="369"/>
      <c r="U1177" s="370"/>
      <c r="V1177" s="481"/>
      <c r="W1177" s="372"/>
      <c r="X1177" s="353"/>
      <c r="Y1177" s="373"/>
      <c r="Z1177" s="382"/>
      <c r="AA1177" s="389"/>
      <c r="AB1177" s="383"/>
      <c r="AC1177" s="388"/>
      <c r="AD1177" s="382"/>
      <c r="AE1177" s="389"/>
      <c r="AF1177" s="390"/>
      <c r="AG1177" s="391"/>
      <c r="AH1177" s="359"/>
      <c r="AI1177" s="373"/>
    </row>
    <row r="1178">
      <c r="A1178" s="480" t="s">
        <v>2869</v>
      </c>
      <c r="B1178" s="361"/>
      <c r="C1178" s="362"/>
      <c r="D1178" s="384" t="s">
        <v>2869</v>
      </c>
      <c r="E1178" s="364"/>
      <c r="F1178" s="365"/>
      <c r="G1178" s="366"/>
      <c r="H1178" s="367"/>
      <c r="I1178" s="365"/>
      <c r="J1178" s="368"/>
      <c r="K1178" s="364"/>
      <c r="L1178" s="365"/>
      <c r="M1178" s="366"/>
      <c r="N1178" s="367"/>
      <c r="O1178" s="365"/>
      <c r="P1178" s="368"/>
      <c r="Q1178" s="364"/>
      <c r="R1178" s="365"/>
      <c r="S1178" s="366"/>
      <c r="T1178" s="369"/>
      <c r="U1178" s="370"/>
      <c r="V1178" s="481"/>
      <c r="W1178" s="372"/>
      <c r="X1178" s="353"/>
      <c r="Y1178" s="373"/>
      <c r="Z1178" s="382"/>
      <c r="AA1178" s="389"/>
      <c r="AB1178" s="383"/>
      <c r="AC1178" s="388"/>
      <c r="AD1178" s="382"/>
      <c r="AE1178" s="389"/>
      <c r="AF1178" s="390"/>
      <c r="AG1178" s="391"/>
      <c r="AH1178" s="359"/>
      <c r="AI1178" s="373"/>
    </row>
    <row r="1179">
      <c r="A1179" s="480" t="s">
        <v>2869</v>
      </c>
      <c r="B1179" s="361"/>
      <c r="C1179" s="362"/>
      <c r="D1179" s="384" t="s">
        <v>2869</v>
      </c>
      <c r="E1179" s="364"/>
      <c r="F1179" s="365"/>
      <c r="G1179" s="366"/>
      <c r="H1179" s="367"/>
      <c r="I1179" s="365"/>
      <c r="J1179" s="368"/>
      <c r="K1179" s="364"/>
      <c r="L1179" s="365"/>
      <c r="M1179" s="366"/>
      <c r="N1179" s="367"/>
      <c r="O1179" s="365"/>
      <c r="P1179" s="368"/>
      <c r="Q1179" s="364"/>
      <c r="R1179" s="365"/>
      <c r="S1179" s="366"/>
      <c r="T1179" s="369"/>
      <c r="U1179" s="370"/>
      <c r="V1179" s="481"/>
      <c r="W1179" s="372"/>
      <c r="X1179" s="353"/>
      <c r="Y1179" s="373"/>
      <c r="Z1179" s="382"/>
      <c r="AA1179" s="389"/>
      <c r="AB1179" s="383"/>
      <c r="AC1179" s="388"/>
      <c r="AD1179" s="382"/>
      <c r="AE1179" s="389"/>
      <c r="AF1179" s="390"/>
      <c r="AG1179" s="391"/>
      <c r="AH1179" s="359"/>
      <c r="AI1179" s="373"/>
    </row>
    <row r="1180">
      <c r="A1180" s="480" t="s">
        <v>2869</v>
      </c>
      <c r="B1180" s="361"/>
      <c r="C1180" s="362"/>
      <c r="D1180" s="384" t="s">
        <v>2869</v>
      </c>
      <c r="E1180" s="364"/>
      <c r="F1180" s="365"/>
      <c r="G1180" s="366"/>
      <c r="H1180" s="367"/>
      <c r="I1180" s="365"/>
      <c r="J1180" s="368"/>
      <c r="K1180" s="364"/>
      <c r="L1180" s="365"/>
      <c r="M1180" s="366"/>
      <c r="N1180" s="367"/>
      <c r="O1180" s="365"/>
      <c r="P1180" s="368"/>
      <c r="Q1180" s="364"/>
      <c r="R1180" s="365"/>
      <c r="S1180" s="366"/>
      <c r="T1180" s="369"/>
      <c r="U1180" s="370"/>
      <c r="V1180" s="481"/>
      <c r="W1180" s="372"/>
      <c r="X1180" s="353"/>
      <c r="Y1180" s="373"/>
      <c r="Z1180" s="382"/>
      <c r="AA1180" s="389"/>
      <c r="AB1180" s="383"/>
      <c r="AC1180" s="388"/>
      <c r="AD1180" s="382"/>
      <c r="AE1180" s="389"/>
      <c r="AF1180" s="390"/>
      <c r="AG1180" s="391"/>
      <c r="AH1180" s="359"/>
      <c r="AI1180" s="373"/>
    </row>
    <row r="1181">
      <c r="A1181" s="480" t="s">
        <v>2869</v>
      </c>
      <c r="B1181" s="361"/>
      <c r="C1181" s="362"/>
      <c r="D1181" s="384" t="s">
        <v>2869</v>
      </c>
      <c r="E1181" s="364"/>
      <c r="F1181" s="365"/>
      <c r="G1181" s="366"/>
      <c r="H1181" s="367"/>
      <c r="I1181" s="365"/>
      <c r="J1181" s="368"/>
      <c r="K1181" s="364"/>
      <c r="L1181" s="365"/>
      <c r="M1181" s="366"/>
      <c r="N1181" s="367"/>
      <c r="O1181" s="365"/>
      <c r="P1181" s="368"/>
      <c r="Q1181" s="364"/>
      <c r="R1181" s="365"/>
      <c r="S1181" s="366"/>
      <c r="T1181" s="369"/>
      <c r="U1181" s="370"/>
      <c r="V1181" s="481"/>
      <c r="W1181" s="372"/>
      <c r="X1181" s="353"/>
      <c r="Y1181" s="373"/>
      <c r="Z1181" s="382"/>
      <c r="AA1181" s="389"/>
      <c r="AB1181" s="383"/>
      <c r="AC1181" s="388"/>
      <c r="AD1181" s="382"/>
      <c r="AE1181" s="389"/>
      <c r="AF1181" s="390"/>
      <c r="AG1181" s="391"/>
      <c r="AH1181" s="359"/>
      <c r="AI1181" s="373"/>
    </row>
    <row r="1182">
      <c r="A1182" s="480" t="s">
        <v>2869</v>
      </c>
      <c r="B1182" s="361"/>
      <c r="C1182" s="362"/>
      <c r="D1182" s="384" t="s">
        <v>2869</v>
      </c>
      <c r="E1182" s="364"/>
      <c r="F1182" s="365"/>
      <c r="G1182" s="366"/>
      <c r="H1182" s="367"/>
      <c r="I1182" s="365"/>
      <c r="J1182" s="368"/>
      <c r="K1182" s="364"/>
      <c r="L1182" s="365"/>
      <c r="M1182" s="366"/>
      <c r="N1182" s="367"/>
      <c r="O1182" s="365"/>
      <c r="P1182" s="368"/>
      <c r="Q1182" s="364"/>
      <c r="R1182" s="365"/>
      <c r="S1182" s="366"/>
      <c r="T1182" s="369"/>
      <c r="U1182" s="370"/>
      <c r="V1182" s="481"/>
      <c r="W1182" s="372"/>
      <c r="X1182" s="353"/>
      <c r="Y1182" s="373"/>
      <c r="Z1182" s="382"/>
      <c r="AA1182" s="389"/>
      <c r="AB1182" s="383"/>
      <c r="AC1182" s="388"/>
      <c r="AD1182" s="382"/>
      <c r="AE1182" s="389"/>
      <c r="AF1182" s="390"/>
      <c r="AG1182" s="391"/>
      <c r="AH1182" s="359"/>
      <c r="AI1182" s="373"/>
    </row>
    <row r="1183">
      <c r="A1183" s="480" t="s">
        <v>2869</v>
      </c>
      <c r="B1183" s="361"/>
      <c r="C1183" s="362"/>
      <c r="D1183" s="384" t="s">
        <v>2869</v>
      </c>
      <c r="E1183" s="364"/>
      <c r="F1183" s="365"/>
      <c r="G1183" s="366"/>
      <c r="H1183" s="367"/>
      <c r="I1183" s="365"/>
      <c r="J1183" s="368"/>
      <c r="K1183" s="364"/>
      <c r="L1183" s="365"/>
      <c r="M1183" s="366"/>
      <c r="N1183" s="367"/>
      <c r="O1183" s="365"/>
      <c r="P1183" s="368"/>
      <c r="Q1183" s="364"/>
      <c r="R1183" s="365"/>
      <c r="S1183" s="366"/>
      <c r="T1183" s="369"/>
      <c r="U1183" s="370"/>
      <c r="V1183" s="481"/>
      <c r="W1183" s="372"/>
      <c r="X1183" s="353"/>
      <c r="Y1183" s="373"/>
      <c r="Z1183" s="382"/>
      <c r="AA1183" s="389"/>
      <c r="AB1183" s="383"/>
      <c r="AC1183" s="388"/>
      <c r="AD1183" s="382"/>
      <c r="AE1183" s="389"/>
      <c r="AF1183" s="390"/>
      <c r="AG1183" s="391"/>
      <c r="AH1183" s="359"/>
      <c r="AI1183" s="373"/>
    </row>
    <row r="1184">
      <c r="A1184" s="480" t="s">
        <v>2869</v>
      </c>
      <c r="B1184" s="361"/>
      <c r="C1184" s="362"/>
      <c r="D1184" s="384" t="s">
        <v>2869</v>
      </c>
      <c r="E1184" s="364"/>
      <c r="F1184" s="365"/>
      <c r="G1184" s="366"/>
      <c r="H1184" s="367"/>
      <c r="I1184" s="365"/>
      <c r="J1184" s="368"/>
      <c r="K1184" s="364"/>
      <c r="L1184" s="365"/>
      <c r="M1184" s="366"/>
      <c r="N1184" s="367"/>
      <c r="O1184" s="365"/>
      <c r="P1184" s="368"/>
      <c r="Q1184" s="364"/>
      <c r="R1184" s="365"/>
      <c r="S1184" s="366"/>
      <c r="T1184" s="369"/>
      <c r="U1184" s="370"/>
      <c r="V1184" s="481"/>
      <c r="W1184" s="372"/>
      <c r="X1184" s="353"/>
      <c r="Y1184" s="373"/>
      <c r="Z1184" s="382"/>
      <c r="AA1184" s="389"/>
      <c r="AB1184" s="383"/>
      <c r="AC1184" s="388"/>
      <c r="AD1184" s="382"/>
      <c r="AE1184" s="389"/>
      <c r="AF1184" s="390"/>
      <c r="AG1184" s="391"/>
      <c r="AH1184" s="359"/>
      <c r="AI1184" s="373"/>
    </row>
    <row r="1185">
      <c r="A1185" s="480" t="s">
        <v>2869</v>
      </c>
      <c r="B1185" s="361"/>
      <c r="C1185" s="362"/>
      <c r="D1185" s="384" t="s">
        <v>2869</v>
      </c>
      <c r="E1185" s="364"/>
      <c r="F1185" s="365"/>
      <c r="G1185" s="366"/>
      <c r="H1185" s="367"/>
      <c r="I1185" s="365"/>
      <c r="J1185" s="368"/>
      <c r="K1185" s="364"/>
      <c r="L1185" s="365"/>
      <c r="M1185" s="366"/>
      <c r="N1185" s="367"/>
      <c r="O1185" s="365"/>
      <c r="P1185" s="368"/>
      <c r="Q1185" s="364"/>
      <c r="R1185" s="365"/>
      <c r="S1185" s="366"/>
      <c r="T1185" s="369"/>
      <c r="U1185" s="370"/>
      <c r="V1185" s="481"/>
      <c r="W1185" s="372"/>
      <c r="X1185" s="353"/>
      <c r="Y1185" s="373"/>
      <c r="Z1185" s="382"/>
      <c r="AA1185" s="389"/>
      <c r="AB1185" s="383"/>
      <c r="AC1185" s="388"/>
      <c r="AD1185" s="382"/>
      <c r="AE1185" s="389"/>
      <c r="AF1185" s="390"/>
      <c r="AG1185" s="391"/>
      <c r="AH1185" s="359"/>
      <c r="AI1185" s="373"/>
    </row>
    <row r="1186">
      <c r="A1186" s="480" t="s">
        <v>2869</v>
      </c>
      <c r="B1186" s="361"/>
      <c r="C1186" s="362"/>
      <c r="D1186" s="384" t="s">
        <v>2869</v>
      </c>
      <c r="E1186" s="364"/>
      <c r="F1186" s="365"/>
      <c r="G1186" s="366"/>
      <c r="H1186" s="367"/>
      <c r="I1186" s="365"/>
      <c r="J1186" s="368"/>
      <c r="K1186" s="364"/>
      <c r="L1186" s="365"/>
      <c r="M1186" s="366"/>
      <c r="N1186" s="367"/>
      <c r="O1186" s="365"/>
      <c r="P1186" s="368"/>
      <c r="Q1186" s="364"/>
      <c r="R1186" s="365"/>
      <c r="S1186" s="366"/>
      <c r="T1186" s="369"/>
      <c r="U1186" s="370"/>
      <c r="V1186" s="481"/>
      <c r="W1186" s="372"/>
      <c r="X1186" s="353"/>
      <c r="Y1186" s="373"/>
      <c r="Z1186" s="382"/>
      <c r="AA1186" s="389"/>
      <c r="AB1186" s="383"/>
      <c r="AC1186" s="388"/>
      <c r="AD1186" s="382"/>
      <c r="AE1186" s="389"/>
      <c r="AF1186" s="390"/>
      <c r="AG1186" s="391"/>
      <c r="AH1186" s="359"/>
      <c r="AI1186" s="373"/>
    </row>
    <row r="1187">
      <c r="A1187" s="480" t="s">
        <v>2869</v>
      </c>
      <c r="B1187" s="361"/>
      <c r="C1187" s="362"/>
      <c r="D1187" s="384" t="s">
        <v>2869</v>
      </c>
      <c r="E1187" s="364"/>
      <c r="F1187" s="365"/>
      <c r="G1187" s="366"/>
      <c r="H1187" s="367"/>
      <c r="I1187" s="365"/>
      <c r="J1187" s="368"/>
      <c r="K1187" s="364"/>
      <c r="L1187" s="365"/>
      <c r="M1187" s="366"/>
      <c r="N1187" s="367"/>
      <c r="O1187" s="365"/>
      <c r="P1187" s="368"/>
      <c r="Q1187" s="364"/>
      <c r="R1187" s="365"/>
      <c r="S1187" s="366"/>
      <c r="T1187" s="369"/>
      <c r="U1187" s="370"/>
      <c r="V1187" s="481"/>
      <c r="W1187" s="372"/>
      <c r="X1187" s="353"/>
      <c r="Y1187" s="373"/>
      <c r="Z1187" s="382"/>
      <c r="AA1187" s="389"/>
      <c r="AB1187" s="383"/>
      <c r="AC1187" s="388"/>
      <c r="AD1187" s="382"/>
      <c r="AE1187" s="389"/>
      <c r="AF1187" s="390"/>
      <c r="AG1187" s="391"/>
      <c r="AH1187" s="359"/>
      <c r="AI1187" s="373"/>
    </row>
    <row r="1188">
      <c r="A1188" s="480" t="s">
        <v>2869</v>
      </c>
      <c r="B1188" s="361"/>
      <c r="C1188" s="362"/>
      <c r="D1188" s="384" t="s">
        <v>2869</v>
      </c>
      <c r="E1188" s="364"/>
      <c r="F1188" s="365"/>
      <c r="G1188" s="366"/>
      <c r="H1188" s="367"/>
      <c r="I1188" s="365"/>
      <c r="J1188" s="368"/>
      <c r="K1188" s="364"/>
      <c r="L1188" s="365"/>
      <c r="M1188" s="366"/>
      <c r="N1188" s="367"/>
      <c r="O1188" s="365"/>
      <c r="P1188" s="368"/>
      <c r="Q1188" s="364"/>
      <c r="R1188" s="365"/>
      <c r="S1188" s="366"/>
      <c r="T1188" s="369"/>
      <c r="U1188" s="370"/>
      <c r="V1188" s="481"/>
      <c r="W1188" s="372"/>
      <c r="X1188" s="353"/>
      <c r="Y1188" s="373"/>
      <c r="Z1188" s="382"/>
      <c r="AA1188" s="389"/>
      <c r="AB1188" s="383"/>
      <c r="AC1188" s="388"/>
      <c r="AD1188" s="382"/>
      <c r="AE1188" s="389"/>
      <c r="AF1188" s="390"/>
      <c r="AG1188" s="391"/>
      <c r="AH1188" s="359"/>
      <c r="AI1188" s="373"/>
    </row>
    <row r="1189">
      <c r="A1189" s="480" t="s">
        <v>2869</v>
      </c>
      <c r="B1189" s="361"/>
      <c r="C1189" s="362"/>
      <c r="D1189" s="384" t="s">
        <v>2869</v>
      </c>
      <c r="E1189" s="364"/>
      <c r="F1189" s="365"/>
      <c r="G1189" s="366"/>
      <c r="H1189" s="367"/>
      <c r="I1189" s="365"/>
      <c r="J1189" s="368"/>
      <c r="K1189" s="364"/>
      <c r="L1189" s="365"/>
      <c r="M1189" s="366"/>
      <c r="N1189" s="367"/>
      <c r="O1189" s="365"/>
      <c r="P1189" s="368"/>
      <c r="Q1189" s="364"/>
      <c r="R1189" s="365"/>
      <c r="S1189" s="366"/>
      <c r="T1189" s="369"/>
      <c r="U1189" s="370"/>
      <c r="V1189" s="481"/>
      <c r="W1189" s="372"/>
      <c r="X1189" s="353"/>
      <c r="Y1189" s="373"/>
      <c r="Z1189" s="382"/>
      <c r="AA1189" s="389"/>
      <c r="AB1189" s="383"/>
      <c r="AC1189" s="388"/>
      <c r="AD1189" s="382"/>
      <c r="AE1189" s="389"/>
      <c r="AF1189" s="390"/>
      <c r="AG1189" s="391"/>
      <c r="AH1189" s="359"/>
      <c r="AI1189" s="373"/>
    </row>
    <row r="1190">
      <c r="A1190" s="480" t="s">
        <v>2869</v>
      </c>
      <c r="B1190" s="361"/>
      <c r="C1190" s="362"/>
      <c r="D1190" s="384" t="s">
        <v>2869</v>
      </c>
      <c r="E1190" s="364"/>
      <c r="F1190" s="365"/>
      <c r="G1190" s="366"/>
      <c r="H1190" s="367"/>
      <c r="I1190" s="365"/>
      <c r="J1190" s="368"/>
      <c r="K1190" s="364"/>
      <c r="L1190" s="365"/>
      <c r="M1190" s="366"/>
      <c r="N1190" s="367"/>
      <c r="O1190" s="365"/>
      <c r="P1190" s="368"/>
      <c r="Q1190" s="364"/>
      <c r="R1190" s="365"/>
      <c r="S1190" s="366"/>
      <c r="T1190" s="369"/>
      <c r="U1190" s="370"/>
      <c r="V1190" s="481"/>
      <c r="W1190" s="372"/>
      <c r="X1190" s="353"/>
      <c r="Y1190" s="373"/>
      <c r="Z1190" s="382"/>
      <c r="AA1190" s="389"/>
      <c r="AB1190" s="383"/>
      <c r="AC1190" s="388"/>
      <c r="AD1190" s="382"/>
      <c r="AE1190" s="389"/>
      <c r="AF1190" s="390"/>
      <c r="AG1190" s="391"/>
      <c r="AH1190" s="359"/>
      <c r="AI1190" s="373"/>
    </row>
    <row r="1191">
      <c r="A1191" s="480" t="s">
        <v>2869</v>
      </c>
      <c r="B1191" s="361"/>
      <c r="C1191" s="362"/>
      <c r="D1191" s="384" t="s">
        <v>2869</v>
      </c>
      <c r="E1191" s="364"/>
      <c r="F1191" s="365"/>
      <c r="G1191" s="366"/>
      <c r="H1191" s="367"/>
      <c r="I1191" s="365"/>
      <c r="J1191" s="368"/>
      <c r="K1191" s="364"/>
      <c r="L1191" s="365"/>
      <c r="M1191" s="366"/>
      <c r="N1191" s="367"/>
      <c r="O1191" s="365"/>
      <c r="P1191" s="368"/>
      <c r="Q1191" s="364"/>
      <c r="R1191" s="365"/>
      <c r="S1191" s="366"/>
      <c r="T1191" s="369"/>
      <c r="U1191" s="370"/>
      <c r="V1191" s="481"/>
      <c r="W1191" s="372"/>
      <c r="X1191" s="353"/>
      <c r="Y1191" s="373"/>
      <c r="Z1191" s="382"/>
      <c r="AA1191" s="389"/>
      <c r="AB1191" s="383"/>
      <c r="AC1191" s="388"/>
      <c r="AD1191" s="382"/>
      <c r="AE1191" s="389"/>
      <c r="AF1191" s="390"/>
      <c r="AG1191" s="391"/>
      <c r="AH1191" s="359"/>
      <c r="AI1191" s="373"/>
    </row>
    <row r="1192">
      <c r="A1192" s="480" t="s">
        <v>2869</v>
      </c>
      <c r="B1192" s="361"/>
      <c r="C1192" s="362"/>
      <c r="D1192" s="384" t="s">
        <v>2869</v>
      </c>
      <c r="E1192" s="364"/>
      <c r="F1192" s="365"/>
      <c r="G1192" s="366"/>
      <c r="H1192" s="367"/>
      <c r="I1192" s="365"/>
      <c r="J1192" s="368"/>
      <c r="K1192" s="364"/>
      <c r="L1192" s="365"/>
      <c r="M1192" s="366"/>
      <c r="N1192" s="367"/>
      <c r="O1192" s="365"/>
      <c r="P1192" s="368"/>
      <c r="Q1192" s="364"/>
      <c r="R1192" s="365"/>
      <c r="S1192" s="366"/>
      <c r="T1192" s="369"/>
      <c r="U1192" s="370"/>
      <c r="V1192" s="481"/>
      <c r="W1192" s="372"/>
      <c r="X1192" s="353"/>
      <c r="Y1192" s="373"/>
      <c r="Z1192" s="382"/>
      <c r="AA1192" s="389"/>
      <c r="AB1192" s="383"/>
      <c r="AC1192" s="388"/>
      <c r="AD1192" s="382"/>
      <c r="AE1192" s="389"/>
      <c r="AF1192" s="390"/>
      <c r="AG1192" s="391"/>
      <c r="AH1192" s="359"/>
      <c r="AI1192" s="373"/>
    </row>
    <row r="1193">
      <c r="A1193" s="480" t="s">
        <v>2869</v>
      </c>
      <c r="B1193" s="361"/>
      <c r="C1193" s="362"/>
      <c r="D1193" s="384" t="s">
        <v>2869</v>
      </c>
      <c r="E1193" s="364"/>
      <c r="F1193" s="365"/>
      <c r="G1193" s="366"/>
      <c r="H1193" s="367"/>
      <c r="I1193" s="365"/>
      <c r="J1193" s="368"/>
      <c r="K1193" s="364"/>
      <c r="L1193" s="365"/>
      <c r="M1193" s="366"/>
      <c r="N1193" s="367"/>
      <c r="O1193" s="365"/>
      <c r="P1193" s="368"/>
      <c r="Q1193" s="364"/>
      <c r="R1193" s="365"/>
      <c r="S1193" s="366"/>
      <c r="T1193" s="369"/>
      <c r="U1193" s="370"/>
      <c r="V1193" s="481"/>
      <c r="W1193" s="372"/>
      <c r="X1193" s="353"/>
      <c r="Y1193" s="373"/>
      <c r="Z1193" s="382"/>
      <c r="AA1193" s="389"/>
      <c r="AB1193" s="383"/>
      <c r="AC1193" s="388"/>
      <c r="AD1193" s="382"/>
      <c r="AE1193" s="389"/>
      <c r="AF1193" s="390"/>
      <c r="AG1193" s="391"/>
      <c r="AH1193" s="359"/>
      <c r="AI1193" s="373"/>
    </row>
    <row r="1194">
      <c r="A1194" s="480" t="s">
        <v>2869</v>
      </c>
      <c r="B1194" s="361"/>
      <c r="C1194" s="362"/>
      <c r="D1194" s="384" t="s">
        <v>2869</v>
      </c>
      <c r="E1194" s="364"/>
      <c r="F1194" s="365"/>
      <c r="G1194" s="366"/>
      <c r="H1194" s="367"/>
      <c r="I1194" s="365"/>
      <c r="J1194" s="368"/>
      <c r="K1194" s="364"/>
      <c r="L1194" s="365"/>
      <c r="M1194" s="366"/>
      <c r="N1194" s="367"/>
      <c r="O1194" s="365"/>
      <c r="P1194" s="368"/>
      <c r="Q1194" s="364"/>
      <c r="R1194" s="365"/>
      <c r="S1194" s="366"/>
      <c r="T1194" s="369"/>
      <c r="U1194" s="370"/>
      <c r="V1194" s="481"/>
      <c r="W1194" s="372"/>
      <c r="X1194" s="353"/>
      <c r="Y1194" s="373"/>
      <c r="Z1194" s="382"/>
      <c r="AA1194" s="389"/>
      <c r="AB1194" s="383"/>
      <c r="AC1194" s="388"/>
      <c r="AD1194" s="382"/>
      <c r="AE1194" s="389"/>
      <c r="AF1194" s="390"/>
      <c r="AG1194" s="391"/>
      <c r="AH1194" s="359"/>
      <c r="AI1194" s="373"/>
    </row>
    <row r="1195">
      <c r="A1195" s="480" t="s">
        <v>2869</v>
      </c>
      <c r="B1195" s="361"/>
      <c r="C1195" s="362"/>
      <c r="D1195" s="384" t="s">
        <v>2869</v>
      </c>
      <c r="E1195" s="364"/>
      <c r="F1195" s="365"/>
      <c r="G1195" s="366"/>
      <c r="H1195" s="367"/>
      <c r="I1195" s="365"/>
      <c r="J1195" s="368"/>
      <c r="K1195" s="364"/>
      <c r="L1195" s="365"/>
      <c r="M1195" s="366"/>
      <c r="N1195" s="367"/>
      <c r="O1195" s="365"/>
      <c r="P1195" s="368"/>
      <c r="Q1195" s="364"/>
      <c r="R1195" s="365"/>
      <c r="S1195" s="366"/>
      <c r="T1195" s="369"/>
      <c r="U1195" s="370"/>
      <c r="V1195" s="481"/>
      <c r="W1195" s="372"/>
      <c r="X1195" s="353"/>
      <c r="Y1195" s="373"/>
      <c r="Z1195" s="382"/>
      <c r="AA1195" s="389"/>
      <c r="AB1195" s="383"/>
      <c r="AC1195" s="388"/>
      <c r="AD1195" s="382"/>
      <c r="AE1195" s="389"/>
      <c r="AF1195" s="390"/>
      <c r="AG1195" s="391"/>
      <c r="AH1195" s="359"/>
      <c r="AI1195" s="373"/>
    </row>
    <row r="1196">
      <c r="A1196" s="480" t="s">
        <v>2869</v>
      </c>
      <c r="B1196" s="361"/>
      <c r="C1196" s="362"/>
      <c r="D1196" s="384" t="s">
        <v>2869</v>
      </c>
      <c r="E1196" s="364"/>
      <c r="F1196" s="365"/>
      <c r="G1196" s="366"/>
      <c r="H1196" s="367"/>
      <c r="I1196" s="365"/>
      <c r="J1196" s="368"/>
      <c r="K1196" s="364"/>
      <c r="L1196" s="365"/>
      <c r="M1196" s="366"/>
      <c r="N1196" s="367"/>
      <c r="O1196" s="365"/>
      <c r="P1196" s="368"/>
      <c r="Q1196" s="364"/>
      <c r="R1196" s="365"/>
      <c r="S1196" s="366"/>
      <c r="T1196" s="369"/>
      <c r="U1196" s="370"/>
      <c r="V1196" s="481"/>
      <c r="W1196" s="372"/>
      <c r="X1196" s="353"/>
      <c r="Y1196" s="373"/>
      <c r="Z1196" s="382"/>
      <c r="AA1196" s="389"/>
      <c r="AB1196" s="383"/>
      <c r="AC1196" s="388"/>
      <c r="AD1196" s="382"/>
      <c r="AE1196" s="389"/>
      <c r="AF1196" s="390"/>
      <c r="AG1196" s="391"/>
      <c r="AH1196" s="359"/>
      <c r="AI1196" s="373"/>
    </row>
    <row r="1197">
      <c r="A1197" s="480" t="s">
        <v>2869</v>
      </c>
      <c r="B1197" s="361"/>
      <c r="C1197" s="362"/>
      <c r="D1197" s="384" t="s">
        <v>2869</v>
      </c>
      <c r="E1197" s="364"/>
      <c r="F1197" s="365"/>
      <c r="G1197" s="366"/>
      <c r="H1197" s="367"/>
      <c r="I1197" s="365"/>
      <c r="J1197" s="368"/>
      <c r="K1197" s="364"/>
      <c r="L1197" s="365"/>
      <c r="M1197" s="366"/>
      <c r="N1197" s="367"/>
      <c r="O1197" s="365"/>
      <c r="P1197" s="368"/>
      <c r="Q1197" s="364"/>
      <c r="R1197" s="365"/>
      <c r="S1197" s="366"/>
      <c r="T1197" s="369"/>
      <c r="U1197" s="370"/>
      <c r="V1197" s="481"/>
      <c r="W1197" s="372"/>
      <c r="X1197" s="353"/>
      <c r="Y1197" s="373"/>
      <c r="Z1197" s="382"/>
      <c r="AA1197" s="389"/>
      <c r="AB1197" s="383"/>
      <c r="AC1197" s="388"/>
      <c r="AD1197" s="382"/>
      <c r="AE1197" s="389"/>
      <c r="AF1197" s="390"/>
      <c r="AG1197" s="391"/>
      <c r="AH1197" s="359"/>
      <c r="AI1197" s="373"/>
    </row>
    <row r="1198">
      <c r="A1198" s="480" t="s">
        <v>2869</v>
      </c>
      <c r="B1198" s="361"/>
      <c r="C1198" s="362"/>
      <c r="D1198" s="384" t="s">
        <v>2869</v>
      </c>
      <c r="E1198" s="364"/>
      <c r="F1198" s="365"/>
      <c r="G1198" s="366"/>
      <c r="H1198" s="367"/>
      <c r="I1198" s="365"/>
      <c r="J1198" s="368"/>
      <c r="K1198" s="364"/>
      <c r="L1198" s="365"/>
      <c r="M1198" s="366"/>
      <c r="N1198" s="367"/>
      <c r="O1198" s="365"/>
      <c r="P1198" s="368"/>
      <c r="Q1198" s="364"/>
      <c r="R1198" s="365"/>
      <c r="S1198" s="366"/>
      <c r="T1198" s="369"/>
      <c r="U1198" s="370"/>
      <c r="V1198" s="481"/>
      <c r="W1198" s="372"/>
      <c r="X1198" s="353"/>
      <c r="Y1198" s="373"/>
      <c r="Z1198" s="382"/>
      <c r="AA1198" s="389"/>
      <c r="AB1198" s="383"/>
      <c r="AC1198" s="388"/>
      <c r="AD1198" s="382"/>
      <c r="AE1198" s="389"/>
      <c r="AF1198" s="390"/>
      <c r="AG1198" s="391"/>
      <c r="AH1198" s="359"/>
      <c r="AI1198" s="373"/>
    </row>
    <row r="1199">
      <c r="A1199" s="480" t="s">
        <v>2869</v>
      </c>
      <c r="B1199" s="361"/>
      <c r="C1199" s="362"/>
      <c r="D1199" s="384" t="s">
        <v>2869</v>
      </c>
      <c r="E1199" s="364"/>
      <c r="F1199" s="365"/>
      <c r="G1199" s="366"/>
      <c r="H1199" s="367"/>
      <c r="I1199" s="365"/>
      <c r="J1199" s="368"/>
      <c r="K1199" s="364"/>
      <c r="L1199" s="365"/>
      <c r="M1199" s="366"/>
      <c r="N1199" s="367"/>
      <c r="O1199" s="365"/>
      <c r="P1199" s="368"/>
      <c r="Q1199" s="364"/>
      <c r="R1199" s="365"/>
      <c r="S1199" s="366"/>
      <c r="T1199" s="369"/>
      <c r="U1199" s="370"/>
      <c r="V1199" s="481"/>
      <c r="W1199" s="372"/>
      <c r="X1199" s="353"/>
      <c r="Y1199" s="373"/>
      <c r="Z1199" s="382"/>
      <c r="AA1199" s="389"/>
      <c r="AB1199" s="383"/>
      <c r="AC1199" s="388"/>
      <c r="AD1199" s="382"/>
      <c r="AE1199" s="389"/>
      <c r="AF1199" s="390"/>
      <c r="AG1199" s="391"/>
      <c r="AH1199" s="359"/>
      <c r="AI1199" s="373"/>
    </row>
    <row r="1200">
      <c r="A1200" s="480" t="s">
        <v>2869</v>
      </c>
      <c r="B1200" s="361"/>
      <c r="C1200" s="362"/>
      <c r="D1200" s="384" t="s">
        <v>2869</v>
      </c>
      <c r="E1200" s="364"/>
      <c r="F1200" s="365"/>
      <c r="G1200" s="366"/>
      <c r="H1200" s="367"/>
      <c r="I1200" s="365"/>
      <c r="J1200" s="368"/>
      <c r="K1200" s="364"/>
      <c r="L1200" s="365"/>
      <c r="M1200" s="366"/>
      <c r="N1200" s="367"/>
      <c r="O1200" s="365"/>
      <c r="P1200" s="368"/>
      <c r="Q1200" s="364"/>
      <c r="R1200" s="365"/>
      <c r="S1200" s="366"/>
      <c r="T1200" s="369"/>
      <c r="U1200" s="370"/>
      <c r="V1200" s="481"/>
      <c r="W1200" s="372"/>
      <c r="X1200" s="353"/>
      <c r="Y1200" s="373"/>
      <c r="Z1200" s="382"/>
      <c r="AA1200" s="389"/>
      <c r="AB1200" s="383"/>
      <c r="AC1200" s="388"/>
      <c r="AD1200" s="382"/>
      <c r="AE1200" s="389"/>
      <c r="AF1200" s="390"/>
      <c r="AG1200" s="391"/>
      <c r="AH1200" s="359"/>
      <c r="AI1200" s="373"/>
    </row>
    <row r="1201">
      <c r="A1201" s="480" t="s">
        <v>2869</v>
      </c>
      <c r="B1201" s="361"/>
      <c r="C1201" s="362"/>
      <c r="D1201" s="384" t="s">
        <v>2869</v>
      </c>
      <c r="E1201" s="364"/>
      <c r="F1201" s="365"/>
      <c r="G1201" s="366"/>
      <c r="H1201" s="367"/>
      <c r="I1201" s="365"/>
      <c r="J1201" s="368"/>
      <c r="K1201" s="364"/>
      <c r="L1201" s="365"/>
      <c r="M1201" s="366"/>
      <c r="N1201" s="367"/>
      <c r="O1201" s="365"/>
      <c r="P1201" s="368"/>
      <c r="Q1201" s="364"/>
      <c r="R1201" s="365"/>
      <c r="S1201" s="366"/>
      <c r="T1201" s="369"/>
      <c r="U1201" s="370"/>
      <c r="V1201" s="481"/>
      <c r="W1201" s="372"/>
      <c r="X1201" s="353"/>
      <c r="Y1201" s="373"/>
      <c r="Z1201" s="382"/>
      <c r="AA1201" s="389"/>
      <c r="AB1201" s="383"/>
      <c r="AC1201" s="388"/>
      <c r="AD1201" s="382"/>
      <c r="AE1201" s="389"/>
      <c r="AF1201" s="390"/>
      <c r="AG1201" s="391"/>
      <c r="AH1201" s="359"/>
      <c r="AI1201" s="373"/>
    </row>
    <row r="1202">
      <c r="A1202" s="480" t="s">
        <v>2869</v>
      </c>
      <c r="B1202" s="361"/>
      <c r="C1202" s="362"/>
      <c r="D1202" s="384" t="s">
        <v>2869</v>
      </c>
      <c r="E1202" s="364"/>
      <c r="F1202" s="365"/>
      <c r="G1202" s="366"/>
      <c r="H1202" s="367"/>
      <c r="I1202" s="365"/>
      <c r="J1202" s="368"/>
      <c r="K1202" s="364"/>
      <c r="L1202" s="365"/>
      <c r="M1202" s="366"/>
      <c r="N1202" s="367"/>
      <c r="O1202" s="365"/>
      <c r="P1202" s="368"/>
      <c r="Q1202" s="364"/>
      <c r="R1202" s="365"/>
      <c r="S1202" s="366"/>
      <c r="T1202" s="369"/>
      <c r="U1202" s="370"/>
      <c r="V1202" s="481"/>
      <c r="W1202" s="372"/>
      <c r="X1202" s="353"/>
      <c r="Y1202" s="373"/>
      <c r="Z1202" s="382"/>
      <c r="AA1202" s="389"/>
      <c r="AB1202" s="383"/>
      <c r="AC1202" s="388"/>
      <c r="AD1202" s="382"/>
      <c r="AE1202" s="389"/>
      <c r="AF1202" s="390"/>
      <c r="AG1202" s="391"/>
      <c r="AH1202" s="359"/>
      <c r="AI1202" s="373"/>
    </row>
    <row r="1203">
      <c r="A1203" s="480" t="s">
        <v>2869</v>
      </c>
      <c r="B1203" s="361"/>
      <c r="C1203" s="362"/>
      <c r="D1203" s="384" t="s">
        <v>2869</v>
      </c>
      <c r="E1203" s="364"/>
      <c r="F1203" s="365"/>
      <c r="G1203" s="366"/>
      <c r="H1203" s="367"/>
      <c r="I1203" s="365"/>
      <c r="J1203" s="368"/>
      <c r="K1203" s="364"/>
      <c r="L1203" s="365"/>
      <c r="M1203" s="366"/>
      <c r="N1203" s="367"/>
      <c r="O1203" s="365"/>
      <c r="P1203" s="368"/>
      <c r="Q1203" s="364"/>
      <c r="R1203" s="365"/>
      <c r="S1203" s="366"/>
      <c r="T1203" s="369"/>
      <c r="U1203" s="370"/>
      <c r="V1203" s="481"/>
      <c r="W1203" s="372"/>
      <c r="X1203" s="353"/>
      <c r="Y1203" s="373"/>
      <c r="Z1203" s="382"/>
      <c r="AA1203" s="389"/>
      <c r="AB1203" s="383"/>
      <c r="AC1203" s="388"/>
      <c r="AD1203" s="382"/>
      <c r="AE1203" s="389"/>
      <c r="AF1203" s="390"/>
      <c r="AG1203" s="391"/>
      <c r="AH1203" s="359"/>
      <c r="AI1203" s="373"/>
    </row>
    <row r="1204">
      <c r="A1204" s="480" t="s">
        <v>2869</v>
      </c>
      <c r="B1204" s="361"/>
      <c r="C1204" s="362"/>
      <c r="D1204" s="384" t="s">
        <v>2869</v>
      </c>
      <c r="E1204" s="364"/>
      <c r="F1204" s="365"/>
      <c r="G1204" s="366"/>
      <c r="H1204" s="367"/>
      <c r="I1204" s="365"/>
      <c r="J1204" s="368"/>
      <c r="K1204" s="364"/>
      <c r="L1204" s="365"/>
      <c r="M1204" s="366"/>
      <c r="N1204" s="367"/>
      <c r="O1204" s="365"/>
      <c r="P1204" s="368"/>
      <c r="Q1204" s="364"/>
      <c r="R1204" s="365"/>
      <c r="S1204" s="366"/>
      <c r="T1204" s="369"/>
      <c r="U1204" s="370"/>
      <c r="V1204" s="481"/>
      <c r="W1204" s="372"/>
      <c r="X1204" s="353"/>
      <c r="Y1204" s="373"/>
      <c r="Z1204" s="382"/>
      <c r="AA1204" s="389"/>
      <c r="AB1204" s="383"/>
      <c r="AC1204" s="388"/>
      <c r="AD1204" s="382"/>
      <c r="AE1204" s="389"/>
      <c r="AF1204" s="390"/>
      <c r="AG1204" s="391"/>
      <c r="AH1204" s="359"/>
      <c r="AI1204" s="373"/>
    </row>
    <row r="1205">
      <c r="A1205" s="480" t="s">
        <v>2869</v>
      </c>
      <c r="B1205" s="361"/>
      <c r="C1205" s="362"/>
      <c r="D1205" s="384" t="s">
        <v>2869</v>
      </c>
      <c r="E1205" s="364"/>
      <c r="F1205" s="365"/>
      <c r="G1205" s="366"/>
      <c r="H1205" s="367"/>
      <c r="I1205" s="365"/>
      <c r="J1205" s="368"/>
      <c r="K1205" s="364"/>
      <c r="L1205" s="365"/>
      <c r="M1205" s="366"/>
      <c r="N1205" s="367"/>
      <c r="O1205" s="365"/>
      <c r="P1205" s="368"/>
      <c r="Q1205" s="364"/>
      <c r="R1205" s="365"/>
      <c r="S1205" s="366"/>
      <c r="T1205" s="369"/>
      <c r="U1205" s="370"/>
      <c r="V1205" s="481"/>
      <c r="W1205" s="372"/>
      <c r="X1205" s="353"/>
      <c r="Y1205" s="373"/>
      <c r="Z1205" s="382"/>
      <c r="AA1205" s="389"/>
      <c r="AB1205" s="383"/>
      <c r="AC1205" s="388"/>
      <c r="AD1205" s="382"/>
      <c r="AE1205" s="389"/>
      <c r="AF1205" s="390"/>
      <c r="AG1205" s="391"/>
      <c r="AH1205" s="359"/>
      <c r="AI1205" s="373"/>
    </row>
    <row r="1206">
      <c r="A1206" s="480" t="s">
        <v>2869</v>
      </c>
      <c r="B1206" s="361"/>
      <c r="C1206" s="362"/>
      <c r="D1206" s="384" t="s">
        <v>2869</v>
      </c>
      <c r="E1206" s="364"/>
      <c r="F1206" s="365"/>
      <c r="G1206" s="366"/>
      <c r="H1206" s="367"/>
      <c r="I1206" s="365"/>
      <c r="J1206" s="368"/>
      <c r="K1206" s="364"/>
      <c r="L1206" s="365"/>
      <c r="M1206" s="366"/>
      <c r="N1206" s="367"/>
      <c r="O1206" s="365"/>
      <c r="P1206" s="368"/>
      <c r="Q1206" s="364"/>
      <c r="R1206" s="365"/>
      <c r="S1206" s="366"/>
      <c r="T1206" s="369"/>
      <c r="U1206" s="370"/>
      <c r="V1206" s="481"/>
      <c r="W1206" s="372"/>
      <c r="X1206" s="353"/>
      <c r="Y1206" s="373"/>
      <c r="Z1206" s="382"/>
      <c r="AA1206" s="389"/>
      <c r="AB1206" s="383"/>
      <c r="AC1206" s="388"/>
      <c r="AD1206" s="382"/>
      <c r="AE1206" s="389"/>
      <c r="AF1206" s="390"/>
      <c r="AG1206" s="391"/>
      <c r="AH1206" s="359"/>
      <c r="AI1206" s="373"/>
    </row>
    <row r="1207">
      <c r="A1207" s="480" t="s">
        <v>2869</v>
      </c>
      <c r="B1207" s="361"/>
      <c r="C1207" s="362"/>
      <c r="D1207" s="384" t="s">
        <v>2869</v>
      </c>
      <c r="E1207" s="364"/>
      <c r="F1207" s="365"/>
      <c r="G1207" s="366"/>
      <c r="H1207" s="367"/>
      <c r="I1207" s="365"/>
      <c r="J1207" s="368"/>
      <c r="K1207" s="364"/>
      <c r="L1207" s="365"/>
      <c r="M1207" s="366"/>
      <c r="N1207" s="367"/>
      <c r="O1207" s="365"/>
      <c r="P1207" s="368"/>
      <c r="Q1207" s="364"/>
      <c r="R1207" s="365"/>
      <c r="S1207" s="366"/>
      <c r="T1207" s="369"/>
      <c r="U1207" s="370"/>
      <c r="V1207" s="481"/>
      <c r="W1207" s="372"/>
      <c r="X1207" s="353"/>
      <c r="Y1207" s="373"/>
      <c r="Z1207" s="382"/>
      <c r="AA1207" s="389"/>
      <c r="AB1207" s="383"/>
      <c r="AC1207" s="388"/>
      <c r="AD1207" s="382"/>
      <c r="AE1207" s="389"/>
      <c r="AF1207" s="390"/>
      <c r="AG1207" s="391"/>
      <c r="AH1207" s="359"/>
      <c r="AI1207" s="373"/>
    </row>
    <row r="1208">
      <c r="A1208" s="480" t="s">
        <v>2869</v>
      </c>
      <c r="B1208" s="361"/>
      <c r="C1208" s="362"/>
      <c r="D1208" s="384" t="s">
        <v>2869</v>
      </c>
      <c r="E1208" s="364"/>
      <c r="F1208" s="365"/>
      <c r="G1208" s="366"/>
      <c r="H1208" s="367"/>
      <c r="I1208" s="365"/>
      <c r="J1208" s="368"/>
      <c r="K1208" s="364"/>
      <c r="L1208" s="365"/>
      <c r="M1208" s="366"/>
      <c r="N1208" s="367"/>
      <c r="O1208" s="365"/>
      <c r="P1208" s="368"/>
      <c r="Q1208" s="364"/>
      <c r="R1208" s="365"/>
      <c r="S1208" s="366"/>
      <c r="T1208" s="369"/>
      <c r="U1208" s="370"/>
      <c r="V1208" s="481"/>
      <c r="W1208" s="372"/>
      <c r="X1208" s="353"/>
      <c r="Y1208" s="373"/>
      <c r="Z1208" s="382"/>
      <c r="AA1208" s="389"/>
      <c r="AB1208" s="383"/>
      <c r="AC1208" s="388"/>
      <c r="AD1208" s="382"/>
      <c r="AE1208" s="389"/>
      <c r="AF1208" s="390"/>
      <c r="AG1208" s="391"/>
      <c r="AH1208" s="359"/>
      <c r="AI1208" s="373"/>
    </row>
    <row r="1209">
      <c r="A1209" s="480" t="s">
        <v>2869</v>
      </c>
      <c r="B1209" s="361"/>
      <c r="C1209" s="362"/>
      <c r="D1209" s="384" t="s">
        <v>2869</v>
      </c>
      <c r="E1209" s="364"/>
      <c r="F1209" s="365"/>
      <c r="G1209" s="366"/>
      <c r="H1209" s="367"/>
      <c r="I1209" s="365"/>
      <c r="J1209" s="368"/>
      <c r="K1209" s="364"/>
      <c r="L1209" s="365"/>
      <c r="M1209" s="366"/>
      <c r="N1209" s="367"/>
      <c r="O1209" s="365"/>
      <c r="P1209" s="368"/>
      <c r="Q1209" s="364"/>
      <c r="R1209" s="365"/>
      <c r="S1209" s="366"/>
      <c r="T1209" s="369"/>
      <c r="U1209" s="370"/>
      <c r="V1209" s="481"/>
      <c r="W1209" s="372"/>
      <c r="X1209" s="353"/>
      <c r="Y1209" s="373"/>
      <c r="Z1209" s="382"/>
      <c r="AA1209" s="389"/>
      <c r="AB1209" s="383"/>
      <c r="AC1209" s="388"/>
      <c r="AD1209" s="382"/>
      <c r="AE1209" s="389"/>
      <c r="AF1209" s="390"/>
      <c r="AG1209" s="391"/>
      <c r="AH1209" s="359"/>
      <c r="AI1209" s="373"/>
    </row>
    <row r="1210">
      <c r="A1210" s="480" t="s">
        <v>2869</v>
      </c>
      <c r="B1210" s="361"/>
      <c r="C1210" s="362"/>
      <c r="D1210" s="384" t="s">
        <v>2869</v>
      </c>
      <c r="E1210" s="364"/>
      <c r="F1210" s="365"/>
      <c r="G1210" s="366"/>
      <c r="H1210" s="367"/>
      <c r="I1210" s="365"/>
      <c r="J1210" s="368"/>
      <c r="K1210" s="364"/>
      <c r="L1210" s="365"/>
      <c r="M1210" s="366"/>
      <c r="N1210" s="367"/>
      <c r="O1210" s="365"/>
      <c r="P1210" s="368"/>
      <c r="Q1210" s="364"/>
      <c r="R1210" s="365"/>
      <c r="S1210" s="366"/>
      <c r="T1210" s="369"/>
      <c r="U1210" s="370"/>
      <c r="V1210" s="481"/>
      <c r="W1210" s="372"/>
      <c r="X1210" s="353"/>
      <c r="Y1210" s="373"/>
      <c r="Z1210" s="382"/>
      <c r="AA1210" s="389"/>
      <c r="AB1210" s="383"/>
      <c r="AC1210" s="388"/>
      <c r="AD1210" s="382"/>
      <c r="AE1210" s="389"/>
      <c r="AF1210" s="390"/>
      <c r="AG1210" s="391"/>
      <c r="AH1210" s="359"/>
      <c r="AI1210" s="373"/>
    </row>
    <row r="1211">
      <c r="A1211" s="480" t="s">
        <v>2869</v>
      </c>
      <c r="B1211" s="361"/>
      <c r="C1211" s="362"/>
      <c r="D1211" s="384" t="s">
        <v>2869</v>
      </c>
      <c r="E1211" s="364"/>
      <c r="F1211" s="365"/>
      <c r="G1211" s="366"/>
      <c r="H1211" s="367"/>
      <c r="I1211" s="365"/>
      <c r="J1211" s="368"/>
      <c r="K1211" s="364"/>
      <c r="L1211" s="365"/>
      <c r="M1211" s="366"/>
      <c r="N1211" s="367"/>
      <c r="O1211" s="365"/>
      <c r="P1211" s="368"/>
      <c r="Q1211" s="364"/>
      <c r="R1211" s="365"/>
      <c r="S1211" s="366"/>
      <c r="T1211" s="369"/>
      <c r="U1211" s="370"/>
      <c r="V1211" s="481"/>
      <c r="W1211" s="372"/>
      <c r="X1211" s="353"/>
      <c r="Y1211" s="373"/>
      <c r="Z1211" s="382"/>
      <c r="AA1211" s="389"/>
      <c r="AB1211" s="383"/>
      <c r="AC1211" s="388"/>
      <c r="AD1211" s="382"/>
      <c r="AE1211" s="389"/>
      <c r="AF1211" s="390"/>
      <c r="AG1211" s="391"/>
      <c r="AH1211" s="359"/>
      <c r="AI1211" s="373"/>
    </row>
    <row r="1212">
      <c r="A1212" s="480" t="s">
        <v>2869</v>
      </c>
      <c r="B1212" s="361"/>
      <c r="C1212" s="362"/>
      <c r="D1212" s="384" t="s">
        <v>2869</v>
      </c>
      <c r="E1212" s="364"/>
      <c r="F1212" s="365"/>
      <c r="G1212" s="366"/>
      <c r="H1212" s="367"/>
      <c r="I1212" s="365"/>
      <c r="J1212" s="368"/>
      <c r="K1212" s="364"/>
      <c r="L1212" s="365"/>
      <c r="M1212" s="366"/>
      <c r="N1212" s="367"/>
      <c r="O1212" s="365"/>
      <c r="P1212" s="368"/>
      <c r="Q1212" s="364"/>
      <c r="R1212" s="365"/>
      <c r="S1212" s="366"/>
      <c r="T1212" s="369"/>
      <c r="U1212" s="370"/>
      <c r="V1212" s="481"/>
      <c r="W1212" s="372"/>
      <c r="X1212" s="353"/>
      <c r="Y1212" s="373"/>
      <c r="Z1212" s="382"/>
      <c r="AA1212" s="389"/>
      <c r="AB1212" s="383"/>
      <c r="AC1212" s="388"/>
      <c r="AD1212" s="382"/>
      <c r="AE1212" s="389"/>
      <c r="AF1212" s="390"/>
      <c r="AG1212" s="391"/>
      <c r="AH1212" s="359"/>
      <c r="AI1212" s="373"/>
    </row>
    <row r="1213">
      <c r="A1213" s="480" t="s">
        <v>2869</v>
      </c>
      <c r="B1213" s="361"/>
      <c r="C1213" s="362"/>
      <c r="D1213" s="384" t="s">
        <v>2869</v>
      </c>
      <c r="E1213" s="364"/>
      <c r="F1213" s="365"/>
      <c r="G1213" s="366"/>
      <c r="H1213" s="367"/>
      <c r="I1213" s="365"/>
      <c r="J1213" s="368"/>
      <c r="K1213" s="364"/>
      <c r="L1213" s="365"/>
      <c r="M1213" s="366"/>
      <c r="N1213" s="367"/>
      <c r="O1213" s="365"/>
      <c r="P1213" s="368"/>
      <c r="Q1213" s="364"/>
      <c r="R1213" s="365"/>
      <c r="S1213" s="366"/>
      <c r="T1213" s="369"/>
      <c r="U1213" s="370"/>
      <c r="V1213" s="481"/>
      <c r="W1213" s="372"/>
      <c r="X1213" s="353"/>
      <c r="Y1213" s="373"/>
      <c r="Z1213" s="382"/>
      <c r="AA1213" s="389"/>
      <c r="AB1213" s="383"/>
      <c r="AC1213" s="388"/>
      <c r="AD1213" s="382"/>
      <c r="AE1213" s="389"/>
      <c r="AF1213" s="390"/>
      <c r="AG1213" s="391"/>
      <c r="AH1213" s="359"/>
      <c r="AI1213" s="373"/>
    </row>
    <row r="1214">
      <c r="A1214" s="480" t="s">
        <v>2869</v>
      </c>
      <c r="B1214" s="361"/>
      <c r="C1214" s="362"/>
      <c r="D1214" s="384" t="s">
        <v>2869</v>
      </c>
      <c r="E1214" s="364"/>
      <c r="F1214" s="365"/>
      <c r="G1214" s="366"/>
      <c r="H1214" s="367"/>
      <c r="I1214" s="365"/>
      <c r="J1214" s="368"/>
      <c r="K1214" s="364"/>
      <c r="L1214" s="365"/>
      <c r="M1214" s="366"/>
      <c r="N1214" s="367"/>
      <c r="O1214" s="365"/>
      <c r="P1214" s="368"/>
      <c r="Q1214" s="364"/>
      <c r="R1214" s="365"/>
      <c r="S1214" s="366"/>
      <c r="T1214" s="369"/>
      <c r="U1214" s="370"/>
      <c r="V1214" s="481"/>
      <c r="W1214" s="372"/>
      <c r="X1214" s="353"/>
      <c r="Y1214" s="373"/>
      <c r="Z1214" s="382"/>
      <c r="AA1214" s="389"/>
      <c r="AB1214" s="383"/>
      <c r="AC1214" s="388"/>
      <c r="AD1214" s="382"/>
      <c r="AE1214" s="389"/>
      <c r="AF1214" s="390"/>
      <c r="AG1214" s="391"/>
      <c r="AH1214" s="359"/>
      <c r="AI1214" s="373"/>
    </row>
    <row r="1215">
      <c r="A1215" s="480" t="s">
        <v>2869</v>
      </c>
      <c r="B1215" s="361"/>
      <c r="C1215" s="362"/>
      <c r="D1215" s="384" t="s">
        <v>2869</v>
      </c>
      <c r="E1215" s="364"/>
      <c r="F1215" s="365"/>
      <c r="G1215" s="366"/>
      <c r="H1215" s="367"/>
      <c r="I1215" s="365"/>
      <c r="J1215" s="368"/>
      <c r="K1215" s="364"/>
      <c r="L1215" s="365"/>
      <c r="M1215" s="366"/>
      <c r="N1215" s="367"/>
      <c r="O1215" s="365"/>
      <c r="P1215" s="368"/>
      <c r="Q1215" s="364"/>
      <c r="R1215" s="365"/>
      <c r="S1215" s="366"/>
      <c r="T1215" s="369"/>
      <c r="U1215" s="370"/>
      <c r="V1215" s="481"/>
      <c r="W1215" s="372"/>
      <c r="X1215" s="353"/>
      <c r="Y1215" s="373"/>
      <c r="Z1215" s="382"/>
      <c r="AA1215" s="389"/>
      <c r="AB1215" s="383"/>
      <c r="AC1215" s="388"/>
      <c r="AD1215" s="382"/>
      <c r="AE1215" s="389"/>
      <c r="AF1215" s="390"/>
      <c r="AG1215" s="391"/>
      <c r="AH1215" s="359"/>
      <c r="AI1215" s="373"/>
    </row>
    <row r="1216">
      <c r="A1216" s="480" t="s">
        <v>2869</v>
      </c>
      <c r="B1216" s="361"/>
      <c r="C1216" s="362"/>
      <c r="D1216" s="384" t="s">
        <v>2869</v>
      </c>
      <c r="E1216" s="364"/>
      <c r="F1216" s="365"/>
      <c r="G1216" s="366"/>
      <c r="H1216" s="367"/>
      <c r="I1216" s="365"/>
      <c r="J1216" s="368"/>
      <c r="K1216" s="364"/>
      <c r="L1216" s="365"/>
      <c r="M1216" s="366"/>
      <c r="N1216" s="367"/>
      <c r="O1216" s="365"/>
      <c r="P1216" s="368"/>
      <c r="Q1216" s="364"/>
      <c r="R1216" s="365"/>
      <c r="S1216" s="366"/>
      <c r="T1216" s="369"/>
      <c r="U1216" s="370"/>
      <c r="V1216" s="481"/>
      <c r="W1216" s="372"/>
      <c r="X1216" s="353"/>
      <c r="Y1216" s="373"/>
      <c r="Z1216" s="382"/>
      <c r="AA1216" s="389"/>
      <c r="AB1216" s="383"/>
      <c r="AC1216" s="388"/>
      <c r="AD1216" s="382"/>
      <c r="AE1216" s="389"/>
      <c r="AF1216" s="390"/>
      <c r="AG1216" s="391"/>
      <c r="AH1216" s="359"/>
      <c r="AI1216" s="373"/>
    </row>
    <row r="1217">
      <c r="A1217" s="480" t="s">
        <v>2869</v>
      </c>
      <c r="B1217" s="361"/>
      <c r="C1217" s="362"/>
      <c r="D1217" s="384" t="s">
        <v>2869</v>
      </c>
      <c r="E1217" s="364"/>
      <c r="F1217" s="365"/>
      <c r="G1217" s="366"/>
      <c r="H1217" s="367"/>
      <c r="I1217" s="365"/>
      <c r="J1217" s="368"/>
      <c r="K1217" s="364"/>
      <c r="L1217" s="365"/>
      <c r="M1217" s="366"/>
      <c r="N1217" s="367"/>
      <c r="O1217" s="365"/>
      <c r="P1217" s="368"/>
      <c r="Q1217" s="364"/>
      <c r="R1217" s="365"/>
      <c r="S1217" s="366"/>
      <c r="T1217" s="369"/>
      <c r="U1217" s="370"/>
      <c r="V1217" s="481"/>
      <c r="W1217" s="372"/>
      <c r="X1217" s="353"/>
      <c r="Y1217" s="373"/>
      <c r="Z1217" s="382"/>
      <c r="AA1217" s="389"/>
      <c r="AB1217" s="383"/>
      <c r="AC1217" s="388"/>
      <c r="AD1217" s="382"/>
      <c r="AE1217" s="389"/>
      <c r="AF1217" s="390"/>
      <c r="AG1217" s="391"/>
      <c r="AH1217" s="359"/>
      <c r="AI1217" s="373"/>
    </row>
    <row r="1218">
      <c r="A1218" s="480" t="s">
        <v>2869</v>
      </c>
      <c r="B1218" s="361"/>
      <c r="C1218" s="362"/>
      <c r="D1218" s="384" t="s">
        <v>2869</v>
      </c>
      <c r="E1218" s="364"/>
      <c r="F1218" s="365"/>
      <c r="G1218" s="366"/>
      <c r="H1218" s="367"/>
      <c r="I1218" s="365"/>
      <c r="J1218" s="368"/>
      <c r="K1218" s="364"/>
      <c r="L1218" s="365"/>
      <c r="M1218" s="366"/>
      <c r="N1218" s="367"/>
      <c r="O1218" s="365"/>
      <c r="P1218" s="368"/>
      <c r="Q1218" s="364"/>
      <c r="R1218" s="365"/>
      <c r="S1218" s="366"/>
      <c r="T1218" s="369"/>
      <c r="U1218" s="370"/>
      <c r="V1218" s="481"/>
      <c r="W1218" s="372"/>
      <c r="X1218" s="353"/>
      <c r="Y1218" s="373"/>
      <c r="Z1218" s="382"/>
      <c r="AA1218" s="389"/>
      <c r="AB1218" s="383"/>
      <c r="AC1218" s="388"/>
      <c r="AD1218" s="382"/>
      <c r="AE1218" s="389"/>
      <c r="AF1218" s="390"/>
      <c r="AG1218" s="391"/>
      <c r="AH1218" s="359"/>
      <c r="AI1218" s="373"/>
    </row>
    <row r="1219">
      <c r="A1219" s="480" t="s">
        <v>2869</v>
      </c>
      <c r="B1219" s="361"/>
      <c r="C1219" s="362"/>
      <c r="D1219" s="384" t="s">
        <v>2869</v>
      </c>
      <c r="E1219" s="364"/>
      <c r="F1219" s="365"/>
      <c r="G1219" s="366"/>
      <c r="H1219" s="367"/>
      <c r="I1219" s="365"/>
      <c r="J1219" s="368"/>
      <c r="K1219" s="364"/>
      <c r="L1219" s="365"/>
      <c r="M1219" s="366"/>
      <c r="N1219" s="367"/>
      <c r="O1219" s="365"/>
      <c r="P1219" s="368"/>
      <c r="Q1219" s="364"/>
      <c r="R1219" s="365"/>
      <c r="S1219" s="366"/>
      <c r="T1219" s="369"/>
      <c r="U1219" s="370"/>
      <c r="V1219" s="481"/>
      <c r="W1219" s="372"/>
      <c r="X1219" s="353"/>
      <c r="Y1219" s="373"/>
      <c r="Z1219" s="382"/>
      <c r="AA1219" s="389"/>
      <c r="AB1219" s="383"/>
      <c r="AC1219" s="388"/>
      <c r="AD1219" s="382"/>
      <c r="AE1219" s="389"/>
      <c r="AF1219" s="390"/>
      <c r="AG1219" s="391"/>
      <c r="AH1219" s="359"/>
      <c r="AI1219" s="373"/>
    </row>
    <row r="1220">
      <c r="A1220" s="480" t="s">
        <v>2869</v>
      </c>
      <c r="B1220" s="361"/>
      <c r="C1220" s="362"/>
      <c r="D1220" s="384" t="s">
        <v>2869</v>
      </c>
      <c r="E1220" s="364"/>
      <c r="F1220" s="365"/>
      <c r="G1220" s="366"/>
      <c r="H1220" s="367"/>
      <c r="I1220" s="365"/>
      <c r="J1220" s="368"/>
      <c r="K1220" s="364"/>
      <c r="L1220" s="365"/>
      <c r="M1220" s="366"/>
      <c r="N1220" s="367"/>
      <c r="O1220" s="365"/>
      <c r="P1220" s="368"/>
      <c r="Q1220" s="364"/>
      <c r="R1220" s="365"/>
      <c r="S1220" s="366"/>
      <c r="T1220" s="369"/>
      <c r="U1220" s="370"/>
      <c r="V1220" s="481"/>
      <c r="W1220" s="372"/>
      <c r="X1220" s="353"/>
      <c r="Y1220" s="373"/>
      <c r="Z1220" s="382"/>
      <c r="AA1220" s="389"/>
      <c r="AB1220" s="383"/>
      <c r="AC1220" s="388"/>
      <c r="AD1220" s="382"/>
      <c r="AE1220" s="389"/>
      <c r="AF1220" s="390"/>
      <c r="AG1220" s="391"/>
      <c r="AH1220" s="359"/>
      <c r="AI1220" s="373"/>
    </row>
    <row r="1221">
      <c r="A1221" s="480" t="s">
        <v>2869</v>
      </c>
      <c r="B1221" s="361"/>
      <c r="C1221" s="362"/>
      <c r="D1221" s="384" t="s">
        <v>2869</v>
      </c>
      <c r="E1221" s="364"/>
      <c r="F1221" s="365"/>
      <c r="G1221" s="366"/>
      <c r="H1221" s="367"/>
      <c r="I1221" s="365"/>
      <c r="J1221" s="368"/>
      <c r="K1221" s="364"/>
      <c r="L1221" s="365"/>
      <c r="M1221" s="366"/>
      <c r="N1221" s="367"/>
      <c r="O1221" s="365"/>
      <c r="P1221" s="368"/>
      <c r="Q1221" s="364"/>
      <c r="R1221" s="365"/>
      <c r="S1221" s="366"/>
      <c r="T1221" s="369"/>
      <c r="U1221" s="370"/>
      <c r="V1221" s="481"/>
      <c r="W1221" s="372"/>
      <c r="X1221" s="353"/>
      <c r="Y1221" s="373"/>
      <c r="Z1221" s="382"/>
      <c r="AA1221" s="389"/>
      <c r="AB1221" s="383"/>
      <c r="AC1221" s="388"/>
      <c r="AD1221" s="382"/>
      <c r="AE1221" s="389"/>
      <c r="AF1221" s="390"/>
      <c r="AG1221" s="391"/>
      <c r="AH1221" s="359"/>
      <c r="AI1221" s="373"/>
    </row>
    <row r="1222">
      <c r="A1222" s="480" t="s">
        <v>2869</v>
      </c>
      <c r="B1222" s="361"/>
      <c r="C1222" s="362"/>
      <c r="D1222" s="384" t="s">
        <v>2869</v>
      </c>
      <c r="E1222" s="364"/>
      <c r="F1222" s="365"/>
      <c r="G1222" s="366"/>
      <c r="H1222" s="367"/>
      <c r="I1222" s="365"/>
      <c r="J1222" s="368"/>
      <c r="K1222" s="364"/>
      <c r="L1222" s="365"/>
      <c r="M1222" s="366"/>
      <c r="N1222" s="367"/>
      <c r="O1222" s="365"/>
      <c r="P1222" s="368"/>
      <c r="Q1222" s="364"/>
      <c r="R1222" s="365"/>
      <c r="S1222" s="366"/>
      <c r="T1222" s="369"/>
      <c r="U1222" s="370"/>
      <c r="V1222" s="481"/>
      <c r="W1222" s="372"/>
      <c r="X1222" s="353"/>
      <c r="Y1222" s="373"/>
      <c r="Z1222" s="382"/>
      <c r="AA1222" s="389"/>
      <c r="AB1222" s="383"/>
      <c r="AC1222" s="388"/>
      <c r="AD1222" s="382"/>
      <c r="AE1222" s="389"/>
      <c r="AF1222" s="390"/>
      <c r="AG1222" s="391"/>
      <c r="AH1222" s="359"/>
      <c r="AI1222" s="373"/>
    </row>
    <row r="1223">
      <c r="A1223" s="480" t="s">
        <v>2869</v>
      </c>
      <c r="B1223" s="361"/>
      <c r="C1223" s="362"/>
      <c r="D1223" s="384" t="s">
        <v>2869</v>
      </c>
      <c r="E1223" s="364"/>
      <c r="F1223" s="365"/>
      <c r="G1223" s="366"/>
      <c r="H1223" s="367"/>
      <c r="I1223" s="365"/>
      <c r="J1223" s="368"/>
      <c r="K1223" s="364"/>
      <c r="L1223" s="365"/>
      <c r="M1223" s="366"/>
      <c r="N1223" s="367"/>
      <c r="O1223" s="365"/>
      <c r="P1223" s="368"/>
      <c r="Q1223" s="364"/>
      <c r="R1223" s="365"/>
      <c r="S1223" s="366"/>
      <c r="T1223" s="369"/>
      <c r="U1223" s="370"/>
      <c r="V1223" s="481"/>
      <c r="W1223" s="372"/>
      <c r="X1223" s="353"/>
      <c r="Y1223" s="373"/>
      <c r="Z1223" s="382"/>
      <c r="AA1223" s="389"/>
      <c r="AB1223" s="383"/>
      <c r="AC1223" s="388"/>
      <c r="AD1223" s="382"/>
      <c r="AE1223" s="389"/>
      <c r="AF1223" s="390"/>
      <c r="AG1223" s="391"/>
      <c r="AH1223" s="359"/>
      <c r="AI1223" s="373"/>
    </row>
    <row r="1224">
      <c r="A1224" s="480" t="s">
        <v>2869</v>
      </c>
      <c r="B1224" s="361"/>
      <c r="C1224" s="362"/>
      <c r="D1224" s="384" t="s">
        <v>2869</v>
      </c>
      <c r="E1224" s="364"/>
      <c r="F1224" s="365"/>
      <c r="G1224" s="366"/>
      <c r="H1224" s="367"/>
      <c r="I1224" s="365"/>
      <c r="J1224" s="368"/>
      <c r="K1224" s="364"/>
      <c r="L1224" s="365"/>
      <c r="M1224" s="366"/>
      <c r="N1224" s="367"/>
      <c r="O1224" s="365"/>
      <c r="P1224" s="368"/>
      <c r="Q1224" s="364"/>
      <c r="R1224" s="365"/>
      <c r="S1224" s="366"/>
      <c r="T1224" s="369"/>
      <c r="U1224" s="370"/>
      <c r="V1224" s="481"/>
      <c r="W1224" s="372"/>
      <c r="X1224" s="353"/>
      <c r="Y1224" s="373"/>
      <c r="Z1224" s="382"/>
      <c r="AA1224" s="389"/>
      <c r="AB1224" s="383"/>
      <c r="AC1224" s="388"/>
      <c r="AD1224" s="382"/>
      <c r="AE1224" s="389"/>
      <c r="AF1224" s="390"/>
      <c r="AG1224" s="391"/>
      <c r="AH1224" s="359"/>
      <c r="AI1224" s="373"/>
    </row>
    <row r="1225">
      <c r="A1225" s="480" t="s">
        <v>2869</v>
      </c>
      <c r="B1225" s="361"/>
      <c r="C1225" s="362"/>
      <c r="D1225" s="384" t="s">
        <v>2869</v>
      </c>
      <c r="E1225" s="364"/>
      <c r="F1225" s="365"/>
      <c r="G1225" s="366"/>
      <c r="H1225" s="367"/>
      <c r="I1225" s="365"/>
      <c r="J1225" s="368"/>
      <c r="K1225" s="364"/>
      <c r="L1225" s="365"/>
      <c r="M1225" s="366"/>
      <c r="N1225" s="367"/>
      <c r="O1225" s="365"/>
      <c r="P1225" s="368"/>
      <c r="Q1225" s="364"/>
      <c r="R1225" s="365"/>
      <c r="S1225" s="366"/>
      <c r="T1225" s="369"/>
      <c r="U1225" s="370"/>
      <c r="V1225" s="481"/>
      <c r="W1225" s="372"/>
      <c r="X1225" s="353"/>
      <c r="Y1225" s="373"/>
      <c r="Z1225" s="382"/>
      <c r="AA1225" s="389"/>
      <c r="AB1225" s="383"/>
      <c r="AC1225" s="388"/>
      <c r="AD1225" s="382"/>
      <c r="AE1225" s="389"/>
      <c r="AF1225" s="390"/>
      <c r="AG1225" s="391"/>
      <c r="AH1225" s="359"/>
      <c r="AI1225" s="373"/>
    </row>
    <row r="1226">
      <c r="A1226" s="480" t="s">
        <v>2869</v>
      </c>
      <c r="B1226" s="361"/>
      <c r="C1226" s="362"/>
      <c r="D1226" s="384" t="s">
        <v>2869</v>
      </c>
      <c r="E1226" s="364"/>
      <c r="F1226" s="365"/>
      <c r="G1226" s="366"/>
      <c r="H1226" s="367"/>
      <c r="I1226" s="365"/>
      <c r="J1226" s="368"/>
      <c r="K1226" s="364"/>
      <c r="L1226" s="365"/>
      <c r="M1226" s="366"/>
      <c r="N1226" s="367"/>
      <c r="O1226" s="365"/>
      <c r="P1226" s="368"/>
      <c r="Q1226" s="364"/>
      <c r="R1226" s="365"/>
      <c r="S1226" s="366"/>
      <c r="T1226" s="369"/>
      <c r="U1226" s="370"/>
      <c r="V1226" s="481"/>
      <c r="W1226" s="372"/>
      <c r="X1226" s="353"/>
      <c r="Y1226" s="373"/>
      <c r="Z1226" s="382"/>
      <c r="AA1226" s="389"/>
      <c r="AB1226" s="383"/>
      <c r="AC1226" s="388"/>
      <c r="AD1226" s="382"/>
      <c r="AE1226" s="389"/>
      <c r="AF1226" s="390"/>
      <c r="AG1226" s="391"/>
      <c r="AH1226" s="359"/>
      <c r="AI1226" s="373"/>
    </row>
    <row r="1227">
      <c r="A1227" s="480" t="s">
        <v>2869</v>
      </c>
      <c r="B1227" s="361"/>
      <c r="C1227" s="362"/>
      <c r="D1227" s="384" t="s">
        <v>2869</v>
      </c>
      <c r="E1227" s="364"/>
      <c r="F1227" s="365"/>
      <c r="G1227" s="366"/>
      <c r="H1227" s="367"/>
      <c r="I1227" s="365"/>
      <c r="J1227" s="368"/>
      <c r="K1227" s="364"/>
      <c r="L1227" s="365"/>
      <c r="M1227" s="366"/>
      <c r="N1227" s="367"/>
      <c r="O1227" s="365"/>
      <c r="P1227" s="368"/>
      <c r="Q1227" s="364"/>
      <c r="R1227" s="365"/>
      <c r="S1227" s="366"/>
      <c r="T1227" s="369"/>
      <c r="U1227" s="370"/>
      <c r="V1227" s="481"/>
      <c r="W1227" s="372"/>
      <c r="X1227" s="353"/>
      <c r="Y1227" s="373"/>
      <c r="Z1227" s="382"/>
      <c r="AA1227" s="389"/>
      <c r="AB1227" s="383"/>
      <c r="AC1227" s="388"/>
      <c r="AD1227" s="382"/>
      <c r="AE1227" s="389"/>
      <c r="AF1227" s="390"/>
      <c r="AG1227" s="391"/>
      <c r="AH1227" s="359"/>
      <c r="AI1227" s="373"/>
    </row>
    <row r="1228">
      <c r="A1228" s="480" t="s">
        <v>2869</v>
      </c>
      <c r="B1228" s="361"/>
      <c r="C1228" s="362"/>
      <c r="D1228" s="384" t="s">
        <v>2869</v>
      </c>
      <c r="E1228" s="364"/>
      <c r="F1228" s="365"/>
      <c r="G1228" s="366"/>
      <c r="H1228" s="367"/>
      <c r="I1228" s="365"/>
      <c r="J1228" s="368"/>
      <c r="K1228" s="364"/>
      <c r="L1228" s="365"/>
      <c r="M1228" s="366"/>
      <c r="N1228" s="367"/>
      <c r="O1228" s="365"/>
      <c r="P1228" s="368"/>
      <c r="Q1228" s="364"/>
      <c r="R1228" s="365"/>
      <c r="S1228" s="366"/>
      <c r="T1228" s="369"/>
      <c r="U1228" s="370"/>
      <c r="V1228" s="481"/>
      <c r="W1228" s="372"/>
      <c r="X1228" s="353"/>
      <c r="Y1228" s="373"/>
      <c r="Z1228" s="382"/>
      <c r="AA1228" s="389"/>
      <c r="AB1228" s="383"/>
      <c r="AC1228" s="388"/>
      <c r="AD1228" s="382"/>
      <c r="AE1228" s="389"/>
      <c r="AF1228" s="390"/>
      <c r="AG1228" s="391"/>
      <c r="AH1228" s="359"/>
      <c r="AI1228" s="373"/>
    </row>
    <row r="1229">
      <c r="A1229" s="480" t="s">
        <v>2869</v>
      </c>
      <c r="B1229" s="361"/>
      <c r="C1229" s="362"/>
      <c r="D1229" s="384" t="s">
        <v>2869</v>
      </c>
      <c r="E1229" s="364"/>
      <c r="F1229" s="365"/>
      <c r="G1229" s="366"/>
      <c r="H1229" s="367"/>
      <c r="I1229" s="365"/>
      <c r="J1229" s="368"/>
      <c r="K1229" s="364"/>
      <c r="L1229" s="365"/>
      <c r="M1229" s="366"/>
      <c r="N1229" s="367"/>
      <c r="O1229" s="365"/>
      <c r="P1229" s="368"/>
      <c r="Q1229" s="364"/>
      <c r="R1229" s="365"/>
      <c r="S1229" s="366"/>
      <c r="T1229" s="369"/>
      <c r="U1229" s="370"/>
      <c r="V1229" s="481"/>
      <c r="W1229" s="372"/>
      <c r="X1229" s="353"/>
      <c r="Y1229" s="373"/>
      <c r="Z1229" s="382"/>
      <c r="AA1229" s="389"/>
      <c r="AB1229" s="383"/>
      <c r="AC1229" s="388"/>
      <c r="AD1229" s="382"/>
      <c r="AE1229" s="389"/>
      <c r="AF1229" s="390"/>
      <c r="AG1229" s="391"/>
      <c r="AH1229" s="359"/>
      <c r="AI1229" s="373"/>
    </row>
    <row r="1230">
      <c r="A1230" s="480" t="s">
        <v>2869</v>
      </c>
      <c r="B1230" s="361"/>
      <c r="C1230" s="362"/>
      <c r="D1230" s="384" t="s">
        <v>2869</v>
      </c>
      <c r="E1230" s="364"/>
      <c r="F1230" s="365"/>
      <c r="G1230" s="366"/>
      <c r="H1230" s="367"/>
      <c r="I1230" s="365"/>
      <c r="J1230" s="368"/>
      <c r="K1230" s="364"/>
      <c r="L1230" s="365"/>
      <c r="M1230" s="366"/>
      <c r="N1230" s="367"/>
      <c r="O1230" s="365"/>
      <c r="P1230" s="368"/>
      <c r="Q1230" s="364"/>
      <c r="R1230" s="365"/>
      <c r="S1230" s="366"/>
      <c r="T1230" s="369"/>
      <c r="U1230" s="370"/>
      <c r="V1230" s="481"/>
      <c r="W1230" s="372"/>
      <c r="X1230" s="353"/>
      <c r="Y1230" s="373"/>
      <c r="Z1230" s="382"/>
      <c r="AA1230" s="389"/>
      <c r="AB1230" s="383"/>
      <c r="AC1230" s="388"/>
      <c r="AD1230" s="382"/>
      <c r="AE1230" s="389"/>
      <c r="AF1230" s="390"/>
      <c r="AG1230" s="391"/>
      <c r="AH1230" s="359"/>
      <c r="AI1230" s="373"/>
    </row>
    <row r="1231">
      <c r="A1231" s="480" t="s">
        <v>2869</v>
      </c>
      <c r="B1231" s="361"/>
      <c r="C1231" s="362"/>
      <c r="D1231" s="384" t="s">
        <v>2869</v>
      </c>
      <c r="E1231" s="364"/>
      <c r="F1231" s="365"/>
      <c r="G1231" s="366"/>
      <c r="H1231" s="367"/>
      <c r="I1231" s="365"/>
      <c r="J1231" s="368"/>
      <c r="K1231" s="364"/>
      <c r="L1231" s="365"/>
      <c r="M1231" s="366"/>
      <c r="N1231" s="367"/>
      <c r="O1231" s="365"/>
      <c r="P1231" s="368"/>
      <c r="Q1231" s="364"/>
      <c r="R1231" s="365"/>
      <c r="S1231" s="366"/>
      <c r="T1231" s="369"/>
      <c r="U1231" s="370"/>
      <c r="V1231" s="481"/>
      <c r="W1231" s="372"/>
      <c r="X1231" s="353"/>
      <c r="Y1231" s="373"/>
      <c r="Z1231" s="382"/>
      <c r="AA1231" s="389"/>
      <c r="AB1231" s="383"/>
      <c r="AC1231" s="388"/>
      <c r="AD1231" s="382"/>
      <c r="AE1231" s="389"/>
      <c r="AF1231" s="390"/>
      <c r="AG1231" s="391"/>
      <c r="AH1231" s="359"/>
      <c r="AI1231" s="373"/>
    </row>
    <row r="1232">
      <c r="A1232" s="480" t="s">
        <v>2869</v>
      </c>
      <c r="B1232" s="361"/>
      <c r="C1232" s="362"/>
      <c r="D1232" s="384" t="s">
        <v>2869</v>
      </c>
      <c r="E1232" s="364"/>
      <c r="F1232" s="365"/>
      <c r="G1232" s="366"/>
      <c r="H1232" s="367"/>
      <c r="I1232" s="365"/>
      <c r="J1232" s="368"/>
      <c r="K1232" s="364"/>
      <c r="L1232" s="365"/>
      <c r="M1232" s="366"/>
      <c r="N1232" s="367"/>
      <c r="O1232" s="365"/>
      <c r="P1232" s="368"/>
      <c r="Q1232" s="364"/>
      <c r="R1232" s="365"/>
      <c r="S1232" s="366"/>
      <c r="T1232" s="369"/>
      <c r="U1232" s="370"/>
      <c r="V1232" s="481"/>
      <c r="W1232" s="372"/>
      <c r="X1232" s="353"/>
      <c r="Y1232" s="373"/>
      <c r="Z1232" s="382"/>
      <c r="AA1232" s="389"/>
      <c r="AB1232" s="383"/>
      <c r="AC1232" s="388"/>
      <c r="AD1232" s="382"/>
      <c r="AE1232" s="389"/>
      <c r="AF1232" s="390"/>
      <c r="AG1232" s="391"/>
      <c r="AH1232" s="359"/>
      <c r="AI1232" s="373"/>
    </row>
    <row r="1233">
      <c r="A1233" s="480" t="s">
        <v>2869</v>
      </c>
      <c r="B1233" s="361"/>
      <c r="C1233" s="362"/>
      <c r="D1233" s="384" t="s">
        <v>2869</v>
      </c>
      <c r="E1233" s="364"/>
      <c r="F1233" s="365"/>
      <c r="G1233" s="366"/>
      <c r="H1233" s="367"/>
      <c r="I1233" s="365"/>
      <c r="J1233" s="368"/>
      <c r="K1233" s="364"/>
      <c r="L1233" s="365"/>
      <c r="M1233" s="366"/>
      <c r="N1233" s="367"/>
      <c r="O1233" s="365"/>
      <c r="P1233" s="368"/>
      <c r="Q1233" s="364"/>
      <c r="R1233" s="365"/>
      <c r="S1233" s="366"/>
      <c r="T1233" s="369"/>
      <c r="U1233" s="370"/>
      <c r="V1233" s="481"/>
      <c r="W1233" s="372"/>
      <c r="X1233" s="353"/>
      <c r="Y1233" s="373"/>
      <c r="Z1233" s="382"/>
      <c r="AA1233" s="389"/>
      <c r="AB1233" s="383"/>
      <c r="AC1233" s="388"/>
      <c r="AD1233" s="382"/>
      <c r="AE1233" s="389"/>
      <c r="AF1233" s="390"/>
      <c r="AG1233" s="391"/>
      <c r="AH1233" s="359"/>
      <c r="AI1233" s="373"/>
    </row>
    <row r="1234">
      <c r="A1234" s="480" t="s">
        <v>2869</v>
      </c>
      <c r="B1234" s="361"/>
      <c r="C1234" s="362"/>
      <c r="D1234" s="384" t="s">
        <v>2869</v>
      </c>
      <c r="E1234" s="364"/>
      <c r="F1234" s="365"/>
      <c r="G1234" s="366"/>
      <c r="H1234" s="367"/>
      <c r="I1234" s="365"/>
      <c r="J1234" s="368"/>
      <c r="K1234" s="364"/>
      <c r="L1234" s="365"/>
      <c r="M1234" s="366"/>
      <c r="N1234" s="367"/>
      <c r="O1234" s="365"/>
      <c r="P1234" s="368"/>
      <c r="Q1234" s="364"/>
      <c r="R1234" s="365"/>
      <c r="S1234" s="366"/>
      <c r="T1234" s="369"/>
      <c r="U1234" s="370"/>
      <c r="V1234" s="481"/>
      <c r="W1234" s="372"/>
      <c r="X1234" s="353"/>
      <c r="Y1234" s="373"/>
      <c r="Z1234" s="382"/>
      <c r="AA1234" s="389"/>
      <c r="AB1234" s="383"/>
      <c r="AC1234" s="388"/>
      <c r="AD1234" s="382"/>
      <c r="AE1234" s="389"/>
      <c r="AF1234" s="390"/>
      <c r="AG1234" s="391"/>
      <c r="AH1234" s="359"/>
      <c r="AI1234" s="373"/>
    </row>
    <row r="1235">
      <c r="A1235" s="480" t="s">
        <v>2869</v>
      </c>
      <c r="B1235" s="361"/>
      <c r="C1235" s="362"/>
      <c r="D1235" s="384" t="s">
        <v>2869</v>
      </c>
      <c r="E1235" s="364"/>
      <c r="F1235" s="365"/>
      <c r="G1235" s="366"/>
      <c r="H1235" s="367"/>
      <c r="I1235" s="365"/>
      <c r="J1235" s="368"/>
      <c r="K1235" s="364"/>
      <c r="L1235" s="365"/>
      <c r="M1235" s="366"/>
      <c r="N1235" s="367"/>
      <c r="O1235" s="365"/>
      <c r="P1235" s="368"/>
      <c r="Q1235" s="364"/>
      <c r="R1235" s="365"/>
      <c r="S1235" s="366"/>
      <c r="T1235" s="369"/>
      <c r="U1235" s="370"/>
      <c r="V1235" s="481"/>
      <c r="W1235" s="372"/>
      <c r="X1235" s="353"/>
      <c r="Y1235" s="373"/>
      <c r="Z1235" s="382"/>
      <c r="AA1235" s="389"/>
      <c r="AB1235" s="383"/>
      <c r="AC1235" s="388"/>
      <c r="AD1235" s="382"/>
      <c r="AE1235" s="389"/>
      <c r="AF1235" s="390"/>
      <c r="AG1235" s="391"/>
      <c r="AH1235" s="359"/>
      <c r="AI1235" s="373"/>
    </row>
    <row r="1236">
      <c r="A1236" s="480" t="s">
        <v>2869</v>
      </c>
      <c r="B1236" s="361"/>
      <c r="C1236" s="362"/>
      <c r="D1236" s="384" t="s">
        <v>2869</v>
      </c>
      <c r="E1236" s="364"/>
      <c r="F1236" s="365"/>
      <c r="G1236" s="366"/>
      <c r="H1236" s="367"/>
      <c r="I1236" s="365"/>
      <c r="J1236" s="368"/>
      <c r="K1236" s="364"/>
      <c r="L1236" s="365"/>
      <c r="M1236" s="366"/>
      <c r="N1236" s="367"/>
      <c r="O1236" s="365"/>
      <c r="P1236" s="368"/>
      <c r="Q1236" s="364"/>
      <c r="R1236" s="365"/>
      <c r="S1236" s="366"/>
      <c r="T1236" s="369"/>
      <c r="U1236" s="370"/>
      <c r="V1236" s="481"/>
      <c r="W1236" s="372"/>
      <c r="X1236" s="353"/>
      <c r="Y1236" s="373"/>
      <c r="Z1236" s="382"/>
      <c r="AA1236" s="389"/>
      <c r="AB1236" s="383"/>
      <c r="AC1236" s="388"/>
      <c r="AD1236" s="382"/>
      <c r="AE1236" s="389"/>
      <c r="AF1236" s="390"/>
      <c r="AG1236" s="391"/>
      <c r="AH1236" s="359"/>
      <c r="AI1236" s="373"/>
    </row>
    <row r="1237">
      <c r="A1237" s="480" t="s">
        <v>2869</v>
      </c>
      <c r="B1237" s="361"/>
      <c r="C1237" s="362"/>
      <c r="D1237" s="384" t="s">
        <v>2869</v>
      </c>
      <c r="E1237" s="364"/>
      <c r="F1237" s="365"/>
      <c r="G1237" s="366"/>
      <c r="H1237" s="367"/>
      <c r="I1237" s="365"/>
      <c r="J1237" s="368"/>
      <c r="K1237" s="364"/>
      <c r="L1237" s="365"/>
      <c r="M1237" s="366"/>
      <c r="N1237" s="367"/>
      <c r="O1237" s="365"/>
      <c r="P1237" s="368"/>
      <c r="Q1237" s="364"/>
      <c r="R1237" s="365"/>
      <c r="S1237" s="366"/>
      <c r="T1237" s="369"/>
      <c r="U1237" s="370"/>
      <c r="V1237" s="481"/>
      <c r="W1237" s="372"/>
      <c r="X1237" s="353"/>
      <c r="Y1237" s="373"/>
      <c r="Z1237" s="382"/>
      <c r="AA1237" s="389"/>
      <c r="AB1237" s="383"/>
      <c r="AC1237" s="388"/>
      <c r="AD1237" s="382"/>
      <c r="AE1237" s="389"/>
      <c r="AF1237" s="390"/>
      <c r="AG1237" s="391"/>
      <c r="AH1237" s="359"/>
      <c r="AI1237" s="373"/>
    </row>
    <row r="1238">
      <c r="A1238" s="480" t="s">
        <v>2869</v>
      </c>
      <c r="B1238" s="361"/>
      <c r="C1238" s="362"/>
      <c r="D1238" s="384" t="s">
        <v>2869</v>
      </c>
      <c r="E1238" s="364"/>
      <c r="F1238" s="365"/>
      <c r="G1238" s="366"/>
      <c r="H1238" s="367"/>
      <c r="I1238" s="365"/>
      <c r="J1238" s="368"/>
      <c r="K1238" s="364"/>
      <c r="L1238" s="365"/>
      <c r="M1238" s="366"/>
      <c r="N1238" s="367"/>
      <c r="O1238" s="365"/>
      <c r="P1238" s="368"/>
      <c r="Q1238" s="364"/>
      <c r="R1238" s="365"/>
      <c r="S1238" s="366"/>
      <c r="T1238" s="369"/>
      <c r="U1238" s="370"/>
      <c r="V1238" s="481"/>
      <c r="W1238" s="372"/>
      <c r="X1238" s="353"/>
      <c r="Y1238" s="373"/>
      <c r="Z1238" s="382"/>
      <c r="AA1238" s="389"/>
      <c r="AB1238" s="383"/>
      <c r="AC1238" s="388"/>
      <c r="AD1238" s="382"/>
      <c r="AE1238" s="389"/>
      <c r="AF1238" s="390"/>
      <c r="AG1238" s="391"/>
      <c r="AH1238" s="359"/>
      <c r="AI1238" s="373"/>
    </row>
    <row r="1239">
      <c r="A1239" s="480" t="s">
        <v>2869</v>
      </c>
      <c r="B1239" s="361"/>
      <c r="C1239" s="362"/>
      <c r="D1239" s="384" t="s">
        <v>2869</v>
      </c>
      <c r="E1239" s="364"/>
      <c r="F1239" s="365"/>
      <c r="G1239" s="366"/>
      <c r="H1239" s="367"/>
      <c r="I1239" s="365"/>
      <c r="J1239" s="368"/>
      <c r="K1239" s="364"/>
      <c r="L1239" s="365"/>
      <c r="M1239" s="366"/>
      <c r="N1239" s="367"/>
      <c r="O1239" s="365"/>
      <c r="P1239" s="368"/>
      <c r="Q1239" s="364"/>
      <c r="R1239" s="365"/>
      <c r="S1239" s="366"/>
      <c r="T1239" s="369"/>
      <c r="U1239" s="370"/>
      <c r="V1239" s="481"/>
      <c r="W1239" s="372"/>
      <c r="X1239" s="353"/>
      <c r="Y1239" s="373"/>
      <c r="Z1239" s="382"/>
      <c r="AA1239" s="389"/>
      <c r="AB1239" s="383"/>
      <c r="AC1239" s="388"/>
      <c r="AD1239" s="382"/>
      <c r="AE1239" s="389"/>
      <c r="AF1239" s="390"/>
      <c r="AG1239" s="391"/>
      <c r="AH1239" s="359"/>
      <c r="AI1239" s="373"/>
    </row>
    <row r="1240">
      <c r="A1240" s="480" t="s">
        <v>2869</v>
      </c>
      <c r="B1240" s="361"/>
      <c r="C1240" s="362"/>
      <c r="D1240" s="384" t="s">
        <v>2869</v>
      </c>
      <c r="E1240" s="364"/>
      <c r="F1240" s="365"/>
      <c r="G1240" s="366"/>
      <c r="H1240" s="367"/>
      <c r="I1240" s="365"/>
      <c r="J1240" s="368"/>
      <c r="K1240" s="364"/>
      <c r="L1240" s="365"/>
      <c r="M1240" s="366"/>
      <c r="N1240" s="367"/>
      <c r="O1240" s="365"/>
      <c r="P1240" s="368"/>
      <c r="Q1240" s="364"/>
      <c r="R1240" s="365"/>
      <c r="S1240" s="366"/>
      <c r="T1240" s="369"/>
      <c r="U1240" s="370"/>
      <c r="V1240" s="481"/>
      <c r="W1240" s="372"/>
      <c r="X1240" s="353"/>
      <c r="Y1240" s="373"/>
      <c r="Z1240" s="382"/>
      <c r="AA1240" s="389"/>
      <c r="AB1240" s="383"/>
      <c r="AC1240" s="388"/>
      <c r="AD1240" s="382"/>
      <c r="AE1240" s="389"/>
      <c r="AF1240" s="390"/>
      <c r="AG1240" s="391"/>
      <c r="AH1240" s="359"/>
      <c r="AI1240" s="373"/>
    </row>
    <row r="1241">
      <c r="A1241" s="480" t="s">
        <v>2869</v>
      </c>
      <c r="B1241" s="361"/>
      <c r="C1241" s="362"/>
      <c r="D1241" s="384" t="s">
        <v>2869</v>
      </c>
      <c r="E1241" s="364"/>
      <c r="F1241" s="365"/>
      <c r="G1241" s="366"/>
      <c r="H1241" s="367"/>
      <c r="I1241" s="365"/>
      <c r="J1241" s="368"/>
      <c r="K1241" s="364"/>
      <c r="L1241" s="365"/>
      <c r="M1241" s="366"/>
      <c r="N1241" s="367"/>
      <c r="O1241" s="365"/>
      <c r="P1241" s="368"/>
      <c r="Q1241" s="364"/>
      <c r="R1241" s="365"/>
      <c r="S1241" s="366"/>
      <c r="T1241" s="369"/>
      <c r="U1241" s="370"/>
      <c r="V1241" s="481"/>
      <c r="W1241" s="372"/>
      <c r="X1241" s="353"/>
      <c r="Y1241" s="373"/>
      <c r="Z1241" s="382"/>
      <c r="AA1241" s="389"/>
      <c r="AB1241" s="383"/>
      <c r="AC1241" s="388"/>
      <c r="AD1241" s="382"/>
      <c r="AE1241" s="389"/>
      <c r="AF1241" s="390"/>
      <c r="AG1241" s="391"/>
      <c r="AH1241" s="359"/>
      <c r="AI1241" s="373"/>
    </row>
    <row r="1242">
      <c r="A1242" s="480" t="s">
        <v>2869</v>
      </c>
      <c r="B1242" s="361"/>
      <c r="C1242" s="362"/>
      <c r="D1242" s="384" t="s">
        <v>2869</v>
      </c>
      <c r="E1242" s="364"/>
      <c r="F1242" s="365"/>
      <c r="G1242" s="366"/>
      <c r="H1242" s="367"/>
      <c r="I1242" s="365"/>
      <c r="J1242" s="368"/>
      <c r="K1242" s="364"/>
      <c r="L1242" s="365"/>
      <c r="M1242" s="366"/>
      <c r="N1242" s="367"/>
      <c r="O1242" s="365"/>
      <c r="P1242" s="368"/>
      <c r="Q1242" s="364"/>
      <c r="R1242" s="365"/>
      <c r="S1242" s="366"/>
      <c r="T1242" s="369"/>
      <c r="U1242" s="370"/>
      <c r="V1242" s="481"/>
      <c r="W1242" s="372"/>
      <c r="X1242" s="353"/>
      <c r="Y1242" s="373"/>
      <c r="Z1242" s="382"/>
      <c r="AA1242" s="389"/>
      <c r="AB1242" s="383"/>
      <c r="AC1242" s="388"/>
      <c r="AD1242" s="382"/>
      <c r="AE1242" s="389"/>
      <c r="AF1242" s="390"/>
      <c r="AG1242" s="391"/>
      <c r="AH1242" s="359"/>
      <c r="AI1242" s="373"/>
    </row>
    <row r="1243">
      <c r="A1243" s="480" t="s">
        <v>2869</v>
      </c>
      <c r="B1243" s="361"/>
      <c r="C1243" s="362"/>
      <c r="D1243" s="384" t="s">
        <v>2869</v>
      </c>
      <c r="E1243" s="364"/>
      <c r="F1243" s="365"/>
      <c r="G1243" s="366"/>
      <c r="H1243" s="367"/>
      <c r="I1243" s="365"/>
      <c r="J1243" s="368"/>
      <c r="K1243" s="364"/>
      <c r="L1243" s="365"/>
      <c r="M1243" s="366"/>
      <c r="N1243" s="367"/>
      <c r="O1243" s="365"/>
      <c r="P1243" s="368"/>
      <c r="Q1243" s="364"/>
      <c r="R1243" s="365"/>
      <c r="S1243" s="366"/>
      <c r="T1243" s="369"/>
      <c r="U1243" s="370"/>
      <c r="V1243" s="481"/>
      <c r="W1243" s="372"/>
      <c r="X1243" s="353"/>
      <c r="Y1243" s="373"/>
      <c r="Z1243" s="382"/>
      <c r="AA1243" s="389"/>
      <c r="AB1243" s="383"/>
      <c r="AC1243" s="388"/>
      <c r="AD1243" s="382"/>
      <c r="AE1243" s="389"/>
      <c r="AF1243" s="390"/>
      <c r="AG1243" s="391"/>
      <c r="AH1243" s="359"/>
      <c r="AI1243" s="373"/>
    </row>
    <row r="1244">
      <c r="A1244" s="480" t="s">
        <v>2869</v>
      </c>
      <c r="B1244" s="361"/>
      <c r="C1244" s="362"/>
      <c r="D1244" s="384" t="s">
        <v>2869</v>
      </c>
      <c r="E1244" s="364"/>
      <c r="F1244" s="365"/>
      <c r="G1244" s="366"/>
      <c r="H1244" s="367"/>
      <c r="I1244" s="365"/>
      <c r="J1244" s="368"/>
      <c r="K1244" s="364"/>
      <c r="L1244" s="365"/>
      <c r="M1244" s="366"/>
      <c r="N1244" s="367"/>
      <c r="O1244" s="365"/>
      <c r="P1244" s="368"/>
      <c r="Q1244" s="364"/>
      <c r="R1244" s="365"/>
      <c r="S1244" s="366"/>
      <c r="T1244" s="369"/>
      <c r="U1244" s="370"/>
      <c r="V1244" s="481"/>
      <c r="W1244" s="372"/>
      <c r="X1244" s="353"/>
      <c r="Y1244" s="373"/>
      <c r="Z1244" s="382"/>
      <c r="AA1244" s="389"/>
      <c r="AB1244" s="383"/>
      <c r="AC1244" s="388"/>
      <c r="AD1244" s="382"/>
      <c r="AE1244" s="389"/>
      <c r="AF1244" s="390"/>
      <c r="AG1244" s="391"/>
      <c r="AH1244" s="359"/>
      <c r="AI1244" s="373"/>
    </row>
    <row r="1245">
      <c r="A1245" s="480" t="s">
        <v>2869</v>
      </c>
      <c r="B1245" s="361"/>
      <c r="C1245" s="362"/>
      <c r="D1245" s="384" t="s">
        <v>2869</v>
      </c>
      <c r="E1245" s="364"/>
      <c r="F1245" s="365"/>
      <c r="G1245" s="366"/>
      <c r="H1245" s="367"/>
      <c r="I1245" s="365"/>
      <c r="J1245" s="368"/>
      <c r="K1245" s="364"/>
      <c r="L1245" s="365"/>
      <c r="M1245" s="366"/>
      <c r="N1245" s="367"/>
      <c r="O1245" s="365"/>
      <c r="P1245" s="368"/>
      <c r="Q1245" s="364"/>
      <c r="R1245" s="365"/>
      <c r="S1245" s="366"/>
      <c r="T1245" s="369"/>
      <c r="U1245" s="370"/>
      <c r="V1245" s="481"/>
      <c r="W1245" s="372"/>
      <c r="X1245" s="353"/>
      <c r="Y1245" s="373"/>
      <c r="Z1245" s="382"/>
      <c r="AA1245" s="389"/>
      <c r="AB1245" s="383"/>
      <c r="AC1245" s="388"/>
      <c r="AD1245" s="382"/>
      <c r="AE1245" s="389"/>
      <c r="AF1245" s="390"/>
      <c r="AG1245" s="391"/>
      <c r="AH1245" s="359"/>
      <c r="AI1245" s="373"/>
    </row>
    <row r="1246">
      <c r="A1246" s="480" t="s">
        <v>2869</v>
      </c>
      <c r="B1246" s="361"/>
      <c r="C1246" s="362"/>
      <c r="D1246" s="384" t="s">
        <v>2869</v>
      </c>
      <c r="E1246" s="364"/>
      <c r="F1246" s="365"/>
      <c r="G1246" s="366"/>
      <c r="H1246" s="367"/>
      <c r="I1246" s="365"/>
      <c r="J1246" s="368"/>
      <c r="K1246" s="364"/>
      <c r="L1246" s="365"/>
      <c r="M1246" s="366"/>
      <c r="N1246" s="367"/>
      <c r="O1246" s="365"/>
      <c r="P1246" s="368"/>
      <c r="Q1246" s="364"/>
      <c r="R1246" s="365"/>
      <c r="S1246" s="366"/>
      <c r="T1246" s="369"/>
      <c r="U1246" s="370"/>
      <c r="V1246" s="481"/>
      <c r="W1246" s="372"/>
      <c r="X1246" s="353"/>
      <c r="Y1246" s="373"/>
      <c r="Z1246" s="382"/>
      <c r="AA1246" s="389"/>
      <c r="AB1246" s="383"/>
      <c r="AC1246" s="388"/>
      <c r="AD1246" s="382"/>
      <c r="AE1246" s="389"/>
      <c r="AF1246" s="390"/>
      <c r="AG1246" s="391"/>
      <c r="AH1246" s="359"/>
      <c r="AI1246" s="373"/>
    </row>
    <row r="1247">
      <c r="A1247" s="480" t="s">
        <v>2869</v>
      </c>
      <c r="B1247" s="361"/>
      <c r="C1247" s="362"/>
      <c r="D1247" s="384" t="s">
        <v>2869</v>
      </c>
      <c r="E1247" s="364"/>
      <c r="F1247" s="365"/>
      <c r="G1247" s="366"/>
      <c r="H1247" s="367"/>
      <c r="I1247" s="365"/>
      <c r="J1247" s="368"/>
      <c r="K1247" s="364"/>
      <c r="L1247" s="365"/>
      <c r="M1247" s="366"/>
      <c r="N1247" s="367"/>
      <c r="O1247" s="365"/>
      <c r="P1247" s="368"/>
      <c r="Q1247" s="364"/>
      <c r="R1247" s="365"/>
      <c r="S1247" s="366"/>
      <c r="T1247" s="369"/>
      <c r="U1247" s="370"/>
      <c r="V1247" s="481"/>
      <c r="W1247" s="372"/>
      <c r="X1247" s="353"/>
      <c r="Y1247" s="373"/>
      <c r="Z1247" s="382"/>
      <c r="AA1247" s="389"/>
      <c r="AB1247" s="383"/>
      <c r="AC1247" s="388"/>
      <c r="AD1247" s="382"/>
      <c r="AE1247" s="389"/>
      <c r="AF1247" s="390"/>
      <c r="AG1247" s="391"/>
      <c r="AH1247" s="359"/>
      <c r="AI1247" s="373"/>
    </row>
    <row r="1248">
      <c r="A1248" s="480" t="s">
        <v>2869</v>
      </c>
      <c r="B1248" s="361"/>
      <c r="C1248" s="362"/>
      <c r="D1248" s="384" t="s">
        <v>2869</v>
      </c>
      <c r="E1248" s="364"/>
      <c r="F1248" s="365"/>
      <c r="G1248" s="366"/>
      <c r="H1248" s="367"/>
      <c r="I1248" s="365"/>
      <c r="J1248" s="368"/>
      <c r="K1248" s="364"/>
      <c r="L1248" s="365"/>
      <c r="M1248" s="366"/>
      <c r="N1248" s="367"/>
      <c r="O1248" s="365"/>
      <c r="P1248" s="368"/>
      <c r="Q1248" s="364"/>
      <c r="R1248" s="365"/>
      <c r="S1248" s="366"/>
      <c r="T1248" s="369"/>
      <c r="U1248" s="370"/>
      <c r="V1248" s="481"/>
      <c r="W1248" s="372"/>
      <c r="X1248" s="353"/>
      <c r="Y1248" s="373"/>
      <c r="Z1248" s="382"/>
      <c r="AA1248" s="389"/>
      <c r="AB1248" s="383"/>
      <c r="AC1248" s="388"/>
      <c r="AD1248" s="382"/>
      <c r="AE1248" s="389"/>
      <c r="AF1248" s="390"/>
      <c r="AG1248" s="391"/>
      <c r="AH1248" s="359"/>
      <c r="AI1248" s="373"/>
    </row>
    <row r="1249">
      <c r="A1249" s="480" t="s">
        <v>2869</v>
      </c>
      <c r="B1249" s="361"/>
      <c r="C1249" s="362"/>
      <c r="D1249" s="384" t="s">
        <v>2869</v>
      </c>
      <c r="E1249" s="364"/>
      <c r="F1249" s="365"/>
      <c r="G1249" s="366"/>
      <c r="H1249" s="367"/>
      <c r="I1249" s="365"/>
      <c r="J1249" s="368"/>
      <c r="K1249" s="364"/>
      <c r="L1249" s="365"/>
      <c r="M1249" s="366"/>
      <c r="N1249" s="367"/>
      <c r="O1249" s="365"/>
      <c r="P1249" s="368"/>
      <c r="Q1249" s="364"/>
      <c r="R1249" s="365"/>
      <c r="S1249" s="366"/>
      <c r="T1249" s="369"/>
      <c r="U1249" s="370"/>
      <c r="V1249" s="481"/>
      <c r="W1249" s="372"/>
      <c r="X1249" s="353"/>
      <c r="Y1249" s="373"/>
      <c r="Z1249" s="382"/>
      <c r="AA1249" s="389"/>
      <c r="AB1249" s="383"/>
      <c r="AC1249" s="388"/>
      <c r="AD1249" s="382"/>
      <c r="AE1249" s="389"/>
      <c r="AF1249" s="390"/>
      <c r="AG1249" s="391"/>
      <c r="AH1249" s="359"/>
      <c r="AI1249" s="373"/>
    </row>
    <row r="1250">
      <c r="A1250" s="480" t="s">
        <v>2869</v>
      </c>
      <c r="B1250" s="361"/>
      <c r="C1250" s="362"/>
      <c r="D1250" s="384" t="s">
        <v>2869</v>
      </c>
      <c r="E1250" s="364"/>
      <c r="F1250" s="365"/>
      <c r="G1250" s="366"/>
      <c r="H1250" s="367"/>
      <c r="I1250" s="365"/>
      <c r="J1250" s="368"/>
      <c r="K1250" s="364"/>
      <c r="L1250" s="365"/>
      <c r="M1250" s="366"/>
      <c r="N1250" s="367"/>
      <c r="O1250" s="365"/>
      <c r="P1250" s="368"/>
      <c r="Q1250" s="364"/>
      <c r="R1250" s="365"/>
      <c r="S1250" s="366"/>
      <c r="T1250" s="369"/>
      <c r="U1250" s="370"/>
      <c r="V1250" s="481"/>
      <c r="W1250" s="372"/>
      <c r="X1250" s="353"/>
      <c r="Y1250" s="373"/>
      <c r="Z1250" s="382"/>
      <c r="AA1250" s="389"/>
      <c r="AB1250" s="383"/>
      <c r="AC1250" s="388"/>
      <c r="AD1250" s="382"/>
      <c r="AE1250" s="389"/>
      <c r="AF1250" s="390"/>
      <c r="AG1250" s="391"/>
      <c r="AH1250" s="359"/>
      <c r="AI1250" s="373"/>
    </row>
    <row r="1251">
      <c r="A1251" s="480" t="s">
        <v>2869</v>
      </c>
      <c r="B1251" s="361"/>
      <c r="C1251" s="362"/>
      <c r="D1251" s="384" t="s">
        <v>2869</v>
      </c>
      <c r="E1251" s="364"/>
      <c r="F1251" s="365"/>
      <c r="G1251" s="366"/>
      <c r="H1251" s="367"/>
      <c r="I1251" s="365"/>
      <c r="J1251" s="368"/>
      <c r="K1251" s="364"/>
      <c r="L1251" s="365"/>
      <c r="M1251" s="366"/>
      <c r="N1251" s="367"/>
      <c r="O1251" s="365"/>
      <c r="P1251" s="368"/>
      <c r="Q1251" s="364"/>
      <c r="R1251" s="365"/>
      <c r="S1251" s="366"/>
      <c r="T1251" s="369"/>
      <c r="U1251" s="370"/>
      <c r="V1251" s="481"/>
      <c r="W1251" s="372"/>
      <c r="X1251" s="353"/>
      <c r="Y1251" s="373"/>
      <c r="Z1251" s="382"/>
      <c r="AA1251" s="389"/>
      <c r="AB1251" s="383"/>
      <c r="AC1251" s="388"/>
      <c r="AD1251" s="382"/>
      <c r="AE1251" s="389"/>
      <c r="AF1251" s="390"/>
      <c r="AG1251" s="391"/>
      <c r="AH1251" s="359"/>
      <c r="AI1251" s="373"/>
    </row>
    <row r="1252">
      <c r="A1252" s="480" t="s">
        <v>2869</v>
      </c>
      <c r="B1252" s="361"/>
      <c r="C1252" s="362"/>
      <c r="D1252" s="384" t="s">
        <v>2869</v>
      </c>
      <c r="E1252" s="364"/>
      <c r="F1252" s="365"/>
      <c r="G1252" s="366"/>
      <c r="H1252" s="367"/>
      <c r="I1252" s="365"/>
      <c r="J1252" s="368"/>
      <c r="K1252" s="364"/>
      <c r="L1252" s="365"/>
      <c r="M1252" s="366"/>
      <c r="N1252" s="367"/>
      <c r="O1252" s="365"/>
      <c r="P1252" s="368"/>
      <c r="Q1252" s="364"/>
      <c r="R1252" s="365"/>
      <c r="S1252" s="366"/>
      <c r="T1252" s="369"/>
      <c r="U1252" s="370"/>
      <c r="V1252" s="481"/>
      <c r="W1252" s="372"/>
      <c r="X1252" s="353"/>
      <c r="Y1252" s="373"/>
      <c r="Z1252" s="382"/>
      <c r="AA1252" s="389"/>
      <c r="AB1252" s="383"/>
      <c r="AC1252" s="388"/>
      <c r="AD1252" s="382"/>
      <c r="AE1252" s="389"/>
      <c r="AF1252" s="390"/>
      <c r="AG1252" s="391"/>
      <c r="AH1252" s="359"/>
      <c r="AI1252" s="373"/>
    </row>
    <row r="1253">
      <c r="A1253" s="480" t="s">
        <v>2869</v>
      </c>
      <c r="B1253" s="361"/>
      <c r="C1253" s="362"/>
      <c r="D1253" s="384" t="s">
        <v>2869</v>
      </c>
      <c r="E1253" s="364"/>
      <c r="F1253" s="365"/>
      <c r="G1253" s="366"/>
      <c r="H1253" s="367"/>
      <c r="I1253" s="365"/>
      <c r="J1253" s="368"/>
      <c r="K1253" s="364"/>
      <c r="L1253" s="365"/>
      <c r="M1253" s="366"/>
      <c r="N1253" s="367"/>
      <c r="O1253" s="365"/>
      <c r="P1253" s="368"/>
      <c r="Q1253" s="364"/>
      <c r="R1253" s="365"/>
      <c r="S1253" s="366"/>
      <c r="T1253" s="369"/>
      <c r="U1253" s="370"/>
      <c r="V1253" s="481"/>
      <c r="W1253" s="372"/>
      <c r="X1253" s="353"/>
      <c r="Y1253" s="373"/>
      <c r="Z1253" s="382"/>
      <c r="AA1253" s="389"/>
      <c r="AB1253" s="383"/>
      <c r="AC1253" s="388"/>
      <c r="AD1253" s="382"/>
      <c r="AE1253" s="389"/>
      <c r="AF1253" s="390"/>
      <c r="AG1253" s="391"/>
      <c r="AH1253" s="359"/>
      <c r="AI1253" s="373"/>
    </row>
    <row r="1254">
      <c r="A1254" s="480" t="s">
        <v>2869</v>
      </c>
      <c r="B1254" s="361"/>
      <c r="C1254" s="362"/>
      <c r="D1254" s="384" t="s">
        <v>2869</v>
      </c>
      <c r="E1254" s="364"/>
      <c r="F1254" s="365"/>
      <c r="G1254" s="366"/>
      <c r="H1254" s="367"/>
      <c r="I1254" s="365"/>
      <c r="J1254" s="368"/>
      <c r="K1254" s="364"/>
      <c r="L1254" s="365"/>
      <c r="M1254" s="366"/>
      <c r="N1254" s="367"/>
      <c r="O1254" s="365"/>
      <c r="P1254" s="368"/>
      <c r="Q1254" s="364"/>
      <c r="R1254" s="365"/>
      <c r="S1254" s="366"/>
      <c r="T1254" s="369"/>
      <c r="U1254" s="370"/>
      <c r="V1254" s="481"/>
      <c r="W1254" s="372"/>
      <c r="X1254" s="353"/>
      <c r="Y1254" s="373"/>
      <c r="Z1254" s="382"/>
      <c r="AA1254" s="389"/>
      <c r="AB1254" s="383"/>
      <c r="AC1254" s="388"/>
      <c r="AD1254" s="382"/>
      <c r="AE1254" s="389"/>
      <c r="AF1254" s="390"/>
      <c r="AG1254" s="391"/>
      <c r="AH1254" s="359"/>
      <c r="AI1254" s="373"/>
    </row>
    <row r="1255">
      <c r="A1255" s="480" t="s">
        <v>2869</v>
      </c>
      <c r="B1255" s="361"/>
      <c r="C1255" s="362"/>
      <c r="D1255" s="384" t="s">
        <v>2869</v>
      </c>
      <c r="E1255" s="364"/>
      <c r="F1255" s="365"/>
      <c r="G1255" s="366"/>
      <c r="H1255" s="367"/>
      <c r="I1255" s="365"/>
      <c r="J1255" s="368"/>
      <c r="K1255" s="364"/>
      <c r="L1255" s="365"/>
      <c r="M1255" s="366"/>
      <c r="N1255" s="367"/>
      <c r="O1255" s="365"/>
      <c r="P1255" s="368"/>
      <c r="Q1255" s="364"/>
      <c r="R1255" s="365"/>
      <c r="S1255" s="366"/>
      <c r="T1255" s="369"/>
      <c r="U1255" s="370"/>
      <c r="V1255" s="481"/>
      <c r="W1255" s="372"/>
      <c r="X1255" s="353"/>
      <c r="Y1255" s="373"/>
      <c r="Z1255" s="382"/>
      <c r="AA1255" s="389"/>
      <c r="AB1255" s="383"/>
      <c r="AC1255" s="388"/>
      <c r="AD1255" s="382"/>
      <c r="AE1255" s="389"/>
      <c r="AF1255" s="390"/>
      <c r="AG1255" s="391"/>
      <c r="AH1255" s="359"/>
      <c r="AI1255" s="373"/>
    </row>
    <row r="1256">
      <c r="A1256" s="480" t="s">
        <v>2869</v>
      </c>
      <c r="B1256" s="361"/>
      <c r="C1256" s="362"/>
      <c r="D1256" s="384" t="s">
        <v>2869</v>
      </c>
      <c r="E1256" s="364"/>
      <c r="F1256" s="365"/>
      <c r="G1256" s="366"/>
      <c r="H1256" s="367"/>
      <c r="I1256" s="365"/>
      <c r="J1256" s="368"/>
      <c r="K1256" s="364"/>
      <c r="L1256" s="365"/>
      <c r="M1256" s="366"/>
      <c r="N1256" s="367"/>
      <c r="O1256" s="365"/>
      <c r="P1256" s="368"/>
      <c r="Q1256" s="364"/>
      <c r="R1256" s="365"/>
      <c r="S1256" s="366"/>
      <c r="T1256" s="369"/>
      <c r="U1256" s="370"/>
      <c r="V1256" s="481"/>
      <c r="W1256" s="372"/>
      <c r="X1256" s="353"/>
      <c r="Y1256" s="373"/>
      <c r="Z1256" s="382"/>
      <c r="AA1256" s="389"/>
      <c r="AB1256" s="383"/>
      <c r="AC1256" s="388"/>
      <c r="AD1256" s="382"/>
      <c r="AE1256" s="389"/>
      <c r="AF1256" s="390"/>
      <c r="AG1256" s="391"/>
      <c r="AH1256" s="359"/>
      <c r="AI1256" s="373"/>
    </row>
    <row r="1257">
      <c r="A1257" s="480" t="s">
        <v>2869</v>
      </c>
      <c r="B1257" s="361"/>
      <c r="C1257" s="362"/>
      <c r="D1257" s="384" t="s">
        <v>2869</v>
      </c>
      <c r="E1257" s="364"/>
      <c r="F1257" s="365"/>
      <c r="G1257" s="366"/>
      <c r="H1257" s="367"/>
      <c r="I1257" s="365"/>
      <c r="J1257" s="368"/>
      <c r="K1257" s="364"/>
      <c r="L1257" s="365"/>
      <c r="M1257" s="366"/>
      <c r="N1257" s="367"/>
      <c r="O1257" s="365"/>
      <c r="P1257" s="368"/>
      <c r="Q1257" s="364"/>
      <c r="R1257" s="365"/>
      <c r="S1257" s="366"/>
      <c r="T1257" s="369"/>
      <c r="U1257" s="370"/>
      <c r="V1257" s="481"/>
      <c r="W1257" s="372"/>
      <c r="X1257" s="353"/>
      <c r="Y1257" s="373"/>
      <c r="Z1257" s="382"/>
      <c r="AA1257" s="389"/>
      <c r="AB1257" s="383"/>
      <c r="AC1257" s="388"/>
      <c r="AD1257" s="382"/>
      <c r="AE1257" s="389"/>
      <c r="AF1257" s="390"/>
      <c r="AG1257" s="391"/>
      <c r="AH1257" s="359"/>
      <c r="AI1257" s="373"/>
    </row>
    <row r="1258">
      <c r="A1258" s="480" t="s">
        <v>2869</v>
      </c>
      <c r="B1258" s="361"/>
      <c r="C1258" s="362"/>
      <c r="D1258" s="384" t="s">
        <v>2869</v>
      </c>
      <c r="E1258" s="364"/>
      <c r="F1258" s="365"/>
      <c r="G1258" s="366"/>
      <c r="H1258" s="367"/>
      <c r="I1258" s="365"/>
      <c r="J1258" s="368"/>
      <c r="K1258" s="364"/>
      <c r="L1258" s="365"/>
      <c r="M1258" s="366"/>
      <c r="N1258" s="367"/>
      <c r="O1258" s="365"/>
      <c r="P1258" s="368"/>
      <c r="Q1258" s="364"/>
      <c r="R1258" s="365"/>
      <c r="S1258" s="366"/>
      <c r="T1258" s="369"/>
      <c r="U1258" s="370"/>
      <c r="V1258" s="481"/>
      <c r="W1258" s="372"/>
      <c r="X1258" s="353"/>
      <c r="Y1258" s="373"/>
      <c r="Z1258" s="382"/>
      <c r="AA1258" s="389"/>
      <c r="AB1258" s="383"/>
      <c r="AC1258" s="388"/>
      <c r="AD1258" s="382"/>
      <c r="AE1258" s="389"/>
      <c r="AF1258" s="390"/>
      <c r="AG1258" s="391"/>
      <c r="AH1258" s="359"/>
      <c r="AI1258" s="373"/>
    </row>
    <row r="1259">
      <c r="A1259" s="480" t="s">
        <v>2869</v>
      </c>
      <c r="B1259" s="361"/>
      <c r="C1259" s="362"/>
      <c r="D1259" s="384" t="s">
        <v>2869</v>
      </c>
      <c r="E1259" s="364"/>
      <c r="F1259" s="365"/>
      <c r="G1259" s="366"/>
      <c r="H1259" s="367"/>
      <c r="I1259" s="365"/>
      <c r="J1259" s="368"/>
      <c r="K1259" s="364"/>
      <c r="L1259" s="365"/>
      <c r="M1259" s="366"/>
      <c r="N1259" s="367"/>
      <c r="O1259" s="365"/>
      <c r="P1259" s="368"/>
      <c r="Q1259" s="364"/>
      <c r="R1259" s="365"/>
      <c r="S1259" s="366"/>
      <c r="T1259" s="369"/>
      <c r="U1259" s="370"/>
      <c r="V1259" s="481"/>
      <c r="W1259" s="372"/>
      <c r="X1259" s="353"/>
      <c r="Y1259" s="373"/>
      <c r="Z1259" s="382"/>
      <c r="AA1259" s="389"/>
      <c r="AB1259" s="383"/>
      <c r="AC1259" s="388"/>
      <c r="AD1259" s="382"/>
      <c r="AE1259" s="389"/>
      <c r="AF1259" s="390"/>
      <c r="AG1259" s="391"/>
      <c r="AH1259" s="359"/>
      <c r="AI1259" s="373"/>
    </row>
    <row r="1260">
      <c r="A1260" s="480" t="s">
        <v>2869</v>
      </c>
      <c r="B1260" s="361"/>
      <c r="C1260" s="362"/>
      <c r="D1260" s="384" t="s">
        <v>2869</v>
      </c>
      <c r="E1260" s="364"/>
      <c r="F1260" s="365"/>
      <c r="G1260" s="366"/>
      <c r="H1260" s="367"/>
      <c r="I1260" s="365"/>
      <c r="J1260" s="368"/>
      <c r="K1260" s="364"/>
      <c r="L1260" s="365"/>
      <c r="M1260" s="366"/>
      <c r="N1260" s="367"/>
      <c r="O1260" s="365"/>
      <c r="P1260" s="368"/>
      <c r="Q1260" s="364"/>
      <c r="R1260" s="365"/>
      <c r="S1260" s="366"/>
      <c r="T1260" s="369"/>
      <c r="U1260" s="370"/>
      <c r="V1260" s="481"/>
      <c r="W1260" s="372"/>
      <c r="X1260" s="353"/>
      <c r="Y1260" s="373"/>
      <c r="Z1260" s="382"/>
      <c r="AA1260" s="389"/>
      <c r="AB1260" s="383"/>
      <c r="AC1260" s="388"/>
      <c r="AD1260" s="382"/>
      <c r="AE1260" s="389"/>
      <c r="AF1260" s="390"/>
      <c r="AG1260" s="391"/>
      <c r="AH1260" s="359"/>
      <c r="AI1260" s="373"/>
    </row>
    <row r="1261">
      <c r="A1261" s="480" t="s">
        <v>2869</v>
      </c>
      <c r="B1261" s="361"/>
      <c r="C1261" s="362"/>
      <c r="D1261" s="384" t="s">
        <v>2869</v>
      </c>
      <c r="E1261" s="364"/>
      <c r="F1261" s="365"/>
      <c r="G1261" s="366"/>
      <c r="H1261" s="367"/>
      <c r="I1261" s="365"/>
      <c r="J1261" s="368"/>
      <c r="K1261" s="364"/>
      <c r="L1261" s="365"/>
      <c r="M1261" s="366"/>
      <c r="N1261" s="367"/>
      <c r="O1261" s="365"/>
      <c r="P1261" s="368"/>
      <c r="Q1261" s="364"/>
      <c r="R1261" s="365"/>
      <c r="S1261" s="366"/>
      <c r="T1261" s="369"/>
      <c r="U1261" s="370"/>
      <c r="V1261" s="481"/>
      <c r="W1261" s="372"/>
      <c r="X1261" s="353"/>
      <c r="Y1261" s="373"/>
      <c r="Z1261" s="382"/>
      <c r="AA1261" s="389"/>
      <c r="AB1261" s="383"/>
      <c r="AC1261" s="388"/>
      <c r="AD1261" s="382"/>
      <c r="AE1261" s="389"/>
      <c r="AF1261" s="390"/>
      <c r="AG1261" s="391"/>
      <c r="AH1261" s="359"/>
      <c r="AI1261" s="373"/>
    </row>
    <row r="1262">
      <c r="A1262" s="480" t="s">
        <v>2869</v>
      </c>
      <c r="B1262" s="361"/>
      <c r="C1262" s="362"/>
      <c r="D1262" s="384" t="s">
        <v>2869</v>
      </c>
      <c r="E1262" s="364"/>
      <c r="F1262" s="365"/>
      <c r="G1262" s="366"/>
      <c r="H1262" s="367"/>
      <c r="I1262" s="365"/>
      <c r="J1262" s="368"/>
      <c r="K1262" s="364"/>
      <c r="L1262" s="365"/>
      <c r="M1262" s="366"/>
      <c r="N1262" s="367"/>
      <c r="O1262" s="365"/>
      <c r="P1262" s="368"/>
      <c r="Q1262" s="364"/>
      <c r="R1262" s="365"/>
      <c r="S1262" s="366"/>
      <c r="T1262" s="369"/>
      <c r="U1262" s="370"/>
      <c r="V1262" s="481"/>
      <c r="W1262" s="372"/>
      <c r="X1262" s="353"/>
      <c r="Y1262" s="373"/>
      <c r="Z1262" s="382"/>
      <c r="AA1262" s="389"/>
      <c r="AB1262" s="383"/>
      <c r="AC1262" s="388"/>
      <c r="AD1262" s="382"/>
      <c r="AE1262" s="389"/>
      <c r="AF1262" s="390"/>
      <c r="AG1262" s="391"/>
      <c r="AH1262" s="359"/>
      <c r="AI1262" s="373"/>
    </row>
    <row r="1263">
      <c r="A1263" s="480" t="s">
        <v>2869</v>
      </c>
      <c r="B1263" s="361"/>
      <c r="C1263" s="362"/>
      <c r="D1263" s="384" t="s">
        <v>2869</v>
      </c>
      <c r="E1263" s="364"/>
      <c r="F1263" s="365"/>
      <c r="G1263" s="366"/>
      <c r="H1263" s="367"/>
      <c r="I1263" s="365"/>
      <c r="J1263" s="368"/>
      <c r="K1263" s="364"/>
      <c r="L1263" s="365"/>
      <c r="M1263" s="366"/>
      <c r="N1263" s="367"/>
      <c r="O1263" s="365"/>
      <c r="P1263" s="368"/>
      <c r="Q1263" s="364"/>
      <c r="R1263" s="365"/>
      <c r="S1263" s="366"/>
      <c r="T1263" s="369"/>
      <c r="U1263" s="370"/>
      <c r="V1263" s="481"/>
      <c r="W1263" s="372"/>
      <c r="X1263" s="353"/>
      <c r="Y1263" s="373"/>
      <c r="Z1263" s="382"/>
      <c r="AA1263" s="389"/>
      <c r="AB1263" s="383"/>
      <c r="AC1263" s="388"/>
      <c r="AD1263" s="382"/>
      <c r="AE1263" s="389"/>
      <c r="AF1263" s="390"/>
      <c r="AG1263" s="391"/>
      <c r="AH1263" s="359"/>
      <c r="AI1263" s="373"/>
    </row>
    <row r="1264">
      <c r="A1264" s="480" t="s">
        <v>2869</v>
      </c>
      <c r="B1264" s="361"/>
      <c r="C1264" s="362"/>
      <c r="D1264" s="384" t="s">
        <v>2869</v>
      </c>
      <c r="E1264" s="364"/>
      <c r="F1264" s="365"/>
      <c r="G1264" s="366"/>
      <c r="H1264" s="367"/>
      <c r="I1264" s="365"/>
      <c r="J1264" s="368"/>
      <c r="K1264" s="364"/>
      <c r="L1264" s="365"/>
      <c r="M1264" s="366"/>
      <c r="N1264" s="367"/>
      <c r="O1264" s="365"/>
      <c r="P1264" s="368"/>
      <c r="Q1264" s="364"/>
      <c r="R1264" s="365"/>
      <c r="S1264" s="366"/>
      <c r="T1264" s="369"/>
      <c r="U1264" s="370"/>
      <c r="V1264" s="481"/>
      <c r="W1264" s="372"/>
      <c r="X1264" s="353"/>
      <c r="Y1264" s="373"/>
      <c r="Z1264" s="382"/>
      <c r="AA1264" s="389"/>
      <c r="AB1264" s="383"/>
      <c r="AC1264" s="388"/>
      <c r="AD1264" s="382"/>
      <c r="AE1264" s="389"/>
      <c r="AF1264" s="390"/>
      <c r="AG1264" s="391"/>
      <c r="AH1264" s="359"/>
      <c r="AI1264" s="373"/>
    </row>
    <row r="1265">
      <c r="A1265" s="480" t="s">
        <v>2869</v>
      </c>
      <c r="B1265" s="361"/>
      <c r="C1265" s="362"/>
      <c r="D1265" s="384" t="s">
        <v>2869</v>
      </c>
      <c r="E1265" s="364"/>
      <c r="F1265" s="365"/>
      <c r="G1265" s="366"/>
      <c r="H1265" s="367"/>
      <c r="I1265" s="365"/>
      <c r="J1265" s="368"/>
      <c r="K1265" s="364"/>
      <c r="L1265" s="365"/>
      <c r="M1265" s="366"/>
      <c r="N1265" s="367"/>
      <c r="O1265" s="365"/>
      <c r="P1265" s="368"/>
      <c r="Q1265" s="364"/>
      <c r="R1265" s="365"/>
      <c r="S1265" s="366"/>
      <c r="T1265" s="369"/>
      <c r="U1265" s="370"/>
      <c r="V1265" s="481"/>
      <c r="W1265" s="372"/>
      <c r="X1265" s="353"/>
      <c r="Y1265" s="373"/>
      <c r="Z1265" s="382"/>
      <c r="AA1265" s="389"/>
      <c r="AB1265" s="383"/>
      <c r="AC1265" s="388"/>
      <c r="AD1265" s="382"/>
      <c r="AE1265" s="389"/>
      <c r="AF1265" s="390"/>
      <c r="AG1265" s="391"/>
      <c r="AH1265" s="359"/>
      <c r="AI1265" s="373"/>
    </row>
    <row r="1266">
      <c r="A1266" s="480" t="s">
        <v>2869</v>
      </c>
      <c r="B1266" s="361"/>
      <c r="C1266" s="362"/>
      <c r="D1266" s="384" t="s">
        <v>2869</v>
      </c>
      <c r="E1266" s="364"/>
      <c r="F1266" s="365"/>
      <c r="G1266" s="366"/>
      <c r="H1266" s="367"/>
      <c r="I1266" s="365"/>
      <c r="J1266" s="368"/>
      <c r="K1266" s="364"/>
      <c r="L1266" s="365"/>
      <c r="M1266" s="366"/>
      <c r="N1266" s="367"/>
      <c r="O1266" s="365"/>
      <c r="P1266" s="368"/>
      <c r="Q1266" s="364"/>
      <c r="R1266" s="365"/>
      <c r="S1266" s="366"/>
      <c r="T1266" s="369"/>
      <c r="U1266" s="370"/>
      <c r="V1266" s="481"/>
      <c r="W1266" s="372"/>
      <c r="X1266" s="353"/>
      <c r="Y1266" s="373"/>
      <c r="Z1266" s="382"/>
      <c r="AA1266" s="389"/>
      <c r="AB1266" s="383"/>
      <c r="AC1266" s="388"/>
      <c r="AD1266" s="382"/>
      <c r="AE1266" s="389"/>
      <c r="AF1266" s="390"/>
      <c r="AG1266" s="391"/>
      <c r="AH1266" s="359"/>
      <c r="AI1266" s="373"/>
    </row>
    <row r="1267">
      <c r="A1267" s="480" t="s">
        <v>2869</v>
      </c>
      <c r="B1267" s="361"/>
      <c r="C1267" s="362"/>
      <c r="D1267" s="384" t="s">
        <v>2869</v>
      </c>
      <c r="E1267" s="364"/>
      <c r="F1267" s="365"/>
      <c r="G1267" s="366"/>
      <c r="H1267" s="367"/>
      <c r="I1267" s="365"/>
      <c r="J1267" s="368"/>
      <c r="K1267" s="364"/>
      <c r="L1267" s="365"/>
      <c r="M1267" s="366"/>
      <c r="N1267" s="367"/>
      <c r="O1267" s="365"/>
      <c r="P1267" s="368"/>
      <c r="Q1267" s="364"/>
      <c r="R1267" s="365"/>
      <c r="S1267" s="366"/>
      <c r="T1267" s="369"/>
      <c r="U1267" s="370"/>
      <c r="V1267" s="481"/>
      <c r="W1267" s="372"/>
      <c r="X1267" s="353"/>
      <c r="Y1267" s="373"/>
      <c r="Z1267" s="382"/>
      <c r="AA1267" s="389"/>
      <c r="AB1267" s="383"/>
      <c r="AC1267" s="388"/>
      <c r="AD1267" s="382"/>
      <c r="AE1267" s="389"/>
      <c r="AF1267" s="390"/>
      <c r="AG1267" s="391"/>
      <c r="AH1267" s="359"/>
      <c r="AI1267" s="373"/>
    </row>
    <row r="1268">
      <c r="A1268" s="480" t="s">
        <v>2869</v>
      </c>
      <c r="B1268" s="361"/>
      <c r="C1268" s="362"/>
      <c r="D1268" s="384" t="s">
        <v>2869</v>
      </c>
      <c r="E1268" s="364"/>
      <c r="F1268" s="365"/>
      <c r="G1268" s="366"/>
      <c r="H1268" s="367"/>
      <c r="I1268" s="365"/>
      <c r="J1268" s="368"/>
      <c r="K1268" s="364"/>
      <c r="L1268" s="365"/>
      <c r="M1268" s="366"/>
      <c r="N1268" s="367"/>
      <c r="O1268" s="365"/>
      <c r="P1268" s="368"/>
      <c r="Q1268" s="364"/>
      <c r="R1268" s="365"/>
      <c r="S1268" s="366"/>
      <c r="T1268" s="369"/>
      <c r="U1268" s="370"/>
      <c r="V1268" s="481"/>
      <c r="W1268" s="372"/>
      <c r="X1268" s="353"/>
      <c r="Y1268" s="373"/>
      <c r="Z1268" s="382"/>
      <c r="AA1268" s="389"/>
      <c r="AB1268" s="383"/>
      <c r="AC1268" s="388"/>
      <c r="AD1268" s="382"/>
      <c r="AE1268" s="389"/>
      <c r="AF1268" s="390"/>
      <c r="AG1268" s="391"/>
      <c r="AH1268" s="359"/>
      <c r="AI1268" s="373"/>
    </row>
    <row r="1269">
      <c r="A1269" s="480" t="s">
        <v>2869</v>
      </c>
      <c r="B1269" s="361"/>
      <c r="C1269" s="362"/>
      <c r="D1269" s="384" t="s">
        <v>2869</v>
      </c>
      <c r="E1269" s="364"/>
      <c r="F1269" s="365"/>
      <c r="G1269" s="366"/>
      <c r="H1269" s="367"/>
      <c r="I1269" s="365"/>
      <c r="J1269" s="368"/>
      <c r="K1269" s="364"/>
      <c r="L1269" s="365"/>
      <c r="M1269" s="366"/>
      <c r="N1269" s="367"/>
      <c r="O1269" s="365"/>
      <c r="P1269" s="368"/>
      <c r="Q1269" s="364"/>
      <c r="R1269" s="365"/>
      <c r="S1269" s="366"/>
      <c r="T1269" s="369"/>
      <c r="U1269" s="370"/>
      <c r="V1269" s="481"/>
      <c r="W1269" s="372"/>
      <c r="X1269" s="353"/>
      <c r="Y1269" s="373"/>
      <c r="Z1269" s="382"/>
      <c r="AA1269" s="389"/>
      <c r="AB1269" s="383"/>
      <c r="AC1269" s="388"/>
      <c r="AD1269" s="382"/>
      <c r="AE1269" s="389"/>
      <c r="AF1269" s="390"/>
      <c r="AG1269" s="391"/>
      <c r="AH1269" s="359"/>
      <c r="AI1269" s="373"/>
    </row>
    <row r="1270">
      <c r="A1270" s="480" t="s">
        <v>2869</v>
      </c>
      <c r="B1270" s="361"/>
      <c r="C1270" s="362"/>
      <c r="D1270" s="384" t="s">
        <v>2869</v>
      </c>
      <c r="E1270" s="364"/>
      <c r="F1270" s="365"/>
      <c r="G1270" s="366"/>
      <c r="H1270" s="367"/>
      <c r="I1270" s="365"/>
      <c r="J1270" s="368"/>
      <c r="K1270" s="364"/>
      <c r="L1270" s="365"/>
      <c r="M1270" s="366"/>
      <c r="N1270" s="367"/>
      <c r="O1270" s="365"/>
      <c r="P1270" s="368"/>
      <c r="Q1270" s="364"/>
      <c r="R1270" s="365"/>
      <c r="S1270" s="366"/>
      <c r="T1270" s="369"/>
      <c r="U1270" s="370"/>
      <c r="V1270" s="481"/>
      <c r="W1270" s="372"/>
      <c r="X1270" s="353"/>
      <c r="Y1270" s="373"/>
      <c r="Z1270" s="382"/>
      <c r="AA1270" s="389"/>
      <c r="AB1270" s="383"/>
      <c r="AC1270" s="388"/>
      <c r="AD1270" s="382"/>
      <c r="AE1270" s="389"/>
      <c r="AF1270" s="390"/>
      <c r="AG1270" s="391"/>
      <c r="AH1270" s="359"/>
      <c r="AI1270" s="373"/>
    </row>
    <row r="1271">
      <c r="A1271" s="480" t="s">
        <v>2869</v>
      </c>
      <c r="B1271" s="361"/>
      <c r="C1271" s="362"/>
      <c r="D1271" s="384" t="s">
        <v>2869</v>
      </c>
      <c r="E1271" s="364"/>
      <c r="F1271" s="365"/>
      <c r="G1271" s="366"/>
      <c r="H1271" s="367"/>
      <c r="I1271" s="365"/>
      <c r="J1271" s="368"/>
      <c r="K1271" s="364"/>
      <c r="L1271" s="365"/>
      <c r="M1271" s="366"/>
      <c r="N1271" s="367"/>
      <c r="O1271" s="365"/>
      <c r="P1271" s="368"/>
      <c r="Q1271" s="364"/>
      <c r="R1271" s="365"/>
      <c r="S1271" s="366"/>
      <c r="T1271" s="369"/>
      <c r="U1271" s="370"/>
      <c r="V1271" s="481"/>
      <c r="W1271" s="372"/>
      <c r="X1271" s="353"/>
      <c r="Y1271" s="373"/>
      <c r="Z1271" s="382"/>
      <c r="AA1271" s="389"/>
      <c r="AB1271" s="383"/>
      <c r="AC1271" s="388"/>
      <c r="AD1271" s="382"/>
      <c r="AE1271" s="389"/>
      <c r="AF1271" s="390"/>
      <c r="AG1271" s="391"/>
      <c r="AH1271" s="359"/>
      <c r="AI1271" s="373"/>
    </row>
    <row r="1272">
      <c r="A1272" s="480" t="s">
        <v>2869</v>
      </c>
      <c r="B1272" s="361"/>
      <c r="C1272" s="362"/>
      <c r="D1272" s="384" t="s">
        <v>2869</v>
      </c>
      <c r="E1272" s="364"/>
      <c r="F1272" s="365"/>
      <c r="G1272" s="366"/>
      <c r="H1272" s="367"/>
      <c r="I1272" s="365"/>
      <c r="J1272" s="368"/>
      <c r="K1272" s="364"/>
      <c r="L1272" s="365"/>
      <c r="M1272" s="366"/>
      <c r="N1272" s="367"/>
      <c r="O1272" s="365"/>
      <c r="P1272" s="368"/>
      <c r="Q1272" s="364"/>
      <c r="R1272" s="365"/>
      <c r="S1272" s="366"/>
      <c r="T1272" s="369"/>
      <c r="U1272" s="370"/>
      <c r="V1272" s="481"/>
      <c r="W1272" s="372"/>
      <c r="X1272" s="353"/>
      <c r="Y1272" s="373"/>
      <c r="Z1272" s="382"/>
      <c r="AA1272" s="389"/>
      <c r="AB1272" s="383"/>
      <c r="AC1272" s="388"/>
      <c r="AD1272" s="382"/>
      <c r="AE1272" s="389"/>
      <c r="AF1272" s="390"/>
      <c r="AG1272" s="391"/>
      <c r="AH1272" s="359"/>
      <c r="AI1272" s="373"/>
    </row>
    <row r="1273">
      <c r="A1273" s="480" t="s">
        <v>2869</v>
      </c>
      <c r="B1273" s="361"/>
      <c r="C1273" s="362"/>
      <c r="D1273" s="384" t="s">
        <v>2869</v>
      </c>
      <c r="E1273" s="364"/>
      <c r="F1273" s="365"/>
      <c r="G1273" s="366"/>
      <c r="H1273" s="367"/>
      <c r="I1273" s="365"/>
      <c r="J1273" s="368"/>
      <c r="K1273" s="364"/>
      <c r="L1273" s="365"/>
      <c r="M1273" s="366"/>
      <c r="N1273" s="367"/>
      <c r="O1273" s="365"/>
      <c r="P1273" s="368"/>
      <c r="Q1273" s="364"/>
      <c r="R1273" s="365"/>
      <c r="S1273" s="366"/>
      <c r="T1273" s="369"/>
      <c r="U1273" s="370"/>
      <c r="V1273" s="481"/>
      <c r="W1273" s="372"/>
      <c r="X1273" s="353"/>
      <c r="Y1273" s="373"/>
      <c r="Z1273" s="382"/>
      <c r="AA1273" s="389"/>
      <c r="AB1273" s="383"/>
      <c r="AC1273" s="388"/>
      <c r="AD1273" s="382"/>
      <c r="AE1273" s="389"/>
      <c r="AF1273" s="390"/>
      <c r="AG1273" s="391"/>
      <c r="AH1273" s="359"/>
      <c r="AI1273" s="373"/>
    </row>
    <row r="1274">
      <c r="A1274" s="480" t="s">
        <v>2869</v>
      </c>
      <c r="B1274" s="361"/>
      <c r="C1274" s="362"/>
      <c r="D1274" s="384" t="s">
        <v>2869</v>
      </c>
      <c r="E1274" s="364"/>
      <c r="F1274" s="365"/>
      <c r="G1274" s="366"/>
      <c r="H1274" s="367"/>
      <c r="I1274" s="365"/>
      <c r="J1274" s="368"/>
      <c r="K1274" s="364"/>
      <c r="L1274" s="365"/>
      <c r="M1274" s="366"/>
      <c r="N1274" s="367"/>
      <c r="O1274" s="365"/>
      <c r="P1274" s="368"/>
      <c r="Q1274" s="364"/>
      <c r="R1274" s="365"/>
      <c r="S1274" s="366"/>
      <c r="T1274" s="369"/>
      <c r="U1274" s="370"/>
      <c r="V1274" s="481"/>
      <c r="W1274" s="372"/>
      <c r="X1274" s="353"/>
      <c r="Y1274" s="373"/>
      <c r="Z1274" s="382"/>
      <c r="AA1274" s="389"/>
      <c r="AB1274" s="383"/>
      <c r="AC1274" s="388"/>
      <c r="AD1274" s="382"/>
      <c r="AE1274" s="389"/>
      <c r="AF1274" s="390"/>
      <c r="AG1274" s="391"/>
      <c r="AH1274" s="359"/>
      <c r="AI1274" s="373"/>
    </row>
    <row r="1275">
      <c r="A1275" s="480" t="s">
        <v>2869</v>
      </c>
      <c r="B1275" s="361"/>
      <c r="C1275" s="362"/>
      <c r="D1275" s="384" t="s">
        <v>2869</v>
      </c>
      <c r="E1275" s="364"/>
      <c r="F1275" s="365"/>
      <c r="G1275" s="366"/>
      <c r="H1275" s="367"/>
      <c r="I1275" s="365"/>
      <c r="J1275" s="368"/>
      <c r="K1275" s="364"/>
      <c r="L1275" s="365"/>
      <c r="M1275" s="366"/>
      <c r="N1275" s="367"/>
      <c r="O1275" s="365"/>
      <c r="P1275" s="368"/>
      <c r="Q1275" s="364"/>
      <c r="R1275" s="365"/>
      <c r="S1275" s="366"/>
      <c r="T1275" s="369"/>
      <c r="U1275" s="370"/>
      <c r="V1275" s="481"/>
      <c r="W1275" s="372"/>
      <c r="X1275" s="353"/>
      <c r="Y1275" s="373"/>
      <c r="Z1275" s="382"/>
      <c r="AA1275" s="389"/>
      <c r="AB1275" s="383"/>
      <c r="AC1275" s="388"/>
      <c r="AD1275" s="382"/>
      <c r="AE1275" s="389"/>
      <c r="AF1275" s="390"/>
      <c r="AG1275" s="391"/>
      <c r="AH1275" s="359"/>
      <c r="AI1275" s="373"/>
    </row>
    <row r="1276">
      <c r="A1276" s="480" t="s">
        <v>2869</v>
      </c>
      <c r="B1276" s="361"/>
      <c r="C1276" s="362"/>
      <c r="D1276" s="384" t="s">
        <v>2869</v>
      </c>
      <c r="E1276" s="364"/>
      <c r="F1276" s="365"/>
      <c r="G1276" s="366"/>
      <c r="H1276" s="367"/>
      <c r="I1276" s="365"/>
      <c r="J1276" s="368"/>
      <c r="K1276" s="364"/>
      <c r="L1276" s="365"/>
      <c r="M1276" s="366"/>
      <c r="N1276" s="367"/>
      <c r="O1276" s="365"/>
      <c r="P1276" s="368"/>
      <c r="Q1276" s="364"/>
      <c r="R1276" s="365"/>
      <c r="S1276" s="366"/>
      <c r="T1276" s="369"/>
      <c r="U1276" s="370"/>
      <c r="V1276" s="481"/>
      <c r="W1276" s="372"/>
      <c r="X1276" s="353"/>
      <c r="Y1276" s="373"/>
      <c r="Z1276" s="382"/>
      <c r="AA1276" s="389"/>
      <c r="AB1276" s="383"/>
      <c r="AC1276" s="388"/>
      <c r="AD1276" s="382"/>
      <c r="AE1276" s="389"/>
      <c r="AF1276" s="390"/>
      <c r="AG1276" s="391"/>
      <c r="AH1276" s="359"/>
      <c r="AI1276" s="373"/>
    </row>
    <row r="1277">
      <c r="A1277" s="480" t="s">
        <v>2869</v>
      </c>
      <c r="B1277" s="361"/>
      <c r="C1277" s="362"/>
      <c r="D1277" s="384" t="s">
        <v>2869</v>
      </c>
      <c r="E1277" s="364"/>
      <c r="F1277" s="365"/>
      <c r="G1277" s="366"/>
      <c r="H1277" s="367"/>
      <c r="I1277" s="365"/>
      <c r="J1277" s="368"/>
      <c r="K1277" s="364"/>
      <c r="L1277" s="365"/>
      <c r="M1277" s="366"/>
      <c r="N1277" s="367"/>
      <c r="O1277" s="365"/>
      <c r="P1277" s="368"/>
      <c r="Q1277" s="364"/>
      <c r="R1277" s="365"/>
      <c r="S1277" s="366"/>
      <c r="T1277" s="369"/>
      <c r="U1277" s="370"/>
      <c r="V1277" s="481"/>
      <c r="W1277" s="372"/>
      <c r="X1277" s="353"/>
      <c r="Y1277" s="373"/>
      <c r="Z1277" s="382"/>
      <c r="AA1277" s="389"/>
      <c r="AB1277" s="383"/>
      <c r="AC1277" s="388"/>
      <c r="AD1277" s="382"/>
      <c r="AE1277" s="389"/>
      <c r="AF1277" s="390"/>
      <c r="AG1277" s="391"/>
      <c r="AH1277" s="359"/>
      <c r="AI1277" s="373"/>
    </row>
    <row r="1278">
      <c r="A1278" s="480" t="s">
        <v>2869</v>
      </c>
      <c r="B1278" s="361"/>
      <c r="C1278" s="362"/>
      <c r="D1278" s="384" t="s">
        <v>2869</v>
      </c>
      <c r="E1278" s="364"/>
      <c r="F1278" s="365"/>
      <c r="G1278" s="366"/>
      <c r="H1278" s="367"/>
      <c r="I1278" s="365"/>
      <c r="J1278" s="368"/>
      <c r="K1278" s="364"/>
      <c r="L1278" s="365"/>
      <c r="M1278" s="366"/>
      <c r="N1278" s="367"/>
      <c r="O1278" s="365"/>
      <c r="P1278" s="368"/>
      <c r="Q1278" s="364"/>
      <c r="R1278" s="365"/>
      <c r="S1278" s="366"/>
      <c r="T1278" s="369"/>
      <c r="U1278" s="370"/>
      <c r="V1278" s="481"/>
      <c r="W1278" s="372"/>
      <c r="X1278" s="353"/>
      <c r="Y1278" s="373"/>
      <c r="Z1278" s="382"/>
      <c r="AA1278" s="389"/>
      <c r="AB1278" s="383"/>
      <c r="AC1278" s="388"/>
      <c r="AD1278" s="382"/>
      <c r="AE1278" s="389"/>
      <c r="AF1278" s="390"/>
      <c r="AG1278" s="391"/>
      <c r="AH1278" s="359"/>
      <c r="AI1278" s="373"/>
    </row>
    <row r="1279">
      <c r="A1279" s="480" t="s">
        <v>2869</v>
      </c>
      <c r="B1279" s="361"/>
      <c r="C1279" s="362"/>
      <c r="D1279" s="384" t="s">
        <v>2869</v>
      </c>
      <c r="E1279" s="364"/>
      <c r="F1279" s="365"/>
      <c r="G1279" s="366"/>
      <c r="H1279" s="367"/>
      <c r="I1279" s="365"/>
      <c r="J1279" s="368"/>
      <c r="K1279" s="364"/>
      <c r="L1279" s="365"/>
      <c r="M1279" s="366"/>
      <c r="N1279" s="367"/>
      <c r="O1279" s="365"/>
      <c r="P1279" s="368"/>
      <c r="Q1279" s="364"/>
      <c r="R1279" s="365"/>
      <c r="S1279" s="366"/>
      <c r="T1279" s="369"/>
      <c r="U1279" s="370"/>
      <c r="V1279" s="481"/>
      <c r="W1279" s="372"/>
      <c r="X1279" s="353"/>
      <c r="Y1279" s="373"/>
      <c r="Z1279" s="382"/>
      <c r="AA1279" s="389"/>
      <c r="AB1279" s="383"/>
      <c r="AC1279" s="388"/>
      <c r="AD1279" s="382"/>
      <c r="AE1279" s="389"/>
      <c r="AF1279" s="390"/>
      <c r="AG1279" s="391"/>
      <c r="AH1279" s="359"/>
      <c r="AI1279" s="373"/>
    </row>
    <row r="1280">
      <c r="A1280" s="480" t="s">
        <v>2869</v>
      </c>
      <c r="B1280" s="361"/>
      <c r="C1280" s="362"/>
      <c r="D1280" s="384" t="s">
        <v>2869</v>
      </c>
      <c r="E1280" s="364"/>
      <c r="F1280" s="365"/>
      <c r="G1280" s="366"/>
      <c r="H1280" s="367"/>
      <c r="I1280" s="365"/>
      <c r="J1280" s="368"/>
      <c r="K1280" s="364"/>
      <c r="L1280" s="365"/>
      <c r="M1280" s="366"/>
      <c r="N1280" s="367"/>
      <c r="O1280" s="365"/>
      <c r="P1280" s="368"/>
      <c r="Q1280" s="364"/>
      <c r="R1280" s="365"/>
      <c r="S1280" s="366"/>
      <c r="T1280" s="369"/>
      <c r="U1280" s="370"/>
      <c r="V1280" s="481"/>
      <c r="W1280" s="372"/>
      <c r="X1280" s="353"/>
      <c r="Y1280" s="373"/>
      <c r="Z1280" s="382"/>
      <c r="AA1280" s="389"/>
      <c r="AB1280" s="383"/>
      <c r="AC1280" s="388"/>
      <c r="AD1280" s="382"/>
      <c r="AE1280" s="389"/>
      <c r="AF1280" s="390"/>
      <c r="AG1280" s="391"/>
      <c r="AH1280" s="359"/>
      <c r="AI1280" s="373"/>
    </row>
    <row r="1281">
      <c r="A1281" s="480" t="s">
        <v>2869</v>
      </c>
      <c r="B1281" s="361"/>
      <c r="C1281" s="362"/>
      <c r="D1281" s="384" t="s">
        <v>2869</v>
      </c>
      <c r="E1281" s="364"/>
      <c r="F1281" s="365"/>
      <c r="G1281" s="366"/>
      <c r="H1281" s="367"/>
      <c r="I1281" s="365"/>
      <c r="J1281" s="368"/>
      <c r="K1281" s="364"/>
      <c r="L1281" s="365"/>
      <c r="M1281" s="366"/>
      <c r="N1281" s="367"/>
      <c r="O1281" s="365"/>
      <c r="P1281" s="368"/>
      <c r="Q1281" s="364"/>
      <c r="R1281" s="365"/>
      <c r="S1281" s="366"/>
      <c r="T1281" s="369"/>
      <c r="U1281" s="370"/>
      <c r="V1281" s="481"/>
      <c r="W1281" s="372"/>
      <c r="X1281" s="353"/>
      <c r="Y1281" s="373"/>
      <c r="Z1281" s="382"/>
      <c r="AA1281" s="389"/>
      <c r="AB1281" s="383"/>
      <c r="AC1281" s="388"/>
      <c r="AD1281" s="382"/>
      <c r="AE1281" s="389"/>
      <c r="AF1281" s="390"/>
      <c r="AG1281" s="391"/>
      <c r="AH1281" s="359"/>
      <c r="AI1281" s="373"/>
    </row>
    <row r="1282">
      <c r="A1282" s="480" t="s">
        <v>2869</v>
      </c>
      <c r="B1282" s="361"/>
      <c r="C1282" s="362"/>
      <c r="D1282" s="384" t="s">
        <v>2869</v>
      </c>
      <c r="E1282" s="364"/>
      <c r="F1282" s="365"/>
      <c r="G1282" s="366"/>
      <c r="H1282" s="367"/>
      <c r="I1282" s="365"/>
      <c r="J1282" s="368"/>
      <c r="K1282" s="364"/>
      <c r="L1282" s="365"/>
      <c r="M1282" s="366"/>
      <c r="N1282" s="367"/>
      <c r="O1282" s="365"/>
      <c r="P1282" s="368"/>
      <c r="Q1282" s="364"/>
      <c r="R1282" s="365"/>
      <c r="S1282" s="366"/>
      <c r="T1282" s="369"/>
      <c r="U1282" s="370"/>
      <c r="V1282" s="481"/>
      <c r="W1282" s="372"/>
      <c r="X1282" s="353"/>
      <c r="Y1282" s="373"/>
      <c r="Z1282" s="382"/>
      <c r="AA1282" s="389"/>
      <c r="AB1282" s="383"/>
      <c r="AC1282" s="388"/>
      <c r="AD1282" s="382"/>
      <c r="AE1282" s="389"/>
      <c r="AF1282" s="390"/>
      <c r="AG1282" s="391"/>
      <c r="AH1282" s="359"/>
      <c r="AI1282" s="373"/>
    </row>
    <row r="1283">
      <c r="A1283" s="480" t="s">
        <v>2869</v>
      </c>
      <c r="B1283" s="361"/>
      <c r="C1283" s="362"/>
      <c r="D1283" s="384" t="s">
        <v>2869</v>
      </c>
      <c r="E1283" s="364"/>
      <c r="F1283" s="365"/>
      <c r="G1283" s="366"/>
      <c r="H1283" s="367"/>
      <c r="I1283" s="365"/>
      <c r="J1283" s="368"/>
      <c r="K1283" s="364"/>
      <c r="L1283" s="365"/>
      <c r="M1283" s="366"/>
      <c r="N1283" s="367"/>
      <c r="O1283" s="365"/>
      <c r="P1283" s="368"/>
      <c r="Q1283" s="364"/>
      <c r="R1283" s="365"/>
      <c r="S1283" s="366"/>
      <c r="T1283" s="369"/>
      <c r="U1283" s="370"/>
      <c r="V1283" s="481"/>
      <c r="W1283" s="372"/>
      <c r="X1283" s="353"/>
      <c r="Y1283" s="373"/>
      <c r="Z1283" s="382"/>
      <c r="AA1283" s="389"/>
      <c r="AB1283" s="383"/>
      <c r="AC1283" s="388"/>
      <c r="AD1283" s="382"/>
      <c r="AE1283" s="389"/>
      <c r="AF1283" s="390"/>
      <c r="AG1283" s="391"/>
      <c r="AH1283" s="359"/>
      <c r="AI1283" s="373"/>
    </row>
    <row r="1284">
      <c r="A1284" s="480" t="s">
        <v>2869</v>
      </c>
      <c r="B1284" s="361"/>
      <c r="C1284" s="362"/>
      <c r="D1284" s="384" t="s">
        <v>2869</v>
      </c>
      <c r="E1284" s="364"/>
      <c r="F1284" s="365"/>
      <c r="G1284" s="366"/>
      <c r="H1284" s="367"/>
      <c r="I1284" s="365"/>
      <c r="J1284" s="368"/>
      <c r="K1284" s="364"/>
      <c r="L1284" s="365"/>
      <c r="M1284" s="366"/>
      <c r="N1284" s="367"/>
      <c r="O1284" s="365"/>
      <c r="P1284" s="368"/>
      <c r="Q1284" s="364"/>
      <c r="R1284" s="365"/>
      <c r="S1284" s="366"/>
      <c r="T1284" s="369"/>
      <c r="U1284" s="370"/>
      <c r="V1284" s="481"/>
      <c r="W1284" s="372"/>
      <c r="X1284" s="353"/>
      <c r="Y1284" s="373"/>
      <c r="Z1284" s="382"/>
      <c r="AA1284" s="389"/>
      <c r="AB1284" s="383"/>
      <c r="AC1284" s="388"/>
      <c r="AD1284" s="382"/>
      <c r="AE1284" s="389"/>
      <c r="AF1284" s="390"/>
      <c r="AG1284" s="391"/>
      <c r="AH1284" s="359"/>
      <c r="AI1284" s="373"/>
    </row>
    <row r="1285">
      <c r="A1285" s="480" t="s">
        <v>2869</v>
      </c>
      <c r="B1285" s="361"/>
      <c r="C1285" s="362"/>
      <c r="D1285" s="384" t="s">
        <v>2869</v>
      </c>
      <c r="E1285" s="364"/>
      <c r="F1285" s="365"/>
      <c r="G1285" s="366"/>
      <c r="H1285" s="367"/>
      <c r="I1285" s="365"/>
      <c r="J1285" s="368"/>
      <c r="K1285" s="364"/>
      <c r="L1285" s="365"/>
      <c r="M1285" s="366"/>
      <c r="N1285" s="367"/>
      <c r="O1285" s="365"/>
      <c r="P1285" s="368"/>
      <c r="Q1285" s="364"/>
      <c r="R1285" s="365"/>
      <c r="S1285" s="366"/>
      <c r="T1285" s="369"/>
      <c r="U1285" s="370"/>
      <c r="V1285" s="481"/>
      <c r="W1285" s="372"/>
      <c r="X1285" s="353"/>
      <c r="Y1285" s="373"/>
      <c r="Z1285" s="382"/>
      <c r="AA1285" s="389"/>
      <c r="AB1285" s="383"/>
      <c r="AC1285" s="388"/>
      <c r="AD1285" s="382"/>
      <c r="AE1285" s="389"/>
      <c r="AF1285" s="390"/>
      <c r="AG1285" s="391"/>
      <c r="AH1285" s="359"/>
      <c r="AI1285" s="373"/>
    </row>
    <row r="1286">
      <c r="A1286" s="480" t="s">
        <v>2869</v>
      </c>
      <c r="B1286" s="361"/>
      <c r="C1286" s="362"/>
      <c r="D1286" s="384" t="s">
        <v>2869</v>
      </c>
      <c r="E1286" s="364"/>
      <c r="F1286" s="365"/>
      <c r="G1286" s="366"/>
      <c r="H1286" s="367"/>
      <c r="I1286" s="365"/>
      <c r="J1286" s="368"/>
      <c r="K1286" s="364"/>
      <c r="L1286" s="365"/>
      <c r="M1286" s="366"/>
      <c r="N1286" s="367"/>
      <c r="O1286" s="365"/>
      <c r="P1286" s="368"/>
      <c r="Q1286" s="364"/>
      <c r="R1286" s="365"/>
      <c r="S1286" s="366"/>
      <c r="T1286" s="369"/>
      <c r="U1286" s="370"/>
      <c r="V1286" s="481"/>
      <c r="W1286" s="372"/>
      <c r="X1286" s="353"/>
      <c r="Y1286" s="373"/>
      <c r="Z1286" s="382"/>
      <c r="AA1286" s="389"/>
      <c r="AB1286" s="383"/>
      <c r="AC1286" s="388"/>
      <c r="AD1286" s="382"/>
      <c r="AE1286" s="389"/>
      <c r="AF1286" s="390"/>
      <c r="AG1286" s="391"/>
      <c r="AH1286" s="359"/>
      <c r="AI1286" s="373"/>
    </row>
    <row r="1287">
      <c r="A1287" s="480" t="s">
        <v>2869</v>
      </c>
      <c r="B1287" s="361"/>
      <c r="C1287" s="362"/>
      <c r="D1287" s="384" t="s">
        <v>2869</v>
      </c>
      <c r="E1287" s="364"/>
      <c r="F1287" s="365"/>
      <c r="G1287" s="366"/>
      <c r="H1287" s="367"/>
      <c r="I1287" s="365"/>
      <c r="J1287" s="368"/>
      <c r="K1287" s="364"/>
      <c r="L1287" s="365"/>
      <c r="M1287" s="366"/>
      <c r="N1287" s="367"/>
      <c r="O1287" s="365"/>
      <c r="P1287" s="368"/>
      <c r="Q1287" s="364"/>
      <c r="R1287" s="365"/>
      <c r="S1287" s="366"/>
      <c r="T1287" s="369"/>
      <c r="U1287" s="370"/>
      <c r="V1287" s="481"/>
      <c r="W1287" s="372"/>
      <c r="X1287" s="353"/>
      <c r="Y1287" s="373"/>
      <c r="Z1287" s="382"/>
      <c r="AA1287" s="389"/>
      <c r="AB1287" s="383"/>
      <c r="AC1287" s="388"/>
      <c r="AD1287" s="382"/>
      <c r="AE1287" s="389"/>
      <c r="AF1287" s="390"/>
      <c r="AG1287" s="391"/>
      <c r="AH1287" s="359"/>
      <c r="AI1287" s="373"/>
    </row>
    <row r="1288">
      <c r="A1288" s="480" t="s">
        <v>2869</v>
      </c>
      <c r="B1288" s="361"/>
      <c r="C1288" s="362"/>
      <c r="D1288" s="384" t="s">
        <v>2869</v>
      </c>
      <c r="E1288" s="364"/>
      <c r="F1288" s="365"/>
      <c r="G1288" s="366"/>
      <c r="H1288" s="367"/>
      <c r="I1288" s="365"/>
      <c r="J1288" s="368"/>
      <c r="K1288" s="364"/>
      <c r="L1288" s="365"/>
      <c r="M1288" s="366"/>
      <c r="N1288" s="367"/>
      <c r="O1288" s="365"/>
      <c r="P1288" s="368"/>
      <c r="Q1288" s="364"/>
      <c r="R1288" s="365"/>
      <c r="S1288" s="366"/>
      <c r="T1288" s="369"/>
      <c r="U1288" s="370"/>
      <c r="V1288" s="481"/>
      <c r="W1288" s="372"/>
      <c r="X1288" s="353"/>
      <c r="Y1288" s="373"/>
      <c r="Z1288" s="382"/>
      <c r="AA1288" s="389"/>
      <c r="AB1288" s="383"/>
      <c r="AC1288" s="388"/>
      <c r="AD1288" s="382"/>
      <c r="AE1288" s="389"/>
      <c r="AF1288" s="390"/>
      <c r="AG1288" s="391"/>
      <c r="AH1288" s="359"/>
      <c r="AI1288" s="373"/>
    </row>
    <row r="1289">
      <c r="A1289" s="480" t="s">
        <v>2869</v>
      </c>
      <c r="B1289" s="361"/>
      <c r="C1289" s="362"/>
      <c r="D1289" s="384" t="s">
        <v>2869</v>
      </c>
      <c r="E1289" s="364"/>
      <c r="F1289" s="365"/>
      <c r="G1289" s="366"/>
      <c r="H1289" s="367"/>
      <c r="I1289" s="365"/>
      <c r="J1289" s="368"/>
      <c r="K1289" s="364"/>
      <c r="L1289" s="365"/>
      <c r="M1289" s="366"/>
      <c r="N1289" s="367"/>
      <c r="O1289" s="365"/>
      <c r="P1289" s="368"/>
      <c r="Q1289" s="364"/>
      <c r="R1289" s="365"/>
      <c r="S1289" s="366"/>
      <c r="T1289" s="369"/>
      <c r="U1289" s="370"/>
      <c r="V1289" s="481"/>
      <c r="W1289" s="372"/>
      <c r="X1289" s="353"/>
      <c r="Y1289" s="373"/>
      <c r="Z1289" s="382"/>
      <c r="AA1289" s="389"/>
      <c r="AB1289" s="383"/>
      <c r="AC1289" s="388"/>
      <c r="AD1289" s="382"/>
      <c r="AE1289" s="389"/>
      <c r="AF1289" s="390"/>
      <c r="AG1289" s="391"/>
      <c r="AH1289" s="359"/>
      <c r="AI1289" s="373"/>
    </row>
    <row r="1290">
      <c r="A1290" s="480" t="s">
        <v>2869</v>
      </c>
      <c r="B1290" s="361"/>
      <c r="C1290" s="362"/>
      <c r="D1290" s="384" t="s">
        <v>2869</v>
      </c>
      <c r="E1290" s="364"/>
      <c r="F1290" s="365"/>
      <c r="G1290" s="366"/>
      <c r="H1290" s="367"/>
      <c r="I1290" s="365"/>
      <c r="J1290" s="368"/>
      <c r="K1290" s="364"/>
      <c r="L1290" s="365"/>
      <c r="M1290" s="366"/>
      <c r="N1290" s="367"/>
      <c r="O1290" s="365"/>
      <c r="P1290" s="368"/>
      <c r="Q1290" s="364"/>
      <c r="R1290" s="365"/>
      <c r="S1290" s="366"/>
      <c r="T1290" s="369"/>
      <c r="U1290" s="370"/>
      <c r="V1290" s="481"/>
      <c r="W1290" s="372"/>
      <c r="X1290" s="353"/>
      <c r="Y1290" s="373"/>
      <c r="Z1290" s="382"/>
      <c r="AA1290" s="389"/>
      <c r="AB1290" s="383"/>
      <c r="AC1290" s="388"/>
      <c r="AD1290" s="382"/>
      <c r="AE1290" s="389"/>
      <c r="AF1290" s="390"/>
      <c r="AG1290" s="391"/>
      <c r="AH1290" s="359"/>
      <c r="AI1290" s="373"/>
    </row>
    <row r="1291">
      <c r="A1291" s="480" t="s">
        <v>2869</v>
      </c>
      <c r="B1291" s="361"/>
      <c r="C1291" s="362"/>
      <c r="D1291" s="384" t="s">
        <v>2869</v>
      </c>
      <c r="E1291" s="364"/>
      <c r="F1291" s="365"/>
      <c r="G1291" s="366"/>
      <c r="H1291" s="367"/>
      <c r="I1291" s="365"/>
      <c r="J1291" s="368"/>
      <c r="K1291" s="364"/>
      <c r="L1291" s="365"/>
      <c r="M1291" s="366"/>
      <c r="N1291" s="367"/>
      <c r="O1291" s="365"/>
      <c r="P1291" s="368"/>
      <c r="Q1291" s="364"/>
      <c r="R1291" s="365"/>
      <c r="S1291" s="366"/>
      <c r="T1291" s="369"/>
      <c r="U1291" s="370"/>
      <c r="V1291" s="481"/>
      <c r="W1291" s="372"/>
      <c r="X1291" s="353"/>
      <c r="Y1291" s="373"/>
      <c r="Z1291" s="382"/>
      <c r="AA1291" s="389"/>
      <c r="AB1291" s="383"/>
      <c r="AC1291" s="388"/>
      <c r="AD1291" s="382"/>
      <c r="AE1291" s="389"/>
      <c r="AF1291" s="390"/>
      <c r="AG1291" s="391"/>
      <c r="AH1291" s="359"/>
      <c r="AI1291" s="373"/>
    </row>
    <row r="1292">
      <c r="A1292" s="480" t="s">
        <v>2869</v>
      </c>
      <c r="B1292" s="361"/>
      <c r="C1292" s="362"/>
      <c r="D1292" s="384" t="s">
        <v>2869</v>
      </c>
      <c r="E1292" s="364"/>
      <c r="F1292" s="365"/>
      <c r="G1292" s="366"/>
      <c r="H1292" s="367"/>
      <c r="I1292" s="365"/>
      <c r="J1292" s="368"/>
      <c r="K1292" s="364"/>
      <c r="L1292" s="365"/>
      <c r="M1292" s="366"/>
      <c r="N1292" s="367"/>
      <c r="O1292" s="365"/>
      <c r="P1292" s="368"/>
      <c r="Q1292" s="364"/>
      <c r="R1292" s="365"/>
      <c r="S1292" s="366"/>
      <c r="T1292" s="369"/>
      <c r="U1292" s="370"/>
      <c r="V1292" s="481"/>
      <c r="W1292" s="372"/>
      <c r="X1292" s="353"/>
      <c r="Y1292" s="373"/>
      <c r="Z1292" s="382"/>
      <c r="AA1292" s="389"/>
      <c r="AB1292" s="383"/>
      <c r="AC1292" s="388"/>
      <c r="AD1292" s="382"/>
      <c r="AE1292" s="389"/>
      <c r="AF1292" s="390"/>
      <c r="AG1292" s="391"/>
      <c r="AH1292" s="359"/>
      <c r="AI1292" s="373"/>
    </row>
    <row r="1293">
      <c r="A1293" s="480" t="s">
        <v>2869</v>
      </c>
      <c r="B1293" s="361"/>
      <c r="C1293" s="362"/>
      <c r="D1293" s="384" t="s">
        <v>2869</v>
      </c>
      <c r="E1293" s="364"/>
      <c r="F1293" s="365"/>
      <c r="G1293" s="366"/>
      <c r="H1293" s="367"/>
      <c r="I1293" s="365"/>
      <c r="J1293" s="368"/>
      <c r="K1293" s="364"/>
      <c r="L1293" s="365"/>
      <c r="M1293" s="366"/>
      <c r="N1293" s="367"/>
      <c r="O1293" s="365"/>
      <c r="P1293" s="368"/>
      <c r="Q1293" s="364"/>
      <c r="R1293" s="365"/>
      <c r="S1293" s="366"/>
      <c r="T1293" s="369"/>
      <c r="U1293" s="370"/>
      <c r="V1293" s="481"/>
      <c r="W1293" s="372"/>
      <c r="X1293" s="353"/>
      <c r="Y1293" s="373"/>
      <c r="Z1293" s="382"/>
      <c r="AA1293" s="389"/>
      <c r="AB1293" s="383"/>
      <c r="AC1293" s="388"/>
      <c r="AD1293" s="382"/>
      <c r="AE1293" s="389"/>
      <c r="AF1293" s="390"/>
      <c r="AG1293" s="391"/>
      <c r="AH1293" s="359"/>
      <c r="AI1293" s="373"/>
    </row>
    <row r="1294">
      <c r="A1294" s="480" t="s">
        <v>2869</v>
      </c>
      <c r="B1294" s="361"/>
      <c r="C1294" s="362"/>
      <c r="D1294" s="384" t="s">
        <v>2869</v>
      </c>
      <c r="E1294" s="364"/>
      <c r="F1294" s="365"/>
      <c r="G1294" s="366"/>
      <c r="H1294" s="367"/>
      <c r="I1294" s="365"/>
      <c r="J1294" s="368"/>
      <c r="K1294" s="364"/>
      <c r="L1294" s="365"/>
      <c r="M1294" s="366"/>
      <c r="N1294" s="367"/>
      <c r="O1294" s="365"/>
      <c r="P1294" s="368"/>
      <c r="Q1294" s="364"/>
      <c r="R1294" s="365"/>
      <c r="S1294" s="366"/>
      <c r="T1294" s="369"/>
      <c r="U1294" s="370"/>
      <c r="V1294" s="481"/>
      <c r="W1294" s="372"/>
      <c r="X1294" s="353"/>
      <c r="Y1294" s="373"/>
      <c r="Z1294" s="382"/>
      <c r="AA1294" s="389"/>
      <c r="AB1294" s="383"/>
      <c r="AC1294" s="388"/>
      <c r="AD1294" s="382"/>
      <c r="AE1294" s="389"/>
      <c r="AF1294" s="390"/>
      <c r="AG1294" s="391"/>
      <c r="AH1294" s="359"/>
      <c r="AI1294" s="373"/>
    </row>
    <row r="1295">
      <c r="A1295" s="480" t="s">
        <v>2869</v>
      </c>
      <c r="B1295" s="361"/>
      <c r="C1295" s="362"/>
      <c r="D1295" s="384" t="s">
        <v>2869</v>
      </c>
      <c r="E1295" s="364"/>
      <c r="F1295" s="365"/>
      <c r="G1295" s="366"/>
      <c r="H1295" s="367"/>
      <c r="I1295" s="365"/>
      <c r="J1295" s="368"/>
      <c r="K1295" s="364"/>
      <c r="L1295" s="365"/>
      <c r="M1295" s="366"/>
      <c r="N1295" s="367"/>
      <c r="O1295" s="365"/>
      <c r="P1295" s="368"/>
      <c r="Q1295" s="364"/>
      <c r="R1295" s="365"/>
      <c r="S1295" s="366"/>
      <c r="T1295" s="369"/>
      <c r="U1295" s="370"/>
      <c r="V1295" s="481"/>
      <c r="W1295" s="372"/>
      <c r="X1295" s="353"/>
      <c r="Y1295" s="373"/>
      <c r="Z1295" s="382"/>
      <c r="AA1295" s="389"/>
      <c r="AB1295" s="383"/>
      <c r="AC1295" s="388"/>
      <c r="AD1295" s="382"/>
      <c r="AE1295" s="389"/>
      <c r="AF1295" s="390"/>
      <c r="AG1295" s="391"/>
      <c r="AH1295" s="359"/>
      <c r="AI1295" s="373"/>
    </row>
    <row r="1296">
      <c r="A1296" s="480" t="s">
        <v>2869</v>
      </c>
      <c r="B1296" s="361"/>
      <c r="C1296" s="362"/>
      <c r="D1296" s="384" t="s">
        <v>2869</v>
      </c>
      <c r="E1296" s="364"/>
      <c r="F1296" s="365"/>
      <c r="G1296" s="366"/>
      <c r="H1296" s="367"/>
      <c r="I1296" s="365"/>
      <c r="J1296" s="368"/>
      <c r="K1296" s="364"/>
      <c r="L1296" s="365"/>
      <c r="M1296" s="366"/>
      <c r="N1296" s="367"/>
      <c r="O1296" s="365"/>
      <c r="P1296" s="368"/>
      <c r="Q1296" s="364"/>
      <c r="R1296" s="365"/>
      <c r="S1296" s="366"/>
      <c r="T1296" s="369"/>
      <c r="U1296" s="370"/>
      <c r="V1296" s="481"/>
      <c r="W1296" s="372"/>
      <c r="X1296" s="353"/>
      <c r="Y1296" s="373"/>
      <c r="Z1296" s="382"/>
      <c r="AA1296" s="389"/>
      <c r="AB1296" s="383"/>
      <c r="AC1296" s="388"/>
      <c r="AD1296" s="382"/>
      <c r="AE1296" s="389"/>
      <c r="AF1296" s="390"/>
      <c r="AG1296" s="391"/>
      <c r="AH1296" s="359"/>
      <c r="AI1296" s="373"/>
    </row>
    <row r="1297">
      <c r="A1297" s="480" t="s">
        <v>2869</v>
      </c>
      <c r="B1297" s="361"/>
      <c r="C1297" s="362"/>
      <c r="D1297" s="384" t="s">
        <v>2869</v>
      </c>
      <c r="E1297" s="364"/>
      <c r="F1297" s="365"/>
      <c r="G1297" s="366"/>
      <c r="H1297" s="367"/>
      <c r="I1297" s="365"/>
      <c r="J1297" s="368"/>
      <c r="K1297" s="364"/>
      <c r="L1297" s="365"/>
      <c r="M1297" s="366"/>
      <c r="N1297" s="367"/>
      <c r="O1297" s="365"/>
      <c r="P1297" s="368"/>
      <c r="Q1297" s="364"/>
      <c r="R1297" s="365"/>
      <c r="S1297" s="366"/>
      <c r="T1297" s="369"/>
      <c r="U1297" s="370"/>
      <c r="V1297" s="481"/>
      <c r="W1297" s="372"/>
      <c r="X1297" s="353"/>
      <c r="Y1297" s="373"/>
      <c r="Z1297" s="382"/>
      <c r="AA1297" s="389"/>
      <c r="AB1297" s="383"/>
      <c r="AC1297" s="388"/>
      <c r="AD1297" s="382"/>
      <c r="AE1297" s="389"/>
      <c r="AF1297" s="390"/>
      <c r="AG1297" s="391"/>
      <c r="AH1297" s="359"/>
      <c r="AI1297" s="373"/>
    </row>
    <row r="1298">
      <c r="A1298" s="480" t="s">
        <v>2869</v>
      </c>
      <c r="B1298" s="361"/>
      <c r="C1298" s="362"/>
      <c r="D1298" s="384" t="s">
        <v>2869</v>
      </c>
      <c r="E1298" s="364"/>
      <c r="F1298" s="365"/>
      <c r="G1298" s="366"/>
      <c r="H1298" s="367"/>
      <c r="I1298" s="365"/>
      <c r="J1298" s="368"/>
      <c r="K1298" s="364"/>
      <c r="L1298" s="365"/>
      <c r="M1298" s="366"/>
      <c r="N1298" s="367"/>
      <c r="O1298" s="365"/>
      <c r="P1298" s="368"/>
      <c r="Q1298" s="364"/>
      <c r="R1298" s="365"/>
      <c r="S1298" s="366"/>
      <c r="T1298" s="369"/>
      <c r="U1298" s="370"/>
      <c r="V1298" s="481"/>
      <c r="W1298" s="372"/>
      <c r="X1298" s="353"/>
      <c r="Y1298" s="373"/>
      <c r="Z1298" s="382"/>
      <c r="AA1298" s="389"/>
      <c r="AB1298" s="383"/>
      <c r="AC1298" s="388"/>
      <c r="AD1298" s="382"/>
      <c r="AE1298" s="389"/>
      <c r="AF1298" s="390"/>
      <c r="AG1298" s="391"/>
      <c r="AH1298" s="359"/>
      <c r="AI1298" s="373"/>
    </row>
    <row r="1299">
      <c r="A1299" s="480" t="s">
        <v>2869</v>
      </c>
      <c r="B1299" s="361"/>
      <c r="C1299" s="362"/>
      <c r="D1299" s="384" t="s">
        <v>2869</v>
      </c>
      <c r="E1299" s="364"/>
      <c r="F1299" s="365"/>
      <c r="G1299" s="366"/>
      <c r="H1299" s="367"/>
      <c r="I1299" s="365"/>
      <c r="J1299" s="368"/>
      <c r="K1299" s="364"/>
      <c r="L1299" s="365"/>
      <c r="M1299" s="366"/>
      <c r="N1299" s="367"/>
      <c r="O1299" s="365"/>
      <c r="P1299" s="368"/>
      <c r="Q1299" s="364"/>
      <c r="R1299" s="365"/>
      <c r="S1299" s="366"/>
      <c r="T1299" s="369"/>
      <c r="U1299" s="370"/>
      <c r="V1299" s="481"/>
      <c r="W1299" s="372"/>
      <c r="X1299" s="353"/>
      <c r="Y1299" s="373"/>
      <c r="Z1299" s="382"/>
      <c r="AA1299" s="389"/>
      <c r="AB1299" s="383"/>
      <c r="AC1299" s="388"/>
      <c r="AD1299" s="382"/>
      <c r="AE1299" s="389"/>
      <c r="AF1299" s="390"/>
      <c r="AG1299" s="391"/>
      <c r="AH1299" s="359"/>
      <c r="AI1299" s="373"/>
    </row>
    <row r="1300">
      <c r="A1300" s="480" t="s">
        <v>2869</v>
      </c>
      <c r="B1300" s="361"/>
      <c r="C1300" s="362"/>
      <c r="D1300" s="384" t="s">
        <v>2869</v>
      </c>
      <c r="E1300" s="364"/>
      <c r="F1300" s="365"/>
      <c r="G1300" s="366"/>
      <c r="H1300" s="367"/>
      <c r="I1300" s="365"/>
      <c r="J1300" s="368"/>
      <c r="K1300" s="364"/>
      <c r="L1300" s="365"/>
      <c r="M1300" s="366"/>
      <c r="N1300" s="367"/>
      <c r="O1300" s="365"/>
      <c r="P1300" s="368"/>
      <c r="Q1300" s="364"/>
      <c r="R1300" s="365"/>
      <c r="S1300" s="366"/>
      <c r="T1300" s="369"/>
      <c r="U1300" s="370"/>
      <c r="V1300" s="481"/>
      <c r="W1300" s="372"/>
      <c r="X1300" s="353"/>
      <c r="Y1300" s="373"/>
      <c r="Z1300" s="382"/>
      <c r="AA1300" s="389"/>
      <c r="AB1300" s="383"/>
      <c r="AC1300" s="388"/>
      <c r="AD1300" s="382"/>
      <c r="AE1300" s="389"/>
      <c r="AF1300" s="390"/>
      <c r="AG1300" s="391"/>
      <c r="AH1300" s="359"/>
      <c r="AI1300" s="373"/>
    </row>
    <row r="1301">
      <c r="A1301" s="480" t="s">
        <v>2869</v>
      </c>
      <c r="B1301" s="361"/>
      <c r="C1301" s="362"/>
      <c r="D1301" s="384" t="s">
        <v>2869</v>
      </c>
      <c r="E1301" s="364"/>
      <c r="F1301" s="365"/>
      <c r="G1301" s="366"/>
      <c r="H1301" s="367"/>
      <c r="I1301" s="365"/>
      <c r="J1301" s="368"/>
      <c r="K1301" s="364"/>
      <c r="L1301" s="365"/>
      <c r="M1301" s="366"/>
      <c r="N1301" s="367"/>
      <c r="O1301" s="365"/>
      <c r="P1301" s="368"/>
      <c r="Q1301" s="364"/>
      <c r="R1301" s="365"/>
      <c r="S1301" s="366"/>
      <c r="T1301" s="369"/>
      <c r="U1301" s="370"/>
      <c r="V1301" s="481"/>
      <c r="W1301" s="372"/>
      <c r="X1301" s="353"/>
      <c r="Y1301" s="373"/>
      <c r="Z1301" s="382"/>
      <c r="AA1301" s="389"/>
      <c r="AB1301" s="383"/>
      <c r="AC1301" s="388"/>
      <c r="AD1301" s="382"/>
      <c r="AE1301" s="389"/>
      <c r="AF1301" s="390"/>
      <c r="AG1301" s="391"/>
      <c r="AH1301" s="359"/>
      <c r="AI1301" s="373"/>
    </row>
    <row r="1302">
      <c r="A1302" s="480" t="s">
        <v>2869</v>
      </c>
      <c r="B1302" s="361"/>
      <c r="C1302" s="362"/>
      <c r="D1302" s="384" t="s">
        <v>2869</v>
      </c>
      <c r="E1302" s="364"/>
      <c r="F1302" s="365"/>
      <c r="G1302" s="366"/>
      <c r="H1302" s="367"/>
      <c r="I1302" s="365"/>
      <c r="J1302" s="368"/>
      <c r="K1302" s="364"/>
      <c r="L1302" s="365"/>
      <c r="M1302" s="366"/>
      <c r="N1302" s="367"/>
      <c r="O1302" s="365"/>
      <c r="P1302" s="368"/>
      <c r="Q1302" s="364"/>
      <c r="R1302" s="365"/>
      <c r="S1302" s="366"/>
      <c r="T1302" s="369"/>
      <c r="U1302" s="370"/>
      <c r="V1302" s="481"/>
      <c r="W1302" s="372"/>
      <c r="X1302" s="353"/>
      <c r="Y1302" s="373"/>
      <c r="Z1302" s="382"/>
      <c r="AA1302" s="389"/>
      <c r="AB1302" s="383"/>
      <c r="AC1302" s="388"/>
      <c r="AD1302" s="382"/>
      <c r="AE1302" s="389"/>
      <c r="AF1302" s="390"/>
      <c r="AG1302" s="391"/>
      <c r="AH1302" s="359"/>
      <c r="AI1302" s="373"/>
    </row>
    <row r="1303">
      <c r="A1303" s="480" t="s">
        <v>2869</v>
      </c>
      <c r="B1303" s="361"/>
      <c r="C1303" s="362"/>
      <c r="D1303" s="384" t="s">
        <v>2869</v>
      </c>
      <c r="E1303" s="364"/>
      <c r="F1303" s="365"/>
      <c r="G1303" s="366"/>
      <c r="H1303" s="367"/>
      <c r="I1303" s="365"/>
      <c r="J1303" s="368"/>
      <c r="K1303" s="364"/>
      <c r="L1303" s="365"/>
      <c r="M1303" s="366"/>
      <c r="N1303" s="367"/>
      <c r="O1303" s="365"/>
      <c r="P1303" s="368"/>
      <c r="Q1303" s="364"/>
      <c r="R1303" s="365"/>
      <c r="S1303" s="366"/>
      <c r="T1303" s="369"/>
      <c r="U1303" s="370"/>
      <c r="V1303" s="481"/>
      <c r="W1303" s="372"/>
      <c r="X1303" s="353"/>
      <c r="Y1303" s="373"/>
      <c r="Z1303" s="382"/>
      <c r="AA1303" s="389"/>
      <c r="AB1303" s="383"/>
      <c r="AC1303" s="388"/>
      <c r="AD1303" s="382"/>
      <c r="AE1303" s="389"/>
      <c r="AF1303" s="390"/>
      <c r="AG1303" s="391"/>
      <c r="AH1303" s="359"/>
      <c r="AI1303" s="373"/>
    </row>
    <row r="1304">
      <c r="A1304" s="480" t="s">
        <v>2869</v>
      </c>
      <c r="B1304" s="361"/>
      <c r="C1304" s="362"/>
      <c r="D1304" s="384" t="s">
        <v>2869</v>
      </c>
      <c r="E1304" s="364"/>
      <c r="F1304" s="365"/>
      <c r="G1304" s="366"/>
      <c r="H1304" s="367"/>
      <c r="I1304" s="365"/>
      <c r="J1304" s="368"/>
      <c r="K1304" s="364"/>
      <c r="L1304" s="365"/>
      <c r="M1304" s="366"/>
      <c r="N1304" s="367"/>
      <c r="O1304" s="365"/>
      <c r="P1304" s="368"/>
      <c r="Q1304" s="364"/>
      <c r="R1304" s="365"/>
      <c r="S1304" s="366"/>
      <c r="T1304" s="369"/>
      <c r="U1304" s="370"/>
      <c r="V1304" s="481"/>
      <c r="W1304" s="372"/>
      <c r="X1304" s="353"/>
      <c r="Y1304" s="373"/>
      <c r="Z1304" s="382"/>
      <c r="AA1304" s="389"/>
      <c r="AB1304" s="383"/>
      <c r="AC1304" s="388"/>
      <c r="AD1304" s="382"/>
      <c r="AE1304" s="389"/>
      <c r="AF1304" s="390"/>
      <c r="AG1304" s="391"/>
      <c r="AH1304" s="359"/>
      <c r="AI1304" s="373"/>
    </row>
    <row r="1305">
      <c r="A1305" s="480" t="s">
        <v>2869</v>
      </c>
      <c r="B1305" s="361"/>
      <c r="C1305" s="362"/>
      <c r="D1305" s="384" t="s">
        <v>2869</v>
      </c>
      <c r="E1305" s="364"/>
      <c r="F1305" s="365"/>
      <c r="G1305" s="366"/>
      <c r="H1305" s="367"/>
      <c r="I1305" s="365"/>
      <c r="J1305" s="368"/>
      <c r="K1305" s="364"/>
      <c r="L1305" s="365"/>
      <c r="M1305" s="366"/>
      <c r="N1305" s="367"/>
      <c r="O1305" s="365"/>
      <c r="P1305" s="368"/>
      <c r="Q1305" s="364"/>
      <c r="R1305" s="365"/>
      <c r="S1305" s="366"/>
      <c r="T1305" s="369"/>
      <c r="U1305" s="370"/>
      <c r="V1305" s="481"/>
      <c r="W1305" s="372"/>
      <c r="X1305" s="353"/>
      <c r="Y1305" s="373"/>
      <c r="Z1305" s="382"/>
      <c r="AA1305" s="389"/>
      <c r="AB1305" s="383"/>
      <c r="AC1305" s="388"/>
      <c r="AD1305" s="382"/>
      <c r="AE1305" s="389"/>
      <c r="AF1305" s="390"/>
      <c r="AG1305" s="391"/>
      <c r="AH1305" s="359"/>
      <c r="AI1305" s="373"/>
    </row>
    <row r="1306">
      <c r="A1306" s="480" t="s">
        <v>2869</v>
      </c>
      <c r="B1306" s="361"/>
      <c r="C1306" s="362"/>
      <c r="D1306" s="384" t="s">
        <v>2869</v>
      </c>
      <c r="E1306" s="364"/>
      <c r="F1306" s="365"/>
      <c r="G1306" s="366"/>
      <c r="H1306" s="367"/>
      <c r="I1306" s="365"/>
      <c r="J1306" s="368"/>
      <c r="K1306" s="364"/>
      <c r="L1306" s="365"/>
      <c r="M1306" s="366"/>
      <c r="N1306" s="367"/>
      <c r="O1306" s="365"/>
      <c r="P1306" s="368"/>
      <c r="Q1306" s="364"/>
      <c r="R1306" s="365"/>
      <c r="S1306" s="366"/>
      <c r="T1306" s="369"/>
      <c r="U1306" s="370"/>
      <c r="V1306" s="481"/>
      <c r="W1306" s="372"/>
      <c r="X1306" s="353"/>
      <c r="Y1306" s="373"/>
      <c r="Z1306" s="382"/>
      <c r="AA1306" s="389"/>
      <c r="AB1306" s="383"/>
      <c r="AC1306" s="388"/>
      <c r="AD1306" s="382"/>
      <c r="AE1306" s="389"/>
      <c r="AF1306" s="390"/>
      <c r="AG1306" s="391"/>
      <c r="AH1306" s="359"/>
      <c r="AI1306" s="373"/>
    </row>
    <row r="1307">
      <c r="A1307" s="480" t="s">
        <v>2869</v>
      </c>
      <c r="B1307" s="361"/>
      <c r="C1307" s="362"/>
      <c r="D1307" s="384" t="s">
        <v>2869</v>
      </c>
      <c r="E1307" s="364"/>
      <c r="F1307" s="365"/>
      <c r="G1307" s="366"/>
      <c r="H1307" s="367"/>
      <c r="I1307" s="365"/>
      <c r="J1307" s="368"/>
      <c r="K1307" s="364"/>
      <c r="L1307" s="365"/>
      <c r="M1307" s="366"/>
      <c r="N1307" s="367"/>
      <c r="O1307" s="365"/>
      <c r="P1307" s="368"/>
      <c r="Q1307" s="364"/>
      <c r="R1307" s="365"/>
      <c r="S1307" s="366"/>
      <c r="T1307" s="369"/>
      <c r="U1307" s="370"/>
      <c r="V1307" s="481"/>
      <c r="W1307" s="372"/>
      <c r="X1307" s="353"/>
      <c r="Y1307" s="373"/>
      <c r="Z1307" s="382"/>
      <c r="AA1307" s="389"/>
      <c r="AB1307" s="383"/>
      <c r="AC1307" s="388"/>
      <c r="AD1307" s="382"/>
      <c r="AE1307" s="389"/>
      <c r="AF1307" s="390"/>
      <c r="AG1307" s="391"/>
      <c r="AH1307" s="359"/>
      <c r="AI1307" s="373"/>
    </row>
    <row r="1308">
      <c r="A1308" s="480" t="s">
        <v>2869</v>
      </c>
      <c r="B1308" s="361"/>
      <c r="C1308" s="362"/>
      <c r="D1308" s="384" t="s">
        <v>2869</v>
      </c>
      <c r="E1308" s="364"/>
      <c r="F1308" s="365"/>
      <c r="G1308" s="366"/>
      <c r="H1308" s="367"/>
      <c r="I1308" s="365"/>
      <c r="J1308" s="368"/>
      <c r="K1308" s="364"/>
      <c r="L1308" s="365"/>
      <c r="M1308" s="366"/>
      <c r="N1308" s="367"/>
      <c r="O1308" s="365"/>
      <c r="P1308" s="368"/>
      <c r="Q1308" s="364"/>
      <c r="R1308" s="365"/>
      <c r="S1308" s="366"/>
      <c r="T1308" s="369"/>
      <c r="U1308" s="370"/>
      <c r="V1308" s="481"/>
      <c r="W1308" s="372"/>
      <c r="X1308" s="353"/>
      <c r="Y1308" s="373"/>
      <c r="Z1308" s="382"/>
      <c r="AA1308" s="389"/>
      <c r="AB1308" s="383"/>
      <c r="AC1308" s="388"/>
      <c r="AD1308" s="382"/>
      <c r="AE1308" s="389"/>
      <c r="AF1308" s="390"/>
      <c r="AG1308" s="391"/>
      <c r="AH1308" s="359"/>
      <c r="AI1308" s="373"/>
    </row>
    <row r="1309">
      <c r="A1309" s="480" t="s">
        <v>2869</v>
      </c>
      <c r="B1309" s="361"/>
      <c r="C1309" s="362"/>
      <c r="D1309" s="384" t="s">
        <v>2869</v>
      </c>
      <c r="E1309" s="364"/>
      <c r="F1309" s="365"/>
      <c r="G1309" s="366"/>
      <c r="H1309" s="367"/>
      <c r="I1309" s="365"/>
      <c r="J1309" s="368"/>
      <c r="K1309" s="364"/>
      <c r="L1309" s="365"/>
      <c r="M1309" s="366"/>
      <c r="N1309" s="367"/>
      <c r="O1309" s="365"/>
      <c r="P1309" s="368"/>
      <c r="Q1309" s="364"/>
      <c r="R1309" s="365"/>
      <c r="S1309" s="366"/>
      <c r="T1309" s="369"/>
      <c r="U1309" s="370"/>
      <c r="V1309" s="481"/>
      <c r="W1309" s="372"/>
      <c r="X1309" s="353"/>
      <c r="Y1309" s="373"/>
      <c r="Z1309" s="382"/>
      <c r="AA1309" s="389"/>
      <c r="AB1309" s="383"/>
      <c r="AC1309" s="388"/>
      <c r="AD1309" s="382"/>
      <c r="AE1309" s="389"/>
      <c r="AF1309" s="390"/>
      <c r="AG1309" s="391"/>
      <c r="AH1309" s="359"/>
      <c r="AI1309" s="373"/>
    </row>
    <row r="1310">
      <c r="A1310" s="480" t="s">
        <v>2869</v>
      </c>
      <c r="B1310" s="361"/>
      <c r="C1310" s="362"/>
      <c r="D1310" s="384" t="s">
        <v>2869</v>
      </c>
      <c r="E1310" s="364"/>
      <c r="F1310" s="365"/>
      <c r="G1310" s="366"/>
      <c r="H1310" s="367"/>
      <c r="I1310" s="365"/>
      <c r="J1310" s="368"/>
      <c r="K1310" s="364"/>
      <c r="L1310" s="365"/>
      <c r="M1310" s="366"/>
      <c r="N1310" s="367"/>
      <c r="O1310" s="365"/>
      <c r="P1310" s="368"/>
      <c r="Q1310" s="364"/>
      <c r="R1310" s="365"/>
      <c r="S1310" s="366"/>
      <c r="T1310" s="369"/>
      <c r="U1310" s="370"/>
      <c r="V1310" s="481"/>
      <c r="W1310" s="372"/>
      <c r="X1310" s="353"/>
      <c r="Y1310" s="373"/>
      <c r="Z1310" s="382"/>
      <c r="AA1310" s="389"/>
      <c r="AB1310" s="383"/>
      <c r="AC1310" s="388"/>
      <c r="AD1310" s="382"/>
      <c r="AE1310" s="389"/>
      <c r="AF1310" s="390"/>
      <c r="AG1310" s="391"/>
      <c r="AH1310" s="359"/>
      <c r="AI1310" s="373"/>
    </row>
    <row r="1311">
      <c r="A1311" s="480" t="s">
        <v>2869</v>
      </c>
      <c r="B1311" s="361"/>
      <c r="C1311" s="362"/>
      <c r="D1311" s="384" t="s">
        <v>2869</v>
      </c>
      <c r="E1311" s="364"/>
      <c r="F1311" s="365"/>
      <c r="G1311" s="366"/>
      <c r="H1311" s="367"/>
      <c r="I1311" s="365"/>
      <c r="J1311" s="368"/>
      <c r="K1311" s="364"/>
      <c r="L1311" s="365"/>
      <c r="M1311" s="366"/>
      <c r="N1311" s="367"/>
      <c r="O1311" s="365"/>
      <c r="P1311" s="368"/>
      <c r="Q1311" s="364"/>
      <c r="R1311" s="365"/>
      <c r="S1311" s="366"/>
      <c r="T1311" s="369"/>
      <c r="U1311" s="370"/>
      <c r="V1311" s="481"/>
      <c r="W1311" s="372"/>
      <c r="X1311" s="353"/>
      <c r="Y1311" s="373"/>
      <c r="Z1311" s="382"/>
      <c r="AA1311" s="389"/>
      <c r="AB1311" s="383"/>
      <c r="AC1311" s="388"/>
      <c r="AD1311" s="382"/>
      <c r="AE1311" s="389"/>
      <c r="AF1311" s="390"/>
      <c r="AG1311" s="391"/>
      <c r="AH1311" s="359"/>
      <c r="AI1311" s="373"/>
    </row>
    <row r="1312">
      <c r="A1312" s="480" t="s">
        <v>2869</v>
      </c>
      <c r="B1312" s="361"/>
      <c r="C1312" s="362"/>
      <c r="D1312" s="384" t="s">
        <v>2869</v>
      </c>
      <c r="E1312" s="364"/>
      <c r="F1312" s="365"/>
      <c r="G1312" s="366"/>
      <c r="H1312" s="367"/>
      <c r="I1312" s="365"/>
      <c r="J1312" s="368"/>
      <c r="K1312" s="364"/>
      <c r="L1312" s="365"/>
      <c r="M1312" s="366"/>
      <c r="N1312" s="367"/>
      <c r="O1312" s="365"/>
      <c r="P1312" s="368"/>
      <c r="Q1312" s="364"/>
      <c r="R1312" s="365"/>
      <c r="S1312" s="366"/>
      <c r="T1312" s="369"/>
      <c r="U1312" s="370"/>
      <c r="V1312" s="481"/>
      <c r="W1312" s="372"/>
      <c r="X1312" s="353"/>
      <c r="Y1312" s="373"/>
      <c r="Z1312" s="382"/>
      <c r="AA1312" s="389"/>
      <c r="AB1312" s="383"/>
      <c r="AC1312" s="388"/>
      <c r="AD1312" s="382"/>
      <c r="AE1312" s="389"/>
      <c r="AF1312" s="390"/>
      <c r="AG1312" s="391"/>
      <c r="AH1312" s="359"/>
      <c r="AI1312" s="373"/>
    </row>
    <row r="1313">
      <c r="A1313" s="480" t="s">
        <v>2869</v>
      </c>
      <c r="B1313" s="361"/>
      <c r="C1313" s="362"/>
      <c r="D1313" s="384" t="s">
        <v>2869</v>
      </c>
      <c r="E1313" s="364"/>
      <c r="F1313" s="365"/>
      <c r="G1313" s="366"/>
      <c r="H1313" s="367"/>
      <c r="I1313" s="365"/>
      <c r="J1313" s="368"/>
      <c r="K1313" s="364"/>
      <c r="L1313" s="365"/>
      <c r="M1313" s="366"/>
      <c r="N1313" s="367"/>
      <c r="O1313" s="365"/>
      <c r="P1313" s="368"/>
      <c r="Q1313" s="364"/>
      <c r="R1313" s="365"/>
      <c r="S1313" s="366"/>
      <c r="T1313" s="369"/>
      <c r="U1313" s="370"/>
      <c r="V1313" s="481"/>
      <c r="W1313" s="372"/>
      <c r="X1313" s="353"/>
      <c r="Y1313" s="373"/>
      <c r="Z1313" s="382"/>
      <c r="AA1313" s="389"/>
      <c r="AB1313" s="383"/>
      <c r="AC1313" s="388"/>
      <c r="AD1313" s="382"/>
      <c r="AE1313" s="389"/>
      <c r="AF1313" s="390"/>
      <c r="AG1313" s="391"/>
      <c r="AH1313" s="359"/>
      <c r="AI1313" s="373"/>
    </row>
    <row r="1314">
      <c r="A1314" s="480" t="s">
        <v>2869</v>
      </c>
      <c r="B1314" s="361"/>
      <c r="C1314" s="362"/>
      <c r="D1314" s="384" t="s">
        <v>2869</v>
      </c>
      <c r="E1314" s="364"/>
      <c r="F1314" s="365"/>
      <c r="G1314" s="366"/>
      <c r="H1314" s="367"/>
      <c r="I1314" s="365"/>
      <c r="J1314" s="368"/>
      <c r="K1314" s="364"/>
      <c r="L1314" s="365"/>
      <c r="M1314" s="366"/>
      <c r="N1314" s="367"/>
      <c r="O1314" s="365"/>
      <c r="P1314" s="368"/>
      <c r="Q1314" s="364"/>
      <c r="R1314" s="365"/>
      <c r="S1314" s="366"/>
      <c r="T1314" s="369"/>
      <c r="U1314" s="370"/>
      <c r="V1314" s="481"/>
      <c r="W1314" s="372"/>
      <c r="X1314" s="353"/>
      <c r="Y1314" s="373"/>
      <c r="Z1314" s="382"/>
      <c r="AA1314" s="389"/>
      <c r="AB1314" s="383"/>
      <c r="AC1314" s="388"/>
      <c r="AD1314" s="382"/>
      <c r="AE1314" s="389"/>
      <c r="AF1314" s="390"/>
      <c r="AG1314" s="391"/>
      <c r="AH1314" s="359"/>
      <c r="AI1314" s="373"/>
    </row>
    <row r="1315">
      <c r="A1315" s="480" t="s">
        <v>2869</v>
      </c>
      <c r="B1315" s="361"/>
      <c r="C1315" s="362"/>
      <c r="D1315" s="384" t="s">
        <v>2869</v>
      </c>
      <c r="E1315" s="364"/>
      <c r="F1315" s="365"/>
      <c r="G1315" s="366"/>
      <c r="H1315" s="367"/>
      <c r="I1315" s="365"/>
      <c r="J1315" s="368"/>
      <c r="K1315" s="364"/>
      <c r="L1315" s="365"/>
      <c r="M1315" s="366"/>
      <c r="N1315" s="367"/>
      <c r="O1315" s="365"/>
      <c r="P1315" s="368"/>
      <c r="Q1315" s="364"/>
      <c r="R1315" s="365"/>
      <c r="S1315" s="366"/>
      <c r="T1315" s="369"/>
      <c r="U1315" s="370"/>
      <c r="V1315" s="481"/>
      <c r="W1315" s="372"/>
      <c r="X1315" s="353"/>
      <c r="Y1315" s="373"/>
      <c r="Z1315" s="382"/>
      <c r="AA1315" s="389"/>
      <c r="AB1315" s="383"/>
      <c r="AC1315" s="388"/>
      <c r="AD1315" s="382"/>
      <c r="AE1315" s="389"/>
      <c r="AF1315" s="390"/>
      <c r="AG1315" s="391"/>
      <c r="AH1315" s="359"/>
      <c r="AI1315" s="373"/>
    </row>
    <row r="1316">
      <c r="A1316" s="480" t="s">
        <v>2869</v>
      </c>
      <c r="B1316" s="361"/>
      <c r="C1316" s="362"/>
      <c r="D1316" s="384" t="s">
        <v>2869</v>
      </c>
      <c r="E1316" s="364"/>
      <c r="F1316" s="365"/>
      <c r="G1316" s="366"/>
      <c r="H1316" s="367"/>
      <c r="I1316" s="365"/>
      <c r="J1316" s="368"/>
      <c r="K1316" s="364"/>
      <c r="L1316" s="365"/>
      <c r="M1316" s="366"/>
      <c r="N1316" s="367"/>
      <c r="O1316" s="365"/>
      <c r="P1316" s="368"/>
      <c r="Q1316" s="364"/>
      <c r="R1316" s="365"/>
      <c r="S1316" s="366"/>
      <c r="T1316" s="369"/>
      <c r="U1316" s="370"/>
      <c r="V1316" s="481"/>
      <c r="W1316" s="372"/>
      <c r="X1316" s="353"/>
      <c r="Y1316" s="373"/>
      <c r="Z1316" s="382"/>
      <c r="AA1316" s="389"/>
      <c r="AB1316" s="383"/>
      <c r="AC1316" s="388"/>
      <c r="AD1316" s="382"/>
      <c r="AE1316" s="389"/>
      <c r="AF1316" s="390"/>
      <c r="AG1316" s="391"/>
      <c r="AH1316" s="359"/>
      <c r="AI1316" s="373"/>
    </row>
    <row r="1317">
      <c r="A1317" s="480" t="s">
        <v>2869</v>
      </c>
      <c r="B1317" s="361"/>
      <c r="C1317" s="362"/>
      <c r="D1317" s="384" t="s">
        <v>2869</v>
      </c>
      <c r="E1317" s="364"/>
      <c r="F1317" s="365"/>
      <c r="G1317" s="366"/>
      <c r="H1317" s="367"/>
      <c r="I1317" s="365"/>
      <c r="J1317" s="368"/>
      <c r="K1317" s="364"/>
      <c r="L1317" s="365"/>
      <c r="M1317" s="366"/>
      <c r="N1317" s="367"/>
      <c r="O1317" s="365"/>
      <c r="P1317" s="368"/>
      <c r="Q1317" s="364"/>
      <c r="R1317" s="365"/>
      <c r="S1317" s="366"/>
      <c r="T1317" s="369"/>
      <c r="U1317" s="370"/>
      <c r="V1317" s="481"/>
      <c r="W1317" s="372"/>
      <c r="X1317" s="353"/>
      <c r="Y1317" s="373"/>
      <c r="Z1317" s="382"/>
      <c r="AA1317" s="389"/>
      <c r="AB1317" s="383"/>
      <c r="AC1317" s="388"/>
      <c r="AD1317" s="382"/>
      <c r="AE1317" s="389"/>
      <c r="AF1317" s="390"/>
      <c r="AG1317" s="391"/>
      <c r="AH1317" s="359"/>
      <c r="AI1317" s="373"/>
    </row>
    <row r="1318">
      <c r="A1318" s="480" t="s">
        <v>2869</v>
      </c>
      <c r="B1318" s="361"/>
      <c r="C1318" s="362"/>
      <c r="D1318" s="384" t="s">
        <v>2869</v>
      </c>
      <c r="E1318" s="364"/>
      <c r="F1318" s="365"/>
      <c r="G1318" s="366"/>
      <c r="H1318" s="367"/>
      <c r="I1318" s="365"/>
      <c r="J1318" s="368"/>
      <c r="K1318" s="364"/>
      <c r="L1318" s="365"/>
      <c r="M1318" s="366"/>
      <c r="N1318" s="367"/>
      <c r="O1318" s="365"/>
      <c r="P1318" s="368"/>
      <c r="Q1318" s="364"/>
      <c r="R1318" s="365"/>
      <c r="S1318" s="366"/>
      <c r="T1318" s="369"/>
      <c r="U1318" s="370"/>
      <c r="V1318" s="481"/>
      <c r="W1318" s="372"/>
      <c r="X1318" s="353"/>
      <c r="Y1318" s="373"/>
      <c r="Z1318" s="382"/>
      <c r="AA1318" s="389"/>
      <c r="AB1318" s="383"/>
      <c r="AC1318" s="388"/>
      <c r="AD1318" s="382"/>
      <c r="AE1318" s="389"/>
      <c r="AF1318" s="390"/>
      <c r="AG1318" s="391"/>
      <c r="AH1318" s="359"/>
      <c r="AI1318" s="373"/>
    </row>
    <row r="1319">
      <c r="A1319" s="480" t="s">
        <v>2869</v>
      </c>
      <c r="B1319" s="361"/>
      <c r="C1319" s="362"/>
      <c r="D1319" s="384" t="s">
        <v>2869</v>
      </c>
      <c r="E1319" s="364"/>
      <c r="F1319" s="365"/>
      <c r="G1319" s="366"/>
      <c r="H1319" s="367"/>
      <c r="I1319" s="365"/>
      <c r="J1319" s="368"/>
      <c r="K1319" s="364"/>
      <c r="L1319" s="365"/>
      <c r="M1319" s="366"/>
      <c r="N1319" s="367"/>
      <c r="O1319" s="365"/>
      <c r="P1319" s="368"/>
      <c r="Q1319" s="364"/>
      <c r="R1319" s="365"/>
      <c r="S1319" s="366"/>
      <c r="T1319" s="369"/>
      <c r="U1319" s="370"/>
      <c r="V1319" s="481"/>
      <c r="W1319" s="372"/>
      <c r="X1319" s="353"/>
      <c r="Y1319" s="373"/>
      <c r="Z1319" s="382"/>
      <c r="AA1319" s="389"/>
      <c r="AB1319" s="383"/>
      <c r="AC1319" s="388"/>
      <c r="AD1319" s="382"/>
      <c r="AE1319" s="389"/>
      <c r="AF1319" s="390"/>
      <c r="AG1319" s="391"/>
      <c r="AH1319" s="359"/>
      <c r="AI1319" s="373"/>
    </row>
    <row r="1320">
      <c r="A1320" s="480" t="s">
        <v>2869</v>
      </c>
      <c r="B1320" s="361"/>
      <c r="C1320" s="362"/>
      <c r="D1320" s="384" t="s">
        <v>2869</v>
      </c>
      <c r="E1320" s="364"/>
      <c r="F1320" s="365"/>
      <c r="G1320" s="366"/>
      <c r="H1320" s="367"/>
      <c r="I1320" s="365"/>
      <c r="J1320" s="368"/>
      <c r="K1320" s="364"/>
      <c r="L1320" s="365"/>
      <c r="M1320" s="366"/>
      <c r="N1320" s="367"/>
      <c r="O1320" s="365"/>
      <c r="P1320" s="368"/>
      <c r="Q1320" s="364"/>
      <c r="R1320" s="365"/>
      <c r="S1320" s="366"/>
      <c r="T1320" s="369"/>
      <c r="U1320" s="370"/>
      <c r="V1320" s="481"/>
      <c r="W1320" s="372"/>
      <c r="X1320" s="353"/>
      <c r="Y1320" s="373"/>
      <c r="Z1320" s="382"/>
      <c r="AA1320" s="389"/>
      <c r="AB1320" s="383"/>
      <c r="AC1320" s="388"/>
      <c r="AD1320" s="382"/>
      <c r="AE1320" s="389"/>
      <c r="AF1320" s="390"/>
      <c r="AG1320" s="391"/>
      <c r="AH1320" s="359"/>
      <c r="AI1320" s="373"/>
    </row>
    <row r="1321">
      <c r="A1321" s="480" t="s">
        <v>2869</v>
      </c>
      <c r="B1321" s="361"/>
      <c r="C1321" s="362"/>
      <c r="D1321" s="384" t="s">
        <v>2869</v>
      </c>
      <c r="E1321" s="364"/>
      <c r="F1321" s="365"/>
      <c r="G1321" s="366"/>
      <c r="H1321" s="367"/>
      <c r="I1321" s="365"/>
      <c r="J1321" s="368"/>
      <c r="K1321" s="364"/>
      <c r="L1321" s="365"/>
      <c r="M1321" s="366"/>
      <c r="N1321" s="367"/>
      <c r="O1321" s="365"/>
      <c r="P1321" s="368"/>
      <c r="Q1321" s="364"/>
      <c r="R1321" s="365"/>
      <c r="S1321" s="366"/>
      <c r="T1321" s="369"/>
      <c r="U1321" s="370"/>
      <c r="V1321" s="481"/>
      <c r="W1321" s="372"/>
      <c r="X1321" s="353"/>
      <c r="Y1321" s="373"/>
      <c r="Z1321" s="382"/>
      <c r="AA1321" s="389"/>
      <c r="AB1321" s="383"/>
      <c r="AC1321" s="388"/>
      <c r="AD1321" s="382"/>
      <c r="AE1321" s="389"/>
      <c r="AF1321" s="390"/>
      <c r="AG1321" s="391"/>
      <c r="AH1321" s="359"/>
      <c r="AI1321" s="373"/>
    </row>
    <row r="1322">
      <c r="A1322" s="480" t="s">
        <v>2869</v>
      </c>
      <c r="B1322" s="361"/>
      <c r="C1322" s="362"/>
      <c r="D1322" s="384" t="s">
        <v>2869</v>
      </c>
      <c r="E1322" s="364"/>
      <c r="F1322" s="365"/>
      <c r="G1322" s="366"/>
      <c r="H1322" s="367"/>
      <c r="I1322" s="365"/>
      <c r="J1322" s="368"/>
      <c r="K1322" s="364"/>
      <c r="L1322" s="365"/>
      <c r="M1322" s="366"/>
      <c r="N1322" s="367"/>
      <c r="O1322" s="365"/>
      <c r="P1322" s="368"/>
      <c r="Q1322" s="364"/>
      <c r="R1322" s="365"/>
      <c r="S1322" s="366"/>
      <c r="T1322" s="369"/>
      <c r="U1322" s="370"/>
      <c r="V1322" s="481"/>
      <c r="W1322" s="372"/>
      <c r="X1322" s="353"/>
      <c r="Y1322" s="373"/>
      <c r="Z1322" s="382"/>
      <c r="AA1322" s="389"/>
      <c r="AB1322" s="383"/>
      <c r="AC1322" s="388"/>
      <c r="AD1322" s="382"/>
      <c r="AE1322" s="389"/>
      <c r="AF1322" s="390"/>
      <c r="AG1322" s="391"/>
      <c r="AH1322" s="359"/>
      <c r="AI1322" s="373"/>
    </row>
    <row r="1323">
      <c r="A1323" s="480" t="s">
        <v>2869</v>
      </c>
      <c r="B1323" s="361"/>
      <c r="C1323" s="362"/>
      <c r="D1323" s="384" t="s">
        <v>2869</v>
      </c>
      <c r="E1323" s="364"/>
      <c r="F1323" s="365"/>
      <c r="G1323" s="366"/>
      <c r="H1323" s="367"/>
      <c r="I1323" s="365"/>
      <c r="J1323" s="368"/>
      <c r="K1323" s="364"/>
      <c r="L1323" s="365"/>
      <c r="M1323" s="366"/>
      <c r="N1323" s="367"/>
      <c r="O1323" s="365"/>
      <c r="P1323" s="368"/>
      <c r="Q1323" s="364"/>
      <c r="R1323" s="365"/>
      <c r="S1323" s="366"/>
      <c r="T1323" s="369"/>
      <c r="U1323" s="370"/>
      <c r="V1323" s="481"/>
      <c r="W1323" s="372"/>
      <c r="X1323" s="353"/>
      <c r="Y1323" s="373"/>
      <c r="Z1323" s="382"/>
      <c r="AA1323" s="389"/>
      <c r="AB1323" s="383"/>
      <c r="AC1323" s="388"/>
      <c r="AD1323" s="382"/>
      <c r="AE1323" s="389"/>
      <c r="AF1323" s="390"/>
      <c r="AG1323" s="391"/>
      <c r="AH1323" s="359"/>
      <c r="AI1323" s="373"/>
    </row>
    <row r="1324">
      <c r="A1324" s="480" t="s">
        <v>2869</v>
      </c>
      <c r="B1324" s="361"/>
      <c r="C1324" s="362"/>
      <c r="D1324" s="384" t="s">
        <v>2869</v>
      </c>
      <c r="E1324" s="364"/>
      <c r="F1324" s="365"/>
      <c r="G1324" s="366"/>
      <c r="H1324" s="367"/>
      <c r="I1324" s="365"/>
      <c r="J1324" s="368"/>
      <c r="K1324" s="364"/>
      <c r="L1324" s="365"/>
      <c r="M1324" s="366"/>
      <c r="N1324" s="367"/>
      <c r="O1324" s="365"/>
      <c r="P1324" s="368"/>
      <c r="Q1324" s="364"/>
      <c r="R1324" s="365"/>
      <c r="S1324" s="366"/>
      <c r="T1324" s="369"/>
      <c r="U1324" s="370"/>
      <c r="V1324" s="481"/>
      <c r="W1324" s="372"/>
      <c r="X1324" s="353"/>
      <c r="Y1324" s="373"/>
      <c r="Z1324" s="382"/>
      <c r="AA1324" s="389"/>
      <c r="AB1324" s="383"/>
      <c r="AC1324" s="388"/>
      <c r="AD1324" s="382"/>
      <c r="AE1324" s="389"/>
      <c r="AF1324" s="390"/>
      <c r="AG1324" s="391"/>
      <c r="AH1324" s="359"/>
      <c r="AI1324" s="373"/>
    </row>
    <row r="1325">
      <c r="A1325" s="480" t="s">
        <v>2869</v>
      </c>
      <c r="B1325" s="361"/>
      <c r="C1325" s="362"/>
      <c r="D1325" s="384" t="s">
        <v>2869</v>
      </c>
      <c r="E1325" s="364"/>
      <c r="F1325" s="365"/>
      <c r="G1325" s="366"/>
      <c r="H1325" s="367"/>
      <c r="I1325" s="365"/>
      <c r="J1325" s="368"/>
      <c r="K1325" s="364"/>
      <c r="L1325" s="365"/>
      <c r="M1325" s="366"/>
      <c r="N1325" s="367"/>
      <c r="O1325" s="365"/>
      <c r="P1325" s="368"/>
      <c r="Q1325" s="364"/>
      <c r="R1325" s="365"/>
      <c r="S1325" s="366"/>
      <c r="T1325" s="369"/>
      <c r="U1325" s="370"/>
      <c r="V1325" s="481"/>
      <c r="W1325" s="372"/>
      <c r="X1325" s="353"/>
      <c r="Y1325" s="373"/>
      <c r="Z1325" s="382"/>
      <c r="AA1325" s="389"/>
      <c r="AB1325" s="383"/>
      <c r="AC1325" s="388"/>
      <c r="AD1325" s="382"/>
      <c r="AE1325" s="389"/>
      <c r="AF1325" s="390"/>
      <c r="AG1325" s="391"/>
      <c r="AH1325" s="359"/>
      <c r="AI1325" s="373"/>
    </row>
    <row r="1326">
      <c r="A1326" s="480" t="s">
        <v>2869</v>
      </c>
      <c r="B1326" s="361"/>
      <c r="C1326" s="362"/>
      <c r="D1326" s="384" t="s">
        <v>2869</v>
      </c>
      <c r="E1326" s="364"/>
      <c r="F1326" s="365"/>
      <c r="G1326" s="366"/>
      <c r="H1326" s="367"/>
      <c r="I1326" s="365"/>
      <c r="J1326" s="368"/>
      <c r="K1326" s="364"/>
      <c r="L1326" s="365"/>
      <c r="M1326" s="366"/>
      <c r="N1326" s="367"/>
      <c r="O1326" s="365"/>
      <c r="P1326" s="368"/>
      <c r="Q1326" s="364"/>
      <c r="R1326" s="365"/>
      <c r="S1326" s="366"/>
      <c r="T1326" s="369"/>
      <c r="U1326" s="370"/>
      <c r="V1326" s="481"/>
      <c r="W1326" s="372"/>
      <c r="X1326" s="353"/>
      <c r="Y1326" s="373"/>
      <c r="Z1326" s="382"/>
      <c r="AA1326" s="389"/>
      <c r="AB1326" s="383"/>
      <c r="AC1326" s="388"/>
      <c r="AD1326" s="382"/>
      <c r="AE1326" s="389"/>
      <c r="AF1326" s="390"/>
      <c r="AG1326" s="391"/>
      <c r="AH1326" s="359"/>
      <c r="AI1326" s="373"/>
    </row>
    <row r="1327">
      <c r="A1327" s="480" t="s">
        <v>2869</v>
      </c>
      <c r="B1327" s="361"/>
      <c r="C1327" s="362"/>
      <c r="D1327" s="384" t="s">
        <v>2869</v>
      </c>
      <c r="E1327" s="364"/>
      <c r="F1327" s="365"/>
      <c r="G1327" s="366"/>
      <c r="H1327" s="367"/>
      <c r="I1327" s="365"/>
      <c r="J1327" s="368"/>
      <c r="K1327" s="364"/>
      <c r="L1327" s="365"/>
      <c r="M1327" s="366"/>
      <c r="N1327" s="367"/>
      <c r="O1327" s="365"/>
      <c r="P1327" s="368"/>
      <c r="Q1327" s="364"/>
      <c r="R1327" s="365"/>
      <c r="S1327" s="366"/>
      <c r="T1327" s="369"/>
      <c r="U1327" s="370"/>
      <c r="V1327" s="481"/>
      <c r="W1327" s="372"/>
      <c r="X1327" s="353"/>
      <c r="Y1327" s="373"/>
      <c r="Z1327" s="382"/>
      <c r="AA1327" s="389"/>
      <c r="AB1327" s="383"/>
      <c r="AC1327" s="388"/>
      <c r="AD1327" s="382"/>
      <c r="AE1327" s="389"/>
      <c r="AF1327" s="390"/>
      <c r="AG1327" s="391"/>
      <c r="AH1327" s="359"/>
      <c r="AI1327" s="373"/>
    </row>
    <row r="1328">
      <c r="A1328" s="480" t="s">
        <v>2869</v>
      </c>
      <c r="B1328" s="361"/>
      <c r="C1328" s="362"/>
      <c r="D1328" s="384" t="s">
        <v>2869</v>
      </c>
      <c r="E1328" s="364"/>
      <c r="F1328" s="365"/>
      <c r="G1328" s="366"/>
      <c r="H1328" s="367"/>
      <c r="I1328" s="365"/>
      <c r="J1328" s="368"/>
      <c r="K1328" s="364"/>
      <c r="L1328" s="365"/>
      <c r="M1328" s="366"/>
      <c r="N1328" s="367"/>
      <c r="O1328" s="365"/>
      <c r="P1328" s="368"/>
      <c r="Q1328" s="364"/>
      <c r="R1328" s="365"/>
      <c r="S1328" s="366"/>
      <c r="T1328" s="369"/>
      <c r="U1328" s="370"/>
      <c r="V1328" s="481"/>
      <c r="W1328" s="372"/>
      <c r="X1328" s="353"/>
      <c r="Y1328" s="373"/>
      <c r="Z1328" s="382"/>
      <c r="AA1328" s="389"/>
      <c r="AB1328" s="383"/>
      <c r="AC1328" s="388"/>
      <c r="AD1328" s="382"/>
      <c r="AE1328" s="389"/>
      <c r="AF1328" s="390"/>
      <c r="AG1328" s="391"/>
      <c r="AH1328" s="359"/>
      <c r="AI1328" s="373"/>
    </row>
    <row r="1329">
      <c r="A1329" s="480" t="s">
        <v>2869</v>
      </c>
      <c r="B1329" s="361"/>
      <c r="C1329" s="362"/>
      <c r="D1329" s="384" t="s">
        <v>2869</v>
      </c>
      <c r="E1329" s="364"/>
      <c r="F1329" s="365"/>
      <c r="G1329" s="366"/>
      <c r="H1329" s="367"/>
      <c r="I1329" s="365"/>
      <c r="J1329" s="368"/>
      <c r="K1329" s="364"/>
      <c r="L1329" s="365"/>
      <c r="M1329" s="366"/>
      <c r="N1329" s="367"/>
      <c r="O1329" s="365"/>
      <c r="P1329" s="368"/>
      <c r="Q1329" s="364"/>
      <c r="R1329" s="365"/>
      <c r="S1329" s="366"/>
      <c r="T1329" s="369"/>
      <c r="U1329" s="370"/>
      <c r="V1329" s="481"/>
      <c r="W1329" s="372"/>
      <c r="X1329" s="353"/>
      <c r="Y1329" s="373"/>
      <c r="Z1329" s="382"/>
      <c r="AA1329" s="389"/>
      <c r="AB1329" s="383"/>
      <c r="AC1329" s="388"/>
      <c r="AD1329" s="382"/>
      <c r="AE1329" s="389"/>
      <c r="AF1329" s="390"/>
      <c r="AG1329" s="391"/>
      <c r="AH1329" s="359"/>
      <c r="AI1329" s="373"/>
    </row>
    <row r="1330">
      <c r="A1330" s="480" t="s">
        <v>2869</v>
      </c>
      <c r="B1330" s="361"/>
      <c r="C1330" s="362"/>
      <c r="D1330" s="384" t="s">
        <v>2869</v>
      </c>
      <c r="E1330" s="364"/>
      <c r="F1330" s="365"/>
      <c r="G1330" s="366"/>
      <c r="H1330" s="367"/>
      <c r="I1330" s="365"/>
      <c r="J1330" s="368"/>
      <c r="K1330" s="364"/>
      <c r="L1330" s="365"/>
      <c r="M1330" s="366"/>
      <c r="N1330" s="367"/>
      <c r="O1330" s="365"/>
      <c r="P1330" s="368"/>
      <c r="Q1330" s="364"/>
      <c r="R1330" s="365"/>
      <c r="S1330" s="366"/>
      <c r="T1330" s="369"/>
      <c r="U1330" s="370"/>
      <c r="V1330" s="481"/>
      <c r="W1330" s="372"/>
      <c r="X1330" s="353"/>
      <c r="Y1330" s="373"/>
      <c r="Z1330" s="382"/>
      <c r="AA1330" s="389"/>
      <c r="AB1330" s="383"/>
      <c r="AC1330" s="388"/>
      <c r="AD1330" s="382"/>
      <c r="AE1330" s="389"/>
      <c r="AF1330" s="390"/>
      <c r="AG1330" s="391"/>
      <c r="AH1330" s="359"/>
      <c r="AI1330" s="373"/>
    </row>
    <row r="1331">
      <c r="A1331" s="480" t="s">
        <v>2869</v>
      </c>
      <c r="B1331" s="361"/>
      <c r="C1331" s="362"/>
      <c r="D1331" s="384" t="s">
        <v>2869</v>
      </c>
      <c r="E1331" s="364"/>
      <c r="F1331" s="365"/>
      <c r="G1331" s="366"/>
      <c r="H1331" s="367"/>
      <c r="I1331" s="365"/>
      <c r="J1331" s="368"/>
      <c r="K1331" s="364"/>
      <c r="L1331" s="365"/>
      <c r="M1331" s="366"/>
      <c r="N1331" s="367"/>
      <c r="O1331" s="365"/>
      <c r="P1331" s="368"/>
      <c r="Q1331" s="364"/>
      <c r="R1331" s="365"/>
      <c r="S1331" s="366"/>
      <c r="T1331" s="369"/>
      <c r="U1331" s="370"/>
      <c r="V1331" s="481"/>
      <c r="W1331" s="372"/>
      <c r="X1331" s="353"/>
      <c r="Y1331" s="373"/>
      <c r="Z1331" s="382"/>
      <c r="AA1331" s="389"/>
      <c r="AB1331" s="383"/>
      <c r="AC1331" s="388"/>
      <c r="AD1331" s="382"/>
      <c r="AE1331" s="389"/>
      <c r="AF1331" s="390"/>
      <c r="AG1331" s="391"/>
      <c r="AH1331" s="359"/>
      <c r="AI1331" s="373"/>
    </row>
    <row r="1332">
      <c r="A1332" s="480" t="s">
        <v>2869</v>
      </c>
      <c r="B1332" s="361"/>
      <c r="C1332" s="362"/>
      <c r="D1332" s="384" t="s">
        <v>2869</v>
      </c>
      <c r="E1332" s="364"/>
      <c r="F1332" s="365"/>
      <c r="G1332" s="366"/>
      <c r="H1332" s="367"/>
      <c r="I1332" s="365"/>
      <c r="J1332" s="368"/>
      <c r="K1332" s="364"/>
      <c r="L1332" s="365"/>
      <c r="M1332" s="366"/>
      <c r="N1332" s="367"/>
      <c r="O1332" s="365"/>
      <c r="P1332" s="368"/>
      <c r="Q1332" s="364"/>
      <c r="R1332" s="365"/>
      <c r="S1332" s="366"/>
      <c r="T1332" s="369"/>
      <c r="U1332" s="370"/>
      <c r="V1332" s="481"/>
      <c r="W1332" s="372"/>
      <c r="X1332" s="353"/>
      <c r="Y1332" s="373"/>
      <c r="Z1332" s="382"/>
      <c r="AA1332" s="389"/>
      <c r="AB1332" s="383"/>
      <c r="AC1332" s="388"/>
      <c r="AD1332" s="382"/>
      <c r="AE1332" s="389"/>
      <c r="AF1332" s="390"/>
      <c r="AG1332" s="391"/>
      <c r="AH1332" s="359"/>
      <c r="AI1332" s="373"/>
    </row>
    <row r="1333">
      <c r="A1333" s="480" t="s">
        <v>2869</v>
      </c>
      <c r="B1333" s="361"/>
      <c r="C1333" s="362"/>
      <c r="D1333" s="384" t="s">
        <v>2869</v>
      </c>
      <c r="E1333" s="364"/>
      <c r="F1333" s="365"/>
      <c r="G1333" s="366"/>
      <c r="H1333" s="367"/>
      <c r="I1333" s="365"/>
      <c r="J1333" s="368"/>
      <c r="K1333" s="364"/>
      <c r="L1333" s="365"/>
      <c r="M1333" s="366"/>
      <c r="N1333" s="367"/>
      <c r="O1333" s="365"/>
      <c r="P1333" s="368"/>
      <c r="Q1333" s="364"/>
      <c r="R1333" s="365"/>
      <c r="S1333" s="366"/>
      <c r="T1333" s="369"/>
      <c r="U1333" s="370"/>
      <c r="V1333" s="481"/>
      <c r="W1333" s="372"/>
      <c r="X1333" s="353"/>
      <c r="Y1333" s="373"/>
      <c r="Z1333" s="382"/>
      <c r="AA1333" s="389"/>
      <c r="AB1333" s="383"/>
      <c r="AC1333" s="388"/>
      <c r="AD1333" s="382"/>
      <c r="AE1333" s="389"/>
      <c r="AF1333" s="390"/>
      <c r="AG1333" s="391"/>
      <c r="AH1333" s="359"/>
      <c r="AI1333" s="373"/>
    </row>
    <row r="1334">
      <c r="A1334" s="480" t="s">
        <v>2869</v>
      </c>
      <c r="B1334" s="361"/>
      <c r="C1334" s="362"/>
      <c r="D1334" s="384" t="s">
        <v>2869</v>
      </c>
      <c r="E1334" s="364"/>
      <c r="F1334" s="365"/>
      <c r="G1334" s="366"/>
      <c r="H1334" s="367"/>
      <c r="I1334" s="365"/>
      <c r="J1334" s="368"/>
      <c r="K1334" s="364"/>
      <c r="L1334" s="365"/>
      <c r="M1334" s="366"/>
      <c r="N1334" s="367"/>
      <c r="O1334" s="365"/>
      <c r="P1334" s="368"/>
      <c r="Q1334" s="364"/>
      <c r="R1334" s="365"/>
      <c r="S1334" s="366"/>
      <c r="T1334" s="369"/>
      <c r="U1334" s="370"/>
      <c r="V1334" s="481"/>
      <c r="W1334" s="372"/>
      <c r="X1334" s="353"/>
      <c r="Y1334" s="373"/>
      <c r="Z1334" s="382"/>
      <c r="AA1334" s="389"/>
      <c r="AB1334" s="383"/>
      <c r="AC1334" s="388"/>
      <c r="AD1334" s="382"/>
      <c r="AE1334" s="389"/>
      <c r="AF1334" s="390"/>
      <c r="AG1334" s="391"/>
      <c r="AH1334" s="359"/>
      <c r="AI1334" s="373"/>
    </row>
    <row r="1335">
      <c r="A1335" s="480" t="s">
        <v>2869</v>
      </c>
      <c r="B1335" s="361"/>
      <c r="C1335" s="362"/>
      <c r="D1335" s="384" t="s">
        <v>2869</v>
      </c>
      <c r="E1335" s="364"/>
      <c r="F1335" s="365"/>
      <c r="G1335" s="366"/>
      <c r="H1335" s="367"/>
      <c r="I1335" s="365"/>
      <c r="J1335" s="368"/>
      <c r="K1335" s="364"/>
      <c r="L1335" s="365"/>
      <c r="M1335" s="366"/>
      <c r="N1335" s="367"/>
      <c r="O1335" s="365"/>
      <c r="P1335" s="368"/>
      <c r="Q1335" s="364"/>
      <c r="R1335" s="365"/>
      <c r="S1335" s="366"/>
      <c r="T1335" s="369"/>
      <c r="U1335" s="370"/>
      <c r="V1335" s="481"/>
      <c r="W1335" s="372"/>
      <c r="X1335" s="353"/>
      <c r="Y1335" s="373"/>
      <c r="Z1335" s="382"/>
      <c r="AA1335" s="389"/>
      <c r="AB1335" s="383"/>
      <c r="AC1335" s="388"/>
      <c r="AD1335" s="382"/>
      <c r="AE1335" s="389"/>
      <c r="AF1335" s="390"/>
      <c r="AG1335" s="391"/>
      <c r="AH1335" s="359"/>
      <c r="AI1335" s="373"/>
    </row>
    <row r="1336">
      <c r="A1336" s="480" t="s">
        <v>2869</v>
      </c>
      <c r="B1336" s="361"/>
      <c r="C1336" s="362"/>
      <c r="D1336" s="384" t="s">
        <v>2869</v>
      </c>
      <c r="E1336" s="364"/>
      <c r="F1336" s="365"/>
      <c r="G1336" s="366"/>
      <c r="H1336" s="367"/>
      <c r="I1336" s="365"/>
      <c r="J1336" s="368"/>
      <c r="K1336" s="364"/>
      <c r="L1336" s="365"/>
      <c r="M1336" s="366"/>
      <c r="N1336" s="367"/>
      <c r="O1336" s="365"/>
      <c r="P1336" s="368"/>
      <c r="Q1336" s="364"/>
      <c r="R1336" s="365"/>
      <c r="S1336" s="366"/>
      <c r="T1336" s="369"/>
      <c r="U1336" s="370"/>
      <c r="V1336" s="481"/>
      <c r="W1336" s="372"/>
      <c r="X1336" s="353"/>
      <c r="Y1336" s="373"/>
      <c r="Z1336" s="382"/>
      <c r="AA1336" s="389"/>
      <c r="AB1336" s="383"/>
      <c r="AC1336" s="388"/>
      <c r="AD1336" s="382"/>
      <c r="AE1336" s="389"/>
      <c r="AF1336" s="390"/>
      <c r="AG1336" s="391"/>
      <c r="AH1336" s="359"/>
      <c r="AI1336" s="373"/>
    </row>
    <row r="1337">
      <c r="A1337" s="480" t="s">
        <v>2869</v>
      </c>
      <c r="B1337" s="361"/>
      <c r="C1337" s="362"/>
      <c r="D1337" s="384" t="s">
        <v>2869</v>
      </c>
      <c r="E1337" s="364"/>
      <c r="F1337" s="365"/>
      <c r="G1337" s="366"/>
      <c r="H1337" s="367"/>
      <c r="I1337" s="365"/>
      <c r="J1337" s="368"/>
      <c r="K1337" s="364"/>
      <c r="L1337" s="365"/>
      <c r="M1337" s="366"/>
      <c r="N1337" s="367"/>
      <c r="O1337" s="365"/>
      <c r="P1337" s="368"/>
      <c r="Q1337" s="364"/>
      <c r="R1337" s="365"/>
      <c r="S1337" s="366"/>
      <c r="T1337" s="369"/>
      <c r="U1337" s="370"/>
      <c r="V1337" s="481"/>
      <c r="W1337" s="372"/>
      <c r="X1337" s="353"/>
      <c r="Y1337" s="373"/>
      <c r="Z1337" s="382"/>
      <c r="AA1337" s="389"/>
      <c r="AB1337" s="383"/>
      <c r="AC1337" s="388"/>
      <c r="AD1337" s="382"/>
      <c r="AE1337" s="389"/>
      <c r="AF1337" s="390"/>
      <c r="AG1337" s="391"/>
      <c r="AH1337" s="359"/>
      <c r="AI1337" s="373"/>
    </row>
    <row r="1338">
      <c r="A1338" s="480" t="s">
        <v>2869</v>
      </c>
      <c r="B1338" s="361"/>
      <c r="C1338" s="362"/>
      <c r="D1338" s="384" t="s">
        <v>2869</v>
      </c>
      <c r="E1338" s="364"/>
      <c r="F1338" s="365"/>
      <c r="G1338" s="366"/>
      <c r="H1338" s="367"/>
      <c r="I1338" s="365"/>
      <c r="J1338" s="368"/>
      <c r="K1338" s="364"/>
      <c r="L1338" s="365"/>
      <c r="M1338" s="366"/>
      <c r="N1338" s="367"/>
      <c r="O1338" s="365"/>
      <c r="P1338" s="368"/>
      <c r="Q1338" s="364"/>
      <c r="R1338" s="365"/>
      <c r="S1338" s="366"/>
      <c r="T1338" s="369"/>
      <c r="U1338" s="370"/>
      <c r="V1338" s="481"/>
      <c r="W1338" s="372"/>
      <c r="X1338" s="353"/>
      <c r="Y1338" s="373"/>
      <c r="Z1338" s="382"/>
      <c r="AA1338" s="389"/>
      <c r="AB1338" s="383"/>
      <c r="AC1338" s="388"/>
      <c r="AD1338" s="382"/>
      <c r="AE1338" s="389"/>
      <c r="AF1338" s="390"/>
      <c r="AG1338" s="391"/>
      <c r="AH1338" s="359"/>
      <c r="AI1338" s="373"/>
    </row>
    <row r="1339">
      <c r="A1339" s="480" t="s">
        <v>2869</v>
      </c>
      <c r="B1339" s="361"/>
      <c r="C1339" s="362"/>
      <c r="D1339" s="384" t="s">
        <v>2869</v>
      </c>
      <c r="E1339" s="364"/>
      <c r="F1339" s="365"/>
      <c r="G1339" s="366"/>
      <c r="H1339" s="367"/>
      <c r="I1339" s="365"/>
      <c r="J1339" s="368"/>
      <c r="K1339" s="364"/>
      <c r="L1339" s="365"/>
      <c r="M1339" s="366"/>
      <c r="N1339" s="367"/>
      <c r="O1339" s="365"/>
      <c r="P1339" s="368"/>
      <c r="Q1339" s="364"/>
      <c r="R1339" s="365"/>
      <c r="S1339" s="366"/>
      <c r="T1339" s="369"/>
      <c r="U1339" s="370"/>
      <c r="V1339" s="481"/>
      <c r="W1339" s="372"/>
      <c r="X1339" s="353"/>
      <c r="Y1339" s="373"/>
      <c r="Z1339" s="382"/>
      <c r="AA1339" s="389"/>
      <c r="AB1339" s="383"/>
      <c r="AC1339" s="388"/>
      <c r="AD1339" s="382"/>
      <c r="AE1339" s="389"/>
      <c r="AF1339" s="390"/>
      <c r="AG1339" s="391"/>
      <c r="AH1339" s="359"/>
      <c r="AI1339" s="373"/>
    </row>
    <row r="1340">
      <c r="A1340" s="480" t="s">
        <v>2869</v>
      </c>
      <c r="B1340" s="361"/>
      <c r="C1340" s="362"/>
      <c r="D1340" s="384" t="s">
        <v>2869</v>
      </c>
      <c r="E1340" s="364"/>
      <c r="F1340" s="365"/>
      <c r="G1340" s="366"/>
      <c r="H1340" s="367"/>
      <c r="I1340" s="365"/>
      <c r="J1340" s="368"/>
      <c r="K1340" s="364"/>
      <c r="L1340" s="365"/>
      <c r="M1340" s="366"/>
      <c r="N1340" s="367"/>
      <c r="O1340" s="365"/>
      <c r="P1340" s="368"/>
      <c r="Q1340" s="364"/>
      <c r="R1340" s="365"/>
      <c r="S1340" s="366"/>
      <c r="T1340" s="369"/>
      <c r="U1340" s="370"/>
      <c r="V1340" s="481"/>
      <c r="W1340" s="372"/>
      <c r="X1340" s="353"/>
      <c r="Y1340" s="373"/>
      <c r="Z1340" s="382"/>
      <c r="AA1340" s="389"/>
      <c r="AB1340" s="383"/>
      <c r="AC1340" s="388"/>
      <c r="AD1340" s="382"/>
      <c r="AE1340" s="389"/>
      <c r="AF1340" s="390"/>
      <c r="AG1340" s="391"/>
      <c r="AH1340" s="359"/>
      <c r="AI1340" s="373"/>
    </row>
    <row r="1341">
      <c r="A1341" s="480" t="s">
        <v>2869</v>
      </c>
      <c r="B1341" s="361"/>
      <c r="C1341" s="362"/>
      <c r="D1341" s="384" t="s">
        <v>2869</v>
      </c>
      <c r="E1341" s="364"/>
      <c r="F1341" s="365"/>
      <c r="G1341" s="366"/>
      <c r="H1341" s="367"/>
      <c r="I1341" s="365"/>
      <c r="J1341" s="368"/>
      <c r="K1341" s="364"/>
      <c r="L1341" s="365"/>
      <c r="M1341" s="366"/>
      <c r="N1341" s="367"/>
      <c r="O1341" s="365"/>
      <c r="P1341" s="368"/>
      <c r="Q1341" s="364"/>
      <c r="R1341" s="365"/>
      <c r="S1341" s="366"/>
      <c r="T1341" s="369"/>
      <c r="U1341" s="370"/>
      <c r="V1341" s="481"/>
      <c r="W1341" s="372"/>
      <c r="X1341" s="353"/>
      <c r="Y1341" s="373"/>
      <c r="Z1341" s="382"/>
      <c r="AA1341" s="389"/>
      <c r="AB1341" s="383"/>
      <c r="AC1341" s="388"/>
      <c r="AD1341" s="382"/>
      <c r="AE1341" s="389"/>
      <c r="AF1341" s="390"/>
      <c r="AG1341" s="391"/>
      <c r="AH1341" s="359"/>
      <c r="AI1341" s="373"/>
    </row>
    <row r="1342">
      <c r="A1342" s="480" t="s">
        <v>2869</v>
      </c>
      <c r="B1342" s="361"/>
      <c r="C1342" s="362"/>
      <c r="D1342" s="384" t="s">
        <v>2869</v>
      </c>
      <c r="E1342" s="364"/>
      <c r="F1342" s="365"/>
      <c r="G1342" s="366"/>
      <c r="H1342" s="367"/>
      <c r="I1342" s="365"/>
      <c r="J1342" s="368"/>
      <c r="K1342" s="364"/>
      <c r="L1342" s="365"/>
      <c r="M1342" s="366"/>
      <c r="N1342" s="367"/>
      <c r="O1342" s="365"/>
      <c r="P1342" s="368"/>
      <c r="Q1342" s="364"/>
      <c r="R1342" s="365"/>
      <c r="S1342" s="366"/>
      <c r="T1342" s="369"/>
      <c r="U1342" s="370"/>
      <c r="V1342" s="481"/>
      <c r="W1342" s="372"/>
      <c r="X1342" s="353"/>
      <c r="Y1342" s="373"/>
      <c r="Z1342" s="382"/>
      <c r="AA1342" s="389"/>
      <c r="AB1342" s="383"/>
      <c r="AC1342" s="388"/>
      <c r="AD1342" s="382"/>
      <c r="AE1342" s="389"/>
      <c r="AF1342" s="390"/>
      <c r="AG1342" s="391"/>
      <c r="AH1342" s="359"/>
      <c r="AI1342" s="373"/>
    </row>
    <row r="1343">
      <c r="A1343" s="480" t="s">
        <v>2869</v>
      </c>
      <c r="B1343" s="361"/>
      <c r="C1343" s="362"/>
      <c r="D1343" s="384" t="s">
        <v>2869</v>
      </c>
      <c r="E1343" s="364"/>
      <c r="F1343" s="365"/>
      <c r="G1343" s="366"/>
      <c r="H1343" s="367"/>
      <c r="I1343" s="365"/>
      <c r="J1343" s="368"/>
      <c r="K1343" s="364"/>
      <c r="L1343" s="365"/>
      <c r="M1343" s="366"/>
      <c r="N1343" s="367"/>
      <c r="O1343" s="365"/>
      <c r="P1343" s="368"/>
      <c r="Q1343" s="364"/>
      <c r="R1343" s="365"/>
      <c r="S1343" s="366"/>
      <c r="T1343" s="369"/>
      <c r="U1343" s="370"/>
      <c r="V1343" s="481"/>
      <c r="W1343" s="372"/>
      <c r="X1343" s="353"/>
      <c r="Y1343" s="373"/>
      <c r="Z1343" s="382"/>
      <c r="AA1343" s="389"/>
      <c r="AB1343" s="383"/>
      <c r="AC1343" s="388"/>
      <c r="AD1343" s="382"/>
      <c r="AE1343" s="389"/>
      <c r="AF1343" s="390"/>
      <c r="AG1343" s="391"/>
      <c r="AH1343" s="359"/>
      <c r="AI1343" s="373"/>
    </row>
    <row r="1344">
      <c r="A1344" s="480" t="s">
        <v>2869</v>
      </c>
      <c r="B1344" s="361"/>
      <c r="C1344" s="362"/>
      <c r="D1344" s="384" t="s">
        <v>2869</v>
      </c>
      <c r="E1344" s="364"/>
      <c r="F1344" s="365"/>
      <c r="G1344" s="366"/>
      <c r="H1344" s="367"/>
      <c r="I1344" s="365"/>
      <c r="J1344" s="368"/>
      <c r="K1344" s="364"/>
      <c r="L1344" s="365"/>
      <c r="M1344" s="366"/>
      <c r="N1344" s="367"/>
      <c r="O1344" s="365"/>
      <c r="P1344" s="368"/>
      <c r="Q1344" s="364"/>
      <c r="R1344" s="365"/>
      <c r="S1344" s="366"/>
      <c r="T1344" s="369"/>
      <c r="U1344" s="370"/>
      <c r="V1344" s="481"/>
      <c r="W1344" s="372"/>
      <c r="X1344" s="353"/>
      <c r="Y1344" s="373"/>
      <c r="Z1344" s="382"/>
      <c r="AA1344" s="389"/>
      <c r="AB1344" s="383"/>
      <c r="AC1344" s="388"/>
      <c r="AD1344" s="382"/>
      <c r="AE1344" s="389"/>
      <c r="AF1344" s="390"/>
      <c r="AG1344" s="391"/>
      <c r="AH1344" s="359"/>
      <c r="AI1344" s="373"/>
    </row>
    <row r="1345">
      <c r="A1345" s="480" t="s">
        <v>2869</v>
      </c>
      <c r="B1345" s="361"/>
      <c r="C1345" s="362"/>
      <c r="D1345" s="384" t="s">
        <v>2869</v>
      </c>
      <c r="E1345" s="364"/>
      <c r="F1345" s="365"/>
      <c r="G1345" s="366"/>
      <c r="H1345" s="367"/>
      <c r="I1345" s="365"/>
      <c r="J1345" s="368"/>
      <c r="K1345" s="364"/>
      <c r="L1345" s="365"/>
      <c r="M1345" s="366"/>
      <c r="N1345" s="367"/>
      <c r="O1345" s="365"/>
      <c r="P1345" s="368"/>
      <c r="Q1345" s="364"/>
      <c r="R1345" s="365"/>
      <c r="S1345" s="366"/>
      <c r="T1345" s="369"/>
      <c r="U1345" s="370"/>
      <c r="V1345" s="481"/>
      <c r="W1345" s="372"/>
      <c r="X1345" s="353"/>
      <c r="Y1345" s="373"/>
      <c r="Z1345" s="382"/>
      <c r="AA1345" s="389"/>
      <c r="AB1345" s="383"/>
      <c r="AC1345" s="388"/>
      <c r="AD1345" s="382"/>
      <c r="AE1345" s="389"/>
      <c r="AF1345" s="390"/>
      <c r="AG1345" s="391"/>
      <c r="AH1345" s="359"/>
      <c r="AI1345" s="373"/>
    </row>
    <row r="1346">
      <c r="A1346" s="480" t="s">
        <v>2869</v>
      </c>
      <c r="B1346" s="361"/>
      <c r="C1346" s="362"/>
      <c r="D1346" s="384" t="s">
        <v>2869</v>
      </c>
      <c r="E1346" s="364"/>
      <c r="F1346" s="365"/>
      <c r="G1346" s="366"/>
      <c r="H1346" s="367"/>
      <c r="I1346" s="365"/>
      <c r="J1346" s="368"/>
      <c r="K1346" s="364"/>
      <c r="L1346" s="365"/>
      <c r="M1346" s="366"/>
      <c r="N1346" s="367"/>
      <c r="O1346" s="365"/>
      <c r="P1346" s="368"/>
      <c r="Q1346" s="364"/>
      <c r="R1346" s="365"/>
      <c r="S1346" s="366"/>
      <c r="T1346" s="369"/>
      <c r="U1346" s="370"/>
      <c r="V1346" s="481"/>
      <c r="W1346" s="372"/>
      <c r="X1346" s="353"/>
      <c r="Y1346" s="373"/>
      <c r="Z1346" s="382"/>
      <c r="AA1346" s="389"/>
      <c r="AB1346" s="383"/>
      <c r="AC1346" s="388"/>
      <c r="AD1346" s="382"/>
      <c r="AE1346" s="389"/>
      <c r="AF1346" s="390"/>
      <c r="AG1346" s="391"/>
      <c r="AH1346" s="359"/>
      <c r="AI1346" s="373"/>
    </row>
    <row r="1347">
      <c r="A1347" s="480" t="s">
        <v>2869</v>
      </c>
      <c r="B1347" s="361"/>
      <c r="C1347" s="362"/>
      <c r="D1347" s="384" t="s">
        <v>2869</v>
      </c>
      <c r="E1347" s="364"/>
      <c r="F1347" s="365"/>
      <c r="G1347" s="366"/>
      <c r="H1347" s="367"/>
      <c r="I1347" s="365"/>
      <c r="J1347" s="368"/>
      <c r="K1347" s="364"/>
      <c r="L1347" s="365"/>
      <c r="M1347" s="366"/>
      <c r="N1347" s="367"/>
      <c r="O1347" s="365"/>
      <c r="P1347" s="368"/>
      <c r="Q1347" s="364"/>
      <c r="R1347" s="365"/>
      <c r="S1347" s="366"/>
      <c r="T1347" s="369"/>
      <c r="U1347" s="370"/>
      <c r="V1347" s="481"/>
      <c r="W1347" s="372"/>
      <c r="X1347" s="353"/>
      <c r="Y1347" s="373"/>
      <c r="Z1347" s="382"/>
      <c r="AA1347" s="389"/>
      <c r="AB1347" s="383"/>
      <c r="AC1347" s="388"/>
      <c r="AD1347" s="382"/>
      <c r="AE1347" s="389"/>
      <c r="AF1347" s="390"/>
      <c r="AG1347" s="391"/>
      <c r="AH1347" s="359"/>
      <c r="AI1347" s="373"/>
    </row>
    <row r="1348">
      <c r="A1348" s="480" t="s">
        <v>2869</v>
      </c>
      <c r="B1348" s="361"/>
      <c r="C1348" s="362"/>
      <c r="D1348" s="384" t="s">
        <v>2869</v>
      </c>
      <c r="E1348" s="364"/>
      <c r="F1348" s="365"/>
      <c r="G1348" s="366"/>
      <c r="H1348" s="367"/>
      <c r="I1348" s="365"/>
      <c r="J1348" s="368"/>
      <c r="K1348" s="364"/>
      <c r="L1348" s="365"/>
      <c r="M1348" s="366"/>
      <c r="N1348" s="367"/>
      <c r="O1348" s="365"/>
      <c r="P1348" s="368"/>
      <c r="Q1348" s="364"/>
      <c r="R1348" s="365"/>
      <c r="S1348" s="366"/>
      <c r="T1348" s="369"/>
      <c r="U1348" s="370"/>
      <c r="V1348" s="481"/>
      <c r="W1348" s="372"/>
      <c r="X1348" s="353"/>
      <c r="Y1348" s="373"/>
      <c r="Z1348" s="382"/>
      <c r="AA1348" s="389"/>
      <c r="AB1348" s="383"/>
      <c r="AC1348" s="388"/>
      <c r="AD1348" s="382"/>
      <c r="AE1348" s="389"/>
      <c r="AF1348" s="390"/>
      <c r="AG1348" s="391"/>
      <c r="AH1348" s="359"/>
      <c r="AI1348" s="373"/>
    </row>
    <row r="1349">
      <c r="A1349" s="480" t="s">
        <v>2869</v>
      </c>
      <c r="B1349" s="361"/>
      <c r="C1349" s="362"/>
      <c r="D1349" s="384" t="s">
        <v>2869</v>
      </c>
      <c r="E1349" s="364"/>
      <c r="F1349" s="365"/>
      <c r="G1349" s="366"/>
      <c r="H1349" s="367"/>
      <c r="I1349" s="365"/>
      <c r="J1349" s="368"/>
      <c r="K1349" s="364"/>
      <c r="L1349" s="365"/>
      <c r="M1349" s="366"/>
      <c r="N1349" s="367"/>
      <c r="O1349" s="365"/>
      <c r="P1349" s="368"/>
      <c r="Q1349" s="364"/>
      <c r="R1349" s="365"/>
      <c r="S1349" s="366"/>
      <c r="T1349" s="369"/>
      <c r="U1349" s="370"/>
      <c r="V1349" s="481"/>
      <c r="W1349" s="372"/>
      <c r="X1349" s="353"/>
      <c r="Y1349" s="373"/>
      <c r="Z1349" s="382"/>
      <c r="AA1349" s="389"/>
      <c r="AB1349" s="383"/>
      <c r="AC1349" s="388"/>
      <c r="AD1349" s="382"/>
      <c r="AE1349" s="389"/>
      <c r="AF1349" s="390"/>
      <c r="AG1349" s="391"/>
      <c r="AH1349" s="359"/>
      <c r="AI1349" s="373"/>
    </row>
    <row r="1350">
      <c r="A1350" s="480" t="s">
        <v>2869</v>
      </c>
      <c r="B1350" s="361"/>
      <c r="C1350" s="362"/>
      <c r="D1350" s="384" t="s">
        <v>2869</v>
      </c>
      <c r="E1350" s="364"/>
      <c r="F1350" s="365"/>
      <c r="G1350" s="366"/>
      <c r="H1350" s="367"/>
      <c r="I1350" s="365"/>
      <c r="J1350" s="368"/>
      <c r="K1350" s="364"/>
      <c r="L1350" s="365"/>
      <c r="M1350" s="366"/>
      <c r="N1350" s="367"/>
      <c r="O1350" s="365"/>
      <c r="P1350" s="368"/>
      <c r="Q1350" s="364"/>
      <c r="R1350" s="365"/>
      <c r="S1350" s="366"/>
      <c r="T1350" s="369"/>
      <c r="U1350" s="370"/>
      <c r="V1350" s="481"/>
      <c r="W1350" s="372"/>
      <c r="X1350" s="353"/>
      <c r="Y1350" s="373"/>
      <c r="Z1350" s="382"/>
      <c r="AA1350" s="389"/>
      <c r="AB1350" s="383"/>
      <c r="AC1350" s="388"/>
      <c r="AD1350" s="382"/>
      <c r="AE1350" s="389"/>
      <c r="AF1350" s="390"/>
      <c r="AG1350" s="391"/>
      <c r="AH1350" s="359"/>
      <c r="AI1350" s="373"/>
    </row>
    <row r="1351">
      <c r="A1351" s="480" t="s">
        <v>2869</v>
      </c>
      <c r="B1351" s="361"/>
      <c r="C1351" s="362"/>
      <c r="D1351" s="384" t="s">
        <v>2869</v>
      </c>
      <c r="E1351" s="364"/>
      <c r="F1351" s="365"/>
      <c r="G1351" s="366"/>
      <c r="H1351" s="367"/>
      <c r="I1351" s="365"/>
      <c r="J1351" s="368"/>
      <c r="K1351" s="364"/>
      <c r="L1351" s="365"/>
      <c r="M1351" s="366"/>
      <c r="N1351" s="367"/>
      <c r="O1351" s="365"/>
      <c r="P1351" s="368"/>
      <c r="Q1351" s="364"/>
      <c r="R1351" s="365"/>
      <c r="S1351" s="366"/>
      <c r="T1351" s="369"/>
      <c r="U1351" s="370"/>
      <c r="V1351" s="481"/>
      <c r="W1351" s="372"/>
      <c r="X1351" s="353"/>
      <c r="Y1351" s="373"/>
      <c r="Z1351" s="382"/>
      <c r="AA1351" s="389"/>
      <c r="AB1351" s="383"/>
      <c r="AC1351" s="388"/>
      <c r="AD1351" s="382"/>
      <c r="AE1351" s="389"/>
      <c r="AF1351" s="390"/>
      <c r="AG1351" s="391"/>
      <c r="AH1351" s="359"/>
      <c r="AI1351" s="373"/>
    </row>
    <row r="1352">
      <c r="A1352" s="480" t="s">
        <v>2869</v>
      </c>
      <c r="B1352" s="361"/>
      <c r="C1352" s="362"/>
      <c r="D1352" s="384" t="s">
        <v>2869</v>
      </c>
      <c r="E1352" s="364"/>
      <c r="F1352" s="365"/>
      <c r="G1352" s="366"/>
      <c r="H1352" s="367"/>
      <c r="I1352" s="365"/>
      <c r="J1352" s="368"/>
      <c r="K1352" s="364"/>
      <c r="L1352" s="365"/>
      <c r="M1352" s="366"/>
      <c r="N1352" s="367"/>
      <c r="O1352" s="365"/>
      <c r="P1352" s="368"/>
      <c r="Q1352" s="364"/>
      <c r="R1352" s="365"/>
      <c r="S1352" s="366"/>
      <c r="T1352" s="369"/>
      <c r="U1352" s="370"/>
      <c r="V1352" s="481"/>
      <c r="W1352" s="372"/>
      <c r="X1352" s="353"/>
      <c r="Y1352" s="373"/>
      <c r="Z1352" s="382"/>
      <c r="AA1352" s="389"/>
      <c r="AB1352" s="383"/>
      <c r="AC1352" s="388"/>
      <c r="AD1352" s="382"/>
      <c r="AE1352" s="389"/>
      <c r="AF1352" s="390"/>
      <c r="AG1352" s="391"/>
      <c r="AH1352" s="359"/>
      <c r="AI1352" s="373"/>
    </row>
    <row r="1353">
      <c r="A1353" s="480" t="s">
        <v>2869</v>
      </c>
      <c r="B1353" s="361"/>
      <c r="C1353" s="362"/>
      <c r="D1353" s="384" t="s">
        <v>2869</v>
      </c>
      <c r="E1353" s="364"/>
      <c r="F1353" s="365"/>
      <c r="G1353" s="366"/>
      <c r="H1353" s="367"/>
      <c r="I1353" s="365"/>
      <c r="J1353" s="368"/>
      <c r="K1353" s="364"/>
      <c r="L1353" s="365"/>
      <c r="M1353" s="366"/>
      <c r="N1353" s="367"/>
      <c r="O1353" s="365"/>
      <c r="P1353" s="368"/>
      <c r="Q1353" s="364"/>
      <c r="R1353" s="365"/>
      <c r="S1353" s="366"/>
      <c r="T1353" s="369"/>
      <c r="U1353" s="370"/>
      <c r="V1353" s="481"/>
      <c r="W1353" s="372"/>
      <c r="X1353" s="353"/>
      <c r="Y1353" s="373"/>
      <c r="Z1353" s="382"/>
      <c r="AA1353" s="389"/>
      <c r="AB1353" s="383"/>
      <c r="AC1353" s="388"/>
      <c r="AD1353" s="382"/>
      <c r="AE1353" s="389"/>
      <c r="AF1353" s="390"/>
      <c r="AG1353" s="391"/>
      <c r="AH1353" s="359"/>
      <c r="AI1353" s="373"/>
    </row>
    <row r="1354">
      <c r="A1354" s="480" t="s">
        <v>2869</v>
      </c>
      <c r="B1354" s="361"/>
      <c r="C1354" s="362"/>
      <c r="D1354" s="384" t="s">
        <v>2869</v>
      </c>
      <c r="E1354" s="364"/>
      <c r="F1354" s="365"/>
      <c r="G1354" s="366"/>
      <c r="H1354" s="367"/>
      <c r="I1354" s="365"/>
      <c r="J1354" s="368"/>
      <c r="K1354" s="364"/>
      <c r="L1354" s="365"/>
      <c r="M1354" s="366"/>
      <c r="N1354" s="367"/>
      <c r="O1354" s="365"/>
      <c r="P1354" s="368"/>
      <c r="Q1354" s="364"/>
      <c r="R1354" s="365"/>
      <c r="S1354" s="366"/>
      <c r="T1354" s="369"/>
      <c r="U1354" s="370"/>
      <c r="V1354" s="481"/>
      <c r="W1354" s="372"/>
      <c r="X1354" s="353"/>
      <c r="Y1354" s="373"/>
      <c r="Z1354" s="382"/>
      <c r="AA1354" s="389"/>
      <c r="AB1354" s="383"/>
      <c r="AC1354" s="388"/>
      <c r="AD1354" s="382"/>
      <c r="AE1354" s="389"/>
      <c r="AF1354" s="390"/>
      <c r="AG1354" s="391"/>
      <c r="AH1354" s="359"/>
      <c r="AI1354" s="373"/>
    </row>
    <row r="1355">
      <c r="A1355" s="480" t="s">
        <v>2869</v>
      </c>
      <c r="B1355" s="361"/>
      <c r="C1355" s="362"/>
      <c r="D1355" s="384" t="s">
        <v>2869</v>
      </c>
      <c r="E1355" s="364"/>
      <c r="F1355" s="365"/>
      <c r="G1355" s="366"/>
      <c r="H1355" s="367"/>
      <c r="I1355" s="365"/>
      <c r="J1355" s="368"/>
      <c r="K1355" s="364"/>
      <c r="L1355" s="365"/>
      <c r="M1355" s="366"/>
      <c r="N1355" s="367"/>
      <c r="O1355" s="365"/>
      <c r="P1355" s="368"/>
      <c r="Q1355" s="364"/>
      <c r="R1355" s="365"/>
      <c r="S1355" s="366"/>
      <c r="T1355" s="369"/>
      <c r="U1355" s="370"/>
      <c r="V1355" s="481"/>
      <c r="W1355" s="372"/>
      <c r="X1355" s="353"/>
      <c r="Y1355" s="373"/>
      <c r="Z1355" s="382"/>
      <c r="AA1355" s="389"/>
      <c r="AB1355" s="383"/>
      <c r="AC1355" s="388"/>
      <c r="AD1355" s="382"/>
      <c r="AE1355" s="389"/>
      <c r="AF1355" s="390"/>
      <c r="AG1355" s="391"/>
      <c r="AH1355" s="359"/>
      <c r="AI1355" s="373"/>
    </row>
    <row r="1356">
      <c r="A1356" s="480" t="s">
        <v>2869</v>
      </c>
      <c r="B1356" s="361"/>
      <c r="C1356" s="362"/>
      <c r="D1356" s="384" t="s">
        <v>2869</v>
      </c>
      <c r="E1356" s="364"/>
      <c r="F1356" s="365"/>
      <c r="G1356" s="366"/>
      <c r="H1356" s="367"/>
      <c r="I1356" s="365"/>
      <c r="J1356" s="368"/>
      <c r="K1356" s="364"/>
      <c r="L1356" s="365"/>
      <c r="M1356" s="366"/>
      <c r="N1356" s="367"/>
      <c r="O1356" s="365"/>
      <c r="P1356" s="368"/>
      <c r="Q1356" s="364"/>
      <c r="R1356" s="365"/>
      <c r="S1356" s="366"/>
      <c r="T1356" s="369"/>
      <c r="U1356" s="370"/>
      <c r="V1356" s="481"/>
      <c r="W1356" s="372"/>
      <c r="X1356" s="353"/>
      <c r="Y1356" s="373"/>
      <c r="Z1356" s="382"/>
      <c r="AA1356" s="389"/>
      <c r="AB1356" s="383"/>
      <c r="AC1356" s="388"/>
      <c r="AD1356" s="382"/>
      <c r="AE1356" s="389"/>
      <c r="AF1356" s="390"/>
      <c r="AG1356" s="391"/>
      <c r="AH1356" s="359"/>
      <c r="AI1356" s="373"/>
    </row>
    <row r="1357">
      <c r="A1357" s="480" t="s">
        <v>2869</v>
      </c>
      <c r="B1357" s="361"/>
      <c r="C1357" s="362"/>
      <c r="D1357" s="384" t="s">
        <v>2869</v>
      </c>
      <c r="E1357" s="364"/>
      <c r="F1357" s="365"/>
      <c r="G1357" s="366"/>
      <c r="H1357" s="367"/>
      <c r="I1357" s="365"/>
      <c r="J1357" s="368"/>
      <c r="K1357" s="364"/>
      <c r="L1357" s="365"/>
      <c r="M1357" s="366"/>
      <c r="N1357" s="367"/>
      <c r="O1357" s="365"/>
      <c r="P1357" s="368"/>
      <c r="Q1357" s="364"/>
      <c r="R1357" s="365"/>
      <c r="S1357" s="366"/>
      <c r="T1357" s="369"/>
      <c r="U1357" s="370"/>
      <c r="V1357" s="481"/>
      <c r="W1357" s="372"/>
      <c r="X1357" s="353"/>
      <c r="Y1357" s="373"/>
      <c r="Z1357" s="382"/>
      <c r="AA1357" s="389"/>
      <c r="AB1357" s="383"/>
      <c r="AC1357" s="388"/>
      <c r="AD1357" s="382"/>
      <c r="AE1357" s="389"/>
      <c r="AF1357" s="390"/>
      <c r="AG1357" s="391"/>
      <c r="AH1357" s="359"/>
      <c r="AI1357" s="373"/>
    </row>
    <row r="1358">
      <c r="A1358" s="480" t="s">
        <v>2869</v>
      </c>
      <c r="B1358" s="361"/>
      <c r="C1358" s="362"/>
      <c r="D1358" s="384" t="s">
        <v>2869</v>
      </c>
      <c r="E1358" s="364"/>
      <c r="F1358" s="365"/>
      <c r="G1358" s="366"/>
      <c r="H1358" s="367"/>
      <c r="I1358" s="365"/>
      <c r="J1358" s="368"/>
      <c r="K1358" s="364"/>
      <c r="L1358" s="365"/>
      <c r="M1358" s="366"/>
      <c r="N1358" s="367"/>
      <c r="O1358" s="365"/>
      <c r="P1358" s="368"/>
      <c r="Q1358" s="364"/>
      <c r="R1358" s="365"/>
      <c r="S1358" s="366"/>
      <c r="T1358" s="369"/>
      <c r="U1358" s="370"/>
      <c r="V1358" s="481"/>
      <c r="W1358" s="372"/>
      <c r="X1358" s="353"/>
      <c r="Y1358" s="373"/>
      <c r="Z1358" s="382"/>
      <c r="AA1358" s="389"/>
      <c r="AB1358" s="383"/>
      <c r="AC1358" s="388"/>
      <c r="AD1358" s="382"/>
      <c r="AE1358" s="389"/>
      <c r="AF1358" s="390"/>
      <c r="AG1358" s="391"/>
      <c r="AH1358" s="359"/>
      <c r="AI1358" s="373"/>
    </row>
    <row r="1359">
      <c r="A1359" s="480" t="s">
        <v>2869</v>
      </c>
      <c r="B1359" s="361"/>
      <c r="C1359" s="362"/>
      <c r="D1359" s="384" t="s">
        <v>2869</v>
      </c>
      <c r="E1359" s="364"/>
      <c r="F1359" s="365"/>
      <c r="G1359" s="366"/>
      <c r="H1359" s="367"/>
      <c r="I1359" s="365"/>
      <c r="J1359" s="368"/>
      <c r="K1359" s="364"/>
      <c r="L1359" s="365"/>
      <c r="M1359" s="366"/>
      <c r="N1359" s="367"/>
      <c r="O1359" s="365"/>
      <c r="P1359" s="368"/>
      <c r="Q1359" s="364"/>
      <c r="R1359" s="365"/>
      <c r="S1359" s="366"/>
      <c r="T1359" s="369"/>
      <c r="U1359" s="370"/>
      <c r="V1359" s="481"/>
      <c r="W1359" s="372"/>
      <c r="X1359" s="353"/>
      <c r="Y1359" s="373"/>
      <c r="Z1359" s="382"/>
      <c r="AA1359" s="389"/>
      <c r="AB1359" s="383"/>
      <c r="AC1359" s="388"/>
      <c r="AD1359" s="382"/>
      <c r="AE1359" s="389"/>
      <c r="AF1359" s="390"/>
      <c r="AG1359" s="391"/>
      <c r="AH1359" s="359"/>
      <c r="AI1359" s="373"/>
    </row>
    <row r="1360">
      <c r="A1360" s="480" t="s">
        <v>2869</v>
      </c>
      <c r="B1360" s="361"/>
      <c r="C1360" s="362"/>
      <c r="D1360" s="384" t="s">
        <v>2869</v>
      </c>
      <c r="E1360" s="364"/>
      <c r="F1360" s="365"/>
      <c r="G1360" s="366"/>
      <c r="H1360" s="367"/>
      <c r="I1360" s="365"/>
      <c r="J1360" s="368"/>
      <c r="K1360" s="364"/>
      <c r="L1360" s="365"/>
      <c r="M1360" s="366"/>
      <c r="N1360" s="367"/>
      <c r="O1360" s="365"/>
      <c r="P1360" s="368"/>
      <c r="Q1360" s="364"/>
      <c r="R1360" s="365"/>
      <c r="S1360" s="366"/>
      <c r="T1360" s="369"/>
      <c r="U1360" s="370"/>
      <c r="V1360" s="481"/>
      <c r="W1360" s="372"/>
      <c r="X1360" s="353"/>
      <c r="Y1360" s="373"/>
      <c r="Z1360" s="382"/>
      <c r="AA1360" s="389"/>
      <c r="AB1360" s="383"/>
      <c r="AC1360" s="388"/>
      <c r="AD1360" s="382"/>
      <c r="AE1360" s="389"/>
      <c r="AF1360" s="390"/>
      <c r="AG1360" s="391"/>
      <c r="AH1360" s="359"/>
      <c r="AI1360" s="373"/>
    </row>
    <row r="1361">
      <c r="A1361" s="480" t="s">
        <v>2869</v>
      </c>
      <c r="B1361" s="361"/>
      <c r="C1361" s="362"/>
      <c r="D1361" s="384" t="s">
        <v>2869</v>
      </c>
      <c r="E1361" s="364"/>
      <c r="F1361" s="365"/>
      <c r="G1361" s="366"/>
      <c r="H1361" s="367"/>
      <c r="I1361" s="365"/>
      <c r="J1361" s="368"/>
      <c r="K1361" s="364"/>
      <c r="L1361" s="365"/>
      <c r="M1361" s="366"/>
      <c r="N1361" s="367"/>
      <c r="O1361" s="365"/>
      <c r="P1361" s="368"/>
      <c r="Q1361" s="364"/>
      <c r="R1361" s="365"/>
      <c r="S1361" s="366"/>
      <c r="T1361" s="369"/>
      <c r="U1361" s="370"/>
      <c r="V1361" s="481"/>
      <c r="W1361" s="372"/>
      <c r="X1361" s="353"/>
      <c r="Y1361" s="373"/>
      <c r="Z1361" s="382"/>
      <c r="AA1361" s="389"/>
      <c r="AB1361" s="383"/>
      <c r="AC1361" s="388"/>
      <c r="AD1361" s="382"/>
      <c r="AE1361" s="389"/>
      <c r="AF1361" s="390"/>
      <c r="AG1361" s="391"/>
      <c r="AH1361" s="359"/>
      <c r="AI1361" s="373"/>
    </row>
    <row r="1362">
      <c r="A1362" s="480" t="s">
        <v>2869</v>
      </c>
      <c r="B1362" s="361"/>
      <c r="C1362" s="362"/>
      <c r="D1362" s="384" t="s">
        <v>2869</v>
      </c>
      <c r="E1362" s="364"/>
      <c r="F1362" s="365"/>
      <c r="G1362" s="366"/>
      <c r="H1362" s="367"/>
      <c r="I1362" s="365"/>
      <c r="J1362" s="368"/>
      <c r="K1362" s="364"/>
      <c r="L1362" s="365"/>
      <c r="M1362" s="366"/>
      <c r="N1362" s="367"/>
      <c r="O1362" s="365"/>
      <c r="P1362" s="368"/>
      <c r="Q1362" s="364"/>
      <c r="R1362" s="365"/>
      <c r="S1362" s="366"/>
      <c r="T1362" s="369"/>
      <c r="U1362" s="370"/>
      <c r="V1362" s="481"/>
      <c r="W1362" s="372"/>
      <c r="X1362" s="353"/>
      <c r="Y1362" s="373"/>
      <c r="Z1362" s="382"/>
      <c r="AA1362" s="389"/>
      <c r="AB1362" s="383"/>
      <c r="AC1362" s="388"/>
      <c r="AD1362" s="382"/>
      <c r="AE1362" s="389"/>
      <c r="AF1362" s="390"/>
      <c r="AG1362" s="391"/>
      <c r="AH1362" s="359"/>
      <c r="AI1362" s="373"/>
    </row>
    <row r="1363">
      <c r="A1363" s="480" t="s">
        <v>2869</v>
      </c>
      <c r="B1363" s="361"/>
      <c r="C1363" s="362"/>
      <c r="D1363" s="384" t="s">
        <v>2869</v>
      </c>
      <c r="E1363" s="364"/>
      <c r="F1363" s="365"/>
      <c r="G1363" s="366"/>
      <c r="H1363" s="367"/>
      <c r="I1363" s="365"/>
      <c r="J1363" s="368"/>
      <c r="K1363" s="364"/>
      <c r="L1363" s="365"/>
      <c r="M1363" s="366"/>
      <c r="N1363" s="367"/>
      <c r="O1363" s="365"/>
      <c r="P1363" s="368"/>
      <c r="Q1363" s="364"/>
      <c r="R1363" s="365"/>
      <c r="S1363" s="366"/>
      <c r="T1363" s="369"/>
      <c r="U1363" s="370"/>
      <c r="V1363" s="481"/>
      <c r="W1363" s="372"/>
      <c r="X1363" s="353"/>
      <c r="Y1363" s="373"/>
      <c r="Z1363" s="382"/>
      <c r="AA1363" s="389"/>
      <c r="AB1363" s="383"/>
      <c r="AC1363" s="388"/>
      <c r="AD1363" s="382"/>
      <c r="AE1363" s="389"/>
      <c r="AF1363" s="390"/>
      <c r="AG1363" s="391"/>
      <c r="AH1363" s="359"/>
      <c r="AI1363" s="373"/>
    </row>
    <row r="1364">
      <c r="A1364" s="480" t="s">
        <v>2869</v>
      </c>
      <c r="B1364" s="361"/>
      <c r="C1364" s="362"/>
      <c r="D1364" s="384" t="s">
        <v>2869</v>
      </c>
      <c r="E1364" s="364"/>
      <c r="F1364" s="365"/>
      <c r="G1364" s="366"/>
      <c r="H1364" s="367"/>
      <c r="I1364" s="365"/>
      <c r="J1364" s="368"/>
      <c r="K1364" s="364"/>
      <c r="L1364" s="365"/>
      <c r="M1364" s="366"/>
      <c r="N1364" s="367"/>
      <c r="O1364" s="365"/>
      <c r="P1364" s="368"/>
      <c r="Q1364" s="364"/>
      <c r="R1364" s="365"/>
      <c r="S1364" s="366"/>
      <c r="T1364" s="369"/>
      <c r="U1364" s="370"/>
      <c r="V1364" s="481"/>
      <c r="W1364" s="372"/>
      <c r="X1364" s="353"/>
      <c r="Y1364" s="373"/>
      <c r="Z1364" s="382"/>
      <c r="AA1364" s="389"/>
      <c r="AB1364" s="383"/>
      <c r="AC1364" s="388"/>
      <c r="AD1364" s="382"/>
      <c r="AE1364" s="389"/>
      <c r="AF1364" s="390"/>
      <c r="AG1364" s="391"/>
      <c r="AH1364" s="359"/>
      <c r="AI1364" s="373"/>
    </row>
    <row r="1365">
      <c r="A1365" s="480" t="s">
        <v>2869</v>
      </c>
      <c r="B1365" s="361"/>
      <c r="C1365" s="362"/>
      <c r="D1365" s="384" t="s">
        <v>2869</v>
      </c>
      <c r="E1365" s="364"/>
      <c r="F1365" s="365"/>
      <c r="G1365" s="366"/>
      <c r="H1365" s="367"/>
      <c r="I1365" s="365"/>
      <c r="J1365" s="368"/>
      <c r="K1365" s="364"/>
      <c r="L1365" s="365"/>
      <c r="M1365" s="366"/>
      <c r="N1365" s="367"/>
      <c r="O1365" s="365"/>
      <c r="P1365" s="368"/>
      <c r="Q1365" s="364"/>
      <c r="R1365" s="365"/>
      <c r="S1365" s="366"/>
      <c r="T1365" s="369"/>
      <c r="U1365" s="370"/>
      <c r="V1365" s="481"/>
      <c r="W1365" s="372"/>
      <c r="X1365" s="353"/>
      <c r="Y1365" s="373"/>
      <c r="Z1365" s="382"/>
      <c r="AA1365" s="389"/>
      <c r="AB1365" s="383"/>
      <c r="AC1365" s="388"/>
      <c r="AD1365" s="382"/>
      <c r="AE1365" s="389"/>
      <c r="AF1365" s="390"/>
      <c r="AG1365" s="391"/>
      <c r="AH1365" s="359"/>
      <c r="AI1365" s="373"/>
    </row>
    <row r="1366">
      <c r="A1366" s="480" t="s">
        <v>2869</v>
      </c>
      <c r="B1366" s="361"/>
      <c r="C1366" s="362"/>
      <c r="D1366" s="384" t="s">
        <v>2869</v>
      </c>
      <c r="E1366" s="364"/>
      <c r="F1366" s="365"/>
      <c r="G1366" s="366"/>
      <c r="H1366" s="367"/>
      <c r="I1366" s="365"/>
      <c r="J1366" s="368"/>
      <c r="K1366" s="364"/>
      <c r="L1366" s="365"/>
      <c r="M1366" s="366"/>
      <c r="N1366" s="367"/>
      <c r="O1366" s="365"/>
      <c r="P1366" s="368"/>
      <c r="Q1366" s="364"/>
      <c r="R1366" s="365"/>
      <c r="S1366" s="366"/>
      <c r="T1366" s="369"/>
      <c r="U1366" s="370"/>
      <c r="V1366" s="481"/>
      <c r="W1366" s="372"/>
      <c r="X1366" s="353"/>
      <c r="Y1366" s="373"/>
      <c r="Z1366" s="382"/>
      <c r="AA1366" s="389"/>
      <c r="AB1366" s="383"/>
      <c r="AC1366" s="388"/>
      <c r="AD1366" s="382"/>
      <c r="AE1366" s="389"/>
      <c r="AF1366" s="390"/>
      <c r="AG1366" s="391"/>
      <c r="AH1366" s="359"/>
      <c r="AI1366" s="373"/>
    </row>
    <row r="1367">
      <c r="A1367" s="480" t="s">
        <v>2869</v>
      </c>
      <c r="B1367" s="361"/>
      <c r="C1367" s="362"/>
      <c r="D1367" s="384" t="s">
        <v>2869</v>
      </c>
      <c r="E1367" s="364"/>
      <c r="F1367" s="365"/>
      <c r="G1367" s="366"/>
      <c r="H1367" s="367"/>
      <c r="I1367" s="365"/>
      <c r="J1367" s="368"/>
      <c r="K1367" s="364"/>
      <c r="L1367" s="365"/>
      <c r="M1367" s="366"/>
      <c r="N1367" s="367"/>
      <c r="O1367" s="365"/>
      <c r="P1367" s="368"/>
      <c r="Q1367" s="364"/>
      <c r="R1367" s="365"/>
      <c r="S1367" s="366"/>
      <c r="T1367" s="369"/>
      <c r="U1367" s="370"/>
      <c r="V1367" s="481"/>
      <c r="W1367" s="372"/>
      <c r="X1367" s="353"/>
      <c r="Y1367" s="373"/>
      <c r="Z1367" s="382"/>
      <c r="AA1367" s="389"/>
      <c r="AB1367" s="383"/>
      <c r="AC1367" s="388"/>
      <c r="AD1367" s="382"/>
      <c r="AE1367" s="389"/>
      <c r="AF1367" s="390"/>
      <c r="AG1367" s="391"/>
      <c r="AH1367" s="359"/>
      <c r="AI1367" s="373"/>
    </row>
    <row r="1368">
      <c r="A1368" s="480" t="s">
        <v>2869</v>
      </c>
      <c r="B1368" s="361"/>
      <c r="C1368" s="362"/>
      <c r="D1368" s="384" t="s">
        <v>2869</v>
      </c>
      <c r="E1368" s="364"/>
      <c r="F1368" s="365"/>
      <c r="G1368" s="366"/>
      <c r="H1368" s="367"/>
      <c r="I1368" s="365"/>
      <c r="J1368" s="368"/>
      <c r="K1368" s="364"/>
      <c r="L1368" s="365"/>
      <c r="M1368" s="366"/>
      <c r="N1368" s="367"/>
      <c r="O1368" s="365"/>
      <c r="P1368" s="368"/>
      <c r="Q1368" s="364"/>
      <c r="R1368" s="365"/>
      <c r="S1368" s="366"/>
      <c r="T1368" s="369"/>
      <c r="U1368" s="370"/>
      <c r="V1368" s="481"/>
      <c r="W1368" s="372"/>
      <c r="X1368" s="353"/>
      <c r="Y1368" s="373"/>
      <c r="Z1368" s="382"/>
      <c r="AA1368" s="389"/>
      <c r="AB1368" s="383"/>
      <c r="AC1368" s="388"/>
      <c r="AD1368" s="382"/>
      <c r="AE1368" s="389"/>
      <c r="AF1368" s="390"/>
      <c r="AG1368" s="391"/>
      <c r="AH1368" s="359"/>
      <c r="AI1368" s="373"/>
    </row>
    <row r="1369">
      <c r="A1369" s="480" t="s">
        <v>2869</v>
      </c>
      <c r="B1369" s="361"/>
      <c r="C1369" s="362"/>
      <c r="D1369" s="384" t="s">
        <v>2869</v>
      </c>
      <c r="E1369" s="364"/>
      <c r="F1369" s="365"/>
      <c r="G1369" s="366"/>
      <c r="H1369" s="367"/>
      <c r="I1369" s="365"/>
      <c r="J1369" s="368"/>
      <c r="K1369" s="364"/>
      <c r="L1369" s="365"/>
      <c r="M1369" s="366"/>
      <c r="N1369" s="367"/>
      <c r="O1369" s="365"/>
      <c r="P1369" s="368"/>
      <c r="Q1369" s="364"/>
      <c r="R1369" s="365"/>
      <c r="S1369" s="366"/>
      <c r="T1369" s="369"/>
      <c r="U1369" s="370"/>
      <c r="V1369" s="481"/>
      <c r="W1369" s="372"/>
      <c r="X1369" s="353"/>
      <c r="Y1369" s="373"/>
      <c r="Z1369" s="382"/>
      <c r="AA1369" s="389"/>
      <c r="AB1369" s="383"/>
      <c r="AC1369" s="388"/>
      <c r="AD1369" s="382"/>
      <c r="AE1369" s="389"/>
      <c r="AF1369" s="390"/>
      <c r="AG1369" s="391"/>
      <c r="AH1369" s="359"/>
      <c r="AI1369" s="373"/>
    </row>
    <row r="1370">
      <c r="A1370" s="480" t="s">
        <v>2869</v>
      </c>
      <c r="B1370" s="361"/>
      <c r="C1370" s="362"/>
      <c r="D1370" s="384" t="s">
        <v>2869</v>
      </c>
      <c r="E1370" s="364"/>
      <c r="F1370" s="365"/>
      <c r="G1370" s="366"/>
      <c r="H1370" s="367"/>
      <c r="I1370" s="365"/>
      <c r="J1370" s="368"/>
      <c r="K1370" s="364"/>
      <c r="L1370" s="365"/>
      <c r="M1370" s="366"/>
      <c r="N1370" s="367"/>
      <c r="O1370" s="365"/>
      <c r="P1370" s="368"/>
      <c r="Q1370" s="364"/>
      <c r="R1370" s="365"/>
      <c r="S1370" s="366"/>
      <c r="T1370" s="369"/>
      <c r="U1370" s="370"/>
      <c r="V1370" s="481"/>
      <c r="W1370" s="372"/>
      <c r="X1370" s="353"/>
      <c r="Y1370" s="373"/>
      <c r="Z1370" s="382"/>
      <c r="AA1370" s="389"/>
      <c r="AB1370" s="383"/>
      <c r="AC1370" s="388"/>
      <c r="AD1370" s="382"/>
      <c r="AE1370" s="389"/>
      <c r="AF1370" s="390"/>
      <c r="AG1370" s="391"/>
      <c r="AH1370" s="359"/>
      <c r="AI1370" s="373"/>
    </row>
    <row r="1371">
      <c r="A1371" s="480" t="s">
        <v>2869</v>
      </c>
      <c r="B1371" s="361"/>
      <c r="C1371" s="362"/>
      <c r="D1371" s="384" t="s">
        <v>2869</v>
      </c>
      <c r="E1371" s="364"/>
      <c r="F1371" s="365"/>
      <c r="G1371" s="366"/>
      <c r="H1371" s="367"/>
      <c r="I1371" s="365"/>
      <c r="J1371" s="368"/>
      <c r="K1371" s="364"/>
      <c r="L1371" s="365"/>
      <c r="M1371" s="366"/>
      <c r="N1371" s="367"/>
      <c r="O1371" s="365"/>
      <c r="P1371" s="368"/>
      <c r="Q1371" s="364"/>
      <c r="R1371" s="365"/>
      <c r="S1371" s="366"/>
      <c r="T1371" s="369"/>
      <c r="U1371" s="370"/>
      <c r="V1371" s="481"/>
      <c r="W1371" s="372"/>
      <c r="X1371" s="353"/>
      <c r="Y1371" s="373"/>
      <c r="Z1371" s="382"/>
      <c r="AA1371" s="389"/>
      <c r="AB1371" s="383"/>
      <c r="AC1371" s="388"/>
      <c r="AD1371" s="382"/>
      <c r="AE1371" s="389"/>
      <c r="AF1371" s="390"/>
      <c r="AG1371" s="391"/>
      <c r="AH1371" s="359"/>
      <c r="AI1371" s="373"/>
    </row>
    <row r="1372">
      <c r="A1372" s="480" t="s">
        <v>2869</v>
      </c>
      <c r="B1372" s="361"/>
      <c r="C1372" s="362"/>
      <c r="D1372" s="384" t="s">
        <v>2869</v>
      </c>
      <c r="E1372" s="364"/>
      <c r="F1372" s="365"/>
      <c r="G1372" s="366"/>
      <c r="H1372" s="367"/>
      <c r="I1372" s="365"/>
      <c r="J1372" s="368"/>
      <c r="K1372" s="364"/>
      <c r="L1372" s="365"/>
      <c r="M1372" s="366"/>
      <c r="N1372" s="367"/>
      <c r="O1372" s="365"/>
      <c r="P1372" s="368"/>
      <c r="Q1372" s="364"/>
      <c r="R1372" s="365"/>
      <c r="S1372" s="366"/>
      <c r="T1372" s="369"/>
      <c r="U1372" s="370"/>
      <c r="V1372" s="481"/>
      <c r="W1372" s="372"/>
      <c r="X1372" s="353"/>
      <c r="Y1372" s="373"/>
      <c r="Z1372" s="382"/>
      <c r="AA1372" s="389"/>
      <c r="AB1372" s="383"/>
      <c r="AC1372" s="388"/>
      <c r="AD1372" s="382"/>
      <c r="AE1372" s="389"/>
      <c r="AF1372" s="390"/>
      <c r="AG1372" s="391"/>
      <c r="AH1372" s="359"/>
      <c r="AI1372" s="373"/>
    </row>
    <row r="1373">
      <c r="A1373" s="480" t="s">
        <v>2869</v>
      </c>
      <c r="B1373" s="361"/>
      <c r="C1373" s="362"/>
      <c r="D1373" s="384" t="s">
        <v>2869</v>
      </c>
      <c r="E1373" s="364"/>
      <c r="F1373" s="365"/>
      <c r="G1373" s="366"/>
      <c r="H1373" s="367"/>
      <c r="I1373" s="365"/>
      <c r="J1373" s="368"/>
      <c r="K1373" s="364"/>
      <c r="L1373" s="365"/>
      <c r="M1373" s="366"/>
      <c r="N1373" s="367"/>
      <c r="O1373" s="365"/>
      <c r="P1373" s="368"/>
      <c r="Q1373" s="364"/>
      <c r="R1373" s="365"/>
      <c r="S1373" s="366"/>
      <c r="T1373" s="369"/>
      <c r="U1373" s="370"/>
      <c r="V1373" s="481"/>
      <c r="W1373" s="372"/>
      <c r="X1373" s="353"/>
      <c r="Y1373" s="373"/>
      <c r="Z1373" s="382"/>
      <c r="AA1373" s="389"/>
      <c r="AB1373" s="383"/>
      <c r="AC1373" s="388"/>
      <c r="AD1373" s="382"/>
      <c r="AE1373" s="389"/>
      <c r="AF1373" s="390"/>
      <c r="AG1373" s="391"/>
      <c r="AH1373" s="359"/>
      <c r="AI1373" s="373"/>
    </row>
    <row r="1374">
      <c r="A1374" s="480" t="s">
        <v>2869</v>
      </c>
      <c r="B1374" s="361"/>
      <c r="C1374" s="362"/>
      <c r="D1374" s="384" t="s">
        <v>2869</v>
      </c>
      <c r="E1374" s="364"/>
      <c r="F1374" s="365"/>
      <c r="G1374" s="366"/>
      <c r="H1374" s="367"/>
      <c r="I1374" s="365"/>
      <c r="J1374" s="368"/>
      <c r="K1374" s="364"/>
      <c r="L1374" s="365"/>
      <c r="M1374" s="366"/>
      <c r="N1374" s="367"/>
      <c r="O1374" s="365"/>
      <c r="P1374" s="368"/>
      <c r="Q1374" s="364"/>
      <c r="R1374" s="365"/>
      <c r="S1374" s="366"/>
      <c r="T1374" s="369"/>
      <c r="U1374" s="370"/>
      <c r="V1374" s="481"/>
      <c r="W1374" s="372"/>
      <c r="X1374" s="353"/>
      <c r="Y1374" s="373"/>
      <c r="Z1374" s="382"/>
      <c r="AA1374" s="389"/>
      <c r="AB1374" s="383"/>
      <c r="AC1374" s="388"/>
      <c r="AD1374" s="382"/>
      <c r="AE1374" s="389"/>
      <c r="AF1374" s="390"/>
      <c r="AG1374" s="391"/>
      <c r="AH1374" s="359"/>
      <c r="AI1374" s="373"/>
    </row>
    <row r="1375">
      <c r="A1375" s="480" t="s">
        <v>2869</v>
      </c>
      <c r="B1375" s="361"/>
      <c r="C1375" s="362"/>
      <c r="D1375" s="384" t="s">
        <v>2869</v>
      </c>
      <c r="E1375" s="364"/>
      <c r="F1375" s="365"/>
      <c r="G1375" s="366"/>
      <c r="H1375" s="367"/>
      <c r="I1375" s="365"/>
      <c r="J1375" s="368"/>
      <c r="K1375" s="364"/>
      <c r="L1375" s="365"/>
      <c r="M1375" s="366"/>
      <c r="N1375" s="367"/>
      <c r="O1375" s="365"/>
      <c r="P1375" s="368"/>
      <c r="Q1375" s="364"/>
      <c r="R1375" s="365"/>
      <c r="S1375" s="366"/>
      <c r="T1375" s="369"/>
      <c r="U1375" s="370"/>
      <c r="V1375" s="481"/>
      <c r="W1375" s="372"/>
      <c r="X1375" s="353"/>
      <c r="Y1375" s="373"/>
      <c r="Z1375" s="382"/>
      <c r="AA1375" s="389"/>
      <c r="AB1375" s="383"/>
      <c r="AC1375" s="388"/>
      <c r="AD1375" s="382"/>
      <c r="AE1375" s="389"/>
      <c r="AF1375" s="390"/>
      <c r="AG1375" s="391"/>
      <c r="AH1375" s="359"/>
      <c r="AI1375" s="373"/>
    </row>
    <row r="1376">
      <c r="A1376" s="480" t="s">
        <v>2869</v>
      </c>
      <c r="B1376" s="361"/>
      <c r="C1376" s="362"/>
      <c r="D1376" s="384" t="s">
        <v>2869</v>
      </c>
      <c r="E1376" s="364"/>
      <c r="F1376" s="365"/>
      <c r="G1376" s="366"/>
      <c r="H1376" s="367"/>
      <c r="I1376" s="365"/>
      <c r="J1376" s="368"/>
      <c r="K1376" s="364"/>
      <c r="L1376" s="365"/>
      <c r="M1376" s="366"/>
      <c r="N1376" s="367"/>
      <c r="O1376" s="365"/>
      <c r="P1376" s="368"/>
      <c r="Q1376" s="364"/>
      <c r="R1376" s="365"/>
      <c r="S1376" s="366"/>
      <c r="T1376" s="369"/>
      <c r="U1376" s="370"/>
      <c r="V1376" s="481"/>
      <c r="W1376" s="372"/>
      <c r="X1376" s="353"/>
      <c r="Y1376" s="373"/>
      <c r="Z1376" s="382"/>
      <c r="AA1376" s="389"/>
      <c r="AB1376" s="383"/>
      <c r="AC1376" s="388"/>
      <c r="AD1376" s="382"/>
      <c r="AE1376" s="389"/>
      <c r="AF1376" s="390"/>
      <c r="AG1376" s="391"/>
      <c r="AH1376" s="359"/>
      <c r="AI1376" s="373"/>
    </row>
    <row r="1377">
      <c r="A1377" s="480" t="s">
        <v>2869</v>
      </c>
      <c r="B1377" s="361"/>
      <c r="C1377" s="362"/>
      <c r="D1377" s="384" t="s">
        <v>2869</v>
      </c>
      <c r="E1377" s="364"/>
      <c r="F1377" s="365"/>
      <c r="G1377" s="366"/>
      <c r="H1377" s="367"/>
      <c r="I1377" s="365"/>
      <c r="J1377" s="368"/>
      <c r="K1377" s="364"/>
      <c r="L1377" s="365"/>
      <c r="M1377" s="366"/>
      <c r="N1377" s="367"/>
      <c r="O1377" s="365"/>
      <c r="P1377" s="368"/>
      <c r="Q1377" s="364"/>
      <c r="R1377" s="365"/>
      <c r="S1377" s="366"/>
      <c r="T1377" s="369"/>
      <c r="U1377" s="370"/>
      <c r="V1377" s="481"/>
      <c r="W1377" s="372"/>
      <c r="X1377" s="353"/>
      <c r="Y1377" s="373"/>
      <c r="Z1377" s="382"/>
      <c r="AA1377" s="389"/>
      <c r="AB1377" s="383"/>
      <c r="AC1377" s="388"/>
      <c r="AD1377" s="382"/>
      <c r="AE1377" s="389"/>
      <c r="AF1377" s="390"/>
      <c r="AG1377" s="391"/>
      <c r="AH1377" s="359"/>
      <c r="AI1377" s="373"/>
    </row>
    <row r="1378">
      <c r="A1378" s="480" t="s">
        <v>2869</v>
      </c>
      <c r="B1378" s="361"/>
      <c r="C1378" s="362"/>
      <c r="D1378" s="384" t="s">
        <v>2869</v>
      </c>
      <c r="E1378" s="364"/>
      <c r="F1378" s="365"/>
      <c r="G1378" s="366"/>
      <c r="H1378" s="367"/>
      <c r="I1378" s="365"/>
      <c r="J1378" s="368"/>
      <c r="K1378" s="364"/>
      <c r="L1378" s="365"/>
      <c r="M1378" s="366"/>
      <c r="N1378" s="367"/>
      <c r="O1378" s="365"/>
      <c r="P1378" s="368"/>
      <c r="Q1378" s="364"/>
      <c r="R1378" s="365"/>
      <c r="S1378" s="366"/>
      <c r="T1378" s="369"/>
      <c r="U1378" s="370"/>
      <c r="V1378" s="481"/>
      <c r="W1378" s="372"/>
      <c r="X1378" s="353"/>
      <c r="Y1378" s="373"/>
      <c r="Z1378" s="382"/>
      <c r="AA1378" s="389"/>
      <c r="AB1378" s="383"/>
      <c r="AC1378" s="388"/>
      <c r="AD1378" s="382"/>
      <c r="AE1378" s="389"/>
      <c r="AF1378" s="390"/>
      <c r="AG1378" s="391"/>
      <c r="AH1378" s="359"/>
      <c r="AI1378" s="373"/>
    </row>
    <row r="1379">
      <c r="A1379" s="480" t="s">
        <v>2869</v>
      </c>
      <c r="B1379" s="361"/>
      <c r="C1379" s="362"/>
      <c r="D1379" s="384" t="s">
        <v>2869</v>
      </c>
      <c r="E1379" s="364"/>
      <c r="F1379" s="365"/>
      <c r="G1379" s="366"/>
      <c r="H1379" s="367"/>
      <c r="I1379" s="365"/>
      <c r="J1379" s="368"/>
      <c r="K1379" s="364"/>
      <c r="L1379" s="365"/>
      <c r="M1379" s="366"/>
      <c r="N1379" s="367"/>
      <c r="O1379" s="365"/>
      <c r="P1379" s="368"/>
      <c r="Q1379" s="364"/>
      <c r="R1379" s="365"/>
      <c r="S1379" s="366"/>
      <c r="T1379" s="369"/>
      <c r="U1379" s="370"/>
      <c r="V1379" s="481"/>
      <c r="W1379" s="372"/>
      <c r="X1379" s="353"/>
      <c r="Y1379" s="373"/>
      <c r="Z1379" s="382"/>
      <c r="AA1379" s="389"/>
      <c r="AB1379" s="383"/>
      <c r="AC1379" s="388"/>
      <c r="AD1379" s="382"/>
      <c r="AE1379" s="389"/>
      <c r="AF1379" s="390"/>
      <c r="AG1379" s="391"/>
      <c r="AH1379" s="359"/>
      <c r="AI1379" s="373"/>
    </row>
    <row r="1380">
      <c r="A1380" s="480" t="s">
        <v>2869</v>
      </c>
      <c r="B1380" s="361"/>
      <c r="C1380" s="362"/>
      <c r="D1380" s="384" t="s">
        <v>2869</v>
      </c>
      <c r="E1380" s="364"/>
      <c r="F1380" s="365"/>
      <c r="G1380" s="366"/>
      <c r="H1380" s="367"/>
      <c r="I1380" s="365"/>
      <c r="J1380" s="368"/>
      <c r="K1380" s="364"/>
      <c r="L1380" s="365"/>
      <c r="M1380" s="366"/>
      <c r="N1380" s="367"/>
      <c r="O1380" s="365"/>
      <c r="P1380" s="368"/>
      <c r="Q1380" s="364"/>
      <c r="R1380" s="365"/>
      <c r="S1380" s="366"/>
      <c r="T1380" s="369"/>
      <c r="U1380" s="370"/>
      <c r="V1380" s="481"/>
      <c r="W1380" s="372"/>
      <c r="X1380" s="353"/>
      <c r="Y1380" s="373"/>
      <c r="Z1380" s="382"/>
      <c r="AA1380" s="389"/>
      <c r="AB1380" s="383"/>
      <c r="AC1380" s="388"/>
      <c r="AD1380" s="382"/>
      <c r="AE1380" s="389"/>
      <c r="AF1380" s="390"/>
      <c r="AG1380" s="391"/>
      <c r="AH1380" s="359"/>
      <c r="AI1380" s="373"/>
    </row>
    <row r="1381">
      <c r="A1381" s="480" t="s">
        <v>2869</v>
      </c>
      <c r="B1381" s="361"/>
      <c r="C1381" s="362"/>
      <c r="D1381" s="384" t="s">
        <v>2869</v>
      </c>
      <c r="E1381" s="364"/>
      <c r="F1381" s="365"/>
      <c r="G1381" s="366"/>
      <c r="H1381" s="367"/>
      <c r="I1381" s="365"/>
      <c r="J1381" s="368"/>
      <c r="K1381" s="364"/>
      <c r="L1381" s="365"/>
      <c r="M1381" s="366"/>
      <c r="N1381" s="367"/>
      <c r="O1381" s="365"/>
      <c r="P1381" s="368"/>
      <c r="Q1381" s="364"/>
      <c r="R1381" s="365"/>
      <c r="S1381" s="366"/>
      <c r="T1381" s="369"/>
      <c r="U1381" s="370"/>
      <c r="V1381" s="481"/>
      <c r="W1381" s="372"/>
      <c r="X1381" s="353"/>
      <c r="Y1381" s="373"/>
      <c r="Z1381" s="382"/>
      <c r="AA1381" s="389"/>
      <c r="AB1381" s="383"/>
      <c r="AC1381" s="388"/>
      <c r="AD1381" s="382"/>
      <c r="AE1381" s="389"/>
      <c r="AF1381" s="390"/>
      <c r="AG1381" s="391"/>
      <c r="AH1381" s="359"/>
      <c r="AI1381" s="373"/>
    </row>
    <row r="1382">
      <c r="A1382" s="480" t="s">
        <v>2869</v>
      </c>
      <c r="B1382" s="361"/>
      <c r="C1382" s="362"/>
      <c r="D1382" s="384" t="s">
        <v>2869</v>
      </c>
      <c r="E1382" s="364"/>
      <c r="F1382" s="365"/>
      <c r="G1382" s="366"/>
      <c r="H1382" s="367"/>
      <c r="I1382" s="365"/>
      <c r="J1382" s="368"/>
      <c r="K1382" s="364"/>
      <c r="L1382" s="365"/>
      <c r="M1382" s="366"/>
      <c r="N1382" s="367"/>
      <c r="O1382" s="365"/>
      <c r="P1382" s="368"/>
      <c r="Q1382" s="364"/>
      <c r="R1382" s="365"/>
      <c r="S1382" s="366"/>
      <c r="T1382" s="369"/>
      <c r="U1382" s="370"/>
      <c r="V1382" s="481"/>
      <c r="W1382" s="372"/>
      <c r="X1382" s="353"/>
      <c r="Y1382" s="373"/>
      <c r="Z1382" s="382"/>
      <c r="AA1382" s="389"/>
      <c r="AB1382" s="383"/>
      <c r="AC1382" s="388"/>
      <c r="AD1382" s="382"/>
      <c r="AE1382" s="389"/>
      <c r="AF1382" s="390"/>
      <c r="AG1382" s="391"/>
      <c r="AH1382" s="359"/>
      <c r="AI1382" s="373"/>
    </row>
    <row r="1383">
      <c r="A1383" s="480" t="s">
        <v>2869</v>
      </c>
      <c r="B1383" s="361"/>
      <c r="C1383" s="362"/>
      <c r="D1383" s="384" t="s">
        <v>2869</v>
      </c>
      <c r="E1383" s="364"/>
      <c r="F1383" s="365"/>
      <c r="G1383" s="366"/>
      <c r="H1383" s="367"/>
      <c r="I1383" s="365"/>
      <c r="J1383" s="368"/>
      <c r="K1383" s="364"/>
      <c r="L1383" s="365"/>
      <c r="M1383" s="366"/>
      <c r="N1383" s="367"/>
      <c r="O1383" s="365"/>
      <c r="P1383" s="368"/>
      <c r="Q1383" s="364"/>
      <c r="R1383" s="365"/>
      <c r="S1383" s="366"/>
      <c r="T1383" s="369"/>
      <c r="U1383" s="370"/>
      <c r="V1383" s="481"/>
      <c r="W1383" s="372"/>
      <c r="X1383" s="353"/>
      <c r="Y1383" s="373"/>
      <c r="Z1383" s="382"/>
      <c r="AA1383" s="389"/>
      <c r="AB1383" s="383"/>
      <c r="AC1383" s="388"/>
      <c r="AD1383" s="382"/>
      <c r="AE1383" s="389"/>
      <c r="AF1383" s="390"/>
      <c r="AG1383" s="391"/>
      <c r="AH1383" s="359"/>
      <c r="AI1383" s="373"/>
    </row>
    <row r="1384">
      <c r="A1384" s="480" t="s">
        <v>2869</v>
      </c>
      <c r="B1384" s="361"/>
      <c r="C1384" s="362"/>
      <c r="D1384" s="384" t="s">
        <v>2869</v>
      </c>
      <c r="E1384" s="364"/>
      <c r="F1384" s="365"/>
      <c r="G1384" s="366"/>
      <c r="H1384" s="367"/>
      <c r="I1384" s="365"/>
      <c r="J1384" s="368"/>
      <c r="K1384" s="364"/>
      <c r="L1384" s="365"/>
      <c r="M1384" s="366"/>
      <c r="N1384" s="367"/>
      <c r="O1384" s="365"/>
      <c r="P1384" s="368"/>
      <c r="Q1384" s="364"/>
      <c r="R1384" s="365"/>
      <c r="S1384" s="366"/>
      <c r="T1384" s="369"/>
      <c r="U1384" s="370"/>
      <c r="V1384" s="481"/>
      <c r="W1384" s="372"/>
      <c r="X1384" s="353"/>
      <c r="Y1384" s="373"/>
      <c r="Z1384" s="382"/>
      <c r="AA1384" s="389"/>
      <c r="AB1384" s="383"/>
      <c r="AC1384" s="388"/>
      <c r="AD1384" s="382"/>
      <c r="AE1384" s="389"/>
      <c r="AF1384" s="390"/>
      <c r="AG1384" s="391"/>
      <c r="AH1384" s="359"/>
      <c r="AI1384" s="373"/>
    </row>
    <row r="1385">
      <c r="A1385" s="480" t="s">
        <v>2869</v>
      </c>
      <c r="B1385" s="361"/>
      <c r="C1385" s="362"/>
      <c r="D1385" s="384" t="s">
        <v>2869</v>
      </c>
      <c r="E1385" s="364"/>
      <c r="F1385" s="365"/>
      <c r="G1385" s="366"/>
      <c r="H1385" s="367"/>
      <c r="I1385" s="365"/>
      <c r="J1385" s="368"/>
      <c r="K1385" s="364"/>
      <c r="L1385" s="365"/>
      <c r="M1385" s="366"/>
      <c r="N1385" s="367"/>
      <c r="O1385" s="365"/>
      <c r="P1385" s="368"/>
      <c r="Q1385" s="364"/>
      <c r="R1385" s="365"/>
      <c r="S1385" s="366"/>
      <c r="T1385" s="369"/>
      <c r="U1385" s="370"/>
      <c r="V1385" s="481"/>
      <c r="W1385" s="372"/>
      <c r="X1385" s="353"/>
      <c r="Y1385" s="373"/>
      <c r="Z1385" s="382"/>
      <c r="AA1385" s="389"/>
      <c r="AB1385" s="383"/>
      <c r="AC1385" s="388"/>
      <c r="AD1385" s="382"/>
      <c r="AE1385" s="389"/>
      <c r="AF1385" s="390"/>
      <c r="AG1385" s="391"/>
      <c r="AH1385" s="359"/>
      <c r="AI1385" s="373"/>
    </row>
    <row r="1386">
      <c r="A1386" s="480" t="s">
        <v>2869</v>
      </c>
      <c r="B1386" s="361"/>
      <c r="C1386" s="362"/>
      <c r="D1386" s="384" t="s">
        <v>2869</v>
      </c>
      <c r="E1386" s="364"/>
      <c r="F1386" s="365"/>
      <c r="G1386" s="366"/>
      <c r="H1386" s="367"/>
      <c r="I1386" s="365"/>
      <c r="J1386" s="368"/>
      <c r="K1386" s="364"/>
      <c r="L1386" s="365"/>
      <c r="M1386" s="366"/>
      <c r="N1386" s="367"/>
      <c r="O1386" s="365"/>
      <c r="P1386" s="368"/>
      <c r="Q1386" s="364"/>
      <c r="R1386" s="365"/>
      <c r="S1386" s="366"/>
      <c r="T1386" s="369"/>
      <c r="U1386" s="370"/>
      <c r="V1386" s="481"/>
      <c r="W1386" s="372"/>
      <c r="X1386" s="353"/>
      <c r="Y1386" s="373"/>
      <c r="Z1386" s="382"/>
      <c r="AA1386" s="389"/>
      <c r="AB1386" s="383"/>
      <c r="AC1386" s="388"/>
      <c r="AD1386" s="382"/>
      <c r="AE1386" s="389"/>
      <c r="AF1386" s="390"/>
      <c r="AG1386" s="391"/>
      <c r="AH1386" s="359"/>
      <c r="AI1386" s="373"/>
    </row>
    <row r="1387">
      <c r="A1387" s="480" t="s">
        <v>2869</v>
      </c>
      <c r="B1387" s="361"/>
      <c r="C1387" s="362"/>
      <c r="D1387" s="384" t="s">
        <v>2869</v>
      </c>
      <c r="E1387" s="364"/>
      <c r="F1387" s="365"/>
      <c r="G1387" s="366"/>
      <c r="H1387" s="367"/>
      <c r="I1387" s="365"/>
      <c r="J1387" s="368"/>
      <c r="K1387" s="364"/>
      <c r="L1387" s="365"/>
      <c r="M1387" s="366"/>
      <c r="N1387" s="367"/>
      <c r="O1387" s="365"/>
      <c r="P1387" s="368"/>
      <c r="Q1387" s="364"/>
      <c r="R1387" s="365"/>
      <c r="S1387" s="366"/>
      <c r="T1387" s="369"/>
      <c r="U1387" s="370"/>
      <c r="V1387" s="481"/>
      <c r="W1387" s="372"/>
      <c r="X1387" s="353"/>
      <c r="Y1387" s="373"/>
      <c r="Z1387" s="382"/>
      <c r="AA1387" s="389"/>
      <c r="AB1387" s="383"/>
      <c r="AC1387" s="388"/>
      <c r="AD1387" s="382"/>
      <c r="AE1387" s="389"/>
      <c r="AF1387" s="390"/>
      <c r="AG1387" s="391"/>
      <c r="AH1387" s="359"/>
      <c r="AI1387" s="373"/>
    </row>
    <row r="1388">
      <c r="A1388" s="480" t="s">
        <v>2869</v>
      </c>
      <c r="B1388" s="361"/>
      <c r="C1388" s="362"/>
      <c r="D1388" s="384" t="s">
        <v>2869</v>
      </c>
      <c r="E1388" s="364"/>
      <c r="F1388" s="365"/>
      <c r="G1388" s="366"/>
      <c r="H1388" s="367"/>
      <c r="I1388" s="365"/>
      <c r="J1388" s="368"/>
      <c r="K1388" s="364"/>
      <c r="L1388" s="365"/>
      <c r="M1388" s="366"/>
      <c r="N1388" s="367"/>
      <c r="O1388" s="365"/>
      <c r="P1388" s="368"/>
      <c r="Q1388" s="364"/>
      <c r="R1388" s="365"/>
      <c r="S1388" s="366"/>
      <c r="T1388" s="369"/>
      <c r="U1388" s="370"/>
      <c r="V1388" s="481"/>
      <c r="W1388" s="372"/>
      <c r="X1388" s="353"/>
      <c r="Y1388" s="373"/>
      <c r="Z1388" s="382"/>
      <c r="AA1388" s="389"/>
      <c r="AB1388" s="383"/>
      <c r="AC1388" s="388"/>
      <c r="AD1388" s="382"/>
      <c r="AE1388" s="389"/>
      <c r="AF1388" s="390"/>
      <c r="AG1388" s="391"/>
      <c r="AH1388" s="359"/>
      <c r="AI1388" s="373"/>
    </row>
    <row r="1389">
      <c r="A1389" s="480" t="s">
        <v>2869</v>
      </c>
      <c r="B1389" s="361"/>
      <c r="C1389" s="362"/>
      <c r="D1389" s="384" t="s">
        <v>2869</v>
      </c>
      <c r="E1389" s="364"/>
      <c r="F1389" s="365"/>
      <c r="G1389" s="366"/>
      <c r="H1389" s="367"/>
      <c r="I1389" s="365"/>
      <c r="J1389" s="368"/>
      <c r="K1389" s="364"/>
      <c r="L1389" s="365"/>
      <c r="M1389" s="366"/>
      <c r="N1389" s="367"/>
      <c r="O1389" s="365"/>
      <c r="P1389" s="368"/>
      <c r="Q1389" s="364"/>
      <c r="R1389" s="365"/>
      <c r="S1389" s="366"/>
      <c r="T1389" s="369"/>
      <c r="U1389" s="370"/>
      <c r="V1389" s="481"/>
      <c r="W1389" s="372"/>
      <c r="X1389" s="353"/>
      <c r="Y1389" s="373"/>
      <c r="Z1389" s="382"/>
      <c r="AA1389" s="389"/>
      <c r="AB1389" s="383"/>
      <c r="AC1389" s="388"/>
      <c r="AD1389" s="382"/>
      <c r="AE1389" s="389"/>
      <c r="AF1389" s="390"/>
      <c r="AG1389" s="391"/>
      <c r="AH1389" s="359"/>
      <c r="AI1389" s="373"/>
    </row>
    <row r="1390">
      <c r="A1390" s="480" t="s">
        <v>2869</v>
      </c>
      <c r="B1390" s="361"/>
      <c r="C1390" s="362"/>
      <c r="D1390" s="384" t="s">
        <v>2869</v>
      </c>
      <c r="E1390" s="364"/>
      <c r="F1390" s="365"/>
      <c r="G1390" s="366"/>
      <c r="H1390" s="367"/>
      <c r="I1390" s="365"/>
      <c r="J1390" s="368"/>
      <c r="K1390" s="364"/>
      <c r="L1390" s="365"/>
      <c r="M1390" s="366"/>
      <c r="N1390" s="367"/>
      <c r="O1390" s="365"/>
      <c r="P1390" s="368"/>
      <c r="Q1390" s="364"/>
      <c r="R1390" s="365"/>
      <c r="S1390" s="366"/>
      <c r="T1390" s="369"/>
      <c r="U1390" s="370"/>
      <c r="V1390" s="481"/>
      <c r="W1390" s="372"/>
      <c r="X1390" s="353"/>
      <c r="Y1390" s="373"/>
      <c r="Z1390" s="382"/>
      <c r="AA1390" s="389"/>
      <c r="AB1390" s="383"/>
      <c r="AC1390" s="388"/>
      <c r="AD1390" s="382"/>
      <c r="AE1390" s="389"/>
      <c r="AF1390" s="390"/>
      <c r="AG1390" s="391"/>
      <c r="AH1390" s="359"/>
      <c r="AI1390" s="373"/>
    </row>
    <row r="1391">
      <c r="A1391" s="480" t="s">
        <v>2869</v>
      </c>
      <c r="B1391" s="361"/>
      <c r="C1391" s="362"/>
      <c r="D1391" s="384" t="s">
        <v>2869</v>
      </c>
      <c r="E1391" s="364"/>
      <c r="F1391" s="365"/>
      <c r="G1391" s="366"/>
      <c r="H1391" s="367"/>
      <c r="I1391" s="365"/>
      <c r="J1391" s="368"/>
      <c r="K1391" s="364"/>
      <c r="L1391" s="365"/>
      <c r="M1391" s="366"/>
      <c r="N1391" s="367"/>
      <c r="O1391" s="365"/>
      <c r="P1391" s="368"/>
      <c r="Q1391" s="364"/>
      <c r="R1391" s="365"/>
      <c r="S1391" s="366"/>
      <c r="T1391" s="369"/>
      <c r="U1391" s="370"/>
      <c r="V1391" s="481"/>
      <c r="W1391" s="372"/>
      <c r="X1391" s="353"/>
      <c r="Y1391" s="373"/>
      <c r="Z1391" s="382"/>
      <c r="AA1391" s="389"/>
      <c r="AB1391" s="383"/>
      <c r="AC1391" s="388"/>
      <c r="AD1391" s="382"/>
      <c r="AE1391" s="389"/>
      <c r="AF1391" s="390"/>
      <c r="AG1391" s="391"/>
      <c r="AH1391" s="359"/>
      <c r="AI1391" s="373"/>
    </row>
    <row r="1392">
      <c r="A1392" s="480" t="s">
        <v>2869</v>
      </c>
      <c r="B1392" s="361"/>
      <c r="C1392" s="362"/>
      <c r="D1392" s="384" t="s">
        <v>2869</v>
      </c>
      <c r="E1392" s="364"/>
      <c r="F1392" s="365"/>
      <c r="G1392" s="366"/>
      <c r="H1392" s="367"/>
      <c r="I1392" s="365"/>
      <c r="J1392" s="368"/>
      <c r="K1392" s="364"/>
      <c r="L1392" s="365"/>
      <c r="M1392" s="366"/>
      <c r="N1392" s="367"/>
      <c r="O1392" s="365"/>
      <c r="P1392" s="368"/>
      <c r="Q1392" s="364"/>
      <c r="R1392" s="365"/>
      <c r="S1392" s="366"/>
      <c r="T1392" s="369"/>
      <c r="U1392" s="370"/>
      <c r="V1392" s="481"/>
      <c r="W1392" s="372"/>
      <c r="X1392" s="353"/>
      <c r="Y1392" s="373"/>
      <c r="Z1392" s="382"/>
      <c r="AA1392" s="389"/>
      <c r="AB1392" s="383"/>
      <c r="AC1392" s="388"/>
      <c r="AD1392" s="382"/>
      <c r="AE1392" s="389"/>
      <c r="AF1392" s="390"/>
      <c r="AG1392" s="391"/>
      <c r="AH1392" s="359"/>
      <c r="AI1392" s="373"/>
    </row>
    <row r="1393">
      <c r="A1393" s="480" t="s">
        <v>2869</v>
      </c>
      <c r="B1393" s="361"/>
      <c r="C1393" s="362"/>
      <c r="D1393" s="384" t="s">
        <v>2869</v>
      </c>
      <c r="E1393" s="364"/>
      <c r="F1393" s="365"/>
      <c r="G1393" s="366"/>
      <c r="H1393" s="367"/>
      <c r="I1393" s="365"/>
      <c r="J1393" s="368"/>
      <c r="K1393" s="364"/>
      <c r="L1393" s="365"/>
      <c r="M1393" s="366"/>
      <c r="N1393" s="367"/>
      <c r="O1393" s="365"/>
      <c r="P1393" s="368"/>
      <c r="Q1393" s="364"/>
      <c r="R1393" s="365"/>
      <c r="S1393" s="366"/>
      <c r="T1393" s="369"/>
      <c r="U1393" s="370"/>
      <c r="V1393" s="481"/>
      <c r="W1393" s="372"/>
      <c r="X1393" s="353"/>
      <c r="Y1393" s="373"/>
      <c r="Z1393" s="382"/>
      <c r="AA1393" s="389"/>
      <c r="AB1393" s="383"/>
      <c r="AC1393" s="388"/>
      <c r="AD1393" s="382"/>
      <c r="AE1393" s="389"/>
      <c r="AF1393" s="390"/>
      <c r="AG1393" s="391"/>
      <c r="AH1393" s="359"/>
      <c r="AI1393" s="373"/>
    </row>
    <row r="1394">
      <c r="A1394" s="480" t="s">
        <v>2869</v>
      </c>
      <c r="B1394" s="361"/>
      <c r="C1394" s="362"/>
      <c r="D1394" s="384" t="s">
        <v>2869</v>
      </c>
      <c r="E1394" s="364"/>
      <c r="F1394" s="365"/>
      <c r="G1394" s="366"/>
      <c r="H1394" s="367"/>
      <c r="I1394" s="365"/>
      <c r="J1394" s="368"/>
      <c r="K1394" s="364"/>
      <c r="L1394" s="365"/>
      <c r="M1394" s="366"/>
      <c r="N1394" s="367"/>
      <c r="O1394" s="365"/>
      <c r="P1394" s="368"/>
      <c r="Q1394" s="364"/>
      <c r="R1394" s="365"/>
      <c r="S1394" s="366"/>
      <c r="T1394" s="369"/>
      <c r="U1394" s="370"/>
      <c r="V1394" s="481"/>
      <c r="W1394" s="372"/>
      <c r="X1394" s="353"/>
      <c r="Y1394" s="373"/>
      <c r="Z1394" s="382"/>
      <c r="AA1394" s="389"/>
      <c r="AB1394" s="383"/>
      <c r="AC1394" s="388"/>
      <c r="AD1394" s="382"/>
      <c r="AE1394" s="389"/>
      <c r="AF1394" s="390"/>
      <c r="AG1394" s="391"/>
      <c r="AH1394" s="359"/>
      <c r="AI1394" s="373"/>
    </row>
    <row r="1395">
      <c r="A1395" s="480" t="s">
        <v>2869</v>
      </c>
      <c r="B1395" s="361"/>
      <c r="C1395" s="362"/>
      <c r="D1395" s="384" t="s">
        <v>2869</v>
      </c>
      <c r="E1395" s="364"/>
      <c r="F1395" s="365"/>
      <c r="G1395" s="366"/>
      <c r="H1395" s="367"/>
      <c r="I1395" s="365"/>
      <c r="J1395" s="368"/>
      <c r="K1395" s="364"/>
      <c r="L1395" s="365"/>
      <c r="M1395" s="366"/>
      <c r="N1395" s="367"/>
      <c r="O1395" s="365"/>
      <c r="P1395" s="368"/>
      <c r="Q1395" s="364"/>
      <c r="R1395" s="365"/>
      <c r="S1395" s="366"/>
      <c r="T1395" s="369"/>
      <c r="U1395" s="370"/>
      <c r="V1395" s="481"/>
      <c r="W1395" s="372"/>
      <c r="X1395" s="353"/>
      <c r="Y1395" s="373"/>
      <c r="Z1395" s="382"/>
      <c r="AA1395" s="389"/>
      <c r="AB1395" s="383"/>
      <c r="AC1395" s="388"/>
      <c r="AD1395" s="382"/>
      <c r="AE1395" s="389"/>
      <c r="AF1395" s="390"/>
      <c r="AG1395" s="391"/>
      <c r="AH1395" s="359"/>
      <c r="AI1395" s="373"/>
    </row>
    <row r="1396">
      <c r="A1396" s="480" t="s">
        <v>2869</v>
      </c>
      <c r="B1396" s="361"/>
      <c r="C1396" s="362"/>
      <c r="D1396" s="384" t="s">
        <v>2869</v>
      </c>
      <c r="E1396" s="364"/>
      <c r="F1396" s="365"/>
      <c r="G1396" s="366"/>
      <c r="H1396" s="367"/>
      <c r="I1396" s="365"/>
      <c r="J1396" s="368"/>
      <c r="K1396" s="364"/>
      <c r="L1396" s="365"/>
      <c r="M1396" s="366"/>
      <c r="N1396" s="367"/>
      <c r="O1396" s="365"/>
      <c r="P1396" s="368"/>
      <c r="Q1396" s="364"/>
      <c r="R1396" s="365"/>
      <c r="S1396" s="366"/>
      <c r="T1396" s="369"/>
      <c r="U1396" s="370"/>
      <c r="V1396" s="481"/>
      <c r="W1396" s="372"/>
      <c r="X1396" s="353"/>
      <c r="Y1396" s="373"/>
      <c r="Z1396" s="382"/>
      <c r="AA1396" s="389"/>
      <c r="AB1396" s="383"/>
      <c r="AC1396" s="388"/>
      <c r="AD1396" s="382"/>
      <c r="AE1396" s="389"/>
      <c r="AF1396" s="390"/>
      <c r="AG1396" s="391"/>
      <c r="AH1396" s="359"/>
      <c r="AI1396" s="373"/>
    </row>
    <row r="1397">
      <c r="A1397" s="480" t="s">
        <v>2869</v>
      </c>
      <c r="B1397" s="361"/>
      <c r="C1397" s="362"/>
      <c r="D1397" s="384" t="s">
        <v>2869</v>
      </c>
      <c r="E1397" s="364"/>
      <c r="F1397" s="365"/>
      <c r="G1397" s="366"/>
      <c r="H1397" s="367"/>
      <c r="I1397" s="365"/>
      <c r="J1397" s="368"/>
      <c r="K1397" s="364"/>
      <c r="L1397" s="365"/>
      <c r="M1397" s="366"/>
      <c r="N1397" s="367"/>
      <c r="O1397" s="365"/>
      <c r="P1397" s="368"/>
      <c r="Q1397" s="364"/>
      <c r="R1397" s="365"/>
      <c r="S1397" s="366"/>
      <c r="T1397" s="369"/>
      <c r="U1397" s="370"/>
      <c r="V1397" s="481"/>
      <c r="W1397" s="372"/>
      <c r="X1397" s="353"/>
      <c r="Y1397" s="373"/>
      <c r="Z1397" s="382"/>
      <c r="AA1397" s="389"/>
      <c r="AB1397" s="383"/>
      <c r="AC1397" s="388"/>
      <c r="AD1397" s="382"/>
      <c r="AE1397" s="389"/>
      <c r="AF1397" s="390"/>
      <c r="AG1397" s="391"/>
      <c r="AH1397" s="359"/>
      <c r="AI1397" s="373"/>
    </row>
    <row r="1398">
      <c r="A1398" s="480" t="s">
        <v>2869</v>
      </c>
      <c r="B1398" s="361"/>
      <c r="C1398" s="362"/>
      <c r="D1398" s="384" t="s">
        <v>2869</v>
      </c>
      <c r="E1398" s="364"/>
      <c r="F1398" s="365"/>
      <c r="G1398" s="366"/>
      <c r="H1398" s="367"/>
      <c r="I1398" s="365"/>
      <c r="J1398" s="368"/>
      <c r="K1398" s="364"/>
      <c r="L1398" s="365"/>
      <c r="M1398" s="366"/>
      <c r="N1398" s="367"/>
      <c r="O1398" s="365"/>
      <c r="P1398" s="368"/>
      <c r="Q1398" s="364"/>
      <c r="R1398" s="365"/>
      <c r="S1398" s="366"/>
      <c r="T1398" s="369"/>
      <c r="U1398" s="370"/>
      <c r="V1398" s="481"/>
      <c r="W1398" s="372"/>
      <c r="X1398" s="353"/>
      <c r="Y1398" s="373"/>
      <c r="Z1398" s="382"/>
      <c r="AA1398" s="389"/>
      <c r="AB1398" s="383"/>
      <c r="AC1398" s="388"/>
      <c r="AD1398" s="382"/>
      <c r="AE1398" s="389"/>
      <c r="AF1398" s="390"/>
      <c r="AG1398" s="391"/>
      <c r="AH1398" s="359"/>
      <c r="AI1398" s="373"/>
    </row>
    <row r="1399">
      <c r="A1399" s="480" t="s">
        <v>2869</v>
      </c>
      <c r="B1399" s="361"/>
      <c r="C1399" s="362"/>
      <c r="D1399" s="384" t="s">
        <v>2869</v>
      </c>
      <c r="E1399" s="364"/>
      <c r="F1399" s="365"/>
      <c r="G1399" s="366"/>
      <c r="H1399" s="367"/>
      <c r="I1399" s="365"/>
      <c r="J1399" s="368"/>
      <c r="K1399" s="364"/>
      <c r="L1399" s="365"/>
      <c r="M1399" s="366"/>
      <c r="N1399" s="367"/>
      <c r="O1399" s="365"/>
      <c r="P1399" s="368"/>
      <c r="Q1399" s="364"/>
      <c r="R1399" s="365"/>
      <c r="S1399" s="366"/>
      <c r="T1399" s="369"/>
      <c r="U1399" s="370"/>
      <c r="V1399" s="481"/>
      <c r="W1399" s="372"/>
      <c r="X1399" s="353"/>
      <c r="Y1399" s="373"/>
      <c r="Z1399" s="382"/>
      <c r="AA1399" s="389"/>
      <c r="AB1399" s="383"/>
      <c r="AC1399" s="388"/>
      <c r="AD1399" s="382"/>
      <c r="AE1399" s="389"/>
      <c r="AF1399" s="390"/>
      <c r="AG1399" s="391"/>
      <c r="AH1399" s="359"/>
      <c r="AI1399" s="373"/>
    </row>
    <row r="1400">
      <c r="A1400" s="480" t="s">
        <v>2869</v>
      </c>
      <c r="B1400" s="361"/>
      <c r="C1400" s="362"/>
      <c r="D1400" s="384" t="s">
        <v>2869</v>
      </c>
      <c r="E1400" s="364"/>
      <c r="F1400" s="365"/>
      <c r="G1400" s="366"/>
      <c r="H1400" s="367"/>
      <c r="I1400" s="365"/>
      <c r="J1400" s="368"/>
      <c r="K1400" s="364"/>
      <c r="L1400" s="365"/>
      <c r="M1400" s="366"/>
      <c r="N1400" s="367"/>
      <c r="O1400" s="365"/>
      <c r="P1400" s="368"/>
      <c r="Q1400" s="364"/>
      <c r="R1400" s="365"/>
      <c r="S1400" s="366"/>
      <c r="T1400" s="369"/>
      <c r="U1400" s="370"/>
      <c r="V1400" s="481"/>
      <c r="W1400" s="372"/>
      <c r="X1400" s="353"/>
      <c r="Y1400" s="373"/>
      <c r="Z1400" s="382"/>
      <c r="AA1400" s="389"/>
      <c r="AB1400" s="383"/>
      <c r="AC1400" s="388"/>
      <c r="AD1400" s="382"/>
      <c r="AE1400" s="389"/>
      <c r="AF1400" s="390"/>
      <c r="AG1400" s="391"/>
      <c r="AH1400" s="359"/>
      <c r="AI1400" s="373"/>
    </row>
    <row r="1401">
      <c r="A1401" s="480" t="s">
        <v>2869</v>
      </c>
      <c r="B1401" s="361"/>
      <c r="C1401" s="362"/>
      <c r="D1401" s="384" t="s">
        <v>2869</v>
      </c>
      <c r="E1401" s="364"/>
      <c r="F1401" s="365"/>
      <c r="G1401" s="366"/>
      <c r="H1401" s="367"/>
      <c r="I1401" s="365"/>
      <c r="J1401" s="368"/>
      <c r="K1401" s="364"/>
      <c r="L1401" s="365"/>
      <c r="M1401" s="366"/>
      <c r="N1401" s="367"/>
      <c r="O1401" s="365"/>
      <c r="P1401" s="368"/>
      <c r="Q1401" s="364"/>
      <c r="R1401" s="365"/>
      <c r="S1401" s="366"/>
      <c r="T1401" s="369"/>
      <c r="U1401" s="370"/>
      <c r="V1401" s="481"/>
      <c r="W1401" s="372"/>
      <c r="X1401" s="353"/>
      <c r="Y1401" s="373"/>
      <c r="Z1401" s="382"/>
      <c r="AA1401" s="389"/>
      <c r="AB1401" s="383"/>
      <c r="AC1401" s="388"/>
      <c r="AD1401" s="382"/>
      <c r="AE1401" s="389"/>
      <c r="AF1401" s="390"/>
      <c r="AG1401" s="391"/>
      <c r="AH1401" s="359"/>
      <c r="AI1401" s="373"/>
    </row>
    <row r="1402">
      <c r="A1402" s="480" t="s">
        <v>2869</v>
      </c>
      <c r="B1402" s="361"/>
      <c r="C1402" s="362"/>
      <c r="D1402" s="384" t="s">
        <v>2869</v>
      </c>
      <c r="E1402" s="364"/>
      <c r="F1402" s="365"/>
      <c r="G1402" s="366"/>
      <c r="H1402" s="367"/>
      <c r="I1402" s="365"/>
      <c r="J1402" s="368"/>
      <c r="K1402" s="364"/>
      <c r="L1402" s="365"/>
      <c r="M1402" s="366"/>
      <c r="N1402" s="367"/>
      <c r="O1402" s="365"/>
      <c r="P1402" s="368"/>
      <c r="Q1402" s="364"/>
      <c r="R1402" s="365"/>
      <c r="S1402" s="366"/>
      <c r="T1402" s="369"/>
      <c r="U1402" s="370"/>
      <c r="V1402" s="481"/>
      <c r="W1402" s="372"/>
      <c r="X1402" s="353"/>
      <c r="Y1402" s="373"/>
      <c r="Z1402" s="382"/>
      <c r="AA1402" s="389"/>
      <c r="AB1402" s="383"/>
      <c r="AC1402" s="388"/>
      <c r="AD1402" s="382"/>
      <c r="AE1402" s="389"/>
      <c r="AF1402" s="390"/>
      <c r="AG1402" s="391"/>
      <c r="AH1402" s="359"/>
      <c r="AI1402" s="373"/>
    </row>
    <row r="1403">
      <c r="A1403" s="480" t="s">
        <v>2869</v>
      </c>
      <c r="B1403" s="361"/>
      <c r="C1403" s="362"/>
      <c r="D1403" s="384" t="s">
        <v>2869</v>
      </c>
      <c r="E1403" s="364"/>
      <c r="F1403" s="365"/>
      <c r="G1403" s="366"/>
      <c r="H1403" s="367"/>
      <c r="I1403" s="365"/>
      <c r="J1403" s="368"/>
      <c r="K1403" s="364"/>
      <c r="L1403" s="365"/>
      <c r="M1403" s="366"/>
      <c r="N1403" s="367"/>
      <c r="O1403" s="365"/>
      <c r="P1403" s="368"/>
      <c r="Q1403" s="364"/>
      <c r="R1403" s="365"/>
      <c r="S1403" s="366"/>
      <c r="T1403" s="369"/>
      <c r="U1403" s="370"/>
      <c r="V1403" s="481"/>
      <c r="W1403" s="372"/>
      <c r="X1403" s="353"/>
      <c r="Y1403" s="373"/>
      <c r="Z1403" s="382"/>
      <c r="AA1403" s="389"/>
      <c r="AB1403" s="383"/>
      <c r="AC1403" s="388"/>
      <c r="AD1403" s="382"/>
      <c r="AE1403" s="389"/>
      <c r="AF1403" s="390"/>
      <c r="AG1403" s="391"/>
      <c r="AH1403" s="359"/>
      <c r="AI1403" s="373"/>
    </row>
    <row r="1404">
      <c r="A1404" s="480" t="s">
        <v>2869</v>
      </c>
      <c r="B1404" s="361"/>
      <c r="C1404" s="362"/>
      <c r="D1404" s="384" t="s">
        <v>2869</v>
      </c>
      <c r="E1404" s="364"/>
      <c r="F1404" s="365"/>
      <c r="G1404" s="366"/>
      <c r="H1404" s="367"/>
      <c r="I1404" s="365"/>
      <c r="J1404" s="368"/>
      <c r="K1404" s="364"/>
      <c r="L1404" s="365"/>
      <c r="M1404" s="366"/>
      <c r="N1404" s="367"/>
      <c r="O1404" s="365"/>
      <c r="P1404" s="368"/>
      <c r="Q1404" s="364"/>
      <c r="R1404" s="365"/>
      <c r="S1404" s="366"/>
      <c r="T1404" s="369"/>
      <c r="U1404" s="370"/>
      <c r="V1404" s="481"/>
      <c r="W1404" s="372"/>
      <c r="X1404" s="353"/>
      <c r="Y1404" s="373"/>
      <c r="Z1404" s="382"/>
      <c r="AA1404" s="389"/>
      <c r="AB1404" s="383"/>
      <c r="AC1404" s="388"/>
      <c r="AD1404" s="382"/>
      <c r="AE1404" s="389"/>
      <c r="AF1404" s="390"/>
      <c r="AG1404" s="391"/>
      <c r="AH1404" s="359"/>
      <c r="AI1404" s="373"/>
    </row>
    <row r="1405">
      <c r="A1405" s="480" t="s">
        <v>2869</v>
      </c>
      <c r="B1405" s="361"/>
      <c r="C1405" s="362"/>
      <c r="D1405" s="384" t="s">
        <v>2869</v>
      </c>
      <c r="E1405" s="364"/>
      <c r="F1405" s="365"/>
      <c r="G1405" s="366"/>
      <c r="H1405" s="367"/>
      <c r="I1405" s="365"/>
      <c r="J1405" s="368"/>
      <c r="K1405" s="364"/>
      <c r="L1405" s="365"/>
      <c r="M1405" s="366"/>
      <c r="N1405" s="367"/>
      <c r="O1405" s="365"/>
      <c r="P1405" s="368"/>
      <c r="Q1405" s="364"/>
      <c r="R1405" s="365"/>
      <c r="S1405" s="366"/>
      <c r="T1405" s="369"/>
      <c r="U1405" s="370"/>
      <c r="V1405" s="481"/>
      <c r="W1405" s="372"/>
      <c r="X1405" s="353"/>
      <c r="Y1405" s="373"/>
      <c r="Z1405" s="382"/>
      <c r="AA1405" s="389"/>
      <c r="AB1405" s="383"/>
      <c r="AC1405" s="388"/>
      <c r="AD1405" s="382"/>
      <c r="AE1405" s="389"/>
      <c r="AF1405" s="390"/>
      <c r="AG1405" s="391"/>
      <c r="AH1405" s="359"/>
      <c r="AI1405" s="373"/>
    </row>
    <row r="1406">
      <c r="A1406" s="480" t="s">
        <v>2869</v>
      </c>
      <c r="B1406" s="361"/>
      <c r="C1406" s="362"/>
      <c r="D1406" s="384" t="s">
        <v>2869</v>
      </c>
      <c r="E1406" s="364"/>
      <c r="F1406" s="365"/>
      <c r="G1406" s="366"/>
      <c r="H1406" s="367"/>
      <c r="I1406" s="365"/>
      <c r="J1406" s="368"/>
      <c r="K1406" s="364"/>
      <c r="L1406" s="365"/>
      <c r="M1406" s="366"/>
      <c r="N1406" s="367"/>
      <c r="O1406" s="365"/>
      <c r="P1406" s="368"/>
      <c r="Q1406" s="364"/>
      <c r="R1406" s="365"/>
      <c r="S1406" s="366"/>
      <c r="T1406" s="369"/>
      <c r="U1406" s="370"/>
      <c r="V1406" s="481"/>
      <c r="W1406" s="372"/>
      <c r="X1406" s="353"/>
      <c r="Y1406" s="373"/>
      <c r="Z1406" s="382"/>
      <c r="AA1406" s="389"/>
      <c r="AB1406" s="383"/>
      <c r="AC1406" s="388"/>
      <c r="AD1406" s="382"/>
      <c r="AE1406" s="389"/>
      <c r="AF1406" s="390"/>
      <c r="AG1406" s="391"/>
      <c r="AH1406" s="359"/>
      <c r="AI1406" s="373"/>
    </row>
    <row r="1407">
      <c r="A1407" s="480" t="s">
        <v>2869</v>
      </c>
      <c r="B1407" s="361"/>
      <c r="C1407" s="362"/>
      <c r="D1407" s="384" t="s">
        <v>2869</v>
      </c>
      <c r="E1407" s="364"/>
      <c r="F1407" s="365"/>
      <c r="G1407" s="366"/>
      <c r="H1407" s="367"/>
      <c r="I1407" s="365"/>
      <c r="J1407" s="368"/>
      <c r="K1407" s="364"/>
      <c r="L1407" s="365"/>
      <c r="M1407" s="366"/>
      <c r="N1407" s="367"/>
      <c r="O1407" s="365"/>
      <c r="P1407" s="368"/>
      <c r="Q1407" s="364"/>
      <c r="R1407" s="365"/>
      <c r="S1407" s="366"/>
      <c r="T1407" s="369"/>
      <c r="U1407" s="370"/>
      <c r="V1407" s="481"/>
      <c r="W1407" s="372"/>
      <c r="X1407" s="353"/>
      <c r="Y1407" s="373"/>
      <c r="Z1407" s="382"/>
      <c r="AA1407" s="389"/>
      <c r="AB1407" s="383"/>
      <c r="AC1407" s="388"/>
      <c r="AD1407" s="382"/>
      <c r="AE1407" s="389"/>
      <c r="AF1407" s="390"/>
      <c r="AG1407" s="391"/>
      <c r="AH1407" s="359"/>
      <c r="AI1407" s="373"/>
    </row>
    <row r="1408">
      <c r="A1408" s="480" t="s">
        <v>2869</v>
      </c>
      <c r="B1408" s="361"/>
      <c r="C1408" s="362"/>
      <c r="D1408" s="384" t="s">
        <v>2869</v>
      </c>
      <c r="E1408" s="364"/>
      <c r="F1408" s="365"/>
      <c r="G1408" s="366"/>
      <c r="H1408" s="367"/>
      <c r="I1408" s="365"/>
      <c r="J1408" s="368"/>
      <c r="K1408" s="364"/>
      <c r="L1408" s="365"/>
      <c r="M1408" s="366"/>
      <c r="N1408" s="367"/>
      <c r="O1408" s="365"/>
      <c r="P1408" s="368"/>
      <c r="Q1408" s="364"/>
      <c r="R1408" s="365"/>
      <c r="S1408" s="366"/>
      <c r="T1408" s="369"/>
      <c r="U1408" s="370"/>
      <c r="V1408" s="481"/>
      <c r="W1408" s="372"/>
      <c r="X1408" s="353"/>
      <c r="Y1408" s="373"/>
      <c r="Z1408" s="382"/>
      <c r="AA1408" s="389"/>
      <c r="AB1408" s="383"/>
      <c r="AC1408" s="388"/>
      <c r="AD1408" s="382"/>
      <c r="AE1408" s="389"/>
      <c r="AF1408" s="390"/>
      <c r="AG1408" s="391"/>
      <c r="AH1408" s="359"/>
      <c r="AI1408" s="373"/>
    </row>
    <row r="1409">
      <c r="A1409" s="480" t="s">
        <v>2869</v>
      </c>
      <c r="B1409" s="361"/>
      <c r="C1409" s="362"/>
      <c r="D1409" s="384" t="s">
        <v>2869</v>
      </c>
      <c r="E1409" s="364"/>
      <c r="F1409" s="365"/>
      <c r="G1409" s="366"/>
      <c r="H1409" s="367"/>
      <c r="I1409" s="365"/>
      <c r="J1409" s="368"/>
      <c r="K1409" s="364"/>
      <c r="L1409" s="365"/>
      <c r="M1409" s="366"/>
      <c r="N1409" s="367"/>
      <c r="O1409" s="365"/>
      <c r="P1409" s="368"/>
      <c r="Q1409" s="364"/>
      <c r="R1409" s="365"/>
      <c r="S1409" s="366"/>
      <c r="T1409" s="369"/>
      <c r="U1409" s="370"/>
      <c r="V1409" s="481"/>
      <c r="W1409" s="372"/>
      <c r="X1409" s="353"/>
      <c r="Y1409" s="373"/>
      <c r="Z1409" s="382"/>
      <c r="AA1409" s="389"/>
      <c r="AB1409" s="383"/>
      <c r="AC1409" s="388"/>
      <c r="AD1409" s="382"/>
      <c r="AE1409" s="389"/>
      <c r="AF1409" s="390"/>
      <c r="AG1409" s="391"/>
      <c r="AH1409" s="359"/>
      <c r="AI1409" s="373"/>
    </row>
    <row r="1410">
      <c r="A1410" s="480" t="s">
        <v>2869</v>
      </c>
      <c r="B1410" s="361"/>
      <c r="C1410" s="362"/>
      <c r="D1410" s="384" t="s">
        <v>2869</v>
      </c>
      <c r="E1410" s="364"/>
      <c r="F1410" s="365"/>
      <c r="G1410" s="366"/>
      <c r="H1410" s="367"/>
      <c r="I1410" s="365"/>
      <c r="J1410" s="368"/>
      <c r="K1410" s="364"/>
      <c r="L1410" s="365"/>
      <c r="M1410" s="366"/>
      <c r="N1410" s="367"/>
      <c r="O1410" s="365"/>
      <c r="P1410" s="368"/>
      <c r="Q1410" s="364"/>
      <c r="R1410" s="365"/>
      <c r="S1410" s="366"/>
      <c r="T1410" s="369"/>
      <c r="U1410" s="370"/>
      <c r="V1410" s="481"/>
      <c r="W1410" s="372"/>
      <c r="X1410" s="353"/>
      <c r="Y1410" s="373"/>
      <c r="Z1410" s="382"/>
      <c r="AA1410" s="389"/>
      <c r="AB1410" s="383"/>
      <c r="AC1410" s="388"/>
      <c r="AD1410" s="382"/>
      <c r="AE1410" s="389"/>
      <c r="AF1410" s="390"/>
      <c r="AG1410" s="391"/>
      <c r="AH1410" s="359"/>
      <c r="AI1410" s="373"/>
    </row>
    <row r="1411">
      <c r="A1411" s="480" t="s">
        <v>2869</v>
      </c>
      <c r="B1411" s="361"/>
      <c r="C1411" s="362"/>
      <c r="D1411" s="384" t="s">
        <v>2869</v>
      </c>
      <c r="E1411" s="364"/>
      <c r="F1411" s="365"/>
      <c r="G1411" s="366"/>
      <c r="H1411" s="367"/>
      <c r="I1411" s="365"/>
      <c r="J1411" s="368"/>
      <c r="K1411" s="364"/>
      <c r="L1411" s="365"/>
      <c r="M1411" s="366"/>
      <c r="N1411" s="367"/>
      <c r="O1411" s="365"/>
      <c r="P1411" s="368"/>
      <c r="Q1411" s="364"/>
      <c r="R1411" s="365"/>
      <c r="S1411" s="366"/>
      <c r="T1411" s="369"/>
      <c r="U1411" s="370"/>
      <c r="V1411" s="481"/>
      <c r="W1411" s="372"/>
      <c r="X1411" s="353"/>
      <c r="Y1411" s="373"/>
      <c r="Z1411" s="382"/>
      <c r="AA1411" s="389"/>
      <c r="AB1411" s="383"/>
      <c r="AC1411" s="388"/>
      <c r="AD1411" s="382"/>
      <c r="AE1411" s="389"/>
      <c r="AF1411" s="390"/>
      <c r="AG1411" s="391"/>
      <c r="AH1411" s="359"/>
      <c r="AI1411" s="373"/>
    </row>
    <row r="1412">
      <c r="A1412" s="480" t="s">
        <v>2869</v>
      </c>
      <c r="B1412" s="361"/>
      <c r="C1412" s="362"/>
      <c r="D1412" s="384" t="s">
        <v>2869</v>
      </c>
      <c r="E1412" s="364"/>
      <c r="F1412" s="365"/>
      <c r="G1412" s="366"/>
      <c r="H1412" s="367"/>
      <c r="I1412" s="365"/>
      <c r="J1412" s="368"/>
      <c r="K1412" s="364"/>
      <c r="L1412" s="365"/>
      <c r="M1412" s="366"/>
      <c r="N1412" s="367"/>
      <c r="O1412" s="365"/>
      <c r="P1412" s="368"/>
      <c r="Q1412" s="364"/>
      <c r="R1412" s="365"/>
      <c r="S1412" s="366"/>
      <c r="T1412" s="369"/>
      <c r="U1412" s="370"/>
      <c r="V1412" s="481"/>
      <c r="W1412" s="372"/>
      <c r="X1412" s="353"/>
      <c r="Y1412" s="373"/>
      <c r="Z1412" s="382"/>
      <c r="AA1412" s="389"/>
      <c r="AB1412" s="383"/>
      <c r="AC1412" s="388"/>
      <c r="AD1412" s="382"/>
      <c r="AE1412" s="389"/>
      <c r="AF1412" s="390"/>
      <c r="AG1412" s="391"/>
      <c r="AH1412" s="359"/>
      <c r="AI1412" s="373"/>
    </row>
    <row r="1413">
      <c r="A1413" s="480" t="s">
        <v>2869</v>
      </c>
      <c r="B1413" s="361"/>
      <c r="C1413" s="362"/>
      <c r="D1413" s="384" t="s">
        <v>2869</v>
      </c>
      <c r="E1413" s="364"/>
      <c r="F1413" s="365"/>
      <c r="G1413" s="366"/>
      <c r="H1413" s="367"/>
      <c r="I1413" s="365"/>
      <c r="J1413" s="368"/>
      <c r="K1413" s="364"/>
      <c r="L1413" s="365"/>
      <c r="M1413" s="366"/>
      <c r="N1413" s="367"/>
      <c r="O1413" s="365"/>
      <c r="P1413" s="368"/>
      <c r="Q1413" s="364"/>
      <c r="R1413" s="365"/>
      <c r="S1413" s="366"/>
      <c r="T1413" s="369"/>
      <c r="U1413" s="370"/>
      <c r="V1413" s="481"/>
      <c r="W1413" s="372"/>
      <c r="X1413" s="353"/>
      <c r="Y1413" s="373"/>
      <c r="Z1413" s="382"/>
      <c r="AA1413" s="389"/>
      <c r="AB1413" s="383"/>
      <c r="AC1413" s="388"/>
      <c r="AD1413" s="382"/>
      <c r="AE1413" s="389"/>
      <c r="AF1413" s="390"/>
      <c r="AG1413" s="391"/>
      <c r="AH1413" s="359"/>
      <c r="AI1413" s="373"/>
    </row>
    <row r="1414">
      <c r="A1414" s="480" t="s">
        <v>2869</v>
      </c>
      <c r="B1414" s="361"/>
      <c r="C1414" s="362"/>
      <c r="D1414" s="384" t="s">
        <v>2869</v>
      </c>
      <c r="E1414" s="364"/>
      <c r="F1414" s="365"/>
      <c r="G1414" s="366"/>
      <c r="H1414" s="367"/>
      <c r="I1414" s="365"/>
      <c r="J1414" s="368"/>
      <c r="K1414" s="364"/>
      <c r="L1414" s="365"/>
      <c r="M1414" s="366"/>
      <c r="N1414" s="367"/>
      <c r="O1414" s="365"/>
      <c r="P1414" s="368"/>
      <c r="Q1414" s="364"/>
      <c r="R1414" s="365"/>
      <c r="S1414" s="366"/>
      <c r="T1414" s="369"/>
      <c r="U1414" s="370"/>
      <c r="V1414" s="481"/>
      <c r="W1414" s="372"/>
      <c r="X1414" s="353"/>
      <c r="Y1414" s="373"/>
      <c r="Z1414" s="382"/>
      <c r="AA1414" s="389"/>
      <c r="AB1414" s="383"/>
      <c r="AC1414" s="388"/>
      <c r="AD1414" s="382"/>
      <c r="AE1414" s="389"/>
      <c r="AF1414" s="390"/>
      <c r="AG1414" s="391"/>
      <c r="AH1414" s="359"/>
      <c r="AI1414" s="373"/>
    </row>
    <row r="1415">
      <c r="A1415" s="480" t="s">
        <v>2869</v>
      </c>
      <c r="B1415" s="361"/>
      <c r="C1415" s="362"/>
      <c r="D1415" s="384" t="s">
        <v>2869</v>
      </c>
      <c r="E1415" s="364"/>
      <c r="F1415" s="365"/>
      <c r="G1415" s="366"/>
      <c r="H1415" s="367"/>
      <c r="I1415" s="365"/>
      <c r="J1415" s="368"/>
      <c r="K1415" s="364"/>
      <c r="L1415" s="365"/>
      <c r="M1415" s="366"/>
      <c r="N1415" s="367"/>
      <c r="O1415" s="365"/>
      <c r="P1415" s="368"/>
      <c r="Q1415" s="364"/>
      <c r="R1415" s="365"/>
      <c r="S1415" s="366"/>
      <c r="T1415" s="369"/>
      <c r="U1415" s="370"/>
      <c r="V1415" s="481"/>
      <c r="W1415" s="372"/>
      <c r="X1415" s="353"/>
      <c r="Y1415" s="373"/>
      <c r="Z1415" s="382"/>
      <c r="AA1415" s="389"/>
      <c r="AB1415" s="383"/>
      <c r="AC1415" s="388"/>
      <c r="AD1415" s="382"/>
      <c r="AE1415" s="389"/>
      <c r="AF1415" s="390"/>
      <c r="AG1415" s="391"/>
      <c r="AH1415" s="359"/>
      <c r="AI1415" s="373"/>
    </row>
    <row r="1416">
      <c r="A1416" s="480" t="s">
        <v>2869</v>
      </c>
      <c r="B1416" s="361"/>
      <c r="C1416" s="362"/>
      <c r="D1416" s="384" t="s">
        <v>2869</v>
      </c>
      <c r="E1416" s="364"/>
      <c r="F1416" s="365"/>
      <c r="G1416" s="366"/>
      <c r="H1416" s="367"/>
      <c r="I1416" s="365"/>
      <c r="J1416" s="368"/>
      <c r="K1416" s="364"/>
      <c r="L1416" s="365"/>
      <c r="M1416" s="366"/>
      <c r="N1416" s="367"/>
      <c r="O1416" s="365"/>
      <c r="P1416" s="368"/>
      <c r="Q1416" s="364"/>
      <c r="R1416" s="365"/>
      <c r="S1416" s="366"/>
      <c r="T1416" s="369"/>
      <c r="U1416" s="370"/>
      <c r="V1416" s="481"/>
      <c r="W1416" s="372"/>
      <c r="X1416" s="353"/>
      <c r="Y1416" s="373"/>
      <c r="Z1416" s="382"/>
      <c r="AA1416" s="389"/>
      <c r="AB1416" s="383"/>
      <c r="AC1416" s="388"/>
      <c r="AD1416" s="382"/>
      <c r="AE1416" s="389"/>
      <c r="AF1416" s="390"/>
      <c r="AG1416" s="391"/>
      <c r="AH1416" s="359"/>
      <c r="AI1416" s="373"/>
    </row>
    <row r="1417">
      <c r="A1417" s="480" t="s">
        <v>2869</v>
      </c>
      <c r="B1417" s="361"/>
      <c r="C1417" s="362"/>
      <c r="D1417" s="384" t="s">
        <v>2869</v>
      </c>
      <c r="E1417" s="364"/>
      <c r="F1417" s="365"/>
      <c r="G1417" s="366"/>
      <c r="H1417" s="367"/>
      <c r="I1417" s="365"/>
      <c r="J1417" s="368"/>
      <c r="K1417" s="364"/>
      <c r="L1417" s="365"/>
      <c r="M1417" s="366"/>
      <c r="N1417" s="367"/>
      <c r="O1417" s="365"/>
      <c r="P1417" s="368"/>
      <c r="Q1417" s="364"/>
      <c r="R1417" s="365"/>
      <c r="S1417" s="366"/>
      <c r="T1417" s="369"/>
      <c r="U1417" s="370"/>
      <c r="V1417" s="481"/>
      <c r="W1417" s="372"/>
      <c r="X1417" s="353"/>
      <c r="Y1417" s="373"/>
      <c r="Z1417" s="382"/>
      <c r="AA1417" s="389"/>
      <c r="AB1417" s="383"/>
      <c r="AC1417" s="388"/>
      <c r="AD1417" s="382"/>
      <c r="AE1417" s="389"/>
      <c r="AF1417" s="390"/>
      <c r="AG1417" s="391"/>
      <c r="AH1417" s="359"/>
      <c r="AI1417" s="373"/>
    </row>
    <row r="1418">
      <c r="A1418" s="480" t="s">
        <v>2869</v>
      </c>
      <c r="B1418" s="361"/>
      <c r="C1418" s="362"/>
      <c r="D1418" s="384" t="s">
        <v>2869</v>
      </c>
      <c r="E1418" s="364"/>
      <c r="F1418" s="365"/>
      <c r="G1418" s="366"/>
      <c r="H1418" s="367"/>
      <c r="I1418" s="365"/>
      <c r="J1418" s="368"/>
      <c r="K1418" s="364"/>
      <c r="L1418" s="365"/>
      <c r="M1418" s="366"/>
      <c r="N1418" s="367"/>
      <c r="O1418" s="365"/>
      <c r="P1418" s="368"/>
      <c r="Q1418" s="364"/>
      <c r="R1418" s="365"/>
      <c r="S1418" s="366"/>
      <c r="T1418" s="369"/>
      <c r="U1418" s="370"/>
      <c r="V1418" s="481"/>
      <c r="W1418" s="372"/>
      <c r="X1418" s="353"/>
      <c r="Y1418" s="373"/>
      <c r="Z1418" s="382"/>
      <c r="AA1418" s="389"/>
      <c r="AB1418" s="383"/>
      <c r="AC1418" s="388"/>
      <c r="AD1418" s="382"/>
      <c r="AE1418" s="389"/>
      <c r="AF1418" s="390"/>
      <c r="AG1418" s="391"/>
      <c r="AH1418" s="359"/>
      <c r="AI1418" s="373"/>
    </row>
    <row r="1419">
      <c r="A1419" s="480" t="s">
        <v>2869</v>
      </c>
      <c r="B1419" s="361"/>
      <c r="C1419" s="362"/>
      <c r="D1419" s="384" t="s">
        <v>2869</v>
      </c>
      <c r="E1419" s="364"/>
      <c r="F1419" s="365"/>
      <c r="G1419" s="366"/>
      <c r="H1419" s="367"/>
      <c r="I1419" s="365"/>
      <c r="J1419" s="368"/>
      <c r="K1419" s="364"/>
      <c r="L1419" s="365"/>
      <c r="M1419" s="366"/>
      <c r="N1419" s="367"/>
      <c r="O1419" s="365"/>
      <c r="P1419" s="368"/>
      <c r="Q1419" s="364"/>
      <c r="R1419" s="365"/>
      <c r="S1419" s="366"/>
      <c r="T1419" s="369"/>
      <c r="U1419" s="370"/>
      <c r="V1419" s="481"/>
      <c r="W1419" s="372"/>
      <c r="X1419" s="353"/>
      <c r="Y1419" s="373"/>
      <c r="Z1419" s="382"/>
      <c r="AA1419" s="389"/>
      <c r="AB1419" s="383"/>
      <c r="AC1419" s="388"/>
      <c r="AD1419" s="382"/>
      <c r="AE1419" s="389"/>
      <c r="AF1419" s="390"/>
      <c r="AG1419" s="391"/>
      <c r="AH1419" s="359"/>
      <c r="AI1419" s="373"/>
    </row>
    <row r="1420">
      <c r="A1420" s="480" t="s">
        <v>2869</v>
      </c>
      <c r="B1420" s="361"/>
      <c r="C1420" s="362"/>
      <c r="D1420" s="384" t="s">
        <v>2869</v>
      </c>
      <c r="E1420" s="364"/>
      <c r="F1420" s="365"/>
      <c r="G1420" s="366"/>
      <c r="H1420" s="367"/>
      <c r="I1420" s="365"/>
      <c r="J1420" s="368"/>
      <c r="K1420" s="364"/>
      <c r="L1420" s="365"/>
      <c r="M1420" s="366"/>
      <c r="N1420" s="367"/>
      <c r="O1420" s="365"/>
      <c r="P1420" s="368"/>
      <c r="Q1420" s="364"/>
      <c r="R1420" s="365"/>
      <c r="S1420" s="366"/>
      <c r="T1420" s="369"/>
      <c r="U1420" s="370"/>
      <c r="V1420" s="481"/>
      <c r="W1420" s="372"/>
      <c r="X1420" s="353"/>
      <c r="Y1420" s="373"/>
      <c r="Z1420" s="382"/>
      <c r="AA1420" s="389"/>
      <c r="AB1420" s="383"/>
      <c r="AC1420" s="388"/>
      <c r="AD1420" s="382"/>
      <c r="AE1420" s="389"/>
      <c r="AF1420" s="390"/>
      <c r="AG1420" s="391"/>
      <c r="AH1420" s="359"/>
      <c r="AI1420" s="373"/>
    </row>
    <row r="1421">
      <c r="A1421" s="480" t="s">
        <v>2869</v>
      </c>
      <c r="B1421" s="361"/>
      <c r="C1421" s="362"/>
      <c r="D1421" s="384" t="s">
        <v>2869</v>
      </c>
      <c r="E1421" s="364"/>
      <c r="F1421" s="365"/>
      <c r="G1421" s="366"/>
      <c r="H1421" s="367"/>
      <c r="I1421" s="365"/>
      <c r="J1421" s="368"/>
      <c r="K1421" s="364"/>
      <c r="L1421" s="365"/>
      <c r="M1421" s="366"/>
      <c r="N1421" s="367"/>
      <c r="O1421" s="365"/>
      <c r="P1421" s="368"/>
      <c r="Q1421" s="364"/>
      <c r="R1421" s="365"/>
      <c r="S1421" s="366"/>
      <c r="T1421" s="369"/>
      <c r="U1421" s="370"/>
      <c r="V1421" s="481"/>
      <c r="W1421" s="372"/>
      <c r="X1421" s="353"/>
      <c r="Y1421" s="373"/>
      <c r="Z1421" s="382"/>
      <c r="AA1421" s="389"/>
      <c r="AB1421" s="383"/>
      <c r="AC1421" s="388"/>
      <c r="AD1421" s="382"/>
      <c r="AE1421" s="389"/>
      <c r="AF1421" s="390"/>
      <c r="AG1421" s="391"/>
      <c r="AH1421" s="359"/>
      <c r="AI1421" s="373"/>
    </row>
    <row r="1422">
      <c r="A1422" s="480" t="s">
        <v>2869</v>
      </c>
      <c r="B1422" s="361"/>
      <c r="C1422" s="362"/>
      <c r="D1422" s="384" t="s">
        <v>2869</v>
      </c>
      <c r="E1422" s="364"/>
      <c r="F1422" s="365"/>
      <c r="G1422" s="366"/>
      <c r="H1422" s="367"/>
      <c r="I1422" s="365"/>
      <c r="J1422" s="368"/>
      <c r="K1422" s="364"/>
      <c r="L1422" s="365"/>
      <c r="M1422" s="366"/>
      <c r="N1422" s="367"/>
      <c r="O1422" s="365"/>
      <c r="P1422" s="368"/>
      <c r="Q1422" s="364"/>
      <c r="R1422" s="365"/>
      <c r="S1422" s="366"/>
      <c r="T1422" s="369"/>
      <c r="U1422" s="370"/>
      <c r="V1422" s="481"/>
      <c r="W1422" s="372"/>
      <c r="X1422" s="353"/>
      <c r="Y1422" s="373"/>
      <c r="Z1422" s="382"/>
      <c r="AA1422" s="389"/>
      <c r="AB1422" s="383"/>
      <c r="AC1422" s="388"/>
      <c r="AD1422" s="382"/>
      <c r="AE1422" s="389"/>
      <c r="AF1422" s="390"/>
      <c r="AG1422" s="391"/>
      <c r="AH1422" s="359"/>
      <c r="AI1422" s="373"/>
    </row>
    <row r="1423">
      <c r="A1423" s="480" t="s">
        <v>2869</v>
      </c>
      <c r="B1423" s="361"/>
      <c r="C1423" s="362"/>
      <c r="D1423" s="384" t="s">
        <v>2869</v>
      </c>
      <c r="E1423" s="364"/>
      <c r="F1423" s="365"/>
      <c r="G1423" s="366"/>
      <c r="H1423" s="367"/>
      <c r="I1423" s="365"/>
      <c r="J1423" s="368"/>
      <c r="K1423" s="364"/>
      <c r="L1423" s="365"/>
      <c r="M1423" s="366"/>
      <c r="N1423" s="367"/>
      <c r="O1423" s="365"/>
      <c r="P1423" s="368"/>
      <c r="Q1423" s="364"/>
      <c r="R1423" s="365"/>
      <c r="S1423" s="366"/>
      <c r="T1423" s="369"/>
      <c r="U1423" s="370"/>
      <c r="V1423" s="481"/>
      <c r="W1423" s="372"/>
      <c r="X1423" s="353"/>
      <c r="Y1423" s="373"/>
      <c r="Z1423" s="382"/>
      <c r="AA1423" s="389"/>
      <c r="AB1423" s="383"/>
      <c r="AC1423" s="388"/>
      <c r="AD1423" s="382"/>
      <c r="AE1423" s="389"/>
      <c r="AF1423" s="390"/>
      <c r="AG1423" s="391"/>
      <c r="AH1423" s="359"/>
      <c r="AI1423" s="373"/>
    </row>
    <row r="1424">
      <c r="A1424" s="480" t="s">
        <v>2869</v>
      </c>
      <c r="B1424" s="361"/>
      <c r="C1424" s="362"/>
      <c r="D1424" s="384" t="s">
        <v>2869</v>
      </c>
      <c r="E1424" s="364"/>
      <c r="F1424" s="365"/>
      <c r="G1424" s="366"/>
      <c r="H1424" s="367"/>
      <c r="I1424" s="365"/>
      <c r="J1424" s="368"/>
      <c r="K1424" s="364"/>
      <c r="L1424" s="365"/>
      <c r="M1424" s="366"/>
      <c r="N1424" s="367"/>
      <c r="O1424" s="365"/>
      <c r="P1424" s="368"/>
      <c r="Q1424" s="364"/>
      <c r="R1424" s="365"/>
      <c r="S1424" s="366"/>
      <c r="T1424" s="369"/>
      <c r="U1424" s="370"/>
      <c r="V1424" s="481"/>
      <c r="W1424" s="372"/>
      <c r="X1424" s="353"/>
      <c r="Y1424" s="373"/>
      <c r="Z1424" s="382"/>
      <c r="AA1424" s="389"/>
      <c r="AB1424" s="383"/>
      <c r="AC1424" s="388"/>
      <c r="AD1424" s="382"/>
      <c r="AE1424" s="389"/>
      <c r="AF1424" s="390"/>
      <c r="AG1424" s="391"/>
      <c r="AH1424" s="359"/>
      <c r="AI1424" s="373"/>
    </row>
    <row r="1425">
      <c r="A1425" s="480" t="s">
        <v>2869</v>
      </c>
      <c r="B1425" s="361"/>
      <c r="C1425" s="362"/>
      <c r="D1425" s="384" t="s">
        <v>2869</v>
      </c>
      <c r="E1425" s="364"/>
      <c r="F1425" s="365"/>
      <c r="G1425" s="366"/>
      <c r="H1425" s="367"/>
      <c r="I1425" s="365"/>
      <c r="J1425" s="368"/>
      <c r="K1425" s="364"/>
      <c r="L1425" s="365"/>
      <c r="M1425" s="366"/>
      <c r="N1425" s="367"/>
      <c r="O1425" s="365"/>
      <c r="P1425" s="368"/>
      <c r="Q1425" s="364"/>
      <c r="R1425" s="365"/>
      <c r="S1425" s="366"/>
      <c r="T1425" s="369"/>
      <c r="U1425" s="370"/>
      <c r="V1425" s="481"/>
      <c r="W1425" s="372"/>
      <c r="X1425" s="353"/>
      <c r="Y1425" s="373"/>
      <c r="Z1425" s="382"/>
      <c r="AA1425" s="389"/>
      <c r="AB1425" s="383"/>
      <c r="AC1425" s="388"/>
      <c r="AD1425" s="382"/>
      <c r="AE1425" s="389"/>
      <c r="AF1425" s="390"/>
      <c r="AG1425" s="391"/>
      <c r="AH1425" s="359"/>
      <c r="AI1425" s="373"/>
    </row>
    <row r="1426">
      <c r="A1426" s="480" t="s">
        <v>2869</v>
      </c>
      <c r="B1426" s="361"/>
      <c r="C1426" s="362"/>
      <c r="D1426" s="384" t="s">
        <v>2869</v>
      </c>
      <c r="E1426" s="364"/>
      <c r="F1426" s="365"/>
      <c r="G1426" s="366"/>
      <c r="H1426" s="367"/>
      <c r="I1426" s="365"/>
      <c r="J1426" s="368"/>
      <c r="K1426" s="364"/>
      <c r="L1426" s="365"/>
      <c r="M1426" s="366"/>
      <c r="N1426" s="367"/>
      <c r="O1426" s="365"/>
      <c r="P1426" s="368"/>
      <c r="Q1426" s="364"/>
      <c r="R1426" s="365"/>
      <c r="S1426" s="366"/>
      <c r="T1426" s="369"/>
      <c r="U1426" s="370"/>
      <c r="V1426" s="481"/>
      <c r="W1426" s="372"/>
      <c r="X1426" s="353"/>
      <c r="Y1426" s="373"/>
      <c r="Z1426" s="382"/>
      <c r="AA1426" s="389"/>
      <c r="AB1426" s="383"/>
      <c r="AC1426" s="388"/>
      <c r="AD1426" s="382"/>
      <c r="AE1426" s="389"/>
      <c r="AF1426" s="390"/>
      <c r="AG1426" s="391"/>
      <c r="AH1426" s="359"/>
      <c r="AI1426" s="373"/>
    </row>
    <row r="1427">
      <c r="A1427" s="480" t="s">
        <v>2869</v>
      </c>
      <c r="B1427" s="361"/>
      <c r="C1427" s="362"/>
      <c r="D1427" s="384" t="s">
        <v>2869</v>
      </c>
      <c r="E1427" s="364"/>
      <c r="F1427" s="365"/>
      <c r="G1427" s="366"/>
      <c r="H1427" s="367"/>
      <c r="I1427" s="365"/>
      <c r="J1427" s="368"/>
      <c r="K1427" s="364"/>
      <c r="L1427" s="365"/>
      <c r="M1427" s="366"/>
      <c r="N1427" s="367"/>
      <c r="O1427" s="365"/>
      <c r="P1427" s="368"/>
      <c r="Q1427" s="364"/>
      <c r="R1427" s="365"/>
      <c r="S1427" s="366"/>
      <c r="T1427" s="369"/>
      <c r="U1427" s="370"/>
      <c r="V1427" s="481"/>
      <c r="W1427" s="372"/>
      <c r="X1427" s="353"/>
      <c r="Y1427" s="373"/>
      <c r="Z1427" s="382"/>
      <c r="AA1427" s="389"/>
      <c r="AB1427" s="383"/>
      <c r="AC1427" s="388"/>
      <c r="AD1427" s="382"/>
      <c r="AE1427" s="389"/>
      <c r="AF1427" s="390"/>
      <c r="AG1427" s="391"/>
      <c r="AH1427" s="359"/>
      <c r="AI1427" s="373"/>
    </row>
    <row r="1428">
      <c r="A1428" s="480" t="s">
        <v>2869</v>
      </c>
      <c r="B1428" s="361"/>
      <c r="C1428" s="362"/>
      <c r="D1428" s="384" t="s">
        <v>2869</v>
      </c>
      <c r="E1428" s="364"/>
      <c r="F1428" s="365"/>
      <c r="G1428" s="366"/>
      <c r="H1428" s="367"/>
      <c r="I1428" s="365"/>
      <c r="J1428" s="368"/>
      <c r="K1428" s="364"/>
      <c r="L1428" s="365"/>
      <c r="M1428" s="366"/>
      <c r="N1428" s="367"/>
      <c r="O1428" s="365"/>
      <c r="P1428" s="368"/>
      <c r="Q1428" s="364"/>
      <c r="R1428" s="365"/>
      <c r="S1428" s="366"/>
      <c r="T1428" s="369"/>
      <c r="U1428" s="370"/>
      <c r="V1428" s="481"/>
      <c r="W1428" s="372"/>
      <c r="X1428" s="353"/>
      <c r="Y1428" s="373"/>
      <c r="Z1428" s="382"/>
      <c r="AA1428" s="389"/>
      <c r="AB1428" s="383"/>
      <c r="AC1428" s="388"/>
      <c r="AD1428" s="382"/>
      <c r="AE1428" s="389"/>
      <c r="AF1428" s="390"/>
      <c r="AG1428" s="391"/>
      <c r="AH1428" s="359"/>
      <c r="AI1428" s="373"/>
    </row>
    <row r="1429">
      <c r="A1429" s="480" t="s">
        <v>2869</v>
      </c>
      <c r="B1429" s="361"/>
      <c r="C1429" s="362"/>
      <c r="D1429" s="384" t="s">
        <v>2869</v>
      </c>
      <c r="E1429" s="364"/>
      <c r="F1429" s="365"/>
      <c r="G1429" s="366"/>
      <c r="H1429" s="367"/>
      <c r="I1429" s="365"/>
      <c r="J1429" s="368"/>
      <c r="K1429" s="364"/>
      <c r="L1429" s="365"/>
      <c r="M1429" s="366"/>
      <c r="N1429" s="367"/>
      <c r="O1429" s="365"/>
      <c r="P1429" s="368"/>
      <c r="Q1429" s="364"/>
      <c r="R1429" s="365"/>
      <c r="S1429" s="366"/>
      <c r="T1429" s="369"/>
      <c r="U1429" s="370"/>
      <c r="V1429" s="481"/>
      <c r="W1429" s="372"/>
      <c r="X1429" s="353"/>
      <c r="Y1429" s="373"/>
      <c r="Z1429" s="382"/>
      <c r="AA1429" s="389"/>
      <c r="AB1429" s="383"/>
      <c r="AC1429" s="388"/>
      <c r="AD1429" s="382"/>
      <c r="AE1429" s="389"/>
      <c r="AF1429" s="390"/>
      <c r="AG1429" s="391"/>
      <c r="AH1429" s="359"/>
      <c r="AI1429" s="373"/>
    </row>
    <row r="1430">
      <c r="A1430" s="480" t="s">
        <v>2869</v>
      </c>
      <c r="B1430" s="361"/>
      <c r="C1430" s="362"/>
      <c r="D1430" s="384" t="s">
        <v>2869</v>
      </c>
      <c r="E1430" s="364"/>
      <c r="F1430" s="365"/>
      <c r="G1430" s="366"/>
      <c r="H1430" s="367"/>
      <c r="I1430" s="365"/>
      <c r="J1430" s="368"/>
      <c r="K1430" s="364"/>
      <c r="L1430" s="365"/>
      <c r="M1430" s="366"/>
      <c r="N1430" s="367"/>
      <c r="O1430" s="365"/>
      <c r="P1430" s="368"/>
      <c r="Q1430" s="364"/>
      <c r="R1430" s="365"/>
      <c r="S1430" s="366"/>
      <c r="T1430" s="369"/>
      <c r="U1430" s="370"/>
      <c r="V1430" s="481"/>
      <c r="W1430" s="372"/>
      <c r="X1430" s="353"/>
      <c r="Y1430" s="373"/>
      <c r="Z1430" s="382"/>
      <c r="AA1430" s="389"/>
      <c r="AB1430" s="383"/>
      <c r="AC1430" s="388"/>
      <c r="AD1430" s="382"/>
      <c r="AE1430" s="389"/>
      <c r="AF1430" s="390"/>
      <c r="AG1430" s="391"/>
      <c r="AH1430" s="359"/>
      <c r="AI1430" s="373"/>
    </row>
    <row r="1431">
      <c r="A1431" s="480" t="s">
        <v>2869</v>
      </c>
      <c r="B1431" s="361"/>
      <c r="C1431" s="362"/>
      <c r="D1431" s="384" t="s">
        <v>2869</v>
      </c>
      <c r="E1431" s="364"/>
      <c r="F1431" s="365"/>
      <c r="G1431" s="366"/>
      <c r="H1431" s="367"/>
      <c r="I1431" s="365"/>
      <c r="J1431" s="368"/>
      <c r="K1431" s="364"/>
      <c r="L1431" s="365"/>
      <c r="M1431" s="366"/>
      <c r="N1431" s="367"/>
      <c r="O1431" s="365"/>
      <c r="P1431" s="368"/>
      <c r="Q1431" s="364"/>
      <c r="R1431" s="365"/>
      <c r="S1431" s="366"/>
      <c r="T1431" s="369"/>
      <c r="U1431" s="370"/>
      <c r="V1431" s="481"/>
      <c r="W1431" s="372"/>
      <c r="X1431" s="353"/>
      <c r="Y1431" s="373"/>
      <c r="Z1431" s="382"/>
      <c r="AA1431" s="389"/>
      <c r="AB1431" s="383"/>
      <c r="AC1431" s="388"/>
      <c r="AD1431" s="382"/>
      <c r="AE1431" s="389"/>
      <c r="AF1431" s="390"/>
      <c r="AG1431" s="391"/>
      <c r="AH1431" s="359"/>
      <c r="AI1431" s="373"/>
    </row>
    <row r="1432">
      <c r="A1432" s="480" t="s">
        <v>2869</v>
      </c>
      <c r="B1432" s="361"/>
      <c r="C1432" s="362"/>
      <c r="D1432" s="384" t="s">
        <v>2869</v>
      </c>
      <c r="E1432" s="364"/>
      <c r="F1432" s="365"/>
      <c r="G1432" s="366"/>
      <c r="H1432" s="367"/>
      <c r="I1432" s="365"/>
      <c r="J1432" s="368"/>
      <c r="K1432" s="364"/>
      <c r="L1432" s="365"/>
      <c r="M1432" s="366"/>
      <c r="N1432" s="367"/>
      <c r="O1432" s="365"/>
      <c r="P1432" s="368"/>
      <c r="Q1432" s="364"/>
      <c r="R1432" s="365"/>
      <c r="S1432" s="366"/>
      <c r="T1432" s="369"/>
      <c r="U1432" s="370"/>
      <c r="V1432" s="481"/>
      <c r="W1432" s="372"/>
      <c r="X1432" s="353"/>
      <c r="Y1432" s="373"/>
      <c r="Z1432" s="382"/>
      <c r="AA1432" s="389"/>
      <c r="AB1432" s="383"/>
      <c r="AC1432" s="388"/>
      <c r="AD1432" s="382"/>
      <c r="AE1432" s="389"/>
      <c r="AF1432" s="390"/>
      <c r="AG1432" s="391"/>
      <c r="AH1432" s="359"/>
      <c r="AI1432" s="373"/>
    </row>
    <row r="1433">
      <c r="A1433" s="480" t="s">
        <v>2869</v>
      </c>
      <c r="B1433" s="361"/>
      <c r="C1433" s="362"/>
      <c r="D1433" s="384" t="s">
        <v>2869</v>
      </c>
      <c r="E1433" s="364"/>
      <c r="F1433" s="365"/>
      <c r="G1433" s="366"/>
      <c r="H1433" s="367"/>
      <c r="I1433" s="365"/>
      <c r="J1433" s="368"/>
      <c r="K1433" s="364"/>
      <c r="L1433" s="365"/>
      <c r="M1433" s="366"/>
      <c r="N1433" s="367"/>
      <c r="O1433" s="365"/>
      <c r="P1433" s="368"/>
      <c r="Q1433" s="364"/>
      <c r="R1433" s="365"/>
      <c r="S1433" s="366"/>
      <c r="T1433" s="369"/>
      <c r="U1433" s="370"/>
      <c r="V1433" s="481"/>
      <c r="W1433" s="372"/>
      <c r="X1433" s="353"/>
      <c r="Y1433" s="373"/>
      <c r="Z1433" s="382"/>
      <c r="AA1433" s="389"/>
      <c r="AB1433" s="383"/>
      <c r="AC1433" s="388"/>
      <c r="AD1433" s="382"/>
      <c r="AE1433" s="389"/>
      <c r="AF1433" s="390"/>
      <c r="AG1433" s="391"/>
      <c r="AH1433" s="359"/>
      <c r="AI1433" s="373"/>
    </row>
    <row r="1434">
      <c r="A1434" s="480" t="s">
        <v>2869</v>
      </c>
      <c r="B1434" s="361"/>
      <c r="C1434" s="362"/>
      <c r="D1434" s="384" t="s">
        <v>2869</v>
      </c>
      <c r="E1434" s="364"/>
      <c r="F1434" s="365"/>
      <c r="G1434" s="366"/>
      <c r="H1434" s="367"/>
      <c r="I1434" s="365"/>
      <c r="J1434" s="368"/>
      <c r="K1434" s="364"/>
      <c r="L1434" s="365"/>
      <c r="M1434" s="366"/>
      <c r="N1434" s="367"/>
      <c r="O1434" s="365"/>
      <c r="P1434" s="368"/>
      <c r="Q1434" s="364"/>
      <c r="R1434" s="365"/>
      <c r="S1434" s="366"/>
      <c r="T1434" s="369"/>
      <c r="U1434" s="370"/>
      <c r="V1434" s="481"/>
      <c r="W1434" s="372"/>
      <c r="X1434" s="353"/>
      <c r="Y1434" s="373"/>
      <c r="Z1434" s="382"/>
      <c r="AA1434" s="389"/>
      <c r="AB1434" s="383"/>
      <c r="AC1434" s="388"/>
      <c r="AD1434" s="382"/>
      <c r="AE1434" s="389"/>
      <c r="AF1434" s="390"/>
      <c r="AG1434" s="391"/>
      <c r="AH1434" s="359"/>
      <c r="AI1434" s="373"/>
    </row>
    <row r="1435">
      <c r="A1435" s="480" t="s">
        <v>2869</v>
      </c>
      <c r="B1435" s="361"/>
      <c r="C1435" s="362"/>
      <c r="D1435" s="384" t="s">
        <v>2869</v>
      </c>
      <c r="E1435" s="364"/>
      <c r="F1435" s="365"/>
      <c r="G1435" s="366"/>
      <c r="H1435" s="367"/>
      <c r="I1435" s="365"/>
      <c r="J1435" s="368"/>
      <c r="K1435" s="364"/>
      <c r="L1435" s="365"/>
      <c r="M1435" s="366"/>
      <c r="N1435" s="367"/>
      <c r="O1435" s="365"/>
      <c r="P1435" s="368"/>
      <c r="Q1435" s="364"/>
      <c r="R1435" s="365"/>
      <c r="S1435" s="366"/>
      <c r="T1435" s="369"/>
      <c r="U1435" s="370"/>
      <c r="V1435" s="481"/>
      <c r="W1435" s="372"/>
      <c r="X1435" s="353"/>
      <c r="Y1435" s="373"/>
      <c r="Z1435" s="382"/>
      <c r="AA1435" s="389"/>
      <c r="AB1435" s="383"/>
      <c r="AC1435" s="388"/>
      <c r="AD1435" s="382"/>
      <c r="AE1435" s="389"/>
      <c r="AF1435" s="390"/>
      <c r="AG1435" s="391"/>
      <c r="AH1435" s="359"/>
      <c r="AI1435" s="373"/>
    </row>
    <row r="1436">
      <c r="A1436" s="480" t="s">
        <v>2869</v>
      </c>
      <c r="B1436" s="361"/>
      <c r="C1436" s="362"/>
      <c r="D1436" s="384" t="s">
        <v>2869</v>
      </c>
      <c r="E1436" s="364"/>
      <c r="F1436" s="365"/>
      <c r="G1436" s="366"/>
      <c r="H1436" s="367"/>
      <c r="I1436" s="365"/>
      <c r="J1436" s="368"/>
      <c r="K1436" s="364"/>
      <c r="L1436" s="365"/>
      <c r="M1436" s="366"/>
      <c r="N1436" s="367"/>
      <c r="O1436" s="365"/>
      <c r="P1436" s="368"/>
      <c r="Q1436" s="364"/>
      <c r="R1436" s="365"/>
      <c r="S1436" s="366"/>
      <c r="T1436" s="369"/>
      <c r="U1436" s="370"/>
      <c r="V1436" s="481"/>
      <c r="W1436" s="372"/>
      <c r="X1436" s="353"/>
      <c r="Y1436" s="373"/>
      <c r="Z1436" s="382"/>
      <c r="AA1436" s="389"/>
      <c r="AB1436" s="383"/>
      <c r="AC1436" s="388"/>
      <c r="AD1436" s="382"/>
      <c r="AE1436" s="389"/>
      <c r="AF1436" s="390"/>
      <c r="AG1436" s="391"/>
      <c r="AH1436" s="359"/>
      <c r="AI1436" s="373"/>
    </row>
    <row r="1437">
      <c r="A1437" s="480" t="s">
        <v>2869</v>
      </c>
      <c r="B1437" s="361"/>
      <c r="C1437" s="362"/>
      <c r="D1437" s="384" t="s">
        <v>2869</v>
      </c>
      <c r="E1437" s="364"/>
      <c r="F1437" s="365"/>
      <c r="G1437" s="366"/>
      <c r="H1437" s="367"/>
      <c r="I1437" s="365"/>
      <c r="J1437" s="368"/>
      <c r="K1437" s="364"/>
      <c r="L1437" s="365"/>
      <c r="M1437" s="366"/>
      <c r="N1437" s="367"/>
      <c r="O1437" s="365"/>
      <c r="P1437" s="368"/>
      <c r="Q1437" s="364"/>
      <c r="R1437" s="365"/>
      <c r="S1437" s="366"/>
      <c r="T1437" s="369"/>
      <c r="U1437" s="370"/>
      <c r="V1437" s="481"/>
      <c r="W1437" s="372"/>
      <c r="X1437" s="353"/>
      <c r="Y1437" s="373"/>
      <c r="Z1437" s="382"/>
      <c r="AA1437" s="389"/>
      <c r="AB1437" s="383"/>
      <c r="AC1437" s="388"/>
      <c r="AD1437" s="382"/>
      <c r="AE1437" s="389"/>
      <c r="AF1437" s="390"/>
      <c r="AG1437" s="391"/>
      <c r="AH1437" s="359"/>
      <c r="AI1437" s="373"/>
    </row>
    <row r="1438">
      <c r="A1438" s="480" t="s">
        <v>2869</v>
      </c>
      <c r="B1438" s="361"/>
      <c r="C1438" s="362"/>
      <c r="D1438" s="384" t="s">
        <v>2869</v>
      </c>
      <c r="E1438" s="364"/>
      <c r="F1438" s="365"/>
      <c r="G1438" s="366"/>
      <c r="H1438" s="367"/>
      <c r="I1438" s="365"/>
      <c r="J1438" s="368"/>
      <c r="K1438" s="364"/>
      <c r="L1438" s="365"/>
      <c r="M1438" s="366"/>
      <c r="N1438" s="367"/>
      <c r="O1438" s="365"/>
      <c r="P1438" s="368"/>
      <c r="Q1438" s="364"/>
      <c r="R1438" s="365"/>
      <c r="S1438" s="366"/>
      <c r="T1438" s="369"/>
      <c r="U1438" s="370"/>
      <c r="V1438" s="481"/>
      <c r="W1438" s="372"/>
      <c r="X1438" s="353"/>
      <c r="Y1438" s="373"/>
      <c r="Z1438" s="382"/>
      <c r="AA1438" s="389"/>
      <c r="AB1438" s="383"/>
      <c r="AC1438" s="388"/>
      <c r="AD1438" s="382"/>
      <c r="AE1438" s="389"/>
      <c r="AF1438" s="390"/>
      <c r="AG1438" s="391"/>
      <c r="AH1438" s="359"/>
      <c r="AI1438" s="373"/>
    </row>
    <row r="1439">
      <c r="A1439" s="480" t="s">
        <v>2869</v>
      </c>
      <c r="B1439" s="361"/>
      <c r="C1439" s="362"/>
      <c r="D1439" s="384" t="s">
        <v>2869</v>
      </c>
      <c r="E1439" s="364"/>
      <c r="F1439" s="365"/>
      <c r="G1439" s="366"/>
      <c r="H1439" s="367"/>
      <c r="I1439" s="365"/>
      <c r="J1439" s="368"/>
      <c r="K1439" s="364"/>
      <c r="L1439" s="365"/>
      <c r="M1439" s="366"/>
      <c r="N1439" s="367"/>
      <c r="O1439" s="365"/>
      <c r="P1439" s="368"/>
      <c r="Q1439" s="364"/>
      <c r="R1439" s="365"/>
      <c r="S1439" s="366"/>
      <c r="T1439" s="369"/>
      <c r="U1439" s="370"/>
      <c r="V1439" s="481"/>
      <c r="W1439" s="372"/>
      <c r="X1439" s="353"/>
      <c r="Y1439" s="373"/>
      <c r="Z1439" s="382"/>
      <c r="AA1439" s="389"/>
      <c r="AB1439" s="383"/>
      <c r="AC1439" s="388"/>
      <c r="AD1439" s="382"/>
      <c r="AE1439" s="389"/>
      <c r="AF1439" s="390"/>
      <c r="AG1439" s="391"/>
      <c r="AH1439" s="359"/>
      <c r="AI1439" s="373"/>
    </row>
    <row r="1440">
      <c r="A1440" s="480" t="s">
        <v>2869</v>
      </c>
      <c r="B1440" s="361"/>
      <c r="C1440" s="362"/>
      <c r="D1440" s="384" t="s">
        <v>2869</v>
      </c>
      <c r="E1440" s="364"/>
      <c r="F1440" s="365"/>
      <c r="G1440" s="366"/>
      <c r="H1440" s="367"/>
      <c r="I1440" s="365"/>
      <c r="J1440" s="368"/>
      <c r="K1440" s="364"/>
      <c r="L1440" s="365"/>
      <c r="M1440" s="366"/>
      <c r="N1440" s="367"/>
      <c r="O1440" s="365"/>
      <c r="P1440" s="368"/>
      <c r="Q1440" s="364"/>
      <c r="R1440" s="365"/>
      <c r="S1440" s="366"/>
      <c r="T1440" s="369"/>
      <c r="U1440" s="370"/>
      <c r="V1440" s="481"/>
      <c r="W1440" s="372"/>
      <c r="X1440" s="353"/>
      <c r="Y1440" s="373"/>
      <c r="Z1440" s="382"/>
      <c r="AA1440" s="389"/>
      <c r="AB1440" s="383"/>
      <c r="AC1440" s="388"/>
      <c r="AD1440" s="382"/>
      <c r="AE1440" s="389"/>
      <c r="AF1440" s="390"/>
      <c r="AG1440" s="391"/>
      <c r="AH1440" s="359"/>
      <c r="AI1440" s="373"/>
    </row>
    <row r="1441">
      <c r="A1441" s="480" t="s">
        <v>2869</v>
      </c>
      <c r="B1441" s="361"/>
      <c r="C1441" s="362"/>
      <c r="D1441" s="384" t="s">
        <v>2869</v>
      </c>
      <c r="E1441" s="364"/>
      <c r="F1441" s="365"/>
      <c r="G1441" s="366"/>
      <c r="H1441" s="367"/>
      <c r="I1441" s="365"/>
      <c r="J1441" s="368"/>
      <c r="K1441" s="364"/>
      <c r="L1441" s="365"/>
      <c r="M1441" s="366"/>
      <c r="N1441" s="367"/>
      <c r="O1441" s="365"/>
      <c r="P1441" s="368"/>
      <c r="Q1441" s="364"/>
      <c r="R1441" s="365"/>
      <c r="S1441" s="366"/>
      <c r="T1441" s="369"/>
      <c r="U1441" s="370"/>
      <c r="V1441" s="481"/>
      <c r="W1441" s="372"/>
      <c r="X1441" s="353"/>
      <c r="Y1441" s="373"/>
      <c r="Z1441" s="382"/>
      <c r="AA1441" s="389"/>
      <c r="AB1441" s="383"/>
      <c r="AC1441" s="388"/>
      <c r="AD1441" s="382"/>
      <c r="AE1441" s="389"/>
      <c r="AF1441" s="390"/>
      <c r="AG1441" s="391"/>
      <c r="AH1441" s="359"/>
      <c r="AI1441" s="373"/>
    </row>
    <row r="1442">
      <c r="A1442" s="480" t="s">
        <v>2869</v>
      </c>
      <c r="B1442" s="361"/>
      <c r="C1442" s="362"/>
      <c r="D1442" s="384" t="s">
        <v>2869</v>
      </c>
      <c r="E1442" s="364"/>
      <c r="F1442" s="365"/>
      <c r="G1442" s="366"/>
      <c r="H1442" s="367"/>
      <c r="I1442" s="365"/>
      <c r="J1442" s="368"/>
      <c r="K1442" s="364"/>
      <c r="L1442" s="365"/>
      <c r="M1442" s="366"/>
      <c r="N1442" s="367"/>
      <c r="O1442" s="365"/>
      <c r="P1442" s="368"/>
      <c r="Q1442" s="364"/>
      <c r="R1442" s="365"/>
      <c r="S1442" s="366"/>
      <c r="T1442" s="369"/>
      <c r="U1442" s="370"/>
      <c r="V1442" s="481"/>
      <c r="W1442" s="372"/>
      <c r="X1442" s="353"/>
      <c r="Y1442" s="373"/>
      <c r="Z1442" s="382"/>
      <c r="AA1442" s="389"/>
      <c r="AB1442" s="383"/>
      <c r="AC1442" s="388"/>
      <c r="AD1442" s="382"/>
      <c r="AE1442" s="389"/>
      <c r="AF1442" s="390"/>
      <c r="AG1442" s="391"/>
      <c r="AH1442" s="359"/>
      <c r="AI1442" s="373"/>
    </row>
    <row r="1443">
      <c r="A1443" s="480" t="s">
        <v>2869</v>
      </c>
      <c r="B1443" s="361"/>
      <c r="C1443" s="362"/>
      <c r="D1443" s="384" t="s">
        <v>2869</v>
      </c>
      <c r="E1443" s="364"/>
      <c r="F1443" s="365"/>
      <c r="G1443" s="366"/>
      <c r="H1443" s="367"/>
      <c r="I1443" s="365"/>
      <c r="J1443" s="368"/>
      <c r="K1443" s="364"/>
      <c r="L1443" s="365"/>
      <c r="M1443" s="366"/>
      <c r="N1443" s="367"/>
      <c r="O1443" s="365"/>
      <c r="P1443" s="368"/>
      <c r="Q1443" s="364"/>
      <c r="R1443" s="365"/>
      <c r="S1443" s="366"/>
      <c r="T1443" s="369"/>
      <c r="U1443" s="370"/>
      <c r="V1443" s="481"/>
      <c r="W1443" s="372"/>
      <c r="X1443" s="353"/>
      <c r="Y1443" s="373"/>
      <c r="Z1443" s="382"/>
      <c r="AA1443" s="389"/>
      <c r="AB1443" s="383"/>
      <c r="AC1443" s="388"/>
      <c r="AD1443" s="382"/>
      <c r="AE1443" s="389"/>
      <c r="AF1443" s="390"/>
      <c r="AG1443" s="391"/>
      <c r="AH1443" s="359"/>
      <c r="AI1443" s="373"/>
    </row>
    <row r="1444">
      <c r="A1444" s="480" t="s">
        <v>2869</v>
      </c>
      <c r="B1444" s="361"/>
      <c r="C1444" s="362"/>
      <c r="D1444" s="384" t="s">
        <v>2869</v>
      </c>
      <c r="E1444" s="364"/>
      <c r="F1444" s="365"/>
      <c r="G1444" s="366"/>
      <c r="H1444" s="367"/>
      <c r="I1444" s="365"/>
      <c r="J1444" s="368"/>
      <c r="K1444" s="364"/>
      <c r="L1444" s="365"/>
      <c r="M1444" s="366"/>
      <c r="N1444" s="367"/>
      <c r="O1444" s="365"/>
      <c r="P1444" s="368"/>
      <c r="Q1444" s="364"/>
      <c r="R1444" s="365"/>
      <c r="S1444" s="366"/>
      <c r="T1444" s="369"/>
      <c r="U1444" s="370"/>
      <c r="V1444" s="481"/>
      <c r="W1444" s="372"/>
      <c r="X1444" s="353"/>
      <c r="Y1444" s="373"/>
      <c r="Z1444" s="382"/>
      <c r="AA1444" s="389"/>
      <c r="AB1444" s="383"/>
      <c r="AC1444" s="388"/>
      <c r="AD1444" s="382"/>
      <c r="AE1444" s="389"/>
      <c r="AF1444" s="390"/>
      <c r="AG1444" s="391"/>
      <c r="AH1444" s="359"/>
      <c r="AI1444" s="373"/>
    </row>
    <row r="1445">
      <c r="A1445" s="480" t="s">
        <v>2869</v>
      </c>
      <c r="B1445" s="361"/>
      <c r="C1445" s="362"/>
      <c r="D1445" s="384" t="s">
        <v>2869</v>
      </c>
      <c r="E1445" s="364"/>
      <c r="F1445" s="365"/>
      <c r="G1445" s="366"/>
      <c r="H1445" s="367"/>
      <c r="I1445" s="365"/>
      <c r="J1445" s="368"/>
      <c r="K1445" s="364"/>
      <c r="L1445" s="365"/>
      <c r="M1445" s="366"/>
      <c r="N1445" s="367"/>
      <c r="O1445" s="365"/>
      <c r="P1445" s="368"/>
      <c r="Q1445" s="364"/>
      <c r="R1445" s="365"/>
      <c r="S1445" s="366"/>
      <c r="T1445" s="369"/>
      <c r="U1445" s="370"/>
      <c r="V1445" s="481"/>
      <c r="W1445" s="372"/>
      <c r="X1445" s="353"/>
      <c r="Y1445" s="373"/>
      <c r="Z1445" s="382"/>
      <c r="AA1445" s="389"/>
      <c r="AB1445" s="383"/>
      <c r="AC1445" s="388"/>
      <c r="AD1445" s="382"/>
      <c r="AE1445" s="389"/>
      <c r="AF1445" s="390"/>
      <c r="AG1445" s="391"/>
      <c r="AH1445" s="359"/>
      <c r="AI1445" s="373"/>
    </row>
    <row r="1446">
      <c r="A1446" s="480" t="s">
        <v>2869</v>
      </c>
      <c r="B1446" s="361"/>
      <c r="C1446" s="362"/>
      <c r="D1446" s="384" t="s">
        <v>2869</v>
      </c>
      <c r="E1446" s="364"/>
      <c r="F1446" s="365"/>
      <c r="G1446" s="366"/>
      <c r="H1446" s="367"/>
      <c r="I1446" s="365"/>
      <c r="J1446" s="368"/>
      <c r="K1446" s="364"/>
      <c r="L1446" s="365"/>
      <c r="M1446" s="366"/>
      <c r="N1446" s="367"/>
      <c r="O1446" s="365"/>
      <c r="P1446" s="368"/>
      <c r="Q1446" s="364"/>
      <c r="R1446" s="365"/>
      <c r="S1446" s="366"/>
      <c r="T1446" s="369"/>
      <c r="U1446" s="370"/>
      <c r="V1446" s="481"/>
      <c r="W1446" s="372"/>
      <c r="X1446" s="353"/>
      <c r="Y1446" s="373"/>
      <c r="Z1446" s="382"/>
      <c r="AA1446" s="389"/>
      <c r="AB1446" s="383"/>
      <c r="AC1446" s="388"/>
      <c r="AD1446" s="382"/>
      <c r="AE1446" s="389"/>
      <c r="AF1446" s="390"/>
      <c r="AG1446" s="391"/>
      <c r="AH1446" s="359"/>
      <c r="AI1446" s="373"/>
    </row>
    <row r="1447">
      <c r="A1447" s="480" t="s">
        <v>2869</v>
      </c>
      <c r="B1447" s="361"/>
      <c r="C1447" s="362"/>
      <c r="D1447" s="384" t="s">
        <v>2869</v>
      </c>
      <c r="E1447" s="364"/>
      <c r="F1447" s="365"/>
      <c r="G1447" s="366"/>
      <c r="H1447" s="367"/>
      <c r="I1447" s="365"/>
      <c r="J1447" s="368"/>
      <c r="K1447" s="364"/>
      <c r="L1447" s="365"/>
      <c r="M1447" s="366"/>
      <c r="N1447" s="367"/>
      <c r="O1447" s="365"/>
      <c r="P1447" s="368"/>
      <c r="Q1447" s="364"/>
      <c r="R1447" s="365"/>
      <c r="S1447" s="366"/>
      <c r="T1447" s="369"/>
      <c r="U1447" s="370"/>
      <c r="V1447" s="481"/>
      <c r="W1447" s="372"/>
      <c r="X1447" s="353"/>
      <c r="Y1447" s="373"/>
      <c r="Z1447" s="382"/>
      <c r="AA1447" s="389"/>
      <c r="AB1447" s="383"/>
      <c r="AC1447" s="388"/>
      <c r="AD1447" s="382"/>
      <c r="AE1447" s="389"/>
      <c r="AF1447" s="390"/>
      <c r="AG1447" s="391"/>
      <c r="AH1447" s="359"/>
      <c r="AI1447" s="373"/>
    </row>
    <row r="1448">
      <c r="A1448" s="480" t="s">
        <v>2869</v>
      </c>
      <c r="B1448" s="361"/>
      <c r="C1448" s="362"/>
      <c r="D1448" s="384" t="s">
        <v>2869</v>
      </c>
      <c r="E1448" s="364"/>
      <c r="F1448" s="365"/>
      <c r="G1448" s="366"/>
      <c r="H1448" s="367"/>
      <c r="I1448" s="365"/>
      <c r="J1448" s="368"/>
      <c r="K1448" s="364"/>
      <c r="L1448" s="365"/>
      <c r="M1448" s="366"/>
      <c r="N1448" s="367"/>
      <c r="O1448" s="365"/>
      <c r="P1448" s="368"/>
      <c r="Q1448" s="364"/>
      <c r="R1448" s="365"/>
      <c r="S1448" s="366"/>
      <c r="T1448" s="369"/>
      <c r="U1448" s="370"/>
      <c r="V1448" s="481"/>
      <c r="W1448" s="372"/>
      <c r="X1448" s="353"/>
      <c r="Y1448" s="373"/>
      <c r="Z1448" s="382"/>
      <c r="AA1448" s="389"/>
      <c r="AB1448" s="383"/>
      <c r="AC1448" s="388"/>
      <c r="AD1448" s="382"/>
      <c r="AE1448" s="389"/>
      <c r="AF1448" s="390"/>
      <c r="AG1448" s="391"/>
      <c r="AH1448" s="359"/>
      <c r="AI1448" s="373"/>
    </row>
    <row r="1449">
      <c r="A1449" s="480" t="s">
        <v>2869</v>
      </c>
      <c r="B1449" s="361"/>
      <c r="C1449" s="362"/>
      <c r="D1449" s="384" t="s">
        <v>2869</v>
      </c>
      <c r="E1449" s="364"/>
      <c r="F1449" s="365"/>
      <c r="G1449" s="366"/>
      <c r="H1449" s="367"/>
      <c r="I1449" s="365"/>
      <c r="J1449" s="368"/>
      <c r="K1449" s="364"/>
      <c r="L1449" s="365"/>
      <c r="M1449" s="366"/>
      <c r="N1449" s="367"/>
      <c r="O1449" s="365"/>
      <c r="P1449" s="368"/>
      <c r="Q1449" s="364"/>
      <c r="R1449" s="365"/>
      <c r="S1449" s="366"/>
      <c r="T1449" s="369"/>
      <c r="U1449" s="370"/>
      <c r="V1449" s="481"/>
      <c r="W1449" s="372"/>
      <c r="X1449" s="353"/>
      <c r="Y1449" s="373"/>
      <c r="Z1449" s="382"/>
      <c r="AA1449" s="389"/>
      <c r="AB1449" s="383"/>
      <c r="AC1449" s="388"/>
      <c r="AD1449" s="382"/>
      <c r="AE1449" s="389"/>
      <c r="AF1449" s="390"/>
      <c r="AG1449" s="391"/>
      <c r="AH1449" s="359"/>
      <c r="AI1449" s="373"/>
    </row>
    <row r="1450">
      <c r="A1450" s="480" t="s">
        <v>2869</v>
      </c>
      <c r="B1450" s="361"/>
      <c r="C1450" s="362"/>
      <c r="D1450" s="384" t="s">
        <v>2869</v>
      </c>
      <c r="E1450" s="364"/>
      <c r="F1450" s="365"/>
      <c r="G1450" s="366"/>
      <c r="H1450" s="367"/>
      <c r="I1450" s="365"/>
      <c r="J1450" s="368"/>
      <c r="K1450" s="364"/>
      <c r="L1450" s="365"/>
      <c r="M1450" s="366"/>
      <c r="N1450" s="367"/>
      <c r="O1450" s="365"/>
      <c r="P1450" s="368"/>
      <c r="Q1450" s="364"/>
      <c r="R1450" s="365"/>
      <c r="S1450" s="366"/>
      <c r="T1450" s="369"/>
      <c r="U1450" s="370"/>
      <c r="V1450" s="481"/>
      <c r="W1450" s="372"/>
      <c r="X1450" s="353"/>
      <c r="Y1450" s="373"/>
      <c r="Z1450" s="382"/>
      <c r="AA1450" s="389"/>
      <c r="AB1450" s="383"/>
      <c r="AC1450" s="388"/>
      <c r="AD1450" s="382"/>
      <c r="AE1450" s="389"/>
      <c r="AF1450" s="390"/>
      <c r="AG1450" s="391"/>
      <c r="AH1450" s="359"/>
      <c r="AI1450" s="373"/>
    </row>
    <row r="1451">
      <c r="A1451" s="480" t="s">
        <v>2869</v>
      </c>
      <c r="B1451" s="361"/>
      <c r="C1451" s="362"/>
      <c r="D1451" s="384" t="s">
        <v>2869</v>
      </c>
      <c r="E1451" s="364"/>
      <c r="F1451" s="365"/>
      <c r="G1451" s="366"/>
      <c r="H1451" s="367"/>
      <c r="I1451" s="365"/>
      <c r="J1451" s="368"/>
      <c r="K1451" s="364"/>
      <c r="L1451" s="365"/>
      <c r="M1451" s="366"/>
      <c r="N1451" s="367"/>
      <c r="O1451" s="365"/>
      <c r="P1451" s="368"/>
      <c r="Q1451" s="364"/>
      <c r="R1451" s="365"/>
      <c r="S1451" s="366"/>
      <c r="T1451" s="369"/>
      <c r="U1451" s="370"/>
      <c r="V1451" s="481"/>
      <c r="W1451" s="372"/>
      <c r="X1451" s="353"/>
      <c r="Y1451" s="373"/>
      <c r="Z1451" s="382"/>
      <c r="AA1451" s="389"/>
      <c r="AB1451" s="383"/>
      <c r="AC1451" s="388"/>
      <c r="AD1451" s="382"/>
      <c r="AE1451" s="389"/>
      <c r="AF1451" s="390"/>
      <c r="AG1451" s="391"/>
      <c r="AH1451" s="359"/>
      <c r="AI1451" s="373"/>
    </row>
    <row r="1452">
      <c r="A1452" s="480" t="s">
        <v>2869</v>
      </c>
      <c r="B1452" s="361"/>
      <c r="C1452" s="362"/>
      <c r="D1452" s="384" t="s">
        <v>2869</v>
      </c>
      <c r="E1452" s="364"/>
      <c r="F1452" s="365"/>
      <c r="G1452" s="366"/>
      <c r="H1452" s="367"/>
      <c r="I1452" s="365"/>
      <c r="J1452" s="368"/>
      <c r="K1452" s="364"/>
      <c r="L1452" s="365"/>
      <c r="M1452" s="366"/>
      <c r="N1452" s="367"/>
      <c r="O1452" s="365"/>
      <c r="P1452" s="368"/>
      <c r="Q1452" s="364"/>
      <c r="R1452" s="365"/>
      <c r="S1452" s="366"/>
      <c r="T1452" s="369"/>
      <c r="U1452" s="370"/>
      <c r="V1452" s="481"/>
      <c r="W1452" s="372"/>
      <c r="X1452" s="353"/>
      <c r="Y1452" s="373"/>
      <c r="Z1452" s="382"/>
      <c r="AA1452" s="389"/>
      <c r="AB1452" s="383"/>
      <c r="AC1452" s="388"/>
      <c r="AD1452" s="382"/>
      <c r="AE1452" s="389"/>
      <c r="AF1452" s="390"/>
      <c r="AG1452" s="391"/>
      <c r="AH1452" s="359"/>
      <c r="AI1452" s="373"/>
    </row>
    <row r="1453">
      <c r="A1453" s="480" t="s">
        <v>2869</v>
      </c>
      <c r="B1453" s="361"/>
      <c r="C1453" s="362"/>
      <c r="D1453" s="384" t="s">
        <v>2869</v>
      </c>
      <c r="E1453" s="364"/>
      <c r="F1453" s="365"/>
      <c r="G1453" s="366"/>
      <c r="H1453" s="367"/>
      <c r="I1453" s="365"/>
      <c r="J1453" s="368"/>
      <c r="K1453" s="364"/>
      <c r="L1453" s="365"/>
      <c r="M1453" s="366"/>
      <c r="N1453" s="367"/>
      <c r="O1453" s="365"/>
      <c r="P1453" s="368"/>
      <c r="Q1453" s="364"/>
      <c r="R1453" s="365"/>
      <c r="S1453" s="366"/>
      <c r="T1453" s="369"/>
      <c r="U1453" s="370"/>
      <c r="V1453" s="481"/>
      <c r="W1453" s="372"/>
      <c r="X1453" s="353"/>
      <c r="Y1453" s="373"/>
      <c r="Z1453" s="382"/>
      <c r="AA1453" s="389"/>
      <c r="AB1453" s="383"/>
      <c r="AC1453" s="388"/>
      <c r="AD1453" s="382"/>
      <c r="AE1453" s="389"/>
      <c r="AF1453" s="390"/>
      <c r="AG1453" s="391"/>
      <c r="AH1453" s="359"/>
      <c r="AI1453" s="373"/>
    </row>
    <row r="1454">
      <c r="A1454" s="480" t="s">
        <v>2869</v>
      </c>
      <c r="B1454" s="361"/>
      <c r="C1454" s="362"/>
      <c r="D1454" s="384" t="s">
        <v>2869</v>
      </c>
      <c r="E1454" s="364"/>
      <c r="F1454" s="365"/>
      <c r="G1454" s="366"/>
      <c r="H1454" s="367"/>
      <c r="I1454" s="365"/>
      <c r="J1454" s="368"/>
      <c r="K1454" s="364"/>
      <c r="L1454" s="365"/>
      <c r="M1454" s="366"/>
      <c r="N1454" s="367"/>
      <c r="O1454" s="365"/>
      <c r="P1454" s="368"/>
      <c r="Q1454" s="364"/>
      <c r="R1454" s="365"/>
      <c r="S1454" s="366"/>
      <c r="T1454" s="369"/>
      <c r="U1454" s="370"/>
      <c r="V1454" s="481"/>
      <c r="W1454" s="372"/>
      <c r="X1454" s="353"/>
      <c r="Y1454" s="373"/>
      <c r="Z1454" s="382"/>
      <c r="AA1454" s="389"/>
      <c r="AB1454" s="383"/>
      <c r="AC1454" s="388"/>
      <c r="AD1454" s="382"/>
      <c r="AE1454" s="389"/>
      <c r="AF1454" s="390"/>
      <c r="AG1454" s="391"/>
      <c r="AH1454" s="359"/>
      <c r="AI1454" s="373"/>
    </row>
    <row r="1455">
      <c r="A1455" s="480" t="s">
        <v>2869</v>
      </c>
      <c r="B1455" s="361"/>
      <c r="C1455" s="362"/>
      <c r="D1455" s="384" t="s">
        <v>2869</v>
      </c>
      <c r="E1455" s="364"/>
      <c r="F1455" s="365"/>
      <c r="G1455" s="366"/>
      <c r="H1455" s="367"/>
      <c r="I1455" s="365"/>
      <c r="J1455" s="368"/>
      <c r="K1455" s="364"/>
      <c r="L1455" s="365"/>
      <c r="M1455" s="366"/>
      <c r="N1455" s="367"/>
      <c r="O1455" s="365"/>
      <c r="P1455" s="368"/>
      <c r="Q1455" s="364"/>
      <c r="R1455" s="365"/>
      <c r="S1455" s="366"/>
      <c r="T1455" s="369"/>
      <c r="U1455" s="370"/>
      <c r="V1455" s="481"/>
      <c r="W1455" s="372"/>
      <c r="X1455" s="353"/>
      <c r="Y1455" s="373"/>
      <c r="Z1455" s="382"/>
      <c r="AA1455" s="389"/>
      <c r="AB1455" s="383"/>
      <c r="AC1455" s="388"/>
      <c r="AD1455" s="382"/>
      <c r="AE1455" s="389"/>
      <c r="AF1455" s="390"/>
      <c r="AG1455" s="391"/>
      <c r="AH1455" s="359"/>
      <c r="AI1455" s="373"/>
    </row>
    <row r="1456">
      <c r="A1456" s="480" t="s">
        <v>2869</v>
      </c>
      <c r="B1456" s="361"/>
      <c r="C1456" s="362"/>
      <c r="D1456" s="384" t="s">
        <v>2869</v>
      </c>
      <c r="E1456" s="364"/>
      <c r="F1456" s="365"/>
      <c r="G1456" s="366"/>
      <c r="H1456" s="367"/>
      <c r="I1456" s="365"/>
      <c r="J1456" s="368"/>
      <c r="K1456" s="364"/>
      <c r="L1456" s="365"/>
      <c r="M1456" s="366"/>
      <c r="N1456" s="367"/>
      <c r="O1456" s="365"/>
      <c r="P1456" s="368"/>
      <c r="Q1456" s="364"/>
      <c r="R1456" s="365"/>
      <c r="S1456" s="366"/>
      <c r="T1456" s="369"/>
      <c r="U1456" s="370"/>
      <c r="V1456" s="481"/>
      <c r="W1456" s="372"/>
      <c r="X1456" s="353"/>
      <c r="Y1456" s="373"/>
      <c r="Z1456" s="382"/>
      <c r="AA1456" s="389"/>
      <c r="AB1456" s="383"/>
      <c r="AC1456" s="388"/>
      <c r="AD1456" s="382"/>
      <c r="AE1456" s="389"/>
      <c r="AF1456" s="390"/>
      <c r="AG1456" s="391"/>
      <c r="AH1456" s="359"/>
      <c r="AI1456" s="373"/>
    </row>
    <row r="1457">
      <c r="A1457" s="480" t="s">
        <v>2869</v>
      </c>
      <c r="B1457" s="361"/>
      <c r="C1457" s="362"/>
      <c r="D1457" s="384" t="s">
        <v>2869</v>
      </c>
      <c r="E1457" s="364"/>
      <c r="F1457" s="365"/>
      <c r="G1457" s="366"/>
      <c r="H1457" s="367"/>
      <c r="I1457" s="365"/>
      <c r="J1457" s="368"/>
      <c r="K1457" s="364"/>
      <c r="L1457" s="365"/>
      <c r="M1457" s="366"/>
      <c r="N1457" s="367"/>
      <c r="O1457" s="365"/>
      <c r="P1457" s="368"/>
      <c r="Q1457" s="364"/>
      <c r="R1457" s="365"/>
      <c r="S1457" s="366"/>
      <c r="T1457" s="369"/>
      <c r="U1457" s="370"/>
      <c r="V1457" s="481"/>
      <c r="W1457" s="372"/>
      <c r="X1457" s="353"/>
      <c r="Y1457" s="373"/>
      <c r="Z1457" s="382"/>
      <c r="AA1457" s="389"/>
      <c r="AB1457" s="383"/>
      <c r="AC1457" s="388"/>
      <c r="AD1457" s="382"/>
      <c r="AE1457" s="389"/>
      <c r="AF1457" s="390"/>
      <c r="AG1457" s="391"/>
      <c r="AH1457" s="359"/>
      <c r="AI1457" s="373"/>
    </row>
    <row r="1458">
      <c r="A1458" s="480" t="s">
        <v>2869</v>
      </c>
      <c r="B1458" s="361"/>
      <c r="C1458" s="362"/>
      <c r="D1458" s="384" t="s">
        <v>2869</v>
      </c>
      <c r="E1458" s="364"/>
      <c r="F1458" s="365"/>
      <c r="G1458" s="366"/>
      <c r="H1458" s="367"/>
      <c r="I1458" s="365"/>
      <c r="J1458" s="368"/>
      <c r="K1458" s="364"/>
      <c r="L1458" s="365"/>
      <c r="M1458" s="366"/>
      <c r="N1458" s="367"/>
      <c r="O1458" s="365"/>
      <c r="P1458" s="368"/>
      <c r="Q1458" s="364"/>
      <c r="R1458" s="365"/>
      <c r="S1458" s="366"/>
      <c r="T1458" s="369"/>
      <c r="U1458" s="370"/>
      <c r="V1458" s="481"/>
      <c r="W1458" s="372"/>
      <c r="X1458" s="353"/>
      <c r="Y1458" s="373"/>
      <c r="Z1458" s="382"/>
      <c r="AA1458" s="389"/>
      <c r="AB1458" s="383"/>
      <c r="AC1458" s="388"/>
      <c r="AD1458" s="382"/>
      <c r="AE1458" s="389"/>
      <c r="AF1458" s="390"/>
      <c r="AG1458" s="391"/>
      <c r="AH1458" s="359"/>
      <c r="AI1458" s="373"/>
    </row>
    <row r="1459">
      <c r="A1459" s="480" t="s">
        <v>2869</v>
      </c>
      <c r="B1459" s="361"/>
      <c r="C1459" s="362"/>
      <c r="D1459" s="384" t="s">
        <v>2869</v>
      </c>
      <c r="E1459" s="364"/>
      <c r="F1459" s="365"/>
      <c r="G1459" s="366"/>
      <c r="H1459" s="367"/>
      <c r="I1459" s="365"/>
      <c r="J1459" s="368"/>
      <c r="K1459" s="364"/>
      <c r="L1459" s="365"/>
      <c r="M1459" s="366"/>
      <c r="N1459" s="367"/>
      <c r="O1459" s="365"/>
      <c r="P1459" s="368"/>
      <c r="Q1459" s="364"/>
      <c r="R1459" s="365"/>
      <c r="S1459" s="366"/>
      <c r="T1459" s="369"/>
      <c r="U1459" s="370"/>
      <c r="V1459" s="481"/>
      <c r="W1459" s="372"/>
      <c r="X1459" s="353"/>
      <c r="Y1459" s="373"/>
      <c r="Z1459" s="382"/>
      <c r="AA1459" s="389"/>
      <c r="AB1459" s="383"/>
      <c r="AC1459" s="388"/>
      <c r="AD1459" s="382"/>
      <c r="AE1459" s="389"/>
      <c r="AF1459" s="390"/>
      <c r="AG1459" s="391"/>
      <c r="AH1459" s="359"/>
      <c r="AI1459" s="373"/>
    </row>
    <row r="1460">
      <c r="A1460" s="480" t="s">
        <v>2869</v>
      </c>
      <c r="B1460" s="361"/>
      <c r="C1460" s="362"/>
      <c r="D1460" s="384" t="s">
        <v>2869</v>
      </c>
      <c r="E1460" s="364"/>
      <c r="F1460" s="365"/>
      <c r="G1460" s="366"/>
      <c r="H1460" s="367"/>
      <c r="I1460" s="365"/>
      <c r="J1460" s="368"/>
      <c r="K1460" s="364"/>
      <c r="L1460" s="365"/>
      <c r="M1460" s="366"/>
      <c r="N1460" s="367"/>
      <c r="O1460" s="365"/>
      <c r="P1460" s="368"/>
      <c r="Q1460" s="364"/>
      <c r="R1460" s="365"/>
      <c r="S1460" s="366"/>
      <c r="T1460" s="369"/>
      <c r="U1460" s="370"/>
      <c r="V1460" s="481"/>
      <c r="W1460" s="372"/>
      <c r="X1460" s="353"/>
      <c r="Y1460" s="373"/>
      <c r="Z1460" s="382"/>
      <c r="AA1460" s="389"/>
      <c r="AB1460" s="383"/>
      <c r="AC1460" s="388"/>
      <c r="AD1460" s="382"/>
      <c r="AE1460" s="389"/>
      <c r="AF1460" s="390"/>
      <c r="AG1460" s="391"/>
      <c r="AH1460" s="359"/>
      <c r="AI1460" s="373"/>
    </row>
    <row r="1461">
      <c r="A1461" s="480" t="s">
        <v>2869</v>
      </c>
      <c r="B1461" s="361"/>
      <c r="C1461" s="362"/>
      <c r="D1461" s="384" t="s">
        <v>2869</v>
      </c>
      <c r="E1461" s="364"/>
      <c r="F1461" s="365"/>
      <c r="G1461" s="366"/>
      <c r="H1461" s="367"/>
      <c r="I1461" s="365"/>
      <c r="J1461" s="368"/>
      <c r="K1461" s="364"/>
      <c r="L1461" s="365"/>
      <c r="M1461" s="366"/>
      <c r="N1461" s="367"/>
      <c r="O1461" s="365"/>
      <c r="P1461" s="368"/>
      <c r="Q1461" s="364"/>
      <c r="R1461" s="365"/>
      <c r="S1461" s="366"/>
      <c r="T1461" s="369"/>
      <c r="U1461" s="370"/>
      <c r="V1461" s="481"/>
      <c r="W1461" s="372"/>
      <c r="X1461" s="353"/>
      <c r="Y1461" s="373"/>
      <c r="Z1461" s="382"/>
      <c r="AA1461" s="389"/>
      <c r="AB1461" s="383"/>
      <c r="AC1461" s="388"/>
      <c r="AD1461" s="382"/>
      <c r="AE1461" s="389"/>
      <c r="AF1461" s="390"/>
      <c r="AG1461" s="391"/>
      <c r="AH1461" s="359"/>
      <c r="AI1461" s="373"/>
    </row>
    <row r="1462">
      <c r="A1462" s="480" t="s">
        <v>2869</v>
      </c>
      <c r="B1462" s="361"/>
      <c r="C1462" s="362"/>
      <c r="D1462" s="384" t="s">
        <v>2869</v>
      </c>
      <c r="E1462" s="364"/>
      <c r="F1462" s="365"/>
      <c r="G1462" s="366"/>
      <c r="H1462" s="367"/>
      <c r="I1462" s="365"/>
      <c r="J1462" s="368"/>
      <c r="K1462" s="364"/>
      <c r="L1462" s="365"/>
      <c r="M1462" s="366"/>
      <c r="N1462" s="367"/>
      <c r="O1462" s="365"/>
      <c r="P1462" s="368"/>
      <c r="Q1462" s="364"/>
      <c r="R1462" s="365"/>
      <c r="S1462" s="366"/>
      <c r="T1462" s="369"/>
      <c r="U1462" s="370"/>
      <c r="V1462" s="481"/>
      <c r="W1462" s="372"/>
      <c r="X1462" s="353"/>
      <c r="Y1462" s="373"/>
      <c r="Z1462" s="382"/>
      <c r="AA1462" s="389"/>
      <c r="AB1462" s="383"/>
      <c r="AC1462" s="388"/>
      <c r="AD1462" s="382"/>
      <c r="AE1462" s="389"/>
      <c r="AF1462" s="390"/>
      <c r="AG1462" s="391"/>
      <c r="AH1462" s="359"/>
      <c r="AI1462" s="373"/>
    </row>
    <row r="1463">
      <c r="A1463" s="480" t="s">
        <v>2869</v>
      </c>
      <c r="B1463" s="361"/>
      <c r="C1463" s="362"/>
      <c r="D1463" s="384" t="s">
        <v>2869</v>
      </c>
      <c r="E1463" s="364"/>
      <c r="F1463" s="365"/>
      <c r="G1463" s="366"/>
      <c r="H1463" s="367"/>
      <c r="I1463" s="365"/>
      <c r="J1463" s="368"/>
      <c r="K1463" s="364"/>
      <c r="L1463" s="365"/>
      <c r="M1463" s="366"/>
      <c r="N1463" s="367"/>
      <c r="O1463" s="365"/>
      <c r="P1463" s="368"/>
      <c r="Q1463" s="364"/>
      <c r="R1463" s="365"/>
      <c r="S1463" s="366"/>
      <c r="T1463" s="369"/>
      <c r="U1463" s="370"/>
      <c r="V1463" s="481"/>
      <c r="W1463" s="372"/>
      <c r="X1463" s="353"/>
      <c r="Y1463" s="373"/>
      <c r="Z1463" s="382"/>
      <c r="AA1463" s="389"/>
      <c r="AB1463" s="383"/>
      <c r="AC1463" s="388"/>
      <c r="AD1463" s="382"/>
      <c r="AE1463" s="389"/>
      <c r="AF1463" s="390"/>
      <c r="AG1463" s="391"/>
      <c r="AH1463" s="359"/>
      <c r="AI1463" s="373"/>
    </row>
    <row r="1464">
      <c r="A1464" s="480" t="s">
        <v>2869</v>
      </c>
      <c r="B1464" s="361"/>
      <c r="C1464" s="362"/>
      <c r="D1464" s="384" t="s">
        <v>2869</v>
      </c>
      <c r="E1464" s="364"/>
      <c r="F1464" s="365"/>
      <c r="G1464" s="366"/>
      <c r="H1464" s="367"/>
      <c r="I1464" s="365"/>
      <c r="J1464" s="368"/>
      <c r="K1464" s="364"/>
      <c r="L1464" s="365"/>
      <c r="M1464" s="366"/>
      <c r="N1464" s="367"/>
      <c r="O1464" s="365"/>
      <c r="P1464" s="368"/>
      <c r="Q1464" s="364"/>
      <c r="R1464" s="365"/>
      <c r="S1464" s="366"/>
      <c r="T1464" s="369"/>
      <c r="U1464" s="370"/>
      <c r="V1464" s="481"/>
      <c r="W1464" s="372"/>
      <c r="X1464" s="353"/>
      <c r="Y1464" s="373"/>
      <c r="Z1464" s="382"/>
      <c r="AA1464" s="389"/>
      <c r="AB1464" s="383"/>
      <c r="AC1464" s="388"/>
      <c r="AD1464" s="382"/>
      <c r="AE1464" s="389"/>
      <c r="AF1464" s="390"/>
      <c r="AG1464" s="391"/>
      <c r="AH1464" s="359"/>
      <c r="AI1464" s="373"/>
    </row>
    <row r="1465">
      <c r="A1465" s="480" t="s">
        <v>2869</v>
      </c>
      <c r="B1465" s="361"/>
      <c r="C1465" s="362"/>
      <c r="D1465" s="384" t="s">
        <v>2869</v>
      </c>
      <c r="E1465" s="364"/>
      <c r="F1465" s="365"/>
      <c r="G1465" s="366"/>
      <c r="H1465" s="367"/>
      <c r="I1465" s="365"/>
      <c r="J1465" s="368"/>
      <c r="K1465" s="364"/>
      <c r="L1465" s="365"/>
      <c r="M1465" s="366"/>
      <c r="N1465" s="367"/>
      <c r="O1465" s="365"/>
      <c r="P1465" s="368"/>
      <c r="Q1465" s="364"/>
      <c r="R1465" s="365"/>
      <c r="S1465" s="366"/>
      <c r="T1465" s="369"/>
      <c r="U1465" s="370"/>
      <c r="V1465" s="481"/>
      <c r="W1465" s="372"/>
      <c r="X1465" s="353"/>
      <c r="Y1465" s="373"/>
      <c r="Z1465" s="382"/>
      <c r="AA1465" s="389"/>
      <c r="AB1465" s="383"/>
      <c r="AC1465" s="388"/>
      <c r="AD1465" s="382"/>
      <c r="AE1465" s="389"/>
      <c r="AF1465" s="390"/>
      <c r="AG1465" s="391"/>
      <c r="AH1465" s="359"/>
      <c r="AI1465" s="373"/>
    </row>
    <row r="1466">
      <c r="A1466" s="480" t="s">
        <v>2869</v>
      </c>
      <c r="B1466" s="361"/>
      <c r="C1466" s="362"/>
      <c r="D1466" s="384" t="s">
        <v>2869</v>
      </c>
      <c r="E1466" s="364"/>
      <c r="F1466" s="365"/>
      <c r="G1466" s="366"/>
      <c r="H1466" s="367"/>
      <c r="I1466" s="365"/>
      <c r="J1466" s="368"/>
      <c r="K1466" s="364"/>
      <c r="L1466" s="365"/>
      <c r="M1466" s="366"/>
      <c r="N1466" s="367"/>
      <c r="O1466" s="365"/>
      <c r="P1466" s="368"/>
      <c r="Q1466" s="364"/>
      <c r="R1466" s="365"/>
      <c r="S1466" s="366"/>
      <c r="T1466" s="369"/>
      <c r="U1466" s="370"/>
      <c r="V1466" s="481"/>
      <c r="W1466" s="372"/>
      <c r="X1466" s="353"/>
      <c r="Y1466" s="373"/>
      <c r="Z1466" s="382"/>
      <c r="AA1466" s="389"/>
      <c r="AB1466" s="383"/>
      <c r="AC1466" s="388"/>
      <c r="AD1466" s="382"/>
      <c r="AE1466" s="389"/>
      <c r="AF1466" s="390"/>
      <c r="AG1466" s="391"/>
      <c r="AH1466" s="359"/>
      <c r="AI1466" s="373"/>
    </row>
    <row r="1467">
      <c r="A1467" s="480" t="s">
        <v>2869</v>
      </c>
      <c r="B1467" s="361"/>
      <c r="C1467" s="362"/>
      <c r="D1467" s="384" t="s">
        <v>2869</v>
      </c>
      <c r="E1467" s="364"/>
      <c r="F1467" s="365"/>
      <c r="G1467" s="366"/>
      <c r="H1467" s="367"/>
      <c r="I1467" s="365"/>
      <c r="J1467" s="368"/>
      <c r="K1467" s="364"/>
      <c r="L1467" s="365"/>
      <c r="M1467" s="366"/>
      <c r="N1467" s="367"/>
      <c r="O1467" s="365"/>
      <c r="P1467" s="368"/>
      <c r="Q1467" s="364"/>
      <c r="R1467" s="365"/>
      <c r="S1467" s="366"/>
      <c r="T1467" s="369"/>
      <c r="U1467" s="370"/>
      <c r="V1467" s="481"/>
      <c r="W1467" s="372"/>
      <c r="X1467" s="353"/>
      <c r="Y1467" s="373"/>
      <c r="Z1467" s="382"/>
      <c r="AA1467" s="389"/>
      <c r="AB1467" s="383"/>
      <c r="AC1467" s="388"/>
      <c r="AD1467" s="382"/>
      <c r="AE1467" s="389"/>
      <c r="AF1467" s="390"/>
      <c r="AG1467" s="391"/>
      <c r="AH1467" s="359"/>
      <c r="AI1467" s="373"/>
    </row>
    <row r="1468">
      <c r="A1468" s="480" t="s">
        <v>2869</v>
      </c>
      <c r="B1468" s="361"/>
      <c r="C1468" s="362"/>
      <c r="D1468" s="384" t="s">
        <v>2869</v>
      </c>
      <c r="E1468" s="364"/>
      <c r="F1468" s="365"/>
      <c r="G1468" s="366"/>
      <c r="H1468" s="367"/>
      <c r="I1468" s="365"/>
      <c r="J1468" s="368"/>
      <c r="K1468" s="364"/>
      <c r="L1468" s="365"/>
      <c r="M1468" s="366"/>
      <c r="N1468" s="367"/>
      <c r="O1468" s="365"/>
      <c r="P1468" s="368"/>
      <c r="Q1468" s="364"/>
      <c r="R1468" s="365"/>
      <c r="S1468" s="366"/>
      <c r="T1468" s="369"/>
      <c r="U1468" s="370"/>
      <c r="V1468" s="481"/>
      <c r="W1468" s="372"/>
      <c r="X1468" s="353"/>
      <c r="Y1468" s="373"/>
      <c r="Z1468" s="382"/>
      <c r="AA1468" s="389"/>
      <c r="AB1468" s="383"/>
      <c r="AC1468" s="388"/>
      <c r="AD1468" s="382"/>
      <c r="AE1468" s="389"/>
      <c r="AF1468" s="390"/>
      <c r="AG1468" s="391"/>
      <c r="AH1468" s="359"/>
      <c r="AI1468" s="373"/>
    </row>
    <row r="1469">
      <c r="A1469" s="480" t="s">
        <v>2869</v>
      </c>
      <c r="B1469" s="361"/>
      <c r="C1469" s="362"/>
      <c r="D1469" s="384" t="s">
        <v>2869</v>
      </c>
      <c r="E1469" s="364"/>
      <c r="F1469" s="365"/>
      <c r="G1469" s="366"/>
      <c r="H1469" s="367"/>
      <c r="I1469" s="365"/>
      <c r="J1469" s="368"/>
      <c r="K1469" s="364"/>
      <c r="L1469" s="365"/>
      <c r="M1469" s="366"/>
      <c r="N1469" s="367"/>
      <c r="O1469" s="365"/>
      <c r="P1469" s="368"/>
      <c r="Q1469" s="364"/>
      <c r="R1469" s="365"/>
      <c r="S1469" s="366"/>
      <c r="T1469" s="369"/>
      <c r="U1469" s="370"/>
      <c r="V1469" s="481"/>
      <c r="W1469" s="372"/>
      <c r="X1469" s="353"/>
      <c r="Y1469" s="373"/>
      <c r="Z1469" s="382"/>
      <c r="AA1469" s="389"/>
      <c r="AB1469" s="383"/>
      <c r="AC1469" s="388"/>
      <c r="AD1469" s="382"/>
      <c r="AE1469" s="389"/>
      <c r="AF1469" s="390"/>
      <c r="AG1469" s="391"/>
      <c r="AH1469" s="359"/>
      <c r="AI1469" s="373"/>
    </row>
    <row r="1470">
      <c r="A1470" s="480" t="s">
        <v>2869</v>
      </c>
      <c r="B1470" s="361"/>
      <c r="C1470" s="362"/>
      <c r="D1470" s="384" t="s">
        <v>2869</v>
      </c>
      <c r="E1470" s="364"/>
      <c r="F1470" s="365"/>
      <c r="G1470" s="366"/>
      <c r="H1470" s="367"/>
      <c r="I1470" s="365"/>
      <c r="J1470" s="368"/>
      <c r="K1470" s="364"/>
      <c r="L1470" s="365"/>
      <c r="M1470" s="366"/>
      <c r="N1470" s="367"/>
      <c r="O1470" s="365"/>
      <c r="P1470" s="368"/>
      <c r="Q1470" s="364"/>
      <c r="R1470" s="365"/>
      <c r="S1470" s="366"/>
      <c r="T1470" s="369"/>
      <c r="U1470" s="370"/>
      <c r="V1470" s="481"/>
      <c r="W1470" s="372"/>
      <c r="X1470" s="353"/>
      <c r="Y1470" s="373"/>
      <c r="Z1470" s="382"/>
      <c r="AA1470" s="389"/>
      <c r="AB1470" s="383"/>
      <c r="AC1470" s="388"/>
      <c r="AD1470" s="382"/>
      <c r="AE1470" s="389"/>
      <c r="AF1470" s="390"/>
      <c r="AG1470" s="391"/>
      <c r="AH1470" s="359"/>
      <c r="AI1470" s="373"/>
    </row>
    <row r="1471">
      <c r="A1471" s="480" t="s">
        <v>2869</v>
      </c>
      <c r="B1471" s="361"/>
      <c r="C1471" s="362"/>
      <c r="D1471" s="384" t="s">
        <v>2869</v>
      </c>
      <c r="E1471" s="364"/>
      <c r="F1471" s="365"/>
      <c r="G1471" s="366"/>
      <c r="H1471" s="367"/>
      <c r="I1471" s="365"/>
      <c r="J1471" s="368"/>
      <c r="K1471" s="364"/>
      <c r="L1471" s="365"/>
      <c r="M1471" s="366"/>
      <c r="N1471" s="367"/>
      <c r="O1471" s="365"/>
      <c r="P1471" s="368"/>
      <c r="Q1471" s="364"/>
      <c r="R1471" s="365"/>
      <c r="S1471" s="366"/>
      <c r="T1471" s="369"/>
      <c r="U1471" s="370"/>
      <c r="V1471" s="481"/>
      <c r="W1471" s="372"/>
      <c r="X1471" s="353"/>
      <c r="Y1471" s="373"/>
      <c r="Z1471" s="382"/>
      <c r="AA1471" s="389"/>
      <c r="AB1471" s="383"/>
      <c r="AC1471" s="388"/>
      <c r="AD1471" s="382"/>
      <c r="AE1471" s="389"/>
      <c r="AF1471" s="390"/>
      <c r="AG1471" s="391"/>
      <c r="AH1471" s="359"/>
      <c r="AI1471" s="373"/>
    </row>
    <row r="1472">
      <c r="A1472" s="480" t="s">
        <v>2869</v>
      </c>
      <c r="B1472" s="361"/>
      <c r="C1472" s="362"/>
      <c r="D1472" s="384" t="s">
        <v>2869</v>
      </c>
      <c r="E1472" s="364"/>
      <c r="F1472" s="365"/>
      <c r="G1472" s="366"/>
      <c r="H1472" s="367"/>
      <c r="I1472" s="365"/>
      <c r="J1472" s="368"/>
      <c r="K1472" s="364"/>
      <c r="L1472" s="365"/>
      <c r="M1472" s="366"/>
      <c r="N1472" s="367"/>
      <c r="O1472" s="365"/>
      <c r="P1472" s="368"/>
      <c r="Q1472" s="364"/>
      <c r="R1472" s="365"/>
      <c r="S1472" s="366"/>
      <c r="T1472" s="369"/>
      <c r="U1472" s="370"/>
      <c r="V1472" s="481"/>
      <c r="W1472" s="372"/>
      <c r="X1472" s="353"/>
      <c r="Y1472" s="373"/>
      <c r="Z1472" s="382"/>
      <c r="AA1472" s="389"/>
      <c r="AB1472" s="383"/>
      <c r="AC1472" s="388"/>
      <c r="AD1472" s="382"/>
      <c r="AE1472" s="389"/>
      <c r="AF1472" s="390"/>
      <c r="AG1472" s="391"/>
      <c r="AH1472" s="359"/>
      <c r="AI1472" s="373"/>
    </row>
    <row r="1473">
      <c r="A1473" s="480" t="s">
        <v>2869</v>
      </c>
      <c r="B1473" s="361"/>
      <c r="C1473" s="362"/>
      <c r="D1473" s="384" t="s">
        <v>2869</v>
      </c>
      <c r="E1473" s="364"/>
      <c r="F1473" s="365"/>
      <c r="G1473" s="366"/>
      <c r="H1473" s="367"/>
      <c r="I1473" s="365"/>
      <c r="J1473" s="368"/>
      <c r="K1473" s="364"/>
      <c r="L1473" s="365"/>
      <c r="M1473" s="366"/>
      <c r="N1473" s="367"/>
      <c r="O1473" s="365"/>
      <c r="P1473" s="368"/>
      <c r="Q1473" s="364"/>
      <c r="R1473" s="365"/>
      <c r="S1473" s="366"/>
      <c r="T1473" s="369"/>
      <c r="U1473" s="370"/>
      <c r="V1473" s="481"/>
      <c r="W1473" s="372"/>
      <c r="X1473" s="353"/>
      <c r="Y1473" s="373"/>
      <c r="Z1473" s="382"/>
      <c r="AA1473" s="389"/>
      <c r="AB1473" s="383"/>
      <c r="AC1473" s="388"/>
      <c r="AD1473" s="382"/>
      <c r="AE1473" s="389"/>
      <c r="AF1473" s="390"/>
      <c r="AG1473" s="391"/>
      <c r="AH1473" s="359"/>
      <c r="AI1473" s="373"/>
    </row>
    <row r="1474">
      <c r="A1474" s="480" t="s">
        <v>2869</v>
      </c>
      <c r="B1474" s="361"/>
      <c r="C1474" s="362"/>
      <c r="D1474" s="384" t="s">
        <v>2869</v>
      </c>
      <c r="E1474" s="364"/>
      <c r="F1474" s="365"/>
      <c r="G1474" s="366"/>
      <c r="H1474" s="367"/>
      <c r="I1474" s="365"/>
      <c r="J1474" s="368"/>
      <c r="K1474" s="364"/>
      <c r="L1474" s="365"/>
      <c r="M1474" s="366"/>
      <c r="N1474" s="367"/>
      <c r="O1474" s="365"/>
      <c r="P1474" s="368"/>
      <c r="Q1474" s="364"/>
      <c r="R1474" s="365"/>
      <c r="S1474" s="366"/>
      <c r="T1474" s="369"/>
      <c r="U1474" s="370"/>
      <c r="V1474" s="481"/>
      <c r="W1474" s="372"/>
      <c r="X1474" s="353"/>
      <c r="Y1474" s="373"/>
      <c r="Z1474" s="382"/>
      <c r="AA1474" s="389"/>
      <c r="AB1474" s="383"/>
      <c r="AC1474" s="388"/>
      <c r="AD1474" s="382"/>
      <c r="AE1474" s="389"/>
      <c r="AF1474" s="390"/>
      <c r="AG1474" s="391"/>
      <c r="AH1474" s="359"/>
      <c r="AI1474" s="373"/>
    </row>
    <row r="1475">
      <c r="A1475" s="480" t="s">
        <v>2869</v>
      </c>
      <c r="B1475" s="361"/>
      <c r="C1475" s="362"/>
      <c r="D1475" s="384" t="s">
        <v>2869</v>
      </c>
      <c r="E1475" s="364"/>
      <c r="F1475" s="365"/>
      <c r="G1475" s="366"/>
      <c r="H1475" s="367"/>
      <c r="I1475" s="365"/>
      <c r="J1475" s="368"/>
      <c r="K1475" s="364"/>
      <c r="L1475" s="365"/>
      <c r="M1475" s="366"/>
      <c r="N1475" s="367"/>
      <c r="O1475" s="365"/>
      <c r="P1475" s="368"/>
      <c r="Q1475" s="364"/>
      <c r="R1475" s="365"/>
      <c r="S1475" s="366"/>
      <c r="T1475" s="369"/>
      <c r="U1475" s="370"/>
      <c r="V1475" s="481"/>
      <c r="W1475" s="372"/>
      <c r="X1475" s="353"/>
      <c r="Y1475" s="373"/>
      <c r="Z1475" s="382"/>
      <c r="AA1475" s="389"/>
      <c r="AB1475" s="383"/>
      <c r="AC1475" s="388"/>
      <c r="AD1475" s="382"/>
      <c r="AE1475" s="389"/>
      <c r="AF1475" s="390"/>
      <c r="AG1475" s="391"/>
      <c r="AH1475" s="359"/>
      <c r="AI1475" s="373"/>
    </row>
    <row r="1476">
      <c r="A1476" s="480" t="s">
        <v>2869</v>
      </c>
      <c r="B1476" s="361"/>
      <c r="C1476" s="362"/>
      <c r="D1476" s="384" t="s">
        <v>2869</v>
      </c>
      <c r="E1476" s="364"/>
      <c r="F1476" s="365"/>
      <c r="G1476" s="366"/>
      <c r="H1476" s="367"/>
      <c r="I1476" s="365"/>
      <c r="J1476" s="368"/>
      <c r="K1476" s="364"/>
      <c r="L1476" s="365"/>
      <c r="M1476" s="366"/>
      <c r="N1476" s="367"/>
      <c r="O1476" s="365"/>
      <c r="P1476" s="368"/>
      <c r="Q1476" s="364"/>
      <c r="R1476" s="365"/>
      <c r="S1476" s="366"/>
      <c r="T1476" s="369"/>
      <c r="U1476" s="370"/>
      <c r="V1476" s="481"/>
      <c r="W1476" s="372"/>
      <c r="X1476" s="353"/>
      <c r="Y1476" s="373"/>
      <c r="Z1476" s="382"/>
      <c r="AA1476" s="389"/>
      <c r="AB1476" s="383"/>
      <c r="AC1476" s="388"/>
      <c r="AD1476" s="382"/>
      <c r="AE1476" s="389"/>
      <c r="AF1476" s="390"/>
      <c r="AG1476" s="391"/>
      <c r="AH1476" s="359"/>
      <c r="AI1476" s="373"/>
    </row>
    <row r="1477">
      <c r="A1477" s="480" t="s">
        <v>2869</v>
      </c>
      <c r="B1477" s="361"/>
      <c r="C1477" s="362"/>
      <c r="D1477" s="384" t="s">
        <v>2869</v>
      </c>
      <c r="E1477" s="364"/>
      <c r="F1477" s="365"/>
      <c r="G1477" s="366"/>
      <c r="H1477" s="367"/>
      <c r="I1477" s="365"/>
      <c r="J1477" s="368"/>
      <c r="K1477" s="364"/>
      <c r="L1477" s="365"/>
      <c r="M1477" s="366"/>
      <c r="N1477" s="367"/>
      <c r="O1477" s="365"/>
      <c r="P1477" s="368"/>
      <c r="Q1477" s="364"/>
      <c r="R1477" s="365"/>
      <c r="S1477" s="366"/>
      <c r="T1477" s="369"/>
      <c r="U1477" s="370"/>
      <c r="V1477" s="481"/>
      <c r="W1477" s="372"/>
      <c r="X1477" s="353"/>
      <c r="Y1477" s="373"/>
      <c r="Z1477" s="382"/>
      <c r="AA1477" s="389"/>
      <c r="AB1477" s="383"/>
      <c r="AC1477" s="388"/>
      <c r="AD1477" s="382"/>
      <c r="AE1477" s="389"/>
      <c r="AF1477" s="390"/>
      <c r="AG1477" s="391"/>
      <c r="AH1477" s="359"/>
      <c r="AI1477" s="373"/>
    </row>
    <row r="1478">
      <c r="A1478" s="480" t="s">
        <v>2869</v>
      </c>
      <c r="B1478" s="361"/>
      <c r="C1478" s="362"/>
      <c r="D1478" s="384" t="s">
        <v>2869</v>
      </c>
      <c r="E1478" s="364"/>
      <c r="F1478" s="365"/>
      <c r="G1478" s="366"/>
      <c r="H1478" s="367"/>
      <c r="I1478" s="365"/>
      <c r="J1478" s="368"/>
      <c r="K1478" s="364"/>
      <c r="L1478" s="365"/>
      <c r="M1478" s="366"/>
      <c r="N1478" s="367"/>
      <c r="O1478" s="365"/>
      <c r="P1478" s="368"/>
      <c r="Q1478" s="364"/>
      <c r="R1478" s="365"/>
      <c r="S1478" s="366"/>
      <c r="T1478" s="369"/>
      <c r="U1478" s="370"/>
      <c r="V1478" s="481"/>
      <c r="W1478" s="372"/>
      <c r="X1478" s="353"/>
      <c r="Y1478" s="373"/>
      <c r="Z1478" s="382"/>
      <c r="AA1478" s="389"/>
      <c r="AB1478" s="383"/>
      <c r="AC1478" s="388"/>
      <c r="AD1478" s="382"/>
      <c r="AE1478" s="389"/>
      <c r="AF1478" s="390"/>
      <c r="AG1478" s="391"/>
      <c r="AH1478" s="359"/>
      <c r="AI1478" s="373"/>
    </row>
    <row r="1479">
      <c r="A1479" s="480" t="s">
        <v>2869</v>
      </c>
      <c r="B1479" s="361"/>
      <c r="C1479" s="362"/>
      <c r="D1479" s="384" t="s">
        <v>2869</v>
      </c>
      <c r="E1479" s="364"/>
      <c r="F1479" s="365"/>
      <c r="G1479" s="366"/>
      <c r="H1479" s="367"/>
      <c r="I1479" s="365"/>
      <c r="J1479" s="368"/>
      <c r="K1479" s="364"/>
      <c r="L1479" s="365"/>
      <c r="M1479" s="366"/>
      <c r="N1479" s="367"/>
      <c r="O1479" s="365"/>
      <c r="P1479" s="368"/>
      <c r="Q1479" s="364"/>
      <c r="R1479" s="365"/>
      <c r="S1479" s="366"/>
      <c r="T1479" s="369"/>
      <c r="U1479" s="370"/>
      <c r="V1479" s="481"/>
      <c r="W1479" s="372"/>
      <c r="X1479" s="353"/>
      <c r="Y1479" s="373"/>
      <c r="Z1479" s="382"/>
      <c r="AA1479" s="389"/>
      <c r="AB1479" s="383"/>
      <c r="AC1479" s="388"/>
      <c r="AD1479" s="382"/>
      <c r="AE1479" s="389"/>
      <c r="AF1479" s="390"/>
      <c r="AG1479" s="391"/>
      <c r="AH1479" s="359"/>
      <c r="AI1479" s="373"/>
    </row>
    <row r="1480">
      <c r="A1480" s="480" t="s">
        <v>2869</v>
      </c>
      <c r="B1480" s="361"/>
      <c r="C1480" s="362"/>
      <c r="D1480" s="384" t="s">
        <v>2869</v>
      </c>
      <c r="E1480" s="364"/>
      <c r="F1480" s="365"/>
      <c r="G1480" s="366"/>
      <c r="H1480" s="367"/>
      <c r="I1480" s="365"/>
      <c r="J1480" s="368"/>
      <c r="K1480" s="364"/>
      <c r="L1480" s="365"/>
      <c r="M1480" s="366"/>
      <c r="N1480" s="367"/>
      <c r="O1480" s="365"/>
      <c r="P1480" s="368"/>
      <c r="Q1480" s="364"/>
      <c r="R1480" s="365"/>
      <c r="S1480" s="366"/>
      <c r="T1480" s="369"/>
      <c r="U1480" s="370"/>
      <c r="V1480" s="481"/>
      <c r="W1480" s="372"/>
      <c r="X1480" s="353"/>
      <c r="Y1480" s="373"/>
      <c r="Z1480" s="382"/>
      <c r="AA1480" s="389"/>
      <c r="AB1480" s="383"/>
      <c r="AC1480" s="388"/>
      <c r="AD1480" s="382"/>
      <c r="AE1480" s="389"/>
      <c r="AF1480" s="390"/>
      <c r="AG1480" s="391"/>
      <c r="AH1480" s="359"/>
      <c r="AI1480" s="373"/>
    </row>
    <row r="1481">
      <c r="A1481" s="480" t="s">
        <v>2869</v>
      </c>
      <c r="B1481" s="361"/>
      <c r="C1481" s="362"/>
      <c r="D1481" s="384" t="s">
        <v>2869</v>
      </c>
      <c r="E1481" s="364"/>
      <c r="F1481" s="365"/>
      <c r="G1481" s="366"/>
      <c r="H1481" s="367"/>
      <c r="I1481" s="365"/>
      <c r="J1481" s="368"/>
      <c r="K1481" s="364"/>
      <c r="L1481" s="365"/>
      <c r="M1481" s="366"/>
      <c r="N1481" s="367"/>
      <c r="O1481" s="365"/>
      <c r="P1481" s="368"/>
      <c r="Q1481" s="364"/>
      <c r="R1481" s="365"/>
      <c r="S1481" s="366"/>
      <c r="T1481" s="369"/>
      <c r="U1481" s="370"/>
      <c r="V1481" s="481"/>
      <c r="W1481" s="372"/>
      <c r="X1481" s="353"/>
      <c r="Y1481" s="373"/>
      <c r="Z1481" s="382"/>
      <c r="AA1481" s="389"/>
      <c r="AB1481" s="383"/>
      <c r="AC1481" s="388"/>
      <c r="AD1481" s="382"/>
      <c r="AE1481" s="389"/>
      <c r="AF1481" s="390"/>
      <c r="AG1481" s="391"/>
      <c r="AH1481" s="359"/>
      <c r="AI1481" s="373"/>
    </row>
    <row r="1482">
      <c r="A1482" s="480" t="s">
        <v>2869</v>
      </c>
      <c r="B1482" s="361"/>
      <c r="C1482" s="362"/>
      <c r="D1482" s="384" t="s">
        <v>2869</v>
      </c>
      <c r="E1482" s="364"/>
      <c r="F1482" s="365"/>
      <c r="G1482" s="366"/>
      <c r="H1482" s="367"/>
      <c r="I1482" s="365"/>
      <c r="J1482" s="368"/>
      <c r="K1482" s="364"/>
      <c r="L1482" s="365"/>
      <c r="M1482" s="366"/>
      <c r="N1482" s="367"/>
      <c r="O1482" s="365"/>
      <c r="P1482" s="368"/>
      <c r="Q1482" s="364"/>
      <c r="R1482" s="365"/>
      <c r="S1482" s="366"/>
      <c r="T1482" s="369"/>
      <c r="U1482" s="370"/>
      <c r="V1482" s="481"/>
      <c r="W1482" s="372"/>
      <c r="X1482" s="353"/>
      <c r="Y1482" s="373"/>
      <c r="Z1482" s="382"/>
      <c r="AA1482" s="389"/>
      <c r="AB1482" s="383"/>
      <c r="AC1482" s="388"/>
      <c r="AD1482" s="382"/>
      <c r="AE1482" s="389"/>
      <c r="AF1482" s="390"/>
      <c r="AG1482" s="391"/>
      <c r="AH1482" s="359"/>
      <c r="AI1482" s="373"/>
    </row>
    <row r="1483">
      <c r="A1483" s="480" t="s">
        <v>2869</v>
      </c>
      <c r="B1483" s="361"/>
      <c r="C1483" s="362"/>
      <c r="D1483" s="384" t="s">
        <v>2869</v>
      </c>
      <c r="E1483" s="364"/>
      <c r="F1483" s="365"/>
      <c r="G1483" s="366"/>
      <c r="H1483" s="367"/>
      <c r="I1483" s="365"/>
      <c r="J1483" s="368"/>
      <c r="K1483" s="364"/>
      <c r="L1483" s="365"/>
      <c r="M1483" s="366"/>
      <c r="N1483" s="367"/>
      <c r="O1483" s="365"/>
      <c r="P1483" s="368"/>
      <c r="Q1483" s="364"/>
      <c r="R1483" s="365"/>
      <c r="S1483" s="366"/>
      <c r="T1483" s="369"/>
      <c r="U1483" s="370"/>
      <c r="V1483" s="481"/>
      <c r="W1483" s="372"/>
      <c r="X1483" s="353"/>
      <c r="Y1483" s="373"/>
      <c r="Z1483" s="382"/>
      <c r="AA1483" s="389"/>
      <c r="AB1483" s="383"/>
      <c r="AC1483" s="388"/>
      <c r="AD1483" s="382"/>
      <c r="AE1483" s="389"/>
      <c r="AF1483" s="390"/>
      <c r="AG1483" s="391"/>
      <c r="AH1483" s="359"/>
      <c r="AI1483" s="373"/>
    </row>
    <row r="1484">
      <c r="A1484" s="480" t="s">
        <v>2869</v>
      </c>
      <c r="B1484" s="361"/>
      <c r="C1484" s="362"/>
      <c r="D1484" s="384" t="s">
        <v>2869</v>
      </c>
      <c r="E1484" s="364"/>
      <c r="F1484" s="365"/>
      <c r="G1484" s="366"/>
      <c r="H1484" s="367"/>
      <c r="I1484" s="365"/>
      <c r="J1484" s="368"/>
      <c r="K1484" s="364"/>
      <c r="L1484" s="365"/>
      <c r="M1484" s="366"/>
      <c r="N1484" s="367"/>
      <c r="O1484" s="365"/>
      <c r="P1484" s="368"/>
      <c r="Q1484" s="364"/>
      <c r="R1484" s="365"/>
      <c r="S1484" s="366"/>
      <c r="T1484" s="369"/>
      <c r="U1484" s="370"/>
      <c r="V1484" s="481"/>
      <c r="W1484" s="372"/>
      <c r="X1484" s="353"/>
      <c r="Y1484" s="373"/>
      <c r="Z1484" s="382"/>
      <c r="AA1484" s="389"/>
      <c r="AB1484" s="383"/>
      <c r="AC1484" s="388"/>
      <c r="AD1484" s="382"/>
      <c r="AE1484" s="389"/>
      <c r="AF1484" s="390"/>
      <c r="AG1484" s="391"/>
      <c r="AH1484" s="359"/>
      <c r="AI1484" s="373"/>
    </row>
    <row r="1485">
      <c r="A1485" s="480" t="s">
        <v>2869</v>
      </c>
      <c r="B1485" s="361"/>
      <c r="C1485" s="362"/>
      <c r="D1485" s="384" t="s">
        <v>2869</v>
      </c>
      <c r="E1485" s="364"/>
      <c r="F1485" s="365"/>
      <c r="G1485" s="366"/>
      <c r="H1485" s="367"/>
      <c r="I1485" s="365"/>
      <c r="J1485" s="368"/>
      <c r="K1485" s="364"/>
      <c r="L1485" s="365"/>
      <c r="M1485" s="366"/>
      <c r="N1485" s="367"/>
      <c r="O1485" s="365"/>
      <c r="P1485" s="368"/>
      <c r="Q1485" s="364"/>
      <c r="R1485" s="365"/>
      <c r="S1485" s="366"/>
      <c r="T1485" s="369"/>
      <c r="U1485" s="370"/>
      <c r="V1485" s="481"/>
      <c r="W1485" s="372"/>
      <c r="X1485" s="353"/>
      <c r="Y1485" s="373"/>
      <c r="Z1485" s="382"/>
      <c r="AA1485" s="389"/>
      <c r="AB1485" s="383"/>
      <c r="AC1485" s="388"/>
      <c r="AD1485" s="382"/>
      <c r="AE1485" s="389"/>
      <c r="AF1485" s="390"/>
      <c r="AG1485" s="391"/>
      <c r="AH1485" s="359"/>
      <c r="AI1485" s="373"/>
    </row>
    <row r="1486">
      <c r="A1486" s="480" t="s">
        <v>2869</v>
      </c>
      <c r="B1486" s="361"/>
      <c r="C1486" s="362"/>
      <c r="D1486" s="384" t="s">
        <v>2869</v>
      </c>
      <c r="E1486" s="364"/>
      <c r="F1486" s="365"/>
      <c r="G1486" s="366"/>
      <c r="H1486" s="367"/>
      <c r="I1486" s="365"/>
      <c r="J1486" s="368"/>
      <c r="K1486" s="364"/>
      <c r="L1486" s="365"/>
      <c r="M1486" s="366"/>
      <c r="N1486" s="367"/>
      <c r="O1486" s="365"/>
      <c r="P1486" s="368"/>
      <c r="Q1486" s="364"/>
      <c r="R1486" s="365"/>
      <c r="S1486" s="366"/>
      <c r="T1486" s="369"/>
      <c r="U1486" s="370"/>
      <c r="V1486" s="481"/>
      <c r="W1486" s="372"/>
      <c r="X1486" s="353"/>
      <c r="Y1486" s="373"/>
      <c r="Z1486" s="382"/>
      <c r="AA1486" s="389"/>
      <c r="AB1486" s="383"/>
      <c r="AC1486" s="388"/>
      <c r="AD1486" s="382"/>
      <c r="AE1486" s="389"/>
      <c r="AF1486" s="390"/>
      <c r="AG1486" s="391"/>
      <c r="AH1486" s="359"/>
      <c r="AI1486" s="373"/>
    </row>
    <row r="1487">
      <c r="A1487" s="480" t="s">
        <v>2869</v>
      </c>
      <c r="B1487" s="361"/>
      <c r="C1487" s="362"/>
      <c r="D1487" s="384" t="s">
        <v>2869</v>
      </c>
      <c r="E1487" s="364"/>
      <c r="F1487" s="365"/>
      <c r="G1487" s="366"/>
      <c r="H1487" s="367"/>
      <c r="I1487" s="365"/>
      <c r="J1487" s="368"/>
      <c r="K1487" s="364"/>
      <c r="L1487" s="365"/>
      <c r="M1487" s="366"/>
      <c r="N1487" s="367"/>
      <c r="O1487" s="365"/>
      <c r="P1487" s="368"/>
      <c r="Q1487" s="364"/>
      <c r="R1487" s="365"/>
      <c r="S1487" s="366"/>
      <c r="T1487" s="369"/>
      <c r="U1487" s="370"/>
      <c r="V1487" s="481"/>
      <c r="W1487" s="372"/>
      <c r="X1487" s="353"/>
      <c r="Y1487" s="373"/>
      <c r="Z1487" s="382"/>
      <c r="AA1487" s="389"/>
      <c r="AB1487" s="383"/>
      <c r="AC1487" s="388"/>
      <c r="AD1487" s="382"/>
      <c r="AE1487" s="389"/>
      <c r="AF1487" s="390"/>
      <c r="AG1487" s="391"/>
      <c r="AH1487" s="359"/>
      <c r="AI1487" s="373"/>
    </row>
    <row r="1488">
      <c r="A1488" s="480" t="s">
        <v>2869</v>
      </c>
      <c r="B1488" s="361"/>
      <c r="C1488" s="362"/>
      <c r="D1488" s="384" t="s">
        <v>2869</v>
      </c>
      <c r="E1488" s="364"/>
      <c r="F1488" s="365"/>
      <c r="G1488" s="366"/>
      <c r="H1488" s="367"/>
      <c r="I1488" s="365"/>
      <c r="J1488" s="368"/>
      <c r="K1488" s="364"/>
      <c r="L1488" s="365"/>
      <c r="M1488" s="366"/>
      <c r="N1488" s="367"/>
      <c r="O1488" s="365"/>
      <c r="P1488" s="368"/>
      <c r="Q1488" s="364"/>
      <c r="R1488" s="365"/>
      <c r="S1488" s="366"/>
      <c r="T1488" s="369"/>
      <c r="U1488" s="370"/>
      <c r="V1488" s="481"/>
      <c r="W1488" s="372"/>
      <c r="X1488" s="353"/>
      <c r="Y1488" s="373"/>
      <c r="Z1488" s="382"/>
      <c r="AA1488" s="389"/>
      <c r="AB1488" s="383"/>
      <c r="AC1488" s="388"/>
      <c r="AD1488" s="382"/>
      <c r="AE1488" s="389"/>
      <c r="AF1488" s="390"/>
      <c r="AG1488" s="391"/>
      <c r="AH1488" s="359"/>
      <c r="AI1488" s="373"/>
    </row>
    <row r="1489">
      <c r="A1489" s="480" t="s">
        <v>2869</v>
      </c>
      <c r="B1489" s="361"/>
      <c r="C1489" s="362"/>
      <c r="D1489" s="384" t="s">
        <v>2869</v>
      </c>
      <c r="E1489" s="364"/>
      <c r="F1489" s="365"/>
      <c r="G1489" s="366"/>
      <c r="H1489" s="367"/>
      <c r="I1489" s="365"/>
      <c r="J1489" s="368"/>
      <c r="K1489" s="364"/>
      <c r="L1489" s="365"/>
      <c r="M1489" s="366"/>
      <c r="N1489" s="367"/>
      <c r="O1489" s="365"/>
      <c r="P1489" s="368"/>
      <c r="Q1489" s="364"/>
      <c r="R1489" s="365"/>
      <c r="S1489" s="366"/>
      <c r="T1489" s="369"/>
      <c r="U1489" s="370"/>
      <c r="V1489" s="481"/>
      <c r="W1489" s="372"/>
      <c r="X1489" s="353"/>
      <c r="Y1489" s="373"/>
      <c r="Z1489" s="382"/>
      <c r="AA1489" s="389"/>
      <c r="AB1489" s="383"/>
      <c r="AC1489" s="388"/>
      <c r="AD1489" s="382"/>
      <c r="AE1489" s="389"/>
      <c r="AF1489" s="390"/>
      <c r="AG1489" s="391"/>
      <c r="AH1489" s="359"/>
      <c r="AI1489" s="373"/>
    </row>
    <row r="1490">
      <c r="A1490" s="480" t="s">
        <v>2869</v>
      </c>
      <c r="B1490" s="361"/>
      <c r="C1490" s="362"/>
      <c r="D1490" s="384" t="s">
        <v>2869</v>
      </c>
      <c r="E1490" s="364"/>
      <c r="F1490" s="365"/>
      <c r="G1490" s="366"/>
      <c r="H1490" s="367"/>
      <c r="I1490" s="365"/>
      <c r="J1490" s="368"/>
      <c r="K1490" s="364"/>
      <c r="L1490" s="365"/>
      <c r="M1490" s="366"/>
      <c r="N1490" s="367"/>
      <c r="O1490" s="365"/>
      <c r="P1490" s="368"/>
      <c r="Q1490" s="364"/>
      <c r="R1490" s="365"/>
      <c r="S1490" s="366"/>
      <c r="T1490" s="369"/>
      <c r="U1490" s="370"/>
      <c r="V1490" s="481"/>
      <c r="W1490" s="372"/>
      <c r="X1490" s="353"/>
      <c r="Y1490" s="373"/>
      <c r="Z1490" s="382"/>
      <c r="AA1490" s="389"/>
      <c r="AB1490" s="383"/>
      <c r="AC1490" s="388"/>
      <c r="AD1490" s="382"/>
      <c r="AE1490" s="389"/>
      <c r="AF1490" s="390"/>
      <c r="AG1490" s="391"/>
      <c r="AH1490" s="359"/>
      <c r="AI1490" s="373"/>
    </row>
    <row r="1491">
      <c r="A1491" s="480" t="s">
        <v>2869</v>
      </c>
      <c r="B1491" s="361"/>
      <c r="C1491" s="362"/>
      <c r="D1491" s="384" t="s">
        <v>2869</v>
      </c>
      <c r="E1491" s="364"/>
      <c r="F1491" s="365"/>
      <c r="G1491" s="366"/>
      <c r="H1491" s="367"/>
      <c r="I1491" s="365"/>
      <c r="J1491" s="368"/>
      <c r="K1491" s="364"/>
      <c r="L1491" s="365"/>
      <c r="M1491" s="366"/>
      <c r="N1491" s="367"/>
      <c r="O1491" s="365"/>
      <c r="P1491" s="368"/>
      <c r="Q1491" s="364"/>
      <c r="R1491" s="365"/>
      <c r="S1491" s="366"/>
      <c r="T1491" s="369"/>
      <c r="U1491" s="370"/>
      <c r="V1491" s="481"/>
      <c r="W1491" s="372"/>
      <c r="X1491" s="353"/>
      <c r="Y1491" s="373"/>
      <c r="Z1491" s="382"/>
      <c r="AA1491" s="389"/>
      <c r="AB1491" s="383"/>
      <c r="AC1491" s="388"/>
      <c r="AD1491" s="382"/>
      <c r="AE1491" s="389"/>
      <c r="AF1491" s="390"/>
      <c r="AG1491" s="391"/>
      <c r="AH1491" s="359"/>
      <c r="AI1491" s="373"/>
    </row>
    <row r="1492">
      <c r="A1492" s="480" t="s">
        <v>2869</v>
      </c>
      <c r="B1492" s="361"/>
      <c r="C1492" s="362"/>
      <c r="D1492" s="384" t="s">
        <v>2869</v>
      </c>
      <c r="E1492" s="364"/>
      <c r="F1492" s="365"/>
      <c r="G1492" s="366"/>
      <c r="H1492" s="367"/>
      <c r="I1492" s="365"/>
      <c r="J1492" s="368"/>
      <c r="K1492" s="364"/>
      <c r="L1492" s="365"/>
      <c r="M1492" s="366"/>
      <c r="N1492" s="367"/>
      <c r="O1492" s="365"/>
      <c r="P1492" s="368"/>
      <c r="Q1492" s="364"/>
      <c r="R1492" s="365"/>
      <c r="S1492" s="366"/>
      <c r="T1492" s="369"/>
      <c r="U1492" s="370"/>
      <c r="V1492" s="481"/>
      <c r="W1492" s="372"/>
      <c r="X1492" s="353"/>
      <c r="Y1492" s="373"/>
      <c r="Z1492" s="382"/>
      <c r="AA1492" s="389"/>
      <c r="AB1492" s="383"/>
      <c r="AC1492" s="388"/>
      <c r="AD1492" s="382"/>
      <c r="AE1492" s="389"/>
      <c r="AF1492" s="390"/>
      <c r="AG1492" s="391"/>
      <c r="AH1492" s="359"/>
      <c r="AI1492" s="373"/>
    </row>
    <row r="1493">
      <c r="A1493" s="480" t="s">
        <v>2869</v>
      </c>
      <c r="B1493" s="361"/>
      <c r="C1493" s="362"/>
      <c r="D1493" s="384" t="s">
        <v>2869</v>
      </c>
      <c r="E1493" s="364"/>
      <c r="F1493" s="365"/>
      <c r="G1493" s="366"/>
      <c r="H1493" s="367"/>
      <c r="I1493" s="365"/>
      <c r="J1493" s="368"/>
      <c r="K1493" s="364"/>
      <c r="L1493" s="365"/>
      <c r="M1493" s="366"/>
      <c r="N1493" s="367"/>
      <c r="O1493" s="365"/>
      <c r="P1493" s="368"/>
      <c r="Q1493" s="364"/>
      <c r="R1493" s="365"/>
      <c r="S1493" s="366"/>
      <c r="T1493" s="369"/>
      <c r="U1493" s="370"/>
      <c r="V1493" s="481"/>
      <c r="W1493" s="372"/>
      <c r="X1493" s="353"/>
      <c r="Y1493" s="373"/>
      <c r="Z1493" s="382"/>
      <c r="AA1493" s="389"/>
      <c r="AB1493" s="383"/>
      <c r="AC1493" s="388"/>
      <c r="AD1493" s="382"/>
      <c r="AE1493" s="389"/>
      <c r="AF1493" s="390"/>
      <c r="AG1493" s="391"/>
      <c r="AH1493" s="359"/>
      <c r="AI1493" s="373"/>
    </row>
    <row r="1494">
      <c r="A1494" s="480" t="s">
        <v>2869</v>
      </c>
      <c r="B1494" s="361"/>
      <c r="C1494" s="362"/>
      <c r="D1494" s="384" t="s">
        <v>2869</v>
      </c>
      <c r="E1494" s="364"/>
      <c r="F1494" s="365"/>
      <c r="G1494" s="366"/>
      <c r="H1494" s="367"/>
      <c r="I1494" s="365"/>
      <c r="J1494" s="368"/>
      <c r="K1494" s="364"/>
      <c r="L1494" s="365"/>
      <c r="M1494" s="366"/>
      <c r="N1494" s="367"/>
      <c r="O1494" s="365"/>
      <c r="P1494" s="368"/>
      <c r="Q1494" s="364"/>
      <c r="R1494" s="365"/>
      <c r="S1494" s="366"/>
      <c r="T1494" s="369"/>
      <c r="U1494" s="370"/>
      <c r="V1494" s="481"/>
      <c r="W1494" s="372"/>
      <c r="X1494" s="353"/>
      <c r="Y1494" s="373"/>
      <c r="Z1494" s="382"/>
      <c r="AA1494" s="389"/>
      <c r="AB1494" s="383"/>
      <c r="AC1494" s="388"/>
      <c r="AD1494" s="382"/>
      <c r="AE1494" s="389"/>
      <c r="AF1494" s="390"/>
      <c r="AG1494" s="391"/>
      <c r="AH1494" s="359"/>
      <c r="AI1494" s="373"/>
    </row>
    <row r="1495">
      <c r="A1495" s="480" t="s">
        <v>2869</v>
      </c>
      <c r="B1495" s="361"/>
      <c r="C1495" s="362"/>
      <c r="D1495" s="384" t="s">
        <v>2869</v>
      </c>
      <c r="E1495" s="364"/>
      <c r="F1495" s="365"/>
      <c r="G1495" s="366"/>
      <c r="H1495" s="367"/>
      <c r="I1495" s="365"/>
      <c r="J1495" s="368"/>
      <c r="K1495" s="364"/>
      <c r="L1495" s="365"/>
      <c r="M1495" s="366"/>
      <c r="N1495" s="367"/>
      <c r="O1495" s="365"/>
      <c r="P1495" s="368"/>
      <c r="Q1495" s="364"/>
      <c r="R1495" s="365"/>
      <c r="S1495" s="366"/>
      <c r="T1495" s="369"/>
      <c r="U1495" s="370"/>
      <c r="V1495" s="481"/>
      <c r="W1495" s="372"/>
      <c r="X1495" s="353"/>
      <c r="Y1495" s="373"/>
      <c r="Z1495" s="382"/>
      <c r="AA1495" s="389"/>
      <c r="AB1495" s="383"/>
      <c r="AC1495" s="388"/>
      <c r="AD1495" s="382"/>
      <c r="AE1495" s="389"/>
      <c r="AF1495" s="390"/>
      <c r="AG1495" s="391"/>
      <c r="AH1495" s="359"/>
      <c r="AI1495" s="373"/>
    </row>
    <row r="1496">
      <c r="A1496" s="480" t="s">
        <v>2869</v>
      </c>
      <c r="B1496" s="361"/>
      <c r="C1496" s="362"/>
      <c r="D1496" s="384" t="s">
        <v>2869</v>
      </c>
      <c r="E1496" s="364"/>
      <c r="F1496" s="365"/>
      <c r="G1496" s="366"/>
      <c r="H1496" s="367"/>
      <c r="I1496" s="365"/>
      <c r="J1496" s="368"/>
      <c r="K1496" s="364"/>
      <c r="L1496" s="365"/>
      <c r="M1496" s="366"/>
      <c r="N1496" s="367"/>
      <c r="O1496" s="365"/>
      <c r="P1496" s="368"/>
      <c r="Q1496" s="364"/>
      <c r="R1496" s="365"/>
      <c r="S1496" s="366"/>
      <c r="T1496" s="369"/>
      <c r="U1496" s="370"/>
      <c r="V1496" s="481"/>
      <c r="W1496" s="372"/>
      <c r="X1496" s="353"/>
      <c r="Y1496" s="373"/>
      <c r="Z1496" s="382"/>
      <c r="AA1496" s="389"/>
      <c r="AB1496" s="383"/>
      <c r="AC1496" s="388"/>
      <c r="AD1496" s="382"/>
      <c r="AE1496" s="389"/>
      <c r="AF1496" s="390"/>
      <c r="AG1496" s="391"/>
      <c r="AH1496" s="359"/>
      <c r="AI1496" s="373"/>
    </row>
    <row r="1497">
      <c r="A1497" s="480" t="s">
        <v>2869</v>
      </c>
      <c r="B1497" s="361"/>
      <c r="C1497" s="362"/>
      <c r="D1497" s="384" t="s">
        <v>2869</v>
      </c>
      <c r="E1497" s="364"/>
      <c r="F1497" s="365"/>
      <c r="G1497" s="366"/>
      <c r="H1497" s="367"/>
      <c r="I1497" s="365"/>
      <c r="J1497" s="368"/>
      <c r="K1497" s="364"/>
      <c r="L1497" s="365"/>
      <c r="M1497" s="366"/>
      <c r="N1497" s="367"/>
      <c r="O1497" s="365"/>
      <c r="P1497" s="368"/>
      <c r="Q1497" s="364"/>
      <c r="R1497" s="365"/>
      <c r="S1497" s="366"/>
      <c r="T1497" s="369"/>
      <c r="U1497" s="370"/>
      <c r="V1497" s="481"/>
      <c r="W1497" s="372"/>
      <c r="X1497" s="353"/>
      <c r="Y1497" s="373"/>
      <c r="Z1497" s="382"/>
      <c r="AA1497" s="389"/>
      <c r="AB1497" s="383"/>
      <c r="AC1497" s="388"/>
      <c r="AD1497" s="382"/>
      <c r="AE1497" s="389"/>
      <c r="AF1497" s="390"/>
      <c r="AG1497" s="391"/>
      <c r="AH1497" s="359"/>
      <c r="AI1497" s="373"/>
    </row>
    <row r="1498">
      <c r="A1498" s="480" t="s">
        <v>2869</v>
      </c>
      <c r="B1498" s="361"/>
      <c r="C1498" s="362"/>
      <c r="D1498" s="384" t="s">
        <v>2869</v>
      </c>
      <c r="E1498" s="364"/>
      <c r="F1498" s="365"/>
      <c r="G1498" s="366"/>
      <c r="H1498" s="367"/>
      <c r="I1498" s="365"/>
      <c r="J1498" s="368"/>
      <c r="K1498" s="364"/>
      <c r="L1498" s="365"/>
      <c r="M1498" s="366"/>
      <c r="N1498" s="367"/>
      <c r="O1498" s="365"/>
      <c r="P1498" s="368"/>
      <c r="Q1498" s="364"/>
      <c r="R1498" s="365"/>
      <c r="S1498" s="366"/>
      <c r="T1498" s="369"/>
      <c r="U1498" s="370"/>
      <c r="V1498" s="481"/>
      <c r="W1498" s="372"/>
      <c r="X1498" s="353"/>
      <c r="Y1498" s="373"/>
      <c r="Z1498" s="382"/>
      <c r="AA1498" s="389"/>
      <c r="AB1498" s="383"/>
      <c r="AC1498" s="388"/>
      <c r="AD1498" s="382"/>
      <c r="AE1498" s="389"/>
      <c r="AF1498" s="390"/>
      <c r="AG1498" s="391"/>
      <c r="AH1498" s="359"/>
      <c r="AI1498" s="373"/>
    </row>
    <row r="1499">
      <c r="A1499" s="480" t="s">
        <v>2869</v>
      </c>
      <c r="B1499" s="361"/>
      <c r="C1499" s="362"/>
      <c r="D1499" s="384" t="s">
        <v>2869</v>
      </c>
      <c r="E1499" s="364"/>
      <c r="F1499" s="365"/>
      <c r="G1499" s="366"/>
      <c r="H1499" s="367"/>
      <c r="I1499" s="365"/>
      <c r="J1499" s="368"/>
      <c r="K1499" s="364"/>
      <c r="L1499" s="365"/>
      <c r="M1499" s="366"/>
      <c r="N1499" s="367"/>
      <c r="O1499" s="365"/>
      <c r="P1499" s="368"/>
      <c r="Q1499" s="364"/>
      <c r="R1499" s="365"/>
      <c r="S1499" s="366"/>
      <c r="T1499" s="369"/>
      <c r="U1499" s="370"/>
      <c r="V1499" s="481"/>
      <c r="W1499" s="372"/>
      <c r="X1499" s="353"/>
      <c r="Y1499" s="373"/>
      <c r="Z1499" s="382"/>
      <c r="AA1499" s="389"/>
      <c r="AB1499" s="383"/>
      <c r="AC1499" s="388"/>
      <c r="AD1499" s="382"/>
      <c r="AE1499" s="389"/>
      <c r="AF1499" s="390"/>
      <c r="AG1499" s="391"/>
      <c r="AH1499" s="359"/>
      <c r="AI1499" s="373"/>
    </row>
    <row r="1500">
      <c r="A1500" s="480" t="s">
        <v>2869</v>
      </c>
      <c r="B1500" s="361"/>
      <c r="C1500" s="362"/>
      <c r="D1500" s="384" t="s">
        <v>2869</v>
      </c>
      <c r="E1500" s="364"/>
      <c r="F1500" s="365"/>
      <c r="G1500" s="366"/>
      <c r="H1500" s="367"/>
      <c r="I1500" s="365"/>
      <c r="J1500" s="368"/>
      <c r="K1500" s="364"/>
      <c r="L1500" s="365"/>
      <c r="M1500" s="366"/>
      <c r="N1500" s="367"/>
      <c r="O1500" s="365"/>
      <c r="P1500" s="368"/>
      <c r="Q1500" s="364"/>
      <c r="R1500" s="365"/>
      <c r="S1500" s="366"/>
      <c r="T1500" s="369"/>
      <c r="U1500" s="370"/>
      <c r="V1500" s="481"/>
      <c r="W1500" s="372"/>
      <c r="X1500" s="353"/>
      <c r="Y1500" s="373"/>
      <c r="Z1500" s="382"/>
      <c r="AA1500" s="389"/>
      <c r="AB1500" s="383"/>
      <c r="AC1500" s="388"/>
      <c r="AD1500" s="382"/>
      <c r="AE1500" s="389"/>
      <c r="AF1500" s="390"/>
      <c r="AG1500" s="391"/>
      <c r="AH1500" s="359"/>
      <c r="AI1500" s="373"/>
    </row>
    <row r="1501">
      <c r="A1501" s="480" t="s">
        <v>2869</v>
      </c>
      <c r="B1501" s="361"/>
      <c r="C1501" s="362"/>
      <c r="D1501" s="384" t="s">
        <v>2869</v>
      </c>
      <c r="E1501" s="364"/>
      <c r="F1501" s="365"/>
      <c r="G1501" s="366"/>
      <c r="H1501" s="367"/>
      <c r="I1501" s="365"/>
      <c r="J1501" s="368"/>
      <c r="K1501" s="364"/>
      <c r="L1501" s="365"/>
      <c r="M1501" s="366"/>
      <c r="N1501" s="367"/>
      <c r="O1501" s="365"/>
      <c r="P1501" s="368"/>
      <c r="Q1501" s="364"/>
      <c r="R1501" s="365"/>
      <c r="S1501" s="366"/>
      <c r="T1501" s="369"/>
      <c r="U1501" s="370"/>
      <c r="V1501" s="481"/>
      <c r="W1501" s="372"/>
      <c r="X1501" s="353"/>
      <c r="Y1501" s="373"/>
      <c r="Z1501" s="382"/>
      <c r="AA1501" s="389"/>
      <c r="AB1501" s="383"/>
      <c r="AC1501" s="388"/>
      <c r="AD1501" s="382"/>
      <c r="AE1501" s="389"/>
      <c r="AF1501" s="390"/>
      <c r="AG1501" s="391"/>
      <c r="AH1501" s="359"/>
      <c r="AI1501" s="373"/>
    </row>
    <row r="1502">
      <c r="A1502" s="480" t="s">
        <v>2869</v>
      </c>
      <c r="B1502" s="361"/>
      <c r="C1502" s="362"/>
      <c r="D1502" s="384" t="s">
        <v>2869</v>
      </c>
      <c r="E1502" s="364"/>
      <c r="F1502" s="365"/>
      <c r="G1502" s="366"/>
      <c r="H1502" s="367"/>
      <c r="I1502" s="365"/>
      <c r="J1502" s="368"/>
      <c r="K1502" s="364"/>
      <c r="L1502" s="365"/>
      <c r="M1502" s="366"/>
      <c r="N1502" s="367"/>
      <c r="O1502" s="365"/>
      <c r="P1502" s="368"/>
      <c r="Q1502" s="364"/>
      <c r="R1502" s="365"/>
      <c r="S1502" s="366"/>
      <c r="T1502" s="369"/>
      <c r="U1502" s="370"/>
      <c r="V1502" s="481"/>
      <c r="W1502" s="372"/>
      <c r="X1502" s="353"/>
      <c r="Y1502" s="373"/>
      <c r="Z1502" s="382"/>
      <c r="AA1502" s="389"/>
      <c r="AB1502" s="383"/>
      <c r="AC1502" s="388"/>
      <c r="AD1502" s="382"/>
      <c r="AE1502" s="389"/>
      <c r="AF1502" s="390"/>
      <c r="AG1502" s="391"/>
      <c r="AH1502" s="359"/>
      <c r="AI1502" s="373"/>
    </row>
    <row r="1503">
      <c r="A1503" s="480" t="s">
        <v>2869</v>
      </c>
      <c r="B1503" s="361"/>
      <c r="C1503" s="362"/>
      <c r="D1503" s="384" t="s">
        <v>2869</v>
      </c>
      <c r="E1503" s="364"/>
      <c r="F1503" s="365"/>
      <c r="G1503" s="366"/>
      <c r="H1503" s="367"/>
      <c r="I1503" s="365"/>
      <c r="J1503" s="368"/>
      <c r="K1503" s="364"/>
      <c r="L1503" s="365"/>
      <c r="M1503" s="366"/>
      <c r="N1503" s="367"/>
      <c r="O1503" s="365"/>
      <c r="P1503" s="368"/>
      <c r="Q1503" s="364"/>
      <c r="R1503" s="365"/>
      <c r="S1503" s="366"/>
      <c r="T1503" s="369"/>
      <c r="U1503" s="370"/>
      <c r="V1503" s="481"/>
      <c r="W1503" s="372"/>
      <c r="X1503" s="353"/>
      <c r="Y1503" s="373"/>
      <c r="Z1503" s="382"/>
      <c r="AA1503" s="389"/>
      <c r="AB1503" s="383"/>
      <c r="AC1503" s="388"/>
      <c r="AD1503" s="382"/>
      <c r="AE1503" s="389"/>
      <c r="AF1503" s="390"/>
      <c r="AG1503" s="391"/>
      <c r="AH1503" s="359"/>
      <c r="AI1503" s="373"/>
    </row>
    <row r="1504">
      <c r="A1504" s="480" t="s">
        <v>2869</v>
      </c>
      <c r="B1504" s="361"/>
      <c r="C1504" s="362"/>
      <c r="D1504" s="384" t="s">
        <v>2869</v>
      </c>
      <c r="E1504" s="364"/>
      <c r="F1504" s="365"/>
      <c r="G1504" s="366"/>
      <c r="H1504" s="367"/>
      <c r="I1504" s="365"/>
      <c r="J1504" s="368"/>
      <c r="K1504" s="364"/>
      <c r="L1504" s="365"/>
      <c r="M1504" s="366"/>
      <c r="N1504" s="367"/>
      <c r="O1504" s="365"/>
      <c r="P1504" s="368"/>
      <c r="Q1504" s="364"/>
      <c r="R1504" s="365"/>
      <c r="S1504" s="366"/>
      <c r="T1504" s="369"/>
      <c r="U1504" s="370"/>
      <c r="V1504" s="481"/>
      <c r="W1504" s="372"/>
      <c r="X1504" s="353"/>
      <c r="Y1504" s="373"/>
      <c r="Z1504" s="382"/>
      <c r="AA1504" s="389"/>
      <c r="AB1504" s="383"/>
      <c r="AC1504" s="388"/>
      <c r="AD1504" s="382"/>
      <c r="AE1504" s="389"/>
      <c r="AF1504" s="390"/>
      <c r="AG1504" s="391"/>
      <c r="AH1504" s="359"/>
      <c r="AI1504" s="373"/>
    </row>
    <row r="1505">
      <c r="A1505" s="480" t="s">
        <v>2869</v>
      </c>
      <c r="B1505" s="361"/>
      <c r="C1505" s="362"/>
      <c r="D1505" s="384" t="s">
        <v>2869</v>
      </c>
      <c r="E1505" s="364"/>
      <c r="F1505" s="365"/>
      <c r="G1505" s="366"/>
      <c r="H1505" s="367"/>
      <c r="I1505" s="365"/>
      <c r="J1505" s="368"/>
      <c r="K1505" s="364"/>
      <c r="L1505" s="365"/>
      <c r="M1505" s="366"/>
      <c r="N1505" s="367"/>
      <c r="O1505" s="365"/>
      <c r="P1505" s="368"/>
      <c r="Q1505" s="364"/>
      <c r="R1505" s="365"/>
      <c r="S1505" s="366"/>
      <c r="T1505" s="369"/>
      <c r="U1505" s="370"/>
      <c r="V1505" s="481"/>
      <c r="W1505" s="372"/>
      <c r="X1505" s="353"/>
      <c r="Y1505" s="373"/>
      <c r="Z1505" s="382"/>
      <c r="AA1505" s="389"/>
      <c r="AB1505" s="383"/>
      <c r="AC1505" s="388"/>
      <c r="AD1505" s="382"/>
      <c r="AE1505" s="389"/>
      <c r="AF1505" s="390"/>
      <c r="AG1505" s="391"/>
      <c r="AH1505" s="359"/>
      <c r="AI1505" s="373"/>
    </row>
    <row r="1506">
      <c r="A1506" s="480" t="s">
        <v>2869</v>
      </c>
      <c r="B1506" s="361"/>
      <c r="C1506" s="362"/>
      <c r="D1506" s="384" t="s">
        <v>2869</v>
      </c>
      <c r="E1506" s="364"/>
      <c r="F1506" s="365"/>
      <c r="G1506" s="366"/>
      <c r="H1506" s="367"/>
      <c r="I1506" s="365"/>
      <c r="J1506" s="368"/>
      <c r="K1506" s="364"/>
      <c r="L1506" s="365"/>
      <c r="M1506" s="366"/>
      <c r="N1506" s="367"/>
      <c r="O1506" s="365"/>
      <c r="P1506" s="368"/>
      <c r="Q1506" s="364"/>
      <c r="R1506" s="365"/>
      <c r="S1506" s="366"/>
      <c r="T1506" s="369"/>
      <c r="U1506" s="370"/>
      <c r="V1506" s="481"/>
      <c r="W1506" s="372"/>
      <c r="X1506" s="353"/>
      <c r="Y1506" s="373"/>
      <c r="Z1506" s="382"/>
      <c r="AA1506" s="389"/>
      <c r="AB1506" s="383"/>
      <c r="AC1506" s="388"/>
      <c r="AD1506" s="382"/>
      <c r="AE1506" s="389"/>
      <c r="AF1506" s="390"/>
      <c r="AG1506" s="391"/>
      <c r="AH1506" s="359"/>
      <c r="AI1506" s="373"/>
    </row>
    <row r="1507">
      <c r="A1507" s="480" t="s">
        <v>2869</v>
      </c>
      <c r="B1507" s="361"/>
      <c r="C1507" s="362"/>
      <c r="D1507" s="384" t="s">
        <v>2869</v>
      </c>
      <c r="E1507" s="364"/>
      <c r="F1507" s="365"/>
      <c r="G1507" s="366"/>
      <c r="H1507" s="367"/>
      <c r="I1507" s="365"/>
      <c r="J1507" s="368"/>
      <c r="K1507" s="364"/>
      <c r="L1507" s="365"/>
      <c r="M1507" s="366"/>
      <c r="N1507" s="367"/>
      <c r="O1507" s="365"/>
      <c r="P1507" s="368"/>
      <c r="Q1507" s="364"/>
      <c r="R1507" s="365"/>
      <c r="S1507" s="366"/>
      <c r="T1507" s="369"/>
      <c r="U1507" s="370"/>
      <c r="V1507" s="481"/>
      <c r="W1507" s="372"/>
      <c r="X1507" s="353"/>
      <c r="Y1507" s="373"/>
      <c r="Z1507" s="382"/>
      <c r="AA1507" s="389"/>
      <c r="AB1507" s="383"/>
      <c r="AC1507" s="388"/>
      <c r="AD1507" s="382"/>
      <c r="AE1507" s="389"/>
      <c r="AF1507" s="390"/>
      <c r="AG1507" s="391"/>
      <c r="AH1507" s="359"/>
      <c r="AI1507" s="373"/>
    </row>
    <row r="1508">
      <c r="A1508" s="480" t="s">
        <v>2869</v>
      </c>
      <c r="B1508" s="361"/>
      <c r="C1508" s="362"/>
      <c r="D1508" s="384" t="s">
        <v>2869</v>
      </c>
      <c r="E1508" s="364"/>
      <c r="F1508" s="365"/>
      <c r="G1508" s="366"/>
      <c r="H1508" s="367"/>
      <c r="I1508" s="365"/>
      <c r="J1508" s="368"/>
      <c r="K1508" s="364"/>
      <c r="L1508" s="365"/>
      <c r="M1508" s="366"/>
      <c r="N1508" s="367"/>
      <c r="O1508" s="365"/>
      <c r="P1508" s="368"/>
      <c r="Q1508" s="364"/>
      <c r="R1508" s="365"/>
      <c r="S1508" s="366"/>
      <c r="T1508" s="369"/>
      <c r="U1508" s="370"/>
      <c r="V1508" s="481"/>
      <c r="W1508" s="372"/>
      <c r="X1508" s="353"/>
      <c r="Y1508" s="373"/>
      <c r="Z1508" s="382"/>
      <c r="AA1508" s="389"/>
      <c r="AB1508" s="383"/>
      <c r="AC1508" s="388"/>
      <c r="AD1508" s="382"/>
      <c r="AE1508" s="389"/>
      <c r="AF1508" s="390"/>
      <c r="AG1508" s="391"/>
      <c r="AH1508" s="359"/>
      <c r="AI1508" s="373"/>
    </row>
    <row r="1509">
      <c r="A1509" s="480" t="s">
        <v>2869</v>
      </c>
      <c r="B1509" s="361"/>
      <c r="C1509" s="362"/>
      <c r="D1509" s="384" t="s">
        <v>2869</v>
      </c>
      <c r="E1509" s="364"/>
      <c r="F1509" s="365"/>
      <c r="G1509" s="366"/>
      <c r="H1509" s="367"/>
      <c r="I1509" s="365"/>
      <c r="J1509" s="368"/>
      <c r="K1509" s="364"/>
      <c r="L1509" s="365"/>
      <c r="M1509" s="366"/>
      <c r="N1509" s="367"/>
      <c r="O1509" s="365"/>
      <c r="P1509" s="368"/>
      <c r="Q1509" s="364"/>
      <c r="R1509" s="365"/>
      <c r="S1509" s="366"/>
      <c r="T1509" s="369"/>
      <c r="U1509" s="370"/>
      <c r="V1509" s="481"/>
      <c r="W1509" s="372"/>
      <c r="X1509" s="353"/>
      <c r="Y1509" s="373"/>
      <c r="Z1509" s="382"/>
      <c r="AA1509" s="389"/>
      <c r="AB1509" s="383"/>
      <c r="AC1509" s="388"/>
      <c r="AD1509" s="382"/>
      <c r="AE1509" s="389"/>
      <c r="AF1509" s="390"/>
      <c r="AG1509" s="391"/>
      <c r="AH1509" s="359"/>
      <c r="AI1509" s="373"/>
    </row>
    <row r="1510">
      <c r="A1510" s="480" t="s">
        <v>2869</v>
      </c>
      <c r="B1510" s="361"/>
      <c r="C1510" s="362"/>
      <c r="D1510" s="384" t="s">
        <v>2869</v>
      </c>
      <c r="E1510" s="364"/>
      <c r="F1510" s="365"/>
      <c r="G1510" s="366"/>
      <c r="H1510" s="367"/>
      <c r="I1510" s="365"/>
      <c r="J1510" s="368"/>
      <c r="K1510" s="364"/>
      <c r="L1510" s="365"/>
      <c r="M1510" s="366"/>
      <c r="N1510" s="367"/>
      <c r="O1510" s="365"/>
      <c r="P1510" s="368"/>
      <c r="Q1510" s="364"/>
      <c r="R1510" s="365"/>
      <c r="S1510" s="366"/>
      <c r="T1510" s="369"/>
      <c r="U1510" s="370"/>
      <c r="V1510" s="481"/>
      <c r="W1510" s="372"/>
      <c r="X1510" s="353"/>
      <c r="Y1510" s="373"/>
      <c r="Z1510" s="382"/>
      <c r="AA1510" s="389"/>
      <c r="AB1510" s="383"/>
      <c r="AC1510" s="388"/>
      <c r="AD1510" s="382"/>
      <c r="AE1510" s="389"/>
      <c r="AF1510" s="390"/>
      <c r="AG1510" s="391"/>
      <c r="AH1510" s="359"/>
      <c r="AI1510" s="373"/>
    </row>
    <row r="1511">
      <c r="A1511" s="480" t="s">
        <v>2869</v>
      </c>
      <c r="B1511" s="361"/>
      <c r="C1511" s="362"/>
      <c r="D1511" s="384" t="s">
        <v>2869</v>
      </c>
      <c r="E1511" s="364"/>
      <c r="F1511" s="365"/>
      <c r="G1511" s="366"/>
      <c r="H1511" s="367"/>
      <c r="I1511" s="365"/>
      <c r="J1511" s="368"/>
      <c r="K1511" s="364"/>
      <c r="L1511" s="365"/>
      <c r="M1511" s="366"/>
      <c r="N1511" s="367"/>
      <c r="O1511" s="365"/>
      <c r="P1511" s="368"/>
      <c r="Q1511" s="364"/>
      <c r="R1511" s="365"/>
      <c r="S1511" s="366"/>
      <c r="T1511" s="369"/>
      <c r="U1511" s="370"/>
      <c r="V1511" s="481"/>
      <c r="W1511" s="372"/>
      <c r="X1511" s="353"/>
      <c r="Y1511" s="373"/>
      <c r="Z1511" s="382"/>
      <c r="AA1511" s="389"/>
      <c r="AB1511" s="383"/>
      <c r="AC1511" s="388"/>
      <c r="AD1511" s="382"/>
      <c r="AE1511" s="389"/>
      <c r="AF1511" s="390"/>
      <c r="AG1511" s="391"/>
      <c r="AH1511" s="359"/>
      <c r="AI1511" s="373"/>
    </row>
    <row r="1512">
      <c r="A1512" s="480" t="s">
        <v>2869</v>
      </c>
      <c r="B1512" s="361"/>
      <c r="C1512" s="362"/>
      <c r="D1512" s="384" t="s">
        <v>2869</v>
      </c>
      <c r="E1512" s="364"/>
      <c r="F1512" s="365"/>
      <c r="G1512" s="366"/>
      <c r="H1512" s="367"/>
      <c r="I1512" s="365"/>
      <c r="J1512" s="368"/>
      <c r="K1512" s="364"/>
      <c r="L1512" s="365"/>
      <c r="M1512" s="366"/>
      <c r="N1512" s="367"/>
      <c r="O1512" s="365"/>
      <c r="P1512" s="368"/>
      <c r="Q1512" s="364"/>
      <c r="R1512" s="365"/>
      <c r="S1512" s="366"/>
      <c r="T1512" s="369"/>
      <c r="U1512" s="370"/>
      <c r="V1512" s="481"/>
      <c r="W1512" s="372"/>
      <c r="X1512" s="353"/>
      <c r="Y1512" s="373"/>
      <c r="Z1512" s="382"/>
      <c r="AA1512" s="389"/>
      <c r="AB1512" s="383"/>
      <c r="AC1512" s="388"/>
      <c r="AD1512" s="382"/>
      <c r="AE1512" s="389"/>
      <c r="AF1512" s="390"/>
      <c r="AG1512" s="391"/>
      <c r="AH1512" s="359"/>
      <c r="AI1512" s="373"/>
    </row>
    <row r="1513">
      <c r="A1513" s="480" t="s">
        <v>2869</v>
      </c>
      <c r="B1513" s="361"/>
      <c r="C1513" s="362"/>
      <c r="D1513" s="384" t="s">
        <v>2869</v>
      </c>
      <c r="E1513" s="364"/>
      <c r="F1513" s="365"/>
      <c r="G1513" s="366"/>
      <c r="H1513" s="367"/>
      <c r="I1513" s="365"/>
      <c r="J1513" s="368"/>
      <c r="K1513" s="364"/>
      <c r="L1513" s="365"/>
      <c r="M1513" s="366"/>
      <c r="N1513" s="367"/>
      <c r="O1513" s="365"/>
      <c r="P1513" s="368"/>
      <c r="Q1513" s="364"/>
      <c r="R1513" s="365"/>
      <c r="S1513" s="366"/>
      <c r="T1513" s="369"/>
      <c r="U1513" s="370"/>
      <c r="V1513" s="481"/>
      <c r="W1513" s="372"/>
      <c r="X1513" s="353"/>
      <c r="Y1513" s="373"/>
      <c r="Z1513" s="382"/>
      <c r="AA1513" s="389"/>
      <c r="AB1513" s="383"/>
      <c r="AC1513" s="388"/>
      <c r="AD1513" s="382"/>
      <c r="AE1513" s="389"/>
      <c r="AF1513" s="390"/>
      <c r="AG1513" s="391"/>
      <c r="AH1513" s="359"/>
      <c r="AI1513" s="373"/>
    </row>
    <row r="1514">
      <c r="A1514" s="480" t="s">
        <v>2869</v>
      </c>
      <c r="B1514" s="361"/>
      <c r="C1514" s="362"/>
      <c r="D1514" s="384" t="s">
        <v>2869</v>
      </c>
      <c r="E1514" s="364"/>
      <c r="F1514" s="365"/>
      <c r="G1514" s="366"/>
      <c r="H1514" s="367"/>
      <c r="I1514" s="365"/>
      <c r="J1514" s="368"/>
      <c r="K1514" s="364"/>
      <c r="L1514" s="365"/>
      <c r="M1514" s="366"/>
      <c r="N1514" s="367"/>
      <c r="O1514" s="365"/>
      <c r="P1514" s="368"/>
      <c r="Q1514" s="364"/>
      <c r="R1514" s="365"/>
      <c r="S1514" s="366"/>
      <c r="T1514" s="369"/>
      <c r="U1514" s="370"/>
      <c r="V1514" s="481"/>
      <c r="W1514" s="372"/>
      <c r="X1514" s="353"/>
      <c r="Y1514" s="373"/>
      <c r="Z1514" s="382"/>
      <c r="AA1514" s="389"/>
      <c r="AB1514" s="383"/>
      <c r="AC1514" s="388"/>
      <c r="AD1514" s="382"/>
      <c r="AE1514" s="389"/>
      <c r="AF1514" s="390"/>
      <c r="AG1514" s="391"/>
      <c r="AH1514" s="359"/>
      <c r="AI1514" s="373"/>
    </row>
    <row r="1515">
      <c r="A1515" s="480" t="s">
        <v>2869</v>
      </c>
      <c r="B1515" s="361"/>
      <c r="C1515" s="362"/>
      <c r="D1515" s="384" t="s">
        <v>2869</v>
      </c>
      <c r="E1515" s="364"/>
      <c r="F1515" s="365"/>
      <c r="G1515" s="366"/>
      <c r="H1515" s="367"/>
      <c r="I1515" s="365"/>
      <c r="J1515" s="368"/>
      <c r="K1515" s="364"/>
      <c r="L1515" s="365"/>
      <c r="M1515" s="366"/>
      <c r="N1515" s="367"/>
      <c r="O1515" s="365"/>
      <c r="P1515" s="368"/>
      <c r="Q1515" s="364"/>
      <c r="R1515" s="365"/>
      <c r="S1515" s="366"/>
      <c r="T1515" s="369"/>
      <c r="U1515" s="370"/>
      <c r="V1515" s="481"/>
      <c r="W1515" s="372"/>
      <c r="X1515" s="353"/>
      <c r="Y1515" s="373"/>
      <c r="Z1515" s="382"/>
      <c r="AA1515" s="389"/>
      <c r="AB1515" s="383"/>
      <c r="AC1515" s="388"/>
      <c r="AD1515" s="382"/>
      <c r="AE1515" s="389"/>
      <c r="AF1515" s="390"/>
      <c r="AG1515" s="391"/>
      <c r="AH1515" s="359"/>
      <c r="AI1515" s="373"/>
    </row>
    <row r="1516">
      <c r="A1516" s="480" t="s">
        <v>2869</v>
      </c>
      <c r="B1516" s="361"/>
      <c r="C1516" s="362"/>
      <c r="D1516" s="384" t="s">
        <v>2869</v>
      </c>
      <c r="E1516" s="364"/>
      <c r="F1516" s="365"/>
      <c r="G1516" s="366"/>
      <c r="H1516" s="367"/>
      <c r="I1516" s="365"/>
      <c r="J1516" s="368"/>
      <c r="K1516" s="364"/>
      <c r="L1516" s="365"/>
      <c r="M1516" s="366"/>
      <c r="N1516" s="367"/>
      <c r="O1516" s="365"/>
      <c r="P1516" s="368"/>
      <c r="Q1516" s="364"/>
      <c r="R1516" s="365"/>
      <c r="S1516" s="366"/>
      <c r="T1516" s="369"/>
      <c r="U1516" s="370"/>
      <c r="V1516" s="481"/>
      <c r="W1516" s="372"/>
      <c r="X1516" s="353"/>
      <c r="Y1516" s="373"/>
      <c r="Z1516" s="382"/>
      <c r="AA1516" s="389"/>
      <c r="AB1516" s="383"/>
      <c r="AC1516" s="388"/>
      <c r="AD1516" s="382"/>
      <c r="AE1516" s="389"/>
      <c r="AF1516" s="390"/>
      <c r="AG1516" s="391"/>
      <c r="AH1516" s="359"/>
      <c r="AI1516" s="373"/>
    </row>
    <row r="1517">
      <c r="A1517" s="480" t="s">
        <v>2869</v>
      </c>
      <c r="B1517" s="361"/>
      <c r="C1517" s="362"/>
      <c r="D1517" s="384" t="s">
        <v>2869</v>
      </c>
      <c r="E1517" s="364"/>
      <c r="F1517" s="365"/>
      <c r="G1517" s="366"/>
      <c r="H1517" s="367"/>
      <c r="I1517" s="365"/>
      <c r="J1517" s="368"/>
      <c r="K1517" s="364"/>
      <c r="L1517" s="365"/>
      <c r="M1517" s="366"/>
      <c r="N1517" s="367"/>
      <c r="O1517" s="365"/>
      <c r="P1517" s="368"/>
      <c r="Q1517" s="364"/>
      <c r="R1517" s="365"/>
      <c r="S1517" s="366"/>
      <c r="T1517" s="369"/>
      <c r="U1517" s="370"/>
      <c r="V1517" s="481"/>
      <c r="W1517" s="372"/>
      <c r="X1517" s="353"/>
      <c r="Y1517" s="373"/>
      <c r="Z1517" s="382"/>
      <c r="AA1517" s="389"/>
      <c r="AB1517" s="383"/>
      <c r="AC1517" s="388"/>
      <c r="AD1517" s="382"/>
      <c r="AE1517" s="389"/>
      <c r="AF1517" s="390"/>
      <c r="AG1517" s="391"/>
      <c r="AH1517" s="359"/>
      <c r="AI1517" s="373"/>
    </row>
    <row r="1518">
      <c r="A1518" s="480" t="s">
        <v>2869</v>
      </c>
      <c r="B1518" s="361"/>
      <c r="C1518" s="362"/>
      <c r="D1518" s="384" t="s">
        <v>2869</v>
      </c>
      <c r="E1518" s="364"/>
      <c r="F1518" s="365"/>
      <c r="G1518" s="366"/>
      <c r="H1518" s="367"/>
      <c r="I1518" s="365"/>
      <c r="J1518" s="368"/>
      <c r="K1518" s="364"/>
      <c r="L1518" s="365"/>
      <c r="M1518" s="366"/>
      <c r="N1518" s="367"/>
      <c r="O1518" s="365"/>
      <c r="P1518" s="368"/>
      <c r="Q1518" s="364"/>
      <c r="R1518" s="365"/>
      <c r="S1518" s="366"/>
      <c r="T1518" s="369"/>
      <c r="U1518" s="370"/>
      <c r="V1518" s="481"/>
      <c r="W1518" s="372"/>
      <c r="X1518" s="353"/>
      <c r="Y1518" s="373"/>
      <c r="Z1518" s="382"/>
      <c r="AA1518" s="389"/>
      <c r="AB1518" s="383"/>
      <c r="AC1518" s="388"/>
      <c r="AD1518" s="382"/>
      <c r="AE1518" s="389"/>
      <c r="AF1518" s="390"/>
      <c r="AG1518" s="391"/>
      <c r="AH1518" s="359"/>
      <c r="AI1518" s="373"/>
    </row>
    <row r="1519">
      <c r="A1519" s="480" t="s">
        <v>2869</v>
      </c>
      <c r="B1519" s="361"/>
      <c r="C1519" s="362"/>
      <c r="D1519" s="384" t="s">
        <v>2869</v>
      </c>
      <c r="E1519" s="364"/>
      <c r="F1519" s="365"/>
      <c r="G1519" s="366"/>
      <c r="H1519" s="367"/>
      <c r="I1519" s="365"/>
      <c r="J1519" s="368"/>
      <c r="K1519" s="364"/>
      <c r="L1519" s="365"/>
      <c r="M1519" s="366"/>
      <c r="N1519" s="367"/>
      <c r="O1519" s="365"/>
      <c r="P1519" s="368"/>
      <c r="Q1519" s="364"/>
      <c r="R1519" s="365"/>
      <c r="S1519" s="366"/>
      <c r="T1519" s="369"/>
      <c r="U1519" s="370"/>
      <c r="V1519" s="481"/>
      <c r="W1519" s="372"/>
      <c r="X1519" s="353"/>
      <c r="Y1519" s="373"/>
      <c r="Z1519" s="382"/>
      <c r="AA1519" s="389"/>
      <c r="AB1519" s="383"/>
      <c r="AC1519" s="388"/>
      <c r="AD1519" s="382"/>
      <c r="AE1519" s="389"/>
      <c r="AF1519" s="390"/>
      <c r="AG1519" s="391"/>
      <c r="AH1519" s="359"/>
      <c r="AI1519" s="373"/>
    </row>
    <row r="1520">
      <c r="A1520" s="480" t="s">
        <v>2869</v>
      </c>
      <c r="B1520" s="361"/>
      <c r="C1520" s="362"/>
      <c r="D1520" s="384" t="s">
        <v>2869</v>
      </c>
      <c r="E1520" s="364"/>
      <c r="F1520" s="365"/>
      <c r="G1520" s="366"/>
      <c r="H1520" s="367"/>
      <c r="I1520" s="365"/>
      <c r="J1520" s="368"/>
      <c r="K1520" s="364"/>
      <c r="L1520" s="365"/>
      <c r="M1520" s="366"/>
      <c r="N1520" s="367"/>
      <c r="O1520" s="365"/>
      <c r="P1520" s="368"/>
      <c r="Q1520" s="364"/>
      <c r="R1520" s="365"/>
      <c r="S1520" s="366"/>
      <c r="T1520" s="369"/>
      <c r="U1520" s="370"/>
      <c r="V1520" s="481"/>
      <c r="W1520" s="372"/>
      <c r="X1520" s="353"/>
      <c r="Y1520" s="373"/>
      <c r="Z1520" s="382"/>
      <c r="AA1520" s="389"/>
      <c r="AB1520" s="383"/>
      <c r="AC1520" s="388"/>
      <c r="AD1520" s="382"/>
      <c r="AE1520" s="389"/>
      <c r="AF1520" s="390"/>
      <c r="AG1520" s="391"/>
      <c r="AH1520" s="359"/>
      <c r="AI1520" s="373"/>
    </row>
    <row r="1521">
      <c r="A1521" s="480" t="s">
        <v>2869</v>
      </c>
      <c r="B1521" s="361"/>
      <c r="C1521" s="362"/>
      <c r="D1521" s="384" t="s">
        <v>2869</v>
      </c>
      <c r="E1521" s="364"/>
      <c r="F1521" s="365"/>
      <c r="G1521" s="366"/>
      <c r="H1521" s="367"/>
      <c r="I1521" s="365"/>
      <c r="J1521" s="368"/>
      <c r="K1521" s="364"/>
      <c r="L1521" s="365"/>
      <c r="M1521" s="366"/>
      <c r="N1521" s="367"/>
      <c r="O1521" s="365"/>
      <c r="P1521" s="368"/>
      <c r="Q1521" s="364"/>
      <c r="R1521" s="365"/>
      <c r="S1521" s="366"/>
      <c r="T1521" s="369"/>
      <c r="U1521" s="370"/>
      <c r="V1521" s="481"/>
      <c r="W1521" s="372"/>
      <c r="X1521" s="353"/>
      <c r="Y1521" s="373"/>
      <c r="Z1521" s="382"/>
      <c r="AA1521" s="389"/>
      <c r="AB1521" s="383"/>
      <c r="AC1521" s="388"/>
      <c r="AD1521" s="382"/>
      <c r="AE1521" s="389"/>
      <c r="AF1521" s="390"/>
      <c r="AG1521" s="391"/>
      <c r="AH1521" s="359"/>
      <c r="AI1521" s="373"/>
    </row>
    <row r="1522">
      <c r="A1522" s="480" t="s">
        <v>2869</v>
      </c>
      <c r="B1522" s="361"/>
      <c r="C1522" s="362"/>
      <c r="D1522" s="384" t="s">
        <v>2869</v>
      </c>
      <c r="E1522" s="364"/>
      <c r="F1522" s="365"/>
      <c r="G1522" s="366"/>
      <c r="H1522" s="367"/>
      <c r="I1522" s="365"/>
      <c r="J1522" s="368"/>
      <c r="K1522" s="364"/>
      <c r="L1522" s="365"/>
      <c r="M1522" s="366"/>
      <c r="N1522" s="367"/>
      <c r="O1522" s="365"/>
      <c r="P1522" s="368"/>
      <c r="Q1522" s="364"/>
      <c r="R1522" s="365"/>
      <c r="S1522" s="366"/>
      <c r="T1522" s="369"/>
      <c r="U1522" s="370"/>
      <c r="V1522" s="481"/>
      <c r="W1522" s="372"/>
      <c r="X1522" s="353"/>
      <c r="Y1522" s="373"/>
      <c r="Z1522" s="382"/>
      <c r="AA1522" s="389"/>
      <c r="AB1522" s="383"/>
      <c r="AC1522" s="388"/>
      <c r="AD1522" s="382"/>
      <c r="AE1522" s="389"/>
      <c r="AF1522" s="390"/>
      <c r="AG1522" s="391"/>
      <c r="AH1522" s="359"/>
      <c r="AI1522" s="373"/>
    </row>
    <row r="1523">
      <c r="A1523" s="480" t="s">
        <v>2869</v>
      </c>
      <c r="B1523" s="361"/>
      <c r="C1523" s="362"/>
      <c r="D1523" s="384" t="s">
        <v>2869</v>
      </c>
      <c r="E1523" s="364"/>
      <c r="F1523" s="365"/>
      <c r="G1523" s="366"/>
      <c r="H1523" s="367"/>
      <c r="I1523" s="365"/>
      <c r="J1523" s="368"/>
      <c r="K1523" s="364"/>
      <c r="L1523" s="365"/>
      <c r="M1523" s="366"/>
      <c r="N1523" s="367"/>
      <c r="O1523" s="365"/>
      <c r="P1523" s="368"/>
      <c r="Q1523" s="364"/>
      <c r="R1523" s="365"/>
      <c r="S1523" s="366"/>
      <c r="T1523" s="369"/>
      <c r="U1523" s="370"/>
      <c r="V1523" s="481"/>
      <c r="W1523" s="372"/>
      <c r="X1523" s="353"/>
      <c r="Y1523" s="373"/>
      <c r="Z1523" s="382"/>
      <c r="AA1523" s="389"/>
      <c r="AB1523" s="383"/>
      <c r="AC1523" s="388"/>
      <c r="AD1523" s="382"/>
      <c r="AE1523" s="389"/>
      <c r="AF1523" s="390"/>
      <c r="AG1523" s="391"/>
      <c r="AH1523" s="359"/>
      <c r="AI1523" s="373"/>
    </row>
    <row r="1524">
      <c r="A1524" s="480" t="s">
        <v>2869</v>
      </c>
      <c r="B1524" s="361"/>
      <c r="C1524" s="362"/>
      <c r="D1524" s="384" t="s">
        <v>2869</v>
      </c>
      <c r="E1524" s="364"/>
      <c r="F1524" s="365"/>
      <c r="G1524" s="366"/>
      <c r="H1524" s="367"/>
      <c r="I1524" s="365"/>
      <c r="J1524" s="368"/>
      <c r="K1524" s="364"/>
      <c r="L1524" s="365"/>
      <c r="M1524" s="366"/>
      <c r="N1524" s="367"/>
      <c r="O1524" s="365"/>
      <c r="P1524" s="368"/>
      <c r="Q1524" s="364"/>
      <c r="R1524" s="365"/>
      <c r="S1524" s="366"/>
      <c r="T1524" s="369"/>
      <c r="U1524" s="370"/>
      <c r="V1524" s="481"/>
      <c r="W1524" s="372"/>
      <c r="X1524" s="353"/>
      <c r="Y1524" s="373"/>
      <c r="Z1524" s="382"/>
      <c r="AA1524" s="389"/>
      <c r="AB1524" s="383"/>
      <c r="AC1524" s="388"/>
      <c r="AD1524" s="382"/>
      <c r="AE1524" s="389"/>
      <c r="AF1524" s="390"/>
      <c r="AG1524" s="391"/>
      <c r="AH1524" s="359"/>
      <c r="AI1524" s="373"/>
    </row>
    <row r="1525">
      <c r="A1525" s="480" t="s">
        <v>2869</v>
      </c>
      <c r="B1525" s="361"/>
      <c r="C1525" s="362"/>
      <c r="D1525" s="384" t="s">
        <v>2869</v>
      </c>
      <c r="E1525" s="364"/>
      <c r="F1525" s="365"/>
      <c r="G1525" s="366"/>
      <c r="H1525" s="367"/>
      <c r="I1525" s="365"/>
      <c r="J1525" s="368"/>
      <c r="K1525" s="364"/>
      <c r="L1525" s="365"/>
      <c r="M1525" s="366"/>
      <c r="N1525" s="367"/>
      <c r="O1525" s="365"/>
      <c r="P1525" s="368"/>
      <c r="Q1525" s="364"/>
      <c r="R1525" s="365"/>
      <c r="S1525" s="366"/>
      <c r="T1525" s="369"/>
      <c r="U1525" s="370"/>
      <c r="V1525" s="481"/>
      <c r="W1525" s="372"/>
      <c r="X1525" s="353"/>
      <c r="Y1525" s="373"/>
      <c r="Z1525" s="382"/>
      <c r="AA1525" s="389"/>
      <c r="AB1525" s="383"/>
      <c r="AC1525" s="388"/>
      <c r="AD1525" s="382"/>
      <c r="AE1525" s="389"/>
      <c r="AF1525" s="390"/>
      <c r="AG1525" s="391"/>
      <c r="AH1525" s="359"/>
      <c r="AI1525" s="373"/>
    </row>
    <row r="1526">
      <c r="A1526" s="480" t="s">
        <v>2869</v>
      </c>
      <c r="B1526" s="361"/>
      <c r="C1526" s="362"/>
      <c r="D1526" s="384" t="s">
        <v>2869</v>
      </c>
      <c r="E1526" s="364"/>
      <c r="F1526" s="365"/>
      <c r="G1526" s="366"/>
      <c r="H1526" s="367"/>
      <c r="I1526" s="365"/>
      <c r="J1526" s="368"/>
      <c r="K1526" s="364"/>
      <c r="L1526" s="365"/>
      <c r="M1526" s="366"/>
      <c r="N1526" s="367"/>
      <c r="O1526" s="365"/>
      <c r="P1526" s="368"/>
      <c r="Q1526" s="364"/>
      <c r="R1526" s="365"/>
      <c r="S1526" s="366"/>
      <c r="T1526" s="369"/>
      <c r="U1526" s="370"/>
      <c r="V1526" s="481"/>
      <c r="W1526" s="372"/>
      <c r="X1526" s="353"/>
      <c r="Y1526" s="373"/>
      <c r="Z1526" s="382"/>
      <c r="AA1526" s="389"/>
      <c r="AB1526" s="383"/>
      <c r="AC1526" s="388"/>
      <c r="AD1526" s="382"/>
      <c r="AE1526" s="389"/>
      <c r="AF1526" s="390"/>
      <c r="AG1526" s="391"/>
      <c r="AH1526" s="359"/>
      <c r="AI1526" s="373"/>
    </row>
    <row r="1527">
      <c r="A1527" s="480" t="s">
        <v>2869</v>
      </c>
      <c r="B1527" s="361"/>
      <c r="C1527" s="362"/>
      <c r="D1527" s="384" t="s">
        <v>2869</v>
      </c>
      <c r="E1527" s="364"/>
      <c r="F1527" s="365"/>
      <c r="G1527" s="366"/>
      <c r="H1527" s="367"/>
      <c r="I1527" s="365"/>
      <c r="J1527" s="368"/>
      <c r="K1527" s="364"/>
      <c r="L1527" s="365"/>
      <c r="M1527" s="366"/>
      <c r="N1527" s="367"/>
      <c r="O1527" s="365"/>
      <c r="P1527" s="368"/>
      <c r="Q1527" s="364"/>
      <c r="R1527" s="365"/>
      <c r="S1527" s="366"/>
      <c r="T1527" s="369"/>
      <c r="U1527" s="370"/>
      <c r="V1527" s="481"/>
      <c r="W1527" s="372"/>
      <c r="X1527" s="353"/>
      <c r="Y1527" s="373"/>
      <c r="Z1527" s="382"/>
      <c r="AA1527" s="389"/>
      <c r="AB1527" s="383"/>
      <c r="AC1527" s="388"/>
      <c r="AD1527" s="382"/>
      <c r="AE1527" s="389"/>
      <c r="AF1527" s="390"/>
      <c r="AG1527" s="391"/>
      <c r="AH1527" s="359"/>
      <c r="AI1527" s="373"/>
    </row>
    <row r="1528">
      <c r="A1528" s="480" t="s">
        <v>2869</v>
      </c>
      <c r="B1528" s="361"/>
      <c r="C1528" s="362"/>
      <c r="D1528" s="384" t="s">
        <v>2869</v>
      </c>
      <c r="E1528" s="364"/>
      <c r="F1528" s="365"/>
      <c r="G1528" s="366"/>
      <c r="H1528" s="367"/>
      <c r="I1528" s="365"/>
      <c r="J1528" s="368"/>
      <c r="K1528" s="364"/>
      <c r="L1528" s="365"/>
      <c r="M1528" s="366"/>
      <c r="N1528" s="367"/>
      <c r="O1528" s="365"/>
      <c r="P1528" s="368"/>
      <c r="Q1528" s="364"/>
      <c r="R1528" s="365"/>
      <c r="S1528" s="366"/>
      <c r="T1528" s="369"/>
      <c r="U1528" s="370"/>
      <c r="V1528" s="481"/>
      <c r="W1528" s="372"/>
      <c r="X1528" s="353"/>
      <c r="Y1528" s="373"/>
      <c r="Z1528" s="382"/>
      <c r="AA1528" s="389"/>
      <c r="AB1528" s="383"/>
      <c r="AC1528" s="388"/>
      <c r="AD1528" s="382"/>
      <c r="AE1528" s="389"/>
      <c r="AF1528" s="390"/>
      <c r="AG1528" s="391"/>
      <c r="AH1528" s="359"/>
      <c r="AI1528" s="373"/>
    </row>
    <row r="1529">
      <c r="A1529" s="480" t="s">
        <v>2869</v>
      </c>
      <c r="B1529" s="361"/>
      <c r="C1529" s="362"/>
      <c r="D1529" s="384" t="s">
        <v>2869</v>
      </c>
      <c r="E1529" s="364"/>
      <c r="F1529" s="365"/>
      <c r="G1529" s="366"/>
      <c r="H1529" s="367"/>
      <c r="I1529" s="365"/>
      <c r="J1529" s="368"/>
      <c r="K1529" s="364"/>
      <c r="L1529" s="365"/>
      <c r="M1529" s="366"/>
      <c r="N1529" s="367"/>
      <c r="O1529" s="365"/>
      <c r="P1529" s="368"/>
      <c r="Q1529" s="364"/>
      <c r="R1529" s="365"/>
      <c r="S1529" s="366"/>
      <c r="T1529" s="369"/>
      <c r="U1529" s="370"/>
      <c r="V1529" s="481"/>
      <c r="W1529" s="372"/>
      <c r="X1529" s="353"/>
      <c r="Y1529" s="373"/>
      <c r="Z1529" s="382"/>
      <c r="AA1529" s="389"/>
      <c r="AB1529" s="383"/>
      <c r="AC1529" s="388"/>
      <c r="AD1529" s="382"/>
      <c r="AE1529" s="389"/>
      <c r="AF1529" s="390"/>
      <c r="AG1529" s="391"/>
      <c r="AH1529" s="359"/>
      <c r="AI1529" s="373"/>
    </row>
    <row r="1530">
      <c r="A1530" s="480" t="s">
        <v>2869</v>
      </c>
      <c r="B1530" s="361"/>
      <c r="C1530" s="362"/>
      <c r="D1530" s="384" t="s">
        <v>2869</v>
      </c>
      <c r="E1530" s="364"/>
      <c r="F1530" s="365"/>
      <c r="G1530" s="366"/>
      <c r="H1530" s="367"/>
      <c r="I1530" s="365"/>
      <c r="J1530" s="368"/>
      <c r="K1530" s="364"/>
      <c r="L1530" s="365"/>
      <c r="M1530" s="366"/>
      <c r="N1530" s="367"/>
      <c r="O1530" s="365"/>
      <c r="P1530" s="368"/>
      <c r="Q1530" s="364"/>
      <c r="R1530" s="365"/>
      <c r="S1530" s="366"/>
      <c r="T1530" s="369"/>
      <c r="U1530" s="370"/>
      <c r="V1530" s="481"/>
      <c r="W1530" s="372"/>
      <c r="X1530" s="353"/>
      <c r="Y1530" s="373"/>
      <c r="Z1530" s="382"/>
      <c r="AA1530" s="389"/>
      <c r="AB1530" s="383"/>
      <c r="AC1530" s="388"/>
      <c r="AD1530" s="382"/>
      <c r="AE1530" s="389"/>
      <c r="AF1530" s="390"/>
      <c r="AG1530" s="391"/>
      <c r="AH1530" s="359"/>
      <c r="AI1530" s="373"/>
    </row>
    <row r="1531">
      <c r="A1531" s="480" t="s">
        <v>2869</v>
      </c>
      <c r="B1531" s="361"/>
      <c r="C1531" s="362"/>
      <c r="D1531" s="384" t="s">
        <v>2869</v>
      </c>
      <c r="E1531" s="364"/>
      <c r="F1531" s="365"/>
      <c r="G1531" s="366"/>
      <c r="H1531" s="367"/>
      <c r="I1531" s="365"/>
      <c r="J1531" s="368"/>
      <c r="K1531" s="364"/>
      <c r="L1531" s="365"/>
      <c r="M1531" s="366"/>
      <c r="N1531" s="367"/>
      <c r="O1531" s="365"/>
      <c r="P1531" s="368"/>
      <c r="Q1531" s="364"/>
      <c r="R1531" s="365"/>
      <c r="S1531" s="366"/>
      <c r="T1531" s="369"/>
      <c r="U1531" s="370"/>
      <c r="V1531" s="481"/>
      <c r="W1531" s="372"/>
      <c r="X1531" s="353"/>
      <c r="Y1531" s="373"/>
      <c r="Z1531" s="382"/>
      <c r="AA1531" s="389"/>
      <c r="AB1531" s="383"/>
      <c r="AC1531" s="388"/>
      <c r="AD1531" s="382"/>
      <c r="AE1531" s="389"/>
      <c r="AF1531" s="390"/>
      <c r="AG1531" s="391"/>
      <c r="AH1531" s="359"/>
      <c r="AI1531" s="373"/>
    </row>
    <row r="1532">
      <c r="A1532" s="480" t="s">
        <v>2869</v>
      </c>
      <c r="B1532" s="361"/>
      <c r="C1532" s="362"/>
      <c r="D1532" s="384" t="s">
        <v>2869</v>
      </c>
      <c r="E1532" s="364"/>
      <c r="F1532" s="365"/>
      <c r="G1532" s="366"/>
      <c r="H1532" s="367"/>
      <c r="I1532" s="365"/>
      <c r="J1532" s="368"/>
      <c r="K1532" s="364"/>
      <c r="L1532" s="365"/>
      <c r="M1532" s="366"/>
      <c r="N1532" s="367"/>
      <c r="O1532" s="365"/>
      <c r="P1532" s="368"/>
      <c r="Q1532" s="364"/>
      <c r="R1532" s="365"/>
      <c r="S1532" s="366"/>
      <c r="T1532" s="369"/>
      <c r="U1532" s="370"/>
      <c r="V1532" s="481"/>
      <c r="W1532" s="372"/>
      <c r="X1532" s="353"/>
      <c r="Y1532" s="373"/>
      <c r="Z1532" s="382"/>
      <c r="AA1532" s="389"/>
      <c r="AB1532" s="383"/>
      <c r="AC1532" s="388"/>
      <c r="AD1532" s="382"/>
      <c r="AE1532" s="389"/>
      <c r="AF1532" s="390"/>
      <c r="AG1532" s="391"/>
      <c r="AH1532" s="359"/>
      <c r="AI1532" s="373"/>
    </row>
    <row r="1533">
      <c r="A1533" s="480" t="s">
        <v>2869</v>
      </c>
      <c r="B1533" s="361"/>
      <c r="C1533" s="362"/>
      <c r="D1533" s="384" t="s">
        <v>2869</v>
      </c>
      <c r="E1533" s="364"/>
      <c r="F1533" s="365"/>
      <c r="G1533" s="366"/>
      <c r="H1533" s="367"/>
      <c r="I1533" s="365"/>
      <c r="J1533" s="368"/>
      <c r="K1533" s="364"/>
      <c r="L1533" s="365"/>
      <c r="M1533" s="366"/>
      <c r="N1533" s="367"/>
      <c r="O1533" s="365"/>
      <c r="P1533" s="368"/>
      <c r="Q1533" s="364"/>
      <c r="R1533" s="365"/>
      <c r="S1533" s="366"/>
      <c r="T1533" s="369"/>
      <c r="U1533" s="370"/>
      <c r="V1533" s="481"/>
      <c r="W1533" s="372"/>
      <c r="X1533" s="353"/>
      <c r="Y1533" s="373"/>
      <c r="Z1533" s="382"/>
      <c r="AA1533" s="389"/>
      <c r="AB1533" s="383"/>
      <c r="AC1533" s="388"/>
      <c r="AD1533" s="382"/>
      <c r="AE1533" s="389"/>
      <c r="AF1533" s="390"/>
      <c r="AG1533" s="391"/>
      <c r="AH1533" s="359"/>
      <c r="AI1533" s="373"/>
    </row>
    <row r="1534">
      <c r="A1534" s="480" t="s">
        <v>2869</v>
      </c>
      <c r="B1534" s="361"/>
      <c r="C1534" s="362"/>
      <c r="D1534" s="384" t="s">
        <v>2869</v>
      </c>
      <c r="E1534" s="364"/>
      <c r="F1534" s="365"/>
      <c r="G1534" s="366"/>
      <c r="H1534" s="367"/>
      <c r="I1534" s="365"/>
      <c r="J1534" s="368"/>
      <c r="K1534" s="364"/>
      <c r="L1534" s="365"/>
      <c r="M1534" s="366"/>
      <c r="N1534" s="367"/>
      <c r="O1534" s="365"/>
      <c r="P1534" s="368"/>
      <c r="Q1534" s="364"/>
      <c r="R1534" s="365"/>
      <c r="S1534" s="366"/>
      <c r="T1534" s="369"/>
      <c r="U1534" s="370"/>
      <c r="V1534" s="481"/>
      <c r="W1534" s="372"/>
      <c r="X1534" s="353"/>
      <c r="Y1534" s="373"/>
      <c r="Z1534" s="382"/>
      <c r="AA1534" s="389"/>
      <c r="AB1534" s="383"/>
      <c r="AC1534" s="388"/>
      <c r="AD1534" s="382"/>
      <c r="AE1534" s="389"/>
      <c r="AF1534" s="390"/>
      <c r="AG1534" s="391"/>
      <c r="AH1534" s="359"/>
      <c r="AI1534" s="373"/>
    </row>
    <row r="1535">
      <c r="A1535" s="480" t="s">
        <v>2869</v>
      </c>
      <c r="B1535" s="361"/>
      <c r="C1535" s="362"/>
      <c r="D1535" s="384" t="s">
        <v>2869</v>
      </c>
      <c r="E1535" s="364"/>
      <c r="F1535" s="365"/>
      <c r="G1535" s="366"/>
      <c r="H1535" s="367"/>
      <c r="I1535" s="365"/>
      <c r="J1535" s="368"/>
      <c r="K1535" s="364"/>
      <c r="L1535" s="365"/>
      <c r="M1535" s="366"/>
      <c r="N1535" s="367"/>
      <c r="O1535" s="365"/>
      <c r="P1535" s="368"/>
      <c r="Q1535" s="364"/>
      <c r="R1535" s="365"/>
      <c r="S1535" s="366"/>
      <c r="T1535" s="369"/>
      <c r="U1535" s="370"/>
      <c r="V1535" s="481"/>
      <c r="W1535" s="372"/>
      <c r="X1535" s="353"/>
      <c r="Y1535" s="373"/>
      <c r="Z1535" s="382"/>
      <c r="AA1535" s="389"/>
      <c r="AB1535" s="383"/>
      <c r="AC1535" s="388"/>
      <c r="AD1535" s="382"/>
      <c r="AE1535" s="389"/>
      <c r="AF1535" s="390"/>
      <c r="AG1535" s="391"/>
      <c r="AH1535" s="359"/>
      <c r="AI1535" s="373"/>
    </row>
    <row r="1536">
      <c r="A1536" s="480" t="s">
        <v>2869</v>
      </c>
      <c r="B1536" s="361"/>
      <c r="C1536" s="362"/>
      <c r="D1536" s="384" t="s">
        <v>2869</v>
      </c>
      <c r="E1536" s="364"/>
      <c r="F1536" s="365"/>
      <c r="G1536" s="366"/>
      <c r="H1536" s="367"/>
      <c r="I1536" s="365"/>
      <c r="J1536" s="368"/>
      <c r="K1536" s="364"/>
      <c r="L1536" s="365"/>
      <c r="M1536" s="366"/>
      <c r="N1536" s="367"/>
      <c r="O1536" s="365"/>
      <c r="P1536" s="368"/>
      <c r="Q1536" s="364"/>
      <c r="R1536" s="365"/>
      <c r="S1536" s="366"/>
      <c r="T1536" s="369"/>
      <c r="U1536" s="370"/>
      <c r="V1536" s="481"/>
      <c r="W1536" s="372"/>
      <c r="X1536" s="353"/>
      <c r="Y1536" s="373"/>
      <c r="Z1536" s="382"/>
      <c r="AA1536" s="389"/>
      <c r="AB1536" s="383"/>
      <c r="AC1536" s="388"/>
      <c r="AD1536" s="382"/>
      <c r="AE1536" s="389"/>
      <c r="AF1536" s="390"/>
      <c r="AG1536" s="391"/>
      <c r="AH1536" s="359"/>
      <c r="AI1536" s="373"/>
    </row>
    <row r="1537">
      <c r="A1537" s="480" t="s">
        <v>2869</v>
      </c>
      <c r="B1537" s="361"/>
      <c r="C1537" s="362"/>
      <c r="D1537" s="384" t="s">
        <v>2869</v>
      </c>
      <c r="E1537" s="364"/>
      <c r="F1537" s="365"/>
      <c r="G1537" s="366"/>
      <c r="H1537" s="367"/>
      <c r="I1537" s="365"/>
      <c r="J1537" s="368"/>
      <c r="K1537" s="364"/>
      <c r="L1537" s="365"/>
      <c r="M1537" s="366"/>
      <c r="N1537" s="367"/>
      <c r="O1537" s="365"/>
      <c r="P1537" s="368"/>
      <c r="Q1537" s="364"/>
      <c r="R1537" s="365"/>
      <c r="S1537" s="366"/>
      <c r="T1537" s="369"/>
      <c r="U1537" s="370"/>
      <c r="V1537" s="481"/>
      <c r="W1537" s="372"/>
      <c r="X1537" s="353"/>
      <c r="Y1537" s="373"/>
      <c r="Z1537" s="382"/>
      <c r="AA1537" s="389"/>
      <c r="AB1537" s="383"/>
      <c r="AC1537" s="388"/>
      <c r="AD1537" s="382"/>
      <c r="AE1537" s="389"/>
      <c r="AF1537" s="390"/>
      <c r="AG1537" s="391"/>
      <c r="AH1537" s="359"/>
      <c r="AI1537" s="373"/>
    </row>
    <row r="1538">
      <c r="A1538" s="480" t="s">
        <v>2869</v>
      </c>
      <c r="B1538" s="361"/>
      <c r="C1538" s="362"/>
      <c r="D1538" s="384" t="s">
        <v>2869</v>
      </c>
      <c r="E1538" s="364"/>
      <c r="F1538" s="365"/>
      <c r="G1538" s="366"/>
      <c r="H1538" s="367"/>
      <c r="I1538" s="365"/>
      <c r="J1538" s="368"/>
      <c r="K1538" s="364"/>
      <c r="L1538" s="365"/>
      <c r="M1538" s="366"/>
      <c r="N1538" s="367"/>
      <c r="O1538" s="365"/>
      <c r="P1538" s="368"/>
      <c r="Q1538" s="364"/>
      <c r="R1538" s="365"/>
      <c r="S1538" s="366"/>
      <c r="T1538" s="369"/>
      <c r="U1538" s="370"/>
      <c r="V1538" s="481"/>
      <c r="W1538" s="372"/>
      <c r="X1538" s="353"/>
      <c r="Y1538" s="373"/>
      <c r="Z1538" s="382"/>
      <c r="AA1538" s="389"/>
      <c r="AB1538" s="383"/>
      <c r="AC1538" s="388"/>
      <c r="AD1538" s="382"/>
      <c r="AE1538" s="389"/>
      <c r="AF1538" s="390"/>
      <c r="AG1538" s="391"/>
      <c r="AH1538" s="359"/>
      <c r="AI1538" s="373"/>
    </row>
    <row r="1539">
      <c r="A1539" s="480" t="s">
        <v>2869</v>
      </c>
      <c r="B1539" s="361"/>
      <c r="C1539" s="362"/>
      <c r="D1539" s="384" t="s">
        <v>2869</v>
      </c>
      <c r="E1539" s="364"/>
      <c r="F1539" s="365"/>
      <c r="G1539" s="366"/>
      <c r="H1539" s="367"/>
      <c r="I1539" s="365"/>
      <c r="J1539" s="368"/>
      <c r="K1539" s="364"/>
      <c r="L1539" s="365"/>
      <c r="M1539" s="366"/>
      <c r="N1539" s="367"/>
      <c r="O1539" s="365"/>
      <c r="P1539" s="368"/>
      <c r="Q1539" s="364"/>
      <c r="R1539" s="365"/>
      <c r="S1539" s="366"/>
      <c r="T1539" s="369"/>
      <c r="U1539" s="370"/>
      <c r="V1539" s="481"/>
      <c r="W1539" s="372"/>
      <c r="X1539" s="353"/>
      <c r="Y1539" s="373"/>
      <c r="Z1539" s="382"/>
      <c r="AA1539" s="389"/>
      <c r="AB1539" s="383"/>
      <c r="AC1539" s="388"/>
      <c r="AD1539" s="382"/>
      <c r="AE1539" s="389"/>
      <c r="AF1539" s="390"/>
      <c r="AG1539" s="391"/>
      <c r="AH1539" s="359"/>
      <c r="AI1539" s="373"/>
    </row>
    <row r="1540">
      <c r="A1540" s="480" t="s">
        <v>2869</v>
      </c>
      <c r="B1540" s="361"/>
      <c r="C1540" s="362"/>
      <c r="D1540" s="384" t="s">
        <v>2869</v>
      </c>
      <c r="E1540" s="364"/>
      <c r="F1540" s="365"/>
      <c r="G1540" s="366"/>
      <c r="H1540" s="367"/>
      <c r="I1540" s="365"/>
      <c r="J1540" s="368"/>
      <c r="K1540" s="364"/>
      <c r="L1540" s="365"/>
      <c r="M1540" s="366"/>
      <c r="N1540" s="367"/>
      <c r="O1540" s="365"/>
      <c r="P1540" s="368"/>
      <c r="Q1540" s="364"/>
      <c r="R1540" s="365"/>
      <c r="S1540" s="366"/>
      <c r="T1540" s="369"/>
      <c r="U1540" s="370"/>
      <c r="V1540" s="481"/>
      <c r="W1540" s="372"/>
      <c r="X1540" s="353"/>
      <c r="Y1540" s="373"/>
      <c r="Z1540" s="382"/>
      <c r="AA1540" s="389"/>
      <c r="AB1540" s="383"/>
      <c r="AC1540" s="388"/>
      <c r="AD1540" s="382"/>
      <c r="AE1540" s="389"/>
      <c r="AF1540" s="390"/>
      <c r="AG1540" s="391"/>
      <c r="AH1540" s="359"/>
      <c r="AI1540" s="373"/>
    </row>
    <row r="1541">
      <c r="A1541" s="480" t="s">
        <v>2869</v>
      </c>
      <c r="B1541" s="361"/>
      <c r="C1541" s="362"/>
      <c r="D1541" s="384" t="s">
        <v>2869</v>
      </c>
      <c r="E1541" s="364"/>
      <c r="F1541" s="365"/>
      <c r="G1541" s="366"/>
      <c r="H1541" s="367"/>
      <c r="I1541" s="365"/>
      <c r="J1541" s="368"/>
      <c r="K1541" s="364"/>
      <c r="L1541" s="365"/>
      <c r="M1541" s="366"/>
      <c r="N1541" s="367"/>
      <c r="O1541" s="365"/>
      <c r="P1541" s="368"/>
      <c r="Q1541" s="364"/>
      <c r="R1541" s="365"/>
      <c r="S1541" s="366"/>
      <c r="T1541" s="369"/>
      <c r="U1541" s="370"/>
      <c r="V1541" s="481"/>
      <c r="W1541" s="372"/>
      <c r="X1541" s="353"/>
      <c r="Y1541" s="373"/>
      <c r="Z1541" s="382"/>
      <c r="AA1541" s="389"/>
      <c r="AB1541" s="383"/>
      <c r="AC1541" s="388"/>
      <c r="AD1541" s="382"/>
      <c r="AE1541" s="389"/>
      <c r="AF1541" s="390"/>
      <c r="AG1541" s="391"/>
      <c r="AH1541" s="359"/>
      <c r="AI1541" s="373"/>
    </row>
    <row r="1542">
      <c r="A1542" s="480" t="s">
        <v>2869</v>
      </c>
      <c r="B1542" s="361"/>
      <c r="C1542" s="362"/>
      <c r="D1542" s="384" t="s">
        <v>2869</v>
      </c>
      <c r="E1542" s="364"/>
      <c r="F1542" s="365"/>
      <c r="G1542" s="366"/>
      <c r="H1542" s="367"/>
      <c r="I1542" s="365"/>
      <c r="J1542" s="368"/>
      <c r="K1542" s="364"/>
      <c r="L1542" s="365"/>
      <c r="M1542" s="366"/>
      <c r="N1542" s="367"/>
      <c r="O1542" s="365"/>
      <c r="P1542" s="368"/>
      <c r="Q1542" s="364"/>
      <c r="R1542" s="365"/>
      <c r="S1542" s="366"/>
      <c r="T1542" s="369"/>
      <c r="U1542" s="370"/>
      <c r="V1542" s="481"/>
      <c r="W1542" s="372"/>
      <c r="X1542" s="353"/>
      <c r="Y1542" s="373"/>
      <c r="Z1542" s="382"/>
      <c r="AA1542" s="389"/>
      <c r="AB1542" s="383"/>
      <c r="AC1542" s="388"/>
      <c r="AD1542" s="382"/>
      <c r="AE1542" s="389"/>
      <c r="AF1542" s="390"/>
      <c r="AG1542" s="391"/>
      <c r="AH1542" s="359"/>
      <c r="AI1542" s="373"/>
    </row>
    <row r="1543">
      <c r="A1543" s="480" t="s">
        <v>2869</v>
      </c>
      <c r="B1543" s="361"/>
      <c r="C1543" s="362"/>
      <c r="D1543" s="384" t="s">
        <v>2869</v>
      </c>
      <c r="E1543" s="364"/>
      <c r="F1543" s="365"/>
      <c r="G1543" s="366"/>
      <c r="H1543" s="367"/>
      <c r="I1543" s="365"/>
      <c r="J1543" s="368"/>
      <c r="K1543" s="364"/>
      <c r="L1543" s="365"/>
      <c r="M1543" s="366"/>
      <c r="N1543" s="367"/>
      <c r="O1543" s="365"/>
      <c r="P1543" s="368"/>
      <c r="Q1543" s="364"/>
      <c r="R1543" s="365"/>
      <c r="S1543" s="366"/>
      <c r="T1543" s="369"/>
      <c r="U1543" s="370"/>
      <c r="V1543" s="481"/>
      <c r="W1543" s="372"/>
      <c r="X1543" s="353"/>
      <c r="Y1543" s="373"/>
      <c r="Z1543" s="382"/>
      <c r="AA1543" s="389"/>
      <c r="AB1543" s="383"/>
      <c r="AC1543" s="388"/>
      <c r="AD1543" s="382"/>
      <c r="AE1543" s="389"/>
      <c r="AF1543" s="390"/>
      <c r="AG1543" s="391"/>
      <c r="AH1543" s="359"/>
      <c r="AI1543" s="373"/>
    </row>
    <row r="1544">
      <c r="A1544" s="480" t="s">
        <v>2869</v>
      </c>
      <c r="B1544" s="361"/>
      <c r="C1544" s="362"/>
      <c r="D1544" s="384" t="s">
        <v>2869</v>
      </c>
      <c r="E1544" s="364"/>
      <c r="F1544" s="365"/>
      <c r="G1544" s="366"/>
      <c r="H1544" s="367"/>
      <c r="I1544" s="365"/>
      <c r="J1544" s="368"/>
      <c r="K1544" s="364"/>
      <c r="L1544" s="365"/>
      <c r="M1544" s="366"/>
      <c r="N1544" s="367"/>
      <c r="O1544" s="365"/>
      <c r="P1544" s="368"/>
      <c r="Q1544" s="364"/>
      <c r="R1544" s="365"/>
      <c r="S1544" s="366"/>
      <c r="T1544" s="369"/>
      <c r="U1544" s="370"/>
      <c r="V1544" s="481"/>
      <c r="W1544" s="372"/>
      <c r="X1544" s="353"/>
      <c r="Y1544" s="373"/>
      <c r="Z1544" s="382"/>
      <c r="AA1544" s="389"/>
      <c r="AB1544" s="383"/>
      <c r="AC1544" s="388"/>
      <c r="AD1544" s="382"/>
      <c r="AE1544" s="389"/>
      <c r="AF1544" s="390"/>
      <c r="AG1544" s="391"/>
      <c r="AH1544" s="359"/>
      <c r="AI1544" s="373"/>
    </row>
    <row r="1545">
      <c r="A1545" s="480" t="s">
        <v>2869</v>
      </c>
      <c r="B1545" s="361"/>
      <c r="C1545" s="362"/>
      <c r="D1545" s="384" t="s">
        <v>2869</v>
      </c>
      <c r="E1545" s="364"/>
      <c r="F1545" s="365"/>
      <c r="G1545" s="366"/>
      <c r="H1545" s="367"/>
      <c r="I1545" s="365"/>
      <c r="J1545" s="368"/>
      <c r="K1545" s="364"/>
      <c r="L1545" s="365"/>
      <c r="M1545" s="366"/>
      <c r="N1545" s="367"/>
      <c r="O1545" s="365"/>
      <c r="P1545" s="368"/>
      <c r="Q1545" s="364"/>
      <c r="R1545" s="365"/>
      <c r="S1545" s="366"/>
      <c r="T1545" s="369"/>
      <c r="U1545" s="370"/>
      <c r="V1545" s="481"/>
      <c r="W1545" s="372"/>
      <c r="X1545" s="353"/>
      <c r="Y1545" s="373"/>
      <c r="Z1545" s="382"/>
      <c r="AA1545" s="389"/>
      <c r="AB1545" s="383"/>
      <c r="AC1545" s="388"/>
      <c r="AD1545" s="382"/>
      <c r="AE1545" s="389"/>
      <c r="AF1545" s="390"/>
      <c r="AG1545" s="391"/>
      <c r="AH1545" s="359"/>
      <c r="AI1545" s="373"/>
    </row>
    <row r="1546">
      <c r="A1546" s="480" t="s">
        <v>2869</v>
      </c>
      <c r="B1546" s="361"/>
      <c r="C1546" s="362"/>
      <c r="D1546" s="384" t="s">
        <v>2869</v>
      </c>
      <c r="E1546" s="364"/>
      <c r="F1546" s="365"/>
      <c r="G1546" s="366"/>
      <c r="H1546" s="367"/>
      <c r="I1546" s="365"/>
      <c r="J1546" s="368"/>
      <c r="K1546" s="364"/>
      <c r="L1546" s="365"/>
      <c r="M1546" s="366"/>
      <c r="N1546" s="367"/>
      <c r="O1546" s="365"/>
      <c r="P1546" s="368"/>
      <c r="Q1546" s="364"/>
      <c r="R1546" s="365"/>
      <c r="S1546" s="366"/>
      <c r="T1546" s="369"/>
      <c r="U1546" s="370"/>
      <c r="V1546" s="481"/>
      <c r="W1546" s="372"/>
      <c r="X1546" s="353"/>
      <c r="Y1546" s="373"/>
      <c r="Z1546" s="382"/>
      <c r="AA1546" s="389"/>
      <c r="AB1546" s="383"/>
      <c r="AC1546" s="388"/>
      <c r="AD1546" s="382"/>
      <c r="AE1546" s="389"/>
      <c r="AF1546" s="390"/>
      <c r="AG1546" s="391"/>
      <c r="AH1546" s="359"/>
      <c r="AI1546" s="373"/>
    </row>
    <row r="1547">
      <c r="A1547" s="480" t="s">
        <v>2869</v>
      </c>
      <c r="B1547" s="361"/>
      <c r="C1547" s="362"/>
      <c r="D1547" s="384" t="s">
        <v>2869</v>
      </c>
      <c r="E1547" s="364"/>
      <c r="F1547" s="365"/>
      <c r="G1547" s="366"/>
      <c r="H1547" s="367"/>
      <c r="I1547" s="365"/>
      <c r="J1547" s="368"/>
      <c r="K1547" s="364"/>
      <c r="L1547" s="365"/>
      <c r="M1547" s="366"/>
      <c r="N1547" s="367"/>
      <c r="O1547" s="365"/>
      <c r="P1547" s="368"/>
      <c r="Q1547" s="364"/>
      <c r="R1547" s="365"/>
      <c r="S1547" s="366"/>
      <c r="T1547" s="369"/>
      <c r="U1547" s="370"/>
      <c r="V1547" s="481"/>
      <c r="W1547" s="372"/>
      <c r="X1547" s="353"/>
      <c r="Y1547" s="373"/>
      <c r="Z1547" s="382"/>
      <c r="AA1547" s="389"/>
      <c r="AB1547" s="383"/>
      <c r="AC1547" s="388"/>
      <c r="AD1547" s="382"/>
      <c r="AE1547" s="389"/>
      <c r="AF1547" s="390"/>
      <c r="AG1547" s="391"/>
      <c r="AH1547" s="359"/>
      <c r="AI1547" s="373"/>
    </row>
    <row r="1548">
      <c r="A1548" s="480" t="s">
        <v>2869</v>
      </c>
      <c r="B1548" s="361"/>
      <c r="C1548" s="362"/>
      <c r="D1548" s="384" t="s">
        <v>2869</v>
      </c>
      <c r="E1548" s="364"/>
      <c r="F1548" s="365"/>
      <c r="G1548" s="366"/>
      <c r="H1548" s="367"/>
      <c r="I1548" s="365"/>
      <c r="J1548" s="368"/>
      <c r="K1548" s="364"/>
      <c r="L1548" s="365"/>
      <c r="M1548" s="366"/>
      <c r="N1548" s="367"/>
      <c r="O1548" s="365"/>
      <c r="P1548" s="368"/>
      <c r="Q1548" s="364"/>
      <c r="R1548" s="365"/>
      <c r="S1548" s="366"/>
      <c r="T1548" s="369"/>
      <c r="U1548" s="370"/>
      <c r="V1548" s="481"/>
      <c r="W1548" s="372"/>
      <c r="X1548" s="353"/>
      <c r="Y1548" s="373"/>
      <c r="Z1548" s="382"/>
      <c r="AA1548" s="389"/>
      <c r="AB1548" s="383"/>
      <c r="AC1548" s="388"/>
      <c r="AD1548" s="382"/>
      <c r="AE1548" s="389"/>
      <c r="AF1548" s="390"/>
      <c r="AG1548" s="391"/>
      <c r="AH1548" s="359"/>
      <c r="AI1548" s="373"/>
    </row>
    <row r="1549">
      <c r="A1549" s="480" t="s">
        <v>2869</v>
      </c>
      <c r="B1549" s="361"/>
      <c r="C1549" s="362"/>
      <c r="D1549" s="384" t="s">
        <v>2869</v>
      </c>
      <c r="E1549" s="364"/>
      <c r="F1549" s="365"/>
      <c r="G1549" s="366"/>
      <c r="H1549" s="367"/>
      <c r="I1549" s="365"/>
      <c r="J1549" s="368"/>
      <c r="K1549" s="364"/>
      <c r="L1549" s="365"/>
      <c r="M1549" s="366"/>
      <c r="N1549" s="367"/>
      <c r="O1549" s="365"/>
      <c r="P1549" s="368"/>
      <c r="Q1549" s="364"/>
      <c r="R1549" s="365"/>
      <c r="S1549" s="366"/>
      <c r="T1549" s="369"/>
      <c r="U1549" s="370"/>
      <c r="V1549" s="481"/>
      <c r="W1549" s="372"/>
      <c r="X1549" s="353"/>
      <c r="Y1549" s="373"/>
      <c r="Z1549" s="382"/>
      <c r="AA1549" s="389"/>
      <c r="AB1549" s="383"/>
      <c r="AC1549" s="388"/>
      <c r="AD1549" s="382"/>
      <c r="AE1549" s="389"/>
      <c r="AF1549" s="390"/>
      <c r="AG1549" s="391"/>
      <c r="AH1549" s="359"/>
      <c r="AI1549" s="373"/>
    </row>
    <row r="1550">
      <c r="A1550" s="480" t="s">
        <v>2869</v>
      </c>
      <c r="B1550" s="361"/>
      <c r="C1550" s="362"/>
      <c r="D1550" s="384" t="s">
        <v>2869</v>
      </c>
      <c r="E1550" s="364"/>
      <c r="F1550" s="365"/>
      <c r="G1550" s="366"/>
      <c r="H1550" s="367"/>
      <c r="I1550" s="365"/>
      <c r="J1550" s="368"/>
      <c r="K1550" s="364"/>
      <c r="L1550" s="365"/>
      <c r="M1550" s="366"/>
      <c r="N1550" s="367"/>
      <c r="O1550" s="365"/>
      <c r="P1550" s="368"/>
      <c r="Q1550" s="364"/>
      <c r="R1550" s="365"/>
      <c r="S1550" s="366"/>
      <c r="T1550" s="369"/>
      <c r="U1550" s="370"/>
      <c r="V1550" s="481"/>
      <c r="W1550" s="372"/>
      <c r="X1550" s="353"/>
      <c r="Y1550" s="373"/>
      <c r="Z1550" s="382"/>
      <c r="AA1550" s="389"/>
      <c r="AB1550" s="383"/>
      <c r="AC1550" s="388"/>
      <c r="AD1550" s="382"/>
      <c r="AE1550" s="389"/>
      <c r="AF1550" s="390"/>
      <c r="AG1550" s="391"/>
      <c r="AH1550" s="359"/>
      <c r="AI1550" s="373"/>
    </row>
    <row r="1551">
      <c r="A1551" s="480" t="s">
        <v>2869</v>
      </c>
      <c r="B1551" s="361"/>
      <c r="C1551" s="362"/>
      <c r="D1551" s="384" t="s">
        <v>2869</v>
      </c>
      <c r="E1551" s="364"/>
      <c r="F1551" s="365"/>
      <c r="G1551" s="366"/>
      <c r="H1551" s="367"/>
      <c r="I1551" s="365"/>
      <c r="J1551" s="368"/>
      <c r="K1551" s="364"/>
      <c r="L1551" s="365"/>
      <c r="M1551" s="366"/>
      <c r="N1551" s="367"/>
      <c r="O1551" s="365"/>
      <c r="P1551" s="368"/>
      <c r="Q1551" s="364"/>
      <c r="R1551" s="365"/>
      <c r="S1551" s="366"/>
      <c r="T1551" s="369"/>
      <c r="U1551" s="370"/>
      <c r="V1551" s="481"/>
      <c r="W1551" s="372"/>
      <c r="X1551" s="353"/>
      <c r="Y1551" s="373"/>
      <c r="Z1551" s="382"/>
      <c r="AA1551" s="389"/>
      <c r="AB1551" s="383"/>
      <c r="AC1551" s="388"/>
      <c r="AD1551" s="382"/>
      <c r="AE1551" s="389"/>
      <c r="AF1551" s="390"/>
      <c r="AG1551" s="391"/>
      <c r="AH1551" s="359"/>
      <c r="AI1551" s="373"/>
    </row>
    <row r="1552">
      <c r="A1552" s="480" t="s">
        <v>2869</v>
      </c>
      <c r="B1552" s="361"/>
      <c r="C1552" s="362"/>
      <c r="D1552" s="384" t="s">
        <v>2869</v>
      </c>
      <c r="E1552" s="364"/>
      <c r="F1552" s="365"/>
      <c r="G1552" s="366"/>
      <c r="H1552" s="367"/>
      <c r="I1552" s="365"/>
      <c r="J1552" s="368"/>
      <c r="K1552" s="364"/>
      <c r="L1552" s="365"/>
      <c r="M1552" s="366"/>
      <c r="N1552" s="367"/>
      <c r="O1552" s="365"/>
      <c r="P1552" s="368"/>
      <c r="Q1552" s="364"/>
      <c r="R1552" s="365"/>
      <c r="S1552" s="366"/>
      <c r="T1552" s="369"/>
      <c r="U1552" s="370"/>
      <c r="V1552" s="481"/>
      <c r="W1552" s="372"/>
      <c r="X1552" s="353"/>
      <c r="Y1552" s="373"/>
      <c r="Z1552" s="382"/>
      <c r="AA1552" s="389"/>
      <c r="AB1552" s="383"/>
      <c r="AC1552" s="388"/>
      <c r="AD1552" s="382"/>
      <c r="AE1552" s="389"/>
      <c r="AF1552" s="390"/>
      <c r="AG1552" s="391"/>
      <c r="AH1552" s="359"/>
      <c r="AI1552" s="373"/>
    </row>
    <row r="1553">
      <c r="A1553" s="480" t="s">
        <v>2869</v>
      </c>
      <c r="B1553" s="361"/>
      <c r="C1553" s="362"/>
      <c r="D1553" s="384" t="s">
        <v>2869</v>
      </c>
      <c r="E1553" s="364"/>
      <c r="F1553" s="365"/>
      <c r="G1553" s="366"/>
      <c r="H1553" s="367"/>
      <c r="I1553" s="365"/>
      <c r="J1553" s="368"/>
      <c r="K1553" s="364"/>
      <c r="L1553" s="365"/>
      <c r="M1553" s="366"/>
      <c r="N1553" s="367"/>
      <c r="O1553" s="365"/>
      <c r="P1553" s="368"/>
      <c r="Q1553" s="364"/>
      <c r="R1553" s="365"/>
      <c r="S1553" s="366"/>
      <c r="T1553" s="369"/>
      <c r="U1553" s="370"/>
      <c r="V1553" s="481"/>
      <c r="W1553" s="372"/>
      <c r="X1553" s="353"/>
      <c r="Y1553" s="373"/>
      <c r="Z1553" s="382"/>
      <c r="AA1553" s="389"/>
      <c r="AB1553" s="383"/>
      <c r="AC1553" s="388"/>
      <c r="AD1553" s="382"/>
      <c r="AE1553" s="389"/>
      <c r="AF1553" s="390"/>
      <c r="AG1553" s="391"/>
      <c r="AH1553" s="359"/>
      <c r="AI1553" s="373"/>
    </row>
    <row r="1554">
      <c r="A1554" s="480" t="s">
        <v>2869</v>
      </c>
      <c r="B1554" s="361"/>
      <c r="C1554" s="362"/>
      <c r="D1554" s="384" t="s">
        <v>2869</v>
      </c>
      <c r="E1554" s="364"/>
      <c r="F1554" s="365"/>
      <c r="G1554" s="366"/>
      <c r="H1554" s="367"/>
      <c r="I1554" s="365"/>
      <c r="J1554" s="368"/>
      <c r="K1554" s="364"/>
      <c r="L1554" s="365"/>
      <c r="M1554" s="366"/>
      <c r="N1554" s="367"/>
      <c r="O1554" s="365"/>
      <c r="P1554" s="368"/>
      <c r="Q1554" s="364"/>
      <c r="R1554" s="365"/>
      <c r="S1554" s="366"/>
      <c r="T1554" s="369"/>
      <c r="U1554" s="370"/>
      <c r="V1554" s="481"/>
      <c r="W1554" s="372"/>
      <c r="X1554" s="353"/>
      <c r="Y1554" s="373"/>
      <c r="Z1554" s="382"/>
      <c r="AA1554" s="389"/>
      <c r="AB1554" s="383"/>
      <c r="AC1554" s="388"/>
      <c r="AD1554" s="382"/>
      <c r="AE1554" s="389"/>
      <c r="AF1554" s="390"/>
      <c r="AG1554" s="391"/>
      <c r="AH1554" s="359"/>
      <c r="AI1554" s="373"/>
    </row>
    <row r="1555">
      <c r="A1555" s="480" t="s">
        <v>2869</v>
      </c>
      <c r="B1555" s="361"/>
      <c r="C1555" s="362"/>
      <c r="D1555" s="384" t="s">
        <v>2869</v>
      </c>
      <c r="E1555" s="364"/>
      <c r="F1555" s="365"/>
      <c r="G1555" s="366"/>
      <c r="H1555" s="367"/>
      <c r="I1555" s="365"/>
      <c r="J1555" s="368"/>
      <c r="K1555" s="364"/>
      <c r="L1555" s="365"/>
      <c r="M1555" s="366"/>
      <c r="N1555" s="367"/>
      <c r="O1555" s="365"/>
      <c r="P1555" s="368"/>
      <c r="Q1555" s="364"/>
      <c r="R1555" s="365"/>
      <c r="S1555" s="366"/>
      <c r="T1555" s="369"/>
      <c r="U1555" s="370"/>
      <c r="V1555" s="481"/>
      <c r="W1555" s="372"/>
      <c r="X1555" s="353"/>
      <c r="Y1555" s="373"/>
      <c r="Z1555" s="382"/>
      <c r="AA1555" s="389"/>
      <c r="AB1555" s="383"/>
      <c r="AC1555" s="388"/>
      <c r="AD1555" s="382"/>
      <c r="AE1555" s="389"/>
      <c r="AF1555" s="390"/>
      <c r="AG1555" s="391"/>
      <c r="AH1555" s="359"/>
      <c r="AI1555" s="373"/>
    </row>
    <row r="1556">
      <c r="A1556" s="480" t="s">
        <v>2869</v>
      </c>
      <c r="B1556" s="361"/>
      <c r="C1556" s="362"/>
      <c r="D1556" s="384" t="s">
        <v>2869</v>
      </c>
      <c r="E1556" s="364"/>
      <c r="F1556" s="365"/>
      <c r="G1556" s="366"/>
      <c r="H1556" s="367"/>
      <c r="I1556" s="365"/>
      <c r="J1556" s="368"/>
      <c r="K1556" s="364"/>
      <c r="L1556" s="365"/>
      <c r="M1556" s="366"/>
      <c r="N1556" s="367"/>
      <c r="O1556" s="365"/>
      <c r="P1556" s="368"/>
      <c r="Q1556" s="364"/>
      <c r="R1556" s="365"/>
      <c r="S1556" s="366"/>
      <c r="T1556" s="369"/>
      <c r="U1556" s="370"/>
      <c r="V1556" s="481"/>
      <c r="W1556" s="372"/>
      <c r="X1556" s="353"/>
      <c r="Y1556" s="373"/>
      <c r="Z1556" s="382"/>
      <c r="AA1556" s="389"/>
      <c r="AB1556" s="383"/>
      <c r="AC1556" s="388"/>
      <c r="AD1556" s="382"/>
      <c r="AE1556" s="389"/>
      <c r="AF1556" s="390"/>
      <c r="AG1556" s="391"/>
      <c r="AH1556" s="359"/>
      <c r="AI1556" s="373"/>
    </row>
    <row r="1557">
      <c r="A1557" s="480" t="s">
        <v>2869</v>
      </c>
      <c r="B1557" s="361"/>
      <c r="C1557" s="362"/>
      <c r="D1557" s="384" t="s">
        <v>2869</v>
      </c>
      <c r="E1557" s="364"/>
      <c r="F1557" s="365"/>
      <c r="G1557" s="366"/>
      <c r="H1557" s="367"/>
      <c r="I1557" s="365"/>
      <c r="J1557" s="368"/>
      <c r="K1557" s="364"/>
      <c r="L1557" s="365"/>
      <c r="M1557" s="366"/>
      <c r="N1557" s="367"/>
      <c r="O1557" s="365"/>
      <c r="P1557" s="368"/>
      <c r="Q1557" s="364"/>
      <c r="R1557" s="365"/>
      <c r="S1557" s="366"/>
      <c r="T1557" s="369"/>
      <c r="U1557" s="370"/>
      <c r="V1557" s="481"/>
      <c r="W1557" s="372"/>
      <c r="X1557" s="353"/>
      <c r="Y1557" s="373"/>
      <c r="Z1557" s="382"/>
      <c r="AA1557" s="389"/>
      <c r="AB1557" s="383"/>
      <c r="AC1557" s="388"/>
      <c r="AD1557" s="382"/>
      <c r="AE1557" s="389"/>
      <c r="AF1557" s="390"/>
      <c r="AG1557" s="391"/>
      <c r="AH1557" s="359"/>
      <c r="AI1557" s="373"/>
    </row>
    <row r="1558">
      <c r="A1558" s="480" t="s">
        <v>2869</v>
      </c>
      <c r="B1558" s="361"/>
      <c r="C1558" s="362"/>
      <c r="D1558" s="384" t="s">
        <v>2869</v>
      </c>
      <c r="E1558" s="364"/>
      <c r="F1558" s="365"/>
      <c r="G1558" s="366"/>
      <c r="H1558" s="367"/>
      <c r="I1558" s="365"/>
      <c r="J1558" s="368"/>
      <c r="K1558" s="364"/>
      <c r="L1558" s="365"/>
      <c r="M1558" s="366"/>
      <c r="N1558" s="367"/>
      <c r="O1558" s="365"/>
      <c r="P1558" s="368"/>
      <c r="Q1558" s="364"/>
      <c r="R1558" s="365"/>
      <c r="S1558" s="366"/>
      <c r="T1558" s="369"/>
      <c r="U1558" s="370"/>
      <c r="V1558" s="481"/>
      <c r="W1558" s="372"/>
      <c r="X1558" s="353"/>
      <c r="Y1558" s="373"/>
      <c r="Z1558" s="382"/>
      <c r="AA1558" s="389"/>
      <c r="AB1558" s="383"/>
      <c r="AC1558" s="388"/>
      <c r="AD1558" s="382"/>
      <c r="AE1558" s="389"/>
      <c r="AF1558" s="390"/>
      <c r="AG1558" s="391"/>
      <c r="AH1558" s="359"/>
      <c r="AI1558" s="373"/>
    </row>
    <row r="1559">
      <c r="A1559" s="480" t="s">
        <v>2869</v>
      </c>
      <c r="B1559" s="361"/>
      <c r="C1559" s="362"/>
      <c r="D1559" s="384" t="s">
        <v>2869</v>
      </c>
      <c r="E1559" s="364"/>
      <c r="F1559" s="365"/>
      <c r="G1559" s="366"/>
      <c r="H1559" s="367"/>
      <c r="I1559" s="365"/>
      <c r="J1559" s="368"/>
      <c r="K1559" s="364"/>
      <c r="L1559" s="365"/>
      <c r="M1559" s="366"/>
      <c r="N1559" s="367"/>
      <c r="O1559" s="365"/>
      <c r="P1559" s="368"/>
      <c r="Q1559" s="364"/>
      <c r="R1559" s="365"/>
      <c r="S1559" s="366"/>
      <c r="T1559" s="369"/>
      <c r="U1559" s="370"/>
      <c r="V1559" s="481"/>
      <c r="W1559" s="372"/>
      <c r="X1559" s="353"/>
      <c r="Y1559" s="373"/>
      <c r="Z1559" s="382"/>
      <c r="AA1559" s="389"/>
      <c r="AB1559" s="383"/>
      <c r="AC1559" s="388"/>
      <c r="AD1559" s="382"/>
      <c r="AE1559" s="389"/>
      <c r="AF1559" s="390"/>
      <c r="AG1559" s="391"/>
      <c r="AH1559" s="359"/>
      <c r="AI1559" s="373"/>
    </row>
    <row r="1560">
      <c r="A1560" s="480" t="s">
        <v>2869</v>
      </c>
      <c r="B1560" s="361"/>
      <c r="C1560" s="362"/>
      <c r="D1560" s="384" t="s">
        <v>2869</v>
      </c>
      <c r="E1560" s="364"/>
      <c r="F1560" s="365"/>
      <c r="G1560" s="366"/>
      <c r="H1560" s="367"/>
      <c r="I1560" s="365"/>
      <c r="J1560" s="368"/>
      <c r="K1560" s="364"/>
      <c r="L1560" s="365"/>
      <c r="M1560" s="366"/>
      <c r="N1560" s="367"/>
      <c r="O1560" s="365"/>
      <c r="P1560" s="368"/>
      <c r="Q1560" s="364"/>
      <c r="R1560" s="365"/>
      <c r="S1560" s="366"/>
      <c r="T1560" s="369"/>
      <c r="U1560" s="370"/>
      <c r="V1560" s="481"/>
      <c r="W1560" s="372"/>
      <c r="X1560" s="353"/>
      <c r="Y1560" s="373"/>
      <c r="Z1560" s="382"/>
      <c r="AA1560" s="389"/>
      <c r="AB1560" s="383"/>
      <c r="AC1560" s="388"/>
      <c r="AD1560" s="382"/>
      <c r="AE1560" s="389"/>
      <c r="AF1560" s="390"/>
      <c r="AG1560" s="391"/>
      <c r="AH1560" s="359"/>
      <c r="AI1560" s="373"/>
    </row>
    <row r="1561">
      <c r="A1561" s="480" t="s">
        <v>2869</v>
      </c>
      <c r="B1561" s="361"/>
      <c r="C1561" s="362"/>
      <c r="D1561" s="384" t="s">
        <v>2869</v>
      </c>
      <c r="E1561" s="364"/>
      <c r="F1561" s="365"/>
      <c r="G1561" s="366"/>
      <c r="H1561" s="367"/>
      <c r="I1561" s="365"/>
      <c r="J1561" s="368"/>
      <c r="K1561" s="364"/>
      <c r="L1561" s="365"/>
      <c r="M1561" s="366"/>
      <c r="N1561" s="367"/>
      <c r="O1561" s="365"/>
      <c r="P1561" s="368"/>
      <c r="Q1561" s="364"/>
      <c r="R1561" s="365"/>
      <c r="S1561" s="366"/>
      <c r="T1561" s="369"/>
      <c r="U1561" s="370"/>
      <c r="V1561" s="481"/>
      <c r="W1561" s="372"/>
      <c r="X1561" s="353"/>
      <c r="Y1561" s="373"/>
      <c r="Z1561" s="382"/>
      <c r="AA1561" s="389"/>
      <c r="AB1561" s="383"/>
      <c r="AC1561" s="388"/>
      <c r="AD1561" s="382"/>
      <c r="AE1561" s="389"/>
      <c r="AF1561" s="390"/>
      <c r="AG1561" s="391"/>
      <c r="AH1561" s="359"/>
      <c r="AI1561" s="373"/>
    </row>
    <row r="1562">
      <c r="A1562" s="480" t="s">
        <v>2869</v>
      </c>
      <c r="B1562" s="361"/>
      <c r="C1562" s="362"/>
      <c r="D1562" s="384" t="s">
        <v>2869</v>
      </c>
      <c r="E1562" s="364"/>
      <c r="F1562" s="365"/>
      <c r="G1562" s="366"/>
      <c r="H1562" s="367"/>
      <c r="I1562" s="365"/>
      <c r="J1562" s="368"/>
      <c r="K1562" s="364"/>
      <c r="L1562" s="365"/>
      <c r="M1562" s="366"/>
      <c r="N1562" s="367"/>
      <c r="O1562" s="365"/>
      <c r="P1562" s="368"/>
      <c r="Q1562" s="364"/>
      <c r="R1562" s="365"/>
      <c r="S1562" s="366"/>
      <c r="T1562" s="369"/>
      <c r="U1562" s="370"/>
      <c r="V1562" s="481"/>
      <c r="W1562" s="372"/>
      <c r="X1562" s="353"/>
      <c r="Y1562" s="373"/>
      <c r="Z1562" s="382"/>
      <c r="AA1562" s="389"/>
      <c r="AB1562" s="383"/>
      <c r="AC1562" s="388"/>
      <c r="AD1562" s="382"/>
      <c r="AE1562" s="389"/>
      <c r="AF1562" s="390"/>
      <c r="AG1562" s="391"/>
      <c r="AH1562" s="359"/>
      <c r="AI1562" s="373"/>
    </row>
    <row r="1563">
      <c r="A1563" s="480" t="s">
        <v>2869</v>
      </c>
      <c r="B1563" s="361"/>
      <c r="C1563" s="362"/>
      <c r="D1563" s="384" t="s">
        <v>2869</v>
      </c>
      <c r="E1563" s="364"/>
      <c r="F1563" s="365"/>
      <c r="G1563" s="366"/>
      <c r="H1563" s="367"/>
      <c r="I1563" s="365"/>
      <c r="J1563" s="368"/>
      <c r="K1563" s="364"/>
      <c r="L1563" s="365"/>
      <c r="M1563" s="366"/>
      <c r="N1563" s="367"/>
      <c r="O1563" s="365"/>
      <c r="P1563" s="368"/>
      <c r="Q1563" s="364"/>
      <c r="R1563" s="365"/>
      <c r="S1563" s="366"/>
      <c r="T1563" s="369"/>
      <c r="U1563" s="370"/>
      <c r="V1563" s="481"/>
      <c r="W1563" s="372"/>
      <c r="X1563" s="353"/>
      <c r="Y1563" s="373"/>
      <c r="Z1563" s="382"/>
      <c r="AA1563" s="389"/>
      <c r="AB1563" s="383"/>
      <c r="AC1563" s="388"/>
      <c r="AD1563" s="382"/>
      <c r="AE1563" s="389"/>
      <c r="AF1563" s="390"/>
      <c r="AG1563" s="391"/>
      <c r="AH1563" s="359"/>
      <c r="AI1563" s="373"/>
    </row>
    <row r="1564">
      <c r="A1564" s="480" t="s">
        <v>2869</v>
      </c>
      <c r="B1564" s="361"/>
      <c r="C1564" s="362"/>
      <c r="D1564" s="384" t="s">
        <v>2869</v>
      </c>
      <c r="E1564" s="364"/>
      <c r="F1564" s="365"/>
      <c r="G1564" s="366"/>
      <c r="H1564" s="367"/>
      <c r="I1564" s="365"/>
      <c r="J1564" s="368"/>
      <c r="K1564" s="364"/>
      <c r="L1564" s="365"/>
      <c r="M1564" s="366"/>
      <c r="N1564" s="367"/>
      <c r="O1564" s="365"/>
      <c r="P1564" s="368"/>
      <c r="Q1564" s="364"/>
      <c r="R1564" s="365"/>
      <c r="S1564" s="366"/>
      <c r="T1564" s="369"/>
      <c r="U1564" s="370"/>
      <c r="V1564" s="481"/>
      <c r="W1564" s="372"/>
      <c r="X1564" s="353"/>
      <c r="Y1564" s="373"/>
      <c r="Z1564" s="382"/>
      <c r="AA1564" s="389"/>
      <c r="AB1564" s="383"/>
      <c r="AC1564" s="388"/>
      <c r="AD1564" s="382"/>
      <c r="AE1564" s="389"/>
      <c r="AF1564" s="390"/>
      <c r="AG1564" s="391"/>
      <c r="AH1564" s="359"/>
      <c r="AI1564" s="373"/>
    </row>
    <row r="1565">
      <c r="A1565" s="480" t="s">
        <v>2869</v>
      </c>
      <c r="B1565" s="361"/>
      <c r="C1565" s="362"/>
      <c r="D1565" s="384" t="s">
        <v>2869</v>
      </c>
      <c r="E1565" s="364"/>
      <c r="F1565" s="365"/>
      <c r="G1565" s="366"/>
      <c r="H1565" s="367"/>
      <c r="I1565" s="365"/>
      <c r="J1565" s="368"/>
      <c r="K1565" s="364"/>
      <c r="L1565" s="365"/>
      <c r="M1565" s="366"/>
      <c r="N1565" s="367"/>
      <c r="O1565" s="365"/>
      <c r="P1565" s="368"/>
      <c r="Q1565" s="364"/>
      <c r="R1565" s="365"/>
      <c r="S1565" s="366"/>
      <c r="T1565" s="369"/>
      <c r="U1565" s="370"/>
      <c r="V1565" s="481"/>
      <c r="W1565" s="372"/>
      <c r="X1565" s="353"/>
      <c r="Y1565" s="373"/>
      <c r="Z1565" s="382"/>
      <c r="AA1565" s="389"/>
      <c r="AB1565" s="383"/>
      <c r="AC1565" s="388"/>
      <c r="AD1565" s="382"/>
      <c r="AE1565" s="389"/>
      <c r="AF1565" s="390"/>
      <c r="AG1565" s="391"/>
      <c r="AH1565" s="359"/>
      <c r="AI1565" s="373"/>
    </row>
    <row r="1566">
      <c r="A1566" s="480" t="s">
        <v>2869</v>
      </c>
      <c r="B1566" s="361"/>
      <c r="C1566" s="362"/>
      <c r="D1566" s="384" t="s">
        <v>2869</v>
      </c>
      <c r="E1566" s="364"/>
      <c r="F1566" s="365"/>
      <c r="G1566" s="366"/>
      <c r="H1566" s="367"/>
      <c r="I1566" s="365"/>
      <c r="J1566" s="368"/>
      <c r="K1566" s="364"/>
      <c r="L1566" s="365"/>
      <c r="M1566" s="366"/>
      <c r="N1566" s="367"/>
      <c r="O1566" s="365"/>
      <c r="P1566" s="368"/>
      <c r="Q1566" s="364"/>
      <c r="R1566" s="365"/>
      <c r="S1566" s="366"/>
      <c r="T1566" s="369"/>
      <c r="U1566" s="370"/>
      <c r="V1566" s="481"/>
      <c r="W1566" s="372"/>
      <c r="X1566" s="353"/>
      <c r="Y1566" s="373"/>
      <c r="Z1566" s="382"/>
      <c r="AA1566" s="389"/>
      <c r="AB1566" s="383"/>
      <c r="AC1566" s="388"/>
      <c r="AD1566" s="382"/>
      <c r="AE1566" s="389"/>
      <c r="AF1566" s="390"/>
      <c r="AG1566" s="391"/>
      <c r="AH1566" s="359"/>
      <c r="AI1566" s="373"/>
    </row>
    <row r="1567">
      <c r="A1567" s="480" t="s">
        <v>2869</v>
      </c>
      <c r="B1567" s="361"/>
      <c r="C1567" s="362"/>
      <c r="D1567" s="384" t="s">
        <v>2869</v>
      </c>
      <c r="E1567" s="364"/>
      <c r="F1567" s="365"/>
      <c r="G1567" s="366"/>
      <c r="H1567" s="367"/>
      <c r="I1567" s="365"/>
      <c r="J1567" s="368"/>
      <c r="K1567" s="364"/>
      <c r="L1567" s="365"/>
      <c r="M1567" s="366"/>
      <c r="N1567" s="367"/>
      <c r="O1567" s="365"/>
      <c r="P1567" s="368"/>
      <c r="Q1567" s="364"/>
      <c r="R1567" s="365"/>
      <c r="S1567" s="366"/>
      <c r="T1567" s="369"/>
      <c r="U1567" s="370"/>
      <c r="V1567" s="481"/>
      <c r="W1567" s="372"/>
      <c r="X1567" s="353"/>
      <c r="Y1567" s="373"/>
      <c r="Z1567" s="382"/>
      <c r="AA1567" s="389"/>
      <c r="AB1567" s="383"/>
      <c r="AC1567" s="388"/>
      <c r="AD1567" s="382"/>
      <c r="AE1567" s="389"/>
      <c r="AF1567" s="390"/>
      <c r="AG1567" s="391"/>
      <c r="AH1567" s="359"/>
      <c r="AI1567" s="373"/>
    </row>
    <row r="1568">
      <c r="A1568" s="480" t="s">
        <v>2869</v>
      </c>
      <c r="B1568" s="361"/>
      <c r="C1568" s="362"/>
      <c r="D1568" s="384" t="s">
        <v>2869</v>
      </c>
      <c r="E1568" s="364"/>
      <c r="F1568" s="365"/>
      <c r="G1568" s="366"/>
      <c r="H1568" s="367"/>
      <c r="I1568" s="365"/>
      <c r="J1568" s="368"/>
      <c r="K1568" s="364"/>
      <c r="L1568" s="365"/>
      <c r="M1568" s="366"/>
      <c r="N1568" s="367"/>
      <c r="O1568" s="365"/>
      <c r="P1568" s="368"/>
      <c r="Q1568" s="364"/>
      <c r="R1568" s="365"/>
      <c r="S1568" s="366"/>
      <c r="T1568" s="369"/>
      <c r="U1568" s="370"/>
      <c r="V1568" s="481"/>
      <c r="W1568" s="372"/>
      <c r="X1568" s="353"/>
      <c r="Y1568" s="373"/>
      <c r="Z1568" s="382"/>
      <c r="AA1568" s="389"/>
      <c r="AB1568" s="383"/>
      <c r="AC1568" s="388"/>
      <c r="AD1568" s="382"/>
      <c r="AE1568" s="389"/>
      <c r="AF1568" s="390"/>
      <c r="AG1568" s="391"/>
      <c r="AH1568" s="359"/>
      <c r="AI1568" s="373"/>
    </row>
    <row r="1569">
      <c r="A1569" s="480" t="s">
        <v>2869</v>
      </c>
      <c r="B1569" s="361"/>
      <c r="C1569" s="362"/>
      <c r="D1569" s="384" t="s">
        <v>2869</v>
      </c>
      <c r="E1569" s="364"/>
      <c r="F1569" s="365"/>
      <c r="G1569" s="366"/>
      <c r="H1569" s="367"/>
      <c r="I1569" s="365"/>
      <c r="J1569" s="368"/>
      <c r="K1569" s="364"/>
      <c r="L1569" s="365"/>
      <c r="M1569" s="366"/>
      <c r="N1569" s="367"/>
      <c r="O1569" s="365"/>
      <c r="P1569" s="368"/>
      <c r="Q1569" s="364"/>
      <c r="R1569" s="365"/>
      <c r="S1569" s="366"/>
      <c r="T1569" s="369"/>
      <c r="U1569" s="370"/>
      <c r="V1569" s="481"/>
      <c r="W1569" s="372"/>
      <c r="X1569" s="353"/>
      <c r="Y1569" s="373"/>
      <c r="Z1569" s="382"/>
      <c r="AA1569" s="389"/>
      <c r="AB1569" s="383"/>
      <c r="AC1569" s="388"/>
      <c r="AD1569" s="382"/>
      <c r="AE1569" s="389"/>
      <c r="AF1569" s="390"/>
      <c r="AG1569" s="391"/>
      <c r="AH1569" s="359"/>
      <c r="AI1569" s="373"/>
    </row>
    <row r="1570">
      <c r="A1570" s="480" t="s">
        <v>2869</v>
      </c>
      <c r="B1570" s="361"/>
      <c r="C1570" s="362"/>
      <c r="D1570" s="384" t="s">
        <v>2869</v>
      </c>
      <c r="E1570" s="364"/>
      <c r="F1570" s="365"/>
      <c r="G1570" s="366"/>
      <c r="H1570" s="367"/>
      <c r="I1570" s="365"/>
      <c r="J1570" s="368"/>
      <c r="K1570" s="364"/>
      <c r="L1570" s="365"/>
      <c r="M1570" s="366"/>
      <c r="N1570" s="367"/>
      <c r="O1570" s="365"/>
      <c r="P1570" s="368"/>
      <c r="Q1570" s="364"/>
      <c r="R1570" s="365"/>
      <c r="S1570" s="366"/>
      <c r="T1570" s="369"/>
      <c r="U1570" s="370"/>
      <c r="V1570" s="481"/>
      <c r="W1570" s="372"/>
      <c r="X1570" s="353"/>
      <c r="Y1570" s="373"/>
      <c r="Z1570" s="382"/>
      <c r="AA1570" s="389"/>
      <c r="AB1570" s="383"/>
      <c r="AC1570" s="388"/>
      <c r="AD1570" s="382"/>
      <c r="AE1570" s="389"/>
      <c r="AF1570" s="390"/>
      <c r="AG1570" s="391"/>
      <c r="AH1570" s="359"/>
      <c r="AI1570" s="373"/>
    </row>
    <row r="1571">
      <c r="A1571" s="480" t="s">
        <v>2869</v>
      </c>
      <c r="B1571" s="361"/>
      <c r="C1571" s="362"/>
      <c r="D1571" s="384" t="s">
        <v>2869</v>
      </c>
      <c r="E1571" s="364"/>
      <c r="F1571" s="365"/>
      <c r="G1571" s="366"/>
      <c r="H1571" s="367"/>
      <c r="I1571" s="365"/>
      <c r="J1571" s="368"/>
      <c r="K1571" s="364"/>
      <c r="L1571" s="365"/>
      <c r="M1571" s="366"/>
      <c r="N1571" s="367"/>
      <c r="O1571" s="365"/>
      <c r="P1571" s="368"/>
      <c r="Q1571" s="364"/>
      <c r="R1571" s="365"/>
      <c r="S1571" s="366"/>
      <c r="T1571" s="369"/>
      <c r="U1571" s="370"/>
      <c r="V1571" s="481"/>
      <c r="W1571" s="372"/>
      <c r="X1571" s="353"/>
      <c r="Y1571" s="373"/>
      <c r="Z1571" s="382"/>
      <c r="AA1571" s="389"/>
      <c r="AB1571" s="383"/>
      <c r="AC1571" s="388"/>
      <c r="AD1571" s="382"/>
      <c r="AE1571" s="389"/>
      <c r="AF1571" s="390"/>
      <c r="AG1571" s="391"/>
      <c r="AH1571" s="359"/>
      <c r="AI1571" s="373"/>
    </row>
    <row r="1572">
      <c r="A1572" s="480" t="s">
        <v>2869</v>
      </c>
      <c r="B1572" s="361"/>
      <c r="C1572" s="362"/>
      <c r="D1572" s="384" t="s">
        <v>2869</v>
      </c>
      <c r="E1572" s="364"/>
      <c r="F1572" s="365"/>
      <c r="G1572" s="366"/>
      <c r="H1572" s="367"/>
      <c r="I1572" s="365"/>
      <c r="J1572" s="368"/>
      <c r="K1572" s="364"/>
      <c r="L1572" s="365"/>
      <c r="M1572" s="366"/>
      <c r="N1572" s="367"/>
      <c r="O1572" s="365"/>
      <c r="P1572" s="368"/>
      <c r="Q1572" s="364"/>
      <c r="R1572" s="365"/>
      <c r="S1572" s="366"/>
      <c r="T1572" s="369"/>
      <c r="U1572" s="370"/>
      <c r="V1572" s="481"/>
      <c r="W1572" s="372"/>
      <c r="X1572" s="353"/>
      <c r="Y1572" s="373"/>
      <c r="Z1572" s="382"/>
      <c r="AA1572" s="389"/>
      <c r="AB1572" s="383"/>
      <c r="AC1572" s="388"/>
      <c r="AD1572" s="382"/>
      <c r="AE1572" s="389"/>
      <c r="AF1572" s="390"/>
      <c r="AG1572" s="391"/>
      <c r="AH1572" s="359"/>
      <c r="AI1572" s="373"/>
    </row>
    <row r="1573">
      <c r="A1573" s="480" t="s">
        <v>2869</v>
      </c>
      <c r="B1573" s="361"/>
      <c r="C1573" s="362"/>
      <c r="D1573" s="384" t="s">
        <v>2869</v>
      </c>
      <c r="E1573" s="364"/>
      <c r="F1573" s="365"/>
      <c r="G1573" s="366"/>
      <c r="H1573" s="367"/>
      <c r="I1573" s="365"/>
      <c r="J1573" s="368"/>
      <c r="K1573" s="364"/>
      <c r="L1573" s="365"/>
      <c r="M1573" s="366"/>
      <c r="N1573" s="367"/>
      <c r="O1573" s="365"/>
      <c r="P1573" s="368"/>
      <c r="Q1573" s="364"/>
      <c r="R1573" s="365"/>
      <c r="S1573" s="366"/>
      <c r="T1573" s="369"/>
      <c r="U1573" s="370"/>
      <c r="V1573" s="481"/>
      <c r="W1573" s="372"/>
      <c r="X1573" s="353"/>
      <c r="Y1573" s="373"/>
      <c r="Z1573" s="382"/>
      <c r="AA1573" s="389"/>
      <c r="AB1573" s="383"/>
      <c r="AC1573" s="388"/>
      <c r="AD1573" s="382"/>
      <c r="AE1573" s="389"/>
      <c r="AF1573" s="390"/>
      <c r="AG1573" s="391"/>
      <c r="AH1573" s="359"/>
      <c r="AI1573" s="373"/>
    </row>
    <row r="1574">
      <c r="A1574" s="480" t="s">
        <v>2869</v>
      </c>
      <c r="B1574" s="361"/>
      <c r="C1574" s="362"/>
      <c r="D1574" s="384" t="s">
        <v>2869</v>
      </c>
      <c r="E1574" s="364"/>
      <c r="F1574" s="365"/>
      <c r="G1574" s="366"/>
      <c r="H1574" s="367"/>
      <c r="I1574" s="365"/>
      <c r="J1574" s="368"/>
      <c r="K1574" s="364"/>
      <c r="L1574" s="365"/>
      <c r="M1574" s="366"/>
      <c r="N1574" s="367"/>
      <c r="O1574" s="365"/>
      <c r="P1574" s="368"/>
      <c r="Q1574" s="364"/>
      <c r="R1574" s="365"/>
      <c r="S1574" s="366"/>
      <c r="T1574" s="369"/>
      <c r="U1574" s="370"/>
      <c r="V1574" s="481"/>
      <c r="W1574" s="372"/>
      <c r="X1574" s="353"/>
      <c r="Y1574" s="373"/>
      <c r="Z1574" s="382"/>
      <c r="AA1574" s="389"/>
      <c r="AB1574" s="383"/>
      <c r="AC1574" s="388"/>
      <c r="AD1574" s="382"/>
      <c r="AE1574" s="389"/>
      <c r="AF1574" s="390"/>
      <c r="AG1574" s="391"/>
      <c r="AH1574" s="359"/>
      <c r="AI1574" s="373"/>
    </row>
    <row r="1575">
      <c r="A1575" s="480" t="s">
        <v>2869</v>
      </c>
      <c r="B1575" s="361"/>
      <c r="C1575" s="362"/>
      <c r="D1575" s="384" t="s">
        <v>2869</v>
      </c>
      <c r="E1575" s="364"/>
      <c r="F1575" s="365"/>
      <c r="G1575" s="366"/>
      <c r="H1575" s="367"/>
      <c r="I1575" s="365"/>
      <c r="J1575" s="368"/>
      <c r="K1575" s="364"/>
      <c r="L1575" s="365"/>
      <c r="M1575" s="366"/>
      <c r="N1575" s="367"/>
      <c r="O1575" s="365"/>
      <c r="P1575" s="368"/>
      <c r="Q1575" s="364"/>
      <c r="R1575" s="365"/>
      <c r="S1575" s="366"/>
      <c r="T1575" s="369"/>
      <c r="U1575" s="370"/>
      <c r="V1575" s="481"/>
      <c r="W1575" s="372"/>
      <c r="X1575" s="353"/>
      <c r="Y1575" s="373"/>
      <c r="Z1575" s="382"/>
      <c r="AA1575" s="389"/>
      <c r="AB1575" s="383"/>
      <c r="AC1575" s="388"/>
      <c r="AD1575" s="382"/>
      <c r="AE1575" s="389"/>
      <c r="AF1575" s="390"/>
      <c r="AG1575" s="391"/>
      <c r="AH1575" s="359"/>
      <c r="AI1575" s="373"/>
    </row>
    <row r="1576">
      <c r="A1576" s="480" t="s">
        <v>2869</v>
      </c>
      <c r="B1576" s="361"/>
      <c r="C1576" s="362"/>
      <c r="D1576" s="384" t="s">
        <v>2869</v>
      </c>
      <c r="E1576" s="364"/>
      <c r="F1576" s="365"/>
      <c r="G1576" s="366"/>
      <c r="H1576" s="367"/>
      <c r="I1576" s="365"/>
      <c r="J1576" s="368"/>
      <c r="K1576" s="364"/>
      <c r="L1576" s="365"/>
      <c r="M1576" s="366"/>
      <c r="N1576" s="367"/>
      <c r="O1576" s="365"/>
      <c r="P1576" s="368"/>
      <c r="Q1576" s="364"/>
      <c r="R1576" s="365"/>
      <c r="S1576" s="366"/>
      <c r="T1576" s="369"/>
      <c r="U1576" s="370"/>
      <c r="V1576" s="481"/>
      <c r="W1576" s="372"/>
      <c r="X1576" s="353"/>
      <c r="Y1576" s="373"/>
      <c r="Z1576" s="382"/>
      <c r="AA1576" s="389"/>
      <c r="AB1576" s="383"/>
      <c r="AC1576" s="388"/>
      <c r="AD1576" s="382"/>
      <c r="AE1576" s="389"/>
      <c r="AF1576" s="390"/>
      <c r="AG1576" s="391"/>
      <c r="AH1576" s="359"/>
      <c r="AI1576" s="373"/>
    </row>
    <row r="1577">
      <c r="A1577" s="480" t="s">
        <v>2869</v>
      </c>
      <c r="B1577" s="361"/>
      <c r="C1577" s="362"/>
      <c r="D1577" s="384" t="s">
        <v>2869</v>
      </c>
      <c r="E1577" s="364"/>
      <c r="F1577" s="365"/>
      <c r="G1577" s="366"/>
      <c r="H1577" s="367"/>
      <c r="I1577" s="365"/>
      <c r="J1577" s="368"/>
      <c r="K1577" s="364"/>
      <c r="L1577" s="365"/>
      <c r="M1577" s="366"/>
      <c r="N1577" s="367"/>
      <c r="O1577" s="365"/>
      <c r="P1577" s="368"/>
      <c r="Q1577" s="364"/>
      <c r="R1577" s="365"/>
      <c r="S1577" s="366"/>
      <c r="T1577" s="369"/>
      <c r="U1577" s="370"/>
      <c r="V1577" s="481"/>
      <c r="W1577" s="372"/>
      <c r="X1577" s="353"/>
      <c r="Y1577" s="373"/>
      <c r="Z1577" s="382"/>
      <c r="AA1577" s="389"/>
      <c r="AB1577" s="383"/>
      <c r="AC1577" s="388"/>
      <c r="AD1577" s="382"/>
      <c r="AE1577" s="389"/>
      <c r="AF1577" s="390"/>
      <c r="AG1577" s="391"/>
      <c r="AH1577" s="359"/>
      <c r="AI1577" s="373"/>
    </row>
    <row r="1578">
      <c r="A1578" s="480" t="s">
        <v>2869</v>
      </c>
      <c r="B1578" s="361"/>
      <c r="C1578" s="362"/>
      <c r="D1578" s="384" t="s">
        <v>2869</v>
      </c>
      <c r="E1578" s="364"/>
      <c r="F1578" s="365"/>
      <c r="G1578" s="366"/>
      <c r="H1578" s="367"/>
      <c r="I1578" s="365"/>
      <c r="J1578" s="368"/>
      <c r="K1578" s="364"/>
      <c r="L1578" s="365"/>
      <c r="M1578" s="366"/>
      <c r="N1578" s="367"/>
      <c r="O1578" s="365"/>
      <c r="P1578" s="368"/>
      <c r="Q1578" s="364"/>
      <c r="R1578" s="365"/>
      <c r="S1578" s="366"/>
      <c r="T1578" s="369"/>
      <c r="U1578" s="370"/>
      <c r="V1578" s="481"/>
      <c r="W1578" s="372"/>
      <c r="X1578" s="353"/>
      <c r="Y1578" s="373"/>
      <c r="Z1578" s="382"/>
      <c r="AA1578" s="389"/>
      <c r="AB1578" s="383"/>
      <c r="AC1578" s="388"/>
      <c r="AD1578" s="382"/>
      <c r="AE1578" s="389"/>
      <c r="AF1578" s="390"/>
      <c r="AG1578" s="391"/>
      <c r="AH1578" s="359"/>
      <c r="AI1578" s="373"/>
    </row>
    <row r="1579">
      <c r="A1579" s="480" t="s">
        <v>2869</v>
      </c>
      <c r="B1579" s="361"/>
      <c r="C1579" s="362"/>
      <c r="D1579" s="384" t="s">
        <v>2869</v>
      </c>
      <c r="E1579" s="364"/>
      <c r="F1579" s="365"/>
      <c r="G1579" s="366"/>
      <c r="H1579" s="367"/>
      <c r="I1579" s="365"/>
      <c r="J1579" s="368"/>
      <c r="K1579" s="364"/>
      <c r="L1579" s="365"/>
      <c r="M1579" s="366"/>
      <c r="N1579" s="367"/>
      <c r="O1579" s="365"/>
      <c r="P1579" s="368"/>
      <c r="Q1579" s="364"/>
      <c r="R1579" s="365"/>
      <c r="S1579" s="366"/>
      <c r="T1579" s="369"/>
      <c r="U1579" s="370"/>
      <c r="V1579" s="481"/>
      <c r="W1579" s="372"/>
      <c r="X1579" s="353"/>
      <c r="Y1579" s="373"/>
      <c r="Z1579" s="382"/>
      <c r="AA1579" s="389"/>
      <c r="AB1579" s="383"/>
      <c r="AC1579" s="388"/>
      <c r="AD1579" s="382"/>
      <c r="AE1579" s="389"/>
      <c r="AF1579" s="390"/>
      <c r="AG1579" s="391"/>
      <c r="AH1579" s="359"/>
      <c r="AI1579" s="373"/>
    </row>
    <row r="1580">
      <c r="A1580" s="480" t="s">
        <v>2869</v>
      </c>
      <c r="B1580" s="361"/>
      <c r="C1580" s="362"/>
      <c r="D1580" s="384" t="s">
        <v>2869</v>
      </c>
      <c r="E1580" s="364"/>
      <c r="F1580" s="365"/>
      <c r="G1580" s="366"/>
      <c r="H1580" s="367"/>
      <c r="I1580" s="365"/>
      <c r="J1580" s="368"/>
      <c r="K1580" s="364"/>
      <c r="L1580" s="365"/>
      <c r="M1580" s="366"/>
      <c r="N1580" s="367"/>
      <c r="O1580" s="365"/>
      <c r="P1580" s="368"/>
      <c r="Q1580" s="364"/>
      <c r="R1580" s="365"/>
      <c r="S1580" s="366"/>
      <c r="T1580" s="369"/>
      <c r="U1580" s="370"/>
      <c r="V1580" s="481"/>
      <c r="W1580" s="372"/>
      <c r="X1580" s="353"/>
      <c r="Y1580" s="373"/>
      <c r="Z1580" s="382"/>
      <c r="AA1580" s="389"/>
      <c r="AB1580" s="383"/>
      <c r="AC1580" s="388"/>
      <c r="AD1580" s="382"/>
      <c r="AE1580" s="389"/>
      <c r="AF1580" s="390"/>
      <c r="AG1580" s="391"/>
      <c r="AH1580" s="359"/>
      <c r="AI1580" s="373"/>
    </row>
    <row r="1581">
      <c r="A1581" s="480" t="s">
        <v>2869</v>
      </c>
      <c r="B1581" s="361"/>
      <c r="C1581" s="362"/>
      <c r="D1581" s="384" t="s">
        <v>2869</v>
      </c>
      <c r="E1581" s="364"/>
      <c r="F1581" s="365"/>
      <c r="G1581" s="366"/>
      <c r="H1581" s="367"/>
      <c r="I1581" s="365"/>
      <c r="J1581" s="368"/>
      <c r="K1581" s="364"/>
      <c r="L1581" s="365"/>
      <c r="M1581" s="366"/>
      <c r="N1581" s="367"/>
      <c r="O1581" s="365"/>
      <c r="P1581" s="368"/>
      <c r="Q1581" s="364"/>
      <c r="R1581" s="365"/>
      <c r="S1581" s="366"/>
      <c r="T1581" s="369"/>
      <c r="U1581" s="370"/>
      <c r="V1581" s="481"/>
      <c r="W1581" s="372"/>
      <c r="X1581" s="353"/>
      <c r="Y1581" s="373"/>
      <c r="Z1581" s="382"/>
      <c r="AA1581" s="389"/>
      <c r="AB1581" s="383"/>
      <c r="AC1581" s="388"/>
      <c r="AD1581" s="382"/>
      <c r="AE1581" s="389"/>
      <c r="AF1581" s="390"/>
      <c r="AG1581" s="391"/>
      <c r="AH1581" s="359"/>
      <c r="AI1581" s="373"/>
    </row>
    <row r="1582">
      <c r="A1582" s="480" t="s">
        <v>2869</v>
      </c>
      <c r="B1582" s="361"/>
      <c r="C1582" s="362"/>
      <c r="D1582" s="384" t="s">
        <v>2869</v>
      </c>
      <c r="E1582" s="364"/>
      <c r="F1582" s="365"/>
      <c r="G1582" s="366"/>
      <c r="H1582" s="367"/>
      <c r="I1582" s="365"/>
      <c r="J1582" s="368"/>
      <c r="K1582" s="364"/>
      <c r="L1582" s="365"/>
      <c r="M1582" s="366"/>
      <c r="N1582" s="367"/>
      <c r="O1582" s="365"/>
      <c r="P1582" s="368"/>
      <c r="Q1582" s="364"/>
      <c r="R1582" s="365"/>
      <c r="S1582" s="366"/>
      <c r="T1582" s="369"/>
      <c r="U1582" s="370"/>
      <c r="V1582" s="481"/>
      <c r="W1582" s="372"/>
      <c r="X1582" s="353"/>
      <c r="Y1582" s="373"/>
      <c r="Z1582" s="382"/>
      <c r="AA1582" s="389"/>
      <c r="AB1582" s="383"/>
      <c r="AC1582" s="388"/>
      <c r="AD1582" s="382"/>
      <c r="AE1582" s="389"/>
      <c r="AF1582" s="390"/>
      <c r="AG1582" s="391"/>
      <c r="AH1582" s="359"/>
      <c r="AI1582" s="373"/>
    </row>
    <row r="1583">
      <c r="A1583" s="480" t="s">
        <v>2869</v>
      </c>
      <c r="B1583" s="361"/>
      <c r="C1583" s="362"/>
      <c r="D1583" s="384" t="s">
        <v>2869</v>
      </c>
      <c r="E1583" s="364"/>
      <c r="F1583" s="365"/>
      <c r="G1583" s="366"/>
      <c r="H1583" s="367"/>
      <c r="I1583" s="365"/>
      <c r="J1583" s="368"/>
      <c r="K1583" s="364"/>
      <c r="L1583" s="365"/>
      <c r="M1583" s="366"/>
      <c r="N1583" s="367"/>
      <c r="O1583" s="365"/>
      <c r="P1583" s="368"/>
      <c r="Q1583" s="364"/>
      <c r="R1583" s="365"/>
      <c r="S1583" s="366"/>
      <c r="T1583" s="369"/>
      <c r="U1583" s="370"/>
      <c r="V1583" s="481"/>
      <c r="W1583" s="372"/>
      <c r="X1583" s="353"/>
      <c r="Y1583" s="373"/>
      <c r="Z1583" s="382"/>
      <c r="AA1583" s="389"/>
      <c r="AB1583" s="383"/>
      <c r="AC1583" s="388"/>
      <c r="AD1583" s="382"/>
      <c r="AE1583" s="389"/>
      <c r="AF1583" s="390"/>
      <c r="AG1583" s="391"/>
      <c r="AH1583" s="359"/>
      <c r="AI1583" s="373"/>
    </row>
    <row r="1584">
      <c r="A1584" s="480" t="s">
        <v>2869</v>
      </c>
      <c r="B1584" s="361"/>
      <c r="C1584" s="362"/>
      <c r="D1584" s="384" t="s">
        <v>2869</v>
      </c>
      <c r="E1584" s="364"/>
      <c r="F1584" s="365"/>
      <c r="G1584" s="366"/>
      <c r="H1584" s="367"/>
      <c r="I1584" s="365"/>
      <c r="J1584" s="368"/>
      <c r="K1584" s="364"/>
      <c r="L1584" s="365"/>
      <c r="M1584" s="366"/>
      <c r="N1584" s="367"/>
      <c r="O1584" s="365"/>
      <c r="P1584" s="368"/>
      <c r="Q1584" s="364"/>
      <c r="R1584" s="365"/>
      <c r="S1584" s="366"/>
      <c r="T1584" s="369"/>
      <c r="U1584" s="370"/>
      <c r="V1584" s="481"/>
      <c r="W1584" s="372"/>
      <c r="X1584" s="353"/>
      <c r="Y1584" s="373"/>
      <c r="Z1584" s="382"/>
      <c r="AA1584" s="389"/>
      <c r="AB1584" s="383"/>
      <c r="AC1584" s="388"/>
      <c r="AD1584" s="382"/>
      <c r="AE1584" s="389"/>
      <c r="AF1584" s="390"/>
      <c r="AG1584" s="391"/>
      <c r="AH1584" s="359"/>
      <c r="AI1584" s="373"/>
    </row>
    <row r="1585">
      <c r="A1585" s="480" t="s">
        <v>2869</v>
      </c>
      <c r="B1585" s="361"/>
      <c r="C1585" s="362"/>
      <c r="D1585" s="384" t="s">
        <v>2869</v>
      </c>
      <c r="E1585" s="364"/>
      <c r="F1585" s="365"/>
      <c r="G1585" s="366"/>
      <c r="H1585" s="367"/>
      <c r="I1585" s="365"/>
      <c r="J1585" s="368"/>
      <c r="K1585" s="364"/>
      <c r="L1585" s="365"/>
      <c r="M1585" s="366"/>
      <c r="N1585" s="367"/>
      <c r="O1585" s="365"/>
      <c r="P1585" s="368"/>
      <c r="Q1585" s="364"/>
      <c r="R1585" s="365"/>
      <c r="S1585" s="366"/>
      <c r="T1585" s="369"/>
      <c r="U1585" s="370"/>
      <c r="V1585" s="481"/>
      <c r="W1585" s="372"/>
      <c r="X1585" s="353"/>
      <c r="Y1585" s="373"/>
      <c r="Z1585" s="382"/>
      <c r="AA1585" s="389"/>
      <c r="AB1585" s="383"/>
      <c r="AC1585" s="388"/>
      <c r="AD1585" s="382"/>
      <c r="AE1585" s="389"/>
      <c r="AF1585" s="390"/>
      <c r="AG1585" s="391"/>
      <c r="AH1585" s="359"/>
      <c r="AI1585" s="373"/>
    </row>
    <row r="1586">
      <c r="A1586" s="480" t="s">
        <v>2869</v>
      </c>
      <c r="B1586" s="361"/>
      <c r="C1586" s="362"/>
      <c r="D1586" s="384" t="s">
        <v>2869</v>
      </c>
      <c r="E1586" s="364"/>
      <c r="F1586" s="365"/>
      <c r="G1586" s="366"/>
      <c r="H1586" s="367"/>
      <c r="I1586" s="365"/>
      <c r="J1586" s="368"/>
      <c r="K1586" s="364"/>
      <c r="L1586" s="365"/>
      <c r="M1586" s="366"/>
      <c r="N1586" s="367"/>
      <c r="O1586" s="365"/>
      <c r="P1586" s="368"/>
      <c r="Q1586" s="364"/>
      <c r="R1586" s="365"/>
      <c r="S1586" s="366"/>
      <c r="T1586" s="369"/>
      <c r="U1586" s="370"/>
      <c r="V1586" s="481"/>
      <c r="W1586" s="372"/>
      <c r="X1586" s="353"/>
      <c r="Y1586" s="373"/>
      <c r="Z1586" s="382"/>
      <c r="AA1586" s="389"/>
      <c r="AB1586" s="383"/>
      <c r="AC1586" s="388"/>
      <c r="AD1586" s="382"/>
      <c r="AE1586" s="389"/>
      <c r="AF1586" s="390"/>
      <c r="AG1586" s="391"/>
      <c r="AH1586" s="359"/>
      <c r="AI1586" s="373"/>
    </row>
    <row r="1587">
      <c r="A1587" s="480" t="s">
        <v>2869</v>
      </c>
      <c r="B1587" s="361"/>
      <c r="C1587" s="362"/>
      <c r="D1587" s="384" t="s">
        <v>2869</v>
      </c>
      <c r="E1587" s="364"/>
      <c r="F1587" s="365"/>
      <c r="G1587" s="366"/>
      <c r="H1587" s="367"/>
      <c r="I1587" s="365"/>
      <c r="J1587" s="368"/>
      <c r="K1587" s="364"/>
      <c r="L1587" s="365"/>
      <c r="M1587" s="366"/>
      <c r="N1587" s="367"/>
      <c r="O1587" s="365"/>
      <c r="P1587" s="368"/>
      <c r="Q1587" s="364"/>
      <c r="R1587" s="365"/>
      <c r="S1587" s="366"/>
      <c r="T1587" s="369"/>
      <c r="U1587" s="370"/>
      <c r="V1587" s="481"/>
      <c r="W1587" s="372"/>
      <c r="X1587" s="353"/>
      <c r="Y1587" s="373"/>
      <c r="Z1587" s="382"/>
      <c r="AA1587" s="389"/>
      <c r="AB1587" s="383"/>
      <c r="AC1587" s="388"/>
      <c r="AD1587" s="382"/>
      <c r="AE1587" s="389"/>
      <c r="AF1587" s="390"/>
      <c r="AG1587" s="391"/>
      <c r="AH1587" s="359"/>
      <c r="AI1587" s="373"/>
    </row>
    <row r="1588">
      <c r="A1588" s="480" t="s">
        <v>2869</v>
      </c>
      <c r="B1588" s="361"/>
      <c r="C1588" s="362"/>
      <c r="D1588" s="384" t="s">
        <v>2869</v>
      </c>
      <c r="E1588" s="364"/>
      <c r="F1588" s="365"/>
      <c r="G1588" s="366"/>
      <c r="H1588" s="367"/>
      <c r="I1588" s="365"/>
      <c r="J1588" s="368"/>
      <c r="K1588" s="364"/>
      <c r="L1588" s="365"/>
      <c r="M1588" s="366"/>
      <c r="N1588" s="367"/>
      <c r="O1588" s="365"/>
      <c r="P1588" s="368"/>
      <c r="Q1588" s="364"/>
      <c r="R1588" s="365"/>
      <c r="S1588" s="366"/>
      <c r="T1588" s="369"/>
      <c r="U1588" s="370"/>
      <c r="V1588" s="481"/>
      <c r="W1588" s="372"/>
      <c r="X1588" s="353"/>
      <c r="Y1588" s="373"/>
      <c r="Z1588" s="382"/>
      <c r="AA1588" s="389"/>
      <c r="AB1588" s="383"/>
      <c r="AC1588" s="388"/>
      <c r="AD1588" s="382"/>
      <c r="AE1588" s="389"/>
      <c r="AF1588" s="390"/>
      <c r="AG1588" s="391"/>
      <c r="AH1588" s="359"/>
      <c r="AI1588" s="373"/>
    </row>
    <row r="1589">
      <c r="A1589" s="480" t="s">
        <v>2869</v>
      </c>
      <c r="B1589" s="361"/>
      <c r="C1589" s="362"/>
      <c r="D1589" s="384" t="s">
        <v>2869</v>
      </c>
      <c r="E1589" s="364"/>
      <c r="F1589" s="365"/>
      <c r="G1589" s="366"/>
      <c r="H1589" s="367"/>
      <c r="I1589" s="365"/>
      <c r="J1589" s="368"/>
      <c r="K1589" s="364"/>
      <c r="L1589" s="365"/>
      <c r="M1589" s="366"/>
      <c r="N1589" s="367"/>
      <c r="O1589" s="365"/>
      <c r="P1589" s="368"/>
      <c r="Q1589" s="364"/>
      <c r="R1589" s="365"/>
      <c r="S1589" s="366"/>
      <c r="T1589" s="369"/>
      <c r="U1589" s="370"/>
      <c r="V1589" s="481"/>
      <c r="W1589" s="372"/>
      <c r="X1589" s="353"/>
      <c r="Y1589" s="373"/>
      <c r="Z1589" s="382"/>
      <c r="AA1589" s="389"/>
      <c r="AB1589" s="383"/>
      <c r="AC1589" s="388"/>
      <c r="AD1589" s="382"/>
      <c r="AE1589" s="389"/>
      <c r="AF1589" s="390"/>
      <c r="AG1589" s="391"/>
      <c r="AH1589" s="359"/>
      <c r="AI1589" s="373"/>
    </row>
    <row r="1590">
      <c r="A1590" s="480" t="s">
        <v>2869</v>
      </c>
      <c r="B1590" s="361"/>
      <c r="C1590" s="362"/>
      <c r="D1590" s="384" t="s">
        <v>2869</v>
      </c>
      <c r="E1590" s="364"/>
      <c r="F1590" s="365"/>
      <c r="G1590" s="366"/>
      <c r="H1590" s="367"/>
      <c r="I1590" s="365"/>
      <c r="J1590" s="368"/>
      <c r="K1590" s="364"/>
      <c r="L1590" s="365"/>
      <c r="M1590" s="366"/>
      <c r="N1590" s="367"/>
      <c r="O1590" s="365"/>
      <c r="P1590" s="368"/>
      <c r="Q1590" s="364"/>
      <c r="R1590" s="365"/>
      <c r="S1590" s="366"/>
      <c r="T1590" s="369"/>
      <c r="U1590" s="370"/>
      <c r="V1590" s="481"/>
      <c r="W1590" s="372"/>
      <c r="X1590" s="353"/>
      <c r="Y1590" s="373"/>
      <c r="Z1590" s="382"/>
      <c r="AA1590" s="389"/>
      <c r="AB1590" s="383"/>
      <c r="AC1590" s="388"/>
      <c r="AD1590" s="382"/>
      <c r="AE1590" s="389"/>
      <c r="AF1590" s="390"/>
      <c r="AG1590" s="391"/>
      <c r="AH1590" s="359"/>
      <c r="AI1590" s="373"/>
    </row>
    <row r="1591">
      <c r="A1591" s="480" t="s">
        <v>2869</v>
      </c>
      <c r="B1591" s="361"/>
      <c r="C1591" s="362"/>
      <c r="D1591" s="384" t="s">
        <v>2869</v>
      </c>
      <c r="E1591" s="364"/>
      <c r="F1591" s="365"/>
      <c r="G1591" s="366"/>
      <c r="H1591" s="367"/>
      <c r="I1591" s="365"/>
      <c r="J1591" s="368"/>
      <c r="K1591" s="364"/>
      <c r="L1591" s="365"/>
      <c r="M1591" s="366"/>
      <c r="N1591" s="367"/>
      <c r="O1591" s="365"/>
      <c r="P1591" s="368"/>
      <c r="Q1591" s="364"/>
      <c r="R1591" s="365"/>
      <c r="S1591" s="366"/>
      <c r="T1591" s="369"/>
      <c r="U1591" s="370"/>
      <c r="V1591" s="481"/>
      <c r="W1591" s="372"/>
      <c r="X1591" s="353"/>
      <c r="Y1591" s="373"/>
      <c r="Z1591" s="382"/>
      <c r="AA1591" s="389"/>
      <c r="AB1591" s="383"/>
      <c r="AC1591" s="388"/>
      <c r="AD1591" s="382"/>
      <c r="AE1591" s="389"/>
      <c r="AF1591" s="390"/>
      <c r="AG1591" s="391"/>
      <c r="AH1591" s="359"/>
      <c r="AI1591" s="373"/>
    </row>
    <row r="1592">
      <c r="A1592" s="480" t="s">
        <v>2869</v>
      </c>
      <c r="B1592" s="361"/>
      <c r="C1592" s="362"/>
      <c r="D1592" s="384" t="s">
        <v>2869</v>
      </c>
      <c r="E1592" s="364"/>
      <c r="F1592" s="365"/>
      <c r="G1592" s="366"/>
      <c r="H1592" s="367"/>
      <c r="I1592" s="365"/>
      <c r="J1592" s="368"/>
      <c r="K1592" s="364"/>
      <c r="L1592" s="365"/>
      <c r="M1592" s="366"/>
      <c r="N1592" s="367"/>
      <c r="O1592" s="365"/>
      <c r="P1592" s="368"/>
      <c r="Q1592" s="364"/>
      <c r="R1592" s="365"/>
      <c r="S1592" s="366"/>
      <c r="T1592" s="369"/>
      <c r="U1592" s="370"/>
      <c r="V1592" s="481"/>
      <c r="W1592" s="372"/>
      <c r="X1592" s="353"/>
      <c r="Y1592" s="373"/>
      <c r="Z1592" s="382"/>
      <c r="AA1592" s="389"/>
      <c r="AB1592" s="383"/>
      <c r="AC1592" s="388"/>
      <c r="AD1592" s="382"/>
      <c r="AE1592" s="389"/>
      <c r="AF1592" s="390"/>
      <c r="AG1592" s="391"/>
      <c r="AH1592" s="359"/>
      <c r="AI1592" s="373"/>
    </row>
    <row r="1593">
      <c r="A1593" s="480" t="s">
        <v>2869</v>
      </c>
      <c r="B1593" s="361"/>
      <c r="C1593" s="362"/>
      <c r="D1593" s="384" t="s">
        <v>2869</v>
      </c>
      <c r="E1593" s="364"/>
      <c r="F1593" s="365"/>
      <c r="G1593" s="366"/>
      <c r="H1593" s="367"/>
      <c r="I1593" s="365"/>
      <c r="J1593" s="368"/>
      <c r="K1593" s="364"/>
      <c r="L1593" s="365"/>
      <c r="M1593" s="366"/>
      <c r="N1593" s="367"/>
      <c r="O1593" s="365"/>
      <c r="P1593" s="368"/>
      <c r="Q1593" s="364"/>
      <c r="R1593" s="365"/>
      <c r="S1593" s="366"/>
      <c r="T1593" s="369"/>
      <c r="U1593" s="370"/>
      <c r="V1593" s="481"/>
      <c r="W1593" s="372"/>
      <c r="X1593" s="353"/>
      <c r="Y1593" s="373"/>
      <c r="Z1593" s="382"/>
      <c r="AA1593" s="389"/>
      <c r="AB1593" s="383"/>
      <c r="AC1593" s="388"/>
      <c r="AD1593" s="382"/>
      <c r="AE1593" s="389"/>
      <c r="AF1593" s="390"/>
      <c r="AG1593" s="391"/>
      <c r="AH1593" s="359"/>
      <c r="AI1593" s="373"/>
    </row>
    <row r="1594">
      <c r="A1594" s="480" t="s">
        <v>2869</v>
      </c>
      <c r="B1594" s="361"/>
      <c r="C1594" s="362"/>
      <c r="D1594" s="384" t="s">
        <v>2869</v>
      </c>
      <c r="E1594" s="364"/>
      <c r="F1594" s="365"/>
      <c r="G1594" s="366"/>
      <c r="H1594" s="367"/>
      <c r="I1594" s="365"/>
      <c r="J1594" s="368"/>
      <c r="K1594" s="364"/>
      <c r="L1594" s="365"/>
      <c r="M1594" s="366"/>
      <c r="N1594" s="367"/>
      <c r="O1594" s="365"/>
      <c r="P1594" s="368"/>
      <c r="Q1594" s="364"/>
      <c r="R1594" s="365"/>
      <c r="S1594" s="366"/>
      <c r="T1594" s="369"/>
      <c r="U1594" s="370"/>
      <c r="V1594" s="481"/>
      <c r="W1594" s="372"/>
      <c r="X1594" s="353"/>
      <c r="Y1594" s="373"/>
      <c r="Z1594" s="382"/>
      <c r="AA1594" s="389"/>
      <c r="AB1594" s="383"/>
      <c r="AC1594" s="388"/>
      <c r="AD1594" s="382"/>
      <c r="AE1594" s="389"/>
      <c r="AF1594" s="390"/>
      <c r="AG1594" s="391"/>
      <c r="AH1594" s="359"/>
      <c r="AI1594" s="373"/>
    </row>
    <row r="1595">
      <c r="A1595" s="480" t="s">
        <v>2869</v>
      </c>
      <c r="B1595" s="361"/>
      <c r="C1595" s="362"/>
      <c r="D1595" s="384" t="s">
        <v>2869</v>
      </c>
      <c r="E1595" s="364"/>
      <c r="F1595" s="365"/>
      <c r="G1595" s="366"/>
      <c r="H1595" s="367"/>
      <c r="I1595" s="365"/>
      <c r="J1595" s="368"/>
      <c r="K1595" s="364"/>
      <c r="L1595" s="365"/>
      <c r="M1595" s="366"/>
      <c r="N1595" s="367"/>
      <c r="O1595" s="365"/>
      <c r="P1595" s="368"/>
      <c r="Q1595" s="364"/>
      <c r="R1595" s="365"/>
      <c r="S1595" s="366"/>
      <c r="T1595" s="369"/>
      <c r="U1595" s="370"/>
      <c r="V1595" s="481"/>
      <c r="W1595" s="372"/>
      <c r="X1595" s="353"/>
      <c r="Y1595" s="373"/>
      <c r="Z1595" s="382"/>
      <c r="AA1595" s="389"/>
      <c r="AB1595" s="383"/>
      <c r="AC1595" s="388"/>
      <c r="AD1595" s="382"/>
      <c r="AE1595" s="389"/>
      <c r="AF1595" s="390"/>
      <c r="AG1595" s="391"/>
      <c r="AH1595" s="359"/>
      <c r="AI1595" s="373"/>
    </row>
    <row r="1596">
      <c r="A1596" s="480" t="s">
        <v>2869</v>
      </c>
      <c r="B1596" s="361"/>
      <c r="C1596" s="362"/>
      <c r="D1596" s="384" t="s">
        <v>2869</v>
      </c>
      <c r="E1596" s="364"/>
      <c r="F1596" s="365"/>
      <c r="G1596" s="366"/>
      <c r="H1596" s="367"/>
      <c r="I1596" s="365"/>
      <c r="J1596" s="368"/>
      <c r="K1596" s="364"/>
      <c r="L1596" s="365"/>
      <c r="M1596" s="366"/>
      <c r="N1596" s="367"/>
      <c r="O1596" s="365"/>
      <c r="P1596" s="368"/>
      <c r="Q1596" s="364"/>
      <c r="R1596" s="365"/>
      <c r="S1596" s="366"/>
      <c r="T1596" s="369"/>
      <c r="U1596" s="370"/>
      <c r="V1596" s="481"/>
      <c r="W1596" s="372"/>
      <c r="X1596" s="353"/>
      <c r="Y1596" s="373"/>
      <c r="Z1596" s="382"/>
      <c r="AA1596" s="389"/>
      <c r="AB1596" s="383"/>
      <c r="AC1596" s="388"/>
      <c r="AD1596" s="382"/>
      <c r="AE1596" s="389"/>
      <c r="AF1596" s="390"/>
      <c r="AG1596" s="391"/>
      <c r="AH1596" s="359"/>
      <c r="AI1596" s="373"/>
    </row>
    <row r="1597">
      <c r="A1597" s="480" t="s">
        <v>2869</v>
      </c>
      <c r="B1597" s="361"/>
      <c r="C1597" s="362"/>
      <c r="D1597" s="384" t="s">
        <v>2869</v>
      </c>
      <c r="E1597" s="364"/>
      <c r="F1597" s="365"/>
      <c r="G1597" s="366"/>
      <c r="H1597" s="367"/>
      <c r="I1597" s="365"/>
      <c r="J1597" s="368"/>
      <c r="K1597" s="364"/>
      <c r="L1597" s="365"/>
      <c r="M1597" s="366"/>
      <c r="N1597" s="367"/>
      <c r="O1597" s="365"/>
      <c r="P1597" s="368"/>
      <c r="Q1597" s="364"/>
      <c r="R1597" s="365"/>
      <c r="S1597" s="366"/>
      <c r="T1597" s="369"/>
      <c r="U1597" s="370"/>
      <c r="V1597" s="481"/>
      <c r="W1597" s="372"/>
      <c r="X1597" s="353"/>
      <c r="Y1597" s="373"/>
      <c r="Z1597" s="382"/>
      <c r="AA1597" s="389"/>
      <c r="AB1597" s="383"/>
      <c r="AC1597" s="388"/>
      <c r="AD1597" s="382"/>
      <c r="AE1597" s="389"/>
      <c r="AF1597" s="390"/>
      <c r="AG1597" s="391"/>
      <c r="AH1597" s="359"/>
      <c r="AI1597" s="373"/>
    </row>
    <row r="1598">
      <c r="A1598" s="480" t="s">
        <v>2869</v>
      </c>
      <c r="B1598" s="361"/>
      <c r="C1598" s="362"/>
      <c r="D1598" s="384" t="s">
        <v>2869</v>
      </c>
      <c r="E1598" s="364"/>
      <c r="F1598" s="365"/>
      <c r="G1598" s="366"/>
      <c r="H1598" s="367"/>
      <c r="I1598" s="365"/>
      <c r="J1598" s="368"/>
      <c r="K1598" s="364"/>
      <c r="L1598" s="365"/>
      <c r="M1598" s="366"/>
      <c r="N1598" s="367"/>
      <c r="O1598" s="365"/>
      <c r="P1598" s="368"/>
      <c r="Q1598" s="364"/>
      <c r="R1598" s="365"/>
      <c r="S1598" s="366"/>
      <c r="T1598" s="369"/>
      <c r="U1598" s="370"/>
      <c r="V1598" s="481"/>
      <c r="W1598" s="372"/>
      <c r="X1598" s="353"/>
      <c r="Y1598" s="373"/>
      <c r="Z1598" s="382"/>
      <c r="AA1598" s="389"/>
      <c r="AB1598" s="383"/>
      <c r="AC1598" s="388"/>
      <c r="AD1598" s="382"/>
      <c r="AE1598" s="389"/>
      <c r="AF1598" s="390"/>
      <c r="AG1598" s="391"/>
      <c r="AH1598" s="359"/>
      <c r="AI1598" s="373"/>
    </row>
    <row r="1599">
      <c r="A1599" s="480" t="s">
        <v>2869</v>
      </c>
      <c r="B1599" s="361"/>
      <c r="C1599" s="362"/>
      <c r="D1599" s="384" t="s">
        <v>2869</v>
      </c>
      <c r="E1599" s="364"/>
      <c r="F1599" s="365"/>
      <c r="G1599" s="366"/>
      <c r="H1599" s="367"/>
      <c r="I1599" s="365"/>
      <c r="J1599" s="368"/>
      <c r="K1599" s="364"/>
      <c r="L1599" s="365"/>
      <c r="M1599" s="366"/>
      <c r="N1599" s="367"/>
      <c r="O1599" s="365"/>
      <c r="P1599" s="368"/>
      <c r="Q1599" s="364"/>
      <c r="R1599" s="365"/>
      <c r="S1599" s="366"/>
      <c r="T1599" s="369"/>
      <c r="U1599" s="370"/>
      <c r="V1599" s="481"/>
      <c r="W1599" s="372"/>
      <c r="X1599" s="353"/>
      <c r="Y1599" s="373"/>
      <c r="Z1599" s="382"/>
      <c r="AA1599" s="389"/>
      <c r="AB1599" s="383"/>
      <c r="AC1599" s="388"/>
      <c r="AD1599" s="382"/>
      <c r="AE1599" s="389"/>
      <c r="AF1599" s="390"/>
      <c r="AG1599" s="391"/>
      <c r="AH1599" s="359"/>
      <c r="AI1599" s="373"/>
    </row>
    <row r="1600">
      <c r="A1600" s="480" t="s">
        <v>2869</v>
      </c>
      <c r="B1600" s="361"/>
      <c r="C1600" s="362"/>
      <c r="D1600" s="384" t="s">
        <v>2869</v>
      </c>
      <c r="E1600" s="364"/>
      <c r="F1600" s="365"/>
      <c r="G1600" s="366"/>
      <c r="H1600" s="367"/>
      <c r="I1600" s="365"/>
      <c r="J1600" s="368"/>
      <c r="K1600" s="364"/>
      <c r="L1600" s="365"/>
      <c r="M1600" s="366"/>
      <c r="N1600" s="367"/>
      <c r="O1600" s="365"/>
      <c r="P1600" s="368"/>
      <c r="Q1600" s="364"/>
      <c r="R1600" s="365"/>
      <c r="S1600" s="366"/>
      <c r="T1600" s="369"/>
      <c r="U1600" s="370"/>
      <c r="V1600" s="481"/>
      <c r="W1600" s="372"/>
      <c r="X1600" s="353"/>
      <c r="Y1600" s="373"/>
      <c r="Z1600" s="382"/>
      <c r="AA1600" s="389"/>
      <c r="AB1600" s="383"/>
      <c r="AC1600" s="388"/>
      <c r="AD1600" s="382"/>
      <c r="AE1600" s="389"/>
      <c r="AF1600" s="390"/>
      <c r="AG1600" s="391"/>
      <c r="AH1600" s="359"/>
      <c r="AI1600" s="373"/>
    </row>
    <row r="1601">
      <c r="A1601" s="480" t="s">
        <v>2869</v>
      </c>
      <c r="B1601" s="361"/>
      <c r="C1601" s="362"/>
      <c r="D1601" s="384" t="s">
        <v>2869</v>
      </c>
      <c r="E1601" s="364"/>
      <c r="F1601" s="365"/>
      <c r="G1601" s="366"/>
      <c r="H1601" s="367"/>
      <c r="I1601" s="365"/>
      <c r="J1601" s="368"/>
      <c r="K1601" s="364"/>
      <c r="L1601" s="365"/>
      <c r="M1601" s="366"/>
      <c r="N1601" s="367"/>
      <c r="O1601" s="365"/>
      <c r="P1601" s="368"/>
      <c r="Q1601" s="364"/>
      <c r="R1601" s="365"/>
      <c r="S1601" s="366"/>
      <c r="T1601" s="369"/>
      <c r="U1601" s="370"/>
      <c r="V1601" s="481"/>
      <c r="W1601" s="372"/>
      <c r="X1601" s="353"/>
      <c r="Y1601" s="373"/>
      <c r="Z1601" s="382"/>
      <c r="AA1601" s="389"/>
      <c r="AB1601" s="383"/>
      <c r="AC1601" s="388"/>
      <c r="AD1601" s="382"/>
      <c r="AE1601" s="389"/>
      <c r="AF1601" s="390"/>
      <c r="AG1601" s="391"/>
      <c r="AH1601" s="359"/>
      <c r="AI1601" s="373"/>
    </row>
    <row r="1602">
      <c r="A1602" s="480" t="s">
        <v>2869</v>
      </c>
      <c r="B1602" s="361"/>
      <c r="C1602" s="362"/>
      <c r="D1602" s="384" t="s">
        <v>2869</v>
      </c>
      <c r="E1602" s="364"/>
      <c r="F1602" s="365"/>
      <c r="G1602" s="366"/>
      <c r="H1602" s="367"/>
      <c r="I1602" s="365"/>
      <c r="J1602" s="368"/>
      <c r="K1602" s="364"/>
      <c r="L1602" s="365"/>
      <c r="M1602" s="366"/>
      <c r="N1602" s="367"/>
      <c r="O1602" s="365"/>
      <c r="P1602" s="368"/>
      <c r="Q1602" s="364"/>
      <c r="R1602" s="365"/>
      <c r="S1602" s="366"/>
      <c r="T1602" s="369"/>
      <c r="U1602" s="370"/>
      <c r="V1602" s="481"/>
      <c r="W1602" s="372"/>
      <c r="X1602" s="353"/>
      <c r="Y1602" s="373"/>
      <c r="Z1602" s="382"/>
      <c r="AA1602" s="389"/>
      <c r="AB1602" s="383"/>
      <c r="AC1602" s="388"/>
      <c r="AD1602" s="382"/>
      <c r="AE1602" s="389"/>
      <c r="AF1602" s="390"/>
      <c r="AG1602" s="391"/>
      <c r="AH1602" s="359"/>
      <c r="AI1602" s="373"/>
    </row>
    <row r="1603">
      <c r="A1603" s="480" t="s">
        <v>2869</v>
      </c>
      <c r="B1603" s="361"/>
      <c r="C1603" s="362"/>
      <c r="D1603" s="384" t="s">
        <v>2869</v>
      </c>
      <c r="E1603" s="364"/>
      <c r="F1603" s="365"/>
      <c r="G1603" s="366"/>
      <c r="H1603" s="367"/>
      <c r="I1603" s="365"/>
      <c r="J1603" s="368"/>
      <c r="K1603" s="364"/>
      <c r="L1603" s="365"/>
      <c r="M1603" s="366"/>
      <c r="N1603" s="367"/>
      <c r="O1603" s="365"/>
      <c r="P1603" s="368"/>
      <c r="Q1603" s="364"/>
      <c r="R1603" s="365"/>
      <c r="S1603" s="366"/>
      <c r="T1603" s="369"/>
      <c r="U1603" s="370"/>
      <c r="V1603" s="481"/>
      <c r="W1603" s="372"/>
      <c r="X1603" s="353"/>
      <c r="Y1603" s="373"/>
      <c r="Z1603" s="382"/>
      <c r="AA1603" s="389"/>
      <c r="AB1603" s="383"/>
      <c r="AC1603" s="388"/>
      <c r="AD1603" s="382"/>
      <c r="AE1603" s="389"/>
      <c r="AF1603" s="390"/>
      <c r="AG1603" s="391"/>
      <c r="AH1603" s="359"/>
      <c r="AI1603" s="373"/>
    </row>
    <row r="1604">
      <c r="A1604" s="480" t="s">
        <v>2869</v>
      </c>
      <c r="B1604" s="361"/>
      <c r="C1604" s="362"/>
      <c r="D1604" s="384" t="s">
        <v>2869</v>
      </c>
      <c r="E1604" s="364"/>
      <c r="F1604" s="365"/>
      <c r="G1604" s="366"/>
      <c r="H1604" s="367"/>
      <c r="I1604" s="365"/>
      <c r="J1604" s="368"/>
      <c r="K1604" s="364"/>
      <c r="L1604" s="365"/>
      <c r="M1604" s="366"/>
      <c r="N1604" s="367"/>
      <c r="O1604" s="365"/>
      <c r="P1604" s="368"/>
      <c r="Q1604" s="364"/>
      <c r="R1604" s="365"/>
      <c r="S1604" s="366"/>
      <c r="T1604" s="369"/>
      <c r="U1604" s="370"/>
      <c r="V1604" s="481"/>
      <c r="W1604" s="372"/>
      <c r="X1604" s="353"/>
      <c r="Y1604" s="373"/>
      <c r="Z1604" s="382"/>
      <c r="AA1604" s="389"/>
      <c r="AB1604" s="383"/>
      <c r="AC1604" s="388"/>
      <c r="AD1604" s="382"/>
      <c r="AE1604" s="389"/>
      <c r="AF1604" s="390"/>
      <c r="AG1604" s="391"/>
      <c r="AH1604" s="359"/>
      <c r="AI1604" s="373"/>
    </row>
    <row r="1605">
      <c r="A1605" s="480" t="s">
        <v>2869</v>
      </c>
      <c r="B1605" s="361"/>
      <c r="C1605" s="362"/>
      <c r="D1605" s="384" t="s">
        <v>2869</v>
      </c>
      <c r="E1605" s="364"/>
      <c r="F1605" s="365"/>
      <c r="G1605" s="366"/>
      <c r="H1605" s="367"/>
      <c r="I1605" s="365"/>
      <c r="J1605" s="368"/>
      <c r="K1605" s="364"/>
      <c r="L1605" s="365"/>
      <c r="M1605" s="366"/>
      <c r="N1605" s="367"/>
      <c r="O1605" s="365"/>
      <c r="P1605" s="368"/>
      <c r="Q1605" s="364"/>
      <c r="R1605" s="365"/>
      <c r="S1605" s="366"/>
      <c r="T1605" s="369"/>
      <c r="U1605" s="370"/>
      <c r="V1605" s="481"/>
      <c r="W1605" s="372"/>
      <c r="X1605" s="353"/>
      <c r="Y1605" s="373"/>
      <c r="Z1605" s="382"/>
      <c r="AA1605" s="389"/>
      <c r="AB1605" s="383"/>
      <c r="AC1605" s="388"/>
      <c r="AD1605" s="382"/>
      <c r="AE1605" s="389"/>
      <c r="AF1605" s="390"/>
      <c r="AG1605" s="391"/>
      <c r="AH1605" s="359"/>
      <c r="AI1605" s="373"/>
    </row>
    <row r="1606">
      <c r="A1606" s="480" t="s">
        <v>2869</v>
      </c>
      <c r="B1606" s="361"/>
      <c r="C1606" s="362"/>
      <c r="D1606" s="384" t="s">
        <v>2869</v>
      </c>
      <c r="E1606" s="364"/>
      <c r="F1606" s="365"/>
      <c r="G1606" s="366"/>
      <c r="H1606" s="367"/>
      <c r="I1606" s="365"/>
      <c r="J1606" s="368"/>
      <c r="K1606" s="364"/>
      <c r="L1606" s="365"/>
      <c r="M1606" s="366"/>
      <c r="N1606" s="367"/>
      <c r="O1606" s="365"/>
      <c r="P1606" s="368"/>
      <c r="Q1606" s="364"/>
      <c r="R1606" s="365"/>
      <c r="S1606" s="366"/>
      <c r="T1606" s="369"/>
      <c r="U1606" s="370"/>
      <c r="V1606" s="481"/>
      <c r="W1606" s="372"/>
      <c r="X1606" s="353"/>
      <c r="Y1606" s="373"/>
      <c r="Z1606" s="382"/>
      <c r="AA1606" s="389"/>
      <c r="AB1606" s="383"/>
      <c r="AC1606" s="388"/>
      <c r="AD1606" s="382"/>
      <c r="AE1606" s="389"/>
      <c r="AF1606" s="390"/>
      <c r="AG1606" s="391"/>
      <c r="AH1606" s="359"/>
      <c r="AI1606" s="373"/>
    </row>
    <row r="1607">
      <c r="A1607" s="480" t="s">
        <v>2869</v>
      </c>
      <c r="B1607" s="361"/>
      <c r="C1607" s="362"/>
      <c r="D1607" s="384" t="s">
        <v>2869</v>
      </c>
      <c r="E1607" s="364"/>
      <c r="F1607" s="365"/>
      <c r="G1607" s="366"/>
      <c r="H1607" s="367"/>
      <c r="I1607" s="365"/>
      <c r="J1607" s="368"/>
      <c r="K1607" s="364"/>
      <c r="L1607" s="365"/>
      <c r="M1607" s="366"/>
      <c r="N1607" s="367"/>
      <c r="O1607" s="365"/>
      <c r="P1607" s="368"/>
      <c r="Q1607" s="364"/>
      <c r="R1607" s="365"/>
      <c r="S1607" s="366"/>
      <c r="T1607" s="369"/>
      <c r="U1607" s="370"/>
      <c r="V1607" s="481"/>
      <c r="W1607" s="372"/>
      <c r="X1607" s="353"/>
      <c r="Y1607" s="373"/>
      <c r="Z1607" s="382"/>
      <c r="AA1607" s="389"/>
      <c r="AB1607" s="383"/>
      <c r="AC1607" s="388"/>
      <c r="AD1607" s="382"/>
      <c r="AE1607" s="389"/>
      <c r="AF1607" s="390"/>
      <c r="AG1607" s="391"/>
      <c r="AH1607" s="359"/>
      <c r="AI1607" s="373"/>
    </row>
    <row r="1608">
      <c r="A1608" s="480" t="s">
        <v>2869</v>
      </c>
      <c r="B1608" s="361"/>
      <c r="C1608" s="362"/>
      <c r="D1608" s="384" t="s">
        <v>2869</v>
      </c>
      <c r="E1608" s="364"/>
      <c r="F1608" s="365"/>
      <c r="G1608" s="366"/>
      <c r="H1608" s="367"/>
      <c r="I1608" s="365"/>
      <c r="J1608" s="368"/>
      <c r="K1608" s="364"/>
      <c r="L1608" s="365"/>
      <c r="M1608" s="366"/>
      <c r="N1608" s="367"/>
      <c r="O1608" s="365"/>
      <c r="P1608" s="368"/>
      <c r="Q1608" s="364"/>
      <c r="R1608" s="365"/>
      <c r="S1608" s="366"/>
      <c r="T1608" s="369"/>
      <c r="U1608" s="370"/>
      <c r="V1608" s="481"/>
      <c r="W1608" s="372"/>
      <c r="X1608" s="353"/>
      <c r="Y1608" s="373"/>
      <c r="Z1608" s="382"/>
      <c r="AA1608" s="389"/>
      <c r="AB1608" s="383"/>
      <c r="AC1608" s="388"/>
      <c r="AD1608" s="382"/>
      <c r="AE1608" s="389"/>
      <c r="AF1608" s="390"/>
      <c r="AG1608" s="391"/>
      <c r="AH1608" s="359"/>
      <c r="AI1608" s="373"/>
    </row>
    <row r="1609">
      <c r="A1609" s="480" t="s">
        <v>2869</v>
      </c>
      <c r="B1609" s="361"/>
      <c r="C1609" s="362"/>
      <c r="D1609" s="384" t="s">
        <v>2869</v>
      </c>
      <c r="E1609" s="364"/>
      <c r="F1609" s="365"/>
      <c r="G1609" s="366"/>
      <c r="H1609" s="367"/>
      <c r="I1609" s="365"/>
      <c r="J1609" s="368"/>
      <c r="K1609" s="364"/>
      <c r="L1609" s="365"/>
      <c r="M1609" s="366"/>
      <c r="N1609" s="367"/>
      <c r="O1609" s="365"/>
      <c r="P1609" s="368"/>
      <c r="Q1609" s="364"/>
      <c r="R1609" s="365"/>
      <c r="S1609" s="366"/>
      <c r="T1609" s="369"/>
      <c r="U1609" s="370"/>
      <c r="V1609" s="481"/>
      <c r="W1609" s="372"/>
      <c r="X1609" s="353"/>
      <c r="Y1609" s="373"/>
      <c r="Z1609" s="382"/>
      <c r="AA1609" s="389"/>
      <c r="AB1609" s="383"/>
      <c r="AC1609" s="388"/>
      <c r="AD1609" s="382"/>
      <c r="AE1609" s="389"/>
      <c r="AF1609" s="390"/>
      <c r="AG1609" s="391"/>
      <c r="AH1609" s="359"/>
      <c r="AI1609" s="373"/>
    </row>
    <row r="1610">
      <c r="A1610" s="480" t="s">
        <v>2869</v>
      </c>
      <c r="B1610" s="361"/>
      <c r="C1610" s="362"/>
      <c r="D1610" s="384" t="s">
        <v>2869</v>
      </c>
      <c r="E1610" s="364"/>
      <c r="F1610" s="365"/>
      <c r="G1610" s="366"/>
      <c r="H1610" s="367"/>
      <c r="I1610" s="365"/>
      <c r="J1610" s="368"/>
      <c r="K1610" s="364"/>
      <c r="L1610" s="365"/>
      <c r="M1610" s="366"/>
      <c r="N1610" s="367"/>
      <c r="O1610" s="365"/>
      <c r="P1610" s="368"/>
      <c r="Q1610" s="364"/>
      <c r="R1610" s="365"/>
      <c r="S1610" s="366"/>
      <c r="T1610" s="369"/>
      <c r="U1610" s="370"/>
      <c r="V1610" s="481"/>
      <c r="W1610" s="372"/>
      <c r="X1610" s="353"/>
      <c r="Y1610" s="373"/>
      <c r="Z1610" s="382"/>
      <c r="AA1610" s="389"/>
      <c r="AB1610" s="383"/>
      <c r="AC1610" s="388"/>
      <c r="AD1610" s="382"/>
      <c r="AE1610" s="389"/>
      <c r="AF1610" s="390"/>
      <c r="AG1610" s="391"/>
      <c r="AH1610" s="359"/>
      <c r="AI1610" s="373"/>
    </row>
    <row r="1611">
      <c r="A1611" s="480" t="s">
        <v>2869</v>
      </c>
      <c r="B1611" s="361"/>
      <c r="C1611" s="362"/>
      <c r="D1611" s="384" t="s">
        <v>2869</v>
      </c>
      <c r="E1611" s="364"/>
      <c r="F1611" s="365"/>
      <c r="G1611" s="366"/>
      <c r="H1611" s="367"/>
      <c r="I1611" s="365"/>
      <c r="J1611" s="368"/>
      <c r="K1611" s="364"/>
      <c r="L1611" s="365"/>
      <c r="M1611" s="366"/>
      <c r="N1611" s="367"/>
      <c r="O1611" s="365"/>
      <c r="P1611" s="368"/>
      <c r="Q1611" s="364"/>
      <c r="R1611" s="365"/>
      <c r="S1611" s="366"/>
      <c r="T1611" s="369"/>
      <c r="U1611" s="370"/>
      <c r="V1611" s="481"/>
      <c r="W1611" s="372"/>
      <c r="X1611" s="353"/>
      <c r="Y1611" s="373"/>
      <c r="Z1611" s="382"/>
      <c r="AA1611" s="389"/>
      <c r="AB1611" s="383"/>
      <c r="AC1611" s="388"/>
      <c r="AD1611" s="382"/>
      <c r="AE1611" s="389"/>
      <c r="AF1611" s="390"/>
      <c r="AG1611" s="391"/>
      <c r="AH1611" s="359"/>
      <c r="AI1611" s="373"/>
    </row>
    <row r="1612">
      <c r="A1612" s="480" t="s">
        <v>2869</v>
      </c>
      <c r="B1612" s="361"/>
      <c r="C1612" s="362"/>
      <c r="D1612" s="384" t="s">
        <v>2869</v>
      </c>
      <c r="E1612" s="364"/>
      <c r="F1612" s="365"/>
      <c r="G1612" s="366"/>
      <c r="H1612" s="367"/>
      <c r="I1612" s="365"/>
      <c r="J1612" s="368"/>
      <c r="K1612" s="364"/>
      <c r="L1612" s="365"/>
      <c r="M1612" s="366"/>
      <c r="N1612" s="367"/>
      <c r="O1612" s="365"/>
      <c r="P1612" s="368"/>
      <c r="Q1612" s="364"/>
      <c r="R1612" s="365"/>
      <c r="S1612" s="366"/>
      <c r="T1612" s="369"/>
      <c r="U1612" s="370"/>
      <c r="V1612" s="481"/>
      <c r="W1612" s="372"/>
      <c r="X1612" s="353"/>
      <c r="Y1612" s="373"/>
      <c r="Z1612" s="382"/>
      <c r="AA1612" s="389"/>
      <c r="AB1612" s="383"/>
      <c r="AC1612" s="388"/>
      <c r="AD1612" s="382"/>
      <c r="AE1612" s="389"/>
      <c r="AF1612" s="390"/>
      <c r="AG1612" s="391"/>
      <c r="AH1612" s="359"/>
      <c r="AI1612" s="373"/>
    </row>
    <row r="1613">
      <c r="A1613" s="480" t="s">
        <v>2869</v>
      </c>
      <c r="B1613" s="361"/>
      <c r="C1613" s="362"/>
      <c r="D1613" s="384" t="s">
        <v>2869</v>
      </c>
      <c r="E1613" s="364"/>
      <c r="F1613" s="365"/>
      <c r="G1613" s="366"/>
      <c r="H1613" s="367"/>
      <c r="I1613" s="365"/>
      <c r="J1613" s="368"/>
      <c r="K1613" s="364"/>
      <c r="L1613" s="365"/>
      <c r="M1613" s="366"/>
      <c r="N1613" s="367"/>
      <c r="O1613" s="365"/>
      <c r="P1613" s="368"/>
      <c r="Q1613" s="364"/>
      <c r="R1613" s="365"/>
      <c r="S1613" s="366"/>
      <c r="T1613" s="369"/>
      <c r="U1613" s="370"/>
      <c r="V1613" s="481"/>
      <c r="W1613" s="372"/>
      <c r="X1613" s="353"/>
      <c r="Y1613" s="373"/>
      <c r="Z1613" s="382"/>
      <c r="AA1613" s="389"/>
      <c r="AB1613" s="383"/>
      <c r="AC1613" s="388"/>
      <c r="AD1613" s="382"/>
      <c r="AE1613" s="389"/>
      <c r="AF1613" s="390"/>
      <c r="AG1613" s="391"/>
      <c r="AH1613" s="359"/>
      <c r="AI1613" s="373"/>
    </row>
    <row r="1614">
      <c r="A1614" s="480" t="s">
        <v>2869</v>
      </c>
      <c r="B1614" s="361"/>
      <c r="C1614" s="362"/>
      <c r="D1614" s="384" t="s">
        <v>2869</v>
      </c>
      <c r="E1614" s="364"/>
      <c r="F1614" s="365"/>
      <c r="G1614" s="366"/>
      <c r="H1614" s="367"/>
      <c r="I1614" s="365"/>
      <c r="J1614" s="368"/>
      <c r="K1614" s="364"/>
      <c r="L1614" s="365"/>
      <c r="M1614" s="366"/>
      <c r="N1614" s="367"/>
      <c r="O1614" s="365"/>
      <c r="P1614" s="368"/>
      <c r="Q1614" s="364"/>
      <c r="R1614" s="365"/>
      <c r="S1614" s="366"/>
      <c r="T1614" s="369"/>
      <c r="U1614" s="370"/>
      <c r="V1614" s="481"/>
      <c r="W1614" s="372"/>
      <c r="X1614" s="353"/>
      <c r="Y1614" s="373"/>
      <c r="Z1614" s="382"/>
      <c r="AA1614" s="389"/>
      <c r="AB1614" s="383"/>
      <c r="AC1614" s="388"/>
      <c r="AD1614" s="382"/>
      <c r="AE1614" s="389"/>
      <c r="AF1614" s="390"/>
      <c r="AG1614" s="391"/>
      <c r="AH1614" s="359"/>
      <c r="AI1614" s="373"/>
    </row>
    <row r="1615">
      <c r="A1615" s="480" t="s">
        <v>2869</v>
      </c>
      <c r="B1615" s="361"/>
      <c r="C1615" s="362"/>
      <c r="D1615" s="384" t="s">
        <v>2869</v>
      </c>
      <c r="E1615" s="364"/>
      <c r="F1615" s="365"/>
      <c r="G1615" s="366"/>
      <c r="H1615" s="367"/>
      <c r="I1615" s="365"/>
      <c r="J1615" s="368"/>
      <c r="K1615" s="364"/>
      <c r="L1615" s="365"/>
      <c r="M1615" s="366"/>
      <c r="N1615" s="367"/>
      <c r="O1615" s="365"/>
      <c r="P1615" s="368"/>
      <c r="Q1615" s="364"/>
      <c r="R1615" s="365"/>
      <c r="S1615" s="366"/>
      <c r="T1615" s="369"/>
      <c r="U1615" s="370"/>
      <c r="V1615" s="481"/>
      <c r="W1615" s="372"/>
      <c r="X1615" s="353"/>
      <c r="Y1615" s="373"/>
      <c r="Z1615" s="382"/>
      <c r="AA1615" s="389"/>
      <c r="AB1615" s="383"/>
      <c r="AC1615" s="388"/>
      <c r="AD1615" s="382"/>
      <c r="AE1615" s="389"/>
      <c r="AF1615" s="390"/>
      <c r="AG1615" s="391"/>
      <c r="AH1615" s="359"/>
      <c r="AI1615" s="373"/>
    </row>
    <row r="1616">
      <c r="A1616" s="480" t="s">
        <v>2869</v>
      </c>
      <c r="B1616" s="361"/>
      <c r="C1616" s="362"/>
      <c r="D1616" s="384" t="s">
        <v>2869</v>
      </c>
      <c r="E1616" s="364"/>
      <c r="F1616" s="365"/>
      <c r="G1616" s="366"/>
      <c r="H1616" s="367"/>
      <c r="I1616" s="365"/>
      <c r="J1616" s="368"/>
      <c r="K1616" s="364"/>
      <c r="L1616" s="365"/>
      <c r="M1616" s="366"/>
      <c r="N1616" s="367"/>
      <c r="O1616" s="365"/>
      <c r="P1616" s="368"/>
      <c r="Q1616" s="364"/>
      <c r="R1616" s="365"/>
      <c r="S1616" s="366"/>
      <c r="T1616" s="369"/>
      <c r="U1616" s="370"/>
      <c r="V1616" s="481"/>
      <c r="W1616" s="372"/>
      <c r="X1616" s="353"/>
      <c r="Y1616" s="373"/>
      <c r="Z1616" s="382"/>
      <c r="AA1616" s="389"/>
      <c r="AB1616" s="383"/>
      <c r="AC1616" s="388"/>
      <c r="AD1616" s="382"/>
      <c r="AE1616" s="389"/>
      <c r="AF1616" s="390"/>
      <c r="AG1616" s="391"/>
      <c r="AH1616" s="359"/>
      <c r="AI1616" s="373"/>
    </row>
    <row r="1617">
      <c r="A1617" s="480" t="s">
        <v>2869</v>
      </c>
      <c r="B1617" s="361"/>
      <c r="C1617" s="362"/>
      <c r="D1617" s="384" t="s">
        <v>2869</v>
      </c>
      <c r="E1617" s="364"/>
      <c r="F1617" s="365"/>
      <c r="G1617" s="366"/>
      <c r="H1617" s="367"/>
      <c r="I1617" s="365"/>
      <c r="J1617" s="368"/>
      <c r="K1617" s="364"/>
      <c r="L1617" s="365"/>
      <c r="M1617" s="366"/>
      <c r="N1617" s="367"/>
      <c r="O1617" s="365"/>
      <c r="P1617" s="368"/>
      <c r="Q1617" s="364"/>
      <c r="R1617" s="365"/>
      <c r="S1617" s="366"/>
      <c r="T1617" s="369"/>
      <c r="U1617" s="370"/>
      <c r="V1617" s="481"/>
      <c r="W1617" s="372"/>
      <c r="X1617" s="353"/>
      <c r="Y1617" s="373"/>
      <c r="Z1617" s="382"/>
      <c r="AA1617" s="389"/>
      <c r="AB1617" s="383"/>
      <c r="AC1617" s="388"/>
      <c r="AD1617" s="382"/>
      <c r="AE1617" s="389"/>
      <c r="AF1617" s="390"/>
      <c r="AG1617" s="391"/>
      <c r="AH1617" s="359"/>
      <c r="AI1617" s="373"/>
    </row>
    <row r="1618">
      <c r="A1618" s="480" t="s">
        <v>2869</v>
      </c>
      <c r="B1618" s="361"/>
      <c r="C1618" s="362"/>
      <c r="D1618" s="384" t="s">
        <v>2869</v>
      </c>
      <c r="E1618" s="364"/>
      <c r="F1618" s="365"/>
      <c r="G1618" s="366"/>
      <c r="H1618" s="367"/>
      <c r="I1618" s="365"/>
      <c r="J1618" s="368"/>
      <c r="K1618" s="364"/>
      <c r="L1618" s="365"/>
      <c r="M1618" s="366"/>
      <c r="N1618" s="367"/>
      <c r="O1618" s="365"/>
      <c r="P1618" s="368"/>
      <c r="Q1618" s="364"/>
      <c r="R1618" s="365"/>
      <c r="S1618" s="366"/>
      <c r="T1618" s="369"/>
      <c r="U1618" s="370"/>
      <c r="V1618" s="481"/>
      <c r="W1618" s="372"/>
      <c r="X1618" s="353"/>
      <c r="Y1618" s="373"/>
      <c r="Z1618" s="382"/>
      <c r="AA1618" s="389"/>
      <c r="AB1618" s="383"/>
      <c r="AC1618" s="388"/>
      <c r="AD1618" s="382"/>
      <c r="AE1618" s="389"/>
      <c r="AF1618" s="390"/>
      <c r="AG1618" s="391"/>
      <c r="AH1618" s="359"/>
      <c r="AI1618" s="373"/>
    </row>
    <row r="1619">
      <c r="A1619" s="480" t="s">
        <v>2869</v>
      </c>
      <c r="B1619" s="361"/>
      <c r="C1619" s="362"/>
      <c r="D1619" s="384" t="s">
        <v>2869</v>
      </c>
      <c r="E1619" s="364"/>
      <c r="F1619" s="365"/>
      <c r="G1619" s="366"/>
      <c r="H1619" s="367"/>
      <c r="I1619" s="365"/>
      <c r="J1619" s="368"/>
      <c r="K1619" s="364"/>
      <c r="L1619" s="365"/>
      <c r="M1619" s="366"/>
      <c r="N1619" s="367"/>
      <c r="O1619" s="365"/>
      <c r="P1619" s="368"/>
      <c r="Q1619" s="364"/>
      <c r="R1619" s="365"/>
      <c r="S1619" s="366"/>
      <c r="T1619" s="369"/>
      <c r="U1619" s="370"/>
      <c r="V1619" s="481"/>
      <c r="W1619" s="372"/>
      <c r="X1619" s="353"/>
      <c r="Y1619" s="373"/>
      <c r="Z1619" s="382"/>
      <c r="AA1619" s="389"/>
      <c r="AB1619" s="383"/>
      <c r="AC1619" s="388"/>
      <c r="AD1619" s="382"/>
      <c r="AE1619" s="389"/>
      <c r="AF1619" s="390"/>
      <c r="AG1619" s="391"/>
      <c r="AH1619" s="359"/>
      <c r="AI1619" s="373"/>
    </row>
    <row r="1620">
      <c r="A1620" s="480" t="s">
        <v>2869</v>
      </c>
      <c r="B1620" s="361"/>
      <c r="C1620" s="362"/>
      <c r="D1620" s="384" t="s">
        <v>2869</v>
      </c>
      <c r="E1620" s="364"/>
      <c r="F1620" s="365"/>
      <c r="G1620" s="366"/>
      <c r="H1620" s="367"/>
      <c r="I1620" s="365"/>
      <c r="J1620" s="368"/>
      <c r="K1620" s="364"/>
      <c r="L1620" s="365"/>
      <c r="M1620" s="366"/>
      <c r="N1620" s="367"/>
      <c r="O1620" s="365"/>
      <c r="P1620" s="368"/>
      <c r="Q1620" s="364"/>
      <c r="R1620" s="365"/>
      <c r="S1620" s="366"/>
      <c r="T1620" s="369"/>
      <c r="U1620" s="370"/>
      <c r="V1620" s="481"/>
      <c r="W1620" s="372"/>
      <c r="X1620" s="353"/>
      <c r="Y1620" s="373"/>
      <c r="Z1620" s="382"/>
      <c r="AA1620" s="389"/>
      <c r="AB1620" s="383"/>
      <c r="AC1620" s="388"/>
      <c r="AD1620" s="382"/>
      <c r="AE1620" s="389"/>
      <c r="AF1620" s="390"/>
      <c r="AG1620" s="391"/>
      <c r="AH1620" s="359"/>
      <c r="AI1620" s="373"/>
    </row>
    <row r="1621">
      <c r="A1621" s="480" t="s">
        <v>2869</v>
      </c>
      <c r="B1621" s="361"/>
      <c r="C1621" s="362"/>
      <c r="D1621" s="384" t="s">
        <v>2869</v>
      </c>
      <c r="E1621" s="364"/>
      <c r="F1621" s="365"/>
      <c r="G1621" s="366"/>
      <c r="H1621" s="367"/>
      <c r="I1621" s="365"/>
      <c r="J1621" s="368"/>
      <c r="K1621" s="364"/>
      <c r="L1621" s="365"/>
      <c r="M1621" s="366"/>
      <c r="N1621" s="367"/>
      <c r="O1621" s="365"/>
      <c r="P1621" s="368"/>
      <c r="Q1621" s="364"/>
      <c r="R1621" s="365"/>
      <c r="S1621" s="366"/>
      <c r="T1621" s="369"/>
      <c r="U1621" s="370"/>
      <c r="V1621" s="481"/>
      <c r="W1621" s="372"/>
      <c r="X1621" s="353"/>
      <c r="Y1621" s="373"/>
      <c r="Z1621" s="382"/>
      <c r="AA1621" s="389"/>
      <c r="AB1621" s="383"/>
      <c r="AC1621" s="388"/>
      <c r="AD1621" s="382"/>
      <c r="AE1621" s="389"/>
      <c r="AF1621" s="390"/>
      <c r="AG1621" s="391"/>
      <c r="AH1621" s="359"/>
      <c r="AI1621" s="373"/>
    </row>
    <row r="1622">
      <c r="A1622" s="480" t="s">
        <v>2869</v>
      </c>
      <c r="B1622" s="361"/>
      <c r="C1622" s="362"/>
      <c r="D1622" s="384" t="s">
        <v>2869</v>
      </c>
      <c r="E1622" s="364"/>
      <c r="F1622" s="365"/>
      <c r="G1622" s="366"/>
      <c r="H1622" s="367"/>
      <c r="I1622" s="365"/>
      <c r="J1622" s="368"/>
      <c r="K1622" s="364"/>
      <c r="L1622" s="365"/>
      <c r="M1622" s="366"/>
      <c r="N1622" s="367"/>
      <c r="O1622" s="365"/>
      <c r="P1622" s="368"/>
      <c r="Q1622" s="364"/>
      <c r="R1622" s="365"/>
      <c r="S1622" s="366"/>
      <c r="T1622" s="369"/>
      <c r="U1622" s="370"/>
      <c r="V1622" s="481"/>
      <c r="W1622" s="372"/>
      <c r="X1622" s="353"/>
      <c r="Y1622" s="373"/>
      <c r="Z1622" s="382"/>
      <c r="AA1622" s="389"/>
      <c r="AB1622" s="383"/>
      <c r="AC1622" s="388"/>
      <c r="AD1622" s="382"/>
      <c r="AE1622" s="389"/>
      <c r="AF1622" s="390"/>
      <c r="AG1622" s="391"/>
      <c r="AH1622" s="359"/>
      <c r="AI1622" s="373"/>
    </row>
    <row r="1623">
      <c r="A1623" s="480" t="s">
        <v>2869</v>
      </c>
      <c r="B1623" s="361"/>
      <c r="C1623" s="362"/>
      <c r="D1623" s="384" t="s">
        <v>2869</v>
      </c>
      <c r="E1623" s="364"/>
      <c r="F1623" s="365"/>
      <c r="G1623" s="366"/>
      <c r="H1623" s="367"/>
      <c r="I1623" s="365"/>
      <c r="J1623" s="368"/>
      <c r="K1623" s="364"/>
      <c r="L1623" s="365"/>
      <c r="M1623" s="366"/>
      <c r="N1623" s="367"/>
      <c r="O1623" s="365"/>
      <c r="P1623" s="368"/>
      <c r="Q1623" s="364"/>
      <c r="R1623" s="365"/>
      <c r="S1623" s="366"/>
      <c r="T1623" s="369"/>
      <c r="U1623" s="370"/>
      <c r="V1623" s="481"/>
      <c r="W1623" s="372"/>
      <c r="X1623" s="353"/>
      <c r="Y1623" s="373"/>
      <c r="Z1623" s="382"/>
      <c r="AA1623" s="389"/>
      <c r="AB1623" s="383"/>
      <c r="AC1623" s="388"/>
      <c r="AD1623" s="382"/>
      <c r="AE1623" s="389"/>
      <c r="AF1623" s="390"/>
      <c r="AG1623" s="391"/>
      <c r="AH1623" s="359"/>
      <c r="AI1623" s="373"/>
    </row>
    <row r="1624">
      <c r="A1624" s="480" t="s">
        <v>2869</v>
      </c>
      <c r="B1624" s="361"/>
      <c r="C1624" s="362"/>
      <c r="D1624" s="384" t="s">
        <v>2869</v>
      </c>
      <c r="E1624" s="364"/>
      <c r="F1624" s="365"/>
      <c r="G1624" s="366"/>
      <c r="H1624" s="367"/>
      <c r="I1624" s="365"/>
      <c r="J1624" s="368"/>
      <c r="K1624" s="364"/>
      <c r="L1624" s="365"/>
      <c r="M1624" s="366"/>
      <c r="N1624" s="367"/>
      <c r="O1624" s="365"/>
      <c r="P1624" s="368"/>
      <c r="Q1624" s="364"/>
      <c r="R1624" s="365"/>
      <c r="S1624" s="366"/>
      <c r="T1624" s="369"/>
      <c r="U1624" s="370"/>
      <c r="V1624" s="481"/>
      <c r="W1624" s="372"/>
      <c r="X1624" s="353"/>
      <c r="Y1624" s="373"/>
      <c r="Z1624" s="382"/>
      <c r="AA1624" s="389"/>
      <c r="AB1624" s="383"/>
      <c r="AC1624" s="388"/>
      <c r="AD1624" s="382"/>
      <c r="AE1624" s="389"/>
      <c r="AF1624" s="390"/>
      <c r="AG1624" s="391"/>
      <c r="AH1624" s="359"/>
      <c r="AI1624" s="373"/>
    </row>
    <row r="1625">
      <c r="A1625" s="480" t="s">
        <v>2869</v>
      </c>
      <c r="B1625" s="361"/>
      <c r="C1625" s="362"/>
      <c r="D1625" s="384" t="s">
        <v>2869</v>
      </c>
      <c r="E1625" s="364"/>
      <c r="F1625" s="365"/>
      <c r="G1625" s="366"/>
      <c r="H1625" s="367"/>
      <c r="I1625" s="365"/>
      <c r="J1625" s="368"/>
      <c r="K1625" s="364"/>
      <c r="L1625" s="365"/>
      <c r="M1625" s="366"/>
      <c r="N1625" s="367"/>
      <c r="O1625" s="365"/>
      <c r="P1625" s="368"/>
      <c r="Q1625" s="364"/>
      <c r="R1625" s="365"/>
      <c r="S1625" s="366"/>
      <c r="T1625" s="369"/>
      <c r="U1625" s="370"/>
      <c r="V1625" s="481"/>
      <c r="W1625" s="372"/>
      <c r="X1625" s="353"/>
      <c r="Y1625" s="373"/>
      <c r="Z1625" s="382"/>
      <c r="AA1625" s="389"/>
      <c r="AB1625" s="383"/>
      <c r="AC1625" s="388"/>
      <c r="AD1625" s="382"/>
      <c r="AE1625" s="389"/>
      <c r="AF1625" s="390"/>
      <c r="AG1625" s="391"/>
      <c r="AH1625" s="359"/>
      <c r="AI1625" s="373"/>
    </row>
    <row r="1626">
      <c r="A1626" s="480" t="s">
        <v>2869</v>
      </c>
      <c r="B1626" s="361"/>
      <c r="C1626" s="362"/>
      <c r="D1626" s="384" t="s">
        <v>2869</v>
      </c>
      <c r="E1626" s="364"/>
      <c r="F1626" s="365"/>
      <c r="G1626" s="366"/>
      <c r="H1626" s="367"/>
      <c r="I1626" s="365"/>
      <c r="J1626" s="368"/>
      <c r="K1626" s="364"/>
      <c r="L1626" s="365"/>
      <c r="M1626" s="366"/>
      <c r="N1626" s="367"/>
      <c r="O1626" s="365"/>
      <c r="P1626" s="368"/>
      <c r="Q1626" s="364"/>
      <c r="R1626" s="365"/>
      <c r="S1626" s="366"/>
      <c r="T1626" s="369"/>
      <c r="U1626" s="370"/>
      <c r="V1626" s="481"/>
      <c r="W1626" s="372"/>
      <c r="X1626" s="353"/>
      <c r="Y1626" s="373"/>
      <c r="Z1626" s="382"/>
      <c r="AA1626" s="389"/>
      <c r="AB1626" s="383"/>
      <c r="AC1626" s="388"/>
      <c r="AD1626" s="382"/>
      <c r="AE1626" s="389"/>
      <c r="AF1626" s="390"/>
      <c r="AG1626" s="391"/>
      <c r="AH1626" s="359"/>
      <c r="AI1626" s="373"/>
    </row>
    <row r="1627">
      <c r="A1627" s="480" t="s">
        <v>2869</v>
      </c>
      <c r="B1627" s="361"/>
      <c r="C1627" s="362"/>
      <c r="D1627" s="384" t="s">
        <v>2869</v>
      </c>
      <c r="E1627" s="364"/>
      <c r="F1627" s="365"/>
      <c r="G1627" s="366"/>
      <c r="H1627" s="367"/>
      <c r="I1627" s="365"/>
      <c r="J1627" s="368"/>
      <c r="K1627" s="364"/>
      <c r="L1627" s="365"/>
      <c r="M1627" s="366"/>
      <c r="N1627" s="367"/>
      <c r="O1627" s="365"/>
      <c r="P1627" s="368"/>
      <c r="Q1627" s="364"/>
      <c r="R1627" s="365"/>
      <c r="S1627" s="366"/>
      <c r="T1627" s="369"/>
      <c r="U1627" s="370"/>
      <c r="V1627" s="481"/>
      <c r="W1627" s="372"/>
      <c r="X1627" s="353"/>
      <c r="Y1627" s="373"/>
      <c r="Z1627" s="382"/>
      <c r="AA1627" s="389"/>
      <c r="AB1627" s="383"/>
      <c r="AC1627" s="388"/>
      <c r="AD1627" s="382"/>
      <c r="AE1627" s="389"/>
      <c r="AF1627" s="390"/>
      <c r="AG1627" s="391"/>
      <c r="AH1627" s="359"/>
      <c r="AI1627" s="373"/>
    </row>
    <row r="1628">
      <c r="A1628" s="480" t="s">
        <v>2869</v>
      </c>
      <c r="B1628" s="361"/>
      <c r="C1628" s="362"/>
      <c r="D1628" s="384" t="s">
        <v>2869</v>
      </c>
      <c r="E1628" s="364"/>
      <c r="F1628" s="365"/>
      <c r="G1628" s="366"/>
      <c r="H1628" s="367"/>
      <c r="I1628" s="365"/>
      <c r="J1628" s="368"/>
      <c r="K1628" s="364"/>
      <c r="L1628" s="365"/>
      <c r="M1628" s="366"/>
      <c r="N1628" s="367"/>
      <c r="O1628" s="365"/>
      <c r="P1628" s="368"/>
      <c r="Q1628" s="364"/>
      <c r="R1628" s="365"/>
      <c r="S1628" s="366"/>
      <c r="T1628" s="369"/>
      <c r="U1628" s="370"/>
      <c r="V1628" s="481"/>
      <c r="W1628" s="372"/>
      <c r="X1628" s="353"/>
      <c r="Y1628" s="373"/>
      <c r="Z1628" s="382"/>
      <c r="AA1628" s="389"/>
      <c r="AB1628" s="383"/>
      <c r="AC1628" s="388"/>
      <c r="AD1628" s="382"/>
      <c r="AE1628" s="389"/>
      <c r="AF1628" s="390"/>
      <c r="AG1628" s="391"/>
      <c r="AH1628" s="359"/>
      <c r="AI1628" s="373"/>
    </row>
    <row r="1629">
      <c r="A1629" s="480" t="s">
        <v>2869</v>
      </c>
      <c r="B1629" s="361"/>
      <c r="C1629" s="362"/>
      <c r="D1629" s="384" t="s">
        <v>2869</v>
      </c>
      <c r="E1629" s="364"/>
      <c r="F1629" s="365"/>
      <c r="G1629" s="366"/>
      <c r="H1629" s="367"/>
      <c r="I1629" s="365"/>
      <c r="J1629" s="368"/>
      <c r="K1629" s="364"/>
      <c r="L1629" s="365"/>
      <c r="M1629" s="366"/>
      <c r="N1629" s="367"/>
      <c r="O1629" s="365"/>
      <c r="P1629" s="368"/>
      <c r="Q1629" s="364"/>
      <c r="R1629" s="365"/>
      <c r="S1629" s="366"/>
      <c r="T1629" s="369"/>
      <c r="U1629" s="370"/>
      <c r="V1629" s="481"/>
      <c r="W1629" s="372"/>
      <c r="X1629" s="353"/>
      <c r="Y1629" s="373"/>
      <c r="Z1629" s="382"/>
      <c r="AA1629" s="389"/>
      <c r="AB1629" s="383"/>
      <c r="AC1629" s="388"/>
      <c r="AD1629" s="382"/>
      <c r="AE1629" s="389"/>
      <c r="AF1629" s="390"/>
      <c r="AG1629" s="391"/>
      <c r="AH1629" s="359"/>
      <c r="AI1629" s="373"/>
    </row>
    <row r="1630">
      <c r="A1630" s="480" t="s">
        <v>2869</v>
      </c>
      <c r="B1630" s="361"/>
      <c r="C1630" s="362"/>
      <c r="D1630" s="384" t="s">
        <v>2869</v>
      </c>
      <c r="E1630" s="364"/>
      <c r="F1630" s="365"/>
      <c r="G1630" s="366"/>
      <c r="H1630" s="367"/>
      <c r="I1630" s="365"/>
      <c r="J1630" s="368"/>
      <c r="K1630" s="364"/>
      <c r="L1630" s="365"/>
      <c r="M1630" s="366"/>
      <c r="N1630" s="367"/>
      <c r="O1630" s="365"/>
      <c r="P1630" s="368"/>
      <c r="Q1630" s="364"/>
      <c r="R1630" s="365"/>
      <c r="S1630" s="366"/>
      <c r="T1630" s="369"/>
      <c r="U1630" s="370"/>
      <c r="V1630" s="481"/>
      <c r="W1630" s="372"/>
      <c r="X1630" s="353"/>
      <c r="Y1630" s="373"/>
      <c r="Z1630" s="382"/>
      <c r="AA1630" s="389"/>
      <c r="AB1630" s="383"/>
      <c r="AC1630" s="388"/>
      <c r="AD1630" s="382"/>
      <c r="AE1630" s="389"/>
      <c r="AF1630" s="390"/>
      <c r="AG1630" s="391"/>
      <c r="AH1630" s="359"/>
      <c r="AI1630" s="373"/>
    </row>
    <row r="1631">
      <c r="A1631" s="480" t="s">
        <v>2869</v>
      </c>
      <c r="B1631" s="361"/>
      <c r="C1631" s="362"/>
      <c r="D1631" s="384" t="s">
        <v>2869</v>
      </c>
      <c r="E1631" s="364"/>
      <c r="F1631" s="365"/>
      <c r="G1631" s="366"/>
      <c r="H1631" s="367"/>
      <c r="I1631" s="365"/>
      <c r="J1631" s="368"/>
      <c r="K1631" s="364"/>
      <c r="L1631" s="365"/>
      <c r="M1631" s="366"/>
      <c r="N1631" s="367"/>
      <c r="O1631" s="365"/>
      <c r="P1631" s="368"/>
      <c r="Q1631" s="364"/>
      <c r="R1631" s="365"/>
      <c r="S1631" s="366"/>
      <c r="T1631" s="369"/>
      <c r="U1631" s="370"/>
      <c r="V1631" s="481"/>
      <c r="W1631" s="372"/>
      <c r="X1631" s="353"/>
      <c r="Y1631" s="373"/>
      <c r="Z1631" s="382"/>
      <c r="AA1631" s="389"/>
      <c r="AB1631" s="383"/>
      <c r="AC1631" s="388"/>
      <c r="AD1631" s="382"/>
      <c r="AE1631" s="389"/>
      <c r="AF1631" s="390"/>
      <c r="AG1631" s="391"/>
      <c r="AH1631" s="359"/>
      <c r="AI1631" s="373"/>
    </row>
    <row r="1632">
      <c r="A1632" s="480" t="s">
        <v>2869</v>
      </c>
      <c r="B1632" s="361"/>
      <c r="C1632" s="362"/>
      <c r="D1632" s="384" t="s">
        <v>2869</v>
      </c>
      <c r="E1632" s="364"/>
      <c r="F1632" s="365"/>
      <c r="G1632" s="366"/>
      <c r="H1632" s="367"/>
      <c r="I1632" s="365"/>
      <c r="J1632" s="368"/>
      <c r="K1632" s="364"/>
      <c r="L1632" s="365"/>
      <c r="M1632" s="366"/>
      <c r="N1632" s="367"/>
      <c r="O1632" s="365"/>
      <c r="P1632" s="368"/>
      <c r="Q1632" s="364"/>
      <c r="R1632" s="365"/>
      <c r="S1632" s="366"/>
      <c r="T1632" s="369"/>
      <c r="U1632" s="370"/>
      <c r="V1632" s="481"/>
      <c r="W1632" s="372"/>
      <c r="X1632" s="353"/>
      <c r="Y1632" s="373"/>
      <c r="Z1632" s="382"/>
      <c r="AA1632" s="389"/>
      <c r="AB1632" s="383"/>
      <c r="AC1632" s="388"/>
      <c r="AD1632" s="382"/>
      <c r="AE1632" s="389"/>
      <c r="AF1632" s="390"/>
      <c r="AG1632" s="391"/>
      <c r="AH1632" s="359"/>
      <c r="AI1632" s="373"/>
    </row>
    <row r="1633">
      <c r="A1633" s="480" t="s">
        <v>2869</v>
      </c>
      <c r="B1633" s="361"/>
      <c r="C1633" s="362"/>
      <c r="D1633" s="384" t="s">
        <v>2869</v>
      </c>
      <c r="E1633" s="364"/>
      <c r="F1633" s="365"/>
      <c r="G1633" s="366"/>
      <c r="H1633" s="367"/>
      <c r="I1633" s="365"/>
      <c r="J1633" s="368"/>
      <c r="K1633" s="364"/>
      <c r="L1633" s="365"/>
      <c r="M1633" s="366"/>
      <c r="N1633" s="367"/>
      <c r="O1633" s="365"/>
      <c r="P1633" s="368"/>
      <c r="Q1633" s="364"/>
      <c r="R1633" s="365"/>
      <c r="S1633" s="366"/>
      <c r="T1633" s="369"/>
      <c r="U1633" s="370"/>
      <c r="V1633" s="481"/>
      <c r="W1633" s="372"/>
      <c r="X1633" s="353"/>
      <c r="Y1633" s="373"/>
      <c r="Z1633" s="382"/>
      <c r="AA1633" s="389"/>
      <c r="AB1633" s="383"/>
      <c r="AC1633" s="388"/>
      <c r="AD1633" s="382"/>
      <c r="AE1633" s="389"/>
      <c r="AF1633" s="390"/>
      <c r="AG1633" s="391"/>
      <c r="AH1633" s="359"/>
      <c r="AI1633" s="373"/>
    </row>
    <row r="1634">
      <c r="A1634" s="480" t="s">
        <v>2869</v>
      </c>
      <c r="B1634" s="361"/>
      <c r="C1634" s="362"/>
      <c r="D1634" s="384" t="s">
        <v>2869</v>
      </c>
      <c r="E1634" s="364"/>
      <c r="F1634" s="365"/>
      <c r="G1634" s="366"/>
      <c r="H1634" s="367"/>
      <c r="I1634" s="365"/>
      <c r="J1634" s="368"/>
      <c r="K1634" s="364"/>
      <c r="L1634" s="365"/>
      <c r="M1634" s="366"/>
      <c r="N1634" s="367"/>
      <c r="O1634" s="365"/>
      <c r="P1634" s="368"/>
      <c r="Q1634" s="364"/>
      <c r="R1634" s="365"/>
      <c r="S1634" s="366"/>
      <c r="T1634" s="369"/>
      <c r="U1634" s="370"/>
      <c r="V1634" s="481"/>
      <c r="W1634" s="372"/>
      <c r="X1634" s="353"/>
      <c r="Y1634" s="373"/>
      <c r="Z1634" s="382"/>
      <c r="AA1634" s="389"/>
      <c r="AB1634" s="383"/>
      <c r="AC1634" s="388"/>
      <c r="AD1634" s="382"/>
      <c r="AE1634" s="389"/>
      <c r="AF1634" s="390"/>
      <c r="AG1634" s="391"/>
      <c r="AH1634" s="359"/>
      <c r="AI1634" s="373"/>
    </row>
    <row r="1635">
      <c r="A1635" s="480" t="s">
        <v>2869</v>
      </c>
      <c r="B1635" s="361"/>
      <c r="C1635" s="362"/>
      <c r="D1635" s="384" t="s">
        <v>2869</v>
      </c>
      <c r="E1635" s="364"/>
      <c r="F1635" s="365"/>
      <c r="G1635" s="366"/>
      <c r="H1635" s="367"/>
      <c r="I1635" s="365"/>
      <c r="J1635" s="368"/>
      <c r="K1635" s="364"/>
      <c r="L1635" s="365"/>
      <c r="M1635" s="366"/>
      <c r="N1635" s="367"/>
      <c r="O1635" s="365"/>
      <c r="P1635" s="368"/>
      <c r="Q1635" s="364"/>
      <c r="R1635" s="365"/>
      <c r="S1635" s="366"/>
      <c r="T1635" s="369"/>
      <c r="U1635" s="370"/>
      <c r="V1635" s="481"/>
      <c r="W1635" s="372"/>
      <c r="X1635" s="353"/>
      <c r="Y1635" s="373"/>
      <c r="Z1635" s="382"/>
      <c r="AA1635" s="389"/>
      <c r="AB1635" s="383"/>
      <c r="AC1635" s="388"/>
      <c r="AD1635" s="382"/>
      <c r="AE1635" s="389"/>
      <c r="AF1635" s="390"/>
      <c r="AG1635" s="391"/>
      <c r="AH1635" s="359"/>
      <c r="AI1635" s="373"/>
    </row>
    <row r="1636">
      <c r="A1636" s="480" t="s">
        <v>2869</v>
      </c>
      <c r="B1636" s="361"/>
      <c r="C1636" s="362"/>
      <c r="D1636" s="384" t="s">
        <v>2869</v>
      </c>
      <c r="E1636" s="364"/>
      <c r="F1636" s="365"/>
      <c r="G1636" s="366"/>
      <c r="H1636" s="367"/>
      <c r="I1636" s="365"/>
      <c r="J1636" s="368"/>
      <c r="K1636" s="364"/>
      <c r="L1636" s="365"/>
      <c r="M1636" s="366"/>
      <c r="N1636" s="367"/>
      <c r="O1636" s="365"/>
      <c r="P1636" s="368"/>
      <c r="Q1636" s="364"/>
      <c r="R1636" s="365"/>
      <c r="S1636" s="366"/>
      <c r="T1636" s="369"/>
      <c r="U1636" s="370"/>
      <c r="V1636" s="481"/>
      <c r="W1636" s="372"/>
      <c r="X1636" s="353"/>
      <c r="Y1636" s="373"/>
      <c r="Z1636" s="382"/>
      <c r="AA1636" s="389"/>
      <c r="AB1636" s="383"/>
      <c r="AC1636" s="388"/>
      <c r="AD1636" s="382"/>
      <c r="AE1636" s="389"/>
      <c r="AF1636" s="390"/>
      <c r="AG1636" s="391"/>
      <c r="AH1636" s="359"/>
      <c r="AI1636" s="373"/>
    </row>
    <row r="1637">
      <c r="A1637" s="480" t="s">
        <v>2869</v>
      </c>
      <c r="B1637" s="361"/>
      <c r="C1637" s="362"/>
      <c r="D1637" s="384" t="s">
        <v>2869</v>
      </c>
      <c r="E1637" s="364"/>
      <c r="F1637" s="365"/>
      <c r="G1637" s="366"/>
      <c r="H1637" s="367"/>
      <c r="I1637" s="365"/>
      <c r="J1637" s="368"/>
      <c r="K1637" s="364"/>
      <c r="L1637" s="365"/>
      <c r="M1637" s="366"/>
      <c r="N1637" s="367"/>
      <c r="O1637" s="365"/>
      <c r="P1637" s="368"/>
      <c r="Q1637" s="364"/>
      <c r="R1637" s="365"/>
      <c r="S1637" s="366"/>
      <c r="T1637" s="369"/>
      <c r="U1637" s="370"/>
      <c r="V1637" s="481"/>
      <c r="W1637" s="372"/>
      <c r="X1637" s="353"/>
      <c r="Y1637" s="373"/>
      <c r="Z1637" s="382"/>
      <c r="AA1637" s="389"/>
      <c r="AB1637" s="383"/>
      <c r="AC1637" s="388"/>
      <c r="AD1637" s="382"/>
      <c r="AE1637" s="389"/>
      <c r="AF1637" s="390"/>
      <c r="AG1637" s="391"/>
      <c r="AH1637" s="359"/>
      <c r="AI1637" s="373"/>
    </row>
    <row r="1638">
      <c r="A1638" s="480" t="s">
        <v>2869</v>
      </c>
      <c r="B1638" s="361"/>
      <c r="C1638" s="362"/>
      <c r="D1638" s="384" t="s">
        <v>2869</v>
      </c>
      <c r="E1638" s="364"/>
      <c r="F1638" s="365"/>
      <c r="G1638" s="366"/>
      <c r="H1638" s="367"/>
      <c r="I1638" s="365"/>
      <c r="J1638" s="368"/>
      <c r="K1638" s="364"/>
      <c r="L1638" s="365"/>
      <c r="M1638" s="366"/>
      <c r="N1638" s="367"/>
      <c r="O1638" s="365"/>
      <c r="P1638" s="368"/>
      <c r="Q1638" s="364"/>
      <c r="R1638" s="365"/>
      <c r="S1638" s="366"/>
      <c r="T1638" s="369"/>
      <c r="U1638" s="370"/>
      <c r="V1638" s="481"/>
      <c r="W1638" s="372"/>
      <c r="X1638" s="353"/>
      <c r="Y1638" s="373"/>
      <c r="Z1638" s="382"/>
      <c r="AA1638" s="389"/>
      <c r="AB1638" s="383"/>
      <c r="AC1638" s="388"/>
      <c r="AD1638" s="382"/>
      <c r="AE1638" s="389"/>
      <c r="AF1638" s="390"/>
      <c r="AG1638" s="391"/>
      <c r="AH1638" s="359"/>
      <c r="AI1638" s="373"/>
    </row>
    <row r="1639">
      <c r="A1639" s="480" t="s">
        <v>2869</v>
      </c>
      <c r="B1639" s="361"/>
      <c r="C1639" s="362"/>
      <c r="D1639" s="384" t="s">
        <v>2869</v>
      </c>
      <c r="E1639" s="364"/>
      <c r="F1639" s="365"/>
      <c r="G1639" s="366"/>
      <c r="H1639" s="367"/>
      <c r="I1639" s="365"/>
      <c r="J1639" s="368"/>
      <c r="K1639" s="364"/>
      <c r="L1639" s="365"/>
      <c r="M1639" s="366"/>
      <c r="N1639" s="367"/>
      <c r="O1639" s="365"/>
      <c r="P1639" s="368"/>
      <c r="Q1639" s="364"/>
      <c r="R1639" s="365"/>
      <c r="S1639" s="366"/>
      <c r="T1639" s="369"/>
      <c r="U1639" s="370"/>
      <c r="V1639" s="481"/>
      <c r="W1639" s="372"/>
      <c r="X1639" s="353"/>
      <c r="Y1639" s="373"/>
      <c r="Z1639" s="382"/>
      <c r="AA1639" s="389"/>
      <c r="AB1639" s="383"/>
      <c r="AC1639" s="388"/>
      <c r="AD1639" s="382"/>
      <c r="AE1639" s="389"/>
      <c r="AF1639" s="390"/>
      <c r="AG1639" s="391"/>
      <c r="AH1639" s="359"/>
      <c r="AI1639" s="373"/>
    </row>
    <row r="1640">
      <c r="A1640" s="480" t="s">
        <v>2869</v>
      </c>
      <c r="B1640" s="361"/>
      <c r="C1640" s="362"/>
      <c r="D1640" s="384" t="s">
        <v>2869</v>
      </c>
      <c r="E1640" s="364"/>
      <c r="F1640" s="365"/>
      <c r="G1640" s="366"/>
      <c r="H1640" s="367"/>
      <c r="I1640" s="365"/>
      <c r="J1640" s="368"/>
      <c r="K1640" s="364"/>
      <c r="L1640" s="365"/>
      <c r="M1640" s="366"/>
      <c r="N1640" s="367"/>
      <c r="O1640" s="365"/>
      <c r="P1640" s="368"/>
      <c r="Q1640" s="364"/>
      <c r="R1640" s="365"/>
      <c r="S1640" s="366"/>
      <c r="T1640" s="369"/>
      <c r="U1640" s="370"/>
      <c r="V1640" s="481"/>
      <c r="W1640" s="372"/>
      <c r="X1640" s="353"/>
      <c r="Y1640" s="373"/>
      <c r="Z1640" s="382"/>
      <c r="AA1640" s="389"/>
      <c r="AB1640" s="383"/>
      <c r="AC1640" s="388"/>
      <c r="AD1640" s="382"/>
      <c r="AE1640" s="389"/>
      <c r="AF1640" s="390"/>
      <c r="AG1640" s="391"/>
      <c r="AH1640" s="359"/>
      <c r="AI1640" s="373"/>
    </row>
    <row r="1641">
      <c r="A1641" s="480" t="s">
        <v>2869</v>
      </c>
      <c r="B1641" s="361"/>
      <c r="C1641" s="362"/>
      <c r="D1641" s="384" t="s">
        <v>2869</v>
      </c>
      <c r="E1641" s="364"/>
      <c r="F1641" s="365"/>
      <c r="G1641" s="366"/>
      <c r="H1641" s="367"/>
      <c r="I1641" s="365"/>
      <c r="J1641" s="368"/>
      <c r="K1641" s="364"/>
      <c r="L1641" s="365"/>
      <c r="M1641" s="366"/>
      <c r="N1641" s="367"/>
      <c r="O1641" s="365"/>
      <c r="P1641" s="368"/>
      <c r="Q1641" s="364"/>
      <c r="R1641" s="365"/>
      <c r="S1641" s="366"/>
      <c r="T1641" s="369"/>
      <c r="U1641" s="370"/>
      <c r="V1641" s="481"/>
      <c r="W1641" s="372"/>
      <c r="X1641" s="353"/>
      <c r="Y1641" s="373"/>
      <c r="Z1641" s="382"/>
      <c r="AA1641" s="389"/>
      <c r="AB1641" s="383"/>
      <c r="AC1641" s="388"/>
      <c r="AD1641" s="382"/>
      <c r="AE1641" s="389"/>
      <c r="AF1641" s="390"/>
      <c r="AG1641" s="391"/>
      <c r="AH1641" s="359"/>
      <c r="AI1641" s="373"/>
    </row>
    <row r="1642">
      <c r="A1642" s="480" t="s">
        <v>2869</v>
      </c>
      <c r="B1642" s="361"/>
      <c r="C1642" s="362"/>
      <c r="D1642" s="384" t="s">
        <v>2869</v>
      </c>
      <c r="E1642" s="364"/>
      <c r="F1642" s="365"/>
      <c r="G1642" s="366"/>
      <c r="H1642" s="367"/>
      <c r="I1642" s="365"/>
      <c r="J1642" s="368"/>
      <c r="K1642" s="364"/>
      <c r="L1642" s="365"/>
      <c r="M1642" s="366"/>
      <c r="N1642" s="367"/>
      <c r="O1642" s="365"/>
      <c r="P1642" s="368"/>
      <c r="Q1642" s="364"/>
      <c r="R1642" s="365"/>
      <c r="S1642" s="366"/>
      <c r="T1642" s="369"/>
      <c r="U1642" s="370"/>
      <c r="V1642" s="481"/>
      <c r="W1642" s="372"/>
      <c r="X1642" s="353"/>
      <c r="Y1642" s="373"/>
      <c r="Z1642" s="382"/>
      <c r="AA1642" s="389"/>
      <c r="AB1642" s="383"/>
      <c r="AC1642" s="388"/>
      <c r="AD1642" s="382"/>
      <c r="AE1642" s="389"/>
      <c r="AF1642" s="390"/>
      <c r="AG1642" s="391"/>
      <c r="AH1642" s="359"/>
      <c r="AI1642" s="373"/>
    </row>
    <row r="1643">
      <c r="A1643" s="480" t="s">
        <v>2869</v>
      </c>
      <c r="B1643" s="361"/>
      <c r="C1643" s="362"/>
      <c r="D1643" s="384" t="s">
        <v>2869</v>
      </c>
      <c r="E1643" s="364"/>
      <c r="F1643" s="365"/>
      <c r="G1643" s="366"/>
      <c r="H1643" s="367"/>
      <c r="I1643" s="365"/>
      <c r="J1643" s="368"/>
      <c r="K1643" s="364"/>
      <c r="L1643" s="365"/>
      <c r="M1643" s="366"/>
      <c r="N1643" s="367"/>
      <c r="O1643" s="365"/>
      <c r="P1643" s="368"/>
      <c r="Q1643" s="364"/>
      <c r="R1643" s="365"/>
      <c r="S1643" s="366"/>
      <c r="T1643" s="369"/>
      <c r="U1643" s="370"/>
      <c r="V1643" s="481"/>
      <c r="W1643" s="372"/>
      <c r="X1643" s="353"/>
      <c r="Y1643" s="373"/>
      <c r="Z1643" s="382"/>
      <c r="AA1643" s="389"/>
      <c r="AB1643" s="383"/>
      <c r="AC1643" s="388"/>
      <c r="AD1643" s="382"/>
      <c r="AE1643" s="389"/>
      <c r="AF1643" s="390"/>
      <c r="AG1643" s="391"/>
      <c r="AH1643" s="359"/>
      <c r="AI1643" s="373"/>
    </row>
    <row r="1644">
      <c r="A1644" s="480" t="s">
        <v>2869</v>
      </c>
      <c r="B1644" s="361"/>
      <c r="C1644" s="362"/>
      <c r="D1644" s="384" t="s">
        <v>2869</v>
      </c>
      <c r="E1644" s="364"/>
      <c r="F1644" s="365"/>
      <c r="G1644" s="366"/>
      <c r="H1644" s="367"/>
      <c r="I1644" s="365"/>
      <c r="J1644" s="368"/>
      <c r="K1644" s="364"/>
      <c r="L1644" s="365"/>
      <c r="M1644" s="366"/>
      <c r="N1644" s="367"/>
      <c r="O1644" s="365"/>
      <c r="P1644" s="368"/>
      <c r="Q1644" s="364"/>
      <c r="R1644" s="365"/>
      <c r="S1644" s="366"/>
      <c r="T1644" s="369"/>
      <c r="U1644" s="370"/>
      <c r="V1644" s="481"/>
      <c r="W1644" s="372"/>
      <c r="X1644" s="353"/>
      <c r="Y1644" s="373"/>
      <c r="Z1644" s="382"/>
      <c r="AA1644" s="389"/>
      <c r="AB1644" s="383"/>
      <c r="AC1644" s="388"/>
      <c r="AD1644" s="382"/>
      <c r="AE1644" s="389"/>
      <c r="AF1644" s="390"/>
      <c r="AG1644" s="391"/>
      <c r="AH1644" s="359"/>
      <c r="AI1644" s="373"/>
    </row>
    <row r="1645">
      <c r="A1645" s="480" t="s">
        <v>2869</v>
      </c>
      <c r="B1645" s="361"/>
      <c r="C1645" s="362"/>
      <c r="D1645" s="384" t="s">
        <v>2869</v>
      </c>
      <c r="E1645" s="364"/>
      <c r="F1645" s="365"/>
      <c r="G1645" s="366"/>
      <c r="H1645" s="367"/>
      <c r="I1645" s="365"/>
      <c r="J1645" s="368"/>
      <c r="K1645" s="364"/>
      <c r="L1645" s="365"/>
      <c r="M1645" s="366"/>
      <c r="N1645" s="367"/>
      <c r="O1645" s="365"/>
      <c r="P1645" s="368"/>
      <c r="Q1645" s="364"/>
      <c r="R1645" s="365"/>
      <c r="S1645" s="366"/>
      <c r="T1645" s="369"/>
      <c r="U1645" s="370"/>
      <c r="V1645" s="481"/>
      <c r="W1645" s="372"/>
      <c r="X1645" s="353"/>
      <c r="Y1645" s="373"/>
      <c r="Z1645" s="382"/>
      <c r="AA1645" s="389"/>
      <c r="AB1645" s="383"/>
      <c r="AC1645" s="388"/>
      <c r="AD1645" s="382"/>
      <c r="AE1645" s="389"/>
      <c r="AF1645" s="390"/>
      <c r="AG1645" s="391"/>
      <c r="AH1645" s="359"/>
      <c r="AI1645" s="373"/>
    </row>
    <row r="1646">
      <c r="A1646" s="480" t="s">
        <v>2869</v>
      </c>
      <c r="B1646" s="361"/>
      <c r="C1646" s="362"/>
      <c r="D1646" s="384" t="s">
        <v>2869</v>
      </c>
      <c r="E1646" s="364"/>
      <c r="F1646" s="365"/>
      <c r="G1646" s="366"/>
      <c r="H1646" s="367"/>
      <c r="I1646" s="365"/>
      <c r="J1646" s="368"/>
      <c r="K1646" s="364"/>
      <c r="L1646" s="365"/>
      <c r="M1646" s="366"/>
      <c r="N1646" s="367"/>
      <c r="O1646" s="365"/>
      <c r="P1646" s="368"/>
      <c r="Q1646" s="364"/>
      <c r="R1646" s="365"/>
      <c r="S1646" s="366"/>
      <c r="T1646" s="369"/>
      <c r="U1646" s="370"/>
      <c r="V1646" s="481"/>
      <c r="W1646" s="372"/>
      <c r="X1646" s="353"/>
      <c r="Y1646" s="373"/>
      <c r="Z1646" s="382"/>
      <c r="AA1646" s="389"/>
      <c r="AB1646" s="383"/>
      <c r="AC1646" s="388"/>
      <c r="AD1646" s="382"/>
      <c r="AE1646" s="389"/>
      <c r="AF1646" s="390"/>
      <c r="AG1646" s="391"/>
      <c r="AH1646" s="359"/>
      <c r="AI1646" s="373"/>
    </row>
    <row r="1647">
      <c r="A1647" s="480" t="s">
        <v>2869</v>
      </c>
      <c r="B1647" s="361"/>
      <c r="C1647" s="362"/>
      <c r="D1647" s="384" t="s">
        <v>2869</v>
      </c>
      <c r="E1647" s="364"/>
      <c r="F1647" s="365"/>
      <c r="G1647" s="366"/>
      <c r="H1647" s="367"/>
      <c r="I1647" s="365"/>
      <c r="J1647" s="368"/>
      <c r="K1647" s="364"/>
      <c r="L1647" s="365"/>
      <c r="M1647" s="366"/>
      <c r="N1647" s="367"/>
      <c r="O1647" s="365"/>
      <c r="P1647" s="368"/>
      <c r="Q1647" s="364"/>
      <c r="R1647" s="365"/>
      <c r="S1647" s="366"/>
      <c r="T1647" s="369"/>
      <c r="U1647" s="370"/>
      <c r="V1647" s="481"/>
      <c r="W1647" s="372"/>
      <c r="X1647" s="353"/>
      <c r="Y1647" s="373"/>
      <c r="Z1647" s="382"/>
      <c r="AA1647" s="389"/>
      <c r="AB1647" s="383"/>
      <c r="AC1647" s="388"/>
      <c r="AD1647" s="382"/>
      <c r="AE1647" s="389"/>
      <c r="AF1647" s="390"/>
      <c r="AG1647" s="391"/>
      <c r="AH1647" s="359"/>
      <c r="AI1647" s="373"/>
    </row>
    <row r="1648">
      <c r="A1648" s="480" t="s">
        <v>2869</v>
      </c>
      <c r="B1648" s="361"/>
      <c r="C1648" s="362"/>
      <c r="D1648" s="384" t="s">
        <v>2869</v>
      </c>
      <c r="E1648" s="364"/>
      <c r="F1648" s="365"/>
      <c r="G1648" s="366"/>
      <c r="H1648" s="367"/>
      <c r="I1648" s="365"/>
      <c r="J1648" s="368"/>
      <c r="K1648" s="364"/>
      <c r="L1648" s="365"/>
      <c r="M1648" s="366"/>
      <c r="N1648" s="367"/>
      <c r="O1648" s="365"/>
      <c r="P1648" s="368"/>
      <c r="Q1648" s="364"/>
      <c r="R1648" s="365"/>
      <c r="S1648" s="366"/>
      <c r="T1648" s="369"/>
      <c r="U1648" s="370"/>
      <c r="V1648" s="481"/>
      <c r="W1648" s="372"/>
      <c r="X1648" s="353"/>
      <c r="Y1648" s="373"/>
      <c r="Z1648" s="382"/>
      <c r="AA1648" s="389"/>
      <c r="AB1648" s="383"/>
      <c r="AC1648" s="388"/>
      <c r="AD1648" s="382"/>
      <c r="AE1648" s="389"/>
      <c r="AF1648" s="390"/>
      <c r="AG1648" s="391"/>
      <c r="AH1648" s="359"/>
      <c r="AI1648" s="373"/>
    </row>
    <row r="1649">
      <c r="A1649" s="480" t="s">
        <v>2869</v>
      </c>
      <c r="B1649" s="361"/>
      <c r="C1649" s="362"/>
      <c r="D1649" s="384" t="s">
        <v>2869</v>
      </c>
      <c r="E1649" s="364"/>
      <c r="F1649" s="365"/>
      <c r="G1649" s="366"/>
      <c r="H1649" s="367"/>
      <c r="I1649" s="365"/>
      <c r="J1649" s="368"/>
      <c r="K1649" s="364"/>
      <c r="L1649" s="365"/>
      <c r="M1649" s="366"/>
      <c r="N1649" s="367"/>
      <c r="O1649" s="365"/>
      <c r="P1649" s="368"/>
      <c r="Q1649" s="364"/>
      <c r="R1649" s="365"/>
      <c r="S1649" s="366"/>
      <c r="T1649" s="369"/>
      <c r="U1649" s="370"/>
      <c r="V1649" s="481"/>
      <c r="W1649" s="372"/>
      <c r="X1649" s="353"/>
      <c r="Y1649" s="373"/>
      <c r="Z1649" s="382"/>
      <c r="AA1649" s="389"/>
      <c r="AB1649" s="383"/>
      <c r="AC1649" s="388"/>
      <c r="AD1649" s="382"/>
      <c r="AE1649" s="389"/>
      <c r="AF1649" s="390"/>
      <c r="AG1649" s="391"/>
      <c r="AH1649" s="359"/>
      <c r="AI1649" s="373"/>
    </row>
    <row r="1650">
      <c r="A1650" s="480" t="s">
        <v>2869</v>
      </c>
      <c r="B1650" s="361"/>
      <c r="C1650" s="362"/>
      <c r="D1650" s="384" t="s">
        <v>2869</v>
      </c>
      <c r="E1650" s="364"/>
      <c r="F1650" s="365"/>
      <c r="G1650" s="366"/>
      <c r="H1650" s="367"/>
      <c r="I1650" s="365"/>
      <c r="J1650" s="368"/>
      <c r="K1650" s="364"/>
      <c r="L1650" s="365"/>
      <c r="M1650" s="366"/>
      <c r="N1650" s="367"/>
      <c r="O1650" s="365"/>
      <c r="P1650" s="368"/>
      <c r="Q1650" s="364"/>
      <c r="R1650" s="365"/>
      <c r="S1650" s="366"/>
      <c r="T1650" s="369"/>
      <c r="U1650" s="370"/>
      <c r="V1650" s="481"/>
      <c r="W1650" s="372"/>
      <c r="X1650" s="353"/>
      <c r="Y1650" s="373"/>
      <c r="Z1650" s="382"/>
      <c r="AA1650" s="389"/>
      <c r="AB1650" s="383"/>
      <c r="AC1650" s="388"/>
      <c r="AD1650" s="382"/>
      <c r="AE1650" s="389"/>
      <c r="AF1650" s="390"/>
      <c r="AG1650" s="391"/>
      <c r="AH1650" s="359"/>
      <c r="AI1650" s="373"/>
    </row>
    <row r="1651">
      <c r="A1651" s="480" t="s">
        <v>2869</v>
      </c>
      <c r="B1651" s="361"/>
      <c r="C1651" s="362"/>
      <c r="D1651" s="384" t="s">
        <v>2869</v>
      </c>
      <c r="E1651" s="364"/>
      <c r="F1651" s="365"/>
      <c r="G1651" s="366"/>
      <c r="H1651" s="367"/>
      <c r="I1651" s="365"/>
      <c r="J1651" s="368"/>
      <c r="K1651" s="364"/>
      <c r="L1651" s="365"/>
      <c r="M1651" s="366"/>
      <c r="N1651" s="367"/>
      <c r="O1651" s="365"/>
      <c r="P1651" s="368"/>
      <c r="Q1651" s="364"/>
      <c r="R1651" s="365"/>
      <c r="S1651" s="366"/>
      <c r="T1651" s="369"/>
      <c r="U1651" s="370"/>
      <c r="V1651" s="481"/>
      <c r="W1651" s="372"/>
      <c r="X1651" s="353"/>
      <c r="Y1651" s="373"/>
      <c r="Z1651" s="382"/>
      <c r="AA1651" s="389"/>
      <c r="AB1651" s="383"/>
      <c r="AC1651" s="388"/>
      <c r="AD1651" s="382"/>
      <c r="AE1651" s="389"/>
      <c r="AF1651" s="390"/>
      <c r="AG1651" s="391"/>
      <c r="AH1651" s="359"/>
      <c r="AI1651" s="373"/>
    </row>
    <row r="1652">
      <c r="A1652" s="480" t="s">
        <v>2869</v>
      </c>
      <c r="B1652" s="361"/>
      <c r="C1652" s="362"/>
      <c r="D1652" s="384" t="s">
        <v>2869</v>
      </c>
      <c r="E1652" s="364"/>
      <c r="F1652" s="365"/>
      <c r="G1652" s="366"/>
      <c r="H1652" s="367"/>
      <c r="I1652" s="365"/>
      <c r="J1652" s="368"/>
      <c r="K1652" s="364"/>
      <c r="L1652" s="365"/>
      <c r="M1652" s="366"/>
      <c r="N1652" s="367"/>
      <c r="O1652" s="365"/>
      <c r="P1652" s="368"/>
      <c r="Q1652" s="364"/>
      <c r="R1652" s="365"/>
      <c r="S1652" s="366"/>
      <c r="T1652" s="369"/>
      <c r="U1652" s="370"/>
      <c r="V1652" s="481"/>
      <c r="W1652" s="372"/>
      <c r="X1652" s="353"/>
      <c r="Y1652" s="373"/>
      <c r="Z1652" s="382"/>
      <c r="AA1652" s="389"/>
      <c r="AB1652" s="383"/>
      <c r="AC1652" s="388"/>
      <c r="AD1652" s="382"/>
      <c r="AE1652" s="389"/>
      <c r="AF1652" s="390"/>
      <c r="AG1652" s="391"/>
      <c r="AH1652" s="359"/>
      <c r="AI1652" s="373"/>
    </row>
    <row r="1653">
      <c r="A1653" s="480" t="s">
        <v>2869</v>
      </c>
      <c r="B1653" s="361"/>
      <c r="C1653" s="362"/>
      <c r="D1653" s="384" t="s">
        <v>2869</v>
      </c>
      <c r="E1653" s="364"/>
      <c r="F1653" s="365"/>
      <c r="G1653" s="366"/>
      <c r="H1653" s="367"/>
      <c r="I1653" s="365"/>
      <c r="J1653" s="368"/>
      <c r="K1653" s="364"/>
      <c r="L1653" s="365"/>
      <c r="M1653" s="366"/>
      <c r="N1653" s="367"/>
      <c r="O1653" s="365"/>
      <c r="P1653" s="368"/>
      <c r="Q1653" s="364"/>
      <c r="R1653" s="365"/>
      <c r="S1653" s="366"/>
      <c r="T1653" s="369"/>
      <c r="U1653" s="370"/>
      <c r="V1653" s="481"/>
      <c r="W1653" s="372"/>
      <c r="X1653" s="353"/>
      <c r="Y1653" s="373"/>
      <c r="Z1653" s="382"/>
      <c r="AA1653" s="389"/>
      <c r="AB1653" s="383"/>
      <c r="AC1653" s="388"/>
      <c r="AD1653" s="382"/>
      <c r="AE1653" s="389"/>
      <c r="AF1653" s="390"/>
      <c r="AG1653" s="391"/>
      <c r="AH1653" s="359"/>
      <c r="AI1653" s="373"/>
    </row>
    <row r="1654">
      <c r="A1654" s="480" t="s">
        <v>2869</v>
      </c>
      <c r="B1654" s="361"/>
      <c r="C1654" s="362"/>
      <c r="D1654" s="384" t="s">
        <v>2869</v>
      </c>
      <c r="E1654" s="364"/>
      <c r="F1654" s="365"/>
      <c r="G1654" s="366"/>
      <c r="H1654" s="367"/>
      <c r="I1654" s="365"/>
      <c r="J1654" s="368"/>
      <c r="K1654" s="364"/>
      <c r="L1654" s="365"/>
      <c r="M1654" s="366"/>
      <c r="N1654" s="367"/>
      <c r="O1654" s="365"/>
      <c r="P1654" s="368"/>
      <c r="Q1654" s="364"/>
      <c r="R1654" s="365"/>
      <c r="S1654" s="366"/>
      <c r="T1654" s="369"/>
      <c r="U1654" s="370"/>
      <c r="V1654" s="481"/>
      <c r="W1654" s="372"/>
      <c r="X1654" s="353"/>
      <c r="Y1654" s="373"/>
      <c r="Z1654" s="382"/>
      <c r="AA1654" s="389"/>
      <c r="AB1654" s="383"/>
      <c r="AC1654" s="388"/>
      <c r="AD1654" s="382"/>
      <c r="AE1654" s="389"/>
      <c r="AF1654" s="390"/>
      <c r="AG1654" s="391"/>
      <c r="AH1654" s="359"/>
      <c r="AI1654" s="373"/>
    </row>
    <row r="1655">
      <c r="A1655" s="480" t="s">
        <v>2869</v>
      </c>
      <c r="B1655" s="361"/>
      <c r="C1655" s="362"/>
      <c r="D1655" s="384" t="s">
        <v>2869</v>
      </c>
      <c r="E1655" s="364"/>
      <c r="F1655" s="365"/>
      <c r="G1655" s="366"/>
      <c r="H1655" s="367"/>
      <c r="I1655" s="365"/>
      <c r="J1655" s="368"/>
      <c r="K1655" s="364"/>
      <c r="L1655" s="365"/>
      <c r="M1655" s="366"/>
      <c r="N1655" s="367"/>
      <c r="O1655" s="365"/>
      <c r="P1655" s="368"/>
      <c r="Q1655" s="364"/>
      <c r="R1655" s="365"/>
      <c r="S1655" s="366"/>
      <c r="T1655" s="369"/>
      <c r="U1655" s="370"/>
      <c r="V1655" s="481"/>
      <c r="W1655" s="372"/>
      <c r="X1655" s="353"/>
      <c r="Y1655" s="373"/>
      <c r="Z1655" s="382"/>
      <c r="AA1655" s="389"/>
      <c r="AB1655" s="383"/>
      <c r="AC1655" s="388"/>
      <c r="AD1655" s="382"/>
      <c r="AE1655" s="389"/>
      <c r="AF1655" s="390"/>
      <c r="AG1655" s="391"/>
      <c r="AH1655" s="359"/>
      <c r="AI1655" s="373"/>
    </row>
    <row r="1656">
      <c r="A1656" s="480" t="s">
        <v>2869</v>
      </c>
      <c r="B1656" s="361"/>
      <c r="C1656" s="362"/>
      <c r="D1656" s="384" t="s">
        <v>2869</v>
      </c>
      <c r="E1656" s="364"/>
      <c r="F1656" s="365"/>
      <c r="G1656" s="366"/>
      <c r="H1656" s="367"/>
      <c r="I1656" s="365"/>
      <c r="J1656" s="368"/>
      <c r="K1656" s="364"/>
      <c r="L1656" s="365"/>
      <c r="M1656" s="366"/>
      <c r="N1656" s="367"/>
      <c r="O1656" s="365"/>
      <c r="P1656" s="368"/>
      <c r="Q1656" s="364"/>
      <c r="R1656" s="365"/>
      <c r="S1656" s="366"/>
      <c r="T1656" s="369"/>
      <c r="U1656" s="370"/>
      <c r="V1656" s="481"/>
      <c r="W1656" s="372"/>
      <c r="X1656" s="353"/>
      <c r="Y1656" s="373"/>
      <c r="Z1656" s="382"/>
      <c r="AA1656" s="389"/>
      <c r="AB1656" s="383"/>
      <c r="AC1656" s="388"/>
      <c r="AD1656" s="382"/>
      <c r="AE1656" s="389"/>
      <c r="AF1656" s="390"/>
      <c r="AG1656" s="391"/>
      <c r="AH1656" s="359"/>
      <c r="AI1656" s="373"/>
    </row>
    <row r="1657">
      <c r="A1657" s="480" t="s">
        <v>2869</v>
      </c>
      <c r="B1657" s="361"/>
      <c r="C1657" s="362"/>
      <c r="D1657" s="384" t="s">
        <v>2869</v>
      </c>
      <c r="E1657" s="364"/>
      <c r="F1657" s="365"/>
      <c r="G1657" s="366"/>
      <c r="H1657" s="367"/>
      <c r="I1657" s="365"/>
      <c r="J1657" s="368"/>
      <c r="K1657" s="364"/>
      <c r="L1657" s="365"/>
      <c r="M1657" s="366"/>
      <c r="N1657" s="367"/>
      <c r="O1657" s="365"/>
      <c r="P1657" s="368"/>
      <c r="Q1657" s="364"/>
      <c r="R1657" s="365"/>
      <c r="S1657" s="366"/>
      <c r="T1657" s="369"/>
      <c r="U1657" s="370"/>
      <c r="V1657" s="481"/>
      <c r="W1657" s="372"/>
      <c r="X1657" s="353"/>
      <c r="Y1657" s="373"/>
      <c r="Z1657" s="382"/>
      <c r="AA1657" s="389"/>
      <c r="AB1657" s="383"/>
      <c r="AC1657" s="388"/>
      <c r="AD1657" s="382"/>
      <c r="AE1657" s="389"/>
      <c r="AF1657" s="390"/>
      <c r="AG1657" s="391"/>
      <c r="AH1657" s="359"/>
      <c r="AI1657" s="373"/>
    </row>
    <row r="1658">
      <c r="A1658" s="480" t="s">
        <v>2869</v>
      </c>
      <c r="B1658" s="361"/>
      <c r="C1658" s="362"/>
      <c r="D1658" s="384" t="s">
        <v>2869</v>
      </c>
      <c r="E1658" s="364"/>
      <c r="F1658" s="365"/>
      <c r="G1658" s="366"/>
      <c r="H1658" s="367"/>
      <c r="I1658" s="365"/>
      <c r="J1658" s="368"/>
      <c r="K1658" s="364"/>
      <c r="L1658" s="365"/>
      <c r="M1658" s="366"/>
      <c r="N1658" s="367"/>
      <c r="O1658" s="365"/>
      <c r="P1658" s="368"/>
      <c r="Q1658" s="364"/>
      <c r="R1658" s="365"/>
      <c r="S1658" s="366"/>
      <c r="T1658" s="369"/>
      <c r="U1658" s="370"/>
      <c r="V1658" s="481"/>
      <c r="W1658" s="372"/>
      <c r="X1658" s="353"/>
      <c r="Y1658" s="373"/>
      <c r="Z1658" s="382"/>
      <c r="AA1658" s="389"/>
      <c r="AB1658" s="383"/>
      <c r="AC1658" s="388"/>
      <c r="AD1658" s="382"/>
      <c r="AE1658" s="389"/>
      <c r="AF1658" s="390"/>
      <c r="AG1658" s="391"/>
      <c r="AH1658" s="359"/>
      <c r="AI1658" s="373"/>
    </row>
    <row r="1659">
      <c r="A1659" s="480" t="s">
        <v>2869</v>
      </c>
      <c r="B1659" s="361"/>
      <c r="C1659" s="362"/>
      <c r="D1659" s="384" t="s">
        <v>2869</v>
      </c>
      <c r="E1659" s="364"/>
      <c r="F1659" s="365"/>
      <c r="G1659" s="366"/>
      <c r="H1659" s="367"/>
      <c r="I1659" s="365"/>
      <c r="J1659" s="368"/>
      <c r="K1659" s="364"/>
      <c r="L1659" s="365"/>
      <c r="M1659" s="366"/>
      <c r="N1659" s="367"/>
      <c r="O1659" s="365"/>
      <c r="P1659" s="368"/>
      <c r="Q1659" s="364"/>
      <c r="R1659" s="365"/>
      <c r="S1659" s="366"/>
      <c r="T1659" s="369"/>
      <c r="U1659" s="370"/>
      <c r="V1659" s="481"/>
      <c r="W1659" s="372"/>
      <c r="X1659" s="353"/>
      <c r="Y1659" s="373"/>
      <c r="Z1659" s="382"/>
      <c r="AA1659" s="389"/>
      <c r="AB1659" s="383"/>
      <c r="AC1659" s="388"/>
      <c r="AD1659" s="382"/>
      <c r="AE1659" s="389"/>
      <c r="AF1659" s="390"/>
      <c r="AG1659" s="391"/>
      <c r="AH1659" s="359"/>
      <c r="AI1659" s="373"/>
    </row>
    <row r="1660">
      <c r="A1660" s="480" t="s">
        <v>2869</v>
      </c>
      <c r="B1660" s="361"/>
      <c r="C1660" s="362"/>
      <c r="D1660" s="384" t="s">
        <v>2869</v>
      </c>
      <c r="E1660" s="364"/>
      <c r="F1660" s="365"/>
      <c r="G1660" s="366"/>
      <c r="H1660" s="367"/>
      <c r="I1660" s="365"/>
      <c r="J1660" s="368"/>
      <c r="K1660" s="364"/>
      <c r="L1660" s="365"/>
      <c r="M1660" s="366"/>
      <c r="N1660" s="367"/>
      <c r="O1660" s="365"/>
      <c r="P1660" s="368"/>
      <c r="Q1660" s="364"/>
      <c r="R1660" s="365"/>
      <c r="S1660" s="366"/>
      <c r="T1660" s="369"/>
      <c r="U1660" s="370"/>
      <c r="V1660" s="481"/>
      <c r="W1660" s="372"/>
      <c r="X1660" s="353"/>
      <c r="Y1660" s="373"/>
      <c r="Z1660" s="382"/>
      <c r="AA1660" s="389"/>
      <c r="AB1660" s="383"/>
      <c r="AC1660" s="388"/>
      <c r="AD1660" s="382"/>
      <c r="AE1660" s="389"/>
      <c r="AF1660" s="390"/>
      <c r="AG1660" s="391"/>
      <c r="AH1660" s="359"/>
      <c r="AI1660" s="373"/>
    </row>
    <row r="1661">
      <c r="A1661" s="480" t="s">
        <v>2869</v>
      </c>
      <c r="B1661" s="361"/>
      <c r="C1661" s="362"/>
      <c r="D1661" s="384" t="s">
        <v>2869</v>
      </c>
      <c r="E1661" s="364"/>
      <c r="F1661" s="365"/>
      <c r="G1661" s="366"/>
      <c r="H1661" s="367"/>
      <c r="I1661" s="365"/>
      <c r="J1661" s="368"/>
      <c r="K1661" s="364"/>
      <c r="L1661" s="365"/>
      <c r="M1661" s="366"/>
      <c r="N1661" s="367"/>
      <c r="O1661" s="365"/>
      <c r="P1661" s="368"/>
      <c r="Q1661" s="364"/>
      <c r="R1661" s="365"/>
      <c r="S1661" s="366"/>
      <c r="T1661" s="369"/>
      <c r="U1661" s="370"/>
      <c r="V1661" s="481"/>
      <c r="W1661" s="372"/>
      <c r="X1661" s="353"/>
      <c r="Y1661" s="373"/>
      <c r="Z1661" s="382"/>
      <c r="AA1661" s="389"/>
      <c r="AB1661" s="383"/>
      <c r="AC1661" s="388"/>
      <c r="AD1661" s="382"/>
      <c r="AE1661" s="389"/>
      <c r="AF1661" s="390"/>
      <c r="AG1661" s="391"/>
      <c r="AH1661" s="359"/>
      <c r="AI1661" s="373"/>
    </row>
    <row r="1662">
      <c r="A1662" s="480" t="s">
        <v>2869</v>
      </c>
      <c r="B1662" s="361"/>
      <c r="C1662" s="362"/>
      <c r="D1662" s="384" t="s">
        <v>2869</v>
      </c>
      <c r="E1662" s="364"/>
      <c r="F1662" s="365"/>
      <c r="G1662" s="366"/>
      <c r="H1662" s="367"/>
      <c r="I1662" s="365"/>
      <c r="J1662" s="368"/>
      <c r="K1662" s="364"/>
      <c r="L1662" s="365"/>
      <c r="M1662" s="366"/>
      <c r="N1662" s="367"/>
      <c r="O1662" s="365"/>
      <c r="P1662" s="368"/>
      <c r="Q1662" s="364"/>
      <c r="R1662" s="365"/>
      <c r="S1662" s="366"/>
      <c r="T1662" s="369"/>
      <c r="U1662" s="370"/>
      <c r="V1662" s="481"/>
      <c r="W1662" s="372"/>
      <c r="X1662" s="353"/>
      <c r="Y1662" s="373"/>
      <c r="Z1662" s="382"/>
      <c r="AA1662" s="389"/>
      <c r="AB1662" s="383"/>
      <c r="AC1662" s="388"/>
      <c r="AD1662" s="382"/>
      <c r="AE1662" s="389"/>
      <c r="AF1662" s="390"/>
      <c r="AG1662" s="391"/>
      <c r="AH1662" s="359"/>
      <c r="AI1662" s="373"/>
    </row>
    <row r="1663">
      <c r="A1663" s="480" t="s">
        <v>2869</v>
      </c>
      <c r="B1663" s="361"/>
      <c r="C1663" s="362"/>
      <c r="D1663" s="384" t="s">
        <v>2869</v>
      </c>
      <c r="E1663" s="364"/>
      <c r="F1663" s="365"/>
      <c r="G1663" s="366"/>
      <c r="H1663" s="367"/>
      <c r="I1663" s="365"/>
      <c r="J1663" s="368"/>
      <c r="K1663" s="364"/>
      <c r="L1663" s="365"/>
      <c r="M1663" s="366"/>
      <c r="N1663" s="367"/>
      <c r="O1663" s="365"/>
      <c r="P1663" s="368"/>
      <c r="Q1663" s="364"/>
      <c r="R1663" s="365"/>
      <c r="S1663" s="366"/>
      <c r="T1663" s="369"/>
      <c r="U1663" s="370"/>
      <c r="V1663" s="481"/>
      <c r="W1663" s="372"/>
      <c r="X1663" s="353"/>
      <c r="Y1663" s="373"/>
      <c r="Z1663" s="382"/>
      <c r="AA1663" s="389"/>
      <c r="AB1663" s="383"/>
      <c r="AC1663" s="388"/>
      <c r="AD1663" s="382"/>
      <c r="AE1663" s="389"/>
      <c r="AF1663" s="390"/>
      <c r="AG1663" s="391"/>
      <c r="AH1663" s="359"/>
      <c r="AI1663" s="373"/>
    </row>
    <row r="1664">
      <c r="A1664" s="480" t="s">
        <v>2869</v>
      </c>
      <c r="B1664" s="361"/>
      <c r="C1664" s="362"/>
      <c r="D1664" s="384" t="s">
        <v>2869</v>
      </c>
      <c r="E1664" s="364"/>
      <c r="F1664" s="365"/>
      <c r="G1664" s="366"/>
      <c r="H1664" s="367"/>
      <c r="I1664" s="365"/>
      <c r="J1664" s="368"/>
      <c r="K1664" s="364"/>
      <c r="L1664" s="365"/>
      <c r="M1664" s="366"/>
      <c r="N1664" s="367"/>
      <c r="O1664" s="365"/>
      <c r="P1664" s="368"/>
      <c r="Q1664" s="364"/>
      <c r="R1664" s="365"/>
      <c r="S1664" s="366"/>
      <c r="T1664" s="369"/>
      <c r="U1664" s="370"/>
      <c r="V1664" s="481"/>
      <c r="W1664" s="372"/>
      <c r="X1664" s="353"/>
      <c r="Y1664" s="373"/>
      <c r="Z1664" s="382"/>
      <c r="AA1664" s="389"/>
      <c r="AB1664" s="383"/>
      <c r="AC1664" s="388"/>
      <c r="AD1664" s="382"/>
      <c r="AE1664" s="389"/>
      <c r="AF1664" s="390"/>
      <c r="AG1664" s="391"/>
      <c r="AH1664" s="359"/>
      <c r="AI1664" s="373"/>
    </row>
    <row r="1665">
      <c r="A1665" s="480" t="s">
        <v>2869</v>
      </c>
      <c r="B1665" s="361"/>
      <c r="C1665" s="362"/>
      <c r="D1665" s="384" t="s">
        <v>2869</v>
      </c>
      <c r="E1665" s="364"/>
      <c r="F1665" s="365"/>
      <c r="G1665" s="366"/>
      <c r="H1665" s="367"/>
      <c r="I1665" s="365"/>
      <c r="J1665" s="368"/>
      <c r="K1665" s="364"/>
      <c r="L1665" s="365"/>
      <c r="M1665" s="366"/>
      <c r="N1665" s="367"/>
      <c r="O1665" s="365"/>
      <c r="P1665" s="368"/>
      <c r="Q1665" s="364"/>
      <c r="R1665" s="365"/>
      <c r="S1665" s="366"/>
      <c r="T1665" s="369"/>
      <c r="U1665" s="370"/>
      <c r="V1665" s="481"/>
      <c r="W1665" s="372"/>
      <c r="X1665" s="353"/>
      <c r="Y1665" s="373"/>
      <c r="Z1665" s="382"/>
      <c r="AA1665" s="389"/>
      <c r="AB1665" s="383"/>
      <c r="AC1665" s="388"/>
      <c r="AD1665" s="382"/>
      <c r="AE1665" s="389"/>
      <c r="AF1665" s="390"/>
      <c r="AG1665" s="391"/>
      <c r="AH1665" s="359"/>
      <c r="AI1665" s="373"/>
    </row>
    <row r="1666">
      <c r="A1666" s="480" t="s">
        <v>2869</v>
      </c>
      <c r="B1666" s="361"/>
      <c r="C1666" s="362"/>
      <c r="D1666" s="384" t="s">
        <v>2869</v>
      </c>
      <c r="E1666" s="364"/>
      <c r="F1666" s="365"/>
      <c r="G1666" s="366"/>
      <c r="H1666" s="367"/>
      <c r="I1666" s="365"/>
      <c r="J1666" s="368"/>
      <c r="K1666" s="364"/>
      <c r="L1666" s="365"/>
      <c r="M1666" s="366"/>
      <c r="N1666" s="367"/>
      <c r="O1666" s="365"/>
      <c r="P1666" s="368"/>
      <c r="Q1666" s="364"/>
      <c r="R1666" s="365"/>
      <c r="S1666" s="366"/>
      <c r="T1666" s="369"/>
      <c r="U1666" s="370"/>
      <c r="V1666" s="481"/>
      <c r="W1666" s="372"/>
      <c r="X1666" s="353"/>
      <c r="Y1666" s="373"/>
      <c r="Z1666" s="382"/>
      <c r="AA1666" s="389"/>
      <c r="AB1666" s="383"/>
      <c r="AC1666" s="388"/>
      <c r="AD1666" s="382"/>
      <c r="AE1666" s="389"/>
      <c r="AF1666" s="390"/>
      <c r="AG1666" s="391"/>
      <c r="AH1666" s="359"/>
      <c r="AI1666" s="373"/>
    </row>
    <row r="1667">
      <c r="A1667" s="480" t="s">
        <v>2869</v>
      </c>
      <c r="B1667" s="361"/>
      <c r="C1667" s="362"/>
      <c r="D1667" s="384" t="s">
        <v>2869</v>
      </c>
      <c r="E1667" s="364"/>
      <c r="F1667" s="365"/>
      <c r="G1667" s="366"/>
      <c r="H1667" s="367"/>
      <c r="I1667" s="365"/>
      <c r="J1667" s="368"/>
      <c r="K1667" s="364"/>
      <c r="L1667" s="365"/>
      <c r="M1667" s="366"/>
      <c r="N1667" s="367"/>
      <c r="O1667" s="365"/>
      <c r="P1667" s="368"/>
      <c r="Q1667" s="364"/>
      <c r="R1667" s="365"/>
      <c r="S1667" s="366"/>
      <c r="T1667" s="369"/>
      <c r="U1667" s="370"/>
      <c r="V1667" s="481"/>
      <c r="W1667" s="372"/>
      <c r="X1667" s="353"/>
      <c r="Y1667" s="373"/>
      <c r="Z1667" s="382"/>
      <c r="AA1667" s="389"/>
      <c r="AB1667" s="383"/>
      <c r="AC1667" s="388"/>
      <c r="AD1667" s="382"/>
      <c r="AE1667" s="389"/>
      <c r="AF1667" s="390"/>
      <c r="AG1667" s="391"/>
      <c r="AH1667" s="359"/>
      <c r="AI1667" s="373"/>
    </row>
    <row r="1668">
      <c r="A1668" s="480" t="s">
        <v>2869</v>
      </c>
      <c r="B1668" s="361"/>
      <c r="C1668" s="362"/>
      <c r="D1668" s="384" t="s">
        <v>2869</v>
      </c>
      <c r="E1668" s="364"/>
      <c r="F1668" s="365"/>
      <c r="G1668" s="366"/>
      <c r="H1668" s="367"/>
      <c r="I1668" s="365"/>
      <c r="J1668" s="368"/>
      <c r="K1668" s="364"/>
      <c r="L1668" s="365"/>
      <c r="M1668" s="366"/>
      <c r="N1668" s="367"/>
      <c r="O1668" s="365"/>
      <c r="P1668" s="368"/>
      <c r="Q1668" s="364"/>
      <c r="R1668" s="365"/>
      <c r="S1668" s="366"/>
      <c r="T1668" s="369"/>
      <c r="U1668" s="370"/>
      <c r="V1668" s="481"/>
      <c r="W1668" s="372"/>
      <c r="X1668" s="353"/>
      <c r="Y1668" s="373"/>
      <c r="Z1668" s="382"/>
      <c r="AA1668" s="389"/>
      <c r="AB1668" s="383"/>
      <c r="AC1668" s="388"/>
      <c r="AD1668" s="382"/>
      <c r="AE1668" s="389"/>
      <c r="AF1668" s="390"/>
      <c r="AG1668" s="391"/>
      <c r="AH1668" s="359"/>
      <c r="AI1668" s="373"/>
    </row>
    <row r="1669">
      <c r="A1669" s="480" t="s">
        <v>2869</v>
      </c>
      <c r="B1669" s="361"/>
      <c r="C1669" s="362"/>
      <c r="D1669" s="384" t="s">
        <v>2869</v>
      </c>
      <c r="E1669" s="364"/>
      <c r="F1669" s="365"/>
      <c r="G1669" s="366"/>
      <c r="H1669" s="367"/>
      <c r="I1669" s="365"/>
      <c r="J1669" s="368"/>
      <c r="K1669" s="364"/>
      <c r="L1669" s="365"/>
      <c r="M1669" s="366"/>
      <c r="N1669" s="367"/>
      <c r="O1669" s="365"/>
      <c r="P1669" s="368"/>
      <c r="Q1669" s="364"/>
      <c r="R1669" s="365"/>
      <c r="S1669" s="366"/>
      <c r="T1669" s="369"/>
      <c r="U1669" s="370"/>
      <c r="V1669" s="481"/>
      <c r="W1669" s="372"/>
      <c r="X1669" s="353"/>
      <c r="Y1669" s="373"/>
      <c r="Z1669" s="382"/>
      <c r="AA1669" s="389"/>
      <c r="AB1669" s="383"/>
      <c r="AC1669" s="388"/>
      <c r="AD1669" s="382"/>
      <c r="AE1669" s="389"/>
      <c r="AF1669" s="390"/>
      <c r="AG1669" s="391"/>
      <c r="AH1669" s="359"/>
      <c r="AI1669" s="373"/>
    </row>
    <row r="1670">
      <c r="A1670" s="480" t="s">
        <v>2869</v>
      </c>
      <c r="B1670" s="361"/>
      <c r="C1670" s="362"/>
      <c r="D1670" s="384" t="s">
        <v>2869</v>
      </c>
      <c r="E1670" s="364"/>
      <c r="F1670" s="365"/>
      <c r="G1670" s="366"/>
      <c r="H1670" s="367"/>
      <c r="I1670" s="365"/>
      <c r="J1670" s="368"/>
      <c r="K1670" s="364"/>
      <c r="L1670" s="365"/>
      <c r="M1670" s="366"/>
      <c r="N1670" s="367"/>
      <c r="O1670" s="365"/>
      <c r="P1670" s="368"/>
      <c r="Q1670" s="364"/>
      <c r="R1670" s="365"/>
      <c r="S1670" s="366"/>
      <c r="T1670" s="369"/>
      <c r="U1670" s="370"/>
      <c r="V1670" s="481"/>
      <c r="W1670" s="372"/>
      <c r="X1670" s="353"/>
      <c r="Y1670" s="373"/>
      <c r="Z1670" s="382"/>
      <c r="AA1670" s="389"/>
      <c r="AB1670" s="383"/>
      <c r="AC1670" s="388"/>
      <c r="AD1670" s="382"/>
      <c r="AE1670" s="389"/>
      <c r="AF1670" s="390"/>
      <c r="AG1670" s="391"/>
      <c r="AH1670" s="359"/>
      <c r="AI1670" s="373"/>
    </row>
    <row r="1671">
      <c r="A1671" s="480" t="s">
        <v>2869</v>
      </c>
      <c r="B1671" s="361"/>
      <c r="C1671" s="362"/>
      <c r="D1671" s="384" t="s">
        <v>2869</v>
      </c>
      <c r="E1671" s="364"/>
      <c r="F1671" s="365"/>
      <c r="G1671" s="366"/>
      <c r="H1671" s="367"/>
      <c r="I1671" s="365"/>
      <c r="J1671" s="368"/>
      <c r="K1671" s="364"/>
      <c r="L1671" s="365"/>
      <c r="M1671" s="366"/>
      <c r="N1671" s="367"/>
      <c r="O1671" s="365"/>
      <c r="P1671" s="368"/>
      <c r="Q1671" s="364"/>
      <c r="R1671" s="365"/>
      <c r="S1671" s="366"/>
      <c r="T1671" s="369"/>
      <c r="U1671" s="370"/>
      <c r="V1671" s="481"/>
      <c r="W1671" s="372"/>
      <c r="X1671" s="353"/>
      <c r="Y1671" s="373"/>
      <c r="Z1671" s="382"/>
      <c r="AA1671" s="389"/>
      <c r="AB1671" s="383"/>
      <c r="AC1671" s="388"/>
      <c r="AD1671" s="382"/>
      <c r="AE1671" s="389"/>
      <c r="AF1671" s="390"/>
      <c r="AG1671" s="391"/>
      <c r="AH1671" s="359"/>
      <c r="AI1671" s="373"/>
    </row>
    <row r="1672">
      <c r="A1672" s="480" t="s">
        <v>2869</v>
      </c>
      <c r="B1672" s="361"/>
      <c r="C1672" s="362"/>
      <c r="D1672" s="384" t="s">
        <v>2869</v>
      </c>
      <c r="E1672" s="364"/>
      <c r="F1672" s="365"/>
      <c r="G1672" s="366"/>
      <c r="H1672" s="367"/>
      <c r="I1672" s="365"/>
      <c r="J1672" s="368"/>
      <c r="K1672" s="364"/>
      <c r="L1672" s="365"/>
      <c r="M1672" s="366"/>
      <c r="N1672" s="367"/>
      <c r="O1672" s="365"/>
      <c r="P1672" s="368"/>
      <c r="Q1672" s="364"/>
      <c r="R1672" s="365"/>
      <c r="S1672" s="366"/>
      <c r="T1672" s="369"/>
      <c r="U1672" s="370"/>
      <c r="V1672" s="481"/>
      <c r="W1672" s="372"/>
      <c r="X1672" s="353"/>
      <c r="Y1672" s="373"/>
      <c r="Z1672" s="382"/>
      <c r="AA1672" s="389"/>
      <c r="AB1672" s="383"/>
      <c r="AC1672" s="388"/>
      <c r="AD1672" s="382"/>
      <c r="AE1672" s="389"/>
      <c r="AF1672" s="390"/>
      <c r="AG1672" s="391"/>
      <c r="AH1672" s="359"/>
      <c r="AI1672" s="373"/>
    </row>
    <row r="1673">
      <c r="A1673" s="480" t="s">
        <v>2869</v>
      </c>
      <c r="B1673" s="361"/>
      <c r="C1673" s="362"/>
      <c r="D1673" s="384" t="s">
        <v>2869</v>
      </c>
      <c r="E1673" s="364"/>
      <c r="F1673" s="365"/>
      <c r="G1673" s="366"/>
      <c r="H1673" s="367"/>
      <c r="I1673" s="365"/>
      <c r="J1673" s="368"/>
      <c r="K1673" s="364"/>
      <c r="L1673" s="365"/>
      <c r="M1673" s="366"/>
      <c r="N1673" s="367"/>
      <c r="O1673" s="365"/>
      <c r="P1673" s="368"/>
      <c r="Q1673" s="364"/>
      <c r="R1673" s="365"/>
      <c r="S1673" s="366"/>
      <c r="T1673" s="369"/>
      <c r="U1673" s="370"/>
      <c r="V1673" s="481"/>
      <c r="W1673" s="372"/>
      <c r="X1673" s="353"/>
      <c r="Y1673" s="373"/>
      <c r="Z1673" s="382"/>
      <c r="AA1673" s="389"/>
      <c r="AB1673" s="383"/>
      <c r="AC1673" s="388"/>
      <c r="AD1673" s="382"/>
      <c r="AE1673" s="389"/>
      <c r="AF1673" s="390"/>
      <c r="AG1673" s="391"/>
      <c r="AH1673" s="359"/>
      <c r="AI1673" s="373"/>
    </row>
    <row r="1674">
      <c r="A1674" s="480" t="s">
        <v>2869</v>
      </c>
      <c r="B1674" s="361"/>
      <c r="C1674" s="362"/>
      <c r="D1674" s="384" t="s">
        <v>2869</v>
      </c>
      <c r="E1674" s="364"/>
      <c r="F1674" s="365"/>
      <c r="G1674" s="366"/>
      <c r="H1674" s="367"/>
      <c r="I1674" s="365"/>
      <c r="J1674" s="368"/>
      <c r="K1674" s="364"/>
      <c r="L1674" s="365"/>
      <c r="M1674" s="366"/>
      <c r="N1674" s="367"/>
      <c r="O1674" s="365"/>
      <c r="P1674" s="368"/>
      <c r="Q1674" s="364"/>
      <c r="R1674" s="365"/>
      <c r="S1674" s="366"/>
      <c r="T1674" s="369"/>
      <c r="U1674" s="370"/>
      <c r="V1674" s="481"/>
      <c r="W1674" s="372"/>
      <c r="X1674" s="353"/>
      <c r="Y1674" s="373"/>
      <c r="Z1674" s="382"/>
      <c r="AA1674" s="389"/>
      <c r="AB1674" s="383"/>
      <c r="AC1674" s="388"/>
      <c r="AD1674" s="382"/>
      <c r="AE1674" s="389"/>
      <c r="AF1674" s="390"/>
      <c r="AG1674" s="391"/>
      <c r="AH1674" s="359"/>
      <c r="AI1674" s="373"/>
    </row>
    <row r="1675">
      <c r="A1675" s="480" t="s">
        <v>2869</v>
      </c>
      <c r="B1675" s="361"/>
      <c r="C1675" s="362"/>
      <c r="D1675" s="384" t="s">
        <v>2869</v>
      </c>
      <c r="E1675" s="364"/>
      <c r="F1675" s="365"/>
      <c r="G1675" s="366"/>
      <c r="H1675" s="367"/>
      <c r="I1675" s="365"/>
      <c r="J1675" s="368"/>
      <c r="K1675" s="364"/>
      <c r="L1675" s="365"/>
      <c r="M1675" s="366"/>
      <c r="N1675" s="367"/>
      <c r="O1675" s="365"/>
      <c r="P1675" s="368"/>
      <c r="Q1675" s="364"/>
      <c r="R1675" s="365"/>
      <c r="S1675" s="366"/>
      <c r="T1675" s="369"/>
      <c r="U1675" s="370"/>
      <c r="V1675" s="481"/>
      <c r="W1675" s="372"/>
      <c r="X1675" s="353"/>
      <c r="Y1675" s="373"/>
      <c r="Z1675" s="382"/>
      <c r="AA1675" s="389"/>
      <c r="AB1675" s="383"/>
      <c r="AC1675" s="388"/>
      <c r="AD1675" s="382"/>
      <c r="AE1675" s="389"/>
      <c r="AF1675" s="390"/>
      <c r="AG1675" s="391"/>
      <c r="AH1675" s="359"/>
      <c r="AI1675" s="373"/>
    </row>
    <row r="1676">
      <c r="A1676" s="480" t="s">
        <v>2869</v>
      </c>
      <c r="B1676" s="361"/>
      <c r="C1676" s="362"/>
      <c r="D1676" s="384" t="s">
        <v>2869</v>
      </c>
      <c r="E1676" s="364"/>
      <c r="F1676" s="365"/>
      <c r="G1676" s="366"/>
      <c r="H1676" s="367"/>
      <c r="I1676" s="365"/>
      <c r="J1676" s="368"/>
      <c r="K1676" s="364"/>
      <c r="L1676" s="365"/>
      <c r="M1676" s="366"/>
      <c r="N1676" s="367"/>
      <c r="O1676" s="365"/>
      <c r="P1676" s="368"/>
      <c r="Q1676" s="364"/>
      <c r="R1676" s="365"/>
      <c r="S1676" s="366"/>
      <c r="T1676" s="369"/>
      <c r="U1676" s="370"/>
      <c r="V1676" s="481"/>
      <c r="W1676" s="372"/>
      <c r="X1676" s="353"/>
      <c r="Y1676" s="373"/>
      <c r="Z1676" s="382"/>
      <c r="AA1676" s="389"/>
      <c r="AB1676" s="383"/>
      <c r="AC1676" s="388"/>
      <c r="AD1676" s="382"/>
      <c r="AE1676" s="389"/>
      <c r="AF1676" s="390"/>
      <c r="AG1676" s="391"/>
      <c r="AH1676" s="359"/>
      <c r="AI1676" s="373"/>
    </row>
    <row r="1677">
      <c r="A1677" s="480" t="s">
        <v>2869</v>
      </c>
      <c r="B1677" s="361"/>
      <c r="C1677" s="362"/>
      <c r="D1677" s="384" t="s">
        <v>2869</v>
      </c>
      <c r="E1677" s="364"/>
      <c r="F1677" s="365"/>
      <c r="G1677" s="366"/>
      <c r="H1677" s="367"/>
      <c r="I1677" s="365"/>
      <c r="J1677" s="368"/>
      <c r="K1677" s="364"/>
      <c r="L1677" s="365"/>
      <c r="M1677" s="366"/>
      <c r="N1677" s="367"/>
      <c r="O1677" s="365"/>
      <c r="P1677" s="368"/>
      <c r="Q1677" s="364"/>
      <c r="R1677" s="365"/>
      <c r="S1677" s="366"/>
      <c r="T1677" s="369"/>
      <c r="U1677" s="370"/>
      <c r="V1677" s="481"/>
      <c r="W1677" s="372"/>
      <c r="X1677" s="353"/>
      <c r="Y1677" s="373"/>
      <c r="Z1677" s="382"/>
      <c r="AA1677" s="389"/>
      <c r="AB1677" s="383"/>
      <c r="AC1677" s="388"/>
      <c r="AD1677" s="382"/>
      <c r="AE1677" s="389"/>
      <c r="AF1677" s="390"/>
      <c r="AG1677" s="391"/>
      <c r="AH1677" s="359"/>
      <c r="AI1677" s="373"/>
    </row>
    <row r="1678">
      <c r="A1678" s="480" t="s">
        <v>2869</v>
      </c>
      <c r="B1678" s="361"/>
      <c r="C1678" s="362"/>
      <c r="D1678" s="384" t="s">
        <v>2869</v>
      </c>
      <c r="E1678" s="364"/>
      <c r="F1678" s="365"/>
      <c r="G1678" s="366"/>
      <c r="H1678" s="367"/>
      <c r="I1678" s="365"/>
      <c r="J1678" s="368"/>
      <c r="K1678" s="364"/>
      <c r="L1678" s="365"/>
      <c r="M1678" s="366"/>
      <c r="N1678" s="367"/>
      <c r="O1678" s="365"/>
      <c r="P1678" s="368"/>
      <c r="Q1678" s="364"/>
      <c r="R1678" s="365"/>
      <c r="S1678" s="366"/>
      <c r="T1678" s="369"/>
      <c r="U1678" s="370"/>
      <c r="V1678" s="481"/>
      <c r="W1678" s="372"/>
      <c r="X1678" s="353"/>
      <c r="Y1678" s="373"/>
      <c r="Z1678" s="382"/>
      <c r="AA1678" s="389"/>
      <c r="AB1678" s="383"/>
      <c r="AC1678" s="388"/>
      <c r="AD1678" s="382"/>
      <c r="AE1678" s="389"/>
      <c r="AF1678" s="390"/>
      <c r="AG1678" s="391"/>
      <c r="AH1678" s="359"/>
      <c r="AI1678" s="373"/>
    </row>
    <row r="1679">
      <c r="A1679" s="480" t="s">
        <v>2869</v>
      </c>
      <c r="B1679" s="361"/>
      <c r="C1679" s="362"/>
      <c r="D1679" s="384" t="s">
        <v>2869</v>
      </c>
      <c r="E1679" s="364"/>
      <c r="F1679" s="365"/>
      <c r="G1679" s="366"/>
      <c r="H1679" s="367"/>
      <c r="I1679" s="365"/>
      <c r="J1679" s="368"/>
      <c r="K1679" s="364"/>
      <c r="L1679" s="365"/>
      <c r="M1679" s="366"/>
      <c r="N1679" s="367"/>
      <c r="O1679" s="365"/>
      <c r="P1679" s="368"/>
      <c r="Q1679" s="364"/>
      <c r="R1679" s="365"/>
      <c r="S1679" s="366"/>
      <c r="T1679" s="369"/>
      <c r="U1679" s="370"/>
      <c r="V1679" s="481"/>
      <c r="W1679" s="372"/>
      <c r="X1679" s="353"/>
      <c r="Y1679" s="373"/>
      <c r="Z1679" s="382"/>
      <c r="AA1679" s="389"/>
      <c r="AB1679" s="383"/>
      <c r="AC1679" s="388"/>
      <c r="AD1679" s="382"/>
      <c r="AE1679" s="389"/>
      <c r="AF1679" s="390"/>
      <c r="AG1679" s="391"/>
      <c r="AH1679" s="359"/>
      <c r="AI1679" s="373"/>
    </row>
    <row r="1680">
      <c r="A1680" s="480" t="s">
        <v>2869</v>
      </c>
      <c r="B1680" s="361"/>
      <c r="C1680" s="362"/>
      <c r="D1680" s="384" t="s">
        <v>2869</v>
      </c>
      <c r="E1680" s="364"/>
      <c r="F1680" s="365"/>
      <c r="G1680" s="366"/>
      <c r="H1680" s="367"/>
      <c r="I1680" s="365"/>
      <c r="J1680" s="368"/>
      <c r="K1680" s="364"/>
      <c r="L1680" s="365"/>
      <c r="M1680" s="366"/>
      <c r="N1680" s="367"/>
      <c r="O1680" s="365"/>
      <c r="P1680" s="368"/>
      <c r="Q1680" s="364"/>
      <c r="R1680" s="365"/>
      <c r="S1680" s="366"/>
      <c r="T1680" s="369"/>
      <c r="U1680" s="370"/>
      <c r="V1680" s="481"/>
      <c r="W1680" s="372"/>
      <c r="X1680" s="353"/>
      <c r="Y1680" s="373"/>
      <c r="Z1680" s="382"/>
      <c r="AA1680" s="389"/>
      <c r="AB1680" s="383"/>
      <c r="AC1680" s="388"/>
      <c r="AD1680" s="382"/>
      <c r="AE1680" s="389"/>
      <c r="AF1680" s="390"/>
      <c r="AG1680" s="391"/>
      <c r="AH1680" s="359"/>
      <c r="AI1680" s="373"/>
    </row>
    <row r="1681">
      <c r="A1681" s="480" t="s">
        <v>2869</v>
      </c>
      <c r="B1681" s="361"/>
      <c r="C1681" s="362"/>
      <c r="D1681" s="384" t="s">
        <v>2869</v>
      </c>
      <c r="E1681" s="364"/>
      <c r="F1681" s="365"/>
      <c r="G1681" s="366"/>
      <c r="H1681" s="367"/>
      <c r="I1681" s="365"/>
      <c r="J1681" s="368"/>
      <c r="K1681" s="364"/>
      <c r="L1681" s="365"/>
      <c r="M1681" s="366"/>
      <c r="N1681" s="367"/>
      <c r="O1681" s="365"/>
      <c r="P1681" s="368"/>
      <c r="Q1681" s="364"/>
      <c r="R1681" s="365"/>
      <c r="S1681" s="366"/>
      <c r="T1681" s="369"/>
      <c r="U1681" s="370"/>
      <c r="V1681" s="481"/>
      <c r="W1681" s="372"/>
      <c r="X1681" s="353"/>
      <c r="Y1681" s="373"/>
      <c r="Z1681" s="382"/>
      <c r="AA1681" s="389"/>
      <c r="AB1681" s="383"/>
      <c r="AC1681" s="388"/>
      <c r="AD1681" s="382"/>
      <c r="AE1681" s="389"/>
      <c r="AF1681" s="390"/>
      <c r="AG1681" s="391"/>
      <c r="AH1681" s="359"/>
      <c r="AI1681" s="373"/>
    </row>
    <row r="1682">
      <c r="A1682" s="480" t="s">
        <v>2869</v>
      </c>
      <c r="B1682" s="361"/>
      <c r="C1682" s="362"/>
      <c r="D1682" s="384" t="s">
        <v>2869</v>
      </c>
      <c r="E1682" s="364"/>
      <c r="F1682" s="365"/>
      <c r="G1682" s="366"/>
      <c r="H1682" s="367"/>
      <c r="I1682" s="365"/>
      <c r="J1682" s="368"/>
      <c r="K1682" s="364"/>
      <c r="L1682" s="365"/>
      <c r="M1682" s="366"/>
      <c r="N1682" s="367"/>
      <c r="O1682" s="365"/>
      <c r="P1682" s="368"/>
      <c r="Q1682" s="364"/>
      <c r="R1682" s="365"/>
      <c r="S1682" s="366"/>
      <c r="T1682" s="369"/>
      <c r="U1682" s="370"/>
      <c r="V1682" s="481"/>
      <c r="W1682" s="372"/>
      <c r="X1682" s="353"/>
      <c r="Y1682" s="373"/>
      <c r="Z1682" s="382"/>
      <c r="AA1682" s="389"/>
      <c r="AB1682" s="383"/>
      <c r="AC1682" s="388"/>
      <c r="AD1682" s="382"/>
      <c r="AE1682" s="389"/>
      <c r="AF1682" s="390"/>
      <c r="AG1682" s="391"/>
      <c r="AH1682" s="359"/>
      <c r="AI1682" s="373"/>
    </row>
    <row r="1683">
      <c r="A1683" s="480" t="s">
        <v>2869</v>
      </c>
      <c r="B1683" s="361"/>
      <c r="C1683" s="362"/>
      <c r="D1683" s="384" t="s">
        <v>2869</v>
      </c>
      <c r="E1683" s="364"/>
      <c r="F1683" s="365"/>
      <c r="G1683" s="366"/>
      <c r="H1683" s="367"/>
      <c r="I1683" s="365"/>
      <c r="J1683" s="368"/>
      <c r="K1683" s="364"/>
      <c r="L1683" s="365"/>
      <c r="M1683" s="366"/>
      <c r="N1683" s="367"/>
      <c r="O1683" s="365"/>
      <c r="P1683" s="368"/>
      <c r="Q1683" s="364"/>
      <c r="R1683" s="365"/>
      <c r="S1683" s="366"/>
      <c r="T1683" s="369"/>
      <c r="U1683" s="370"/>
      <c r="V1683" s="481"/>
      <c r="W1683" s="372"/>
      <c r="X1683" s="353"/>
      <c r="Y1683" s="373"/>
      <c r="Z1683" s="382"/>
      <c r="AA1683" s="389"/>
      <c r="AB1683" s="383"/>
      <c r="AC1683" s="388"/>
      <c r="AD1683" s="382"/>
      <c r="AE1683" s="389"/>
      <c r="AF1683" s="390"/>
      <c r="AG1683" s="391"/>
      <c r="AH1683" s="359"/>
      <c r="AI1683" s="373"/>
    </row>
    <row r="1684">
      <c r="A1684" s="480" t="s">
        <v>2869</v>
      </c>
      <c r="B1684" s="361"/>
      <c r="C1684" s="362"/>
      <c r="D1684" s="384" t="s">
        <v>2869</v>
      </c>
      <c r="E1684" s="364"/>
      <c r="F1684" s="365"/>
      <c r="G1684" s="366"/>
      <c r="H1684" s="367"/>
      <c r="I1684" s="365"/>
      <c r="J1684" s="368"/>
      <c r="K1684" s="364"/>
      <c r="L1684" s="365"/>
      <c r="M1684" s="366"/>
      <c r="N1684" s="367"/>
      <c r="O1684" s="365"/>
      <c r="P1684" s="368"/>
      <c r="Q1684" s="364"/>
      <c r="R1684" s="365"/>
      <c r="S1684" s="366"/>
      <c r="T1684" s="369"/>
      <c r="U1684" s="370"/>
      <c r="V1684" s="481"/>
      <c r="W1684" s="372"/>
      <c r="X1684" s="353"/>
      <c r="Y1684" s="373"/>
      <c r="Z1684" s="382"/>
      <c r="AA1684" s="389"/>
      <c r="AB1684" s="383"/>
      <c r="AC1684" s="388"/>
      <c r="AD1684" s="382"/>
      <c r="AE1684" s="389"/>
      <c r="AF1684" s="390"/>
      <c r="AG1684" s="391"/>
      <c r="AH1684" s="359"/>
      <c r="AI1684" s="373"/>
    </row>
    <row r="1685">
      <c r="A1685" s="480" t="s">
        <v>2869</v>
      </c>
      <c r="B1685" s="361"/>
      <c r="C1685" s="362"/>
      <c r="D1685" s="384" t="s">
        <v>2869</v>
      </c>
      <c r="E1685" s="364"/>
      <c r="F1685" s="365"/>
      <c r="G1685" s="366"/>
      <c r="H1685" s="367"/>
      <c r="I1685" s="365"/>
      <c r="J1685" s="368"/>
      <c r="K1685" s="364"/>
      <c r="L1685" s="365"/>
      <c r="M1685" s="366"/>
      <c r="N1685" s="367"/>
      <c r="O1685" s="365"/>
      <c r="P1685" s="368"/>
      <c r="Q1685" s="364"/>
      <c r="R1685" s="365"/>
      <c r="S1685" s="366"/>
      <c r="T1685" s="369"/>
      <c r="U1685" s="370"/>
      <c r="V1685" s="481"/>
      <c r="W1685" s="372"/>
      <c r="X1685" s="353"/>
      <c r="Y1685" s="373"/>
      <c r="Z1685" s="382"/>
      <c r="AA1685" s="389"/>
      <c r="AB1685" s="383"/>
      <c r="AC1685" s="388"/>
      <c r="AD1685" s="382"/>
      <c r="AE1685" s="389"/>
      <c r="AF1685" s="390"/>
      <c r="AG1685" s="391"/>
      <c r="AH1685" s="359"/>
      <c r="AI1685" s="373"/>
    </row>
    <row r="1686">
      <c r="A1686" s="480" t="s">
        <v>2869</v>
      </c>
      <c r="B1686" s="361"/>
      <c r="C1686" s="362"/>
      <c r="D1686" s="384" t="s">
        <v>2869</v>
      </c>
      <c r="E1686" s="364"/>
      <c r="F1686" s="365"/>
      <c r="G1686" s="366"/>
      <c r="H1686" s="367"/>
      <c r="I1686" s="365"/>
      <c r="J1686" s="368"/>
      <c r="K1686" s="364"/>
      <c r="L1686" s="365"/>
      <c r="M1686" s="366"/>
      <c r="N1686" s="367"/>
      <c r="O1686" s="365"/>
      <c r="P1686" s="368"/>
      <c r="Q1686" s="364"/>
      <c r="R1686" s="365"/>
      <c r="S1686" s="366"/>
      <c r="T1686" s="369"/>
      <c r="U1686" s="370"/>
      <c r="V1686" s="481"/>
      <c r="W1686" s="372"/>
      <c r="X1686" s="353"/>
      <c r="Y1686" s="373"/>
      <c r="Z1686" s="382"/>
      <c r="AA1686" s="389"/>
      <c r="AB1686" s="383"/>
      <c r="AC1686" s="388"/>
      <c r="AD1686" s="382"/>
      <c r="AE1686" s="389"/>
      <c r="AF1686" s="390"/>
      <c r="AG1686" s="391"/>
      <c r="AH1686" s="359"/>
      <c r="AI1686" s="373"/>
    </row>
    <row r="1687">
      <c r="A1687" s="480" t="s">
        <v>2869</v>
      </c>
      <c r="B1687" s="361"/>
      <c r="C1687" s="362"/>
      <c r="D1687" s="384" t="s">
        <v>2869</v>
      </c>
      <c r="E1687" s="364"/>
      <c r="F1687" s="365"/>
      <c r="G1687" s="366"/>
      <c r="H1687" s="367"/>
      <c r="I1687" s="365"/>
      <c r="J1687" s="368"/>
      <c r="K1687" s="364"/>
      <c r="L1687" s="365"/>
      <c r="M1687" s="366"/>
      <c r="N1687" s="367"/>
      <c r="O1687" s="365"/>
      <c r="P1687" s="368"/>
      <c r="Q1687" s="364"/>
      <c r="R1687" s="365"/>
      <c r="S1687" s="366"/>
      <c r="T1687" s="369"/>
      <c r="U1687" s="370"/>
      <c r="V1687" s="481"/>
      <c r="W1687" s="372"/>
      <c r="X1687" s="353"/>
      <c r="Y1687" s="373"/>
      <c r="Z1687" s="382"/>
      <c r="AA1687" s="389"/>
      <c r="AB1687" s="383"/>
      <c r="AC1687" s="388"/>
      <c r="AD1687" s="382"/>
      <c r="AE1687" s="389"/>
      <c r="AF1687" s="390"/>
      <c r="AG1687" s="391"/>
      <c r="AH1687" s="359"/>
      <c r="AI1687" s="373"/>
    </row>
    <row r="1688">
      <c r="A1688" s="480" t="s">
        <v>2869</v>
      </c>
      <c r="B1688" s="361"/>
      <c r="C1688" s="362"/>
      <c r="D1688" s="384" t="s">
        <v>2869</v>
      </c>
      <c r="E1688" s="364"/>
      <c r="F1688" s="365"/>
      <c r="G1688" s="366"/>
      <c r="H1688" s="367"/>
      <c r="I1688" s="365"/>
      <c r="J1688" s="368"/>
      <c r="K1688" s="364"/>
      <c r="L1688" s="365"/>
      <c r="M1688" s="366"/>
      <c r="N1688" s="367"/>
      <c r="O1688" s="365"/>
      <c r="P1688" s="368"/>
      <c r="Q1688" s="364"/>
      <c r="R1688" s="365"/>
      <c r="S1688" s="366"/>
      <c r="T1688" s="369"/>
      <c r="U1688" s="370"/>
      <c r="V1688" s="481"/>
      <c r="W1688" s="372"/>
      <c r="X1688" s="353"/>
      <c r="Y1688" s="373"/>
      <c r="Z1688" s="382"/>
      <c r="AA1688" s="389"/>
      <c r="AB1688" s="383"/>
      <c r="AC1688" s="388"/>
      <c r="AD1688" s="382"/>
      <c r="AE1688" s="389"/>
      <c r="AF1688" s="390"/>
      <c r="AG1688" s="391"/>
      <c r="AH1688" s="359"/>
      <c r="AI1688" s="373"/>
    </row>
    <row r="1689">
      <c r="A1689" s="480" t="s">
        <v>2869</v>
      </c>
      <c r="B1689" s="361"/>
      <c r="C1689" s="362"/>
      <c r="D1689" s="384" t="s">
        <v>2869</v>
      </c>
      <c r="E1689" s="364"/>
      <c r="F1689" s="365"/>
      <c r="G1689" s="366"/>
      <c r="H1689" s="367"/>
      <c r="I1689" s="365"/>
      <c r="J1689" s="368"/>
      <c r="K1689" s="364"/>
      <c r="L1689" s="365"/>
      <c r="M1689" s="366"/>
      <c r="N1689" s="367"/>
      <c r="O1689" s="365"/>
      <c r="P1689" s="368"/>
      <c r="Q1689" s="364"/>
      <c r="R1689" s="365"/>
      <c r="S1689" s="366"/>
      <c r="T1689" s="369"/>
      <c r="U1689" s="370"/>
      <c r="V1689" s="481"/>
      <c r="W1689" s="372"/>
      <c r="X1689" s="353"/>
      <c r="Y1689" s="373"/>
      <c r="Z1689" s="382"/>
      <c r="AA1689" s="389"/>
      <c r="AB1689" s="383"/>
      <c r="AC1689" s="388"/>
      <c r="AD1689" s="382"/>
      <c r="AE1689" s="389"/>
      <c r="AF1689" s="390"/>
      <c r="AG1689" s="391"/>
      <c r="AH1689" s="359"/>
      <c r="AI1689" s="373"/>
    </row>
    <row r="1690">
      <c r="A1690" s="480" t="s">
        <v>2869</v>
      </c>
      <c r="B1690" s="361"/>
      <c r="C1690" s="362"/>
      <c r="D1690" s="384" t="s">
        <v>2869</v>
      </c>
      <c r="E1690" s="364"/>
      <c r="F1690" s="365"/>
      <c r="G1690" s="366"/>
      <c r="H1690" s="367"/>
      <c r="I1690" s="365"/>
      <c r="J1690" s="368"/>
      <c r="K1690" s="364"/>
      <c r="L1690" s="365"/>
      <c r="M1690" s="366"/>
      <c r="N1690" s="367"/>
      <c r="O1690" s="365"/>
      <c r="P1690" s="368"/>
      <c r="Q1690" s="364"/>
      <c r="R1690" s="365"/>
      <c r="S1690" s="366"/>
      <c r="T1690" s="369"/>
      <c r="U1690" s="370"/>
      <c r="V1690" s="481"/>
      <c r="W1690" s="372"/>
      <c r="X1690" s="353"/>
      <c r="Y1690" s="373"/>
      <c r="Z1690" s="382"/>
      <c r="AA1690" s="389"/>
      <c r="AB1690" s="383"/>
      <c r="AC1690" s="388"/>
      <c r="AD1690" s="382"/>
      <c r="AE1690" s="389"/>
      <c r="AF1690" s="390"/>
      <c r="AG1690" s="391"/>
      <c r="AH1690" s="359"/>
      <c r="AI1690" s="373"/>
    </row>
    <row r="1691">
      <c r="A1691" s="480" t="s">
        <v>2869</v>
      </c>
      <c r="B1691" s="361"/>
      <c r="C1691" s="362"/>
      <c r="D1691" s="384" t="s">
        <v>2869</v>
      </c>
      <c r="E1691" s="364"/>
      <c r="F1691" s="365"/>
      <c r="G1691" s="366"/>
      <c r="H1691" s="367"/>
      <c r="I1691" s="365"/>
      <c r="J1691" s="368"/>
      <c r="K1691" s="364"/>
      <c r="L1691" s="365"/>
      <c r="M1691" s="366"/>
      <c r="N1691" s="367"/>
      <c r="O1691" s="365"/>
      <c r="P1691" s="368"/>
      <c r="Q1691" s="364"/>
      <c r="R1691" s="365"/>
      <c r="S1691" s="366"/>
      <c r="T1691" s="369"/>
      <c r="U1691" s="370"/>
      <c r="V1691" s="481"/>
      <c r="W1691" s="372"/>
      <c r="X1691" s="353"/>
      <c r="Y1691" s="373"/>
      <c r="Z1691" s="382"/>
      <c r="AA1691" s="389"/>
      <c r="AB1691" s="383"/>
      <c r="AC1691" s="388"/>
      <c r="AD1691" s="382"/>
      <c r="AE1691" s="389"/>
      <c r="AF1691" s="390"/>
      <c r="AG1691" s="391"/>
      <c r="AH1691" s="359"/>
      <c r="AI1691" s="373"/>
    </row>
    <row r="1692">
      <c r="A1692" s="480" t="s">
        <v>2869</v>
      </c>
      <c r="B1692" s="361"/>
      <c r="C1692" s="362"/>
      <c r="D1692" s="384" t="s">
        <v>2869</v>
      </c>
      <c r="E1692" s="364"/>
      <c r="F1692" s="365"/>
      <c r="G1692" s="366"/>
      <c r="H1692" s="367"/>
      <c r="I1692" s="365"/>
      <c r="J1692" s="368"/>
      <c r="K1692" s="364"/>
      <c r="L1692" s="365"/>
      <c r="M1692" s="366"/>
      <c r="N1692" s="367"/>
      <c r="O1692" s="365"/>
      <c r="P1692" s="368"/>
      <c r="Q1692" s="364"/>
      <c r="R1692" s="365"/>
      <c r="S1692" s="366"/>
      <c r="T1692" s="369"/>
      <c r="U1692" s="370"/>
      <c r="V1692" s="481"/>
      <c r="W1692" s="372"/>
      <c r="X1692" s="353"/>
      <c r="Y1692" s="373"/>
      <c r="Z1692" s="382"/>
      <c r="AA1692" s="389"/>
      <c r="AB1692" s="383"/>
      <c r="AC1692" s="388"/>
      <c r="AD1692" s="382"/>
      <c r="AE1692" s="389"/>
      <c r="AF1692" s="390"/>
      <c r="AG1692" s="391"/>
      <c r="AH1692" s="359"/>
      <c r="AI1692" s="373"/>
    </row>
    <row r="1693">
      <c r="A1693" s="480" t="s">
        <v>2869</v>
      </c>
      <c r="B1693" s="361"/>
      <c r="C1693" s="362"/>
      <c r="D1693" s="384" t="s">
        <v>2869</v>
      </c>
      <c r="E1693" s="364"/>
      <c r="F1693" s="365"/>
      <c r="G1693" s="366"/>
      <c r="H1693" s="367"/>
      <c r="I1693" s="365"/>
      <c r="J1693" s="368"/>
      <c r="K1693" s="364"/>
      <c r="L1693" s="365"/>
      <c r="M1693" s="366"/>
      <c r="N1693" s="367"/>
      <c r="O1693" s="365"/>
      <c r="P1693" s="368"/>
      <c r="Q1693" s="364"/>
      <c r="R1693" s="365"/>
      <c r="S1693" s="366"/>
      <c r="T1693" s="369"/>
      <c r="U1693" s="370"/>
      <c r="V1693" s="481"/>
      <c r="W1693" s="372"/>
      <c r="X1693" s="353"/>
      <c r="Y1693" s="373"/>
      <c r="Z1693" s="382"/>
      <c r="AA1693" s="389"/>
      <c r="AB1693" s="383"/>
      <c r="AC1693" s="388"/>
      <c r="AD1693" s="382"/>
      <c r="AE1693" s="389"/>
      <c r="AF1693" s="390"/>
      <c r="AG1693" s="391"/>
      <c r="AH1693" s="359"/>
      <c r="AI1693" s="373"/>
    </row>
    <row r="1694">
      <c r="A1694" s="480" t="s">
        <v>2869</v>
      </c>
      <c r="B1694" s="361"/>
      <c r="C1694" s="362"/>
      <c r="D1694" s="384" t="s">
        <v>2869</v>
      </c>
      <c r="E1694" s="364"/>
      <c r="F1694" s="365"/>
      <c r="G1694" s="366"/>
      <c r="H1694" s="367"/>
      <c r="I1694" s="365"/>
      <c r="J1694" s="368"/>
      <c r="K1694" s="364"/>
      <c r="L1694" s="365"/>
      <c r="M1694" s="366"/>
      <c r="N1694" s="367"/>
      <c r="O1694" s="365"/>
      <c r="P1694" s="368"/>
      <c r="Q1694" s="364"/>
      <c r="R1694" s="365"/>
      <c r="S1694" s="366"/>
      <c r="T1694" s="369"/>
      <c r="U1694" s="370"/>
      <c r="V1694" s="481"/>
      <c r="W1694" s="372"/>
      <c r="X1694" s="353"/>
      <c r="Y1694" s="373"/>
      <c r="Z1694" s="382"/>
      <c r="AA1694" s="389"/>
      <c r="AB1694" s="383"/>
      <c r="AC1694" s="388"/>
      <c r="AD1694" s="382"/>
      <c r="AE1694" s="389"/>
      <c r="AF1694" s="390"/>
      <c r="AG1694" s="391"/>
      <c r="AH1694" s="359"/>
      <c r="AI1694" s="373"/>
    </row>
    <row r="1695">
      <c r="A1695" s="480" t="s">
        <v>2869</v>
      </c>
      <c r="B1695" s="361"/>
      <c r="C1695" s="362"/>
      <c r="D1695" s="384" t="s">
        <v>2869</v>
      </c>
      <c r="E1695" s="364"/>
      <c r="F1695" s="365"/>
      <c r="G1695" s="366"/>
      <c r="H1695" s="367"/>
      <c r="I1695" s="365"/>
      <c r="J1695" s="368"/>
      <c r="K1695" s="364"/>
      <c r="L1695" s="365"/>
      <c r="M1695" s="366"/>
      <c r="N1695" s="367"/>
      <c r="O1695" s="365"/>
      <c r="P1695" s="368"/>
      <c r="Q1695" s="364"/>
      <c r="R1695" s="365"/>
      <c r="S1695" s="366"/>
      <c r="T1695" s="369"/>
      <c r="U1695" s="370"/>
      <c r="V1695" s="481"/>
      <c r="W1695" s="372"/>
      <c r="X1695" s="353"/>
      <c r="Y1695" s="373"/>
      <c r="Z1695" s="382"/>
      <c r="AA1695" s="389"/>
      <c r="AB1695" s="383"/>
      <c r="AC1695" s="388"/>
      <c r="AD1695" s="382"/>
      <c r="AE1695" s="389"/>
      <c r="AF1695" s="390"/>
      <c r="AG1695" s="391"/>
      <c r="AH1695" s="359"/>
      <c r="AI1695" s="373"/>
    </row>
    <row r="1696">
      <c r="A1696" s="480" t="s">
        <v>2869</v>
      </c>
      <c r="B1696" s="361"/>
      <c r="C1696" s="362"/>
      <c r="D1696" s="384" t="s">
        <v>2869</v>
      </c>
      <c r="E1696" s="364"/>
      <c r="F1696" s="365"/>
      <c r="G1696" s="366"/>
      <c r="H1696" s="367"/>
      <c r="I1696" s="365"/>
      <c r="J1696" s="368"/>
      <c r="K1696" s="364"/>
      <c r="L1696" s="365"/>
      <c r="M1696" s="366"/>
      <c r="N1696" s="367"/>
      <c r="O1696" s="365"/>
      <c r="P1696" s="368"/>
      <c r="Q1696" s="364"/>
      <c r="R1696" s="365"/>
      <c r="S1696" s="366"/>
      <c r="T1696" s="369"/>
      <c r="U1696" s="370"/>
      <c r="V1696" s="481"/>
      <c r="W1696" s="372"/>
      <c r="X1696" s="353"/>
      <c r="Y1696" s="373"/>
      <c r="Z1696" s="382"/>
      <c r="AA1696" s="389"/>
      <c r="AB1696" s="383"/>
      <c r="AC1696" s="388"/>
      <c r="AD1696" s="382"/>
      <c r="AE1696" s="389"/>
      <c r="AF1696" s="390"/>
      <c r="AG1696" s="391"/>
      <c r="AH1696" s="359"/>
      <c r="AI1696" s="373"/>
    </row>
    <row r="1697">
      <c r="A1697" s="480" t="s">
        <v>2869</v>
      </c>
      <c r="B1697" s="361"/>
      <c r="C1697" s="362"/>
      <c r="D1697" s="384" t="s">
        <v>2869</v>
      </c>
      <c r="E1697" s="364"/>
      <c r="F1697" s="365"/>
      <c r="G1697" s="366"/>
      <c r="H1697" s="367"/>
      <c r="I1697" s="365"/>
      <c r="J1697" s="368"/>
      <c r="K1697" s="364"/>
      <c r="L1697" s="365"/>
      <c r="M1697" s="366"/>
      <c r="N1697" s="367"/>
      <c r="O1697" s="365"/>
      <c r="P1697" s="368"/>
      <c r="Q1697" s="364"/>
      <c r="R1697" s="365"/>
      <c r="S1697" s="366"/>
      <c r="T1697" s="369"/>
      <c r="U1697" s="370"/>
      <c r="V1697" s="481"/>
      <c r="W1697" s="372"/>
      <c r="X1697" s="353"/>
      <c r="Y1697" s="373"/>
      <c r="Z1697" s="382"/>
      <c r="AA1697" s="389"/>
      <c r="AB1697" s="383"/>
      <c r="AC1697" s="388"/>
      <c r="AD1697" s="382"/>
      <c r="AE1697" s="389"/>
      <c r="AF1697" s="390"/>
      <c r="AG1697" s="391"/>
      <c r="AH1697" s="359"/>
      <c r="AI1697" s="373"/>
    </row>
    <row r="1698">
      <c r="A1698" s="480" t="s">
        <v>2869</v>
      </c>
      <c r="B1698" s="361"/>
      <c r="C1698" s="362"/>
      <c r="D1698" s="384" t="s">
        <v>2869</v>
      </c>
      <c r="E1698" s="364"/>
      <c r="F1698" s="365"/>
      <c r="G1698" s="366"/>
      <c r="H1698" s="367"/>
      <c r="I1698" s="365"/>
      <c r="J1698" s="368"/>
      <c r="K1698" s="364"/>
      <c r="L1698" s="365"/>
      <c r="M1698" s="366"/>
      <c r="N1698" s="367"/>
      <c r="O1698" s="365"/>
      <c r="P1698" s="368"/>
      <c r="Q1698" s="364"/>
      <c r="R1698" s="365"/>
      <c r="S1698" s="366"/>
      <c r="T1698" s="369"/>
      <c r="U1698" s="370"/>
      <c r="V1698" s="481"/>
      <c r="W1698" s="372"/>
      <c r="X1698" s="353"/>
      <c r="Y1698" s="373"/>
      <c r="Z1698" s="382"/>
      <c r="AA1698" s="389"/>
      <c r="AB1698" s="383"/>
      <c r="AC1698" s="388"/>
      <c r="AD1698" s="382"/>
      <c r="AE1698" s="389"/>
      <c r="AF1698" s="390"/>
      <c r="AG1698" s="391"/>
      <c r="AH1698" s="359"/>
      <c r="AI1698" s="373"/>
    </row>
    <row r="1699">
      <c r="A1699" s="480" t="s">
        <v>2869</v>
      </c>
      <c r="B1699" s="361"/>
      <c r="C1699" s="362"/>
      <c r="D1699" s="384" t="s">
        <v>2869</v>
      </c>
      <c r="E1699" s="364"/>
      <c r="F1699" s="365"/>
      <c r="G1699" s="366"/>
      <c r="H1699" s="367"/>
      <c r="I1699" s="365"/>
      <c r="J1699" s="368"/>
      <c r="K1699" s="364"/>
      <c r="L1699" s="365"/>
      <c r="M1699" s="366"/>
      <c r="N1699" s="367"/>
      <c r="O1699" s="365"/>
      <c r="P1699" s="368"/>
      <c r="Q1699" s="364"/>
      <c r="R1699" s="365"/>
      <c r="S1699" s="366"/>
      <c r="T1699" s="369"/>
      <c r="U1699" s="370"/>
      <c r="V1699" s="481"/>
      <c r="W1699" s="372"/>
      <c r="X1699" s="353"/>
      <c r="Y1699" s="373"/>
      <c r="Z1699" s="382"/>
      <c r="AA1699" s="389"/>
      <c r="AB1699" s="383"/>
      <c r="AC1699" s="388"/>
      <c r="AD1699" s="382"/>
      <c r="AE1699" s="389"/>
      <c r="AF1699" s="390"/>
      <c r="AG1699" s="391"/>
      <c r="AH1699" s="359"/>
      <c r="AI1699" s="373"/>
    </row>
    <row r="1700">
      <c r="A1700" s="480" t="s">
        <v>2869</v>
      </c>
      <c r="B1700" s="361"/>
      <c r="C1700" s="362"/>
      <c r="D1700" s="384" t="s">
        <v>2869</v>
      </c>
      <c r="E1700" s="364"/>
      <c r="F1700" s="365"/>
      <c r="G1700" s="366"/>
      <c r="H1700" s="367"/>
      <c r="I1700" s="365"/>
      <c r="J1700" s="368"/>
      <c r="K1700" s="364"/>
      <c r="L1700" s="365"/>
      <c r="M1700" s="366"/>
      <c r="N1700" s="367"/>
      <c r="O1700" s="365"/>
      <c r="P1700" s="368"/>
      <c r="Q1700" s="364"/>
      <c r="R1700" s="365"/>
      <c r="S1700" s="366"/>
      <c r="T1700" s="369"/>
      <c r="U1700" s="370"/>
      <c r="V1700" s="481"/>
      <c r="W1700" s="372"/>
      <c r="X1700" s="353"/>
      <c r="Y1700" s="373"/>
      <c r="Z1700" s="382"/>
      <c r="AA1700" s="389"/>
      <c r="AB1700" s="383"/>
      <c r="AC1700" s="388"/>
      <c r="AD1700" s="382"/>
      <c r="AE1700" s="389"/>
      <c r="AF1700" s="390"/>
      <c r="AG1700" s="391"/>
      <c r="AH1700" s="359"/>
      <c r="AI1700" s="373"/>
    </row>
    <row r="1701">
      <c r="A1701" s="480" t="s">
        <v>2869</v>
      </c>
      <c r="B1701" s="361"/>
      <c r="C1701" s="362"/>
      <c r="D1701" s="384" t="s">
        <v>2869</v>
      </c>
      <c r="E1701" s="364"/>
      <c r="F1701" s="365"/>
      <c r="G1701" s="366"/>
      <c r="H1701" s="367"/>
      <c r="I1701" s="365"/>
      <c r="J1701" s="368"/>
      <c r="K1701" s="364"/>
      <c r="L1701" s="365"/>
      <c r="M1701" s="366"/>
      <c r="N1701" s="367"/>
      <c r="O1701" s="365"/>
      <c r="P1701" s="368"/>
      <c r="Q1701" s="364"/>
      <c r="R1701" s="365"/>
      <c r="S1701" s="366"/>
      <c r="T1701" s="369"/>
      <c r="U1701" s="370"/>
      <c r="V1701" s="481"/>
      <c r="W1701" s="372"/>
      <c r="X1701" s="353"/>
      <c r="Y1701" s="373"/>
      <c r="Z1701" s="382"/>
      <c r="AA1701" s="389"/>
      <c r="AB1701" s="383"/>
      <c r="AC1701" s="388"/>
      <c r="AD1701" s="382"/>
      <c r="AE1701" s="389"/>
      <c r="AF1701" s="390"/>
      <c r="AG1701" s="391"/>
      <c r="AH1701" s="359"/>
      <c r="AI1701" s="373"/>
    </row>
    <row r="1702">
      <c r="A1702" s="480" t="s">
        <v>2869</v>
      </c>
      <c r="B1702" s="361"/>
      <c r="C1702" s="362"/>
      <c r="D1702" s="384" t="s">
        <v>2869</v>
      </c>
      <c r="E1702" s="364"/>
      <c r="F1702" s="365"/>
      <c r="G1702" s="366"/>
      <c r="H1702" s="367"/>
      <c r="I1702" s="365"/>
      <c r="J1702" s="368"/>
      <c r="K1702" s="364"/>
      <c r="L1702" s="365"/>
      <c r="M1702" s="366"/>
      <c r="N1702" s="367"/>
      <c r="O1702" s="365"/>
      <c r="P1702" s="368"/>
      <c r="Q1702" s="364"/>
      <c r="R1702" s="365"/>
      <c r="S1702" s="366"/>
      <c r="T1702" s="369"/>
      <c r="U1702" s="370"/>
      <c r="V1702" s="481"/>
      <c r="W1702" s="372"/>
      <c r="X1702" s="353"/>
      <c r="Y1702" s="373"/>
      <c r="Z1702" s="382"/>
      <c r="AA1702" s="389"/>
      <c r="AB1702" s="383"/>
      <c r="AC1702" s="388"/>
      <c r="AD1702" s="382"/>
      <c r="AE1702" s="389"/>
      <c r="AF1702" s="390"/>
      <c r="AG1702" s="391"/>
      <c r="AH1702" s="359"/>
      <c r="AI1702" s="373"/>
    </row>
    <row r="1703">
      <c r="A1703" s="480" t="s">
        <v>2869</v>
      </c>
      <c r="B1703" s="361"/>
      <c r="C1703" s="362"/>
      <c r="D1703" s="384" t="s">
        <v>2869</v>
      </c>
      <c r="E1703" s="364"/>
      <c r="F1703" s="365"/>
      <c r="G1703" s="366"/>
      <c r="H1703" s="367"/>
      <c r="I1703" s="365"/>
      <c r="J1703" s="368"/>
      <c r="K1703" s="364"/>
      <c r="L1703" s="365"/>
      <c r="M1703" s="366"/>
      <c r="N1703" s="367"/>
      <c r="O1703" s="365"/>
      <c r="P1703" s="368"/>
      <c r="Q1703" s="364"/>
      <c r="R1703" s="365"/>
      <c r="S1703" s="366"/>
      <c r="T1703" s="369"/>
      <c r="U1703" s="370"/>
      <c r="V1703" s="481"/>
      <c r="W1703" s="372"/>
      <c r="X1703" s="353"/>
      <c r="Y1703" s="373"/>
      <c r="Z1703" s="382"/>
      <c r="AA1703" s="389"/>
      <c r="AB1703" s="383"/>
      <c r="AC1703" s="388"/>
      <c r="AD1703" s="382"/>
      <c r="AE1703" s="389"/>
      <c r="AF1703" s="390"/>
      <c r="AG1703" s="391"/>
      <c r="AH1703" s="359"/>
      <c r="AI1703" s="373"/>
    </row>
    <row r="1704">
      <c r="A1704" s="480" t="s">
        <v>2869</v>
      </c>
      <c r="B1704" s="361"/>
      <c r="C1704" s="362"/>
      <c r="D1704" s="384" t="s">
        <v>2869</v>
      </c>
      <c r="E1704" s="364"/>
      <c r="F1704" s="365"/>
      <c r="G1704" s="366"/>
      <c r="H1704" s="367"/>
      <c r="I1704" s="365"/>
      <c r="J1704" s="368"/>
      <c r="K1704" s="364"/>
      <c r="L1704" s="365"/>
      <c r="M1704" s="366"/>
      <c r="N1704" s="367"/>
      <c r="O1704" s="365"/>
      <c r="P1704" s="368"/>
      <c r="Q1704" s="364"/>
      <c r="R1704" s="365"/>
      <c r="S1704" s="366"/>
      <c r="T1704" s="369"/>
      <c r="U1704" s="370"/>
      <c r="V1704" s="481"/>
      <c r="W1704" s="372"/>
      <c r="X1704" s="353"/>
      <c r="Y1704" s="373"/>
      <c r="Z1704" s="382"/>
      <c r="AA1704" s="389"/>
      <c r="AB1704" s="383"/>
      <c r="AC1704" s="388"/>
      <c r="AD1704" s="382"/>
      <c r="AE1704" s="389"/>
      <c r="AF1704" s="390"/>
      <c r="AG1704" s="391"/>
      <c r="AH1704" s="359"/>
      <c r="AI1704" s="373"/>
    </row>
    <row r="1705">
      <c r="A1705" s="480" t="s">
        <v>2869</v>
      </c>
      <c r="B1705" s="361"/>
      <c r="C1705" s="362"/>
      <c r="D1705" s="384" t="s">
        <v>2869</v>
      </c>
      <c r="E1705" s="364"/>
      <c r="F1705" s="365"/>
      <c r="G1705" s="366"/>
      <c r="H1705" s="367"/>
      <c r="I1705" s="365"/>
      <c r="J1705" s="368"/>
      <c r="K1705" s="364"/>
      <c r="L1705" s="365"/>
      <c r="M1705" s="366"/>
      <c r="N1705" s="367"/>
      <c r="O1705" s="365"/>
      <c r="P1705" s="368"/>
      <c r="Q1705" s="364"/>
      <c r="R1705" s="365"/>
      <c r="S1705" s="366"/>
      <c r="T1705" s="369"/>
      <c r="U1705" s="370"/>
      <c r="V1705" s="481"/>
      <c r="W1705" s="372"/>
      <c r="X1705" s="353"/>
      <c r="Y1705" s="373"/>
      <c r="Z1705" s="382"/>
      <c r="AA1705" s="389"/>
      <c r="AB1705" s="383"/>
      <c r="AC1705" s="388"/>
      <c r="AD1705" s="382"/>
      <c r="AE1705" s="389"/>
      <c r="AF1705" s="390"/>
      <c r="AG1705" s="391"/>
      <c r="AH1705" s="359"/>
      <c r="AI1705" s="373"/>
    </row>
    <row r="1706">
      <c r="A1706" s="480" t="s">
        <v>2869</v>
      </c>
      <c r="B1706" s="361"/>
      <c r="C1706" s="362"/>
      <c r="D1706" s="384" t="s">
        <v>2869</v>
      </c>
      <c r="E1706" s="364"/>
      <c r="F1706" s="365"/>
      <c r="G1706" s="366"/>
      <c r="H1706" s="367"/>
      <c r="I1706" s="365"/>
      <c r="J1706" s="368"/>
      <c r="K1706" s="364"/>
      <c r="L1706" s="365"/>
      <c r="M1706" s="366"/>
      <c r="N1706" s="367"/>
      <c r="O1706" s="365"/>
      <c r="P1706" s="368"/>
      <c r="Q1706" s="364"/>
      <c r="R1706" s="365"/>
      <c r="S1706" s="366"/>
      <c r="T1706" s="369"/>
      <c r="U1706" s="370"/>
      <c r="V1706" s="481"/>
      <c r="W1706" s="372"/>
      <c r="X1706" s="353"/>
      <c r="Y1706" s="373"/>
      <c r="Z1706" s="382"/>
      <c r="AA1706" s="389"/>
      <c r="AB1706" s="383"/>
      <c r="AC1706" s="388"/>
      <c r="AD1706" s="382"/>
      <c r="AE1706" s="389"/>
      <c r="AF1706" s="390"/>
      <c r="AG1706" s="391"/>
      <c r="AH1706" s="359"/>
      <c r="AI1706" s="373"/>
    </row>
    <row r="1707">
      <c r="A1707" s="480" t="s">
        <v>2869</v>
      </c>
      <c r="B1707" s="361"/>
      <c r="C1707" s="362"/>
      <c r="D1707" s="384" t="s">
        <v>2869</v>
      </c>
      <c r="E1707" s="364"/>
      <c r="F1707" s="365"/>
      <c r="G1707" s="366"/>
      <c r="H1707" s="367"/>
      <c r="I1707" s="365"/>
      <c r="J1707" s="368"/>
      <c r="K1707" s="364"/>
      <c r="L1707" s="365"/>
      <c r="M1707" s="366"/>
      <c r="N1707" s="367"/>
      <c r="O1707" s="365"/>
      <c r="P1707" s="368"/>
      <c r="Q1707" s="364"/>
      <c r="R1707" s="365"/>
      <c r="S1707" s="366"/>
      <c r="T1707" s="369"/>
      <c r="U1707" s="370"/>
      <c r="V1707" s="481"/>
      <c r="W1707" s="372"/>
      <c r="X1707" s="353"/>
      <c r="Y1707" s="373"/>
      <c r="Z1707" s="382"/>
      <c r="AA1707" s="389"/>
      <c r="AB1707" s="383"/>
      <c r="AC1707" s="388"/>
      <c r="AD1707" s="382"/>
      <c r="AE1707" s="389"/>
      <c r="AF1707" s="390"/>
      <c r="AG1707" s="391"/>
      <c r="AH1707" s="359"/>
      <c r="AI1707" s="373"/>
    </row>
    <row r="1708">
      <c r="A1708" s="480" t="s">
        <v>2869</v>
      </c>
      <c r="B1708" s="361"/>
      <c r="C1708" s="362"/>
      <c r="D1708" s="384" t="s">
        <v>2869</v>
      </c>
      <c r="E1708" s="364"/>
      <c r="F1708" s="365"/>
      <c r="G1708" s="366"/>
      <c r="H1708" s="367"/>
      <c r="I1708" s="365"/>
      <c r="J1708" s="368"/>
      <c r="K1708" s="364"/>
      <c r="L1708" s="365"/>
      <c r="M1708" s="366"/>
      <c r="N1708" s="367"/>
      <c r="O1708" s="365"/>
      <c r="P1708" s="368"/>
      <c r="Q1708" s="364"/>
      <c r="R1708" s="365"/>
      <c r="S1708" s="366"/>
      <c r="T1708" s="369"/>
      <c r="U1708" s="370"/>
      <c r="V1708" s="481"/>
      <c r="W1708" s="372"/>
      <c r="X1708" s="353"/>
      <c r="Y1708" s="373"/>
      <c r="Z1708" s="382"/>
      <c r="AA1708" s="389"/>
      <c r="AB1708" s="383"/>
      <c r="AC1708" s="388"/>
      <c r="AD1708" s="382"/>
      <c r="AE1708" s="389"/>
      <c r="AF1708" s="390"/>
      <c r="AG1708" s="391"/>
      <c r="AH1708" s="359"/>
      <c r="AI1708" s="373"/>
    </row>
    <row r="1709">
      <c r="A1709" s="480" t="s">
        <v>2869</v>
      </c>
      <c r="B1709" s="361"/>
      <c r="C1709" s="362"/>
      <c r="D1709" s="384" t="s">
        <v>2869</v>
      </c>
      <c r="E1709" s="364"/>
      <c r="F1709" s="365"/>
      <c r="G1709" s="366"/>
      <c r="H1709" s="367"/>
      <c r="I1709" s="365"/>
      <c r="J1709" s="368"/>
      <c r="K1709" s="364"/>
      <c r="L1709" s="365"/>
      <c r="M1709" s="366"/>
      <c r="N1709" s="367"/>
      <c r="O1709" s="365"/>
      <c r="P1709" s="368"/>
      <c r="Q1709" s="364"/>
      <c r="R1709" s="365"/>
      <c r="S1709" s="366"/>
      <c r="T1709" s="369"/>
      <c r="U1709" s="370"/>
      <c r="V1709" s="481"/>
      <c r="W1709" s="372"/>
      <c r="X1709" s="353"/>
      <c r="Y1709" s="373"/>
      <c r="Z1709" s="382"/>
      <c r="AA1709" s="389"/>
      <c r="AB1709" s="383"/>
      <c r="AC1709" s="388"/>
      <c r="AD1709" s="382"/>
      <c r="AE1709" s="389"/>
      <c r="AF1709" s="390"/>
      <c r="AG1709" s="391"/>
      <c r="AH1709" s="359"/>
      <c r="AI1709" s="373"/>
    </row>
    <row r="1710">
      <c r="A1710" s="480" t="s">
        <v>2869</v>
      </c>
      <c r="B1710" s="361"/>
      <c r="C1710" s="362"/>
      <c r="D1710" s="384" t="s">
        <v>2869</v>
      </c>
      <c r="E1710" s="364"/>
      <c r="F1710" s="365"/>
      <c r="G1710" s="366"/>
      <c r="H1710" s="367"/>
      <c r="I1710" s="365"/>
      <c r="J1710" s="368"/>
      <c r="K1710" s="364"/>
      <c r="L1710" s="365"/>
      <c r="M1710" s="366"/>
      <c r="N1710" s="367"/>
      <c r="O1710" s="365"/>
      <c r="P1710" s="368"/>
      <c r="Q1710" s="364"/>
      <c r="R1710" s="365"/>
      <c r="S1710" s="366"/>
      <c r="T1710" s="369"/>
      <c r="U1710" s="370"/>
      <c r="V1710" s="481"/>
      <c r="W1710" s="372"/>
      <c r="X1710" s="353"/>
      <c r="Y1710" s="373"/>
      <c r="Z1710" s="382"/>
      <c r="AA1710" s="389"/>
      <c r="AB1710" s="383"/>
      <c r="AC1710" s="388"/>
      <c r="AD1710" s="382"/>
      <c r="AE1710" s="389"/>
      <c r="AF1710" s="390"/>
      <c r="AG1710" s="391"/>
      <c r="AH1710" s="359"/>
      <c r="AI1710" s="373"/>
    </row>
    <row r="1711">
      <c r="A1711" s="480" t="s">
        <v>2869</v>
      </c>
      <c r="B1711" s="361"/>
      <c r="C1711" s="362"/>
      <c r="D1711" s="384" t="s">
        <v>2869</v>
      </c>
      <c r="E1711" s="364"/>
      <c r="F1711" s="365"/>
      <c r="G1711" s="366"/>
      <c r="H1711" s="367"/>
      <c r="I1711" s="365"/>
      <c r="J1711" s="368"/>
      <c r="K1711" s="364"/>
      <c r="L1711" s="365"/>
      <c r="M1711" s="366"/>
      <c r="N1711" s="367"/>
      <c r="O1711" s="365"/>
      <c r="P1711" s="368"/>
      <c r="Q1711" s="364"/>
      <c r="R1711" s="365"/>
      <c r="S1711" s="366"/>
      <c r="T1711" s="369"/>
      <c r="U1711" s="370"/>
      <c r="V1711" s="481"/>
      <c r="W1711" s="372"/>
      <c r="X1711" s="353"/>
      <c r="Y1711" s="373"/>
      <c r="Z1711" s="382"/>
      <c r="AA1711" s="389"/>
      <c r="AB1711" s="383"/>
      <c r="AC1711" s="388"/>
      <c r="AD1711" s="382"/>
      <c r="AE1711" s="389"/>
      <c r="AF1711" s="390"/>
      <c r="AG1711" s="391"/>
      <c r="AH1711" s="359"/>
      <c r="AI1711" s="373"/>
    </row>
    <row r="1712">
      <c r="A1712" s="480" t="s">
        <v>2869</v>
      </c>
      <c r="B1712" s="361"/>
      <c r="C1712" s="362"/>
      <c r="D1712" s="384" t="s">
        <v>2869</v>
      </c>
      <c r="E1712" s="364"/>
      <c r="F1712" s="365"/>
      <c r="G1712" s="366"/>
      <c r="H1712" s="367"/>
      <c r="I1712" s="365"/>
      <c r="J1712" s="368"/>
      <c r="K1712" s="364"/>
      <c r="L1712" s="365"/>
      <c r="M1712" s="366"/>
      <c r="N1712" s="367"/>
      <c r="O1712" s="365"/>
      <c r="P1712" s="368"/>
      <c r="Q1712" s="364"/>
      <c r="R1712" s="365"/>
      <c r="S1712" s="366"/>
      <c r="T1712" s="369"/>
      <c r="U1712" s="370"/>
      <c r="V1712" s="481"/>
      <c r="W1712" s="372"/>
      <c r="X1712" s="353"/>
      <c r="Y1712" s="373"/>
      <c r="Z1712" s="382"/>
      <c r="AA1712" s="389"/>
      <c r="AB1712" s="383"/>
      <c r="AC1712" s="388"/>
      <c r="AD1712" s="382"/>
      <c r="AE1712" s="389"/>
      <c r="AF1712" s="390"/>
      <c r="AG1712" s="391"/>
      <c r="AH1712" s="359"/>
      <c r="AI1712" s="373"/>
    </row>
    <row r="1713">
      <c r="A1713" s="480" t="s">
        <v>2869</v>
      </c>
      <c r="B1713" s="361"/>
      <c r="C1713" s="362"/>
      <c r="D1713" s="384" t="s">
        <v>2869</v>
      </c>
      <c r="E1713" s="364"/>
      <c r="F1713" s="365"/>
      <c r="G1713" s="366"/>
      <c r="H1713" s="367"/>
      <c r="I1713" s="365"/>
      <c r="J1713" s="368"/>
      <c r="K1713" s="364"/>
      <c r="L1713" s="365"/>
      <c r="M1713" s="366"/>
      <c r="N1713" s="367"/>
      <c r="O1713" s="365"/>
      <c r="P1713" s="368"/>
      <c r="Q1713" s="364"/>
      <c r="R1713" s="365"/>
      <c r="S1713" s="366"/>
      <c r="T1713" s="369"/>
      <c r="U1713" s="370"/>
      <c r="V1713" s="481"/>
      <c r="W1713" s="372"/>
      <c r="X1713" s="353"/>
      <c r="Y1713" s="373"/>
      <c r="Z1713" s="382"/>
      <c r="AA1713" s="389"/>
      <c r="AB1713" s="383"/>
      <c r="AC1713" s="388"/>
      <c r="AD1713" s="382"/>
      <c r="AE1713" s="389"/>
      <c r="AF1713" s="390"/>
      <c r="AG1713" s="391"/>
      <c r="AH1713" s="359"/>
      <c r="AI1713" s="373"/>
    </row>
    <row r="1714">
      <c r="A1714" s="480" t="s">
        <v>2869</v>
      </c>
      <c r="B1714" s="361"/>
      <c r="C1714" s="362"/>
      <c r="D1714" s="384" t="s">
        <v>2869</v>
      </c>
      <c r="E1714" s="364"/>
      <c r="F1714" s="365"/>
      <c r="G1714" s="366"/>
      <c r="H1714" s="367"/>
      <c r="I1714" s="365"/>
      <c r="J1714" s="368"/>
      <c r="K1714" s="364"/>
      <c r="L1714" s="365"/>
      <c r="M1714" s="366"/>
      <c r="N1714" s="367"/>
      <c r="O1714" s="365"/>
      <c r="P1714" s="368"/>
      <c r="Q1714" s="364"/>
      <c r="R1714" s="365"/>
      <c r="S1714" s="366"/>
      <c r="T1714" s="369"/>
      <c r="U1714" s="370"/>
      <c r="V1714" s="481"/>
      <c r="W1714" s="372"/>
      <c r="X1714" s="353"/>
      <c r="Y1714" s="373"/>
      <c r="Z1714" s="382"/>
      <c r="AA1714" s="389"/>
      <c r="AB1714" s="383"/>
      <c r="AC1714" s="388"/>
      <c r="AD1714" s="382"/>
      <c r="AE1714" s="389"/>
      <c r="AF1714" s="390"/>
      <c r="AG1714" s="391"/>
      <c r="AH1714" s="359"/>
      <c r="AI1714" s="373"/>
    </row>
    <row r="1715">
      <c r="A1715" s="480" t="s">
        <v>2869</v>
      </c>
      <c r="B1715" s="361"/>
      <c r="C1715" s="362"/>
      <c r="D1715" s="384" t="s">
        <v>2869</v>
      </c>
      <c r="E1715" s="364"/>
      <c r="F1715" s="365"/>
      <c r="G1715" s="366"/>
      <c r="H1715" s="367"/>
      <c r="I1715" s="365"/>
      <c r="J1715" s="368"/>
      <c r="K1715" s="364"/>
      <c r="L1715" s="365"/>
      <c r="M1715" s="366"/>
      <c r="N1715" s="367"/>
      <c r="O1715" s="365"/>
      <c r="P1715" s="368"/>
      <c r="Q1715" s="364"/>
      <c r="R1715" s="365"/>
      <c r="S1715" s="366"/>
      <c r="T1715" s="369"/>
      <c r="U1715" s="370"/>
      <c r="V1715" s="481"/>
      <c r="W1715" s="372"/>
      <c r="X1715" s="353"/>
      <c r="Y1715" s="373"/>
      <c r="Z1715" s="382"/>
      <c r="AA1715" s="389"/>
      <c r="AB1715" s="383"/>
      <c r="AC1715" s="388"/>
      <c r="AD1715" s="382"/>
      <c r="AE1715" s="389"/>
      <c r="AF1715" s="390"/>
      <c r="AG1715" s="391"/>
      <c r="AH1715" s="359"/>
      <c r="AI1715" s="373"/>
    </row>
    <row r="1716">
      <c r="A1716" s="480" t="s">
        <v>2869</v>
      </c>
      <c r="B1716" s="361"/>
      <c r="C1716" s="362"/>
      <c r="D1716" s="384" t="s">
        <v>2869</v>
      </c>
      <c r="E1716" s="364"/>
      <c r="F1716" s="365"/>
      <c r="G1716" s="366"/>
      <c r="H1716" s="367"/>
      <c r="I1716" s="365"/>
      <c r="J1716" s="368"/>
      <c r="K1716" s="364"/>
      <c r="L1716" s="365"/>
      <c r="M1716" s="366"/>
      <c r="N1716" s="367"/>
      <c r="O1716" s="365"/>
      <c r="P1716" s="368"/>
      <c r="Q1716" s="364"/>
      <c r="R1716" s="365"/>
      <c r="S1716" s="366"/>
      <c r="T1716" s="369"/>
      <c r="U1716" s="370"/>
      <c r="V1716" s="481"/>
      <c r="W1716" s="372"/>
      <c r="X1716" s="353"/>
      <c r="Y1716" s="373"/>
      <c r="Z1716" s="382"/>
      <c r="AA1716" s="389"/>
      <c r="AB1716" s="383"/>
      <c r="AC1716" s="388"/>
      <c r="AD1716" s="382"/>
      <c r="AE1716" s="389"/>
      <c r="AF1716" s="390"/>
      <c r="AG1716" s="391"/>
      <c r="AH1716" s="359"/>
      <c r="AI1716" s="373"/>
    </row>
    <row r="1717">
      <c r="A1717" s="480" t="s">
        <v>2869</v>
      </c>
      <c r="B1717" s="361"/>
      <c r="C1717" s="362"/>
      <c r="D1717" s="384" t="s">
        <v>2869</v>
      </c>
      <c r="E1717" s="364"/>
      <c r="F1717" s="365"/>
      <c r="G1717" s="366"/>
      <c r="H1717" s="367"/>
      <c r="I1717" s="365"/>
      <c r="J1717" s="368"/>
      <c r="K1717" s="364"/>
      <c r="L1717" s="365"/>
      <c r="M1717" s="366"/>
      <c r="N1717" s="367"/>
      <c r="O1717" s="365"/>
      <c r="P1717" s="368"/>
      <c r="Q1717" s="364"/>
      <c r="R1717" s="365"/>
      <c r="S1717" s="366"/>
      <c r="T1717" s="369"/>
      <c r="U1717" s="370"/>
      <c r="V1717" s="481"/>
      <c r="W1717" s="372"/>
      <c r="X1717" s="353"/>
      <c r="Y1717" s="373"/>
      <c r="Z1717" s="382"/>
      <c r="AA1717" s="389"/>
      <c r="AB1717" s="383"/>
      <c r="AC1717" s="388"/>
      <c r="AD1717" s="382"/>
      <c r="AE1717" s="389"/>
      <c r="AF1717" s="390"/>
      <c r="AG1717" s="391"/>
      <c r="AH1717" s="359"/>
      <c r="AI1717" s="373"/>
    </row>
    <row r="1718">
      <c r="A1718" s="480" t="s">
        <v>2869</v>
      </c>
      <c r="B1718" s="361"/>
      <c r="C1718" s="362"/>
      <c r="D1718" s="384" t="s">
        <v>2869</v>
      </c>
      <c r="E1718" s="364"/>
      <c r="F1718" s="365"/>
      <c r="G1718" s="366"/>
      <c r="H1718" s="367"/>
      <c r="I1718" s="365"/>
      <c r="J1718" s="368"/>
      <c r="K1718" s="364"/>
      <c r="L1718" s="365"/>
      <c r="M1718" s="366"/>
      <c r="N1718" s="367"/>
      <c r="O1718" s="365"/>
      <c r="P1718" s="368"/>
      <c r="Q1718" s="364"/>
      <c r="R1718" s="365"/>
      <c r="S1718" s="366"/>
      <c r="T1718" s="369"/>
      <c r="U1718" s="370"/>
      <c r="V1718" s="481"/>
      <c r="W1718" s="372"/>
      <c r="X1718" s="353"/>
      <c r="Y1718" s="373"/>
      <c r="Z1718" s="382"/>
      <c r="AA1718" s="389"/>
      <c r="AB1718" s="383"/>
      <c r="AC1718" s="388"/>
      <c r="AD1718" s="382"/>
      <c r="AE1718" s="389"/>
      <c r="AF1718" s="390"/>
      <c r="AG1718" s="391"/>
      <c r="AH1718" s="359"/>
      <c r="AI1718" s="373"/>
    </row>
    <row r="1719">
      <c r="A1719" s="480" t="s">
        <v>2869</v>
      </c>
      <c r="B1719" s="361"/>
      <c r="C1719" s="362"/>
      <c r="D1719" s="384" t="s">
        <v>2869</v>
      </c>
      <c r="E1719" s="364"/>
      <c r="F1719" s="365"/>
      <c r="G1719" s="366"/>
      <c r="H1719" s="367"/>
      <c r="I1719" s="365"/>
      <c r="J1719" s="368"/>
      <c r="K1719" s="364"/>
      <c r="L1719" s="365"/>
      <c r="M1719" s="366"/>
      <c r="N1719" s="367"/>
      <c r="O1719" s="365"/>
      <c r="P1719" s="368"/>
      <c r="Q1719" s="364"/>
      <c r="R1719" s="365"/>
      <c r="S1719" s="366"/>
      <c r="T1719" s="369"/>
      <c r="U1719" s="370"/>
      <c r="V1719" s="481"/>
      <c r="W1719" s="372"/>
      <c r="X1719" s="353"/>
      <c r="Y1719" s="373"/>
      <c r="Z1719" s="382"/>
      <c r="AA1719" s="389"/>
      <c r="AB1719" s="383"/>
      <c r="AC1719" s="388"/>
      <c r="AD1719" s="382"/>
      <c r="AE1719" s="389"/>
      <c r="AF1719" s="390"/>
      <c r="AG1719" s="391"/>
      <c r="AH1719" s="359"/>
      <c r="AI1719" s="373"/>
    </row>
    <row r="1720">
      <c r="A1720" s="480" t="s">
        <v>2869</v>
      </c>
      <c r="B1720" s="361"/>
      <c r="C1720" s="362"/>
      <c r="D1720" s="384" t="s">
        <v>2869</v>
      </c>
      <c r="E1720" s="364"/>
      <c r="F1720" s="365"/>
      <c r="G1720" s="366"/>
      <c r="H1720" s="367"/>
      <c r="I1720" s="365"/>
      <c r="J1720" s="368"/>
      <c r="K1720" s="364"/>
      <c r="L1720" s="365"/>
      <c r="M1720" s="366"/>
      <c r="N1720" s="367"/>
      <c r="O1720" s="365"/>
      <c r="P1720" s="368"/>
      <c r="Q1720" s="364"/>
      <c r="R1720" s="365"/>
      <c r="S1720" s="366"/>
      <c r="T1720" s="369"/>
      <c r="U1720" s="370"/>
      <c r="V1720" s="481"/>
      <c r="W1720" s="372"/>
      <c r="X1720" s="353"/>
      <c r="Y1720" s="373"/>
      <c r="Z1720" s="382"/>
      <c r="AA1720" s="389"/>
      <c r="AB1720" s="383"/>
      <c r="AC1720" s="388"/>
      <c r="AD1720" s="382"/>
      <c r="AE1720" s="389"/>
      <c r="AF1720" s="390"/>
      <c r="AG1720" s="391"/>
      <c r="AH1720" s="359"/>
      <c r="AI1720" s="373"/>
    </row>
    <row r="1721">
      <c r="A1721" s="480" t="s">
        <v>2869</v>
      </c>
      <c r="B1721" s="361"/>
      <c r="C1721" s="362"/>
      <c r="D1721" s="384" t="s">
        <v>2869</v>
      </c>
      <c r="E1721" s="364"/>
      <c r="F1721" s="365"/>
      <c r="G1721" s="366"/>
      <c r="H1721" s="367"/>
      <c r="I1721" s="365"/>
      <c r="J1721" s="368"/>
      <c r="K1721" s="364"/>
      <c r="L1721" s="365"/>
      <c r="M1721" s="366"/>
      <c r="N1721" s="367"/>
      <c r="O1721" s="365"/>
      <c r="P1721" s="368"/>
      <c r="Q1721" s="364"/>
      <c r="R1721" s="365"/>
      <c r="S1721" s="366"/>
      <c r="T1721" s="369"/>
      <c r="U1721" s="370"/>
      <c r="V1721" s="481"/>
      <c r="W1721" s="372"/>
      <c r="X1721" s="353"/>
      <c r="Y1721" s="373"/>
      <c r="Z1721" s="382"/>
      <c r="AA1721" s="389"/>
      <c r="AB1721" s="383"/>
      <c r="AC1721" s="388"/>
      <c r="AD1721" s="382"/>
      <c r="AE1721" s="389"/>
      <c r="AF1721" s="390"/>
      <c r="AG1721" s="391"/>
      <c r="AH1721" s="359"/>
      <c r="AI1721" s="373"/>
    </row>
    <row r="1722">
      <c r="A1722" s="480" t="s">
        <v>2869</v>
      </c>
      <c r="B1722" s="361"/>
      <c r="C1722" s="362"/>
      <c r="D1722" s="384" t="s">
        <v>2869</v>
      </c>
      <c r="E1722" s="364"/>
      <c r="F1722" s="365"/>
      <c r="G1722" s="366"/>
      <c r="H1722" s="367"/>
      <c r="I1722" s="365"/>
      <c r="J1722" s="368"/>
      <c r="K1722" s="364"/>
      <c r="L1722" s="365"/>
      <c r="M1722" s="366"/>
      <c r="N1722" s="367"/>
      <c r="O1722" s="365"/>
      <c r="P1722" s="368"/>
      <c r="Q1722" s="364"/>
      <c r="R1722" s="365"/>
      <c r="S1722" s="366"/>
      <c r="T1722" s="369"/>
      <c r="U1722" s="370"/>
      <c r="V1722" s="481"/>
      <c r="W1722" s="372"/>
      <c r="X1722" s="353"/>
      <c r="Y1722" s="373"/>
      <c r="Z1722" s="382"/>
      <c r="AA1722" s="389"/>
      <c r="AB1722" s="383"/>
      <c r="AC1722" s="388"/>
      <c r="AD1722" s="382"/>
      <c r="AE1722" s="389"/>
      <c r="AF1722" s="390"/>
      <c r="AG1722" s="391"/>
      <c r="AH1722" s="359"/>
      <c r="AI1722" s="373"/>
    </row>
    <row r="1723">
      <c r="A1723" s="480" t="s">
        <v>2869</v>
      </c>
      <c r="B1723" s="361"/>
      <c r="C1723" s="362"/>
      <c r="D1723" s="384" t="s">
        <v>2869</v>
      </c>
      <c r="E1723" s="364"/>
      <c r="F1723" s="365"/>
      <c r="G1723" s="366"/>
      <c r="H1723" s="367"/>
      <c r="I1723" s="365"/>
      <c r="J1723" s="368"/>
      <c r="K1723" s="364"/>
      <c r="L1723" s="365"/>
      <c r="M1723" s="366"/>
      <c r="N1723" s="367"/>
      <c r="O1723" s="365"/>
      <c r="P1723" s="368"/>
      <c r="Q1723" s="364"/>
      <c r="R1723" s="365"/>
      <c r="S1723" s="366"/>
      <c r="T1723" s="369"/>
      <c r="U1723" s="370"/>
      <c r="V1723" s="481"/>
      <c r="W1723" s="372"/>
      <c r="X1723" s="353"/>
      <c r="Y1723" s="373"/>
      <c r="Z1723" s="382"/>
      <c r="AA1723" s="389"/>
      <c r="AB1723" s="383"/>
      <c r="AC1723" s="388"/>
      <c r="AD1723" s="382"/>
      <c r="AE1723" s="389"/>
      <c r="AF1723" s="390"/>
      <c r="AG1723" s="391"/>
      <c r="AH1723" s="359"/>
      <c r="AI1723" s="373"/>
    </row>
    <row r="1724">
      <c r="A1724" s="480" t="s">
        <v>2869</v>
      </c>
      <c r="B1724" s="361"/>
      <c r="C1724" s="362"/>
      <c r="D1724" s="384" t="s">
        <v>2869</v>
      </c>
      <c r="E1724" s="364"/>
      <c r="F1724" s="365"/>
      <c r="G1724" s="366"/>
      <c r="H1724" s="367"/>
      <c r="I1724" s="365"/>
      <c r="J1724" s="368"/>
      <c r="K1724" s="364"/>
      <c r="L1724" s="365"/>
      <c r="M1724" s="366"/>
      <c r="N1724" s="367"/>
      <c r="O1724" s="365"/>
      <c r="P1724" s="368"/>
      <c r="Q1724" s="364"/>
      <c r="R1724" s="365"/>
      <c r="S1724" s="366"/>
      <c r="T1724" s="369"/>
      <c r="U1724" s="370"/>
      <c r="V1724" s="481"/>
      <c r="W1724" s="372"/>
      <c r="X1724" s="353"/>
      <c r="Y1724" s="373"/>
      <c r="Z1724" s="382"/>
      <c r="AA1724" s="389"/>
      <c r="AB1724" s="383"/>
      <c r="AC1724" s="388"/>
      <c r="AD1724" s="382"/>
      <c r="AE1724" s="389"/>
      <c r="AF1724" s="390"/>
      <c r="AG1724" s="391"/>
      <c r="AH1724" s="359"/>
      <c r="AI1724" s="373"/>
    </row>
    <row r="1725">
      <c r="A1725" s="480" t="s">
        <v>2869</v>
      </c>
      <c r="B1725" s="361"/>
      <c r="C1725" s="362"/>
      <c r="D1725" s="384" t="s">
        <v>2869</v>
      </c>
      <c r="E1725" s="364"/>
      <c r="F1725" s="365"/>
      <c r="G1725" s="366"/>
      <c r="H1725" s="367"/>
      <c r="I1725" s="365"/>
      <c r="J1725" s="368"/>
      <c r="K1725" s="364"/>
      <c r="L1725" s="365"/>
      <c r="M1725" s="366"/>
      <c r="N1725" s="367"/>
      <c r="O1725" s="365"/>
      <c r="P1725" s="368"/>
      <c r="Q1725" s="364"/>
      <c r="R1725" s="365"/>
      <c r="S1725" s="366"/>
      <c r="T1725" s="369"/>
      <c r="U1725" s="370"/>
      <c r="V1725" s="481"/>
      <c r="W1725" s="372"/>
      <c r="X1725" s="353"/>
      <c r="Y1725" s="373"/>
      <c r="Z1725" s="382"/>
      <c r="AA1725" s="389"/>
      <c r="AB1725" s="383"/>
      <c r="AC1725" s="388"/>
      <c r="AD1725" s="382"/>
      <c r="AE1725" s="389"/>
      <c r="AF1725" s="390"/>
      <c r="AG1725" s="391"/>
      <c r="AH1725" s="359"/>
      <c r="AI1725" s="373"/>
    </row>
    <row r="1726">
      <c r="A1726" s="480" t="s">
        <v>2869</v>
      </c>
      <c r="B1726" s="361"/>
      <c r="C1726" s="362"/>
      <c r="D1726" s="384" t="s">
        <v>2869</v>
      </c>
      <c r="E1726" s="364"/>
      <c r="F1726" s="365"/>
      <c r="G1726" s="366"/>
      <c r="H1726" s="367"/>
      <c r="I1726" s="365"/>
      <c r="J1726" s="368"/>
      <c r="K1726" s="364"/>
      <c r="L1726" s="365"/>
      <c r="M1726" s="366"/>
      <c r="N1726" s="367"/>
      <c r="O1726" s="365"/>
      <c r="P1726" s="368"/>
      <c r="Q1726" s="364"/>
      <c r="R1726" s="365"/>
      <c r="S1726" s="366"/>
      <c r="T1726" s="369"/>
      <c r="U1726" s="370"/>
      <c r="V1726" s="481"/>
      <c r="W1726" s="372"/>
      <c r="X1726" s="353"/>
      <c r="Y1726" s="373"/>
      <c r="Z1726" s="382"/>
      <c r="AA1726" s="389"/>
      <c r="AB1726" s="383"/>
      <c r="AC1726" s="388"/>
      <c r="AD1726" s="382"/>
      <c r="AE1726" s="389"/>
      <c r="AF1726" s="390"/>
      <c r="AG1726" s="391"/>
      <c r="AH1726" s="359"/>
      <c r="AI1726" s="373"/>
    </row>
    <row r="1727">
      <c r="A1727" s="480" t="s">
        <v>2869</v>
      </c>
      <c r="B1727" s="361"/>
      <c r="C1727" s="362"/>
      <c r="D1727" s="384" t="s">
        <v>2869</v>
      </c>
      <c r="E1727" s="364"/>
      <c r="F1727" s="365"/>
      <c r="G1727" s="366"/>
      <c r="H1727" s="367"/>
      <c r="I1727" s="365"/>
      <c r="J1727" s="368"/>
      <c r="K1727" s="364"/>
      <c r="L1727" s="365"/>
      <c r="M1727" s="366"/>
      <c r="N1727" s="367"/>
      <c r="O1727" s="365"/>
      <c r="P1727" s="368"/>
      <c r="Q1727" s="364"/>
      <c r="R1727" s="365"/>
      <c r="S1727" s="366"/>
      <c r="T1727" s="369"/>
      <c r="U1727" s="370"/>
      <c r="V1727" s="481"/>
      <c r="W1727" s="372"/>
      <c r="X1727" s="353"/>
      <c r="Y1727" s="373"/>
      <c r="Z1727" s="382"/>
      <c r="AA1727" s="389"/>
      <c r="AB1727" s="383"/>
      <c r="AC1727" s="388"/>
      <c r="AD1727" s="382"/>
      <c r="AE1727" s="389"/>
      <c r="AF1727" s="390"/>
      <c r="AG1727" s="391"/>
      <c r="AH1727" s="359"/>
      <c r="AI1727" s="373"/>
    </row>
    <row r="1728">
      <c r="A1728" s="480" t="s">
        <v>2869</v>
      </c>
      <c r="B1728" s="361"/>
      <c r="C1728" s="362"/>
      <c r="D1728" s="384" t="s">
        <v>2869</v>
      </c>
      <c r="E1728" s="364"/>
      <c r="F1728" s="365"/>
      <c r="G1728" s="366"/>
      <c r="H1728" s="367"/>
      <c r="I1728" s="365"/>
      <c r="J1728" s="368"/>
      <c r="K1728" s="364"/>
      <c r="L1728" s="365"/>
      <c r="M1728" s="366"/>
      <c r="N1728" s="367"/>
      <c r="O1728" s="365"/>
      <c r="P1728" s="368"/>
      <c r="Q1728" s="364"/>
      <c r="R1728" s="365"/>
      <c r="S1728" s="366"/>
      <c r="T1728" s="369"/>
      <c r="U1728" s="370"/>
      <c r="V1728" s="481"/>
      <c r="W1728" s="372"/>
      <c r="X1728" s="353"/>
      <c r="Y1728" s="373"/>
      <c r="Z1728" s="382"/>
      <c r="AA1728" s="389"/>
      <c r="AB1728" s="383"/>
      <c r="AC1728" s="388"/>
      <c r="AD1728" s="382"/>
      <c r="AE1728" s="389"/>
      <c r="AF1728" s="390"/>
      <c r="AG1728" s="391"/>
      <c r="AH1728" s="359"/>
      <c r="AI1728" s="373"/>
    </row>
    <row r="1729">
      <c r="A1729" s="480" t="s">
        <v>2869</v>
      </c>
      <c r="B1729" s="361"/>
      <c r="C1729" s="362"/>
      <c r="D1729" s="384" t="s">
        <v>2869</v>
      </c>
      <c r="E1729" s="364"/>
      <c r="F1729" s="365"/>
      <c r="G1729" s="366"/>
      <c r="H1729" s="367"/>
      <c r="I1729" s="365"/>
      <c r="J1729" s="368"/>
      <c r="K1729" s="364"/>
      <c r="L1729" s="365"/>
      <c r="M1729" s="366"/>
      <c r="N1729" s="367"/>
      <c r="O1729" s="365"/>
      <c r="P1729" s="368"/>
      <c r="Q1729" s="364"/>
      <c r="R1729" s="365"/>
      <c r="S1729" s="366"/>
      <c r="T1729" s="369"/>
      <c r="U1729" s="370"/>
      <c r="V1729" s="481"/>
      <c r="W1729" s="372"/>
      <c r="X1729" s="353"/>
      <c r="Y1729" s="373"/>
      <c r="Z1729" s="382"/>
      <c r="AA1729" s="389"/>
      <c r="AB1729" s="383"/>
      <c r="AC1729" s="388"/>
      <c r="AD1729" s="382"/>
      <c r="AE1729" s="389"/>
      <c r="AF1729" s="390"/>
      <c r="AG1729" s="391"/>
      <c r="AH1729" s="359"/>
      <c r="AI1729" s="373"/>
    </row>
    <row r="1730">
      <c r="A1730" s="480" t="s">
        <v>2869</v>
      </c>
      <c r="B1730" s="361"/>
      <c r="C1730" s="362"/>
      <c r="D1730" s="384" t="s">
        <v>2869</v>
      </c>
      <c r="E1730" s="364"/>
      <c r="F1730" s="365"/>
      <c r="G1730" s="366"/>
      <c r="H1730" s="367"/>
      <c r="I1730" s="365"/>
      <c r="J1730" s="368"/>
      <c r="K1730" s="364"/>
      <c r="L1730" s="365"/>
      <c r="M1730" s="366"/>
      <c r="N1730" s="367"/>
      <c r="O1730" s="365"/>
      <c r="P1730" s="368"/>
      <c r="Q1730" s="364"/>
      <c r="R1730" s="365"/>
      <c r="S1730" s="366"/>
      <c r="T1730" s="369"/>
      <c r="U1730" s="370"/>
      <c r="V1730" s="481"/>
      <c r="W1730" s="372"/>
      <c r="X1730" s="353"/>
      <c r="Y1730" s="373"/>
      <c r="Z1730" s="382"/>
      <c r="AA1730" s="389"/>
      <c r="AB1730" s="383"/>
      <c r="AC1730" s="388"/>
      <c r="AD1730" s="382"/>
      <c r="AE1730" s="389"/>
      <c r="AF1730" s="390"/>
      <c r="AG1730" s="391"/>
      <c r="AH1730" s="359"/>
      <c r="AI1730" s="373"/>
    </row>
    <row r="1731">
      <c r="A1731" s="480" t="s">
        <v>2869</v>
      </c>
      <c r="B1731" s="361"/>
      <c r="C1731" s="362"/>
      <c r="D1731" s="384" t="s">
        <v>2869</v>
      </c>
      <c r="E1731" s="364"/>
      <c r="F1731" s="365"/>
      <c r="G1731" s="366"/>
      <c r="H1731" s="367"/>
      <c r="I1731" s="365"/>
      <c r="J1731" s="368"/>
      <c r="K1731" s="364"/>
      <c r="L1731" s="365"/>
      <c r="M1731" s="366"/>
      <c r="N1731" s="367"/>
      <c r="O1731" s="365"/>
      <c r="P1731" s="368"/>
      <c r="Q1731" s="364"/>
      <c r="R1731" s="365"/>
      <c r="S1731" s="366"/>
      <c r="T1731" s="369"/>
      <c r="U1731" s="370"/>
      <c r="V1731" s="481"/>
      <c r="W1731" s="372"/>
      <c r="X1731" s="353"/>
      <c r="Y1731" s="373"/>
      <c r="Z1731" s="382"/>
      <c r="AA1731" s="389"/>
      <c r="AB1731" s="383"/>
      <c r="AC1731" s="388"/>
      <c r="AD1731" s="382"/>
      <c r="AE1731" s="389"/>
      <c r="AF1731" s="390"/>
      <c r="AG1731" s="391"/>
      <c r="AH1731" s="359"/>
      <c r="AI1731" s="373"/>
    </row>
    <row r="1732">
      <c r="A1732" s="480" t="s">
        <v>2869</v>
      </c>
      <c r="B1732" s="361"/>
      <c r="C1732" s="362"/>
      <c r="D1732" s="384" t="s">
        <v>2869</v>
      </c>
      <c r="E1732" s="364"/>
      <c r="F1732" s="365"/>
      <c r="G1732" s="366"/>
      <c r="H1732" s="367"/>
      <c r="I1732" s="365"/>
      <c r="J1732" s="368"/>
      <c r="K1732" s="364"/>
      <c r="L1732" s="365"/>
      <c r="M1732" s="366"/>
      <c r="N1732" s="367"/>
      <c r="O1732" s="365"/>
      <c r="P1732" s="368"/>
      <c r="Q1732" s="364"/>
      <c r="R1732" s="365"/>
      <c r="S1732" s="366"/>
      <c r="T1732" s="369"/>
      <c r="U1732" s="370"/>
      <c r="V1732" s="481"/>
      <c r="W1732" s="372"/>
      <c r="X1732" s="353"/>
      <c r="Y1732" s="373"/>
      <c r="Z1732" s="382"/>
      <c r="AA1732" s="389"/>
      <c r="AB1732" s="383"/>
      <c r="AC1732" s="388"/>
      <c r="AD1732" s="382"/>
      <c r="AE1732" s="389"/>
      <c r="AF1732" s="390"/>
      <c r="AG1732" s="391"/>
      <c r="AH1732" s="359"/>
      <c r="AI1732" s="373"/>
    </row>
    <row r="1733">
      <c r="A1733" s="480" t="s">
        <v>2869</v>
      </c>
      <c r="B1733" s="361"/>
      <c r="C1733" s="362"/>
      <c r="D1733" s="384" t="s">
        <v>2869</v>
      </c>
      <c r="E1733" s="364"/>
      <c r="F1733" s="365"/>
      <c r="G1733" s="366"/>
      <c r="H1733" s="367"/>
      <c r="I1733" s="365"/>
      <c r="J1733" s="368"/>
      <c r="K1733" s="364"/>
      <c r="L1733" s="365"/>
      <c r="M1733" s="366"/>
      <c r="N1733" s="367"/>
      <c r="O1733" s="365"/>
      <c r="P1733" s="368"/>
      <c r="Q1733" s="364"/>
      <c r="R1733" s="365"/>
      <c r="S1733" s="366"/>
      <c r="T1733" s="369"/>
      <c r="U1733" s="370"/>
      <c r="V1733" s="481"/>
      <c r="W1733" s="372"/>
      <c r="X1733" s="353"/>
      <c r="Y1733" s="373"/>
      <c r="Z1733" s="382"/>
      <c r="AA1733" s="389"/>
      <c r="AB1733" s="383"/>
      <c r="AC1733" s="388"/>
      <c r="AD1733" s="382"/>
      <c r="AE1733" s="389"/>
      <c r="AF1733" s="390"/>
      <c r="AG1733" s="391"/>
      <c r="AH1733" s="359"/>
      <c r="AI1733" s="373"/>
    </row>
    <row r="1734">
      <c r="A1734" s="480" t="s">
        <v>2869</v>
      </c>
      <c r="B1734" s="361"/>
      <c r="C1734" s="362"/>
      <c r="D1734" s="384" t="s">
        <v>2869</v>
      </c>
      <c r="E1734" s="364"/>
      <c r="F1734" s="365"/>
      <c r="G1734" s="366"/>
      <c r="H1734" s="367"/>
      <c r="I1734" s="365"/>
      <c r="J1734" s="368"/>
      <c r="K1734" s="364"/>
      <c r="L1734" s="365"/>
      <c r="M1734" s="366"/>
      <c r="N1734" s="367"/>
      <c r="O1734" s="365"/>
      <c r="P1734" s="368"/>
      <c r="Q1734" s="364"/>
      <c r="R1734" s="365"/>
      <c r="S1734" s="366"/>
      <c r="T1734" s="369"/>
      <c r="U1734" s="370"/>
      <c r="V1734" s="481"/>
      <c r="W1734" s="372"/>
      <c r="X1734" s="353"/>
      <c r="Y1734" s="373"/>
      <c r="Z1734" s="382"/>
      <c r="AA1734" s="389"/>
      <c r="AB1734" s="383"/>
      <c r="AC1734" s="388"/>
      <c r="AD1734" s="382"/>
      <c r="AE1734" s="389"/>
      <c r="AF1734" s="390"/>
      <c r="AG1734" s="391"/>
      <c r="AH1734" s="359"/>
      <c r="AI1734" s="373"/>
    </row>
    <row r="1735">
      <c r="A1735" s="480" t="s">
        <v>2869</v>
      </c>
      <c r="B1735" s="361"/>
      <c r="C1735" s="362"/>
      <c r="D1735" s="384" t="s">
        <v>2869</v>
      </c>
      <c r="E1735" s="364"/>
      <c r="F1735" s="365"/>
      <c r="G1735" s="366"/>
      <c r="H1735" s="367"/>
      <c r="I1735" s="365"/>
      <c r="J1735" s="368"/>
      <c r="K1735" s="364"/>
      <c r="L1735" s="365"/>
      <c r="M1735" s="366"/>
      <c r="N1735" s="367"/>
      <c r="O1735" s="365"/>
      <c r="P1735" s="368"/>
      <c r="Q1735" s="364"/>
      <c r="R1735" s="365"/>
      <c r="S1735" s="366"/>
      <c r="T1735" s="369"/>
      <c r="U1735" s="370"/>
      <c r="V1735" s="481"/>
      <c r="W1735" s="372"/>
      <c r="X1735" s="353"/>
      <c r="Y1735" s="373"/>
      <c r="Z1735" s="382"/>
      <c r="AA1735" s="389"/>
      <c r="AB1735" s="383"/>
      <c r="AC1735" s="388"/>
      <c r="AD1735" s="382"/>
      <c r="AE1735" s="389"/>
      <c r="AF1735" s="390"/>
      <c r="AG1735" s="391"/>
      <c r="AH1735" s="359"/>
      <c r="AI1735" s="373"/>
    </row>
    <row r="1736">
      <c r="A1736" s="480" t="s">
        <v>2869</v>
      </c>
      <c r="B1736" s="361"/>
      <c r="C1736" s="362"/>
      <c r="D1736" s="384" t="s">
        <v>2869</v>
      </c>
      <c r="E1736" s="364"/>
      <c r="F1736" s="365"/>
      <c r="G1736" s="366"/>
      <c r="H1736" s="367"/>
      <c r="I1736" s="365"/>
      <c r="J1736" s="368"/>
      <c r="K1736" s="364"/>
      <c r="L1736" s="365"/>
      <c r="M1736" s="366"/>
      <c r="N1736" s="367"/>
      <c r="O1736" s="365"/>
      <c r="P1736" s="368"/>
      <c r="Q1736" s="364"/>
      <c r="R1736" s="365"/>
      <c r="S1736" s="366"/>
      <c r="T1736" s="369"/>
      <c r="U1736" s="370"/>
      <c r="V1736" s="481"/>
      <c r="W1736" s="372"/>
      <c r="X1736" s="353"/>
      <c r="Y1736" s="373"/>
      <c r="Z1736" s="382"/>
      <c r="AA1736" s="389"/>
      <c r="AB1736" s="383"/>
      <c r="AC1736" s="388"/>
      <c r="AD1736" s="382"/>
      <c r="AE1736" s="389"/>
      <c r="AF1736" s="390"/>
      <c r="AG1736" s="391"/>
      <c r="AH1736" s="359"/>
      <c r="AI1736" s="373"/>
    </row>
    <row r="1737">
      <c r="A1737" s="480" t="s">
        <v>2869</v>
      </c>
      <c r="B1737" s="361"/>
      <c r="C1737" s="362"/>
      <c r="D1737" s="384" t="s">
        <v>2869</v>
      </c>
      <c r="E1737" s="364"/>
      <c r="F1737" s="365"/>
      <c r="G1737" s="366"/>
      <c r="H1737" s="367"/>
      <c r="I1737" s="365"/>
      <c r="J1737" s="368"/>
      <c r="K1737" s="364"/>
      <c r="L1737" s="365"/>
      <c r="M1737" s="366"/>
      <c r="N1737" s="367"/>
      <c r="O1737" s="365"/>
      <c r="P1737" s="368"/>
      <c r="Q1737" s="364"/>
      <c r="R1737" s="365"/>
      <c r="S1737" s="366"/>
      <c r="T1737" s="369"/>
      <c r="U1737" s="370"/>
      <c r="V1737" s="481"/>
      <c r="W1737" s="372"/>
      <c r="X1737" s="353"/>
      <c r="Y1737" s="373"/>
      <c r="Z1737" s="382"/>
      <c r="AA1737" s="389"/>
      <c r="AB1737" s="383"/>
      <c r="AC1737" s="388"/>
      <c r="AD1737" s="382"/>
      <c r="AE1737" s="389"/>
      <c r="AF1737" s="390"/>
      <c r="AG1737" s="391"/>
      <c r="AH1737" s="359"/>
      <c r="AI1737" s="373"/>
    </row>
    <row r="1738">
      <c r="A1738" s="480" t="s">
        <v>2869</v>
      </c>
      <c r="B1738" s="361"/>
      <c r="C1738" s="362"/>
      <c r="D1738" s="384" t="s">
        <v>2869</v>
      </c>
      <c r="E1738" s="364"/>
      <c r="F1738" s="365"/>
      <c r="G1738" s="366"/>
      <c r="H1738" s="367"/>
      <c r="I1738" s="365"/>
      <c r="J1738" s="368"/>
      <c r="K1738" s="364"/>
      <c r="L1738" s="365"/>
      <c r="M1738" s="366"/>
      <c r="N1738" s="367"/>
      <c r="O1738" s="365"/>
      <c r="P1738" s="368"/>
      <c r="Q1738" s="364"/>
      <c r="R1738" s="365"/>
      <c r="S1738" s="366"/>
      <c r="T1738" s="369"/>
      <c r="U1738" s="370"/>
      <c r="V1738" s="481"/>
      <c r="W1738" s="372"/>
      <c r="X1738" s="353"/>
      <c r="Y1738" s="373"/>
      <c r="Z1738" s="382"/>
      <c r="AA1738" s="389"/>
      <c r="AB1738" s="383"/>
      <c r="AC1738" s="388"/>
      <c r="AD1738" s="382"/>
      <c r="AE1738" s="389"/>
      <c r="AF1738" s="390"/>
      <c r="AG1738" s="391"/>
      <c r="AH1738" s="359"/>
      <c r="AI1738" s="373"/>
    </row>
    <row r="1739">
      <c r="A1739" s="480" t="s">
        <v>2869</v>
      </c>
      <c r="B1739" s="361"/>
      <c r="C1739" s="362"/>
      <c r="D1739" s="384" t="s">
        <v>2869</v>
      </c>
      <c r="E1739" s="364"/>
      <c r="F1739" s="365"/>
      <c r="G1739" s="366"/>
      <c r="H1739" s="367"/>
      <c r="I1739" s="365"/>
      <c r="J1739" s="368"/>
      <c r="K1739" s="364"/>
      <c r="L1739" s="365"/>
      <c r="M1739" s="366"/>
      <c r="N1739" s="367"/>
      <c r="O1739" s="365"/>
      <c r="P1739" s="368"/>
      <c r="Q1739" s="364"/>
      <c r="R1739" s="365"/>
      <c r="S1739" s="366"/>
      <c r="T1739" s="369"/>
      <c r="U1739" s="370"/>
      <c r="V1739" s="481"/>
      <c r="W1739" s="372"/>
      <c r="X1739" s="353"/>
      <c r="Y1739" s="373"/>
      <c r="Z1739" s="382"/>
      <c r="AA1739" s="389"/>
      <c r="AB1739" s="383"/>
      <c r="AC1739" s="388"/>
      <c r="AD1739" s="382"/>
      <c r="AE1739" s="389"/>
      <c r="AF1739" s="390"/>
      <c r="AG1739" s="391"/>
      <c r="AH1739" s="359"/>
      <c r="AI1739" s="373"/>
    </row>
    <row r="1740">
      <c r="A1740" s="480" t="s">
        <v>2869</v>
      </c>
      <c r="B1740" s="361"/>
      <c r="C1740" s="362"/>
      <c r="D1740" s="384" t="s">
        <v>2869</v>
      </c>
      <c r="E1740" s="364"/>
      <c r="F1740" s="365"/>
      <c r="G1740" s="366"/>
      <c r="H1740" s="367"/>
      <c r="I1740" s="365"/>
      <c r="J1740" s="368"/>
      <c r="K1740" s="364"/>
      <c r="L1740" s="365"/>
      <c r="M1740" s="366"/>
      <c r="N1740" s="367"/>
      <c r="O1740" s="365"/>
      <c r="P1740" s="368"/>
      <c r="Q1740" s="364"/>
      <c r="R1740" s="365"/>
      <c r="S1740" s="366"/>
      <c r="T1740" s="369"/>
      <c r="U1740" s="370"/>
      <c r="V1740" s="481"/>
      <c r="W1740" s="372"/>
      <c r="X1740" s="353"/>
      <c r="Y1740" s="373"/>
      <c r="Z1740" s="382"/>
      <c r="AA1740" s="389"/>
      <c r="AB1740" s="383"/>
      <c r="AC1740" s="388"/>
      <c r="AD1740" s="382"/>
      <c r="AE1740" s="389"/>
      <c r="AF1740" s="390"/>
      <c r="AG1740" s="391"/>
      <c r="AH1740" s="359"/>
      <c r="AI1740" s="373"/>
    </row>
    <row r="1741">
      <c r="A1741" s="480" t="s">
        <v>2869</v>
      </c>
      <c r="B1741" s="361"/>
      <c r="C1741" s="362"/>
      <c r="D1741" s="384" t="s">
        <v>2869</v>
      </c>
      <c r="E1741" s="364"/>
      <c r="F1741" s="365"/>
      <c r="G1741" s="366"/>
      <c r="H1741" s="367"/>
      <c r="I1741" s="365"/>
      <c r="J1741" s="368"/>
      <c r="K1741" s="364"/>
      <c r="L1741" s="365"/>
      <c r="M1741" s="366"/>
      <c r="N1741" s="367"/>
      <c r="O1741" s="365"/>
      <c r="P1741" s="368"/>
      <c r="Q1741" s="364"/>
      <c r="R1741" s="365"/>
      <c r="S1741" s="366"/>
      <c r="T1741" s="369"/>
      <c r="U1741" s="370"/>
      <c r="V1741" s="481"/>
      <c r="W1741" s="372"/>
      <c r="X1741" s="353"/>
      <c r="Y1741" s="373"/>
      <c r="Z1741" s="382"/>
      <c r="AA1741" s="389"/>
      <c r="AB1741" s="383"/>
      <c r="AC1741" s="388"/>
      <c r="AD1741" s="382"/>
      <c r="AE1741" s="389"/>
      <c r="AF1741" s="390"/>
      <c r="AG1741" s="391"/>
      <c r="AH1741" s="359"/>
      <c r="AI1741" s="373"/>
    </row>
    <row r="1742">
      <c r="A1742" s="480" t="s">
        <v>2869</v>
      </c>
      <c r="B1742" s="361"/>
      <c r="C1742" s="362"/>
      <c r="D1742" s="384" t="s">
        <v>2869</v>
      </c>
      <c r="E1742" s="364"/>
      <c r="F1742" s="365"/>
      <c r="G1742" s="366"/>
      <c r="H1742" s="367"/>
      <c r="I1742" s="365"/>
      <c r="J1742" s="368"/>
      <c r="K1742" s="364"/>
      <c r="L1742" s="365"/>
      <c r="M1742" s="366"/>
      <c r="N1742" s="367"/>
      <c r="O1742" s="365"/>
      <c r="P1742" s="368"/>
      <c r="Q1742" s="364"/>
      <c r="R1742" s="365"/>
      <c r="S1742" s="366"/>
      <c r="T1742" s="369"/>
      <c r="U1742" s="370"/>
      <c r="V1742" s="481"/>
      <c r="W1742" s="372"/>
      <c r="X1742" s="353"/>
      <c r="Y1742" s="373"/>
      <c r="Z1742" s="382"/>
      <c r="AA1742" s="389"/>
      <c r="AB1742" s="383"/>
      <c r="AC1742" s="388"/>
      <c r="AD1742" s="382"/>
      <c r="AE1742" s="389"/>
      <c r="AF1742" s="390"/>
      <c r="AG1742" s="391"/>
      <c r="AH1742" s="359"/>
      <c r="AI1742" s="373"/>
    </row>
    <row r="1743">
      <c r="A1743" s="480" t="s">
        <v>2869</v>
      </c>
      <c r="B1743" s="361"/>
      <c r="C1743" s="362"/>
      <c r="D1743" s="384" t="s">
        <v>2869</v>
      </c>
      <c r="E1743" s="364"/>
      <c r="F1743" s="365"/>
      <c r="G1743" s="366"/>
      <c r="H1743" s="367"/>
      <c r="I1743" s="365"/>
      <c r="J1743" s="368"/>
      <c r="K1743" s="364"/>
      <c r="L1743" s="365"/>
      <c r="M1743" s="366"/>
      <c r="N1743" s="367"/>
      <c r="O1743" s="365"/>
      <c r="P1743" s="368"/>
      <c r="Q1743" s="364"/>
      <c r="R1743" s="365"/>
      <c r="S1743" s="366"/>
      <c r="T1743" s="369"/>
      <c r="U1743" s="370"/>
      <c r="V1743" s="481"/>
      <c r="W1743" s="372"/>
      <c r="X1743" s="353"/>
      <c r="Y1743" s="373"/>
      <c r="Z1743" s="382"/>
      <c r="AA1743" s="389"/>
      <c r="AB1743" s="383"/>
      <c r="AC1743" s="388"/>
      <c r="AD1743" s="382"/>
      <c r="AE1743" s="389"/>
      <c r="AF1743" s="390"/>
      <c r="AG1743" s="391"/>
      <c r="AH1743" s="359"/>
      <c r="AI1743" s="373"/>
    </row>
    <row r="1744">
      <c r="A1744" s="480" t="s">
        <v>2869</v>
      </c>
      <c r="B1744" s="361"/>
      <c r="C1744" s="362"/>
      <c r="D1744" s="384" t="s">
        <v>2869</v>
      </c>
      <c r="E1744" s="364"/>
      <c r="F1744" s="365"/>
      <c r="G1744" s="366"/>
      <c r="H1744" s="367"/>
      <c r="I1744" s="365"/>
      <c r="J1744" s="368"/>
      <c r="K1744" s="364"/>
      <c r="L1744" s="365"/>
      <c r="M1744" s="366"/>
      <c r="N1744" s="367"/>
      <c r="O1744" s="365"/>
      <c r="P1744" s="368"/>
      <c r="Q1744" s="364"/>
      <c r="R1744" s="365"/>
      <c r="S1744" s="366"/>
      <c r="T1744" s="369"/>
      <c r="U1744" s="370"/>
      <c r="V1744" s="481"/>
      <c r="W1744" s="372"/>
      <c r="X1744" s="353"/>
      <c r="Y1744" s="373"/>
      <c r="Z1744" s="382"/>
      <c r="AA1744" s="389"/>
      <c r="AB1744" s="383"/>
      <c r="AC1744" s="388"/>
      <c r="AD1744" s="382"/>
      <c r="AE1744" s="389"/>
      <c r="AF1744" s="390"/>
      <c r="AG1744" s="391"/>
      <c r="AH1744" s="359"/>
      <c r="AI1744" s="373"/>
    </row>
    <row r="1745">
      <c r="A1745" s="480" t="s">
        <v>2869</v>
      </c>
      <c r="B1745" s="361"/>
      <c r="C1745" s="362"/>
      <c r="D1745" s="384" t="s">
        <v>2869</v>
      </c>
      <c r="E1745" s="364"/>
      <c r="F1745" s="365"/>
      <c r="G1745" s="366"/>
      <c r="H1745" s="367"/>
      <c r="I1745" s="365"/>
      <c r="J1745" s="368"/>
      <c r="K1745" s="364"/>
      <c r="L1745" s="365"/>
      <c r="M1745" s="366"/>
      <c r="N1745" s="367"/>
      <c r="O1745" s="365"/>
      <c r="P1745" s="368"/>
      <c r="Q1745" s="364"/>
      <c r="R1745" s="365"/>
      <c r="S1745" s="366"/>
      <c r="T1745" s="369"/>
      <c r="U1745" s="370"/>
      <c r="V1745" s="481"/>
      <c r="W1745" s="372"/>
      <c r="X1745" s="353"/>
      <c r="Y1745" s="373"/>
      <c r="Z1745" s="382"/>
      <c r="AA1745" s="389"/>
      <c r="AB1745" s="383"/>
      <c r="AC1745" s="388"/>
      <c r="AD1745" s="382"/>
      <c r="AE1745" s="389"/>
      <c r="AF1745" s="390"/>
      <c r="AG1745" s="391"/>
      <c r="AH1745" s="359"/>
      <c r="AI1745" s="373"/>
    </row>
    <row r="1746">
      <c r="A1746" s="480" t="s">
        <v>2869</v>
      </c>
      <c r="B1746" s="361"/>
      <c r="C1746" s="362"/>
      <c r="D1746" s="384" t="s">
        <v>2869</v>
      </c>
      <c r="E1746" s="364"/>
      <c r="F1746" s="365"/>
      <c r="G1746" s="366"/>
      <c r="H1746" s="367"/>
      <c r="I1746" s="365"/>
      <c r="J1746" s="368"/>
      <c r="K1746" s="364"/>
      <c r="L1746" s="365"/>
      <c r="M1746" s="366"/>
      <c r="N1746" s="367"/>
      <c r="O1746" s="365"/>
      <c r="P1746" s="368"/>
      <c r="Q1746" s="364"/>
      <c r="R1746" s="365"/>
      <c r="S1746" s="366"/>
      <c r="T1746" s="369"/>
      <c r="U1746" s="370"/>
      <c r="V1746" s="481"/>
      <c r="W1746" s="372"/>
      <c r="X1746" s="353"/>
      <c r="Y1746" s="373"/>
      <c r="Z1746" s="382"/>
      <c r="AA1746" s="389"/>
      <c r="AB1746" s="383"/>
      <c r="AC1746" s="388"/>
      <c r="AD1746" s="382"/>
      <c r="AE1746" s="389"/>
      <c r="AF1746" s="390"/>
      <c r="AG1746" s="391"/>
      <c r="AH1746" s="359"/>
      <c r="AI1746" s="373"/>
    </row>
    <row r="1747">
      <c r="A1747" s="480" t="s">
        <v>2869</v>
      </c>
      <c r="B1747" s="361"/>
      <c r="C1747" s="362"/>
      <c r="D1747" s="384" t="s">
        <v>2869</v>
      </c>
      <c r="E1747" s="364"/>
      <c r="F1747" s="365"/>
      <c r="G1747" s="366"/>
      <c r="H1747" s="367"/>
      <c r="I1747" s="365"/>
      <c r="J1747" s="368"/>
      <c r="K1747" s="364"/>
      <c r="L1747" s="365"/>
      <c r="M1747" s="366"/>
      <c r="N1747" s="367"/>
      <c r="O1747" s="365"/>
      <c r="P1747" s="368"/>
      <c r="Q1747" s="364"/>
      <c r="R1747" s="365"/>
      <c r="S1747" s="366"/>
      <c r="T1747" s="369"/>
      <c r="U1747" s="370"/>
      <c r="V1747" s="481"/>
      <c r="W1747" s="372"/>
      <c r="X1747" s="353"/>
      <c r="Y1747" s="373"/>
      <c r="Z1747" s="382"/>
      <c r="AA1747" s="389"/>
      <c r="AB1747" s="383"/>
      <c r="AC1747" s="388"/>
      <c r="AD1747" s="382"/>
      <c r="AE1747" s="389"/>
      <c r="AF1747" s="390"/>
      <c r="AG1747" s="391"/>
      <c r="AH1747" s="359"/>
      <c r="AI1747" s="373"/>
    </row>
    <row r="1748">
      <c r="A1748" s="480" t="s">
        <v>2869</v>
      </c>
      <c r="B1748" s="361"/>
      <c r="C1748" s="362"/>
      <c r="D1748" s="384" t="s">
        <v>2869</v>
      </c>
      <c r="E1748" s="364"/>
      <c r="F1748" s="365"/>
      <c r="G1748" s="366"/>
      <c r="H1748" s="367"/>
      <c r="I1748" s="365"/>
      <c r="J1748" s="368"/>
      <c r="K1748" s="364"/>
      <c r="L1748" s="365"/>
      <c r="M1748" s="366"/>
      <c r="N1748" s="367"/>
      <c r="O1748" s="365"/>
      <c r="P1748" s="368"/>
      <c r="Q1748" s="364"/>
      <c r="R1748" s="365"/>
      <c r="S1748" s="366"/>
      <c r="T1748" s="369"/>
      <c r="U1748" s="370"/>
      <c r="V1748" s="481"/>
      <c r="W1748" s="372"/>
      <c r="X1748" s="353"/>
      <c r="Y1748" s="373"/>
      <c r="Z1748" s="382"/>
      <c r="AA1748" s="389"/>
      <c r="AB1748" s="383"/>
      <c r="AC1748" s="388"/>
      <c r="AD1748" s="382"/>
      <c r="AE1748" s="389"/>
      <c r="AF1748" s="390"/>
      <c r="AG1748" s="391"/>
      <c r="AH1748" s="359"/>
      <c r="AI1748" s="373"/>
    </row>
    <row r="1749">
      <c r="A1749" s="480" t="s">
        <v>2869</v>
      </c>
      <c r="B1749" s="361"/>
      <c r="C1749" s="362"/>
      <c r="D1749" s="384" t="s">
        <v>2869</v>
      </c>
      <c r="E1749" s="364"/>
      <c r="F1749" s="365"/>
      <c r="G1749" s="366"/>
      <c r="H1749" s="367"/>
      <c r="I1749" s="365"/>
      <c r="J1749" s="368"/>
      <c r="K1749" s="364"/>
      <c r="L1749" s="365"/>
      <c r="M1749" s="366"/>
      <c r="N1749" s="367"/>
      <c r="O1749" s="365"/>
      <c r="P1749" s="368"/>
      <c r="Q1749" s="364"/>
      <c r="R1749" s="365"/>
      <c r="S1749" s="366"/>
      <c r="T1749" s="369"/>
      <c r="U1749" s="370"/>
      <c r="V1749" s="481"/>
      <c r="W1749" s="372"/>
      <c r="X1749" s="353"/>
      <c r="Y1749" s="373"/>
      <c r="Z1749" s="382"/>
      <c r="AA1749" s="389"/>
      <c r="AB1749" s="383"/>
      <c r="AC1749" s="388"/>
      <c r="AD1749" s="382"/>
      <c r="AE1749" s="389"/>
      <c r="AF1749" s="390"/>
      <c r="AG1749" s="391"/>
      <c r="AH1749" s="359"/>
      <c r="AI1749" s="373"/>
    </row>
    <row r="1750">
      <c r="A1750" s="480" t="s">
        <v>2869</v>
      </c>
      <c r="B1750" s="361"/>
      <c r="C1750" s="362"/>
      <c r="D1750" s="384" t="s">
        <v>2869</v>
      </c>
      <c r="E1750" s="364"/>
      <c r="F1750" s="365"/>
      <c r="G1750" s="366"/>
      <c r="H1750" s="367"/>
      <c r="I1750" s="365"/>
      <c r="J1750" s="368"/>
      <c r="K1750" s="364"/>
      <c r="L1750" s="365"/>
      <c r="M1750" s="366"/>
      <c r="N1750" s="367"/>
      <c r="O1750" s="365"/>
      <c r="P1750" s="368"/>
      <c r="Q1750" s="364"/>
      <c r="R1750" s="365"/>
      <c r="S1750" s="366"/>
      <c r="T1750" s="369"/>
      <c r="U1750" s="370"/>
      <c r="V1750" s="481"/>
      <c r="W1750" s="372"/>
      <c r="X1750" s="353"/>
      <c r="Y1750" s="373"/>
      <c r="Z1750" s="382"/>
      <c r="AA1750" s="389"/>
      <c r="AB1750" s="383"/>
      <c r="AC1750" s="388"/>
      <c r="AD1750" s="382"/>
      <c r="AE1750" s="389"/>
      <c r="AF1750" s="390"/>
      <c r="AG1750" s="391"/>
      <c r="AH1750" s="359"/>
      <c r="AI1750" s="373"/>
    </row>
    <row r="1751">
      <c r="A1751" s="480" t="s">
        <v>2869</v>
      </c>
      <c r="B1751" s="361"/>
      <c r="C1751" s="362"/>
      <c r="D1751" s="384" t="s">
        <v>2869</v>
      </c>
      <c r="E1751" s="364"/>
      <c r="F1751" s="365"/>
      <c r="G1751" s="366"/>
      <c r="H1751" s="367"/>
      <c r="I1751" s="365"/>
      <c r="J1751" s="368"/>
      <c r="K1751" s="364"/>
      <c r="L1751" s="365"/>
      <c r="M1751" s="366"/>
      <c r="N1751" s="367"/>
      <c r="O1751" s="365"/>
      <c r="P1751" s="368"/>
      <c r="Q1751" s="364"/>
      <c r="R1751" s="365"/>
      <c r="S1751" s="366"/>
      <c r="T1751" s="369"/>
      <c r="U1751" s="370"/>
      <c r="V1751" s="481"/>
      <c r="W1751" s="372"/>
      <c r="X1751" s="353"/>
      <c r="Y1751" s="373"/>
      <c r="Z1751" s="382"/>
      <c r="AA1751" s="389"/>
      <c r="AB1751" s="383"/>
      <c r="AC1751" s="388"/>
      <c r="AD1751" s="382"/>
      <c r="AE1751" s="389"/>
      <c r="AF1751" s="390"/>
      <c r="AG1751" s="391"/>
      <c r="AH1751" s="359"/>
      <c r="AI1751" s="373"/>
    </row>
    <row r="1752">
      <c r="A1752" s="480" t="s">
        <v>2869</v>
      </c>
      <c r="B1752" s="361"/>
      <c r="C1752" s="362"/>
      <c r="D1752" s="384" t="s">
        <v>2869</v>
      </c>
      <c r="E1752" s="364"/>
      <c r="F1752" s="365"/>
      <c r="G1752" s="366"/>
      <c r="H1752" s="367"/>
      <c r="I1752" s="365"/>
      <c r="J1752" s="368"/>
      <c r="K1752" s="364"/>
      <c r="L1752" s="365"/>
      <c r="M1752" s="366"/>
      <c r="N1752" s="367"/>
      <c r="O1752" s="365"/>
      <c r="P1752" s="368"/>
      <c r="Q1752" s="364"/>
      <c r="R1752" s="365"/>
      <c r="S1752" s="366"/>
      <c r="T1752" s="369"/>
      <c r="U1752" s="370"/>
      <c r="V1752" s="481"/>
      <c r="W1752" s="372"/>
      <c r="X1752" s="353"/>
      <c r="Y1752" s="373"/>
      <c r="Z1752" s="382"/>
      <c r="AA1752" s="389"/>
      <c r="AB1752" s="383"/>
      <c r="AC1752" s="388"/>
      <c r="AD1752" s="382"/>
      <c r="AE1752" s="389"/>
      <c r="AF1752" s="390"/>
      <c r="AG1752" s="391"/>
      <c r="AH1752" s="359"/>
      <c r="AI1752" s="373"/>
    </row>
    <row r="1753">
      <c r="A1753" s="480" t="s">
        <v>2869</v>
      </c>
      <c r="B1753" s="361"/>
      <c r="C1753" s="362"/>
      <c r="D1753" s="384" t="s">
        <v>2869</v>
      </c>
      <c r="E1753" s="364"/>
      <c r="F1753" s="365"/>
      <c r="G1753" s="366"/>
      <c r="H1753" s="367"/>
      <c r="I1753" s="365"/>
      <c r="J1753" s="368"/>
      <c r="K1753" s="364"/>
      <c r="L1753" s="365"/>
      <c r="M1753" s="366"/>
      <c r="N1753" s="367"/>
      <c r="O1753" s="365"/>
      <c r="P1753" s="368"/>
      <c r="Q1753" s="364"/>
      <c r="R1753" s="365"/>
      <c r="S1753" s="366"/>
      <c r="T1753" s="369"/>
      <c r="U1753" s="370"/>
      <c r="V1753" s="481"/>
      <c r="W1753" s="372"/>
      <c r="X1753" s="353"/>
      <c r="Y1753" s="373"/>
      <c r="Z1753" s="382"/>
      <c r="AA1753" s="389"/>
      <c r="AB1753" s="383"/>
      <c r="AC1753" s="388"/>
      <c r="AD1753" s="382"/>
      <c r="AE1753" s="389"/>
      <c r="AF1753" s="390"/>
      <c r="AG1753" s="391"/>
      <c r="AH1753" s="359"/>
      <c r="AI1753" s="373"/>
    </row>
    <row r="1754">
      <c r="A1754" s="480" t="s">
        <v>2869</v>
      </c>
      <c r="B1754" s="361"/>
      <c r="C1754" s="362"/>
      <c r="D1754" s="384" t="s">
        <v>2869</v>
      </c>
      <c r="E1754" s="364"/>
      <c r="F1754" s="365"/>
      <c r="G1754" s="366"/>
      <c r="H1754" s="367"/>
      <c r="I1754" s="365"/>
      <c r="J1754" s="368"/>
      <c r="K1754" s="364"/>
      <c r="L1754" s="365"/>
      <c r="M1754" s="366"/>
      <c r="N1754" s="367"/>
      <c r="O1754" s="365"/>
      <c r="P1754" s="368"/>
      <c r="Q1754" s="364"/>
      <c r="R1754" s="365"/>
      <c r="S1754" s="366"/>
      <c r="T1754" s="369"/>
      <c r="U1754" s="370"/>
      <c r="V1754" s="481"/>
      <c r="W1754" s="372"/>
      <c r="X1754" s="353"/>
      <c r="Y1754" s="373"/>
      <c r="Z1754" s="382"/>
      <c r="AA1754" s="389"/>
      <c r="AB1754" s="383"/>
      <c r="AC1754" s="388"/>
      <c r="AD1754" s="382"/>
      <c r="AE1754" s="389"/>
      <c r="AF1754" s="390"/>
      <c r="AG1754" s="391"/>
      <c r="AH1754" s="359"/>
      <c r="AI1754" s="373"/>
    </row>
    <row r="1755">
      <c r="A1755" s="480" t="s">
        <v>2869</v>
      </c>
      <c r="B1755" s="361"/>
      <c r="C1755" s="362"/>
      <c r="D1755" s="384" t="s">
        <v>2869</v>
      </c>
      <c r="E1755" s="364"/>
      <c r="F1755" s="365"/>
      <c r="G1755" s="366"/>
      <c r="H1755" s="367"/>
      <c r="I1755" s="365"/>
      <c r="J1755" s="368"/>
      <c r="K1755" s="364"/>
      <c r="L1755" s="365"/>
      <c r="M1755" s="366"/>
      <c r="N1755" s="367"/>
      <c r="O1755" s="365"/>
      <c r="P1755" s="368"/>
      <c r="Q1755" s="364"/>
      <c r="R1755" s="365"/>
      <c r="S1755" s="366"/>
      <c r="T1755" s="369"/>
      <c r="U1755" s="370"/>
      <c r="V1755" s="481"/>
      <c r="W1755" s="372"/>
      <c r="X1755" s="353"/>
      <c r="Y1755" s="373"/>
      <c r="Z1755" s="382"/>
      <c r="AA1755" s="389"/>
      <c r="AB1755" s="383"/>
      <c r="AC1755" s="388"/>
      <c r="AD1755" s="382"/>
      <c r="AE1755" s="389"/>
      <c r="AF1755" s="390"/>
      <c r="AG1755" s="391"/>
      <c r="AH1755" s="359"/>
      <c r="AI1755" s="373"/>
    </row>
    <row r="1756">
      <c r="A1756" s="480" t="s">
        <v>2869</v>
      </c>
      <c r="B1756" s="361"/>
      <c r="C1756" s="362"/>
      <c r="D1756" s="384" t="s">
        <v>2869</v>
      </c>
      <c r="E1756" s="364"/>
      <c r="F1756" s="365"/>
      <c r="G1756" s="366"/>
      <c r="H1756" s="367"/>
      <c r="I1756" s="365"/>
      <c r="J1756" s="368"/>
      <c r="K1756" s="364"/>
      <c r="L1756" s="365"/>
      <c r="M1756" s="366"/>
      <c r="N1756" s="367"/>
      <c r="O1756" s="365"/>
      <c r="P1756" s="368"/>
      <c r="Q1756" s="364"/>
      <c r="R1756" s="365"/>
      <c r="S1756" s="366"/>
      <c r="T1756" s="369"/>
      <c r="U1756" s="370"/>
      <c r="V1756" s="481"/>
      <c r="W1756" s="372"/>
      <c r="X1756" s="353"/>
      <c r="Y1756" s="373"/>
      <c r="Z1756" s="382"/>
      <c r="AA1756" s="389"/>
      <c r="AB1756" s="383"/>
      <c r="AC1756" s="388"/>
      <c r="AD1756" s="382"/>
      <c r="AE1756" s="389"/>
      <c r="AF1756" s="390"/>
      <c r="AG1756" s="391"/>
      <c r="AH1756" s="359"/>
      <c r="AI1756" s="373"/>
    </row>
    <row r="1757">
      <c r="A1757" s="480" t="s">
        <v>2869</v>
      </c>
      <c r="B1757" s="361"/>
      <c r="C1757" s="362"/>
      <c r="D1757" s="384" t="s">
        <v>2869</v>
      </c>
      <c r="E1757" s="364"/>
      <c r="F1757" s="365"/>
      <c r="G1757" s="366"/>
      <c r="H1757" s="367"/>
      <c r="I1757" s="365"/>
      <c r="J1757" s="368"/>
      <c r="K1757" s="364"/>
      <c r="L1757" s="365"/>
      <c r="M1757" s="366"/>
      <c r="N1757" s="367"/>
      <c r="O1757" s="365"/>
      <c r="P1757" s="368"/>
      <c r="Q1757" s="364"/>
      <c r="R1757" s="365"/>
      <c r="S1757" s="366"/>
      <c r="T1757" s="369"/>
      <c r="U1757" s="370"/>
      <c r="V1757" s="481"/>
      <c r="W1757" s="372"/>
      <c r="X1757" s="353"/>
      <c r="Y1757" s="373"/>
      <c r="Z1757" s="382"/>
      <c r="AA1757" s="389"/>
      <c r="AB1757" s="383"/>
      <c r="AC1757" s="388"/>
      <c r="AD1757" s="382"/>
      <c r="AE1757" s="389"/>
      <c r="AF1757" s="390"/>
      <c r="AG1757" s="391"/>
      <c r="AH1757" s="359"/>
      <c r="AI1757" s="373"/>
    </row>
    <row r="1758">
      <c r="A1758" s="480" t="s">
        <v>2869</v>
      </c>
      <c r="B1758" s="361"/>
      <c r="C1758" s="362"/>
      <c r="D1758" s="384" t="s">
        <v>2869</v>
      </c>
      <c r="E1758" s="364"/>
      <c r="F1758" s="365"/>
      <c r="G1758" s="366"/>
      <c r="H1758" s="367"/>
      <c r="I1758" s="365"/>
      <c r="J1758" s="368"/>
      <c r="K1758" s="364"/>
      <c r="L1758" s="365"/>
      <c r="M1758" s="366"/>
      <c r="N1758" s="367"/>
      <c r="O1758" s="365"/>
      <c r="P1758" s="368"/>
      <c r="Q1758" s="364"/>
      <c r="R1758" s="365"/>
      <c r="S1758" s="366"/>
      <c r="T1758" s="369"/>
      <c r="U1758" s="370"/>
      <c r="V1758" s="481"/>
      <c r="W1758" s="372"/>
      <c r="X1758" s="353"/>
      <c r="Y1758" s="373"/>
      <c r="Z1758" s="382"/>
      <c r="AA1758" s="389"/>
      <c r="AB1758" s="383"/>
      <c r="AC1758" s="388"/>
      <c r="AD1758" s="382"/>
      <c r="AE1758" s="389"/>
      <c r="AF1758" s="390"/>
      <c r="AG1758" s="391"/>
      <c r="AH1758" s="359"/>
      <c r="AI1758" s="373"/>
    </row>
    <row r="1759">
      <c r="A1759" s="480" t="s">
        <v>2869</v>
      </c>
      <c r="B1759" s="361"/>
      <c r="C1759" s="362"/>
      <c r="D1759" s="384" t="s">
        <v>2869</v>
      </c>
      <c r="E1759" s="364"/>
      <c r="F1759" s="365"/>
      <c r="G1759" s="366"/>
      <c r="H1759" s="367"/>
      <c r="I1759" s="365"/>
      <c r="J1759" s="368"/>
      <c r="K1759" s="364"/>
      <c r="L1759" s="365"/>
      <c r="M1759" s="366"/>
      <c r="N1759" s="367"/>
      <c r="O1759" s="365"/>
      <c r="P1759" s="368"/>
      <c r="Q1759" s="364"/>
      <c r="R1759" s="365"/>
      <c r="S1759" s="366"/>
      <c r="T1759" s="369"/>
      <c r="U1759" s="370"/>
      <c r="V1759" s="481"/>
      <c r="W1759" s="372"/>
      <c r="X1759" s="353"/>
      <c r="Y1759" s="373"/>
      <c r="Z1759" s="382"/>
      <c r="AA1759" s="389"/>
      <c r="AB1759" s="383"/>
      <c r="AC1759" s="388"/>
      <c r="AD1759" s="382"/>
      <c r="AE1759" s="389"/>
      <c r="AF1759" s="390"/>
      <c r="AG1759" s="391"/>
      <c r="AH1759" s="359"/>
      <c r="AI1759" s="373"/>
    </row>
    <row r="1760">
      <c r="A1760" s="480" t="s">
        <v>2869</v>
      </c>
      <c r="B1760" s="361"/>
      <c r="C1760" s="362"/>
      <c r="D1760" s="384" t="s">
        <v>2869</v>
      </c>
      <c r="E1760" s="364"/>
      <c r="F1760" s="365"/>
      <c r="G1760" s="366"/>
      <c r="H1760" s="367"/>
      <c r="I1760" s="365"/>
      <c r="J1760" s="368"/>
      <c r="K1760" s="364"/>
      <c r="L1760" s="365"/>
      <c r="M1760" s="366"/>
      <c r="N1760" s="367"/>
      <c r="O1760" s="365"/>
      <c r="P1760" s="368"/>
      <c r="Q1760" s="364"/>
      <c r="R1760" s="365"/>
      <c r="S1760" s="366"/>
      <c r="T1760" s="369"/>
      <c r="U1760" s="370"/>
      <c r="V1760" s="481"/>
      <c r="W1760" s="372"/>
      <c r="X1760" s="353"/>
      <c r="Y1760" s="373"/>
      <c r="Z1760" s="382"/>
      <c r="AA1760" s="389"/>
      <c r="AB1760" s="383"/>
      <c r="AC1760" s="388"/>
      <c r="AD1760" s="382"/>
      <c r="AE1760" s="389"/>
      <c r="AF1760" s="390"/>
      <c r="AG1760" s="391"/>
      <c r="AH1760" s="359"/>
      <c r="AI1760" s="373"/>
    </row>
    <row r="1761">
      <c r="A1761" s="480" t="s">
        <v>2869</v>
      </c>
      <c r="B1761" s="361"/>
      <c r="C1761" s="362"/>
      <c r="D1761" s="384" t="s">
        <v>2869</v>
      </c>
      <c r="E1761" s="364"/>
      <c r="F1761" s="365"/>
      <c r="G1761" s="366"/>
      <c r="H1761" s="367"/>
      <c r="I1761" s="365"/>
      <c r="J1761" s="368"/>
      <c r="K1761" s="364"/>
      <c r="L1761" s="365"/>
      <c r="M1761" s="366"/>
      <c r="N1761" s="367"/>
      <c r="O1761" s="365"/>
      <c r="P1761" s="368"/>
      <c r="Q1761" s="364"/>
      <c r="R1761" s="365"/>
      <c r="S1761" s="366"/>
      <c r="T1761" s="369"/>
      <c r="U1761" s="370"/>
      <c r="V1761" s="481"/>
      <c r="W1761" s="372"/>
      <c r="X1761" s="353"/>
      <c r="Y1761" s="373"/>
      <c r="Z1761" s="382"/>
      <c r="AA1761" s="389"/>
      <c r="AB1761" s="383"/>
      <c r="AC1761" s="388"/>
      <c r="AD1761" s="382"/>
      <c r="AE1761" s="389"/>
      <c r="AF1761" s="390"/>
      <c r="AG1761" s="391"/>
      <c r="AH1761" s="359"/>
      <c r="AI1761" s="373"/>
    </row>
    <row r="1762">
      <c r="A1762" s="480" t="s">
        <v>2869</v>
      </c>
      <c r="B1762" s="361"/>
      <c r="C1762" s="362"/>
      <c r="D1762" s="384" t="s">
        <v>2869</v>
      </c>
      <c r="E1762" s="364"/>
      <c r="F1762" s="365"/>
      <c r="G1762" s="366"/>
      <c r="H1762" s="367"/>
      <c r="I1762" s="365"/>
      <c r="J1762" s="368"/>
      <c r="K1762" s="364"/>
      <c r="L1762" s="365"/>
      <c r="M1762" s="366"/>
      <c r="N1762" s="367"/>
      <c r="O1762" s="365"/>
      <c r="P1762" s="368"/>
      <c r="Q1762" s="364"/>
      <c r="R1762" s="365"/>
      <c r="S1762" s="366"/>
      <c r="T1762" s="369"/>
      <c r="U1762" s="370"/>
      <c r="V1762" s="481"/>
      <c r="W1762" s="372"/>
      <c r="X1762" s="353"/>
      <c r="Y1762" s="373"/>
      <c r="Z1762" s="382"/>
      <c r="AA1762" s="389"/>
      <c r="AB1762" s="383"/>
      <c r="AC1762" s="388"/>
      <c r="AD1762" s="382"/>
      <c r="AE1762" s="389"/>
      <c r="AF1762" s="390"/>
      <c r="AG1762" s="391"/>
      <c r="AH1762" s="359"/>
      <c r="AI1762" s="373"/>
    </row>
    <row r="1763">
      <c r="A1763" s="480" t="s">
        <v>2869</v>
      </c>
      <c r="B1763" s="361"/>
      <c r="C1763" s="362"/>
      <c r="D1763" s="384" t="s">
        <v>2869</v>
      </c>
      <c r="E1763" s="364"/>
      <c r="F1763" s="365"/>
      <c r="G1763" s="366"/>
      <c r="H1763" s="367"/>
      <c r="I1763" s="365"/>
      <c r="J1763" s="368"/>
      <c r="K1763" s="364"/>
      <c r="L1763" s="365"/>
      <c r="M1763" s="366"/>
      <c r="N1763" s="367"/>
      <c r="O1763" s="365"/>
      <c r="P1763" s="368"/>
      <c r="Q1763" s="364"/>
      <c r="R1763" s="365"/>
      <c r="S1763" s="366"/>
      <c r="T1763" s="369"/>
      <c r="U1763" s="370"/>
      <c r="V1763" s="481"/>
      <c r="W1763" s="372"/>
      <c r="X1763" s="353"/>
      <c r="Y1763" s="373"/>
      <c r="Z1763" s="382"/>
      <c r="AA1763" s="389"/>
      <c r="AB1763" s="383"/>
      <c r="AC1763" s="388"/>
      <c r="AD1763" s="382"/>
      <c r="AE1763" s="389"/>
      <c r="AF1763" s="390"/>
      <c r="AG1763" s="391"/>
      <c r="AH1763" s="359"/>
      <c r="AI1763" s="373"/>
    </row>
    <row r="1764">
      <c r="A1764" s="480" t="s">
        <v>2869</v>
      </c>
      <c r="B1764" s="361"/>
      <c r="C1764" s="362"/>
      <c r="D1764" s="384" t="s">
        <v>2869</v>
      </c>
      <c r="E1764" s="364"/>
      <c r="F1764" s="365"/>
      <c r="G1764" s="366"/>
      <c r="H1764" s="367"/>
      <c r="I1764" s="365"/>
      <c r="J1764" s="368"/>
      <c r="K1764" s="364"/>
      <c r="L1764" s="365"/>
      <c r="M1764" s="366"/>
      <c r="N1764" s="367"/>
      <c r="O1764" s="365"/>
      <c r="P1764" s="368"/>
      <c r="Q1764" s="364"/>
      <c r="R1764" s="365"/>
      <c r="S1764" s="366"/>
      <c r="T1764" s="369"/>
      <c r="U1764" s="370"/>
      <c r="V1764" s="481"/>
      <c r="W1764" s="372"/>
      <c r="X1764" s="353"/>
      <c r="Y1764" s="373"/>
      <c r="Z1764" s="382"/>
      <c r="AA1764" s="389"/>
      <c r="AB1764" s="383"/>
      <c r="AC1764" s="388"/>
      <c r="AD1764" s="382"/>
      <c r="AE1764" s="389"/>
      <c r="AF1764" s="390"/>
      <c r="AG1764" s="391"/>
      <c r="AH1764" s="359"/>
      <c r="AI1764" s="373"/>
    </row>
    <row r="1765">
      <c r="A1765" s="480" t="s">
        <v>2869</v>
      </c>
      <c r="B1765" s="361"/>
      <c r="C1765" s="362"/>
      <c r="D1765" s="384" t="s">
        <v>2869</v>
      </c>
      <c r="E1765" s="364"/>
      <c r="F1765" s="365"/>
      <c r="G1765" s="366"/>
      <c r="H1765" s="367"/>
      <c r="I1765" s="365"/>
      <c r="J1765" s="368"/>
      <c r="K1765" s="364"/>
      <c r="L1765" s="365"/>
      <c r="M1765" s="366"/>
      <c r="N1765" s="367"/>
      <c r="O1765" s="365"/>
      <c r="P1765" s="368"/>
      <c r="Q1765" s="364"/>
      <c r="R1765" s="365"/>
      <c r="S1765" s="366"/>
      <c r="T1765" s="369"/>
      <c r="U1765" s="370"/>
      <c r="V1765" s="481"/>
      <c r="W1765" s="372"/>
      <c r="X1765" s="353"/>
      <c r="Y1765" s="373"/>
      <c r="Z1765" s="382"/>
      <c r="AA1765" s="389"/>
      <c r="AB1765" s="383"/>
      <c r="AC1765" s="388"/>
      <c r="AD1765" s="382"/>
      <c r="AE1765" s="389"/>
      <c r="AF1765" s="390"/>
      <c r="AG1765" s="391"/>
      <c r="AH1765" s="359"/>
      <c r="AI1765" s="373"/>
    </row>
    <row r="1766">
      <c r="A1766" s="480" t="s">
        <v>2869</v>
      </c>
      <c r="B1766" s="361"/>
      <c r="C1766" s="362"/>
      <c r="D1766" s="384" t="s">
        <v>2869</v>
      </c>
      <c r="E1766" s="364"/>
      <c r="F1766" s="365"/>
      <c r="G1766" s="366"/>
      <c r="H1766" s="367"/>
      <c r="I1766" s="365"/>
      <c r="J1766" s="368"/>
      <c r="K1766" s="364"/>
      <c r="L1766" s="365"/>
      <c r="M1766" s="366"/>
      <c r="N1766" s="367"/>
      <c r="O1766" s="365"/>
      <c r="P1766" s="368"/>
      <c r="Q1766" s="364"/>
      <c r="R1766" s="365"/>
      <c r="S1766" s="366"/>
      <c r="T1766" s="369"/>
      <c r="U1766" s="370"/>
      <c r="V1766" s="481"/>
      <c r="W1766" s="372"/>
      <c r="X1766" s="353"/>
      <c r="Y1766" s="373"/>
      <c r="Z1766" s="382"/>
      <c r="AA1766" s="389"/>
      <c r="AB1766" s="383"/>
      <c r="AC1766" s="388"/>
      <c r="AD1766" s="382"/>
      <c r="AE1766" s="389"/>
      <c r="AF1766" s="390"/>
      <c r="AG1766" s="391"/>
      <c r="AH1766" s="359"/>
      <c r="AI1766" s="373"/>
    </row>
    <row r="1767">
      <c r="A1767" s="480" t="s">
        <v>2869</v>
      </c>
      <c r="B1767" s="361"/>
      <c r="C1767" s="362"/>
      <c r="D1767" s="384" t="s">
        <v>2869</v>
      </c>
      <c r="E1767" s="364"/>
      <c r="F1767" s="365"/>
      <c r="G1767" s="366"/>
      <c r="H1767" s="367"/>
      <c r="I1767" s="365"/>
      <c r="J1767" s="368"/>
      <c r="K1767" s="364"/>
      <c r="L1767" s="365"/>
      <c r="M1767" s="366"/>
      <c r="N1767" s="367"/>
      <c r="O1767" s="365"/>
      <c r="P1767" s="368"/>
      <c r="Q1767" s="364"/>
      <c r="R1767" s="365"/>
      <c r="S1767" s="366"/>
      <c r="T1767" s="369"/>
      <c r="U1767" s="370"/>
      <c r="V1767" s="481"/>
      <c r="W1767" s="372"/>
      <c r="X1767" s="353"/>
      <c r="Y1767" s="373"/>
      <c r="Z1767" s="382"/>
      <c r="AA1767" s="389"/>
      <c r="AB1767" s="383"/>
      <c r="AC1767" s="388"/>
      <c r="AD1767" s="382"/>
      <c r="AE1767" s="389"/>
      <c r="AF1767" s="390"/>
      <c r="AG1767" s="391"/>
      <c r="AH1767" s="359"/>
      <c r="AI1767" s="373"/>
    </row>
    <row r="1768">
      <c r="A1768" s="480" t="s">
        <v>2869</v>
      </c>
      <c r="B1768" s="361"/>
      <c r="C1768" s="362"/>
      <c r="D1768" s="384" t="s">
        <v>2869</v>
      </c>
      <c r="E1768" s="364"/>
      <c r="F1768" s="365"/>
      <c r="G1768" s="366"/>
      <c r="H1768" s="367"/>
      <c r="I1768" s="365"/>
      <c r="J1768" s="368"/>
      <c r="K1768" s="364"/>
      <c r="L1768" s="365"/>
      <c r="M1768" s="366"/>
      <c r="N1768" s="367"/>
      <c r="O1768" s="365"/>
      <c r="P1768" s="368"/>
      <c r="Q1768" s="364"/>
      <c r="R1768" s="365"/>
      <c r="S1768" s="366"/>
      <c r="T1768" s="369"/>
      <c r="U1768" s="370"/>
      <c r="V1768" s="481"/>
      <c r="W1768" s="372"/>
      <c r="X1768" s="353"/>
      <c r="Y1768" s="373"/>
      <c r="Z1768" s="382"/>
      <c r="AA1768" s="389"/>
      <c r="AB1768" s="383"/>
      <c r="AC1768" s="388"/>
      <c r="AD1768" s="382"/>
      <c r="AE1768" s="389"/>
      <c r="AF1768" s="390"/>
      <c r="AG1768" s="391"/>
      <c r="AH1768" s="359"/>
      <c r="AI1768" s="373"/>
    </row>
    <row r="1769">
      <c r="A1769" s="480" t="s">
        <v>2869</v>
      </c>
      <c r="B1769" s="361"/>
      <c r="C1769" s="362"/>
      <c r="D1769" s="384" t="s">
        <v>2869</v>
      </c>
      <c r="E1769" s="364"/>
      <c r="F1769" s="365"/>
      <c r="G1769" s="366"/>
      <c r="H1769" s="367"/>
      <c r="I1769" s="365"/>
      <c r="J1769" s="368"/>
      <c r="K1769" s="364"/>
      <c r="L1769" s="365"/>
      <c r="M1769" s="366"/>
      <c r="N1769" s="367"/>
      <c r="O1769" s="365"/>
      <c r="P1769" s="368"/>
      <c r="Q1769" s="364"/>
      <c r="R1769" s="365"/>
      <c r="S1769" s="366"/>
      <c r="T1769" s="369"/>
      <c r="U1769" s="370"/>
      <c r="V1769" s="481"/>
      <c r="W1769" s="372"/>
      <c r="X1769" s="353"/>
      <c r="Y1769" s="373"/>
      <c r="Z1769" s="382"/>
      <c r="AA1769" s="389"/>
      <c r="AB1769" s="383"/>
      <c r="AC1769" s="388"/>
      <c r="AD1769" s="382"/>
      <c r="AE1769" s="389"/>
      <c r="AF1769" s="390"/>
      <c r="AG1769" s="391"/>
      <c r="AH1769" s="359"/>
      <c r="AI1769" s="373"/>
    </row>
    <row r="1770">
      <c r="A1770" s="480" t="s">
        <v>2869</v>
      </c>
      <c r="B1770" s="361"/>
      <c r="C1770" s="362"/>
      <c r="D1770" s="384" t="s">
        <v>2869</v>
      </c>
      <c r="E1770" s="364"/>
      <c r="F1770" s="365"/>
      <c r="G1770" s="366"/>
      <c r="H1770" s="367"/>
      <c r="I1770" s="365"/>
      <c r="J1770" s="368"/>
      <c r="K1770" s="364"/>
      <c r="L1770" s="365"/>
      <c r="M1770" s="366"/>
      <c r="N1770" s="367"/>
      <c r="O1770" s="365"/>
      <c r="P1770" s="368"/>
      <c r="Q1770" s="364"/>
      <c r="R1770" s="365"/>
      <c r="S1770" s="366"/>
      <c r="T1770" s="369"/>
      <c r="U1770" s="370"/>
      <c r="V1770" s="481"/>
      <c r="W1770" s="372"/>
      <c r="X1770" s="353"/>
      <c r="Y1770" s="373"/>
      <c r="Z1770" s="382"/>
      <c r="AA1770" s="389"/>
      <c r="AB1770" s="383"/>
      <c r="AC1770" s="388"/>
      <c r="AD1770" s="382"/>
      <c r="AE1770" s="389"/>
      <c r="AF1770" s="390"/>
      <c r="AG1770" s="391"/>
      <c r="AH1770" s="359"/>
      <c r="AI1770" s="373"/>
    </row>
    <row r="1771">
      <c r="A1771" s="480" t="s">
        <v>2869</v>
      </c>
      <c r="B1771" s="361"/>
      <c r="C1771" s="362"/>
      <c r="D1771" s="384" t="s">
        <v>2869</v>
      </c>
      <c r="E1771" s="364"/>
      <c r="F1771" s="365"/>
      <c r="G1771" s="366"/>
      <c r="H1771" s="367"/>
      <c r="I1771" s="365"/>
      <c r="J1771" s="368"/>
      <c r="K1771" s="364"/>
      <c r="L1771" s="365"/>
      <c r="M1771" s="366"/>
      <c r="N1771" s="367"/>
      <c r="O1771" s="365"/>
      <c r="P1771" s="368"/>
      <c r="Q1771" s="364"/>
      <c r="R1771" s="365"/>
      <c r="S1771" s="366"/>
      <c r="T1771" s="369"/>
      <c r="U1771" s="370"/>
      <c r="V1771" s="481"/>
      <c r="W1771" s="372"/>
      <c r="X1771" s="353"/>
      <c r="Y1771" s="373"/>
      <c r="Z1771" s="382"/>
      <c r="AA1771" s="389"/>
      <c r="AB1771" s="383"/>
      <c r="AC1771" s="388"/>
      <c r="AD1771" s="382"/>
      <c r="AE1771" s="389"/>
      <c r="AF1771" s="390"/>
      <c r="AG1771" s="391"/>
      <c r="AH1771" s="359"/>
      <c r="AI1771" s="373"/>
    </row>
    <row r="1772">
      <c r="A1772" s="480" t="s">
        <v>2869</v>
      </c>
      <c r="B1772" s="361"/>
      <c r="C1772" s="362"/>
      <c r="D1772" s="384" t="s">
        <v>2869</v>
      </c>
      <c r="E1772" s="364"/>
      <c r="F1772" s="365"/>
      <c r="G1772" s="366"/>
      <c r="H1772" s="367"/>
      <c r="I1772" s="365"/>
      <c r="J1772" s="368"/>
      <c r="K1772" s="364"/>
      <c r="L1772" s="365"/>
      <c r="M1772" s="366"/>
      <c r="N1772" s="367"/>
      <c r="O1772" s="365"/>
      <c r="P1772" s="368"/>
      <c r="Q1772" s="364"/>
      <c r="R1772" s="365"/>
      <c r="S1772" s="366"/>
      <c r="T1772" s="369"/>
      <c r="U1772" s="370"/>
      <c r="V1772" s="481"/>
      <c r="W1772" s="372"/>
      <c r="X1772" s="353"/>
      <c r="Y1772" s="373"/>
      <c r="Z1772" s="382"/>
      <c r="AA1772" s="389"/>
      <c r="AB1772" s="383"/>
      <c r="AC1772" s="388"/>
      <c r="AD1772" s="382"/>
      <c r="AE1772" s="389"/>
      <c r="AF1772" s="390"/>
      <c r="AG1772" s="391"/>
      <c r="AH1772" s="359"/>
      <c r="AI1772" s="373"/>
    </row>
    <row r="1773">
      <c r="A1773" s="480" t="s">
        <v>2869</v>
      </c>
      <c r="B1773" s="361"/>
      <c r="C1773" s="362"/>
      <c r="D1773" s="384" t="s">
        <v>2869</v>
      </c>
      <c r="E1773" s="364"/>
      <c r="F1773" s="365"/>
      <c r="G1773" s="366"/>
      <c r="H1773" s="367"/>
      <c r="I1773" s="365"/>
      <c r="J1773" s="368"/>
      <c r="K1773" s="364"/>
      <c r="L1773" s="365"/>
      <c r="M1773" s="366"/>
      <c r="N1773" s="367"/>
      <c r="O1773" s="365"/>
      <c r="P1773" s="368"/>
      <c r="Q1773" s="364"/>
      <c r="R1773" s="365"/>
      <c r="S1773" s="366"/>
      <c r="T1773" s="369"/>
      <c r="U1773" s="370"/>
      <c r="V1773" s="481"/>
      <c r="W1773" s="372"/>
      <c r="X1773" s="353"/>
      <c r="Y1773" s="373"/>
      <c r="Z1773" s="382"/>
      <c r="AA1773" s="389"/>
      <c r="AB1773" s="383"/>
      <c r="AC1773" s="388"/>
      <c r="AD1773" s="382"/>
      <c r="AE1773" s="389"/>
      <c r="AF1773" s="390"/>
      <c r="AG1773" s="391"/>
      <c r="AH1773" s="359"/>
      <c r="AI1773" s="373"/>
    </row>
    <row r="1774">
      <c r="A1774" s="480" t="s">
        <v>2869</v>
      </c>
      <c r="B1774" s="361"/>
      <c r="C1774" s="362"/>
      <c r="D1774" s="384" t="s">
        <v>2869</v>
      </c>
      <c r="E1774" s="364"/>
      <c r="F1774" s="365"/>
      <c r="G1774" s="366"/>
      <c r="H1774" s="367"/>
      <c r="I1774" s="365"/>
      <c r="J1774" s="368"/>
      <c r="K1774" s="364"/>
      <c r="L1774" s="365"/>
      <c r="M1774" s="366"/>
      <c r="N1774" s="367"/>
      <c r="O1774" s="365"/>
      <c r="P1774" s="368"/>
      <c r="Q1774" s="364"/>
      <c r="R1774" s="365"/>
      <c r="S1774" s="366"/>
      <c r="T1774" s="369"/>
      <c r="U1774" s="370"/>
      <c r="V1774" s="481"/>
      <c r="W1774" s="372"/>
      <c r="X1774" s="353"/>
      <c r="Y1774" s="373"/>
      <c r="Z1774" s="382"/>
      <c r="AA1774" s="389"/>
      <c r="AB1774" s="383"/>
      <c r="AC1774" s="388"/>
      <c r="AD1774" s="382"/>
      <c r="AE1774" s="389"/>
      <c r="AF1774" s="390"/>
      <c r="AG1774" s="391"/>
      <c r="AH1774" s="359"/>
      <c r="AI1774" s="373"/>
    </row>
    <row r="1775">
      <c r="A1775" s="480" t="s">
        <v>2869</v>
      </c>
      <c r="B1775" s="361"/>
      <c r="C1775" s="362"/>
      <c r="D1775" s="384" t="s">
        <v>2869</v>
      </c>
      <c r="E1775" s="364"/>
      <c r="F1775" s="365"/>
      <c r="G1775" s="366"/>
      <c r="H1775" s="367"/>
      <c r="I1775" s="365"/>
      <c r="J1775" s="368"/>
      <c r="K1775" s="364"/>
      <c r="L1775" s="365"/>
      <c r="M1775" s="366"/>
      <c r="N1775" s="367"/>
      <c r="O1775" s="365"/>
      <c r="P1775" s="368"/>
      <c r="Q1775" s="364"/>
      <c r="R1775" s="365"/>
      <c r="S1775" s="366"/>
      <c r="T1775" s="369"/>
      <c r="U1775" s="370"/>
      <c r="V1775" s="481"/>
      <c r="W1775" s="372"/>
      <c r="X1775" s="353"/>
      <c r="Y1775" s="373"/>
      <c r="Z1775" s="382"/>
      <c r="AA1775" s="389"/>
      <c r="AB1775" s="383"/>
      <c r="AC1775" s="388"/>
      <c r="AD1775" s="382"/>
      <c r="AE1775" s="389"/>
      <c r="AF1775" s="390"/>
      <c r="AG1775" s="391"/>
      <c r="AH1775" s="359"/>
      <c r="AI1775" s="373"/>
    </row>
    <row r="1776">
      <c r="A1776" s="480" t="s">
        <v>2869</v>
      </c>
      <c r="B1776" s="361"/>
      <c r="C1776" s="362"/>
      <c r="D1776" s="384" t="s">
        <v>2869</v>
      </c>
      <c r="E1776" s="364"/>
      <c r="F1776" s="365"/>
      <c r="G1776" s="366"/>
      <c r="H1776" s="367"/>
      <c r="I1776" s="365"/>
      <c r="J1776" s="368"/>
      <c r="K1776" s="364"/>
      <c r="L1776" s="365"/>
      <c r="M1776" s="366"/>
      <c r="N1776" s="367"/>
      <c r="O1776" s="365"/>
      <c r="P1776" s="368"/>
      <c r="Q1776" s="364"/>
      <c r="R1776" s="365"/>
      <c r="S1776" s="366"/>
      <c r="T1776" s="369"/>
      <c r="U1776" s="370"/>
      <c r="V1776" s="481"/>
      <c r="W1776" s="372"/>
      <c r="X1776" s="353"/>
      <c r="Y1776" s="373"/>
      <c r="Z1776" s="382"/>
      <c r="AA1776" s="389"/>
      <c r="AB1776" s="383"/>
      <c r="AC1776" s="388"/>
      <c r="AD1776" s="382"/>
      <c r="AE1776" s="389"/>
      <c r="AF1776" s="390"/>
      <c r="AG1776" s="391"/>
      <c r="AH1776" s="359"/>
      <c r="AI1776" s="373"/>
    </row>
    <row r="1777">
      <c r="A1777" s="480" t="s">
        <v>2869</v>
      </c>
      <c r="B1777" s="361"/>
      <c r="C1777" s="362"/>
      <c r="D1777" s="384" t="s">
        <v>2869</v>
      </c>
      <c r="E1777" s="364"/>
      <c r="F1777" s="365"/>
      <c r="G1777" s="366"/>
      <c r="H1777" s="367"/>
      <c r="I1777" s="365"/>
      <c r="J1777" s="368"/>
      <c r="K1777" s="364"/>
      <c r="L1777" s="365"/>
      <c r="M1777" s="366"/>
      <c r="N1777" s="367"/>
      <c r="O1777" s="365"/>
      <c r="P1777" s="368"/>
      <c r="Q1777" s="364"/>
      <c r="R1777" s="365"/>
      <c r="S1777" s="366"/>
      <c r="T1777" s="369"/>
      <c r="U1777" s="370"/>
      <c r="V1777" s="481"/>
      <c r="W1777" s="372"/>
      <c r="X1777" s="353"/>
      <c r="Y1777" s="373"/>
      <c r="Z1777" s="382"/>
      <c r="AA1777" s="389"/>
      <c r="AB1777" s="383"/>
      <c r="AC1777" s="388"/>
      <c r="AD1777" s="382"/>
      <c r="AE1777" s="389"/>
      <c r="AF1777" s="390"/>
      <c r="AG1777" s="391"/>
      <c r="AH1777" s="359"/>
      <c r="AI1777" s="373"/>
    </row>
    <row r="1778">
      <c r="A1778" s="480" t="s">
        <v>2869</v>
      </c>
      <c r="B1778" s="361"/>
      <c r="C1778" s="362"/>
      <c r="D1778" s="384" t="s">
        <v>2869</v>
      </c>
      <c r="E1778" s="364"/>
      <c r="F1778" s="365"/>
      <c r="G1778" s="366"/>
      <c r="H1778" s="367"/>
      <c r="I1778" s="365"/>
      <c r="J1778" s="368"/>
      <c r="K1778" s="364"/>
      <c r="L1778" s="365"/>
      <c r="M1778" s="366"/>
      <c r="N1778" s="367"/>
      <c r="O1778" s="365"/>
      <c r="P1778" s="368"/>
      <c r="Q1778" s="364"/>
      <c r="R1778" s="365"/>
      <c r="S1778" s="366"/>
      <c r="T1778" s="369"/>
      <c r="U1778" s="370"/>
      <c r="V1778" s="481"/>
      <c r="W1778" s="372"/>
      <c r="X1778" s="353"/>
      <c r="Y1778" s="373"/>
      <c r="Z1778" s="382"/>
      <c r="AA1778" s="389"/>
      <c r="AB1778" s="383"/>
      <c r="AC1778" s="388"/>
      <c r="AD1778" s="382"/>
      <c r="AE1778" s="389"/>
      <c r="AF1778" s="390"/>
      <c r="AG1778" s="391"/>
      <c r="AH1778" s="359"/>
      <c r="AI1778" s="373"/>
    </row>
    <row r="1779">
      <c r="A1779" s="480" t="s">
        <v>2869</v>
      </c>
      <c r="B1779" s="361"/>
      <c r="C1779" s="362"/>
      <c r="D1779" s="384" t="s">
        <v>2869</v>
      </c>
      <c r="E1779" s="364"/>
      <c r="F1779" s="365"/>
      <c r="G1779" s="366"/>
      <c r="H1779" s="367"/>
      <c r="I1779" s="365"/>
      <c r="J1779" s="368"/>
      <c r="K1779" s="364"/>
      <c r="L1779" s="365"/>
      <c r="M1779" s="366"/>
      <c r="N1779" s="367"/>
      <c r="O1779" s="365"/>
      <c r="P1779" s="368"/>
      <c r="Q1779" s="364"/>
      <c r="R1779" s="365"/>
      <c r="S1779" s="366"/>
      <c r="T1779" s="369"/>
      <c r="U1779" s="370"/>
      <c r="V1779" s="481"/>
      <c r="W1779" s="372"/>
      <c r="X1779" s="353"/>
      <c r="Y1779" s="373"/>
      <c r="Z1779" s="382"/>
      <c r="AA1779" s="389"/>
      <c r="AB1779" s="383"/>
      <c r="AC1779" s="388"/>
      <c r="AD1779" s="382"/>
      <c r="AE1779" s="389"/>
      <c r="AF1779" s="390"/>
      <c r="AG1779" s="391"/>
      <c r="AH1779" s="359"/>
      <c r="AI1779" s="373"/>
    </row>
    <row r="1780">
      <c r="A1780" s="480" t="s">
        <v>2869</v>
      </c>
      <c r="B1780" s="361"/>
      <c r="C1780" s="362"/>
      <c r="D1780" s="384" t="s">
        <v>2869</v>
      </c>
      <c r="E1780" s="364"/>
      <c r="F1780" s="365"/>
      <c r="G1780" s="366"/>
      <c r="H1780" s="367"/>
      <c r="I1780" s="365"/>
      <c r="J1780" s="368"/>
      <c r="K1780" s="364"/>
      <c r="L1780" s="365"/>
      <c r="M1780" s="366"/>
      <c r="N1780" s="367"/>
      <c r="O1780" s="365"/>
      <c r="P1780" s="368"/>
      <c r="Q1780" s="364"/>
      <c r="R1780" s="365"/>
      <c r="S1780" s="366"/>
      <c r="T1780" s="369"/>
      <c r="U1780" s="370"/>
      <c r="V1780" s="481"/>
      <c r="W1780" s="372"/>
      <c r="X1780" s="353"/>
      <c r="Y1780" s="373"/>
      <c r="Z1780" s="382"/>
      <c r="AA1780" s="389"/>
      <c r="AB1780" s="383"/>
      <c r="AC1780" s="388"/>
      <c r="AD1780" s="382"/>
      <c r="AE1780" s="389"/>
      <c r="AF1780" s="390"/>
      <c r="AG1780" s="391"/>
      <c r="AH1780" s="359"/>
      <c r="AI1780" s="373"/>
    </row>
    <row r="1781">
      <c r="A1781" s="480" t="s">
        <v>2869</v>
      </c>
      <c r="B1781" s="361"/>
      <c r="C1781" s="362"/>
      <c r="D1781" s="384" t="s">
        <v>2869</v>
      </c>
      <c r="E1781" s="364"/>
      <c r="F1781" s="365"/>
      <c r="G1781" s="366"/>
      <c r="H1781" s="367"/>
      <c r="I1781" s="365"/>
      <c r="J1781" s="368"/>
      <c r="K1781" s="364"/>
      <c r="L1781" s="365"/>
      <c r="M1781" s="366"/>
      <c r="N1781" s="367"/>
      <c r="O1781" s="365"/>
      <c r="P1781" s="368"/>
      <c r="Q1781" s="364"/>
      <c r="R1781" s="365"/>
      <c r="S1781" s="366"/>
      <c r="T1781" s="369"/>
      <c r="U1781" s="370"/>
      <c r="V1781" s="481"/>
      <c r="W1781" s="372"/>
      <c r="X1781" s="353"/>
      <c r="Y1781" s="373"/>
      <c r="Z1781" s="382"/>
      <c r="AA1781" s="389"/>
      <c r="AB1781" s="383"/>
      <c r="AC1781" s="388"/>
      <c r="AD1781" s="382"/>
      <c r="AE1781" s="389"/>
      <c r="AF1781" s="390"/>
      <c r="AG1781" s="391"/>
      <c r="AH1781" s="359"/>
      <c r="AI1781" s="373"/>
    </row>
    <row r="1782">
      <c r="A1782" s="480" t="s">
        <v>2869</v>
      </c>
      <c r="B1782" s="361"/>
      <c r="C1782" s="362"/>
      <c r="D1782" s="384" t="s">
        <v>2869</v>
      </c>
      <c r="E1782" s="364"/>
      <c r="F1782" s="365"/>
      <c r="G1782" s="366"/>
      <c r="H1782" s="367"/>
      <c r="I1782" s="365"/>
      <c r="J1782" s="368"/>
      <c r="K1782" s="364"/>
      <c r="L1782" s="365"/>
      <c r="M1782" s="366"/>
      <c r="N1782" s="367"/>
      <c r="O1782" s="365"/>
      <c r="P1782" s="368"/>
      <c r="Q1782" s="364"/>
      <c r="R1782" s="365"/>
      <c r="S1782" s="366"/>
      <c r="T1782" s="369"/>
      <c r="U1782" s="370"/>
      <c r="V1782" s="481"/>
      <c r="W1782" s="372"/>
      <c r="X1782" s="353"/>
      <c r="Y1782" s="373"/>
      <c r="Z1782" s="382"/>
      <c r="AA1782" s="389"/>
      <c r="AB1782" s="383"/>
      <c r="AC1782" s="388"/>
      <c r="AD1782" s="382"/>
      <c r="AE1782" s="389"/>
      <c r="AF1782" s="390"/>
      <c r="AG1782" s="391"/>
      <c r="AH1782" s="359"/>
      <c r="AI1782" s="373"/>
    </row>
    <row r="1783">
      <c r="A1783" s="480" t="s">
        <v>2869</v>
      </c>
      <c r="B1783" s="361"/>
      <c r="C1783" s="362"/>
      <c r="D1783" s="384" t="s">
        <v>2869</v>
      </c>
      <c r="E1783" s="364"/>
      <c r="F1783" s="365"/>
      <c r="G1783" s="366"/>
      <c r="H1783" s="367"/>
      <c r="I1783" s="365"/>
      <c r="J1783" s="368"/>
      <c r="K1783" s="364"/>
      <c r="L1783" s="365"/>
      <c r="M1783" s="366"/>
      <c r="N1783" s="367"/>
      <c r="O1783" s="365"/>
      <c r="P1783" s="368"/>
      <c r="Q1783" s="364"/>
      <c r="R1783" s="365"/>
      <c r="S1783" s="366"/>
      <c r="T1783" s="369"/>
      <c r="U1783" s="370"/>
      <c r="V1783" s="481"/>
      <c r="W1783" s="372"/>
      <c r="X1783" s="353"/>
      <c r="Y1783" s="373"/>
      <c r="Z1783" s="382"/>
      <c r="AA1783" s="389"/>
      <c r="AB1783" s="383"/>
      <c r="AC1783" s="388"/>
      <c r="AD1783" s="382"/>
      <c r="AE1783" s="389"/>
      <c r="AF1783" s="390"/>
      <c r="AG1783" s="391"/>
      <c r="AH1783" s="359"/>
      <c r="AI1783" s="373"/>
    </row>
    <row r="1784">
      <c r="A1784" s="480" t="s">
        <v>2869</v>
      </c>
      <c r="B1784" s="361"/>
      <c r="C1784" s="362"/>
      <c r="D1784" s="384" t="s">
        <v>2869</v>
      </c>
      <c r="E1784" s="364"/>
      <c r="F1784" s="365"/>
      <c r="G1784" s="366"/>
      <c r="H1784" s="367"/>
      <c r="I1784" s="365"/>
      <c r="J1784" s="368"/>
      <c r="K1784" s="364"/>
      <c r="L1784" s="365"/>
      <c r="M1784" s="366"/>
      <c r="N1784" s="367"/>
      <c r="O1784" s="365"/>
      <c r="P1784" s="368"/>
      <c r="Q1784" s="364"/>
      <c r="R1784" s="365"/>
      <c r="S1784" s="366"/>
      <c r="T1784" s="369"/>
      <c r="U1784" s="370"/>
      <c r="V1784" s="481"/>
      <c r="W1784" s="372"/>
      <c r="X1784" s="353"/>
      <c r="Y1784" s="373"/>
      <c r="Z1784" s="382"/>
      <c r="AA1784" s="389"/>
      <c r="AB1784" s="383"/>
      <c r="AC1784" s="388"/>
      <c r="AD1784" s="382"/>
      <c r="AE1784" s="389"/>
      <c r="AF1784" s="390"/>
      <c r="AG1784" s="391"/>
      <c r="AH1784" s="359"/>
      <c r="AI1784" s="373"/>
    </row>
    <row r="1785">
      <c r="A1785" s="480" t="s">
        <v>2869</v>
      </c>
      <c r="B1785" s="361"/>
      <c r="C1785" s="362"/>
      <c r="D1785" s="384" t="s">
        <v>2869</v>
      </c>
      <c r="E1785" s="364"/>
      <c r="F1785" s="365"/>
      <c r="G1785" s="366"/>
      <c r="H1785" s="367"/>
      <c r="I1785" s="365"/>
      <c r="J1785" s="368"/>
      <c r="K1785" s="364"/>
      <c r="L1785" s="365"/>
      <c r="M1785" s="366"/>
      <c r="N1785" s="367"/>
      <c r="O1785" s="365"/>
      <c r="P1785" s="368"/>
      <c r="Q1785" s="364"/>
      <c r="R1785" s="365"/>
      <c r="S1785" s="366"/>
      <c r="T1785" s="369"/>
      <c r="U1785" s="370"/>
      <c r="V1785" s="481"/>
      <c r="W1785" s="372"/>
      <c r="X1785" s="353"/>
      <c r="Y1785" s="373"/>
      <c r="Z1785" s="382"/>
      <c r="AA1785" s="389"/>
      <c r="AB1785" s="383"/>
      <c r="AC1785" s="388"/>
      <c r="AD1785" s="382"/>
      <c r="AE1785" s="389"/>
      <c r="AF1785" s="390"/>
      <c r="AG1785" s="391"/>
      <c r="AH1785" s="359"/>
      <c r="AI1785" s="373"/>
    </row>
    <row r="1786">
      <c r="A1786" s="480" t="s">
        <v>2869</v>
      </c>
      <c r="B1786" s="361"/>
      <c r="C1786" s="362"/>
      <c r="D1786" s="384" t="s">
        <v>2869</v>
      </c>
      <c r="E1786" s="364"/>
      <c r="F1786" s="365"/>
      <c r="G1786" s="366"/>
      <c r="H1786" s="367"/>
      <c r="I1786" s="365"/>
      <c r="J1786" s="368"/>
      <c r="K1786" s="364"/>
      <c r="L1786" s="365"/>
      <c r="M1786" s="366"/>
      <c r="N1786" s="367"/>
      <c r="O1786" s="365"/>
      <c r="P1786" s="368"/>
      <c r="Q1786" s="364"/>
      <c r="R1786" s="365"/>
      <c r="S1786" s="366"/>
      <c r="T1786" s="369"/>
      <c r="U1786" s="370"/>
      <c r="V1786" s="481"/>
      <c r="W1786" s="372"/>
      <c r="X1786" s="353"/>
      <c r="Y1786" s="373"/>
      <c r="Z1786" s="382"/>
      <c r="AA1786" s="389"/>
      <c r="AB1786" s="383"/>
      <c r="AC1786" s="388"/>
      <c r="AD1786" s="382"/>
      <c r="AE1786" s="389"/>
      <c r="AF1786" s="390"/>
      <c r="AG1786" s="391"/>
      <c r="AH1786" s="359"/>
      <c r="AI1786" s="373"/>
    </row>
    <row r="1787">
      <c r="A1787" s="480" t="s">
        <v>2869</v>
      </c>
      <c r="B1787" s="361"/>
      <c r="C1787" s="362"/>
      <c r="D1787" s="384" t="s">
        <v>2869</v>
      </c>
      <c r="E1787" s="364"/>
      <c r="F1787" s="365"/>
      <c r="G1787" s="366"/>
      <c r="H1787" s="367"/>
      <c r="I1787" s="365"/>
      <c r="J1787" s="368"/>
      <c r="K1787" s="364"/>
      <c r="L1787" s="365"/>
      <c r="M1787" s="366"/>
      <c r="N1787" s="367"/>
      <c r="O1787" s="365"/>
      <c r="P1787" s="368"/>
      <c r="Q1787" s="364"/>
      <c r="R1787" s="365"/>
      <c r="S1787" s="366"/>
      <c r="T1787" s="369"/>
      <c r="U1787" s="370"/>
      <c r="V1787" s="481"/>
      <c r="W1787" s="372"/>
      <c r="X1787" s="353"/>
      <c r="Y1787" s="373"/>
      <c r="Z1787" s="382"/>
      <c r="AA1787" s="389"/>
      <c r="AB1787" s="383"/>
      <c r="AC1787" s="388"/>
      <c r="AD1787" s="382"/>
      <c r="AE1787" s="389"/>
      <c r="AF1787" s="390"/>
      <c r="AG1787" s="391"/>
      <c r="AH1787" s="359"/>
      <c r="AI1787" s="373"/>
    </row>
    <row r="1788">
      <c r="A1788" s="480" t="s">
        <v>2869</v>
      </c>
      <c r="B1788" s="361"/>
      <c r="C1788" s="362"/>
      <c r="D1788" s="384" t="s">
        <v>2869</v>
      </c>
      <c r="E1788" s="364"/>
      <c r="F1788" s="365"/>
      <c r="G1788" s="366"/>
      <c r="H1788" s="367"/>
      <c r="I1788" s="365"/>
      <c r="J1788" s="368"/>
      <c r="K1788" s="364"/>
      <c r="L1788" s="365"/>
      <c r="M1788" s="366"/>
      <c r="N1788" s="367"/>
      <c r="O1788" s="365"/>
      <c r="P1788" s="368"/>
      <c r="Q1788" s="364"/>
      <c r="R1788" s="365"/>
      <c r="S1788" s="366"/>
      <c r="T1788" s="369"/>
      <c r="U1788" s="370"/>
      <c r="V1788" s="481"/>
      <c r="W1788" s="372"/>
      <c r="X1788" s="353"/>
      <c r="Y1788" s="373"/>
      <c r="Z1788" s="382"/>
      <c r="AA1788" s="389"/>
      <c r="AB1788" s="383"/>
      <c r="AC1788" s="388"/>
      <c r="AD1788" s="382"/>
      <c r="AE1788" s="389"/>
      <c r="AF1788" s="390"/>
      <c r="AG1788" s="391"/>
      <c r="AH1788" s="359"/>
      <c r="AI1788" s="373"/>
    </row>
    <row r="1789">
      <c r="A1789" s="480" t="s">
        <v>2869</v>
      </c>
      <c r="B1789" s="361"/>
      <c r="C1789" s="362"/>
      <c r="D1789" s="384" t="s">
        <v>2869</v>
      </c>
      <c r="E1789" s="364"/>
      <c r="F1789" s="365"/>
      <c r="G1789" s="366"/>
      <c r="H1789" s="367"/>
      <c r="I1789" s="365"/>
      <c r="J1789" s="368"/>
      <c r="K1789" s="364"/>
      <c r="L1789" s="365"/>
      <c r="M1789" s="366"/>
      <c r="N1789" s="367"/>
      <c r="O1789" s="365"/>
      <c r="P1789" s="368"/>
      <c r="Q1789" s="364"/>
      <c r="R1789" s="365"/>
      <c r="S1789" s="366"/>
      <c r="T1789" s="369"/>
      <c r="U1789" s="370"/>
      <c r="V1789" s="481"/>
      <c r="W1789" s="372"/>
      <c r="X1789" s="353"/>
      <c r="Y1789" s="373"/>
      <c r="Z1789" s="382"/>
      <c r="AA1789" s="389"/>
      <c r="AB1789" s="383"/>
      <c r="AC1789" s="388"/>
      <c r="AD1789" s="382"/>
      <c r="AE1789" s="389"/>
      <c r="AF1789" s="390"/>
      <c r="AG1789" s="391"/>
      <c r="AH1789" s="359"/>
      <c r="AI1789" s="373"/>
    </row>
    <row r="1790">
      <c r="A1790" s="480" t="s">
        <v>2869</v>
      </c>
      <c r="B1790" s="361"/>
      <c r="C1790" s="362"/>
      <c r="D1790" s="384" t="s">
        <v>2869</v>
      </c>
      <c r="E1790" s="364"/>
      <c r="F1790" s="365"/>
      <c r="G1790" s="366"/>
      <c r="H1790" s="367"/>
      <c r="I1790" s="365"/>
      <c r="J1790" s="368"/>
      <c r="K1790" s="364"/>
      <c r="L1790" s="365"/>
      <c r="M1790" s="366"/>
      <c r="N1790" s="367"/>
      <c r="O1790" s="365"/>
      <c r="P1790" s="368"/>
      <c r="Q1790" s="364"/>
      <c r="R1790" s="365"/>
      <c r="S1790" s="366"/>
      <c r="T1790" s="369"/>
      <c r="U1790" s="370"/>
      <c r="V1790" s="481"/>
      <c r="W1790" s="372"/>
      <c r="X1790" s="353"/>
      <c r="Y1790" s="373"/>
      <c r="Z1790" s="382"/>
      <c r="AA1790" s="389"/>
      <c r="AB1790" s="383"/>
      <c r="AC1790" s="388"/>
      <c r="AD1790" s="382"/>
      <c r="AE1790" s="389"/>
      <c r="AF1790" s="390"/>
      <c r="AG1790" s="391"/>
      <c r="AH1790" s="359"/>
      <c r="AI1790" s="373"/>
    </row>
    <row r="1791">
      <c r="A1791" s="480" t="s">
        <v>2869</v>
      </c>
      <c r="B1791" s="361"/>
      <c r="C1791" s="362"/>
      <c r="D1791" s="384" t="s">
        <v>2869</v>
      </c>
      <c r="E1791" s="364"/>
      <c r="F1791" s="365"/>
      <c r="G1791" s="366"/>
      <c r="H1791" s="367"/>
      <c r="I1791" s="365"/>
      <c r="J1791" s="368"/>
      <c r="K1791" s="364"/>
      <c r="L1791" s="365"/>
      <c r="M1791" s="366"/>
      <c r="N1791" s="367"/>
      <c r="O1791" s="365"/>
      <c r="P1791" s="368"/>
      <c r="Q1791" s="364"/>
      <c r="R1791" s="365"/>
      <c r="S1791" s="366"/>
      <c r="T1791" s="369"/>
      <c r="U1791" s="370"/>
      <c r="V1791" s="481"/>
      <c r="W1791" s="372"/>
      <c r="X1791" s="353"/>
      <c r="Y1791" s="373"/>
      <c r="Z1791" s="382"/>
      <c r="AA1791" s="389"/>
      <c r="AB1791" s="383"/>
      <c r="AC1791" s="388"/>
      <c r="AD1791" s="382"/>
      <c r="AE1791" s="389"/>
      <c r="AF1791" s="390"/>
      <c r="AG1791" s="391"/>
      <c r="AH1791" s="359"/>
      <c r="AI1791" s="373"/>
    </row>
    <row r="1792">
      <c r="A1792" s="480" t="s">
        <v>2869</v>
      </c>
      <c r="B1792" s="361"/>
      <c r="C1792" s="362"/>
      <c r="D1792" s="384" t="s">
        <v>2869</v>
      </c>
      <c r="E1792" s="364"/>
      <c r="F1792" s="365"/>
      <c r="G1792" s="366"/>
      <c r="H1792" s="367"/>
      <c r="I1792" s="365"/>
      <c r="J1792" s="368"/>
      <c r="K1792" s="364"/>
      <c r="L1792" s="365"/>
      <c r="M1792" s="366"/>
      <c r="N1792" s="367"/>
      <c r="O1792" s="365"/>
      <c r="P1792" s="368"/>
      <c r="Q1792" s="364"/>
      <c r="R1792" s="365"/>
      <c r="S1792" s="366"/>
      <c r="T1792" s="369"/>
      <c r="U1792" s="370"/>
      <c r="V1792" s="481"/>
      <c r="W1792" s="372"/>
      <c r="X1792" s="353"/>
      <c r="Y1792" s="373"/>
      <c r="Z1792" s="382"/>
      <c r="AA1792" s="389"/>
      <c r="AB1792" s="383"/>
      <c r="AC1792" s="388"/>
      <c r="AD1792" s="382"/>
      <c r="AE1792" s="389"/>
      <c r="AF1792" s="390"/>
      <c r="AG1792" s="391"/>
      <c r="AH1792" s="359"/>
      <c r="AI1792" s="373"/>
    </row>
    <row r="1793">
      <c r="A1793" s="480" t="s">
        <v>2869</v>
      </c>
      <c r="B1793" s="361"/>
      <c r="C1793" s="362"/>
      <c r="D1793" s="384" t="s">
        <v>2869</v>
      </c>
      <c r="E1793" s="364"/>
      <c r="F1793" s="365"/>
      <c r="G1793" s="366"/>
      <c r="H1793" s="367"/>
      <c r="I1793" s="365"/>
      <c r="J1793" s="368"/>
      <c r="K1793" s="364"/>
      <c r="L1793" s="365"/>
      <c r="M1793" s="366"/>
      <c r="N1793" s="367"/>
      <c r="O1793" s="365"/>
      <c r="P1793" s="368"/>
      <c r="Q1793" s="364"/>
      <c r="R1793" s="365"/>
      <c r="S1793" s="366"/>
      <c r="T1793" s="369"/>
      <c r="U1793" s="370"/>
      <c r="V1793" s="481"/>
      <c r="W1793" s="372"/>
      <c r="X1793" s="353"/>
      <c r="Y1793" s="373"/>
      <c r="Z1793" s="382"/>
      <c r="AA1793" s="389"/>
      <c r="AB1793" s="383"/>
      <c r="AC1793" s="388"/>
      <c r="AD1793" s="382"/>
      <c r="AE1793" s="389"/>
      <c r="AF1793" s="390"/>
      <c r="AG1793" s="391"/>
      <c r="AH1793" s="359"/>
      <c r="AI1793" s="373"/>
    </row>
    <row r="1794">
      <c r="A1794" s="480" t="s">
        <v>2869</v>
      </c>
      <c r="B1794" s="361"/>
      <c r="C1794" s="362"/>
      <c r="D1794" s="384" t="s">
        <v>2869</v>
      </c>
      <c r="E1794" s="364"/>
      <c r="F1794" s="365"/>
      <c r="G1794" s="366"/>
      <c r="H1794" s="367"/>
      <c r="I1794" s="365"/>
      <c r="J1794" s="368"/>
      <c r="K1794" s="364"/>
      <c r="L1794" s="365"/>
      <c r="M1794" s="366"/>
      <c r="N1794" s="367"/>
      <c r="O1794" s="365"/>
      <c r="P1794" s="368"/>
      <c r="Q1794" s="364"/>
      <c r="R1794" s="365"/>
      <c r="S1794" s="366"/>
      <c r="T1794" s="369"/>
      <c r="U1794" s="370"/>
      <c r="V1794" s="481"/>
      <c r="W1794" s="372"/>
      <c r="X1794" s="353"/>
      <c r="Y1794" s="373"/>
      <c r="Z1794" s="382"/>
      <c r="AA1794" s="389"/>
      <c r="AB1794" s="383"/>
      <c r="AC1794" s="388"/>
      <c r="AD1794" s="382"/>
      <c r="AE1794" s="389"/>
      <c r="AF1794" s="390"/>
      <c r="AG1794" s="391"/>
      <c r="AH1794" s="359"/>
      <c r="AI1794" s="373"/>
    </row>
    <row r="1795">
      <c r="A1795" s="480" t="s">
        <v>2869</v>
      </c>
      <c r="B1795" s="361"/>
      <c r="C1795" s="362"/>
      <c r="D1795" s="384" t="s">
        <v>2869</v>
      </c>
      <c r="E1795" s="364"/>
      <c r="F1795" s="365"/>
      <c r="G1795" s="366"/>
      <c r="H1795" s="367"/>
      <c r="I1795" s="365"/>
      <c r="J1795" s="368"/>
      <c r="K1795" s="364"/>
      <c r="L1795" s="365"/>
      <c r="M1795" s="366"/>
      <c r="N1795" s="367"/>
      <c r="O1795" s="365"/>
      <c r="P1795" s="368"/>
      <c r="Q1795" s="364"/>
      <c r="R1795" s="365"/>
      <c r="S1795" s="366"/>
      <c r="T1795" s="369"/>
      <c r="U1795" s="370"/>
      <c r="V1795" s="481"/>
      <c r="W1795" s="372"/>
      <c r="X1795" s="353"/>
      <c r="Y1795" s="373"/>
      <c r="Z1795" s="382"/>
      <c r="AA1795" s="389"/>
      <c r="AB1795" s="383"/>
      <c r="AC1795" s="388"/>
      <c r="AD1795" s="382"/>
      <c r="AE1795" s="389"/>
      <c r="AF1795" s="390"/>
      <c r="AG1795" s="391"/>
      <c r="AH1795" s="359"/>
      <c r="AI1795" s="373"/>
    </row>
    <row r="1796">
      <c r="A1796" s="480" t="s">
        <v>2869</v>
      </c>
      <c r="B1796" s="361"/>
      <c r="C1796" s="362"/>
      <c r="D1796" s="384" t="s">
        <v>2869</v>
      </c>
      <c r="E1796" s="364"/>
      <c r="F1796" s="365"/>
      <c r="G1796" s="366"/>
      <c r="H1796" s="367"/>
      <c r="I1796" s="365"/>
      <c r="J1796" s="368"/>
      <c r="K1796" s="364"/>
      <c r="L1796" s="365"/>
      <c r="M1796" s="366"/>
      <c r="N1796" s="367"/>
      <c r="O1796" s="365"/>
      <c r="P1796" s="368"/>
      <c r="Q1796" s="364"/>
      <c r="R1796" s="365"/>
      <c r="S1796" s="366"/>
      <c r="T1796" s="369"/>
      <c r="U1796" s="370"/>
      <c r="V1796" s="481"/>
      <c r="W1796" s="372"/>
      <c r="X1796" s="353"/>
      <c r="Y1796" s="373"/>
      <c r="Z1796" s="382"/>
      <c r="AA1796" s="389"/>
      <c r="AB1796" s="383"/>
      <c r="AC1796" s="388"/>
      <c r="AD1796" s="382"/>
      <c r="AE1796" s="389"/>
      <c r="AF1796" s="390"/>
      <c r="AG1796" s="391"/>
      <c r="AH1796" s="359"/>
      <c r="AI1796" s="373"/>
    </row>
    <row r="1797">
      <c r="A1797" s="480" t="s">
        <v>2869</v>
      </c>
      <c r="B1797" s="361"/>
      <c r="C1797" s="362"/>
      <c r="D1797" s="384" t="s">
        <v>2869</v>
      </c>
      <c r="E1797" s="364"/>
      <c r="F1797" s="365"/>
      <c r="G1797" s="366"/>
      <c r="H1797" s="367"/>
      <c r="I1797" s="365"/>
      <c r="J1797" s="368"/>
      <c r="K1797" s="364"/>
      <c r="L1797" s="365"/>
      <c r="M1797" s="366"/>
      <c r="N1797" s="367"/>
      <c r="O1797" s="365"/>
      <c r="P1797" s="368"/>
      <c r="Q1797" s="364"/>
      <c r="R1797" s="365"/>
      <c r="S1797" s="366"/>
      <c r="T1797" s="369"/>
      <c r="U1797" s="370"/>
      <c r="V1797" s="481"/>
      <c r="W1797" s="372"/>
      <c r="X1797" s="353"/>
      <c r="Y1797" s="373"/>
      <c r="Z1797" s="382"/>
      <c r="AA1797" s="389"/>
      <c r="AB1797" s="383"/>
      <c r="AC1797" s="388"/>
      <c r="AD1797" s="382"/>
      <c r="AE1797" s="389"/>
      <c r="AF1797" s="390"/>
      <c r="AG1797" s="391"/>
      <c r="AH1797" s="359"/>
      <c r="AI1797" s="373"/>
    </row>
    <row r="1798">
      <c r="A1798" s="480" t="s">
        <v>2869</v>
      </c>
      <c r="B1798" s="361"/>
      <c r="C1798" s="362"/>
      <c r="D1798" s="384" t="s">
        <v>2869</v>
      </c>
      <c r="E1798" s="364"/>
      <c r="F1798" s="365"/>
      <c r="G1798" s="366"/>
      <c r="H1798" s="367"/>
      <c r="I1798" s="365"/>
      <c r="J1798" s="368"/>
      <c r="K1798" s="364"/>
      <c r="L1798" s="365"/>
      <c r="M1798" s="366"/>
      <c r="N1798" s="367"/>
      <c r="O1798" s="365"/>
      <c r="P1798" s="368"/>
      <c r="Q1798" s="364"/>
      <c r="R1798" s="365"/>
      <c r="S1798" s="366"/>
      <c r="T1798" s="369"/>
      <c r="U1798" s="370"/>
      <c r="V1798" s="481"/>
      <c r="W1798" s="372"/>
      <c r="X1798" s="353"/>
      <c r="Y1798" s="373"/>
      <c r="Z1798" s="382"/>
      <c r="AA1798" s="389"/>
      <c r="AB1798" s="383"/>
      <c r="AC1798" s="388"/>
      <c r="AD1798" s="382"/>
      <c r="AE1798" s="389"/>
      <c r="AF1798" s="390"/>
      <c r="AG1798" s="391"/>
      <c r="AH1798" s="359"/>
      <c r="AI1798" s="373"/>
    </row>
    <row r="1799">
      <c r="A1799" s="480" t="s">
        <v>2869</v>
      </c>
      <c r="B1799" s="361"/>
      <c r="C1799" s="362"/>
      <c r="D1799" s="384" t="s">
        <v>2869</v>
      </c>
      <c r="E1799" s="364"/>
      <c r="F1799" s="365"/>
      <c r="G1799" s="366"/>
      <c r="H1799" s="367"/>
      <c r="I1799" s="365"/>
      <c r="J1799" s="368"/>
      <c r="K1799" s="364"/>
      <c r="L1799" s="365"/>
      <c r="M1799" s="366"/>
      <c r="N1799" s="367"/>
      <c r="O1799" s="365"/>
      <c r="P1799" s="368"/>
      <c r="Q1799" s="364"/>
      <c r="R1799" s="365"/>
      <c r="S1799" s="366"/>
      <c r="T1799" s="369"/>
      <c r="U1799" s="370"/>
      <c r="V1799" s="481"/>
      <c r="W1799" s="372"/>
      <c r="X1799" s="353"/>
      <c r="Y1799" s="373"/>
      <c r="Z1799" s="382"/>
      <c r="AA1799" s="389"/>
      <c r="AB1799" s="383"/>
      <c r="AC1799" s="388"/>
      <c r="AD1799" s="382"/>
      <c r="AE1799" s="389"/>
      <c r="AF1799" s="390"/>
      <c r="AG1799" s="391"/>
      <c r="AH1799" s="359"/>
      <c r="AI1799" s="373"/>
    </row>
    <row r="1800">
      <c r="A1800" s="480" t="s">
        <v>2869</v>
      </c>
      <c r="B1800" s="361"/>
      <c r="C1800" s="362"/>
      <c r="D1800" s="384" t="s">
        <v>2869</v>
      </c>
      <c r="E1800" s="364"/>
      <c r="F1800" s="365"/>
      <c r="G1800" s="366"/>
      <c r="H1800" s="367"/>
      <c r="I1800" s="365"/>
      <c r="J1800" s="368"/>
      <c r="K1800" s="364"/>
      <c r="L1800" s="365"/>
      <c r="M1800" s="366"/>
      <c r="N1800" s="367"/>
      <c r="O1800" s="365"/>
      <c r="P1800" s="368"/>
      <c r="Q1800" s="364"/>
      <c r="R1800" s="365"/>
      <c r="S1800" s="366"/>
      <c r="T1800" s="369"/>
      <c r="U1800" s="370"/>
      <c r="V1800" s="481"/>
      <c r="W1800" s="372"/>
      <c r="X1800" s="353"/>
      <c r="Y1800" s="373"/>
      <c r="Z1800" s="382"/>
      <c r="AA1800" s="389"/>
      <c r="AB1800" s="383"/>
      <c r="AC1800" s="388"/>
      <c r="AD1800" s="382"/>
      <c r="AE1800" s="389"/>
      <c r="AF1800" s="390"/>
      <c r="AG1800" s="391"/>
      <c r="AH1800" s="359"/>
      <c r="AI1800" s="373"/>
    </row>
    <row r="1801">
      <c r="A1801" s="480" t="s">
        <v>2869</v>
      </c>
      <c r="B1801" s="361"/>
      <c r="C1801" s="362"/>
      <c r="D1801" s="384" t="s">
        <v>2869</v>
      </c>
      <c r="E1801" s="364"/>
      <c r="F1801" s="365"/>
      <c r="G1801" s="366"/>
      <c r="H1801" s="367"/>
      <c r="I1801" s="365"/>
      <c r="J1801" s="368"/>
      <c r="K1801" s="364"/>
      <c r="L1801" s="365"/>
      <c r="M1801" s="366"/>
      <c r="N1801" s="367"/>
      <c r="O1801" s="365"/>
      <c r="P1801" s="368"/>
      <c r="Q1801" s="364"/>
      <c r="R1801" s="365"/>
      <c r="S1801" s="366"/>
      <c r="T1801" s="369"/>
      <c r="U1801" s="370"/>
      <c r="V1801" s="481"/>
      <c r="W1801" s="372"/>
      <c r="X1801" s="353"/>
      <c r="Y1801" s="373"/>
      <c r="Z1801" s="382"/>
      <c r="AA1801" s="389"/>
      <c r="AB1801" s="383"/>
      <c r="AC1801" s="388"/>
      <c r="AD1801" s="382"/>
      <c r="AE1801" s="389"/>
      <c r="AF1801" s="390"/>
      <c r="AG1801" s="391"/>
      <c r="AH1801" s="359"/>
      <c r="AI1801" s="373"/>
    </row>
    <row r="1802">
      <c r="A1802" s="480" t="s">
        <v>2869</v>
      </c>
      <c r="B1802" s="361"/>
      <c r="C1802" s="362"/>
      <c r="D1802" s="384" t="s">
        <v>2869</v>
      </c>
      <c r="E1802" s="364"/>
      <c r="F1802" s="365"/>
      <c r="G1802" s="366"/>
      <c r="H1802" s="367"/>
      <c r="I1802" s="365"/>
      <c r="J1802" s="368"/>
      <c r="K1802" s="364"/>
      <c r="L1802" s="365"/>
      <c r="M1802" s="366"/>
      <c r="N1802" s="367"/>
      <c r="O1802" s="365"/>
      <c r="P1802" s="368"/>
      <c r="Q1802" s="364"/>
      <c r="R1802" s="365"/>
      <c r="S1802" s="366"/>
      <c r="T1802" s="369"/>
      <c r="U1802" s="370"/>
      <c r="V1802" s="481"/>
      <c r="W1802" s="372"/>
      <c r="X1802" s="353"/>
      <c r="Y1802" s="373"/>
      <c r="Z1802" s="382"/>
      <c r="AA1802" s="389"/>
      <c r="AB1802" s="383"/>
      <c r="AC1802" s="388"/>
      <c r="AD1802" s="382"/>
      <c r="AE1802" s="389"/>
      <c r="AF1802" s="390"/>
      <c r="AG1802" s="391"/>
      <c r="AH1802" s="359"/>
      <c r="AI1802" s="373"/>
    </row>
    <row r="1803">
      <c r="A1803" s="480" t="s">
        <v>2869</v>
      </c>
      <c r="B1803" s="361"/>
      <c r="C1803" s="362"/>
      <c r="D1803" s="384" t="s">
        <v>2869</v>
      </c>
      <c r="E1803" s="364"/>
      <c r="F1803" s="365"/>
      <c r="G1803" s="366"/>
      <c r="H1803" s="367"/>
      <c r="I1803" s="365"/>
      <c r="J1803" s="368"/>
      <c r="K1803" s="364"/>
      <c r="L1803" s="365"/>
      <c r="M1803" s="366"/>
      <c r="N1803" s="367"/>
      <c r="O1803" s="365"/>
      <c r="P1803" s="368"/>
      <c r="Q1803" s="364"/>
      <c r="R1803" s="365"/>
      <c r="S1803" s="366"/>
      <c r="T1803" s="369"/>
      <c r="U1803" s="370"/>
      <c r="V1803" s="481"/>
      <c r="W1803" s="372"/>
      <c r="X1803" s="353"/>
      <c r="Y1803" s="373"/>
      <c r="Z1803" s="382"/>
      <c r="AA1803" s="389"/>
      <c r="AB1803" s="383"/>
      <c r="AC1803" s="388"/>
      <c r="AD1803" s="382"/>
      <c r="AE1803" s="389"/>
      <c r="AF1803" s="390"/>
      <c r="AG1803" s="391"/>
      <c r="AH1803" s="359"/>
      <c r="AI1803" s="373"/>
    </row>
    <row r="1804">
      <c r="A1804" s="480" t="s">
        <v>2869</v>
      </c>
      <c r="B1804" s="361"/>
      <c r="C1804" s="362"/>
      <c r="D1804" s="384" t="s">
        <v>2869</v>
      </c>
      <c r="E1804" s="364"/>
      <c r="F1804" s="365"/>
      <c r="G1804" s="366"/>
      <c r="H1804" s="367"/>
      <c r="I1804" s="365"/>
      <c r="J1804" s="368"/>
      <c r="K1804" s="364"/>
      <c r="L1804" s="365"/>
      <c r="M1804" s="366"/>
      <c r="N1804" s="367"/>
      <c r="O1804" s="365"/>
      <c r="P1804" s="368"/>
      <c r="Q1804" s="364"/>
      <c r="R1804" s="365"/>
      <c r="S1804" s="366"/>
      <c r="T1804" s="369"/>
      <c r="U1804" s="370"/>
      <c r="V1804" s="481"/>
      <c r="W1804" s="372"/>
      <c r="X1804" s="353"/>
      <c r="Y1804" s="373"/>
      <c r="Z1804" s="382"/>
      <c r="AA1804" s="389"/>
      <c r="AB1804" s="383"/>
      <c r="AC1804" s="388"/>
      <c r="AD1804" s="382"/>
      <c r="AE1804" s="389"/>
      <c r="AF1804" s="390"/>
      <c r="AG1804" s="391"/>
      <c r="AH1804" s="359"/>
      <c r="AI1804" s="373"/>
    </row>
    <row r="1805">
      <c r="A1805" s="480" t="s">
        <v>2869</v>
      </c>
      <c r="B1805" s="361"/>
      <c r="C1805" s="362"/>
      <c r="D1805" s="384" t="s">
        <v>2869</v>
      </c>
      <c r="E1805" s="364"/>
      <c r="F1805" s="365"/>
      <c r="G1805" s="366"/>
      <c r="H1805" s="367"/>
      <c r="I1805" s="365"/>
      <c r="J1805" s="368"/>
      <c r="K1805" s="364"/>
      <c r="L1805" s="365"/>
      <c r="M1805" s="366"/>
      <c r="N1805" s="367"/>
      <c r="O1805" s="365"/>
      <c r="P1805" s="368"/>
      <c r="Q1805" s="364"/>
      <c r="R1805" s="365"/>
      <c r="S1805" s="366"/>
      <c r="T1805" s="369"/>
      <c r="U1805" s="370"/>
      <c r="V1805" s="481"/>
      <c r="W1805" s="372"/>
      <c r="X1805" s="353"/>
      <c r="Y1805" s="373"/>
      <c r="Z1805" s="382"/>
      <c r="AA1805" s="389"/>
      <c r="AB1805" s="383"/>
      <c r="AC1805" s="388"/>
      <c r="AD1805" s="382"/>
      <c r="AE1805" s="389"/>
      <c r="AF1805" s="390"/>
      <c r="AG1805" s="391"/>
      <c r="AH1805" s="359"/>
      <c r="AI1805" s="373"/>
    </row>
    <row r="1806">
      <c r="A1806" s="480" t="s">
        <v>2869</v>
      </c>
      <c r="B1806" s="361"/>
      <c r="C1806" s="362"/>
      <c r="D1806" s="384" t="s">
        <v>2869</v>
      </c>
      <c r="E1806" s="364"/>
      <c r="F1806" s="365"/>
      <c r="G1806" s="366"/>
      <c r="H1806" s="367"/>
      <c r="I1806" s="365"/>
      <c r="J1806" s="368"/>
      <c r="K1806" s="364"/>
      <c r="L1806" s="365"/>
      <c r="M1806" s="366"/>
      <c r="N1806" s="367"/>
      <c r="O1806" s="365"/>
      <c r="P1806" s="368"/>
      <c r="Q1806" s="364"/>
      <c r="R1806" s="365"/>
      <c r="S1806" s="366"/>
      <c r="T1806" s="369"/>
      <c r="U1806" s="370"/>
      <c r="V1806" s="481"/>
      <c r="W1806" s="372"/>
      <c r="X1806" s="353"/>
      <c r="Y1806" s="373"/>
      <c r="Z1806" s="382"/>
      <c r="AA1806" s="389"/>
      <c r="AB1806" s="383"/>
      <c r="AC1806" s="388"/>
      <c r="AD1806" s="382"/>
      <c r="AE1806" s="389"/>
      <c r="AF1806" s="390"/>
      <c r="AG1806" s="391"/>
      <c r="AH1806" s="359"/>
      <c r="AI1806" s="373"/>
    </row>
    <row r="1807">
      <c r="A1807" s="480" t="s">
        <v>2869</v>
      </c>
      <c r="B1807" s="361"/>
      <c r="C1807" s="362"/>
      <c r="D1807" s="384" t="s">
        <v>2869</v>
      </c>
      <c r="E1807" s="364"/>
      <c r="F1807" s="365"/>
      <c r="G1807" s="366"/>
      <c r="H1807" s="367"/>
      <c r="I1807" s="365"/>
      <c r="J1807" s="368"/>
      <c r="K1807" s="364"/>
      <c r="L1807" s="365"/>
      <c r="M1807" s="366"/>
      <c r="N1807" s="367"/>
      <c r="O1807" s="365"/>
      <c r="P1807" s="368"/>
      <c r="Q1807" s="364"/>
      <c r="R1807" s="365"/>
      <c r="S1807" s="366"/>
      <c r="T1807" s="369"/>
      <c r="U1807" s="370"/>
      <c r="V1807" s="481"/>
      <c r="W1807" s="372"/>
      <c r="X1807" s="353"/>
      <c r="Y1807" s="373"/>
      <c r="Z1807" s="382"/>
      <c r="AA1807" s="389"/>
      <c r="AB1807" s="383"/>
      <c r="AC1807" s="388"/>
      <c r="AD1807" s="382"/>
      <c r="AE1807" s="389"/>
      <c r="AF1807" s="390"/>
      <c r="AG1807" s="391"/>
      <c r="AH1807" s="359"/>
      <c r="AI1807" s="373"/>
    </row>
    <row r="1808">
      <c r="A1808" s="480" t="s">
        <v>2869</v>
      </c>
      <c r="B1808" s="361"/>
      <c r="C1808" s="362"/>
      <c r="D1808" s="384" t="s">
        <v>2869</v>
      </c>
      <c r="E1808" s="364"/>
      <c r="F1808" s="365"/>
      <c r="G1808" s="366"/>
      <c r="H1808" s="367"/>
      <c r="I1808" s="365"/>
      <c r="J1808" s="368"/>
      <c r="K1808" s="364"/>
      <c r="L1808" s="365"/>
      <c r="M1808" s="366"/>
      <c r="N1808" s="367"/>
      <c r="O1808" s="365"/>
      <c r="P1808" s="368"/>
      <c r="Q1808" s="364"/>
      <c r="R1808" s="365"/>
      <c r="S1808" s="366"/>
      <c r="T1808" s="369"/>
      <c r="U1808" s="370"/>
      <c r="V1808" s="481"/>
      <c r="W1808" s="372"/>
      <c r="X1808" s="353"/>
      <c r="Y1808" s="373"/>
      <c r="Z1808" s="382"/>
      <c r="AA1808" s="389"/>
      <c r="AB1808" s="383"/>
      <c r="AC1808" s="388"/>
      <c r="AD1808" s="382"/>
      <c r="AE1808" s="389"/>
      <c r="AF1808" s="390"/>
      <c r="AG1808" s="391"/>
      <c r="AH1808" s="359"/>
      <c r="AI1808" s="373"/>
    </row>
    <row r="1809">
      <c r="A1809" s="480" t="s">
        <v>2869</v>
      </c>
      <c r="B1809" s="361"/>
      <c r="C1809" s="362"/>
      <c r="D1809" s="384" t="s">
        <v>2869</v>
      </c>
      <c r="E1809" s="364"/>
      <c r="F1809" s="365"/>
      <c r="G1809" s="366"/>
      <c r="H1809" s="367"/>
      <c r="I1809" s="365"/>
      <c r="J1809" s="368"/>
      <c r="K1809" s="364"/>
      <c r="L1809" s="365"/>
      <c r="M1809" s="366"/>
      <c r="N1809" s="367"/>
      <c r="O1809" s="365"/>
      <c r="P1809" s="368"/>
      <c r="Q1809" s="364"/>
      <c r="R1809" s="365"/>
      <c r="S1809" s="366"/>
      <c r="T1809" s="369"/>
      <c r="U1809" s="370"/>
      <c r="V1809" s="481"/>
      <c r="W1809" s="372"/>
      <c r="X1809" s="353"/>
      <c r="Y1809" s="373"/>
      <c r="Z1809" s="382"/>
      <c r="AA1809" s="389"/>
      <c r="AB1809" s="383"/>
      <c r="AC1809" s="388"/>
      <c r="AD1809" s="382"/>
      <c r="AE1809" s="389"/>
      <c r="AF1809" s="390"/>
      <c r="AG1809" s="391"/>
      <c r="AH1809" s="359"/>
      <c r="AI1809" s="373"/>
    </row>
    <row r="1810">
      <c r="A1810" s="480" t="s">
        <v>2869</v>
      </c>
      <c r="B1810" s="361"/>
      <c r="C1810" s="362"/>
      <c r="D1810" s="384" t="s">
        <v>2869</v>
      </c>
      <c r="E1810" s="364"/>
      <c r="F1810" s="365"/>
      <c r="G1810" s="366"/>
      <c r="H1810" s="367"/>
      <c r="I1810" s="365"/>
      <c r="J1810" s="368"/>
      <c r="K1810" s="364"/>
      <c r="L1810" s="365"/>
      <c r="M1810" s="366"/>
      <c r="N1810" s="367"/>
      <c r="O1810" s="365"/>
      <c r="P1810" s="368"/>
      <c r="Q1810" s="364"/>
      <c r="R1810" s="365"/>
      <c r="S1810" s="366"/>
      <c r="T1810" s="369"/>
      <c r="U1810" s="370"/>
      <c r="V1810" s="481"/>
      <c r="W1810" s="372"/>
      <c r="X1810" s="353"/>
      <c r="Y1810" s="373"/>
      <c r="Z1810" s="382"/>
      <c r="AA1810" s="389"/>
      <c r="AB1810" s="383"/>
      <c r="AC1810" s="388"/>
      <c r="AD1810" s="382"/>
      <c r="AE1810" s="389"/>
      <c r="AF1810" s="390"/>
      <c r="AG1810" s="391"/>
      <c r="AH1810" s="359"/>
      <c r="AI1810" s="373"/>
    </row>
    <row r="1811">
      <c r="A1811" s="480" t="s">
        <v>2869</v>
      </c>
      <c r="B1811" s="361"/>
      <c r="C1811" s="362"/>
      <c r="D1811" s="384" t="s">
        <v>2869</v>
      </c>
      <c r="E1811" s="364"/>
      <c r="F1811" s="365"/>
      <c r="G1811" s="366"/>
      <c r="H1811" s="367"/>
      <c r="I1811" s="365"/>
      <c r="J1811" s="368"/>
      <c r="K1811" s="364"/>
      <c r="L1811" s="365"/>
      <c r="M1811" s="366"/>
      <c r="N1811" s="367"/>
      <c r="O1811" s="365"/>
      <c r="P1811" s="368"/>
      <c r="Q1811" s="364"/>
      <c r="R1811" s="365"/>
      <c r="S1811" s="366"/>
      <c r="T1811" s="369"/>
      <c r="U1811" s="370"/>
      <c r="V1811" s="481"/>
      <c r="W1811" s="372"/>
      <c r="X1811" s="353"/>
      <c r="Y1811" s="373"/>
      <c r="Z1811" s="382"/>
      <c r="AA1811" s="389"/>
      <c r="AB1811" s="383"/>
      <c r="AC1811" s="388"/>
      <c r="AD1811" s="382"/>
      <c r="AE1811" s="389"/>
      <c r="AF1811" s="390"/>
      <c r="AG1811" s="391"/>
      <c r="AH1811" s="359"/>
      <c r="AI1811" s="373"/>
    </row>
    <row r="1812">
      <c r="A1812" s="480" t="s">
        <v>2869</v>
      </c>
      <c r="B1812" s="361"/>
      <c r="C1812" s="362"/>
      <c r="D1812" s="384" t="s">
        <v>2869</v>
      </c>
      <c r="E1812" s="364"/>
      <c r="F1812" s="365"/>
      <c r="G1812" s="366"/>
      <c r="H1812" s="367"/>
      <c r="I1812" s="365"/>
      <c r="J1812" s="368"/>
      <c r="K1812" s="364"/>
      <c r="L1812" s="365"/>
      <c r="M1812" s="366"/>
      <c r="N1812" s="367"/>
      <c r="O1812" s="365"/>
      <c r="P1812" s="368"/>
      <c r="Q1812" s="364"/>
      <c r="R1812" s="365"/>
      <c r="S1812" s="366"/>
      <c r="T1812" s="369"/>
      <c r="U1812" s="370"/>
      <c r="V1812" s="481"/>
      <c r="W1812" s="372"/>
      <c r="X1812" s="353"/>
      <c r="Y1812" s="373"/>
      <c r="Z1812" s="382"/>
      <c r="AA1812" s="389"/>
      <c r="AB1812" s="383"/>
      <c r="AC1812" s="388"/>
      <c r="AD1812" s="382"/>
      <c r="AE1812" s="389"/>
      <c r="AF1812" s="390"/>
      <c r="AG1812" s="391"/>
      <c r="AH1812" s="359"/>
      <c r="AI1812" s="373"/>
    </row>
    <row r="1813">
      <c r="A1813" s="480" t="s">
        <v>2869</v>
      </c>
      <c r="B1813" s="361"/>
      <c r="C1813" s="362"/>
      <c r="D1813" s="384" t="s">
        <v>2869</v>
      </c>
      <c r="E1813" s="364"/>
      <c r="F1813" s="365"/>
      <c r="G1813" s="366"/>
      <c r="H1813" s="367"/>
      <c r="I1813" s="365"/>
      <c r="J1813" s="368"/>
      <c r="K1813" s="364"/>
      <c r="L1813" s="365"/>
      <c r="M1813" s="366"/>
      <c r="N1813" s="367"/>
      <c r="O1813" s="365"/>
      <c r="P1813" s="368"/>
      <c r="Q1813" s="364"/>
      <c r="R1813" s="365"/>
      <c r="S1813" s="366"/>
      <c r="T1813" s="369"/>
      <c r="U1813" s="370"/>
      <c r="V1813" s="481"/>
      <c r="W1813" s="372"/>
      <c r="X1813" s="353"/>
      <c r="Y1813" s="373"/>
      <c r="Z1813" s="382"/>
      <c r="AA1813" s="389"/>
      <c r="AB1813" s="383"/>
      <c r="AC1813" s="388"/>
      <c r="AD1813" s="382"/>
      <c r="AE1813" s="389"/>
      <c r="AF1813" s="390"/>
      <c r="AG1813" s="391"/>
      <c r="AH1813" s="359"/>
      <c r="AI1813" s="373"/>
    </row>
    <row r="1814">
      <c r="A1814" s="480" t="s">
        <v>2869</v>
      </c>
      <c r="B1814" s="361"/>
      <c r="C1814" s="362"/>
      <c r="D1814" s="384" t="s">
        <v>2869</v>
      </c>
      <c r="E1814" s="364"/>
      <c r="F1814" s="365"/>
      <c r="G1814" s="366"/>
      <c r="H1814" s="367"/>
      <c r="I1814" s="365"/>
      <c r="J1814" s="368"/>
      <c r="K1814" s="364"/>
      <c r="L1814" s="365"/>
      <c r="M1814" s="366"/>
      <c r="N1814" s="367"/>
      <c r="O1814" s="365"/>
      <c r="P1814" s="368"/>
      <c r="Q1814" s="364"/>
      <c r="R1814" s="365"/>
      <c r="S1814" s="366"/>
      <c r="T1814" s="369"/>
      <c r="U1814" s="370"/>
      <c r="V1814" s="481"/>
      <c r="W1814" s="372"/>
      <c r="X1814" s="353"/>
      <c r="Y1814" s="373"/>
      <c r="Z1814" s="382"/>
      <c r="AA1814" s="389"/>
      <c r="AB1814" s="383"/>
      <c r="AC1814" s="388"/>
      <c r="AD1814" s="382"/>
      <c r="AE1814" s="389"/>
      <c r="AF1814" s="390"/>
      <c r="AG1814" s="391"/>
      <c r="AH1814" s="359"/>
      <c r="AI1814" s="373"/>
    </row>
    <row r="1815">
      <c r="A1815" s="480" t="s">
        <v>2869</v>
      </c>
      <c r="B1815" s="361"/>
      <c r="C1815" s="362"/>
      <c r="D1815" s="384" t="s">
        <v>2869</v>
      </c>
      <c r="E1815" s="364"/>
      <c r="F1815" s="365"/>
      <c r="G1815" s="366"/>
      <c r="H1815" s="367"/>
      <c r="I1815" s="365"/>
      <c r="J1815" s="368"/>
      <c r="K1815" s="364"/>
      <c r="L1815" s="365"/>
      <c r="M1815" s="366"/>
      <c r="N1815" s="367"/>
      <c r="O1815" s="365"/>
      <c r="P1815" s="368"/>
      <c r="Q1815" s="364"/>
      <c r="R1815" s="365"/>
      <c r="S1815" s="366"/>
      <c r="T1815" s="369"/>
      <c r="U1815" s="370"/>
      <c r="V1815" s="481"/>
      <c r="W1815" s="372"/>
      <c r="X1815" s="353"/>
      <c r="Y1815" s="373"/>
      <c r="Z1815" s="382"/>
      <c r="AA1815" s="389"/>
      <c r="AB1815" s="383"/>
      <c r="AC1815" s="388"/>
      <c r="AD1815" s="382"/>
      <c r="AE1815" s="389"/>
      <c r="AF1815" s="390"/>
      <c r="AG1815" s="391"/>
      <c r="AH1815" s="359"/>
      <c r="AI1815" s="373"/>
    </row>
    <row r="1816">
      <c r="A1816" s="480" t="s">
        <v>2869</v>
      </c>
      <c r="B1816" s="361"/>
      <c r="C1816" s="362"/>
      <c r="D1816" s="384" t="s">
        <v>2869</v>
      </c>
      <c r="E1816" s="364"/>
      <c r="F1816" s="365"/>
      <c r="G1816" s="366"/>
      <c r="H1816" s="367"/>
      <c r="I1816" s="365"/>
      <c r="J1816" s="368"/>
      <c r="K1816" s="364"/>
      <c r="L1816" s="365"/>
      <c r="M1816" s="366"/>
      <c r="N1816" s="367"/>
      <c r="O1816" s="365"/>
      <c r="P1816" s="368"/>
      <c r="Q1816" s="364"/>
      <c r="R1816" s="365"/>
      <c r="S1816" s="366"/>
      <c r="T1816" s="369"/>
      <c r="U1816" s="370"/>
      <c r="V1816" s="481"/>
      <c r="W1816" s="372"/>
      <c r="X1816" s="353"/>
      <c r="Y1816" s="373"/>
      <c r="Z1816" s="382"/>
      <c r="AA1816" s="389"/>
      <c r="AB1816" s="383"/>
      <c r="AC1816" s="388"/>
      <c r="AD1816" s="382"/>
      <c r="AE1816" s="389"/>
      <c r="AF1816" s="390"/>
      <c r="AG1816" s="391"/>
      <c r="AH1816" s="359"/>
      <c r="AI1816" s="373"/>
    </row>
    <row r="1817">
      <c r="A1817" s="480" t="s">
        <v>2869</v>
      </c>
      <c r="B1817" s="361"/>
      <c r="C1817" s="362"/>
      <c r="D1817" s="384" t="s">
        <v>2869</v>
      </c>
      <c r="E1817" s="364"/>
      <c r="F1817" s="365"/>
      <c r="G1817" s="366"/>
      <c r="H1817" s="367"/>
      <c r="I1817" s="365"/>
      <c r="J1817" s="368"/>
      <c r="K1817" s="364"/>
      <c r="L1817" s="365"/>
      <c r="M1817" s="366"/>
      <c r="N1817" s="367"/>
      <c r="O1817" s="365"/>
      <c r="P1817" s="368"/>
      <c r="Q1817" s="364"/>
      <c r="R1817" s="365"/>
      <c r="S1817" s="366"/>
      <c r="T1817" s="369"/>
      <c r="U1817" s="370"/>
      <c r="V1817" s="481"/>
      <c r="W1817" s="372"/>
      <c r="X1817" s="353"/>
      <c r="Y1817" s="373"/>
      <c r="Z1817" s="382"/>
      <c r="AA1817" s="389"/>
      <c r="AB1817" s="383"/>
      <c r="AC1817" s="388"/>
      <c r="AD1817" s="382"/>
      <c r="AE1817" s="389"/>
      <c r="AF1817" s="390"/>
      <c r="AG1817" s="391"/>
      <c r="AH1817" s="359"/>
      <c r="AI1817" s="373"/>
    </row>
    <row r="1818">
      <c r="A1818" s="480" t="s">
        <v>2869</v>
      </c>
      <c r="B1818" s="361"/>
      <c r="C1818" s="362"/>
      <c r="D1818" s="384" t="s">
        <v>2869</v>
      </c>
      <c r="E1818" s="364"/>
      <c r="F1818" s="365"/>
      <c r="G1818" s="366"/>
      <c r="H1818" s="367"/>
      <c r="I1818" s="365"/>
      <c r="J1818" s="368"/>
      <c r="K1818" s="364"/>
      <c r="L1818" s="365"/>
      <c r="M1818" s="366"/>
      <c r="N1818" s="367"/>
      <c r="O1818" s="365"/>
      <c r="P1818" s="368"/>
      <c r="Q1818" s="364"/>
      <c r="R1818" s="365"/>
      <c r="S1818" s="366"/>
      <c r="T1818" s="369"/>
      <c r="U1818" s="370"/>
      <c r="V1818" s="481"/>
      <c r="W1818" s="372"/>
      <c r="X1818" s="353"/>
      <c r="Y1818" s="373"/>
      <c r="Z1818" s="382"/>
      <c r="AA1818" s="389"/>
      <c r="AB1818" s="383"/>
      <c r="AC1818" s="388"/>
      <c r="AD1818" s="382"/>
      <c r="AE1818" s="389"/>
      <c r="AF1818" s="390"/>
      <c r="AG1818" s="391"/>
      <c r="AH1818" s="359"/>
      <c r="AI1818" s="373"/>
    </row>
    <row r="1819">
      <c r="A1819" s="480" t="s">
        <v>2869</v>
      </c>
      <c r="B1819" s="361"/>
      <c r="C1819" s="362"/>
      <c r="D1819" s="384" t="s">
        <v>2869</v>
      </c>
      <c r="E1819" s="364"/>
      <c r="F1819" s="365"/>
      <c r="G1819" s="366"/>
      <c r="H1819" s="367"/>
      <c r="I1819" s="365"/>
      <c r="J1819" s="368"/>
      <c r="K1819" s="364"/>
      <c r="L1819" s="365"/>
      <c r="M1819" s="366"/>
      <c r="N1819" s="367"/>
      <c r="O1819" s="365"/>
      <c r="P1819" s="368"/>
      <c r="Q1819" s="364"/>
      <c r="R1819" s="365"/>
      <c r="S1819" s="366"/>
      <c r="T1819" s="369"/>
      <c r="U1819" s="370"/>
      <c r="V1819" s="481"/>
      <c r="W1819" s="372"/>
      <c r="X1819" s="353"/>
      <c r="Y1819" s="373"/>
      <c r="Z1819" s="382"/>
      <c r="AA1819" s="389"/>
      <c r="AB1819" s="383"/>
      <c r="AC1819" s="388"/>
      <c r="AD1819" s="382"/>
      <c r="AE1819" s="389"/>
      <c r="AF1819" s="390"/>
      <c r="AG1819" s="391"/>
      <c r="AH1819" s="359"/>
      <c r="AI1819" s="373"/>
    </row>
    <row r="1820">
      <c r="A1820" s="480" t="s">
        <v>2869</v>
      </c>
      <c r="B1820" s="361"/>
      <c r="C1820" s="362"/>
      <c r="D1820" s="384" t="s">
        <v>2869</v>
      </c>
      <c r="E1820" s="364"/>
      <c r="F1820" s="365"/>
      <c r="G1820" s="366"/>
      <c r="H1820" s="367"/>
      <c r="I1820" s="365"/>
      <c r="J1820" s="368"/>
      <c r="K1820" s="364"/>
      <c r="L1820" s="365"/>
      <c r="M1820" s="366"/>
      <c r="N1820" s="367"/>
      <c r="O1820" s="365"/>
      <c r="P1820" s="368"/>
      <c r="Q1820" s="364"/>
      <c r="R1820" s="365"/>
      <c r="S1820" s="366"/>
      <c r="T1820" s="369"/>
      <c r="U1820" s="370"/>
      <c r="V1820" s="481"/>
      <c r="W1820" s="372"/>
      <c r="X1820" s="353"/>
      <c r="Y1820" s="373"/>
      <c r="Z1820" s="382"/>
      <c r="AA1820" s="389"/>
      <c r="AB1820" s="383"/>
      <c r="AC1820" s="388"/>
      <c r="AD1820" s="382"/>
      <c r="AE1820" s="389"/>
      <c r="AF1820" s="390"/>
      <c r="AG1820" s="391"/>
      <c r="AH1820" s="359"/>
      <c r="AI1820" s="373"/>
    </row>
    <row r="1821">
      <c r="A1821" s="480" t="s">
        <v>2869</v>
      </c>
      <c r="B1821" s="361"/>
      <c r="C1821" s="362"/>
      <c r="D1821" s="384" t="s">
        <v>2869</v>
      </c>
      <c r="E1821" s="364"/>
      <c r="F1821" s="365"/>
      <c r="G1821" s="366"/>
      <c r="H1821" s="367"/>
      <c r="I1821" s="365"/>
      <c r="J1821" s="368"/>
      <c r="K1821" s="364"/>
      <c r="L1821" s="365"/>
      <c r="M1821" s="366"/>
      <c r="N1821" s="367"/>
      <c r="O1821" s="365"/>
      <c r="P1821" s="368"/>
      <c r="Q1821" s="364"/>
      <c r="R1821" s="365"/>
      <c r="S1821" s="366"/>
      <c r="T1821" s="369"/>
      <c r="U1821" s="370"/>
      <c r="V1821" s="481"/>
      <c r="W1821" s="372"/>
      <c r="X1821" s="353"/>
      <c r="Y1821" s="373"/>
      <c r="Z1821" s="382"/>
      <c r="AA1821" s="389"/>
      <c r="AB1821" s="383"/>
      <c r="AC1821" s="388"/>
      <c r="AD1821" s="382"/>
      <c r="AE1821" s="389"/>
      <c r="AF1821" s="390"/>
      <c r="AG1821" s="391"/>
      <c r="AH1821" s="359"/>
      <c r="AI1821" s="373"/>
    </row>
    <row r="1822">
      <c r="A1822" s="480" t="s">
        <v>2869</v>
      </c>
      <c r="B1822" s="361"/>
      <c r="C1822" s="362"/>
      <c r="D1822" s="384" t="s">
        <v>2869</v>
      </c>
      <c r="E1822" s="364"/>
      <c r="F1822" s="365"/>
      <c r="G1822" s="366"/>
      <c r="H1822" s="367"/>
      <c r="I1822" s="365"/>
      <c r="J1822" s="368"/>
      <c r="K1822" s="364"/>
      <c r="L1822" s="365"/>
      <c r="M1822" s="366"/>
      <c r="N1822" s="367"/>
      <c r="O1822" s="365"/>
      <c r="P1822" s="368"/>
      <c r="Q1822" s="364"/>
      <c r="R1822" s="365"/>
      <c r="S1822" s="366"/>
      <c r="T1822" s="369"/>
      <c r="U1822" s="370"/>
      <c r="V1822" s="481"/>
      <c r="W1822" s="372"/>
      <c r="X1822" s="353"/>
      <c r="Y1822" s="373"/>
      <c r="Z1822" s="382"/>
      <c r="AA1822" s="389"/>
      <c r="AB1822" s="383"/>
      <c r="AC1822" s="388"/>
      <c r="AD1822" s="382"/>
      <c r="AE1822" s="389"/>
      <c r="AF1822" s="390"/>
      <c r="AG1822" s="391"/>
      <c r="AH1822" s="359"/>
      <c r="AI1822" s="373"/>
    </row>
    <row r="1823">
      <c r="A1823" s="480" t="s">
        <v>2869</v>
      </c>
      <c r="B1823" s="361"/>
      <c r="C1823" s="362"/>
      <c r="D1823" s="384" t="s">
        <v>2869</v>
      </c>
      <c r="E1823" s="364"/>
      <c r="F1823" s="365"/>
      <c r="G1823" s="366"/>
      <c r="H1823" s="367"/>
      <c r="I1823" s="365"/>
      <c r="J1823" s="368"/>
      <c r="K1823" s="364"/>
      <c r="L1823" s="365"/>
      <c r="M1823" s="366"/>
      <c r="N1823" s="367"/>
      <c r="O1823" s="365"/>
      <c r="P1823" s="368"/>
      <c r="Q1823" s="364"/>
      <c r="R1823" s="365"/>
      <c r="S1823" s="366"/>
      <c r="T1823" s="369"/>
      <c r="U1823" s="370"/>
      <c r="V1823" s="481"/>
      <c r="W1823" s="372"/>
      <c r="X1823" s="353"/>
      <c r="Y1823" s="373"/>
      <c r="Z1823" s="382"/>
      <c r="AA1823" s="389"/>
      <c r="AB1823" s="383"/>
      <c r="AC1823" s="388"/>
      <c r="AD1823" s="382"/>
      <c r="AE1823" s="389"/>
      <c r="AF1823" s="390"/>
      <c r="AG1823" s="391"/>
      <c r="AH1823" s="359"/>
      <c r="AI1823" s="373"/>
    </row>
    <row r="1824">
      <c r="A1824" s="480" t="s">
        <v>2869</v>
      </c>
      <c r="B1824" s="361"/>
      <c r="C1824" s="362"/>
      <c r="D1824" s="384" t="s">
        <v>2869</v>
      </c>
      <c r="E1824" s="364"/>
      <c r="F1824" s="365"/>
      <c r="G1824" s="366"/>
      <c r="H1824" s="367"/>
      <c r="I1824" s="365"/>
      <c r="J1824" s="368"/>
      <c r="K1824" s="364"/>
      <c r="L1824" s="365"/>
      <c r="M1824" s="366"/>
      <c r="N1824" s="367"/>
      <c r="O1824" s="365"/>
      <c r="P1824" s="368"/>
      <c r="Q1824" s="364"/>
      <c r="R1824" s="365"/>
      <c r="S1824" s="366"/>
      <c r="T1824" s="369"/>
      <c r="U1824" s="370"/>
      <c r="V1824" s="481"/>
      <c r="W1824" s="372"/>
      <c r="X1824" s="353"/>
      <c r="Y1824" s="373"/>
      <c r="Z1824" s="382"/>
      <c r="AA1824" s="389"/>
      <c r="AB1824" s="383"/>
      <c r="AC1824" s="388"/>
      <c r="AD1824" s="382"/>
      <c r="AE1824" s="389"/>
      <c r="AF1824" s="390"/>
      <c r="AG1824" s="391"/>
      <c r="AH1824" s="359"/>
      <c r="AI1824" s="373"/>
    </row>
    <row r="1825">
      <c r="A1825" s="480" t="s">
        <v>2869</v>
      </c>
      <c r="B1825" s="361"/>
      <c r="C1825" s="362"/>
      <c r="D1825" s="384" t="s">
        <v>2869</v>
      </c>
      <c r="E1825" s="364"/>
      <c r="F1825" s="365"/>
      <c r="G1825" s="366"/>
      <c r="H1825" s="367"/>
      <c r="I1825" s="365"/>
      <c r="J1825" s="368"/>
      <c r="K1825" s="364"/>
      <c r="L1825" s="365"/>
      <c r="M1825" s="366"/>
      <c r="N1825" s="367"/>
      <c r="O1825" s="365"/>
      <c r="P1825" s="368"/>
      <c r="Q1825" s="364"/>
      <c r="R1825" s="365"/>
      <c r="S1825" s="366"/>
      <c r="T1825" s="369"/>
      <c r="U1825" s="370"/>
      <c r="V1825" s="481"/>
      <c r="W1825" s="372"/>
      <c r="X1825" s="353"/>
      <c r="Y1825" s="373"/>
      <c r="Z1825" s="382"/>
      <c r="AA1825" s="389"/>
      <c r="AB1825" s="383"/>
      <c r="AC1825" s="388"/>
      <c r="AD1825" s="382"/>
      <c r="AE1825" s="389"/>
      <c r="AF1825" s="390"/>
      <c r="AG1825" s="391"/>
      <c r="AH1825" s="359"/>
      <c r="AI1825" s="373"/>
    </row>
    <row r="1826">
      <c r="A1826" s="480" t="s">
        <v>2869</v>
      </c>
      <c r="B1826" s="361"/>
      <c r="C1826" s="362"/>
      <c r="D1826" s="384" t="s">
        <v>2869</v>
      </c>
      <c r="E1826" s="364"/>
      <c r="F1826" s="365"/>
      <c r="G1826" s="366"/>
      <c r="H1826" s="367"/>
      <c r="I1826" s="365"/>
      <c r="J1826" s="368"/>
      <c r="K1826" s="364"/>
      <c r="L1826" s="365"/>
      <c r="M1826" s="366"/>
      <c r="N1826" s="367"/>
      <c r="O1826" s="365"/>
      <c r="P1826" s="368"/>
      <c r="Q1826" s="364"/>
      <c r="R1826" s="365"/>
      <c r="S1826" s="366"/>
      <c r="T1826" s="369"/>
      <c r="U1826" s="370"/>
      <c r="V1826" s="481"/>
      <c r="W1826" s="372"/>
      <c r="X1826" s="353"/>
      <c r="Y1826" s="373"/>
      <c r="Z1826" s="382"/>
      <c r="AA1826" s="389"/>
      <c r="AB1826" s="383"/>
      <c r="AC1826" s="388"/>
      <c r="AD1826" s="382"/>
      <c r="AE1826" s="389"/>
      <c r="AF1826" s="390"/>
      <c r="AG1826" s="391"/>
      <c r="AH1826" s="359"/>
      <c r="AI1826" s="373"/>
    </row>
    <row r="1827">
      <c r="A1827" s="480" t="s">
        <v>2869</v>
      </c>
      <c r="B1827" s="361"/>
      <c r="C1827" s="362"/>
      <c r="D1827" s="384" t="s">
        <v>2869</v>
      </c>
      <c r="E1827" s="364"/>
      <c r="F1827" s="365"/>
      <c r="G1827" s="366"/>
      <c r="H1827" s="367"/>
      <c r="I1827" s="365"/>
      <c r="J1827" s="368"/>
      <c r="K1827" s="364"/>
      <c r="L1827" s="365"/>
      <c r="M1827" s="366"/>
      <c r="N1827" s="367"/>
      <c r="O1827" s="365"/>
      <c r="P1827" s="368"/>
      <c r="Q1827" s="364"/>
      <c r="R1827" s="365"/>
      <c r="S1827" s="366"/>
      <c r="T1827" s="369"/>
      <c r="U1827" s="370"/>
      <c r="V1827" s="481"/>
      <c r="W1827" s="372"/>
      <c r="X1827" s="353"/>
      <c r="Y1827" s="373"/>
      <c r="Z1827" s="382"/>
      <c r="AA1827" s="389"/>
      <c r="AB1827" s="383"/>
      <c r="AC1827" s="388"/>
      <c r="AD1827" s="382"/>
      <c r="AE1827" s="389"/>
      <c r="AF1827" s="390"/>
      <c r="AG1827" s="391"/>
      <c r="AH1827" s="359"/>
      <c r="AI1827" s="373"/>
    </row>
    <row r="1828">
      <c r="A1828" s="480" t="s">
        <v>2869</v>
      </c>
      <c r="B1828" s="361"/>
      <c r="C1828" s="362"/>
      <c r="D1828" s="384" t="s">
        <v>2869</v>
      </c>
      <c r="E1828" s="364"/>
      <c r="F1828" s="365"/>
      <c r="G1828" s="366"/>
      <c r="H1828" s="367"/>
      <c r="I1828" s="365"/>
      <c r="J1828" s="368"/>
      <c r="K1828" s="364"/>
      <c r="L1828" s="365"/>
      <c r="M1828" s="366"/>
      <c r="N1828" s="367"/>
      <c r="O1828" s="365"/>
      <c r="P1828" s="368"/>
      <c r="Q1828" s="364"/>
      <c r="R1828" s="365"/>
      <c r="S1828" s="366"/>
      <c r="T1828" s="369"/>
      <c r="U1828" s="370"/>
      <c r="V1828" s="481"/>
      <c r="W1828" s="372"/>
      <c r="X1828" s="353"/>
      <c r="Y1828" s="373"/>
      <c r="Z1828" s="382"/>
      <c r="AA1828" s="389"/>
      <c r="AB1828" s="383"/>
      <c r="AC1828" s="388"/>
      <c r="AD1828" s="382"/>
      <c r="AE1828" s="389"/>
      <c r="AF1828" s="390"/>
      <c r="AG1828" s="391"/>
      <c r="AH1828" s="359"/>
      <c r="AI1828" s="373"/>
    </row>
    <row r="1829">
      <c r="A1829" s="480" t="s">
        <v>2869</v>
      </c>
      <c r="B1829" s="361"/>
      <c r="C1829" s="362"/>
      <c r="D1829" s="384" t="s">
        <v>2869</v>
      </c>
      <c r="E1829" s="364"/>
      <c r="F1829" s="365"/>
      <c r="G1829" s="366"/>
      <c r="H1829" s="367"/>
      <c r="I1829" s="365"/>
      <c r="J1829" s="368"/>
      <c r="K1829" s="364"/>
      <c r="L1829" s="365"/>
      <c r="M1829" s="366"/>
      <c r="N1829" s="367"/>
      <c r="O1829" s="365"/>
      <c r="P1829" s="368"/>
      <c r="Q1829" s="364"/>
      <c r="R1829" s="365"/>
      <c r="S1829" s="366"/>
      <c r="T1829" s="369"/>
      <c r="U1829" s="370"/>
      <c r="V1829" s="481"/>
      <c r="W1829" s="372"/>
      <c r="X1829" s="353"/>
      <c r="Y1829" s="373"/>
      <c r="Z1829" s="382"/>
      <c r="AA1829" s="389"/>
      <c r="AB1829" s="383"/>
      <c r="AC1829" s="388"/>
      <c r="AD1829" s="382"/>
      <c r="AE1829" s="389"/>
      <c r="AF1829" s="390"/>
      <c r="AG1829" s="391"/>
      <c r="AH1829" s="359"/>
      <c r="AI1829" s="373"/>
    </row>
    <row r="1830">
      <c r="A1830" s="480" t="s">
        <v>2869</v>
      </c>
      <c r="B1830" s="361"/>
      <c r="C1830" s="362"/>
      <c r="D1830" s="384" t="s">
        <v>2869</v>
      </c>
      <c r="E1830" s="364"/>
      <c r="F1830" s="365"/>
      <c r="G1830" s="366"/>
      <c r="H1830" s="367"/>
      <c r="I1830" s="365"/>
      <c r="J1830" s="368"/>
      <c r="K1830" s="364"/>
      <c r="L1830" s="365"/>
      <c r="M1830" s="366"/>
      <c r="N1830" s="367"/>
      <c r="O1830" s="365"/>
      <c r="P1830" s="368"/>
      <c r="Q1830" s="364"/>
      <c r="R1830" s="365"/>
      <c r="S1830" s="366"/>
      <c r="T1830" s="369"/>
      <c r="U1830" s="370"/>
      <c r="V1830" s="481"/>
      <c r="W1830" s="372"/>
      <c r="X1830" s="353"/>
      <c r="Y1830" s="373"/>
      <c r="Z1830" s="382"/>
      <c r="AA1830" s="389"/>
      <c r="AB1830" s="383"/>
      <c r="AC1830" s="388"/>
      <c r="AD1830" s="382"/>
      <c r="AE1830" s="389"/>
      <c r="AF1830" s="390"/>
      <c r="AG1830" s="391"/>
      <c r="AH1830" s="359"/>
      <c r="AI1830" s="373"/>
    </row>
    <row r="1831">
      <c r="A1831" s="480" t="s">
        <v>2869</v>
      </c>
      <c r="B1831" s="361"/>
      <c r="C1831" s="362"/>
      <c r="D1831" s="384" t="s">
        <v>2869</v>
      </c>
      <c r="E1831" s="364"/>
      <c r="F1831" s="365"/>
      <c r="G1831" s="366"/>
      <c r="H1831" s="367"/>
      <c r="I1831" s="365"/>
      <c r="J1831" s="368"/>
      <c r="K1831" s="364"/>
      <c r="L1831" s="365"/>
      <c r="M1831" s="366"/>
      <c r="N1831" s="367"/>
      <c r="O1831" s="365"/>
      <c r="P1831" s="368"/>
      <c r="Q1831" s="364"/>
      <c r="R1831" s="365"/>
      <c r="S1831" s="366"/>
      <c r="T1831" s="369"/>
      <c r="U1831" s="370"/>
      <c r="V1831" s="481"/>
      <c r="W1831" s="372"/>
      <c r="X1831" s="353"/>
      <c r="Y1831" s="373"/>
      <c r="Z1831" s="382"/>
      <c r="AA1831" s="389"/>
      <c r="AB1831" s="383"/>
      <c r="AC1831" s="388"/>
      <c r="AD1831" s="382"/>
      <c r="AE1831" s="389"/>
      <c r="AF1831" s="390"/>
      <c r="AG1831" s="391"/>
      <c r="AH1831" s="359"/>
      <c r="AI1831" s="373"/>
    </row>
    <row r="1832">
      <c r="A1832" s="480" t="s">
        <v>2869</v>
      </c>
      <c r="B1832" s="361"/>
      <c r="C1832" s="362"/>
      <c r="D1832" s="384" t="s">
        <v>2869</v>
      </c>
      <c r="E1832" s="364"/>
      <c r="F1832" s="365"/>
      <c r="G1832" s="366"/>
      <c r="H1832" s="367"/>
      <c r="I1832" s="365"/>
      <c r="J1832" s="368"/>
      <c r="K1832" s="364"/>
      <c r="L1832" s="365"/>
      <c r="M1832" s="366"/>
      <c r="N1832" s="367"/>
      <c r="O1832" s="365"/>
      <c r="P1832" s="368"/>
      <c r="Q1832" s="364"/>
      <c r="R1832" s="365"/>
      <c r="S1832" s="366"/>
      <c r="T1832" s="369"/>
      <c r="U1832" s="370"/>
      <c r="V1832" s="481"/>
      <c r="W1832" s="372"/>
      <c r="X1832" s="353"/>
      <c r="Y1832" s="373"/>
      <c r="Z1832" s="382"/>
      <c r="AA1832" s="389"/>
      <c r="AB1832" s="383"/>
      <c r="AC1832" s="388"/>
      <c r="AD1832" s="382"/>
      <c r="AE1832" s="389"/>
      <c r="AF1832" s="390"/>
      <c r="AG1832" s="391"/>
      <c r="AH1832" s="359"/>
      <c r="AI1832" s="373"/>
    </row>
    <row r="1833">
      <c r="A1833" s="480" t="s">
        <v>2869</v>
      </c>
      <c r="B1833" s="361"/>
      <c r="C1833" s="362"/>
      <c r="D1833" s="384" t="s">
        <v>2869</v>
      </c>
      <c r="E1833" s="364"/>
      <c r="F1833" s="365"/>
      <c r="G1833" s="366"/>
      <c r="H1833" s="367"/>
      <c r="I1833" s="365"/>
      <c r="J1833" s="368"/>
      <c r="K1833" s="364"/>
      <c r="L1833" s="365"/>
      <c r="M1833" s="366"/>
      <c r="N1833" s="367"/>
      <c r="O1833" s="365"/>
      <c r="P1833" s="368"/>
      <c r="Q1833" s="364"/>
      <c r="R1833" s="365"/>
      <c r="S1833" s="366"/>
      <c r="T1833" s="369"/>
      <c r="U1833" s="370"/>
      <c r="V1833" s="481"/>
      <c r="W1833" s="372"/>
      <c r="X1833" s="353"/>
      <c r="Y1833" s="373"/>
      <c r="Z1833" s="382"/>
      <c r="AA1833" s="389"/>
      <c r="AB1833" s="383"/>
      <c r="AC1833" s="388"/>
      <c r="AD1833" s="382"/>
      <c r="AE1833" s="389"/>
      <c r="AF1833" s="390"/>
      <c r="AG1833" s="391"/>
      <c r="AH1833" s="359"/>
      <c r="AI1833" s="373"/>
    </row>
    <row r="1834">
      <c r="A1834" s="480" t="s">
        <v>2869</v>
      </c>
      <c r="B1834" s="361"/>
      <c r="C1834" s="362"/>
      <c r="D1834" s="384" t="s">
        <v>2869</v>
      </c>
      <c r="E1834" s="364"/>
      <c r="F1834" s="365"/>
      <c r="G1834" s="366"/>
      <c r="H1834" s="367"/>
      <c r="I1834" s="365"/>
      <c r="J1834" s="368"/>
      <c r="K1834" s="364"/>
      <c r="L1834" s="365"/>
      <c r="M1834" s="366"/>
      <c r="N1834" s="367"/>
      <c r="O1834" s="365"/>
      <c r="P1834" s="368"/>
      <c r="Q1834" s="364"/>
      <c r="R1834" s="365"/>
      <c r="S1834" s="366"/>
      <c r="T1834" s="369"/>
      <c r="U1834" s="370"/>
      <c r="V1834" s="481"/>
      <c r="W1834" s="372"/>
      <c r="X1834" s="353"/>
      <c r="Y1834" s="373"/>
      <c r="Z1834" s="382"/>
      <c r="AA1834" s="389"/>
      <c r="AB1834" s="383"/>
      <c r="AC1834" s="388"/>
      <c r="AD1834" s="382"/>
      <c r="AE1834" s="389"/>
      <c r="AF1834" s="390"/>
      <c r="AG1834" s="391"/>
      <c r="AH1834" s="359"/>
      <c r="AI1834" s="373"/>
    </row>
    <row r="1835">
      <c r="A1835" s="480" t="s">
        <v>2869</v>
      </c>
      <c r="B1835" s="361"/>
      <c r="C1835" s="362"/>
      <c r="D1835" s="384" t="s">
        <v>2869</v>
      </c>
      <c r="E1835" s="364"/>
      <c r="F1835" s="365"/>
      <c r="G1835" s="366"/>
      <c r="H1835" s="367"/>
      <c r="I1835" s="365"/>
      <c r="J1835" s="368"/>
      <c r="K1835" s="364"/>
      <c r="L1835" s="365"/>
      <c r="M1835" s="366"/>
      <c r="N1835" s="367"/>
      <c r="O1835" s="365"/>
      <c r="P1835" s="368"/>
      <c r="Q1835" s="364"/>
      <c r="R1835" s="365"/>
      <c r="S1835" s="366"/>
      <c r="T1835" s="369"/>
      <c r="U1835" s="370"/>
      <c r="V1835" s="481"/>
      <c r="W1835" s="372"/>
      <c r="X1835" s="353"/>
      <c r="Y1835" s="373"/>
      <c r="Z1835" s="382"/>
      <c r="AA1835" s="389"/>
      <c r="AB1835" s="383"/>
      <c r="AC1835" s="388"/>
      <c r="AD1835" s="382"/>
      <c r="AE1835" s="389"/>
      <c r="AF1835" s="390"/>
      <c r="AG1835" s="391"/>
      <c r="AH1835" s="359"/>
      <c r="AI1835" s="373"/>
    </row>
    <row r="1836">
      <c r="A1836" s="480" t="s">
        <v>2869</v>
      </c>
      <c r="B1836" s="361"/>
      <c r="C1836" s="362"/>
      <c r="D1836" s="384" t="s">
        <v>2869</v>
      </c>
      <c r="E1836" s="364"/>
      <c r="F1836" s="365"/>
      <c r="G1836" s="366"/>
      <c r="H1836" s="367"/>
      <c r="I1836" s="365"/>
      <c r="J1836" s="368"/>
      <c r="K1836" s="364"/>
      <c r="L1836" s="365"/>
      <c r="M1836" s="366"/>
      <c r="N1836" s="367"/>
      <c r="O1836" s="365"/>
      <c r="P1836" s="368"/>
      <c r="Q1836" s="364"/>
      <c r="R1836" s="365"/>
      <c r="S1836" s="366"/>
      <c r="T1836" s="369"/>
      <c r="U1836" s="370"/>
      <c r="V1836" s="481"/>
      <c r="W1836" s="372"/>
      <c r="X1836" s="353"/>
      <c r="Y1836" s="373"/>
      <c r="Z1836" s="382"/>
      <c r="AA1836" s="389"/>
      <c r="AB1836" s="383"/>
      <c r="AC1836" s="388"/>
      <c r="AD1836" s="382"/>
      <c r="AE1836" s="389"/>
      <c r="AF1836" s="390"/>
      <c r="AG1836" s="391"/>
      <c r="AH1836" s="359"/>
      <c r="AI1836" s="373"/>
    </row>
    <row r="1837">
      <c r="A1837" s="480" t="s">
        <v>2869</v>
      </c>
      <c r="B1837" s="361"/>
      <c r="C1837" s="362"/>
      <c r="D1837" s="384" t="s">
        <v>2869</v>
      </c>
      <c r="E1837" s="364"/>
      <c r="F1837" s="365"/>
      <c r="G1837" s="366"/>
      <c r="H1837" s="367"/>
      <c r="I1837" s="365"/>
      <c r="J1837" s="368"/>
      <c r="K1837" s="364"/>
      <c r="L1837" s="365"/>
      <c r="M1837" s="366"/>
      <c r="N1837" s="367"/>
      <c r="O1837" s="365"/>
      <c r="P1837" s="368"/>
      <c r="Q1837" s="364"/>
      <c r="R1837" s="365"/>
      <c r="S1837" s="366"/>
      <c r="T1837" s="369"/>
      <c r="U1837" s="370"/>
      <c r="V1837" s="481"/>
      <c r="W1837" s="372"/>
      <c r="X1837" s="353"/>
      <c r="Y1837" s="373"/>
      <c r="Z1837" s="382"/>
      <c r="AA1837" s="389"/>
      <c r="AB1837" s="383"/>
      <c r="AC1837" s="388"/>
      <c r="AD1837" s="382"/>
      <c r="AE1837" s="389"/>
      <c r="AF1837" s="390"/>
      <c r="AG1837" s="391"/>
      <c r="AH1837" s="359"/>
      <c r="AI1837" s="373"/>
    </row>
    <row r="1838">
      <c r="A1838" s="480" t="s">
        <v>2869</v>
      </c>
      <c r="B1838" s="361"/>
      <c r="C1838" s="362"/>
      <c r="D1838" s="384" t="s">
        <v>2869</v>
      </c>
      <c r="E1838" s="364"/>
      <c r="F1838" s="365"/>
      <c r="G1838" s="366"/>
      <c r="H1838" s="367"/>
      <c r="I1838" s="365"/>
      <c r="J1838" s="368"/>
      <c r="K1838" s="364"/>
      <c r="L1838" s="365"/>
      <c r="M1838" s="366"/>
      <c r="N1838" s="367"/>
      <c r="O1838" s="365"/>
      <c r="P1838" s="368"/>
      <c r="Q1838" s="364"/>
      <c r="R1838" s="365"/>
      <c r="S1838" s="366"/>
      <c r="T1838" s="369"/>
      <c r="U1838" s="370"/>
      <c r="V1838" s="481"/>
      <c r="W1838" s="372"/>
      <c r="X1838" s="353"/>
      <c r="Y1838" s="373"/>
      <c r="Z1838" s="382"/>
      <c r="AA1838" s="389"/>
      <c r="AB1838" s="383"/>
      <c r="AC1838" s="388"/>
      <c r="AD1838" s="382"/>
      <c r="AE1838" s="389"/>
      <c r="AF1838" s="390"/>
      <c r="AG1838" s="391"/>
      <c r="AH1838" s="359"/>
      <c r="AI1838" s="373"/>
    </row>
    <row r="1839">
      <c r="A1839" s="480" t="s">
        <v>2869</v>
      </c>
      <c r="B1839" s="361"/>
      <c r="C1839" s="362"/>
      <c r="D1839" s="384" t="s">
        <v>2869</v>
      </c>
      <c r="E1839" s="364"/>
      <c r="F1839" s="365"/>
      <c r="G1839" s="366"/>
      <c r="H1839" s="367"/>
      <c r="I1839" s="365"/>
      <c r="J1839" s="368"/>
      <c r="K1839" s="364"/>
      <c r="L1839" s="365"/>
      <c r="M1839" s="366"/>
      <c r="N1839" s="367"/>
      <c r="O1839" s="365"/>
      <c r="P1839" s="368"/>
      <c r="Q1839" s="364"/>
      <c r="R1839" s="365"/>
      <c r="S1839" s="366"/>
      <c r="T1839" s="369"/>
      <c r="U1839" s="370"/>
      <c r="V1839" s="481"/>
      <c r="W1839" s="372"/>
      <c r="X1839" s="353"/>
      <c r="Y1839" s="373"/>
      <c r="Z1839" s="382"/>
      <c r="AA1839" s="389"/>
      <c r="AB1839" s="383"/>
      <c r="AC1839" s="388"/>
      <c r="AD1839" s="382"/>
      <c r="AE1839" s="389"/>
      <c r="AF1839" s="390"/>
      <c r="AG1839" s="391"/>
      <c r="AH1839" s="359"/>
      <c r="AI1839" s="373"/>
    </row>
    <row r="1840">
      <c r="A1840" s="480" t="s">
        <v>2869</v>
      </c>
      <c r="B1840" s="361"/>
      <c r="C1840" s="362"/>
      <c r="D1840" s="384" t="s">
        <v>2869</v>
      </c>
      <c r="E1840" s="364"/>
      <c r="F1840" s="365"/>
      <c r="G1840" s="366"/>
      <c r="H1840" s="367"/>
      <c r="I1840" s="365"/>
      <c r="J1840" s="368"/>
      <c r="K1840" s="364"/>
      <c r="L1840" s="365"/>
      <c r="M1840" s="366"/>
      <c r="N1840" s="367"/>
      <c r="O1840" s="365"/>
      <c r="P1840" s="368"/>
      <c r="Q1840" s="364"/>
      <c r="R1840" s="365"/>
      <c r="S1840" s="366"/>
      <c r="T1840" s="369"/>
      <c r="U1840" s="370"/>
      <c r="V1840" s="481"/>
      <c r="W1840" s="372"/>
      <c r="X1840" s="353"/>
      <c r="Y1840" s="373"/>
      <c r="Z1840" s="382"/>
      <c r="AA1840" s="389"/>
      <c r="AB1840" s="383"/>
      <c r="AC1840" s="388"/>
      <c r="AD1840" s="382"/>
      <c r="AE1840" s="389"/>
      <c r="AF1840" s="390"/>
      <c r="AG1840" s="391"/>
      <c r="AH1840" s="359"/>
      <c r="AI1840" s="373"/>
    </row>
    <row r="1841">
      <c r="A1841" s="480" t="s">
        <v>2869</v>
      </c>
      <c r="B1841" s="361"/>
      <c r="C1841" s="362"/>
      <c r="D1841" s="384" t="s">
        <v>2869</v>
      </c>
      <c r="E1841" s="364"/>
      <c r="F1841" s="365"/>
      <c r="G1841" s="366"/>
      <c r="H1841" s="367"/>
      <c r="I1841" s="365"/>
      <c r="J1841" s="368"/>
      <c r="K1841" s="364"/>
      <c r="L1841" s="365"/>
      <c r="M1841" s="366"/>
      <c r="N1841" s="367"/>
      <c r="O1841" s="365"/>
      <c r="P1841" s="368"/>
      <c r="Q1841" s="364"/>
      <c r="R1841" s="365"/>
      <c r="S1841" s="366"/>
      <c r="T1841" s="369"/>
      <c r="U1841" s="370"/>
      <c r="V1841" s="481"/>
      <c r="W1841" s="372"/>
      <c r="X1841" s="353"/>
      <c r="Y1841" s="373"/>
      <c r="Z1841" s="382"/>
      <c r="AA1841" s="389"/>
      <c r="AB1841" s="383"/>
      <c r="AC1841" s="388"/>
      <c r="AD1841" s="382"/>
      <c r="AE1841" s="389"/>
      <c r="AF1841" s="390"/>
      <c r="AG1841" s="391"/>
      <c r="AH1841" s="359"/>
      <c r="AI1841" s="373"/>
    </row>
    <row r="1842">
      <c r="A1842" s="480" t="s">
        <v>2869</v>
      </c>
      <c r="B1842" s="361"/>
      <c r="C1842" s="362"/>
      <c r="D1842" s="384" t="s">
        <v>2869</v>
      </c>
      <c r="E1842" s="364"/>
      <c r="F1842" s="365"/>
      <c r="G1842" s="366"/>
      <c r="H1842" s="367"/>
      <c r="I1842" s="365"/>
      <c r="J1842" s="368"/>
      <c r="K1842" s="364"/>
      <c r="L1842" s="365"/>
      <c r="M1842" s="366"/>
      <c r="N1842" s="367"/>
      <c r="O1842" s="365"/>
      <c r="P1842" s="368"/>
      <c r="Q1842" s="364"/>
      <c r="R1842" s="365"/>
      <c r="S1842" s="366"/>
      <c r="T1842" s="369"/>
      <c r="U1842" s="370"/>
      <c r="V1842" s="481"/>
      <c r="W1842" s="372"/>
      <c r="X1842" s="353"/>
      <c r="Y1842" s="373"/>
      <c r="Z1842" s="382"/>
      <c r="AA1842" s="389"/>
      <c r="AB1842" s="383"/>
      <c r="AC1842" s="388"/>
      <c r="AD1842" s="382"/>
      <c r="AE1842" s="389"/>
      <c r="AF1842" s="390"/>
      <c r="AG1842" s="391"/>
      <c r="AH1842" s="359"/>
      <c r="AI1842" s="373"/>
    </row>
    <row r="1843">
      <c r="A1843" s="480" t="s">
        <v>2869</v>
      </c>
      <c r="B1843" s="361"/>
      <c r="C1843" s="362"/>
      <c r="D1843" s="384" t="s">
        <v>2869</v>
      </c>
      <c r="E1843" s="364"/>
      <c r="F1843" s="365"/>
      <c r="G1843" s="366"/>
      <c r="H1843" s="367"/>
      <c r="I1843" s="365"/>
      <c r="J1843" s="368"/>
      <c r="K1843" s="364"/>
      <c r="L1843" s="365"/>
      <c r="M1843" s="366"/>
      <c r="N1843" s="367"/>
      <c r="O1843" s="365"/>
      <c r="P1843" s="368"/>
      <c r="Q1843" s="364"/>
      <c r="R1843" s="365"/>
      <c r="S1843" s="366"/>
      <c r="T1843" s="369"/>
      <c r="U1843" s="370"/>
      <c r="V1843" s="481"/>
      <c r="W1843" s="372"/>
      <c r="X1843" s="353"/>
      <c r="Y1843" s="373"/>
      <c r="Z1843" s="382"/>
      <c r="AA1843" s="389"/>
      <c r="AB1843" s="383"/>
      <c r="AC1843" s="388"/>
      <c r="AD1843" s="382"/>
      <c r="AE1843" s="389"/>
      <c r="AF1843" s="390"/>
      <c r="AG1843" s="391"/>
      <c r="AH1843" s="359"/>
      <c r="AI1843" s="373"/>
    </row>
    <row r="1844">
      <c r="A1844" s="480" t="s">
        <v>2869</v>
      </c>
      <c r="B1844" s="361"/>
      <c r="C1844" s="362"/>
      <c r="D1844" s="384" t="s">
        <v>2869</v>
      </c>
      <c r="E1844" s="364"/>
      <c r="F1844" s="365"/>
      <c r="G1844" s="366"/>
      <c r="H1844" s="367"/>
      <c r="I1844" s="365"/>
      <c r="J1844" s="368"/>
      <c r="K1844" s="364"/>
      <c r="L1844" s="365"/>
      <c r="M1844" s="366"/>
      <c r="N1844" s="367"/>
      <c r="O1844" s="365"/>
      <c r="P1844" s="368"/>
      <c r="Q1844" s="364"/>
      <c r="R1844" s="365"/>
      <c r="S1844" s="366"/>
      <c r="T1844" s="369"/>
      <c r="U1844" s="370"/>
      <c r="V1844" s="481"/>
      <c r="W1844" s="372"/>
      <c r="X1844" s="353"/>
      <c r="Y1844" s="373"/>
      <c r="Z1844" s="382"/>
      <c r="AA1844" s="389"/>
      <c r="AB1844" s="383"/>
      <c r="AC1844" s="388"/>
      <c r="AD1844" s="382"/>
      <c r="AE1844" s="389"/>
      <c r="AF1844" s="390"/>
      <c r="AG1844" s="391"/>
      <c r="AH1844" s="359"/>
      <c r="AI1844" s="373"/>
    </row>
    <row r="1845">
      <c r="A1845" s="480" t="s">
        <v>2869</v>
      </c>
      <c r="B1845" s="361"/>
      <c r="C1845" s="362"/>
      <c r="D1845" s="384" t="s">
        <v>2869</v>
      </c>
      <c r="E1845" s="364"/>
      <c r="F1845" s="365"/>
      <c r="G1845" s="366"/>
      <c r="H1845" s="367"/>
      <c r="I1845" s="365"/>
      <c r="J1845" s="368"/>
      <c r="K1845" s="364"/>
      <c r="L1845" s="365"/>
      <c r="M1845" s="366"/>
      <c r="N1845" s="367"/>
      <c r="O1845" s="365"/>
      <c r="P1845" s="368"/>
      <c r="Q1845" s="364"/>
      <c r="R1845" s="365"/>
      <c r="S1845" s="366"/>
      <c r="T1845" s="369"/>
      <c r="U1845" s="370"/>
      <c r="V1845" s="481"/>
      <c r="W1845" s="372"/>
      <c r="X1845" s="353"/>
      <c r="Y1845" s="373"/>
      <c r="Z1845" s="382"/>
      <c r="AA1845" s="389"/>
      <c r="AB1845" s="383"/>
      <c r="AC1845" s="388"/>
      <c r="AD1845" s="382"/>
      <c r="AE1845" s="389"/>
      <c r="AF1845" s="390"/>
      <c r="AG1845" s="391"/>
      <c r="AH1845" s="359"/>
      <c r="AI1845" s="373"/>
    </row>
    <row r="1846">
      <c r="A1846" s="480" t="s">
        <v>2869</v>
      </c>
      <c r="B1846" s="361"/>
      <c r="C1846" s="362"/>
      <c r="D1846" s="384" t="s">
        <v>2869</v>
      </c>
      <c r="E1846" s="364"/>
      <c r="F1846" s="365"/>
      <c r="G1846" s="366"/>
      <c r="H1846" s="367"/>
      <c r="I1846" s="365"/>
      <c r="J1846" s="368"/>
      <c r="K1846" s="364"/>
      <c r="L1846" s="365"/>
      <c r="M1846" s="366"/>
      <c r="N1846" s="367"/>
      <c r="O1846" s="365"/>
      <c r="P1846" s="368"/>
      <c r="Q1846" s="364"/>
      <c r="R1846" s="365"/>
      <c r="S1846" s="366"/>
      <c r="T1846" s="369"/>
      <c r="U1846" s="370"/>
      <c r="V1846" s="481"/>
      <c r="W1846" s="372"/>
      <c r="X1846" s="353"/>
      <c r="Y1846" s="373"/>
      <c r="Z1846" s="382"/>
      <c r="AA1846" s="389"/>
      <c r="AB1846" s="383"/>
      <c r="AC1846" s="388"/>
      <c r="AD1846" s="382"/>
      <c r="AE1846" s="389"/>
      <c r="AF1846" s="390"/>
      <c r="AG1846" s="391"/>
      <c r="AH1846" s="359"/>
      <c r="AI1846" s="373"/>
    </row>
    <row r="1847">
      <c r="A1847" s="480" t="s">
        <v>2869</v>
      </c>
      <c r="B1847" s="361"/>
      <c r="C1847" s="362"/>
      <c r="D1847" s="384" t="s">
        <v>2869</v>
      </c>
      <c r="E1847" s="364"/>
      <c r="F1847" s="365"/>
      <c r="G1847" s="366"/>
      <c r="H1847" s="367"/>
      <c r="I1847" s="365"/>
      <c r="J1847" s="368"/>
      <c r="K1847" s="364"/>
      <c r="L1847" s="365"/>
      <c r="M1847" s="366"/>
      <c r="N1847" s="367"/>
      <c r="O1847" s="365"/>
      <c r="P1847" s="368"/>
      <c r="Q1847" s="364"/>
      <c r="R1847" s="365"/>
      <c r="S1847" s="366"/>
      <c r="T1847" s="369"/>
      <c r="U1847" s="370"/>
      <c r="V1847" s="481"/>
      <c r="W1847" s="372"/>
      <c r="X1847" s="353"/>
      <c r="Y1847" s="373"/>
      <c r="Z1847" s="382"/>
      <c r="AA1847" s="389"/>
      <c r="AB1847" s="383"/>
      <c r="AC1847" s="388"/>
      <c r="AD1847" s="382"/>
      <c r="AE1847" s="389"/>
      <c r="AF1847" s="390"/>
      <c r="AG1847" s="391"/>
      <c r="AH1847" s="359"/>
      <c r="AI1847" s="373"/>
    </row>
    <row r="1848">
      <c r="A1848" s="480" t="s">
        <v>2869</v>
      </c>
      <c r="B1848" s="361"/>
      <c r="C1848" s="362"/>
      <c r="D1848" s="384" t="s">
        <v>2869</v>
      </c>
      <c r="E1848" s="364"/>
      <c r="F1848" s="365"/>
      <c r="G1848" s="366"/>
      <c r="H1848" s="367"/>
      <c r="I1848" s="365"/>
      <c r="J1848" s="368"/>
      <c r="K1848" s="364"/>
      <c r="L1848" s="365"/>
      <c r="M1848" s="366"/>
      <c r="N1848" s="367"/>
      <c r="O1848" s="365"/>
      <c r="P1848" s="368"/>
      <c r="Q1848" s="364"/>
      <c r="R1848" s="365"/>
      <c r="S1848" s="366"/>
      <c r="T1848" s="369"/>
      <c r="U1848" s="370"/>
      <c r="V1848" s="481"/>
      <c r="W1848" s="372"/>
      <c r="X1848" s="353"/>
      <c r="Y1848" s="373"/>
      <c r="Z1848" s="382"/>
      <c r="AA1848" s="389"/>
      <c r="AB1848" s="383"/>
      <c r="AC1848" s="388"/>
      <c r="AD1848" s="382"/>
      <c r="AE1848" s="389"/>
      <c r="AF1848" s="390"/>
      <c r="AG1848" s="391"/>
      <c r="AH1848" s="359"/>
      <c r="AI1848" s="373"/>
    </row>
    <row r="1849">
      <c r="A1849" s="480" t="s">
        <v>2869</v>
      </c>
      <c r="B1849" s="361"/>
      <c r="C1849" s="362"/>
      <c r="D1849" s="384" t="s">
        <v>2869</v>
      </c>
      <c r="E1849" s="364"/>
      <c r="F1849" s="365"/>
      <c r="G1849" s="366"/>
      <c r="H1849" s="367"/>
      <c r="I1849" s="365"/>
      <c r="J1849" s="368"/>
      <c r="K1849" s="364"/>
      <c r="L1849" s="365"/>
      <c r="M1849" s="366"/>
      <c r="N1849" s="367"/>
      <c r="O1849" s="365"/>
      <c r="P1849" s="368"/>
      <c r="Q1849" s="364"/>
      <c r="R1849" s="365"/>
      <c r="S1849" s="366"/>
      <c r="T1849" s="369"/>
      <c r="U1849" s="370"/>
      <c r="V1849" s="481"/>
      <c r="W1849" s="372"/>
      <c r="X1849" s="353"/>
      <c r="Y1849" s="373"/>
      <c r="Z1849" s="382"/>
      <c r="AA1849" s="389"/>
      <c r="AB1849" s="383"/>
      <c r="AC1849" s="388"/>
      <c r="AD1849" s="382"/>
      <c r="AE1849" s="389"/>
      <c r="AF1849" s="390"/>
      <c r="AG1849" s="391"/>
      <c r="AH1849" s="359"/>
      <c r="AI1849" s="373"/>
    </row>
    <row r="1850">
      <c r="A1850" s="480" t="s">
        <v>2869</v>
      </c>
      <c r="B1850" s="361"/>
      <c r="C1850" s="362"/>
      <c r="D1850" s="384" t="s">
        <v>2869</v>
      </c>
      <c r="E1850" s="364"/>
      <c r="F1850" s="365"/>
      <c r="G1850" s="366"/>
      <c r="H1850" s="367"/>
      <c r="I1850" s="365"/>
      <c r="J1850" s="368"/>
      <c r="K1850" s="364"/>
      <c r="L1850" s="365"/>
      <c r="M1850" s="366"/>
      <c r="N1850" s="367"/>
      <c r="O1850" s="365"/>
      <c r="P1850" s="368"/>
      <c r="Q1850" s="364"/>
      <c r="R1850" s="365"/>
      <c r="S1850" s="366"/>
      <c r="T1850" s="369"/>
      <c r="U1850" s="370"/>
      <c r="V1850" s="481"/>
      <c r="W1850" s="372"/>
      <c r="X1850" s="353"/>
      <c r="Y1850" s="373"/>
      <c r="Z1850" s="382"/>
      <c r="AA1850" s="389"/>
      <c r="AB1850" s="383"/>
      <c r="AC1850" s="388"/>
      <c r="AD1850" s="382"/>
      <c r="AE1850" s="389"/>
      <c r="AF1850" s="390"/>
      <c r="AG1850" s="391"/>
      <c r="AH1850" s="359"/>
      <c r="AI1850" s="373"/>
    </row>
    <row r="1851">
      <c r="A1851" s="480" t="s">
        <v>2869</v>
      </c>
      <c r="B1851" s="361"/>
      <c r="C1851" s="362"/>
      <c r="D1851" s="384" t="s">
        <v>2869</v>
      </c>
      <c r="E1851" s="364"/>
      <c r="F1851" s="365"/>
      <c r="G1851" s="366"/>
      <c r="H1851" s="367"/>
      <c r="I1851" s="365"/>
      <c r="J1851" s="368"/>
      <c r="K1851" s="364"/>
      <c r="L1851" s="365"/>
      <c r="M1851" s="366"/>
      <c r="N1851" s="367"/>
      <c r="O1851" s="365"/>
      <c r="P1851" s="368"/>
      <c r="Q1851" s="364"/>
      <c r="R1851" s="365"/>
      <c r="S1851" s="366"/>
      <c r="T1851" s="369"/>
      <c r="U1851" s="370"/>
      <c r="V1851" s="481"/>
      <c r="W1851" s="372"/>
      <c r="X1851" s="353"/>
      <c r="Y1851" s="373"/>
      <c r="Z1851" s="382"/>
      <c r="AA1851" s="389"/>
      <c r="AB1851" s="383"/>
      <c r="AC1851" s="388"/>
      <c r="AD1851" s="382"/>
      <c r="AE1851" s="389"/>
      <c r="AF1851" s="390"/>
      <c r="AG1851" s="391"/>
      <c r="AH1851" s="359"/>
      <c r="AI1851" s="373"/>
    </row>
    <row r="1852">
      <c r="A1852" s="480" t="s">
        <v>2869</v>
      </c>
      <c r="B1852" s="361"/>
      <c r="C1852" s="362"/>
      <c r="D1852" s="384" t="s">
        <v>2869</v>
      </c>
      <c r="E1852" s="364"/>
      <c r="F1852" s="365"/>
      <c r="G1852" s="366"/>
      <c r="H1852" s="367"/>
      <c r="I1852" s="365"/>
      <c r="J1852" s="368"/>
      <c r="K1852" s="364"/>
      <c r="L1852" s="365"/>
      <c r="M1852" s="366"/>
      <c r="N1852" s="367"/>
      <c r="O1852" s="365"/>
      <c r="P1852" s="368"/>
      <c r="Q1852" s="364"/>
      <c r="R1852" s="365"/>
      <c r="S1852" s="366"/>
      <c r="T1852" s="369"/>
      <c r="U1852" s="370"/>
      <c r="V1852" s="481"/>
      <c r="W1852" s="372"/>
      <c r="X1852" s="353"/>
      <c r="Y1852" s="373"/>
      <c r="Z1852" s="382"/>
      <c r="AA1852" s="389"/>
      <c r="AB1852" s="383"/>
      <c r="AC1852" s="388"/>
      <c r="AD1852" s="382"/>
      <c r="AE1852" s="389"/>
      <c r="AF1852" s="390"/>
      <c r="AG1852" s="391"/>
      <c r="AH1852" s="359"/>
      <c r="AI1852" s="373"/>
    </row>
    <row r="1853">
      <c r="A1853" s="480" t="s">
        <v>2869</v>
      </c>
      <c r="B1853" s="361"/>
      <c r="C1853" s="362"/>
      <c r="D1853" s="384" t="s">
        <v>2869</v>
      </c>
      <c r="E1853" s="364"/>
      <c r="F1853" s="365"/>
      <c r="G1853" s="366"/>
      <c r="H1853" s="367"/>
      <c r="I1853" s="365"/>
      <c r="J1853" s="368"/>
      <c r="K1853" s="364"/>
      <c r="L1853" s="365"/>
      <c r="M1853" s="366"/>
      <c r="N1853" s="367"/>
      <c r="O1853" s="365"/>
      <c r="P1853" s="368"/>
      <c r="Q1853" s="364"/>
      <c r="R1853" s="365"/>
      <c r="S1853" s="366"/>
      <c r="T1853" s="369"/>
      <c r="U1853" s="370"/>
      <c r="V1853" s="481"/>
      <c r="W1853" s="372"/>
      <c r="X1853" s="353"/>
      <c r="Y1853" s="373"/>
      <c r="Z1853" s="382"/>
      <c r="AA1853" s="389"/>
      <c r="AB1853" s="383"/>
      <c r="AC1853" s="388"/>
      <c r="AD1853" s="382"/>
      <c r="AE1853" s="389"/>
      <c r="AF1853" s="390"/>
      <c r="AG1853" s="391"/>
      <c r="AH1853" s="359"/>
      <c r="AI1853" s="373"/>
    </row>
    <row r="1854">
      <c r="A1854" s="480" t="s">
        <v>2869</v>
      </c>
      <c r="B1854" s="361"/>
      <c r="C1854" s="362"/>
      <c r="D1854" s="384" t="s">
        <v>2869</v>
      </c>
      <c r="E1854" s="364"/>
      <c r="F1854" s="365"/>
      <c r="G1854" s="366"/>
      <c r="H1854" s="367"/>
      <c r="I1854" s="365"/>
      <c r="J1854" s="368"/>
      <c r="K1854" s="364"/>
      <c r="L1854" s="365"/>
      <c r="M1854" s="366"/>
      <c r="N1854" s="367"/>
      <c r="O1854" s="365"/>
      <c r="P1854" s="368"/>
      <c r="Q1854" s="364"/>
      <c r="R1854" s="365"/>
      <c r="S1854" s="366"/>
      <c r="T1854" s="369"/>
      <c r="U1854" s="370"/>
      <c r="V1854" s="481"/>
      <c r="W1854" s="372"/>
      <c r="X1854" s="353"/>
      <c r="Y1854" s="373"/>
      <c r="Z1854" s="382"/>
      <c r="AA1854" s="389"/>
      <c r="AB1854" s="383"/>
      <c r="AC1854" s="388"/>
      <c r="AD1854" s="382"/>
      <c r="AE1854" s="389"/>
      <c r="AF1854" s="390"/>
      <c r="AG1854" s="391"/>
      <c r="AH1854" s="359"/>
      <c r="AI1854" s="373"/>
    </row>
    <row r="1855">
      <c r="A1855" s="480" t="s">
        <v>2869</v>
      </c>
      <c r="B1855" s="361"/>
      <c r="C1855" s="362"/>
      <c r="D1855" s="384" t="s">
        <v>2869</v>
      </c>
      <c r="E1855" s="364"/>
      <c r="F1855" s="365"/>
      <c r="G1855" s="366"/>
      <c r="H1855" s="367"/>
      <c r="I1855" s="365"/>
      <c r="J1855" s="368"/>
      <c r="K1855" s="364"/>
      <c r="L1855" s="365"/>
      <c r="M1855" s="366"/>
      <c r="N1855" s="367"/>
      <c r="O1855" s="365"/>
      <c r="P1855" s="368"/>
      <c r="Q1855" s="364"/>
      <c r="R1855" s="365"/>
      <c r="S1855" s="366"/>
      <c r="T1855" s="369"/>
      <c r="U1855" s="370"/>
      <c r="V1855" s="481"/>
      <c r="W1855" s="372"/>
      <c r="X1855" s="353"/>
      <c r="Y1855" s="373"/>
      <c r="Z1855" s="382"/>
      <c r="AA1855" s="389"/>
      <c r="AB1855" s="383"/>
      <c r="AC1855" s="388"/>
      <c r="AD1855" s="382"/>
      <c r="AE1855" s="389"/>
      <c r="AF1855" s="390"/>
      <c r="AG1855" s="391"/>
      <c r="AH1855" s="359"/>
      <c r="AI1855" s="373"/>
    </row>
    <row r="1856">
      <c r="A1856" s="480" t="s">
        <v>2869</v>
      </c>
      <c r="B1856" s="361"/>
      <c r="C1856" s="362"/>
      <c r="D1856" s="384" t="s">
        <v>2869</v>
      </c>
      <c r="E1856" s="364"/>
      <c r="F1856" s="365"/>
      <c r="G1856" s="366"/>
      <c r="H1856" s="367"/>
      <c r="I1856" s="365"/>
      <c r="J1856" s="368"/>
      <c r="K1856" s="364"/>
      <c r="L1856" s="365"/>
      <c r="M1856" s="366"/>
      <c r="N1856" s="367"/>
      <c r="O1856" s="365"/>
      <c r="P1856" s="368"/>
      <c r="Q1856" s="364"/>
      <c r="R1856" s="365"/>
      <c r="S1856" s="366"/>
      <c r="T1856" s="369"/>
      <c r="U1856" s="370"/>
      <c r="V1856" s="481"/>
      <c r="W1856" s="372"/>
      <c r="X1856" s="353"/>
      <c r="Y1856" s="373"/>
      <c r="Z1856" s="382"/>
      <c r="AA1856" s="389"/>
      <c r="AB1856" s="383"/>
      <c r="AC1856" s="388"/>
      <c r="AD1856" s="382"/>
      <c r="AE1856" s="389"/>
      <c r="AF1856" s="390"/>
      <c r="AG1856" s="391"/>
      <c r="AH1856" s="359"/>
      <c r="AI1856" s="373"/>
    </row>
    <row r="1857">
      <c r="A1857" s="480" t="s">
        <v>2869</v>
      </c>
      <c r="B1857" s="361"/>
      <c r="C1857" s="362"/>
      <c r="D1857" s="384" t="s">
        <v>2869</v>
      </c>
      <c r="E1857" s="364"/>
      <c r="F1857" s="365"/>
      <c r="G1857" s="366"/>
      <c r="H1857" s="367"/>
      <c r="I1857" s="365"/>
      <c r="J1857" s="368"/>
      <c r="K1857" s="364"/>
      <c r="L1857" s="365"/>
      <c r="M1857" s="366"/>
      <c r="N1857" s="367"/>
      <c r="O1857" s="365"/>
      <c r="P1857" s="368"/>
      <c r="Q1857" s="364"/>
      <c r="R1857" s="365"/>
      <c r="S1857" s="366"/>
      <c r="T1857" s="369"/>
      <c r="U1857" s="370"/>
      <c r="V1857" s="481"/>
      <c r="W1857" s="372"/>
      <c r="X1857" s="353"/>
      <c r="Y1857" s="373"/>
      <c r="Z1857" s="382"/>
      <c r="AA1857" s="389"/>
      <c r="AB1857" s="383"/>
      <c r="AC1857" s="388"/>
      <c r="AD1857" s="382"/>
      <c r="AE1857" s="389"/>
      <c r="AF1857" s="390"/>
      <c r="AG1857" s="391"/>
      <c r="AH1857" s="359"/>
      <c r="AI1857" s="373"/>
    </row>
    <row r="1858">
      <c r="A1858" s="480" t="s">
        <v>2869</v>
      </c>
      <c r="B1858" s="361"/>
      <c r="C1858" s="362"/>
      <c r="D1858" s="384" t="s">
        <v>2869</v>
      </c>
      <c r="E1858" s="364"/>
      <c r="F1858" s="365"/>
      <c r="G1858" s="366"/>
      <c r="H1858" s="367"/>
      <c r="I1858" s="365"/>
      <c r="J1858" s="368"/>
      <c r="K1858" s="364"/>
      <c r="L1858" s="365"/>
      <c r="M1858" s="366"/>
      <c r="N1858" s="367"/>
      <c r="O1858" s="365"/>
      <c r="P1858" s="368"/>
      <c r="Q1858" s="364"/>
      <c r="R1858" s="365"/>
      <c r="S1858" s="366"/>
      <c r="T1858" s="369"/>
      <c r="U1858" s="370"/>
      <c r="V1858" s="481"/>
      <c r="W1858" s="372"/>
      <c r="X1858" s="353"/>
      <c r="Y1858" s="373"/>
      <c r="Z1858" s="382"/>
      <c r="AA1858" s="389"/>
      <c r="AB1858" s="383"/>
      <c r="AC1858" s="388"/>
      <c r="AD1858" s="382"/>
      <c r="AE1858" s="389"/>
      <c r="AF1858" s="390"/>
      <c r="AG1858" s="391"/>
      <c r="AH1858" s="359"/>
      <c r="AI1858" s="373"/>
    </row>
    <row r="1859">
      <c r="A1859" s="480" t="s">
        <v>2869</v>
      </c>
      <c r="B1859" s="361"/>
      <c r="C1859" s="362"/>
      <c r="D1859" s="384" t="s">
        <v>2869</v>
      </c>
      <c r="E1859" s="364"/>
      <c r="F1859" s="365"/>
      <c r="G1859" s="366"/>
      <c r="H1859" s="367"/>
      <c r="I1859" s="365"/>
      <c r="J1859" s="368"/>
      <c r="K1859" s="364"/>
      <c r="L1859" s="365"/>
      <c r="M1859" s="366"/>
      <c r="N1859" s="367"/>
      <c r="O1859" s="365"/>
      <c r="P1859" s="368"/>
      <c r="Q1859" s="364"/>
      <c r="R1859" s="365"/>
      <c r="S1859" s="366"/>
      <c r="T1859" s="369"/>
      <c r="U1859" s="370"/>
      <c r="V1859" s="481"/>
      <c r="W1859" s="372"/>
      <c r="X1859" s="353"/>
      <c r="Y1859" s="373"/>
      <c r="Z1859" s="382"/>
      <c r="AA1859" s="389"/>
      <c r="AB1859" s="383"/>
      <c r="AC1859" s="388"/>
      <c r="AD1859" s="382"/>
      <c r="AE1859" s="389"/>
      <c r="AF1859" s="390"/>
      <c r="AG1859" s="391"/>
      <c r="AH1859" s="359"/>
      <c r="AI1859" s="373"/>
    </row>
    <row r="1860">
      <c r="A1860" s="480" t="s">
        <v>2869</v>
      </c>
      <c r="B1860" s="361"/>
      <c r="C1860" s="362"/>
      <c r="D1860" s="384" t="s">
        <v>2869</v>
      </c>
      <c r="E1860" s="364"/>
      <c r="F1860" s="365"/>
      <c r="G1860" s="366"/>
      <c r="H1860" s="367"/>
      <c r="I1860" s="365"/>
      <c r="J1860" s="368"/>
      <c r="K1860" s="364"/>
      <c r="L1860" s="365"/>
      <c r="M1860" s="366"/>
      <c r="N1860" s="367"/>
      <c r="O1860" s="365"/>
      <c r="P1860" s="368"/>
      <c r="Q1860" s="364"/>
      <c r="R1860" s="365"/>
      <c r="S1860" s="366"/>
      <c r="T1860" s="369"/>
      <c r="U1860" s="370"/>
      <c r="V1860" s="481"/>
      <c r="W1860" s="372"/>
      <c r="X1860" s="353"/>
      <c r="Y1860" s="373"/>
      <c r="Z1860" s="382"/>
      <c r="AA1860" s="389"/>
      <c r="AB1860" s="383"/>
      <c r="AC1860" s="388"/>
      <c r="AD1860" s="382"/>
      <c r="AE1860" s="389"/>
      <c r="AF1860" s="390"/>
      <c r="AG1860" s="391"/>
      <c r="AH1860" s="359"/>
      <c r="AI1860" s="373"/>
    </row>
    <row r="1861">
      <c r="A1861" s="480" t="s">
        <v>2869</v>
      </c>
      <c r="B1861" s="361"/>
      <c r="C1861" s="362"/>
      <c r="D1861" s="384" t="s">
        <v>2869</v>
      </c>
      <c r="E1861" s="364"/>
      <c r="F1861" s="365"/>
      <c r="G1861" s="366"/>
      <c r="H1861" s="367"/>
      <c r="I1861" s="365"/>
      <c r="J1861" s="368"/>
      <c r="K1861" s="364"/>
      <c r="L1861" s="365"/>
      <c r="M1861" s="366"/>
      <c r="N1861" s="367"/>
      <c r="O1861" s="365"/>
      <c r="P1861" s="368"/>
      <c r="Q1861" s="364"/>
      <c r="R1861" s="365"/>
      <c r="S1861" s="366"/>
      <c r="T1861" s="369"/>
      <c r="U1861" s="370"/>
      <c r="V1861" s="481"/>
      <c r="W1861" s="372"/>
      <c r="X1861" s="353"/>
      <c r="Y1861" s="373"/>
      <c r="Z1861" s="382"/>
      <c r="AA1861" s="389"/>
      <c r="AB1861" s="383"/>
      <c r="AC1861" s="388"/>
      <c r="AD1861" s="382"/>
      <c r="AE1861" s="389"/>
      <c r="AF1861" s="390"/>
      <c r="AG1861" s="391"/>
      <c r="AH1861" s="359"/>
      <c r="AI1861" s="373"/>
    </row>
    <row r="1862">
      <c r="A1862" s="480" t="s">
        <v>2869</v>
      </c>
      <c r="B1862" s="361"/>
      <c r="C1862" s="362"/>
      <c r="D1862" s="384" t="s">
        <v>2869</v>
      </c>
      <c r="E1862" s="364"/>
      <c r="F1862" s="365"/>
      <c r="G1862" s="366"/>
      <c r="H1862" s="367"/>
      <c r="I1862" s="365"/>
      <c r="J1862" s="368"/>
      <c r="K1862" s="364"/>
      <c r="L1862" s="365"/>
      <c r="M1862" s="366"/>
      <c r="N1862" s="367"/>
      <c r="O1862" s="365"/>
      <c r="P1862" s="368"/>
      <c r="Q1862" s="364"/>
      <c r="R1862" s="365"/>
      <c r="S1862" s="366"/>
      <c r="T1862" s="369"/>
      <c r="U1862" s="370"/>
      <c r="V1862" s="481"/>
      <c r="W1862" s="372"/>
      <c r="X1862" s="353"/>
      <c r="Y1862" s="373"/>
      <c r="Z1862" s="382"/>
      <c r="AA1862" s="389"/>
      <c r="AB1862" s="383"/>
      <c r="AC1862" s="388"/>
      <c r="AD1862" s="382"/>
      <c r="AE1862" s="389"/>
      <c r="AF1862" s="390"/>
      <c r="AG1862" s="391"/>
      <c r="AH1862" s="359"/>
      <c r="AI1862" s="373"/>
    </row>
  </sheetData>
  <customSheetViews>
    <customSheetView guid="{685CEE80-0492-45ED-B06B-D60439F1133B}" filter="1" showAutoFilter="1">
      <autoFilter ref="$A$2:$AH$962">
        <filterColumn colId="21">
          <filters>
            <filter val="hoa.nguyen"/>
          </filters>
        </filterColumn>
      </autoFilter>
    </customSheetView>
  </customSheetViews>
  <mergeCells count="13">
    <mergeCell ref="N2:P2"/>
    <mergeCell ref="Q2:S2"/>
    <mergeCell ref="Z2:AA2"/>
    <mergeCell ref="AB2:AC2"/>
    <mergeCell ref="AD2:AE2"/>
    <mergeCell ref="AF2:AG2"/>
    <mergeCell ref="E1:S1"/>
    <mergeCell ref="T1:V1"/>
    <mergeCell ref="Z1:AG1"/>
    <mergeCell ref="A2:B2"/>
    <mergeCell ref="E2:G2"/>
    <mergeCell ref="H2:J2"/>
    <mergeCell ref="K2:M2"/>
  </mergeCells>
  <conditionalFormatting sqref="AF2">
    <cfRule type="cellIs" dxfId="5" priority="1" operator="equal">
      <formula>"Total Damage"</formula>
    </cfRule>
  </conditionalFormatting>
  <conditionalFormatting sqref="A2:AG2 AI2">
    <cfRule type="cellIs" dxfId="6" priority="2" operator="equal">
      <formula>"Inspect"</formula>
    </cfRule>
  </conditionalFormatting>
  <conditionalFormatting sqref="A2:AG2 AI2">
    <cfRule type="cellIs" dxfId="7" priority="3" operator="equal">
      <formula>"Check"</formula>
    </cfRule>
  </conditionalFormatting>
  <conditionalFormatting sqref="A2:AG2 AI2">
    <cfRule type="cellIs" dxfId="8" priority="4" operator="equal">
      <formula>"Cross-Check/Admin"</formula>
    </cfRule>
  </conditionalFormatting>
  <conditionalFormatting sqref="Z1:Z1862 AB1:AB1862 AD1:AD1862 E3:S1862">
    <cfRule type="cellIs" dxfId="9" priority="5" operator="greaterThan">
      <formula>0</formula>
    </cfRule>
  </conditionalFormatting>
  <conditionalFormatting sqref="C1:C1862">
    <cfRule type="expression" dxfId="10" priority="6">
      <formula>countif(C:C,C1)&gt;1</formula>
    </cfRule>
  </conditionalFormatting>
  <conditionalFormatting sqref="C1:C1862">
    <cfRule type="beginsWith" dxfId="9" priority="7" operator="beginsWith" text="CRMC">
      <formula>LEFT((C1),LEN("CRMC"))=("CRMC")</formula>
    </cfRule>
  </conditionalFormatting>
  <conditionalFormatting sqref="C1:C1862">
    <cfRule type="beginsWith" dxfId="9" priority="8" operator="beginsWith" text="KCAP">
      <formula>LEFT((C1),LEN("KCAP"))=("KCAP")</formula>
    </cfRule>
  </conditionalFormatting>
  <conditionalFormatting sqref="C1:C1862">
    <cfRule type="beginsWith" dxfId="9" priority="9" operator="beginsWith" text="STC">
      <formula>LEFT((C1),LEN("STC"))=("STC")</formula>
    </cfRule>
  </conditionalFormatting>
  <conditionalFormatting sqref="C1:C1862">
    <cfRule type="beginsWith" dxfId="9" priority="10" operator="beginsWith" text="MFC">
      <formula>LEFT((C1),LEN("MFC"))=("MFC")</formula>
    </cfRule>
  </conditionalFormatting>
  <conditionalFormatting sqref="C1:C1862">
    <cfRule type="beginsWith" dxfId="9" priority="11" operator="beginsWith" text="RHT">
      <formula>LEFT((C1),LEN("RHT"))=("RHT")</formula>
    </cfRule>
  </conditionalFormatting>
  <conditionalFormatting sqref="C1:C1862">
    <cfRule type="beginsWith" dxfId="9" priority="12" operator="beginsWith" text="CTCO">
      <formula>LEFT((C1),LEN("CTCO"))=("CTCO")</formula>
    </cfRule>
  </conditionalFormatting>
  <conditionalFormatting sqref="C1:C1862">
    <cfRule type="beginsWith" dxfId="9" priority="13" operator="beginsWith" text="QARR">
      <formula>LEFT((C1),LEN("QARR"))=("QARR")</formula>
    </cfRule>
  </conditionalFormatting>
  <conditionalFormatting sqref="C1:C1862">
    <cfRule type="beginsWith" dxfId="9" priority="14" operator="beginsWith" text="QCWT">
      <formula>LEFT((C1),LEN("QCWT"))=("QCWT")</formula>
    </cfRule>
  </conditionalFormatting>
  <conditionalFormatting sqref="C1:C1862">
    <cfRule type="beginsWith" dxfId="9" priority="15" operator="beginsWith" text="TCMA">
      <formula>LEFT((C1),LEN("TCMA"))=("TCMA")</formula>
    </cfRule>
  </conditionalFormatting>
  <conditionalFormatting sqref="C1:C1862">
    <cfRule type="beginsWith" dxfId="9" priority="16" operator="beginsWith" text="TAMZ">
      <formula>LEFT((C1),LEN("TAMZ"))=("TAMZ")</formula>
    </cfRule>
  </conditionalFormatting>
  <conditionalFormatting sqref="C1:C1862">
    <cfRule type="beginsWith" dxfId="9" priority="17" operator="beginsWith" text="2166">
      <formula>LEFT((C1),LEN("2166"))=("2166")</formula>
    </cfRule>
  </conditionalFormatting>
  <conditionalFormatting sqref="C1:C1862">
    <cfRule type="beginsWith" dxfId="9" priority="18" operator="beginsWith" text="TRHT">
      <formula>LEFT((C1),LEN("TRHT"))=("TRHT")</formula>
    </cfRule>
  </conditionalFormatting>
  <conditionalFormatting sqref="C1:C1862">
    <cfRule type="beginsWith" dxfId="9" priority="19" operator="beginsWith" text="ESLE">
      <formula>LEFT((C1),LEN("ESLE"))=("ESLE")</formula>
    </cfRule>
  </conditionalFormatting>
  <dataValidations>
    <dataValidation type="list" allowBlank="1" showErrorMessage="1" sqref="V42">
      <formula1>CONFIG!$C$85:$C$110</formula1>
    </dataValidation>
    <dataValidation type="list" allowBlank="1" showErrorMessage="1" sqref="X3:X1862">
      <formula1>CONFIG!$F$3:$F$18</formula1>
    </dataValidation>
    <dataValidation type="list" allowBlank="1" showErrorMessage="1" sqref="AH3:AH1862">
      <formula1>CONFIG!$C$101:$C$116</formula1>
    </dataValidation>
    <dataValidation type="list" allowBlank="1" showErrorMessage="1" sqref="T3:U1862">
      <formula1>CONFIG!$C$2:$C$100</formula1>
    </dataValidation>
    <dataValidation type="list" allowBlank="1" showErrorMessage="1" sqref="V3:V41 V43:V1862">
      <formula1>CONFIG!$C$85:$C$110</formula1>
    </dataValidation>
    <dataValidation type="custom" allowBlank="1" showDropDown="1" sqref="B3:B1862">
      <formula1>OR(NOT(ISERROR(DATEVALUE(B3))), AND(ISNUMBER(B3), LEFT(CELL("format", B3))="D"))</formula1>
    </dataValidation>
  </dataValidations>
  <hyperlinks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  <hyperlink r:id="rId84" ref="D86"/>
    <hyperlink r:id="rId85" ref="D87"/>
    <hyperlink r:id="rId86" ref="D88"/>
    <hyperlink r:id="rId87" ref="D89"/>
    <hyperlink r:id="rId88" ref="D90"/>
    <hyperlink r:id="rId89" ref="D91"/>
    <hyperlink r:id="rId90" ref="D92"/>
    <hyperlink r:id="rId91" ref="D93"/>
    <hyperlink r:id="rId92" ref="D94"/>
    <hyperlink r:id="rId93" ref="D95"/>
    <hyperlink r:id="rId94" ref="D96"/>
    <hyperlink r:id="rId95" ref="D97"/>
    <hyperlink r:id="rId96" ref="D98"/>
    <hyperlink r:id="rId97" ref="D99"/>
    <hyperlink r:id="rId98" ref="D100"/>
    <hyperlink r:id="rId99" ref="D101"/>
    <hyperlink r:id="rId100" ref="D102"/>
    <hyperlink r:id="rId101" ref="D103"/>
    <hyperlink r:id="rId102" ref="D104"/>
    <hyperlink r:id="rId103" ref="D105"/>
    <hyperlink r:id="rId104" ref="D106"/>
    <hyperlink r:id="rId105" ref="D107"/>
    <hyperlink r:id="rId106" ref="D108"/>
    <hyperlink r:id="rId107" ref="D109"/>
    <hyperlink r:id="rId108" ref="D110"/>
    <hyperlink r:id="rId109" ref="D111"/>
    <hyperlink r:id="rId110" ref="D112"/>
    <hyperlink r:id="rId111" ref="D113"/>
    <hyperlink r:id="rId112" ref="D114"/>
    <hyperlink r:id="rId113" ref="D115"/>
    <hyperlink r:id="rId114" ref="D116"/>
    <hyperlink r:id="rId115" ref="D117"/>
    <hyperlink r:id="rId116" ref="D118"/>
    <hyperlink r:id="rId117" ref="D119"/>
    <hyperlink r:id="rId118" ref="D120"/>
    <hyperlink r:id="rId119" ref="D121"/>
    <hyperlink r:id="rId120" ref="D122"/>
    <hyperlink r:id="rId121" ref="D123"/>
    <hyperlink r:id="rId122" ref="D124"/>
    <hyperlink r:id="rId123" ref="D125"/>
    <hyperlink r:id="rId124" ref="D126"/>
    <hyperlink r:id="rId125" ref="D127"/>
    <hyperlink r:id="rId126" ref="D128"/>
    <hyperlink r:id="rId127" ref="D129"/>
    <hyperlink r:id="rId128" ref="D130"/>
    <hyperlink r:id="rId129" ref="D131"/>
    <hyperlink r:id="rId130" ref="D132"/>
    <hyperlink r:id="rId131" ref="D133"/>
    <hyperlink r:id="rId132" ref="D134"/>
    <hyperlink r:id="rId133" ref="D135"/>
    <hyperlink r:id="rId134" ref="D136"/>
    <hyperlink r:id="rId135" ref="D137"/>
    <hyperlink r:id="rId136" ref="D138"/>
    <hyperlink r:id="rId137" ref="D139"/>
    <hyperlink r:id="rId138" ref="D140"/>
    <hyperlink r:id="rId139" ref="D141"/>
    <hyperlink r:id="rId140" ref="D142"/>
    <hyperlink r:id="rId141" ref="D143"/>
    <hyperlink r:id="rId142" ref="D144"/>
    <hyperlink r:id="rId143" ref="D145"/>
    <hyperlink r:id="rId144" ref="D146"/>
    <hyperlink r:id="rId145" ref="D147"/>
    <hyperlink r:id="rId146" ref="D148"/>
    <hyperlink r:id="rId147" ref="D149"/>
    <hyperlink r:id="rId148" ref="D150"/>
    <hyperlink r:id="rId149" ref="D151"/>
    <hyperlink r:id="rId150" ref="D152"/>
    <hyperlink r:id="rId151" ref="D153"/>
    <hyperlink r:id="rId152" ref="D154"/>
    <hyperlink r:id="rId153" ref="D155"/>
    <hyperlink r:id="rId154" ref="D156"/>
    <hyperlink r:id="rId155" ref="D157"/>
    <hyperlink r:id="rId156" ref="D158"/>
    <hyperlink r:id="rId157" ref="D159"/>
    <hyperlink r:id="rId158" ref="D160"/>
    <hyperlink r:id="rId159" ref="D161"/>
    <hyperlink r:id="rId160" ref="D162"/>
    <hyperlink r:id="rId161" ref="D163"/>
    <hyperlink r:id="rId162" ref="D164"/>
    <hyperlink r:id="rId163" ref="D165"/>
    <hyperlink r:id="rId164" ref="D166"/>
    <hyperlink r:id="rId165" ref="D167"/>
    <hyperlink r:id="rId166" ref="D168"/>
    <hyperlink r:id="rId167" ref="D169"/>
    <hyperlink r:id="rId168" ref="D170"/>
    <hyperlink r:id="rId169" ref="D171"/>
    <hyperlink r:id="rId170" ref="D172"/>
    <hyperlink r:id="rId171" ref="D173"/>
    <hyperlink r:id="rId172" ref="D174"/>
    <hyperlink r:id="rId173" ref="D175"/>
    <hyperlink r:id="rId174" ref="D176"/>
    <hyperlink r:id="rId175" ref="D177"/>
    <hyperlink r:id="rId176" ref="D178"/>
    <hyperlink r:id="rId177" ref="D179"/>
    <hyperlink r:id="rId178" ref="D180"/>
    <hyperlink r:id="rId179" ref="D181"/>
    <hyperlink r:id="rId180" ref="D182"/>
    <hyperlink r:id="rId181" ref="D183"/>
    <hyperlink r:id="rId182" ref="D184"/>
    <hyperlink r:id="rId183" ref="D185"/>
    <hyperlink r:id="rId184" ref="D186"/>
    <hyperlink r:id="rId185" ref="D187"/>
    <hyperlink r:id="rId186" ref="D188"/>
    <hyperlink r:id="rId187" ref="D189"/>
    <hyperlink r:id="rId188" ref="D190"/>
    <hyperlink r:id="rId189" ref="D191"/>
    <hyperlink r:id="rId190" ref="D192"/>
    <hyperlink r:id="rId191" ref="D193"/>
    <hyperlink r:id="rId192" ref="D194"/>
    <hyperlink r:id="rId193" ref="D195"/>
    <hyperlink r:id="rId194" ref="D196"/>
    <hyperlink r:id="rId195" ref="D197"/>
    <hyperlink r:id="rId196" ref="D198"/>
    <hyperlink r:id="rId197" ref="D199"/>
    <hyperlink r:id="rId198" ref="D200"/>
    <hyperlink r:id="rId199" ref="D201"/>
    <hyperlink r:id="rId200" ref="D202"/>
    <hyperlink r:id="rId201" ref="D203"/>
    <hyperlink r:id="rId202" ref="D204"/>
    <hyperlink r:id="rId203" ref="D205"/>
    <hyperlink r:id="rId204" ref="D206"/>
    <hyperlink r:id="rId205" ref="D207"/>
    <hyperlink r:id="rId206" ref="D208"/>
    <hyperlink r:id="rId207" ref="D209"/>
    <hyperlink r:id="rId208" ref="D210"/>
    <hyperlink r:id="rId209" ref="D211"/>
    <hyperlink r:id="rId210" ref="D212"/>
    <hyperlink r:id="rId211" ref="D213"/>
    <hyperlink r:id="rId212" ref="D214"/>
    <hyperlink r:id="rId213" ref="D215"/>
    <hyperlink r:id="rId214" ref="D216"/>
    <hyperlink r:id="rId215" ref="D217"/>
    <hyperlink r:id="rId216" ref="D218"/>
    <hyperlink r:id="rId217" ref="D219"/>
    <hyperlink r:id="rId218" ref="D220"/>
    <hyperlink r:id="rId219" ref="D221"/>
    <hyperlink r:id="rId220" ref="D222"/>
    <hyperlink r:id="rId221" ref="D223"/>
    <hyperlink r:id="rId222" ref="D224"/>
    <hyperlink r:id="rId223" ref="D225"/>
    <hyperlink r:id="rId224" ref="D226"/>
    <hyperlink r:id="rId225" ref="D227"/>
    <hyperlink r:id="rId226" ref="D228"/>
    <hyperlink r:id="rId227" ref="D229"/>
    <hyperlink r:id="rId228" ref="D230"/>
    <hyperlink r:id="rId229" ref="D231"/>
    <hyperlink r:id="rId230" ref="D232"/>
    <hyperlink r:id="rId231" ref="D233"/>
    <hyperlink r:id="rId232" ref="D234"/>
    <hyperlink r:id="rId233" ref="D235"/>
    <hyperlink r:id="rId234" ref="D236"/>
    <hyperlink r:id="rId235" ref="D237"/>
    <hyperlink r:id="rId236" ref="D238"/>
    <hyperlink r:id="rId237" ref="D239"/>
    <hyperlink r:id="rId238" ref="D240"/>
    <hyperlink r:id="rId239" ref="D241"/>
    <hyperlink r:id="rId240" ref="D242"/>
    <hyperlink r:id="rId241" ref="D243"/>
    <hyperlink r:id="rId242" ref="D244"/>
    <hyperlink r:id="rId243" ref="D245"/>
    <hyperlink r:id="rId244" ref="D246"/>
    <hyperlink r:id="rId245" ref="D247"/>
    <hyperlink r:id="rId246" ref="D248"/>
    <hyperlink r:id="rId247" ref="D249"/>
    <hyperlink r:id="rId248" ref="D250"/>
    <hyperlink r:id="rId249" ref="D251"/>
    <hyperlink r:id="rId250" ref="D252"/>
    <hyperlink r:id="rId251" ref="D253"/>
    <hyperlink r:id="rId252" ref="D254"/>
    <hyperlink r:id="rId253" ref="D255"/>
    <hyperlink r:id="rId254" ref="D256"/>
    <hyperlink r:id="rId255" ref="D257"/>
    <hyperlink r:id="rId256" ref="D258"/>
    <hyperlink r:id="rId257" ref="D259"/>
    <hyperlink r:id="rId258" ref="D260"/>
    <hyperlink r:id="rId259" ref="D261"/>
    <hyperlink r:id="rId260" ref="D262"/>
    <hyperlink r:id="rId261" ref="D263"/>
    <hyperlink r:id="rId262" ref="D264"/>
    <hyperlink r:id="rId263" ref="D265"/>
    <hyperlink r:id="rId264" ref="D266"/>
    <hyperlink r:id="rId265" ref="D267"/>
    <hyperlink r:id="rId266" ref="D268"/>
    <hyperlink r:id="rId267" ref="D269"/>
    <hyperlink r:id="rId268" ref="D270"/>
    <hyperlink r:id="rId269" ref="D271"/>
    <hyperlink r:id="rId270" ref="D272"/>
    <hyperlink r:id="rId271" ref="D273"/>
    <hyperlink r:id="rId272" ref="D274"/>
    <hyperlink r:id="rId273" ref="D275"/>
    <hyperlink r:id="rId274" ref="D276"/>
    <hyperlink r:id="rId275" ref="D277"/>
    <hyperlink r:id="rId276" ref="D278"/>
    <hyperlink r:id="rId277" ref="D279"/>
    <hyperlink r:id="rId278" ref="D280"/>
    <hyperlink r:id="rId279" ref="D281"/>
    <hyperlink r:id="rId280" ref="D282"/>
    <hyperlink r:id="rId281" ref="D283"/>
    <hyperlink r:id="rId282" ref="D284"/>
    <hyperlink r:id="rId283" ref="D285"/>
    <hyperlink r:id="rId284" ref="D286"/>
    <hyperlink r:id="rId285" ref="D287"/>
    <hyperlink r:id="rId286" ref="D288"/>
    <hyperlink r:id="rId287" ref="D289"/>
    <hyperlink r:id="rId288" ref="D290"/>
    <hyperlink r:id="rId289" ref="D291"/>
    <hyperlink r:id="rId290" ref="D292"/>
    <hyperlink r:id="rId291" ref="D293"/>
    <hyperlink r:id="rId292" ref="D294"/>
    <hyperlink r:id="rId293" ref="D295"/>
    <hyperlink r:id="rId294" ref="D296"/>
    <hyperlink r:id="rId295" ref="D297"/>
    <hyperlink r:id="rId296" ref="D298"/>
    <hyperlink r:id="rId297" ref="D299"/>
    <hyperlink r:id="rId298" ref="D300"/>
    <hyperlink r:id="rId299" ref="D301"/>
    <hyperlink r:id="rId300" ref="D302"/>
    <hyperlink r:id="rId301" ref="D303"/>
    <hyperlink r:id="rId302" ref="D304"/>
    <hyperlink r:id="rId303" ref="D305"/>
    <hyperlink r:id="rId304" ref="D306"/>
    <hyperlink r:id="rId305" ref="D307"/>
    <hyperlink r:id="rId306" ref="D308"/>
    <hyperlink r:id="rId307" ref="D309"/>
    <hyperlink r:id="rId308" ref="D310"/>
    <hyperlink r:id="rId309" ref="D311"/>
    <hyperlink r:id="rId310" ref="D312"/>
    <hyperlink r:id="rId311" ref="D313"/>
    <hyperlink r:id="rId312" ref="D314"/>
    <hyperlink r:id="rId313" ref="D315"/>
    <hyperlink r:id="rId314" ref="D316"/>
    <hyperlink r:id="rId315" ref="D317"/>
    <hyperlink r:id="rId316" ref="D318"/>
    <hyperlink r:id="rId317" ref="D319"/>
    <hyperlink r:id="rId318" ref="D320"/>
    <hyperlink r:id="rId319" ref="D321"/>
    <hyperlink r:id="rId320" ref="D322"/>
    <hyperlink r:id="rId321" ref="D323"/>
    <hyperlink r:id="rId322" ref="D324"/>
    <hyperlink r:id="rId323" ref="D325"/>
    <hyperlink r:id="rId324" ref="D326"/>
    <hyperlink r:id="rId325" ref="D327"/>
    <hyperlink r:id="rId326" ref="D328"/>
    <hyperlink r:id="rId327" ref="D329"/>
    <hyperlink r:id="rId328" ref="D330"/>
    <hyperlink r:id="rId329" ref="D331"/>
    <hyperlink r:id="rId330" ref="D332"/>
    <hyperlink r:id="rId331" ref="D333"/>
    <hyperlink r:id="rId332" ref="D334"/>
    <hyperlink r:id="rId333" ref="D335"/>
    <hyperlink r:id="rId334" ref="D336"/>
    <hyperlink r:id="rId335" ref="D337"/>
    <hyperlink r:id="rId336" ref="D338"/>
    <hyperlink r:id="rId337" ref="D339"/>
    <hyperlink r:id="rId338" ref="D340"/>
    <hyperlink r:id="rId339" ref="D341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D425"/>
    <hyperlink r:id="rId424" ref="D426"/>
    <hyperlink r:id="rId425" ref="D427"/>
    <hyperlink r:id="rId426" ref="D428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3"/>
    <hyperlink r:id="rId502" ref="D504"/>
    <hyperlink r:id="rId503" ref="D505"/>
    <hyperlink r:id="rId504" ref="D506"/>
    <hyperlink r:id="rId505" ref="D507"/>
    <hyperlink r:id="rId506" ref="D508"/>
    <hyperlink r:id="rId507" ref="D509"/>
    <hyperlink r:id="rId508" ref="D510"/>
    <hyperlink r:id="rId509" ref="D511"/>
    <hyperlink r:id="rId510" ref="D512"/>
    <hyperlink r:id="rId511" ref="D513"/>
    <hyperlink r:id="rId512" ref="D514"/>
    <hyperlink r:id="rId513" ref="D515"/>
    <hyperlink r:id="rId514" ref="D516"/>
    <hyperlink r:id="rId515" ref="D517"/>
    <hyperlink r:id="rId516" ref="D518"/>
    <hyperlink r:id="rId517" ref="D519"/>
    <hyperlink r:id="rId518" ref="D520"/>
    <hyperlink r:id="rId519" ref="D521"/>
    <hyperlink r:id="rId520" ref="D522"/>
    <hyperlink r:id="rId521" ref="D523"/>
    <hyperlink r:id="rId522" ref="D524"/>
    <hyperlink r:id="rId523" ref="D525"/>
    <hyperlink r:id="rId524" ref="D526"/>
    <hyperlink r:id="rId525" ref="D527"/>
    <hyperlink r:id="rId526" ref="D528"/>
    <hyperlink r:id="rId527" ref="D529"/>
    <hyperlink r:id="rId528" ref="D530"/>
    <hyperlink r:id="rId529" ref="D531"/>
    <hyperlink r:id="rId530" ref="D532"/>
    <hyperlink r:id="rId531" ref="D533"/>
    <hyperlink r:id="rId532" ref="D534"/>
    <hyperlink r:id="rId533" ref="D535"/>
    <hyperlink r:id="rId534" ref="D536"/>
    <hyperlink r:id="rId535" ref="D537"/>
    <hyperlink r:id="rId536" ref="D538"/>
    <hyperlink r:id="rId537" ref="D539"/>
    <hyperlink r:id="rId538" ref="D540"/>
    <hyperlink r:id="rId539" ref="D541"/>
    <hyperlink r:id="rId540" ref="D542"/>
    <hyperlink r:id="rId541" ref="D543"/>
    <hyperlink r:id="rId542" ref="D544"/>
    <hyperlink r:id="rId543" ref="D545"/>
    <hyperlink r:id="rId544" ref="D546"/>
    <hyperlink r:id="rId545" ref="D547"/>
    <hyperlink r:id="rId546" ref="D548"/>
    <hyperlink r:id="rId547" ref="D549"/>
    <hyperlink r:id="rId548" ref="D550"/>
    <hyperlink r:id="rId549" ref="D551"/>
    <hyperlink r:id="rId550" ref="D552"/>
    <hyperlink r:id="rId551" ref="D553"/>
    <hyperlink r:id="rId552" ref="D554"/>
    <hyperlink r:id="rId553" ref="D555"/>
    <hyperlink r:id="rId554" ref="D556"/>
    <hyperlink r:id="rId555" ref="D557"/>
    <hyperlink r:id="rId556" ref="D558"/>
    <hyperlink r:id="rId557" ref="D559"/>
    <hyperlink r:id="rId558" ref="D560"/>
    <hyperlink r:id="rId559" ref="D561"/>
    <hyperlink r:id="rId560" ref="D562"/>
    <hyperlink r:id="rId561" ref="D563"/>
    <hyperlink r:id="rId562" ref="D564"/>
    <hyperlink r:id="rId563" ref="D565"/>
    <hyperlink r:id="rId564" ref="D566"/>
    <hyperlink r:id="rId565" ref="D567"/>
    <hyperlink r:id="rId566" ref="D568"/>
    <hyperlink r:id="rId567" ref="D569"/>
    <hyperlink r:id="rId568" ref="D570"/>
    <hyperlink r:id="rId569" ref="D571"/>
    <hyperlink r:id="rId570" ref="D572"/>
    <hyperlink r:id="rId571" ref="D573"/>
    <hyperlink r:id="rId572" ref="D574"/>
    <hyperlink r:id="rId573" ref="D575"/>
    <hyperlink r:id="rId574" ref="D576"/>
    <hyperlink r:id="rId575" ref="D577"/>
    <hyperlink r:id="rId576" ref="D578"/>
    <hyperlink r:id="rId577" ref="D579"/>
    <hyperlink r:id="rId578" ref="D580"/>
    <hyperlink r:id="rId579" ref="D581"/>
    <hyperlink r:id="rId580" ref="D582"/>
    <hyperlink r:id="rId581" ref="D583"/>
    <hyperlink r:id="rId582" ref="D584"/>
    <hyperlink r:id="rId583" ref="D585"/>
    <hyperlink r:id="rId584" ref="D586"/>
    <hyperlink r:id="rId585" ref="D587"/>
    <hyperlink r:id="rId586" ref="D588"/>
    <hyperlink r:id="rId587" ref="D589"/>
    <hyperlink r:id="rId588" ref="D590"/>
    <hyperlink r:id="rId589" ref="D591"/>
    <hyperlink r:id="rId590" ref="D592"/>
    <hyperlink r:id="rId591" ref="D593"/>
    <hyperlink r:id="rId592" ref="D594"/>
    <hyperlink r:id="rId593" ref="D595"/>
    <hyperlink r:id="rId594" ref="D596"/>
    <hyperlink r:id="rId595" ref="D597"/>
    <hyperlink r:id="rId596" ref="D598"/>
    <hyperlink r:id="rId597" ref="D599"/>
    <hyperlink r:id="rId598" ref="D600"/>
    <hyperlink r:id="rId599" ref="D601"/>
    <hyperlink r:id="rId600" ref="D602"/>
    <hyperlink r:id="rId601" ref="D603"/>
    <hyperlink r:id="rId602" ref="D604"/>
    <hyperlink r:id="rId603" ref="D605"/>
    <hyperlink r:id="rId604" ref="D606"/>
    <hyperlink r:id="rId605" ref="D607"/>
    <hyperlink r:id="rId606" ref="D608"/>
    <hyperlink r:id="rId607" ref="D609"/>
    <hyperlink r:id="rId608" ref="D610"/>
    <hyperlink r:id="rId609" ref="D611"/>
    <hyperlink r:id="rId610" ref="D612"/>
    <hyperlink r:id="rId611" ref="D613"/>
    <hyperlink r:id="rId612" ref="D614"/>
    <hyperlink r:id="rId613" ref="D615"/>
    <hyperlink r:id="rId614" ref="D616"/>
    <hyperlink r:id="rId615" ref="D617"/>
    <hyperlink r:id="rId616" ref="D618"/>
    <hyperlink r:id="rId617" ref="D619"/>
    <hyperlink r:id="rId618" ref="D620"/>
    <hyperlink r:id="rId619" ref="D621"/>
    <hyperlink r:id="rId620" ref="D622"/>
    <hyperlink r:id="rId621" ref="U622"/>
    <hyperlink r:id="rId622" ref="D623"/>
    <hyperlink r:id="rId623" ref="U623"/>
    <hyperlink r:id="rId624" ref="D624"/>
    <hyperlink r:id="rId625" ref="D625"/>
    <hyperlink r:id="rId626" ref="D626"/>
    <hyperlink r:id="rId627" ref="D627"/>
    <hyperlink r:id="rId628" ref="D628"/>
    <hyperlink r:id="rId629" ref="D629"/>
    <hyperlink r:id="rId630" ref="D630"/>
    <hyperlink r:id="rId631" ref="D631"/>
    <hyperlink r:id="rId632" ref="D632"/>
    <hyperlink r:id="rId633" ref="D633"/>
    <hyperlink r:id="rId634" ref="D634"/>
    <hyperlink r:id="rId635" ref="U634"/>
    <hyperlink r:id="rId636" ref="D635"/>
    <hyperlink r:id="rId637" ref="U635"/>
    <hyperlink r:id="rId638" ref="D636"/>
    <hyperlink r:id="rId639" ref="U636"/>
    <hyperlink r:id="rId640" ref="D637"/>
    <hyperlink r:id="rId641" ref="D638"/>
    <hyperlink r:id="rId642" ref="D639"/>
    <hyperlink r:id="rId643" ref="D640"/>
    <hyperlink r:id="rId644" ref="D641"/>
    <hyperlink r:id="rId645" ref="D642"/>
    <hyperlink r:id="rId646" ref="D643"/>
    <hyperlink r:id="rId647" ref="D644"/>
    <hyperlink r:id="rId648" ref="D645"/>
    <hyperlink r:id="rId649" ref="D646"/>
    <hyperlink r:id="rId650" ref="D647"/>
    <hyperlink r:id="rId651" ref="D648"/>
    <hyperlink r:id="rId652" ref="D649"/>
    <hyperlink r:id="rId653" ref="D650"/>
    <hyperlink r:id="rId654" ref="D651"/>
    <hyperlink r:id="rId655" ref="D652"/>
    <hyperlink r:id="rId656" ref="D653"/>
    <hyperlink r:id="rId657" ref="D654"/>
    <hyperlink r:id="rId658" ref="D655"/>
    <hyperlink r:id="rId659" ref="D656"/>
    <hyperlink r:id="rId660" ref="D657"/>
    <hyperlink r:id="rId661" ref="D658"/>
    <hyperlink r:id="rId662" ref="D659"/>
    <hyperlink r:id="rId663" ref="D660"/>
    <hyperlink r:id="rId664" ref="D661"/>
    <hyperlink r:id="rId665" ref="D662"/>
    <hyperlink r:id="rId666" ref="D663"/>
    <hyperlink r:id="rId667" ref="D664"/>
    <hyperlink r:id="rId668" ref="D665"/>
    <hyperlink r:id="rId669" ref="D666"/>
    <hyperlink r:id="rId670" ref="D667"/>
    <hyperlink r:id="rId671" ref="D668"/>
    <hyperlink r:id="rId672" ref="D669"/>
    <hyperlink r:id="rId673" ref="U669"/>
    <hyperlink r:id="rId674" ref="D670"/>
    <hyperlink r:id="rId675" ref="D671"/>
    <hyperlink r:id="rId676" ref="D672"/>
    <hyperlink r:id="rId677" ref="D673"/>
    <hyperlink r:id="rId678" ref="D674"/>
    <hyperlink r:id="rId679" ref="D675"/>
    <hyperlink r:id="rId680" ref="D676"/>
    <hyperlink r:id="rId681" ref="D677"/>
    <hyperlink r:id="rId682" ref="D678"/>
    <hyperlink r:id="rId683" ref="D679"/>
    <hyperlink r:id="rId684" ref="D680"/>
    <hyperlink r:id="rId685" ref="D681"/>
    <hyperlink r:id="rId686" ref="D682"/>
    <hyperlink r:id="rId687" ref="D683"/>
    <hyperlink r:id="rId688" ref="D684"/>
    <hyperlink r:id="rId689" ref="D685"/>
    <hyperlink r:id="rId690" ref="U685"/>
    <hyperlink r:id="rId691" ref="D686"/>
    <hyperlink r:id="rId692" ref="U686"/>
    <hyperlink r:id="rId693" ref="D687"/>
    <hyperlink r:id="rId694" ref="D688"/>
    <hyperlink r:id="rId695" ref="D689"/>
    <hyperlink r:id="rId696" ref="D690"/>
    <hyperlink r:id="rId697" ref="D691"/>
    <hyperlink r:id="rId698" ref="D692"/>
    <hyperlink r:id="rId699" ref="D693"/>
    <hyperlink r:id="rId700" ref="D694"/>
    <hyperlink r:id="rId701" ref="D695"/>
    <hyperlink r:id="rId702" ref="D696"/>
    <hyperlink r:id="rId703" ref="D697"/>
    <hyperlink r:id="rId704" ref="U697"/>
    <hyperlink r:id="rId705" ref="D698"/>
    <hyperlink r:id="rId706" ref="U698"/>
    <hyperlink r:id="rId707" ref="D699"/>
    <hyperlink r:id="rId708" ref="U699"/>
    <hyperlink r:id="rId709" ref="D700"/>
    <hyperlink r:id="rId710" ref="D701"/>
    <hyperlink r:id="rId711" ref="D702"/>
    <hyperlink r:id="rId712" ref="D703"/>
    <hyperlink r:id="rId713" ref="D704"/>
    <hyperlink r:id="rId714" ref="D705"/>
    <hyperlink r:id="rId715" ref="D706"/>
    <hyperlink r:id="rId716" ref="D707"/>
    <hyperlink r:id="rId717" ref="D708"/>
    <hyperlink r:id="rId718" ref="D709"/>
    <hyperlink r:id="rId719" ref="D710"/>
    <hyperlink r:id="rId720" ref="D711"/>
    <hyperlink r:id="rId721" ref="D712"/>
    <hyperlink r:id="rId722" ref="D713"/>
    <hyperlink r:id="rId723" ref="D714"/>
    <hyperlink r:id="rId724" ref="D715"/>
    <hyperlink r:id="rId725" ref="D716"/>
    <hyperlink r:id="rId726" ref="D717"/>
    <hyperlink r:id="rId727" ref="D718"/>
    <hyperlink r:id="rId728" ref="D719"/>
    <hyperlink r:id="rId729" ref="D720"/>
    <hyperlink r:id="rId730" ref="D721"/>
    <hyperlink r:id="rId731" ref="D722"/>
    <hyperlink r:id="rId732" ref="D723"/>
    <hyperlink r:id="rId733" ref="D724"/>
    <hyperlink r:id="rId734" ref="D725"/>
    <hyperlink r:id="rId735" ref="D726"/>
    <hyperlink r:id="rId736" ref="D727"/>
    <hyperlink r:id="rId737" ref="D728"/>
    <hyperlink r:id="rId738" ref="U728"/>
    <hyperlink r:id="rId739" ref="D729"/>
    <hyperlink r:id="rId740" ref="U729"/>
    <hyperlink r:id="rId741" ref="D730"/>
    <hyperlink r:id="rId742" ref="D731"/>
    <hyperlink r:id="rId743" ref="D732"/>
    <hyperlink r:id="rId744" ref="D733"/>
    <hyperlink r:id="rId745" ref="D734"/>
    <hyperlink r:id="rId746" ref="D735"/>
    <hyperlink r:id="rId747" ref="D736"/>
    <hyperlink r:id="rId748" ref="D737"/>
    <hyperlink r:id="rId749" ref="D738"/>
    <hyperlink r:id="rId750" ref="D739"/>
    <hyperlink r:id="rId751" ref="D740"/>
    <hyperlink r:id="rId752" ref="U740"/>
    <hyperlink r:id="rId753" ref="D741"/>
    <hyperlink r:id="rId754" ref="D742"/>
    <hyperlink r:id="rId755" ref="D743"/>
    <hyperlink r:id="rId756" ref="D744"/>
    <hyperlink r:id="rId757" ref="D745"/>
    <hyperlink r:id="rId758" ref="D746"/>
    <hyperlink r:id="rId759" ref="U746"/>
    <hyperlink r:id="rId760" ref="D747"/>
    <hyperlink r:id="rId761" ref="D748"/>
    <hyperlink r:id="rId762" ref="D749"/>
    <hyperlink r:id="rId763" ref="D750"/>
    <hyperlink r:id="rId764" ref="D751"/>
    <hyperlink r:id="rId765" ref="D752"/>
    <hyperlink r:id="rId766" ref="U752"/>
    <hyperlink r:id="rId767" ref="D753"/>
    <hyperlink r:id="rId768" ref="D754"/>
    <hyperlink r:id="rId769" ref="D755"/>
    <hyperlink r:id="rId770" ref="D756"/>
    <hyperlink r:id="rId771" ref="D757"/>
    <hyperlink r:id="rId772" ref="D758"/>
    <hyperlink r:id="rId773" ref="D759"/>
    <hyperlink r:id="rId774" ref="D760"/>
    <hyperlink r:id="rId775" ref="D761"/>
    <hyperlink r:id="rId776" ref="D762"/>
    <hyperlink r:id="rId777" ref="D763"/>
    <hyperlink r:id="rId778" ref="D764"/>
    <hyperlink r:id="rId779" ref="D765"/>
    <hyperlink r:id="rId780" ref="D766"/>
    <hyperlink r:id="rId781" ref="D767"/>
    <hyperlink r:id="rId782" ref="D768"/>
    <hyperlink r:id="rId783" ref="U768"/>
    <hyperlink r:id="rId784" ref="D769"/>
    <hyperlink r:id="rId785" ref="D770"/>
    <hyperlink r:id="rId786" ref="D771"/>
    <hyperlink r:id="rId787" ref="D772"/>
    <hyperlink r:id="rId788" ref="D773"/>
    <hyperlink r:id="rId789" ref="D774"/>
    <hyperlink r:id="rId790" ref="D775"/>
    <hyperlink r:id="rId791" ref="D776"/>
    <hyperlink r:id="rId792" ref="D777"/>
    <hyperlink r:id="rId793" ref="D778"/>
    <hyperlink r:id="rId794" ref="D779"/>
    <hyperlink r:id="rId795" ref="D780"/>
    <hyperlink r:id="rId796" ref="D781"/>
    <hyperlink r:id="rId797" ref="D782"/>
    <hyperlink r:id="rId798" ref="D783"/>
    <hyperlink r:id="rId799" ref="D784"/>
    <hyperlink r:id="rId800" ref="D785"/>
    <hyperlink r:id="rId801" ref="D786"/>
    <hyperlink r:id="rId802" ref="D787"/>
    <hyperlink r:id="rId803" ref="D788"/>
    <hyperlink r:id="rId804" ref="D789"/>
    <hyperlink r:id="rId805" ref="D790"/>
    <hyperlink r:id="rId806" ref="D791"/>
    <hyperlink r:id="rId807" ref="D792"/>
    <hyperlink r:id="rId808" ref="D793"/>
    <hyperlink r:id="rId809" ref="D794"/>
    <hyperlink r:id="rId810" ref="D795"/>
    <hyperlink r:id="rId811" ref="D796"/>
    <hyperlink r:id="rId812" ref="D797"/>
    <hyperlink r:id="rId813" ref="D798"/>
    <hyperlink r:id="rId814" ref="D799"/>
    <hyperlink r:id="rId815" ref="D800"/>
    <hyperlink r:id="rId816" ref="D801"/>
    <hyperlink r:id="rId817" ref="D802"/>
    <hyperlink r:id="rId818" ref="D803"/>
    <hyperlink r:id="rId819" ref="U803"/>
    <hyperlink r:id="rId820" ref="D804"/>
    <hyperlink r:id="rId821" ref="D805"/>
    <hyperlink r:id="rId822" ref="D806"/>
    <hyperlink r:id="rId823" ref="D807"/>
    <hyperlink r:id="rId824" ref="U807"/>
    <hyperlink r:id="rId825" ref="D808"/>
    <hyperlink r:id="rId826" ref="D809"/>
    <hyperlink r:id="rId827" ref="D810"/>
    <hyperlink r:id="rId828" ref="D811"/>
    <hyperlink r:id="rId829" ref="D812"/>
    <hyperlink r:id="rId830" ref="D813"/>
    <hyperlink r:id="rId831" ref="D814"/>
    <hyperlink r:id="rId832" ref="D815"/>
    <hyperlink r:id="rId833" ref="D816"/>
    <hyperlink r:id="rId834" ref="D817"/>
    <hyperlink r:id="rId835" ref="D818"/>
    <hyperlink r:id="rId836" ref="D819"/>
    <hyperlink r:id="rId837" ref="D820"/>
    <hyperlink r:id="rId838" ref="D821"/>
    <hyperlink r:id="rId839" ref="D822"/>
    <hyperlink r:id="rId840" ref="D823"/>
    <hyperlink r:id="rId841" ref="D824"/>
    <hyperlink r:id="rId842" ref="D825"/>
    <hyperlink r:id="rId843" ref="D826"/>
    <hyperlink r:id="rId844" ref="D827"/>
    <hyperlink r:id="rId845" ref="D828"/>
    <hyperlink r:id="rId846" ref="D829"/>
    <hyperlink r:id="rId847" ref="D830"/>
    <hyperlink r:id="rId848" ref="D831"/>
    <hyperlink r:id="rId849" ref="D832"/>
    <hyperlink r:id="rId850" ref="D833"/>
    <hyperlink r:id="rId851" ref="D834"/>
    <hyperlink r:id="rId852" ref="D835"/>
    <hyperlink r:id="rId853" ref="D836"/>
    <hyperlink r:id="rId854" ref="D837"/>
    <hyperlink r:id="rId855" ref="D838"/>
    <hyperlink r:id="rId856" ref="D839"/>
    <hyperlink r:id="rId857" ref="D840"/>
    <hyperlink r:id="rId858" ref="D841"/>
    <hyperlink r:id="rId859" ref="D842"/>
    <hyperlink r:id="rId860" ref="D843"/>
    <hyperlink r:id="rId861" ref="D844"/>
    <hyperlink r:id="rId862" ref="D845"/>
    <hyperlink r:id="rId863" ref="D846"/>
    <hyperlink r:id="rId864" ref="D847"/>
    <hyperlink r:id="rId865" ref="D848"/>
    <hyperlink r:id="rId866" ref="D849"/>
    <hyperlink r:id="rId867" ref="D850"/>
    <hyperlink r:id="rId868" ref="D851"/>
    <hyperlink r:id="rId869" ref="D852"/>
    <hyperlink r:id="rId870" ref="D853"/>
    <hyperlink r:id="rId871" ref="D854"/>
    <hyperlink r:id="rId872" ref="D855"/>
    <hyperlink r:id="rId873" ref="D856"/>
    <hyperlink r:id="rId874" ref="D857"/>
    <hyperlink r:id="rId875" ref="D858"/>
    <hyperlink r:id="rId876" ref="D859"/>
    <hyperlink r:id="rId877" ref="D860"/>
    <hyperlink r:id="rId878" ref="D861"/>
    <hyperlink r:id="rId879" ref="D862"/>
    <hyperlink r:id="rId880" ref="D863"/>
    <hyperlink r:id="rId881" ref="D864"/>
    <hyperlink r:id="rId882" ref="D865"/>
    <hyperlink r:id="rId883" ref="D866"/>
    <hyperlink r:id="rId884" ref="D867"/>
    <hyperlink r:id="rId885" ref="D868"/>
    <hyperlink r:id="rId886" ref="D869"/>
    <hyperlink r:id="rId887" ref="D870"/>
    <hyperlink r:id="rId888" ref="D871"/>
    <hyperlink r:id="rId889" ref="D872"/>
    <hyperlink r:id="rId890" ref="D873"/>
    <hyperlink r:id="rId891" ref="D874"/>
    <hyperlink r:id="rId892" ref="D875"/>
    <hyperlink r:id="rId893" ref="D876"/>
    <hyperlink r:id="rId894" ref="D877"/>
    <hyperlink r:id="rId895" ref="D878"/>
    <hyperlink r:id="rId896" ref="D879"/>
    <hyperlink r:id="rId897" ref="D880"/>
    <hyperlink r:id="rId898" ref="D881"/>
    <hyperlink r:id="rId899" ref="D882"/>
    <hyperlink r:id="rId900" ref="D883"/>
    <hyperlink r:id="rId901" ref="D884"/>
    <hyperlink r:id="rId902" ref="D885"/>
    <hyperlink r:id="rId903" ref="D886"/>
    <hyperlink r:id="rId904" ref="D887"/>
    <hyperlink r:id="rId905" ref="D888"/>
    <hyperlink r:id="rId906" ref="D889"/>
    <hyperlink r:id="rId907" ref="D890"/>
    <hyperlink r:id="rId908" ref="D891"/>
    <hyperlink r:id="rId909" ref="D892"/>
    <hyperlink r:id="rId910" ref="D893"/>
    <hyperlink r:id="rId911" ref="D894"/>
    <hyperlink r:id="rId912" ref="D895"/>
    <hyperlink r:id="rId913" ref="D896"/>
    <hyperlink r:id="rId914" ref="D897"/>
    <hyperlink r:id="rId915" ref="D898"/>
    <hyperlink r:id="rId916" ref="D899"/>
    <hyperlink r:id="rId917" ref="D900"/>
    <hyperlink r:id="rId918" ref="D901"/>
    <hyperlink r:id="rId919" ref="D902"/>
    <hyperlink r:id="rId920" ref="D903"/>
    <hyperlink r:id="rId921" ref="D904"/>
    <hyperlink r:id="rId922" ref="D905"/>
    <hyperlink r:id="rId923" ref="D906"/>
    <hyperlink r:id="rId924" ref="D907"/>
    <hyperlink r:id="rId925" ref="D908"/>
    <hyperlink r:id="rId926" ref="D909"/>
    <hyperlink r:id="rId927" ref="D910"/>
    <hyperlink r:id="rId928" ref="D911"/>
    <hyperlink r:id="rId929" ref="D912"/>
    <hyperlink r:id="rId930" ref="D913"/>
    <hyperlink r:id="rId931" ref="D914"/>
    <hyperlink r:id="rId932" ref="D915"/>
    <hyperlink r:id="rId933" ref="D916"/>
    <hyperlink r:id="rId934" ref="D917"/>
    <hyperlink r:id="rId935" ref="D918"/>
    <hyperlink r:id="rId936" ref="D919"/>
    <hyperlink r:id="rId937" ref="D920"/>
    <hyperlink r:id="rId938" ref="D921"/>
    <hyperlink r:id="rId939" ref="D922"/>
    <hyperlink r:id="rId940" ref="D923"/>
    <hyperlink r:id="rId941" ref="D924"/>
    <hyperlink r:id="rId942" ref="D925"/>
    <hyperlink r:id="rId943" ref="D926"/>
    <hyperlink r:id="rId944" ref="D927"/>
    <hyperlink r:id="rId945" ref="D928"/>
    <hyperlink r:id="rId946" ref="D929"/>
    <hyperlink r:id="rId947" ref="D930"/>
    <hyperlink r:id="rId948" ref="D931"/>
    <hyperlink r:id="rId949" ref="D932"/>
    <hyperlink r:id="rId950" ref="D933"/>
    <hyperlink r:id="rId951" ref="D934"/>
    <hyperlink r:id="rId952" ref="D935"/>
    <hyperlink r:id="rId953" ref="D936"/>
    <hyperlink r:id="rId954" ref="D937"/>
    <hyperlink r:id="rId955" ref="D938"/>
    <hyperlink r:id="rId956" ref="D939"/>
    <hyperlink r:id="rId957" ref="U939"/>
    <hyperlink r:id="rId958" ref="D940"/>
    <hyperlink r:id="rId959" ref="D941"/>
    <hyperlink r:id="rId960" ref="D942"/>
    <hyperlink r:id="rId961" ref="D943"/>
    <hyperlink r:id="rId962" ref="D944"/>
    <hyperlink r:id="rId963" ref="D945"/>
    <hyperlink r:id="rId964" ref="D946"/>
    <hyperlink r:id="rId965" ref="D947"/>
    <hyperlink r:id="rId966" ref="D948"/>
    <hyperlink r:id="rId967" ref="D949"/>
    <hyperlink r:id="rId968" ref="D950"/>
    <hyperlink r:id="rId969" ref="D951"/>
    <hyperlink r:id="rId970" ref="D952"/>
    <hyperlink r:id="rId971" ref="D953"/>
    <hyperlink r:id="rId972" ref="D954"/>
    <hyperlink r:id="rId973" ref="D955"/>
    <hyperlink r:id="rId974" ref="D956"/>
    <hyperlink r:id="rId975" ref="D957"/>
    <hyperlink r:id="rId976" ref="D958"/>
    <hyperlink r:id="rId977" ref="D959"/>
    <hyperlink r:id="rId978" ref="D960"/>
    <hyperlink r:id="rId979" ref="D961"/>
    <hyperlink r:id="rId980" ref="D962"/>
  </hyperlinks>
  <drawing r:id="rId981"/>
  <legacyDrawing r:id="rId982"/>
  <tableParts count="1">
    <tablePart r:id="rId98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 outlineLevelCol="1"/>
  <cols>
    <col customWidth="1" min="1" max="1" width="6.75"/>
    <col customWidth="1" min="2" max="2" width="5.13"/>
    <col customWidth="1" min="3" max="3" width="11.38"/>
    <col customWidth="1" min="4" max="4" width="23.0"/>
    <col collapsed="1" customWidth="1" min="5" max="5" width="15.13"/>
    <col customWidth="1" hidden="1" min="6" max="20" width="12.88" outlineLevel="1"/>
    <col customWidth="1" min="21" max="21" width="22.75"/>
    <col customWidth="1" min="22" max="22" width="26.5"/>
    <col customWidth="1" min="23" max="23" width="23.75"/>
    <col customWidth="1" min="24" max="24" width="56.38"/>
    <col customWidth="1" min="25" max="25" width="30.75"/>
    <col customWidth="1" min="26" max="26" width="11.5"/>
    <col customWidth="1" min="27" max="34" width="10.63"/>
    <col customWidth="1" min="35" max="35" width="20.0"/>
  </cols>
  <sheetData>
    <row r="1">
      <c r="A1" s="468"/>
      <c r="B1" s="468"/>
      <c r="C1" s="5"/>
      <c r="D1" s="1"/>
      <c r="E1" s="1"/>
      <c r="F1" s="305" t="s">
        <v>3054</v>
      </c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7"/>
      <c r="U1" s="308" t="s">
        <v>3055</v>
      </c>
      <c r="V1" s="306"/>
      <c r="W1" s="19"/>
      <c r="X1" s="8"/>
      <c r="Y1" s="7"/>
      <c r="Z1" s="8"/>
      <c r="AA1" s="305" t="s">
        <v>3056</v>
      </c>
      <c r="AB1" s="306"/>
      <c r="AC1" s="306"/>
      <c r="AD1" s="306"/>
      <c r="AE1" s="306"/>
      <c r="AF1" s="306"/>
      <c r="AG1" s="306"/>
      <c r="AH1" s="306"/>
      <c r="AI1" s="309"/>
    </row>
    <row r="2">
      <c r="A2" s="534" t="s">
        <v>7114</v>
      </c>
      <c r="B2" s="317" t="s">
        <v>0</v>
      </c>
      <c r="C2" s="535"/>
      <c r="D2" s="317" t="s">
        <v>39</v>
      </c>
      <c r="E2" s="10" t="str">
        <f t="array" ref="E2:E1079">{"LINK SESSION"; IF(D3:D1079 = "", "", "https://agent-admin.paveapi.com/inspectionView/" &amp; D3:D1079 &amp; "?activeTab=past-sessions")}</f>
        <v>LINK SESSION</v>
      </c>
      <c r="F2" s="305" t="s">
        <v>3057</v>
      </c>
      <c r="G2" s="306"/>
      <c r="H2" s="313"/>
      <c r="I2" s="308" t="s">
        <v>3058</v>
      </c>
      <c r="J2" s="306"/>
      <c r="K2" s="19"/>
      <c r="L2" s="305" t="s">
        <v>3059</v>
      </c>
      <c r="M2" s="306"/>
      <c r="N2" s="313"/>
      <c r="O2" s="308" t="s">
        <v>3060</v>
      </c>
      <c r="P2" s="306"/>
      <c r="Q2" s="19"/>
      <c r="R2" s="305" t="s">
        <v>3061</v>
      </c>
      <c r="S2" s="306"/>
      <c r="T2" s="313"/>
      <c r="U2" s="314" t="s">
        <v>3062</v>
      </c>
      <c r="V2" s="315" t="s">
        <v>3063</v>
      </c>
      <c r="W2" s="316" t="s">
        <v>3064</v>
      </c>
      <c r="X2" s="17" t="s">
        <v>43</v>
      </c>
      <c r="Y2" s="317" t="s">
        <v>40</v>
      </c>
      <c r="Z2" s="318" t="s">
        <v>3065</v>
      </c>
      <c r="AA2" s="319" t="s">
        <v>3062</v>
      </c>
      <c r="AB2" s="313"/>
      <c r="AC2" s="320" t="s">
        <v>3063</v>
      </c>
      <c r="AD2" s="307"/>
      <c r="AE2" s="319" t="s">
        <v>3064</v>
      </c>
      <c r="AF2" s="313"/>
      <c r="AG2" s="321" t="s">
        <v>3066</v>
      </c>
      <c r="AH2" s="313"/>
      <c r="AI2" s="322" t="s">
        <v>3067</v>
      </c>
    </row>
    <row r="3">
      <c r="A3" s="324"/>
      <c r="B3" s="324"/>
      <c r="C3" s="323"/>
      <c r="D3" s="324"/>
      <c r="E3" s="22"/>
      <c r="F3" s="325" t="s">
        <v>3062</v>
      </c>
      <c r="G3" s="326" t="s">
        <v>3063</v>
      </c>
      <c r="H3" s="327" t="s">
        <v>3064</v>
      </c>
      <c r="I3" s="328" t="s">
        <v>3062</v>
      </c>
      <c r="J3" s="329" t="s">
        <v>3063</v>
      </c>
      <c r="K3" s="330" t="s">
        <v>3064</v>
      </c>
      <c r="L3" s="325" t="s">
        <v>3062</v>
      </c>
      <c r="M3" s="326" t="s">
        <v>3063</v>
      </c>
      <c r="N3" s="327" t="s">
        <v>3064</v>
      </c>
      <c r="O3" s="328" t="s">
        <v>3062</v>
      </c>
      <c r="P3" s="329" t="s">
        <v>3063</v>
      </c>
      <c r="Q3" s="330" t="s">
        <v>3064</v>
      </c>
      <c r="R3" s="325" t="s">
        <v>3062</v>
      </c>
      <c r="S3" s="326" t="s">
        <v>3063</v>
      </c>
      <c r="T3" s="327" t="s">
        <v>3064</v>
      </c>
      <c r="U3" s="331"/>
      <c r="V3" s="332"/>
      <c r="W3" s="333"/>
      <c r="X3" s="23"/>
      <c r="Y3" s="324"/>
      <c r="Z3" s="324"/>
      <c r="AA3" s="334" t="str">
        <f>IFERROR(__xludf.DUMMYFUNCTION("{""Mistakes"";ARRAYFORMULA(IF((U4:U1079 &lt;&gt; """") * (U4:U1079 &lt;&gt; ""developer"") * (Y4:Y1079 &lt;&gt; """"), IF(REGEXMATCH(Y4:Y1079, ""Inspector|ALL|Other""), N(F4:F1079) + N(I4:I1079) + N(L4:L1079) + N(O4:O1079) + N(R4:R1079), 0), """"))}"),"Mistakes")</f>
        <v>Mistakes</v>
      </c>
      <c r="AB3" s="335" t="str">
        <f>IFERROR(__xludf.DUMMYFUNCTION("{""%"";ARRAYFORMULA(IF((U4:U1079 = """") + (Y4:Y1079 = """"), """", IF(U4:U1079 = ""developer"", """", IFERROR(IF(REGEXMATCH($Y$4:$Y1079, ""(ALL|Inspector).*Miss Damage""), 1 - AA4:AA1079 / ((($AG$4:$AG1079 + $AH$4:$AH1079 + ABS($AG$4:$AG1079 - $AH$4:$AH1"&amp;"079)) / 2) + $Z$4:$Z1079), 1 - AA4:AA1079 / (($AG$4:$AG1079 + $AH$4:$AH1079 + ABS($AG$4:$AG1079 - $AH$4:$AH1079)) / 2)), 1))))}"),"%")</f>
        <v>%</v>
      </c>
      <c r="AC3" s="336" t="str">
        <f>IFERROR(__xludf.DUMMYFUNCTION("{""Mistakes""; ARRAYFORMULA(IF((V4:V1079 = """") + ($Y$4:$Y1079 = """"), """", IF(REGEXMATCH($Y$4:$Y1079, ""Checker|ALL|Other""), N(G4:G1079) + N(J4:J1079) + N(M4:M1079) + N(P4:P1079) + N(S4:S1079), 0)))}"),"Mistakes")</f>
        <v>Mistakes</v>
      </c>
      <c r="AD3" s="335" t="str">
        <f>IFERROR(__xludf.DUMMYFUNCTION("{""%""; ARRAYFORMULA(IF((V4:V1079 = """") + ($Y$4:$Y1079 = """"), """", IFERROR(IF(REGEXMATCH($Y$4:$Y1079, ""(ALL|Checker).*Miss Damage""), 1 - AC4:AC1079 / ((($AG$4:$AG1079 + $AH$4:$AH1079 + ABS($AG$4:$AG1079 - $AH$4:$AH1079)) / 2) + $Z$4:$Z1079), 1 - AC"&amp;"4:AC1079 / ((($AG$4:$AG1079 + $AH$4:$AH1079 + ABS($AG$4:$AG1079 - $AH$4:$AH1079)) / 2))), 1)))}"),"%")</f>
        <v>%</v>
      </c>
      <c r="AE3" s="334" t="str">
        <f>IFERROR(__xludf.DUMMYFUNCTION("{""Mistakes""; ARRAYFORMULA(IF((W4:W1079 = """") + (Y4:Y1079 = """"), """", IF(REGEXMATCH(Y4:Y1079, ""CC/AD|ALL|Other""), N(H4:H1079) + N(K4:K1079) + N(N4:N1079) + N(Q4:Q1079) + N(T4:T1079), 0)))}"),"Mistakes")</f>
        <v>Mistakes</v>
      </c>
      <c r="AF3" s="335" t="str">
        <f>IFERROR(__xludf.DUMMYFUNCTION("{""%"";ARRAYFORMULA(IF((W4:W1079 = """") + ($Y$4:$Y1079 = """"), """", IFERROR(IF(REGEXMATCH($Y$4:$Y1079, ""ALL Miss Damage|.*CC/AD Miss Damage""), 1 - AE4:AE1079 / ((($AG$4:$AG1079 + $AH$4:$AH1079 + ABS($AG$4:$AG1079 - $AH$4:$AH1079)) / 2) + $Z$4:$Z1079)"&amp;", 1 - AE4:AE1079 / (($AG$4:$AG1079 + $AH$4:$AH1079 + ABS($AG$4:$AG1079 - $AH$4:$AH1079)) / 2)), 1)))}"),"%")</f>
        <v>%</v>
      </c>
      <c r="AG3" s="337" t="s">
        <v>3068</v>
      </c>
      <c r="AH3" s="338" t="s">
        <v>3069</v>
      </c>
      <c r="AI3" s="339"/>
    </row>
    <row r="4">
      <c r="A4" s="536"/>
      <c r="B4" s="477" t="str">
        <f t="array" ref="B4:B1079">IF(C4:C1079="", "", TEXT(C4:C1079, "ddd"))</f>
        <v/>
      </c>
      <c r="C4" s="537"/>
      <c r="D4" s="538"/>
      <c r="E4" s="539" t="s">
        <v>2869</v>
      </c>
      <c r="F4" s="540"/>
      <c r="G4" s="541"/>
      <c r="H4" s="542"/>
      <c r="I4" s="543"/>
      <c r="J4" s="541"/>
      <c r="K4" s="544"/>
      <c r="L4" s="540"/>
      <c r="M4" s="541"/>
      <c r="N4" s="542"/>
      <c r="O4" s="543"/>
      <c r="P4" s="541"/>
      <c r="Q4" s="544"/>
      <c r="R4" s="540"/>
      <c r="S4" s="541"/>
      <c r="T4" s="542"/>
      <c r="U4" s="545"/>
      <c r="V4" s="546"/>
      <c r="W4" s="547"/>
      <c r="X4" s="548"/>
      <c r="Y4" s="353"/>
      <c r="Z4" s="549"/>
      <c r="AA4" s="550" t="str">
        <f>IFERROR(__xludf.DUMMYFUNCTION("""COMPUTED_VALUE"""),"")</f>
        <v/>
      </c>
      <c r="AB4" s="551" t="str">
        <f>IFERROR(__xludf.DUMMYFUNCTION("""COMPUTED_VALUE"""),"")</f>
        <v/>
      </c>
      <c r="AC4" s="552" t="str">
        <f>IFERROR(__xludf.DUMMYFUNCTION("""COMPUTED_VALUE"""),"")</f>
        <v/>
      </c>
      <c r="AD4" s="551" t="str">
        <f>IFERROR(__xludf.DUMMYFUNCTION("""COMPUTED_VALUE"""),"")</f>
        <v/>
      </c>
      <c r="AE4" s="550" t="str">
        <f>IFERROR(__xludf.DUMMYFUNCTION("""COMPUTED_VALUE"""),"")</f>
        <v/>
      </c>
      <c r="AF4" s="551" t="str">
        <f>IFERROR(__xludf.DUMMYFUNCTION("""COMPUTED_VALUE"""),"")</f>
        <v/>
      </c>
      <c r="AG4" s="550"/>
      <c r="AH4" s="553"/>
      <c r="AI4" s="393"/>
    </row>
    <row r="5">
      <c r="A5" s="554" t="s">
        <v>7115</v>
      </c>
      <c r="B5" s="480" t="s">
        <v>5164</v>
      </c>
      <c r="C5" s="555">
        <v>46174.0</v>
      </c>
      <c r="D5" s="556" t="s">
        <v>7116</v>
      </c>
      <c r="E5" s="363" t="s">
        <v>7117</v>
      </c>
      <c r="F5" s="557"/>
      <c r="G5" s="558"/>
      <c r="H5" s="559"/>
      <c r="I5" s="560"/>
      <c r="J5" s="558"/>
      <c r="K5" s="561"/>
      <c r="L5" s="557"/>
      <c r="M5" s="558"/>
      <c r="N5" s="559"/>
      <c r="O5" s="560"/>
      <c r="P5" s="558"/>
      <c r="Q5" s="561"/>
      <c r="R5" s="557"/>
      <c r="S5" s="558"/>
      <c r="T5" s="559"/>
      <c r="U5" s="562"/>
      <c r="V5" s="563" t="s">
        <v>2961</v>
      </c>
      <c r="W5" s="564"/>
      <c r="X5" s="565"/>
      <c r="Y5" s="353"/>
      <c r="Z5" s="566"/>
      <c r="AA5" s="567" t="str">
        <f>IFERROR(__xludf.DUMMYFUNCTION("""COMPUTED_VALUE"""),"")</f>
        <v/>
      </c>
      <c r="AB5" s="568" t="str">
        <f>IFERROR(__xludf.DUMMYFUNCTION("""COMPUTED_VALUE"""),"")</f>
        <v/>
      </c>
      <c r="AC5" s="569" t="str">
        <f>IFERROR(__xludf.DUMMYFUNCTION("""COMPUTED_VALUE"""),"")</f>
        <v/>
      </c>
      <c r="AD5" s="568" t="str">
        <f>IFERROR(__xludf.DUMMYFUNCTION("""COMPUTED_VALUE"""),"")</f>
        <v/>
      </c>
      <c r="AE5" s="567" t="str">
        <f>IFERROR(__xludf.DUMMYFUNCTION("""COMPUTED_VALUE"""),"")</f>
        <v/>
      </c>
      <c r="AF5" s="568" t="str">
        <f>IFERROR(__xludf.DUMMYFUNCTION("""COMPUTED_VALUE"""),"")</f>
        <v/>
      </c>
      <c r="AG5" s="570"/>
      <c r="AH5" s="571"/>
      <c r="AI5" s="393" t="s">
        <v>3051</v>
      </c>
    </row>
    <row r="6">
      <c r="A6" s="554" t="s">
        <v>7115</v>
      </c>
      <c r="B6" s="482" t="s">
        <v>5164</v>
      </c>
      <c r="C6" s="555">
        <v>46174.0</v>
      </c>
      <c r="D6" s="556" t="s">
        <v>7118</v>
      </c>
      <c r="E6" s="363" t="s">
        <v>7119</v>
      </c>
      <c r="F6" s="557"/>
      <c r="G6" s="558"/>
      <c r="H6" s="559"/>
      <c r="I6" s="560"/>
      <c r="J6" s="558"/>
      <c r="K6" s="561"/>
      <c r="L6" s="557"/>
      <c r="M6" s="558"/>
      <c r="N6" s="559"/>
      <c r="O6" s="560"/>
      <c r="P6" s="558"/>
      <c r="Q6" s="561"/>
      <c r="R6" s="557"/>
      <c r="S6" s="558"/>
      <c r="T6" s="559"/>
      <c r="U6" s="562"/>
      <c r="V6" s="563" t="s">
        <v>1830</v>
      </c>
      <c r="W6" s="564"/>
      <c r="X6" s="572"/>
      <c r="Y6" s="353"/>
      <c r="Z6" s="573"/>
      <c r="AA6" s="574" t="str">
        <f>IFERROR(__xludf.DUMMYFUNCTION("""COMPUTED_VALUE"""),"")</f>
        <v/>
      </c>
      <c r="AB6" s="568" t="str">
        <f>IFERROR(__xludf.DUMMYFUNCTION("""COMPUTED_VALUE"""),"")</f>
        <v/>
      </c>
      <c r="AC6" s="575" t="str">
        <f>IFERROR(__xludf.DUMMYFUNCTION("""COMPUTED_VALUE"""),"")</f>
        <v/>
      </c>
      <c r="AD6" s="568" t="str">
        <f>IFERROR(__xludf.DUMMYFUNCTION("""COMPUTED_VALUE"""),"")</f>
        <v/>
      </c>
      <c r="AE6" s="567" t="str">
        <f>IFERROR(__xludf.DUMMYFUNCTION("""COMPUTED_VALUE"""),"")</f>
        <v/>
      </c>
      <c r="AF6" s="568" t="str">
        <f>IFERROR(__xludf.DUMMYFUNCTION("""COMPUTED_VALUE"""),"")</f>
        <v/>
      </c>
      <c r="AG6" s="570"/>
      <c r="AH6" s="571"/>
      <c r="AI6" s="393" t="s">
        <v>3051</v>
      </c>
    </row>
    <row r="7">
      <c r="A7" s="554" t="s">
        <v>7115</v>
      </c>
      <c r="B7" s="480" t="s">
        <v>5164</v>
      </c>
      <c r="C7" s="555">
        <v>46174.0</v>
      </c>
      <c r="D7" s="556" t="s">
        <v>7120</v>
      </c>
      <c r="E7" s="363" t="s">
        <v>7121</v>
      </c>
      <c r="F7" s="557"/>
      <c r="G7" s="558"/>
      <c r="H7" s="559"/>
      <c r="I7" s="560"/>
      <c r="J7" s="558"/>
      <c r="K7" s="561"/>
      <c r="L7" s="557"/>
      <c r="M7" s="558"/>
      <c r="N7" s="559"/>
      <c r="O7" s="560"/>
      <c r="P7" s="558"/>
      <c r="Q7" s="561"/>
      <c r="R7" s="557"/>
      <c r="S7" s="558"/>
      <c r="T7" s="559"/>
      <c r="U7" s="562"/>
      <c r="V7" s="563" t="s">
        <v>713</v>
      </c>
      <c r="W7" s="564"/>
      <c r="X7" s="565"/>
      <c r="Y7" s="353"/>
      <c r="Z7" s="566"/>
      <c r="AA7" s="574" t="str">
        <f>IFERROR(__xludf.DUMMYFUNCTION("""COMPUTED_VALUE"""),"")</f>
        <v/>
      </c>
      <c r="AB7" s="568" t="str">
        <f>IFERROR(__xludf.DUMMYFUNCTION("""COMPUTED_VALUE"""),"")</f>
        <v/>
      </c>
      <c r="AC7" s="575" t="str">
        <f>IFERROR(__xludf.DUMMYFUNCTION("""COMPUTED_VALUE"""),"")</f>
        <v/>
      </c>
      <c r="AD7" s="576" t="str">
        <f>IFERROR(__xludf.DUMMYFUNCTION("""COMPUTED_VALUE"""),"")</f>
        <v/>
      </c>
      <c r="AE7" s="574" t="str">
        <f>IFERROR(__xludf.DUMMYFUNCTION("""COMPUTED_VALUE"""),"")</f>
        <v/>
      </c>
      <c r="AF7" s="577" t="str">
        <f>IFERROR(__xludf.DUMMYFUNCTION("""COMPUTED_VALUE"""),"")</f>
        <v/>
      </c>
      <c r="AG7" s="570"/>
      <c r="AH7" s="571"/>
      <c r="AI7" s="393" t="s">
        <v>3051</v>
      </c>
    </row>
    <row r="8">
      <c r="A8" s="554" t="s">
        <v>7115</v>
      </c>
      <c r="B8" s="480" t="s">
        <v>5164</v>
      </c>
      <c r="C8" s="555">
        <v>46174.0</v>
      </c>
      <c r="D8" s="556" t="s">
        <v>7122</v>
      </c>
      <c r="E8" s="363" t="s">
        <v>7123</v>
      </c>
      <c r="F8" s="557"/>
      <c r="G8" s="558"/>
      <c r="H8" s="559"/>
      <c r="I8" s="560"/>
      <c r="J8" s="558"/>
      <c r="K8" s="561"/>
      <c r="L8" s="557"/>
      <c r="M8" s="558"/>
      <c r="N8" s="559"/>
      <c r="O8" s="560"/>
      <c r="P8" s="558"/>
      <c r="Q8" s="561"/>
      <c r="R8" s="557"/>
      <c r="S8" s="558"/>
      <c r="T8" s="559"/>
      <c r="U8" s="562"/>
      <c r="V8" s="563" t="s">
        <v>2208</v>
      </c>
      <c r="W8" s="564"/>
      <c r="X8" s="565"/>
      <c r="Y8" s="353"/>
      <c r="Z8" s="566"/>
      <c r="AA8" s="574" t="str">
        <f>IFERROR(__xludf.DUMMYFUNCTION("""COMPUTED_VALUE"""),"")</f>
        <v/>
      </c>
      <c r="AB8" s="568" t="str">
        <f>IFERROR(__xludf.DUMMYFUNCTION("""COMPUTED_VALUE"""),"")</f>
        <v/>
      </c>
      <c r="AC8" s="575" t="str">
        <f>IFERROR(__xludf.DUMMYFUNCTION("""COMPUTED_VALUE"""),"")</f>
        <v/>
      </c>
      <c r="AD8" s="576" t="str">
        <f>IFERROR(__xludf.DUMMYFUNCTION("""COMPUTED_VALUE"""),"")</f>
        <v/>
      </c>
      <c r="AE8" s="574" t="str">
        <f>IFERROR(__xludf.DUMMYFUNCTION("""COMPUTED_VALUE"""),"")</f>
        <v/>
      </c>
      <c r="AF8" s="577" t="str">
        <f>IFERROR(__xludf.DUMMYFUNCTION("""COMPUTED_VALUE"""),"")</f>
        <v/>
      </c>
      <c r="AG8" s="578"/>
      <c r="AH8" s="579"/>
      <c r="AI8" s="393" t="s">
        <v>3051</v>
      </c>
    </row>
    <row r="9">
      <c r="A9" s="554" t="s">
        <v>7115</v>
      </c>
      <c r="B9" s="480" t="s">
        <v>5164</v>
      </c>
      <c r="C9" s="555">
        <v>46174.0</v>
      </c>
      <c r="D9" s="556" t="s">
        <v>7124</v>
      </c>
      <c r="E9" s="363" t="s">
        <v>7125</v>
      </c>
      <c r="F9" s="557"/>
      <c r="G9" s="558"/>
      <c r="H9" s="559"/>
      <c r="I9" s="560"/>
      <c r="J9" s="558"/>
      <c r="K9" s="561"/>
      <c r="L9" s="557"/>
      <c r="M9" s="558"/>
      <c r="N9" s="559"/>
      <c r="O9" s="560"/>
      <c r="P9" s="558"/>
      <c r="Q9" s="561"/>
      <c r="R9" s="557"/>
      <c r="S9" s="558"/>
      <c r="T9" s="559"/>
      <c r="U9" s="562"/>
      <c r="V9" s="563" t="s">
        <v>801</v>
      </c>
      <c r="W9" s="564"/>
      <c r="X9" s="565"/>
      <c r="Y9" s="353"/>
      <c r="Z9" s="566"/>
      <c r="AA9" s="574" t="str">
        <f>IFERROR(__xludf.DUMMYFUNCTION("""COMPUTED_VALUE"""),"")</f>
        <v/>
      </c>
      <c r="AB9" s="568" t="str">
        <f>IFERROR(__xludf.DUMMYFUNCTION("""COMPUTED_VALUE"""),"")</f>
        <v/>
      </c>
      <c r="AC9" s="575" t="str">
        <f>IFERROR(__xludf.DUMMYFUNCTION("""COMPUTED_VALUE"""),"")</f>
        <v/>
      </c>
      <c r="AD9" s="576" t="str">
        <f>IFERROR(__xludf.DUMMYFUNCTION("""COMPUTED_VALUE"""),"")</f>
        <v/>
      </c>
      <c r="AE9" s="574" t="str">
        <f>IFERROR(__xludf.DUMMYFUNCTION("""COMPUTED_VALUE"""),"")</f>
        <v/>
      </c>
      <c r="AF9" s="577" t="str">
        <f>IFERROR(__xludf.DUMMYFUNCTION("""COMPUTED_VALUE"""),"")</f>
        <v/>
      </c>
      <c r="AG9" s="578"/>
      <c r="AH9" s="579"/>
      <c r="AI9" s="393" t="s">
        <v>3051</v>
      </c>
    </row>
    <row r="10">
      <c r="A10" s="554" t="s">
        <v>7115</v>
      </c>
      <c r="B10" s="480" t="s">
        <v>5164</v>
      </c>
      <c r="C10" s="580">
        <v>46174.0</v>
      </c>
      <c r="D10" s="581" t="s">
        <v>7126</v>
      </c>
      <c r="E10" s="363" t="s">
        <v>7127</v>
      </c>
      <c r="F10" s="567"/>
      <c r="G10" s="582"/>
      <c r="H10" s="583"/>
      <c r="I10" s="569"/>
      <c r="J10" s="582"/>
      <c r="K10" s="584"/>
      <c r="L10" s="567"/>
      <c r="M10" s="582"/>
      <c r="N10" s="583"/>
      <c r="O10" s="569"/>
      <c r="P10" s="582"/>
      <c r="Q10" s="584"/>
      <c r="R10" s="567"/>
      <c r="S10" s="582"/>
      <c r="T10" s="583"/>
      <c r="U10" s="585"/>
      <c r="V10" s="586" t="s">
        <v>765</v>
      </c>
      <c r="W10" s="587"/>
      <c r="X10" s="588"/>
      <c r="Y10" s="589"/>
      <c r="Z10" s="590"/>
      <c r="AA10" s="574" t="str">
        <f>IFERROR(__xludf.DUMMYFUNCTION("""COMPUTED_VALUE"""),"")</f>
        <v/>
      </c>
      <c r="AB10" s="568" t="str">
        <f>IFERROR(__xludf.DUMMYFUNCTION("""COMPUTED_VALUE"""),"")</f>
        <v/>
      </c>
      <c r="AC10" s="575" t="str">
        <f>IFERROR(__xludf.DUMMYFUNCTION("""COMPUTED_VALUE"""),"")</f>
        <v/>
      </c>
      <c r="AD10" s="576" t="str">
        <f>IFERROR(__xludf.DUMMYFUNCTION("""COMPUTED_VALUE"""),"")</f>
        <v/>
      </c>
      <c r="AE10" s="574" t="str">
        <f>IFERROR(__xludf.DUMMYFUNCTION("""COMPUTED_VALUE"""),"")</f>
        <v/>
      </c>
      <c r="AF10" s="577" t="str">
        <f>IFERROR(__xludf.DUMMYFUNCTION("""COMPUTED_VALUE"""),"")</f>
        <v/>
      </c>
      <c r="AG10" s="570"/>
      <c r="AH10" s="571"/>
      <c r="AI10" s="393" t="s">
        <v>3051</v>
      </c>
    </row>
    <row r="11">
      <c r="A11" s="554" t="s">
        <v>7115</v>
      </c>
      <c r="B11" s="480" t="s">
        <v>5164</v>
      </c>
      <c r="C11" s="555">
        <v>46174.0</v>
      </c>
      <c r="D11" s="556" t="s">
        <v>7128</v>
      </c>
      <c r="E11" s="363" t="s">
        <v>7129</v>
      </c>
      <c r="F11" s="557"/>
      <c r="G11" s="558"/>
      <c r="H11" s="559"/>
      <c r="I11" s="560"/>
      <c r="J11" s="558"/>
      <c r="K11" s="561"/>
      <c r="L11" s="557"/>
      <c r="M11" s="558"/>
      <c r="N11" s="559"/>
      <c r="O11" s="560"/>
      <c r="P11" s="558"/>
      <c r="Q11" s="561"/>
      <c r="R11" s="557"/>
      <c r="S11" s="558"/>
      <c r="T11" s="559"/>
      <c r="U11" s="562"/>
      <c r="V11" s="563" t="s">
        <v>233</v>
      </c>
      <c r="W11" s="564"/>
      <c r="X11" s="565"/>
      <c r="Y11" s="353"/>
      <c r="Z11" s="566"/>
      <c r="AA11" s="574" t="str">
        <f>IFERROR(__xludf.DUMMYFUNCTION("""COMPUTED_VALUE"""),"")</f>
        <v/>
      </c>
      <c r="AB11" s="568" t="str">
        <f>IFERROR(__xludf.DUMMYFUNCTION("""COMPUTED_VALUE"""),"")</f>
        <v/>
      </c>
      <c r="AC11" s="575" t="str">
        <f>IFERROR(__xludf.DUMMYFUNCTION("""COMPUTED_VALUE"""),"")</f>
        <v/>
      </c>
      <c r="AD11" s="576" t="str">
        <f>IFERROR(__xludf.DUMMYFUNCTION("""COMPUTED_VALUE"""),"")</f>
        <v/>
      </c>
      <c r="AE11" s="574" t="str">
        <f>IFERROR(__xludf.DUMMYFUNCTION("""COMPUTED_VALUE"""),"")</f>
        <v/>
      </c>
      <c r="AF11" s="577" t="str">
        <f>IFERROR(__xludf.DUMMYFUNCTION("""COMPUTED_VALUE"""),"")</f>
        <v/>
      </c>
      <c r="AG11" s="578"/>
      <c r="AH11" s="579"/>
      <c r="AI11" s="393" t="s">
        <v>3051</v>
      </c>
    </row>
    <row r="12">
      <c r="A12" s="554" t="s">
        <v>7115</v>
      </c>
      <c r="B12" s="480" t="s">
        <v>5164</v>
      </c>
      <c r="C12" s="555">
        <v>46174.0</v>
      </c>
      <c r="D12" s="556" t="s">
        <v>7130</v>
      </c>
      <c r="E12" s="363" t="s">
        <v>7131</v>
      </c>
      <c r="F12" s="557"/>
      <c r="G12" s="558"/>
      <c r="H12" s="559"/>
      <c r="I12" s="560"/>
      <c r="J12" s="558"/>
      <c r="K12" s="561"/>
      <c r="L12" s="557"/>
      <c r="M12" s="558"/>
      <c r="N12" s="559"/>
      <c r="O12" s="560"/>
      <c r="P12" s="558"/>
      <c r="Q12" s="561"/>
      <c r="R12" s="557"/>
      <c r="S12" s="558"/>
      <c r="T12" s="559"/>
      <c r="U12" s="562"/>
      <c r="V12" s="563" t="s">
        <v>264</v>
      </c>
      <c r="W12" s="564"/>
      <c r="X12" s="565"/>
      <c r="Y12" s="353"/>
      <c r="Z12" s="566"/>
      <c r="AA12" s="574" t="str">
        <f>IFERROR(__xludf.DUMMYFUNCTION("""COMPUTED_VALUE"""),"")</f>
        <v/>
      </c>
      <c r="AB12" s="568" t="str">
        <f>IFERROR(__xludf.DUMMYFUNCTION("""COMPUTED_VALUE"""),"")</f>
        <v/>
      </c>
      <c r="AC12" s="575" t="str">
        <f>IFERROR(__xludf.DUMMYFUNCTION("""COMPUTED_VALUE"""),"")</f>
        <v/>
      </c>
      <c r="AD12" s="576" t="str">
        <f>IFERROR(__xludf.DUMMYFUNCTION("""COMPUTED_VALUE"""),"")</f>
        <v/>
      </c>
      <c r="AE12" s="574" t="str">
        <f>IFERROR(__xludf.DUMMYFUNCTION("""COMPUTED_VALUE"""),"")</f>
        <v/>
      </c>
      <c r="AF12" s="577" t="str">
        <f>IFERROR(__xludf.DUMMYFUNCTION("""COMPUTED_VALUE"""),"")</f>
        <v/>
      </c>
      <c r="AG12" s="578"/>
      <c r="AH12" s="579"/>
      <c r="AI12" s="393" t="s">
        <v>3051</v>
      </c>
    </row>
    <row r="13">
      <c r="A13" s="554" t="s">
        <v>7115</v>
      </c>
      <c r="B13" s="480" t="s">
        <v>5164</v>
      </c>
      <c r="C13" s="555">
        <v>46174.0</v>
      </c>
      <c r="D13" s="556" t="s">
        <v>7132</v>
      </c>
      <c r="E13" s="363" t="s">
        <v>7133</v>
      </c>
      <c r="F13" s="557"/>
      <c r="G13" s="558"/>
      <c r="H13" s="559"/>
      <c r="I13" s="560"/>
      <c r="J13" s="558"/>
      <c r="K13" s="561"/>
      <c r="L13" s="557"/>
      <c r="M13" s="558"/>
      <c r="N13" s="559"/>
      <c r="O13" s="560"/>
      <c r="P13" s="558"/>
      <c r="Q13" s="561"/>
      <c r="R13" s="557"/>
      <c r="S13" s="558"/>
      <c r="T13" s="559"/>
      <c r="U13" s="562"/>
      <c r="V13" s="563" t="s">
        <v>2720</v>
      </c>
      <c r="W13" s="564"/>
      <c r="X13" s="572"/>
      <c r="Y13" s="353"/>
      <c r="Z13" s="573"/>
      <c r="AA13" s="574" t="str">
        <f>IFERROR(__xludf.DUMMYFUNCTION("""COMPUTED_VALUE"""),"")</f>
        <v/>
      </c>
      <c r="AB13" s="568" t="str">
        <f>IFERROR(__xludf.DUMMYFUNCTION("""COMPUTED_VALUE"""),"")</f>
        <v/>
      </c>
      <c r="AC13" s="575" t="str">
        <f>IFERROR(__xludf.DUMMYFUNCTION("""COMPUTED_VALUE"""),"")</f>
        <v/>
      </c>
      <c r="AD13" s="576" t="str">
        <f>IFERROR(__xludf.DUMMYFUNCTION("""COMPUTED_VALUE"""),"")</f>
        <v/>
      </c>
      <c r="AE13" s="574" t="str">
        <f>IFERROR(__xludf.DUMMYFUNCTION("""COMPUTED_VALUE"""),"")</f>
        <v/>
      </c>
      <c r="AF13" s="577" t="str">
        <f>IFERROR(__xludf.DUMMYFUNCTION("""COMPUTED_VALUE"""),"")</f>
        <v/>
      </c>
      <c r="AG13" s="578"/>
      <c r="AH13" s="579"/>
      <c r="AI13" s="393" t="s">
        <v>3051</v>
      </c>
    </row>
    <row r="14">
      <c r="A14" s="554" t="s">
        <v>7115</v>
      </c>
      <c r="B14" s="480" t="s">
        <v>5164</v>
      </c>
      <c r="C14" s="555">
        <v>46174.0</v>
      </c>
      <c r="D14" s="556" t="s">
        <v>7134</v>
      </c>
      <c r="E14" s="363" t="s">
        <v>7135</v>
      </c>
      <c r="F14" s="557"/>
      <c r="G14" s="558"/>
      <c r="H14" s="559"/>
      <c r="I14" s="560"/>
      <c r="J14" s="558"/>
      <c r="K14" s="561"/>
      <c r="L14" s="557"/>
      <c r="M14" s="558"/>
      <c r="N14" s="559"/>
      <c r="O14" s="560"/>
      <c r="P14" s="558"/>
      <c r="Q14" s="561"/>
      <c r="R14" s="557"/>
      <c r="S14" s="558"/>
      <c r="T14" s="559"/>
      <c r="U14" s="562"/>
      <c r="V14" s="563" t="s">
        <v>497</v>
      </c>
      <c r="W14" s="564"/>
      <c r="X14" s="565"/>
      <c r="Y14" s="353"/>
      <c r="Z14" s="566"/>
      <c r="AA14" s="574" t="str">
        <f>IFERROR(__xludf.DUMMYFUNCTION("""COMPUTED_VALUE"""),"")</f>
        <v/>
      </c>
      <c r="AB14" s="568" t="str">
        <f>IFERROR(__xludf.DUMMYFUNCTION("""COMPUTED_VALUE"""),"")</f>
        <v/>
      </c>
      <c r="AC14" s="575" t="str">
        <f>IFERROR(__xludf.DUMMYFUNCTION("""COMPUTED_VALUE"""),"")</f>
        <v/>
      </c>
      <c r="AD14" s="576" t="str">
        <f>IFERROR(__xludf.DUMMYFUNCTION("""COMPUTED_VALUE"""),"")</f>
        <v/>
      </c>
      <c r="AE14" s="574" t="str">
        <f>IFERROR(__xludf.DUMMYFUNCTION("""COMPUTED_VALUE"""),"")</f>
        <v/>
      </c>
      <c r="AF14" s="577" t="str">
        <f>IFERROR(__xludf.DUMMYFUNCTION("""COMPUTED_VALUE"""),"")</f>
        <v/>
      </c>
      <c r="AG14" s="578"/>
      <c r="AH14" s="579"/>
      <c r="AI14" s="393" t="s">
        <v>3051</v>
      </c>
    </row>
    <row r="15">
      <c r="A15" s="554" t="s">
        <v>7115</v>
      </c>
      <c r="B15" s="480" t="s">
        <v>5164</v>
      </c>
      <c r="C15" s="555">
        <v>46174.0</v>
      </c>
      <c r="D15" s="556" t="s">
        <v>7136</v>
      </c>
      <c r="E15" s="363" t="s">
        <v>7137</v>
      </c>
      <c r="F15" s="557"/>
      <c r="G15" s="558"/>
      <c r="H15" s="559"/>
      <c r="I15" s="560"/>
      <c r="J15" s="558"/>
      <c r="K15" s="561"/>
      <c r="L15" s="557"/>
      <c r="M15" s="558"/>
      <c r="N15" s="559"/>
      <c r="O15" s="560"/>
      <c r="P15" s="558"/>
      <c r="Q15" s="561"/>
      <c r="R15" s="557"/>
      <c r="S15" s="558"/>
      <c r="T15" s="559"/>
      <c r="U15" s="562"/>
      <c r="V15" s="563" t="s">
        <v>568</v>
      </c>
      <c r="W15" s="564"/>
      <c r="X15" s="572"/>
      <c r="Y15" s="353"/>
      <c r="Z15" s="573"/>
      <c r="AA15" s="574" t="str">
        <f>IFERROR(__xludf.DUMMYFUNCTION("""COMPUTED_VALUE"""),"")</f>
        <v/>
      </c>
      <c r="AB15" s="568" t="str">
        <f>IFERROR(__xludf.DUMMYFUNCTION("""COMPUTED_VALUE"""),"")</f>
        <v/>
      </c>
      <c r="AC15" s="575" t="str">
        <f>IFERROR(__xludf.DUMMYFUNCTION("""COMPUTED_VALUE"""),"")</f>
        <v/>
      </c>
      <c r="AD15" s="576" t="str">
        <f>IFERROR(__xludf.DUMMYFUNCTION("""COMPUTED_VALUE"""),"")</f>
        <v/>
      </c>
      <c r="AE15" s="574" t="str">
        <f>IFERROR(__xludf.DUMMYFUNCTION("""COMPUTED_VALUE"""),"")</f>
        <v/>
      </c>
      <c r="AF15" s="577" t="str">
        <f>IFERROR(__xludf.DUMMYFUNCTION("""COMPUTED_VALUE"""),"")</f>
        <v/>
      </c>
      <c r="AG15" s="578"/>
      <c r="AH15" s="579"/>
      <c r="AI15" s="393" t="s">
        <v>3051</v>
      </c>
    </row>
    <row r="16">
      <c r="A16" s="554" t="s">
        <v>7115</v>
      </c>
      <c r="B16" s="480" t="s">
        <v>5164</v>
      </c>
      <c r="C16" s="555">
        <v>46174.0</v>
      </c>
      <c r="D16" s="556" t="s">
        <v>7138</v>
      </c>
      <c r="E16" s="363" t="s">
        <v>7139</v>
      </c>
      <c r="F16" s="557"/>
      <c r="G16" s="558"/>
      <c r="H16" s="559"/>
      <c r="I16" s="560"/>
      <c r="J16" s="558"/>
      <c r="K16" s="561"/>
      <c r="L16" s="557"/>
      <c r="M16" s="558"/>
      <c r="N16" s="559"/>
      <c r="O16" s="560"/>
      <c r="P16" s="558"/>
      <c r="Q16" s="561"/>
      <c r="R16" s="557"/>
      <c r="S16" s="558"/>
      <c r="T16" s="559"/>
      <c r="U16" s="562"/>
      <c r="V16" s="563" t="s">
        <v>323</v>
      </c>
      <c r="W16" s="591"/>
      <c r="X16" s="572"/>
      <c r="Y16" s="353"/>
      <c r="Z16" s="566"/>
      <c r="AA16" s="574" t="str">
        <f>IFERROR(__xludf.DUMMYFUNCTION("""COMPUTED_VALUE"""),"")</f>
        <v/>
      </c>
      <c r="AB16" s="568" t="str">
        <f>IFERROR(__xludf.DUMMYFUNCTION("""COMPUTED_VALUE"""),"")</f>
        <v/>
      </c>
      <c r="AC16" s="575" t="str">
        <f>IFERROR(__xludf.DUMMYFUNCTION("""COMPUTED_VALUE"""),"")</f>
        <v/>
      </c>
      <c r="AD16" s="576" t="str">
        <f>IFERROR(__xludf.DUMMYFUNCTION("""COMPUTED_VALUE"""),"")</f>
        <v/>
      </c>
      <c r="AE16" s="574" t="str">
        <f>IFERROR(__xludf.DUMMYFUNCTION("""COMPUTED_VALUE"""),"")</f>
        <v/>
      </c>
      <c r="AF16" s="577" t="str">
        <f>IFERROR(__xludf.DUMMYFUNCTION("""COMPUTED_VALUE"""),"")</f>
        <v/>
      </c>
      <c r="AG16" s="578"/>
      <c r="AH16" s="579"/>
      <c r="AI16" s="393" t="s">
        <v>3051</v>
      </c>
    </row>
    <row r="17">
      <c r="A17" s="554" t="s">
        <v>7115</v>
      </c>
      <c r="B17" s="480" t="s">
        <v>5164</v>
      </c>
      <c r="C17" s="555">
        <v>46174.0</v>
      </c>
      <c r="D17" s="556" t="s">
        <v>7140</v>
      </c>
      <c r="E17" s="363" t="s">
        <v>7141</v>
      </c>
      <c r="F17" s="557"/>
      <c r="G17" s="558"/>
      <c r="H17" s="559"/>
      <c r="I17" s="560"/>
      <c r="J17" s="558"/>
      <c r="K17" s="561"/>
      <c r="L17" s="557"/>
      <c r="M17" s="558"/>
      <c r="N17" s="559"/>
      <c r="O17" s="560"/>
      <c r="P17" s="558"/>
      <c r="Q17" s="561"/>
      <c r="R17" s="557"/>
      <c r="S17" s="558"/>
      <c r="T17" s="559"/>
      <c r="U17" s="562"/>
      <c r="V17" s="563" t="s">
        <v>1443</v>
      </c>
      <c r="W17" s="564"/>
      <c r="X17" s="565"/>
      <c r="Y17" s="353"/>
      <c r="Z17" s="566"/>
      <c r="AA17" s="574" t="str">
        <f>IFERROR(__xludf.DUMMYFUNCTION("""COMPUTED_VALUE"""),"")</f>
        <v/>
      </c>
      <c r="AB17" s="568" t="str">
        <f>IFERROR(__xludf.DUMMYFUNCTION("""COMPUTED_VALUE"""),"")</f>
        <v/>
      </c>
      <c r="AC17" s="575" t="str">
        <f>IFERROR(__xludf.DUMMYFUNCTION("""COMPUTED_VALUE"""),"")</f>
        <v/>
      </c>
      <c r="AD17" s="576" t="str">
        <f>IFERROR(__xludf.DUMMYFUNCTION("""COMPUTED_VALUE"""),"")</f>
        <v/>
      </c>
      <c r="AE17" s="574" t="str">
        <f>IFERROR(__xludf.DUMMYFUNCTION("""COMPUTED_VALUE"""),"")</f>
        <v/>
      </c>
      <c r="AF17" s="577" t="str">
        <f>IFERROR(__xludf.DUMMYFUNCTION("""COMPUTED_VALUE"""),"")</f>
        <v/>
      </c>
      <c r="AG17" s="578"/>
      <c r="AH17" s="579"/>
      <c r="AI17" s="393" t="s">
        <v>3051</v>
      </c>
    </row>
    <row r="18">
      <c r="A18" s="554" t="s">
        <v>7115</v>
      </c>
      <c r="B18" s="480" t="s">
        <v>5164</v>
      </c>
      <c r="C18" s="555">
        <v>46174.0</v>
      </c>
      <c r="D18" s="556" t="s">
        <v>7142</v>
      </c>
      <c r="E18" s="363" t="s">
        <v>7143</v>
      </c>
      <c r="F18" s="557"/>
      <c r="G18" s="558"/>
      <c r="H18" s="559"/>
      <c r="I18" s="560"/>
      <c r="J18" s="558"/>
      <c r="K18" s="561"/>
      <c r="L18" s="557"/>
      <c r="M18" s="558"/>
      <c r="N18" s="559"/>
      <c r="O18" s="560"/>
      <c r="P18" s="558"/>
      <c r="Q18" s="561"/>
      <c r="R18" s="557"/>
      <c r="S18" s="558"/>
      <c r="T18" s="559"/>
      <c r="U18" s="562"/>
      <c r="V18" s="563" t="s">
        <v>2944</v>
      </c>
      <c r="W18" s="564"/>
      <c r="X18" s="565"/>
      <c r="Y18" s="353"/>
      <c r="Z18" s="566"/>
      <c r="AA18" s="574" t="str">
        <f>IFERROR(__xludf.DUMMYFUNCTION("""COMPUTED_VALUE"""),"")</f>
        <v/>
      </c>
      <c r="AB18" s="568" t="str">
        <f>IFERROR(__xludf.DUMMYFUNCTION("""COMPUTED_VALUE"""),"")</f>
        <v/>
      </c>
      <c r="AC18" s="575" t="str">
        <f>IFERROR(__xludf.DUMMYFUNCTION("""COMPUTED_VALUE"""),"")</f>
        <v/>
      </c>
      <c r="AD18" s="576" t="str">
        <f>IFERROR(__xludf.DUMMYFUNCTION("""COMPUTED_VALUE"""),"")</f>
        <v/>
      </c>
      <c r="AE18" s="574" t="str">
        <f>IFERROR(__xludf.DUMMYFUNCTION("""COMPUTED_VALUE"""),"")</f>
        <v/>
      </c>
      <c r="AF18" s="577" t="str">
        <f>IFERROR(__xludf.DUMMYFUNCTION("""COMPUTED_VALUE"""),"")</f>
        <v/>
      </c>
      <c r="AG18" s="578"/>
      <c r="AH18" s="579"/>
      <c r="AI18" s="393" t="s">
        <v>3051</v>
      </c>
    </row>
    <row r="19">
      <c r="A19" s="554" t="s">
        <v>7115</v>
      </c>
      <c r="B19" s="480" t="s">
        <v>5164</v>
      </c>
      <c r="C19" s="555">
        <v>46174.0</v>
      </c>
      <c r="D19" s="556" t="s">
        <v>7144</v>
      </c>
      <c r="E19" s="363" t="s">
        <v>7145</v>
      </c>
      <c r="F19" s="557"/>
      <c r="G19" s="558"/>
      <c r="H19" s="559"/>
      <c r="I19" s="560"/>
      <c r="J19" s="558"/>
      <c r="K19" s="561"/>
      <c r="L19" s="557"/>
      <c r="M19" s="558"/>
      <c r="N19" s="559"/>
      <c r="O19" s="560"/>
      <c r="P19" s="558"/>
      <c r="Q19" s="561"/>
      <c r="R19" s="557"/>
      <c r="S19" s="558"/>
      <c r="T19" s="559"/>
      <c r="U19" s="562"/>
      <c r="V19" s="563" t="s">
        <v>207</v>
      </c>
      <c r="W19" s="564"/>
      <c r="X19" s="572"/>
      <c r="Y19" s="353"/>
      <c r="Z19" s="573"/>
      <c r="AA19" s="574" t="str">
        <f>IFERROR(__xludf.DUMMYFUNCTION("""COMPUTED_VALUE"""),"")</f>
        <v/>
      </c>
      <c r="AB19" s="568" t="str">
        <f>IFERROR(__xludf.DUMMYFUNCTION("""COMPUTED_VALUE"""),"")</f>
        <v/>
      </c>
      <c r="AC19" s="575" t="str">
        <f>IFERROR(__xludf.DUMMYFUNCTION("""COMPUTED_VALUE"""),"")</f>
        <v/>
      </c>
      <c r="AD19" s="576" t="str">
        <f>IFERROR(__xludf.DUMMYFUNCTION("""COMPUTED_VALUE"""),"")</f>
        <v/>
      </c>
      <c r="AE19" s="574" t="str">
        <f>IFERROR(__xludf.DUMMYFUNCTION("""COMPUTED_VALUE"""),"")</f>
        <v/>
      </c>
      <c r="AF19" s="577" t="str">
        <f>IFERROR(__xludf.DUMMYFUNCTION("""COMPUTED_VALUE"""),"")</f>
        <v/>
      </c>
      <c r="AG19" s="570"/>
      <c r="AH19" s="571"/>
      <c r="AI19" s="393" t="s">
        <v>3051</v>
      </c>
    </row>
    <row r="20">
      <c r="A20" s="554" t="s">
        <v>7115</v>
      </c>
      <c r="B20" s="480" t="s">
        <v>5164</v>
      </c>
      <c r="C20" s="555">
        <v>46174.0</v>
      </c>
      <c r="D20" s="592" t="s">
        <v>7146</v>
      </c>
      <c r="E20" s="363" t="s">
        <v>7147</v>
      </c>
      <c r="F20" s="557"/>
      <c r="G20" s="558"/>
      <c r="H20" s="559"/>
      <c r="I20" s="560"/>
      <c r="J20" s="558"/>
      <c r="K20" s="561"/>
      <c r="L20" s="557"/>
      <c r="M20" s="558"/>
      <c r="N20" s="559"/>
      <c r="O20" s="560"/>
      <c r="P20" s="558"/>
      <c r="Q20" s="561"/>
      <c r="R20" s="557"/>
      <c r="S20" s="558"/>
      <c r="T20" s="559"/>
      <c r="U20" s="562"/>
      <c r="V20" s="563" t="s">
        <v>470</v>
      </c>
      <c r="W20" s="564"/>
      <c r="X20" s="572"/>
      <c r="Y20" s="353"/>
      <c r="Z20" s="573"/>
      <c r="AA20" s="574" t="str">
        <f>IFERROR(__xludf.DUMMYFUNCTION("""COMPUTED_VALUE"""),"")</f>
        <v/>
      </c>
      <c r="AB20" s="568" t="str">
        <f>IFERROR(__xludf.DUMMYFUNCTION("""COMPUTED_VALUE"""),"")</f>
        <v/>
      </c>
      <c r="AC20" s="575" t="str">
        <f>IFERROR(__xludf.DUMMYFUNCTION("""COMPUTED_VALUE"""),"")</f>
        <v/>
      </c>
      <c r="AD20" s="576" t="str">
        <f>IFERROR(__xludf.DUMMYFUNCTION("""COMPUTED_VALUE"""),"")</f>
        <v/>
      </c>
      <c r="AE20" s="574" t="str">
        <f>IFERROR(__xludf.DUMMYFUNCTION("""COMPUTED_VALUE"""),"")</f>
        <v/>
      </c>
      <c r="AF20" s="577" t="str">
        <f>IFERROR(__xludf.DUMMYFUNCTION("""COMPUTED_VALUE"""),"")</f>
        <v/>
      </c>
      <c r="AG20" s="570"/>
      <c r="AH20" s="571"/>
      <c r="AI20" s="393" t="s">
        <v>3051</v>
      </c>
    </row>
    <row r="21">
      <c r="A21" s="554" t="s">
        <v>7115</v>
      </c>
      <c r="B21" s="480" t="s">
        <v>5164</v>
      </c>
      <c r="C21" s="555">
        <v>46174.0</v>
      </c>
      <c r="D21" s="556" t="s">
        <v>7148</v>
      </c>
      <c r="E21" s="363" t="s">
        <v>7149</v>
      </c>
      <c r="F21" s="557"/>
      <c r="G21" s="558"/>
      <c r="H21" s="559"/>
      <c r="I21" s="560"/>
      <c r="J21" s="558"/>
      <c r="K21" s="561"/>
      <c r="L21" s="557"/>
      <c r="M21" s="558"/>
      <c r="N21" s="559"/>
      <c r="O21" s="560"/>
      <c r="P21" s="558"/>
      <c r="Q21" s="561"/>
      <c r="R21" s="557"/>
      <c r="S21" s="558"/>
      <c r="T21" s="559"/>
      <c r="U21" s="562"/>
      <c r="V21" s="563" t="s">
        <v>1929</v>
      </c>
      <c r="W21" s="564"/>
      <c r="X21" s="565"/>
      <c r="Y21" s="353"/>
      <c r="Z21" s="566"/>
      <c r="AA21" s="574" t="str">
        <f>IFERROR(__xludf.DUMMYFUNCTION("""COMPUTED_VALUE"""),"")</f>
        <v/>
      </c>
      <c r="AB21" s="568" t="str">
        <f>IFERROR(__xludf.DUMMYFUNCTION("""COMPUTED_VALUE"""),"")</f>
        <v/>
      </c>
      <c r="AC21" s="575" t="str">
        <f>IFERROR(__xludf.DUMMYFUNCTION("""COMPUTED_VALUE"""),"")</f>
        <v/>
      </c>
      <c r="AD21" s="576" t="str">
        <f>IFERROR(__xludf.DUMMYFUNCTION("""COMPUTED_VALUE"""),"")</f>
        <v/>
      </c>
      <c r="AE21" s="574" t="str">
        <f>IFERROR(__xludf.DUMMYFUNCTION("""COMPUTED_VALUE"""),"")</f>
        <v/>
      </c>
      <c r="AF21" s="577" t="str">
        <f>IFERROR(__xludf.DUMMYFUNCTION("""COMPUTED_VALUE"""),"")</f>
        <v/>
      </c>
      <c r="AG21" s="578"/>
      <c r="AH21" s="579"/>
      <c r="AI21" s="393" t="s">
        <v>3051</v>
      </c>
    </row>
    <row r="22">
      <c r="A22" s="554" t="s">
        <v>7115</v>
      </c>
      <c r="B22" s="480" t="s">
        <v>5164</v>
      </c>
      <c r="C22" s="555">
        <v>46174.0</v>
      </c>
      <c r="D22" s="556" t="s">
        <v>7150</v>
      </c>
      <c r="E22" s="363" t="s">
        <v>7151</v>
      </c>
      <c r="F22" s="557"/>
      <c r="G22" s="558"/>
      <c r="H22" s="559"/>
      <c r="I22" s="560"/>
      <c r="J22" s="558"/>
      <c r="K22" s="561"/>
      <c r="L22" s="557"/>
      <c r="M22" s="558"/>
      <c r="N22" s="559"/>
      <c r="O22" s="560"/>
      <c r="P22" s="558"/>
      <c r="Q22" s="561"/>
      <c r="R22" s="557"/>
      <c r="S22" s="558"/>
      <c r="T22" s="559"/>
      <c r="U22" s="562"/>
      <c r="V22" s="563" t="s">
        <v>2913</v>
      </c>
      <c r="W22" s="564" t="s">
        <v>1152</v>
      </c>
      <c r="X22" s="572"/>
      <c r="Y22" s="353"/>
      <c r="Z22" s="573"/>
      <c r="AA22" s="574" t="str">
        <f>IFERROR(__xludf.DUMMYFUNCTION("""COMPUTED_VALUE"""),"")</f>
        <v/>
      </c>
      <c r="AB22" s="568" t="str">
        <f>IFERROR(__xludf.DUMMYFUNCTION("""COMPUTED_VALUE"""),"")</f>
        <v/>
      </c>
      <c r="AC22" s="575" t="str">
        <f>IFERROR(__xludf.DUMMYFUNCTION("""COMPUTED_VALUE"""),"")</f>
        <v/>
      </c>
      <c r="AD22" s="576" t="str">
        <f>IFERROR(__xludf.DUMMYFUNCTION("""COMPUTED_VALUE"""),"")</f>
        <v/>
      </c>
      <c r="AE22" s="574" t="str">
        <f>IFERROR(__xludf.DUMMYFUNCTION("""COMPUTED_VALUE"""),"")</f>
        <v/>
      </c>
      <c r="AF22" s="577" t="str">
        <f>IFERROR(__xludf.DUMMYFUNCTION("""COMPUTED_VALUE"""),"")</f>
        <v/>
      </c>
      <c r="AG22" s="578"/>
      <c r="AH22" s="579"/>
      <c r="AI22" s="393" t="s">
        <v>3051</v>
      </c>
    </row>
    <row r="23">
      <c r="A23" s="554" t="s">
        <v>7115</v>
      </c>
      <c r="B23" s="480" t="s">
        <v>5164</v>
      </c>
      <c r="C23" s="555">
        <v>46174.0</v>
      </c>
      <c r="D23" s="556" t="s">
        <v>7152</v>
      </c>
      <c r="E23" s="363" t="s">
        <v>7153</v>
      </c>
      <c r="F23" s="557"/>
      <c r="G23" s="558"/>
      <c r="H23" s="559"/>
      <c r="I23" s="560"/>
      <c r="J23" s="558"/>
      <c r="K23" s="561"/>
      <c r="L23" s="557"/>
      <c r="M23" s="558"/>
      <c r="N23" s="559"/>
      <c r="O23" s="560"/>
      <c r="P23" s="558"/>
      <c r="Q23" s="561"/>
      <c r="R23" s="557"/>
      <c r="S23" s="558"/>
      <c r="T23" s="559"/>
      <c r="U23" s="562"/>
      <c r="V23" s="563" t="s">
        <v>2910</v>
      </c>
      <c r="W23" s="564"/>
      <c r="X23" s="572"/>
      <c r="Y23" s="353"/>
      <c r="Z23" s="573"/>
      <c r="AA23" s="574" t="str">
        <f>IFERROR(__xludf.DUMMYFUNCTION("""COMPUTED_VALUE"""),"")</f>
        <v/>
      </c>
      <c r="AB23" s="568" t="str">
        <f>IFERROR(__xludf.DUMMYFUNCTION("""COMPUTED_VALUE"""),"")</f>
        <v/>
      </c>
      <c r="AC23" s="575" t="str">
        <f>IFERROR(__xludf.DUMMYFUNCTION("""COMPUTED_VALUE"""),"")</f>
        <v/>
      </c>
      <c r="AD23" s="576" t="str">
        <f>IFERROR(__xludf.DUMMYFUNCTION("""COMPUTED_VALUE"""),"")</f>
        <v/>
      </c>
      <c r="AE23" s="574" t="str">
        <f>IFERROR(__xludf.DUMMYFUNCTION("""COMPUTED_VALUE"""),"")</f>
        <v/>
      </c>
      <c r="AF23" s="577" t="str">
        <f>IFERROR(__xludf.DUMMYFUNCTION("""COMPUTED_VALUE"""),"")</f>
        <v/>
      </c>
      <c r="AG23" s="578"/>
      <c r="AH23" s="579"/>
      <c r="AI23" s="393" t="s">
        <v>3051</v>
      </c>
    </row>
    <row r="24">
      <c r="A24" s="554" t="s">
        <v>7115</v>
      </c>
      <c r="B24" s="480" t="s">
        <v>5164</v>
      </c>
      <c r="C24" s="555">
        <v>46174.0</v>
      </c>
      <c r="D24" s="556" t="s">
        <v>7154</v>
      </c>
      <c r="E24" s="363" t="s">
        <v>7155</v>
      </c>
      <c r="F24" s="557"/>
      <c r="G24" s="558"/>
      <c r="H24" s="559"/>
      <c r="I24" s="560"/>
      <c r="J24" s="558"/>
      <c r="K24" s="561"/>
      <c r="L24" s="557"/>
      <c r="M24" s="558"/>
      <c r="N24" s="559"/>
      <c r="O24" s="560"/>
      <c r="P24" s="558"/>
      <c r="Q24" s="561"/>
      <c r="R24" s="557"/>
      <c r="S24" s="558"/>
      <c r="T24" s="559"/>
      <c r="U24" s="562"/>
      <c r="V24" s="563" t="s">
        <v>1292</v>
      </c>
      <c r="W24" s="564"/>
      <c r="X24" s="565"/>
      <c r="Y24" s="353"/>
      <c r="Z24" s="566"/>
      <c r="AA24" s="574" t="str">
        <f>IFERROR(__xludf.DUMMYFUNCTION("""COMPUTED_VALUE"""),"")</f>
        <v/>
      </c>
      <c r="AB24" s="568" t="str">
        <f>IFERROR(__xludf.DUMMYFUNCTION("""COMPUTED_VALUE"""),"")</f>
        <v/>
      </c>
      <c r="AC24" s="575" t="str">
        <f>IFERROR(__xludf.DUMMYFUNCTION("""COMPUTED_VALUE"""),"")</f>
        <v/>
      </c>
      <c r="AD24" s="576" t="str">
        <f>IFERROR(__xludf.DUMMYFUNCTION("""COMPUTED_VALUE"""),"")</f>
        <v/>
      </c>
      <c r="AE24" s="574" t="str">
        <f>IFERROR(__xludf.DUMMYFUNCTION("""COMPUTED_VALUE"""),"")</f>
        <v/>
      </c>
      <c r="AF24" s="577" t="str">
        <f>IFERROR(__xludf.DUMMYFUNCTION("""COMPUTED_VALUE"""),"")</f>
        <v/>
      </c>
      <c r="AG24" s="578"/>
      <c r="AH24" s="579"/>
      <c r="AI24" s="393" t="s">
        <v>3051</v>
      </c>
    </row>
    <row r="25">
      <c r="A25" s="554" t="s">
        <v>7115</v>
      </c>
      <c r="B25" s="480" t="s">
        <v>5164</v>
      </c>
      <c r="C25" s="555">
        <v>46174.0</v>
      </c>
      <c r="D25" s="556" t="s">
        <v>7156</v>
      </c>
      <c r="E25" s="363" t="s">
        <v>7157</v>
      </c>
      <c r="F25" s="557"/>
      <c r="G25" s="558"/>
      <c r="H25" s="559"/>
      <c r="I25" s="560"/>
      <c r="J25" s="558"/>
      <c r="K25" s="561"/>
      <c r="L25" s="557"/>
      <c r="M25" s="558"/>
      <c r="N25" s="559"/>
      <c r="O25" s="560"/>
      <c r="P25" s="558"/>
      <c r="Q25" s="561"/>
      <c r="R25" s="557"/>
      <c r="S25" s="558"/>
      <c r="T25" s="559"/>
      <c r="U25" s="562"/>
      <c r="V25" s="563" t="s">
        <v>843</v>
      </c>
      <c r="W25" s="564"/>
      <c r="X25" s="565"/>
      <c r="Y25" s="353"/>
      <c r="Z25" s="566"/>
      <c r="AA25" s="574" t="str">
        <f>IFERROR(__xludf.DUMMYFUNCTION("""COMPUTED_VALUE"""),"")</f>
        <v/>
      </c>
      <c r="AB25" s="568" t="str">
        <f>IFERROR(__xludf.DUMMYFUNCTION("""COMPUTED_VALUE"""),"")</f>
        <v/>
      </c>
      <c r="AC25" s="575" t="str">
        <f>IFERROR(__xludf.DUMMYFUNCTION("""COMPUTED_VALUE"""),"")</f>
        <v/>
      </c>
      <c r="AD25" s="576" t="str">
        <f>IFERROR(__xludf.DUMMYFUNCTION("""COMPUTED_VALUE"""),"")</f>
        <v/>
      </c>
      <c r="AE25" s="574" t="str">
        <f>IFERROR(__xludf.DUMMYFUNCTION("""COMPUTED_VALUE"""),"")</f>
        <v/>
      </c>
      <c r="AF25" s="577" t="str">
        <f>IFERROR(__xludf.DUMMYFUNCTION("""COMPUTED_VALUE"""),"")</f>
        <v/>
      </c>
      <c r="AG25" s="578"/>
      <c r="AH25" s="579"/>
      <c r="AI25" s="393" t="s">
        <v>3051</v>
      </c>
    </row>
    <row r="26">
      <c r="A26" s="554" t="s">
        <v>7115</v>
      </c>
      <c r="B26" s="480" t="s">
        <v>5164</v>
      </c>
      <c r="C26" s="555">
        <v>46174.0</v>
      </c>
      <c r="D26" s="556" t="s">
        <v>7158</v>
      </c>
      <c r="E26" s="363" t="s">
        <v>7159</v>
      </c>
      <c r="F26" s="557"/>
      <c r="G26" s="558"/>
      <c r="H26" s="559"/>
      <c r="I26" s="560"/>
      <c r="J26" s="558"/>
      <c r="K26" s="561"/>
      <c r="L26" s="557"/>
      <c r="M26" s="558"/>
      <c r="N26" s="559"/>
      <c r="O26" s="560"/>
      <c r="P26" s="558"/>
      <c r="Q26" s="561"/>
      <c r="R26" s="557"/>
      <c r="S26" s="558"/>
      <c r="T26" s="559"/>
      <c r="U26" s="562"/>
      <c r="V26" s="563" t="s">
        <v>2059</v>
      </c>
      <c r="W26" s="564"/>
      <c r="X26" s="565"/>
      <c r="Y26" s="353"/>
      <c r="Z26" s="566"/>
      <c r="AA26" s="574" t="str">
        <f>IFERROR(__xludf.DUMMYFUNCTION("""COMPUTED_VALUE"""),"")</f>
        <v/>
      </c>
      <c r="AB26" s="568" t="str">
        <f>IFERROR(__xludf.DUMMYFUNCTION("""COMPUTED_VALUE"""),"")</f>
        <v/>
      </c>
      <c r="AC26" s="575" t="str">
        <f>IFERROR(__xludf.DUMMYFUNCTION("""COMPUTED_VALUE"""),"")</f>
        <v/>
      </c>
      <c r="AD26" s="576" t="str">
        <f>IFERROR(__xludf.DUMMYFUNCTION("""COMPUTED_VALUE"""),"")</f>
        <v/>
      </c>
      <c r="AE26" s="574" t="str">
        <f>IFERROR(__xludf.DUMMYFUNCTION("""COMPUTED_VALUE"""),"")</f>
        <v/>
      </c>
      <c r="AF26" s="577" t="str">
        <f>IFERROR(__xludf.DUMMYFUNCTION("""COMPUTED_VALUE"""),"")</f>
        <v/>
      </c>
      <c r="AG26" s="578"/>
      <c r="AH26" s="579"/>
      <c r="AI26" s="393" t="s">
        <v>3051</v>
      </c>
    </row>
    <row r="27">
      <c r="A27" s="554" t="s">
        <v>7115</v>
      </c>
      <c r="B27" s="480" t="s">
        <v>5164</v>
      </c>
      <c r="C27" s="555">
        <v>46174.0</v>
      </c>
      <c r="D27" s="556" t="s">
        <v>7160</v>
      </c>
      <c r="E27" s="363" t="s">
        <v>7161</v>
      </c>
      <c r="F27" s="557"/>
      <c r="G27" s="558"/>
      <c r="H27" s="559"/>
      <c r="I27" s="560"/>
      <c r="J27" s="558"/>
      <c r="K27" s="561"/>
      <c r="L27" s="557"/>
      <c r="M27" s="558"/>
      <c r="N27" s="559"/>
      <c r="O27" s="560"/>
      <c r="P27" s="558"/>
      <c r="Q27" s="561"/>
      <c r="R27" s="557"/>
      <c r="S27" s="558"/>
      <c r="T27" s="559"/>
      <c r="U27" s="562"/>
      <c r="V27" s="563" t="s">
        <v>2308</v>
      </c>
      <c r="W27" s="564"/>
      <c r="X27" s="572"/>
      <c r="Y27" s="353"/>
      <c r="Z27" s="573"/>
      <c r="AA27" s="574" t="str">
        <f>IFERROR(__xludf.DUMMYFUNCTION("""COMPUTED_VALUE"""),"")</f>
        <v/>
      </c>
      <c r="AB27" s="568" t="str">
        <f>IFERROR(__xludf.DUMMYFUNCTION("""COMPUTED_VALUE"""),"")</f>
        <v/>
      </c>
      <c r="AC27" s="575" t="str">
        <f>IFERROR(__xludf.DUMMYFUNCTION("""COMPUTED_VALUE"""),"")</f>
        <v/>
      </c>
      <c r="AD27" s="576" t="str">
        <f>IFERROR(__xludf.DUMMYFUNCTION("""COMPUTED_VALUE"""),"")</f>
        <v/>
      </c>
      <c r="AE27" s="574" t="str">
        <f>IFERROR(__xludf.DUMMYFUNCTION("""COMPUTED_VALUE"""),"")</f>
        <v/>
      </c>
      <c r="AF27" s="577" t="str">
        <f>IFERROR(__xludf.DUMMYFUNCTION("""COMPUTED_VALUE"""),"")</f>
        <v/>
      </c>
      <c r="AG27" s="578"/>
      <c r="AH27" s="579"/>
      <c r="AI27" s="393" t="s">
        <v>3051</v>
      </c>
    </row>
    <row r="28">
      <c r="A28" s="554" t="s">
        <v>7115</v>
      </c>
      <c r="B28" s="480" t="s">
        <v>5164</v>
      </c>
      <c r="C28" s="555">
        <v>46174.0</v>
      </c>
      <c r="D28" s="556" t="s">
        <v>7162</v>
      </c>
      <c r="E28" s="363" t="s">
        <v>7163</v>
      </c>
      <c r="F28" s="557"/>
      <c r="G28" s="558"/>
      <c r="H28" s="559"/>
      <c r="I28" s="560"/>
      <c r="J28" s="558"/>
      <c r="K28" s="561"/>
      <c r="L28" s="557"/>
      <c r="M28" s="558"/>
      <c r="N28" s="559"/>
      <c r="O28" s="560"/>
      <c r="P28" s="558"/>
      <c r="Q28" s="561"/>
      <c r="R28" s="557"/>
      <c r="S28" s="558"/>
      <c r="T28" s="559"/>
      <c r="U28" s="562"/>
      <c r="V28" s="563" t="s">
        <v>2889</v>
      </c>
      <c r="W28" s="564"/>
      <c r="X28" s="572"/>
      <c r="Y28" s="353"/>
      <c r="Z28" s="573"/>
      <c r="AA28" s="574" t="str">
        <f>IFERROR(__xludf.DUMMYFUNCTION("""COMPUTED_VALUE"""),"")</f>
        <v/>
      </c>
      <c r="AB28" s="568" t="str">
        <f>IFERROR(__xludf.DUMMYFUNCTION("""COMPUTED_VALUE"""),"")</f>
        <v/>
      </c>
      <c r="AC28" s="575" t="str">
        <f>IFERROR(__xludf.DUMMYFUNCTION("""COMPUTED_VALUE"""),"")</f>
        <v/>
      </c>
      <c r="AD28" s="576" t="str">
        <f>IFERROR(__xludf.DUMMYFUNCTION("""COMPUTED_VALUE"""),"")</f>
        <v/>
      </c>
      <c r="AE28" s="574" t="str">
        <f>IFERROR(__xludf.DUMMYFUNCTION("""COMPUTED_VALUE"""),"")</f>
        <v/>
      </c>
      <c r="AF28" s="577" t="str">
        <f>IFERROR(__xludf.DUMMYFUNCTION("""COMPUTED_VALUE"""),"")</f>
        <v/>
      </c>
      <c r="AG28" s="570"/>
      <c r="AH28" s="571"/>
      <c r="AI28" s="393" t="s">
        <v>3051</v>
      </c>
    </row>
    <row r="29">
      <c r="A29" s="554" t="s">
        <v>7115</v>
      </c>
      <c r="B29" s="480" t="s">
        <v>5164</v>
      </c>
      <c r="C29" s="555">
        <v>46174.0</v>
      </c>
      <c r="D29" s="556" t="s">
        <v>7164</v>
      </c>
      <c r="E29" s="363" t="s">
        <v>7165</v>
      </c>
      <c r="F29" s="557"/>
      <c r="G29" s="558"/>
      <c r="H29" s="559"/>
      <c r="I29" s="560"/>
      <c r="J29" s="558"/>
      <c r="K29" s="561"/>
      <c r="L29" s="557"/>
      <c r="M29" s="558"/>
      <c r="N29" s="559"/>
      <c r="O29" s="560"/>
      <c r="P29" s="558"/>
      <c r="Q29" s="561"/>
      <c r="R29" s="557"/>
      <c r="S29" s="558"/>
      <c r="T29" s="559"/>
      <c r="U29" s="562"/>
      <c r="V29" s="563" t="s">
        <v>1575</v>
      </c>
      <c r="W29" s="564"/>
      <c r="X29" s="565"/>
      <c r="Y29" s="353"/>
      <c r="Z29" s="566"/>
      <c r="AA29" s="574" t="str">
        <f>IFERROR(__xludf.DUMMYFUNCTION("""COMPUTED_VALUE"""),"")</f>
        <v/>
      </c>
      <c r="AB29" s="568" t="str">
        <f>IFERROR(__xludf.DUMMYFUNCTION("""COMPUTED_VALUE"""),"")</f>
        <v/>
      </c>
      <c r="AC29" s="575" t="str">
        <f>IFERROR(__xludf.DUMMYFUNCTION("""COMPUTED_VALUE"""),"")</f>
        <v/>
      </c>
      <c r="AD29" s="576" t="str">
        <f>IFERROR(__xludf.DUMMYFUNCTION("""COMPUTED_VALUE"""),"")</f>
        <v/>
      </c>
      <c r="AE29" s="574" t="str">
        <f>IFERROR(__xludf.DUMMYFUNCTION("""COMPUTED_VALUE"""),"")</f>
        <v/>
      </c>
      <c r="AF29" s="577" t="str">
        <f>IFERROR(__xludf.DUMMYFUNCTION("""COMPUTED_VALUE"""),"")</f>
        <v/>
      </c>
      <c r="AG29" s="578"/>
      <c r="AH29" s="579"/>
      <c r="AI29" s="393" t="s">
        <v>3051</v>
      </c>
    </row>
    <row r="30">
      <c r="A30" s="554" t="s">
        <v>7115</v>
      </c>
      <c r="B30" s="480" t="s">
        <v>5164</v>
      </c>
      <c r="C30" s="555">
        <v>46174.0</v>
      </c>
      <c r="D30" s="556" t="s">
        <v>7166</v>
      </c>
      <c r="E30" s="363" t="s">
        <v>7167</v>
      </c>
      <c r="F30" s="557"/>
      <c r="G30" s="558"/>
      <c r="H30" s="559"/>
      <c r="I30" s="560"/>
      <c r="J30" s="558"/>
      <c r="K30" s="561"/>
      <c r="L30" s="557"/>
      <c r="M30" s="558"/>
      <c r="N30" s="559"/>
      <c r="O30" s="560"/>
      <c r="P30" s="558"/>
      <c r="Q30" s="561"/>
      <c r="R30" s="557"/>
      <c r="S30" s="558"/>
      <c r="T30" s="559"/>
      <c r="U30" s="562"/>
      <c r="V30" s="563" t="s">
        <v>3015</v>
      </c>
      <c r="W30" s="564"/>
      <c r="X30" s="565"/>
      <c r="Y30" s="353"/>
      <c r="Z30" s="566"/>
      <c r="AA30" s="574" t="str">
        <f>IFERROR(__xludf.DUMMYFUNCTION("""COMPUTED_VALUE"""),"")</f>
        <v/>
      </c>
      <c r="AB30" s="568" t="str">
        <f>IFERROR(__xludf.DUMMYFUNCTION("""COMPUTED_VALUE"""),"")</f>
        <v/>
      </c>
      <c r="AC30" s="575" t="str">
        <f>IFERROR(__xludf.DUMMYFUNCTION("""COMPUTED_VALUE"""),"")</f>
        <v/>
      </c>
      <c r="AD30" s="576" t="str">
        <f>IFERROR(__xludf.DUMMYFUNCTION("""COMPUTED_VALUE"""),"")</f>
        <v/>
      </c>
      <c r="AE30" s="574" t="str">
        <f>IFERROR(__xludf.DUMMYFUNCTION("""COMPUTED_VALUE"""),"")</f>
        <v/>
      </c>
      <c r="AF30" s="577" t="str">
        <f>IFERROR(__xludf.DUMMYFUNCTION("""COMPUTED_VALUE"""),"")</f>
        <v/>
      </c>
      <c r="AG30" s="578"/>
      <c r="AH30" s="579"/>
      <c r="AI30" s="393" t="s">
        <v>3051</v>
      </c>
    </row>
    <row r="31">
      <c r="A31" s="554" t="s">
        <v>7115</v>
      </c>
      <c r="B31" s="480" t="s">
        <v>5164</v>
      </c>
      <c r="C31" s="555">
        <v>46174.0</v>
      </c>
      <c r="D31" s="556" t="s">
        <v>7168</v>
      </c>
      <c r="E31" s="363" t="s">
        <v>7169</v>
      </c>
      <c r="F31" s="557"/>
      <c r="G31" s="558"/>
      <c r="H31" s="559"/>
      <c r="I31" s="560"/>
      <c r="J31" s="558"/>
      <c r="K31" s="561"/>
      <c r="L31" s="557"/>
      <c r="M31" s="558"/>
      <c r="N31" s="559"/>
      <c r="O31" s="560"/>
      <c r="P31" s="558"/>
      <c r="Q31" s="561"/>
      <c r="R31" s="557"/>
      <c r="S31" s="558"/>
      <c r="T31" s="559"/>
      <c r="U31" s="562"/>
      <c r="V31" s="563" t="s">
        <v>754</v>
      </c>
      <c r="W31" s="564"/>
      <c r="X31" s="565"/>
      <c r="Y31" s="353"/>
      <c r="Z31" s="566"/>
      <c r="AA31" s="574" t="str">
        <f>IFERROR(__xludf.DUMMYFUNCTION("""COMPUTED_VALUE"""),"")</f>
        <v/>
      </c>
      <c r="AB31" s="568" t="str">
        <f>IFERROR(__xludf.DUMMYFUNCTION("""COMPUTED_VALUE"""),"")</f>
        <v/>
      </c>
      <c r="AC31" s="575" t="str">
        <f>IFERROR(__xludf.DUMMYFUNCTION("""COMPUTED_VALUE"""),"")</f>
        <v/>
      </c>
      <c r="AD31" s="576" t="str">
        <f>IFERROR(__xludf.DUMMYFUNCTION("""COMPUTED_VALUE"""),"")</f>
        <v/>
      </c>
      <c r="AE31" s="574" t="str">
        <f>IFERROR(__xludf.DUMMYFUNCTION("""COMPUTED_VALUE"""),"")</f>
        <v/>
      </c>
      <c r="AF31" s="577" t="str">
        <f>IFERROR(__xludf.DUMMYFUNCTION("""COMPUTED_VALUE"""),"")</f>
        <v/>
      </c>
      <c r="AG31" s="578"/>
      <c r="AH31" s="579"/>
      <c r="AI31" s="393" t="s">
        <v>3051</v>
      </c>
    </row>
    <row r="32">
      <c r="A32" s="554" t="s">
        <v>7115</v>
      </c>
      <c r="B32" s="480" t="s">
        <v>5164</v>
      </c>
      <c r="C32" s="555">
        <v>46174.0</v>
      </c>
      <c r="D32" s="556" t="s">
        <v>7170</v>
      </c>
      <c r="E32" s="363" t="s">
        <v>7171</v>
      </c>
      <c r="F32" s="557"/>
      <c r="G32" s="558"/>
      <c r="H32" s="559"/>
      <c r="I32" s="560"/>
      <c r="J32" s="558"/>
      <c r="K32" s="561"/>
      <c r="L32" s="557"/>
      <c r="M32" s="558"/>
      <c r="N32" s="559"/>
      <c r="O32" s="560"/>
      <c r="P32" s="558"/>
      <c r="Q32" s="561"/>
      <c r="R32" s="557"/>
      <c r="S32" s="558"/>
      <c r="T32" s="559"/>
      <c r="U32" s="562"/>
      <c r="V32" s="563" t="s">
        <v>263</v>
      </c>
      <c r="W32" s="591"/>
      <c r="X32" s="572"/>
      <c r="Y32" s="353"/>
      <c r="Z32" s="566"/>
      <c r="AA32" s="574" t="str">
        <f>IFERROR(__xludf.DUMMYFUNCTION("""COMPUTED_VALUE"""),"")</f>
        <v/>
      </c>
      <c r="AB32" s="568" t="str">
        <f>IFERROR(__xludf.DUMMYFUNCTION("""COMPUTED_VALUE"""),"")</f>
        <v/>
      </c>
      <c r="AC32" s="575" t="str">
        <f>IFERROR(__xludf.DUMMYFUNCTION("""COMPUTED_VALUE"""),"")</f>
        <v/>
      </c>
      <c r="AD32" s="576" t="str">
        <f>IFERROR(__xludf.DUMMYFUNCTION("""COMPUTED_VALUE"""),"")</f>
        <v/>
      </c>
      <c r="AE32" s="574" t="str">
        <f>IFERROR(__xludf.DUMMYFUNCTION("""COMPUTED_VALUE"""),"")</f>
        <v/>
      </c>
      <c r="AF32" s="577" t="str">
        <f>IFERROR(__xludf.DUMMYFUNCTION("""COMPUTED_VALUE"""),"")</f>
        <v/>
      </c>
      <c r="AG32" s="578"/>
      <c r="AH32" s="579"/>
      <c r="AI32" s="393" t="s">
        <v>3051</v>
      </c>
    </row>
    <row r="33">
      <c r="A33" s="554" t="s">
        <v>7115</v>
      </c>
      <c r="B33" s="480" t="s">
        <v>5164</v>
      </c>
      <c r="C33" s="555">
        <v>46174.0</v>
      </c>
      <c r="D33" s="556" t="s">
        <v>7172</v>
      </c>
      <c r="E33" s="363" t="s">
        <v>7173</v>
      </c>
      <c r="F33" s="557"/>
      <c r="G33" s="558"/>
      <c r="H33" s="559"/>
      <c r="I33" s="560"/>
      <c r="J33" s="558"/>
      <c r="K33" s="561"/>
      <c r="L33" s="557"/>
      <c r="M33" s="558"/>
      <c r="N33" s="559"/>
      <c r="O33" s="560"/>
      <c r="P33" s="558"/>
      <c r="Q33" s="561"/>
      <c r="R33" s="557"/>
      <c r="S33" s="558"/>
      <c r="T33" s="559"/>
      <c r="U33" s="562"/>
      <c r="V33" s="563"/>
      <c r="W33" s="564" t="s">
        <v>3010</v>
      </c>
      <c r="X33" s="572"/>
      <c r="Y33" s="353"/>
      <c r="Z33" s="573"/>
      <c r="AA33" s="574" t="str">
        <f>IFERROR(__xludf.DUMMYFUNCTION("""COMPUTED_VALUE"""),"")</f>
        <v/>
      </c>
      <c r="AB33" s="568" t="str">
        <f>IFERROR(__xludf.DUMMYFUNCTION("""COMPUTED_VALUE"""),"")</f>
        <v/>
      </c>
      <c r="AC33" s="575" t="str">
        <f>IFERROR(__xludf.DUMMYFUNCTION("""COMPUTED_VALUE"""),"")</f>
        <v/>
      </c>
      <c r="AD33" s="576" t="str">
        <f>IFERROR(__xludf.DUMMYFUNCTION("""COMPUTED_VALUE"""),"")</f>
        <v/>
      </c>
      <c r="AE33" s="574" t="str">
        <f>IFERROR(__xludf.DUMMYFUNCTION("""COMPUTED_VALUE"""),"")</f>
        <v/>
      </c>
      <c r="AF33" s="577" t="str">
        <f>IFERROR(__xludf.DUMMYFUNCTION("""COMPUTED_VALUE"""),"")</f>
        <v/>
      </c>
      <c r="AG33" s="570"/>
      <c r="AH33" s="571"/>
      <c r="AI33" s="393" t="s">
        <v>3051</v>
      </c>
    </row>
    <row r="34">
      <c r="A34" s="554" t="s">
        <v>7115</v>
      </c>
      <c r="B34" s="480" t="s">
        <v>5164</v>
      </c>
      <c r="C34" s="555">
        <v>46174.0</v>
      </c>
      <c r="D34" s="556" t="s">
        <v>7174</v>
      </c>
      <c r="E34" s="363" t="s">
        <v>7175</v>
      </c>
      <c r="F34" s="557"/>
      <c r="G34" s="558"/>
      <c r="H34" s="559"/>
      <c r="I34" s="560"/>
      <c r="J34" s="558"/>
      <c r="K34" s="561"/>
      <c r="L34" s="557"/>
      <c r="M34" s="558"/>
      <c r="N34" s="559"/>
      <c r="O34" s="560"/>
      <c r="P34" s="558"/>
      <c r="Q34" s="561"/>
      <c r="R34" s="557"/>
      <c r="S34" s="558"/>
      <c r="T34" s="559"/>
      <c r="U34" s="562"/>
      <c r="V34" s="563"/>
      <c r="W34" s="564" t="s">
        <v>1591</v>
      </c>
      <c r="X34" s="572"/>
      <c r="Y34" s="353"/>
      <c r="Z34" s="573"/>
      <c r="AA34" s="574" t="str">
        <f>IFERROR(__xludf.DUMMYFUNCTION("""COMPUTED_VALUE"""),"")</f>
        <v/>
      </c>
      <c r="AB34" s="568" t="str">
        <f>IFERROR(__xludf.DUMMYFUNCTION("""COMPUTED_VALUE"""),"")</f>
        <v/>
      </c>
      <c r="AC34" s="575" t="str">
        <f>IFERROR(__xludf.DUMMYFUNCTION("""COMPUTED_VALUE"""),"")</f>
        <v/>
      </c>
      <c r="AD34" s="576" t="str">
        <f>IFERROR(__xludf.DUMMYFUNCTION("""COMPUTED_VALUE"""),"")</f>
        <v/>
      </c>
      <c r="AE34" s="574" t="str">
        <f>IFERROR(__xludf.DUMMYFUNCTION("""COMPUTED_VALUE"""),"")</f>
        <v/>
      </c>
      <c r="AF34" s="577" t="str">
        <f>IFERROR(__xludf.DUMMYFUNCTION("""COMPUTED_VALUE"""),"")</f>
        <v/>
      </c>
      <c r="AG34" s="570"/>
      <c r="AH34" s="571"/>
      <c r="AI34" s="393" t="s">
        <v>3051</v>
      </c>
    </row>
    <row r="35">
      <c r="A35" s="554" t="s">
        <v>7115</v>
      </c>
      <c r="B35" s="480" t="s">
        <v>5164</v>
      </c>
      <c r="C35" s="555">
        <v>46174.0</v>
      </c>
      <c r="D35" s="556" t="s">
        <v>7176</v>
      </c>
      <c r="E35" s="363" t="s">
        <v>7177</v>
      </c>
      <c r="F35" s="557"/>
      <c r="G35" s="558"/>
      <c r="H35" s="559"/>
      <c r="I35" s="560"/>
      <c r="J35" s="558"/>
      <c r="K35" s="561"/>
      <c r="L35" s="557"/>
      <c r="M35" s="558"/>
      <c r="N35" s="559"/>
      <c r="O35" s="560"/>
      <c r="P35" s="558"/>
      <c r="Q35" s="561"/>
      <c r="R35" s="557"/>
      <c r="S35" s="558"/>
      <c r="T35" s="559"/>
      <c r="U35" s="562"/>
      <c r="V35" s="563"/>
      <c r="W35" s="564" t="s">
        <v>3008</v>
      </c>
      <c r="X35" s="572"/>
      <c r="Y35" s="353"/>
      <c r="Z35" s="573"/>
      <c r="AA35" s="574" t="str">
        <f>IFERROR(__xludf.DUMMYFUNCTION("""COMPUTED_VALUE"""),"")</f>
        <v/>
      </c>
      <c r="AB35" s="568" t="str">
        <f>IFERROR(__xludf.DUMMYFUNCTION("""COMPUTED_VALUE"""),"")</f>
        <v/>
      </c>
      <c r="AC35" s="575" t="str">
        <f>IFERROR(__xludf.DUMMYFUNCTION("""COMPUTED_VALUE"""),"")</f>
        <v/>
      </c>
      <c r="AD35" s="576" t="str">
        <f>IFERROR(__xludf.DUMMYFUNCTION("""COMPUTED_VALUE"""),"")</f>
        <v/>
      </c>
      <c r="AE35" s="574" t="str">
        <f>IFERROR(__xludf.DUMMYFUNCTION("""COMPUTED_VALUE"""),"")</f>
        <v/>
      </c>
      <c r="AF35" s="577" t="str">
        <f>IFERROR(__xludf.DUMMYFUNCTION("""COMPUTED_VALUE"""),"")</f>
        <v/>
      </c>
      <c r="AG35" s="578"/>
      <c r="AH35" s="579"/>
      <c r="AI35" s="393" t="s">
        <v>3051</v>
      </c>
    </row>
    <row r="36">
      <c r="A36" s="554" t="s">
        <v>7115</v>
      </c>
      <c r="B36" s="480" t="s">
        <v>5164</v>
      </c>
      <c r="C36" s="555">
        <v>46174.0</v>
      </c>
      <c r="D36" s="556" t="s">
        <v>7178</v>
      </c>
      <c r="E36" s="363" t="s">
        <v>7179</v>
      </c>
      <c r="F36" s="557"/>
      <c r="G36" s="558"/>
      <c r="H36" s="559"/>
      <c r="I36" s="560"/>
      <c r="J36" s="558"/>
      <c r="K36" s="561"/>
      <c r="L36" s="557"/>
      <c r="M36" s="558"/>
      <c r="N36" s="559"/>
      <c r="O36" s="560"/>
      <c r="P36" s="558"/>
      <c r="Q36" s="561"/>
      <c r="R36" s="557"/>
      <c r="S36" s="558"/>
      <c r="T36" s="559"/>
      <c r="U36" s="562"/>
      <c r="V36" s="563"/>
      <c r="W36" s="564" t="s">
        <v>3022</v>
      </c>
      <c r="X36" s="565"/>
      <c r="Y36" s="353"/>
      <c r="Z36" s="566"/>
      <c r="AA36" s="574" t="str">
        <f>IFERROR(__xludf.DUMMYFUNCTION("""COMPUTED_VALUE"""),"")</f>
        <v/>
      </c>
      <c r="AB36" s="568" t="str">
        <f>IFERROR(__xludf.DUMMYFUNCTION("""COMPUTED_VALUE"""),"")</f>
        <v/>
      </c>
      <c r="AC36" s="575" t="str">
        <f>IFERROR(__xludf.DUMMYFUNCTION("""COMPUTED_VALUE"""),"")</f>
        <v/>
      </c>
      <c r="AD36" s="576" t="str">
        <f>IFERROR(__xludf.DUMMYFUNCTION("""COMPUTED_VALUE"""),"")</f>
        <v/>
      </c>
      <c r="AE36" s="574" t="str">
        <f>IFERROR(__xludf.DUMMYFUNCTION("""COMPUTED_VALUE"""),"")</f>
        <v/>
      </c>
      <c r="AF36" s="577" t="str">
        <f>IFERROR(__xludf.DUMMYFUNCTION("""COMPUTED_VALUE"""),"")</f>
        <v/>
      </c>
      <c r="AG36" s="578"/>
      <c r="AH36" s="579"/>
      <c r="AI36" s="393" t="s">
        <v>3051</v>
      </c>
    </row>
    <row r="37">
      <c r="A37" s="554" t="s">
        <v>7115</v>
      </c>
      <c r="B37" s="480" t="s">
        <v>5164</v>
      </c>
      <c r="C37" s="555">
        <v>46174.0</v>
      </c>
      <c r="D37" s="556" t="s">
        <v>7180</v>
      </c>
      <c r="E37" s="363" t="s">
        <v>7181</v>
      </c>
      <c r="F37" s="557"/>
      <c r="G37" s="558"/>
      <c r="H37" s="559"/>
      <c r="I37" s="560"/>
      <c r="J37" s="558"/>
      <c r="K37" s="561"/>
      <c r="L37" s="557"/>
      <c r="M37" s="558"/>
      <c r="N37" s="559"/>
      <c r="O37" s="560"/>
      <c r="P37" s="558"/>
      <c r="Q37" s="561"/>
      <c r="R37" s="557"/>
      <c r="S37" s="558"/>
      <c r="T37" s="559"/>
      <c r="U37" s="562"/>
      <c r="V37" s="563"/>
      <c r="W37" s="564" t="s">
        <v>3039</v>
      </c>
      <c r="X37" s="572"/>
      <c r="Y37" s="353"/>
      <c r="Z37" s="573"/>
      <c r="AA37" s="574" t="str">
        <f>IFERROR(__xludf.DUMMYFUNCTION("""COMPUTED_VALUE"""),"")</f>
        <v/>
      </c>
      <c r="AB37" s="568" t="str">
        <f>IFERROR(__xludf.DUMMYFUNCTION("""COMPUTED_VALUE"""),"")</f>
        <v/>
      </c>
      <c r="AC37" s="575" t="str">
        <f>IFERROR(__xludf.DUMMYFUNCTION("""COMPUTED_VALUE"""),"")</f>
        <v/>
      </c>
      <c r="AD37" s="576" t="str">
        <f>IFERROR(__xludf.DUMMYFUNCTION("""COMPUTED_VALUE"""),"")</f>
        <v/>
      </c>
      <c r="AE37" s="574" t="str">
        <f>IFERROR(__xludf.DUMMYFUNCTION("""COMPUTED_VALUE"""),"")</f>
        <v/>
      </c>
      <c r="AF37" s="577" t="str">
        <f>IFERROR(__xludf.DUMMYFUNCTION("""COMPUTED_VALUE"""),"")</f>
        <v/>
      </c>
      <c r="AG37" s="570"/>
      <c r="AH37" s="571"/>
      <c r="AI37" s="393" t="s">
        <v>3051</v>
      </c>
    </row>
    <row r="38">
      <c r="A38" s="554" t="s">
        <v>7115</v>
      </c>
      <c r="B38" s="480" t="s">
        <v>5164</v>
      </c>
      <c r="C38" s="555">
        <v>46174.0</v>
      </c>
      <c r="D38" s="556" t="s">
        <v>7182</v>
      </c>
      <c r="E38" s="363" t="s">
        <v>7183</v>
      </c>
      <c r="F38" s="557"/>
      <c r="G38" s="558"/>
      <c r="H38" s="559"/>
      <c r="I38" s="560"/>
      <c r="J38" s="558"/>
      <c r="K38" s="561"/>
      <c r="L38" s="557"/>
      <c r="M38" s="558"/>
      <c r="N38" s="559"/>
      <c r="O38" s="560"/>
      <c r="P38" s="558"/>
      <c r="Q38" s="561"/>
      <c r="R38" s="557"/>
      <c r="S38" s="558"/>
      <c r="T38" s="559"/>
      <c r="U38" s="562"/>
      <c r="V38" s="563"/>
      <c r="W38" s="564" t="s">
        <v>3037</v>
      </c>
      <c r="X38" s="565"/>
      <c r="Y38" s="353"/>
      <c r="Z38" s="566"/>
      <c r="AA38" s="574" t="str">
        <f>IFERROR(__xludf.DUMMYFUNCTION("""COMPUTED_VALUE"""),"")</f>
        <v/>
      </c>
      <c r="AB38" s="568" t="str">
        <f>IFERROR(__xludf.DUMMYFUNCTION("""COMPUTED_VALUE"""),"")</f>
        <v/>
      </c>
      <c r="AC38" s="575" t="str">
        <f>IFERROR(__xludf.DUMMYFUNCTION("""COMPUTED_VALUE"""),"")</f>
        <v/>
      </c>
      <c r="AD38" s="576" t="str">
        <f>IFERROR(__xludf.DUMMYFUNCTION("""COMPUTED_VALUE"""),"")</f>
        <v/>
      </c>
      <c r="AE38" s="574" t="str">
        <f>IFERROR(__xludf.DUMMYFUNCTION("""COMPUTED_VALUE"""),"")</f>
        <v/>
      </c>
      <c r="AF38" s="577" t="str">
        <f>IFERROR(__xludf.DUMMYFUNCTION("""COMPUTED_VALUE"""),"")</f>
        <v/>
      </c>
      <c r="AG38" s="578"/>
      <c r="AH38" s="579"/>
      <c r="AI38" s="393" t="s">
        <v>3051</v>
      </c>
    </row>
    <row r="39">
      <c r="A39" s="554" t="s">
        <v>7184</v>
      </c>
      <c r="B39" s="480" t="s">
        <v>5164</v>
      </c>
      <c r="C39" s="555">
        <v>46174.0</v>
      </c>
      <c r="D39" s="556" t="s">
        <v>7185</v>
      </c>
      <c r="E39" s="363" t="s">
        <v>7186</v>
      </c>
      <c r="F39" s="557"/>
      <c r="G39" s="558"/>
      <c r="H39" s="559"/>
      <c r="I39" s="560"/>
      <c r="J39" s="558"/>
      <c r="K39" s="561"/>
      <c r="L39" s="557"/>
      <c r="M39" s="558"/>
      <c r="N39" s="559"/>
      <c r="O39" s="560"/>
      <c r="P39" s="558"/>
      <c r="Q39" s="561"/>
      <c r="R39" s="557"/>
      <c r="S39" s="558"/>
      <c r="T39" s="559"/>
      <c r="U39" s="562"/>
      <c r="V39" s="563" t="s">
        <v>712</v>
      </c>
      <c r="W39" s="564"/>
      <c r="X39" s="565"/>
      <c r="Y39" s="353"/>
      <c r="Z39" s="566"/>
      <c r="AA39" s="574" t="str">
        <f>IFERROR(__xludf.DUMMYFUNCTION("""COMPUTED_VALUE"""),"")</f>
        <v/>
      </c>
      <c r="AB39" s="568" t="str">
        <f>IFERROR(__xludf.DUMMYFUNCTION("""COMPUTED_VALUE"""),"")</f>
        <v/>
      </c>
      <c r="AC39" s="575" t="str">
        <f>IFERROR(__xludf.DUMMYFUNCTION("""COMPUTED_VALUE"""),"")</f>
        <v/>
      </c>
      <c r="AD39" s="576" t="str">
        <f>IFERROR(__xludf.DUMMYFUNCTION("""COMPUTED_VALUE"""),"")</f>
        <v/>
      </c>
      <c r="AE39" s="574" t="str">
        <f>IFERROR(__xludf.DUMMYFUNCTION("""COMPUTED_VALUE"""),"")</f>
        <v/>
      </c>
      <c r="AF39" s="577" t="str">
        <f>IFERROR(__xludf.DUMMYFUNCTION("""COMPUTED_VALUE"""),"")</f>
        <v/>
      </c>
      <c r="AG39" s="578"/>
      <c r="AH39" s="579"/>
      <c r="AI39" s="393" t="s">
        <v>3051</v>
      </c>
    </row>
    <row r="40">
      <c r="A40" s="554" t="s">
        <v>7184</v>
      </c>
      <c r="B40" s="480" t="s">
        <v>5164</v>
      </c>
      <c r="C40" s="555">
        <v>46174.0</v>
      </c>
      <c r="D40" s="556" t="s">
        <v>7187</v>
      </c>
      <c r="E40" s="363" t="s">
        <v>7188</v>
      </c>
      <c r="F40" s="557"/>
      <c r="G40" s="558"/>
      <c r="H40" s="559"/>
      <c r="I40" s="560"/>
      <c r="J40" s="558"/>
      <c r="K40" s="561"/>
      <c r="L40" s="557"/>
      <c r="M40" s="558"/>
      <c r="N40" s="559"/>
      <c r="O40" s="560"/>
      <c r="P40" s="558"/>
      <c r="Q40" s="561"/>
      <c r="R40" s="557"/>
      <c r="S40" s="558"/>
      <c r="T40" s="559"/>
      <c r="U40" s="562"/>
      <c r="V40" s="563" t="s">
        <v>122</v>
      </c>
      <c r="W40" s="564"/>
      <c r="X40" s="572"/>
      <c r="Y40" s="353"/>
      <c r="Z40" s="573"/>
      <c r="AA40" s="574" t="str">
        <f>IFERROR(__xludf.DUMMYFUNCTION("""COMPUTED_VALUE"""),"")</f>
        <v/>
      </c>
      <c r="AB40" s="568" t="str">
        <f>IFERROR(__xludf.DUMMYFUNCTION("""COMPUTED_VALUE"""),"")</f>
        <v/>
      </c>
      <c r="AC40" s="575" t="str">
        <f>IFERROR(__xludf.DUMMYFUNCTION("""COMPUTED_VALUE"""),"")</f>
        <v/>
      </c>
      <c r="AD40" s="576" t="str">
        <f>IFERROR(__xludf.DUMMYFUNCTION("""COMPUTED_VALUE"""),"")</f>
        <v/>
      </c>
      <c r="AE40" s="574" t="str">
        <f>IFERROR(__xludf.DUMMYFUNCTION("""COMPUTED_VALUE"""),"")</f>
        <v/>
      </c>
      <c r="AF40" s="577" t="str">
        <f>IFERROR(__xludf.DUMMYFUNCTION("""COMPUTED_VALUE"""),"")</f>
        <v/>
      </c>
      <c r="AG40" s="570"/>
      <c r="AH40" s="571"/>
      <c r="AI40" s="393" t="s">
        <v>3051</v>
      </c>
    </row>
    <row r="41">
      <c r="A41" s="554" t="s">
        <v>7184</v>
      </c>
      <c r="B41" s="480" t="s">
        <v>5164</v>
      </c>
      <c r="C41" s="555">
        <v>46174.0</v>
      </c>
      <c r="D41" s="556" t="s">
        <v>7189</v>
      </c>
      <c r="E41" s="363" t="s">
        <v>7190</v>
      </c>
      <c r="F41" s="557"/>
      <c r="G41" s="558"/>
      <c r="H41" s="559"/>
      <c r="I41" s="560"/>
      <c r="J41" s="558"/>
      <c r="K41" s="561"/>
      <c r="L41" s="557"/>
      <c r="M41" s="558"/>
      <c r="N41" s="559"/>
      <c r="O41" s="560"/>
      <c r="P41" s="558"/>
      <c r="Q41" s="561"/>
      <c r="R41" s="557"/>
      <c r="S41" s="558"/>
      <c r="T41" s="559"/>
      <c r="U41" s="562"/>
      <c r="V41" s="563" t="s">
        <v>1453</v>
      </c>
      <c r="W41" s="564"/>
      <c r="X41" s="572"/>
      <c r="Y41" s="353"/>
      <c r="Z41" s="573"/>
      <c r="AA41" s="574" t="str">
        <f>IFERROR(__xludf.DUMMYFUNCTION("""COMPUTED_VALUE"""),"")</f>
        <v/>
      </c>
      <c r="AB41" s="568" t="str">
        <f>IFERROR(__xludf.DUMMYFUNCTION("""COMPUTED_VALUE"""),"")</f>
        <v/>
      </c>
      <c r="AC41" s="575" t="str">
        <f>IFERROR(__xludf.DUMMYFUNCTION("""COMPUTED_VALUE"""),"")</f>
        <v/>
      </c>
      <c r="AD41" s="576" t="str">
        <f>IFERROR(__xludf.DUMMYFUNCTION("""COMPUTED_VALUE"""),"")</f>
        <v/>
      </c>
      <c r="AE41" s="574" t="str">
        <f>IFERROR(__xludf.DUMMYFUNCTION("""COMPUTED_VALUE"""),"")</f>
        <v/>
      </c>
      <c r="AF41" s="577" t="str">
        <f>IFERROR(__xludf.DUMMYFUNCTION("""COMPUTED_VALUE"""),"")</f>
        <v/>
      </c>
      <c r="AG41" s="578"/>
      <c r="AH41" s="579"/>
      <c r="AI41" s="393" t="s">
        <v>3051</v>
      </c>
    </row>
    <row r="42">
      <c r="A42" s="554" t="s">
        <v>7184</v>
      </c>
      <c r="B42" s="480" t="s">
        <v>5164</v>
      </c>
      <c r="C42" s="555">
        <v>46174.0</v>
      </c>
      <c r="D42" s="556" t="s">
        <v>7191</v>
      </c>
      <c r="E42" s="363" t="s">
        <v>7192</v>
      </c>
      <c r="F42" s="557"/>
      <c r="G42" s="558"/>
      <c r="H42" s="559"/>
      <c r="I42" s="560"/>
      <c r="J42" s="558"/>
      <c r="K42" s="561"/>
      <c r="L42" s="557"/>
      <c r="M42" s="558"/>
      <c r="N42" s="559"/>
      <c r="O42" s="560"/>
      <c r="P42" s="558"/>
      <c r="Q42" s="561"/>
      <c r="R42" s="557"/>
      <c r="S42" s="558"/>
      <c r="T42" s="559"/>
      <c r="U42" s="562"/>
      <c r="V42" s="563" t="s">
        <v>1376</v>
      </c>
      <c r="W42" s="564"/>
      <c r="X42" s="572"/>
      <c r="Y42" s="353"/>
      <c r="Z42" s="573"/>
      <c r="AA42" s="574" t="str">
        <f>IFERROR(__xludf.DUMMYFUNCTION("""COMPUTED_VALUE"""),"")</f>
        <v/>
      </c>
      <c r="AB42" s="568" t="str">
        <f>IFERROR(__xludf.DUMMYFUNCTION("""COMPUTED_VALUE"""),"")</f>
        <v/>
      </c>
      <c r="AC42" s="575" t="str">
        <f>IFERROR(__xludf.DUMMYFUNCTION("""COMPUTED_VALUE"""),"")</f>
        <v/>
      </c>
      <c r="AD42" s="576" t="str">
        <f>IFERROR(__xludf.DUMMYFUNCTION("""COMPUTED_VALUE"""),"")</f>
        <v/>
      </c>
      <c r="AE42" s="574" t="str">
        <f>IFERROR(__xludf.DUMMYFUNCTION("""COMPUTED_VALUE"""),"")</f>
        <v/>
      </c>
      <c r="AF42" s="577" t="str">
        <f>IFERROR(__xludf.DUMMYFUNCTION("""COMPUTED_VALUE"""),"")</f>
        <v/>
      </c>
      <c r="AG42" s="570"/>
      <c r="AH42" s="571"/>
      <c r="AI42" s="393" t="s">
        <v>3051</v>
      </c>
    </row>
    <row r="43">
      <c r="A43" s="554" t="s">
        <v>7184</v>
      </c>
      <c r="B43" s="480" t="s">
        <v>5164</v>
      </c>
      <c r="C43" s="555">
        <v>46174.0</v>
      </c>
      <c r="D43" s="593" t="s">
        <v>7193</v>
      </c>
      <c r="E43" s="363" t="s">
        <v>7194</v>
      </c>
      <c r="F43" s="557"/>
      <c r="G43" s="558"/>
      <c r="H43" s="559"/>
      <c r="I43" s="560"/>
      <c r="J43" s="558"/>
      <c r="K43" s="561"/>
      <c r="L43" s="557"/>
      <c r="M43" s="558"/>
      <c r="N43" s="559"/>
      <c r="O43" s="560"/>
      <c r="P43" s="558"/>
      <c r="Q43" s="561"/>
      <c r="R43" s="557"/>
      <c r="S43" s="558"/>
      <c r="T43" s="559"/>
      <c r="U43" s="562"/>
      <c r="V43" s="563" t="s">
        <v>951</v>
      </c>
      <c r="W43" s="564"/>
      <c r="X43" s="572"/>
      <c r="Y43" s="353"/>
      <c r="Z43" s="573"/>
      <c r="AA43" s="574" t="str">
        <f>IFERROR(__xludf.DUMMYFUNCTION("""COMPUTED_VALUE"""),"")</f>
        <v/>
      </c>
      <c r="AB43" s="568" t="str">
        <f>IFERROR(__xludf.DUMMYFUNCTION("""COMPUTED_VALUE"""),"")</f>
        <v/>
      </c>
      <c r="AC43" s="575" t="str">
        <f>IFERROR(__xludf.DUMMYFUNCTION("""COMPUTED_VALUE"""),"")</f>
        <v/>
      </c>
      <c r="AD43" s="576" t="str">
        <f>IFERROR(__xludf.DUMMYFUNCTION("""COMPUTED_VALUE"""),"")</f>
        <v/>
      </c>
      <c r="AE43" s="574" t="str">
        <f>IFERROR(__xludf.DUMMYFUNCTION("""COMPUTED_VALUE"""),"")</f>
        <v/>
      </c>
      <c r="AF43" s="577" t="str">
        <f>IFERROR(__xludf.DUMMYFUNCTION("""COMPUTED_VALUE"""),"")</f>
        <v/>
      </c>
      <c r="AG43" s="578"/>
      <c r="AH43" s="579"/>
      <c r="AI43" s="393" t="s">
        <v>3051</v>
      </c>
    </row>
    <row r="44">
      <c r="A44" s="554" t="s">
        <v>7184</v>
      </c>
      <c r="B44" s="480" t="s">
        <v>5164</v>
      </c>
      <c r="C44" s="555">
        <v>46174.0</v>
      </c>
      <c r="D44" s="556" t="s">
        <v>7195</v>
      </c>
      <c r="E44" s="363" t="s">
        <v>7196</v>
      </c>
      <c r="F44" s="557"/>
      <c r="G44" s="558"/>
      <c r="H44" s="559"/>
      <c r="I44" s="560"/>
      <c r="J44" s="558"/>
      <c r="K44" s="561"/>
      <c r="L44" s="557"/>
      <c r="M44" s="558"/>
      <c r="N44" s="559"/>
      <c r="O44" s="560"/>
      <c r="P44" s="558"/>
      <c r="Q44" s="561"/>
      <c r="R44" s="557"/>
      <c r="S44" s="558"/>
      <c r="T44" s="559"/>
      <c r="U44" s="562"/>
      <c r="V44" s="563" t="s">
        <v>279</v>
      </c>
      <c r="W44" s="564"/>
      <c r="X44" s="565"/>
      <c r="Y44" s="353"/>
      <c r="Z44" s="566"/>
      <c r="AA44" s="574" t="str">
        <f>IFERROR(__xludf.DUMMYFUNCTION("""COMPUTED_VALUE"""),"")</f>
        <v/>
      </c>
      <c r="AB44" s="568" t="str">
        <f>IFERROR(__xludf.DUMMYFUNCTION("""COMPUTED_VALUE"""),"")</f>
        <v/>
      </c>
      <c r="AC44" s="575" t="str">
        <f>IFERROR(__xludf.DUMMYFUNCTION("""COMPUTED_VALUE"""),"")</f>
        <v/>
      </c>
      <c r="AD44" s="576" t="str">
        <f>IFERROR(__xludf.DUMMYFUNCTION("""COMPUTED_VALUE"""),"")</f>
        <v/>
      </c>
      <c r="AE44" s="574" t="str">
        <f>IFERROR(__xludf.DUMMYFUNCTION("""COMPUTED_VALUE"""),"")</f>
        <v/>
      </c>
      <c r="AF44" s="577" t="str">
        <f>IFERROR(__xludf.DUMMYFUNCTION("""COMPUTED_VALUE"""),"")</f>
        <v/>
      </c>
      <c r="AG44" s="578"/>
      <c r="AH44" s="579"/>
      <c r="AI44" s="393" t="s">
        <v>3051</v>
      </c>
    </row>
    <row r="45">
      <c r="A45" s="554" t="s">
        <v>7184</v>
      </c>
      <c r="B45" s="480" t="s">
        <v>5164</v>
      </c>
      <c r="C45" s="555">
        <v>46174.0</v>
      </c>
      <c r="D45" s="556" t="s">
        <v>7197</v>
      </c>
      <c r="E45" s="363" t="s">
        <v>7198</v>
      </c>
      <c r="F45" s="557"/>
      <c r="G45" s="558"/>
      <c r="H45" s="559"/>
      <c r="I45" s="560"/>
      <c r="J45" s="558"/>
      <c r="K45" s="561"/>
      <c r="L45" s="557"/>
      <c r="M45" s="558"/>
      <c r="N45" s="559"/>
      <c r="O45" s="560"/>
      <c r="P45" s="558"/>
      <c r="Q45" s="561"/>
      <c r="R45" s="557"/>
      <c r="S45" s="558"/>
      <c r="T45" s="559"/>
      <c r="U45" s="562"/>
      <c r="V45" s="563" t="s">
        <v>1626</v>
      </c>
      <c r="W45" s="564"/>
      <c r="X45" s="565"/>
      <c r="Y45" s="353"/>
      <c r="Z45" s="566"/>
      <c r="AA45" s="574" t="str">
        <f>IFERROR(__xludf.DUMMYFUNCTION("""COMPUTED_VALUE"""),"")</f>
        <v/>
      </c>
      <c r="AB45" s="568" t="str">
        <f>IFERROR(__xludf.DUMMYFUNCTION("""COMPUTED_VALUE"""),"")</f>
        <v/>
      </c>
      <c r="AC45" s="575" t="str">
        <f>IFERROR(__xludf.DUMMYFUNCTION("""COMPUTED_VALUE"""),"")</f>
        <v/>
      </c>
      <c r="AD45" s="576" t="str">
        <f>IFERROR(__xludf.DUMMYFUNCTION("""COMPUTED_VALUE"""),"")</f>
        <v/>
      </c>
      <c r="AE45" s="574" t="str">
        <f>IFERROR(__xludf.DUMMYFUNCTION("""COMPUTED_VALUE"""),"")</f>
        <v/>
      </c>
      <c r="AF45" s="577" t="str">
        <f>IFERROR(__xludf.DUMMYFUNCTION("""COMPUTED_VALUE"""),"")</f>
        <v/>
      </c>
      <c r="AG45" s="578"/>
      <c r="AH45" s="579"/>
      <c r="AI45" s="393" t="s">
        <v>3051</v>
      </c>
    </row>
    <row r="46">
      <c r="A46" s="554" t="s">
        <v>7184</v>
      </c>
      <c r="B46" s="480" t="s">
        <v>5164</v>
      </c>
      <c r="C46" s="555">
        <v>46174.0</v>
      </c>
      <c r="D46" s="556" t="s">
        <v>7199</v>
      </c>
      <c r="E46" s="363" t="s">
        <v>7200</v>
      </c>
      <c r="F46" s="557"/>
      <c r="G46" s="558"/>
      <c r="H46" s="559"/>
      <c r="I46" s="560"/>
      <c r="J46" s="558"/>
      <c r="K46" s="561"/>
      <c r="L46" s="557"/>
      <c r="M46" s="558"/>
      <c r="N46" s="559"/>
      <c r="O46" s="560"/>
      <c r="P46" s="558"/>
      <c r="Q46" s="561"/>
      <c r="R46" s="557"/>
      <c r="S46" s="558"/>
      <c r="T46" s="559"/>
      <c r="U46" s="562"/>
      <c r="V46" s="563" t="s">
        <v>2937</v>
      </c>
      <c r="W46" s="564"/>
      <c r="X46" s="572"/>
      <c r="Y46" s="353"/>
      <c r="Z46" s="573"/>
      <c r="AA46" s="574" t="str">
        <f>IFERROR(__xludf.DUMMYFUNCTION("""COMPUTED_VALUE"""),"")</f>
        <v/>
      </c>
      <c r="AB46" s="568" t="str">
        <f>IFERROR(__xludf.DUMMYFUNCTION("""COMPUTED_VALUE"""),"")</f>
        <v/>
      </c>
      <c r="AC46" s="575" t="str">
        <f>IFERROR(__xludf.DUMMYFUNCTION("""COMPUTED_VALUE"""),"")</f>
        <v/>
      </c>
      <c r="AD46" s="576" t="str">
        <f>IFERROR(__xludf.DUMMYFUNCTION("""COMPUTED_VALUE"""),"")</f>
        <v/>
      </c>
      <c r="AE46" s="574" t="str">
        <f>IFERROR(__xludf.DUMMYFUNCTION("""COMPUTED_VALUE"""),"")</f>
        <v/>
      </c>
      <c r="AF46" s="577" t="str">
        <f>IFERROR(__xludf.DUMMYFUNCTION("""COMPUTED_VALUE"""),"")</f>
        <v/>
      </c>
      <c r="AG46" s="570"/>
      <c r="AH46" s="571"/>
      <c r="AI46" s="393" t="s">
        <v>3051</v>
      </c>
    </row>
    <row r="47">
      <c r="A47" s="554" t="s">
        <v>7184</v>
      </c>
      <c r="B47" s="480" t="s">
        <v>5164</v>
      </c>
      <c r="C47" s="555">
        <v>46174.0</v>
      </c>
      <c r="D47" s="556" t="s">
        <v>7201</v>
      </c>
      <c r="E47" s="363" t="s">
        <v>7202</v>
      </c>
      <c r="F47" s="557"/>
      <c r="G47" s="558"/>
      <c r="H47" s="559"/>
      <c r="I47" s="560"/>
      <c r="J47" s="558"/>
      <c r="K47" s="561"/>
      <c r="L47" s="557"/>
      <c r="M47" s="558"/>
      <c r="N47" s="559"/>
      <c r="O47" s="560"/>
      <c r="P47" s="558"/>
      <c r="Q47" s="561"/>
      <c r="R47" s="557"/>
      <c r="S47" s="558"/>
      <c r="T47" s="559"/>
      <c r="U47" s="562"/>
      <c r="V47" s="563" t="s">
        <v>3020</v>
      </c>
      <c r="W47" s="564"/>
      <c r="X47" s="572"/>
      <c r="Y47" s="353"/>
      <c r="Z47" s="573"/>
      <c r="AA47" s="574" t="str">
        <f>IFERROR(__xludf.DUMMYFUNCTION("""COMPUTED_VALUE"""),"")</f>
        <v/>
      </c>
      <c r="AB47" s="568" t="str">
        <f>IFERROR(__xludf.DUMMYFUNCTION("""COMPUTED_VALUE"""),"")</f>
        <v/>
      </c>
      <c r="AC47" s="575" t="str">
        <f>IFERROR(__xludf.DUMMYFUNCTION("""COMPUTED_VALUE"""),"")</f>
        <v/>
      </c>
      <c r="AD47" s="576" t="str">
        <f>IFERROR(__xludf.DUMMYFUNCTION("""COMPUTED_VALUE"""),"")</f>
        <v/>
      </c>
      <c r="AE47" s="574" t="str">
        <f>IFERROR(__xludf.DUMMYFUNCTION("""COMPUTED_VALUE"""),"")</f>
        <v/>
      </c>
      <c r="AF47" s="577" t="str">
        <f>IFERROR(__xludf.DUMMYFUNCTION("""COMPUTED_VALUE"""),"")</f>
        <v/>
      </c>
      <c r="AG47" s="570"/>
      <c r="AH47" s="571"/>
      <c r="AI47" s="393" t="s">
        <v>3051</v>
      </c>
    </row>
    <row r="48">
      <c r="A48" s="554" t="s">
        <v>7184</v>
      </c>
      <c r="B48" s="480" t="s">
        <v>5164</v>
      </c>
      <c r="C48" s="555">
        <v>46174.0</v>
      </c>
      <c r="D48" s="556" t="s">
        <v>7203</v>
      </c>
      <c r="E48" s="363" t="s">
        <v>7204</v>
      </c>
      <c r="F48" s="557"/>
      <c r="G48" s="558"/>
      <c r="H48" s="559"/>
      <c r="I48" s="560"/>
      <c r="J48" s="558"/>
      <c r="K48" s="561"/>
      <c r="L48" s="557"/>
      <c r="M48" s="558"/>
      <c r="N48" s="559"/>
      <c r="O48" s="560"/>
      <c r="P48" s="558"/>
      <c r="Q48" s="561"/>
      <c r="R48" s="557"/>
      <c r="S48" s="558"/>
      <c r="T48" s="559"/>
      <c r="U48" s="562"/>
      <c r="V48" s="563" t="s">
        <v>2939</v>
      </c>
      <c r="W48" s="564"/>
      <c r="X48" s="572"/>
      <c r="Y48" s="353"/>
      <c r="Z48" s="573"/>
      <c r="AA48" s="574" t="str">
        <f>IFERROR(__xludf.DUMMYFUNCTION("""COMPUTED_VALUE"""),"")</f>
        <v/>
      </c>
      <c r="AB48" s="568" t="str">
        <f>IFERROR(__xludf.DUMMYFUNCTION("""COMPUTED_VALUE"""),"")</f>
        <v/>
      </c>
      <c r="AC48" s="575" t="str">
        <f>IFERROR(__xludf.DUMMYFUNCTION("""COMPUTED_VALUE"""),"")</f>
        <v/>
      </c>
      <c r="AD48" s="576" t="str">
        <f>IFERROR(__xludf.DUMMYFUNCTION("""COMPUTED_VALUE"""),"")</f>
        <v/>
      </c>
      <c r="AE48" s="574" t="str">
        <f>IFERROR(__xludf.DUMMYFUNCTION("""COMPUTED_VALUE"""),"")</f>
        <v/>
      </c>
      <c r="AF48" s="577" t="str">
        <f>IFERROR(__xludf.DUMMYFUNCTION("""COMPUTED_VALUE"""),"")</f>
        <v/>
      </c>
      <c r="AG48" s="570"/>
      <c r="AH48" s="571"/>
      <c r="AI48" s="393" t="s">
        <v>3051</v>
      </c>
    </row>
    <row r="49">
      <c r="A49" s="554" t="s">
        <v>7184</v>
      </c>
      <c r="B49" s="480" t="s">
        <v>5164</v>
      </c>
      <c r="C49" s="555">
        <v>46174.0</v>
      </c>
      <c r="D49" s="556" t="s">
        <v>7205</v>
      </c>
      <c r="E49" s="363" t="s">
        <v>7206</v>
      </c>
      <c r="F49" s="557"/>
      <c r="G49" s="558"/>
      <c r="H49" s="559"/>
      <c r="I49" s="560"/>
      <c r="J49" s="558"/>
      <c r="K49" s="561"/>
      <c r="L49" s="557"/>
      <c r="M49" s="558"/>
      <c r="N49" s="559"/>
      <c r="O49" s="560"/>
      <c r="P49" s="558"/>
      <c r="Q49" s="561"/>
      <c r="R49" s="557"/>
      <c r="S49" s="558"/>
      <c r="T49" s="559"/>
      <c r="U49" s="562"/>
      <c r="V49" s="563" t="s">
        <v>555</v>
      </c>
      <c r="W49" s="564"/>
      <c r="X49" s="572"/>
      <c r="Y49" s="353"/>
      <c r="Z49" s="573"/>
      <c r="AA49" s="574" t="str">
        <f>IFERROR(__xludf.DUMMYFUNCTION("""COMPUTED_VALUE"""),"")</f>
        <v/>
      </c>
      <c r="AB49" s="568" t="str">
        <f>IFERROR(__xludf.DUMMYFUNCTION("""COMPUTED_VALUE"""),"")</f>
        <v/>
      </c>
      <c r="AC49" s="575" t="str">
        <f>IFERROR(__xludf.DUMMYFUNCTION("""COMPUTED_VALUE"""),"")</f>
        <v/>
      </c>
      <c r="AD49" s="576" t="str">
        <f>IFERROR(__xludf.DUMMYFUNCTION("""COMPUTED_VALUE"""),"")</f>
        <v/>
      </c>
      <c r="AE49" s="574" t="str">
        <f>IFERROR(__xludf.DUMMYFUNCTION("""COMPUTED_VALUE"""),"")</f>
        <v/>
      </c>
      <c r="AF49" s="577" t="str">
        <f>IFERROR(__xludf.DUMMYFUNCTION("""COMPUTED_VALUE"""),"")</f>
        <v/>
      </c>
      <c r="AG49" s="578"/>
      <c r="AH49" s="579"/>
      <c r="AI49" s="393" t="s">
        <v>3051</v>
      </c>
    </row>
    <row r="50">
      <c r="A50" s="554" t="s">
        <v>7184</v>
      </c>
      <c r="B50" s="480" t="s">
        <v>5164</v>
      </c>
      <c r="C50" s="555">
        <v>46174.0</v>
      </c>
      <c r="D50" s="556" t="s">
        <v>7207</v>
      </c>
      <c r="E50" s="363" t="s">
        <v>7208</v>
      </c>
      <c r="F50" s="557"/>
      <c r="G50" s="558"/>
      <c r="H50" s="559"/>
      <c r="I50" s="560"/>
      <c r="J50" s="558"/>
      <c r="K50" s="561"/>
      <c r="L50" s="557"/>
      <c r="M50" s="558"/>
      <c r="N50" s="559"/>
      <c r="O50" s="560"/>
      <c r="P50" s="558"/>
      <c r="Q50" s="561"/>
      <c r="R50" s="557"/>
      <c r="S50" s="558"/>
      <c r="T50" s="559"/>
      <c r="U50" s="562"/>
      <c r="V50" s="563" t="s">
        <v>2902</v>
      </c>
      <c r="W50" s="564"/>
      <c r="X50" s="572"/>
      <c r="Y50" s="353"/>
      <c r="Z50" s="573"/>
      <c r="AA50" s="574" t="str">
        <f>IFERROR(__xludf.DUMMYFUNCTION("""COMPUTED_VALUE"""),"")</f>
        <v/>
      </c>
      <c r="AB50" s="568" t="str">
        <f>IFERROR(__xludf.DUMMYFUNCTION("""COMPUTED_VALUE"""),"")</f>
        <v/>
      </c>
      <c r="AC50" s="575" t="str">
        <f>IFERROR(__xludf.DUMMYFUNCTION("""COMPUTED_VALUE"""),"")</f>
        <v/>
      </c>
      <c r="AD50" s="576" t="str">
        <f>IFERROR(__xludf.DUMMYFUNCTION("""COMPUTED_VALUE"""),"")</f>
        <v/>
      </c>
      <c r="AE50" s="574" t="str">
        <f>IFERROR(__xludf.DUMMYFUNCTION("""COMPUTED_VALUE"""),"")</f>
        <v/>
      </c>
      <c r="AF50" s="577" t="str">
        <f>IFERROR(__xludf.DUMMYFUNCTION("""COMPUTED_VALUE"""),"")</f>
        <v/>
      </c>
      <c r="AG50" s="570"/>
      <c r="AH50" s="571"/>
      <c r="AI50" s="393" t="s">
        <v>3051</v>
      </c>
    </row>
    <row r="51">
      <c r="A51" s="554" t="s">
        <v>7184</v>
      </c>
      <c r="B51" s="480" t="s">
        <v>5164</v>
      </c>
      <c r="C51" s="555">
        <v>46174.0</v>
      </c>
      <c r="D51" s="556" t="s">
        <v>7209</v>
      </c>
      <c r="E51" s="363" t="s">
        <v>7210</v>
      </c>
      <c r="F51" s="557"/>
      <c r="G51" s="558"/>
      <c r="H51" s="559"/>
      <c r="I51" s="560"/>
      <c r="J51" s="558"/>
      <c r="K51" s="561"/>
      <c r="L51" s="557"/>
      <c r="M51" s="558"/>
      <c r="N51" s="559"/>
      <c r="O51" s="560"/>
      <c r="P51" s="558"/>
      <c r="Q51" s="561"/>
      <c r="R51" s="557"/>
      <c r="S51" s="558"/>
      <c r="T51" s="559"/>
      <c r="U51" s="562"/>
      <c r="V51" s="563" t="s">
        <v>3017</v>
      </c>
      <c r="W51" s="564"/>
      <c r="X51" s="565"/>
      <c r="Y51" s="353"/>
      <c r="Z51" s="566"/>
      <c r="AA51" s="574" t="str">
        <f>IFERROR(__xludf.DUMMYFUNCTION("""COMPUTED_VALUE"""),"")</f>
        <v/>
      </c>
      <c r="AB51" s="568" t="str">
        <f>IFERROR(__xludf.DUMMYFUNCTION("""COMPUTED_VALUE"""),"")</f>
        <v/>
      </c>
      <c r="AC51" s="575" t="str">
        <f>IFERROR(__xludf.DUMMYFUNCTION("""COMPUTED_VALUE"""),"")</f>
        <v/>
      </c>
      <c r="AD51" s="576" t="str">
        <f>IFERROR(__xludf.DUMMYFUNCTION("""COMPUTED_VALUE"""),"")</f>
        <v/>
      </c>
      <c r="AE51" s="574" t="str">
        <f>IFERROR(__xludf.DUMMYFUNCTION("""COMPUTED_VALUE"""),"")</f>
        <v/>
      </c>
      <c r="AF51" s="577" t="str">
        <f>IFERROR(__xludf.DUMMYFUNCTION("""COMPUTED_VALUE"""),"")</f>
        <v/>
      </c>
      <c r="AG51" s="578"/>
      <c r="AH51" s="579"/>
      <c r="AI51" s="393" t="s">
        <v>3051</v>
      </c>
    </row>
    <row r="52">
      <c r="A52" s="554" t="s">
        <v>7184</v>
      </c>
      <c r="B52" s="480" t="s">
        <v>5164</v>
      </c>
      <c r="C52" s="555">
        <v>46174.0</v>
      </c>
      <c r="D52" s="556" t="s">
        <v>7211</v>
      </c>
      <c r="E52" s="363" t="s">
        <v>7212</v>
      </c>
      <c r="F52" s="557"/>
      <c r="G52" s="558"/>
      <c r="H52" s="559"/>
      <c r="I52" s="560"/>
      <c r="J52" s="558"/>
      <c r="K52" s="561"/>
      <c r="L52" s="557"/>
      <c r="M52" s="558"/>
      <c r="N52" s="559"/>
      <c r="O52" s="560"/>
      <c r="P52" s="558"/>
      <c r="Q52" s="561"/>
      <c r="R52" s="557"/>
      <c r="S52" s="558"/>
      <c r="T52" s="559"/>
      <c r="U52" s="562"/>
      <c r="V52" s="563" t="s">
        <v>2920</v>
      </c>
      <c r="W52" s="564"/>
      <c r="X52" s="572"/>
      <c r="Y52" s="353"/>
      <c r="Z52" s="573"/>
      <c r="AA52" s="574" t="str">
        <f>IFERROR(__xludf.DUMMYFUNCTION("""COMPUTED_VALUE"""),"")</f>
        <v/>
      </c>
      <c r="AB52" s="568" t="str">
        <f>IFERROR(__xludf.DUMMYFUNCTION("""COMPUTED_VALUE"""),"")</f>
        <v/>
      </c>
      <c r="AC52" s="575" t="str">
        <f>IFERROR(__xludf.DUMMYFUNCTION("""COMPUTED_VALUE"""),"")</f>
        <v/>
      </c>
      <c r="AD52" s="576" t="str">
        <f>IFERROR(__xludf.DUMMYFUNCTION("""COMPUTED_VALUE"""),"")</f>
        <v/>
      </c>
      <c r="AE52" s="574" t="str">
        <f>IFERROR(__xludf.DUMMYFUNCTION("""COMPUTED_VALUE"""),"")</f>
        <v/>
      </c>
      <c r="AF52" s="577" t="str">
        <f>IFERROR(__xludf.DUMMYFUNCTION("""COMPUTED_VALUE"""),"")</f>
        <v/>
      </c>
      <c r="AG52" s="578"/>
      <c r="AH52" s="579"/>
      <c r="AI52" s="393" t="s">
        <v>3051</v>
      </c>
    </row>
    <row r="53">
      <c r="A53" s="554" t="s">
        <v>7184</v>
      </c>
      <c r="B53" s="480" t="s">
        <v>5164</v>
      </c>
      <c r="C53" s="555">
        <v>46174.0</v>
      </c>
      <c r="D53" s="556" t="s">
        <v>7213</v>
      </c>
      <c r="E53" s="363" t="s">
        <v>7214</v>
      </c>
      <c r="F53" s="557"/>
      <c r="G53" s="558"/>
      <c r="H53" s="559"/>
      <c r="I53" s="560"/>
      <c r="J53" s="558"/>
      <c r="K53" s="561"/>
      <c r="L53" s="557"/>
      <c r="M53" s="558"/>
      <c r="N53" s="559"/>
      <c r="O53" s="560"/>
      <c r="P53" s="558"/>
      <c r="Q53" s="561"/>
      <c r="R53" s="557"/>
      <c r="S53" s="558"/>
      <c r="T53" s="559"/>
      <c r="U53" s="562"/>
      <c r="V53" s="563" t="s">
        <v>544</v>
      </c>
      <c r="W53" s="591" t="s">
        <v>270</v>
      </c>
      <c r="X53" s="572"/>
      <c r="Y53" s="353"/>
      <c r="Z53" s="566"/>
      <c r="AA53" s="574" t="str">
        <f>IFERROR(__xludf.DUMMYFUNCTION("""COMPUTED_VALUE"""),"")</f>
        <v/>
      </c>
      <c r="AB53" s="568" t="str">
        <f>IFERROR(__xludf.DUMMYFUNCTION("""COMPUTED_VALUE"""),"")</f>
        <v/>
      </c>
      <c r="AC53" s="575" t="str">
        <f>IFERROR(__xludf.DUMMYFUNCTION("""COMPUTED_VALUE"""),"")</f>
        <v/>
      </c>
      <c r="AD53" s="576" t="str">
        <f>IFERROR(__xludf.DUMMYFUNCTION("""COMPUTED_VALUE"""),"")</f>
        <v/>
      </c>
      <c r="AE53" s="574" t="str">
        <f>IFERROR(__xludf.DUMMYFUNCTION("""COMPUTED_VALUE"""),"")</f>
        <v/>
      </c>
      <c r="AF53" s="577" t="str">
        <f>IFERROR(__xludf.DUMMYFUNCTION("""COMPUTED_VALUE"""),"")</f>
        <v/>
      </c>
      <c r="AG53" s="578"/>
      <c r="AH53" s="579"/>
      <c r="AI53" s="393" t="s">
        <v>3051</v>
      </c>
    </row>
    <row r="54">
      <c r="A54" s="554" t="s">
        <v>7215</v>
      </c>
      <c r="B54" s="480" t="s">
        <v>5164</v>
      </c>
      <c r="C54" s="555">
        <v>46174.0</v>
      </c>
      <c r="D54" s="556" t="s">
        <v>7216</v>
      </c>
      <c r="E54" s="363" t="s">
        <v>7217</v>
      </c>
      <c r="F54" s="557"/>
      <c r="G54" s="558"/>
      <c r="H54" s="559"/>
      <c r="I54" s="560"/>
      <c r="J54" s="558"/>
      <c r="K54" s="561"/>
      <c r="L54" s="557"/>
      <c r="M54" s="558"/>
      <c r="N54" s="559"/>
      <c r="O54" s="560"/>
      <c r="P54" s="558"/>
      <c r="Q54" s="561"/>
      <c r="R54" s="557"/>
      <c r="S54" s="558"/>
      <c r="T54" s="559"/>
      <c r="U54" s="562"/>
      <c r="V54" s="563" t="s">
        <v>475</v>
      </c>
      <c r="W54" s="564"/>
      <c r="X54" s="565"/>
      <c r="Y54" s="353"/>
      <c r="Z54" s="566"/>
      <c r="AA54" s="574" t="str">
        <f>IFERROR(__xludf.DUMMYFUNCTION("""COMPUTED_VALUE"""),"")</f>
        <v/>
      </c>
      <c r="AB54" s="568" t="str">
        <f>IFERROR(__xludf.DUMMYFUNCTION("""COMPUTED_VALUE"""),"")</f>
        <v/>
      </c>
      <c r="AC54" s="575" t="str">
        <f>IFERROR(__xludf.DUMMYFUNCTION("""COMPUTED_VALUE"""),"")</f>
        <v/>
      </c>
      <c r="AD54" s="576" t="str">
        <f>IFERROR(__xludf.DUMMYFUNCTION("""COMPUTED_VALUE"""),"")</f>
        <v/>
      </c>
      <c r="AE54" s="574" t="str">
        <f>IFERROR(__xludf.DUMMYFUNCTION("""COMPUTED_VALUE"""),"")</f>
        <v/>
      </c>
      <c r="AF54" s="577" t="str">
        <f>IFERROR(__xludf.DUMMYFUNCTION("""COMPUTED_VALUE"""),"")</f>
        <v/>
      </c>
      <c r="AG54" s="578"/>
      <c r="AH54" s="579"/>
      <c r="AI54" s="393" t="s">
        <v>3051</v>
      </c>
    </row>
    <row r="55">
      <c r="A55" s="554" t="s">
        <v>7215</v>
      </c>
      <c r="B55" s="480" t="s">
        <v>5164</v>
      </c>
      <c r="C55" s="555">
        <v>46174.0</v>
      </c>
      <c r="D55" s="556" t="s">
        <v>7218</v>
      </c>
      <c r="E55" s="363" t="s">
        <v>7219</v>
      </c>
      <c r="F55" s="557"/>
      <c r="G55" s="558"/>
      <c r="H55" s="559"/>
      <c r="I55" s="560"/>
      <c r="J55" s="558"/>
      <c r="K55" s="561"/>
      <c r="L55" s="557"/>
      <c r="M55" s="558"/>
      <c r="N55" s="559"/>
      <c r="O55" s="560"/>
      <c r="P55" s="558"/>
      <c r="Q55" s="561"/>
      <c r="R55" s="557"/>
      <c r="S55" s="558"/>
      <c r="T55" s="559"/>
      <c r="U55" s="562"/>
      <c r="V55" s="563" t="s">
        <v>1702</v>
      </c>
      <c r="W55" s="564"/>
      <c r="X55" s="572"/>
      <c r="Y55" s="353"/>
      <c r="Z55" s="573"/>
      <c r="AA55" s="574" t="str">
        <f>IFERROR(__xludf.DUMMYFUNCTION("""COMPUTED_VALUE"""),"")</f>
        <v/>
      </c>
      <c r="AB55" s="568" t="str">
        <f>IFERROR(__xludf.DUMMYFUNCTION("""COMPUTED_VALUE"""),"")</f>
        <v/>
      </c>
      <c r="AC55" s="575" t="str">
        <f>IFERROR(__xludf.DUMMYFUNCTION("""COMPUTED_VALUE"""),"")</f>
        <v/>
      </c>
      <c r="AD55" s="576" t="str">
        <f>IFERROR(__xludf.DUMMYFUNCTION("""COMPUTED_VALUE"""),"")</f>
        <v/>
      </c>
      <c r="AE55" s="574" t="str">
        <f>IFERROR(__xludf.DUMMYFUNCTION("""COMPUTED_VALUE"""),"")</f>
        <v/>
      </c>
      <c r="AF55" s="577" t="str">
        <f>IFERROR(__xludf.DUMMYFUNCTION("""COMPUTED_VALUE"""),"")</f>
        <v/>
      </c>
      <c r="AG55" s="578"/>
      <c r="AH55" s="579"/>
      <c r="AI55" s="393" t="s">
        <v>3051</v>
      </c>
    </row>
    <row r="56">
      <c r="A56" s="554" t="s">
        <v>7215</v>
      </c>
      <c r="B56" s="480" t="s">
        <v>5164</v>
      </c>
      <c r="C56" s="555">
        <v>46174.0</v>
      </c>
      <c r="D56" s="556" t="s">
        <v>7220</v>
      </c>
      <c r="E56" s="363" t="s">
        <v>7221</v>
      </c>
      <c r="F56" s="557"/>
      <c r="G56" s="558"/>
      <c r="H56" s="559"/>
      <c r="I56" s="560"/>
      <c r="J56" s="558"/>
      <c r="K56" s="561"/>
      <c r="L56" s="557"/>
      <c r="M56" s="558"/>
      <c r="N56" s="559"/>
      <c r="O56" s="560"/>
      <c r="P56" s="558"/>
      <c r="Q56" s="561"/>
      <c r="R56" s="557"/>
      <c r="S56" s="558"/>
      <c r="T56" s="559"/>
      <c r="U56" s="562"/>
      <c r="V56" s="563" t="s">
        <v>506</v>
      </c>
      <c r="W56" s="564"/>
      <c r="X56" s="572"/>
      <c r="Y56" s="353"/>
      <c r="Z56" s="573"/>
      <c r="AA56" s="574" t="str">
        <f>IFERROR(__xludf.DUMMYFUNCTION("""COMPUTED_VALUE"""),"")</f>
        <v/>
      </c>
      <c r="AB56" s="568" t="str">
        <f>IFERROR(__xludf.DUMMYFUNCTION("""COMPUTED_VALUE"""),"")</f>
        <v/>
      </c>
      <c r="AC56" s="575" t="str">
        <f>IFERROR(__xludf.DUMMYFUNCTION("""COMPUTED_VALUE"""),"")</f>
        <v/>
      </c>
      <c r="AD56" s="576" t="str">
        <f>IFERROR(__xludf.DUMMYFUNCTION("""COMPUTED_VALUE"""),"")</f>
        <v/>
      </c>
      <c r="AE56" s="574" t="str">
        <f>IFERROR(__xludf.DUMMYFUNCTION("""COMPUTED_VALUE"""),"")</f>
        <v/>
      </c>
      <c r="AF56" s="577" t="str">
        <f>IFERROR(__xludf.DUMMYFUNCTION("""COMPUTED_VALUE"""),"")</f>
        <v/>
      </c>
      <c r="AG56" s="578"/>
      <c r="AH56" s="579"/>
      <c r="AI56" s="393" t="s">
        <v>3051</v>
      </c>
    </row>
    <row r="57">
      <c r="A57" s="554" t="s">
        <v>7215</v>
      </c>
      <c r="B57" s="480" t="s">
        <v>5164</v>
      </c>
      <c r="C57" s="555">
        <v>46174.0</v>
      </c>
      <c r="D57" s="556" t="s">
        <v>7222</v>
      </c>
      <c r="E57" s="363" t="s">
        <v>7223</v>
      </c>
      <c r="F57" s="557"/>
      <c r="G57" s="558"/>
      <c r="H57" s="559"/>
      <c r="I57" s="560"/>
      <c r="J57" s="558"/>
      <c r="K57" s="561"/>
      <c r="L57" s="557"/>
      <c r="M57" s="558"/>
      <c r="N57" s="559"/>
      <c r="O57" s="560"/>
      <c r="P57" s="558"/>
      <c r="Q57" s="561"/>
      <c r="R57" s="557"/>
      <c r="S57" s="558"/>
      <c r="T57" s="559"/>
      <c r="U57" s="562"/>
      <c r="V57" s="563" t="s">
        <v>1891</v>
      </c>
      <c r="W57" s="564"/>
      <c r="X57" s="572"/>
      <c r="Y57" s="353"/>
      <c r="Z57" s="573"/>
      <c r="AA57" s="574" t="str">
        <f>IFERROR(__xludf.DUMMYFUNCTION("""COMPUTED_VALUE"""),"")</f>
        <v/>
      </c>
      <c r="AB57" s="568" t="str">
        <f>IFERROR(__xludf.DUMMYFUNCTION("""COMPUTED_VALUE"""),"")</f>
        <v/>
      </c>
      <c r="AC57" s="575" t="str">
        <f>IFERROR(__xludf.DUMMYFUNCTION("""COMPUTED_VALUE"""),"")</f>
        <v/>
      </c>
      <c r="AD57" s="576" t="str">
        <f>IFERROR(__xludf.DUMMYFUNCTION("""COMPUTED_VALUE"""),"")</f>
        <v/>
      </c>
      <c r="AE57" s="574" t="str">
        <f>IFERROR(__xludf.DUMMYFUNCTION("""COMPUTED_VALUE"""),"")</f>
        <v/>
      </c>
      <c r="AF57" s="577" t="str">
        <f>IFERROR(__xludf.DUMMYFUNCTION("""COMPUTED_VALUE"""),"")</f>
        <v/>
      </c>
      <c r="AG57" s="578"/>
      <c r="AH57" s="579"/>
      <c r="AI57" s="393" t="s">
        <v>3051</v>
      </c>
    </row>
    <row r="58">
      <c r="A58" s="554" t="s">
        <v>7215</v>
      </c>
      <c r="B58" s="480" t="s">
        <v>5164</v>
      </c>
      <c r="C58" s="555">
        <v>46174.0</v>
      </c>
      <c r="D58" s="556" t="s">
        <v>7224</v>
      </c>
      <c r="E58" s="363" t="s">
        <v>7225</v>
      </c>
      <c r="F58" s="557"/>
      <c r="G58" s="558"/>
      <c r="H58" s="559"/>
      <c r="I58" s="560"/>
      <c r="J58" s="558"/>
      <c r="K58" s="561"/>
      <c r="L58" s="557"/>
      <c r="M58" s="558"/>
      <c r="N58" s="559"/>
      <c r="O58" s="560"/>
      <c r="P58" s="558"/>
      <c r="Q58" s="561"/>
      <c r="R58" s="557"/>
      <c r="S58" s="558"/>
      <c r="T58" s="559"/>
      <c r="U58" s="562"/>
      <c r="V58" s="563" t="s">
        <v>2525</v>
      </c>
      <c r="W58" s="564"/>
      <c r="X58" s="565"/>
      <c r="Y58" s="353"/>
      <c r="Z58" s="566"/>
      <c r="AA58" s="574" t="str">
        <f>IFERROR(__xludf.DUMMYFUNCTION("""COMPUTED_VALUE"""),"")</f>
        <v/>
      </c>
      <c r="AB58" s="568" t="str">
        <f>IFERROR(__xludf.DUMMYFUNCTION("""COMPUTED_VALUE"""),"")</f>
        <v/>
      </c>
      <c r="AC58" s="575" t="str">
        <f>IFERROR(__xludf.DUMMYFUNCTION("""COMPUTED_VALUE"""),"")</f>
        <v/>
      </c>
      <c r="AD58" s="576" t="str">
        <f>IFERROR(__xludf.DUMMYFUNCTION("""COMPUTED_VALUE"""),"")</f>
        <v/>
      </c>
      <c r="AE58" s="574" t="str">
        <f>IFERROR(__xludf.DUMMYFUNCTION("""COMPUTED_VALUE"""),"")</f>
        <v/>
      </c>
      <c r="AF58" s="577" t="str">
        <f>IFERROR(__xludf.DUMMYFUNCTION("""COMPUTED_VALUE"""),"")</f>
        <v/>
      </c>
      <c r="AG58" s="578"/>
      <c r="AH58" s="579"/>
      <c r="AI58" s="393" t="s">
        <v>3051</v>
      </c>
    </row>
    <row r="59">
      <c r="A59" s="554" t="s">
        <v>7215</v>
      </c>
      <c r="B59" s="480" t="s">
        <v>5164</v>
      </c>
      <c r="C59" s="555">
        <v>46174.0</v>
      </c>
      <c r="D59" s="556" t="s">
        <v>7226</v>
      </c>
      <c r="E59" s="363" t="s">
        <v>7227</v>
      </c>
      <c r="F59" s="557"/>
      <c r="G59" s="558"/>
      <c r="H59" s="559"/>
      <c r="I59" s="560"/>
      <c r="J59" s="558"/>
      <c r="K59" s="561"/>
      <c r="L59" s="557"/>
      <c r="M59" s="558"/>
      <c r="N59" s="559"/>
      <c r="O59" s="560"/>
      <c r="P59" s="558"/>
      <c r="Q59" s="561"/>
      <c r="R59" s="557"/>
      <c r="S59" s="558"/>
      <c r="T59" s="559"/>
      <c r="U59" s="562"/>
      <c r="V59" s="563" t="s">
        <v>2380</v>
      </c>
      <c r="W59" s="564"/>
      <c r="X59" s="565"/>
      <c r="Y59" s="353"/>
      <c r="Z59" s="566"/>
      <c r="AA59" s="574" t="str">
        <f>IFERROR(__xludf.DUMMYFUNCTION("""COMPUTED_VALUE"""),"")</f>
        <v/>
      </c>
      <c r="AB59" s="568" t="str">
        <f>IFERROR(__xludf.DUMMYFUNCTION("""COMPUTED_VALUE"""),"")</f>
        <v/>
      </c>
      <c r="AC59" s="575" t="str">
        <f>IFERROR(__xludf.DUMMYFUNCTION("""COMPUTED_VALUE"""),"")</f>
        <v/>
      </c>
      <c r="AD59" s="576" t="str">
        <f>IFERROR(__xludf.DUMMYFUNCTION("""COMPUTED_VALUE"""),"")</f>
        <v/>
      </c>
      <c r="AE59" s="574" t="str">
        <f>IFERROR(__xludf.DUMMYFUNCTION("""COMPUTED_VALUE"""),"")</f>
        <v/>
      </c>
      <c r="AF59" s="577" t="str">
        <f>IFERROR(__xludf.DUMMYFUNCTION("""COMPUTED_VALUE"""),"")</f>
        <v/>
      </c>
      <c r="AG59" s="578"/>
      <c r="AH59" s="579"/>
      <c r="AI59" s="393" t="s">
        <v>3051</v>
      </c>
    </row>
    <row r="60">
      <c r="A60" s="554" t="s">
        <v>7215</v>
      </c>
      <c r="B60" s="480" t="s">
        <v>5164</v>
      </c>
      <c r="C60" s="580">
        <v>46174.0</v>
      </c>
      <c r="D60" s="581" t="s">
        <v>7228</v>
      </c>
      <c r="E60" s="363" t="s">
        <v>7229</v>
      </c>
      <c r="F60" s="567"/>
      <c r="G60" s="582"/>
      <c r="H60" s="583"/>
      <c r="I60" s="569"/>
      <c r="J60" s="582"/>
      <c r="K60" s="584"/>
      <c r="L60" s="567"/>
      <c r="M60" s="582"/>
      <c r="N60" s="583"/>
      <c r="O60" s="569"/>
      <c r="P60" s="582"/>
      <c r="Q60" s="584"/>
      <c r="R60" s="567"/>
      <c r="S60" s="582"/>
      <c r="T60" s="583"/>
      <c r="U60" s="585"/>
      <c r="V60" s="586" t="s">
        <v>2963</v>
      </c>
      <c r="W60" s="587"/>
      <c r="X60" s="588"/>
      <c r="Y60" s="589"/>
      <c r="Z60" s="590"/>
      <c r="AA60" s="574" t="str">
        <f>IFERROR(__xludf.DUMMYFUNCTION("""COMPUTED_VALUE"""),"")</f>
        <v/>
      </c>
      <c r="AB60" s="568" t="str">
        <f>IFERROR(__xludf.DUMMYFUNCTION("""COMPUTED_VALUE"""),"")</f>
        <v/>
      </c>
      <c r="AC60" s="575" t="str">
        <f>IFERROR(__xludf.DUMMYFUNCTION("""COMPUTED_VALUE"""),"")</f>
        <v/>
      </c>
      <c r="AD60" s="576" t="str">
        <f>IFERROR(__xludf.DUMMYFUNCTION("""COMPUTED_VALUE"""),"")</f>
        <v/>
      </c>
      <c r="AE60" s="574" t="str">
        <f>IFERROR(__xludf.DUMMYFUNCTION("""COMPUTED_VALUE"""),"")</f>
        <v/>
      </c>
      <c r="AF60" s="577" t="str">
        <f>IFERROR(__xludf.DUMMYFUNCTION("""COMPUTED_VALUE"""),"")</f>
        <v/>
      </c>
      <c r="AG60" s="570"/>
      <c r="AH60" s="571"/>
      <c r="AI60" s="393" t="s">
        <v>3051</v>
      </c>
    </row>
    <row r="61">
      <c r="A61" s="554" t="s">
        <v>7215</v>
      </c>
      <c r="B61" s="480" t="s">
        <v>5164</v>
      </c>
      <c r="C61" s="555">
        <v>46174.0</v>
      </c>
      <c r="D61" s="556" t="s">
        <v>7230</v>
      </c>
      <c r="E61" s="363" t="s">
        <v>7231</v>
      </c>
      <c r="F61" s="557"/>
      <c r="G61" s="558"/>
      <c r="H61" s="559"/>
      <c r="I61" s="560"/>
      <c r="J61" s="558"/>
      <c r="K61" s="561"/>
      <c r="L61" s="557"/>
      <c r="M61" s="558"/>
      <c r="N61" s="559"/>
      <c r="O61" s="560"/>
      <c r="P61" s="558"/>
      <c r="Q61" s="561"/>
      <c r="R61" s="557"/>
      <c r="S61" s="558"/>
      <c r="T61" s="559"/>
      <c r="U61" s="562"/>
      <c r="V61" s="563" t="s">
        <v>2957</v>
      </c>
      <c r="W61" s="564"/>
      <c r="X61" s="572"/>
      <c r="Y61" s="353"/>
      <c r="Z61" s="573"/>
      <c r="AA61" s="574" t="str">
        <f>IFERROR(__xludf.DUMMYFUNCTION("""COMPUTED_VALUE"""),"")</f>
        <v/>
      </c>
      <c r="AB61" s="568" t="str">
        <f>IFERROR(__xludf.DUMMYFUNCTION("""COMPUTED_VALUE"""),"")</f>
        <v/>
      </c>
      <c r="AC61" s="575" t="str">
        <f>IFERROR(__xludf.DUMMYFUNCTION("""COMPUTED_VALUE"""),"")</f>
        <v/>
      </c>
      <c r="AD61" s="576" t="str">
        <f>IFERROR(__xludf.DUMMYFUNCTION("""COMPUTED_VALUE"""),"")</f>
        <v/>
      </c>
      <c r="AE61" s="574" t="str">
        <f>IFERROR(__xludf.DUMMYFUNCTION("""COMPUTED_VALUE"""),"")</f>
        <v/>
      </c>
      <c r="AF61" s="577" t="str">
        <f>IFERROR(__xludf.DUMMYFUNCTION("""COMPUTED_VALUE"""),"")</f>
        <v/>
      </c>
      <c r="AG61" s="578"/>
      <c r="AH61" s="579"/>
      <c r="AI61" s="393" t="s">
        <v>3051</v>
      </c>
    </row>
    <row r="62">
      <c r="A62" s="554" t="s">
        <v>7215</v>
      </c>
      <c r="B62" s="480" t="s">
        <v>5164</v>
      </c>
      <c r="C62" s="555">
        <v>46174.0</v>
      </c>
      <c r="D62" s="556" t="s">
        <v>7232</v>
      </c>
      <c r="E62" s="363" t="s">
        <v>7233</v>
      </c>
      <c r="F62" s="557"/>
      <c r="G62" s="558"/>
      <c r="H62" s="559"/>
      <c r="I62" s="560"/>
      <c r="J62" s="558"/>
      <c r="K62" s="561"/>
      <c r="L62" s="557"/>
      <c r="M62" s="558"/>
      <c r="N62" s="559"/>
      <c r="O62" s="560"/>
      <c r="P62" s="558"/>
      <c r="Q62" s="561"/>
      <c r="R62" s="557"/>
      <c r="S62" s="558"/>
      <c r="T62" s="559"/>
      <c r="U62" s="562"/>
      <c r="V62" s="563" t="s">
        <v>2948</v>
      </c>
      <c r="W62" s="564"/>
      <c r="X62" s="572"/>
      <c r="Y62" s="353"/>
      <c r="Z62" s="573"/>
      <c r="AA62" s="574" t="str">
        <f>IFERROR(__xludf.DUMMYFUNCTION("""COMPUTED_VALUE"""),"")</f>
        <v/>
      </c>
      <c r="AB62" s="568" t="str">
        <f>IFERROR(__xludf.DUMMYFUNCTION("""COMPUTED_VALUE"""),"")</f>
        <v/>
      </c>
      <c r="AC62" s="575" t="str">
        <f>IFERROR(__xludf.DUMMYFUNCTION("""COMPUTED_VALUE"""),"")</f>
        <v/>
      </c>
      <c r="AD62" s="576" t="str">
        <f>IFERROR(__xludf.DUMMYFUNCTION("""COMPUTED_VALUE"""),"")</f>
        <v/>
      </c>
      <c r="AE62" s="574" t="str">
        <f>IFERROR(__xludf.DUMMYFUNCTION("""COMPUTED_VALUE"""),"")</f>
        <v/>
      </c>
      <c r="AF62" s="577" t="str">
        <f>IFERROR(__xludf.DUMMYFUNCTION("""COMPUTED_VALUE"""),"")</f>
        <v/>
      </c>
      <c r="AG62" s="570"/>
      <c r="AH62" s="571"/>
      <c r="AI62" s="393" t="s">
        <v>3051</v>
      </c>
    </row>
    <row r="63">
      <c r="A63" s="554" t="s">
        <v>7215</v>
      </c>
      <c r="B63" s="480" t="s">
        <v>5164</v>
      </c>
      <c r="C63" s="555">
        <v>46174.0</v>
      </c>
      <c r="D63" s="556" t="s">
        <v>7234</v>
      </c>
      <c r="E63" s="363" t="s">
        <v>7235</v>
      </c>
      <c r="F63" s="557"/>
      <c r="G63" s="558"/>
      <c r="H63" s="559"/>
      <c r="I63" s="560"/>
      <c r="J63" s="558"/>
      <c r="K63" s="561"/>
      <c r="L63" s="557"/>
      <c r="M63" s="558"/>
      <c r="N63" s="559"/>
      <c r="O63" s="560"/>
      <c r="P63" s="558"/>
      <c r="Q63" s="561"/>
      <c r="R63" s="557"/>
      <c r="S63" s="558"/>
      <c r="T63" s="559"/>
      <c r="U63" s="562"/>
      <c r="V63" s="563" t="s">
        <v>1658</v>
      </c>
      <c r="W63" s="564"/>
      <c r="X63" s="572"/>
      <c r="Y63" s="353"/>
      <c r="Z63" s="573"/>
      <c r="AA63" s="574" t="str">
        <f>IFERROR(__xludf.DUMMYFUNCTION("""COMPUTED_VALUE"""),"")</f>
        <v/>
      </c>
      <c r="AB63" s="568" t="str">
        <f>IFERROR(__xludf.DUMMYFUNCTION("""COMPUTED_VALUE"""),"")</f>
        <v/>
      </c>
      <c r="AC63" s="575" t="str">
        <f>IFERROR(__xludf.DUMMYFUNCTION("""COMPUTED_VALUE"""),"")</f>
        <v/>
      </c>
      <c r="AD63" s="576" t="str">
        <f>IFERROR(__xludf.DUMMYFUNCTION("""COMPUTED_VALUE"""),"")</f>
        <v/>
      </c>
      <c r="AE63" s="574" t="str">
        <f>IFERROR(__xludf.DUMMYFUNCTION("""COMPUTED_VALUE"""),"")</f>
        <v/>
      </c>
      <c r="AF63" s="577" t="str">
        <f>IFERROR(__xludf.DUMMYFUNCTION("""COMPUTED_VALUE"""),"")</f>
        <v/>
      </c>
      <c r="AG63" s="570"/>
      <c r="AH63" s="571"/>
      <c r="AI63" s="393" t="s">
        <v>3051</v>
      </c>
    </row>
    <row r="64">
      <c r="A64" s="554" t="s">
        <v>7215</v>
      </c>
      <c r="B64" s="480" t="s">
        <v>5164</v>
      </c>
      <c r="C64" s="555">
        <v>46174.0</v>
      </c>
      <c r="D64" s="556" t="s">
        <v>7236</v>
      </c>
      <c r="E64" s="363" t="s">
        <v>7237</v>
      </c>
      <c r="F64" s="557"/>
      <c r="G64" s="558"/>
      <c r="H64" s="559"/>
      <c r="I64" s="560"/>
      <c r="J64" s="558"/>
      <c r="K64" s="561"/>
      <c r="L64" s="557"/>
      <c r="M64" s="558"/>
      <c r="N64" s="559"/>
      <c r="O64" s="560"/>
      <c r="P64" s="558"/>
      <c r="Q64" s="561"/>
      <c r="R64" s="557"/>
      <c r="S64" s="558"/>
      <c r="T64" s="559"/>
      <c r="U64" s="562"/>
      <c r="V64" s="563" t="s">
        <v>648</v>
      </c>
      <c r="W64" s="564"/>
      <c r="X64" s="572"/>
      <c r="Y64" s="353"/>
      <c r="Z64" s="573"/>
      <c r="AA64" s="574" t="str">
        <f>IFERROR(__xludf.DUMMYFUNCTION("""COMPUTED_VALUE"""),"")</f>
        <v/>
      </c>
      <c r="AB64" s="568" t="str">
        <f>IFERROR(__xludf.DUMMYFUNCTION("""COMPUTED_VALUE"""),"")</f>
        <v/>
      </c>
      <c r="AC64" s="575" t="str">
        <f>IFERROR(__xludf.DUMMYFUNCTION("""COMPUTED_VALUE"""),"")</f>
        <v/>
      </c>
      <c r="AD64" s="576" t="str">
        <f>IFERROR(__xludf.DUMMYFUNCTION("""COMPUTED_VALUE"""),"")</f>
        <v/>
      </c>
      <c r="AE64" s="574" t="str">
        <f>IFERROR(__xludf.DUMMYFUNCTION("""COMPUTED_VALUE"""),"")</f>
        <v/>
      </c>
      <c r="AF64" s="577" t="str">
        <f>IFERROR(__xludf.DUMMYFUNCTION("""COMPUTED_VALUE"""),"")</f>
        <v/>
      </c>
      <c r="AG64" s="578"/>
      <c r="AH64" s="579"/>
      <c r="AI64" s="393" t="s">
        <v>3051</v>
      </c>
    </row>
    <row r="65">
      <c r="A65" s="554" t="s">
        <v>7215</v>
      </c>
      <c r="B65" s="594" t="s">
        <v>5164</v>
      </c>
      <c r="C65" s="555">
        <v>46174.0</v>
      </c>
      <c r="D65" s="556" t="s">
        <v>7238</v>
      </c>
      <c r="E65" s="363" t="s">
        <v>7239</v>
      </c>
      <c r="F65" s="557"/>
      <c r="G65" s="558"/>
      <c r="H65" s="559"/>
      <c r="I65" s="560"/>
      <c r="J65" s="558"/>
      <c r="K65" s="561"/>
      <c r="L65" s="557"/>
      <c r="M65" s="558"/>
      <c r="N65" s="559"/>
      <c r="O65" s="560"/>
      <c r="P65" s="558"/>
      <c r="Q65" s="561"/>
      <c r="R65" s="557"/>
      <c r="S65" s="558"/>
      <c r="T65" s="559"/>
      <c r="U65" s="562"/>
      <c r="V65" s="563" t="s">
        <v>2892</v>
      </c>
      <c r="W65" s="564"/>
      <c r="X65" s="572"/>
      <c r="Y65" s="353"/>
      <c r="Z65" s="573"/>
      <c r="AA65" s="574" t="str">
        <f>IFERROR(__xludf.DUMMYFUNCTION("""COMPUTED_VALUE"""),"")</f>
        <v/>
      </c>
      <c r="AB65" s="568" t="str">
        <f>IFERROR(__xludf.DUMMYFUNCTION("""COMPUTED_VALUE"""),"")</f>
        <v/>
      </c>
      <c r="AC65" s="575" t="str">
        <f>IFERROR(__xludf.DUMMYFUNCTION("""COMPUTED_VALUE"""),"")</f>
        <v/>
      </c>
      <c r="AD65" s="576" t="str">
        <f>IFERROR(__xludf.DUMMYFUNCTION("""COMPUTED_VALUE"""),"")</f>
        <v/>
      </c>
      <c r="AE65" s="574" t="str">
        <f>IFERROR(__xludf.DUMMYFUNCTION("""COMPUTED_VALUE"""),"")</f>
        <v/>
      </c>
      <c r="AF65" s="577" t="str">
        <f>IFERROR(__xludf.DUMMYFUNCTION("""COMPUTED_VALUE"""),"")</f>
        <v/>
      </c>
      <c r="AG65" s="578"/>
      <c r="AH65" s="579"/>
      <c r="AI65" s="393" t="s">
        <v>3051</v>
      </c>
    </row>
    <row r="66">
      <c r="A66" s="554" t="s">
        <v>7215</v>
      </c>
      <c r="B66" s="480" t="s">
        <v>5164</v>
      </c>
      <c r="C66" s="555">
        <v>46174.0</v>
      </c>
      <c r="D66" s="556" t="s">
        <v>7240</v>
      </c>
      <c r="E66" s="363" t="s">
        <v>7241</v>
      </c>
      <c r="F66" s="557"/>
      <c r="G66" s="558"/>
      <c r="H66" s="559"/>
      <c r="I66" s="560"/>
      <c r="J66" s="558"/>
      <c r="K66" s="561"/>
      <c r="L66" s="557"/>
      <c r="M66" s="558"/>
      <c r="N66" s="559"/>
      <c r="O66" s="560"/>
      <c r="P66" s="558"/>
      <c r="Q66" s="561"/>
      <c r="R66" s="557"/>
      <c r="S66" s="558"/>
      <c r="T66" s="559"/>
      <c r="U66" s="562"/>
      <c r="V66" s="563" t="s">
        <v>2918</v>
      </c>
      <c r="W66" s="564"/>
      <c r="X66" s="572"/>
      <c r="Y66" s="353"/>
      <c r="Z66" s="573"/>
      <c r="AA66" s="574" t="str">
        <f>IFERROR(__xludf.DUMMYFUNCTION("""COMPUTED_VALUE"""),"")</f>
        <v/>
      </c>
      <c r="AB66" s="568" t="str">
        <f>IFERROR(__xludf.DUMMYFUNCTION("""COMPUTED_VALUE"""),"")</f>
        <v/>
      </c>
      <c r="AC66" s="575" t="str">
        <f>IFERROR(__xludf.DUMMYFUNCTION("""COMPUTED_VALUE"""),"")</f>
        <v/>
      </c>
      <c r="AD66" s="576" t="str">
        <f>IFERROR(__xludf.DUMMYFUNCTION("""COMPUTED_VALUE"""),"")</f>
        <v/>
      </c>
      <c r="AE66" s="574" t="str">
        <f>IFERROR(__xludf.DUMMYFUNCTION("""COMPUTED_VALUE"""),"")</f>
        <v/>
      </c>
      <c r="AF66" s="577" t="str">
        <f>IFERROR(__xludf.DUMMYFUNCTION("""COMPUTED_VALUE"""),"")</f>
        <v/>
      </c>
      <c r="AG66" s="570"/>
      <c r="AH66" s="571"/>
      <c r="AI66" s="393" t="s">
        <v>3051</v>
      </c>
    </row>
    <row r="67">
      <c r="A67" s="554" t="s">
        <v>7215</v>
      </c>
      <c r="B67" s="595" t="s">
        <v>5164</v>
      </c>
      <c r="C67" s="555">
        <v>46174.0</v>
      </c>
      <c r="D67" s="556" t="s">
        <v>7242</v>
      </c>
      <c r="E67" s="363" t="s">
        <v>7243</v>
      </c>
      <c r="F67" s="557"/>
      <c r="G67" s="558"/>
      <c r="H67" s="559"/>
      <c r="I67" s="560"/>
      <c r="J67" s="558"/>
      <c r="K67" s="561"/>
      <c r="L67" s="557"/>
      <c r="M67" s="558"/>
      <c r="N67" s="559"/>
      <c r="O67" s="560"/>
      <c r="P67" s="558"/>
      <c r="Q67" s="561"/>
      <c r="R67" s="557"/>
      <c r="S67" s="558"/>
      <c r="T67" s="559"/>
      <c r="U67" s="562"/>
      <c r="V67" s="563" t="s">
        <v>529</v>
      </c>
      <c r="W67" s="564"/>
      <c r="X67" s="565"/>
      <c r="Y67" s="353"/>
      <c r="Z67" s="566"/>
      <c r="AA67" s="574" t="str">
        <f>IFERROR(__xludf.DUMMYFUNCTION("""COMPUTED_VALUE"""),"")</f>
        <v/>
      </c>
      <c r="AB67" s="568" t="str">
        <f>IFERROR(__xludf.DUMMYFUNCTION("""COMPUTED_VALUE"""),"")</f>
        <v/>
      </c>
      <c r="AC67" s="575" t="str">
        <f>IFERROR(__xludf.DUMMYFUNCTION("""COMPUTED_VALUE"""),"")</f>
        <v/>
      </c>
      <c r="AD67" s="576" t="str">
        <f>IFERROR(__xludf.DUMMYFUNCTION("""COMPUTED_VALUE"""),"")</f>
        <v/>
      </c>
      <c r="AE67" s="574" t="str">
        <f>IFERROR(__xludf.DUMMYFUNCTION("""COMPUTED_VALUE"""),"")</f>
        <v/>
      </c>
      <c r="AF67" s="577" t="str">
        <f>IFERROR(__xludf.DUMMYFUNCTION("""COMPUTED_VALUE"""),"")</f>
        <v/>
      </c>
      <c r="AG67" s="578"/>
      <c r="AH67" s="579"/>
      <c r="AI67" s="393" t="s">
        <v>3051</v>
      </c>
    </row>
    <row r="68">
      <c r="A68" s="554" t="s">
        <v>7215</v>
      </c>
      <c r="B68" s="480" t="s">
        <v>5164</v>
      </c>
      <c r="C68" s="555">
        <v>46174.0</v>
      </c>
      <c r="D68" s="556" t="s">
        <v>7244</v>
      </c>
      <c r="E68" s="363" t="s">
        <v>7245</v>
      </c>
      <c r="F68" s="557"/>
      <c r="G68" s="558"/>
      <c r="H68" s="559"/>
      <c r="I68" s="560"/>
      <c r="J68" s="558"/>
      <c r="K68" s="561"/>
      <c r="L68" s="557"/>
      <c r="M68" s="558"/>
      <c r="N68" s="559"/>
      <c r="O68" s="560"/>
      <c r="P68" s="558"/>
      <c r="Q68" s="561"/>
      <c r="R68" s="557"/>
      <c r="S68" s="558"/>
      <c r="T68" s="559"/>
      <c r="U68" s="562"/>
      <c r="V68" s="563" t="s">
        <v>1062</v>
      </c>
      <c r="W68" s="564"/>
      <c r="X68" s="565"/>
      <c r="Y68" s="353"/>
      <c r="Z68" s="566"/>
      <c r="AA68" s="574" t="str">
        <f>IFERROR(__xludf.DUMMYFUNCTION("""COMPUTED_VALUE"""),"")</f>
        <v/>
      </c>
      <c r="AB68" s="568" t="str">
        <f>IFERROR(__xludf.DUMMYFUNCTION("""COMPUTED_VALUE"""),"")</f>
        <v/>
      </c>
      <c r="AC68" s="575" t="str">
        <f>IFERROR(__xludf.DUMMYFUNCTION("""COMPUTED_VALUE"""),"")</f>
        <v/>
      </c>
      <c r="AD68" s="576" t="str">
        <f>IFERROR(__xludf.DUMMYFUNCTION("""COMPUTED_VALUE"""),"")</f>
        <v/>
      </c>
      <c r="AE68" s="574" t="str">
        <f>IFERROR(__xludf.DUMMYFUNCTION("""COMPUTED_VALUE"""),"")</f>
        <v/>
      </c>
      <c r="AF68" s="577" t="str">
        <f>IFERROR(__xludf.DUMMYFUNCTION("""COMPUTED_VALUE"""),"")</f>
        <v/>
      </c>
      <c r="AG68" s="570"/>
      <c r="AH68" s="579"/>
      <c r="AI68" s="393" t="s">
        <v>3051</v>
      </c>
    </row>
    <row r="69">
      <c r="A69" s="554" t="s">
        <v>7215</v>
      </c>
      <c r="B69" s="480" t="s">
        <v>5164</v>
      </c>
      <c r="C69" s="555">
        <v>46174.0</v>
      </c>
      <c r="D69" s="556" t="s">
        <v>7246</v>
      </c>
      <c r="E69" s="363" t="s">
        <v>7247</v>
      </c>
      <c r="F69" s="557"/>
      <c r="G69" s="558"/>
      <c r="H69" s="559"/>
      <c r="I69" s="560"/>
      <c r="J69" s="558"/>
      <c r="K69" s="561"/>
      <c r="L69" s="557"/>
      <c r="M69" s="558"/>
      <c r="N69" s="559"/>
      <c r="O69" s="560"/>
      <c r="P69" s="558"/>
      <c r="Q69" s="561"/>
      <c r="R69" s="557"/>
      <c r="S69" s="558"/>
      <c r="T69" s="559"/>
      <c r="U69" s="562"/>
      <c r="V69" s="563" t="s">
        <v>2244</v>
      </c>
      <c r="W69" s="591"/>
      <c r="X69" s="572"/>
      <c r="Y69" s="353"/>
      <c r="Z69" s="573"/>
      <c r="AA69" s="574" t="str">
        <f>IFERROR(__xludf.DUMMYFUNCTION("""COMPUTED_VALUE"""),"")</f>
        <v/>
      </c>
      <c r="AB69" s="568" t="str">
        <f>IFERROR(__xludf.DUMMYFUNCTION("""COMPUTED_VALUE"""),"")</f>
        <v/>
      </c>
      <c r="AC69" s="575" t="str">
        <f>IFERROR(__xludf.DUMMYFUNCTION("""COMPUTED_VALUE"""),"")</f>
        <v/>
      </c>
      <c r="AD69" s="576" t="str">
        <f>IFERROR(__xludf.DUMMYFUNCTION("""COMPUTED_VALUE"""),"")</f>
        <v/>
      </c>
      <c r="AE69" s="574" t="str">
        <f>IFERROR(__xludf.DUMMYFUNCTION("""COMPUTED_VALUE"""),"")</f>
        <v/>
      </c>
      <c r="AF69" s="577" t="str">
        <f>IFERROR(__xludf.DUMMYFUNCTION("""COMPUTED_VALUE"""),"")</f>
        <v/>
      </c>
      <c r="AG69" s="570"/>
      <c r="AH69" s="571"/>
      <c r="AI69" s="393" t="s">
        <v>3051</v>
      </c>
    </row>
    <row r="70">
      <c r="A70" s="554" t="s">
        <v>7215</v>
      </c>
      <c r="B70" s="480" t="s">
        <v>5164</v>
      </c>
      <c r="C70" s="555">
        <v>46174.0</v>
      </c>
      <c r="D70" s="556" t="s">
        <v>7248</v>
      </c>
      <c r="E70" s="363" t="s">
        <v>7249</v>
      </c>
      <c r="F70" s="557"/>
      <c r="G70" s="558"/>
      <c r="H70" s="559"/>
      <c r="I70" s="560"/>
      <c r="J70" s="558"/>
      <c r="K70" s="561"/>
      <c r="L70" s="557"/>
      <c r="M70" s="558"/>
      <c r="N70" s="559"/>
      <c r="O70" s="560"/>
      <c r="P70" s="558"/>
      <c r="Q70" s="561"/>
      <c r="R70" s="557"/>
      <c r="S70" s="558"/>
      <c r="T70" s="559"/>
      <c r="U70" s="562"/>
      <c r="V70" s="563" t="s">
        <v>2882</v>
      </c>
      <c r="W70" s="591"/>
      <c r="X70" s="572"/>
      <c r="Y70" s="353"/>
      <c r="Z70" s="566"/>
      <c r="AA70" s="574" t="str">
        <f>IFERROR(__xludf.DUMMYFUNCTION("""COMPUTED_VALUE"""),"")</f>
        <v/>
      </c>
      <c r="AB70" s="568" t="str">
        <f>IFERROR(__xludf.DUMMYFUNCTION("""COMPUTED_VALUE"""),"")</f>
        <v/>
      </c>
      <c r="AC70" s="575" t="str">
        <f>IFERROR(__xludf.DUMMYFUNCTION("""COMPUTED_VALUE"""),"")</f>
        <v/>
      </c>
      <c r="AD70" s="576" t="str">
        <f>IFERROR(__xludf.DUMMYFUNCTION("""COMPUTED_VALUE"""),"")</f>
        <v/>
      </c>
      <c r="AE70" s="574" t="str">
        <f>IFERROR(__xludf.DUMMYFUNCTION("""COMPUTED_VALUE"""),"")</f>
        <v/>
      </c>
      <c r="AF70" s="577" t="str">
        <f>IFERROR(__xludf.DUMMYFUNCTION("""COMPUTED_VALUE"""),"")</f>
        <v/>
      </c>
      <c r="AG70" s="578"/>
      <c r="AH70" s="579"/>
      <c r="AI70" s="393" t="s">
        <v>3051</v>
      </c>
    </row>
    <row r="71">
      <c r="A71" s="554" t="s">
        <v>7215</v>
      </c>
      <c r="B71" s="480" t="s">
        <v>5164</v>
      </c>
      <c r="C71" s="555">
        <v>46174.0</v>
      </c>
      <c r="D71" s="556" t="s">
        <v>7250</v>
      </c>
      <c r="E71" s="363" t="s">
        <v>7251</v>
      </c>
      <c r="F71" s="557"/>
      <c r="G71" s="558"/>
      <c r="H71" s="559"/>
      <c r="I71" s="560"/>
      <c r="J71" s="558"/>
      <c r="K71" s="561"/>
      <c r="L71" s="557"/>
      <c r="M71" s="558"/>
      <c r="N71" s="559"/>
      <c r="O71" s="560"/>
      <c r="P71" s="558"/>
      <c r="Q71" s="561"/>
      <c r="R71" s="557"/>
      <c r="S71" s="558"/>
      <c r="T71" s="559"/>
      <c r="U71" s="562"/>
      <c r="V71" s="563"/>
      <c r="W71" s="564" t="s">
        <v>3003</v>
      </c>
      <c r="X71" s="572"/>
      <c r="Y71" s="353"/>
      <c r="Z71" s="573"/>
      <c r="AA71" s="574" t="str">
        <f>IFERROR(__xludf.DUMMYFUNCTION("""COMPUTED_VALUE"""),"")</f>
        <v/>
      </c>
      <c r="AB71" s="568" t="str">
        <f>IFERROR(__xludf.DUMMYFUNCTION("""COMPUTED_VALUE"""),"")</f>
        <v/>
      </c>
      <c r="AC71" s="575" t="str">
        <f>IFERROR(__xludf.DUMMYFUNCTION("""COMPUTED_VALUE"""),"")</f>
        <v/>
      </c>
      <c r="AD71" s="576" t="str">
        <f>IFERROR(__xludf.DUMMYFUNCTION("""COMPUTED_VALUE"""),"")</f>
        <v/>
      </c>
      <c r="AE71" s="574" t="str">
        <f>IFERROR(__xludf.DUMMYFUNCTION("""COMPUTED_VALUE"""),"")</f>
        <v/>
      </c>
      <c r="AF71" s="577" t="str">
        <f>IFERROR(__xludf.DUMMYFUNCTION("""COMPUTED_VALUE"""),"")</f>
        <v/>
      </c>
      <c r="AG71" s="578"/>
      <c r="AH71" s="579"/>
      <c r="AI71" s="393" t="s">
        <v>3051</v>
      </c>
    </row>
    <row r="72">
      <c r="A72" s="554" t="s">
        <v>7215</v>
      </c>
      <c r="B72" s="480" t="s">
        <v>5164</v>
      </c>
      <c r="C72" s="555">
        <v>46174.0</v>
      </c>
      <c r="D72" s="556" t="s">
        <v>7252</v>
      </c>
      <c r="E72" s="363" t="s">
        <v>7253</v>
      </c>
      <c r="F72" s="557"/>
      <c r="G72" s="558"/>
      <c r="H72" s="559"/>
      <c r="I72" s="560"/>
      <c r="J72" s="558"/>
      <c r="K72" s="561"/>
      <c r="L72" s="557"/>
      <c r="M72" s="558"/>
      <c r="N72" s="559"/>
      <c r="O72" s="560"/>
      <c r="P72" s="558"/>
      <c r="Q72" s="561"/>
      <c r="R72" s="557"/>
      <c r="S72" s="558"/>
      <c r="T72" s="559"/>
      <c r="U72" s="562"/>
      <c r="V72" s="563"/>
      <c r="W72" s="591" t="s">
        <v>3006</v>
      </c>
      <c r="X72" s="572"/>
      <c r="Y72" s="353"/>
      <c r="Z72" s="566"/>
      <c r="AA72" s="574" t="str">
        <f>IFERROR(__xludf.DUMMYFUNCTION("""COMPUTED_VALUE"""),"")</f>
        <v/>
      </c>
      <c r="AB72" s="568" t="str">
        <f>IFERROR(__xludf.DUMMYFUNCTION("""COMPUTED_VALUE"""),"")</f>
        <v/>
      </c>
      <c r="AC72" s="575" t="str">
        <f>IFERROR(__xludf.DUMMYFUNCTION("""COMPUTED_VALUE"""),"")</f>
        <v/>
      </c>
      <c r="AD72" s="576" t="str">
        <f>IFERROR(__xludf.DUMMYFUNCTION("""COMPUTED_VALUE"""),"")</f>
        <v/>
      </c>
      <c r="AE72" s="574" t="str">
        <f>IFERROR(__xludf.DUMMYFUNCTION("""COMPUTED_VALUE"""),"")</f>
        <v/>
      </c>
      <c r="AF72" s="577" t="str">
        <f>IFERROR(__xludf.DUMMYFUNCTION("""COMPUTED_VALUE"""),"")</f>
        <v/>
      </c>
      <c r="AG72" s="578"/>
      <c r="AH72" s="579"/>
      <c r="AI72" s="393" t="s">
        <v>3051</v>
      </c>
    </row>
    <row r="73">
      <c r="A73" s="554" t="s">
        <v>7184</v>
      </c>
      <c r="B73" s="480" t="s">
        <v>5138</v>
      </c>
      <c r="C73" s="555">
        <v>46175.0</v>
      </c>
      <c r="D73" s="556" t="s">
        <v>7254</v>
      </c>
      <c r="E73" s="363" t="s">
        <v>7255</v>
      </c>
      <c r="F73" s="557"/>
      <c r="G73" s="558"/>
      <c r="H73" s="559"/>
      <c r="I73" s="560"/>
      <c r="J73" s="558"/>
      <c r="K73" s="561"/>
      <c r="L73" s="557"/>
      <c r="M73" s="558"/>
      <c r="N73" s="559"/>
      <c r="O73" s="560"/>
      <c r="P73" s="558"/>
      <c r="Q73" s="561"/>
      <c r="R73" s="557"/>
      <c r="S73" s="558"/>
      <c r="T73" s="559"/>
      <c r="U73" s="562"/>
      <c r="V73" s="563" t="s">
        <v>1017</v>
      </c>
      <c r="W73" s="564"/>
      <c r="X73" s="565"/>
      <c r="Y73" s="353"/>
      <c r="Z73" s="566"/>
      <c r="AA73" s="574" t="str">
        <f>IFERROR(__xludf.DUMMYFUNCTION("""COMPUTED_VALUE"""),"")</f>
        <v/>
      </c>
      <c r="AB73" s="568" t="str">
        <f>IFERROR(__xludf.DUMMYFUNCTION("""COMPUTED_VALUE"""),"")</f>
        <v/>
      </c>
      <c r="AC73" s="575" t="str">
        <f>IFERROR(__xludf.DUMMYFUNCTION("""COMPUTED_VALUE"""),"")</f>
        <v/>
      </c>
      <c r="AD73" s="576" t="str">
        <f>IFERROR(__xludf.DUMMYFUNCTION("""COMPUTED_VALUE"""),"")</f>
        <v/>
      </c>
      <c r="AE73" s="574" t="str">
        <f>IFERROR(__xludf.DUMMYFUNCTION("""COMPUTED_VALUE"""),"")</f>
        <v/>
      </c>
      <c r="AF73" s="577" t="str">
        <f>IFERROR(__xludf.DUMMYFUNCTION("""COMPUTED_VALUE"""),"")</f>
        <v/>
      </c>
      <c r="AG73" s="578"/>
      <c r="AH73" s="579"/>
      <c r="AI73" s="393" t="s">
        <v>3051</v>
      </c>
    </row>
    <row r="74">
      <c r="A74" s="554" t="s">
        <v>7184</v>
      </c>
      <c r="B74" s="480" t="s">
        <v>5138</v>
      </c>
      <c r="C74" s="555">
        <v>46175.0</v>
      </c>
      <c r="D74" s="556" t="s">
        <v>7256</v>
      </c>
      <c r="E74" s="363" t="s">
        <v>7257</v>
      </c>
      <c r="F74" s="557"/>
      <c r="G74" s="558"/>
      <c r="H74" s="559"/>
      <c r="I74" s="560"/>
      <c r="J74" s="558"/>
      <c r="K74" s="561"/>
      <c r="L74" s="557"/>
      <c r="M74" s="558"/>
      <c r="N74" s="559"/>
      <c r="O74" s="560"/>
      <c r="P74" s="558"/>
      <c r="Q74" s="561"/>
      <c r="R74" s="557"/>
      <c r="S74" s="558"/>
      <c r="T74" s="559"/>
      <c r="U74" s="562"/>
      <c r="V74" s="563" t="s">
        <v>1017</v>
      </c>
      <c r="W74" s="564"/>
      <c r="X74" s="565"/>
      <c r="Y74" s="353"/>
      <c r="Z74" s="566"/>
      <c r="AA74" s="574" t="str">
        <f>IFERROR(__xludf.DUMMYFUNCTION("""COMPUTED_VALUE"""),"")</f>
        <v/>
      </c>
      <c r="AB74" s="568" t="str">
        <f>IFERROR(__xludf.DUMMYFUNCTION("""COMPUTED_VALUE"""),"")</f>
        <v/>
      </c>
      <c r="AC74" s="575" t="str">
        <f>IFERROR(__xludf.DUMMYFUNCTION("""COMPUTED_VALUE"""),"")</f>
        <v/>
      </c>
      <c r="AD74" s="576" t="str">
        <f>IFERROR(__xludf.DUMMYFUNCTION("""COMPUTED_VALUE"""),"")</f>
        <v/>
      </c>
      <c r="AE74" s="574" t="str">
        <f>IFERROR(__xludf.DUMMYFUNCTION("""COMPUTED_VALUE"""),"")</f>
        <v/>
      </c>
      <c r="AF74" s="577" t="str">
        <f>IFERROR(__xludf.DUMMYFUNCTION("""COMPUTED_VALUE"""),"")</f>
        <v/>
      </c>
      <c r="AG74" s="578"/>
      <c r="AH74" s="579"/>
      <c r="AI74" s="393" t="s">
        <v>3051</v>
      </c>
    </row>
    <row r="75">
      <c r="A75" s="554" t="s">
        <v>7184</v>
      </c>
      <c r="B75" s="480" t="s">
        <v>5138</v>
      </c>
      <c r="C75" s="555">
        <v>46175.0</v>
      </c>
      <c r="D75" s="556" t="s">
        <v>7258</v>
      </c>
      <c r="E75" s="363" t="s">
        <v>7259</v>
      </c>
      <c r="F75" s="557"/>
      <c r="G75" s="558"/>
      <c r="H75" s="559"/>
      <c r="I75" s="560"/>
      <c r="J75" s="558"/>
      <c r="K75" s="561"/>
      <c r="L75" s="557"/>
      <c r="M75" s="558"/>
      <c r="N75" s="559"/>
      <c r="O75" s="560"/>
      <c r="P75" s="558"/>
      <c r="Q75" s="561"/>
      <c r="R75" s="557"/>
      <c r="S75" s="558"/>
      <c r="T75" s="559"/>
      <c r="U75" s="562"/>
      <c r="V75" s="563" t="s">
        <v>153</v>
      </c>
      <c r="W75" s="564"/>
      <c r="X75" s="572"/>
      <c r="Y75" s="353"/>
      <c r="Z75" s="573"/>
      <c r="AA75" s="574" t="str">
        <f>IFERROR(__xludf.DUMMYFUNCTION("""COMPUTED_VALUE"""),"")</f>
        <v/>
      </c>
      <c r="AB75" s="568" t="str">
        <f>IFERROR(__xludf.DUMMYFUNCTION("""COMPUTED_VALUE"""),"")</f>
        <v/>
      </c>
      <c r="AC75" s="575" t="str">
        <f>IFERROR(__xludf.DUMMYFUNCTION("""COMPUTED_VALUE"""),"")</f>
        <v/>
      </c>
      <c r="AD75" s="576" t="str">
        <f>IFERROR(__xludf.DUMMYFUNCTION("""COMPUTED_VALUE"""),"")</f>
        <v/>
      </c>
      <c r="AE75" s="574" t="str">
        <f>IFERROR(__xludf.DUMMYFUNCTION("""COMPUTED_VALUE"""),"")</f>
        <v/>
      </c>
      <c r="AF75" s="577" t="str">
        <f>IFERROR(__xludf.DUMMYFUNCTION("""COMPUTED_VALUE"""),"")</f>
        <v/>
      </c>
      <c r="AG75" s="570"/>
      <c r="AH75" s="571"/>
      <c r="AI75" s="393" t="s">
        <v>3051</v>
      </c>
    </row>
    <row r="76">
      <c r="A76" s="554" t="s">
        <v>7184</v>
      </c>
      <c r="B76" s="480" t="s">
        <v>5138</v>
      </c>
      <c r="C76" s="555">
        <v>46175.0</v>
      </c>
      <c r="D76" s="556" t="s">
        <v>7260</v>
      </c>
      <c r="E76" s="363" t="s">
        <v>7261</v>
      </c>
      <c r="F76" s="557"/>
      <c r="G76" s="558"/>
      <c r="H76" s="559"/>
      <c r="I76" s="560"/>
      <c r="J76" s="558"/>
      <c r="K76" s="561"/>
      <c r="L76" s="557"/>
      <c r="M76" s="558"/>
      <c r="N76" s="559"/>
      <c r="O76" s="560"/>
      <c r="P76" s="558"/>
      <c r="Q76" s="561"/>
      <c r="R76" s="557"/>
      <c r="S76" s="558"/>
      <c r="T76" s="559"/>
      <c r="U76" s="562"/>
      <c r="V76" s="563" t="s">
        <v>153</v>
      </c>
      <c r="W76" s="564"/>
      <c r="X76" s="572"/>
      <c r="Y76" s="353"/>
      <c r="Z76" s="573"/>
      <c r="AA76" s="574" t="str">
        <f>IFERROR(__xludf.DUMMYFUNCTION("""COMPUTED_VALUE"""),"")</f>
        <v/>
      </c>
      <c r="AB76" s="568" t="str">
        <f>IFERROR(__xludf.DUMMYFUNCTION("""COMPUTED_VALUE"""),"")</f>
        <v/>
      </c>
      <c r="AC76" s="575" t="str">
        <f>IFERROR(__xludf.DUMMYFUNCTION("""COMPUTED_VALUE"""),"")</f>
        <v/>
      </c>
      <c r="AD76" s="576" t="str">
        <f>IFERROR(__xludf.DUMMYFUNCTION("""COMPUTED_VALUE"""),"")</f>
        <v/>
      </c>
      <c r="AE76" s="574" t="str">
        <f>IFERROR(__xludf.DUMMYFUNCTION("""COMPUTED_VALUE"""),"")</f>
        <v/>
      </c>
      <c r="AF76" s="577" t="str">
        <f>IFERROR(__xludf.DUMMYFUNCTION("""COMPUTED_VALUE"""),"")</f>
        <v/>
      </c>
      <c r="AG76" s="570"/>
      <c r="AH76" s="571"/>
      <c r="AI76" s="393" t="s">
        <v>3051</v>
      </c>
    </row>
    <row r="77">
      <c r="A77" s="554" t="s">
        <v>7184</v>
      </c>
      <c r="B77" s="480" t="s">
        <v>5138</v>
      </c>
      <c r="C77" s="555">
        <v>46175.0</v>
      </c>
      <c r="D77" s="556" t="s">
        <v>7262</v>
      </c>
      <c r="E77" s="363" t="s">
        <v>7263</v>
      </c>
      <c r="F77" s="557"/>
      <c r="G77" s="558"/>
      <c r="H77" s="559"/>
      <c r="I77" s="560"/>
      <c r="J77" s="558"/>
      <c r="K77" s="561"/>
      <c r="L77" s="557"/>
      <c r="M77" s="558"/>
      <c r="N77" s="559"/>
      <c r="O77" s="560"/>
      <c r="P77" s="558"/>
      <c r="Q77" s="561"/>
      <c r="R77" s="557"/>
      <c r="S77" s="558"/>
      <c r="T77" s="559"/>
      <c r="U77" s="562"/>
      <c r="V77" s="596" t="s">
        <v>63</v>
      </c>
      <c r="W77" s="564"/>
      <c r="X77" s="572"/>
      <c r="Y77" s="353"/>
      <c r="Z77" s="573"/>
      <c r="AA77" s="574" t="str">
        <f>IFERROR(__xludf.DUMMYFUNCTION("""COMPUTED_VALUE"""),"")</f>
        <v/>
      </c>
      <c r="AB77" s="568" t="str">
        <f>IFERROR(__xludf.DUMMYFUNCTION("""COMPUTED_VALUE"""),"")</f>
        <v/>
      </c>
      <c r="AC77" s="575" t="str">
        <f>IFERROR(__xludf.DUMMYFUNCTION("""COMPUTED_VALUE"""),"")</f>
        <v/>
      </c>
      <c r="AD77" s="576" t="str">
        <f>IFERROR(__xludf.DUMMYFUNCTION("""COMPUTED_VALUE"""),"")</f>
        <v/>
      </c>
      <c r="AE77" s="574" t="str">
        <f>IFERROR(__xludf.DUMMYFUNCTION("""COMPUTED_VALUE"""),"")</f>
        <v/>
      </c>
      <c r="AF77" s="577" t="str">
        <f>IFERROR(__xludf.DUMMYFUNCTION("""COMPUTED_VALUE"""),"")</f>
        <v/>
      </c>
      <c r="AG77" s="570"/>
      <c r="AH77" s="571"/>
      <c r="AI77" s="393" t="s">
        <v>3051</v>
      </c>
    </row>
    <row r="78">
      <c r="A78" s="554" t="s">
        <v>7184</v>
      </c>
      <c r="B78" s="480" t="s">
        <v>5138</v>
      </c>
      <c r="C78" s="555">
        <v>46175.0</v>
      </c>
      <c r="D78" s="556" t="s">
        <v>7264</v>
      </c>
      <c r="E78" s="363" t="s">
        <v>7265</v>
      </c>
      <c r="F78" s="557"/>
      <c r="G78" s="558"/>
      <c r="H78" s="559"/>
      <c r="I78" s="560"/>
      <c r="J78" s="558"/>
      <c r="K78" s="561"/>
      <c r="L78" s="557"/>
      <c r="M78" s="558"/>
      <c r="N78" s="559"/>
      <c r="O78" s="560"/>
      <c r="P78" s="558"/>
      <c r="Q78" s="561"/>
      <c r="R78" s="557"/>
      <c r="S78" s="558"/>
      <c r="T78" s="559"/>
      <c r="U78" s="562"/>
      <c r="V78" s="596" t="s">
        <v>63</v>
      </c>
      <c r="W78" s="564"/>
      <c r="X78" s="565"/>
      <c r="Y78" s="353"/>
      <c r="Z78" s="566"/>
      <c r="AA78" s="574" t="str">
        <f>IFERROR(__xludf.DUMMYFUNCTION("""COMPUTED_VALUE"""),"")</f>
        <v/>
      </c>
      <c r="AB78" s="568" t="str">
        <f>IFERROR(__xludf.DUMMYFUNCTION("""COMPUTED_VALUE"""),"")</f>
        <v/>
      </c>
      <c r="AC78" s="575" t="str">
        <f>IFERROR(__xludf.DUMMYFUNCTION("""COMPUTED_VALUE"""),"")</f>
        <v/>
      </c>
      <c r="AD78" s="576" t="str">
        <f>IFERROR(__xludf.DUMMYFUNCTION("""COMPUTED_VALUE"""),"")</f>
        <v/>
      </c>
      <c r="AE78" s="574" t="str">
        <f>IFERROR(__xludf.DUMMYFUNCTION("""COMPUTED_VALUE"""),"")</f>
        <v/>
      </c>
      <c r="AF78" s="577" t="str">
        <f>IFERROR(__xludf.DUMMYFUNCTION("""COMPUTED_VALUE"""),"")</f>
        <v/>
      </c>
      <c r="AG78" s="578"/>
      <c r="AH78" s="579"/>
      <c r="AI78" s="393" t="s">
        <v>3051</v>
      </c>
    </row>
    <row r="79">
      <c r="A79" s="554" t="s">
        <v>7184</v>
      </c>
      <c r="B79" s="480" t="s">
        <v>5138</v>
      </c>
      <c r="C79" s="555">
        <v>46175.0</v>
      </c>
      <c r="D79" s="556" t="s">
        <v>7266</v>
      </c>
      <c r="E79" s="363" t="s">
        <v>7267</v>
      </c>
      <c r="F79" s="557"/>
      <c r="G79" s="558"/>
      <c r="H79" s="559"/>
      <c r="I79" s="560"/>
      <c r="J79" s="558"/>
      <c r="K79" s="561"/>
      <c r="L79" s="557"/>
      <c r="M79" s="558"/>
      <c r="N79" s="559"/>
      <c r="O79" s="560"/>
      <c r="P79" s="558"/>
      <c r="Q79" s="561"/>
      <c r="R79" s="557"/>
      <c r="S79" s="558"/>
      <c r="T79" s="559"/>
      <c r="U79" s="562"/>
      <c r="V79" s="563" t="s">
        <v>876</v>
      </c>
      <c r="W79" s="564"/>
      <c r="X79" s="565"/>
      <c r="Y79" s="353"/>
      <c r="Z79" s="566"/>
      <c r="AA79" s="574" t="str">
        <f>IFERROR(__xludf.DUMMYFUNCTION("""COMPUTED_VALUE"""),"")</f>
        <v/>
      </c>
      <c r="AB79" s="568" t="str">
        <f>IFERROR(__xludf.DUMMYFUNCTION("""COMPUTED_VALUE"""),"")</f>
        <v/>
      </c>
      <c r="AC79" s="575" t="str">
        <f>IFERROR(__xludf.DUMMYFUNCTION("""COMPUTED_VALUE"""),"")</f>
        <v/>
      </c>
      <c r="AD79" s="576" t="str">
        <f>IFERROR(__xludf.DUMMYFUNCTION("""COMPUTED_VALUE"""),"")</f>
        <v/>
      </c>
      <c r="AE79" s="574" t="str">
        <f>IFERROR(__xludf.DUMMYFUNCTION("""COMPUTED_VALUE"""),"")</f>
        <v/>
      </c>
      <c r="AF79" s="577" t="str">
        <f>IFERROR(__xludf.DUMMYFUNCTION("""COMPUTED_VALUE"""),"")</f>
        <v/>
      </c>
      <c r="AG79" s="578"/>
      <c r="AH79" s="579"/>
      <c r="AI79" s="393" t="s">
        <v>3051</v>
      </c>
    </row>
    <row r="80">
      <c r="A80" s="554" t="s">
        <v>7184</v>
      </c>
      <c r="B80" s="480" t="s">
        <v>5138</v>
      </c>
      <c r="C80" s="555">
        <v>46175.0</v>
      </c>
      <c r="D80" s="556" t="s">
        <v>7268</v>
      </c>
      <c r="E80" s="363" t="s">
        <v>7269</v>
      </c>
      <c r="F80" s="557"/>
      <c r="G80" s="558"/>
      <c r="H80" s="559"/>
      <c r="I80" s="560"/>
      <c r="J80" s="558"/>
      <c r="K80" s="561"/>
      <c r="L80" s="557"/>
      <c r="M80" s="558"/>
      <c r="N80" s="559"/>
      <c r="O80" s="560"/>
      <c r="P80" s="558"/>
      <c r="Q80" s="561"/>
      <c r="R80" s="557"/>
      <c r="S80" s="558"/>
      <c r="T80" s="559"/>
      <c r="U80" s="562"/>
      <c r="V80" s="563" t="s">
        <v>876</v>
      </c>
      <c r="W80" s="564"/>
      <c r="X80" s="572"/>
      <c r="Y80" s="353"/>
      <c r="Z80" s="573"/>
      <c r="AA80" s="574" t="str">
        <f>IFERROR(__xludf.DUMMYFUNCTION("""COMPUTED_VALUE"""),"")</f>
        <v/>
      </c>
      <c r="AB80" s="568" t="str">
        <f>IFERROR(__xludf.DUMMYFUNCTION("""COMPUTED_VALUE"""),"")</f>
        <v/>
      </c>
      <c r="AC80" s="575" t="str">
        <f>IFERROR(__xludf.DUMMYFUNCTION("""COMPUTED_VALUE"""),"")</f>
        <v/>
      </c>
      <c r="AD80" s="576" t="str">
        <f>IFERROR(__xludf.DUMMYFUNCTION("""COMPUTED_VALUE"""),"")</f>
        <v/>
      </c>
      <c r="AE80" s="574" t="str">
        <f>IFERROR(__xludf.DUMMYFUNCTION("""COMPUTED_VALUE"""),"")</f>
        <v/>
      </c>
      <c r="AF80" s="577" t="str">
        <f>IFERROR(__xludf.DUMMYFUNCTION("""COMPUTED_VALUE"""),"")</f>
        <v/>
      </c>
      <c r="AG80" s="578"/>
      <c r="AH80" s="579"/>
      <c r="AI80" s="393" t="s">
        <v>3051</v>
      </c>
    </row>
    <row r="81">
      <c r="A81" s="554" t="s">
        <v>7184</v>
      </c>
      <c r="B81" s="482" t="s">
        <v>5138</v>
      </c>
      <c r="C81" s="555">
        <v>46175.0</v>
      </c>
      <c r="D81" s="556" t="s">
        <v>7270</v>
      </c>
      <c r="E81" s="363" t="s">
        <v>7271</v>
      </c>
      <c r="F81" s="557"/>
      <c r="G81" s="558"/>
      <c r="H81" s="559"/>
      <c r="I81" s="560"/>
      <c r="J81" s="558"/>
      <c r="K81" s="561"/>
      <c r="L81" s="557"/>
      <c r="M81" s="558"/>
      <c r="N81" s="559"/>
      <c r="O81" s="560"/>
      <c r="P81" s="558"/>
      <c r="Q81" s="561"/>
      <c r="R81" s="557"/>
      <c r="S81" s="558"/>
      <c r="T81" s="559"/>
      <c r="U81" s="562"/>
      <c r="V81" s="563" t="s">
        <v>712</v>
      </c>
      <c r="W81" s="564"/>
      <c r="X81" s="565"/>
      <c r="Y81" s="353"/>
      <c r="Z81" s="566"/>
      <c r="AA81" s="574" t="str">
        <f>IFERROR(__xludf.DUMMYFUNCTION("""COMPUTED_VALUE"""),"")</f>
        <v/>
      </c>
      <c r="AB81" s="568" t="str">
        <f>IFERROR(__xludf.DUMMYFUNCTION("""COMPUTED_VALUE"""),"")</f>
        <v/>
      </c>
      <c r="AC81" s="575" t="str">
        <f>IFERROR(__xludf.DUMMYFUNCTION("""COMPUTED_VALUE"""),"")</f>
        <v/>
      </c>
      <c r="AD81" s="576" t="str">
        <f>IFERROR(__xludf.DUMMYFUNCTION("""COMPUTED_VALUE"""),"")</f>
        <v/>
      </c>
      <c r="AE81" s="574" t="str">
        <f>IFERROR(__xludf.DUMMYFUNCTION("""COMPUTED_VALUE"""),"")</f>
        <v/>
      </c>
      <c r="AF81" s="577" t="str">
        <f>IFERROR(__xludf.DUMMYFUNCTION("""COMPUTED_VALUE"""),"")</f>
        <v/>
      </c>
      <c r="AG81" s="578"/>
      <c r="AH81" s="579"/>
      <c r="AI81" s="393" t="s">
        <v>3051</v>
      </c>
    </row>
    <row r="82">
      <c r="A82" s="554" t="s">
        <v>7184</v>
      </c>
      <c r="B82" s="480" t="s">
        <v>5138</v>
      </c>
      <c r="C82" s="555">
        <v>46175.0</v>
      </c>
      <c r="D82" s="556" t="s">
        <v>7272</v>
      </c>
      <c r="E82" s="363" t="s">
        <v>7273</v>
      </c>
      <c r="F82" s="557"/>
      <c r="G82" s="558"/>
      <c r="H82" s="559"/>
      <c r="I82" s="560"/>
      <c r="J82" s="558"/>
      <c r="K82" s="561"/>
      <c r="L82" s="557"/>
      <c r="M82" s="558"/>
      <c r="N82" s="559"/>
      <c r="O82" s="560"/>
      <c r="P82" s="558"/>
      <c r="Q82" s="561"/>
      <c r="R82" s="557"/>
      <c r="S82" s="558"/>
      <c r="T82" s="559"/>
      <c r="U82" s="562"/>
      <c r="V82" s="563" t="s">
        <v>712</v>
      </c>
      <c r="W82" s="564"/>
      <c r="X82" s="572"/>
      <c r="Y82" s="353"/>
      <c r="Z82" s="573"/>
      <c r="AA82" s="574" t="str">
        <f>IFERROR(__xludf.DUMMYFUNCTION("""COMPUTED_VALUE"""),"")</f>
        <v/>
      </c>
      <c r="AB82" s="568" t="str">
        <f>IFERROR(__xludf.DUMMYFUNCTION("""COMPUTED_VALUE"""),"")</f>
        <v/>
      </c>
      <c r="AC82" s="575" t="str">
        <f>IFERROR(__xludf.DUMMYFUNCTION("""COMPUTED_VALUE"""),"")</f>
        <v/>
      </c>
      <c r="AD82" s="576" t="str">
        <f>IFERROR(__xludf.DUMMYFUNCTION("""COMPUTED_VALUE"""),"")</f>
        <v/>
      </c>
      <c r="AE82" s="574" t="str">
        <f>IFERROR(__xludf.DUMMYFUNCTION("""COMPUTED_VALUE"""),"")</f>
        <v/>
      </c>
      <c r="AF82" s="577" t="str">
        <f>IFERROR(__xludf.DUMMYFUNCTION("""COMPUTED_VALUE"""),"")</f>
        <v/>
      </c>
      <c r="AG82" s="578"/>
      <c r="AH82" s="579"/>
      <c r="AI82" s="393" t="s">
        <v>3051</v>
      </c>
    </row>
    <row r="83">
      <c r="A83" s="554" t="s">
        <v>7184</v>
      </c>
      <c r="B83" s="480" t="s">
        <v>5138</v>
      </c>
      <c r="C83" s="555">
        <v>46175.0</v>
      </c>
      <c r="D83" s="556" t="s">
        <v>7274</v>
      </c>
      <c r="E83" s="363" t="s">
        <v>7275</v>
      </c>
      <c r="F83" s="557"/>
      <c r="G83" s="558"/>
      <c r="H83" s="559"/>
      <c r="I83" s="560"/>
      <c r="J83" s="558"/>
      <c r="K83" s="561"/>
      <c r="L83" s="557"/>
      <c r="M83" s="558"/>
      <c r="N83" s="559"/>
      <c r="O83" s="560"/>
      <c r="P83" s="558"/>
      <c r="Q83" s="561"/>
      <c r="R83" s="557"/>
      <c r="S83" s="558"/>
      <c r="T83" s="559"/>
      <c r="U83" s="562"/>
      <c r="V83" s="563" t="s">
        <v>2590</v>
      </c>
      <c r="W83" s="564"/>
      <c r="X83" s="565"/>
      <c r="Y83" s="353"/>
      <c r="Z83" s="566"/>
      <c r="AA83" s="574" t="str">
        <f>IFERROR(__xludf.DUMMYFUNCTION("""COMPUTED_VALUE"""),"")</f>
        <v/>
      </c>
      <c r="AB83" s="568" t="str">
        <f>IFERROR(__xludf.DUMMYFUNCTION("""COMPUTED_VALUE"""),"")</f>
        <v/>
      </c>
      <c r="AC83" s="575" t="str">
        <f>IFERROR(__xludf.DUMMYFUNCTION("""COMPUTED_VALUE"""),"")</f>
        <v/>
      </c>
      <c r="AD83" s="576" t="str">
        <f>IFERROR(__xludf.DUMMYFUNCTION("""COMPUTED_VALUE"""),"")</f>
        <v/>
      </c>
      <c r="AE83" s="574" t="str">
        <f>IFERROR(__xludf.DUMMYFUNCTION("""COMPUTED_VALUE"""),"")</f>
        <v/>
      </c>
      <c r="AF83" s="577" t="str">
        <f>IFERROR(__xludf.DUMMYFUNCTION("""COMPUTED_VALUE"""),"")</f>
        <v/>
      </c>
      <c r="AG83" s="578"/>
      <c r="AH83" s="579"/>
      <c r="AI83" s="393" t="s">
        <v>3051</v>
      </c>
    </row>
    <row r="84">
      <c r="A84" s="554" t="s">
        <v>7184</v>
      </c>
      <c r="B84" s="480" t="s">
        <v>5138</v>
      </c>
      <c r="C84" s="555">
        <v>46175.0</v>
      </c>
      <c r="D84" s="556" t="s">
        <v>7276</v>
      </c>
      <c r="E84" s="363" t="s">
        <v>7277</v>
      </c>
      <c r="F84" s="557"/>
      <c r="G84" s="558"/>
      <c r="H84" s="559"/>
      <c r="I84" s="560"/>
      <c r="J84" s="558"/>
      <c r="K84" s="561"/>
      <c r="L84" s="557"/>
      <c r="M84" s="558"/>
      <c r="N84" s="559"/>
      <c r="O84" s="560"/>
      <c r="P84" s="558"/>
      <c r="Q84" s="561"/>
      <c r="R84" s="557"/>
      <c r="S84" s="558"/>
      <c r="T84" s="559"/>
      <c r="U84" s="562"/>
      <c r="V84" s="563" t="s">
        <v>2590</v>
      </c>
      <c r="W84" s="564"/>
      <c r="X84" s="572"/>
      <c r="Y84" s="353"/>
      <c r="Z84" s="573"/>
      <c r="AA84" s="574" t="str">
        <f>IFERROR(__xludf.DUMMYFUNCTION("""COMPUTED_VALUE"""),"")</f>
        <v/>
      </c>
      <c r="AB84" s="568" t="str">
        <f>IFERROR(__xludf.DUMMYFUNCTION("""COMPUTED_VALUE"""),"")</f>
        <v/>
      </c>
      <c r="AC84" s="575" t="str">
        <f>IFERROR(__xludf.DUMMYFUNCTION("""COMPUTED_VALUE"""),"")</f>
        <v/>
      </c>
      <c r="AD84" s="576" t="str">
        <f>IFERROR(__xludf.DUMMYFUNCTION("""COMPUTED_VALUE"""),"")</f>
        <v/>
      </c>
      <c r="AE84" s="574" t="str">
        <f>IFERROR(__xludf.DUMMYFUNCTION("""COMPUTED_VALUE"""),"")</f>
        <v/>
      </c>
      <c r="AF84" s="577" t="str">
        <f>IFERROR(__xludf.DUMMYFUNCTION("""COMPUTED_VALUE"""),"")</f>
        <v/>
      </c>
      <c r="AG84" s="578"/>
      <c r="AH84" s="579"/>
      <c r="AI84" s="393" t="s">
        <v>3051</v>
      </c>
    </row>
    <row r="85">
      <c r="A85" s="554" t="s">
        <v>7184</v>
      </c>
      <c r="B85" s="480" t="s">
        <v>5138</v>
      </c>
      <c r="C85" s="555">
        <v>46175.0</v>
      </c>
      <c r="D85" s="556" t="s">
        <v>7278</v>
      </c>
      <c r="E85" s="363" t="s">
        <v>7279</v>
      </c>
      <c r="F85" s="557"/>
      <c r="G85" s="558"/>
      <c r="H85" s="559"/>
      <c r="I85" s="560"/>
      <c r="J85" s="558"/>
      <c r="K85" s="561"/>
      <c r="L85" s="557"/>
      <c r="M85" s="558"/>
      <c r="N85" s="559"/>
      <c r="O85" s="560"/>
      <c r="P85" s="558"/>
      <c r="Q85" s="561"/>
      <c r="R85" s="557"/>
      <c r="S85" s="558"/>
      <c r="T85" s="559"/>
      <c r="U85" s="562"/>
      <c r="V85" s="563" t="s">
        <v>122</v>
      </c>
      <c r="W85" s="564"/>
      <c r="X85" s="572"/>
      <c r="Y85" s="353"/>
      <c r="Z85" s="573"/>
      <c r="AA85" s="574" t="str">
        <f>IFERROR(__xludf.DUMMYFUNCTION("""COMPUTED_VALUE"""),"")</f>
        <v/>
      </c>
      <c r="AB85" s="568" t="str">
        <f>IFERROR(__xludf.DUMMYFUNCTION("""COMPUTED_VALUE"""),"")</f>
        <v/>
      </c>
      <c r="AC85" s="575" t="str">
        <f>IFERROR(__xludf.DUMMYFUNCTION("""COMPUTED_VALUE"""),"")</f>
        <v/>
      </c>
      <c r="AD85" s="576" t="str">
        <f>IFERROR(__xludf.DUMMYFUNCTION("""COMPUTED_VALUE"""),"")</f>
        <v/>
      </c>
      <c r="AE85" s="574" t="str">
        <f>IFERROR(__xludf.DUMMYFUNCTION("""COMPUTED_VALUE"""),"")</f>
        <v/>
      </c>
      <c r="AF85" s="577" t="str">
        <f>IFERROR(__xludf.DUMMYFUNCTION("""COMPUTED_VALUE"""),"")</f>
        <v/>
      </c>
      <c r="AG85" s="578"/>
      <c r="AH85" s="579"/>
      <c r="AI85" s="393" t="s">
        <v>3051</v>
      </c>
    </row>
    <row r="86">
      <c r="A86" s="554" t="s">
        <v>7184</v>
      </c>
      <c r="B86" s="480" t="s">
        <v>5138</v>
      </c>
      <c r="C86" s="555">
        <v>46175.0</v>
      </c>
      <c r="D86" s="556" t="s">
        <v>7280</v>
      </c>
      <c r="E86" s="363" t="s">
        <v>7281</v>
      </c>
      <c r="F86" s="557"/>
      <c r="G86" s="558"/>
      <c r="H86" s="559"/>
      <c r="I86" s="560"/>
      <c r="J86" s="558"/>
      <c r="K86" s="561"/>
      <c r="L86" s="557"/>
      <c r="M86" s="558"/>
      <c r="N86" s="559"/>
      <c r="O86" s="560"/>
      <c r="P86" s="558"/>
      <c r="Q86" s="561"/>
      <c r="R86" s="557"/>
      <c r="S86" s="558"/>
      <c r="T86" s="559"/>
      <c r="U86" s="562"/>
      <c r="V86" s="563" t="s">
        <v>122</v>
      </c>
      <c r="W86" s="564"/>
      <c r="X86" s="565"/>
      <c r="Y86" s="353"/>
      <c r="Z86" s="566"/>
      <c r="AA86" s="574" t="str">
        <f>IFERROR(__xludf.DUMMYFUNCTION("""COMPUTED_VALUE"""),"")</f>
        <v/>
      </c>
      <c r="AB86" s="568" t="str">
        <f>IFERROR(__xludf.DUMMYFUNCTION("""COMPUTED_VALUE"""),"")</f>
        <v/>
      </c>
      <c r="AC86" s="575" t="str">
        <f>IFERROR(__xludf.DUMMYFUNCTION("""COMPUTED_VALUE"""),"")</f>
        <v/>
      </c>
      <c r="AD86" s="576" t="str">
        <f>IFERROR(__xludf.DUMMYFUNCTION("""COMPUTED_VALUE"""),"")</f>
        <v/>
      </c>
      <c r="AE86" s="574" t="str">
        <f>IFERROR(__xludf.DUMMYFUNCTION("""COMPUTED_VALUE"""),"")</f>
        <v/>
      </c>
      <c r="AF86" s="577" t="str">
        <f>IFERROR(__xludf.DUMMYFUNCTION("""COMPUTED_VALUE"""),"")</f>
        <v/>
      </c>
      <c r="AG86" s="578"/>
      <c r="AH86" s="579"/>
      <c r="AI86" s="393" t="s">
        <v>3051</v>
      </c>
    </row>
    <row r="87">
      <c r="A87" s="554" t="s">
        <v>7184</v>
      </c>
      <c r="B87" s="480" t="s">
        <v>5138</v>
      </c>
      <c r="C87" s="555">
        <v>46175.0</v>
      </c>
      <c r="D87" s="556" t="s">
        <v>7282</v>
      </c>
      <c r="E87" s="363" t="s">
        <v>7283</v>
      </c>
      <c r="F87" s="557"/>
      <c r="G87" s="558"/>
      <c r="H87" s="559"/>
      <c r="I87" s="560"/>
      <c r="J87" s="558"/>
      <c r="K87" s="561"/>
      <c r="L87" s="557"/>
      <c r="M87" s="558"/>
      <c r="N87" s="559"/>
      <c r="O87" s="560"/>
      <c r="P87" s="558"/>
      <c r="Q87" s="561"/>
      <c r="R87" s="557"/>
      <c r="S87" s="558"/>
      <c r="T87" s="559"/>
      <c r="U87" s="562"/>
      <c r="V87" s="596" t="s">
        <v>2990</v>
      </c>
      <c r="W87" s="564"/>
      <c r="X87" s="565"/>
      <c r="Y87" s="353"/>
      <c r="Z87" s="566"/>
      <c r="AA87" s="574" t="str">
        <f>IFERROR(__xludf.DUMMYFUNCTION("""COMPUTED_VALUE"""),"")</f>
        <v/>
      </c>
      <c r="AB87" s="568" t="str">
        <f>IFERROR(__xludf.DUMMYFUNCTION("""COMPUTED_VALUE"""),"")</f>
        <v/>
      </c>
      <c r="AC87" s="575" t="str">
        <f>IFERROR(__xludf.DUMMYFUNCTION("""COMPUTED_VALUE"""),"")</f>
        <v/>
      </c>
      <c r="AD87" s="576" t="str">
        <f>IFERROR(__xludf.DUMMYFUNCTION("""COMPUTED_VALUE"""),"")</f>
        <v/>
      </c>
      <c r="AE87" s="574" t="str">
        <f>IFERROR(__xludf.DUMMYFUNCTION("""COMPUTED_VALUE"""),"")</f>
        <v/>
      </c>
      <c r="AF87" s="577" t="str">
        <f>IFERROR(__xludf.DUMMYFUNCTION("""COMPUTED_VALUE"""),"")</f>
        <v/>
      </c>
      <c r="AG87" s="578"/>
      <c r="AH87" s="579"/>
      <c r="AI87" s="393" t="s">
        <v>3051</v>
      </c>
    </row>
    <row r="88">
      <c r="A88" s="554" t="s">
        <v>7184</v>
      </c>
      <c r="B88" s="480" t="s">
        <v>5138</v>
      </c>
      <c r="C88" s="555">
        <v>46175.0</v>
      </c>
      <c r="D88" s="556" t="s">
        <v>7284</v>
      </c>
      <c r="E88" s="363" t="s">
        <v>7285</v>
      </c>
      <c r="F88" s="557"/>
      <c r="G88" s="558"/>
      <c r="H88" s="559"/>
      <c r="I88" s="560"/>
      <c r="J88" s="558"/>
      <c r="K88" s="561"/>
      <c r="L88" s="557"/>
      <c r="M88" s="558"/>
      <c r="N88" s="559"/>
      <c r="O88" s="560"/>
      <c r="P88" s="558"/>
      <c r="Q88" s="561"/>
      <c r="R88" s="557"/>
      <c r="S88" s="558"/>
      <c r="T88" s="559"/>
      <c r="U88" s="562"/>
      <c r="V88" s="596" t="s">
        <v>2990</v>
      </c>
      <c r="W88" s="564"/>
      <c r="X88" s="565"/>
      <c r="Y88" s="353"/>
      <c r="Z88" s="566"/>
      <c r="AA88" s="574" t="str">
        <f>IFERROR(__xludf.DUMMYFUNCTION("""COMPUTED_VALUE"""),"")</f>
        <v/>
      </c>
      <c r="AB88" s="568" t="str">
        <f>IFERROR(__xludf.DUMMYFUNCTION("""COMPUTED_VALUE"""),"")</f>
        <v/>
      </c>
      <c r="AC88" s="575" t="str">
        <f>IFERROR(__xludf.DUMMYFUNCTION("""COMPUTED_VALUE"""),"")</f>
        <v/>
      </c>
      <c r="AD88" s="576" t="str">
        <f>IFERROR(__xludf.DUMMYFUNCTION("""COMPUTED_VALUE"""),"")</f>
        <v/>
      </c>
      <c r="AE88" s="574" t="str">
        <f>IFERROR(__xludf.DUMMYFUNCTION("""COMPUTED_VALUE"""),"")</f>
        <v/>
      </c>
      <c r="AF88" s="577" t="str">
        <f>IFERROR(__xludf.DUMMYFUNCTION("""COMPUTED_VALUE"""),"")</f>
        <v/>
      </c>
      <c r="AG88" s="578"/>
      <c r="AH88" s="579"/>
      <c r="AI88" s="393" t="s">
        <v>3051</v>
      </c>
    </row>
    <row r="89">
      <c r="A89" s="554" t="s">
        <v>7184</v>
      </c>
      <c r="B89" s="480" t="s">
        <v>5138</v>
      </c>
      <c r="C89" s="555">
        <v>46175.0</v>
      </c>
      <c r="D89" s="556" t="s">
        <v>7286</v>
      </c>
      <c r="E89" s="363" t="s">
        <v>7287</v>
      </c>
      <c r="F89" s="557"/>
      <c r="G89" s="558"/>
      <c r="H89" s="559"/>
      <c r="I89" s="560"/>
      <c r="J89" s="558"/>
      <c r="K89" s="561"/>
      <c r="L89" s="557"/>
      <c r="M89" s="558"/>
      <c r="N89" s="559"/>
      <c r="O89" s="560"/>
      <c r="P89" s="558"/>
      <c r="Q89" s="561"/>
      <c r="R89" s="557"/>
      <c r="S89" s="558"/>
      <c r="T89" s="559"/>
      <c r="U89" s="562"/>
      <c r="V89" s="596" t="s">
        <v>2104</v>
      </c>
      <c r="W89" s="564"/>
      <c r="X89" s="572"/>
      <c r="Y89" s="353"/>
      <c r="Z89" s="573"/>
      <c r="AA89" s="574" t="str">
        <f>IFERROR(__xludf.DUMMYFUNCTION("""COMPUTED_VALUE"""),"")</f>
        <v/>
      </c>
      <c r="AB89" s="568" t="str">
        <f>IFERROR(__xludf.DUMMYFUNCTION("""COMPUTED_VALUE"""),"")</f>
        <v/>
      </c>
      <c r="AC89" s="575" t="str">
        <f>IFERROR(__xludf.DUMMYFUNCTION("""COMPUTED_VALUE"""),"")</f>
        <v/>
      </c>
      <c r="AD89" s="576" t="str">
        <f>IFERROR(__xludf.DUMMYFUNCTION("""COMPUTED_VALUE"""),"")</f>
        <v/>
      </c>
      <c r="AE89" s="574" t="str">
        <f>IFERROR(__xludf.DUMMYFUNCTION("""COMPUTED_VALUE"""),"")</f>
        <v/>
      </c>
      <c r="AF89" s="577" t="str">
        <f>IFERROR(__xludf.DUMMYFUNCTION("""COMPUTED_VALUE"""),"")</f>
        <v/>
      </c>
      <c r="AG89" s="578"/>
      <c r="AH89" s="579"/>
      <c r="AI89" s="393" t="s">
        <v>3051</v>
      </c>
    </row>
    <row r="90">
      <c r="A90" s="554" t="s">
        <v>7184</v>
      </c>
      <c r="B90" s="480" t="s">
        <v>5138</v>
      </c>
      <c r="C90" s="555">
        <v>46175.0</v>
      </c>
      <c r="D90" s="556" t="s">
        <v>7288</v>
      </c>
      <c r="E90" s="363" t="s">
        <v>7289</v>
      </c>
      <c r="F90" s="557"/>
      <c r="G90" s="558"/>
      <c r="H90" s="559"/>
      <c r="I90" s="560"/>
      <c r="J90" s="558"/>
      <c r="K90" s="561"/>
      <c r="L90" s="557"/>
      <c r="M90" s="558"/>
      <c r="N90" s="559"/>
      <c r="O90" s="560"/>
      <c r="P90" s="558"/>
      <c r="Q90" s="561"/>
      <c r="R90" s="557"/>
      <c r="S90" s="558"/>
      <c r="T90" s="559"/>
      <c r="U90" s="562"/>
      <c r="V90" s="596" t="s">
        <v>2104</v>
      </c>
      <c r="W90" s="564"/>
      <c r="X90" s="565"/>
      <c r="Y90" s="353"/>
      <c r="Z90" s="566"/>
      <c r="AA90" s="574" t="str">
        <f>IFERROR(__xludf.DUMMYFUNCTION("""COMPUTED_VALUE"""),"")</f>
        <v/>
      </c>
      <c r="AB90" s="568" t="str">
        <f>IFERROR(__xludf.DUMMYFUNCTION("""COMPUTED_VALUE"""),"")</f>
        <v/>
      </c>
      <c r="AC90" s="575" t="str">
        <f>IFERROR(__xludf.DUMMYFUNCTION("""COMPUTED_VALUE"""),"")</f>
        <v/>
      </c>
      <c r="AD90" s="576" t="str">
        <f>IFERROR(__xludf.DUMMYFUNCTION("""COMPUTED_VALUE"""),"")</f>
        <v/>
      </c>
      <c r="AE90" s="574" t="str">
        <f>IFERROR(__xludf.DUMMYFUNCTION("""COMPUTED_VALUE"""),"")</f>
        <v/>
      </c>
      <c r="AF90" s="577" t="str">
        <f>IFERROR(__xludf.DUMMYFUNCTION("""COMPUTED_VALUE"""),"")</f>
        <v/>
      </c>
      <c r="AG90" s="578"/>
      <c r="AH90" s="579"/>
      <c r="AI90" s="393" t="s">
        <v>3051</v>
      </c>
    </row>
    <row r="91">
      <c r="A91" s="554" t="s">
        <v>7184</v>
      </c>
      <c r="B91" s="480" t="s">
        <v>5138</v>
      </c>
      <c r="C91" s="555">
        <v>46175.0</v>
      </c>
      <c r="D91" s="556" t="s">
        <v>7290</v>
      </c>
      <c r="E91" s="363" t="s">
        <v>7291</v>
      </c>
      <c r="F91" s="557"/>
      <c r="G91" s="558"/>
      <c r="H91" s="559"/>
      <c r="I91" s="560"/>
      <c r="J91" s="558"/>
      <c r="K91" s="561"/>
      <c r="L91" s="557"/>
      <c r="M91" s="558"/>
      <c r="N91" s="559"/>
      <c r="O91" s="560"/>
      <c r="P91" s="558"/>
      <c r="Q91" s="561"/>
      <c r="R91" s="557"/>
      <c r="S91" s="558"/>
      <c r="T91" s="559"/>
      <c r="U91" s="562"/>
      <c r="V91" s="563" t="s">
        <v>1453</v>
      </c>
      <c r="W91" s="564"/>
      <c r="X91" s="565"/>
      <c r="Y91" s="353"/>
      <c r="Z91" s="566"/>
      <c r="AA91" s="574" t="str">
        <f>IFERROR(__xludf.DUMMYFUNCTION("""COMPUTED_VALUE"""),"")</f>
        <v/>
      </c>
      <c r="AB91" s="568" t="str">
        <f>IFERROR(__xludf.DUMMYFUNCTION("""COMPUTED_VALUE"""),"")</f>
        <v/>
      </c>
      <c r="AC91" s="575" t="str">
        <f>IFERROR(__xludf.DUMMYFUNCTION("""COMPUTED_VALUE"""),"")</f>
        <v/>
      </c>
      <c r="AD91" s="576" t="str">
        <f>IFERROR(__xludf.DUMMYFUNCTION("""COMPUTED_VALUE"""),"")</f>
        <v/>
      </c>
      <c r="AE91" s="574" t="str">
        <f>IFERROR(__xludf.DUMMYFUNCTION("""COMPUTED_VALUE"""),"")</f>
        <v/>
      </c>
      <c r="AF91" s="577" t="str">
        <f>IFERROR(__xludf.DUMMYFUNCTION("""COMPUTED_VALUE"""),"")</f>
        <v/>
      </c>
      <c r="AG91" s="578"/>
      <c r="AH91" s="579"/>
      <c r="AI91" s="393" t="s">
        <v>3051</v>
      </c>
    </row>
    <row r="92">
      <c r="A92" s="554" t="s">
        <v>7184</v>
      </c>
      <c r="B92" s="480" t="s">
        <v>5138</v>
      </c>
      <c r="C92" s="555">
        <v>46175.0</v>
      </c>
      <c r="D92" s="556" t="s">
        <v>7292</v>
      </c>
      <c r="E92" s="363" t="s">
        <v>7293</v>
      </c>
      <c r="F92" s="557"/>
      <c r="G92" s="558"/>
      <c r="H92" s="559"/>
      <c r="I92" s="560"/>
      <c r="J92" s="558"/>
      <c r="K92" s="561"/>
      <c r="L92" s="557"/>
      <c r="M92" s="558"/>
      <c r="N92" s="559"/>
      <c r="O92" s="560"/>
      <c r="P92" s="558"/>
      <c r="Q92" s="561"/>
      <c r="R92" s="557"/>
      <c r="S92" s="558"/>
      <c r="T92" s="559"/>
      <c r="U92" s="562"/>
      <c r="V92" s="597" t="s">
        <v>1453</v>
      </c>
      <c r="W92" s="598"/>
      <c r="X92" s="572"/>
      <c r="Y92" s="353"/>
      <c r="Z92" s="573"/>
      <c r="AA92" s="574" t="str">
        <f>IFERROR(__xludf.DUMMYFUNCTION("""COMPUTED_VALUE"""),"")</f>
        <v/>
      </c>
      <c r="AB92" s="568" t="str">
        <f>IFERROR(__xludf.DUMMYFUNCTION("""COMPUTED_VALUE"""),"")</f>
        <v/>
      </c>
      <c r="AC92" s="575" t="str">
        <f>IFERROR(__xludf.DUMMYFUNCTION("""COMPUTED_VALUE"""),"")</f>
        <v/>
      </c>
      <c r="AD92" s="576" t="str">
        <f>IFERROR(__xludf.DUMMYFUNCTION("""COMPUTED_VALUE"""),"")</f>
        <v/>
      </c>
      <c r="AE92" s="574" t="str">
        <f>IFERROR(__xludf.DUMMYFUNCTION("""COMPUTED_VALUE"""),"")</f>
        <v/>
      </c>
      <c r="AF92" s="577" t="str">
        <f>IFERROR(__xludf.DUMMYFUNCTION("""COMPUTED_VALUE"""),"")</f>
        <v/>
      </c>
      <c r="AG92" s="578"/>
      <c r="AH92" s="579"/>
      <c r="AI92" s="393" t="s">
        <v>3051</v>
      </c>
    </row>
    <row r="93">
      <c r="A93" s="554" t="s">
        <v>7184</v>
      </c>
      <c r="B93" s="480" t="s">
        <v>5138</v>
      </c>
      <c r="C93" s="555">
        <v>46175.0</v>
      </c>
      <c r="D93" s="556" t="s">
        <v>7294</v>
      </c>
      <c r="E93" s="363" t="s">
        <v>7295</v>
      </c>
      <c r="F93" s="557"/>
      <c r="G93" s="558"/>
      <c r="H93" s="559"/>
      <c r="I93" s="560"/>
      <c r="J93" s="558"/>
      <c r="K93" s="561"/>
      <c r="L93" s="557"/>
      <c r="M93" s="558"/>
      <c r="N93" s="559"/>
      <c r="O93" s="560"/>
      <c r="P93" s="558"/>
      <c r="Q93" s="561"/>
      <c r="R93" s="557"/>
      <c r="S93" s="558"/>
      <c r="T93" s="559"/>
      <c r="U93" s="562"/>
      <c r="V93" s="563" t="s">
        <v>2967</v>
      </c>
      <c r="W93" s="564"/>
      <c r="X93" s="572"/>
      <c r="Y93" s="353"/>
      <c r="Z93" s="573"/>
      <c r="AA93" s="574" t="str">
        <f>IFERROR(__xludf.DUMMYFUNCTION("""COMPUTED_VALUE"""),"")</f>
        <v/>
      </c>
      <c r="AB93" s="568" t="str">
        <f>IFERROR(__xludf.DUMMYFUNCTION("""COMPUTED_VALUE"""),"")</f>
        <v/>
      </c>
      <c r="AC93" s="575" t="str">
        <f>IFERROR(__xludf.DUMMYFUNCTION("""COMPUTED_VALUE"""),"")</f>
        <v/>
      </c>
      <c r="AD93" s="576" t="str">
        <f>IFERROR(__xludf.DUMMYFUNCTION("""COMPUTED_VALUE"""),"")</f>
        <v/>
      </c>
      <c r="AE93" s="574" t="str">
        <f>IFERROR(__xludf.DUMMYFUNCTION("""COMPUTED_VALUE"""),"")</f>
        <v/>
      </c>
      <c r="AF93" s="577" t="str">
        <f>IFERROR(__xludf.DUMMYFUNCTION("""COMPUTED_VALUE"""),"")</f>
        <v/>
      </c>
      <c r="AG93" s="578"/>
      <c r="AH93" s="579"/>
      <c r="AI93" s="393" t="s">
        <v>3051</v>
      </c>
    </row>
    <row r="94">
      <c r="A94" s="554" t="s">
        <v>7184</v>
      </c>
      <c r="B94" s="480" t="s">
        <v>5138</v>
      </c>
      <c r="C94" s="555">
        <v>46175.0</v>
      </c>
      <c r="D94" s="556" t="s">
        <v>7296</v>
      </c>
      <c r="E94" s="363" t="s">
        <v>7297</v>
      </c>
      <c r="F94" s="557"/>
      <c r="G94" s="558"/>
      <c r="H94" s="559"/>
      <c r="I94" s="560"/>
      <c r="J94" s="558"/>
      <c r="K94" s="561"/>
      <c r="L94" s="557"/>
      <c r="M94" s="558"/>
      <c r="N94" s="559"/>
      <c r="O94" s="560"/>
      <c r="P94" s="558"/>
      <c r="Q94" s="561"/>
      <c r="R94" s="557"/>
      <c r="S94" s="558"/>
      <c r="T94" s="559"/>
      <c r="U94" s="562"/>
      <c r="V94" s="563" t="s">
        <v>2967</v>
      </c>
      <c r="W94" s="564"/>
      <c r="X94" s="572"/>
      <c r="Y94" s="353"/>
      <c r="Z94" s="573"/>
      <c r="AA94" s="574" t="str">
        <f>IFERROR(__xludf.DUMMYFUNCTION("""COMPUTED_VALUE"""),"")</f>
        <v/>
      </c>
      <c r="AB94" s="568" t="str">
        <f>IFERROR(__xludf.DUMMYFUNCTION("""COMPUTED_VALUE"""),"")</f>
        <v/>
      </c>
      <c r="AC94" s="575" t="str">
        <f>IFERROR(__xludf.DUMMYFUNCTION("""COMPUTED_VALUE"""),"")</f>
        <v/>
      </c>
      <c r="AD94" s="576" t="str">
        <f>IFERROR(__xludf.DUMMYFUNCTION("""COMPUTED_VALUE"""),"")</f>
        <v/>
      </c>
      <c r="AE94" s="574" t="str">
        <f>IFERROR(__xludf.DUMMYFUNCTION("""COMPUTED_VALUE"""),"")</f>
        <v/>
      </c>
      <c r="AF94" s="577" t="str">
        <f>IFERROR(__xludf.DUMMYFUNCTION("""COMPUTED_VALUE"""),"")</f>
        <v/>
      </c>
      <c r="AG94" s="578"/>
      <c r="AH94" s="579"/>
      <c r="AI94" s="393" t="s">
        <v>3051</v>
      </c>
    </row>
    <row r="95">
      <c r="A95" s="554" t="s">
        <v>7184</v>
      </c>
      <c r="B95" s="480" t="s">
        <v>5138</v>
      </c>
      <c r="C95" s="555">
        <v>46175.0</v>
      </c>
      <c r="D95" s="556" t="s">
        <v>7298</v>
      </c>
      <c r="E95" s="363" t="s">
        <v>7299</v>
      </c>
      <c r="F95" s="557"/>
      <c r="G95" s="558"/>
      <c r="H95" s="559"/>
      <c r="I95" s="560"/>
      <c r="J95" s="558"/>
      <c r="K95" s="561"/>
      <c r="L95" s="557"/>
      <c r="M95" s="558"/>
      <c r="N95" s="559"/>
      <c r="O95" s="560"/>
      <c r="P95" s="558"/>
      <c r="Q95" s="561"/>
      <c r="R95" s="557"/>
      <c r="S95" s="558"/>
      <c r="T95" s="559"/>
      <c r="U95" s="562"/>
      <c r="V95" s="563" t="s">
        <v>2427</v>
      </c>
      <c r="W95" s="564"/>
      <c r="X95" s="572"/>
      <c r="Y95" s="353"/>
      <c r="Z95" s="573"/>
      <c r="AA95" s="574" t="str">
        <f>IFERROR(__xludf.DUMMYFUNCTION("""COMPUTED_VALUE"""),"")</f>
        <v/>
      </c>
      <c r="AB95" s="568" t="str">
        <f>IFERROR(__xludf.DUMMYFUNCTION("""COMPUTED_VALUE"""),"")</f>
        <v/>
      </c>
      <c r="AC95" s="575" t="str">
        <f>IFERROR(__xludf.DUMMYFUNCTION("""COMPUTED_VALUE"""),"")</f>
        <v/>
      </c>
      <c r="AD95" s="576" t="str">
        <f>IFERROR(__xludf.DUMMYFUNCTION("""COMPUTED_VALUE"""),"")</f>
        <v/>
      </c>
      <c r="AE95" s="574" t="str">
        <f>IFERROR(__xludf.DUMMYFUNCTION("""COMPUTED_VALUE"""),"")</f>
        <v/>
      </c>
      <c r="AF95" s="577" t="str">
        <f>IFERROR(__xludf.DUMMYFUNCTION("""COMPUTED_VALUE"""),"")</f>
        <v/>
      </c>
      <c r="AG95" s="578"/>
      <c r="AH95" s="579"/>
      <c r="AI95" s="393" t="s">
        <v>3051</v>
      </c>
    </row>
    <row r="96">
      <c r="A96" s="554" t="s">
        <v>7184</v>
      </c>
      <c r="B96" s="480" t="s">
        <v>5138</v>
      </c>
      <c r="C96" s="555">
        <v>46175.0</v>
      </c>
      <c r="D96" s="556" t="s">
        <v>7300</v>
      </c>
      <c r="E96" s="363" t="s">
        <v>7301</v>
      </c>
      <c r="F96" s="557"/>
      <c r="G96" s="558"/>
      <c r="H96" s="559"/>
      <c r="I96" s="560"/>
      <c r="J96" s="558"/>
      <c r="K96" s="561"/>
      <c r="L96" s="557"/>
      <c r="M96" s="558"/>
      <c r="N96" s="559"/>
      <c r="O96" s="560"/>
      <c r="P96" s="558"/>
      <c r="Q96" s="561"/>
      <c r="R96" s="557"/>
      <c r="S96" s="558"/>
      <c r="T96" s="559"/>
      <c r="U96" s="562"/>
      <c r="V96" s="563" t="s">
        <v>2427</v>
      </c>
      <c r="W96" s="564"/>
      <c r="X96" s="572"/>
      <c r="Y96" s="353"/>
      <c r="Z96" s="573"/>
      <c r="AA96" s="574" t="str">
        <f>IFERROR(__xludf.DUMMYFUNCTION("""COMPUTED_VALUE"""),"")</f>
        <v/>
      </c>
      <c r="AB96" s="568" t="str">
        <f>IFERROR(__xludf.DUMMYFUNCTION("""COMPUTED_VALUE"""),"")</f>
        <v/>
      </c>
      <c r="AC96" s="575" t="str">
        <f>IFERROR(__xludf.DUMMYFUNCTION("""COMPUTED_VALUE"""),"")</f>
        <v/>
      </c>
      <c r="AD96" s="576" t="str">
        <f>IFERROR(__xludf.DUMMYFUNCTION("""COMPUTED_VALUE"""),"")</f>
        <v/>
      </c>
      <c r="AE96" s="574" t="str">
        <f>IFERROR(__xludf.DUMMYFUNCTION("""COMPUTED_VALUE"""),"")</f>
        <v/>
      </c>
      <c r="AF96" s="577" t="str">
        <f>IFERROR(__xludf.DUMMYFUNCTION("""COMPUTED_VALUE"""),"")</f>
        <v/>
      </c>
      <c r="AG96" s="578"/>
      <c r="AH96" s="579"/>
      <c r="AI96" s="393" t="s">
        <v>3051</v>
      </c>
    </row>
    <row r="97">
      <c r="A97" s="554" t="s">
        <v>7184</v>
      </c>
      <c r="B97" s="480" t="s">
        <v>5138</v>
      </c>
      <c r="C97" s="555">
        <v>46175.0</v>
      </c>
      <c r="D97" s="556" t="s">
        <v>7302</v>
      </c>
      <c r="E97" s="363" t="s">
        <v>7303</v>
      </c>
      <c r="F97" s="557"/>
      <c r="G97" s="558"/>
      <c r="H97" s="559"/>
      <c r="I97" s="560"/>
      <c r="J97" s="558"/>
      <c r="K97" s="561"/>
      <c r="L97" s="557"/>
      <c r="M97" s="558"/>
      <c r="N97" s="559"/>
      <c r="O97" s="560"/>
      <c r="P97" s="558"/>
      <c r="Q97" s="561"/>
      <c r="R97" s="557"/>
      <c r="S97" s="558"/>
      <c r="T97" s="559"/>
      <c r="U97" s="562"/>
      <c r="V97" s="563" t="s">
        <v>1376</v>
      </c>
      <c r="W97" s="564"/>
      <c r="X97" s="572"/>
      <c r="Y97" s="353"/>
      <c r="Z97" s="573"/>
      <c r="AA97" s="574" t="str">
        <f>IFERROR(__xludf.DUMMYFUNCTION("""COMPUTED_VALUE"""),"")</f>
        <v/>
      </c>
      <c r="AB97" s="568" t="str">
        <f>IFERROR(__xludf.DUMMYFUNCTION("""COMPUTED_VALUE"""),"")</f>
        <v/>
      </c>
      <c r="AC97" s="575" t="str">
        <f>IFERROR(__xludf.DUMMYFUNCTION("""COMPUTED_VALUE"""),"")</f>
        <v/>
      </c>
      <c r="AD97" s="576" t="str">
        <f>IFERROR(__xludf.DUMMYFUNCTION("""COMPUTED_VALUE"""),"")</f>
        <v/>
      </c>
      <c r="AE97" s="574" t="str">
        <f>IFERROR(__xludf.DUMMYFUNCTION("""COMPUTED_VALUE"""),"")</f>
        <v/>
      </c>
      <c r="AF97" s="577" t="str">
        <f>IFERROR(__xludf.DUMMYFUNCTION("""COMPUTED_VALUE"""),"")</f>
        <v/>
      </c>
      <c r="AG97" s="578"/>
      <c r="AH97" s="579"/>
      <c r="AI97" s="393" t="s">
        <v>3051</v>
      </c>
    </row>
    <row r="98">
      <c r="A98" s="554" t="s">
        <v>7184</v>
      </c>
      <c r="B98" s="480" t="s">
        <v>5138</v>
      </c>
      <c r="C98" s="555">
        <v>46175.0</v>
      </c>
      <c r="D98" s="556" t="s">
        <v>7304</v>
      </c>
      <c r="E98" s="363" t="s">
        <v>7305</v>
      </c>
      <c r="F98" s="557"/>
      <c r="G98" s="558"/>
      <c r="H98" s="559"/>
      <c r="I98" s="560"/>
      <c r="J98" s="558"/>
      <c r="K98" s="561"/>
      <c r="L98" s="557"/>
      <c r="M98" s="558"/>
      <c r="N98" s="559"/>
      <c r="O98" s="560"/>
      <c r="P98" s="558"/>
      <c r="Q98" s="561"/>
      <c r="R98" s="557"/>
      <c r="S98" s="558"/>
      <c r="T98" s="559"/>
      <c r="U98" s="562"/>
      <c r="V98" s="563" t="s">
        <v>1376</v>
      </c>
      <c r="W98" s="564"/>
      <c r="X98" s="572"/>
      <c r="Y98" s="353"/>
      <c r="Z98" s="573"/>
      <c r="AA98" s="574" t="str">
        <f>IFERROR(__xludf.DUMMYFUNCTION("""COMPUTED_VALUE"""),"")</f>
        <v/>
      </c>
      <c r="AB98" s="568" t="str">
        <f>IFERROR(__xludf.DUMMYFUNCTION("""COMPUTED_VALUE"""),"")</f>
        <v/>
      </c>
      <c r="AC98" s="575" t="str">
        <f>IFERROR(__xludf.DUMMYFUNCTION("""COMPUTED_VALUE"""),"")</f>
        <v/>
      </c>
      <c r="AD98" s="576" t="str">
        <f>IFERROR(__xludf.DUMMYFUNCTION("""COMPUTED_VALUE"""),"")</f>
        <v/>
      </c>
      <c r="AE98" s="574" t="str">
        <f>IFERROR(__xludf.DUMMYFUNCTION("""COMPUTED_VALUE"""),"")</f>
        <v/>
      </c>
      <c r="AF98" s="577" t="str">
        <f>IFERROR(__xludf.DUMMYFUNCTION("""COMPUTED_VALUE"""),"")</f>
        <v/>
      </c>
      <c r="AG98" s="578"/>
      <c r="AH98" s="579"/>
      <c r="AI98" s="393" t="s">
        <v>3051</v>
      </c>
    </row>
    <row r="99">
      <c r="A99" s="554" t="s">
        <v>7184</v>
      </c>
      <c r="B99" s="480" t="s">
        <v>5138</v>
      </c>
      <c r="C99" s="555">
        <v>46175.0</v>
      </c>
      <c r="D99" s="556" t="s">
        <v>7306</v>
      </c>
      <c r="E99" s="363" t="s">
        <v>7307</v>
      </c>
      <c r="F99" s="557"/>
      <c r="G99" s="558"/>
      <c r="H99" s="559"/>
      <c r="I99" s="560"/>
      <c r="J99" s="558"/>
      <c r="K99" s="561"/>
      <c r="L99" s="557"/>
      <c r="M99" s="558"/>
      <c r="N99" s="559"/>
      <c r="O99" s="560"/>
      <c r="P99" s="558"/>
      <c r="Q99" s="561"/>
      <c r="R99" s="557"/>
      <c r="S99" s="558"/>
      <c r="T99" s="559"/>
      <c r="U99" s="562"/>
      <c r="V99" s="563" t="s">
        <v>951</v>
      </c>
      <c r="W99" s="564"/>
      <c r="X99" s="572"/>
      <c r="Y99" s="353"/>
      <c r="Z99" s="573"/>
      <c r="AA99" s="574" t="str">
        <f>IFERROR(__xludf.DUMMYFUNCTION("""COMPUTED_VALUE"""),"")</f>
        <v/>
      </c>
      <c r="AB99" s="568" t="str">
        <f>IFERROR(__xludf.DUMMYFUNCTION("""COMPUTED_VALUE"""),"")</f>
        <v/>
      </c>
      <c r="AC99" s="575" t="str">
        <f>IFERROR(__xludf.DUMMYFUNCTION("""COMPUTED_VALUE"""),"")</f>
        <v/>
      </c>
      <c r="AD99" s="576" t="str">
        <f>IFERROR(__xludf.DUMMYFUNCTION("""COMPUTED_VALUE"""),"")</f>
        <v/>
      </c>
      <c r="AE99" s="574" t="str">
        <f>IFERROR(__xludf.DUMMYFUNCTION("""COMPUTED_VALUE"""),"")</f>
        <v/>
      </c>
      <c r="AF99" s="577" t="str">
        <f>IFERROR(__xludf.DUMMYFUNCTION("""COMPUTED_VALUE"""),"")</f>
        <v/>
      </c>
      <c r="AG99" s="578"/>
      <c r="AH99" s="579"/>
      <c r="AI99" s="393" t="s">
        <v>3051</v>
      </c>
    </row>
    <row r="100">
      <c r="A100" s="554" t="s">
        <v>7184</v>
      </c>
      <c r="B100" s="480" t="s">
        <v>5138</v>
      </c>
      <c r="C100" s="555">
        <v>46175.0</v>
      </c>
      <c r="D100" s="556" t="s">
        <v>7308</v>
      </c>
      <c r="E100" s="363" t="s">
        <v>7309</v>
      </c>
      <c r="F100" s="557"/>
      <c r="G100" s="558"/>
      <c r="H100" s="559"/>
      <c r="I100" s="560"/>
      <c r="J100" s="558"/>
      <c r="K100" s="561"/>
      <c r="L100" s="557"/>
      <c r="M100" s="558"/>
      <c r="N100" s="559"/>
      <c r="O100" s="560"/>
      <c r="P100" s="558"/>
      <c r="Q100" s="561"/>
      <c r="R100" s="557"/>
      <c r="S100" s="558"/>
      <c r="T100" s="559"/>
      <c r="U100" s="562"/>
      <c r="V100" s="563" t="s">
        <v>951</v>
      </c>
      <c r="W100" s="564"/>
      <c r="X100" s="572"/>
      <c r="Y100" s="353"/>
      <c r="Z100" s="573"/>
      <c r="AA100" s="574" t="str">
        <f>IFERROR(__xludf.DUMMYFUNCTION("""COMPUTED_VALUE"""),"")</f>
        <v/>
      </c>
      <c r="AB100" s="568" t="str">
        <f>IFERROR(__xludf.DUMMYFUNCTION("""COMPUTED_VALUE"""),"")</f>
        <v/>
      </c>
      <c r="AC100" s="575" t="str">
        <f>IFERROR(__xludf.DUMMYFUNCTION("""COMPUTED_VALUE"""),"")</f>
        <v/>
      </c>
      <c r="AD100" s="576" t="str">
        <f>IFERROR(__xludf.DUMMYFUNCTION("""COMPUTED_VALUE"""),"")</f>
        <v/>
      </c>
      <c r="AE100" s="574" t="str">
        <f>IFERROR(__xludf.DUMMYFUNCTION("""COMPUTED_VALUE"""),"")</f>
        <v/>
      </c>
      <c r="AF100" s="577" t="str">
        <f>IFERROR(__xludf.DUMMYFUNCTION("""COMPUTED_VALUE"""),"")</f>
        <v/>
      </c>
      <c r="AG100" s="578"/>
      <c r="AH100" s="579"/>
      <c r="AI100" s="393" t="s">
        <v>3051</v>
      </c>
    </row>
    <row r="101">
      <c r="A101" s="554" t="s">
        <v>7184</v>
      </c>
      <c r="B101" s="480" t="s">
        <v>5138</v>
      </c>
      <c r="C101" s="555">
        <v>46175.0</v>
      </c>
      <c r="D101" s="556" t="s">
        <v>7310</v>
      </c>
      <c r="E101" s="363" t="s">
        <v>7311</v>
      </c>
      <c r="F101" s="557"/>
      <c r="G101" s="558"/>
      <c r="H101" s="559"/>
      <c r="I101" s="560"/>
      <c r="J101" s="558"/>
      <c r="K101" s="561"/>
      <c r="L101" s="557"/>
      <c r="M101" s="558"/>
      <c r="N101" s="559"/>
      <c r="O101" s="560"/>
      <c r="P101" s="558"/>
      <c r="Q101" s="561"/>
      <c r="R101" s="557"/>
      <c r="S101" s="558"/>
      <c r="T101" s="559"/>
      <c r="U101" s="562"/>
      <c r="V101" s="563" t="s">
        <v>279</v>
      </c>
      <c r="W101" s="564"/>
      <c r="X101" s="565"/>
      <c r="Y101" s="353"/>
      <c r="Z101" s="566"/>
      <c r="AA101" s="574" t="str">
        <f>IFERROR(__xludf.DUMMYFUNCTION("""COMPUTED_VALUE"""),"")</f>
        <v/>
      </c>
      <c r="AB101" s="568" t="str">
        <f>IFERROR(__xludf.DUMMYFUNCTION("""COMPUTED_VALUE"""),"")</f>
        <v/>
      </c>
      <c r="AC101" s="575" t="str">
        <f>IFERROR(__xludf.DUMMYFUNCTION("""COMPUTED_VALUE"""),"")</f>
        <v/>
      </c>
      <c r="AD101" s="576" t="str">
        <f>IFERROR(__xludf.DUMMYFUNCTION("""COMPUTED_VALUE"""),"")</f>
        <v/>
      </c>
      <c r="AE101" s="574" t="str">
        <f>IFERROR(__xludf.DUMMYFUNCTION("""COMPUTED_VALUE"""),"")</f>
        <v/>
      </c>
      <c r="AF101" s="577" t="str">
        <f>IFERROR(__xludf.DUMMYFUNCTION("""COMPUTED_VALUE"""),"")</f>
        <v/>
      </c>
      <c r="AG101" s="578"/>
      <c r="AH101" s="579"/>
      <c r="AI101" s="393" t="s">
        <v>3051</v>
      </c>
    </row>
    <row r="102">
      <c r="A102" s="554" t="s">
        <v>7184</v>
      </c>
      <c r="B102" s="480" t="s">
        <v>5138</v>
      </c>
      <c r="C102" s="555">
        <v>46175.0</v>
      </c>
      <c r="D102" s="556" t="s">
        <v>7312</v>
      </c>
      <c r="E102" s="363" t="s">
        <v>7313</v>
      </c>
      <c r="F102" s="557"/>
      <c r="G102" s="558"/>
      <c r="H102" s="559"/>
      <c r="I102" s="560"/>
      <c r="J102" s="558"/>
      <c r="K102" s="561"/>
      <c r="L102" s="557"/>
      <c r="M102" s="558"/>
      <c r="N102" s="559"/>
      <c r="O102" s="560"/>
      <c r="P102" s="558"/>
      <c r="Q102" s="561"/>
      <c r="R102" s="557"/>
      <c r="S102" s="558"/>
      <c r="T102" s="559"/>
      <c r="U102" s="562"/>
      <c r="V102" s="563" t="s">
        <v>279</v>
      </c>
      <c r="W102" s="564"/>
      <c r="X102" s="572"/>
      <c r="Y102" s="353"/>
      <c r="Z102" s="573"/>
      <c r="AA102" s="574" t="str">
        <f>IFERROR(__xludf.DUMMYFUNCTION("""COMPUTED_VALUE"""),"")</f>
        <v/>
      </c>
      <c r="AB102" s="568" t="str">
        <f>IFERROR(__xludf.DUMMYFUNCTION("""COMPUTED_VALUE"""),"")</f>
        <v/>
      </c>
      <c r="AC102" s="575" t="str">
        <f>IFERROR(__xludf.DUMMYFUNCTION("""COMPUTED_VALUE"""),"")</f>
        <v/>
      </c>
      <c r="AD102" s="576" t="str">
        <f>IFERROR(__xludf.DUMMYFUNCTION("""COMPUTED_VALUE"""),"")</f>
        <v/>
      </c>
      <c r="AE102" s="574" t="str">
        <f>IFERROR(__xludf.DUMMYFUNCTION("""COMPUTED_VALUE"""),"")</f>
        <v/>
      </c>
      <c r="AF102" s="577" t="str">
        <f>IFERROR(__xludf.DUMMYFUNCTION("""COMPUTED_VALUE"""),"")</f>
        <v/>
      </c>
      <c r="AG102" s="570"/>
      <c r="AH102" s="571"/>
      <c r="AI102" s="393" t="s">
        <v>3051</v>
      </c>
    </row>
    <row r="103">
      <c r="A103" s="554" t="s">
        <v>7184</v>
      </c>
      <c r="B103" s="480" t="s">
        <v>5138</v>
      </c>
      <c r="C103" s="555">
        <v>46175.0</v>
      </c>
      <c r="D103" s="556" t="s">
        <v>7314</v>
      </c>
      <c r="E103" s="363" t="s">
        <v>7315</v>
      </c>
      <c r="F103" s="557"/>
      <c r="G103" s="558"/>
      <c r="H103" s="559"/>
      <c r="I103" s="560"/>
      <c r="J103" s="558"/>
      <c r="K103" s="561"/>
      <c r="L103" s="557"/>
      <c r="M103" s="558"/>
      <c r="N103" s="559"/>
      <c r="O103" s="560"/>
      <c r="P103" s="558"/>
      <c r="Q103" s="561"/>
      <c r="R103" s="557"/>
      <c r="S103" s="558"/>
      <c r="T103" s="559"/>
      <c r="U103" s="562"/>
      <c r="V103" s="563" t="s">
        <v>1626</v>
      </c>
      <c r="W103" s="564"/>
      <c r="X103" s="572"/>
      <c r="Y103" s="353"/>
      <c r="Z103" s="573"/>
      <c r="AA103" s="574" t="str">
        <f>IFERROR(__xludf.DUMMYFUNCTION("""COMPUTED_VALUE"""),"")</f>
        <v/>
      </c>
      <c r="AB103" s="568" t="str">
        <f>IFERROR(__xludf.DUMMYFUNCTION("""COMPUTED_VALUE"""),"")</f>
        <v/>
      </c>
      <c r="AC103" s="575" t="str">
        <f>IFERROR(__xludf.DUMMYFUNCTION("""COMPUTED_VALUE"""),"")</f>
        <v/>
      </c>
      <c r="AD103" s="576" t="str">
        <f>IFERROR(__xludf.DUMMYFUNCTION("""COMPUTED_VALUE"""),"")</f>
        <v/>
      </c>
      <c r="AE103" s="574" t="str">
        <f>IFERROR(__xludf.DUMMYFUNCTION("""COMPUTED_VALUE"""),"")</f>
        <v/>
      </c>
      <c r="AF103" s="577" t="str">
        <f>IFERROR(__xludf.DUMMYFUNCTION("""COMPUTED_VALUE"""),"")</f>
        <v/>
      </c>
      <c r="AG103" s="570"/>
      <c r="AH103" s="571"/>
      <c r="AI103" s="393" t="s">
        <v>3051</v>
      </c>
    </row>
    <row r="104">
      <c r="A104" s="554" t="s">
        <v>7184</v>
      </c>
      <c r="B104" s="480" t="s">
        <v>5138</v>
      </c>
      <c r="C104" s="555">
        <v>46175.0</v>
      </c>
      <c r="D104" s="556" t="s">
        <v>7316</v>
      </c>
      <c r="E104" s="363" t="s">
        <v>7317</v>
      </c>
      <c r="F104" s="557"/>
      <c r="G104" s="558"/>
      <c r="H104" s="559"/>
      <c r="I104" s="560"/>
      <c r="J104" s="558"/>
      <c r="K104" s="561"/>
      <c r="L104" s="557"/>
      <c r="M104" s="558"/>
      <c r="N104" s="559"/>
      <c r="O104" s="560"/>
      <c r="P104" s="558"/>
      <c r="Q104" s="561"/>
      <c r="R104" s="557"/>
      <c r="S104" s="558"/>
      <c r="T104" s="559"/>
      <c r="U104" s="562"/>
      <c r="V104" s="563" t="s">
        <v>1626</v>
      </c>
      <c r="W104" s="564"/>
      <c r="X104" s="565"/>
      <c r="Y104" s="353"/>
      <c r="Z104" s="566"/>
      <c r="AA104" s="574" t="str">
        <f>IFERROR(__xludf.DUMMYFUNCTION("""COMPUTED_VALUE"""),"")</f>
        <v/>
      </c>
      <c r="AB104" s="568" t="str">
        <f>IFERROR(__xludf.DUMMYFUNCTION("""COMPUTED_VALUE"""),"")</f>
        <v/>
      </c>
      <c r="AC104" s="575" t="str">
        <f>IFERROR(__xludf.DUMMYFUNCTION("""COMPUTED_VALUE"""),"")</f>
        <v/>
      </c>
      <c r="AD104" s="576" t="str">
        <f>IFERROR(__xludf.DUMMYFUNCTION("""COMPUTED_VALUE"""),"")</f>
        <v/>
      </c>
      <c r="AE104" s="574" t="str">
        <f>IFERROR(__xludf.DUMMYFUNCTION("""COMPUTED_VALUE"""),"")</f>
        <v/>
      </c>
      <c r="AF104" s="577" t="str">
        <f>IFERROR(__xludf.DUMMYFUNCTION("""COMPUTED_VALUE"""),"")</f>
        <v/>
      </c>
      <c r="AG104" s="578"/>
      <c r="AH104" s="579"/>
      <c r="AI104" s="393" t="s">
        <v>3051</v>
      </c>
    </row>
    <row r="105">
      <c r="A105" s="554" t="s">
        <v>7184</v>
      </c>
      <c r="B105" s="480" t="s">
        <v>5138</v>
      </c>
      <c r="C105" s="555">
        <v>46175.0</v>
      </c>
      <c r="D105" s="556" t="s">
        <v>7318</v>
      </c>
      <c r="E105" s="363" t="s">
        <v>7319</v>
      </c>
      <c r="F105" s="557"/>
      <c r="G105" s="558"/>
      <c r="H105" s="559"/>
      <c r="I105" s="560"/>
      <c r="J105" s="558"/>
      <c r="K105" s="561"/>
      <c r="L105" s="557"/>
      <c r="M105" s="558"/>
      <c r="N105" s="559"/>
      <c r="O105" s="560"/>
      <c r="P105" s="558"/>
      <c r="Q105" s="561"/>
      <c r="R105" s="557"/>
      <c r="S105" s="558"/>
      <c r="T105" s="559"/>
      <c r="U105" s="562"/>
      <c r="V105" s="563" t="s">
        <v>2937</v>
      </c>
      <c r="W105" s="564"/>
      <c r="X105" s="572"/>
      <c r="Y105" s="353"/>
      <c r="Z105" s="573"/>
      <c r="AA105" s="574" t="str">
        <f>IFERROR(__xludf.DUMMYFUNCTION("""COMPUTED_VALUE"""),"")</f>
        <v/>
      </c>
      <c r="AB105" s="568" t="str">
        <f>IFERROR(__xludf.DUMMYFUNCTION("""COMPUTED_VALUE"""),"")</f>
        <v/>
      </c>
      <c r="AC105" s="575" t="str">
        <f>IFERROR(__xludf.DUMMYFUNCTION("""COMPUTED_VALUE"""),"")</f>
        <v/>
      </c>
      <c r="AD105" s="576" t="str">
        <f>IFERROR(__xludf.DUMMYFUNCTION("""COMPUTED_VALUE"""),"")</f>
        <v/>
      </c>
      <c r="AE105" s="574" t="str">
        <f>IFERROR(__xludf.DUMMYFUNCTION("""COMPUTED_VALUE"""),"")</f>
        <v/>
      </c>
      <c r="AF105" s="577" t="str">
        <f>IFERROR(__xludf.DUMMYFUNCTION("""COMPUTED_VALUE"""),"")</f>
        <v/>
      </c>
      <c r="AG105" s="578"/>
      <c r="AH105" s="579"/>
      <c r="AI105" s="393" t="s">
        <v>3051</v>
      </c>
    </row>
    <row r="106">
      <c r="A106" s="554" t="s">
        <v>7184</v>
      </c>
      <c r="B106" s="480" t="s">
        <v>5138</v>
      </c>
      <c r="C106" s="555">
        <v>46175.0</v>
      </c>
      <c r="D106" s="556" t="s">
        <v>7320</v>
      </c>
      <c r="E106" s="363" t="s">
        <v>7321</v>
      </c>
      <c r="F106" s="557"/>
      <c r="G106" s="558"/>
      <c r="H106" s="559"/>
      <c r="I106" s="560"/>
      <c r="J106" s="558"/>
      <c r="K106" s="561"/>
      <c r="L106" s="557"/>
      <c r="M106" s="558"/>
      <c r="N106" s="559"/>
      <c r="O106" s="560"/>
      <c r="P106" s="558"/>
      <c r="Q106" s="561"/>
      <c r="R106" s="557"/>
      <c r="S106" s="558"/>
      <c r="T106" s="559"/>
      <c r="U106" s="562"/>
      <c r="V106" s="563" t="s">
        <v>2937</v>
      </c>
      <c r="W106" s="564"/>
      <c r="X106" s="572"/>
      <c r="Y106" s="353"/>
      <c r="Z106" s="573"/>
      <c r="AA106" s="574" t="str">
        <f>IFERROR(__xludf.DUMMYFUNCTION("""COMPUTED_VALUE"""),"")</f>
        <v/>
      </c>
      <c r="AB106" s="568" t="str">
        <f>IFERROR(__xludf.DUMMYFUNCTION("""COMPUTED_VALUE"""),"")</f>
        <v/>
      </c>
      <c r="AC106" s="575" t="str">
        <f>IFERROR(__xludf.DUMMYFUNCTION("""COMPUTED_VALUE"""),"")</f>
        <v/>
      </c>
      <c r="AD106" s="576" t="str">
        <f>IFERROR(__xludf.DUMMYFUNCTION("""COMPUTED_VALUE"""),"")</f>
        <v/>
      </c>
      <c r="AE106" s="574" t="str">
        <f>IFERROR(__xludf.DUMMYFUNCTION("""COMPUTED_VALUE"""),"")</f>
        <v/>
      </c>
      <c r="AF106" s="577" t="str">
        <f>IFERROR(__xludf.DUMMYFUNCTION("""COMPUTED_VALUE"""),"")</f>
        <v/>
      </c>
      <c r="AG106" s="578"/>
      <c r="AH106" s="579"/>
      <c r="AI106" s="359"/>
    </row>
    <row r="107">
      <c r="A107" s="554" t="s">
        <v>7184</v>
      </c>
      <c r="B107" s="480" t="s">
        <v>5138</v>
      </c>
      <c r="C107" s="555">
        <v>46175.0</v>
      </c>
      <c r="D107" s="556" t="s">
        <v>7322</v>
      </c>
      <c r="E107" s="363" t="s">
        <v>7323</v>
      </c>
      <c r="F107" s="557"/>
      <c r="G107" s="558"/>
      <c r="H107" s="559"/>
      <c r="I107" s="560"/>
      <c r="J107" s="558"/>
      <c r="K107" s="561"/>
      <c r="L107" s="557"/>
      <c r="M107" s="558"/>
      <c r="N107" s="559"/>
      <c r="O107" s="560"/>
      <c r="P107" s="558"/>
      <c r="Q107" s="561"/>
      <c r="R107" s="557"/>
      <c r="S107" s="558"/>
      <c r="T107" s="559"/>
      <c r="U107" s="562"/>
      <c r="V107" s="563" t="s">
        <v>3020</v>
      </c>
      <c r="W107" s="564"/>
      <c r="X107" s="572"/>
      <c r="Y107" s="353"/>
      <c r="Z107" s="573"/>
      <c r="AA107" s="574" t="str">
        <f>IFERROR(__xludf.DUMMYFUNCTION("""COMPUTED_VALUE"""),"")</f>
        <v/>
      </c>
      <c r="AB107" s="568" t="str">
        <f>IFERROR(__xludf.DUMMYFUNCTION("""COMPUTED_VALUE"""),"")</f>
        <v/>
      </c>
      <c r="AC107" s="575" t="str">
        <f>IFERROR(__xludf.DUMMYFUNCTION("""COMPUTED_VALUE"""),"")</f>
        <v/>
      </c>
      <c r="AD107" s="576" t="str">
        <f>IFERROR(__xludf.DUMMYFUNCTION("""COMPUTED_VALUE"""),"")</f>
        <v/>
      </c>
      <c r="AE107" s="574" t="str">
        <f>IFERROR(__xludf.DUMMYFUNCTION("""COMPUTED_VALUE"""),"")</f>
        <v/>
      </c>
      <c r="AF107" s="577" t="str">
        <f>IFERROR(__xludf.DUMMYFUNCTION("""COMPUTED_VALUE"""),"")</f>
        <v/>
      </c>
      <c r="AG107" s="578"/>
      <c r="AH107" s="579"/>
      <c r="AI107" s="359"/>
    </row>
    <row r="108">
      <c r="A108" s="554" t="s">
        <v>7184</v>
      </c>
      <c r="B108" s="480" t="s">
        <v>5138</v>
      </c>
      <c r="C108" s="555">
        <v>46175.0</v>
      </c>
      <c r="D108" s="556" t="s">
        <v>7324</v>
      </c>
      <c r="E108" s="363" t="s">
        <v>7325</v>
      </c>
      <c r="F108" s="557"/>
      <c r="G108" s="558"/>
      <c r="H108" s="559"/>
      <c r="I108" s="560"/>
      <c r="J108" s="558"/>
      <c r="K108" s="561"/>
      <c r="L108" s="557"/>
      <c r="M108" s="558"/>
      <c r="N108" s="559"/>
      <c r="O108" s="560"/>
      <c r="P108" s="558"/>
      <c r="Q108" s="561"/>
      <c r="R108" s="557"/>
      <c r="S108" s="558"/>
      <c r="T108" s="559"/>
      <c r="U108" s="562"/>
      <c r="V108" s="563" t="s">
        <v>3020</v>
      </c>
      <c r="W108" s="564"/>
      <c r="X108" s="572"/>
      <c r="Y108" s="353"/>
      <c r="Z108" s="573"/>
      <c r="AA108" s="574" t="str">
        <f>IFERROR(__xludf.DUMMYFUNCTION("""COMPUTED_VALUE"""),"")</f>
        <v/>
      </c>
      <c r="AB108" s="568" t="str">
        <f>IFERROR(__xludf.DUMMYFUNCTION("""COMPUTED_VALUE"""),"")</f>
        <v/>
      </c>
      <c r="AC108" s="575" t="str">
        <f>IFERROR(__xludf.DUMMYFUNCTION("""COMPUTED_VALUE"""),"")</f>
        <v/>
      </c>
      <c r="AD108" s="576" t="str">
        <f>IFERROR(__xludf.DUMMYFUNCTION("""COMPUTED_VALUE"""),"")</f>
        <v/>
      </c>
      <c r="AE108" s="574" t="str">
        <f>IFERROR(__xludf.DUMMYFUNCTION("""COMPUTED_VALUE"""),"")</f>
        <v/>
      </c>
      <c r="AF108" s="577" t="str">
        <f>IFERROR(__xludf.DUMMYFUNCTION("""COMPUTED_VALUE"""),"")</f>
        <v/>
      </c>
      <c r="AG108" s="578"/>
      <c r="AH108" s="579"/>
      <c r="AI108" s="359"/>
    </row>
    <row r="109">
      <c r="A109" s="554" t="s">
        <v>7184</v>
      </c>
      <c r="B109" s="480" t="s">
        <v>5138</v>
      </c>
      <c r="C109" s="555">
        <v>46175.0</v>
      </c>
      <c r="D109" s="556" t="s">
        <v>7326</v>
      </c>
      <c r="E109" s="363" t="s">
        <v>7327</v>
      </c>
      <c r="F109" s="557"/>
      <c r="G109" s="558"/>
      <c r="H109" s="559"/>
      <c r="I109" s="560"/>
      <c r="J109" s="558"/>
      <c r="K109" s="561"/>
      <c r="L109" s="557"/>
      <c r="M109" s="558"/>
      <c r="N109" s="559"/>
      <c r="O109" s="560"/>
      <c r="P109" s="558"/>
      <c r="Q109" s="561"/>
      <c r="R109" s="557"/>
      <c r="S109" s="558"/>
      <c r="T109" s="559"/>
      <c r="U109" s="562"/>
      <c r="V109" s="563" t="s">
        <v>2877</v>
      </c>
      <c r="W109" s="564"/>
      <c r="X109" s="565"/>
      <c r="Y109" s="353"/>
      <c r="Z109" s="566"/>
      <c r="AA109" s="574" t="str">
        <f>IFERROR(__xludf.DUMMYFUNCTION("""COMPUTED_VALUE"""),"")</f>
        <v/>
      </c>
      <c r="AB109" s="568" t="str">
        <f>IFERROR(__xludf.DUMMYFUNCTION("""COMPUTED_VALUE"""),"")</f>
        <v/>
      </c>
      <c r="AC109" s="575" t="str">
        <f>IFERROR(__xludf.DUMMYFUNCTION("""COMPUTED_VALUE"""),"")</f>
        <v/>
      </c>
      <c r="AD109" s="576" t="str">
        <f>IFERROR(__xludf.DUMMYFUNCTION("""COMPUTED_VALUE"""),"")</f>
        <v/>
      </c>
      <c r="AE109" s="574" t="str">
        <f>IFERROR(__xludf.DUMMYFUNCTION("""COMPUTED_VALUE"""),"")</f>
        <v/>
      </c>
      <c r="AF109" s="577" t="str">
        <f>IFERROR(__xludf.DUMMYFUNCTION("""COMPUTED_VALUE"""),"")</f>
        <v/>
      </c>
      <c r="AG109" s="578"/>
      <c r="AH109" s="579"/>
      <c r="AI109" s="359"/>
    </row>
    <row r="110">
      <c r="A110" s="554" t="s">
        <v>7184</v>
      </c>
      <c r="B110" s="480" t="s">
        <v>5138</v>
      </c>
      <c r="C110" s="555">
        <v>46175.0</v>
      </c>
      <c r="D110" s="556" t="s">
        <v>7328</v>
      </c>
      <c r="E110" s="363" t="s">
        <v>7329</v>
      </c>
      <c r="F110" s="557"/>
      <c r="G110" s="558"/>
      <c r="H110" s="559"/>
      <c r="I110" s="560"/>
      <c r="J110" s="558"/>
      <c r="K110" s="561"/>
      <c r="L110" s="557"/>
      <c r="M110" s="558"/>
      <c r="N110" s="559"/>
      <c r="O110" s="560"/>
      <c r="P110" s="558"/>
      <c r="Q110" s="561"/>
      <c r="R110" s="557"/>
      <c r="S110" s="558"/>
      <c r="T110" s="559"/>
      <c r="U110" s="562"/>
      <c r="V110" s="563" t="s">
        <v>2877</v>
      </c>
      <c r="W110" s="564"/>
      <c r="X110" s="572"/>
      <c r="Y110" s="353"/>
      <c r="Z110" s="573"/>
      <c r="AA110" s="574" t="str">
        <f>IFERROR(__xludf.DUMMYFUNCTION("""COMPUTED_VALUE"""),"")</f>
        <v/>
      </c>
      <c r="AB110" s="568" t="str">
        <f>IFERROR(__xludf.DUMMYFUNCTION("""COMPUTED_VALUE"""),"")</f>
        <v/>
      </c>
      <c r="AC110" s="575" t="str">
        <f>IFERROR(__xludf.DUMMYFUNCTION("""COMPUTED_VALUE"""),"")</f>
        <v/>
      </c>
      <c r="AD110" s="576" t="str">
        <f>IFERROR(__xludf.DUMMYFUNCTION("""COMPUTED_VALUE"""),"")</f>
        <v/>
      </c>
      <c r="AE110" s="574" t="str">
        <f>IFERROR(__xludf.DUMMYFUNCTION("""COMPUTED_VALUE"""),"")</f>
        <v/>
      </c>
      <c r="AF110" s="577" t="str">
        <f>IFERROR(__xludf.DUMMYFUNCTION("""COMPUTED_VALUE"""),"")</f>
        <v/>
      </c>
      <c r="AG110" s="578"/>
      <c r="AH110" s="579"/>
      <c r="AI110" s="359"/>
    </row>
    <row r="111">
      <c r="A111" s="554" t="s">
        <v>7184</v>
      </c>
      <c r="B111" s="482" t="s">
        <v>5138</v>
      </c>
      <c r="C111" s="555">
        <v>46175.0</v>
      </c>
      <c r="D111" s="556" t="s">
        <v>7330</v>
      </c>
      <c r="E111" s="363" t="s">
        <v>7331</v>
      </c>
      <c r="F111" s="557"/>
      <c r="G111" s="558"/>
      <c r="H111" s="559"/>
      <c r="I111" s="560"/>
      <c r="J111" s="558"/>
      <c r="K111" s="561"/>
      <c r="L111" s="557"/>
      <c r="M111" s="558"/>
      <c r="N111" s="559"/>
      <c r="O111" s="560"/>
      <c r="P111" s="558"/>
      <c r="Q111" s="561"/>
      <c r="R111" s="557"/>
      <c r="S111" s="558"/>
      <c r="T111" s="559"/>
      <c r="U111" s="562"/>
      <c r="V111" s="563" t="s">
        <v>2939</v>
      </c>
      <c r="W111" s="564"/>
      <c r="X111" s="572"/>
      <c r="Y111" s="353"/>
      <c r="Z111" s="573"/>
      <c r="AA111" s="574" t="str">
        <f>IFERROR(__xludf.DUMMYFUNCTION("""COMPUTED_VALUE"""),"")</f>
        <v/>
      </c>
      <c r="AB111" s="568" t="str">
        <f>IFERROR(__xludf.DUMMYFUNCTION("""COMPUTED_VALUE"""),"")</f>
        <v/>
      </c>
      <c r="AC111" s="575" t="str">
        <f>IFERROR(__xludf.DUMMYFUNCTION("""COMPUTED_VALUE"""),"")</f>
        <v/>
      </c>
      <c r="AD111" s="576" t="str">
        <f>IFERROR(__xludf.DUMMYFUNCTION("""COMPUTED_VALUE"""),"")</f>
        <v/>
      </c>
      <c r="AE111" s="574" t="str">
        <f>IFERROR(__xludf.DUMMYFUNCTION("""COMPUTED_VALUE"""),"")</f>
        <v/>
      </c>
      <c r="AF111" s="577" t="str">
        <f>IFERROR(__xludf.DUMMYFUNCTION("""COMPUTED_VALUE"""),"")</f>
        <v/>
      </c>
      <c r="AG111" s="578"/>
      <c r="AH111" s="579"/>
      <c r="AI111" s="359"/>
    </row>
    <row r="112">
      <c r="A112" s="554" t="s">
        <v>7184</v>
      </c>
      <c r="B112" s="480" t="s">
        <v>5138</v>
      </c>
      <c r="C112" s="555">
        <v>46175.0</v>
      </c>
      <c r="D112" s="556" t="s">
        <v>7332</v>
      </c>
      <c r="E112" s="363" t="s">
        <v>7333</v>
      </c>
      <c r="F112" s="557"/>
      <c r="G112" s="558"/>
      <c r="H112" s="559"/>
      <c r="I112" s="560"/>
      <c r="J112" s="558"/>
      <c r="K112" s="561"/>
      <c r="L112" s="557"/>
      <c r="M112" s="558"/>
      <c r="N112" s="559"/>
      <c r="O112" s="560"/>
      <c r="P112" s="558"/>
      <c r="Q112" s="561"/>
      <c r="R112" s="557"/>
      <c r="S112" s="558"/>
      <c r="T112" s="559"/>
      <c r="U112" s="562"/>
      <c r="V112" s="563" t="s">
        <v>241</v>
      </c>
      <c r="W112" s="564"/>
      <c r="X112" s="572"/>
      <c r="Y112" s="353"/>
      <c r="Z112" s="573"/>
      <c r="AA112" s="574" t="str">
        <f>IFERROR(__xludf.DUMMYFUNCTION("""COMPUTED_VALUE"""),"")</f>
        <v/>
      </c>
      <c r="AB112" s="568" t="str">
        <f>IFERROR(__xludf.DUMMYFUNCTION("""COMPUTED_VALUE"""),"")</f>
        <v/>
      </c>
      <c r="AC112" s="575" t="str">
        <f>IFERROR(__xludf.DUMMYFUNCTION("""COMPUTED_VALUE"""),"")</f>
        <v/>
      </c>
      <c r="AD112" s="576" t="str">
        <f>IFERROR(__xludf.DUMMYFUNCTION("""COMPUTED_VALUE"""),"")</f>
        <v/>
      </c>
      <c r="AE112" s="574" t="str">
        <f>IFERROR(__xludf.DUMMYFUNCTION("""COMPUTED_VALUE"""),"")</f>
        <v/>
      </c>
      <c r="AF112" s="577" t="str">
        <f>IFERROR(__xludf.DUMMYFUNCTION("""COMPUTED_VALUE"""),"")</f>
        <v/>
      </c>
      <c r="AG112" s="578"/>
      <c r="AH112" s="579"/>
      <c r="AI112" s="359"/>
    </row>
    <row r="113">
      <c r="A113" s="554" t="s">
        <v>7184</v>
      </c>
      <c r="B113" s="480" t="s">
        <v>5138</v>
      </c>
      <c r="C113" s="555">
        <v>46175.0</v>
      </c>
      <c r="D113" s="556" t="s">
        <v>7334</v>
      </c>
      <c r="E113" s="363" t="s">
        <v>7335</v>
      </c>
      <c r="F113" s="557"/>
      <c r="G113" s="558"/>
      <c r="H113" s="559"/>
      <c r="I113" s="560"/>
      <c r="J113" s="558"/>
      <c r="K113" s="561"/>
      <c r="L113" s="557"/>
      <c r="M113" s="558"/>
      <c r="N113" s="559"/>
      <c r="O113" s="560"/>
      <c r="P113" s="558"/>
      <c r="Q113" s="561"/>
      <c r="R113" s="557"/>
      <c r="S113" s="558"/>
      <c r="T113" s="559"/>
      <c r="U113" s="562"/>
      <c r="V113" s="563" t="s">
        <v>555</v>
      </c>
      <c r="W113" s="564"/>
      <c r="X113" s="572"/>
      <c r="Y113" s="353"/>
      <c r="Z113" s="573"/>
      <c r="AA113" s="574" t="str">
        <f>IFERROR(__xludf.DUMMYFUNCTION("""COMPUTED_VALUE"""),"")</f>
        <v/>
      </c>
      <c r="AB113" s="568" t="str">
        <f>IFERROR(__xludf.DUMMYFUNCTION("""COMPUTED_VALUE"""),"")</f>
        <v/>
      </c>
      <c r="AC113" s="575" t="str">
        <f>IFERROR(__xludf.DUMMYFUNCTION("""COMPUTED_VALUE"""),"")</f>
        <v/>
      </c>
      <c r="AD113" s="576" t="str">
        <f>IFERROR(__xludf.DUMMYFUNCTION("""COMPUTED_VALUE"""),"")</f>
        <v/>
      </c>
      <c r="AE113" s="574" t="str">
        <f>IFERROR(__xludf.DUMMYFUNCTION("""COMPUTED_VALUE"""),"")</f>
        <v/>
      </c>
      <c r="AF113" s="577" t="str">
        <f>IFERROR(__xludf.DUMMYFUNCTION("""COMPUTED_VALUE"""),"")</f>
        <v/>
      </c>
      <c r="AG113" s="578"/>
      <c r="AH113" s="579"/>
      <c r="AI113" s="359"/>
    </row>
    <row r="114">
      <c r="A114" s="554" t="s">
        <v>7184</v>
      </c>
      <c r="B114" s="480" t="s">
        <v>5138</v>
      </c>
      <c r="C114" s="555">
        <v>46175.0</v>
      </c>
      <c r="D114" s="556" t="s">
        <v>7336</v>
      </c>
      <c r="E114" s="363" t="s">
        <v>7337</v>
      </c>
      <c r="F114" s="557"/>
      <c r="G114" s="558"/>
      <c r="H114" s="559"/>
      <c r="I114" s="560"/>
      <c r="J114" s="558"/>
      <c r="K114" s="561"/>
      <c r="L114" s="557"/>
      <c r="M114" s="558"/>
      <c r="N114" s="559"/>
      <c r="O114" s="560"/>
      <c r="P114" s="558"/>
      <c r="Q114" s="561"/>
      <c r="R114" s="557"/>
      <c r="S114" s="558"/>
      <c r="T114" s="559"/>
      <c r="U114" s="562"/>
      <c r="V114" s="563" t="s">
        <v>555</v>
      </c>
      <c r="W114" s="564" t="s">
        <v>2472</v>
      </c>
      <c r="X114" s="565"/>
      <c r="Y114" s="353"/>
      <c r="Z114" s="566"/>
      <c r="AA114" s="574" t="str">
        <f>IFERROR(__xludf.DUMMYFUNCTION("""COMPUTED_VALUE"""),"")</f>
        <v/>
      </c>
      <c r="AB114" s="568" t="str">
        <f>IFERROR(__xludf.DUMMYFUNCTION("""COMPUTED_VALUE"""),"")</f>
        <v/>
      </c>
      <c r="AC114" s="575" t="str">
        <f>IFERROR(__xludf.DUMMYFUNCTION("""COMPUTED_VALUE"""),"")</f>
        <v/>
      </c>
      <c r="AD114" s="576" t="str">
        <f>IFERROR(__xludf.DUMMYFUNCTION("""COMPUTED_VALUE"""),"")</f>
        <v/>
      </c>
      <c r="AE114" s="574" t="str">
        <f>IFERROR(__xludf.DUMMYFUNCTION("""COMPUTED_VALUE"""),"")</f>
        <v/>
      </c>
      <c r="AF114" s="577" t="str">
        <f>IFERROR(__xludf.DUMMYFUNCTION("""COMPUTED_VALUE"""),"")</f>
        <v/>
      </c>
      <c r="AG114" s="578"/>
      <c r="AH114" s="579"/>
      <c r="AI114" s="359"/>
    </row>
    <row r="115">
      <c r="A115" s="554" t="s">
        <v>7184</v>
      </c>
      <c r="B115" s="480" t="s">
        <v>5138</v>
      </c>
      <c r="C115" s="555">
        <v>46175.0</v>
      </c>
      <c r="D115" s="556" t="s">
        <v>7338</v>
      </c>
      <c r="E115" s="363" t="s">
        <v>7339</v>
      </c>
      <c r="F115" s="557"/>
      <c r="G115" s="558"/>
      <c r="H115" s="559"/>
      <c r="I115" s="560"/>
      <c r="J115" s="558"/>
      <c r="K115" s="561"/>
      <c r="L115" s="557"/>
      <c r="M115" s="558"/>
      <c r="N115" s="559"/>
      <c r="O115" s="560"/>
      <c r="P115" s="558"/>
      <c r="Q115" s="561"/>
      <c r="R115" s="557"/>
      <c r="S115" s="558"/>
      <c r="T115" s="559"/>
      <c r="U115" s="562"/>
      <c r="V115" s="563" t="s">
        <v>2902</v>
      </c>
      <c r="W115" s="564"/>
      <c r="X115" s="572"/>
      <c r="Y115" s="353"/>
      <c r="Z115" s="573"/>
      <c r="AA115" s="574" t="str">
        <f>IFERROR(__xludf.DUMMYFUNCTION("""COMPUTED_VALUE"""),"")</f>
        <v/>
      </c>
      <c r="AB115" s="568" t="str">
        <f>IFERROR(__xludf.DUMMYFUNCTION("""COMPUTED_VALUE"""),"")</f>
        <v/>
      </c>
      <c r="AC115" s="575" t="str">
        <f>IFERROR(__xludf.DUMMYFUNCTION("""COMPUTED_VALUE"""),"")</f>
        <v/>
      </c>
      <c r="AD115" s="576" t="str">
        <f>IFERROR(__xludf.DUMMYFUNCTION("""COMPUTED_VALUE"""),"")</f>
        <v/>
      </c>
      <c r="AE115" s="574" t="str">
        <f>IFERROR(__xludf.DUMMYFUNCTION("""COMPUTED_VALUE"""),"")</f>
        <v/>
      </c>
      <c r="AF115" s="577" t="str">
        <f>IFERROR(__xludf.DUMMYFUNCTION("""COMPUTED_VALUE"""),"")</f>
        <v/>
      </c>
      <c r="AG115" s="578"/>
      <c r="AH115" s="579"/>
      <c r="AI115" s="359"/>
    </row>
    <row r="116">
      <c r="A116" s="554" t="s">
        <v>7184</v>
      </c>
      <c r="B116" s="480" t="s">
        <v>5138</v>
      </c>
      <c r="C116" s="555">
        <v>46175.0</v>
      </c>
      <c r="D116" s="556" t="s">
        <v>7340</v>
      </c>
      <c r="E116" s="363" t="s">
        <v>7341</v>
      </c>
      <c r="F116" s="557"/>
      <c r="G116" s="558"/>
      <c r="H116" s="559"/>
      <c r="I116" s="560"/>
      <c r="J116" s="558"/>
      <c r="K116" s="561"/>
      <c r="L116" s="557"/>
      <c r="M116" s="558"/>
      <c r="N116" s="559"/>
      <c r="O116" s="560"/>
      <c r="P116" s="558"/>
      <c r="Q116" s="561"/>
      <c r="R116" s="557"/>
      <c r="S116" s="558"/>
      <c r="T116" s="559"/>
      <c r="U116" s="562"/>
      <c r="V116" s="563" t="s">
        <v>3017</v>
      </c>
      <c r="W116" s="564"/>
      <c r="X116" s="572"/>
      <c r="Y116" s="353"/>
      <c r="Z116" s="573"/>
      <c r="AA116" s="574" t="str">
        <f>IFERROR(__xludf.DUMMYFUNCTION("""COMPUTED_VALUE"""),"")</f>
        <v/>
      </c>
      <c r="AB116" s="568" t="str">
        <f>IFERROR(__xludf.DUMMYFUNCTION("""COMPUTED_VALUE"""),"")</f>
        <v/>
      </c>
      <c r="AC116" s="575" t="str">
        <f>IFERROR(__xludf.DUMMYFUNCTION("""COMPUTED_VALUE"""),"")</f>
        <v/>
      </c>
      <c r="AD116" s="576" t="str">
        <f>IFERROR(__xludf.DUMMYFUNCTION("""COMPUTED_VALUE"""),"")</f>
        <v/>
      </c>
      <c r="AE116" s="574" t="str">
        <f>IFERROR(__xludf.DUMMYFUNCTION("""COMPUTED_VALUE"""),"")</f>
        <v/>
      </c>
      <c r="AF116" s="577" t="str">
        <f>IFERROR(__xludf.DUMMYFUNCTION("""COMPUTED_VALUE"""),"")</f>
        <v/>
      </c>
      <c r="AG116" s="578"/>
      <c r="AH116" s="579"/>
      <c r="AI116" s="359"/>
    </row>
    <row r="117">
      <c r="A117" s="554" t="s">
        <v>7184</v>
      </c>
      <c r="B117" s="480" t="s">
        <v>5138</v>
      </c>
      <c r="C117" s="555">
        <v>46175.0</v>
      </c>
      <c r="D117" s="556" t="s">
        <v>7342</v>
      </c>
      <c r="E117" s="363" t="s">
        <v>7343</v>
      </c>
      <c r="F117" s="557"/>
      <c r="G117" s="558"/>
      <c r="H117" s="559"/>
      <c r="I117" s="560"/>
      <c r="J117" s="558"/>
      <c r="K117" s="561"/>
      <c r="L117" s="557"/>
      <c r="M117" s="558"/>
      <c r="N117" s="559"/>
      <c r="O117" s="560"/>
      <c r="P117" s="558"/>
      <c r="Q117" s="561"/>
      <c r="R117" s="557"/>
      <c r="S117" s="558"/>
      <c r="T117" s="559"/>
      <c r="U117" s="562"/>
      <c r="V117" s="563" t="s">
        <v>3017</v>
      </c>
      <c r="W117" s="564"/>
      <c r="X117" s="572"/>
      <c r="Y117" s="353"/>
      <c r="Z117" s="573"/>
      <c r="AA117" s="574" t="str">
        <f>IFERROR(__xludf.DUMMYFUNCTION("""COMPUTED_VALUE"""),"")</f>
        <v/>
      </c>
      <c r="AB117" s="568" t="str">
        <f>IFERROR(__xludf.DUMMYFUNCTION("""COMPUTED_VALUE"""),"")</f>
        <v/>
      </c>
      <c r="AC117" s="575" t="str">
        <f>IFERROR(__xludf.DUMMYFUNCTION("""COMPUTED_VALUE"""),"")</f>
        <v/>
      </c>
      <c r="AD117" s="576" t="str">
        <f>IFERROR(__xludf.DUMMYFUNCTION("""COMPUTED_VALUE"""),"")</f>
        <v/>
      </c>
      <c r="AE117" s="574" t="str">
        <f>IFERROR(__xludf.DUMMYFUNCTION("""COMPUTED_VALUE"""),"")</f>
        <v/>
      </c>
      <c r="AF117" s="577" t="str">
        <f>IFERROR(__xludf.DUMMYFUNCTION("""COMPUTED_VALUE"""),"")</f>
        <v/>
      </c>
      <c r="AG117" s="578"/>
      <c r="AH117" s="579"/>
      <c r="AI117" s="359"/>
    </row>
    <row r="118">
      <c r="A118" s="554" t="s">
        <v>7184</v>
      </c>
      <c r="B118" s="480" t="s">
        <v>5138</v>
      </c>
      <c r="C118" s="555">
        <v>46175.0</v>
      </c>
      <c r="D118" s="556" t="s">
        <v>7344</v>
      </c>
      <c r="E118" s="363" t="s">
        <v>7345</v>
      </c>
      <c r="F118" s="557"/>
      <c r="G118" s="558"/>
      <c r="H118" s="559"/>
      <c r="I118" s="560"/>
      <c r="J118" s="558"/>
      <c r="K118" s="561"/>
      <c r="L118" s="557"/>
      <c r="M118" s="558"/>
      <c r="N118" s="559"/>
      <c r="O118" s="560"/>
      <c r="P118" s="558"/>
      <c r="Q118" s="561"/>
      <c r="R118" s="557"/>
      <c r="S118" s="558"/>
      <c r="T118" s="559"/>
      <c r="U118" s="562"/>
      <c r="V118" s="563" t="s">
        <v>2941</v>
      </c>
      <c r="W118" s="564" t="s">
        <v>1174</v>
      </c>
      <c r="X118" s="572"/>
      <c r="Y118" s="353"/>
      <c r="Z118" s="573"/>
      <c r="AA118" s="574" t="str">
        <f>IFERROR(__xludf.DUMMYFUNCTION("""COMPUTED_VALUE"""),"")</f>
        <v/>
      </c>
      <c r="AB118" s="568" t="str">
        <f>IFERROR(__xludf.DUMMYFUNCTION("""COMPUTED_VALUE"""),"")</f>
        <v/>
      </c>
      <c r="AC118" s="575" t="str">
        <f>IFERROR(__xludf.DUMMYFUNCTION("""COMPUTED_VALUE"""),"")</f>
        <v/>
      </c>
      <c r="AD118" s="576" t="str">
        <f>IFERROR(__xludf.DUMMYFUNCTION("""COMPUTED_VALUE"""),"")</f>
        <v/>
      </c>
      <c r="AE118" s="574" t="str">
        <f>IFERROR(__xludf.DUMMYFUNCTION("""COMPUTED_VALUE"""),"")</f>
        <v/>
      </c>
      <c r="AF118" s="577" t="str">
        <f>IFERROR(__xludf.DUMMYFUNCTION("""COMPUTED_VALUE"""),"")</f>
        <v/>
      </c>
      <c r="AG118" s="578"/>
      <c r="AH118" s="579"/>
      <c r="AI118" s="359"/>
    </row>
    <row r="119">
      <c r="A119" s="554" t="s">
        <v>7184</v>
      </c>
      <c r="B119" s="480" t="s">
        <v>5138</v>
      </c>
      <c r="C119" s="555">
        <v>46175.0</v>
      </c>
      <c r="D119" s="556" t="s">
        <v>7346</v>
      </c>
      <c r="E119" s="363" t="s">
        <v>7347</v>
      </c>
      <c r="F119" s="557"/>
      <c r="G119" s="558"/>
      <c r="H119" s="559"/>
      <c r="I119" s="560"/>
      <c r="J119" s="558"/>
      <c r="K119" s="561"/>
      <c r="L119" s="557"/>
      <c r="M119" s="558"/>
      <c r="N119" s="559"/>
      <c r="O119" s="560"/>
      <c r="P119" s="558"/>
      <c r="Q119" s="561"/>
      <c r="R119" s="557"/>
      <c r="S119" s="558"/>
      <c r="T119" s="559"/>
      <c r="U119" s="562"/>
      <c r="V119" s="563" t="s">
        <v>2941</v>
      </c>
      <c r="W119" s="564"/>
      <c r="X119" s="572"/>
      <c r="Y119" s="353"/>
      <c r="Z119" s="573"/>
      <c r="AA119" s="574" t="str">
        <f>IFERROR(__xludf.DUMMYFUNCTION("""COMPUTED_VALUE"""),"")</f>
        <v/>
      </c>
      <c r="AB119" s="568" t="str">
        <f>IFERROR(__xludf.DUMMYFUNCTION("""COMPUTED_VALUE"""),"")</f>
        <v/>
      </c>
      <c r="AC119" s="575" t="str">
        <f>IFERROR(__xludf.DUMMYFUNCTION("""COMPUTED_VALUE"""),"")</f>
        <v/>
      </c>
      <c r="AD119" s="576" t="str">
        <f>IFERROR(__xludf.DUMMYFUNCTION("""COMPUTED_VALUE"""),"")</f>
        <v/>
      </c>
      <c r="AE119" s="574" t="str">
        <f>IFERROR(__xludf.DUMMYFUNCTION("""COMPUTED_VALUE"""),"")</f>
        <v/>
      </c>
      <c r="AF119" s="577" t="str">
        <f>IFERROR(__xludf.DUMMYFUNCTION("""COMPUTED_VALUE"""),"")</f>
        <v/>
      </c>
      <c r="AG119" s="570"/>
      <c r="AH119" s="571"/>
      <c r="AI119" s="393"/>
    </row>
    <row r="120">
      <c r="A120" s="554" t="s">
        <v>7184</v>
      </c>
      <c r="B120" s="480" t="s">
        <v>5138</v>
      </c>
      <c r="C120" s="555">
        <v>46175.0</v>
      </c>
      <c r="D120" s="556" t="s">
        <v>7348</v>
      </c>
      <c r="E120" s="363" t="s">
        <v>7349</v>
      </c>
      <c r="F120" s="557"/>
      <c r="G120" s="558"/>
      <c r="H120" s="559"/>
      <c r="I120" s="560"/>
      <c r="J120" s="558"/>
      <c r="K120" s="561"/>
      <c r="L120" s="557"/>
      <c r="M120" s="558"/>
      <c r="N120" s="559"/>
      <c r="O120" s="560"/>
      <c r="P120" s="558"/>
      <c r="Q120" s="561"/>
      <c r="R120" s="557"/>
      <c r="S120" s="558"/>
      <c r="T120" s="559"/>
      <c r="U120" s="562"/>
      <c r="V120" s="563" t="s">
        <v>2895</v>
      </c>
      <c r="W120" s="564"/>
      <c r="X120" s="565"/>
      <c r="Y120" s="353"/>
      <c r="Z120" s="566"/>
      <c r="AA120" s="574" t="str">
        <f>IFERROR(__xludf.DUMMYFUNCTION("""COMPUTED_VALUE"""),"")</f>
        <v/>
      </c>
      <c r="AB120" s="568" t="str">
        <f>IFERROR(__xludf.DUMMYFUNCTION("""COMPUTED_VALUE"""),"")</f>
        <v/>
      </c>
      <c r="AC120" s="575" t="str">
        <f>IFERROR(__xludf.DUMMYFUNCTION("""COMPUTED_VALUE"""),"")</f>
        <v/>
      </c>
      <c r="AD120" s="576" t="str">
        <f>IFERROR(__xludf.DUMMYFUNCTION("""COMPUTED_VALUE"""),"")</f>
        <v/>
      </c>
      <c r="AE120" s="574" t="str">
        <f>IFERROR(__xludf.DUMMYFUNCTION("""COMPUTED_VALUE"""),"")</f>
        <v/>
      </c>
      <c r="AF120" s="577" t="str">
        <f>IFERROR(__xludf.DUMMYFUNCTION("""COMPUTED_VALUE"""),"")</f>
        <v/>
      </c>
      <c r="AG120" s="570"/>
      <c r="AH120" s="571"/>
      <c r="AI120" s="393"/>
    </row>
    <row r="121">
      <c r="A121" s="554" t="s">
        <v>7184</v>
      </c>
      <c r="B121" s="480" t="s">
        <v>5138</v>
      </c>
      <c r="C121" s="555">
        <v>46175.0</v>
      </c>
      <c r="D121" s="556" t="s">
        <v>7350</v>
      </c>
      <c r="E121" s="363" t="s">
        <v>7351</v>
      </c>
      <c r="F121" s="557"/>
      <c r="G121" s="558"/>
      <c r="H121" s="559"/>
      <c r="I121" s="560"/>
      <c r="J121" s="558"/>
      <c r="K121" s="561"/>
      <c r="L121" s="557"/>
      <c r="M121" s="558"/>
      <c r="N121" s="559"/>
      <c r="O121" s="560"/>
      <c r="P121" s="558"/>
      <c r="Q121" s="561"/>
      <c r="R121" s="557"/>
      <c r="S121" s="558"/>
      <c r="T121" s="559"/>
      <c r="U121" s="562"/>
      <c r="V121" s="563" t="s">
        <v>2895</v>
      </c>
      <c r="W121" s="564"/>
      <c r="X121" s="572"/>
      <c r="Y121" s="353"/>
      <c r="Z121" s="566"/>
      <c r="AA121" s="574" t="str">
        <f>IFERROR(__xludf.DUMMYFUNCTION("""COMPUTED_VALUE"""),"")</f>
        <v/>
      </c>
      <c r="AB121" s="568" t="str">
        <f>IFERROR(__xludf.DUMMYFUNCTION("""COMPUTED_VALUE"""),"")</f>
        <v/>
      </c>
      <c r="AC121" s="575" t="str">
        <f>IFERROR(__xludf.DUMMYFUNCTION("""COMPUTED_VALUE"""),"")</f>
        <v/>
      </c>
      <c r="AD121" s="576" t="str">
        <f>IFERROR(__xludf.DUMMYFUNCTION("""COMPUTED_VALUE"""),"")</f>
        <v/>
      </c>
      <c r="AE121" s="574" t="str">
        <f>IFERROR(__xludf.DUMMYFUNCTION("""COMPUTED_VALUE"""),"")</f>
        <v/>
      </c>
      <c r="AF121" s="577" t="str">
        <f>IFERROR(__xludf.DUMMYFUNCTION("""COMPUTED_VALUE"""),"")</f>
        <v/>
      </c>
      <c r="AG121" s="570"/>
      <c r="AH121" s="571"/>
      <c r="AI121" s="393"/>
    </row>
    <row r="122">
      <c r="A122" s="554" t="s">
        <v>7184</v>
      </c>
      <c r="B122" s="480" t="s">
        <v>5138</v>
      </c>
      <c r="C122" s="555">
        <v>46175.0</v>
      </c>
      <c r="D122" s="556" t="s">
        <v>7352</v>
      </c>
      <c r="E122" s="363" t="s">
        <v>7353</v>
      </c>
      <c r="F122" s="557"/>
      <c r="G122" s="558"/>
      <c r="H122" s="559"/>
      <c r="I122" s="560"/>
      <c r="J122" s="558"/>
      <c r="K122" s="561"/>
      <c r="L122" s="557"/>
      <c r="M122" s="558"/>
      <c r="N122" s="559"/>
      <c r="O122" s="560"/>
      <c r="P122" s="558"/>
      <c r="Q122" s="561"/>
      <c r="R122" s="557"/>
      <c r="S122" s="558"/>
      <c r="T122" s="559"/>
      <c r="U122" s="562"/>
      <c r="V122" s="563" t="s">
        <v>2920</v>
      </c>
      <c r="W122" s="591"/>
      <c r="X122" s="572"/>
      <c r="Y122" s="353"/>
      <c r="Z122" s="566"/>
      <c r="AA122" s="574" t="str">
        <f>IFERROR(__xludf.DUMMYFUNCTION("""COMPUTED_VALUE"""),"")</f>
        <v/>
      </c>
      <c r="AB122" s="568" t="str">
        <f>IFERROR(__xludf.DUMMYFUNCTION("""COMPUTED_VALUE"""),"")</f>
        <v/>
      </c>
      <c r="AC122" s="575" t="str">
        <f>IFERROR(__xludf.DUMMYFUNCTION("""COMPUTED_VALUE"""),"")</f>
        <v/>
      </c>
      <c r="AD122" s="576" t="str">
        <f>IFERROR(__xludf.DUMMYFUNCTION("""COMPUTED_VALUE"""),"")</f>
        <v/>
      </c>
      <c r="AE122" s="574" t="str">
        <f>IFERROR(__xludf.DUMMYFUNCTION("""COMPUTED_VALUE"""),"")</f>
        <v/>
      </c>
      <c r="AF122" s="577" t="str">
        <f>IFERROR(__xludf.DUMMYFUNCTION("""COMPUTED_VALUE"""),"")</f>
        <v/>
      </c>
      <c r="AG122" s="578"/>
      <c r="AH122" s="579"/>
      <c r="AI122" s="393"/>
    </row>
    <row r="123">
      <c r="A123" s="554" t="s">
        <v>7184</v>
      </c>
      <c r="B123" s="482" t="s">
        <v>5138</v>
      </c>
      <c r="C123" s="555">
        <v>46175.0</v>
      </c>
      <c r="D123" s="556" t="s">
        <v>7354</v>
      </c>
      <c r="E123" s="363" t="s">
        <v>7355</v>
      </c>
      <c r="F123" s="557"/>
      <c r="G123" s="558"/>
      <c r="H123" s="559"/>
      <c r="I123" s="560"/>
      <c r="J123" s="558"/>
      <c r="K123" s="561"/>
      <c r="L123" s="557"/>
      <c r="M123" s="558"/>
      <c r="N123" s="559"/>
      <c r="O123" s="560"/>
      <c r="P123" s="558"/>
      <c r="Q123" s="561"/>
      <c r="R123" s="557"/>
      <c r="S123" s="558"/>
      <c r="T123" s="559"/>
      <c r="U123" s="562"/>
      <c r="V123" s="563" t="s">
        <v>2920</v>
      </c>
      <c r="W123" s="564"/>
      <c r="X123" s="572"/>
      <c r="Y123" s="353"/>
      <c r="Z123" s="573"/>
      <c r="AA123" s="574" t="str">
        <f>IFERROR(__xludf.DUMMYFUNCTION("""COMPUTED_VALUE"""),"")</f>
        <v/>
      </c>
      <c r="AB123" s="568" t="str">
        <f>IFERROR(__xludf.DUMMYFUNCTION("""COMPUTED_VALUE"""),"")</f>
        <v/>
      </c>
      <c r="AC123" s="575" t="str">
        <f>IFERROR(__xludf.DUMMYFUNCTION("""COMPUTED_VALUE"""),"")</f>
        <v/>
      </c>
      <c r="AD123" s="576" t="str">
        <f>IFERROR(__xludf.DUMMYFUNCTION("""COMPUTED_VALUE"""),"")</f>
        <v/>
      </c>
      <c r="AE123" s="574" t="str">
        <f>IFERROR(__xludf.DUMMYFUNCTION("""COMPUTED_VALUE"""),"")</f>
        <v/>
      </c>
      <c r="AF123" s="577" t="str">
        <f>IFERROR(__xludf.DUMMYFUNCTION("""COMPUTED_VALUE"""),"")</f>
        <v/>
      </c>
      <c r="AG123" s="570"/>
      <c r="AH123" s="571"/>
      <c r="AI123" s="393"/>
    </row>
    <row r="124">
      <c r="A124" s="554" t="s">
        <v>7184</v>
      </c>
      <c r="B124" s="480" t="s">
        <v>5138</v>
      </c>
      <c r="C124" s="555">
        <v>46175.0</v>
      </c>
      <c r="D124" s="556" t="s">
        <v>7356</v>
      </c>
      <c r="E124" s="363" t="s">
        <v>7357</v>
      </c>
      <c r="F124" s="557"/>
      <c r="G124" s="558"/>
      <c r="H124" s="559"/>
      <c r="I124" s="560"/>
      <c r="J124" s="558"/>
      <c r="K124" s="561"/>
      <c r="L124" s="557"/>
      <c r="M124" s="558"/>
      <c r="N124" s="559"/>
      <c r="O124" s="560"/>
      <c r="P124" s="558"/>
      <c r="Q124" s="561"/>
      <c r="R124" s="557"/>
      <c r="S124" s="558"/>
      <c r="T124" s="559"/>
      <c r="U124" s="562"/>
      <c r="V124" s="563" t="s">
        <v>2255</v>
      </c>
      <c r="W124" s="564"/>
      <c r="X124" s="565"/>
      <c r="Y124" s="353"/>
      <c r="Z124" s="566"/>
      <c r="AA124" s="574" t="str">
        <f>IFERROR(__xludf.DUMMYFUNCTION("""COMPUTED_VALUE"""),"")</f>
        <v/>
      </c>
      <c r="AB124" s="568" t="str">
        <f>IFERROR(__xludf.DUMMYFUNCTION("""COMPUTED_VALUE"""),"")</f>
        <v/>
      </c>
      <c r="AC124" s="575" t="str">
        <f>IFERROR(__xludf.DUMMYFUNCTION("""COMPUTED_VALUE"""),"")</f>
        <v/>
      </c>
      <c r="AD124" s="576" t="str">
        <f>IFERROR(__xludf.DUMMYFUNCTION("""COMPUTED_VALUE"""),"")</f>
        <v/>
      </c>
      <c r="AE124" s="574" t="str">
        <f>IFERROR(__xludf.DUMMYFUNCTION("""COMPUTED_VALUE"""),"")</f>
        <v/>
      </c>
      <c r="AF124" s="577" t="str">
        <f>IFERROR(__xludf.DUMMYFUNCTION("""COMPUTED_VALUE"""),"")</f>
        <v/>
      </c>
      <c r="AG124" s="570"/>
      <c r="AH124" s="571"/>
      <c r="AI124" s="393"/>
    </row>
    <row r="125">
      <c r="A125" s="554" t="s">
        <v>7184</v>
      </c>
      <c r="B125" s="482" t="s">
        <v>5138</v>
      </c>
      <c r="C125" s="555">
        <v>46175.0</v>
      </c>
      <c r="D125" s="556" t="s">
        <v>7358</v>
      </c>
      <c r="E125" s="363" t="s">
        <v>7359</v>
      </c>
      <c r="F125" s="557"/>
      <c r="G125" s="558"/>
      <c r="H125" s="559"/>
      <c r="I125" s="560"/>
      <c r="J125" s="558"/>
      <c r="K125" s="561"/>
      <c r="L125" s="557"/>
      <c r="M125" s="558"/>
      <c r="N125" s="559"/>
      <c r="O125" s="560"/>
      <c r="P125" s="558"/>
      <c r="Q125" s="561"/>
      <c r="R125" s="557"/>
      <c r="S125" s="558"/>
      <c r="T125" s="559"/>
      <c r="U125" s="562"/>
      <c r="V125" s="563" t="s">
        <v>2255</v>
      </c>
      <c r="W125" s="564" t="s">
        <v>3031</v>
      </c>
      <c r="X125" s="572"/>
      <c r="Y125" s="353"/>
      <c r="Z125" s="573"/>
      <c r="AA125" s="574" t="str">
        <f>IFERROR(__xludf.DUMMYFUNCTION("""COMPUTED_VALUE"""),"")</f>
        <v/>
      </c>
      <c r="AB125" s="568" t="str">
        <f>IFERROR(__xludf.DUMMYFUNCTION("""COMPUTED_VALUE"""),"")</f>
        <v/>
      </c>
      <c r="AC125" s="575" t="str">
        <f>IFERROR(__xludf.DUMMYFUNCTION("""COMPUTED_VALUE"""),"")</f>
        <v/>
      </c>
      <c r="AD125" s="576" t="str">
        <f>IFERROR(__xludf.DUMMYFUNCTION("""COMPUTED_VALUE"""),"")</f>
        <v/>
      </c>
      <c r="AE125" s="574" t="str">
        <f>IFERROR(__xludf.DUMMYFUNCTION("""COMPUTED_VALUE"""),"")</f>
        <v/>
      </c>
      <c r="AF125" s="577" t="str">
        <f>IFERROR(__xludf.DUMMYFUNCTION("""COMPUTED_VALUE"""),"")</f>
        <v/>
      </c>
      <c r="AG125" s="578"/>
      <c r="AH125" s="579"/>
      <c r="AI125" s="359"/>
    </row>
    <row r="126">
      <c r="A126" s="554" t="s">
        <v>7184</v>
      </c>
      <c r="B126" s="480" t="s">
        <v>5138</v>
      </c>
      <c r="C126" s="555">
        <v>46175.0</v>
      </c>
      <c r="D126" s="556" t="s">
        <v>7360</v>
      </c>
      <c r="E126" s="363" t="s">
        <v>7361</v>
      </c>
      <c r="F126" s="557"/>
      <c r="G126" s="558"/>
      <c r="H126" s="559"/>
      <c r="I126" s="560"/>
      <c r="J126" s="558"/>
      <c r="K126" s="561"/>
      <c r="L126" s="557"/>
      <c r="M126" s="558"/>
      <c r="N126" s="559"/>
      <c r="O126" s="560"/>
      <c r="P126" s="558"/>
      <c r="Q126" s="561"/>
      <c r="R126" s="557"/>
      <c r="S126" s="558"/>
      <c r="T126" s="559"/>
      <c r="U126" s="562"/>
      <c r="V126" s="563" t="s">
        <v>1349</v>
      </c>
      <c r="W126" s="564"/>
      <c r="X126" s="572"/>
      <c r="Y126" s="353"/>
      <c r="Z126" s="573"/>
      <c r="AA126" s="574" t="str">
        <f>IFERROR(__xludf.DUMMYFUNCTION("""COMPUTED_VALUE"""),"")</f>
        <v/>
      </c>
      <c r="AB126" s="568" t="str">
        <f>IFERROR(__xludf.DUMMYFUNCTION("""COMPUTED_VALUE"""),"")</f>
        <v/>
      </c>
      <c r="AC126" s="575" t="str">
        <f>IFERROR(__xludf.DUMMYFUNCTION("""COMPUTED_VALUE"""),"")</f>
        <v/>
      </c>
      <c r="AD126" s="576" t="str">
        <f>IFERROR(__xludf.DUMMYFUNCTION("""COMPUTED_VALUE"""),"")</f>
        <v/>
      </c>
      <c r="AE126" s="574" t="str">
        <f>IFERROR(__xludf.DUMMYFUNCTION("""COMPUTED_VALUE"""),"")</f>
        <v/>
      </c>
      <c r="AF126" s="577" t="str">
        <f>IFERROR(__xludf.DUMMYFUNCTION("""COMPUTED_VALUE"""),"")</f>
        <v/>
      </c>
      <c r="AG126" s="578"/>
      <c r="AH126" s="579"/>
      <c r="AI126" s="359"/>
    </row>
    <row r="127">
      <c r="A127" s="554" t="s">
        <v>7184</v>
      </c>
      <c r="B127" s="480" t="s">
        <v>5138</v>
      </c>
      <c r="C127" s="555">
        <v>46175.0</v>
      </c>
      <c r="D127" s="556" t="s">
        <v>7362</v>
      </c>
      <c r="E127" s="363" t="s">
        <v>7363</v>
      </c>
      <c r="F127" s="557"/>
      <c r="G127" s="558"/>
      <c r="H127" s="559"/>
      <c r="I127" s="560"/>
      <c r="J127" s="558"/>
      <c r="K127" s="561"/>
      <c r="L127" s="557"/>
      <c r="M127" s="558"/>
      <c r="N127" s="559"/>
      <c r="O127" s="560"/>
      <c r="P127" s="558"/>
      <c r="Q127" s="561"/>
      <c r="R127" s="557"/>
      <c r="S127" s="558"/>
      <c r="T127" s="559"/>
      <c r="U127" s="562"/>
      <c r="V127" s="563" t="s">
        <v>1349</v>
      </c>
      <c r="W127" s="564" t="s">
        <v>1174</v>
      </c>
      <c r="X127" s="565"/>
      <c r="Y127" s="353"/>
      <c r="Z127" s="566"/>
      <c r="AA127" s="574" t="str">
        <f>IFERROR(__xludf.DUMMYFUNCTION("""COMPUTED_VALUE"""),"")</f>
        <v/>
      </c>
      <c r="AB127" s="568" t="str">
        <f>IFERROR(__xludf.DUMMYFUNCTION("""COMPUTED_VALUE"""),"")</f>
        <v/>
      </c>
      <c r="AC127" s="575" t="str">
        <f>IFERROR(__xludf.DUMMYFUNCTION("""COMPUTED_VALUE"""),"")</f>
        <v/>
      </c>
      <c r="AD127" s="576" t="str">
        <f>IFERROR(__xludf.DUMMYFUNCTION("""COMPUTED_VALUE"""),"")</f>
        <v/>
      </c>
      <c r="AE127" s="574" t="str">
        <f>IFERROR(__xludf.DUMMYFUNCTION("""COMPUTED_VALUE"""),"")</f>
        <v/>
      </c>
      <c r="AF127" s="577" t="str">
        <f>IFERROR(__xludf.DUMMYFUNCTION("""COMPUTED_VALUE"""),"")</f>
        <v/>
      </c>
      <c r="AG127" s="578"/>
      <c r="AH127" s="579"/>
      <c r="AI127" s="359"/>
    </row>
    <row r="128">
      <c r="A128" s="554" t="s">
        <v>7184</v>
      </c>
      <c r="B128" s="480" t="s">
        <v>5138</v>
      </c>
      <c r="C128" s="555">
        <v>46175.0</v>
      </c>
      <c r="D128" s="556" t="s">
        <v>7364</v>
      </c>
      <c r="E128" s="363" t="s">
        <v>7365</v>
      </c>
      <c r="F128" s="557"/>
      <c r="G128" s="558"/>
      <c r="H128" s="559"/>
      <c r="I128" s="560"/>
      <c r="J128" s="558"/>
      <c r="K128" s="561"/>
      <c r="L128" s="557"/>
      <c r="M128" s="558"/>
      <c r="N128" s="559"/>
      <c r="O128" s="560"/>
      <c r="P128" s="558"/>
      <c r="Q128" s="561"/>
      <c r="R128" s="557"/>
      <c r="S128" s="558"/>
      <c r="T128" s="559"/>
      <c r="U128" s="562"/>
      <c r="V128" s="563" t="s">
        <v>2568</v>
      </c>
      <c r="W128" s="564"/>
      <c r="X128" s="572"/>
      <c r="Y128" s="353"/>
      <c r="Z128" s="573"/>
      <c r="AA128" s="574" t="str">
        <f>IFERROR(__xludf.DUMMYFUNCTION("""COMPUTED_VALUE"""),"")</f>
        <v/>
      </c>
      <c r="AB128" s="568" t="str">
        <f>IFERROR(__xludf.DUMMYFUNCTION("""COMPUTED_VALUE"""),"")</f>
        <v/>
      </c>
      <c r="AC128" s="575" t="str">
        <f>IFERROR(__xludf.DUMMYFUNCTION("""COMPUTED_VALUE"""),"")</f>
        <v/>
      </c>
      <c r="AD128" s="576" t="str">
        <f>IFERROR(__xludf.DUMMYFUNCTION("""COMPUTED_VALUE"""),"")</f>
        <v/>
      </c>
      <c r="AE128" s="574" t="str">
        <f>IFERROR(__xludf.DUMMYFUNCTION("""COMPUTED_VALUE"""),"")</f>
        <v/>
      </c>
      <c r="AF128" s="577" t="str">
        <f>IFERROR(__xludf.DUMMYFUNCTION("""COMPUTED_VALUE"""),"")</f>
        <v/>
      </c>
      <c r="AG128" s="578"/>
      <c r="AH128" s="579"/>
      <c r="AI128" s="359"/>
    </row>
    <row r="129">
      <c r="A129" s="554" t="s">
        <v>7184</v>
      </c>
      <c r="B129" s="480" t="s">
        <v>5138</v>
      </c>
      <c r="C129" s="555">
        <v>46175.0</v>
      </c>
      <c r="D129" s="556" t="s">
        <v>7366</v>
      </c>
      <c r="E129" s="363" t="s">
        <v>7367</v>
      </c>
      <c r="F129" s="557"/>
      <c r="G129" s="558"/>
      <c r="H129" s="559"/>
      <c r="I129" s="560"/>
      <c r="J129" s="558"/>
      <c r="K129" s="561"/>
      <c r="L129" s="557"/>
      <c r="M129" s="558"/>
      <c r="N129" s="559"/>
      <c r="O129" s="560"/>
      <c r="P129" s="558"/>
      <c r="Q129" s="561"/>
      <c r="R129" s="557"/>
      <c r="S129" s="558"/>
      <c r="T129" s="559"/>
      <c r="U129" s="562"/>
      <c r="V129" s="563"/>
      <c r="W129" s="564" t="s">
        <v>2568</v>
      </c>
      <c r="X129" s="565"/>
      <c r="Y129" s="353"/>
      <c r="Z129" s="566"/>
      <c r="AA129" s="574" t="str">
        <f>IFERROR(__xludf.DUMMYFUNCTION("""COMPUTED_VALUE"""),"")</f>
        <v/>
      </c>
      <c r="AB129" s="568" t="str">
        <f>IFERROR(__xludf.DUMMYFUNCTION("""COMPUTED_VALUE"""),"")</f>
        <v/>
      </c>
      <c r="AC129" s="575" t="str">
        <f>IFERROR(__xludf.DUMMYFUNCTION("""COMPUTED_VALUE"""),"")</f>
        <v/>
      </c>
      <c r="AD129" s="576" t="str">
        <f>IFERROR(__xludf.DUMMYFUNCTION("""COMPUTED_VALUE"""),"")</f>
        <v/>
      </c>
      <c r="AE129" s="574" t="str">
        <f>IFERROR(__xludf.DUMMYFUNCTION("""COMPUTED_VALUE"""),"")</f>
        <v/>
      </c>
      <c r="AF129" s="577" t="str">
        <f>IFERROR(__xludf.DUMMYFUNCTION("""COMPUTED_VALUE"""),"")</f>
        <v/>
      </c>
      <c r="AG129" s="578"/>
      <c r="AH129" s="579"/>
      <c r="AI129" s="359"/>
    </row>
    <row r="130">
      <c r="A130" s="554" t="s">
        <v>7184</v>
      </c>
      <c r="B130" s="482" t="s">
        <v>5138</v>
      </c>
      <c r="C130" s="555">
        <v>46175.0</v>
      </c>
      <c r="D130" s="556" t="s">
        <v>7368</v>
      </c>
      <c r="E130" s="363" t="s">
        <v>7369</v>
      </c>
      <c r="F130" s="557"/>
      <c r="G130" s="558"/>
      <c r="H130" s="559"/>
      <c r="I130" s="560"/>
      <c r="J130" s="558"/>
      <c r="K130" s="561"/>
      <c r="L130" s="557"/>
      <c r="M130" s="558"/>
      <c r="N130" s="559"/>
      <c r="O130" s="560"/>
      <c r="P130" s="558"/>
      <c r="Q130" s="561"/>
      <c r="R130" s="557"/>
      <c r="S130" s="558"/>
      <c r="T130" s="559"/>
      <c r="U130" s="562"/>
      <c r="V130" s="563"/>
      <c r="W130" s="564" t="s">
        <v>2472</v>
      </c>
      <c r="X130" s="572"/>
      <c r="Y130" s="353"/>
      <c r="Z130" s="573"/>
      <c r="AA130" s="574" t="str">
        <f>IFERROR(__xludf.DUMMYFUNCTION("""COMPUTED_VALUE"""),"")</f>
        <v/>
      </c>
      <c r="AB130" s="568" t="str">
        <f>IFERROR(__xludf.DUMMYFUNCTION("""COMPUTED_VALUE"""),"")</f>
        <v/>
      </c>
      <c r="AC130" s="575" t="str">
        <f>IFERROR(__xludf.DUMMYFUNCTION("""COMPUTED_VALUE"""),"")</f>
        <v/>
      </c>
      <c r="AD130" s="576" t="str">
        <f>IFERROR(__xludf.DUMMYFUNCTION("""COMPUTED_VALUE"""),"")</f>
        <v/>
      </c>
      <c r="AE130" s="574" t="str">
        <f>IFERROR(__xludf.DUMMYFUNCTION("""COMPUTED_VALUE"""),"")</f>
        <v/>
      </c>
      <c r="AF130" s="577" t="str">
        <f>IFERROR(__xludf.DUMMYFUNCTION("""COMPUTED_VALUE"""),"")</f>
        <v/>
      </c>
      <c r="AG130" s="578"/>
      <c r="AH130" s="579"/>
      <c r="AI130" s="359"/>
    </row>
    <row r="131">
      <c r="A131" s="554" t="s">
        <v>7184</v>
      </c>
      <c r="B131" s="480" t="s">
        <v>5138</v>
      </c>
      <c r="C131" s="555">
        <v>46175.0</v>
      </c>
      <c r="D131" s="556" t="s">
        <v>7370</v>
      </c>
      <c r="E131" s="363" t="s">
        <v>7371</v>
      </c>
      <c r="F131" s="557"/>
      <c r="G131" s="558"/>
      <c r="H131" s="559"/>
      <c r="I131" s="560"/>
      <c r="J131" s="558"/>
      <c r="K131" s="561"/>
      <c r="L131" s="557"/>
      <c r="M131" s="558"/>
      <c r="N131" s="559"/>
      <c r="O131" s="560"/>
      <c r="P131" s="558"/>
      <c r="Q131" s="561"/>
      <c r="R131" s="557"/>
      <c r="S131" s="558"/>
      <c r="T131" s="559"/>
      <c r="U131" s="562"/>
      <c r="V131" s="563"/>
      <c r="W131" s="564" t="s">
        <v>270</v>
      </c>
      <c r="X131" s="565"/>
      <c r="Y131" s="353"/>
      <c r="Z131" s="566"/>
      <c r="AA131" s="574" t="str">
        <f>IFERROR(__xludf.DUMMYFUNCTION("""COMPUTED_VALUE"""),"")</f>
        <v/>
      </c>
      <c r="AB131" s="568" t="str">
        <f>IFERROR(__xludf.DUMMYFUNCTION("""COMPUTED_VALUE"""),"")</f>
        <v/>
      </c>
      <c r="AC131" s="575" t="str">
        <f>IFERROR(__xludf.DUMMYFUNCTION("""COMPUTED_VALUE"""),"")</f>
        <v/>
      </c>
      <c r="AD131" s="576" t="str">
        <f>IFERROR(__xludf.DUMMYFUNCTION("""COMPUTED_VALUE"""),"")</f>
        <v/>
      </c>
      <c r="AE131" s="574" t="str">
        <f>IFERROR(__xludf.DUMMYFUNCTION("""COMPUTED_VALUE"""),"")</f>
        <v/>
      </c>
      <c r="AF131" s="577" t="str">
        <f>IFERROR(__xludf.DUMMYFUNCTION("""COMPUTED_VALUE"""),"")</f>
        <v/>
      </c>
      <c r="AG131" s="578"/>
      <c r="AH131" s="579"/>
      <c r="AI131" s="359"/>
    </row>
    <row r="132">
      <c r="A132" s="554" t="s">
        <v>7184</v>
      </c>
      <c r="B132" s="480" t="s">
        <v>5138</v>
      </c>
      <c r="C132" s="555">
        <v>46175.0</v>
      </c>
      <c r="D132" s="556" t="s">
        <v>7372</v>
      </c>
      <c r="E132" s="363" t="s">
        <v>7373</v>
      </c>
      <c r="F132" s="557"/>
      <c r="G132" s="558"/>
      <c r="H132" s="559"/>
      <c r="I132" s="560"/>
      <c r="J132" s="558"/>
      <c r="K132" s="561"/>
      <c r="L132" s="557"/>
      <c r="M132" s="558"/>
      <c r="N132" s="559"/>
      <c r="O132" s="560"/>
      <c r="P132" s="558"/>
      <c r="Q132" s="561"/>
      <c r="R132" s="557"/>
      <c r="S132" s="558"/>
      <c r="T132" s="559"/>
      <c r="U132" s="562"/>
      <c r="V132" s="563" t="s">
        <v>2939</v>
      </c>
      <c r="W132" s="564" t="s">
        <v>270</v>
      </c>
      <c r="X132" s="572"/>
      <c r="Y132" s="353"/>
      <c r="Z132" s="573"/>
      <c r="AA132" s="574" t="str">
        <f>IFERROR(__xludf.DUMMYFUNCTION("""COMPUTED_VALUE"""),"")</f>
        <v/>
      </c>
      <c r="AB132" s="568" t="str">
        <f>IFERROR(__xludf.DUMMYFUNCTION("""COMPUTED_VALUE"""),"")</f>
        <v/>
      </c>
      <c r="AC132" s="575" t="str">
        <f>IFERROR(__xludf.DUMMYFUNCTION("""COMPUTED_VALUE"""),"")</f>
        <v/>
      </c>
      <c r="AD132" s="576" t="str">
        <f>IFERROR(__xludf.DUMMYFUNCTION("""COMPUTED_VALUE"""),"")</f>
        <v/>
      </c>
      <c r="AE132" s="574" t="str">
        <f>IFERROR(__xludf.DUMMYFUNCTION("""COMPUTED_VALUE"""),"")</f>
        <v/>
      </c>
      <c r="AF132" s="577" t="str">
        <f>IFERROR(__xludf.DUMMYFUNCTION("""COMPUTED_VALUE"""),"")</f>
        <v/>
      </c>
      <c r="AG132" s="578"/>
      <c r="AH132" s="579"/>
      <c r="AI132" s="359"/>
    </row>
    <row r="133">
      <c r="A133" s="554" t="s">
        <v>7184</v>
      </c>
      <c r="B133" s="480" t="s">
        <v>5138</v>
      </c>
      <c r="C133" s="555">
        <v>46175.0</v>
      </c>
      <c r="D133" s="556" t="s">
        <v>7374</v>
      </c>
      <c r="E133" s="363" t="s">
        <v>7375</v>
      </c>
      <c r="F133" s="557"/>
      <c r="G133" s="558"/>
      <c r="H133" s="559"/>
      <c r="I133" s="560"/>
      <c r="J133" s="558"/>
      <c r="K133" s="561"/>
      <c r="L133" s="557"/>
      <c r="M133" s="558"/>
      <c r="N133" s="559"/>
      <c r="O133" s="560"/>
      <c r="P133" s="558"/>
      <c r="Q133" s="561"/>
      <c r="R133" s="557"/>
      <c r="S133" s="558"/>
      <c r="T133" s="559"/>
      <c r="U133" s="562"/>
      <c r="V133" s="563"/>
      <c r="W133" s="564" t="s">
        <v>3031</v>
      </c>
      <c r="X133" s="572"/>
      <c r="Y133" s="353"/>
      <c r="Z133" s="573"/>
      <c r="AA133" s="574" t="str">
        <f>IFERROR(__xludf.DUMMYFUNCTION("""COMPUTED_VALUE"""),"")</f>
        <v/>
      </c>
      <c r="AB133" s="568" t="str">
        <f>IFERROR(__xludf.DUMMYFUNCTION("""COMPUTED_VALUE"""),"")</f>
        <v/>
      </c>
      <c r="AC133" s="575" t="str">
        <f>IFERROR(__xludf.DUMMYFUNCTION("""COMPUTED_VALUE"""),"")</f>
        <v/>
      </c>
      <c r="AD133" s="576" t="str">
        <f>IFERROR(__xludf.DUMMYFUNCTION("""COMPUTED_VALUE"""),"")</f>
        <v/>
      </c>
      <c r="AE133" s="574" t="str">
        <f>IFERROR(__xludf.DUMMYFUNCTION("""COMPUTED_VALUE"""),"")</f>
        <v/>
      </c>
      <c r="AF133" s="577" t="str">
        <f>IFERROR(__xludf.DUMMYFUNCTION("""COMPUTED_VALUE"""),"")</f>
        <v/>
      </c>
      <c r="AG133" s="578"/>
      <c r="AH133" s="579"/>
      <c r="AI133" s="359"/>
    </row>
    <row r="134">
      <c r="A134" s="554" t="s">
        <v>7184</v>
      </c>
      <c r="B134" s="480" t="s">
        <v>5138</v>
      </c>
      <c r="C134" s="555">
        <v>46175.0</v>
      </c>
      <c r="D134" s="556" t="s">
        <v>7376</v>
      </c>
      <c r="E134" s="363" t="s">
        <v>7377</v>
      </c>
      <c r="F134" s="557"/>
      <c r="G134" s="558"/>
      <c r="H134" s="559"/>
      <c r="I134" s="560"/>
      <c r="J134" s="558"/>
      <c r="K134" s="561"/>
      <c r="L134" s="557"/>
      <c r="M134" s="558"/>
      <c r="N134" s="559"/>
      <c r="O134" s="560"/>
      <c r="P134" s="558"/>
      <c r="Q134" s="561"/>
      <c r="R134" s="557"/>
      <c r="S134" s="558"/>
      <c r="T134" s="559"/>
      <c r="U134" s="562"/>
      <c r="V134" s="563"/>
      <c r="W134" s="564" t="s">
        <v>1913</v>
      </c>
      <c r="X134" s="572"/>
      <c r="Y134" s="353"/>
      <c r="Z134" s="573"/>
      <c r="AA134" s="574" t="str">
        <f>IFERROR(__xludf.DUMMYFUNCTION("""COMPUTED_VALUE"""),"")</f>
        <v/>
      </c>
      <c r="AB134" s="568" t="str">
        <f>IFERROR(__xludf.DUMMYFUNCTION("""COMPUTED_VALUE"""),"")</f>
        <v/>
      </c>
      <c r="AC134" s="575" t="str">
        <f>IFERROR(__xludf.DUMMYFUNCTION("""COMPUTED_VALUE"""),"")</f>
        <v/>
      </c>
      <c r="AD134" s="576" t="str">
        <f>IFERROR(__xludf.DUMMYFUNCTION("""COMPUTED_VALUE"""),"")</f>
        <v/>
      </c>
      <c r="AE134" s="574" t="str">
        <f>IFERROR(__xludf.DUMMYFUNCTION("""COMPUTED_VALUE"""),"")</f>
        <v/>
      </c>
      <c r="AF134" s="577" t="str">
        <f>IFERROR(__xludf.DUMMYFUNCTION("""COMPUTED_VALUE"""),"")</f>
        <v/>
      </c>
      <c r="AG134" s="578"/>
      <c r="AH134" s="579"/>
      <c r="AI134" s="359"/>
    </row>
    <row r="135">
      <c r="A135" s="554" t="s">
        <v>7184</v>
      </c>
      <c r="B135" s="480" t="s">
        <v>5138</v>
      </c>
      <c r="C135" s="555">
        <v>46175.0</v>
      </c>
      <c r="D135" s="556" t="s">
        <v>7378</v>
      </c>
      <c r="E135" s="363" t="s">
        <v>7379</v>
      </c>
      <c r="F135" s="557"/>
      <c r="G135" s="558"/>
      <c r="H135" s="559"/>
      <c r="I135" s="560"/>
      <c r="J135" s="558"/>
      <c r="K135" s="561"/>
      <c r="L135" s="557"/>
      <c r="M135" s="558"/>
      <c r="N135" s="559"/>
      <c r="O135" s="560"/>
      <c r="P135" s="558"/>
      <c r="Q135" s="561"/>
      <c r="R135" s="557"/>
      <c r="S135" s="558"/>
      <c r="T135" s="559"/>
      <c r="U135" s="562"/>
      <c r="V135" s="563"/>
      <c r="W135" s="564" t="s">
        <v>1913</v>
      </c>
      <c r="X135" s="572"/>
      <c r="Y135" s="353"/>
      <c r="Z135" s="573"/>
      <c r="AA135" s="574" t="str">
        <f>IFERROR(__xludf.DUMMYFUNCTION("""COMPUTED_VALUE"""),"")</f>
        <v/>
      </c>
      <c r="AB135" s="568" t="str">
        <f>IFERROR(__xludf.DUMMYFUNCTION("""COMPUTED_VALUE"""),"")</f>
        <v/>
      </c>
      <c r="AC135" s="575" t="str">
        <f>IFERROR(__xludf.DUMMYFUNCTION("""COMPUTED_VALUE"""),"")</f>
        <v/>
      </c>
      <c r="AD135" s="576" t="str">
        <f>IFERROR(__xludf.DUMMYFUNCTION("""COMPUTED_VALUE"""),"")</f>
        <v/>
      </c>
      <c r="AE135" s="574" t="str">
        <f>IFERROR(__xludf.DUMMYFUNCTION("""COMPUTED_VALUE"""),"")</f>
        <v/>
      </c>
      <c r="AF135" s="577" t="str">
        <f>IFERROR(__xludf.DUMMYFUNCTION("""COMPUTED_VALUE"""),"")</f>
        <v/>
      </c>
      <c r="AG135" s="578"/>
      <c r="AH135" s="579"/>
      <c r="AI135" s="359"/>
    </row>
    <row r="136">
      <c r="A136" s="554" t="s">
        <v>7184</v>
      </c>
      <c r="B136" s="480" t="s">
        <v>5138</v>
      </c>
      <c r="C136" s="555">
        <v>46175.0</v>
      </c>
      <c r="D136" s="556" t="s">
        <v>7380</v>
      </c>
      <c r="E136" s="363" t="s">
        <v>7381</v>
      </c>
      <c r="F136" s="557"/>
      <c r="G136" s="558"/>
      <c r="H136" s="559"/>
      <c r="I136" s="560"/>
      <c r="J136" s="558"/>
      <c r="K136" s="561"/>
      <c r="L136" s="557"/>
      <c r="M136" s="558"/>
      <c r="N136" s="559"/>
      <c r="O136" s="560"/>
      <c r="P136" s="558"/>
      <c r="Q136" s="561"/>
      <c r="R136" s="557"/>
      <c r="S136" s="558"/>
      <c r="T136" s="559"/>
      <c r="U136" s="562"/>
      <c r="V136" s="563" t="s">
        <v>241</v>
      </c>
      <c r="W136" s="564" t="s">
        <v>3033</v>
      </c>
      <c r="X136" s="565"/>
      <c r="Y136" s="353"/>
      <c r="Z136" s="566"/>
      <c r="AA136" s="574" t="str">
        <f>IFERROR(__xludf.DUMMYFUNCTION("""COMPUTED_VALUE"""),"")</f>
        <v/>
      </c>
      <c r="AB136" s="568" t="str">
        <f>IFERROR(__xludf.DUMMYFUNCTION("""COMPUTED_VALUE"""),"")</f>
        <v/>
      </c>
      <c r="AC136" s="575" t="str">
        <f>IFERROR(__xludf.DUMMYFUNCTION("""COMPUTED_VALUE"""),"")</f>
        <v/>
      </c>
      <c r="AD136" s="576" t="str">
        <f>IFERROR(__xludf.DUMMYFUNCTION("""COMPUTED_VALUE"""),"")</f>
        <v/>
      </c>
      <c r="AE136" s="574" t="str">
        <f>IFERROR(__xludf.DUMMYFUNCTION("""COMPUTED_VALUE"""),"")</f>
        <v/>
      </c>
      <c r="AF136" s="577" t="str">
        <f>IFERROR(__xludf.DUMMYFUNCTION("""COMPUTED_VALUE"""),"")</f>
        <v/>
      </c>
      <c r="AG136" s="578"/>
      <c r="AH136" s="579"/>
      <c r="AI136" s="359"/>
    </row>
    <row r="137">
      <c r="A137" s="554" t="s">
        <v>7184</v>
      </c>
      <c r="B137" s="480" t="s">
        <v>5138</v>
      </c>
      <c r="C137" s="555">
        <v>46175.0</v>
      </c>
      <c r="D137" s="556" t="s">
        <v>7382</v>
      </c>
      <c r="E137" s="363" t="s">
        <v>7383</v>
      </c>
      <c r="F137" s="557"/>
      <c r="G137" s="558"/>
      <c r="H137" s="559"/>
      <c r="I137" s="560"/>
      <c r="J137" s="558"/>
      <c r="K137" s="561"/>
      <c r="L137" s="557"/>
      <c r="M137" s="558"/>
      <c r="N137" s="559"/>
      <c r="O137" s="560"/>
      <c r="P137" s="558"/>
      <c r="Q137" s="561"/>
      <c r="R137" s="557"/>
      <c r="S137" s="558"/>
      <c r="T137" s="559"/>
      <c r="U137" s="562"/>
      <c r="V137" s="563" t="s">
        <v>2902</v>
      </c>
      <c r="W137" s="564" t="s">
        <v>3033</v>
      </c>
      <c r="X137" s="572"/>
      <c r="Y137" s="353"/>
      <c r="Z137" s="573"/>
      <c r="AA137" s="574" t="str">
        <f>IFERROR(__xludf.DUMMYFUNCTION("""COMPUTED_VALUE"""),"")</f>
        <v/>
      </c>
      <c r="AB137" s="568" t="str">
        <f>IFERROR(__xludf.DUMMYFUNCTION("""COMPUTED_VALUE"""),"")</f>
        <v/>
      </c>
      <c r="AC137" s="575" t="str">
        <f>IFERROR(__xludf.DUMMYFUNCTION("""COMPUTED_VALUE"""),"")</f>
        <v/>
      </c>
      <c r="AD137" s="576" t="str">
        <f>IFERROR(__xludf.DUMMYFUNCTION("""COMPUTED_VALUE"""),"")</f>
        <v/>
      </c>
      <c r="AE137" s="574" t="str">
        <f>IFERROR(__xludf.DUMMYFUNCTION("""COMPUTED_VALUE"""),"")</f>
        <v/>
      </c>
      <c r="AF137" s="577" t="str">
        <f>IFERROR(__xludf.DUMMYFUNCTION("""COMPUTED_VALUE"""),"")</f>
        <v/>
      </c>
      <c r="AG137" s="578"/>
      <c r="AH137" s="579"/>
      <c r="AI137" s="359"/>
    </row>
    <row r="138">
      <c r="A138" s="554" t="s">
        <v>7215</v>
      </c>
      <c r="B138" s="480" t="s">
        <v>5138</v>
      </c>
      <c r="C138" s="555">
        <v>46175.0</v>
      </c>
      <c r="D138" s="556" t="s">
        <v>7384</v>
      </c>
      <c r="E138" s="363" t="s">
        <v>7385</v>
      </c>
      <c r="F138" s="557"/>
      <c r="G138" s="558"/>
      <c r="H138" s="559"/>
      <c r="I138" s="560"/>
      <c r="J138" s="558"/>
      <c r="K138" s="561"/>
      <c r="L138" s="557"/>
      <c r="M138" s="558"/>
      <c r="N138" s="559"/>
      <c r="O138" s="560"/>
      <c r="P138" s="558"/>
      <c r="Q138" s="561"/>
      <c r="R138" s="557"/>
      <c r="S138" s="558"/>
      <c r="T138" s="559"/>
      <c r="U138" s="562"/>
      <c r="V138" s="563" t="s">
        <v>475</v>
      </c>
      <c r="W138" s="564"/>
      <c r="X138" s="572"/>
      <c r="Y138" s="353"/>
      <c r="Z138" s="573"/>
      <c r="AA138" s="574" t="str">
        <f>IFERROR(__xludf.DUMMYFUNCTION("""COMPUTED_VALUE"""),"")</f>
        <v/>
      </c>
      <c r="AB138" s="568" t="str">
        <f>IFERROR(__xludf.DUMMYFUNCTION("""COMPUTED_VALUE"""),"")</f>
        <v/>
      </c>
      <c r="AC138" s="575" t="str">
        <f>IFERROR(__xludf.DUMMYFUNCTION("""COMPUTED_VALUE"""),"")</f>
        <v/>
      </c>
      <c r="AD138" s="576" t="str">
        <f>IFERROR(__xludf.DUMMYFUNCTION("""COMPUTED_VALUE"""),"")</f>
        <v/>
      </c>
      <c r="AE138" s="574" t="str">
        <f>IFERROR(__xludf.DUMMYFUNCTION("""COMPUTED_VALUE"""),"")</f>
        <v/>
      </c>
      <c r="AF138" s="577" t="str">
        <f>IFERROR(__xludf.DUMMYFUNCTION("""COMPUTED_VALUE"""),"")</f>
        <v/>
      </c>
      <c r="AG138" s="578"/>
      <c r="AH138" s="579"/>
      <c r="AI138" s="359"/>
    </row>
    <row r="139">
      <c r="A139" s="554" t="s">
        <v>7215</v>
      </c>
      <c r="B139" s="482" t="s">
        <v>5138</v>
      </c>
      <c r="C139" s="555">
        <v>46175.0</v>
      </c>
      <c r="D139" s="556" t="s">
        <v>7386</v>
      </c>
      <c r="E139" s="363" t="s">
        <v>7387</v>
      </c>
      <c r="F139" s="557"/>
      <c r="G139" s="558"/>
      <c r="H139" s="559"/>
      <c r="I139" s="560"/>
      <c r="J139" s="558"/>
      <c r="K139" s="561"/>
      <c r="L139" s="557"/>
      <c r="M139" s="558"/>
      <c r="N139" s="559"/>
      <c r="O139" s="560"/>
      <c r="P139" s="558"/>
      <c r="Q139" s="561"/>
      <c r="R139" s="557"/>
      <c r="S139" s="558"/>
      <c r="T139" s="559"/>
      <c r="U139" s="562"/>
      <c r="V139" s="563" t="s">
        <v>475</v>
      </c>
      <c r="W139" s="564"/>
      <c r="X139" s="565"/>
      <c r="Y139" s="353"/>
      <c r="Z139" s="566"/>
      <c r="AA139" s="574" t="str">
        <f>IFERROR(__xludf.DUMMYFUNCTION("""COMPUTED_VALUE"""),"")</f>
        <v/>
      </c>
      <c r="AB139" s="568" t="str">
        <f>IFERROR(__xludf.DUMMYFUNCTION("""COMPUTED_VALUE"""),"")</f>
        <v/>
      </c>
      <c r="AC139" s="575" t="str">
        <f>IFERROR(__xludf.DUMMYFUNCTION("""COMPUTED_VALUE"""),"")</f>
        <v/>
      </c>
      <c r="AD139" s="576" t="str">
        <f>IFERROR(__xludf.DUMMYFUNCTION("""COMPUTED_VALUE"""),"")</f>
        <v/>
      </c>
      <c r="AE139" s="574" t="str">
        <f>IFERROR(__xludf.DUMMYFUNCTION("""COMPUTED_VALUE"""),"")</f>
        <v/>
      </c>
      <c r="AF139" s="577" t="str">
        <f>IFERROR(__xludf.DUMMYFUNCTION("""COMPUTED_VALUE"""),"")</f>
        <v/>
      </c>
      <c r="AG139" s="578"/>
      <c r="AH139" s="579"/>
      <c r="AI139" s="359"/>
    </row>
    <row r="140">
      <c r="A140" s="554" t="s">
        <v>7215</v>
      </c>
      <c r="B140" s="480" t="s">
        <v>5138</v>
      </c>
      <c r="C140" s="555">
        <v>46175.0</v>
      </c>
      <c r="D140" s="556" t="s">
        <v>7388</v>
      </c>
      <c r="E140" s="363" t="s">
        <v>7389</v>
      </c>
      <c r="F140" s="557"/>
      <c r="G140" s="558"/>
      <c r="H140" s="559"/>
      <c r="I140" s="560"/>
      <c r="J140" s="558"/>
      <c r="K140" s="561"/>
      <c r="L140" s="557"/>
      <c r="M140" s="558"/>
      <c r="N140" s="559"/>
      <c r="O140" s="560"/>
      <c r="P140" s="558"/>
      <c r="Q140" s="561"/>
      <c r="R140" s="557"/>
      <c r="S140" s="558"/>
      <c r="T140" s="559"/>
      <c r="U140" s="562"/>
      <c r="V140" s="563" t="s">
        <v>506</v>
      </c>
      <c r="W140" s="564"/>
      <c r="X140" s="572"/>
      <c r="Y140" s="353"/>
      <c r="Z140" s="573"/>
      <c r="AA140" s="574" t="str">
        <f>IFERROR(__xludf.DUMMYFUNCTION("""COMPUTED_VALUE"""),"")</f>
        <v/>
      </c>
      <c r="AB140" s="568" t="str">
        <f>IFERROR(__xludf.DUMMYFUNCTION("""COMPUTED_VALUE"""),"")</f>
        <v/>
      </c>
      <c r="AC140" s="575" t="str">
        <f>IFERROR(__xludf.DUMMYFUNCTION("""COMPUTED_VALUE"""),"")</f>
        <v/>
      </c>
      <c r="AD140" s="576" t="str">
        <f>IFERROR(__xludf.DUMMYFUNCTION("""COMPUTED_VALUE"""),"")</f>
        <v/>
      </c>
      <c r="AE140" s="574" t="str">
        <f>IFERROR(__xludf.DUMMYFUNCTION("""COMPUTED_VALUE"""),"")</f>
        <v/>
      </c>
      <c r="AF140" s="577" t="str">
        <f>IFERROR(__xludf.DUMMYFUNCTION("""COMPUTED_VALUE"""),"")</f>
        <v/>
      </c>
      <c r="AG140" s="578"/>
      <c r="AH140" s="579"/>
      <c r="AI140" s="359"/>
    </row>
    <row r="141">
      <c r="A141" s="554" t="s">
        <v>7215</v>
      </c>
      <c r="B141" s="480" t="s">
        <v>5138</v>
      </c>
      <c r="C141" s="555">
        <v>46175.0</v>
      </c>
      <c r="D141" s="556" t="s">
        <v>7390</v>
      </c>
      <c r="E141" s="363" t="s">
        <v>7391</v>
      </c>
      <c r="F141" s="557"/>
      <c r="G141" s="558"/>
      <c r="H141" s="559"/>
      <c r="I141" s="560"/>
      <c r="J141" s="558"/>
      <c r="K141" s="561"/>
      <c r="L141" s="557"/>
      <c r="M141" s="558"/>
      <c r="N141" s="559"/>
      <c r="O141" s="560"/>
      <c r="P141" s="558"/>
      <c r="Q141" s="561"/>
      <c r="R141" s="557"/>
      <c r="S141" s="558"/>
      <c r="T141" s="559"/>
      <c r="U141" s="562"/>
      <c r="V141" s="563" t="s">
        <v>1891</v>
      </c>
      <c r="W141" s="564"/>
      <c r="X141" s="572"/>
      <c r="Y141" s="353"/>
      <c r="Z141" s="573"/>
      <c r="AA141" s="574" t="str">
        <f>IFERROR(__xludf.DUMMYFUNCTION("""COMPUTED_VALUE"""),"")</f>
        <v/>
      </c>
      <c r="AB141" s="568" t="str">
        <f>IFERROR(__xludf.DUMMYFUNCTION("""COMPUTED_VALUE"""),"")</f>
        <v/>
      </c>
      <c r="AC141" s="575" t="str">
        <f>IFERROR(__xludf.DUMMYFUNCTION("""COMPUTED_VALUE"""),"")</f>
        <v/>
      </c>
      <c r="AD141" s="576" t="str">
        <f>IFERROR(__xludf.DUMMYFUNCTION("""COMPUTED_VALUE"""),"")</f>
        <v/>
      </c>
      <c r="AE141" s="574" t="str">
        <f>IFERROR(__xludf.DUMMYFUNCTION("""COMPUTED_VALUE"""),"")</f>
        <v/>
      </c>
      <c r="AF141" s="577" t="str">
        <f>IFERROR(__xludf.DUMMYFUNCTION("""COMPUTED_VALUE"""),"")</f>
        <v/>
      </c>
      <c r="AG141" s="578"/>
      <c r="AH141" s="579"/>
      <c r="AI141" s="359"/>
    </row>
    <row r="142">
      <c r="A142" s="554" t="s">
        <v>7215</v>
      </c>
      <c r="B142" s="480" t="s">
        <v>5138</v>
      </c>
      <c r="C142" s="555">
        <v>46175.0</v>
      </c>
      <c r="D142" s="556" t="s">
        <v>7392</v>
      </c>
      <c r="E142" s="363" t="s">
        <v>7393</v>
      </c>
      <c r="F142" s="557"/>
      <c r="G142" s="558"/>
      <c r="H142" s="559"/>
      <c r="I142" s="560"/>
      <c r="J142" s="558"/>
      <c r="K142" s="561"/>
      <c r="L142" s="557"/>
      <c r="M142" s="558"/>
      <c r="N142" s="559"/>
      <c r="O142" s="560"/>
      <c r="P142" s="558"/>
      <c r="Q142" s="561"/>
      <c r="R142" s="557"/>
      <c r="S142" s="558"/>
      <c r="T142" s="559"/>
      <c r="U142" s="562"/>
      <c r="V142" s="563" t="s">
        <v>1891</v>
      </c>
      <c r="W142" s="564"/>
      <c r="X142" s="572"/>
      <c r="Y142" s="353"/>
      <c r="Z142" s="573"/>
      <c r="AA142" s="574" t="str">
        <f>IFERROR(__xludf.DUMMYFUNCTION("""COMPUTED_VALUE"""),"")</f>
        <v/>
      </c>
      <c r="AB142" s="568" t="str">
        <f>IFERROR(__xludf.DUMMYFUNCTION("""COMPUTED_VALUE"""),"")</f>
        <v/>
      </c>
      <c r="AC142" s="575" t="str">
        <f>IFERROR(__xludf.DUMMYFUNCTION("""COMPUTED_VALUE"""),"")</f>
        <v/>
      </c>
      <c r="AD142" s="576" t="str">
        <f>IFERROR(__xludf.DUMMYFUNCTION("""COMPUTED_VALUE"""),"")</f>
        <v/>
      </c>
      <c r="AE142" s="574" t="str">
        <f>IFERROR(__xludf.DUMMYFUNCTION("""COMPUTED_VALUE"""),"")</f>
        <v/>
      </c>
      <c r="AF142" s="577" t="str">
        <f>IFERROR(__xludf.DUMMYFUNCTION("""COMPUTED_VALUE"""),"")</f>
        <v/>
      </c>
      <c r="AG142" s="578"/>
      <c r="AH142" s="579"/>
      <c r="AI142" s="359"/>
    </row>
    <row r="143">
      <c r="A143" s="554" t="s">
        <v>7215</v>
      </c>
      <c r="B143" s="480" t="s">
        <v>5138</v>
      </c>
      <c r="C143" s="555">
        <v>46175.0</v>
      </c>
      <c r="D143" s="556" t="s">
        <v>7394</v>
      </c>
      <c r="E143" s="363" t="s">
        <v>7395</v>
      </c>
      <c r="F143" s="557"/>
      <c r="G143" s="558"/>
      <c r="H143" s="559"/>
      <c r="I143" s="560"/>
      <c r="J143" s="558"/>
      <c r="K143" s="561"/>
      <c r="L143" s="557"/>
      <c r="M143" s="558"/>
      <c r="N143" s="559"/>
      <c r="O143" s="560"/>
      <c r="P143" s="558"/>
      <c r="Q143" s="561"/>
      <c r="R143" s="557"/>
      <c r="S143" s="558"/>
      <c r="T143" s="559"/>
      <c r="U143" s="562"/>
      <c r="V143" s="563" t="s">
        <v>2525</v>
      </c>
      <c r="W143" s="564"/>
      <c r="X143" s="572"/>
      <c r="Y143" s="353"/>
      <c r="Z143" s="573"/>
      <c r="AA143" s="574" t="str">
        <f>IFERROR(__xludf.DUMMYFUNCTION("""COMPUTED_VALUE"""),"")</f>
        <v/>
      </c>
      <c r="AB143" s="568" t="str">
        <f>IFERROR(__xludf.DUMMYFUNCTION("""COMPUTED_VALUE"""),"")</f>
        <v/>
      </c>
      <c r="AC143" s="575" t="str">
        <f>IFERROR(__xludf.DUMMYFUNCTION("""COMPUTED_VALUE"""),"")</f>
        <v/>
      </c>
      <c r="AD143" s="576" t="str">
        <f>IFERROR(__xludf.DUMMYFUNCTION("""COMPUTED_VALUE"""),"")</f>
        <v/>
      </c>
      <c r="AE143" s="574" t="str">
        <f>IFERROR(__xludf.DUMMYFUNCTION("""COMPUTED_VALUE"""),"")</f>
        <v/>
      </c>
      <c r="AF143" s="577" t="str">
        <f>IFERROR(__xludf.DUMMYFUNCTION("""COMPUTED_VALUE"""),"")</f>
        <v/>
      </c>
      <c r="AG143" s="578"/>
      <c r="AH143" s="579"/>
      <c r="AI143" s="359"/>
    </row>
    <row r="144">
      <c r="A144" s="554" t="s">
        <v>7215</v>
      </c>
      <c r="B144" s="480" t="s">
        <v>5138</v>
      </c>
      <c r="C144" s="555">
        <v>46175.0</v>
      </c>
      <c r="D144" s="556" t="s">
        <v>7396</v>
      </c>
      <c r="E144" s="363" t="s">
        <v>7397</v>
      </c>
      <c r="F144" s="557"/>
      <c r="G144" s="558"/>
      <c r="H144" s="559"/>
      <c r="I144" s="560"/>
      <c r="J144" s="558"/>
      <c r="K144" s="561"/>
      <c r="L144" s="557"/>
      <c r="M144" s="558"/>
      <c r="N144" s="559"/>
      <c r="O144" s="560"/>
      <c r="P144" s="558"/>
      <c r="Q144" s="561"/>
      <c r="R144" s="557"/>
      <c r="S144" s="558"/>
      <c r="T144" s="559"/>
      <c r="U144" s="562"/>
      <c r="V144" s="563" t="s">
        <v>2963</v>
      </c>
      <c r="W144" s="564"/>
      <c r="X144" s="572"/>
      <c r="Y144" s="353"/>
      <c r="Z144" s="573"/>
      <c r="AA144" s="574" t="str">
        <f>IFERROR(__xludf.DUMMYFUNCTION("""COMPUTED_VALUE"""),"")</f>
        <v/>
      </c>
      <c r="AB144" s="568" t="str">
        <f>IFERROR(__xludf.DUMMYFUNCTION("""COMPUTED_VALUE"""),"")</f>
        <v/>
      </c>
      <c r="AC144" s="575" t="str">
        <f>IFERROR(__xludf.DUMMYFUNCTION("""COMPUTED_VALUE"""),"")</f>
        <v/>
      </c>
      <c r="AD144" s="576" t="str">
        <f>IFERROR(__xludf.DUMMYFUNCTION("""COMPUTED_VALUE"""),"")</f>
        <v/>
      </c>
      <c r="AE144" s="574" t="str">
        <f>IFERROR(__xludf.DUMMYFUNCTION("""COMPUTED_VALUE"""),"")</f>
        <v/>
      </c>
      <c r="AF144" s="577" t="str">
        <f>IFERROR(__xludf.DUMMYFUNCTION("""COMPUTED_VALUE"""),"")</f>
        <v/>
      </c>
      <c r="AG144" s="578"/>
      <c r="AH144" s="579"/>
      <c r="AI144" s="359"/>
    </row>
    <row r="145">
      <c r="A145" s="554" t="s">
        <v>7215</v>
      </c>
      <c r="B145" s="480" t="s">
        <v>5138</v>
      </c>
      <c r="C145" s="555">
        <v>46175.0</v>
      </c>
      <c r="D145" s="556" t="s">
        <v>7398</v>
      </c>
      <c r="E145" s="363" t="s">
        <v>7399</v>
      </c>
      <c r="F145" s="557"/>
      <c r="G145" s="558"/>
      <c r="H145" s="559"/>
      <c r="I145" s="560"/>
      <c r="J145" s="558"/>
      <c r="K145" s="561"/>
      <c r="L145" s="557"/>
      <c r="M145" s="558"/>
      <c r="N145" s="559"/>
      <c r="O145" s="560"/>
      <c r="P145" s="558"/>
      <c r="Q145" s="561"/>
      <c r="R145" s="557"/>
      <c r="S145" s="558"/>
      <c r="T145" s="559"/>
      <c r="U145" s="562"/>
      <c r="V145" s="563" t="s">
        <v>2963</v>
      </c>
      <c r="W145" s="564"/>
      <c r="X145" s="572"/>
      <c r="Y145" s="353"/>
      <c r="Z145" s="573"/>
      <c r="AA145" s="574" t="str">
        <f>IFERROR(__xludf.DUMMYFUNCTION("""COMPUTED_VALUE"""),"")</f>
        <v/>
      </c>
      <c r="AB145" s="568" t="str">
        <f>IFERROR(__xludf.DUMMYFUNCTION("""COMPUTED_VALUE"""),"")</f>
        <v/>
      </c>
      <c r="AC145" s="575" t="str">
        <f>IFERROR(__xludf.DUMMYFUNCTION("""COMPUTED_VALUE"""),"")</f>
        <v/>
      </c>
      <c r="AD145" s="576" t="str">
        <f>IFERROR(__xludf.DUMMYFUNCTION("""COMPUTED_VALUE"""),"")</f>
        <v/>
      </c>
      <c r="AE145" s="574" t="str">
        <f>IFERROR(__xludf.DUMMYFUNCTION("""COMPUTED_VALUE"""),"")</f>
        <v/>
      </c>
      <c r="AF145" s="577" t="str">
        <f>IFERROR(__xludf.DUMMYFUNCTION("""COMPUTED_VALUE"""),"")</f>
        <v/>
      </c>
      <c r="AG145" s="578"/>
      <c r="AH145" s="579"/>
      <c r="AI145" s="359"/>
    </row>
    <row r="146">
      <c r="A146" s="554" t="s">
        <v>7215</v>
      </c>
      <c r="B146" s="480" t="s">
        <v>5138</v>
      </c>
      <c r="C146" s="555">
        <v>46175.0</v>
      </c>
      <c r="D146" s="556" t="s">
        <v>7400</v>
      </c>
      <c r="E146" s="363" t="s">
        <v>7401</v>
      </c>
      <c r="F146" s="557"/>
      <c r="G146" s="558"/>
      <c r="H146" s="559"/>
      <c r="I146" s="560"/>
      <c r="J146" s="558"/>
      <c r="K146" s="561"/>
      <c r="L146" s="557"/>
      <c r="M146" s="558"/>
      <c r="N146" s="559"/>
      <c r="O146" s="560"/>
      <c r="P146" s="558"/>
      <c r="Q146" s="561"/>
      <c r="R146" s="557"/>
      <c r="S146" s="558"/>
      <c r="T146" s="559"/>
      <c r="U146" s="562"/>
      <c r="V146" s="563" t="s">
        <v>544</v>
      </c>
      <c r="W146" s="591"/>
      <c r="X146" s="572"/>
      <c r="Y146" s="353"/>
      <c r="Z146" s="573"/>
      <c r="AA146" s="574" t="str">
        <f>IFERROR(__xludf.DUMMYFUNCTION("""COMPUTED_VALUE"""),"")</f>
        <v/>
      </c>
      <c r="AB146" s="568" t="str">
        <f>IFERROR(__xludf.DUMMYFUNCTION("""COMPUTED_VALUE"""),"")</f>
        <v/>
      </c>
      <c r="AC146" s="575" t="str">
        <f>IFERROR(__xludf.DUMMYFUNCTION("""COMPUTED_VALUE"""),"")</f>
        <v/>
      </c>
      <c r="AD146" s="576" t="str">
        <f>IFERROR(__xludf.DUMMYFUNCTION("""COMPUTED_VALUE"""),"")</f>
        <v/>
      </c>
      <c r="AE146" s="574" t="str">
        <f>IFERROR(__xludf.DUMMYFUNCTION("""COMPUTED_VALUE"""),"")</f>
        <v/>
      </c>
      <c r="AF146" s="577" t="str">
        <f>IFERROR(__xludf.DUMMYFUNCTION("""COMPUTED_VALUE"""),"")</f>
        <v/>
      </c>
      <c r="AG146" s="578"/>
      <c r="AH146" s="579"/>
      <c r="AI146" s="359"/>
    </row>
    <row r="147">
      <c r="A147" s="554" t="s">
        <v>7215</v>
      </c>
      <c r="B147" s="480" t="s">
        <v>5138</v>
      </c>
      <c r="C147" s="555">
        <v>46175.0</v>
      </c>
      <c r="D147" s="556" t="s">
        <v>7402</v>
      </c>
      <c r="E147" s="363" t="s">
        <v>7403</v>
      </c>
      <c r="F147" s="557"/>
      <c r="G147" s="558"/>
      <c r="H147" s="559"/>
      <c r="I147" s="560"/>
      <c r="J147" s="558"/>
      <c r="K147" s="561"/>
      <c r="L147" s="557"/>
      <c r="M147" s="558"/>
      <c r="N147" s="559"/>
      <c r="O147" s="560"/>
      <c r="P147" s="558"/>
      <c r="Q147" s="561"/>
      <c r="R147" s="557"/>
      <c r="S147" s="558"/>
      <c r="T147" s="559"/>
      <c r="U147" s="562"/>
      <c r="V147" s="563" t="s">
        <v>544</v>
      </c>
      <c r="W147" s="564"/>
      <c r="X147" s="572"/>
      <c r="Y147" s="353"/>
      <c r="Z147" s="573"/>
      <c r="AA147" s="574" t="str">
        <f>IFERROR(__xludf.DUMMYFUNCTION("""COMPUTED_VALUE"""),"")</f>
        <v/>
      </c>
      <c r="AB147" s="568" t="str">
        <f>IFERROR(__xludf.DUMMYFUNCTION("""COMPUTED_VALUE"""),"")</f>
        <v/>
      </c>
      <c r="AC147" s="575" t="str">
        <f>IFERROR(__xludf.DUMMYFUNCTION("""COMPUTED_VALUE"""),"")</f>
        <v/>
      </c>
      <c r="AD147" s="576" t="str">
        <f>IFERROR(__xludf.DUMMYFUNCTION("""COMPUTED_VALUE"""),"")</f>
        <v/>
      </c>
      <c r="AE147" s="574" t="str">
        <f>IFERROR(__xludf.DUMMYFUNCTION("""COMPUTED_VALUE"""),"")</f>
        <v/>
      </c>
      <c r="AF147" s="577" t="str">
        <f>IFERROR(__xludf.DUMMYFUNCTION("""COMPUTED_VALUE"""),"")</f>
        <v/>
      </c>
      <c r="AG147" s="578"/>
      <c r="AH147" s="579"/>
      <c r="AI147" s="359"/>
    </row>
    <row r="148">
      <c r="A148" s="554" t="s">
        <v>7215</v>
      </c>
      <c r="B148" s="480" t="s">
        <v>5138</v>
      </c>
      <c r="C148" s="555">
        <v>46175.0</v>
      </c>
      <c r="D148" s="556" t="s">
        <v>7404</v>
      </c>
      <c r="E148" s="363" t="s">
        <v>7405</v>
      </c>
      <c r="F148" s="557"/>
      <c r="G148" s="558"/>
      <c r="H148" s="559"/>
      <c r="I148" s="560"/>
      <c r="J148" s="558"/>
      <c r="K148" s="561"/>
      <c r="L148" s="557"/>
      <c r="M148" s="558"/>
      <c r="N148" s="559"/>
      <c r="O148" s="560"/>
      <c r="P148" s="558"/>
      <c r="Q148" s="561"/>
      <c r="R148" s="557"/>
      <c r="S148" s="558"/>
      <c r="T148" s="559"/>
      <c r="U148" s="562"/>
      <c r="V148" s="563" t="s">
        <v>2957</v>
      </c>
      <c r="W148" s="564"/>
      <c r="X148" s="572"/>
      <c r="Y148" s="353"/>
      <c r="Z148" s="573"/>
      <c r="AA148" s="574" t="str">
        <f>IFERROR(__xludf.DUMMYFUNCTION("""COMPUTED_VALUE"""),"")</f>
        <v/>
      </c>
      <c r="AB148" s="568" t="str">
        <f>IFERROR(__xludf.DUMMYFUNCTION("""COMPUTED_VALUE"""),"")</f>
        <v/>
      </c>
      <c r="AC148" s="575" t="str">
        <f>IFERROR(__xludf.DUMMYFUNCTION("""COMPUTED_VALUE"""),"")</f>
        <v/>
      </c>
      <c r="AD148" s="576" t="str">
        <f>IFERROR(__xludf.DUMMYFUNCTION("""COMPUTED_VALUE"""),"")</f>
        <v/>
      </c>
      <c r="AE148" s="574" t="str">
        <f>IFERROR(__xludf.DUMMYFUNCTION("""COMPUTED_VALUE"""),"")</f>
        <v/>
      </c>
      <c r="AF148" s="577" t="str">
        <f>IFERROR(__xludf.DUMMYFUNCTION("""COMPUTED_VALUE"""),"")</f>
        <v/>
      </c>
      <c r="AG148" s="578"/>
      <c r="AH148" s="579"/>
      <c r="AI148" s="359"/>
    </row>
    <row r="149">
      <c r="A149" s="554" t="s">
        <v>7215</v>
      </c>
      <c r="B149" s="480" t="s">
        <v>5138</v>
      </c>
      <c r="C149" s="555">
        <v>46175.0</v>
      </c>
      <c r="D149" s="556" t="s">
        <v>7406</v>
      </c>
      <c r="E149" s="363" t="s">
        <v>7407</v>
      </c>
      <c r="F149" s="557"/>
      <c r="G149" s="558"/>
      <c r="H149" s="559"/>
      <c r="I149" s="560"/>
      <c r="J149" s="558"/>
      <c r="K149" s="561"/>
      <c r="L149" s="557"/>
      <c r="M149" s="558"/>
      <c r="N149" s="559"/>
      <c r="O149" s="560"/>
      <c r="P149" s="558"/>
      <c r="Q149" s="561"/>
      <c r="R149" s="557"/>
      <c r="S149" s="558"/>
      <c r="T149" s="559"/>
      <c r="U149" s="562"/>
      <c r="V149" s="563" t="s">
        <v>2957</v>
      </c>
      <c r="W149" s="564"/>
      <c r="X149" s="572"/>
      <c r="Y149" s="353"/>
      <c r="Z149" s="573"/>
      <c r="AA149" s="574" t="str">
        <f>IFERROR(__xludf.DUMMYFUNCTION("""COMPUTED_VALUE"""),"")</f>
        <v/>
      </c>
      <c r="AB149" s="568" t="str">
        <f>IFERROR(__xludf.DUMMYFUNCTION("""COMPUTED_VALUE"""),"")</f>
        <v/>
      </c>
      <c r="AC149" s="575" t="str">
        <f>IFERROR(__xludf.DUMMYFUNCTION("""COMPUTED_VALUE"""),"")</f>
        <v/>
      </c>
      <c r="AD149" s="576" t="str">
        <f>IFERROR(__xludf.DUMMYFUNCTION("""COMPUTED_VALUE"""),"")</f>
        <v/>
      </c>
      <c r="AE149" s="574" t="str">
        <f>IFERROR(__xludf.DUMMYFUNCTION("""COMPUTED_VALUE"""),"")</f>
        <v/>
      </c>
      <c r="AF149" s="577" t="str">
        <f>IFERROR(__xludf.DUMMYFUNCTION("""COMPUTED_VALUE"""),"")</f>
        <v/>
      </c>
      <c r="AG149" s="578"/>
      <c r="AH149" s="579"/>
      <c r="AI149" s="359"/>
    </row>
    <row r="150">
      <c r="A150" s="554" t="s">
        <v>7215</v>
      </c>
      <c r="B150" s="480" t="s">
        <v>5138</v>
      </c>
      <c r="C150" s="555">
        <v>46175.0</v>
      </c>
      <c r="D150" s="556" t="s">
        <v>7408</v>
      </c>
      <c r="E150" s="363" t="s">
        <v>7409</v>
      </c>
      <c r="F150" s="557"/>
      <c r="G150" s="558"/>
      <c r="H150" s="559"/>
      <c r="I150" s="560"/>
      <c r="J150" s="558"/>
      <c r="K150" s="561"/>
      <c r="L150" s="557"/>
      <c r="M150" s="558"/>
      <c r="N150" s="559"/>
      <c r="O150" s="560"/>
      <c r="P150" s="558"/>
      <c r="Q150" s="561"/>
      <c r="R150" s="557"/>
      <c r="S150" s="558"/>
      <c r="T150" s="559"/>
      <c r="U150" s="562"/>
      <c r="V150" s="563" t="s">
        <v>2948</v>
      </c>
      <c r="W150" s="564"/>
      <c r="X150" s="572"/>
      <c r="Y150" s="353"/>
      <c r="Z150" s="573"/>
      <c r="AA150" s="574" t="str">
        <f>IFERROR(__xludf.DUMMYFUNCTION("""COMPUTED_VALUE"""),"")</f>
        <v/>
      </c>
      <c r="AB150" s="568" t="str">
        <f>IFERROR(__xludf.DUMMYFUNCTION("""COMPUTED_VALUE"""),"")</f>
        <v/>
      </c>
      <c r="AC150" s="575" t="str">
        <f>IFERROR(__xludf.DUMMYFUNCTION("""COMPUTED_VALUE"""),"")</f>
        <v/>
      </c>
      <c r="AD150" s="576" t="str">
        <f>IFERROR(__xludf.DUMMYFUNCTION("""COMPUTED_VALUE"""),"")</f>
        <v/>
      </c>
      <c r="AE150" s="574" t="str">
        <f>IFERROR(__xludf.DUMMYFUNCTION("""COMPUTED_VALUE"""),"")</f>
        <v/>
      </c>
      <c r="AF150" s="577" t="str">
        <f>IFERROR(__xludf.DUMMYFUNCTION("""COMPUTED_VALUE"""),"")</f>
        <v/>
      </c>
      <c r="AG150" s="578"/>
      <c r="AH150" s="579"/>
      <c r="AI150" s="359"/>
    </row>
    <row r="151">
      <c r="A151" s="554" t="s">
        <v>7215</v>
      </c>
      <c r="B151" s="480" t="s">
        <v>5138</v>
      </c>
      <c r="C151" s="555">
        <v>46175.0</v>
      </c>
      <c r="D151" s="556" t="s">
        <v>7410</v>
      </c>
      <c r="E151" s="363" t="s">
        <v>7411</v>
      </c>
      <c r="F151" s="557"/>
      <c r="G151" s="558"/>
      <c r="H151" s="559"/>
      <c r="I151" s="560"/>
      <c r="J151" s="558"/>
      <c r="K151" s="561"/>
      <c r="L151" s="557"/>
      <c r="M151" s="558"/>
      <c r="N151" s="559"/>
      <c r="O151" s="560"/>
      <c r="P151" s="558"/>
      <c r="Q151" s="561"/>
      <c r="R151" s="557"/>
      <c r="S151" s="558"/>
      <c r="T151" s="559"/>
      <c r="U151" s="562"/>
      <c r="V151" s="563" t="s">
        <v>2948</v>
      </c>
      <c r="W151" s="591"/>
      <c r="X151" s="572"/>
      <c r="Y151" s="353"/>
      <c r="Z151" s="573"/>
      <c r="AA151" s="574" t="str">
        <f>IFERROR(__xludf.DUMMYFUNCTION("""COMPUTED_VALUE"""),"")</f>
        <v/>
      </c>
      <c r="AB151" s="568" t="str">
        <f>IFERROR(__xludf.DUMMYFUNCTION("""COMPUTED_VALUE"""),"")</f>
        <v/>
      </c>
      <c r="AC151" s="575" t="str">
        <f>IFERROR(__xludf.DUMMYFUNCTION("""COMPUTED_VALUE"""),"")</f>
        <v/>
      </c>
      <c r="AD151" s="576" t="str">
        <f>IFERROR(__xludf.DUMMYFUNCTION("""COMPUTED_VALUE"""),"")</f>
        <v/>
      </c>
      <c r="AE151" s="574" t="str">
        <f>IFERROR(__xludf.DUMMYFUNCTION("""COMPUTED_VALUE"""),"")</f>
        <v/>
      </c>
      <c r="AF151" s="577" t="str">
        <f>IFERROR(__xludf.DUMMYFUNCTION("""COMPUTED_VALUE"""),"")</f>
        <v/>
      </c>
      <c r="AG151" s="578"/>
      <c r="AH151" s="579"/>
      <c r="AI151" s="359"/>
    </row>
    <row r="152">
      <c r="A152" s="554" t="s">
        <v>7215</v>
      </c>
      <c r="B152" s="480" t="s">
        <v>5138</v>
      </c>
      <c r="C152" s="555">
        <v>46175.0</v>
      </c>
      <c r="D152" s="556" t="s">
        <v>7412</v>
      </c>
      <c r="E152" s="363" t="s">
        <v>7413</v>
      </c>
      <c r="F152" s="557"/>
      <c r="G152" s="558"/>
      <c r="H152" s="559"/>
      <c r="I152" s="560"/>
      <c r="J152" s="558"/>
      <c r="K152" s="561"/>
      <c r="L152" s="557"/>
      <c r="M152" s="558"/>
      <c r="N152" s="559"/>
      <c r="O152" s="560"/>
      <c r="P152" s="558"/>
      <c r="Q152" s="561"/>
      <c r="R152" s="557"/>
      <c r="S152" s="558"/>
      <c r="T152" s="559"/>
      <c r="U152" s="562"/>
      <c r="V152" s="563" t="s">
        <v>1658</v>
      </c>
      <c r="W152" s="564"/>
      <c r="X152" s="572"/>
      <c r="Y152" s="353"/>
      <c r="Z152" s="573"/>
      <c r="AA152" s="574" t="str">
        <f>IFERROR(__xludf.DUMMYFUNCTION("""COMPUTED_VALUE"""),"")</f>
        <v/>
      </c>
      <c r="AB152" s="568" t="str">
        <f>IFERROR(__xludf.DUMMYFUNCTION("""COMPUTED_VALUE"""),"")</f>
        <v/>
      </c>
      <c r="AC152" s="575" t="str">
        <f>IFERROR(__xludf.DUMMYFUNCTION("""COMPUTED_VALUE"""),"")</f>
        <v/>
      </c>
      <c r="AD152" s="576" t="str">
        <f>IFERROR(__xludf.DUMMYFUNCTION("""COMPUTED_VALUE"""),"")</f>
        <v/>
      </c>
      <c r="AE152" s="574" t="str">
        <f>IFERROR(__xludf.DUMMYFUNCTION("""COMPUTED_VALUE"""),"")</f>
        <v/>
      </c>
      <c r="AF152" s="577" t="str">
        <f>IFERROR(__xludf.DUMMYFUNCTION("""COMPUTED_VALUE"""),"")</f>
        <v/>
      </c>
      <c r="AG152" s="578"/>
      <c r="AH152" s="579"/>
      <c r="AI152" s="359"/>
    </row>
    <row r="153">
      <c r="A153" s="554" t="s">
        <v>7215</v>
      </c>
      <c r="B153" s="480" t="s">
        <v>5138</v>
      </c>
      <c r="C153" s="555">
        <v>46175.0</v>
      </c>
      <c r="D153" s="556" t="s">
        <v>7414</v>
      </c>
      <c r="E153" s="363" t="s">
        <v>7415</v>
      </c>
      <c r="F153" s="557"/>
      <c r="G153" s="558"/>
      <c r="H153" s="559"/>
      <c r="I153" s="560"/>
      <c r="J153" s="558"/>
      <c r="K153" s="561"/>
      <c r="L153" s="557"/>
      <c r="M153" s="558"/>
      <c r="N153" s="559"/>
      <c r="O153" s="560"/>
      <c r="P153" s="558"/>
      <c r="Q153" s="561"/>
      <c r="R153" s="557"/>
      <c r="S153" s="558"/>
      <c r="T153" s="559"/>
      <c r="U153" s="562"/>
      <c r="V153" s="563" t="s">
        <v>1658</v>
      </c>
      <c r="W153" s="564"/>
      <c r="X153" s="565"/>
      <c r="Y153" s="353"/>
      <c r="Z153" s="566"/>
      <c r="AA153" s="574" t="str">
        <f>IFERROR(__xludf.DUMMYFUNCTION("""COMPUTED_VALUE"""),"")</f>
        <v/>
      </c>
      <c r="AB153" s="568" t="str">
        <f>IFERROR(__xludf.DUMMYFUNCTION("""COMPUTED_VALUE"""),"")</f>
        <v/>
      </c>
      <c r="AC153" s="575" t="str">
        <f>IFERROR(__xludf.DUMMYFUNCTION("""COMPUTED_VALUE"""),"")</f>
        <v/>
      </c>
      <c r="AD153" s="576" t="str">
        <f>IFERROR(__xludf.DUMMYFUNCTION("""COMPUTED_VALUE"""),"")</f>
        <v/>
      </c>
      <c r="AE153" s="574" t="str">
        <f>IFERROR(__xludf.DUMMYFUNCTION("""COMPUTED_VALUE"""),"")</f>
        <v/>
      </c>
      <c r="AF153" s="577" t="str">
        <f>IFERROR(__xludf.DUMMYFUNCTION("""COMPUTED_VALUE"""),"")</f>
        <v/>
      </c>
      <c r="AG153" s="578"/>
      <c r="AH153" s="579"/>
      <c r="AI153" s="359"/>
    </row>
    <row r="154">
      <c r="A154" s="554" t="s">
        <v>7215</v>
      </c>
      <c r="B154" s="480" t="s">
        <v>5138</v>
      </c>
      <c r="C154" s="555">
        <v>46175.0</v>
      </c>
      <c r="D154" s="556" t="s">
        <v>7416</v>
      </c>
      <c r="E154" s="363" t="s">
        <v>7417</v>
      </c>
      <c r="F154" s="557"/>
      <c r="G154" s="558"/>
      <c r="H154" s="559"/>
      <c r="I154" s="560"/>
      <c r="J154" s="558"/>
      <c r="K154" s="561"/>
      <c r="L154" s="557"/>
      <c r="M154" s="558"/>
      <c r="N154" s="559"/>
      <c r="O154" s="560"/>
      <c r="P154" s="558"/>
      <c r="Q154" s="561"/>
      <c r="R154" s="557"/>
      <c r="S154" s="558"/>
      <c r="T154" s="559"/>
      <c r="U154" s="562"/>
      <c r="V154" s="563" t="s">
        <v>2892</v>
      </c>
      <c r="W154" s="564"/>
      <c r="X154" s="572"/>
      <c r="Y154" s="353"/>
      <c r="Z154" s="573"/>
      <c r="AA154" s="574" t="str">
        <f>IFERROR(__xludf.DUMMYFUNCTION("""COMPUTED_VALUE"""),"")</f>
        <v/>
      </c>
      <c r="AB154" s="568" t="str">
        <f>IFERROR(__xludf.DUMMYFUNCTION("""COMPUTED_VALUE"""),"")</f>
        <v/>
      </c>
      <c r="AC154" s="575" t="str">
        <f>IFERROR(__xludf.DUMMYFUNCTION("""COMPUTED_VALUE"""),"")</f>
        <v/>
      </c>
      <c r="AD154" s="576" t="str">
        <f>IFERROR(__xludf.DUMMYFUNCTION("""COMPUTED_VALUE"""),"")</f>
        <v/>
      </c>
      <c r="AE154" s="574" t="str">
        <f>IFERROR(__xludf.DUMMYFUNCTION("""COMPUTED_VALUE"""),"")</f>
        <v/>
      </c>
      <c r="AF154" s="577" t="str">
        <f>IFERROR(__xludf.DUMMYFUNCTION("""COMPUTED_VALUE"""),"")</f>
        <v/>
      </c>
      <c r="AG154" s="578"/>
      <c r="AH154" s="579"/>
      <c r="AI154" s="359"/>
    </row>
    <row r="155">
      <c r="A155" s="554" t="s">
        <v>7215</v>
      </c>
      <c r="B155" s="480" t="s">
        <v>5138</v>
      </c>
      <c r="C155" s="555">
        <v>46175.0</v>
      </c>
      <c r="D155" s="556" t="s">
        <v>7418</v>
      </c>
      <c r="E155" s="363" t="s">
        <v>7419</v>
      </c>
      <c r="F155" s="557"/>
      <c r="G155" s="558"/>
      <c r="H155" s="559"/>
      <c r="I155" s="560"/>
      <c r="J155" s="558"/>
      <c r="K155" s="561"/>
      <c r="L155" s="557"/>
      <c r="M155" s="558"/>
      <c r="N155" s="559"/>
      <c r="O155" s="560"/>
      <c r="P155" s="558"/>
      <c r="Q155" s="561"/>
      <c r="R155" s="557"/>
      <c r="S155" s="558"/>
      <c r="T155" s="559"/>
      <c r="U155" s="562"/>
      <c r="V155" s="563" t="s">
        <v>2892</v>
      </c>
      <c r="W155" s="564"/>
      <c r="X155" s="565"/>
      <c r="Y155" s="353"/>
      <c r="Z155" s="566"/>
      <c r="AA155" s="574" t="str">
        <f>IFERROR(__xludf.DUMMYFUNCTION("""COMPUTED_VALUE"""),"")</f>
        <v/>
      </c>
      <c r="AB155" s="568" t="str">
        <f>IFERROR(__xludf.DUMMYFUNCTION("""COMPUTED_VALUE"""),"")</f>
        <v/>
      </c>
      <c r="AC155" s="575" t="str">
        <f>IFERROR(__xludf.DUMMYFUNCTION("""COMPUTED_VALUE"""),"")</f>
        <v/>
      </c>
      <c r="AD155" s="576" t="str">
        <f>IFERROR(__xludf.DUMMYFUNCTION("""COMPUTED_VALUE"""),"")</f>
        <v/>
      </c>
      <c r="AE155" s="574" t="str">
        <f>IFERROR(__xludf.DUMMYFUNCTION("""COMPUTED_VALUE"""),"")</f>
        <v/>
      </c>
      <c r="AF155" s="577" t="str">
        <f>IFERROR(__xludf.DUMMYFUNCTION("""COMPUTED_VALUE"""),"")</f>
        <v/>
      </c>
      <c r="AG155" s="578"/>
      <c r="AH155" s="579"/>
      <c r="AI155" s="359"/>
    </row>
    <row r="156">
      <c r="A156" s="554" t="s">
        <v>7215</v>
      </c>
      <c r="B156" s="480" t="s">
        <v>5138</v>
      </c>
      <c r="C156" s="555">
        <v>46175.0</v>
      </c>
      <c r="D156" s="556" t="s">
        <v>7420</v>
      </c>
      <c r="E156" s="363" t="s">
        <v>7421</v>
      </c>
      <c r="F156" s="557"/>
      <c r="G156" s="558"/>
      <c r="H156" s="559"/>
      <c r="I156" s="560"/>
      <c r="J156" s="558"/>
      <c r="K156" s="561"/>
      <c r="L156" s="557"/>
      <c r="M156" s="558"/>
      <c r="N156" s="559"/>
      <c r="O156" s="560"/>
      <c r="P156" s="558"/>
      <c r="Q156" s="561"/>
      <c r="R156" s="557"/>
      <c r="S156" s="558"/>
      <c r="T156" s="559"/>
      <c r="U156" s="562"/>
      <c r="V156" s="563" t="s">
        <v>2918</v>
      </c>
      <c r="W156" s="564"/>
      <c r="X156" s="565"/>
      <c r="Y156" s="353"/>
      <c r="Z156" s="566"/>
      <c r="AA156" s="574" t="str">
        <f>IFERROR(__xludf.DUMMYFUNCTION("""COMPUTED_VALUE"""),"")</f>
        <v/>
      </c>
      <c r="AB156" s="568" t="str">
        <f>IFERROR(__xludf.DUMMYFUNCTION("""COMPUTED_VALUE"""),"")</f>
        <v/>
      </c>
      <c r="AC156" s="575" t="str">
        <f>IFERROR(__xludf.DUMMYFUNCTION("""COMPUTED_VALUE"""),"")</f>
        <v/>
      </c>
      <c r="AD156" s="576" t="str">
        <f>IFERROR(__xludf.DUMMYFUNCTION("""COMPUTED_VALUE"""),"")</f>
        <v/>
      </c>
      <c r="AE156" s="574" t="str">
        <f>IFERROR(__xludf.DUMMYFUNCTION("""COMPUTED_VALUE"""),"")</f>
        <v/>
      </c>
      <c r="AF156" s="577" t="str">
        <f>IFERROR(__xludf.DUMMYFUNCTION("""COMPUTED_VALUE"""),"")</f>
        <v/>
      </c>
      <c r="AG156" s="578"/>
      <c r="AH156" s="579"/>
      <c r="AI156" s="359"/>
    </row>
    <row r="157">
      <c r="A157" s="554" t="s">
        <v>7215</v>
      </c>
      <c r="B157" s="482" t="s">
        <v>5138</v>
      </c>
      <c r="C157" s="555">
        <v>46175.0</v>
      </c>
      <c r="D157" s="556" t="s">
        <v>7422</v>
      </c>
      <c r="E157" s="363" t="s">
        <v>7423</v>
      </c>
      <c r="F157" s="557"/>
      <c r="G157" s="558"/>
      <c r="H157" s="559"/>
      <c r="I157" s="560"/>
      <c r="J157" s="558"/>
      <c r="K157" s="561"/>
      <c r="L157" s="557"/>
      <c r="M157" s="558"/>
      <c r="N157" s="559"/>
      <c r="O157" s="560"/>
      <c r="P157" s="558"/>
      <c r="Q157" s="561"/>
      <c r="R157" s="557"/>
      <c r="S157" s="558"/>
      <c r="T157" s="559"/>
      <c r="U157" s="562"/>
      <c r="V157" s="563" t="s">
        <v>2918</v>
      </c>
      <c r="W157" s="564"/>
      <c r="X157" s="565"/>
      <c r="Y157" s="353"/>
      <c r="Z157" s="566"/>
      <c r="AA157" s="574" t="str">
        <f>IFERROR(__xludf.DUMMYFUNCTION("""COMPUTED_VALUE"""),"")</f>
        <v/>
      </c>
      <c r="AB157" s="568" t="str">
        <f>IFERROR(__xludf.DUMMYFUNCTION("""COMPUTED_VALUE"""),"")</f>
        <v/>
      </c>
      <c r="AC157" s="575" t="str">
        <f>IFERROR(__xludf.DUMMYFUNCTION("""COMPUTED_VALUE"""),"")</f>
        <v/>
      </c>
      <c r="AD157" s="576" t="str">
        <f>IFERROR(__xludf.DUMMYFUNCTION("""COMPUTED_VALUE"""),"")</f>
        <v/>
      </c>
      <c r="AE157" s="574" t="str">
        <f>IFERROR(__xludf.DUMMYFUNCTION("""COMPUTED_VALUE"""),"")</f>
        <v/>
      </c>
      <c r="AF157" s="577" t="str">
        <f>IFERROR(__xludf.DUMMYFUNCTION("""COMPUTED_VALUE"""),"")</f>
        <v/>
      </c>
      <c r="AG157" s="578"/>
      <c r="AH157" s="579"/>
      <c r="AI157" s="359"/>
    </row>
    <row r="158">
      <c r="A158" s="554" t="s">
        <v>7215</v>
      </c>
      <c r="B158" s="480" t="s">
        <v>5138</v>
      </c>
      <c r="C158" s="555">
        <v>46175.0</v>
      </c>
      <c r="D158" s="556" t="s">
        <v>7424</v>
      </c>
      <c r="E158" s="363" t="s">
        <v>7425</v>
      </c>
      <c r="F158" s="557"/>
      <c r="G158" s="558"/>
      <c r="H158" s="559"/>
      <c r="I158" s="560"/>
      <c r="J158" s="558"/>
      <c r="K158" s="561"/>
      <c r="L158" s="557"/>
      <c r="M158" s="558"/>
      <c r="N158" s="559"/>
      <c r="O158" s="560"/>
      <c r="P158" s="558"/>
      <c r="Q158" s="561"/>
      <c r="R158" s="557"/>
      <c r="S158" s="558"/>
      <c r="T158" s="559"/>
      <c r="U158" s="562"/>
      <c r="V158" s="563" t="s">
        <v>529</v>
      </c>
      <c r="W158" s="564"/>
      <c r="X158" s="572"/>
      <c r="Y158" s="353"/>
      <c r="Z158" s="573"/>
      <c r="AA158" s="574" t="str">
        <f>IFERROR(__xludf.DUMMYFUNCTION("""COMPUTED_VALUE"""),"")</f>
        <v/>
      </c>
      <c r="AB158" s="568" t="str">
        <f>IFERROR(__xludf.DUMMYFUNCTION("""COMPUTED_VALUE"""),"")</f>
        <v/>
      </c>
      <c r="AC158" s="575" t="str">
        <f>IFERROR(__xludf.DUMMYFUNCTION("""COMPUTED_VALUE"""),"")</f>
        <v/>
      </c>
      <c r="AD158" s="576" t="str">
        <f>IFERROR(__xludf.DUMMYFUNCTION("""COMPUTED_VALUE"""),"")</f>
        <v/>
      </c>
      <c r="AE158" s="574" t="str">
        <f>IFERROR(__xludf.DUMMYFUNCTION("""COMPUTED_VALUE"""),"")</f>
        <v/>
      </c>
      <c r="AF158" s="577" t="str">
        <f>IFERROR(__xludf.DUMMYFUNCTION("""COMPUTED_VALUE"""),"")</f>
        <v/>
      </c>
      <c r="AG158" s="578"/>
      <c r="AH158" s="579"/>
      <c r="AI158" s="359"/>
    </row>
    <row r="159">
      <c r="A159" s="554" t="s">
        <v>7215</v>
      </c>
      <c r="B159" s="480" t="s">
        <v>5138</v>
      </c>
      <c r="C159" s="555">
        <v>46175.0</v>
      </c>
      <c r="D159" s="556" t="s">
        <v>7426</v>
      </c>
      <c r="E159" s="363" t="s">
        <v>7427</v>
      </c>
      <c r="F159" s="557"/>
      <c r="G159" s="558"/>
      <c r="H159" s="559"/>
      <c r="I159" s="560"/>
      <c r="J159" s="558"/>
      <c r="K159" s="561"/>
      <c r="L159" s="557"/>
      <c r="M159" s="558"/>
      <c r="N159" s="559"/>
      <c r="O159" s="560"/>
      <c r="P159" s="558"/>
      <c r="Q159" s="561"/>
      <c r="R159" s="557"/>
      <c r="S159" s="558"/>
      <c r="T159" s="559"/>
      <c r="U159" s="562"/>
      <c r="V159" s="563" t="s">
        <v>529</v>
      </c>
      <c r="W159" s="564"/>
      <c r="X159" s="572"/>
      <c r="Y159" s="353"/>
      <c r="Z159" s="573"/>
      <c r="AA159" s="574" t="str">
        <f>IFERROR(__xludf.DUMMYFUNCTION("""COMPUTED_VALUE"""),"")</f>
        <v/>
      </c>
      <c r="AB159" s="568" t="str">
        <f>IFERROR(__xludf.DUMMYFUNCTION("""COMPUTED_VALUE"""),"")</f>
        <v/>
      </c>
      <c r="AC159" s="575" t="str">
        <f>IFERROR(__xludf.DUMMYFUNCTION("""COMPUTED_VALUE"""),"")</f>
        <v/>
      </c>
      <c r="AD159" s="576" t="str">
        <f>IFERROR(__xludf.DUMMYFUNCTION("""COMPUTED_VALUE"""),"")</f>
        <v/>
      </c>
      <c r="AE159" s="574" t="str">
        <f>IFERROR(__xludf.DUMMYFUNCTION("""COMPUTED_VALUE"""),"")</f>
        <v/>
      </c>
      <c r="AF159" s="577" t="str">
        <f>IFERROR(__xludf.DUMMYFUNCTION("""COMPUTED_VALUE"""),"")</f>
        <v/>
      </c>
      <c r="AG159" s="578"/>
      <c r="AH159" s="579"/>
      <c r="AI159" s="359"/>
    </row>
    <row r="160">
      <c r="A160" s="554" t="s">
        <v>7215</v>
      </c>
      <c r="B160" s="480" t="s">
        <v>5138</v>
      </c>
      <c r="C160" s="555">
        <v>46175.0</v>
      </c>
      <c r="D160" s="556" t="s">
        <v>7428</v>
      </c>
      <c r="E160" s="363" t="s">
        <v>7429</v>
      </c>
      <c r="F160" s="557"/>
      <c r="G160" s="558"/>
      <c r="H160" s="559"/>
      <c r="I160" s="560"/>
      <c r="J160" s="558"/>
      <c r="K160" s="561"/>
      <c r="L160" s="557"/>
      <c r="M160" s="558"/>
      <c r="N160" s="559"/>
      <c r="O160" s="560"/>
      <c r="P160" s="558"/>
      <c r="Q160" s="561"/>
      <c r="R160" s="557"/>
      <c r="S160" s="558"/>
      <c r="T160" s="559"/>
      <c r="U160" s="562"/>
      <c r="V160" s="563" t="s">
        <v>1062</v>
      </c>
      <c r="W160" s="564"/>
      <c r="X160" s="572"/>
      <c r="Y160" s="353"/>
      <c r="Z160" s="573"/>
      <c r="AA160" s="574" t="str">
        <f>IFERROR(__xludf.DUMMYFUNCTION("""COMPUTED_VALUE"""),"")</f>
        <v/>
      </c>
      <c r="AB160" s="568" t="str">
        <f>IFERROR(__xludf.DUMMYFUNCTION("""COMPUTED_VALUE"""),"")</f>
        <v/>
      </c>
      <c r="AC160" s="575" t="str">
        <f>IFERROR(__xludf.DUMMYFUNCTION("""COMPUTED_VALUE"""),"")</f>
        <v/>
      </c>
      <c r="AD160" s="576" t="str">
        <f>IFERROR(__xludf.DUMMYFUNCTION("""COMPUTED_VALUE"""),"")</f>
        <v/>
      </c>
      <c r="AE160" s="574" t="str">
        <f>IFERROR(__xludf.DUMMYFUNCTION("""COMPUTED_VALUE"""),"")</f>
        <v/>
      </c>
      <c r="AF160" s="577" t="str">
        <f>IFERROR(__xludf.DUMMYFUNCTION("""COMPUTED_VALUE"""),"")</f>
        <v/>
      </c>
      <c r="AG160" s="578"/>
      <c r="AH160" s="579"/>
      <c r="AI160" s="359"/>
    </row>
    <row r="161">
      <c r="A161" s="554" t="s">
        <v>7215</v>
      </c>
      <c r="B161" s="480" t="s">
        <v>5138</v>
      </c>
      <c r="C161" s="555">
        <v>46175.0</v>
      </c>
      <c r="D161" s="556" t="s">
        <v>7430</v>
      </c>
      <c r="E161" s="363" t="s">
        <v>7431</v>
      </c>
      <c r="F161" s="557"/>
      <c r="G161" s="558"/>
      <c r="H161" s="559"/>
      <c r="I161" s="560"/>
      <c r="J161" s="558"/>
      <c r="K161" s="561"/>
      <c r="L161" s="557"/>
      <c r="M161" s="558"/>
      <c r="N161" s="559"/>
      <c r="O161" s="560"/>
      <c r="P161" s="558"/>
      <c r="Q161" s="561"/>
      <c r="R161" s="557"/>
      <c r="S161" s="558"/>
      <c r="T161" s="559"/>
      <c r="U161" s="562"/>
      <c r="V161" s="563" t="s">
        <v>1062</v>
      </c>
      <c r="W161" s="564"/>
      <c r="X161" s="572"/>
      <c r="Y161" s="353"/>
      <c r="Z161" s="573"/>
      <c r="AA161" s="574" t="str">
        <f>IFERROR(__xludf.DUMMYFUNCTION("""COMPUTED_VALUE"""),"")</f>
        <v/>
      </c>
      <c r="AB161" s="568" t="str">
        <f>IFERROR(__xludf.DUMMYFUNCTION("""COMPUTED_VALUE"""),"")</f>
        <v/>
      </c>
      <c r="AC161" s="575" t="str">
        <f>IFERROR(__xludf.DUMMYFUNCTION("""COMPUTED_VALUE"""),"")</f>
        <v/>
      </c>
      <c r="AD161" s="576" t="str">
        <f>IFERROR(__xludf.DUMMYFUNCTION("""COMPUTED_VALUE"""),"")</f>
        <v/>
      </c>
      <c r="AE161" s="574" t="str">
        <f>IFERROR(__xludf.DUMMYFUNCTION("""COMPUTED_VALUE"""),"")</f>
        <v/>
      </c>
      <c r="AF161" s="577" t="str">
        <f>IFERROR(__xludf.DUMMYFUNCTION("""COMPUTED_VALUE"""),"")</f>
        <v/>
      </c>
      <c r="AG161" s="578"/>
      <c r="AH161" s="579"/>
      <c r="AI161" s="359"/>
    </row>
    <row r="162">
      <c r="A162" s="554" t="s">
        <v>7215</v>
      </c>
      <c r="B162" s="480" t="s">
        <v>5138</v>
      </c>
      <c r="C162" s="555">
        <v>46175.0</v>
      </c>
      <c r="D162" s="556" t="s">
        <v>7432</v>
      </c>
      <c r="E162" s="363" t="s">
        <v>7433</v>
      </c>
      <c r="F162" s="557"/>
      <c r="G162" s="558"/>
      <c r="H162" s="559"/>
      <c r="I162" s="560"/>
      <c r="J162" s="558"/>
      <c r="K162" s="561"/>
      <c r="L162" s="557"/>
      <c r="M162" s="558"/>
      <c r="N162" s="559"/>
      <c r="O162" s="560"/>
      <c r="P162" s="558"/>
      <c r="Q162" s="561"/>
      <c r="R162" s="557"/>
      <c r="S162" s="558"/>
      <c r="T162" s="559"/>
      <c r="U162" s="562"/>
      <c r="V162" s="563" t="s">
        <v>674</v>
      </c>
      <c r="W162" s="564"/>
      <c r="X162" s="565"/>
      <c r="Y162" s="353"/>
      <c r="Z162" s="566"/>
      <c r="AA162" s="574" t="str">
        <f>IFERROR(__xludf.DUMMYFUNCTION("""COMPUTED_VALUE"""),"")</f>
        <v/>
      </c>
      <c r="AB162" s="568" t="str">
        <f>IFERROR(__xludf.DUMMYFUNCTION("""COMPUTED_VALUE"""),"")</f>
        <v/>
      </c>
      <c r="AC162" s="575" t="str">
        <f>IFERROR(__xludf.DUMMYFUNCTION("""COMPUTED_VALUE"""),"")</f>
        <v/>
      </c>
      <c r="AD162" s="576" t="str">
        <f>IFERROR(__xludf.DUMMYFUNCTION("""COMPUTED_VALUE"""),"")</f>
        <v/>
      </c>
      <c r="AE162" s="574" t="str">
        <f>IFERROR(__xludf.DUMMYFUNCTION("""COMPUTED_VALUE"""),"")</f>
        <v/>
      </c>
      <c r="AF162" s="577" t="str">
        <f>IFERROR(__xludf.DUMMYFUNCTION("""COMPUTED_VALUE"""),"")</f>
        <v/>
      </c>
      <c r="AG162" s="578"/>
      <c r="AH162" s="579"/>
      <c r="AI162" s="359"/>
    </row>
    <row r="163">
      <c r="A163" s="554" t="s">
        <v>7215</v>
      </c>
      <c r="B163" s="480" t="s">
        <v>5138</v>
      </c>
      <c r="C163" s="555">
        <v>46175.0</v>
      </c>
      <c r="D163" s="556" t="s">
        <v>7434</v>
      </c>
      <c r="E163" s="363" t="s">
        <v>7435</v>
      </c>
      <c r="F163" s="557"/>
      <c r="G163" s="558"/>
      <c r="H163" s="559"/>
      <c r="I163" s="560"/>
      <c r="J163" s="558"/>
      <c r="K163" s="561"/>
      <c r="L163" s="557"/>
      <c r="M163" s="558"/>
      <c r="N163" s="559"/>
      <c r="O163" s="560"/>
      <c r="P163" s="558"/>
      <c r="Q163" s="561"/>
      <c r="R163" s="557"/>
      <c r="S163" s="558"/>
      <c r="T163" s="559"/>
      <c r="U163" s="562"/>
      <c r="V163" s="563" t="s">
        <v>674</v>
      </c>
      <c r="W163" s="564"/>
      <c r="X163" s="565"/>
      <c r="Y163" s="353"/>
      <c r="Z163" s="566"/>
      <c r="AA163" s="574" t="str">
        <f>IFERROR(__xludf.DUMMYFUNCTION("""COMPUTED_VALUE"""),"")</f>
        <v/>
      </c>
      <c r="AB163" s="568" t="str">
        <f>IFERROR(__xludf.DUMMYFUNCTION("""COMPUTED_VALUE"""),"")</f>
        <v/>
      </c>
      <c r="AC163" s="575" t="str">
        <f>IFERROR(__xludf.DUMMYFUNCTION("""COMPUTED_VALUE"""),"")</f>
        <v/>
      </c>
      <c r="AD163" s="576" t="str">
        <f>IFERROR(__xludf.DUMMYFUNCTION("""COMPUTED_VALUE"""),"")</f>
        <v/>
      </c>
      <c r="AE163" s="574" t="str">
        <f>IFERROR(__xludf.DUMMYFUNCTION("""COMPUTED_VALUE"""),"")</f>
        <v/>
      </c>
      <c r="AF163" s="577" t="str">
        <f>IFERROR(__xludf.DUMMYFUNCTION("""COMPUTED_VALUE"""),"")</f>
        <v/>
      </c>
      <c r="AG163" s="578"/>
      <c r="AH163" s="579"/>
      <c r="AI163" s="359"/>
    </row>
    <row r="164">
      <c r="A164" s="554" t="s">
        <v>7215</v>
      </c>
      <c r="B164" s="480" t="s">
        <v>5138</v>
      </c>
      <c r="C164" s="555">
        <v>46175.0</v>
      </c>
      <c r="D164" s="556" t="s">
        <v>7436</v>
      </c>
      <c r="E164" s="363" t="s">
        <v>7437</v>
      </c>
      <c r="F164" s="557"/>
      <c r="G164" s="558"/>
      <c r="H164" s="559"/>
      <c r="I164" s="560"/>
      <c r="J164" s="558"/>
      <c r="K164" s="561"/>
      <c r="L164" s="557"/>
      <c r="M164" s="558"/>
      <c r="N164" s="559"/>
      <c r="O164" s="560"/>
      <c r="P164" s="558"/>
      <c r="Q164" s="561"/>
      <c r="R164" s="557"/>
      <c r="S164" s="558"/>
      <c r="T164" s="559"/>
      <c r="U164" s="562"/>
      <c r="V164" s="563" t="s">
        <v>2244</v>
      </c>
      <c r="W164" s="564"/>
      <c r="X164" s="572"/>
      <c r="Y164" s="353"/>
      <c r="Z164" s="573"/>
      <c r="AA164" s="574" t="str">
        <f>IFERROR(__xludf.DUMMYFUNCTION("""COMPUTED_VALUE"""),"")</f>
        <v/>
      </c>
      <c r="AB164" s="568" t="str">
        <f>IFERROR(__xludf.DUMMYFUNCTION("""COMPUTED_VALUE"""),"")</f>
        <v/>
      </c>
      <c r="AC164" s="575" t="str">
        <f>IFERROR(__xludf.DUMMYFUNCTION("""COMPUTED_VALUE"""),"")</f>
        <v/>
      </c>
      <c r="AD164" s="576" t="str">
        <f>IFERROR(__xludf.DUMMYFUNCTION("""COMPUTED_VALUE"""),"")</f>
        <v/>
      </c>
      <c r="AE164" s="574" t="str">
        <f>IFERROR(__xludf.DUMMYFUNCTION("""COMPUTED_VALUE"""),"")</f>
        <v/>
      </c>
      <c r="AF164" s="577" t="str">
        <f>IFERROR(__xludf.DUMMYFUNCTION("""COMPUTED_VALUE"""),"")</f>
        <v/>
      </c>
      <c r="AG164" s="578"/>
      <c r="AH164" s="579"/>
      <c r="AI164" s="359"/>
    </row>
    <row r="165">
      <c r="A165" s="554" t="s">
        <v>7215</v>
      </c>
      <c r="B165" s="480" t="s">
        <v>5138</v>
      </c>
      <c r="C165" s="555">
        <v>46175.0</v>
      </c>
      <c r="D165" s="556" t="s">
        <v>7438</v>
      </c>
      <c r="E165" s="363" t="s">
        <v>7439</v>
      </c>
      <c r="F165" s="557"/>
      <c r="G165" s="558"/>
      <c r="H165" s="559"/>
      <c r="I165" s="560"/>
      <c r="J165" s="558"/>
      <c r="K165" s="561"/>
      <c r="L165" s="557"/>
      <c r="M165" s="558"/>
      <c r="N165" s="559"/>
      <c r="O165" s="560"/>
      <c r="P165" s="558"/>
      <c r="Q165" s="561"/>
      <c r="R165" s="557"/>
      <c r="S165" s="558"/>
      <c r="T165" s="559"/>
      <c r="U165" s="562"/>
      <c r="V165" s="563" t="s">
        <v>2244</v>
      </c>
      <c r="W165" s="564"/>
      <c r="X165" s="565"/>
      <c r="Y165" s="353"/>
      <c r="Z165" s="566"/>
      <c r="AA165" s="574" t="str">
        <f>IFERROR(__xludf.DUMMYFUNCTION("""COMPUTED_VALUE"""),"")</f>
        <v/>
      </c>
      <c r="AB165" s="568" t="str">
        <f>IFERROR(__xludf.DUMMYFUNCTION("""COMPUTED_VALUE"""),"")</f>
        <v/>
      </c>
      <c r="AC165" s="575" t="str">
        <f>IFERROR(__xludf.DUMMYFUNCTION("""COMPUTED_VALUE"""),"")</f>
        <v/>
      </c>
      <c r="AD165" s="576" t="str">
        <f>IFERROR(__xludf.DUMMYFUNCTION("""COMPUTED_VALUE"""),"")</f>
        <v/>
      </c>
      <c r="AE165" s="574" t="str">
        <f>IFERROR(__xludf.DUMMYFUNCTION("""COMPUTED_VALUE"""),"")</f>
        <v/>
      </c>
      <c r="AF165" s="577" t="str">
        <f>IFERROR(__xludf.DUMMYFUNCTION("""COMPUTED_VALUE"""),"")</f>
        <v/>
      </c>
      <c r="AG165" s="578"/>
      <c r="AH165" s="579"/>
      <c r="AI165" s="359"/>
    </row>
    <row r="166">
      <c r="A166" s="554" t="s">
        <v>7215</v>
      </c>
      <c r="B166" s="480" t="s">
        <v>5138</v>
      </c>
      <c r="C166" s="555">
        <v>46175.0</v>
      </c>
      <c r="D166" s="556" t="s">
        <v>7440</v>
      </c>
      <c r="E166" s="363" t="s">
        <v>7441</v>
      </c>
      <c r="F166" s="557"/>
      <c r="G166" s="558"/>
      <c r="H166" s="559"/>
      <c r="I166" s="560"/>
      <c r="J166" s="558"/>
      <c r="K166" s="561"/>
      <c r="L166" s="557"/>
      <c r="M166" s="558"/>
      <c r="N166" s="559"/>
      <c r="O166" s="560"/>
      <c r="P166" s="558"/>
      <c r="Q166" s="561"/>
      <c r="R166" s="557"/>
      <c r="S166" s="558"/>
      <c r="T166" s="559"/>
      <c r="U166" s="562"/>
      <c r="V166" s="563" t="s">
        <v>2882</v>
      </c>
      <c r="W166" s="564"/>
      <c r="X166" s="565"/>
      <c r="Y166" s="353"/>
      <c r="Z166" s="566"/>
      <c r="AA166" s="574" t="str">
        <f>IFERROR(__xludf.DUMMYFUNCTION("""COMPUTED_VALUE"""),"")</f>
        <v/>
      </c>
      <c r="AB166" s="568" t="str">
        <f>IFERROR(__xludf.DUMMYFUNCTION("""COMPUTED_VALUE"""),"")</f>
        <v/>
      </c>
      <c r="AC166" s="575" t="str">
        <f>IFERROR(__xludf.DUMMYFUNCTION("""COMPUTED_VALUE"""),"")</f>
        <v/>
      </c>
      <c r="AD166" s="576" t="str">
        <f>IFERROR(__xludf.DUMMYFUNCTION("""COMPUTED_VALUE"""),"")</f>
        <v/>
      </c>
      <c r="AE166" s="574" t="str">
        <f>IFERROR(__xludf.DUMMYFUNCTION("""COMPUTED_VALUE"""),"")</f>
        <v/>
      </c>
      <c r="AF166" s="577" t="str">
        <f>IFERROR(__xludf.DUMMYFUNCTION("""COMPUTED_VALUE"""),"")</f>
        <v/>
      </c>
      <c r="AG166" s="578"/>
      <c r="AH166" s="579"/>
      <c r="AI166" s="359"/>
    </row>
    <row r="167">
      <c r="A167" s="554" t="s">
        <v>7215</v>
      </c>
      <c r="B167" s="480" t="s">
        <v>5138</v>
      </c>
      <c r="C167" s="555">
        <v>46175.0</v>
      </c>
      <c r="D167" s="556" t="s">
        <v>7442</v>
      </c>
      <c r="E167" s="363" t="s">
        <v>7443</v>
      </c>
      <c r="F167" s="557"/>
      <c r="G167" s="558"/>
      <c r="H167" s="559"/>
      <c r="I167" s="560"/>
      <c r="J167" s="558"/>
      <c r="K167" s="561"/>
      <c r="L167" s="557"/>
      <c r="M167" s="558"/>
      <c r="N167" s="559"/>
      <c r="O167" s="560"/>
      <c r="P167" s="558"/>
      <c r="Q167" s="561"/>
      <c r="R167" s="557"/>
      <c r="S167" s="558"/>
      <c r="T167" s="559"/>
      <c r="U167" s="562"/>
      <c r="V167" s="563" t="s">
        <v>2882</v>
      </c>
      <c r="W167" s="564"/>
      <c r="X167" s="572"/>
      <c r="Y167" s="353"/>
      <c r="Z167" s="573"/>
      <c r="AA167" s="574" t="str">
        <f>IFERROR(__xludf.DUMMYFUNCTION("""COMPUTED_VALUE"""),"")</f>
        <v/>
      </c>
      <c r="AB167" s="568" t="str">
        <f>IFERROR(__xludf.DUMMYFUNCTION("""COMPUTED_VALUE"""),"")</f>
        <v/>
      </c>
      <c r="AC167" s="575" t="str">
        <f>IFERROR(__xludf.DUMMYFUNCTION("""COMPUTED_VALUE"""),"")</f>
        <v/>
      </c>
      <c r="AD167" s="576" t="str">
        <f>IFERROR(__xludf.DUMMYFUNCTION("""COMPUTED_VALUE"""),"")</f>
        <v/>
      </c>
      <c r="AE167" s="574" t="str">
        <f>IFERROR(__xludf.DUMMYFUNCTION("""COMPUTED_VALUE"""),"")</f>
        <v/>
      </c>
      <c r="AF167" s="577" t="str">
        <f>IFERROR(__xludf.DUMMYFUNCTION("""COMPUTED_VALUE"""),"")</f>
        <v/>
      </c>
      <c r="AG167" s="578"/>
      <c r="AH167" s="579"/>
      <c r="AI167" s="359"/>
    </row>
    <row r="168">
      <c r="A168" s="554" t="s">
        <v>7215</v>
      </c>
      <c r="B168" s="480" t="s">
        <v>5138</v>
      </c>
      <c r="C168" s="555">
        <v>46175.0</v>
      </c>
      <c r="D168" s="556" t="s">
        <v>7444</v>
      </c>
      <c r="E168" s="363" t="s">
        <v>7445</v>
      </c>
      <c r="F168" s="557"/>
      <c r="G168" s="558"/>
      <c r="H168" s="559"/>
      <c r="I168" s="560"/>
      <c r="J168" s="558"/>
      <c r="K168" s="561"/>
      <c r="L168" s="557"/>
      <c r="M168" s="558"/>
      <c r="N168" s="559"/>
      <c r="O168" s="560"/>
      <c r="P168" s="558"/>
      <c r="Q168" s="561"/>
      <c r="R168" s="557"/>
      <c r="S168" s="558"/>
      <c r="T168" s="559"/>
      <c r="U168" s="562"/>
      <c r="V168" s="563" t="s">
        <v>1017</v>
      </c>
      <c r="W168" s="564" t="s">
        <v>3003</v>
      </c>
      <c r="X168" s="572"/>
      <c r="Y168" s="353"/>
      <c r="Z168" s="573"/>
      <c r="AA168" s="574" t="str">
        <f>IFERROR(__xludf.DUMMYFUNCTION("""COMPUTED_VALUE"""),"")</f>
        <v/>
      </c>
      <c r="AB168" s="568" t="str">
        <f>IFERROR(__xludf.DUMMYFUNCTION("""COMPUTED_VALUE"""),"")</f>
        <v/>
      </c>
      <c r="AC168" s="575" t="str">
        <f>IFERROR(__xludf.DUMMYFUNCTION("""COMPUTED_VALUE"""),"")</f>
        <v/>
      </c>
      <c r="AD168" s="576" t="str">
        <f>IFERROR(__xludf.DUMMYFUNCTION("""COMPUTED_VALUE"""),"")</f>
        <v/>
      </c>
      <c r="AE168" s="574" t="str">
        <f>IFERROR(__xludf.DUMMYFUNCTION("""COMPUTED_VALUE"""),"")</f>
        <v/>
      </c>
      <c r="AF168" s="577" t="str">
        <f>IFERROR(__xludf.DUMMYFUNCTION("""COMPUTED_VALUE"""),"")</f>
        <v/>
      </c>
      <c r="AG168" s="578"/>
      <c r="AH168" s="579"/>
      <c r="AI168" s="359"/>
    </row>
    <row r="169">
      <c r="A169" s="554" t="s">
        <v>7215</v>
      </c>
      <c r="B169" s="480" t="s">
        <v>5138</v>
      </c>
      <c r="C169" s="555">
        <v>46175.0</v>
      </c>
      <c r="D169" s="556" t="s">
        <v>7446</v>
      </c>
      <c r="E169" s="363" t="s">
        <v>7447</v>
      </c>
      <c r="F169" s="557"/>
      <c r="G169" s="558"/>
      <c r="H169" s="559"/>
      <c r="I169" s="560"/>
      <c r="J169" s="558"/>
      <c r="K169" s="561"/>
      <c r="L169" s="557"/>
      <c r="M169" s="558"/>
      <c r="N169" s="559"/>
      <c r="O169" s="560"/>
      <c r="P169" s="558"/>
      <c r="Q169" s="561"/>
      <c r="R169" s="557"/>
      <c r="S169" s="558"/>
      <c r="T169" s="559"/>
      <c r="U169" s="562"/>
      <c r="V169" s="563" t="s">
        <v>3003</v>
      </c>
      <c r="W169" s="564"/>
      <c r="X169" s="572"/>
      <c r="Y169" s="353"/>
      <c r="Z169" s="573"/>
      <c r="AA169" s="574" t="str">
        <f>IFERROR(__xludf.DUMMYFUNCTION("""COMPUTED_VALUE"""),"")</f>
        <v/>
      </c>
      <c r="AB169" s="568" t="str">
        <f>IFERROR(__xludf.DUMMYFUNCTION("""COMPUTED_VALUE"""),"")</f>
        <v/>
      </c>
      <c r="AC169" s="575" t="str">
        <f>IFERROR(__xludf.DUMMYFUNCTION("""COMPUTED_VALUE"""),"")</f>
        <v/>
      </c>
      <c r="AD169" s="576" t="str">
        <f>IFERROR(__xludf.DUMMYFUNCTION("""COMPUTED_VALUE"""),"")</f>
        <v/>
      </c>
      <c r="AE169" s="574" t="str">
        <f>IFERROR(__xludf.DUMMYFUNCTION("""COMPUTED_VALUE"""),"")</f>
        <v/>
      </c>
      <c r="AF169" s="577" t="str">
        <f>IFERROR(__xludf.DUMMYFUNCTION("""COMPUTED_VALUE"""),"")</f>
        <v/>
      </c>
      <c r="AG169" s="578"/>
      <c r="AH169" s="579"/>
      <c r="AI169" s="359"/>
    </row>
    <row r="170">
      <c r="A170" s="554" t="s">
        <v>7215</v>
      </c>
      <c r="B170" s="480" t="s">
        <v>5138</v>
      </c>
      <c r="C170" s="555">
        <v>46175.0</v>
      </c>
      <c r="D170" s="556" t="s">
        <v>7448</v>
      </c>
      <c r="E170" s="363" t="s">
        <v>7449</v>
      </c>
      <c r="F170" s="557"/>
      <c r="G170" s="558"/>
      <c r="H170" s="559"/>
      <c r="I170" s="560"/>
      <c r="J170" s="558"/>
      <c r="K170" s="561"/>
      <c r="L170" s="557"/>
      <c r="M170" s="558"/>
      <c r="N170" s="559"/>
      <c r="O170" s="560"/>
      <c r="P170" s="558"/>
      <c r="Q170" s="561"/>
      <c r="R170" s="557"/>
      <c r="S170" s="558"/>
      <c r="T170" s="559"/>
      <c r="U170" s="562"/>
      <c r="V170" s="563" t="s">
        <v>3006</v>
      </c>
      <c r="W170" s="564"/>
      <c r="X170" s="565"/>
      <c r="Y170" s="353"/>
      <c r="Z170" s="566"/>
      <c r="AA170" s="574" t="str">
        <f>IFERROR(__xludf.DUMMYFUNCTION("""COMPUTED_VALUE"""),"")</f>
        <v/>
      </c>
      <c r="AB170" s="568" t="str">
        <f>IFERROR(__xludf.DUMMYFUNCTION("""COMPUTED_VALUE"""),"")</f>
        <v/>
      </c>
      <c r="AC170" s="575" t="str">
        <f>IFERROR(__xludf.DUMMYFUNCTION("""COMPUTED_VALUE"""),"")</f>
        <v/>
      </c>
      <c r="AD170" s="576" t="str">
        <f>IFERROR(__xludf.DUMMYFUNCTION("""COMPUTED_VALUE"""),"")</f>
        <v/>
      </c>
      <c r="AE170" s="574" t="str">
        <f>IFERROR(__xludf.DUMMYFUNCTION("""COMPUTED_VALUE"""),"")</f>
        <v/>
      </c>
      <c r="AF170" s="577" t="str">
        <f>IFERROR(__xludf.DUMMYFUNCTION("""COMPUTED_VALUE"""),"")</f>
        <v/>
      </c>
      <c r="AG170" s="578"/>
      <c r="AH170" s="579"/>
      <c r="AI170" s="359"/>
    </row>
    <row r="171">
      <c r="A171" s="554" t="s">
        <v>7215</v>
      </c>
      <c r="B171" s="480" t="s">
        <v>5138</v>
      </c>
      <c r="C171" s="555">
        <v>46175.0</v>
      </c>
      <c r="D171" s="556" t="s">
        <v>7450</v>
      </c>
      <c r="E171" s="363" t="s">
        <v>7451</v>
      </c>
      <c r="F171" s="557"/>
      <c r="G171" s="558"/>
      <c r="H171" s="559"/>
      <c r="I171" s="560"/>
      <c r="J171" s="558"/>
      <c r="K171" s="561"/>
      <c r="L171" s="557"/>
      <c r="M171" s="558"/>
      <c r="N171" s="559"/>
      <c r="O171" s="560"/>
      <c r="P171" s="558"/>
      <c r="Q171" s="561"/>
      <c r="R171" s="557"/>
      <c r="S171" s="558"/>
      <c r="T171" s="559"/>
      <c r="U171" s="562"/>
      <c r="V171" s="563" t="s">
        <v>3006</v>
      </c>
      <c r="W171" s="564"/>
      <c r="X171" s="572"/>
      <c r="Y171" s="353"/>
      <c r="Z171" s="573"/>
      <c r="AA171" s="574" t="str">
        <f>IFERROR(__xludf.DUMMYFUNCTION("""COMPUTED_VALUE"""),"")</f>
        <v/>
      </c>
      <c r="AB171" s="568" t="str">
        <f>IFERROR(__xludf.DUMMYFUNCTION("""COMPUTED_VALUE"""),"")</f>
        <v/>
      </c>
      <c r="AC171" s="575" t="str">
        <f>IFERROR(__xludf.DUMMYFUNCTION("""COMPUTED_VALUE"""),"")</f>
        <v/>
      </c>
      <c r="AD171" s="576" t="str">
        <f>IFERROR(__xludf.DUMMYFUNCTION("""COMPUTED_VALUE"""),"")</f>
        <v/>
      </c>
      <c r="AE171" s="574" t="str">
        <f>IFERROR(__xludf.DUMMYFUNCTION("""COMPUTED_VALUE"""),"")</f>
        <v/>
      </c>
      <c r="AF171" s="577" t="str">
        <f>IFERROR(__xludf.DUMMYFUNCTION("""COMPUTED_VALUE"""),"")</f>
        <v/>
      </c>
      <c r="AG171" s="578"/>
      <c r="AH171" s="579"/>
      <c r="AI171" s="359"/>
    </row>
    <row r="172">
      <c r="A172" s="554" t="s">
        <v>7215</v>
      </c>
      <c r="B172" s="480" t="s">
        <v>5138</v>
      </c>
      <c r="C172" s="555">
        <v>46175.0</v>
      </c>
      <c r="D172" s="556" t="s">
        <v>7452</v>
      </c>
      <c r="E172" s="363" t="s">
        <v>7453</v>
      </c>
      <c r="F172" s="557"/>
      <c r="G172" s="558"/>
      <c r="H172" s="559"/>
      <c r="I172" s="560"/>
      <c r="J172" s="558"/>
      <c r="K172" s="561"/>
      <c r="L172" s="557"/>
      <c r="M172" s="558"/>
      <c r="N172" s="559"/>
      <c r="O172" s="560"/>
      <c r="P172" s="558"/>
      <c r="Q172" s="561"/>
      <c r="R172" s="557"/>
      <c r="S172" s="558"/>
      <c r="T172" s="559"/>
      <c r="U172" s="562"/>
      <c r="V172" s="563" t="s">
        <v>506</v>
      </c>
      <c r="W172" s="564"/>
      <c r="X172" s="572"/>
      <c r="Y172" s="353"/>
      <c r="Z172" s="573"/>
      <c r="AA172" s="574" t="str">
        <f>IFERROR(__xludf.DUMMYFUNCTION("""COMPUTED_VALUE"""),"")</f>
        <v/>
      </c>
      <c r="AB172" s="568" t="str">
        <f>IFERROR(__xludf.DUMMYFUNCTION("""COMPUTED_VALUE"""),"")</f>
        <v/>
      </c>
      <c r="AC172" s="575" t="str">
        <f>IFERROR(__xludf.DUMMYFUNCTION("""COMPUTED_VALUE"""),"")</f>
        <v/>
      </c>
      <c r="AD172" s="576" t="str">
        <f>IFERROR(__xludf.DUMMYFUNCTION("""COMPUTED_VALUE"""),"")</f>
        <v/>
      </c>
      <c r="AE172" s="574" t="str">
        <f>IFERROR(__xludf.DUMMYFUNCTION("""COMPUTED_VALUE"""),"")</f>
        <v/>
      </c>
      <c r="AF172" s="577" t="str">
        <f>IFERROR(__xludf.DUMMYFUNCTION("""COMPUTED_VALUE"""),"")</f>
        <v/>
      </c>
      <c r="AG172" s="578"/>
      <c r="AH172" s="579"/>
      <c r="AI172" s="359"/>
    </row>
    <row r="173">
      <c r="A173" s="554" t="s">
        <v>7215</v>
      </c>
      <c r="B173" s="480" t="s">
        <v>5138</v>
      </c>
      <c r="C173" s="555">
        <v>46175.0</v>
      </c>
      <c r="D173" s="556" t="s">
        <v>7454</v>
      </c>
      <c r="E173" s="363" t="s">
        <v>7455</v>
      </c>
      <c r="F173" s="557"/>
      <c r="G173" s="558"/>
      <c r="H173" s="559"/>
      <c r="I173" s="560"/>
      <c r="J173" s="558"/>
      <c r="K173" s="561"/>
      <c r="L173" s="557"/>
      <c r="M173" s="558"/>
      <c r="N173" s="559"/>
      <c r="O173" s="560"/>
      <c r="P173" s="558"/>
      <c r="Q173" s="561"/>
      <c r="R173" s="557"/>
      <c r="S173" s="558"/>
      <c r="T173" s="559"/>
      <c r="U173" s="562"/>
      <c r="V173" s="563" t="s">
        <v>1017</v>
      </c>
      <c r="W173" s="564"/>
      <c r="X173" s="565"/>
      <c r="Y173" s="353"/>
      <c r="Z173" s="566"/>
      <c r="AA173" s="574" t="str">
        <f>IFERROR(__xludf.DUMMYFUNCTION("""COMPUTED_VALUE"""),"")</f>
        <v/>
      </c>
      <c r="AB173" s="568" t="str">
        <f>IFERROR(__xludf.DUMMYFUNCTION("""COMPUTED_VALUE"""),"")</f>
        <v/>
      </c>
      <c r="AC173" s="575" t="str">
        <f>IFERROR(__xludf.DUMMYFUNCTION("""COMPUTED_VALUE"""),"")</f>
        <v/>
      </c>
      <c r="AD173" s="576" t="str">
        <f>IFERROR(__xludf.DUMMYFUNCTION("""COMPUTED_VALUE"""),"")</f>
        <v/>
      </c>
      <c r="AE173" s="574" t="str">
        <f>IFERROR(__xludf.DUMMYFUNCTION("""COMPUTED_VALUE"""),"")</f>
        <v/>
      </c>
      <c r="AF173" s="577" t="str">
        <f>IFERROR(__xludf.DUMMYFUNCTION("""COMPUTED_VALUE"""),"")</f>
        <v/>
      </c>
      <c r="AG173" s="578"/>
      <c r="AH173" s="579"/>
      <c r="AI173" s="359"/>
    </row>
    <row r="174">
      <c r="A174" s="554"/>
      <c r="B174" s="480" t="s">
        <v>2869</v>
      </c>
      <c r="C174" s="555"/>
      <c r="D174" s="556"/>
      <c r="E174" s="384" t="s">
        <v>2869</v>
      </c>
      <c r="F174" s="557"/>
      <c r="G174" s="558"/>
      <c r="H174" s="559"/>
      <c r="I174" s="560"/>
      <c r="J174" s="558"/>
      <c r="K174" s="561"/>
      <c r="L174" s="557"/>
      <c r="M174" s="558"/>
      <c r="N174" s="559"/>
      <c r="O174" s="560"/>
      <c r="P174" s="558"/>
      <c r="Q174" s="561"/>
      <c r="R174" s="557"/>
      <c r="S174" s="558"/>
      <c r="T174" s="559"/>
      <c r="U174" s="562"/>
      <c r="V174" s="563"/>
      <c r="W174" s="564"/>
      <c r="X174" s="572"/>
      <c r="Y174" s="353"/>
      <c r="Z174" s="573"/>
      <c r="AA174" s="574" t="str">
        <f>IFERROR(__xludf.DUMMYFUNCTION("""COMPUTED_VALUE"""),"")</f>
        <v/>
      </c>
      <c r="AB174" s="568" t="str">
        <f>IFERROR(__xludf.DUMMYFUNCTION("""COMPUTED_VALUE"""),"")</f>
        <v/>
      </c>
      <c r="AC174" s="575" t="str">
        <f>IFERROR(__xludf.DUMMYFUNCTION("""COMPUTED_VALUE"""),"")</f>
        <v/>
      </c>
      <c r="AD174" s="576" t="str">
        <f>IFERROR(__xludf.DUMMYFUNCTION("""COMPUTED_VALUE"""),"")</f>
        <v/>
      </c>
      <c r="AE174" s="574" t="str">
        <f>IFERROR(__xludf.DUMMYFUNCTION("""COMPUTED_VALUE"""),"")</f>
        <v/>
      </c>
      <c r="AF174" s="577" t="str">
        <f>IFERROR(__xludf.DUMMYFUNCTION("""COMPUTED_VALUE"""),"")</f>
        <v/>
      </c>
      <c r="AG174" s="578"/>
      <c r="AH174" s="579"/>
      <c r="AI174" s="359"/>
    </row>
    <row r="175">
      <c r="A175" s="554"/>
      <c r="B175" s="480" t="s">
        <v>2869</v>
      </c>
      <c r="C175" s="555"/>
      <c r="D175" s="556"/>
      <c r="E175" s="384" t="s">
        <v>2869</v>
      </c>
      <c r="F175" s="557"/>
      <c r="G175" s="558"/>
      <c r="H175" s="559"/>
      <c r="I175" s="560"/>
      <c r="J175" s="558"/>
      <c r="K175" s="561"/>
      <c r="L175" s="557"/>
      <c r="M175" s="558"/>
      <c r="N175" s="559"/>
      <c r="O175" s="560"/>
      <c r="P175" s="558"/>
      <c r="Q175" s="561"/>
      <c r="R175" s="557"/>
      <c r="S175" s="558"/>
      <c r="T175" s="559"/>
      <c r="U175" s="562"/>
      <c r="V175" s="563"/>
      <c r="W175" s="564"/>
      <c r="X175" s="572"/>
      <c r="Y175" s="353"/>
      <c r="Z175" s="573"/>
      <c r="AA175" s="574" t="str">
        <f>IFERROR(__xludf.DUMMYFUNCTION("""COMPUTED_VALUE"""),"")</f>
        <v/>
      </c>
      <c r="AB175" s="568" t="str">
        <f>IFERROR(__xludf.DUMMYFUNCTION("""COMPUTED_VALUE"""),"")</f>
        <v/>
      </c>
      <c r="AC175" s="575" t="str">
        <f>IFERROR(__xludf.DUMMYFUNCTION("""COMPUTED_VALUE"""),"")</f>
        <v/>
      </c>
      <c r="AD175" s="576" t="str">
        <f>IFERROR(__xludf.DUMMYFUNCTION("""COMPUTED_VALUE"""),"")</f>
        <v/>
      </c>
      <c r="AE175" s="574" t="str">
        <f>IFERROR(__xludf.DUMMYFUNCTION("""COMPUTED_VALUE"""),"")</f>
        <v/>
      </c>
      <c r="AF175" s="577" t="str">
        <f>IFERROR(__xludf.DUMMYFUNCTION("""COMPUTED_VALUE"""),"")</f>
        <v/>
      </c>
      <c r="AG175" s="578"/>
      <c r="AH175" s="579"/>
      <c r="AI175" s="359"/>
    </row>
    <row r="176">
      <c r="A176" s="554"/>
      <c r="B176" s="480" t="s">
        <v>2869</v>
      </c>
      <c r="C176" s="555"/>
      <c r="D176" s="556"/>
      <c r="E176" s="384" t="s">
        <v>2869</v>
      </c>
      <c r="F176" s="557"/>
      <c r="G176" s="558"/>
      <c r="H176" s="559"/>
      <c r="I176" s="560"/>
      <c r="J176" s="558"/>
      <c r="K176" s="561"/>
      <c r="L176" s="557"/>
      <c r="M176" s="558"/>
      <c r="N176" s="559"/>
      <c r="O176" s="560"/>
      <c r="P176" s="558"/>
      <c r="Q176" s="561"/>
      <c r="R176" s="557"/>
      <c r="S176" s="558"/>
      <c r="T176" s="559"/>
      <c r="U176" s="562"/>
      <c r="V176" s="563"/>
      <c r="W176" s="564"/>
      <c r="X176" s="572"/>
      <c r="Y176" s="353"/>
      <c r="Z176" s="573"/>
      <c r="AA176" s="574" t="str">
        <f>IFERROR(__xludf.DUMMYFUNCTION("""COMPUTED_VALUE"""),"")</f>
        <v/>
      </c>
      <c r="AB176" s="568" t="str">
        <f>IFERROR(__xludf.DUMMYFUNCTION("""COMPUTED_VALUE"""),"")</f>
        <v/>
      </c>
      <c r="AC176" s="575" t="str">
        <f>IFERROR(__xludf.DUMMYFUNCTION("""COMPUTED_VALUE"""),"")</f>
        <v/>
      </c>
      <c r="AD176" s="576" t="str">
        <f>IFERROR(__xludf.DUMMYFUNCTION("""COMPUTED_VALUE"""),"")</f>
        <v/>
      </c>
      <c r="AE176" s="574" t="str">
        <f>IFERROR(__xludf.DUMMYFUNCTION("""COMPUTED_VALUE"""),"")</f>
        <v/>
      </c>
      <c r="AF176" s="577" t="str">
        <f>IFERROR(__xludf.DUMMYFUNCTION("""COMPUTED_VALUE"""),"")</f>
        <v/>
      </c>
      <c r="AG176" s="578"/>
      <c r="AH176" s="579"/>
      <c r="AI176" s="359"/>
    </row>
    <row r="177">
      <c r="A177" s="554"/>
      <c r="B177" s="480" t="s">
        <v>2869</v>
      </c>
      <c r="C177" s="555"/>
      <c r="D177" s="556"/>
      <c r="E177" s="384" t="s">
        <v>2869</v>
      </c>
      <c r="F177" s="557"/>
      <c r="G177" s="558"/>
      <c r="H177" s="559"/>
      <c r="I177" s="560"/>
      <c r="J177" s="558"/>
      <c r="K177" s="561"/>
      <c r="L177" s="557"/>
      <c r="M177" s="558"/>
      <c r="N177" s="559"/>
      <c r="O177" s="560"/>
      <c r="P177" s="558"/>
      <c r="Q177" s="561"/>
      <c r="R177" s="557"/>
      <c r="S177" s="558"/>
      <c r="T177" s="559"/>
      <c r="U177" s="562"/>
      <c r="V177" s="563"/>
      <c r="W177" s="564"/>
      <c r="X177" s="572"/>
      <c r="Y177" s="353"/>
      <c r="Z177" s="573"/>
      <c r="AA177" s="574" t="str">
        <f>IFERROR(__xludf.DUMMYFUNCTION("""COMPUTED_VALUE"""),"")</f>
        <v/>
      </c>
      <c r="AB177" s="568" t="str">
        <f>IFERROR(__xludf.DUMMYFUNCTION("""COMPUTED_VALUE"""),"")</f>
        <v/>
      </c>
      <c r="AC177" s="575" t="str">
        <f>IFERROR(__xludf.DUMMYFUNCTION("""COMPUTED_VALUE"""),"")</f>
        <v/>
      </c>
      <c r="AD177" s="576" t="str">
        <f>IFERROR(__xludf.DUMMYFUNCTION("""COMPUTED_VALUE"""),"")</f>
        <v/>
      </c>
      <c r="AE177" s="574" t="str">
        <f>IFERROR(__xludf.DUMMYFUNCTION("""COMPUTED_VALUE"""),"")</f>
        <v/>
      </c>
      <c r="AF177" s="577" t="str">
        <f>IFERROR(__xludf.DUMMYFUNCTION("""COMPUTED_VALUE"""),"")</f>
        <v/>
      </c>
      <c r="AG177" s="578"/>
      <c r="AH177" s="579"/>
      <c r="AI177" s="359"/>
    </row>
    <row r="178">
      <c r="A178" s="554"/>
      <c r="B178" s="480" t="s">
        <v>2869</v>
      </c>
      <c r="C178" s="555"/>
      <c r="D178" s="556"/>
      <c r="E178" s="384" t="s">
        <v>2869</v>
      </c>
      <c r="F178" s="557"/>
      <c r="G178" s="558"/>
      <c r="H178" s="559"/>
      <c r="I178" s="560"/>
      <c r="J178" s="558"/>
      <c r="K178" s="561"/>
      <c r="L178" s="557"/>
      <c r="M178" s="558"/>
      <c r="N178" s="559"/>
      <c r="O178" s="560"/>
      <c r="P178" s="558"/>
      <c r="Q178" s="561"/>
      <c r="R178" s="557"/>
      <c r="S178" s="558"/>
      <c r="T178" s="559"/>
      <c r="U178" s="562"/>
      <c r="V178" s="563"/>
      <c r="W178" s="564"/>
      <c r="X178" s="572"/>
      <c r="Y178" s="353"/>
      <c r="Z178" s="573"/>
      <c r="AA178" s="574" t="str">
        <f>IFERROR(__xludf.DUMMYFUNCTION("""COMPUTED_VALUE"""),"")</f>
        <v/>
      </c>
      <c r="AB178" s="568" t="str">
        <f>IFERROR(__xludf.DUMMYFUNCTION("""COMPUTED_VALUE"""),"")</f>
        <v/>
      </c>
      <c r="AC178" s="575" t="str">
        <f>IFERROR(__xludf.DUMMYFUNCTION("""COMPUTED_VALUE"""),"")</f>
        <v/>
      </c>
      <c r="AD178" s="576" t="str">
        <f>IFERROR(__xludf.DUMMYFUNCTION("""COMPUTED_VALUE"""),"")</f>
        <v/>
      </c>
      <c r="AE178" s="574" t="str">
        <f>IFERROR(__xludf.DUMMYFUNCTION("""COMPUTED_VALUE"""),"")</f>
        <v/>
      </c>
      <c r="AF178" s="577" t="str">
        <f>IFERROR(__xludf.DUMMYFUNCTION("""COMPUTED_VALUE"""),"")</f>
        <v/>
      </c>
      <c r="AG178" s="578"/>
      <c r="AH178" s="579"/>
      <c r="AI178" s="359"/>
    </row>
    <row r="179">
      <c r="A179" s="554"/>
      <c r="B179" s="480" t="s">
        <v>2869</v>
      </c>
      <c r="C179" s="555"/>
      <c r="D179" s="556"/>
      <c r="E179" s="384" t="s">
        <v>2869</v>
      </c>
      <c r="F179" s="557"/>
      <c r="G179" s="558"/>
      <c r="H179" s="559"/>
      <c r="I179" s="560"/>
      <c r="J179" s="558"/>
      <c r="K179" s="561"/>
      <c r="L179" s="557"/>
      <c r="M179" s="558"/>
      <c r="N179" s="559"/>
      <c r="O179" s="560"/>
      <c r="P179" s="558"/>
      <c r="Q179" s="561"/>
      <c r="R179" s="557"/>
      <c r="S179" s="558"/>
      <c r="T179" s="559"/>
      <c r="U179" s="562"/>
      <c r="V179" s="563"/>
      <c r="W179" s="564"/>
      <c r="X179" s="565"/>
      <c r="Y179" s="353"/>
      <c r="Z179" s="566"/>
      <c r="AA179" s="574" t="str">
        <f>IFERROR(__xludf.DUMMYFUNCTION("""COMPUTED_VALUE"""),"")</f>
        <v/>
      </c>
      <c r="AB179" s="568" t="str">
        <f>IFERROR(__xludf.DUMMYFUNCTION("""COMPUTED_VALUE"""),"")</f>
        <v/>
      </c>
      <c r="AC179" s="575" t="str">
        <f>IFERROR(__xludf.DUMMYFUNCTION("""COMPUTED_VALUE"""),"")</f>
        <v/>
      </c>
      <c r="AD179" s="576" t="str">
        <f>IFERROR(__xludf.DUMMYFUNCTION("""COMPUTED_VALUE"""),"")</f>
        <v/>
      </c>
      <c r="AE179" s="574" t="str">
        <f>IFERROR(__xludf.DUMMYFUNCTION("""COMPUTED_VALUE"""),"")</f>
        <v/>
      </c>
      <c r="AF179" s="577" t="str">
        <f>IFERROR(__xludf.DUMMYFUNCTION("""COMPUTED_VALUE"""),"")</f>
        <v/>
      </c>
      <c r="AG179" s="578"/>
      <c r="AH179" s="579"/>
      <c r="AI179" s="359"/>
    </row>
    <row r="180">
      <c r="A180" s="554"/>
      <c r="B180" s="482" t="s">
        <v>2869</v>
      </c>
      <c r="C180" s="555"/>
      <c r="D180" s="556"/>
      <c r="E180" s="384" t="s">
        <v>2869</v>
      </c>
      <c r="F180" s="557"/>
      <c r="G180" s="558"/>
      <c r="H180" s="559"/>
      <c r="I180" s="560"/>
      <c r="J180" s="558"/>
      <c r="K180" s="561"/>
      <c r="L180" s="557"/>
      <c r="M180" s="558"/>
      <c r="N180" s="559"/>
      <c r="O180" s="560"/>
      <c r="P180" s="558"/>
      <c r="Q180" s="561"/>
      <c r="R180" s="557"/>
      <c r="S180" s="558"/>
      <c r="T180" s="559"/>
      <c r="U180" s="562"/>
      <c r="V180" s="563"/>
      <c r="W180" s="564"/>
      <c r="X180" s="572"/>
      <c r="Y180" s="353"/>
      <c r="Z180" s="573"/>
      <c r="AA180" s="574" t="str">
        <f>IFERROR(__xludf.DUMMYFUNCTION("""COMPUTED_VALUE"""),"")</f>
        <v/>
      </c>
      <c r="AB180" s="568" t="str">
        <f>IFERROR(__xludf.DUMMYFUNCTION("""COMPUTED_VALUE"""),"")</f>
        <v/>
      </c>
      <c r="AC180" s="575" t="str">
        <f>IFERROR(__xludf.DUMMYFUNCTION("""COMPUTED_VALUE"""),"")</f>
        <v/>
      </c>
      <c r="AD180" s="576" t="str">
        <f>IFERROR(__xludf.DUMMYFUNCTION("""COMPUTED_VALUE"""),"")</f>
        <v/>
      </c>
      <c r="AE180" s="574" t="str">
        <f>IFERROR(__xludf.DUMMYFUNCTION("""COMPUTED_VALUE"""),"")</f>
        <v/>
      </c>
      <c r="AF180" s="577" t="str">
        <f>IFERROR(__xludf.DUMMYFUNCTION("""COMPUTED_VALUE"""),"")</f>
        <v/>
      </c>
      <c r="AG180" s="578"/>
      <c r="AH180" s="579"/>
      <c r="AI180" s="359"/>
    </row>
    <row r="181">
      <c r="A181" s="554"/>
      <c r="B181" s="480" t="s">
        <v>2869</v>
      </c>
      <c r="C181" s="555"/>
      <c r="D181" s="556"/>
      <c r="E181" s="384" t="s">
        <v>2869</v>
      </c>
      <c r="F181" s="557"/>
      <c r="G181" s="558"/>
      <c r="H181" s="559"/>
      <c r="I181" s="560"/>
      <c r="J181" s="558"/>
      <c r="K181" s="561"/>
      <c r="L181" s="557"/>
      <c r="M181" s="558"/>
      <c r="N181" s="559"/>
      <c r="O181" s="560"/>
      <c r="P181" s="558"/>
      <c r="Q181" s="561"/>
      <c r="R181" s="557"/>
      <c r="S181" s="558"/>
      <c r="T181" s="559"/>
      <c r="U181" s="562"/>
      <c r="V181" s="563"/>
      <c r="W181" s="564"/>
      <c r="X181" s="572"/>
      <c r="Y181" s="353"/>
      <c r="Z181" s="573"/>
      <c r="AA181" s="574" t="str">
        <f>IFERROR(__xludf.DUMMYFUNCTION("""COMPUTED_VALUE"""),"")</f>
        <v/>
      </c>
      <c r="AB181" s="568" t="str">
        <f>IFERROR(__xludf.DUMMYFUNCTION("""COMPUTED_VALUE"""),"")</f>
        <v/>
      </c>
      <c r="AC181" s="575" t="str">
        <f>IFERROR(__xludf.DUMMYFUNCTION("""COMPUTED_VALUE"""),"")</f>
        <v/>
      </c>
      <c r="AD181" s="576" t="str">
        <f>IFERROR(__xludf.DUMMYFUNCTION("""COMPUTED_VALUE"""),"")</f>
        <v/>
      </c>
      <c r="AE181" s="574" t="str">
        <f>IFERROR(__xludf.DUMMYFUNCTION("""COMPUTED_VALUE"""),"")</f>
        <v/>
      </c>
      <c r="AF181" s="577" t="str">
        <f>IFERROR(__xludf.DUMMYFUNCTION("""COMPUTED_VALUE"""),"")</f>
        <v/>
      </c>
      <c r="AG181" s="578"/>
      <c r="AH181" s="579"/>
      <c r="AI181" s="359"/>
    </row>
    <row r="182">
      <c r="A182" s="554"/>
      <c r="B182" s="480" t="s">
        <v>2869</v>
      </c>
      <c r="C182" s="555"/>
      <c r="D182" s="556"/>
      <c r="E182" s="384" t="s">
        <v>2869</v>
      </c>
      <c r="F182" s="557"/>
      <c r="G182" s="558"/>
      <c r="H182" s="559"/>
      <c r="I182" s="560"/>
      <c r="J182" s="558"/>
      <c r="K182" s="561"/>
      <c r="L182" s="557"/>
      <c r="M182" s="558"/>
      <c r="N182" s="559"/>
      <c r="O182" s="560"/>
      <c r="P182" s="558"/>
      <c r="Q182" s="561"/>
      <c r="R182" s="557"/>
      <c r="S182" s="558"/>
      <c r="T182" s="559"/>
      <c r="U182" s="562"/>
      <c r="V182" s="563"/>
      <c r="W182" s="564"/>
      <c r="X182" s="572"/>
      <c r="Y182" s="353"/>
      <c r="Z182" s="573"/>
      <c r="AA182" s="574" t="str">
        <f>IFERROR(__xludf.DUMMYFUNCTION("""COMPUTED_VALUE"""),"")</f>
        <v/>
      </c>
      <c r="AB182" s="568" t="str">
        <f>IFERROR(__xludf.DUMMYFUNCTION("""COMPUTED_VALUE"""),"")</f>
        <v/>
      </c>
      <c r="AC182" s="575" t="str">
        <f>IFERROR(__xludf.DUMMYFUNCTION("""COMPUTED_VALUE"""),"")</f>
        <v/>
      </c>
      <c r="AD182" s="576" t="str">
        <f>IFERROR(__xludf.DUMMYFUNCTION("""COMPUTED_VALUE"""),"")</f>
        <v/>
      </c>
      <c r="AE182" s="574" t="str">
        <f>IFERROR(__xludf.DUMMYFUNCTION("""COMPUTED_VALUE"""),"")</f>
        <v/>
      </c>
      <c r="AF182" s="577" t="str">
        <f>IFERROR(__xludf.DUMMYFUNCTION("""COMPUTED_VALUE"""),"")</f>
        <v/>
      </c>
      <c r="AG182" s="578"/>
      <c r="AH182" s="579"/>
      <c r="AI182" s="359"/>
    </row>
    <row r="183" ht="18.75" customHeight="1">
      <c r="A183" s="554"/>
      <c r="B183" s="480" t="s">
        <v>2869</v>
      </c>
      <c r="C183" s="555"/>
      <c r="D183" s="556"/>
      <c r="E183" s="384" t="s">
        <v>2869</v>
      </c>
      <c r="F183" s="557"/>
      <c r="G183" s="558"/>
      <c r="H183" s="559"/>
      <c r="I183" s="560"/>
      <c r="J183" s="558"/>
      <c r="K183" s="561"/>
      <c r="L183" s="557"/>
      <c r="M183" s="558"/>
      <c r="N183" s="559"/>
      <c r="O183" s="560"/>
      <c r="P183" s="558"/>
      <c r="Q183" s="561"/>
      <c r="R183" s="557"/>
      <c r="S183" s="558"/>
      <c r="T183" s="559"/>
      <c r="U183" s="562"/>
      <c r="V183" s="563"/>
      <c r="W183" s="564"/>
      <c r="X183" s="572"/>
      <c r="Y183" s="353"/>
      <c r="Z183" s="573"/>
      <c r="AA183" s="574" t="str">
        <f>IFERROR(__xludf.DUMMYFUNCTION("""COMPUTED_VALUE"""),"")</f>
        <v/>
      </c>
      <c r="AB183" s="568" t="str">
        <f>IFERROR(__xludf.DUMMYFUNCTION("""COMPUTED_VALUE"""),"")</f>
        <v/>
      </c>
      <c r="AC183" s="575" t="str">
        <f>IFERROR(__xludf.DUMMYFUNCTION("""COMPUTED_VALUE"""),"")</f>
        <v/>
      </c>
      <c r="AD183" s="576" t="str">
        <f>IFERROR(__xludf.DUMMYFUNCTION("""COMPUTED_VALUE"""),"")</f>
        <v/>
      </c>
      <c r="AE183" s="574" t="str">
        <f>IFERROR(__xludf.DUMMYFUNCTION("""COMPUTED_VALUE"""),"")</f>
        <v/>
      </c>
      <c r="AF183" s="577" t="str">
        <f>IFERROR(__xludf.DUMMYFUNCTION("""COMPUTED_VALUE"""),"")</f>
        <v/>
      </c>
      <c r="AG183" s="578"/>
      <c r="AH183" s="579"/>
      <c r="AI183" s="359"/>
    </row>
    <row r="184">
      <c r="A184" s="554"/>
      <c r="B184" s="480" t="s">
        <v>2869</v>
      </c>
      <c r="C184" s="555"/>
      <c r="D184" s="556"/>
      <c r="E184" s="384" t="s">
        <v>2869</v>
      </c>
      <c r="F184" s="557"/>
      <c r="G184" s="558"/>
      <c r="H184" s="559"/>
      <c r="I184" s="560"/>
      <c r="J184" s="558"/>
      <c r="K184" s="561"/>
      <c r="L184" s="557"/>
      <c r="M184" s="558"/>
      <c r="N184" s="559"/>
      <c r="O184" s="560"/>
      <c r="P184" s="558"/>
      <c r="Q184" s="561"/>
      <c r="R184" s="557"/>
      <c r="S184" s="558"/>
      <c r="T184" s="559"/>
      <c r="U184" s="562"/>
      <c r="V184" s="563"/>
      <c r="W184" s="564"/>
      <c r="X184" s="572"/>
      <c r="Y184" s="353"/>
      <c r="Z184" s="573"/>
      <c r="AA184" s="574" t="str">
        <f>IFERROR(__xludf.DUMMYFUNCTION("""COMPUTED_VALUE"""),"")</f>
        <v/>
      </c>
      <c r="AB184" s="568" t="str">
        <f>IFERROR(__xludf.DUMMYFUNCTION("""COMPUTED_VALUE"""),"")</f>
        <v/>
      </c>
      <c r="AC184" s="575" t="str">
        <f>IFERROR(__xludf.DUMMYFUNCTION("""COMPUTED_VALUE"""),"")</f>
        <v/>
      </c>
      <c r="AD184" s="576" t="str">
        <f>IFERROR(__xludf.DUMMYFUNCTION("""COMPUTED_VALUE"""),"")</f>
        <v/>
      </c>
      <c r="AE184" s="574" t="str">
        <f>IFERROR(__xludf.DUMMYFUNCTION("""COMPUTED_VALUE"""),"")</f>
        <v/>
      </c>
      <c r="AF184" s="577" t="str">
        <f>IFERROR(__xludf.DUMMYFUNCTION("""COMPUTED_VALUE"""),"")</f>
        <v/>
      </c>
      <c r="AG184" s="578"/>
      <c r="AH184" s="579"/>
      <c r="AI184" s="359"/>
    </row>
    <row r="185">
      <c r="A185" s="554"/>
      <c r="B185" s="480" t="s">
        <v>2869</v>
      </c>
      <c r="C185" s="555"/>
      <c r="D185" s="556"/>
      <c r="E185" s="384" t="s">
        <v>2869</v>
      </c>
      <c r="F185" s="557"/>
      <c r="G185" s="558"/>
      <c r="H185" s="559"/>
      <c r="I185" s="560"/>
      <c r="J185" s="558"/>
      <c r="K185" s="561"/>
      <c r="L185" s="557"/>
      <c r="M185" s="558"/>
      <c r="N185" s="559"/>
      <c r="O185" s="560"/>
      <c r="P185" s="558"/>
      <c r="Q185" s="561"/>
      <c r="R185" s="557"/>
      <c r="S185" s="558"/>
      <c r="T185" s="559"/>
      <c r="U185" s="562"/>
      <c r="V185" s="563"/>
      <c r="W185" s="564"/>
      <c r="X185" s="572"/>
      <c r="Y185" s="353"/>
      <c r="Z185" s="573"/>
      <c r="AA185" s="574" t="str">
        <f>IFERROR(__xludf.DUMMYFUNCTION("""COMPUTED_VALUE"""),"")</f>
        <v/>
      </c>
      <c r="AB185" s="568" t="str">
        <f>IFERROR(__xludf.DUMMYFUNCTION("""COMPUTED_VALUE"""),"")</f>
        <v/>
      </c>
      <c r="AC185" s="575" t="str">
        <f>IFERROR(__xludf.DUMMYFUNCTION("""COMPUTED_VALUE"""),"")</f>
        <v/>
      </c>
      <c r="AD185" s="576" t="str">
        <f>IFERROR(__xludf.DUMMYFUNCTION("""COMPUTED_VALUE"""),"")</f>
        <v/>
      </c>
      <c r="AE185" s="574" t="str">
        <f>IFERROR(__xludf.DUMMYFUNCTION("""COMPUTED_VALUE"""),"")</f>
        <v/>
      </c>
      <c r="AF185" s="577" t="str">
        <f>IFERROR(__xludf.DUMMYFUNCTION("""COMPUTED_VALUE"""),"")</f>
        <v/>
      </c>
      <c r="AG185" s="578"/>
      <c r="AH185" s="579"/>
      <c r="AI185" s="359"/>
    </row>
    <row r="186">
      <c r="A186" s="554"/>
      <c r="B186" s="480" t="s">
        <v>2869</v>
      </c>
      <c r="C186" s="555"/>
      <c r="D186" s="556"/>
      <c r="E186" s="384" t="s">
        <v>2869</v>
      </c>
      <c r="F186" s="557"/>
      <c r="G186" s="558"/>
      <c r="H186" s="559"/>
      <c r="I186" s="560"/>
      <c r="J186" s="558"/>
      <c r="K186" s="561"/>
      <c r="L186" s="557"/>
      <c r="M186" s="558"/>
      <c r="N186" s="559"/>
      <c r="O186" s="560"/>
      <c r="P186" s="558"/>
      <c r="Q186" s="561"/>
      <c r="R186" s="557"/>
      <c r="S186" s="558"/>
      <c r="T186" s="559"/>
      <c r="U186" s="562"/>
      <c r="V186" s="563"/>
      <c r="W186" s="564"/>
      <c r="X186" s="565"/>
      <c r="Y186" s="353"/>
      <c r="Z186" s="566"/>
      <c r="AA186" s="574" t="str">
        <f>IFERROR(__xludf.DUMMYFUNCTION("""COMPUTED_VALUE"""),"")</f>
        <v/>
      </c>
      <c r="AB186" s="568" t="str">
        <f>IFERROR(__xludf.DUMMYFUNCTION("""COMPUTED_VALUE"""),"")</f>
        <v/>
      </c>
      <c r="AC186" s="575" t="str">
        <f>IFERROR(__xludf.DUMMYFUNCTION("""COMPUTED_VALUE"""),"")</f>
        <v/>
      </c>
      <c r="AD186" s="576" t="str">
        <f>IFERROR(__xludf.DUMMYFUNCTION("""COMPUTED_VALUE"""),"")</f>
        <v/>
      </c>
      <c r="AE186" s="574" t="str">
        <f>IFERROR(__xludf.DUMMYFUNCTION("""COMPUTED_VALUE"""),"")</f>
        <v/>
      </c>
      <c r="AF186" s="577" t="str">
        <f>IFERROR(__xludf.DUMMYFUNCTION("""COMPUTED_VALUE"""),"")</f>
        <v/>
      </c>
      <c r="AG186" s="578"/>
      <c r="AH186" s="579"/>
      <c r="AI186" s="359"/>
    </row>
    <row r="187">
      <c r="A187" s="554"/>
      <c r="B187" s="480" t="s">
        <v>2869</v>
      </c>
      <c r="C187" s="555"/>
      <c r="D187" s="556"/>
      <c r="E187" s="384" t="s">
        <v>2869</v>
      </c>
      <c r="F187" s="557"/>
      <c r="G187" s="558"/>
      <c r="H187" s="559"/>
      <c r="I187" s="560"/>
      <c r="J187" s="558"/>
      <c r="K187" s="561"/>
      <c r="L187" s="557"/>
      <c r="M187" s="558"/>
      <c r="N187" s="559"/>
      <c r="O187" s="560"/>
      <c r="P187" s="558"/>
      <c r="Q187" s="561"/>
      <c r="R187" s="557"/>
      <c r="S187" s="558"/>
      <c r="T187" s="559"/>
      <c r="U187" s="562"/>
      <c r="V187" s="563"/>
      <c r="W187" s="564"/>
      <c r="X187" s="572"/>
      <c r="Y187" s="353"/>
      <c r="Z187" s="573"/>
      <c r="AA187" s="574" t="str">
        <f>IFERROR(__xludf.DUMMYFUNCTION("""COMPUTED_VALUE"""),"")</f>
        <v/>
      </c>
      <c r="AB187" s="568" t="str">
        <f>IFERROR(__xludf.DUMMYFUNCTION("""COMPUTED_VALUE"""),"")</f>
        <v/>
      </c>
      <c r="AC187" s="575" t="str">
        <f>IFERROR(__xludf.DUMMYFUNCTION("""COMPUTED_VALUE"""),"")</f>
        <v/>
      </c>
      <c r="AD187" s="576" t="str">
        <f>IFERROR(__xludf.DUMMYFUNCTION("""COMPUTED_VALUE"""),"")</f>
        <v/>
      </c>
      <c r="AE187" s="574" t="str">
        <f>IFERROR(__xludf.DUMMYFUNCTION("""COMPUTED_VALUE"""),"")</f>
        <v/>
      </c>
      <c r="AF187" s="577" t="str">
        <f>IFERROR(__xludf.DUMMYFUNCTION("""COMPUTED_VALUE"""),"")</f>
        <v/>
      </c>
      <c r="AG187" s="578"/>
      <c r="AH187" s="579"/>
      <c r="AI187" s="359"/>
    </row>
    <row r="188">
      <c r="A188" s="554"/>
      <c r="B188" s="480" t="s">
        <v>2869</v>
      </c>
      <c r="C188" s="555"/>
      <c r="D188" s="556"/>
      <c r="E188" s="384" t="s">
        <v>2869</v>
      </c>
      <c r="F188" s="557"/>
      <c r="G188" s="558"/>
      <c r="H188" s="559"/>
      <c r="I188" s="560"/>
      <c r="J188" s="558"/>
      <c r="K188" s="561"/>
      <c r="L188" s="557"/>
      <c r="M188" s="558"/>
      <c r="N188" s="559"/>
      <c r="O188" s="560"/>
      <c r="P188" s="558"/>
      <c r="Q188" s="561"/>
      <c r="R188" s="557"/>
      <c r="S188" s="558"/>
      <c r="T188" s="559"/>
      <c r="U188" s="562"/>
      <c r="V188" s="563"/>
      <c r="W188" s="564"/>
      <c r="X188" s="572"/>
      <c r="Y188" s="353"/>
      <c r="Z188" s="573"/>
      <c r="AA188" s="574" t="str">
        <f>IFERROR(__xludf.DUMMYFUNCTION("""COMPUTED_VALUE"""),"")</f>
        <v/>
      </c>
      <c r="AB188" s="568" t="str">
        <f>IFERROR(__xludf.DUMMYFUNCTION("""COMPUTED_VALUE"""),"")</f>
        <v/>
      </c>
      <c r="AC188" s="575" t="str">
        <f>IFERROR(__xludf.DUMMYFUNCTION("""COMPUTED_VALUE"""),"")</f>
        <v/>
      </c>
      <c r="AD188" s="576" t="str">
        <f>IFERROR(__xludf.DUMMYFUNCTION("""COMPUTED_VALUE"""),"")</f>
        <v/>
      </c>
      <c r="AE188" s="574" t="str">
        <f>IFERROR(__xludf.DUMMYFUNCTION("""COMPUTED_VALUE"""),"")</f>
        <v/>
      </c>
      <c r="AF188" s="577" t="str">
        <f>IFERROR(__xludf.DUMMYFUNCTION("""COMPUTED_VALUE"""),"")</f>
        <v/>
      </c>
      <c r="AG188" s="578"/>
      <c r="AH188" s="579"/>
      <c r="AI188" s="359"/>
    </row>
    <row r="189">
      <c r="A189" s="554"/>
      <c r="B189" s="480" t="s">
        <v>2869</v>
      </c>
      <c r="C189" s="555"/>
      <c r="D189" s="556"/>
      <c r="E189" s="384" t="s">
        <v>2869</v>
      </c>
      <c r="F189" s="557"/>
      <c r="G189" s="558"/>
      <c r="H189" s="559"/>
      <c r="I189" s="560"/>
      <c r="J189" s="558"/>
      <c r="K189" s="561"/>
      <c r="L189" s="557"/>
      <c r="M189" s="558"/>
      <c r="N189" s="559"/>
      <c r="O189" s="560"/>
      <c r="P189" s="558"/>
      <c r="Q189" s="561"/>
      <c r="R189" s="557"/>
      <c r="S189" s="558"/>
      <c r="T189" s="559"/>
      <c r="U189" s="562"/>
      <c r="V189" s="563"/>
      <c r="W189" s="564"/>
      <c r="X189" s="572"/>
      <c r="Y189" s="353"/>
      <c r="Z189" s="573"/>
      <c r="AA189" s="574" t="str">
        <f>IFERROR(__xludf.DUMMYFUNCTION("""COMPUTED_VALUE"""),"")</f>
        <v/>
      </c>
      <c r="AB189" s="568" t="str">
        <f>IFERROR(__xludf.DUMMYFUNCTION("""COMPUTED_VALUE"""),"")</f>
        <v/>
      </c>
      <c r="AC189" s="575" t="str">
        <f>IFERROR(__xludf.DUMMYFUNCTION("""COMPUTED_VALUE"""),"")</f>
        <v/>
      </c>
      <c r="AD189" s="576" t="str">
        <f>IFERROR(__xludf.DUMMYFUNCTION("""COMPUTED_VALUE"""),"")</f>
        <v/>
      </c>
      <c r="AE189" s="574" t="str">
        <f>IFERROR(__xludf.DUMMYFUNCTION("""COMPUTED_VALUE"""),"")</f>
        <v/>
      </c>
      <c r="AF189" s="577" t="str">
        <f>IFERROR(__xludf.DUMMYFUNCTION("""COMPUTED_VALUE"""),"")</f>
        <v/>
      </c>
      <c r="AG189" s="578"/>
      <c r="AH189" s="579"/>
      <c r="AI189" s="359"/>
    </row>
    <row r="190">
      <c r="A190" s="554"/>
      <c r="B190" s="480" t="s">
        <v>2869</v>
      </c>
      <c r="C190" s="555"/>
      <c r="D190" s="556"/>
      <c r="E190" s="384" t="s">
        <v>2869</v>
      </c>
      <c r="F190" s="557"/>
      <c r="G190" s="558"/>
      <c r="H190" s="559"/>
      <c r="I190" s="560"/>
      <c r="J190" s="558"/>
      <c r="K190" s="561"/>
      <c r="L190" s="557"/>
      <c r="M190" s="558"/>
      <c r="N190" s="559"/>
      <c r="O190" s="560"/>
      <c r="P190" s="558"/>
      <c r="Q190" s="561"/>
      <c r="R190" s="557"/>
      <c r="S190" s="558"/>
      <c r="T190" s="559"/>
      <c r="U190" s="562"/>
      <c r="V190" s="563"/>
      <c r="W190" s="564"/>
      <c r="X190" s="565"/>
      <c r="Y190" s="353"/>
      <c r="Z190" s="566"/>
      <c r="AA190" s="574" t="str">
        <f>IFERROR(__xludf.DUMMYFUNCTION("""COMPUTED_VALUE"""),"")</f>
        <v/>
      </c>
      <c r="AB190" s="568" t="str">
        <f>IFERROR(__xludf.DUMMYFUNCTION("""COMPUTED_VALUE"""),"")</f>
        <v/>
      </c>
      <c r="AC190" s="575" t="str">
        <f>IFERROR(__xludf.DUMMYFUNCTION("""COMPUTED_VALUE"""),"")</f>
        <v/>
      </c>
      <c r="AD190" s="576" t="str">
        <f>IFERROR(__xludf.DUMMYFUNCTION("""COMPUTED_VALUE"""),"")</f>
        <v/>
      </c>
      <c r="AE190" s="574" t="str">
        <f>IFERROR(__xludf.DUMMYFUNCTION("""COMPUTED_VALUE"""),"")</f>
        <v/>
      </c>
      <c r="AF190" s="577" t="str">
        <f>IFERROR(__xludf.DUMMYFUNCTION("""COMPUTED_VALUE"""),"")</f>
        <v/>
      </c>
      <c r="AG190" s="578"/>
      <c r="AH190" s="579"/>
      <c r="AI190" s="359"/>
    </row>
    <row r="191">
      <c r="A191" s="554"/>
      <c r="B191" s="480" t="s">
        <v>2869</v>
      </c>
      <c r="C191" s="555"/>
      <c r="D191" s="556"/>
      <c r="E191" s="384" t="s">
        <v>2869</v>
      </c>
      <c r="F191" s="557"/>
      <c r="G191" s="558"/>
      <c r="H191" s="559"/>
      <c r="I191" s="560"/>
      <c r="J191" s="558"/>
      <c r="K191" s="561"/>
      <c r="L191" s="557"/>
      <c r="M191" s="558"/>
      <c r="N191" s="559"/>
      <c r="O191" s="560"/>
      <c r="P191" s="558"/>
      <c r="Q191" s="561"/>
      <c r="R191" s="557"/>
      <c r="S191" s="558"/>
      <c r="T191" s="559"/>
      <c r="U191" s="562"/>
      <c r="V191" s="563"/>
      <c r="W191" s="564"/>
      <c r="X191" s="565"/>
      <c r="Y191" s="353"/>
      <c r="Z191" s="566"/>
      <c r="AA191" s="574" t="str">
        <f>IFERROR(__xludf.DUMMYFUNCTION("""COMPUTED_VALUE"""),"")</f>
        <v/>
      </c>
      <c r="AB191" s="568" t="str">
        <f>IFERROR(__xludf.DUMMYFUNCTION("""COMPUTED_VALUE"""),"")</f>
        <v/>
      </c>
      <c r="AC191" s="575" t="str">
        <f>IFERROR(__xludf.DUMMYFUNCTION("""COMPUTED_VALUE"""),"")</f>
        <v/>
      </c>
      <c r="AD191" s="576" t="str">
        <f>IFERROR(__xludf.DUMMYFUNCTION("""COMPUTED_VALUE"""),"")</f>
        <v/>
      </c>
      <c r="AE191" s="574" t="str">
        <f>IFERROR(__xludf.DUMMYFUNCTION("""COMPUTED_VALUE"""),"")</f>
        <v/>
      </c>
      <c r="AF191" s="577" t="str">
        <f>IFERROR(__xludf.DUMMYFUNCTION("""COMPUTED_VALUE"""),"")</f>
        <v/>
      </c>
      <c r="AG191" s="578"/>
      <c r="AH191" s="579"/>
      <c r="AI191" s="359"/>
    </row>
    <row r="192">
      <c r="A192" s="554"/>
      <c r="B192" s="480" t="s">
        <v>2869</v>
      </c>
      <c r="C192" s="555"/>
      <c r="D192" s="556"/>
      <c r="E192" s="384" t="s">
        <v>2869</v>
      </c>
      <c r="F192" s="557"/>
      <c r="G192" s="558"/>
      <c r="H192" s="559"/>
      <c r="I192" s="560"/>
      <c r="J192" s="558"/>
      <c r="K192" s="561"/>
      <c r="L192" s="557"/>
      <c r="M192" s="558"/>
      <c r="N192" s="559"/>
      <c r="O192" s="560"/>
      <c r="P192" s="558"/>
      <c r="Q192" s="561"/>
      <c r="R192" s="557"/>
      <c r="S192" s="558"/>
      <c r="T192" s="559"/>
      <c r="U192" s="562"/>
      <c r="V192" s="563"/>
      <c r="W192" s="564"/>
      <c r="X192" s="565"/>
      <c r="Y192" s="353"/>
      <c r="Z192" s="566"/>
      <c r="AA192" s="574" t="str">
        <f>IFERROR(__xludf.DUMMYFUNCTION("""COMPUTED_VALUE"""),"")</f>
        <v/>
      </c>
      <c r="AB192" s="568" t="str">
        <f>IFERROR(__xludf.DUMMYFUNCTION("""COMPUTED_VALUE"""),"")</f>
        <v/>
      </c>
      <c r="AC192" s="575" t="str">
        <f>IFERROR(__xludf.DUMMYFUNCTION("""COMPUTED_VALUE"""),"")</f>
        <v/>
      </c>
      <c r="AD192" s="576" t="str">
        <f>IFERROR(__xludf.DUMMYFUNCTION("""COMPUTED_VALUE"""),"")</f>
        <v/>
      </c>
      <c r="AE192" s="574" t="str">
        <f>IFERROR(__xludf.DUMMYFUNCTION("""COMPUTED_VALUE"""),"")</f>
        <v/>
      </c>
      <c r="AF192" s="577" t="str">
        <f>IFERROR(__xludf.DUMMYFUNCTION("""COMPUTED_VALUE"""),"")</f>
        <v/>
      </c>
      <c r="AG192" s="578"/>
      <c r="AH192" s="579"/>
      <c r="AI192" s="359"/>
    </row>
    <row r="193">
      <c r="A193" s="554"/>
      <c r="B193" s="480" t="s">
        <v>2869</v>
      </c>
      <c r="C193" s="555"/>
      <c r="D193" s="556"/>
      <c r="E193" s="384" t="s">
        <v>2869</v>
      </c>
      <c r="F193" s="557"/>
      <c r="G193" s="558"/>
      <c r="H193" s="559"/>
      <c r="I193" s="560"/>
      <c r="J193" s="558"/>
      <c r="K193" s="561"/>
      <c r="L193" s="557"/>
      <c r="M193" s="558"/>
      <c r="N193" s="559"/>
      <c r="O193" s="560"/>
      <c r="P193" s="558"/>
      <c r="Q193" s="561"/>
      <c r="R193" s="557"/>
      <c r="S193" s="558"/>
      <c r="T193" s="559"/>
      <c r="U193" s="562"/>
      <c r="V193" s="563"/>
      <c r="W193" s="591"/>
      <c r="X193" s="572"/>
      <c r="Y193" s="353"/>
      <c r="Z193" s="573"/>
      <c r="AA193" s="574" t="str">
        <f>IFERROR(__xludf.DUMMYFUNCTION("""COMPUTED_VALUE"""),"")</f>
        <v/>
      </c>
      <c r="AB193" s="568" t="str">
        <f>IFERROR(__xludf.DUMMYFUNCTION("""COMPUTED_VALUE"""),"")</f>
        <v/>
      </c>
      <c r="AC193" s="575" t="str">
        <f>IFERROR(__xludf.DUMMYFUNCTION("""COMPUTED_VALUE"""),"")</f>
        <v/>
      </c>
      <c r="AD193" s="576" t="str">
        <f>IFERROR(__xludf.DUMMYFUNCTION("""COMPUTED_VALUE"""),"")</f>
        <v/>
      </c>
      <c r="AE193" s="574" t="str">
        <f>IFERROR(__xludf.DUMMYFUNCTION("""COMPUTED_VALUE"""),"")</f>
        <v/>
      </c>
      <c r="AF193" s="577" t="str">
        <f>IFERROR(__xludf.DUMMYFUNCTION("""COMPUTED_VALUE"""),"")</f>
        <v/>
      </c>
      <c r="AG193" s="578"/>
      <c r="AH193" s="579"/>
      <c r="AI193" s="359"/>
    </row>
    <row r="194">
      <c r="A194" s="554"/>
      <c r="B194" s="480" t="s">
        <v>2869</v>
      </c>
      <c r="C194" s="555"/>
      <c r="D194" s="556"/>
      <c r="E194" s="384" t="s">
        <v>2869</v>
      </c>
      <c r="F194" s="557"/>
      <c r="G194" s="558"/>
      <c r="H194" s="559"/>
      <c r="I194" s="560"/>
      <c r="J194" s="558"/>
      <c r="K194" s="561"/>
      <c r="L194" s="557"/>
      <c r="M194" s="558"/>
      <c r="N194" s="559"/>
      <c r="O194" s="560"/>
      <c r="P194" s="558"/>
      <c r="Q194" s="561"/>
      <c r="R194" s="557"/>
      <c r="S194" s="558"/>
      <c r="T194" s="559"/>
      <c r="U194" s="562"/>
      <c r="V194" s="563"/>
      <c r="W194" s="564"/>
      <c r="X194" s="565"/>
      <c r="Y194" s="353"/>
      <c r="Z194" s="566"/>
      <c r="AA194" s="574" t="str">
        <f>IFERROR(__xludf.DUMMYFUNCTION("""COMPUTED_VALUE"""),"")</f>
        <v/>
      </c>
      <c r="AB194" s="568" t="str">
        <f>IFERROR(__xludf.DUMMYFUNCTION("""COMPUTED_VALUE"""),"")</f>
        <v/>
      </c>
      <c r="AC194" s="575" t="str">
        <f>IFERROR(__xludf.DUMMYFUNCTION("""COMPUTED_VALUE"""),"")</f>
        <v/>
      </c>
      <c r="AD194" s="576" t="str">
        <f>IFERROR(__xludf.DUMMYFUNCTION("""COMPUTED_VALUE"""),"")</f>
        <v/>
      </c>
      <c r="AE194" s="574" t="str">
        <f>IFERROR(__xludf.DUMMYFUNCTION("""COMPUTED_VALUE"""),"")</f>
        <v/>
      </c>
      <c r="AF194" s="577" t="str">
        <f>IFERROR(__xludf.DUMMYFUNCTION("""COMPUTED_VALUE"""),"")</f>
        <v/>
      </c>
      <c r="AG194" s="578"/>
      <c r="AH194" s="579"/>
      <c r="AI194" s="359"/>
    </row>
    <row r="195">
      <c r="A195" s="554"/>
      <c r="B195" s="480" t="s">
        <v>2869</v>
      </c>
      <c r="C195" s="555"/>
      <c r="D195" s="556"/>
      <c r="E195" s="384" t="s">
        <v>2869</v>
      </c>
      <c r="F195" s="557"/>
      <c r="G195" s="558"/>
      <c r="H195" s="559"/>
      <c r="I195" s="560"/>
      <c r="J195" s="558"/>
      <c r="K195" s="561"/>
      <c r="L195" s="557"/>
      <c r="M195" s="558"/>
      <c r="N195" s="559"/>
      <c r="O195" s="560"/>
      <c r="P195" s="558"/>
      <c r="Q195" s="561"/>
      <c r="R195" s="557"/>
      <c r="S195" s="558"/>
      <c r="T195" s="559"/>
      <c r="U195" s="562"/>
      <c r="V195" s="597"/>
      <c r="W195" s="598"/>
      <c r="X195" s="572"/>
      <c r="Y195" s="353"/>
      <c r="Z195" s="573"/>
      <c r="AA195" s="574" t="str">
        <f>IFERROR(__xludf.DUMMYFUNCTION("""COMPUTED_VALUE"""),"")</f>
        <v/>
      </c>
      <c r="AB195" s="568" t="str">
        <f>IFERROR(__xludf.DUMMYFUNCTION("""COMPUTED_VALUE"""),"")</f>
        <v/>
      </c>
      <c r="AC195" s="575" t="str">
        <f>IFERROR(__xludf.DUMMYFUNCTION("""COMPUTED_VALUE"""),"")</f>
        <v/>
      </c>
      <c r="AD195" s="576" t="str">
        <f>IFERROR(__xludf.DUMMYFUNCTION("""COMPUTED_VALUE"""),"")</f>
        <v/>
      </c>
      <c r="AE195" s="574" t="str">
        <f>IFERROR(__xludf.DUMMYFUNCTION("""COMPUTED_VALUE"""),"")</f>
        <v/>
      </c>
      <c r="AF195" s="577" t="str">
        <f>IFERROR(__xludf.DUMMYFUNCTION("""COMPUTED_VALUE"""),"")</f>
        <v/>
      </c>
      <c r="AG195" s="578"/>
      <c r="AH195" s="579"/>
      <c r="AI195" s="393"/>
    </row>
    <row r="196">
      <c r="A196" s="554"/>
      <c r="B196" s="480" t="s">
        <v>2869</v>
      </c>
      <c r="C196" s="555"/>
      <c r="D196" s="556"/>
      <c r="E196" s="384" t="s">
        <v>2869</v>
      </c>
      <c r="F196" s="557"/>
      <c r="G196" s="558"/>
      <c r="H196" s="559"/>
      <c r="I196" s="560"/>
      <c r="J196" s="558"/>
      <c r="K196" s="561"/>
      <c r="L196" s="557"/>
      <c r="M196" s="558"/>
      <c r="N196" s="559"/>
      <c r="O196" s="560"/>
      <c r="P196" s="558"/>
      <c r="Q196" s="561"/>
      <c r="R196" s="557"/>
      <c r="S196" s="558"/>
      <c r="T196" s="559"/>
      <c r="U196" s="562"/>
      <c r="V196" s="563"/>
      <c r="W196" s="591"/>
      <c r="X196" s="572"/>
      <c r="Y196" s="353"/>
      <c r="Z196" s="573"/>
      <c r="AA196" s="574" t="str">
        <f>IFERROR(__xludf.DUMMYFUNCTION("""COMPUTED_VALUE"""),"")</f>
        <v/>
      </c>
      <c r="AB196" s="568" t="str">
        <f>IFERROR(__xludf.DUMMYFUNCTION("""COMPUTED_VALUE"""),"")</f>
        <v/>
      </c>
      <c r="AC196" s="575" t="str">
        <f>IFERROR(__xludf.DUMMYFUNCTION("""COMPUTED_VALUE"""),"")</f>
        <v/>
      </c>
      <c r="AD196" s="576" t="str">
        <f>IFERROR(__xludf.DUMMYFUNCTION("""COMPUTED_VALUE"""),"")</f>
        <v/>
      </c>
      <c r="AE196" s="574" t="str">
        <f>IFERROR(__xludf.DUMMYFUNCTION("""COMPUTED_VALUE"""),"")</f>
        <v/>
      </c>
      <c r="AF196" s="577" t="str">
        <f>IFERROR(__xludf.DUMMYFUNCTION("""COMPUTED_VALUE"""),"")</f>
        <v/>
      </c>
      <c r="AG196" s="570"/>
      <c r="AH196" s="571"/>
      <c r="AI196" s="393"/>
    </row>
    <row r="197">
      <c r="A197" s="554"/>
      <c r="B197" s="480" t="s">
        <v>2869</v>
      </c>
      <c r="C197" s="555"/>
      <c r="D197" s="556"/>
      <c r="E197" s="384" t="s">
        <v>2869</v>
      </c>
      <c r="F197" s="557"/>
      <c r="G197" s="558"/>
      <c r="H197" s="559"/>
      <c r="I197" s="560"/>
      <c r="J197" s="558"/>
      <c r="K197" s="561"/>
      <c r="L197" s="557"/>
      <c r="M197" s="558"/>
      <c r="N197" s="559"/>
      <c r="O197" s="560"/>
      <c r="P197" s="558"/>
      <c r="Q197" s="561"/>
      <c r="R197" s="557"/>
      <c r="S197" s="558"/>
      <c r="T197" s="559"/>
      <c r="U197" s="562"/>
      <c r="V197" s="563"/>
      <c r="W197" s="591"/>
      <c r="X197" s="572"/>
      <c r="Y197" s="353"/>
      <c r="Z197" s="573"/>
      <c r="AA197" s="574" t="str">
        <f>IFERROR(__xludf.DUMMYFUNCTION("""COMPUTED_VALUE"""),"")</f>
        <v/>
      </c>
      <c r="AB197" s="568" t="str">
        <f>IFERROR(__xludf.DUMMYFUNCTION("""COMPUTED_VALUE"""),"")</f>
        <v/>
      </c>
      <c r="AC197" s="575" t="str">
        <f>IFERROR(__xludf.DUMMYFUNCTION("""COMPUTED_VALUE"""),"")</f>
        <v/>
      </c>
      <c r="AD197" s="576" t="str">
        <f>IFERROR(__xludf.DUMMYFUNCTION("""COMPUTED_VALUE"""),"")</f>
        <v/>
      </c>
      <c r="AE197" s="574" t="str">
        <f>IFERROR(__xludf.DUMMYFUNCTION("""COMPUTED_VALUE"""),"")</f>
        <v/>
      </c>
      <c r="AF197" s="577" t="str">
        <f>IFERROR(__xludf.DUMMYFUNCTION("""COMPUTED_VALUE"""),"")</f>
        <v/>
      </c>
      <c r="AG197" s="578"/>
      <c r="AH197" s="579"/>
      <c r="AI197" s="393"/>
    </row>
    <row r="198">
      <c r="A198" s="554"/>
      <c r="B198" s="480" t="s">
        <v>2869</v>
      </c>
      <c r="C198" s="555"/>
      <c r="D198" s="556"/>
      <c r="E198" s="384" t="s">
        <v>2869</v>
      </c>
      <c r="F198" s="557"/>
      <c r="G198" s="558"/>
      <c r="H198" s="559"/>
      <c r="I198" s="560"/>
      <c r="J198" s="558"/>
      <c r="K198" s="561"/>
      <c r="L198" s="557"/>
      <c r="M198" s="558"/>
      <c r="N198" s="559"/>
      <c r="O198" s="560"/>
      <c r="P198" s="558"/>
      <c r="Q198" s="561"/>
      <c r="R198" s="557"/>
      <c r="S198" s="558"/>
      <c r="T198" s="559"/>
      <c r="U198" s="562"/>
      <c r="V198" s="563"/>
      <c r="W198" s="564"/>
      <c r="X198" s="572"/>
      <c r="Y198" s="353"/>
      <c r="Z198" s="573"/>
      <c r="AA198" s="574" t="str">
        <f>IFERROR(__xludf.DUMMYFUNCTION("""COMPUTED_VALUE"""),"")</f>
        <v/>
      </c>
      <c r="AB198" s="568" t="str">
        <f>IFERROR(__xludf.DUMMYFUNCTION("""COMPUTED_VALUE"""),"")</f>
        <v/>
      </c>
      <c r="AC198" s="575" t="str">
        <f>IFERROR(__xludf.DUMMYFUNCTION("""COMPUTED_VALUE"""),"")</f>
        <v/>
      </c>
      <c r="AD198" s="576" t="str">
        <f>IFERROR(__xludf.DUMMYFUNCTION("""COMPUTED_VALUE"""),"")</f>
        <v/>
      </c>
      <c r="AE198" s="574" t="str">
        <f>IFERROR(__xludf.DUMMYFUNCTION("""COMPUTED_VALUE"""),"")</f>
        <v/>
      </c>
      <c r="AF198" s="577" t="str">
        <f>IFERROR(__xludf.DUMMYFUNCTION("""COMPUTED_VALUE"""),"")</f>
        <v/>
      </c>
      <c r="AG198" s="570"/>
      <c r="AH198" s="571"/>
      <c r="AI198" s="393"/>
    </row>
    <row r="199">
      <c r="A199" s="554"/>
      <c r="B199" s="480" t="s">
        <v>2869</v>
      </c>
      <c r="C199" s="555"/>
      <c r="D199" s="556"/>
      <c r="E199" s="384" t="s">
        <v>2869</v>
      </c>
      <c r="F199" s="557"/>
      <c r="G199" s="558"/>
      <c r="H199" s="559"/>
      <c r="I199" s="560"/>
      <c r="J199" s="558"/>
      <c r="K199" s="561"/>
      <c r="L199" s="557"/>
      <c r="M199" s="558"/>
      <c r="N199" s="559"/>
      <c r="O199" s="560"/>
      <c r="P199" s="558"/>
      <c r="Q199" s="561"/>
      <c r="R199" s="557"/>
      <c r="S199" s="558"/>
      <c r="T199" s="559"/>
      <c r="U199" s="562"/>
      <c r="V199" s="563"/>
      <c r="W199" s="564"/>
      <c r="X199" s="572"/>
      <c r="Y199" s="353"/>
      <c r="Z199" s="573"/>
      <c r="AA199" s="574" t="str">
        <f>IFERROR(__xludf.DUMMYFUNCTION("""COMPUTED_VALUE"""),"")</f>
        <v/>
      </c>
      <c r="AB199" s="568" t="str">
        <f>IFERROR(__xludf.DUMMYFUNCTION("""COMPUTED_VALUE"""),"")</f>
        <v/>
      </c>
      <c r="AC199" s="575" t="str">
        <f>IFERROR(__xludf.DUMMYFUNCTION("""COMPUTED_VALUE"""),"")</f>
        <v/>
      </c>
      <c r="AD199" s="576" t="str">
        <f>IFERROR(__xludf.DUMMYFUNCTION("""COMPUTED_VALUE"""),"")</f>
        <v/>
      </c>
      <c r="AE199" s="574" t="str">
        <f>IFERROR(__xludf.DUMMYFUNCTION("""COMPUTED_VALUE"""),"")</f>
        <v/>
      </c>
      <c r="AF199" s="577" t="str">
        <f>IFERROR(__xludf.DUMMYFUNCTION("""COMPUTED_VALUE"""),"")</f>
        <v/>
      </c>
      <c r="AG199" s="578"/>
      <c r="AH199" s="579"/>
      <c r="AI199" s="393"/>
    </row>
    <row r="200">
      <c r="A200" s="554"/>
      <c r="B200" s="480" t="s">
        <v>2869</v>
      </c>
      <c r="C200" s="555"/>
      <c r="D200" s="556"/>
      <c r="E200" s="384" t="s">
        <v>2869</v>
      </c>
      <c r="F200" s="557"/>
      <c r="G200" s="558"/>
      <c r="H200" s="559"/>
      <c r="I200" s="560"/>
      <c r="J200" s="558"/>
      <c r="K200" s="561"/>
      <c r="L200" s="557"/>
      <c r="M200" s="558"/>
      <c r="N200" s="559"/>
      <c r="O200" s="560"/>
      <c r="P200" s="558"/>
      <c r="Q200" s="561"/>
      <c r="R200" s="557"/>
      <c r="S200" s="558"/>
      <c r="T200" s="559"/>
      <c r="U200" s="562"/>
      <c r="V200" s="563"/>
      <c r="W200" s="591"/>
      <c r="X200" s="572"/>
      <c r="Y200" s="353"/>
      <c r="Z200" s="566"/>
      <c r="AA200" s="574" t="str">
        <f>IFERROR(__xludf.DUMMYFUNCTION("""COMPUTED_VALUE"""),"")</f>
        <v/>
      </c>
      <c r="AB200" s="568" t="str">
        <f>IFERROR(__xludf.DUMMYFUNCTION("""COMPUTED_VALUE"""),"")</f>
        <v/>
      </c>
      <c r="AC200" s="575" t="str">
        <f>IFERROR(__xludf.DUMMYFUNCTION("""COMPUTED_VALUE"""),"")</f>
        <v/>
      </c>
      <c r="AD200" s="576" t="str">
        <f>IFERROR(__xludf.DUMMYFUNCTION("""COMPUTED_VALUE"""),"")</f>
        <v/>
      </c>
      <c r="AE200" s="574" t="str">
        <f>IFERROR(__xludf.DUMMYFUNCTION("""COMPUTED_VALUE"""),"")</f>
        <v/>
      </c>
      <c r="AF200" s="577" t="str">
        <f>IFERROR(__xludf.DUMMYFUNCTION("""COMPUTED_VALUE"""),"")</f>
        <v/>
      </c>
      <c r="AG200" s="578"/>
      <c r="AH200" s="579"/>
      <c r="AI200" s="359"/>
    </row>
    <row r="201">
      <c r="A201" s="554"/>
      <c r="B201" s="480" t="s">
        <v>2869</v>
      </c>
      <c r="C201" s="555"/>
      <c r="D201" s="556"/>
      <c r="E201" s="384" t="s">
        <v>2869</v>
      </c>
      <c r="F201" s="557"/>
      <c r="G201" s="558"/>
      <c r="H201" s="559"/>
      <c r="I201" s="560"/>
      <c r="J201" s="558"/>
      <c r="K201" s="561"/>
      <c r="L201" s="557"/>
      <c r="M201" s="558"/>
      <c r="N201" s="559"/>
      <c r="O201" s="560"/>
      <c r="P201" s="558"/>
      <c r="Q201" s="561"/>
      <c r="R201" s="557"/>
      <c r="S201" s="558"/>
      <c r="T201" s="559"/>
      <c r="U201" s="562"/>
      <c r="V201" s="563"/>
      <c r="W201" s="564"/>
      <c r="X201" s="565"/>
      <c r="Y201" s="353"/>
      <c r="Z201" s="566"/>
      <c r="AA201" s="574" t="str">
        <f>IFERROR(__xludf.DUMMYFUNCTION("""COMPUTED_VALUE"""),"")</f>
        <v/>
      </c>
      <c r="AB201" s="568" t="str">
        <f>IFERROR(__xludf.DUMMYFUNCTION("""COMPUTED_VALUE"""),"")</f>
        <v/>
      </c>
      <c r="AC201" s="575" t="str">
        <f>IFERROR(__xludf.DUMMYFUNCTION("""COMPUTED_VALUE"""),"")</f>
        <v/>
      </c>
      <c r="AD201" s="576" t="str">
        <f>IFERROR(__xludf.DUMMYFUNCTION("""COMPUTED_VALUE"""),"")</f>
        <v/>
      </c>
      <c r="AE201" s="574" t="str">
        <f>IFERROR(__xludf.DUMMYFUNCTION("""COMPUTED_VALUE"""),"")</f>
        <v/>
      </c>
      <c r="AF201" s="577" t="str">
        <f>IFERROR(__xludf.DUMMYFUNCTION("""COMPUTED_VALUE"""),"")</f>
        <v/>
      </c>
      <c r="AG201" s="578"/>
      <c r="AH201" s="579"/>
      <c r="AI201" s="359"/>
    </row>
    <row r="202">
      <c r="A202" s="554"/>
      <c r="B202" s="480" t="s">
        <v>2869</v>
      </c>
      <c r="C202" s="555"/>
      <c r="D202" s="556"/>
      <c r="E202" s="384" t="s">
        <v>2869</v>
      </c>
      <c r="F202" s="557"/>
      <c r="G202" s="558"/>
      <c r="H202" s="559"/>
      <c r="I202" s="560"/>
      <c r="J202" s="558"/>
      <c r="K202" s="561"/>
      <c r="L202" s="557"/>
      <c r="M202" s="558"/>
      <c r="N202" s="559"/>
      <c r="O202" s="560"/>
      <c r="P202" s="558"/>
      <c r="Q202" s="561"/>
      <c r="R202" s="557"/>
      <c r="S202" s="558"/>
      <c r="T202" s="559"/>
      <c r="U202" s="562"/>
      <c r="V202" s="563"/>
      <c r="W202" s="564"/>
      <c r="X202" s="572"/>
      <c r="Y202" s="353"/>
      <c r="Z202" s="573"/>
      <c r="AA202" s="574" t="str">
        <f>IFERROR(__xludf.DUMMYFUNCTION("""COMPUTED_VALUE"""),"")</f>
        <v/>
      </c>
      <c r="AB202" s="568" t="str">
        <f>IFERROR(__xludf.DUMMYFUNCTION("""COMPUTED_VALUE"""),"")</f>
        <v/>
      </c>
      <c r="AC202" s="575" t="str">
        <f>IFERROR(__xludf.DUMMYFUNCTION("""COMPUTED_VALUE"""),"")</f>
        <v/>
      </c>
      <c r="AD202" s="576" t="str">
        <f>IFERROR(__xludf.DUMMYFUNCTION("""COMPUTED_VALUE"""),"")</f>
        <v/>
      </c>
      <c r="AE202" s="574" t="str">
        <f>IFERROR(__xludf.DUMMYFUNCTION("""COMPUTED_VALUE"""),"")</f>
        <v/>
      </c>
      <c r="AF202" s="577" t="str">
        <f>IFERROR(__xludf.DUMMYFUNCTION("""COMPUTED_VALUE"""),"")</f>
        <v/>
      </c>
      <c r="AG202" s="578"/>
      <c r="AH202" s="579"/>
      <c r="AI202" s="359"/>
    </row>
    <row r="203">
      <c r="A203" s="554"/>
      <c r="B203" s="480" t="s">
        <v>2869</v>
      </c>
      <c r="C203" s="555"/>
      <c r="D203" s="556"/>
      <c r="E203" s="384" t="s">
        <v>2869</v>
      </c>
      <c r="F203" s="557"/>
      <c r="G203" s="558"/>
      <c r="H203" s="559"/>
      <c r="I203" s="560"/>
      <c r="J203" s="558"/>
      <c r="K203" s="561"/>
      <c r="L203" s="557"/>
      <c r="M203" s="558"/>
      <c r="N203" s="559"/>
      <c r="O203" s="560"/>
      <c r="P203" s="558"/>
      <c r="Q203" s="561"/>
      <c r="R203" s="557"/>
      <c r="S203" s="558"/>
      <c r="T203" s="559"/>
      <c r="U203" s="562"/>
      <c r="V203" s="563"/>
      <c r="W203" s="564"/>
      <c r="X203" s="572"/>
      <c r="Y203" s="353"/>
      <c r="Z203" s="573"/>
      <c r="AA203" s="574" t="str">
        <f>IFERROR(__xludf.DUMMYFUNCTION("""COMPUTED_VALUE"""),"")</f>
        <v/>
      </c>
      <c r="AB203" s="568" t="str">
        <f>IFERROR(__xludf.DUMMYFUNCTION("""COMPUTED_VALUE"""),"")</f>
        <v/>
      </c>
      <c r="AC203" s="575" t="str">
        <f>IFERROR(__xludf.DUMMYFUNCTION("""COMPUTED_VALUE"""),"")</f>
        <v/>
      </c>
      <c r="AD203" s="576" t="str">
        <f>IFERROR(__xludf.DUMMYFUNCTION("""COMPUTED_VALUE"""),"")</f>
        <v/>
      </c>
      <c r="AE203" s="574" t="str">
        <f>IFERROR(__xludf.DUMMYFUNCTION("""COMPUTED_VALUE"""),"")</f>
        <v/>
      </c>
      <c r="AF203" s="577" t="str">
        <f>IFERROR(__xludf.DUMMYFUNCTION("""COMPUTED_VALUE"""),"")</f>
        <v/>
      </c>
      <c r="AG203" s="578"/>
      <c r="AH203" s="579"/>
      <c r="AI203" s="359"/>
    </row>
    <row r="204">
      <c r="A204" s="554"/>
      <c r="B204" s="480" t="s">
        <v>2869</v>
      </c>
      <c r="C204" s="555"/>
      <c r="D204" s="556"/>
      <c r="E204" s="384" t="s">
        <v>2869</v>
      </c>
      <c r="F204" s="557"/>
      <c r="G204" s="558"/>
      <c r="H204" s="559"/>
      <c r="I204" s="560"/>
      <c r="J204" s="558"/>
      <c r="K204" s="561"/>
      <c r="L204" s="557"/>
      <c r="M204" s="558"/>
      <c r="N204" s="559"/>
      <c r="O204" s="560"/>
      <c r="P204" s="558"/>
      <c r="Q204" s="561"/>
      <c r="R204" s="557"/>
      <c r="S204" s="558"/>
      <c r="T204" s="559"/>
      <c r="U204" s="562"/>
      <c r="V204" s="563"/>
      <c r="W204" s="564"/>
      <c r="X204" s="572"/>
      <c r="Y204" s="353"/>
      <c r="Z204" s="573"/>
      <c r="AA204" s="574" t="str">
        <f>IFERROR(__xludf.DUMMYFUNCTION("""COMPUTED_VALUE"""),"")</f>
        <v/>
      </c>
      <c r="AB204" s="568" t="str">
        <f>IFERROR(__xludf.DUMMYFUNCTION("""COMPUTED_VALUE"""),"")</f>
        <v/>
      </c>
      <c r="AC204" s="575" t="str">
        <f>IFERROR(__xludf.DUMMYFUNCTION("""COMPUTED_VALUE"""),"")</f>
        <v/>
      </c>
      <c r="AD204" s="576" t="str">
        <f>IFERROR(__xludf.DUMMYFUNCTION("""COMPUTED_VALUE"""),"")</f>
        <v/>
      </c>
      <c r="AE204" s="574" t="str">
        <f>IFERROR(__xludf.DUMMYFUNCTION("""COMPUTED_VALUE"""),"")</f>
        <v/>
      </c>
      <c r="AF204" s="577" t="str">
        <f>IFERROR(__xludf.DUMMYFUNCTION("""COMPUTED_VALUE"""),"")</f>
        <v/>
      </c>
      <c r="AG204" s="578"/>
      <c r="AH204" s="579"/>
      <c r="AI204" s="359"/>
    </row>
    <row r="205">
      <c r="A205" s="554"/>
      <c r="B205" s="480" t="s">
        <v>2869</v>
      </c>
      <c r="C205" s="555"/>
      <c r="D205" s="556"/>
      <c r="E205" s="384" t="s">
        <v>2869</v>
      </c>
      <c r="F205" s="557"/>
      <c r="G205" s="558"/>
      <c r="H205" s="559"/>
      <c r="I205" s="560"/>
      <c r="J205" s="558"/>
      <c r="K205" s="561"/>
      <c r="L205" s="557"/>
      <c r="M205" s="558"/>
      <c r="N205" s="559"/>
      <c r="O205" s="560"/>
      <c r="P205" s="558"/>
      <c r="Q205" s="561"/>
      <c r="R205" s="557"/>
      <c r="S205" s="558"/>
      <c r="T205" s="559"/>
      <c r="U205" s="562"/>
      <c r="V205" s="563"/>
      <c r="W205" s="564"/>
      <c r="X205" s="565"/>
      <c r="Y205" s="353"/>
      <c r="Z205" s="566"/>
      <c r="AA205" s="574" t="str">
        <f>IFERROR(__xludf.DUMMYFUNCTION("""COMPUTED_VALUE"""),"")</f>
        <v/>
      </c>
      <c r="AB205" s="568" t="str">
        <f>IFERROR(__xludf.DUMMYFUNCTION("""COMPUTED_VALUE"""),"")</f>
        <v/>
      </c>
      <c r="AC205" s="575" t="str">
        <f>IFERROR(__xludf.DUMMYFUNCTION("""COMPUTED_VALUE"""),"")</f>
        <v/>
      </c>
      <c r="AD205" s="576" t="str">
        <f>IFERROR(__xludf.DUMMYFUNCTION("""COMPUTED_VALUE"""),"")</f>
        <v/>
      </c>
      <c r="AE205" s="574" t="str">
        <f>IFERROR(__xludf.DUMMYFUNCTION("""COMPUTED_VALUE"""),"")</f>
        <v/>
      </c>
      <c r="AF205" s="577" t="str">
        <f>IFERROR(__xludf.DUMMYFUNCTION("""COMPUTED_VALUE"""),"")</f>
        <v/>
      </c>
      <c r="AG205" s="578"/>
      <c r="AH205" s="579"/>
      <c r="AI205" s="359"/>
    </row>
    <row r="206">
      <c r="A206" s="554"/>
      <c r="B206" s="480" t="s">
        <v>2869</v>
      </c>
      <c r="C206" s="555"/>
      <c r="D206" s="556"/>
      <c r="E206" s="384" t="s">
        <v>2869</v>
      </c>
      <c r="F206" s="557"/>
      <c r="G206" s="558"/>
      <c r="H206" s="559"/>
      <c r="I206" s="560"/>
      <c r="J206" s="558"/>
      <c r="K206" s="561"/>
      <c r="L206" s="557"/>
      <c r="M206" s="558"/>
      <c r="N206" s="559"/>
      <c r="O206" s="560"/>
      <c r="P206" s="558"/>
      <c r="Q206" s="561"/>
      <c r="R206" s="557"/>
      <c r="S206" s="558"/>
      <c r="T206" s="559"/>
      <c r="U206" s="562"/>
      <c r="V206" s="563"/>
      <c r="W206" s="564"/>
      <c r="X206" s="565"/>
      <c r="Y206" s="353"/>
      <c r="Z206" s="566"/>
      <c r="AA206" s="574" t="str">
        <f>IFERROR(__xludf.DUMMYFUNCTION("""COMPUTED_VALUE"""),"")</f>
        <v/>
      </c>
      <c r="AB206" s="568" t="str">
        <f>IFERROR(__xludf.DUMMYFUNCTION("""COMPUTED_VALUE"""),"")</f>
        <v/>
      </c>
      <c r="AC206" s="575" t="str">
        <f>IFERROR(__xludf.DUMMYFUNCTION("""COMPUTED_VALUE"""),"")</f>
        <v/>
      </c>
      <c r="AD206" s="576" t="str">
        <f>IFERROR(__xludf.DUMMYFUNCTION("""COMPUTED_VALUE"""),"")</f>
        <v/>
      </c>
      <c r="AE206" s="574" t="str">
        <f>IFERROR(__xludf.DUMMYFUNCTION("""COMPUTED_VALUE"""),"")</f>
        <v/>
      </c>
      <c r="AF206" s="577" t="str">
        <f>IFERROR(__xludf.DUMMYFUNCTION("""COMPUTED_VALUE"""),"")</f>
        <v/>
      </c>
      <c r="AG206" s="578"/>
      <c r="AH206" s="579"/>
      <c r="AI206" s="359"/>
    </row>
    <row r="207">
      <c r="A207" s="554"/>
      <c r="B207" s="480" t="s">
        <v>2869</v>
      </c>
      <c r="C207" s="555"/>
      <c r="D207" s="556"/>
      <c r="E207" s="384" t="s">
        <v>2869</v>
      </c>
      <c r="F207" s="557"/>
      <c r="G207" s="558"/>
      <c r="H207" s="559"/>
      <c r="I207" s="560"/>
      <c r="J207" s="558"/>
      <c r="K207" s="561"/>
      <c r="L207" s="557"/>
      <c r="M207" s="558"/>
      <c r="N207" s="559"/>
      <c r="O207" s="560"/>
      <c r="P207" s="558"/>
      <c r="Q207" s="561"/>
      <c r="R207" s="557"/>
      <c r="S207" s="558"/>
      <c r="T207" s="559"/>
      <c r="U207" s="562"/>
      <c r="V207" s="563"/>
      <c r="W207" s="564"/>
      <c r="X207" s="572"/>
      <c r="Y207" s="353"/>
      <c r="Z207" s="573"/>
      <c r="AA207" s="574" t="str">
        <f>IFERROR(__xludf.DUMMYFUNCTION("""COMPUTED_VALUE"""),"")</f>
        <v/>
      </c>
      <c r="AB207" s="568" t="str">
        <f>IFERROR(__xludf.DUMMYFUNCTION("""COMPUTED_VALUE"""),"")</f>
        <v/>
      </c>
      <c r="AC207" s="575" t="str">
        <f>IFERROR(__xludf.DUMMYFUNCTION("""COMPUTED_VALUE"""),"")</f>
        <v/>
      </c>
      <c r="AD207" s="576" t="str">
        <f>IFERROR(__xludf.DUMMYFUNCTION("""COMPUTED_VALUE"""),"")</f>
        <v/>
      </c>
      <c r="AE207" s="574" t="str">
        <f>IFERROR(__xludf.DUMMYFUNCTION("""COMPUTED_VALUE"""),"")</f>
        <v/>
      </c>
      <c r="AF207" s="577" t="str">
        <f>IFERROR(__xludf.DUMMYFUNCTION("""COMPUTED_VALUE"""),"")</f>
        <v/>
      </c>
      <c r="AG207" s="578"/>
      <c r="AH207" s="579"/>
      <c r="AI207" s="359"/>
    </row>
    <row r="208">
      <c r="A208" s="554"/>
      <c r="B208" s="480" t="s">
        <v>2869</v>
      </c>
      <c r="C208" s="555"/>
      <c r="D208" s="556"/>
      <c r="E208" s="384" t="s">
        <v>2869</v>
      </c>
      <c r="F208" s="557"/>
      <c r="G208" s="558"/>
      <c r="H208" s="559"/>
      <c r="I208" s="560"/>
      <c r="J208" s="558"/>
      <c r="K208" s="561"/>
      <c r="L208" s="557"/>
      <c r="M208" s="558"/>
      <c r="N208" s="559"/>
      <c r="O208" s="560"/>
      <c r="P208" s="558"/>
      <c r="Q208" s="561"/>
      <c r="R208" s="557"/>
      <c r="S208" s="558"/>
      <c r="T208" s="559"/>
      <c r="U208" s="562"/>
      <c r="V208" s="563"/>
      <c r="W208" s="564"/>
      <c r="X208" s="572"/>
      <c r="Y208" s="353"/>
      <c r="Z208" s="573"/>
      <c r="AA208" s="574" t="str">
        <f>IFERROR(__xludf.DUMMYFUNCTION("""COMPUTED_VALUE"""),"")</f>
        <v/>
      </c>
      <c r="AB208" s="568" t="str">
        <f>IFERROR(__xludf.DUMMYFUNCTION("""COMPUTED_VALUE"""),"")</f>
        <v/>
      </c>
      <c r="AC208" s="575" t="str">
        <f>IFERROR(__xludf.DUMMYFUNCTION("""COMPUTED_VALUE"""),"")</f>
        <v/>
      </c>
      <c r="AD208" s="576" t="str">
        <f>IFERROR(__xludf.DUMMYFUNCTION("""COMPUTED_VALUE"""),"")</f>
        <v/>
      </c>
      <c r="AE208" s="574" t="str">
        <f>IFERROR(__xludf.DUMMYFUNCTION("""COMPUTED_VALUE"""),"")</f>
        <v/>
      </c>
      <c r="AF208" s="577" t="str">
        <f>IFERROR(__xludf.DUMMYFUNCTION("""COMPUTED_VALUE"""),"")</f>
        <v/>
      </c>
      <c r="AG208" s="578"/>
      <c r="AH208" s="579"/>
      <c r="AI208" s="359"/>
    </row>
    <row r="209">
      <c r="A209" s="554"/>
      <c r="B209" s="480" t="s">
        <v>2869</v>
      </c>
      <c r="C209" s="555"/>
      <c r="D209" s="556"/>
      <c r="E209" s="384" t="s">
        <v>2869</v>
      </c>
      <c r="F209" s="557"/>
      <c r="G209" s="558"/>
      <c r="H209" s="559"/>
      <c r="I209" s="560"/>
      <c r="J209" s="558"/>
      <c r="K209" s="561"/>
      <c r="L209" s="557"/>
      <c r="M209" s="558"/>
      <c r="N209" s="559"/>
      <c r="O209" s="560"/>
      <c r="P209" s="558"/>
      <c r="Q209" s="561"/>
      <c r="R209" s="557"/>
      <c r="S209" s="558"/>
      <c r="T209" s="559"/>
      <c r="U209" s="562"/>
      <c r="V209" s="563"/>
      <c r="W209" s="564"/>
      <c r="X209" s="565"/>
      <c r="Y209" s="353"/>
      <c r="Z209" s="566"/>
      <c r="AA209" s="574" t="str">
        <f>IFERROR(__xludf.DUMMYFUNCTION("""COMPUTED_VALUE"""),"")</f>
        <v/>
      </c>
      <c r="AB209" s="568" t="str">
        <f>IFERROR(__xludf.DUMMYFUNCTION("""COMPUTED_VALUE"""),"")</f>
        <v/>
      </c>
      <c r="AC209" s="575" t="str">
        <f>IFERROR(__xludf.DUMMYFUNCTION("""COMPUTED_VALUE"""),"")</f>
        <v/>
      </c>
      <c r="AD209" s="576" t="str">
        <f>IFERROR(__xludf.DUMMYFUNCTION("""COMPUTED_VALUE"""),"")</f>
        <v/>
      </c>
      <c r="AE209" s="574" t="str">
        <f>IFERROR(__xludf.DUMMYFUNCTION("""COMPUTED_VALUE"""),"")</f>
        <v/>
      </c>
      <c r="AF209" s="577" t="str">
        <f>IFERROR(__xludf.DUMMYFUNCTION("""COMPUTED_VALUE"""),"")</f>
        <v/>
      </c>
      <c r="AG209" s="578"/>
      <c r="AH209" s="579"/>
      <c r="AI209" s="359"/>
    </row>
    <row r="210">
      <c r="A210" s="554"/>
      <c r="B210" s="480" t="s">
        <v>2869</v>
      </c>
      <c r="C210" s="555"/>
      <c r="D210" s="556"/>
      <c r="E210" s="384" t="s">
        <v>2869</v>
      </c>
      <c r="F210" s="557"/>
      <c r="G210" s="558"/>
      <c r="H210" s="559"/>
      <c r="I210" s="560"/>
      <c r="J210" s="558"/>
      <c r="K210" s="561"/>
      <c r="L210" s="557"/>
      <c r="M210" s="558"/>
      <c r="N210" s="559"/>
      <c r="O210" s="560"/>
      <c r="P210" s="558"/>
      <c r="Q210" s="561"/>
      <c r="R210" s="557"/>
      <c r="S210" s="558"/>
      <c r="T210" s="559"/>
      <c r="U210" s="562"/>
      <c r="V210" s="563"/>
      <c r="W210" s="564"/>
      <c r="X210" s="565"/>
      <c r="Y210" s="353"/>
      <c r="Z210" s="566"/>
      <c r="AA210" s="574" t="str">
        <f>IFERROR(__xludf.DUMMYFUNCTION("""COMPUTED_VALUE"""),"")</f>
        <v/>
      </c>
      <c r="AB210" s="568" t="str">
        <f>IFERROR(__xludf.DUMMYFUNCTION("""COMPUTED_VALUE"""),"")</f>
        <v/>
      </c>
      <c r="AC210" s="575" t="str">
        <f>IFERROR(__xludf.DUMMYFUNCTION("""COMPUTED_VALUE"""),"")</f>
        <v/>
      </c>
      <c r="AD210" s="576" t="str">
        <f>IFERROR(__xludf.DUMMYFUNCTION("""COMPUTED_VALUE"""),"")</f>
        <v/>
      </c>
      <c r="AE210" s="574" t="str">
        <f>IFERROR(__xludf.DUMMYFUNCTION("""COMPUTED_VALUE"""),"")</f>
        <v/>
      </c>
      <c r="AF210" s="577" t="str">
        <f>IFERROR(__xludf.DUMMYFUNCTION("""COMPUTED_VALUE"""),"")</f>
        <v/>
      </c>
      <c r="AG210" s="578"/>
      <c r="AH210" s="579"/>
      <c r="AI210" s="359"/>
    </row>
    <row r="211">
      <c r="A211" s="554"/>
      <c r="B211" s="480" t="s">
        <v>2869</v>
      </c>
      <c r="C211" s="555"/>
      <c r="D211" s="556"/>
      <c r="E211" s="384" t="s">
        <v>2869</v>
      </c>
      <c r="F211" s="557"/>
      <c r="G211" s="558"/>
      <c r="H211" s="559"/>
      <c r="I211" s="560"/>
      <c r="J211" s="558"/>
      <c r="K211" s="561"/>
      <c r="L211" s="557"/>
      <c r="M211" s="558"/>
      <c r="N211" s="559"/>
      <c r="O211" s="560"/>
      <c r="P211" s="558"/>
      <c r="Q211" s="561"/>
      <c r="R211" s="557"/>
      <c r="S211" s="558"/>
      <c r="T211" s="559"/>
      <c r="U211" s="562"/>
      <c r="V211" s="563"/>
      <c r="W211" s="591"/>
      <c r="X211" s="572"/>
      <c r="Y211" s="353"/>
      <c r="Z211" s="566"/>
      <c r="AA211" s="574" t="str">
        <f>IFERROR(__xludf.DUMMYFUNCTION("""COMPUTED_VALUE"""),"")</f>
        <v/>
      </c>
      <c r="AB211" s="568" t="str">
        <f>IFERROR(__xludf.DUMMYFUNCTION("""COMPUTED_VALUE"""),"")</f>
        <v/>
      </c>
      <c r="AC211" s="575" t="str">
        <f>IFERROR(__xludf.DUMMYFUNCTION("""COMPUTED_VALUE"""),"")</f>
        <v/>
      </c>
      <c r="AD211" s="576" t="str">
        <f>IFERROR(__xludf.DUMMYFUNCTION("""COMPUTED_VALUE"""),"")</f>
        <v/>
      </c>
      <c r="AE211" s="574" t="str">
        <f>IFERROR(__xludf.DUMMYFUNCTION("""COMPUTED_VALUE"""),"")</f>
        <v/>
      </c>
      <c r="AF211" s="577" t="str">
        <f>IFERROR(__xludf.DUMMYFUNCTION("""COMPUTED_VALUE"""),"")</f>
        <v/>
      </c>
      <c r="AG211" s="578"/>
      <c r="AH211" s="579"/>
      <c r="AI211" s="359"/>
    </row>
    <row r="212">
      <c r="A212" s="554"/>
      <c r="B212" s="480" t="s">
        <v>2869</v>
      </c>
      <c r="C212" s="555"/>
      <c r="D212" s="556"/>
      <c r="E212" s="384" t="s">
        <v>2869</v>
      </c>
      <c r="F212" s="557"/>
      <c r="G212" s="558"/>
      <c r="H212" s="559"/>
      <c r="I212" s="560"/>
      <c r="J212" s="558"/>
      <c r="K212" s="561"/>
      <c r="L212" s="557"/>
      <c r="M212" s="558"/>
      <c r="N212" s="559"/>
      <c r="O212" s="560"/>
      <c r="P212" s="558"/>
      <c r="Q212" s="561"/>
      <c r="R212" s="557"/>
      <c r="S212" s="558"/>
      <c r="T212" s="559"/>
      <c r="U212" s="562"/>
      <c r="V212" s="563"/>
      <c r="W212" s="591"/>
      <c r="X212" s="572"/>
      <c r="Y212" s="353"/>
      <c r="Z212" s="566"/>
      <c r="AA212" s="574" t="str">
        <f>IFERROR(__xludf.DUMMYFUNCTION("""COMPUTED_VALUE"""),"")</f>
        <v/>
      </c>
      <c r="AB212" s="568" t="str">
        <f>IFERROR(__xludf.DUMMYFUNCTION("""COMPUTED_VALUE"""),"")</f>
        <v/>
      </c>
      <c r="AC212" s="575" t="str">
        <f>IFERROR(__xludf.DUMMYFUNCTION("""COMPUTED_VALUE"""),"")</f>
        <v/>
      </c>
      <c r="AD212" s="576" t="str">
        <f>IFERROR(__xludf.DUMMYFUNCTION("""COMPUTED_VALUE"""),"")</f>
        <v/>
      </c>
      <c r="AE212" s="574" t="str">
        <f>IFERROR(__xludf.DUMMYFUNCTION("""COMPUTED_VALUE"""),"")</f>
        <v/>
      </c>
      <c r="AF212" s="577" t="str">
        <f>IFERROR(__xludf.DUMMYFUNCTION("""COMPUTED_VALUE"""),"")</f>
        <v/>
      </c>
      <c r="AG212" s="578"/>
      <c r="AH212" s="579"/>
      <c r="AI212" s="359"/>
    </row>
    <row r="213">
      <c r="A213" s="554"/>
      <c r="B213" s="480" t="s">
        <v>2869</v>
      </c>
      <c r="C213" s="555"/>
      <c r="D213" s="556"/>
      <c r="E213" s="384" t="s">
        <v>2869</v>
      </c>
      <c r="F213" s="557"/>
      <c r="G213" s="558"/>
      <c r="H213" s="559"/>
      <c r="I213" s="560"/>
      <c r="J213" s="558"/>
      <c r="K213" s="561"/>
      <c r="L213" s="557"/>
      <c r="M213" s="558"/>
      <c r="N213" s="559"/>
      <c r="O213" s="560"/>
      <c r="P213" s="558"/>
      <c r="Q213" s="561"/>
      <c r="R213" s="557"/>
      <c r="S213" s="558"/>
      <c r="T213" s="559"/>
      <c r="U213" s="562"/>
      <c r="V213" s="563"/>
      <c r="W213" s="591"/>
      <c r="X213" s="572"/>
      <c r="Y213" s="353"/>
      <c r="Z213" s="566"/>
      <c r="AA213" s="574" t="str">
        <f>IFERROR(__xludf.DUMMYFUNCTION("""COMPUTED_VALUE"""),"")</f>
        <v/>
      </c>
      <c r="AB213" s="568" t="str">
        <f>IFERROR(__xludf.DUMMYFUNCTION("""COMPUTED_VALUE"""),"")</f>
        <v/>
      </c>
      <c r="AC213" s="575" t="str">
        <f>IFERROR(__xludf.DUMMYFUNCTION("""COMPUTED_VALUE"""),"")</f>
        <v/>
      </c>
      <c r="AD213" s="576" t="str">
        <f>IFERROR(__xludf.DUMMYFUNCTION("""COMPUTED_VALUE"""),"")</f>
        <v/>
      </c>
      <c r="AE213" s="574" t="str">
        <f>IFERROR(__xludf.DUMMYFUNCTION("""COMPUTED_VALUE"""),"")</f>
        <v/>
      </c>
      <c r="AF213" s="577" t="str">
        <f>IFERROR(__xludf.DUMMYFUNCTION("""COMPUTED_VALUE"""),"")</f>
        <v/>
      </c>
      <c r="AG213" s="578"/>
      <c r="AH213" s="579"/>
      <c r="AI213" s="359"/>
    </row>
    <row r="214">
      <c r="A214" s="554"/>
      <c r="B214" s="480" t="s">
        <v>2869</v>
      </c>
      <c r="C214" s="555"/>
      <c r="D214" s="556"/>
      <c r="E214" s="384" t="s">
        <v>2869</v>
      </c>
      <c r="F214" s="557"/>
      <c r="G214" s="558"/>
      <c r="H214" s="559"/>
      <c r="I214" s="560"/>
      <c r="J214" s="558"/>
      <c r="K214" s="561"/>
      <c r="L214" s="557"/>
      <c r="M214" s="558"/>
      <c r="N214" s="559"/>
      <c r="O214" s="560"/>
      <c r="P214" s="558"/>
      <c r="Q214" s="561"/>
      <c r="R214" s="557"/>
      <c r="S214" s="558"/>
      <c r="T214" s="559"/>
      <c r="U214" s="562"/>
      <c r="V214" s="563"/>
      <c r="W214" s="591"/>
      <c r="X214" s="572"/>
      <c r="Y214" s="353"/>
      <c r="Z214" s="573"/>
      <c r="AA214" s="574" t="str">
        <f>IFERROR(__xludf.DUMMYFUNCTION("""COMPUTED_VALUE"""),"")</f>
        <v/>
      </c>
      <c r="AB214" s="568" t="str">
        <f>IFERROR(__xludf.DUMMYFUNCTION("""COMPUTED_VALUE"""),"")</f>
        <v/>
      </c>
      <c r="AC214" s="575" t="str">
        <f>IFERROR(__xludf.DUMMYFUNCTION("""COMPUTED_VALUE"""),"")</f>
        <v/>
      </c>
      <c r="AD214" s="576" t="str">
        <f>IFERROR(__xludf.DUMMYFUNCTION("""COMPUTED_VALUE"""),"")</f>
        <v/>
      </c>
      <c r="AE214" s="574" t="str">
        <f>IFERROR(__xludf.DUMMYFUNCTION("""COMPUTED_VALUE"""),"")</f>
        <v/>
      </c>
      <c r="AF214" s="577" t="str">
        <f>IFERROR(__xludf.DUMMYFUNCTION("""COMPUTED_VALUE"""),"")</f>
        <v/>
      </c>
      <c r="AG214" s="578"/>
      <c r="AH214" s="579"/>
      <c r="AI214" s="359"/>
    </row>
    <row r="215">
      <c r="A215" s="554"/>
      <c r="B215" s="480" t="s">
        <v>2869</v>
      </c>
      <c r="C215" s="555"/>
      <c r="D215" s="556"/>
      <c r="E215" s="384" t="s">
        <v>2869</v>
      </c>
      <c r="F215" s="557"/>
      <c r="G215" s="558"/>
      <c r="H215" s="559"/>
      <c r="I215" s="560"/>
      <c r="J215" s="558"/>
      <c r="K215" s="561"/>
      <c r="L215" s="557"/>
      <c r="M215" s="558"/>
      <c r="N215" s="559"/>
      <c r="O215" s="560"/>
      <c r="P215" s="558"/>
      <c r="Q215" s="561"/>
      <c r="R215" s="557"/>
      <c r="S215" s="558"/>
      <c r="T215" s="559"/>
      <c r="U215" s="562"/>
      <c r="V215" s="563"/>
      <c r="W215" s="591"/>
      <c r="X215" s="572"/>
      <c r="Y215" s="353"/>
      <c r="Z215" s="573"/>
      <c r="AA215" s="574" t="str">
        <f>IFERROR(__xludf.DUMMYFUNCTION("""COMPUTED_VALUE"""),"")</f>
        <v/>
      </c>
      <c r="AB215" s="568" t="str">
        <f>IFERROR(__xludf.DUMMYFUNCTION("""COMPUTED_VALUE"""),"")</f>
        <v/>
      </c>
      <c r="AC215" s="575" t="str">
        <f>IFERROR(__xludf.DUMMYFUNCTION("""COMPUTED_VALUE"""),"")</f>
        <v/>
      </c>
      <c r="AD215" s="576" t="str">
        <f>IFERROR(__xludf.DUMMYFUNCTION("""COMPUTED_VALUE"""),"")</f>
        <v/>
      </c>
      <c r="AE215" s="574" t="str">
        <f>IFERROR(__xludf.DUMMYFUNCTION("""COMPUTED_VALUE"""),"")</f>
        <v/>
      </c>
      <c r="AF215" s="577" t="str">
        <f>IFERROR(__xludf.DUMMYFUNCTION("""COMPUTED_VALUE"""),"")</f>
        <v/>
      </c>
      <c r="AG215" s="578"/>
      <c r="AH215" s="579"/>
      <c r="AI215" s="359"/>
    </row>
    <row r="216">
      <c r="A216" s="554"/>
      <c r="B216" s="480" t="s">
        <v>2869</v>
      </c>
      <c r="C216" s="555"/>
      <c r="D216" s="556"/>
      <c r="E216" s="384" t="s">
        <v>2869</v>
      </c>
      <c r="F216" s="557"/>
      <c r="G216" s="558"/>
      <c r="H216" s="559"/>
      <c r="I216" s="560"/>
      <c r="J216" s="558"/>
      <c r="K216" s="561"/>
      <c r="L216" s="557"/>
      <c r="M216" s="558"/>
      <c r="N216" s="559"/>
      <c r="O216" s="560"/>
      <c r="P216" s="558"/>
      <c r="Q216" s="561"/>
      <c r="R216" s="557"/>
      <c r="S216" s="558"/>
      <c r="T216" s="559"/>
      <c r="U216" s="562"/>
      <c r="V216" s="563"/>
      <c r="W216" s="591"/>
      <c r="X216" s="572"/>
      <c r="Y216" s="353"/>
      <c r="Z216" s="573"/>
      <c r="AA216" s="574" t="str">
        <f>IFERROR(__xludf.DUMMYFUNCTION("""COMPUTED_VALUE"""),"")</f>
        <v/>
      </c>
      <c r="AB216" s="568" t="str">
        <f>IFERROR(__xludf.DUMMYFUNCTION("""COMPUTED_VALUE"""),"")</f>
        <v/>
      </c>
      <c r="AC216" s="575" t="str">
        <f>IFERROR(__xludf.DUMMYFUNCTION("""COMPUTED_VALUE"""),"")</f>
        <v/>
      </c>
      <c r="AD216" s="576" t="str">
        <f>IFERROR(__xludf.DUMMYFUNCTION("""COMPUTED_VALUE"""),"")</f>
        <v/>
      </c>
      <c r="AE216" s="574" t="str">
        <f>IFERROR(__xludf.DUMMYFUNCTION("""COMPUTED_VALUE"""),"")</f>
        <v/>
      </c>
      <c r="AF216" s="577" t="str">
        <f>IFERROR(__xludf.DUMMYFUNCTION("""COMPUTED_VALUE"""),"")</f>
        <v/>
      </c>
      <c r="AG216" s="578"/>
      <c r="AH216" s="579"/>
      <c r="AI216" s="359"/>
    </row>
    <row r="217">
      <c r="A217" s="554"/>
      <c r="B217" s="480" t="s">
        <v>2869</v>
      </c>
      <c r="C217" s="555"/>
      <c r="D217" s="556"/>
      <c r="E217" s="384" t="s">
        <v>2869</v>
      </c>
      <c r="F217" s="557"/>
      <c r="G217" s="558"/>
      <c r="H217" s="559"/>
      <c r="I217" s="560"/>
      <c r="J217" s="558"/>
      <c r="K217" s="561"/>
      <c r="L217" s="557"/>
      <c r="M217" s="558"/>
      <c r="N217" s="559"/>
      <c r="O217" s="560"/>
      <c r="P217" s="558"/>
      <c r="Q217" s="561"/>
      <c r="R217" s="557"/>
      <c r="S217" s="558"/>
      <c r="T217" s="559"/>
      <c r="U217" s="562"/>
      <c r="V217" s="563"/>
      <c r="W217" s="591"/>
      <c r="X217" s="572"/>
      <c r="Y217" s="353"/>
      <c r="Z217" s="573"/>
      <c r="AA217" s="574" t="str">
        <f>IFERROR(__xludf.DUMMYFUNCTION("""COMPUTED_VALUE"""),"")</f>
        <v/>
      </c>
      <c r="AB217" s="568" t="str">
        <f>IFERROR(__xludf.DUMMYFUNCTION("""COMPUTED_VALUE"""),"")</f>
        <v/>
      </c>
      <c r="AC217" s="575" t="str">
        <f>IFERROR(__xludf.DUMMYFUNCTION("""COMPUTED_VALUE"""),"")</f>
        <v/>
      </c>
      <c r="AD217" s="576" t="str">
        <f>IFERROR(__xludf.DUMMYFUNCTION("""COMPUTED_VALUE"""),"")</f>
        <v/>
      </c>
      <c r="AE217" s="574" t="str">
        <f>IFERROR(__xludf.DUMMYFUNCTION("""COMPUTED_VALUE"""),"")</f>
        <v/>
      </c>
      <c r="AF217" s="577" t="str">
        <f>IFERROR(__xludf.DUMMYFUNCTION("""COMPUTED_VALUE"""),"")</f>
        <v/>
      </c>
      <c r="AG217" s="578"/>
      <c r="AH217" s="579"/>
      <c r="AI217" s="359"/>
    </row>
    <row r="218">
      <c r="A218" s="554"/>
      <c r="B218" s="480" t="s">
        <v>2869</v>
      </c>
      <c r="C218" s="555"/>
      <c r="D218" s="556"/>
      <c r="E218" s="384" t="s">
        <v>2869</v>
      </c>
      <c r="F218" s="557"/>
      <c r="G218" s="558"/>
      <c r="H218" s="559"/>
      <c r="I218" s="560"/>
      <c r="J218" s="558"/>
      <c r="K218" s="561"/>
      <c r="L218" s="557"/>
      <c r="M218" s="558"/>
      <c r="N218" s="559"/>
      <c r="O218" s="560"/>
      <c r="P218" s="558"/>
      <c r="Q218" s="561"/>
      <c r="R218" s="557"/>
      <c r="S218" s="558"/>
      <c r="T218" s="559"/>
      <c r="U218" s="562"/>
      <c r="V218" s="563"/>
      <c r="W218" s="564"/>
      <c r="X218" s="572"/>
      <c r="Y218" s="353"/>
      <c r="Z218" s="573"/>
      <c r="AA218" s="574" t="str">
        <f>IFERROR(__xludf.DUMMYFUNCTION("""COMPUTED_VALUE"""),"")</f>
        <v/>
      </c>
      <c r="AB218" s="568" t="str">
        <f>IFERROR(__xludf.DUMMYFUNCTION("""COMPUTED_VALUE"""),"")</f>
        <v/>
      </c>
      <c r="AC218" s="575" t="str">
        <f>IFERROR(__xludf.DUMMYFUNCTION("""COMPUTED_VALUE"""),"")</f>
        <v/>
      </c>
      <c r="AD218" s="576" t="str">
        <f>IFERROR(__xludf.DUMMYFUNCTION("""COMPUTED_VALUE"""),"")</f>
        <v/>
      </c>
      <c r="AE218" s="574" t="str">
        <f>IFERROR(__xludf.DUMMYFUNCTION("""COMPUTED_VALUE"""),"")</f>
        <v/>
      </c>
      <c r="AF218" s="577" t="str">
        <f>IFERROR(__xludf.DUMMYFUNCTION("""COMPUTED_VALUE"""),"")</f>
        <v/>
      </c>
      <c r="AG218" s="578"/>
      <c r="AH218" s="579"/>
      <c r="AI218" s="359"/>
    </row>
    <row r="219">
      <c r="A219" s="554"/>
      <c r="B219" s="482" t="s">
        <v>2869</v>
      </c>
      <c r="C219" s="555"/>
      <c r="D219" s="556"/>
      <c r="E219" s="384" t="s">
        <v>2869</v>
      </c>
      <c r="F219" s="557"/>
      <c r="G219" s="558"/>
      <c r="H219" s="559"/>
      <c r="I219" s="560"/>
      <c r="J219" s="558"/>
      <c r="K219" s="561"/>
      <c r="L219" s="557"/>
      <c r="M219" s="558"/>
      <c r="N219" s="559"/>
      <c r="O219" s="560"/>
      <c r="P219" s="558"/>
      <c r="Q219" s="561"/>
      <c r="R219" s="557"/>
      <c r="S219" s="558"/>
      <c r="T219" s="559"/>
      <c r="U219" s="562"/>
      <c r="V219" s="563"/>
      <c r="W219" s="564"/>
      <c r="X219" s="572"/>
      <c r="Y219" s="353"/>
      <c r="Z219" s="573"/>
      <c r="AA219" s="574" t="str">
        <f>IFERROR(__xludf.DUMMYFUNCTION("""COMPUTED_VALUE"""),"")</f>
        <v/>
      </c>
      <c r="AB219" s="568" t="str">
        <f>IFERROR(__xludf.DUMMYFUNCTION("""COMPUTED_VALUE"""),"")</f>
        <v/>
      </c>
      <c r="AC219" s="575" t="str">
        <f>IFERROR(__xludf.DUMMYFUNCTION("""COMPUTED_VALUE"""),"")</f>
        <v/>
      </c>
      <c r="AD219" s="576" t="str">
        <f>IFERROR(__xludf.DUMMYFUNCTION("""COMPUTED_VALUE"""),"")</f>
        <v/>
      </c>
      <c r="AE219" s="574" t="str">
        <f>IFERROR(__xludf.DUMMYFUNCTION("""COMPUTED_VALUE"""),"")</f>
        <v/>
      </c>
      <c r="AF219" s="577" t="str">
        <f>IFERROR(__xludf.DUMMYFUNCTION("""COMPUTED_VALUE"""),"")</f>
        <v/>
      </c>
      <c r="AG219" s="578"/>
      <c r="AH219" s="579"/>
      <c r="AI219" s="359"/>
    </row>
    <row r="220">
      <c r="A220" s="554"/>
      <c r="B220" s="480" t="s">
        <v>2869</v>
      </c>
      <c r="C220" s="555"/>
      <c r="D220" s="556"/>
      <c r="E220" s="384" t="s">
        <v>2869</v>
      </c>
      <c r="F220" s="557"/>
      <c r="G220" s="558"/>
      <c r="H220" s="559"/>
      <c r="I220" s="560"/>
      <c r="J220" s="558"/>
      <c r="K220" s="561"/>
      <c r="L220" s="557"/>
      <c r="M220" s="558"/>
      <c r="N220" s="559"/>
      <c r="O220" s="560"/>
      <c r="P220" s="558"/>
      <c r="Q220" s="561"/>
      <c r="R220" s="557"/>
      <c r="S220" s="558"/>
      <c r="T220" s="559"/>
      <c r="U220" s="562"/>
      <c r="V220" s="563"/>
      <c r="W220" s="564"/>
      <c r="X220" s="565"/>
      <c r="Y220" s="353"/>
      <c r="Z220" s="566"/>
      <c r="AA220" s="574" t="str">
        <f>IFERROR(__xludf.DUMMYFUNCTION("""COMPUTED_VALUE"""),"")</f>
        <v/>
      </c>
      <c r="AB220" s="568" t="str">
        <f>IFERROR(__xludf.DUMMYFUNCTION("""COMPUTED_VALUE"""),"")</f>
        <v/>
      </c>
      <c r="AC220" s="575" t="str">
        <f>IFERROR(__xludf.DUMMYFUNCTION("""COMPUTED_VALUE"""),"")</f>
        <v/>
      </c>
      <c r="AD220" s="576" t="str">
        <f>IFERROR(__xludf.DUMMYFUNCTION("""COMPUTED_VALUE"""),"")</f>
        <v/>
      </c>
      <c r="AE220" s="574" t="str">
        <f>IFERROR(__xludf.DUMMYFUNCTION("""COMPUTED_VALUE"""),"")</f>
        <v/>
      </c>
      <c r="AF220" s="577" t="str">
        <f>IFERROR(__xludf.DUMMYFUNCTION("""COMPUTED_VALUE"""),"")</f>
        <v/>
      </c>
      <c r="AG220" s="578"/>
      <c r="AH220" s="579"/>
      <c r="AI220" s="359"/>
    </row>
    <row r="221">
      <c r="A221" s="554"/>
      <c r="B221" s="480" t="s">
        <v>2869</v>
      </c>
      <c r="C221" s="555"/>
      <c r="D221" s="556"/>
      <c r="E221" s="384" t="s">
        <v>2869</v>
      </c>
      <c r="F221" s="557"/>
      <c r="G221" s="558"/>
      <c r="H221" s="559"/>
      <c r="I221" s="560"/>
      <c r="J221" s="558"/>
      <c r="K221" s="561"/>
      <c r="L221" s="557"/>
      <c r="M221" s="558"/>
      <c r="N221" s="559"/>
      <c r="O221" s="560"/>
      <c r="P221" s="558"/>
      <c r="Q221" s="561"/>
      <c r="R221" s="557"/>
      <c r="S221" s="558"/>
      <c r="T221" s="559"/>
      <c r="U221" s="562"/>
      <c r="V221" s="563"/>
      <c r="W221" s="564"/>
      <c r="X221" s="572"/>
      <c r="Y221" s="353"/>
      <c r="Z221" s="573"/>
      <c r="AA221" s="574" t="str">
        <f>IFERROR(__xludf.DUMMYFUNCTION("""COMPUTED_VALUE"""),"")</f>
        <v/>
      </c>
      <c r="AB221" s="568" t="str">
        <f>IFERROR(__xludf.DUMMYFUNCTION("""COMPUTED_VALUE"""),"")</f>
        <v/>
      </c>
      <c r="AC221" s="575" t="str">
        <f>IFERROR(__xludf.DUMMYFUNCTION("""COMPUTED_VALUE"""),"")</f>
        <v/>
      </c>
      <c r="AD221" s="576" t="str">
        <f>IFERROR(__xludf.DUMMYFUNCTION("""COMPUTED_VALUE"""),"")</f>
        <v/>
      </c>
      <c r="AE221" s="574" t="str">
        <f>IFERROR(__xludf.DUMMYFUNCTION("""COMPUTED_VALUE"""),"")</f>
        <v/>
      </c>
      <c r="AF221" s="577" t="str">
        <f>IFERROR(__xludf.DUMMYFUNCTION("""COMPUTED_VALUE"""),"")</f>
        <v/>
      </c>
      <c r="AG221" s="578"/>
      <c r="AH221" s="579"/>
      <c r="AI221" s="359"/>
    </row>
    <row r="222">
      <c r="A222" s="554"/>
      <c r="B222" s="480" t="s">
        <v>2869</v>
      </c>
      <c r="C222" s="555"/>
      <c r="D222" s="556"/>
      <c r="E222" s="384" t="s">
        <v>2869</v>
      </c>
      <c r="F222" s="557"/>
      <c r="G222" s="558"/>
      <c r="H222" s="559"/>
      <c r="I222" s="560"/>
      <c r="J222" s="558"/>
      <c r="K222" s="561"/>
      <c r="L222" s="557"/>
      <c r="M222" s="558"/>
      <c r="N222" s="559"/>
      <c r="O222" s="560"/>
      <c r="P222" s="558"/>
      <c r="Q222" s="561"/>
      <c r="R222" s="557"/>
      <c r="S222" s="558"/>
      <c r="T222" s="559"/>
      <c r="U222" s="562"/>
      <c r="V222" s="563"/>
      <c r="W222" s="591"/>
      <c r="X222" s="572"/>
      <c r="Y222" s="353"/>
      <c r="Z222" s="573"/>
      <c r="AA222" s="574" t="str">
        <f>IFERROR(__xludf.DUMMYFUNCTION("""COMPUTED_VALUE"""),"")</f>
        <v/>
      </c>
      <c r="AB222" s="568" t="str">
        <f>IFERROR(__xludf.DUMMYFUNCTION("""COMPUTED_VALUE"""),"")</f>
        <v/>
      </c>
      <c r="AC222" s="575" t="str">
        <f>IFERROR(__xludf.DUMMYFUNCTION("""COMPUTED_VALUE"""),"")</f>
        <v/>
      </c>
      <c r="AD222" s="576" t="str">
        <f>IFERROR(__xludf.DUMMYFUNCTION("""COMPUTED_VALUE"""),"")</f>
        <v/>
      </c>
      <c r="AE222" s="574" t="str">
        <f>IFERROR(__xludf.DUMMYFUNCTION("""COMPUTED_VALUE"""),"")</f>
        <v/>
      </c>
      <c r="AF222" s="577" t="str">
        <f>IFERROR(__xludf.DUMMYFUNCTION("""COMPUTED_VALUE"""),"")</f>
        <v/>
      </c>
      <c r="AG222" s="578"/>
      <c r="AH222" s="579"/>
      <c r="AI222" s="359"/>
    </row>
    <row r="223">
      <c r="A223" s="554"/>
      <c r="B223" s="482" t="s">
        <v>2869</v>
      </c>
      <c r="C223" s="555"/>
      <c r="D223" s="556"/>
      <c r="E223" s="384" t="s">
        <v>2869</v>
      </c>
      <c r="F223" s="557"/>
      <c r="G223" s="558"/>
      <c r="H223" s="559"/>
      <c r="I223" s="560"/>
      <c r="J223" s="558"/>
      <c r="K223" s="561"/>
      <c r="L223" s="557"/>
      <c r="M223" s="558"/>
      <c r="N223" s="559"/>
      <c r="O223" s="560"/>
      <c r="P223" s="558"/>
      <c r="Q223" s="561"/>
      <c r="R223" s="557"/>
      <c r="S223" s="558"/>
      <c r="T223" s="559"/>
      <c r="U223" s="562"/>
      <c r="V223" s="563"/>
      <c r="W223" s="564"/>
      <c r="X223" s="572"/>
      <c r="Y223" s="353"/>
      <c r="Z223" s="573"/>
      <c r="AA223" s="574" t="str">
        <f>IFERROR(__xludf.DUMMYFUNCTION("""COMPUTED_VALUE"""),"")</f>
        <v/>
      </c>
      <c r="AB223" s="568" t="str">
        <f>IFERROR(__xludf.DUMMYFUNCTION("""COMPUTED_VALUE"""),"")</f>
        <v/>
      </c>
      <c r="AC223" s="575" t="str">
        <f>IFERROR(__xludf.DUMMYFUNCTION("""COMPUTED_VALUE"""),"")</f>
        <v/>
      </c>
      <c r="AD223" s="576" t="str">
        <f>IFERROR(__xludf.DUMMYFUNCTION("""COMPUTED_VALUE"""),"")</f>
        <v/>
      </c>
      <c r="AE223" s="574" t="str">
        <f>IFERROR(__xludf.DUMMYFUNCTION("""COMPUTED_VALUE"""),"")</f>
        <v/>
      </c>
      <c r="AF223" s="577" t="str">
        <f>IFERROR(__xludf.DUMMYFUNCTION("""COMPUTED_VALUE"""),"")</f>
        <v/>
      </c>
      <c r="AG223" s="578"/>
      <c r="AH223" s="579"/>
      <c r="AI223" s="359"/>
    </row>
    <row r="224">
      <c r="A224" s="554"/>
      <c r="B224" s="482" t="s">
        <v>2869</v>
      </c>
      <c r="C224" s="555"/>
      <c r="D224" s="556"/>
      <c r="E224" s="384" t="s">
        <v>2869</v>
      </c>
      <c r="F224" s="557"/>
      <c r="G224" s="558"/>
      <c r="H224" s="559"/>
      <c r="I224" s="560"/>
      <c r="J224" s="558"/>
      <c r="K224" s="561"/>
      <c r="L224" s="557"/>
      <c r="M224" s="558"/>
      <c r="N224" s="559"/>
      <c r="O224" s="560"/>
      <c r="P224" s="558"/>
      <c r="Q224" s="561"/>
      <c r="R224" s="557"/>
      <c r="S224" s="558"/>
      <c r="T224" s="559"/>
      <c r="U224" s="562"/>
      <c r="V224" s="563"/>
      <c r="W224" s="564"/>
      <c r="X224" s="572"/>
      <c r="Y224" s="353"/>
      <c r="Z224" s="573"/>
      <c r="AA224" s="574" t="str">
        <f>IFERROR(__xludf.DUMMYFUNCTION("""COMPUTED_VALUE"""),"")</f>
        <v/>
      </c>
      <c r="AB224" s="568" t="str">
        <f>IFERROR(__xludf.DUMMYFUNCTION("""COMPUTED_VALUE"""),"")</f>
        <v/>
      </c>
      <c r="AC224" s="575" t="str">
        <f>IFERROR(__xludf.DUMMYFUNCTION("""COMPUTED_VALUE"""),"")</f>
        <v/>
      </c>
      <c r="AD224" s="576" t="str">
        <f>IFERROR(__xludf.DUMMYFUNCTION("""COMPUTED_VALUE"""),"")</f>
        <v/>
      </c>
      <c r="AE224" s="574" t="str">
        <f>IFERROR(__xludf.DUMMYFUNCTION("""COMPUTED_VALUE"""),"")</f>
        <v/>
      </c>
      <c r="AF224" s="577" t="str">
        <f>IFERROR(__xludf.DUMMYFUNCTION("""COMPUTED_VALUE"""),"")</f>
        <v/>
      </c>
      <c r="AG224" s="578"/>
      <c r="AH224" s="579"/>
      <c r="AI224" s="359"/>
    </row>
    <row r="225">
      <c r="A225" s="554"/>
      <c r="B225" s="480" t="s">
        <v>2869</v>
      </c>
      <c r="C225" s="555"/>
      <c r="D225" s="556"/>
      <c r="E225" s="384" t="s">
        <v>2869</v>
      </c>
      <c r="F225" s="557"/>
      <c r="G225" s="558"/>
      <c r="H225" s="559"/>
      <c r="I225" s="560"/>
      <c r="J225" s="558"/>
      <c r="K225" s="561"/>
      <c r="L225" s="557"/>
      <c r="M225" s="558"/>
      <c r="N225" s="559"/>
      <c r="O225" s="560"/>
      <c r="P225" s="558"/>
      <c r="Q225" s="561"/>
      <c r="R225" s="557"/>
      <c r="S225" s="558"/>
      <c r="T225" s="559"/>
      <c r="U225" s="562"/>
      <c r="V225" s="563"/>
      <c r="W225" s="564"/>
      <c r="X225" s="565"/>
      <c r="Y225" s="353"/>
      <c r="Z225" s="566"/>
      <c r="AA225" s="574" t="str">
        <f>IFERROR(__xludf.DUMMYFUNCTION("""COMPUTED_VALUE"""),"")</f>
        <v/>
      </c>
      <c r="AB225" s="568" t="str">
        <f>IFERROR(__xludf.DUMMYFUNCTION("""COMPUTED_VALUE"""),"")</f>
        <v/>
      </c>
      <c r="AC225" s="575" t="str">
        <f>IFERROR(__xludf.DUMMYFUNCTION("""COMPUTED_VALUE"""),"")</f>
        <v/>
      </c>
      <c r="AD225" s="576" t="str">
        <f>IFERROR(__xludf.DUMMYFUNCTION("""COMPUTED_VALUE"""),"")</f>
        <v/>
      </c>
      <c r="AE225" s="574" t="str">
        <f>IFERROR(__xludf.DUMMYFUNCTION("""COMPUTED_VALUE"""),"")</f>
        <v/>
      </c>
      <c r="AF225" s="577" t="str">
        <f>IFERROR(__xludf.DUMMYFUNCTION("""COMPUTED_VALUE"""),"")</f>
        <v/>
      </c>
      <c r="AG225" s="578"/>
      <c r="AH225" s="579"/>
      <c r="AI225" s="359"/>
    </row>
    <row r="226">
      <c r="A226" s="554"/>
      <c r="B226" s="480" t="s">
        <v>2869</v>
      </c>
      <c r="C226" s="555"/>
      <c r="D226" s="556"/>
      <c r="E226" s="384" t="s">
        <v>2869</v>
      </c>
      <c r="F226" s="557"/>
      <c r="G226" s="558"/>
      <c r="H226" s="559"/>
      <c r="I226" s="560"/>
      <c r="J226" s="558"/>
      <c r="K226" s="561"/>
      <c r="L226" s="557"/>
      <c r="M226" s="558"/>
      <c r="N226" s="559"/>
      <c r="O226" s="560"/>
      <c r="P226" s="558"/>
      <c r="Q226" s="561"/>
      <c r="R226" s="557"/>
      <c r="S226" s="558"/>
      <c r="T226" s="559"/>
      <c r="U226" s="562"/>
      <c r="V226" s="563"/>
      <c r="W226" s="564"/>
      <c r="X226" s="572"/>
      <c r="Y226" s="353"/>
      <c r="Z226" s="573"/>
      <c r="AA226" s="574" t="str">
        <f>IFERROR(__xludf.DUMMYFUNCTION("""COMPUTED_VALUE"""),"")</f>
        <v/>
      </c>
      <c r="AB226" s="568" t="str">
        <f>IFERROR(__xludf.DUMMYFUNCTION("""COMPUTED_VALUE"""),"")</f>
        <v/>
      </c>
      <c r="AC226" s="575" t="str">
        <f>IFERROR(__xludf.DUMMYFUNCTION("""COMPUTED_VALUE"""),"")</f>
        <v/>
      </c>
      <c r="AD226" s="576" t="str">
        <f>IFERROR(__xludf.DUMMYFUNCTION("""COMPUTED_VALUE"""),"")</f>
        <v/>
      </c>
      <c r="AE226" s="574" t="str">
        <f>IFERROR(__xludf.DUMMYFUNCTION("""COMPUTED_VALUE"""),"")</f>
        <v/>
      </c>
      <c r="AF226" s="577" t="str">
        <f>IFERROR(__xludf.DUMMYFUNCTION("""COMPUTED_VALUE"""),"")</f>
        <v/>
      </c>
      <c r="AG226" s="578"/>
      <c r="AH226" s="579"/>
      <c r="AI226" s="359"/>
    </row>
    <row r="227">
      <c r="A227" s="554"/>
      <c r="B227" s="480" t="s">
        <v>2869</v>
      </c>
      <c r="C227" s="555"/>
      <c r="D227" s="556"/>
      <c r="E227" s="384" t="s">
        <v>2869</v>
      </c>
      <c r="F227" s="557"/>
      <c r="G227" s="558"/>
      <c r="H227" s="559"/>
      <c r="I227" s="560"/>
      <c r="J227" s="558"/>
      <c r="K227" s="561"/>
      <c r="L227" s="557"/>
      <c r="M227" s="558"/>
      <c r="N227" s="559"/>
      <c r="O227" s="560"/>
      <c r="P227" s="558"/>
      <c r="Q227" s="561"/>
      <c r="R227" s="557"/>
      <c r="S227" s="558"/>
      <c r="T227" s="559"/>
      <c r="U227" s="562"/>
      <c r="V227" s="563"/>
      <c r="W227" s="564"/>
      <c r="X227" s="572"/>
      <c r="Y227" s="353"/>
      <c r="Z227" s="573"/>
      <c r="AA227" s="574" t="str">
        <f>IFERROR(__xludf.DUMMYFUNCTION("""COMPUTED_VALUE"""),"")</f>
        <v/>
      </c>
      <c r="AB227" s="568" t="str">
        <f>IFERROR(__xludf.DUMMYFUNCTION("""COMPUTED_VALUE"""),"")</f>
        <v/>
      </c>
      <c r="AC227" s="575" t="str">
        <f>IFERROR(__xludf.DUMMYFUNCTION("""COMPUTED_VALUE"""),"")</f>
        <v/>
      </c>
      <c r="AD227" s="576" t="str">
        <f>IFERROR(__xludf.DUMMYFUNCTION("""COMPUTED_VALUE"""),"")</f>
        <v/>
      </c>
      <c r="AE227" s="574" t="str">
        <f>IFERROR(__xludf.DUMMYFUNCTION("""COMPUTED_VALUE"""),"")</f>
        <v/>
      </c>
      <c r="AF227" s="577" t="str">
        <f>IFERROR(__xludf.DUMMYFUNCTION("""COMPUTED_VALUE"""),"")</f>
        <v/>
      </c>
      <c r="AG227" s="578"/>
      <c r="AH227" s="579"/>
      <c r="AI227" s="359"/>
    </row>
    <row r="228">
      <c r="A228" s="554"/>
      <c r="B228" s="480" t="s">
        <v>2869</v>
      </c>
      <c r="C228" s="555"/>
      <c r="D228" s="556"/>
      <c r="E228" s="384" t="s">
        <v>2869</v>
      </c>
      <c r="F228" s="557"/>
      <c r="G228" s="558"/>
      <c r="H228" s="559"/>
      <c r="I228" s="560"/>
      <c r="J228" s="558"/>
      <c r="K228" s="561"/>
      <c r="L228" s="557"/>
      <c r="M228" s="558"/>
      <c r="N228" s="559"/>
      <c r="O228" s="560"/>
      <c r="P228" s="558"/>
      <c r="Q228" s="561"/>
      <c r="R228" s="557"/>
      <c r="S228" s="558"/>
      <c r="T228" s="559"/>
      <c r="U228" s="562"/>
      <c r="V228" s="563"/>
      <c r="W228" s="564"/>
      <c r="X228" s="572"/>
      <c r="Y228" s="353"/>
      <c r="Z228" s="573"/>
      <c r="AA228" s="574" t="str">
        <f>IFERROR(__xludf.DUMMYFUNCTION("""COMPUTED_VALUE"""),"")</f>
        <v/>
      </c>
      <c r="AB228" s="568" t="str">
        <f>IFERROR(__xludf.DUMMYFUNCTION("""COMPUTED_VALUE"""),"")</f>
        <v/>
      </c>
      <c r="AC228" s="575" t="str">
        <f>IFERROR(__xludf.DUMMYFUNCTION("""COMPUTED_VALUE"""),"")</f>
        <v/>
      </c>
      <c r="AD228" s="576" t="str">
        <f>IFERROR(__xludf.DUMMYFUNCTION("""COMPUTED_VALUE"""),"")</f>
        <v/>
      </c>
      <c r="AE228" s="574" t="str">
        <f>IFERROR(__xludf.DUMMYFUNCTION("""COMPUTED_VALUE"""),"")</f>
        <v/>
      </c>
      <c r="AF228" s="577" t="str">
        <f>IFERROR(__xludf.DUMMYFUNCTION("""COMPUTED_VALUE"""),"")</f>
        <v/>
      </c>
      <c r="AG228" s="578"/>
      <c r="AH228" s="579"/>
      <c r="AI228" s="359"/>
    </row>
    <row r="229">
      <c r="A229" s="554"/>
      <c r="B229" s="482" t="s">
        <v>2869</v>
      </c>
      <c r="C229" s="555"/>
      <c r="D229" s="556"/>
      <c r="E229" s="384" t="s">
        <v>2869</v>
      </c>
      <c r="F229" s="557"/>
      <c r="G229" s="558"/>
      <c r="H229" s="559"/>
      <c r="I229" s="560"/>
      <c r="J229" s="558"/>
      <c r="K229" s="561"/>
      <c r="L229" s="557"/>
      <c r="M229" s="558"/>
      <c r="N229" s="559"/>
      <c r="O229" s="560"/>
      <c r="P229" s="558"/>
      <c r="Q229" s="561"/>
      <c r="R229" s="557"/>
      <c r="S229" s="558"/>
      <c r="T229" s="559"/>
      <c r="U229" s="562"/>
      <c r="V229" s="563"/>
      <c r="W229" s="564"/>
      <c r="X229" s="572"/>
      <c r="Y229" s="353"/>
      <c r="Z229" s="573"/>
      <c r="AA229" s="574" t="str">
        <f>IFERROR(__xludf.DUMMYFUNCTION("""COMPUTED_VALUE"""),"")</f>
        <v/>
      </c>
      <c r="AB229" s="568" t="str">
        <f>IFERROR(__xludf.DUMMYFUNCTION("""COMPUTED_VALUE"""),"")</f>
        <v/>
      </c>
      <c r="AC229" s="575" t="str">
        <f>IFERROR(__xludf.DUMMYFUNCTION("""COMPUTED_VALUE"""),"")</f>
        <v/>
      </c>
      <c r="AD229" s="576" t="str">
        <f>IFERROR(__xludf.DUMMYFUNCTION("""COMPUTED_VALUE"""),"")</f>
        <v/>
      </c>
      <c r="AE229" s="574" t="str">
        <f>IFERROR(__xludf.DUMMYFUNCTION("""COMPUTED_VALUE"""),"")</f>
        <v/>
      </c>
      <c r="AF229" s="577" t="str">
        <f>IFERROR(__xludf.DUMMYFUNCTION("""COMPUTED_VALUE"""),"")</f>
        <v/>
      </c>
      <c r="AG229" s="578"/>
      <c r="AH229" s="579"/>
      <c r="AI229" s="359"/>
    </row>
    <row r="230">
      <c r="A230" s="554"/>
      <c r="B230" s="480" t="s">
        <v>2869</v>
      </c>
      <c r="C230" s="555"/>
      <c r="D230" s="556"/>
      <c r="E230" s="384" t="s">
        <v>2869</v>
      </c>
      <c r="F230" s="557"/>
      <c r="G230" s="558"/>
      <c r="H230" s="559"/>
      <c r="I230" s="560"/>
      <c r="J230" s="558"/>
      <c r="K230" s="561"/>
      <c r="L230" s="557"/>
      <c r="M230" s="558"/>
      <c r="N230" s="559"/>
      <c r="O230" s="560"/>
      <c r="P230" s="558"/>
      <c r="Q230" s="561"/>
      <c r="R230" s="557"/>
      <c r="S230" s="558"/>
      <c r="T230" s="559"/>
      <c r="U230" s="562"/>
      <c r="V230" s="563"/>
      <c r="W230" s="564"/>
      <c r="X230" s="572"/>
      <c r="Y230" s="353"/>
      <c r="Z230" s="573"/>
      <c r="AA230" s="574" t="str">
        <f>IFERROR(__xludf.DUMMYFUNCTION("""COMPUTED_VALUE"""),"")</f>
        <v/>
      </c>
      <c r="AB230" s="568" t="str">
        <f>IFERROR(__xludf.DUMMYFUNCTION("""COMPUTED_VALUE"""),"")</f>
        <v/>
      </c>
      <c r="AC230" s="575" t="str">
        <f>IFERROR(__xludf.DUMMYFUNCTION("""COMPUTED_VALUE"""),"")</f>
        <v/>
      </c>
      <c r="AD230" s="576" t="str">
        <f>IFERROR(__xludf.DUMMYFUNCTION("""COMPUTED_VALUE"""),"")</f>
        <v/>
      </c>
      <c r="AE230" s="574" t="str">
        <f>IFERROR(__xludf.DUMMYFUNCTION("""COMPUTED_VALUE"""),"")</f>
        <v/>
      </c>
      <c r="AF230" s="577" t="str">
        <f>IFERROR(__xludf.DUMMYFUNCTION("""COMPUTED_VALUE"""),"")</f>
        <v/>
      </c>
      <c r="AG230" s="578"/>
      <c r="AH230" s="579"/>
      <c r="AI230" s="359"/>
    </row>
    <row r="231">
      <c r="A231" s="554"/>
      <c r="B231" s="480" t="s">
        <v>2869</v>
      </c>
      <c r="C231" s="555"/>
      <c r="D231" s="556"/>
      <c r="E231" s="384" t="s">
        <v>2869</v>
      </c>
      <c r="F231" s="557"/>
      <c r="G231" s="558"/>
      <c r="H231" s="559"/>
      <c r="I231" s="560"/>
      <c r="J231" s="558"/>
      <c r="K231" s="561"/>
      <c r="L231" s="557"/>
      <c r="M231" s="558"/>
      <c r="N231" s="559"/>
      <c r="O231" s="560"/>
      <c r="P231" s="558"/>
      <c r="Q231" s="561"/>
      <c r="R231" s="557"/>
      <c r="S231" s="558"/>
      <c r="T231" s="559"/>
      <c r="U231" s="562"/>
      <c r="V231" s="563"/>
      <c r="W231" s="564"/>
      <c r="X231" s="565"/>
      <c r="Y231" s="353"/>
      <c r="Z231" s="566"/>
      <c r="AA231" s="574" t="str">
        <f>IFERROR(__xludf.DUMMYFUNCTION("""COMPUTED_VALUE"""),"")</f>
        <v/>
      </c>
      <c r="AB231" s="568" t="str">
        <f>IFERROR(__xludf.DUMMYFUNCTION("""COMPUTED_VALUE"""),"")</f>
        <v/>
      </c>
      <c r="AC231" s="575" t="str">
        <f>IFERROR(__xludf.DUMMYFUNCTION("""COMPUTED_VALUE"""),"")</f>
        <v/>
      </c>
      <c r="AD231" s="576" t="str">
        <f>IFERROR(__xludf.DUMMYFUNCTION("""COMPUTED_VALUE"""),"")</f>
        <v/>
      </c>
      <c r="AE231" s="574" t="str">
        <f>IFERROR(__xludf.DUMMYFUNCTION("""COMPUTED_VALUE"""),"")</f>
        <v/>
      </c>
      <c r="AF231" s="577" t="str">
        <f>IFERROR(__xludf.DUMMYFUNCTION("""COMPUTED_VALUE"""),"")</f>
        <v/>
      </c>
      <c r="AG231" s="578"/>
      <c r="AH231" s="579"/>
      <c r="AI231" s="359"/>
    </row>
    <row r="232">
      <c r="A232" s="554"/>
      <c r="B232" s="480" t="s">
        <v>2869</v>
      </c>
      <c r="C232" s="555"/>
      <c r="D232" s="556"/>
      <c r="E232" s="384" t="s">
        <v>2869</v>
      </c>
      <c r="F232" s="557"/>
      <c r="G232" s="558"/>
      <c r="H232" s="559"/>
      <c r="I232" s="560"/>
      <c r="J232" s="558"/>
      <c r="K232" s="561"/>
      <c r="L232" s="557"/>
      <c r="M232" s="558"/>
      <c r="N232" s="559"/>
      <c r="O232" s="560"/>
      <c r="P232" s="558"/>
      <c r="Q232" s="561"/>
      <c r="R232" s="557"/>
      <c r="S232" s="558"/>
      <c r="T232" s="559"/>
      <c r="U232" s="562"/>
      <c r="V232" s="563"/>
      <c r="W232" s="564"/>
      <c r="X232" s="565"/>
      <c r="Y232" s="353"/>
      <c r="Z232" s="566"/>
      <c r="AA232" s="574" t="str">
        <f>IFERROR(__xludf.DUMMYFUNCTION("""COMPUTED_VALUE"""),"")</f>
        <v/>
      </c>
      <c r="AB232" s="568" t="str">
        <f>IFERROR(__xludf.DUMMYFUNCTION("""COMPUTED_VALUE"""),"")</f>
        <v/>
      </c>
      <c r="AC232" s="575" t="str">
        <f>IFERROR(__xludf.DUMMYFUNCTION("""COMPUTED_VALUE"""),"")</f>
        <v/>
      </c>
      <c r="AD232" s="576" t="str">
        <f>IFERROR(__xludf.DUMMYFUNCTION("""COMPUTED_VALUE"""),"")</f>
        <v/>
      </c>
      <c r="AE232" s="574" t="str">
        <f>IFERROR(__xludf.DUMMYFUNCTION("""COMPUTED_VALUE"""),"")</f>
        <v/>
      </c>
      <c r="AF232" s="577" t="str">
        <f>IFERROR(__xludf.DUMMYFUNCTION("""COMPUTED_VALUE"""),"")</f>
        <v/>
      </c>
      <c r="AG232" s="578"/>
      <c r="AH232" s="579"/>
      <c r="AI232" s="359"/>
    </row>
    <row r="233">
      <c r="A233" s="554"/>
      <c r="B233" s="480" t="s">
        <v>2869</v>
      </c>
      <c r="C233" s="555"/>
      <c r="D233" s="556"/>
      <c r="E233" s="384" t="s">
        <v>2869</v>
      </c>
      <c r="F233" s="557"/>
      <c r="G233" s="558"/>
      <c r="H233" s="559"/>
      <c r="I233" s="560"/>
      <c r="J233" s="558"/>
      <c r="K233" s="561"/>
      <c r="L233" s="557"/>
      <c r="M233" s="558"/>
      <c r="N233" s="559"/>
      <c r="O233" s="560"/>
      <c r="P233" s="558"/>
      <c r="Q233" s="561"/>
      <c r="R233" s="557"/>
      <c r="S233" s="558"/>
      <c r="T233" s="559"/>
      <c r="U233" s="562"/>
      <c r="V233" s="563"/>
      <c r="W233" s="564"/>
      <c r="X233" s="565"/>
      <c r="Y233" s="353"/>
      <c r="Z233" s="566"/>
      <c r="AA233" s="574" t="str">
        <f>IFERROR(__xludf.DUMMYFUNCTION("""COMPUTED_VALUE"""),"")</f>
        <v/>
      </c>
      <c r="AB233" s="577" t="str">
        <f>IFERROR(__xludf.DUMMYFUNCTION("""COMPUTED_VALUE"""),"")</f>
        <v/>
      </c>
      <c r="AC233" s="575" t="str">
        <f>IFERROR(__xludf.DUMMYFUNCTION("""COMPUTED_VALUE"""),"")</f>
        <v/>
      </c>
      <c r="AD233" s="576" t="str">
        <f>IFERROR(__xludf.DUMMYFUNCTION("""COMPUTED_VALUE"""),"")</f>
        <v/>
      </c>
      <c r="AE233" s="574" t="str">
        <f>IFERROR(__xludf.DUMMYFUNCTION("""COMPUTED_VALUE"""),"")</f>
        <v/>
      </c>
      <c r="AF233" s="577" t="str">
        <f>IFERROR(__xludf.DUMMYFUNCTION("""COMPUTED_VALUE"""),"")</f>
        <v/>
      </c>
      <c r="AG233" s="578"/>
      <c r="AH233" s="579"/>
      <c r="AI233" s="359"/>
    </row>
    <row r="234">
      <c r="A234" s="554"/>
      <c r="B234" s="480" t="s">
        <v>2869</v>
      </c>
      <c r="C234" s="555"/>
      <c r="D234" s="556"/>
      <c r="E234" s="384" t="s">
        <v>2869</v>
      </c>
      <c r="F234" s="557"/>
      <c r="G234" s="558"/>
      <c r="H234" s="559"/>
      <c r="I234" s="560"/>
      <c r="J234" s="558"/>
      <c r="K234" s="561"/>
      <c r="L234" s="557"/>
      <c r="M234" s="558"/>
      <c r="N234" s="559"/>
      <c r="O234" s="560"/>
      <c r="P234" s="558"/>
      <c r="Q234" s="561"/>
      <c r="R234" s="557"/>
      <c r="S234" s="558"/>
      <c r="T234" s="559"/>
      <c r="U234" s="562"/>
      <c r="V234" s="563"/>
      <c r="W234" s="564"/>
      <c r="X234" s="565"/>
      <c r="Y234" s="353"/>
      <c r="Z234" s="566"/>
      <c r="AA234" s="574" t="str">
        <f>IFERROR(__xludf.DUMMYFUNCTION("""COMPUTED_VALUE"""),"")</f>
        <v/>
      </c>
      <c r="AB234" s="577" t="str">
        <f>IFERROR(__xludf.DUMMYFUNCTION("""COMPUTED_VALUE"""),"")</f>
        <v/>
      </c>
      <c r="AC234" s="575" t="str">
        <f>IFERROR(__xludf.DUMMYFUNCTION("""COMPUTED_VALUE"""),"")</f>
        <v/>
      </c>
      <c r="AD234" s="576" t="str">
        <f>IFERROR(__xludf.DUMMYFUNCTION("""COMPUTED_VALUE"""),"")</f>
        <v/>
      </c>
      <c r="AE234" s="574" t="str">
        <f>IFERROR(__xludf.DUMMYFUNCTION("""COMPUTED_VALUE"""),"")</f>
        <v/>
      </c>
      <c r="AF234" s="577" t="str">
        <f>IFERROR(__xludf.DUMMYFUNCTION("""COMPUTED_VALUE"""),"")</f>
        <v/>
      </c>
      <c r="AG234" s="578"/>
      <c r="AH234" s="579"/>
      <c r="AI234" s="359"/>
    </row>
    <row r="235">
      <c r="A235" s="554"/>
      <c r="B235" s="480" t="s">
        <v>2869</v>
      </c>
      <c r="C235" s="555"/>
      <c r="D235" s="556"/>
      <c r="E235" s="384" t="s">
        <v>2869</v>
      </c>
      <c r="F235" s="557"/>
      <c r="G235" s="558"/>
      <c r="H235" s="559"/>
      <c r="I235" s="560"/>
      <c r="J235" s="558"/>
      <c r="K235" s="561"/>
      <c r="L235" s="557"/>
      <c r="M235" s="558"/>
      <c r="N235" s="559"/>
      <c r="O235" s="560"/>
      <c r="P235" s="558"/>
      <c r="Q235" s="561"/>
      <c r="R235" s="557"/>
      <c r="S235" s="558"/>
      <c r="T235" s="559"/>
      <c r="U235" s="562"/>
      <c r="V235" s="563"/>
      <c r="W235" s="564"/>
      <c r="X235" s="565"/>
      <c r="Y235" s="353"/>
      <c r="Z235" s="566"/>
      <c r="AA235" s="574" t="str">
        <f>IFERROR(__xludf.DUMMYFUNCTION("""COMPUTED_VALUE"""),"")</f>
        <v/>
      </c>
      <c r="AB235" s="577" t="str">
        <f>IFERROR(__xludf.DUMMYFUNCTION("""COMPUTED_VALUE"""),"")</f>
        <v/>
      </c>
      <c r="AC235" s="575" t="str">
        <f>IFERROR(__xludf.DUMMYFUNCTION("""COMPUTED_VALUE"""),"")</f>
        <v/>
      </c>
      <c r="AD235" s="576" t="str">
        <f>IFERROR(__xludf.DUMMYFUNCTION("""COMPUTED_VALUE"""),"")</f>
        <v/>
      </c>
      <c r="AE235" s="574" t="str">
        <f>IFERROR(__xludf.DUMMYFUNCTION("""COMPUTED_VALUE"""),"")</f>
        <v/>
      </c>
      <c r="AF235" s="577" t="str">
        <f>IFERROR(__xludf.DUMMYFUNCTION("""COMPUTED_VALUE"""),"")</f>
        <v/>
      </c>
      <c r="AG235" s="578"/>
      <c r="AH235" s="579"/>
      <c r="AI235" s="359"/>
    </row>
    <row r="236">
      <c r="A236" s="554"/>
      <c r="B236" s="480" t="s">
        <v>2869</v>
      </c>
      <c r="C236" s="555"/>
      <c r="D236" s="556"/>
      <c r="E236" s="384" t="s">
        <v>2869</v>
      </c>
      <c r="F236" s="557"/>
      <c r="G236" s="558"/>
      <c r="H236" s="559"/>
      <c r="I236" s="560"/>
      <c r="J236" s="558"/>
      <c r="K236" s="561"/>
      <c r="L236" s="557"/>
      <c r="M236" s="558"/>
      <c r="N236" s="559"/>
      <c r="O236" s="560"/>
      <c r="P236" s="558"/>
      <c r="Q236" s="561"/>
      <c r="R236" s="557"/>
      <c r="S236" s="558"/>
      <c r="T236" s="559"/>
      <c r="U236" s="562"/>
      <c r="V236" s="597"/>
      <c r="W236" s="598"/>
      <c r="X236" s="572"/>
      <c r="Y236" s="353"/>
      <c r="Z236" s="573"/>
      <c r="AA236" s="574" t="str">
        <f>IFERROR(__xludf.DUMMYFUNCTION("""COMPUTED_VALUE"""),"")</f>
        <v/>
      </c>
      <c r="AB236" s="577" t="str">
        <f>IFERROR(__xludf.DUMMYFUNCTION("""COMPUTED_VALUE"""),"")</f>
        <v/>
      </c>
      <c r="AC236" s="575" t="str">
        <f>IFERROR(__xludf.DUMMYFUNCTION("""COMPUTED_VALUE"""),"")</f>
        <v/>
      </c>
      <c r="AD236" s="576" t="str">
        <f>IFERROR(__xludf.DUMMYFUNCTION("""COMPUTED_VALUE"""),"")</f>
        <v/>
      </c>
      <c r="AE236" s="574" t="str">
        <f>IFERROR(__xludf.DUMMYFUNCTION("""COMPUTED_VALUE"""),"")</f>
        <v/>
      </c>
      <c r="AF236" s="577" t="str">
        <f>IFERROR(__xludf.DUMMYFUNCTION("""COMPUTED_VALUE"""),"")</f>
        <v/>
      </c>
      <c r="AG236" s="578"/>
      <c r="AH236" s="579"/>
      <c r="AI236" s="359"/>
    </row>
    <row r="237">
      <c r="A237" s="554"/>
      <c r="B237" s="509" t="s">
        <v>2869</v>
      </c>
      <c r="C237" s="555"/>
      <c r="D237" s="556"/>
      <c r="E237" s="384" t="s">
        <v>2869</v>
      </c>
      <c r="F237" s="557"/>
      <c r="G237" s="558"/>
      <c r="H237" s="559"/>
      <c r="I237" s="560"/>
      <c r="J237" s="558"/>
      <c r="K237" s="561"/>
      <c r="L237" s="557"/>
      <c r="M237" s="558"/>
      <c r="N237" s="559"/>
      <c r="O237" s="560"/>
      <c r="P237" s="558"/>
      <c r="Q237" s="561"/>
      <c r="R237" s="557"/>
      <c r="S237" s="558"/>
      <c r="T237" s="559"/>
      <c r="U237" s="562"/>
      <c r="V237" s="563"/>
      <c r="W237" s="564"/>
      <c r="X237" s="565"/>
      <c r="Y237" s="353"/>
      <c r="Z237" s="566"/>
      <c r="AA237" s="574" t="str">
        <f>IFERROR(__xludf.DUMMYFUNCTION("""COMPUTED_VALUE"""),"")</f>
        <v/>
      </c>
      <c r="AB237" s="577" t="str">
        <f>IFERROR(__xludf.DUMMYFUNCTION("""COMPUTED_VALUE"""),"")</f>
        <v/>
      </c>
      <c r="AC237" s="575" t="str">
        <f>IFERROR(__xludf.DUMMYFUNCTION("""COMPUTED_VALUE"""),"")</f>
        <v/>
      </c>
      <c r="AD237" s="576" t="str">
        <f>IFERROR(__xludf.DUMMYFUNCTION("""COMPUTED_VALUE"""),"")</f>
        <v/>
      </c>
      <c r="AE237" s="574" t="str">
        <f>IFERROR(__xludf.DUMMYFUNCTION("""COMPUTED_VALUE"""),"")</f>
        <v/>
      </c>
      <c r="AF237" s="577" t="str">
        <f>IFERROR(__xludf.DUMMYFUNCTION("""COMPUTED_VALUE"""),"")</f>
        <v/>
      </c>
      <c r="AG237" s="578"/>
      <c r="AH237" s="579"/>
      <c r="AI237" s="359"/>
    </row>
    <row r="238">
      <c r="A238" s="554"/>
      <c r="B238" s="480" t="s">
        <v>2869</v>
      </c>
      <c r="C238" s="555"/>
      <c r="D238" s="556"/>
      <c r="E238" s="384" t="s">
        <v>2869</v>
      </c>
      <c r="F238" s="557"/>
      <c r="G238" s="558"/>
      <c r="H238" s="559"/>
      <c r="I238" s="560"/>
      <c r="J238" s="558"/>
      <c r="K238" s="561"/>
      <c r="L238" s="557"/>
      <c r="M238" s="558"/>
      <c r="N238" s="559"/>
      <c r="O238" s="560"/>
      <c r="P238" s="558"/>
      <c r="Q238" s="561"/>
      <c r="R238" s="557"/>
      <c r="S238" s="558"/>
      <c r="T238" s="559"/>
      <c r="U238" s="562"/>
      <c r="V238" s="563"/>
      <c r="W238" s="564"/>
      <c r="X238" s="572"/>
      <c r="Y238" s="353"/>
      <c r="Z238" s="573"/>
      <c r="AA238" s="574" t="str">
        <f>IFERROR(__xludf.DUMMYFUNCTION("""COMPUTED_VALUE"""),"")</f>
        <v/>
      </c>
      <c r="AB238" s="577" t="str">
        <f>IFERROR(__xludf.DUMMYFUNCTION("""COMPUTED_VALUE"""),"")</f>
        <v/>
      </c>
      <c r="AC238" s="575" t="str">
        <f>IFERROR(__xludf.DUMMYFUNCTION("""COMPUTED_VALUE"""),"")</f>
        <v/>
      </c>
      <c r="AD238" s="576" t="str">
        <f>IFERROR(__xludf.DUMMYFUNCTION("""COMPUTED_VALUE"""),"")</f>
        <v/>
      </c>
      <c r="AE238" s="574" t="str">
        <f>IFERROR(__xludf.DUMMYFUNCTION("""COMPUTED_VALUE"""),"")</f>
        <v/>
      </c>
      <c r="AF238" s="577" t="str">
        <f>IFERROR(__xludf.DUMMYFUNCTION("""COMPUTED_VALUE"""),"")</f>
        <v/>
      </c>
      <c r="AG238" s="578"/>
      <c r="AH238" s="579"/>
      <c r="AI238" s="359"/>
    </row>
    <row r="239">
      <c r="A239" s="554"/>
      <c r="B239" s="480" t="s">
        <v>2869</v>
      </c>
      <c r="C239" s="555"/>
      <c r="D239" s="556"/>
      <c r="E239" s="384" t="s">
        <v>2869</v>
      </c>
      <c r="F239" s="557"/>
      <c r="G239" s="558"/>
      <c r="H239" s="559"/>
      <c r="I239" s="560"/>
      <c r="J239" s="558"/>
      <c r="K239" s="561"/>
      <c r="L239" s="557"/>
      <c r="M239" s="558"/>
      <c r="N239" s="559"/>
      <c r="O239" s="560"/>
      <c r="P239" s="558"/>
      <c r="Q239" s="561"/>
      <c r="R239" s="557"/>
      <c r="S239" s="558"/>
      <c r="T239" s="559"/>
      <c r="U239" s="562"/>
      <c r="V239" s="563"/>
      <c r="W239" s="564"/>
      <c r="X239" s="565"/>
      <c r="Y239" s="353"/>
      <c r="Z239" s="566"/>
      <c r="AA239" s="574" t="str">
        <f>IFERROR(__xludf.DUMMYFUNCTION("""COMPUTED_VALUE"""),"")</f>
        <v/>
      </c>
      <c r="AB239" s="577" t="str">
        <f>IFERROR(__xludf.DUMMYFUNCTION("""COMPUTED_VALUE"""),"")</f>
        <v/>
      </c>
      <c r="AC239" s="575" t="str">
        <f>IFERROR(__xludf.DUMMYFUNCTION("""COMPUTED_VALUE"""),"")</f>
        <v/>
      </c>
      <c r="AD239" s="576" t="str">
        <f>IFERROR(__xludf.DUMMYFUNCTION("""COMPUTED_VALUE"""),"")</f>
        <v/>
      </c>
      <c r="AE239" s="574" t="str">
        <f>IFERROR(__xludf.DUMMYFUNCTION("""COMPUTED_VALUE"""),"")</f>
        <v/>
      </c>
      <c r="AF239" s="577" t="str">
        <f>IFERROR(__xludf.DUMMYFUNCTION("""COMPUTED_VALUE"""),"")</f>
        <v/>
      </c>
      <c r="AG239" s="578"/>
      <c r="AH239" s="579"/>
      <c r="AI239" s="359"/>
    </row>
    <row r="240">
      <c r="A240" s="554"/>
      <c r="B240" s="480" t="s">
        <v>2869</v>
      </c>
      <c r="C240" s="555"/>
      <c r="D240" s="556"/>
      <c r="E240" s="384" t="s">
        <v>2869</v>
      </c>
      <c r="F240" s="557"/>
      <c r="G240" s="558"/>
      <c r="H240" s="559"/>
      <c r="I240" s="560"/>
      <c r="J240" s="558"/>
      <c r="K240" s="561"/>
      <c r="L240" s="557"/>
      <c r="M240" s="558"/>
      <c r="N240" s="559"/>
      <c r="O240" s="560"/>
      <c r="P240" s="558"/>
      <c r="Q240" s="561"/>
      <c r="R240" s="557"/>
      <c r="S240" s="558"/>
      <c r="T240" s="559"/>
      <c r="U240" s="562"/>
      <c r="V240" s="563"/>
      <c r="W240" s="564"/>
      <c r="X240" s="565"/>
      <c r="Y240" s="353"/>
      <c r="Z240" s="566"/>
      <c r="AA240" s="574" t="str">
        <f>IFERROR(__xludf.DUMMYFUNCTION("""COMPUTED_VALUE"""),"")</f>
        <v/>
      </c>
      <c r="AB240" s="577" t="str">
        <f>IFERROR(__xludf.DUMMYFUNCTION("""COMPUTED_VALUE"""),"")</f>
        <v/>
      </c>
      <c r="AC240" s="575" t="str">
        <f>IFERROR(__xludf.DUMMYFUNCTION("""COMPUTED_VALUE"""),"")</f>
        <v/>
      </c>
      <c r="AD240" s="576" t="str">
        <f>IFERROR(__xludf.DUMMYFUNCTION("""COMPUTED_VALUE"""),"")</f>
        <v/>
      </c>
      <c r="AE240" s="574" t="str">
        <f>IFERROR(__xludf.DUMMYFUNCTION("""COMPUTED_VALUE"""),"")</f>
        <v/>
      </c>
      <c r="AF240" s="577" t="str">
        <f>IFERROR(__xludf.DUMMYFUNCTION("""COMPUTED_VALUE"""),"")</f>
        <v/>
      </c>
      <c r="AG240" s="578"/>
      <c r="AH240" s="579"/>
      <c r="AI240" s="359"/>
    </row>
    <row r="241">
      <c r="A241" s="554"/>
      <c r="B241" s="480" t="s">
        <v>2869</v>
      </c>
      <c r="C241" s="555"/>
      <c r="D241" s="556"/>
      <c r="E241" s="384" t="s">
        <v>2869</v>
      </c>
      <c r="F241" s="557"/>
      <c r="G241" s="558"/>
      <c r="H241" s="559"/>
      <c r="I241" s="560"/>
      <c r="J241" s="558"/>
      <c r="K241" s="561"/>
      <c r="L241" s="557"/>
      <c r="M241" s="558"/>
      <c r="N241" s="559"/>
      <c r="O241" s="560"/>
      <c r="P241" s="558"/>
      <c r="Q241" s="561"/>
      <c r="R241" s="557"/>
      <c r="S241" s="558"/>
      <c r="T241" s="559"/>
      <c r="U241" s="562"/>
      <c r="V241" s="563"/>
      <c r="W241" s="564"/>
      <c r="X241" s="572"/>
      <c r="Y241" s="353"/>
      <c r="Z241" s="573"/>
      <c r="AA241" s="574" t="str">
        <f>IFERROR(__xludf.DUMMYFUNCTION("""COMPUTED_VALUE"""),"")</f>
        <v/>
      </c>
      <c r="AB241" s="577" t="str">
        <f>IFERROR(__xludf.DUMMYFUNCTION("""COMPUTED_VALUE"""),"")</f>
        <v/>
      </c>
      <c r="AC241" s="575" t="str">
        <f>IFERROR(__xludf.DUMMYFUNCTION("""COMPUTED_VALUE"""),"")</f>
        <v/>
      </c>
      <c r="AD241" s="576" t="str">
        <f>IFERROR(__xludf.DUMMYFUNCTION("""COMPUTED_VALUE"""),"")</f>
        <v/>
      </c>
      <c r="AE241" s="574" t="str">
        <f>IFERROR(__xludf.DUMMYFUNCTION("""COMPUTED_VALUE"""),"")</f>
        <v/>
      </c>
      <c r="AF241" s="577" t="str">
        <f>IFERROR(__xludf.DUMMYFUNCTION("""COMPUTED_VALUE"""),"")</f>
        <v/>
      </c>
      <c r="AG241" s="578"/>
      <c r="AH241" s="579"/>
      <c r="AI241" s="359"/>
    </row>
    <row r="242">
      <c r="A242" s="554"/>
      <c r="B242" s="480" t="s">
        <v>2869</v>
      </c>
      <c r="C242" s="555"/>
      <c r="D242" s="556"/>
      <c r="E242" s="384" t="s">
        <v>2869</v>
      </c>
      <c r="F242" s="557"/>
      <c r="G242" s="558"/>
      <c r="H242" s="559"/>
      <c r="I242" s="560"/>
      <c r="J242" s="558"/>
      <c r="K242" s="561"/>
      <c r="L242" s="557"/>
      <c r="M242" s="558"/>
      <c r="N242" s="559"/>
      <c r="O242" s="560"/>
      <c r="P242" s="558"/>
      <c r="Q242" s="561"/>
      <c r="R242" s="557"/>
      <c r="S242" s="558"/>
      <c r="T242" s="559"/>
      <c r="U242" s="562"/>
      <c r="V242" s="563"/>
      <c r="W242" s="564"/>
      <c r="X242" s="565"/>
      <c r="Y242" s="353"/>
      <c r="Z242" s="566"/>
      <c r="AA242" s="574" t="str">
        <f>IFERROR(__xludf.DUMMYFUNCTION("""COMPUTED_VALUE"""),"")</f>
        <v/>
      </c>
      <c r="AB242" s="577" t="str">
        <f>IFERROR(__xludf.DUMMYFUNCTION("""COMPUTED_VALUE"""),"")</f>
        <v/>
      </c>
      <c r="AC242" s="575" t="str">
        <f>IFERROR(__xludf.DUMMYFUNCTION("""COMPUTED_VALUE"""),"")</f>
        <v/>
      </c>
      <c r="AD242" s="576" t="str">
        <f>IFERROR(__xludf.DUMMYFUNCTION("""COMPUTED_VALUE"""),"")</f>
        <v/>
      </c>
      <c r="AE242" s="574" t="str">
        <f>IFERROR(__xludf.DUMMYFUNCTION("""COMPUTED_VALUE"""),"")</f>
        <v/>
      </c>
      <c r="AF242" s="577" t="str">
        <f>IFERROR(__xludf.DUMMYFUNCTION("""COMPUTED_VALUE"""),"")</f>
        <v/>
      </c>
      <c r="AG242" s="578"/>
      <c r="AH242" s="579"/>
      <c r="AI242" s="359"/>
    </row>
    <row r="243" ht="18.75" customHeight="1">
      <c r="A243" s="554"/>
      <c r="B243" s="480" t="s">
        <v>2869</v>
      </c>
      <c r="C243" s="555"/>
      <c r="D243" s="556"/>
      <c r="E243" s="384" t="s">
        <v>2869</v>
      </c>
      <c r="F243" s="557"/>
      <c r="G243" s="558"/>
      <c r="H243" s="559"/>
      <c r="I243" s="560"/>
      <c r="J243" s="558"/>
      <c r="K243" s="561"/>
      <c r="L243" s="557"/>
      <c r="M243" s="558"/>
      <c r="N243" s="559"/>
      <c r="O243" s="560"/>
      <c r="P243" s="558"/>
      <c r="Q243" s="561"/>
      <c r="R243" s="557"/>
      <c r="S243" s="558"/>
      <c r="T243" s="559"/>
      <c r="U243" s="562"/>
      <c r="V243" s="563"/>
      <c r="W243" s="564"/>
      <c r="X243" s="565"/>
      <c r="Y243" s="353"/>
      <c r="Z243" s="566"/>
      <c r="AA243" s="574" t="str">
        <f>IFERROR(__xludf.DUMMYFUNCTION("""COMPUTED_VALUE"""),"")</f>
        <v/>
      </c>
      <c r="AB243" s="577" t="str">
        <f>IFERROR(__xludf.DUMMYFUNCTION("""COMPUTED_VALUE"""),"")</f>
        <v/>
      </c>
      <c r="AC243" s="575" t="str">
        <f>IFERROR(__xludf.DUMMYFUNCTION("""COMPUTED_VALUE"""),"")</f>
        <v/>
      </c>
      <c r="AD243" s="576" t="str">
        <f>IFERROR(__xludf.DUMMYFUNCTION("""COMPUTED_VALUE"""),"")</f>
        <v/>
      </c>
      <c r="AE243" s="574" t="str">
        <f>IFERROR(__xludf.DUMMYFUNCTION("""COMPUTED_VALUE"""),"")</f>
        <v/>
      </c>
      <c r="AF243" s="577" t="str">
        <f>IFERROR(__xludf.DUMMYFUNCTION("""COMPUTED_VALUE"""),"")</f>
        <v/>
      </c>
      <c r="AG243" s="578"/>
      <c r="AH243" s="579"/>
      <c r="AI243" s="359"/>
    </row>
    <row r="244">
      <c r="A244" s="554"/>
      <c r="B244" s="480" t="s">
        <v>2869</v>
      </c>
      <c r="C244" s="555"/>
      <c r="D244" s="556"/>
      <c r="E244" s="384" t="s">
        <v>2869</v>
      </c>
      <c r="F244" s="557"/>
      <c r="G244" s="558"/>
      <c r="H244" s="559"/>
      <c r="I244" s="560"/>
      <c r="J244" s="558"/>
      <c r="K244" s="561"/>
      <c r="L244" s="557"/>
      <c r="M244" s="558"/>
      <c r="N244" s="559"/>
      <c r="O244" s="560"/>
      <c r="P244" s="558"/>
      <c r="Q244" s="561"/>
      <c r="R244" s="557"/>
      <c r="S244" s="558"/>
      <c r="T244" s="559"/>
      <c r="U244" s="562"/>
      <c r="V244" s="563"/>
      <c r="W244" s="564"/>
      <c r="X244" s="565"/>
      <c r="Y244" s="353"/>
      <c r="Z244" s="566"/>
      <c r="AA244" s="574" t="str">
        <f>IFERROR(__xludf.DUMMYFUNCTION("""COMPUTED_VALUE"""),"")</f>
        <v/>
      </c>
      <c r="AB244" s="577" t="str">
        <f>IFERROR(__xludf.DUMMYFUNCTION("""COMPUTED_VALUE"""),"")</f>
        <v/>
      </c>
      <c r="AC244" s="575" t="str">
        <f>IFERROR(__xludf.DUMMYFUNCTION("""COMPUTED_VALUE"""),"")</f>
        <v/>
      </c>
      <c r="AD244" s="576" t="str">
        <f>IFERROR(__xludf.DUMMYFUNCTION("""COMPUTED_VALUE"""),"")</f>
        <v/>
      </c>
      <c r="AE244" s="574" t="str">
        <f>IFERROR(__xludf.DUMMYFUNCTION("""COMPUTED_VALUE"""),"")</f>
        <v/>
      </c>
      <c r="AF244" s="577" t="str">
        <f>IFERROR(__xludf.DUMMYFUNCTION("""COMPUTED_VALUE"""),"")</f>
        <v/>
      </c>
      <c r="AG244" s="570"/>
      <c r="AH244" s="571"/>
      <c r="AI244" s="393"/>
    </row>
    <row r="245">
      <c r="A245" s="554"/>
      <c r="B245" s="480" t="s">
        <v>2869</v>
      </c>
      <c r="C245" s="555"/>
      <c r="D245" s="556"/>
      <c r="E245" s="384" t="s">
        <v>2869</v>
      </c>
      <c r="F245" s="557"/>
      <c r="G245" s="558"/>
      <c r="H245" s="559"/>
      <c r="I245" s="560"/>
      <c r="J245" s="558"/>
      <c r="K245" s="561"/>
      <c r="L245" s="557"/>
      <c r="M245" s="558"/>
      <c r="N245" s="559"/>
      <c r="O245" s="560"/>
      <c r="P245" s="558"/>
      <c r="Q245" s="561"/>
      <c r="R245" s="557"/>
      <c r="S245" s="558"/>
      <c r="T245" s="559"/>
      <c r="U245" s="562"/>
      <c r="V245" s="563"/>
      <c r="W245" s="564"/>
      <c r="X245" s="572"/>
      <c r="Y245" s="353"/>
      <c r="Z245" s="573"/>
      <c r="AA245" s="574" t="str">
        <f>IFERROR(__xludf.DUMMYFUNCTION("""COMPUTED_VALUE"""),"")</f>
        <v/>
      </c>
      <c r="AB245" s="577" t="str">
        <f>IFERROR(__xludf.DUMMYFUNCTION("""COMPUTED_VALUE"""),"")</f>
        <v/>
      </c>
      <c r="AC245" s="575" t="str">
        <f>IFERROR(__xludf.DUMMYFUNCTION("""COMPUTED_VALUE"""),"")</f>
        <v/>
      </c>
      <c r="AD245" s="576" t="str">
        <f>IFERROR(__xludf.DUMMYFUNCTION("""COMPUTED_VALUE"""),"")</f>
        <v/>
      </c>
      <c r="AE245" s="574" t="str">
        <f>IFERROR(__xludf.DUMMYFUNCTION("""COMPUTED_VALUE"""),"")</f>
        <v/>
      </c>
      <c r="AF245" s="577" t="str">
        <f>IFERROR(__xludf.DUMMYFUNCTION("""COMPUTED_VALUE"""),"")</f>
        <v/>
      </c>
      <c r="AG245" s="570"/>
      <c r="AH245" s="571"/>
      <c r="AI245" s="393"/>
    </row>
    <row r="246">
      <c r="A246" s="554"/>
      <c r="B246" s="480" t="s">
        <v>2869</v>
      </c>
      <c r="C246" s="555"/>
      <c r="D246" s="556"/>
      <c r="E246" s="384" t="s">
        <v>2869</v>
      </c>
      <c r="F246" s="557"/>
      <c r="G246" s="558"/>
      <c r="H246" s="559"/>
      <c r="I246" s="560"/>
      <c r="J246" s="558"/>
      <c r="K246" s="561"/>
      <c r="L246" s="557"/>
      <c r="M246" s="558"/>
      <c r="N246" s="559"/>
      <c r="O246" s="560"/>
      <c r="P246" s="558"/>
      <c r="Q246" s="561"/>
      <c r="R246" s="557"/>
      <c r="S246" s="558"/>
      <c r="T246" s="559"/>
      <c r="U246" s="562"/>
      <c r="V246" s="563"/>
      <c r="W246" s="564"/>
      <c r="X246" s="565"/>
      <c r="Y246" s="353"/>
      <c r="Z246" s="566"/>
      <c r="AA246" s="574" t="str">
        <f>IFERROR(__xludf.DUMMYFUNCTION("""COMPUTED_VALUE"""),"")</f>
        <v/>
      </c>
      <c r="AB246" s="577" t="str">
        <f>IFERROR(__xludf.DUMMYFUNCTION("""COMPUTED_VALUE"""),"")</f>
        <v/>
      </c>
      <c r="AC246" s="575" t="str">
        <f>IFERROR(__xludf.DUMMYFUNCTION("""COMPUTED_VALUE"""),"")</f>
        <v/>
      </c>
      <c r="AD246" s="576" t="str">
        <f>IFERROR(__xludf.DUMMYFUNCTION("""COMPUTED_VALUE"""),"")</f>
        <v/>
      </c>
      <c r="AE246" s="574" t="str">
        <f>IFERROR(__xludf.DUMMYFUNCTION("""COMPUTED_VALUE"""),"")</f>
        <v/>
      </c>
      <c r="AF246" s="577" t="str">
        <f>IFERROR(__xludf.DUMMYFUNCTION("""COMPUTED_VALUE"""),"")</f>
        <v/>
      </c>
      <c r="AG246" s="570"/>
      <c r="AH246" s="571"/>
      <c r="AI246" s="393"/>
    </row>
    <row r="247">
      <c r="A247" s="554"/>
      <c r="B247" s="509" t="s">
        <v>2869</v>
      </c>
      <c r="C247" s="555"/>
      <c r="D247" s="556"/>
      <c r="E247" s="384" t="s">
        <v>2869</v>
      </c>
      <c r="F247" s="557"/>
      <c r="G247" s="558"/>
      <c r="H247" s="559"/>
      <c r="I247" s="560"/>
      <c r="J247" s="558"/>
      <c r="K247" s="561"/>
      <c r="L247" s="557"/>
      <c r="M247" s="558"/>
      <c r="N247" s="559"/>
      <c r="O247" s="560"/>
      <c r="P247" s="558"/>
      <c r="Q247" s="561"/>
      <c r="R247" s="557"/>
      <c r="S247" s="558"/>
      <c r="T247" s="559"/>
      <c r="U247" s="562"/>
      <c r="V247" s="563"/>
      <c r="W247" s="564"/>
      <c r="X247" s="565"/>
      <c r="Y247" s="353"/>
      <c r="Z247" s="566"/>
      <c r="AA247" s="574" t="str">
        <f>IFERROR(__xludf.DUMMYFUNCTION("""COMPUTED_VALUE"""),"")</f>
        <v/>
      </c>
      <c r="AB247" s="577" t="str">
        <f>IFERROR(__xludf.DUMMYFUNCTION("""COMPUTED_VALUE"""),"")</f>
        <v/>
      </c>
      <c r="AC247" s="575" t="str">
        <f>IFERROR(__xludf.DUMMYFUNCTION("""COMPUTED_VALUE"""),"")</f>
        <v/>
      </c>
      <c r="AD247" s="576" t="str">
        <f>IFERROR(__xludf.DUMMYFUNCTION("""COMPUTED_VALUE"""),"")</f>
        <v/>
      </c>
      <c r="AE247" s="574" t="str">
        <f>IFERROR(__xludf.DUMMYFUNCTION("""COMPUTED_VALUE"""),"")</f>
        <v/>
      </c>
      <c r="AF247" s="577" t="str">
        <f>IFERROR(__xludf.DUMMYFUNCTION("""COMPUTED_VALUE"""),"")</f>
        <v/>
      </c>
      <c r="AG247" s="570"/>
      <c r="AH247" s="571"/>
      <c r="AI247" s="393"/>
    </row>
    <row r="248">
      <c r="A248" s="554"/>
      <c r="B248" s="480" t="s">
        <v>2869</v>
      </c>
      <c r="C248" s="555"/>
      <c r="D248" s="556"/>
      <c r="E248" s="384" t="s">
        <v>2869</v>
      </c>
      <c r="F248" s="557"/>
      <c r="G248" s="558"/>
      <c r="H248" s="559"/>
      <c r="I248" s="560"/>
      <c r="J248" s="558"/>
      <c r="K248" s="561"/>
      <c r="L248" s="557"/>
      <c r="M248" s="558"/>
      <c r="N248" s="559"/>
      <c r="O248" s="560"/>
      <c r="P248" s="558"/>
      <c r="Q248" s="561"/>
      <c r="R248" s="557"/>
      <c r="S248" s="558"/>
      <c r="T248" s="559"/>
      <c r="U248" s="562"/>
      <c r="V248" s="563"/>
      <c r="W248" s="564"/>
      <c r="X248" s="565"/>
      <c r="Y248" s="353"/>
      <c r="Z248" s="566"/>
      <c r="AA248" s="574" t="str">
        <f>IFERROR(__xludf.DUMMYFUNCTION("""COMPUTED_VALUE"""),"")</f>
        <v/>
      </c>
      <c r="AB248" s="577" t="str">
        <f>IFERROR(__xludf.DUMMYFUNCTION("""COMPUTED_VALUE"""),"")</f>
        <v/>
      </c>
      <c r="AC248" s="575" t="str">
        <f>IFERROR(__xludf.DUMMYFUNCTION("""COMPUTED_VALUE"""),"")</f>
        <v/>
      </c>
      <c r="AD248" s="576" t="str">
        <f>IFERROR(__xludf.DUMMYFUNCTION("""COMPUTED_VALUE"""),"")</f>
        <v/>
      </c>
      <c r="AE248" s="574" t="str">
        <f>IFERROR(__xludf.DUMMYFUNCTION("""COMPUTED_VALUE"""),"")</f>
        <v/>
      </c>
      <c r="AF248" s="577" t="str">
        <f>IFERROR(__xludf.DUMMYFUNCTION("""COMPUTED_VALUE"""),"")</f>
        <v/>
      </c>
      <c r="AG248" s="570"/>
      <c r="AH248" s="571"/>
      <c r="AI248" s="393"/>
    </row>
    <row r="249">
      <c r="A249" s="554"/>
      <c r="B249" s="480" t="s">
        <v>2869</v>
      </c>
      <c r="C249" s="555"/>
      <c r="D249" s="556"/>
      <c r="E249" s="384" t="s">
        <v>2869</v>
      </c>
      <c r="F249" s="557"/>
      <c r="G249" s="558"/>
      <c r="H249" s="559"/>
      <c r="I249" s="560"/>
      <c r="J249" s="558"/>
      <c r="K249" s="561"/>
      <c r="L249" s="557"/>
      <c r="M249" s="558"/>
      <c r="N249" s="559"/>
      <c r="O249" s="560"/>
      <c r="P249" s="558"/>
      <c r="Q249" s="561"/>
      <c r="R249" s="557"/>
      <c r="S249" s="558"/>
      <c r="T249" s="559"/>
      <c r="U249" s="562"/>
      <c r="V249" s="563"/>
      <c r="W249" s="564"/>
      <c r="X249" s="572"/>
      <c r="Y249" s="353"/>
      <c r="Z249" s="573"/>
      <c r="AA249" s="574" t="str">
        <f>IFERROR(__xludf.DUMMYFUNCTION("""COMPUTED_VALUE"""),"")</f>
        <v/>
      </c>
      <c r="AB249" s="577" t="str">
        <f>IFERROR(__xludf.DUMMYFUNCTION("""COMPUTED_VALUE"""),"")</f>
        <v/>
      </c>
      <c r="AC249" s="575" t="str">
        <f>IFERROR(__xludf.DUMMYFUNCTION("""COMPUTED_VALUE"""),"")</f>
        <v/>
      </c>
      <c r="AD249" s="576" t="str">
        <f>IFERROR(__xludf.DUMMYFUNCTION("""COMPUTED_VALUE"""),"")</f>
        <v/>
      </c>
      <c r="AE249" s="574" t="str">
        <f>IFERROR(__xludf.DUMMYFUNCTION("""COMPUTED_VALUE"""),"")</f>
        <v/>
      </c>
      <c r="AF249" s="577" t="str">
        <f>IFERROR(__xludf.DUMMYFUNCTION("""COMPUTED_VALUE"""),"")</f>
        <v/>
      </c>
      <c r="AG249" s="570"/>
      <c r="AH249" s="571"/>
      <c r="AI249" s="393"/>
    </row>
    <row r="250">
      <c r="A250" s="554"/>
      <c r="B250" s="480" t="s">
        <v>2869</v>
      </c>
      <c r="C250" s="555"/>
      <c r="D250" s="556"/>
      <c r="E250" s="384" t="s">
        <v>2869</v>
      </c>
      <c r="F250" s="557"/>
      <c r="G250" s="558"/>
      <c r="H250" s="559"/>
      <c r="I250" s="560"/>
      <c r="J250" s="558"/>
      <c r="K250" s="561"/>
      <c r="L250" s="557"/>
      <c r="M250" s="558"/>
      <c r="N250" s="559"/>
      <c r="O250" s="560"/>
      <c r="P250" s="558"/>
      <c r="Q250" s="561"/>
      <c r="R250" s="557"/>
      <c r="S250" s="558"/>
      <c r="T250" s="559"/>
      <c r="U250" s="562"/>
      <c r="V250" s="563"/>
      <c r="W250" s="564"/>
      <c r="X250" s="572"/>
      <c r="Y250" s="353"/>
      <c r="Z250" s="573"/>
      <c r="AA250" s="574" t="str">
        <f>IFERROR(__xludf.DUMMYFUNCTION("""COMPUTED_VALUE"""),"")</f>
        <v/>
      </c>
      <c r="AB250" s="577" t="str">
        <f>IFERROR(__xludf.DUMMYFUNCTION("""COMPUTED_VALUE"""),"")</f>
        <v/>
      </c>
      <c r="AC250" s="575" t="str">
        <f>IFERROR(__xludf.DUMMYFUNCTION("""COMPUTED_VALUE"""),"")</f>
        <v/>
      </c>
      <c r="AD250" s="576" t="str">
        <f>IFERROR(__xludf.DUMMYFUNCTION("""COMPUTED_VALUE"""),"")</f>
        <v/>
      </c>
      <c r="AE250" s="574" t="str">
        <f>IFERROR(__xludf.DUMMYFUNCTION("""COMPUTED_VALUE"""),"")</f>
        <v/>
      </c>
      <c r="AF250" s="577" t="str">
        <f>IFERROR(__xludf.DUMMYFUNCTION("""COMPUTED_VALUE"""),"")</f>
        <v/>
      </c>
      <c r="AG250" s="570"/>
      <c r="AH250" s="571"/>
      <c r="AI250" s="393"/>
    </row>
    <row r="251">
      <c r="A251" s="554"/>
      <c r="B251" s="480" t="s">
        <v>2869</v>
      </c>
      <c r="C251" s="555"/>
      <c r="D251" s="556"/>
      <c r="E251" s="384" t="s">
        <v>2869</v>
      </c>
      <c r="F251" s="557"/>
      <c r="G251" s="558"/>
      <c r="H251" s="559"/>
      <c r="I251" s="560"/>
      <c r="J251" s="558"/>
      <c r="K251" s="561"/>
      <c r="L251" s="557"/>
      <c r="M251" s="558"/>
      <c r="N251" s="559"/>
      <c r="O251" s="560"/>
      <c r="P251" s="558"/>
      <c r="Q251" s="561"/>
      <c r="R251" s="557"/>
      <c r="S251" s="558"/>
      <c r="T251" s="559"/>
      <c r="U251" s="562"/>
      <c r="V251" s="563"/>
      <c r="W251" s="564"/>
      <c r="X251" s="572"/>
      <c r="Y251" s="353"/>
      <c r="Z251" s="573"/>
      <c r="AA251" s="574" t="str">
        <f>IFERROR(__xludf.DUMMYFUNCTION("""COMPUTED_VALUE"""),"")</f>
        <v/>
      </c>
      <c r="AB251" s="577" t="str">
        <f>IFERROR(__xludf.DUMMYFUNCTION("""COMPUTED_VALUE"""),"")</f>
        <v/>
      </c>
      <c r="AC251" s="575" t="str">
        <f>IFERROR(__xludf.DUMMYFUNCTION("""COMPUTED_VALUE"""),"")</f>
        <v/>
      </c>
      <c r="AD251" s="576" t="str">
        <f>IFERROR(__xludf.DUMMYFUNCTION("""COMPUTED_VALUE"""),"")</f>
        <v/>
      </c>
      <c r="AE251" s="574" t="str">
        <f>IFERROR(__xludf.DUMMYFUNCTION("""COMPUTED_VALUE"""),"")</f>
        <v/>
      </c>
      <c r="AF251" s="577" t="str">
        <f>IFERROR(__xludf.DUMMYFUNCTION("""COMPUTED_VALUE"""),"")</f>
        <v/>
      </c>
      <c r="AG251" s="570"/>
      <c r="AH251" s="571"/>
      <c r="AI251" s="393"/>
    </row>
    <row r="252">
      <c r="A252" s="554"/>
      <c r="B252" s="480" t="s">
        <v>2869</v>
      </c>
      <c r="C252" s="555"/>
      <c r="D252" s="556"/>
      <c r="E252" s="384" t="s">
        <v>2869</v>
      </c>
      <c r="F252" s="557"/>
      <c r="G252" s="558"/>
      <c r="H252" s="559"/>
      <c r="I252" s="560"/>
      <c r="J252" s="558"/>
      <c r="K252" s="561"/>
      <c r="L252" s="557"/>
      <c r="M252" s="558"/>
      <c r="N252" s="559"/>
      <c r="O252" s="560"/>
      <c r="P252" s="558"/>
      <c r="Q252" s="561"/>
      <c r="R252" s="557"/>
      <c r="S252" s="558"/>
      <c r="T252" s="559"/>
      <c r="U252" s="562"/>
      <c r="V252" s="563"/>
      <c r="W252" s="564"/>
      <c r="X252" s="572"/>
      <c r="Y252" s="353"/>
      <c r="Z252" s="566"/>
      <c r="AA252" s="574" t="str">
        <f>IFERROR(__xludf.DUMMYFUNCTION("""COMPUTED_VALUE"""),"")</f>
        <v/>
      </c>
      <c r="AB252" s="577" t="str">
        <f>IFERROR(__xludf.DUMMYFUNCTION("""COMPUTED_VALUE"""),"")</f>
        <v/>
      </c>
      <c r="AC252" s="575" t="str">
        <f>IFERROR(__xludf.DUMMYFUNCTION("""COMPUTED_VALUE"""),"")</f>
        <v/>
      </c>
      <c r="AD252" s="576" t="str">
        <f>IFERROR(__xludf.DUMMYFUNCTION("""COMPUTED_VALUE"""),"")</f>
        <v/>
      </c>
      <c r="AE252" s="574" t="str">
        <f>IFERROR(__xludf.DUMMYFUNCTION("""COMPUTED_VALUE"""),"")</f>
        <v/>
      </c>
      <c r="AF252" s="577" t="str">
        <f>IFERROR(__xludf.DUMMYFUNCTION("""COMPUTED_VALUE"""),"")</f>
        <v/>
      </c>
      <c r="AG252" s="570"/>
      <c r="AH252" s="571"/>
      <c r="AI252" s="393"/>
    </row>
    <row r="253">
      <c r="A253" s="554"/>
      <c r="B253" s="480" t="s">
        <v>2869</v>
      </c>
      <c r="C253" s="555"/>
      <c r="D253" s="556"/>
      <c r="E253" s="384" t="s">
        <v>2869</v>
      </c>
      <c r="F253" s="557"/>
      <c r="G253" s="558"/>
      <c r="H253" s="559"/>
      <c r="I253" s="560"/>
      <c r="J253" s="558"/>
      <c r="K253" s="561"/>
      <c r="L253" s="557"/>
      <c r="M253" s="558"/>
      <c r="N253" s="559"/>
      <c r="O253" s="560"/>
      <c r="P253" s="558"/>
      <c r="Q253" s="561"/>
      <c r="R253" s="557"/>
      <c r="S253" s="558"/>
      <c r="T253" s="559"/>
      <c r="U253" s="562"/>
      <c r="V253" s="563"/>
      <c r="W253" s="564"/>
      <c r="X253" s="572"/>
      <c r="Y253" s="353"/>
      <c r="Z253" s="566"/>
      <c r="AA253" s="574" t="str">
        <f>IFERROR(__xludf.DUMMYFUNCTION("""COMPUTED_VALUE"""),"")</f>
        <v/>
      </c>
      <c r="AB253" s="577" t="str">
        <f>IFERROR(__xludf.DUMMYFUNCTION("""COMPUTED_VALUE"""),"")</f>
        <v/>
      </c>
      <c r="AC253" s="575" t="str">
        <f>IFERROR(__xludf.DUMMYFUNCTION("""COMPUTED_VALUE"""),"")</f>
        <v/>
      </c>
      <c r="AD253" s="576" t="str">
        <f>IFERROR(__xludf.DUMMYFUNCTION("""COMPUTED_VALUE"""),"")</f>
        <v/>
      </c>
      <c r="AE253" s="574" t="str">
        <f>IFERROR(__xludf.DUMMYFUNCTION("""COMPUTED_VALUE"""),"")</f>
        <v/>
      </c>
      <c r="AF253" s="577" t="str">
        <f>IFERROR(__xludf.DUMMYFUNCTION("""COMPUTED_VALUE"""),"")</f>
        <v/>
      </c>
      <c r="AG253" s="570"/>
      <c r="AH253" s="571"/>
      <c r="AI253" s="393"/>
    </row>
    <row r="254">
      <c r="A254" s="554"/>
      <c r="B254" s="480" t="s">
        <v>2869</v>
      </c>
      <c r="C254" s="555"/>
      <c r="D254" s="556"/>
      <c r="E254" s="384" t="s">
        <v>2869</v>
      </c>
      <c r="F254" s="557"/>
      <c r="G254" s="558"/>
      <c r="H254" s="559"/>
      <c r="I254" s="560"/>
      <c r="J254" s="558"/>
      <c r="K254" s="561"/>
      <c r="L254" s="557"/>
      <c r="M254" s="558"/>
      <c r="N254" s="559"/>
      <c r="O254" s="560"/>
      <c r="P254" s="558"/>
      <c r="Q254" s="561"/>
      <c r="R254" s="557"/>
      <c r="S254" s="558"/>
      <c r="T254" s="559"/>
      <c r="U254" s="562"/>
      <c r="V254" s="563"/>
      <c r="W254" s="564"/>
      <c r="X254" s="572"/>
      <c r="Y254" s="353"/>
      <c r="Z254" s="566"/>
      <c r="AA254" s="574" t="str">
        <f>IFERROR(__xludf.DUMMYFUNCTION("""COMPUTED_VALUE"""),"")</f>
        <v/>
      </c>
      <c r="AB254" s="577" t="str">
        <f>IFERROR(__xludf.DUMMYFUNCTION("""COMPUTED_VALUE"""),"")</f>
        <v/>
      </c>
      <c r="AC254" s="575" t="str">
        <f>IFERROR(__xludf.DUMMYFUNCTION("""COMPUTED_VALUE"""),"")</f>
        <v/>
      </c>
      <c r="AD254" s="576" t="str">
        <f>IFERROR(__xludf.DUMMYFUNCTION("""COMPUTED_VALUE"""),"")</f>
        <v/>
      </c>
      <c r="AE254" s="574" t="str">
        <f>IFERROR(__xludf.DUMMYFUNCTION("""COMPUTED_VALUE"""),"")</f>
        <v/>
      </c>
      <c r="AF254" s="577" t="str">
        <f>IFERROR(__xludf.DUMMYFUNCTION("""COMPUTED_VALUE"""),"")</f>
        <v/>
      </c>
      <c r="AG254" s="570"/>
      <c r="AH254" s="571"/>
      <c r="AI254" s="393"/>
    </row>
    <row r="255">
      <c r="A255" s="554"/>
      <c r="B255" s="480" t="s">
        <v>2869</v>
      </c>
      <c r="C255" s="555"/>
      <c r="D255" s="556"/>
      <c r="E255" s="384" t="s">
        <v>2869</v>
      </c>
      <c r="F255" s="557"/>
      <c r="G255" s="558"/>
      <c r="H255" s="559"/>
      <c r="I255" s="560"/>
      <c r="J255" s="558"/>
      <c r="K255" s="561"/>
      <c r="L255" s="557"/>
      <c r="M255" s="558"/>
      <c r="N255" s="559"/>
      <c r="O255" s="560"/>
      <c r="P255" s="558"/>
      <c r="Q255" s="561"/>
      <c r="R255" s="557"/>
      <c r="S255" s="558"/>
      <c r="T255" s="559"/>
      <c r="U255" s="562"/>
      <c r="V255" s="563"/>
      <c r="W255" s="564"/>
      <c r="X255" s="572"/>
      <c r="Y255" s="353"/>
      <c r="Z255" s="573"/>
      <c r="AA255" s="574" t="str">
        <f>IFERROR(__xludf.DUMMYFUNCTION("""COMPUTED_VALUE"""),"")</f>
        <v/>
      </c>
      <c r="AB255" s="577" t="str">
        <f>IFERROR(__xludf.DUMMYFUNCTION("""COMPUTED_VALUE"""),"")</f>
        <v/>
      </c>
      <c r="AC255" s="575" t="str">
        <f>IFERROR(__xludf.DUMMYFUNCTION("""COMPUTED_VALUE"""),"")</f>
        <v/>
      </c>
      <c r="AD255" s="576" t="str">
        <f>IFERROR(__xludf.DUMMYFUNCTION("""COMPUTED_VALUE"""),"")</f>
        <v/>
      </c>
      <c r="AE255" s="574" t="str">
        <f>IFERROR(__xludf.DUMMYFUNCTION("""COMPUTED_VALUE"""),"")</f>
        <v/>
      </c>
      <c r="AF255" s="577" t="str">
        <f>IFERROR(__xludf.DUMMYFUNCTION("""COMPUTED_VALUE"""),"")</f>
        <v/>
      </c>
      <c r="AG255" s="570"/>
      <c r="AH255" s="571"/>
      <c r="AI255" s="393"/>
    </row>
    <row r="256">
      <c r="A256" s="554"/>
      <c r="B256" s="480" t="s">
        <v>2869</v>
      </c>
      <c r="C256" s="555"/>
      <c r="D256" s="556"/>
      <c r="E256" s="384" t="s">
        <v>2869</v>
      </c>
      <c r="F256" s="557"/>
      <c r="G256" s="558"/>
      <c r="H256" s="559"/>
      <c r="I256" s="560"/>
      <c r="J256" s="558"/>
      <c r="K256" s="561"/>
      <c r="L256" s="557"/>
      <c r="M256" s="558"/>
      <c r="N256" s="559"/>
      <c r="O256" s="560"/>
      <c r="P256" s="558"/>
      <c r="Q256" s="561"/>
      <c r="R256" s="557"/>
      <c r="S256" s="558"/>
      <c r="T256" s="559"/>
      <c r="U256" s="562"/>
      <c r="V256" s="563"/>
      <c r="W256" s="564"/>
      <c r="X256" s="565"/>
      <c r="Y256" s="353"/>
      <c r="Z256" s="566"/>
      <c r="AA256" s="574" t="str">
        <f>IFERROR(__xludf.DUMMYFUNCTION("""COMPUTED_VALUE"""),"")</f>
        <v/>
      </c>
      <c r="AB256" s="577" t="str">
        <f>IFERROR(__xludf.DUMMYFUNCTION("""COMPUTED_VALUE"""),"")</f>
        <v/>
      </c>
      <c r="AC256" s="575" t="str">
        <f>IFERROR(__xludf.DUMMYFUNCTION("""COMPUTED_VALUE"""),"")</f>
        <v/>
      </c>
      <c r="AD256" s="576" t="str">
        <f>IFERROR(__xludf.DUMMYFUNCTION("""COMPUTED_VALUE"""),"")</f>
        <v/>
      </c>
      <c r="AE256" s="574" t="str">
        <f>IFERROR(__xludf.DUMMYFUNCTION("""COMPUTED_VALUE"""),"")</f>
        <v/>
      </c>
      <c r="AF256" s="577" t="str">
        <f>IFERROR(__xludf.DUMMYFUNCTION("""COMPUTED_VALUE"""),"")</f>
        <v/>
      </c>
      <c r="AG256" s="570"/>
      <c r="AH256" s="571"/>
      <c r="AI256" s="393"/>
    </row>
    <row r="257">
      <c r="A257" s="554"/>
      <c r="B257" s="480" t="s">
        <v>2869</v>
      </c>
      <c r="C257" s="555"/>
      <c r="D257" s="556"/>
      <c r="E257" s="384" t="s">
        <v>2869</v>
      </c>
      <c r="F257" s="557"/>
      <c r="G257" s="558"/>
      <c r="H257" s="559"/>
      <c r="I257" s="560"/>
      <c r="J257" s="558"/>
      <c r="K257" s="561"/>
      <c r="L257" s="557"/>
      <c r="M257" s="558"/>
      <c r="N257" s="559"/>
      <c r="O257" s="560"/>
      <c r="P257" s="558"/>
      <c r="Q257" s="561"/>
      <c r="R257" s="557"/>
      <c r="S257" s="558"/>
      <c r="T257" s="559"/>
      <c r="U257" s="562"/>
      <c r="V257" s="563"/>
      <c r="W257" s="564"/>
      <c r="X257" s="572"/>
      <c r="Y257" s="353"/>
      <c r="Z257" s="573"/>
      <c r="AA257" s="574" t="str">
        <f>IFERROR(__xludf.DUMMYFUNCTION("""COMPUTED_VALUE"""),"")</f>
        <v/>
      </c>
      <c r="AB257" s="577" t="str">
        <f>IFERROR(__xludf.DUMMYFUNCTION("""COMPUTED_VALUE"""),"")</f>
        <v/>
      </c>
      <c r="AC257" s="575" t="str">
        <f>IFERROR(__xludf.DUMMYFUNCTION("""COMPUTED_VALUE"""),"")</f>
        <v/>
      </c>
      <c r="AD257" s="576" t="str">
        <f>IFERROR(__xludf.DUMMYFUNCTION("""COMPUTED_VALUE"""),"")</f>
        <v/>
      </c>
      <c r="AE257" s="574" t="str">
        <f>IFERROR(__xludf.DUMMYFUNCTION("""COMPUTED_VALUE"""),"")</f>
        <v/>
      </c>
      <c r="AF257" s="577" t="str">
        <f>IFERROR(__xludf.DUMMYFUNCTION("""COMPUTED_VALUE"""),"")</f>
        <v/>
      </c>
      <c r="AG257" s="570"/>
      <c r="AH257" s="571"/>
      <c r="AI257" s="393"/>
    </row>
    <row r="258">
      <c r="A258" s="554"/>
      <c r="B258" s="480" t="s">
        <v>2869</v>
      </c>
      <c r="C258" s="555"/>
      <c r="D258" s="556"/>
      <c r="E258" s="384" t="s">
        <v>2869</v>
      </c>
      <c r="F258" s="557"/>
      <c r="G258" s="558"/>
      <c r="H258" s="559"/>
      <c r="I258" s="560"/>
      <c r="J258" s="558"/>
      <c r="K258" s="561"/>
      <c r="L258" s="557"/>
      <c r="M258" s="558"/>
      <c r="N258" s="559"/>
      <c r="O258" s="560"/>
      <c r="P258" s="558"/>
      <c r="Q258" s="561"/>
      <c r="R258" s="557"/>
      <c r="S258" s="558"/>
      <c r="T258" s="559"/>
      <c r="U258" s="562"/>
      <c r="V258" s="563"/>
      <c r="W258" s="564"/>
      <c r="X258" s="565"/>
      <c r="Y258" s="353"/>
      <c r="Z258" s="566"/>
      <c r="AA258" s="574" t="str">
        <f>IFERROR(__xludf.DUMMYFUNCTION("""COMPUTED_VALUE"""),"")</f>
        <v/>
      </c>
      <c r="AB258" s="577" t="str">
        <f>IFERROR(__xludf.DUMMYFUNCTION("""COMPUTED_VALUE"""),"")</f>
        <v/>
      </c>
      <c r="AC258" s="575" t="str">
        <f>IFERROR(__xludf.DUMMYFUNCTION("""COMPUTED_VALUE"""),"")</f>
        <v/>
      </c>
      <c r="AD258" s="576" t="str">
        <f>IFERROR(__xludf.DUMMYFUNCTION("""COMPUTED_VALUE"""),"")</f>
        <v/>
      </c>
      <c r="AE258" s="574" t="str">
        <f>IFERROR(__xludf.DUMMYFUNCTION("""COMPUTED_VALUE"""),"")</f>
        <v/>
      </c>
      <c r="AF258" s="577" t="str">
        <f>IFERROR(__xludf.DUMMYFUNCTION("""COMPUTED_VALUE"""),"")</f>
        <v/>
      </c>
      <c r="AG258" s="578"/>
      <c r="AH258" s="579"/>
      <c r="AI258" s="359"/>
    </row>
    <row r="259">
      <c r="A259" s="554"/>
      <c r="B259" s="480" t="s">
        <v>2869</v>
      </c>
      <c r="C259" s="555"/>
      <c r="D259" s="556"/>
      <c r="E259" s="384" t="s">
        <v>2869</v>
      </c>
      <c r="F259" s="557"/>
      <c r="G259" s="558"/>
      <c r="H259" s="559"/>
      <c r="I259" s="560"/>
      <c r="J259" s="558"/>
      <c r="K259" s="561"/>
      <c r="L259" s="557"/>
      <c r="M259" s="558"/>
      <c r="N259" s="559"/>
      <c r="O259" s="560"/>
      <c r="P259" s="558"/>
      <c r="Q259" s="561"/>
      <c r="R259" s="557"/>
      <c r="S259" s="558"/>
      <c r="T259" s="559"/>
      <c r="U259" s="562"/>
      <c r="V259" s="563"/>
      <c r="W259" s="564"/>
      <c r="X259" s="565"/>
      <c r="Y259" s="353"/>
      <c r="Z259" s="566"/>
      <c r="AA259" s="574" t="str">
        <f>IFERROR(__xludf.DUMMYFUNCTION("""COMPUTED_VALUE"""),"")</f>
        <v/>
      </c>
      <c r="AB259" s="577" t="str">
        <f>IFERROR(__xludf.DUMMYFUNCTION("""COMPUTED_VALUE"""),"")</f>
        <v/>
      </c>
      <c r="AC259" s="575" t="str">
        <f>IFERROR(__xludf.DUMMYFUNCTION("""COMPUTED_VALUE"""),"")</f>
        <v/>
      </c>
      <c r="AD259" s="576" t="str">
        <f>IFERROR(__xludf.DUMMYFUNCTION("""COMPUTED_VALUE"""),"")</f>
        <v/>
      </c>
      <c r="AE259" s="574" t="str">
        <f>IFERROR(__xludf.DUMMYFUNCTION("""COMPUTED_VALUE"""),"")</f>
        <v/>
      </c>
      <c r="AF259" s="577" t="str">
        <f>IFERROR(__xludf.DUMMYFUNCTION("""COMPUTED_VALUE"""),"")</f>
        <v/>
      </c>
      <c r="AG259" s="578"/>
      <c r="AH259" s="579"/>
      <c r="AI259" s="359"/>
    </row>
    <row r="260">
      <c r="A260" s="554"/>
      <c r="B260" s="480" t="s">
        <v>2869</v>
      </c>
      <c r="C260" s="555"/>
      <c r="D260" s="556"/>
      <c r="E260" s="384" t="s">
        <v>2869</v>
      </c>
      <c r="F260" s="557"/>
      <c r="G260" s="558"/>
      <c r="H260" s="559"/>
      <c r="I260" s="560"/>
      <c r="J260" s="558"/>
      <c r="K260" s="561"/>
      <c r="L260" s="557"/>
      <c r="M260" s="558"/>
      <c r="N260" s="559"/>
      <c r="O260" s="560"/>
      <c r="P260" s="558"/>
      <c r="Q260" s="561"/>
      <c r="R260" s="557"/>
      <c r="S260" s="558"/>
      <c r="T260" s="559"/>
      <c r="U260" s="562"/>
      <c r="V260" s="563"/>
      <c r="W260" s="591"/>
      <c r="X260" s="572"/>
      <c r="Y260" s="353"/>
      <c r="Z260" s="566"/>
      <c r="AA260" s="574" t="str">
        <f>IFERROR(__xludf.DUMMYFUNCTION("""COMPUTED_VALUE"""),"")</f>
        <v/>
      </c>
      <c r="AB260" s="577" t="str">
        <f>IFERROR(__xludf.DUMMYFUNCTION("""COMPUTED_VALUE"""),"")</f>
        <v/>
      </c>
      <c r="AC260" s="575" t="str">
        <f>IFERROR(__xludf.DUMMYFUNCTION("""COMPUTED_VALUE"""),"")</f>
        <v/>
      </c>
      <c r="AD260" s="576" t="str">
        <f>IFERROR(__xludf.DUMMYFUNCTION("""COMPUTED_VALUE"""),"")</f>
        <v/>
      </c>
      <c r="AE260" s="574" t="str">
        <f>IFERROR(__xludf.DUMMYFUNCTION("""COMPUTED_VALUE"""),"")</f>
        <v/>
      </c>
      <c r="AF260" s="577" t="str">
        <f>IFERROR(__xludf.DUMMYFUNCTION("""COMPUTED_VALUE"""),"")</f>
        <v/>
      </c>
      <c r="AG260" s="578"/>
      <c r="AH260" s="579"/>
      <c r="AI260" s="359"/>
    </row>
    <row r="261">
      <c r="A261" s="554"/>
      <c r="B261" s="480" t="s">
        <v>2869</v>
      </c>
      <c r="C261" s="555"/>
      <c r="D261" s="556"/>
      <c r="E261" s="384" t="s">
        <v>2869</v>
      </c>
      <c r="F261" s="557"/>
      <c r="G261" s="558"/>
      <c r="H261" s="559"/>
      <c r="I261" s="560"/>
      <c r="J261" s="558"/>
      <c r="K261" s="561"/>
      <c r="L261" s="557"/>
      <c r="M261" s="558"/>
      <c r="N261" s="559"/>
      <c r="O261" s="560"/>
      <c r="P261" s="558"/>
      <c r="Q261" s="561"/>
      <c r="R261" s="557"/>
      <c r="S261" s="558"/>
      <c r="T261" s="559"/>
      <c r="U261" s="562"/>
      <c r="V261" s="563"/>
      <c r="W261" s="591"/>
      <c r="X261" s="572"/>
      <c r="Y261" s="353"/>
      <c r="Z261" s="566"/>
      <c r="AA261" s="574" t="str">
        <f>IFERROR(__xludf.DUMMYFUNCTION("""COMPUTED_VALUE"""),"")</f>
        <v/>
      </c>
      <c r="AB261" s="577" t="str">
        <f>IFERROR(__xludf.DUMMYFUNCTION("""COMPUTED_VALUE"""),"")</f>
        <v/>
      </c>
      <c r="AC261" s="575" t="str">
        <f>IFERROR(__xludf.DUMMYFUNCTION("""COMPUTED_VALUE"""),"")</f>
        <v/>
      </c>
      <c r="AD261" s="576" t="str">
        <f>IFERROR(__xludf.DUMMYFUNCTION("""COMPUTED_VALUE"""),"")</f>
        <v/>
      </c>
      <c r="AE261" s="574" t="str">
        <f>IFERROR(__xludf.DUMMYFUNCTION("""COMPUTED_VALUE"""),"")</f>
        <v/>
      </c>
      <c r="AF261" s="577" t="str">
        <f>IFERROR(__xludf.DUMMYFUNCTION("""COMPUTED_VALUE"""),"")</f>
        <v/>
      </c>
      <c r="AG261" s="578"/>
      <c r="AH261" s="579"/>
      <c r="AI261" s="359"/>
    </row>
    <row r="262">
      <c r="A262" s="554"/>
      <c r="B262" s="480" t="s">
        <v>2869</v>
      </c>
      <c r="C262" s="555"/>
      <c r="D262" s="556"/>
      <c r="E262" s="384" t="s">
        <v>2869</v>
      </c>
      <c r="F262" s="557"/>
      <c r="G262" s="558"/>
      <c r="H262" s="559"/>
      <c r="I262" s="560"/>
      <c r="J262" s="558"/>
      <c r="K262" s="561"/>
      <c r="L262" s="557"/>
      <c r="M262" s="558"/>
      <c r="N262" s="559"/>
      <c r="O262" s="560"/>
      <c r="P262" s="558"/>
      <c r="Q262" s="561"/>
      <c r="R262" s="557"/>
      <c r="S262" s="558"/>
      <c r="T262" s="559"/>
      <c r="U262" s="562"/>
      <c r="V262" s="563"/>
      <c r="W262" s="564"/>
      <c r="X262" s="565"/>
      <c r="Y262" s="353"/>
      <c r="Z262" s="566"/>
      <c r="AA262" s="574" t="str">
        <f>IFERROR(__xludf.DUMMYFUNCTION("""COMPUTED_VALUE"""),"")</f>
        <v/>
      </c>
      <c r="AB262" s="577" t="str">
        <f>IFERROR(__xludf.DUMMYFUNCTION("""COMPUTED_VALUE"""),"")</f>
        <v/>
      </c>
      <c r="AC262" s="575" t="str">
        <f>IFERROR(__xludf.DUMMYFUNCTION("""COMPUTED_VALUE"""),"")</f>
        <v/>
      </c>
      <c r="AD262" s="576" t="str">
        <f>IFERROR(__xludf.DUMMYFUNCTION("""COMPUTED_VALUE"""),"")</f>
        <v/>
      </c>
      <c r="AE262" s="574" t="str">
        <f>IFERROR(__xludf.DUMMYFUNCTION("""COMPUTED_VALUE"""),"")</f>
        <v/>
      </c>
      <c r="AF262" s="577" t="str">
        <f>IFERROR(__xludf.DUMMYFUNCTION("""COMPUTED_VALUE"""),"")</f>
        <v/>
      </c>
      <c r="AG262" s="578"/>
      <c r="AH262" s="579"/>
      <c r="AI262" s="359"/>
    </row>
    <row r="263">
      <c r="A263" s="554"/>
      <c r="B263" s="480" t="s">
        <v>2869</v>
      </c>
      <c r="C263" s="555"/>
      <c r="D263" s="556"/>
      <c r="E263" s="384" t="s">
        <v>2869</v>
      </c>
      <c r="F263" s="557"/>
      <c r="G263" s="558"/>
      <c r="H263" s="559"/>
      <c r="I263" s="560"/>
      <c r="J263" s="558"/>
      <c r="K263" s="561"/>
      <c r="L263" s="557"/>
      <c r="M263" s="558"/>
      <c r="N263" s="559"/>
      <c r="O263" s="560"/>
      <c r="P263" s="558"/>
      <c r="Q263" s="561"/>
      <c r="R263" s="557"/>
      <c r="S263" s="558"/>
      <c r="T263" s="559"/>
      <c r="U263" s="562"/>
      <c r="V263" s="563"/>
      <c r="W263" s="564"/>
      <c r="X263" s="565"/>
      <c r="Y263" s="353"/>
      <c r="Z263" s="566"/>
      <c r="AA263" s="574" t="str">
        <f>IFERROR(__xludf.DUMMYFUNCTION("""COMPUTED_VALUE"""),"")</f>
        <v/>
      </c>
      <c r="AB263" s="577" t="str">
        <f>IFERROR(__xludf.DUMMYFUNCTION("""COMPUTED_VALUE"""),"")</f>
        <v/>
      </c>
      <c r="AC263" s="575" t="str">
        <f>IFERROR(__xludf.DUMMYFUNCTION("""COMPUTED_VALUE"""),"")</f>
        <v/>
      </c>
      <c r="AD263" s="576" t="str">
        <f>IFERROR(__xludf.DUMMYFUNCTION("""COMPUTED_VALUE"""),"")</f>
        <v/>
      </c>
      <c r="AE263" s="574" t="str">
        <f>IFERROR(__xludf.DUMMYFUNCTION("""COMPUTED_VALUE"""),"")</f>
        <v/>
      </c>
      <c r="AF263" s="577" t="str">
        <f>IFERROR(__xludf.DUMMYFUNCTION("""COMPUTED_VALUE"""),"")</f>
        <v/>
      </c>
      <c r="AG263" s="578"/>
      <c r="AH263" s="579"/>
      <c r="AI263" s="359"/>
    </row>
    <row r="264">
      <c r="A264" s="554"/>
      <c r="B264" s="480" t="s">
        <v>2869</v>
      </c>
      <c r="C264" s="555"/>
      <c r="D264" s="556"/>
      <c r="E264" s="384" t="s">
        <v>2869</v>
      </c>
      <c r="F264" s="557"/>
      <c r="G264" s="558"/>
      <c r="H264" s="559"/>
      <c r="I264" s="560"/>
      <c r="J264" s="558"/>
      <c r="K264" s="561"/>
      <c r="L264" s="557"/>
      <c r="M264" s="558"/>
      <c r="N264" s="559"/>
      <c r="O264" s="560"/>
      <c r="P264" s="558"/>
      <c r="Q264" s="561"/>
      <c r="R264" s="557"/>
      <c r="S264" s="558"/>
      <c r="T264" s="559"/>
      <c r="U264" s="562"/>
      <c r="V264" s="563"/>
      <c r="W264" s="564"/>
      <c r="X264" s="565"/>
      <c r="Y264" s="353"/>
      <c r="Z264" s="566"/>
      <c r="AA264" s="574" t="str">
        <f>IFERROR(__xludf.DUMMYFUNCTION("""COMPUTED_VALUE"""),"")</f>
        <v/>
      </c>
      <c r="AB264" s="577" t="str">
        <f>IFERROR(__xludf.DUMMYFUNCTION("""COMPUTED_VALUE"""),"")</f>
        <v/>
      </c>
      <c r="AC264" s="575" t="str">
        <f>IFERROR(__xludf.DUMMYFUNCTION("""COMPUTED_VALUE"""),"")</f>
        <v/>
      </c>
      <c r="AD264" s="576" t="str">
        <f>IFERROR(__xludf.DUMMYFUNCTION("""COMPUTED_VALUE"""),"")</f>
        <v/>
      </c>
      <c r="AE264" s="574" t="str">
        <f>IFERROR(__xludf.DUMMYFUNCTION("""COMPUTED_VALUE"""),"")</f>
        <v/>
      </c>
      <c r="AF264" s="577" t="str">
        <f>IFERROR(__xludf.DUMMYFUNCTION("""COMPUTED_VALUE"""),"")</f>
        <v/>
      </c>
      <c r="AG264" s="578"/>
      <c r="AH264" s="579"/>
      <c r="AI264" s="359"/>
    </row>
    <row r="265">
      <c r="A265" s="554"/>
      <c r="B265" s="480" t="s">
        <v>2869</v>
      </c>
      <c r="C265" s="555"/>
      <c r="D265" s="556"/>
      <c r="E265" s="384" t="s">
        <v>2869</v>
      </c>
      <c r="F265" s="557"/>
      <c r="G265" s="558"/>
      <c r="H265" s="559"/>
      <c r="I265" s="560"/>
      <c r="J265" s="558"/>
      <c r="K265" s="561"/>
      <c r="L265" s="557"/>
      <c r="M265" s="558"/>
      <c r="N265" s="559"/>
      <c r="O265" s="560"/>
      <c r="P265" s="558"/>
      <c r="Q265" s="561"/>
      <c r="R265" s="557"/>
      <c r="S265" s="558"/>
      <c r="T265" s="559"/>
      <c r="U265" s="562"/>
      <c r="V265" s="563"/>
      <c r="W265" s="564"/>
      <c r="X265" s="565"/>
      <c r="Y265" s="353"/>
      <c r="Z265" s="566"/>
      <c r="AA265" s="574" t="str">
        <f>IFERROR(__xludf.DUMMYFUNCTION("""COMPUTED_VALUE"""),"")</f>
        <v/>
      </c>
      <c r="AB265" s="577" t="str">
        <f>IFERROR(__xludf.DUMMYFUNCTION("""COMPUTED_VALUE"""),"")</f>
        <v/>
      </c>
      <c r="AC265" s="575" t="str">
        <f>IFERROR(__xludf.DUMMYFUNCTION("""COMPUTED_VALUE"""),"")</f>
        <v/>
      </c>
      <c r="AD265" s="576" t="str">
        <f>IFERROR(__xludf.DUMMYFUNCTION("""COMPUTED_VALUE"""),"")</f>
        <v/>
      </c>
      <c r="AE265" s="574" t="str">
        <f>IFERROR(__xludf.DUMMYFUNCTION("""COMPUTED_VALUE"""),"")</f>
        <v/>
      </c>
      <c r="AF265" s="577" t="str">
        <f>IFERROR(__xludf.DUMMYFUNCTION("""COMPUTED_VALUE"""),"")</f>
        <v/>
      </c>
      <c r="AG265" s="578"/>
      <c r="AH265" s="579"/>
      <c r="AI265" s="359"/>
    </row>
    <row r="266">
      <c r="A266" s="554"/>
      <c r="B266" s="480" t="s">
        <v>2869</v>
      </c>
      <c r="C266" s="555"/>
      <c r="D266" s="556"/>
      <c r="E266" s="384" t="s">
        <v>2869</v>
      </c>
      <c r="F266" s="557"/>
      <c r="G266" s="558"/>
      <c r="H266" s="559"/>
      <c r="I266" s="560"/>
      <c r="J266" s="558"/>
      <c r="K266" s="561"/>
      <c r="L266" s="557"/>
      <c r="M266" s="558"/>
      <c r="N266" s="559"/>
      <c r="O266" s="560"/>
      <c r="P266" s="558"/>
      <c r="Q266" s="561"/>
      <c r="R266" s="557"/>
      <c r="S266" s="558"/>
      <c r="T266" s="559"/>
      <c r="U266" s="562"/>
      <c r="V266" s="563"/>
      <c r="W266" s="564"/>
      <c r="X266" s="565"/>
      <c r="Y266" s="353"/>
      <c r="Z266" s="566"/>
      <c r="AA266" s="574" t="str">
        <f>IFERROR(__xludf.DUMMYFUNCTION("""COMPUTED_VALUE"""),"")</f>
        <v/>
      </c>
      <c r="AB266" s="577" t="str">
        <f>IFERROR(__xludf.DUMMYFUNCTION("""COMPUTED_VALUE"""),"")</f>
        <v/>
      </c>
      <c r="AC266" s="575" t="str">
        <f>IFERROR(__xludf.DUMMYFUNCTION("""COMPUTED_VALUE"""),"")</f>
        <v/>
      </c>
      <c r="AD266" s="576" t="str">
        <f>IFERROR(__xludf.DUMMYFUNCTION("""COMPUTED_VALUE"""),"")</f>
        <v/>
      </c>
      <c r="AE266" s="574" t="str">
        <f>IFERROR(__xludf.DUMMYFUNCTION("""COMPUTED_VALUE"""),"")</f>
        <v/>
      </c>
      <c r="AF266" s="577" t="str">
        <f>IFERROR(__xludf.DUMMYFUNCTION("""COMPUTED_VALUE"""),"")</f>
        <v/>
      </c>
      <c r="AG266" s="578"/>
      <c r="AH266" s="579"/>
      <c r="AI266" s="359"/>
    </row>
    <row r="267">
      <c r="A267" s="554"/>
      <c r="B267" s="480" t="s">
        <v>2869</v>
      </c>
      <c r="C267" s="555"/>
      <c r="D267" s="556"/>
      <c r="E267" s="384" t="s">
        <v>2869</v>
      </c>
      <c r="F267" s="557"/>
      <c r="G267" s="558"/>
      <c r="H267" s="559"/>
      <c r="I267" s="560"/>
      <c r="J267" s="558"/>
      <c r="K267" s="561"/>
      <c r="L267" s="557"/>
      <c r="M267" s="558"/>
      <c r="N267" s="559"/>
      <c r="O267" s="560"/>
      <c r="P267" s="558"/>
      <c r="Q267" s="561"/>
      <c r="R267" s="557"/>
      <c r="S267" s="558"/>
      <c r="T267" s="559"/>
      <c r="U267" s="562"/>
      <c r="V267" s="563"/>
      <c r="W267" s="564"/>
      <c r="X267" s="565"/>
      <c r="Y267" s="353"/>
      <c r="Z267" s="566"/>
      <c r="AA267" s="574" t="str">
        <f>IFERROR(__xludf.DUMMYFUNCTION("""COMPUTED_VALUE"""),"")</f>
        <v/>
      </c>
      <c r="AB267" s="577" t="str">
        <f>IFERROR(__xludf.DUMMYFUNCTION("""COMPUTED_VALUE"""),"")</f>
        <v/>
      </c>
      <c r="AC267" s="575" t="str">
        <f>IFERROR(__xludf.DUMMYFUNCTION("""COMPUTED_VALUE"""),"")</f>
        <v/>
      </c>
      <c r="AD267" s="576" t="str">
        <f>IFERROR(__xludf.DUMMYFUNCTION("""COMPUTED_VALUE"""),"")</f>
        <v/>
      </c>
      <c r="AE267" s="574" t="str">
        <f>IFERROR(__xludf.DUMMYFUNCTION("""COMPUTED_VALUE"""),"")</f>
        <v/>
      </c>
      <c r="AF267" s="577" t="str">
        <f>IFERROR(__xludf.DUMMYFUNCTION("""COMPUTED_VALUE"""),"")</f>
        <v/>
      </c>
      <c r="AG267" s="578"/>
      <c r="AH267" s="579"/>
      <c r="AI267" s="359"/>
    </row>
    <row r="268">
      <c r="A268" s="554"/>
      <c r="B268" s="480" t="s">
        <v>2869</v>
      </c>
      <c r="C268" s="555"/>
      <c r="D268" s="556"/>
      <c r="E268" s="384" t="s">
        <v>2869</v>
      </c>
      <c r="F268" s="557"/>
      <c r="G268" s="558"/>
      <c r="H268" s="559"/>
      <c r="I268" s="560"/>
      <c r="J268" s="558"/>
      <c r="K268" s="561"/>
      <c r="L268" s="557"/>
      <c r="M268" s="558"/>
      <c r="N268" s="559"/>
      <c r="O268" s="560"/>
      <c r="P268" s="558"/>
      <c r="Q268" s="561"/>
      <c r="R268" s="557"/>
      <c r="S268" s="558"/>
      <c r="T268" s="559"/>
      <c r="U268" s="562"/>
      <c r="V268" s="563"/>
      <c r="W268" s="564"/>
      <c r="X268" s="565"/>
      <c r="Y268" s="353"/>
      <c r="Z268" s="566"/>
      <c r="AA268" s="574" t="str">
        <f>IFERROR(__xludf.DUMMYFUNCTION("""COMPUTED_VALUE"""),"")</f>
        <v/>
      </c>
      <c r="AB268" s="577" t="str">
        <f>IFERROR(__xludf.DUMMYFUNCTION("""COMPUTED_VALUE"""),"")</f>
        <v/>
      </c>
      <c r="AC268" s="575" t="str">
        <f>IFERROR(__xludf.DUMMYFUNCTION("""COMPUTED_VALUE"""),"")</f>
        <v/>
      </c>
      <c r="AD268" s="576" t="str">
        <f>IFERROR(__xludf.DUMMYFUNCTION("""COMPUTED_VALUE"""),"")</f>
        <v/>
      </c>
      <c r="AE268" s="574" t="str">
        <f>IFERROR(__xludf.DUMMYFUNCTION("""COMPUTED_VALUE"""),"")</f>
        <v/>
      </c>
      <c r="AF268" s="577" t="str">
        <f>IFERROR(__xludf.DUMMYFUNCTION("""COMPUTED_VALUE"""),"")</f>
        <v/>
      </c>
      <c r="AG268" s="578"/>
      <c r="AH268" s="579"/>
      <c r="AI268" s="359"/>
    </row>
    <row r="269">
      <c r="A269" s="554"/>
      <c r="B269" s="480" t="s">
        <v>2869</v>
      </c>
      <c r="C269" s="555"/>
      <c r="D269" s="556"/>
      <c r="E269" s="384" t="s">
        <v>2869</v>
      </c>
      <c r="F269" s="557"/>
      <c r="G269" s="558"/>
      <c r="H269" s="559"/>
      <c r="I269" s="560"/>
      <c r="J269" s="558"/>
      <c r="K269" s="561"/>
      <c r="L269" s="557"/>
      <c r="M269" s="558"/>
      <c r="N269" s="559"/>
      <c r="O269" s="560"/>
      <c r="P269" s="558"/>
      <c r="Q269" s="561"/>
      <c r="R269" s="557"/>
      <c r="S269" s="558"/>
      <c r="T269" s="559"/>
      <c r="U269" s="562"/>
      <c r="V269" s="563"/>
      <c r="W269" s="564"/>
      <c r="X269" s="565"/>
      <c r="Y269" s="353"/>
      <c r="Z269" s="566"/>
      <c r="AA269" s="574" t="str">
        <f>IFERROR(__xludf.DUMMYFUNCTION("""COMPUTED_VALUE"""),"")</f>
        <v/>
      </c>
      <c r="AB269" s="577" t="str">
        <f>IFERROR(__xludf.DUMMYFUNCTION("""COMPUTED_VALUE"""),"")</f>
        <v/>
      </c>
      <c r="AC269" s="575" t="str">
        <f>IFERROR(__xludf.DUMMYFUNCTION("""COMPUTED_VALUE"""),"")</f>
        <v/>
      </c>
      <c r="AD269" s="576" t="str">
        <f>IFERROR(__xludf.DUMMYFUNCTION("""COMPUTED_VALUE"""),"")</f>
        <v/>
      </c>
      <c r="AE269" s="574" t="str">
        <f>IFERROR(__xludf.DUMMYFUNCTION("""COMPUTED_VALUE"""),"")</f>
        <v/>
      </c>
      <c r="AF269" s="577" t="str">
        <f>IFERROR(__xludf.DUMMYFUNCTION("""COMPUTED_VALUE"""),"")</f>
        <v/>
      </c>
      <c r="AG269" s="578"/>
      <c r="AH269" s="579"/>
      <c r="AI269" s="359"/>
    </row>
    <row r="270">
      <c r="A270" s="554"/>
      <c r="B270" s="480" t="s">
        <v>2869</v>
      </c>
      <c r="C270" s="555"/>
      <c r="D270" s="556"/>
      <c r="E270" s="384" t="s">
        <v>2869</v>
      </c>
      <c r="F270" s="557"/>
      <c r="G270" s="558"/>
      <c r="H270" s="559"/>
      <c r="I270" s="560"/>
      <c r="J270" s="558"/>
      <c r="K270" s="561"/>
      <c r="L270" s="557"/>
      <c r="M270" s="558"/>
      <c r="N270" s="559"/>
      <c r="O270" s="560"/>
      <c r="P270" s="558"/>
      <c r="Q270" s="561"/>
      <c r="R270" s="557"/>
      <c r="S270" s="558"/>
      <c r="T270" s="559"/>
      <c r="U270" s="562"/>
      <c r="V270" s="563"/>
      <c r="W270" s="564"/>
      <c r="X270" s="565"/>
      <c r="Y270" s="353"/>
      <c r="Z270" s="566"/>
      <c r="AA270" s="574" t="str">
        <f>IFERROR(__xludf.DUMMYFUNCTION("""COMPUTED_VALUE"""),"")</f>
        <v/>
      </c>
      <c r="AB270" s="577" t="str">
        <f>IFERROR(__xludf.DUMMYFUNCTION("""COMPUTED_VALUE"""),"")</f>
        <v/>
      </c>
      <c r="AC270" s="575" t="str">
        <f>IFERROR(__xludf.DUMMYFUNCTION("""COMPUTED_VALUE"""),"")</f>
        <v/>
      </c>
      <c r="AD270" s="576" t="str">
        <f>IFERROR(__xludf.DUMMYFUNCTION("""COMPUTED_VALUE"""),"")</f>
        <v/>
      </c>
      <c r="AE270" s="574" t="str">
        <f>IFERROR(__xludf.DUMMYFUNCTION("""COMPUTED_VALUE"""),"")</f>
        <v/>
      </c>
      <c r="AF270" s="577" t="str">
        <f>IFERROR(__xludf.DUMMYFUNCTION("""COMPUTED_VALUE"""),"")</f>
        <v/>
      </c>
      <c r="AG270" s="578"/>
      <c r="AH270" s="579"/>
      <c r="AI270" s="359"/>
    </row>
    <row r="271">
      <c r="A271" s="554"/>
      <c r="B271" s="480" t="s">
        <v>2869</v>
      </c>
      <c r="C271" s="555"/>
      <c r="D271" s="556"/>
      <c r="E271" s="384" t="s">
        <v>2869</v>
      </c>
      <c r="F271" s="557"/>
      <c r="G271" s="558"/>
      <c r="H271" s="559"/>
      <c r="I271" s="560"/>
      <c r="J271" s="558"/>
      <c r="K271" s="561"/>
      <c r="L271" s="557"/>
      <c r="M271" s="558"/>
      <c r="N271" s="559"/>
      <c r="O271" s="560"/>
      <c r="P271" s="558"/>
      <c r="Q271" s="561"/>
      <c r="R271" s="557"/>
      <c r="S271" s="558"/>
      <c r="T271" s="559"/>
      <c r="U271" s="562"/>
      <c r="V271" s="563"/>
      <c r="W271" s="564"/>
      <c r="X271" s="565"/>
      <c r="Y271" s="353"/>
      <c r="Z271" s="566"/>
      <c r="AA271" s="574" t="str">
        <f>IFERROR(__xludf.DUMMYFUNCTION("""COMPUTED_VALUE"""),"")</f>
        <v/>
      </c>
      <c r="AB271" s="577" t="str">
        <f>IFERROR(__xludf.DUMMYFUNCTION("""COMPUTED_VALUE"""),"")</f>
        <v/>
      </c>
      <c r="AC271" s="575" t="str">
        <f>IFERROR(__xludf.DUMMYFUNCTION("""COMPUTED_VALUE"""),"")</f>
        <v/>
      </c>
      <c r="AD271" s="576" t="str">
        <f>IFERROR(__xludf.DUMMYFUNCTION("""COMPUTED_VALUE"""),"")</f>
        <v/>
      </c>
      <c r="AE271" s="574" t="str">
        <f>IFERROR(__xludf.DUMMYFUNCTION("""COMPUTED_VALUE"""),"")</f>
        <v/>
      </c>
      <c r="AF271" s="577" t="str">
        <f>IFERROR(__xludf.DUMMYFUNCTION("""COMPUTED_VALUE"""),"")</f>
        <v/>
      </c>
      <c r="AG271" s="578"/>
      <c r="AH271" s="579"/>
      <c r="AI271" s="359"/>
    </row>
    <row r="272">
      <c r="A272" s="554"/>
      <c r="B272" s="480" t="s">
        <v>2869</v>
      </c>
      <c r="C272" s="555"/>
      <c r="D272" s="556"/>
      <c r="E272" s="384" t="s">
        <v>2869</v>
      </c>
      <c r="F272" s="557"/>
      <c r="G272" s="558"/>
      <c r="H272" s="559"/>
      <c r="I272" s="560"/>
      <c r="J272" s="558"/>
      <c r="K272" s="561"/>
      <c r="L272" s="557"/>
      <c r="M272" s="558"/>
      <c r="N272" s="559"/>
      <c r="O272" s="560"/>
      <c r="P272" s="558"/>
      <c r="Q272" s="561"/>
      <c r="R272" s="557"/>
      <c r="S272" s="558"/>
      <c r="T272" s="559"/>
      <c r="U272" s="562"/>
      <c r="V272" s="563"/>
      <c r="W272" s="564"/>
      <c r="X272" s="565"/>
      <c r="Y272" s="353"/>
      <c r="Z272" s="566"/>
      <c r="AA272" s="574" t="str">
        <f>IFERROR(__xludf.DUMMYFUNCTION("""COMPUTED_VALUE"""),"")</f>
        <v/>
      </c>
      <c r="AB272" s="577" t="str">
        <f>IFERROR(__xludf.DUMMYFUNCTION("""COMPUTED_VALUE"""),"")</f>
        <v/>
      </c>
      <c r="AC272" s="575" t="str">
        <f>IFERROR(__xludf.DUMMYFUNCTION("""COMPUTED_VALUE"""),"")</f>
        <v/>
      </c>
      <c r="AD272" s="576" t="str">
        <f>IFERROR(__xludf.DUMMYFUNCTION("""COMPUTED_VALUE"""),"")</f>
        <v/>
      </c>
      <c r="AE272" s="574" t="str">
        <f>IFERROR(__xludf.DUMMYFUNCTION("""COMPUTED_VALUE"""),"")</f>
        <v/>
      </c>
      <c r="AF272" s="577" t="str">
        <f>IFERROR(__xludf.DUMMYFUNCTION("""COMPUTED_VALUE"""),"")</f>
        <v/>
      </c>
      <c r="AG272" s="578"/>
      <c r="AH272" s="579"/>
      <c r="AI272" s="359"/>
    </row>
    <row r="273">
      <c r="A273" s="554"/>
      <c r="B273" s="480" t="s">
        <v>2869</v>
      </c>
      <c r="C273" s="555"/>
      <c r="D273" s="556"/>
      <c r="E273" s="384" t="s">
        <v>2869</v>
      </c>
      <c r="F273" s="557"/>
      <c r="G273" s="558"/>
      <c r="H273" s="559"/>
      <c r="I273" s="560"/>
      <c r="J273" s="558"/>
      <c r="K273" s="561"/>
      <c r="L273" s="557"/>
      <c r="M273" s="558"/>
      <c r="N273" s="559"/>
      <c r="O273" s="560"/>
      <c r="P273" s="558"/>
      <c r="Q273" s="561"/>
      <c r="R273" s="557"/>
      <c r="S273" s="558"/>
      <c r="T273" s="559"/>
      <c r="U273" s="562"/>
      <c r="V273" s="563"/>
      <c r="W273" s="564"/>
      <c r="X273" s="565"/>
      <c r="Y273" s="353"/>
      <c r="Z273" s="566"/>
      <c r="AA273" s="574" t="str">
        <f>IFERROR(__xludf.DUMMYFUNCTION("""COMPUTED_VALUE"""),"")</f>
        <v/>
      </c>
      <c r="AB273" s="577" t="str">
        <f>IFERROR(__xludf.DUMMYFUNCTION("""COMPUTED_VALUE"""),"")</f>
        <v/>
      </c>
      <c r="AC273" s="575" t="str">
        <f>IFERROR(__xludf.DUMMYFUNCTION("""COMPUTED_VALUE"""),"")</f>
        <v/>
      </c>
      <c r="AD273" s="576" t="str">
        <f>IFERROR(__xludf.DUMMYFUNCTION("""COMPUTED_VALUE"""),"")</f>
        <v/>
      </c>
      <c r="AE273" s="574" t="str">
        <f>IFERROR(__xludf.DUMMYFUNCTION("""COMPUTED_VALUE"""),"")</f>
        <v/>
      </c>
      <c r="AF273" s="577" t="str">
        <f>IFERROR(__xludf.DUMMYFUNCTION("""COMPUTED_VALUE"""),"")</f>
        <v/>
      </c>
      <c r="AG273" s="578"/>
      <c r="AH273" s="579"/>
      <c r="AI273" s="359"/>
    </row>
    <row r="274">
      <c r="A274" s="554"/>
      <c r="B274" s="480" t="s">
        <v>2869</v>
      </c>
      <c r="C274" s="555"/>
      <c r="D274" s="556"/>
      <c r="E274" s="384" t="s">
        <v>2869</v>
      </c>
      <c r="F274" s="557"/>
      <c r="G274" s="558"/>
      <c r="H274" s="559"/>
      <c r="I274" s="560"/>
      <c r="J274" s="558"/>
      <c r="K274" s="561"/>
      <c r="L274" s="557"/>
      <c r="M274" s="558"/>
      <c r="N274" s="559"/>
      <c r="O274" s="560"/>
      <c r="P274" s="558"/>
      <c r="Q274" s="561"/>
      <c r="R274" s="557"/>
      <c r="S274" s="558"/>
      <c r="T274" s="559"/>
      <c r="U274" s="562"/>
      <c r="V274" s="563"/>
      <c r="W274" s="564"/>
      <c r="X274" s="565"/>
      <c r="Y274" s="353"/>
      <c r="Z274" s="566"/>
      <c r="AA274" s="574" t="str">
        <f>IFERROR(__xludf.DUMMYFUNCTION("""COMPUTED_VALUE"""),"")</f>
        <v/>
      </c>
      <c r="AB274" s="577" t="str">
        <f>IFERROR(__xludf.DUMMYFUNCTION("""COMPUTED_VALUE"""),"")</f>
        <v/>
      </c>
      <c r="AC274" s="575" t="str">
        <f>IFERROR(__xludf.DUMMYFUNCTION("""COMPUTED_VALUE"""),"")</f>
        <v/>
      </c>
      <c r="AD274" s="576" t="str">
        <f>IFERROR(__xludf.DUMMYFUNCTION("""COMPUTED_VALUE"""),"")</f>
        <v/>
      </c>
      <c r="AE274" s="574" t="str">
        <f>IFERROR(__xludf.DUMMYFUNCTION("""COMPUTED_VALUE"""),"")</f>
        <v/>
      </c>
      <c r="AF274" s="577" t="str">
        <f>IFERROR(__xludf.DUMMYFUNCTION("""COMPUTED_VALUE"""),"")</f>
        <v/>
      </c>
      <c r="AG274" s="578"/>
      <c r="AH274" s="579"/>
      <c r="AI274" s="359"/>
    </row>
    <row r="275">
      <c r="A275" s="554"/>
      <c r="B275" s="480" t="s">
        <v>2869</v>
      </c>
      <c r="C275" s="555"/>
      <c r="D275" s="556"/>
      <c r="E275" s="384" t="s">
        <v>2869</v>
      </c>
      <c r="F275" s="557"/>
      <c r="G275" s="558"/>
      <c r="H275" s="559"/>
      <c r="I275" s="560"/>
      <c r="J275" s="558"/>
      <c r="K275" s="561"/>
      <c r="L275" s="557"/>
      <c r="M275" s="558"/>
      <c r="N275" s="559"/>
      <c r="O275" s="560"/>
      <c r="P275" s="558"/>
      <c r="Q275" s="561"/>
      <c r="R275" s="557"/>
      <c r="S275" s="558"/>
      <c r="T275" s="559"/>
      <c r="U275" s="562"/>
      <c r="V275" s="563"/>
      <c r="W275" s="564"/>
      <c r="X275" s="565"/>
      <c r="Y275" s="353"/>
      <c r="Z275" s="566"/>
      <c r="AA275" s="574" t="str">
        <f>IFERROR(__xludf.DUMMYFUNCTION("""COMPUTED_VALUE"""),"")</f>
        <v/>
      </c>
      <c r="AB275" s="577" t="str">
        <f>IFERROR(__xludf.DUMMYFUNCTION("""COMPUTED_VALUE"""),"")</f>
        <v/>
      </c>
      <c r="AC275" s="575" t="str">
        <f>IFERROR(__xludf.DUMMYFUNCTION("""COMPUTED_VALUE"""),"")</f>
        <v/>
      </c>
      <c r="AD275" s="576" t="str">
        <f>IFERROR(__xludf.DUMMYFUNCTION("""COMPUTED_VALUE"""),"")</f>
        <v/>
      </c>
      <c r="AE275" s="574" t="str">
        <f>IFERROR(__xludf.DUMMYFUNCTION("""COMPUTED_VALUE"""),"")</f>
        <v/>
      </c>
      <c r="AF275" s="577" t="str">
        <f>IFERROR(__xludf.DUMMYFUNCTION("""COMPUTED_VALUE"""),"")</f>
        <v/>
      </c>
      <c r="AG275" s="578"/>
      <c r="AH275" s="579"/>
      <c r="AI275" s="359"/>
    </row>
    <row r="276">
      <c r="A276" s="554"/>
      <c r="B276" s="480" t="s">
        <v>2869</v>
      </c>
      <c r="C276" s="555"/>
      <c r="D276" s="556"/>
      <c r="E276" s="384" t="s">
        <v>2869</v>
      </c>
      <c r="F276" s="557"/>
      <c r="G276" s="558"/>
      <c r="H276" s="559"/>
      <c r="I276" s="560"/>
      <c r="J276" s="558"/>
      <c r="K276" s="561"/>
      <c r="L276" s="557"/>
      <c r="M276" s="558"/>
      <c r="N276" s="559"/>
      <c r="O276" s="560"/>
      <c r="P276" s="558"/>
      <c r="Q276" s="561"/>
      <c r="R276" s="557"/>
      <c r="S276" s="558"/>
      <c r="T276" s="559"/>
      <c r="U276" s="562"/>
      <c r="V276" s="563"/>
      <c r="W276" s="564"/>
      <c r="X276" s="565"/>
      <c r="Y276" s="353"/>
      <c r="Z276" s="566"/>
      <c r="AA276" s="574" t="str">
        <f>IFERROR(__xludf.DUMMYFUNCTION("""COMPUTED_VALUE"""),"")</f>
        <v/>
      </c>
      <c r="AB276" s="577" t="str">
        <f>IFERROR(__xludf.DUMMYFUNCTION("""COMPUTED_VALUE"""),"")</f>
        <v/>
      </c>
      <c r="AC276" s="575" t="str">
        <f>IFERROR(__xludf.DUMMYFUNCTION("""COMPUTED_VALUE"""),"")</f>
        <v/>
      </c>
      <c r="AD276" s="576" t="str">
        <f>IFERROR(__xludf.DUMMYFUNCTION("""COMPUTED_VALUE"""),"")</f>
        <v/>
      </c>
      <c r="AE276" s="574" t="str">
        <f>IFERROR(__xludf.DUMMYFUNCTION("""COMPUTED_VALUE"""),"")</f>
        <v/>
      </c>
      <c r="AF276" s="577" t="str">
        <f>IFERROR(__xludf.DUMMYFUNCTION("""COMPUTED_VALUE"""),"")</f>
        <v/>
      </c>
      <c r="AG276" s="578"/>
      <c r="AH276" s="579"/>
      <c r="AI276" s="359"/>
    </row>
    <row r="277">
      <c r="A277" s="554"/>
      <c r="B277" s="480" t="s">
        <v>2869</v>
      </c>
      <c r="C277" s="555"/>
      <c r="D277" s="556"/>
      <c r="E277" s="384" t="s">
        <v>2869</v>
      </c>
      <c r="F277" s="557"/>
      <c r="G277" s="558"/>
      <c r="H277" s="559"/>
      <c r="I277" s="560"/>
      <c r="J277" s="558"/>
      <c r="K277" s="561"/>
      <c r="L277" s="557"/>
      <c r="M277" s="558"/>
      <c r="N277" s="559"/>
      <c r="O277" s="560"/>
      <c r="P277" s="558"/>
      <c r="Q277" s="561"/>
      <c r="R277" s="557"/>
      <c r="S277" s="558"/>
      <c r="T277" s="559"/>
      <c r="U277" s="562"/>
      <c r="V277" s="563"/>
      <c r="W277" s="564"/>
      <c r="X277" s="565"/>
      <c r="Y277" s="353"/>
      <c r="Z277" s="566"/>
      <c r="AA277" s="574" t="str">
        <f>IFERROR(__xludf.DUMMYFUNCTION("""COMPUTED_VALUE"""),"")</f>
        <v/>
      </c>
      <c r="AB277" s="577" t="str">
        <f>IFERROR(__xludf.DUMMYFUNCTION("""COMPUTED_VALUE"""),"")</f>
        <v/>
      </c>
      <c r="AC277" s="575" t="str">
        <f>IFERROR(__xludf.DUMMYFUNCTION("""COMPUTED_VALUE"""),"")</f>
        <v/>
      </c>
      <c r="AD277" s="576" t="str">
        <f>IFERROR(__xludf.DUMMYFUNCTION("""COMPUTED_VALUE"""),"")</f>
        <v/>
      </c>
      <c r="AE277" s="574" t="str">
        <f>IFERROR(__xludf.DUMMYFUNCTION("""COMPUTED_VALUE"""),"")</f>
        <v/>
      </c>
      <c r="AF277" s="577" t="str">
        <f>IFERROR(__xludf.DUMMYFUNCTION("""COMPUTED_VALUE"""),"")</f>
        <v/>
      </c>
      <c r="AG277" s="578"/>
      <c r="AH277" s="579"/>
      <c r="AI277" s="359"/>
    </row>
    <row r="278">
      <c r="A278" s="554"/>
      <c r="B278" s="480" t="s">
        <v>2869</v>
      </c>
      <c r="C278" s="555"/>
      <c r="D278" s="556"/>
      <c r="E278" s="384" t="s">
        <v>2869</v>
      </c>
      <c r="F278" s="557"/>
      <c r="G278" s="558"/>
      <c r="H278" s="559"/>
      <c r="I278" s="560"/>
      <c r="J278" s="558"/>
      <c r="K278" s="561"/>
      <c r="L278" s="557"/>
      <c r="M278" s="558"/>
      <c r="N278" s="559"/>
      <c r="O278" s="560"/>
      <c r="P278" s="558"/>
      <c r="Q278" s="561"/>
      <c r="R278" s="557"/>
      <c r="S278" s="558"/>
      <c r="T278" s="559"/>
      <c r="U278" s="562"/>
      <c r="V278" s="563"/>
      <c r="W278" s="564"/>
      <c r="X278" s="565"/>
      <c r="Y278" s="353"/>
      <c r="Z278" s="566"/>
      <c r="AA278" s="574" t="str">
        <f>IFERROR(__xludf.DUMMYFUNCTION("""COMPUTED_VALUE"""),"")</f>
        <v/>
      </c>
      <c r="AB278" s="577" t="str">
        <f>IFERROR(__xludf.DUMMYFUNCTION("""COMPUTED_VALUE"""),"")</f>
        <v/>
      </c>
      <c r="AC278" s="575" t="str">
        <f>IFERROR(__xludf.DUMMYFUNCTION("""COMPUTED_VALUE"""),"")</f>
        <v/>
      </c>
      <c r="AD278" s="576" t="str">
        <f>IFERROR(__xludf.DUMMYFUNCTION("""COMPUTED_VALUE"""),"")</f>
        <v/>
      </c>
      <c r="AE278" s="574" t="str">
        <f>IFERROR(__xludf.DUMMYFUNCTION("""COMPUTED_VALUE"""),"")</f>
        <v/>
      </c>
      <c r="AF278" s="577" t="str">
        <f>IFERROR(__xludf.DUMMYFUNCTION("""COMPUTED_VALUE"""),"")</f>
        <v/>
      </c>
      <c r="AG278" s="578"/>
      <c r="AH278" s="579"/>
      <c r="AI278" s="359"/>
    </row>
    <row r="279">
      <c r="A279" s="554"/>
      <c r="B279" s="480" t="s">
        <v>2869</v>
      </c>
      <c r="C279" s="555"/>
      <c r="D279" s="556"/>
      <c r="E279" s="384" t="s">
        <v>2869</v>
      </c>
      <c r="F279" s="557"/>
      <c r="G279" s="558"/>
      <c r="H279" s="559"/>
      <c r="I279" s="560"/>
      <c r="J279" s="558"/>
      <c r="K279" s="561"/>
      <c r="L279" s="557"/>
      <c r="M279" s="558"/>
      <c r="N279" s="559"/>
      <c r="O279" s="560"/>
      <c r="P279" s="558"/>
      <c r="Q279" s="561"/>
      <c r="R279" s="557"/>
      <c r="S279" s="558"/>
      <c r="T279" s="559"/>
      <c r="U279" s="562"/>
      <c r="V279" s="563"/>
      <c r="W279" s="564"/>
      <c r="X279" s="565"/>
      <c r="Y279" s="353"/>
      <c r="Z279" s="566"/>
      <c r="AA279" s="574" t="str">
        <f>IFERROR(__xludf.DUMMYFUNCTION("""COMPUTED_VALUE"""),"")</f>
        <v/>
      </c>
      <c r="AB279" s="577" t="str">
        <f>IFERROR(__xludf.DUMMYFUNCTION("""COMPUTED_VALUE"""),"")</f>
        <v/>
      </c>
      <c r="AC279" s="575" t="str">
        <f>IFERROR(__xludf.DUMMYFUNCTION("""COMPUTED_VALUE"""),"")</f>
        <v/>
      </c>
      <c r="AD279" s="576" t="str">
        <f>IFERROR(__xludf.DUMMYFUNCTION("""COMPUTED_VALUE"""),"")</f>
        <v/>
      </c>
      <c r="AE279" s="574" t="str">
        <f>IFERROR(__xludf.DUMMYFUNCTION("""COMPUTED_VALUE"""),"")</f>
        <v/>
      </c>
      <c r="AF279" s="577" t="str">
        <f>IFERROR(__xludf.DUMMYFUNCTION("""COMPUTED_VALUE"""),"")</f>
        <v/>
      </c>
      <c r="AG279" s="578"/>
      <c r="AH279" s="579"/>
      <c r="AI279" s="359"/>
    </row>
    <row r="280">
      <c r="A280" s="554"/>
      <c r="B280" s="480" t="s">
        <v>2869</v>
      </c>
      <c r="C280" s="555"/>
      <c r="D280" s="556"/>
      <c r="E280" s="384" t="s">
        <v>2869</v>
      </c>
      <c r="F280" s="557"/>
      <c r="G280" s="558"/>
      <c r="H280" s="559"/>
      <c r="I280" s="560"/>
      <c r="J280" s="558"/>
      <c r="K280" s="561"/>
      <c r="L280" s="557"/>
      <c r="M280" s="558"/>
      <c r="N280" s="559"/>
      <c r="O280" s="560"/>
      <c r="P280" s="558"/>
      <c r="Q280" s="561"/>
      <c r="R280" s="557"/>
      <c r="S280" s="558"/>
      <c r="T280" s="559"/>
      <c r="U280" s="562"/>
      <c r="V280" s="563"/>
      <c r="W280" s="564"/>
      <c r="X280" s="565"/>
      <c r="Y280" s="353"/>
      <c r="Z280" s="566"/>
      <c r="AA280" s="574" t="str">
        <f>IFERROR(__xludf.DUMMYFUNCTION("""COMPUTED_VALUE"""),"")</f>
        <v/>
      </c>
      <c r="AB280" s="577" t="str">
        <f>IFERROR(__xludf.DUMMYFUNCTION("""COMPUTED_VALUE"""),"")</f>
        <v/>
      </c>
      <c r="AC280" s="575" t="str">
        <f>IFERROR(__xludf.DUMMYFUNCTION("""COMPUTED_VALUE"""),"")</f>
        <v/>
      </c>
      <c r="AD280" s="576" t="str">
        <f>IFERROR(__xludf.DUMMYFUNCTION("""COMPUTED_VALUE"""),"")</f>
        <v/>
      </c>
      <c r="AE280" s="574" t="str">
        <f>IFERROR(__xludf.DUMMYFUNCTION("""COMPUTED_VALUE"""),"")</f>
        <v/>
      </c>
      <c r="AF280" s="577" t="str">
        <f>IFERROR(__xludf.DUMMYFUNCTION("""COMPUTED_VALUE"""),"")</f>
        <v/>
      </c>
      <c r="AG280" s="578"/>
      <c r="AH280" s="579"/>
      <c r="AI280" s="359"/>
    </row>
    <row r="281">
      <c r="A281" s="554"/>
      <c r="B281" s="480" t="s">
        <v>2869</v>
      </c>
      <c r="C281" s="555"/>
      <c r="D281" s="556"/>
      <c r="E281" s="384" t="s">
        <v>2869</v>
      </c>
      <c r="F281" s="557"/>
      <c r="G281" s="558"/>
      <c r="H281" s="559"/>
      <c r="I281" s="560"/>
      <c r="J281" s="558"/>
      <c r="K281" s="561"/>
      <c r="L281" s="557"/>
      <c r="M281" s="558"/>
      <c r="N281" s="559"/>
      <c r="O281" s="560"/>
      <c r="P281" s="558"/>
      <c r="Q281" s="561"/>
      <c r="R281" s="557"/>
      <c r="S281" s="558"/>
      <c r="T281" s="559"/>
      <c r="U281" s="562"/>
      <c r="V281" s="563"/>
      <c r="W281" s="564"/>
      <c r="X281" s="565"/>
      <c r="Y281" s="353"/>
      <c r="Z281" s="566"/>
      <c r="AA281" s="574" t="str">
        <f>IFERROR(__xludf.DUMMYFUNCTION("""COMPUTED_VALUE"""),"")</f>
        <v/>
      </c>
      <c r="AB281" s="577" t="str">
        <f>IFERROR(__xludf.DUMMYFUNCTION("""COMPUTED_VALUE"""),"")</f>
        <v/>
      </c>
      <c r="AC281" s="575" t="str">
        <f>IFERROR(__xludf.DUMMYFUNCTION("""COMPUTED_VALUE"""),"")</f>
        <v/>
      </c>
      <c r="AD281" s="576" t="str">
        <f>IFERROR(__xludf.DUMMYFUNCTION("""COMPUTED_VALUE"""),"")</f>
        <v/>
      </c>
      <c r="AE281" s="574" t="str">
        <f>IFERROR(__xludf.DUMMYFUNCTION("""COMPUTED_VALUE"""),"")</f>
        <v/>
      </c>
      <c r="AF281" s="577" t="str">
        <f>IFERROR(__xludf.DUMMYFUNCTION("""COMPUTED_VALUE"""),"")</f>
        <v/>
      </c>
      <c r="AG281" s="578"/>
      <c r="AH281" s="579"/>
      <c r="AI281" s="359"/>
    </row>
    <row r="282">
      <c r="A282" s="554"/>
      <c r="B282" s="480" t="s">
        <v>2869</v>
      </c>
      <c r="C282" s="555"/>
      <c r="D282" s="556"/>
      <c r="E282" s="384" t="s">
        <v>2869</v>
      </c>
      <c r="F282" s="557"/>
      <c r="G282" s="558"/>
      <c r="H282" s="559"/>
      <c r="I282" s="560"/>
      <c r="J282" s="558"/>
      <c r="K282" s="561"/>
      <c r="L282" s="557"/>
      <c r="M282" s="558"/>
      <c r="N282" s="559"/>
      <c r="O282" s="560"/>
      <c r="P282" s="558"/>
      <c r="Q282" s="561"/>
      <c r="R282" s="557"/>
      <c r="S282" s="558"/>
      <c r="T282" s="559"/>
      <c r="U282" s="562"/>
      <c r="V282" s="563"/>
      <c r="W282" s="564"/>
      <c r="X282" s="565"/>
      <c r="Y282" s="353"/>
      <c r="Z282" s="566"/>
      <c r="AA282" s="574" t="str">
        <f>IFERROR(__xludf.DUMMYFUNCTION("""COMPUTED_VALUE"""),"")</f>
        <v/>
      </c>
      <c r="AB282" s="577" t="str">
        <f>IFERROR(__xludf.DUMMYFUNCTION("""COMPUTED_VALUE"""),"")</f>
        <v/>
      </c>
      <c r="AC282" s="575" t="str">
        <f>IFERROR(__xludf.DUMMYFUNCTION("""COMPUTED_VALUE"""),"")</f>
        <v/>
      </c>
      <c r="AD282" s="576" t="str">
        <f>IFERROR(__xludf.DUMMYFUNCTION("""COMPUTED_VALUE"""),"")</f>
        <v/>
      </c>
      <c r="AE282" s="574" t="str">
        <f>IFERROR(__xludf.DUMMYFUNCTION("""COMPUTED_VALUE"""),"")</f>
        <v/>
      </c>
      <c r="AF282" s="577" t="str">
        <f>IFERROR(__xludf.DUMMYFUNCTION("""COMPUTED_VALUE"""),"")</f>
        <v/>
      </c>
      <c r="AG282" s="578"/>
      <c r="AH282" s="579"/>
      <c r="AI282" s="359"/>
    </row>
    <row r="283">
      <c r="A283" s="554"/>
      <c r="B283" s="480" t="s">
        <v>2869</v>
      </c>
      <c r="C283" s="555"/>
      <c r="D283" s="556"/>
      <c r="E283" s="384" t="s">
        <v>2869</v>
      </c>
      <c r="F283" s="557"/>
      <c r="G283" s="558"/>
      <c r="H283" s="559"/>
      <c r="I283" s="560"/>
      <c r="J283" s="558"/>
      <c r="K283" s="561"/>
      <c r="L283" s="557"/>
      <c r="M283" s="558"/>
      <c r="N283" s="559"/>
      <c r="O283" s="560"/>
      <c r="P283" s="558"/>
      <c r="Q283" s="561"/>
      <c r="R283" s="557"/>
      <c r="S283" s="558"/>
      <c r="T283" s="559"/>
      <c r="U283" s="562"/>
      <c r="V283" s="563"/>
      <c r="W283" s="564"/>
      <c r="X283" s="565"/>
      <c r="Y283" s="353"/>
      <c r="Z283" s="566"/>
      <c r="AA283" s="574" t="str">
        <f>IFERROR(__xludf.DUMMYFUNCTION("""COMPUTED_VALUE"""),"")</f>
        <v/>
      </c>
      <c r="AB283" s="577" t="str">
        <f>IFERROR(__xludf.DUMMYFUNCTION("""COMPUTED_VALUE"""),"")</f>
        <v/>
      </c>
      <c r="AC283" s="575" t="str">
        <f>IFERROR(__xludf.DUMMYFUNCTION("""COMPUTED_VALUE"""),"")</f>
        <v/>
      </c>
      <c r="AD283" s="576" t="str">
        <f>IFERROR(__xludf.DUMMYFUNCTION("""COMPUTED_VALUE"""),"")</f>
        <v/>
      </c>
      <c r="AE283" s="574" t="str">
        <f>IFERROR(__xludf.DUMMYFUNCTION("""COMPUTED_VALUE"""),"")</f>
        <v/>
      </c>
      <c r="AF283" s="577" t="str">
        <f>IFERROR(__xludf.DUMMYFUNCTION("""COMPUTED_VALUE"""),"")</f>
        <v/>
      </c>
      <c r="AG283" s="578"/>
      <c r="AH283" s="579"/>
      <c r="AI283" s="359"/>
    </row>
    <row r="284">
      <c r="A284" s="554"/>
      <c r="B284" s="480" t="s">
        <v>2869</v>
      </c>
      <c r="C284" s="555"/>
      <c r="D284" s="556"/>
      <c r="E284" s="384" t="s">
        <v>2869</v>
      </c>
      <c r="F284" s="557"/>
      <c r="G284" s="558"/>
      <c r="H284" s="559"/>
      <c r="I284" s="560"/>
      <c r="J284" s="558"/>
      <c r="K284" s="561"/>
      <c r="L284" s="557"/>
      <c r="M284" s="558"/>
      <c r="N284" s="559"/>
      <c r="O284" s="560"/>
      <c r="P284" s="558"/>
      <c r="Q284" s="561"/>
      <c r="R284" s="557"/>
      <c r="S284" s="558"/>
      <c r="T284" s="559"/>
      <c r="U284" s="562"/>
      <c r="V284" s="563"/>
      <c r="W284" s="564"/>
      <c r="X284" s="565"/>
      <c r="Y284" s="353"/>
      <c r="Z284" s="566"/>
      <c r="AA284" s="574" t="str">
        <f>IFERROR(__xludf.DUMMYFUNCTION("""COMPUTED_VALUE"""),"")</f>
        <v/>
      </c>
      <c r="AB284" s="577" t="str">
        <f>IFERROR(__xludf.DUMMYFUNCTION("""COMPUTED_VALUE"""),"")</f>
        <v/>
      </c>
      <c r="AC284" s="575" t="str">
        <f>IFERROR(__xludf.DUMMYFUNCTION("""COMPUTED_VALUE"""),"")</f>
        <v/>
      </c>
      <c r="AD284" s="576" t="str">
        <f>IFERROR(__xludf.DUMMYFUNCTION("""COMPUTED_VALUE"""),"")</f>
        <v/>
      </c>
      <c r="AE284" s="574" t="str">
        <f>IFERROR(__xludf.DUMMYFUNCTION("""COMPUTED_VALUE"""),"")</f>
        <v/>
      </c>
      <c r="AF284" s="577" t="str">
        <f>IFERROR(__xludf.DUMMYFUNCTION("""COMPUTED_VALUE"""),"")</f>
        <v/>
      </c>
      <c r="AG284" s="578"/>
      <c r="AH284" s="579"/>
      <c r="AI284" s="359"/>
    </row>
    <row r="285">
      <c r="A285" s="554"/>
      <c r="B285" s="480" t="s">
        <v>2869</v>
      </c>
      <c r="C285" s="555"/>
      <c r="D285" s="556"/>
      <c r="E285" s="384" t="s">
        <v>2869</v>
      </c>
      <c r="F285" s="557"/>
      <c r="G285" s="558"/>
      <c r="H285" s="559"/>
      <c r="I285" s="560"/>
      <c r="J285" s="558"/>
      <c r="K285" s="561"/>
      <c r="L285" s="557"/>
      <c r="M285" s="558"/>
      <c r="N285" s="559"/>
      <c r="O285" s="560"/>
      <c r="P285" s="558"/>
      <c r="Q285" s="561"/>
      <c r="R285" s="557"/>
      <c r="S285" s="558"/>
      <c r="T285" s="559"/>
      <c r="U285" s="562"/>
      <c r="V285" s="563"/>
      <c r="W285" s="564"/>
      <c r="X285" s="565"/>
      <c r="Y285" s="353"/>
      <c r="Z285" s="566"/>
      <c r="AA285" s="574" t="str">
        <f>IFERROR(__xludf.DUMMYFUNCTION("""COMPUTED_VALUE"""),"")</f>
        <v/>
      </c>
      <c r="AB285" s="577" t="str">
        <f>IFERROR(__xludf.DUMMYFUNCTION("""COMPUTED_VALUE"""),"")</f>
        <v/>
      </c>
      <c r="AC285" s="575" t="str">
        <f>IFERROR(__xludf.DUMMYFUNCTION("""COMPUTED_VALUE"""),"")</f>
        <v/>
      </c>
      <c r="AD285" s="576" t="str">
        <f>IFERROR(__xludf.DUMMYFUNCTION("""COMPUTED_VALUE"""),"")</f>
        <v/>
      </c>
      <c r="AE285" s="574" t="str">
        <f>IFERROR(__xludf.DUMMYFUNCTION("""COMPUTED_VALUE"""),"")</f>
        <v/>
      </c>
      <c r="AF285" s="577" t="str">
        <f>IFERROR(__xludf.DUMMYFUNCTION("""COMPUTED_VALUE"""),"")</f>
        <v/>
      </c>
      <c r="AG285" s="578"/>
      <c r="AH285" s="579"/>
      <c r="AI285" s="359"/>
    </row>
    <row r="286">
      <c r="A286" s="554"/>
      <c r="B286" s="480" t="s">
        <v>2869</v>
      </c>
      <c r="C286" s="555"/>
      <c r="D286" s="556"/>
      <c r="E286" s="384" t="s">
        <v>2869</v>
      </c>
      <c r="F286" s="557"/>
      <c r="G286" s="558"/>
      <c r="H286" s="559"/>
      <c r="I286" s="560"/>
      <c r="J286" s="558"/>
      <c r="K286" s="561"/>
      <c r="L286" s="557"/>
      <c r="M286" s="558"/>
      <c r="N286" s="559"/>
      <c r="O286" s="560"/>
      <c r="P286" s="558"/>
      <c r="Q286" s="561"/>
      <c r="R286" s="557"/>
      <c r="S286" s="558"/>
      <c r="T286" s="559"/>
      <c r="U286" s="562"/>
      <c r="V286" s="563"/>
      <c r="W286" s="564"/>
      <c r="X286" s="565"/>
      <c r="Y286" s="353"/>
      <c r="Z286" s="566"/>
      <c r="AA286" s="574" t="str">
        <f>IFERROR(__xludf.DUMMYFUNCTION("""COMPUTED_VALUE"""),"")</f>
        <v/>
      </c>
      <c r="AB286" s="577" t="str">
        <f>IFERROR(__xludf.DUMMYFUNCTION("""COMPUTED_VALUE"""),"")</f>
        <v/>
      </c>
      <c r="AC286" s="575" t="str">
        <f>IFERROR(__xludf.DUMMYFUNCTION("""COMPUTED_VALUE"""),"")</f>
        <v/>
      </c>
      <c r="AD286" s="576" t="str">
        <f>IFERROR(__xludf.DUMMYFUNCTION("""COMPUTED_VALUE"""),"")</f>
        <v/>
      </c>
      <c r="AE286" s="574" t="str">
        <f>IFERROR(__xludf.DUMMYFUNCTION("""COMPUTED_VALUE"""),"")</f>
        <v/>
      </c>
      <c r="AF286" s="577" t="str">
        <f>IFERROR(__xludf.DUMMYFUNCTION("""COMPUTED_VALUE"""),"")</f>
        <v/>
      </c>
      <c r="AG286" s="578"/>
      <c r="AH286" s="579"/>
      <c r="AI286" s="359"/>
    </row>
    <row r="287">
      <c r="A287" s="554"/>
      <c r="B287" s="480" t="s">
        <v>2869</v>
      </c>
      <c r="C287" s="555"/>
      <c r="D287" s="556"/>
      <c r="E287" s="384" t="s">
        <v>2869</v>
      </c>
      <c r="F287" s="557"/>
      <c r="G287" s="558"/>
      <c r="H287" s="559"/>
      <c r="I287" s="560"/>
      <c r="J287" s="558"/>
      <c r="K287" s="561"/>
      <c r="L287" s="557"/>
      <c r="M287" s="558"/>
      <c r="N287" s="559"/>
      <c r="O287" s="560"/>
      <c r="P287" s="558"/>
      <c r="Q287" s="561"/>
      <c r="R287" s="557"/>
      <c r="S287" s="558"/>
      <c r="T287" s="559"/>
      <c r="U287" s="562"/>
      <c r="V287" s="563"/>
      <c r="W287" s="564"/>
      <c r="X287" s="565"/>
      <c r="Y287" s="353"/>
      <c r="Z287" s="566"/>
      <c r="AA287" s="574" t="str">
        <f>IFERROR(__xludf.DUMMYFUNCTION("""COMPUTED_VALUE"""),"")</f>
        <v/>
      </c>
      <c r="AB287" s="577" t="str">
        <f>IFERROR(__xludf.DUMMYFUNCTION("""COMPUTED_VALUE"""),"")</f>
        <v/>
      </c>
      <c r="AC287" s="575" t="str">
        <f>IFERROR(__xludf.DUMMYFUNCTION("""COMPUTED_VALUE"""),"")</f>
        <v/>
      </c>
      <c r="AD287" s="576" t="str">
        <f>IFERROR(__xludf.DUMMYFUNCTION("""COMPUTED_VALUE"""),"")</f>
        <v/>
      </c>
      <c r="AE287" s="574" t="str">
        <f>IFERROR(__xludf.DUMMYFUNCTION("""COMPUTED_VALUE"""),"")</f>
        <v/>
      </c>
      <c r="AF287" s="577" t="str">
        <f>IFERROR(__xludf.DUMMYFUNCTION("""COMPUTED_VALUE"""),"")</f>
        <v/>
      </c>
      <c r="AG287" s="578"/>
      <c r="AH287" s="579"/>
      <c r="AI287" s="359"/>
    </row>
    <row r="288">
      <c r="A288" s="554"/>
      <c r="B288" s="480" t="s">
        <v>2869</v>
      </c>
      <c r="C288" s="555"/>
      <c r="D288" s="556"/>
      <c r="E288" s="384" t="s">
        <v>2869</v>
      </c>
      <c r="F288" s="557"/>
      <c r="G288" s="558"/>
      <c r="H288" s="559"/>
      <c r="I288" s="560"/>
      <c r="J288" s="558"/>
      <c r="K288" s="561"/>
      <c r="L288" s="557"/>
      <c r="M288" s="558"/>
      <c r="N288" s="559"/>
      <c r="O288" s="560"/>
      <c r="P288" s="558"/>
      <c r="Q288" s="561"/>
      <c r="R288" s="557"/>
      <c r="S288" s="558"/>
      <c r="T288" s="559"/>
      <c r="U288" s="562"/>
      <c r="V288" s="563"/>
      <c r="W288" s="564"/>
      <c r="X288" s="565"/>
      <c r="Y288" s="353"/>
      <c r="Z288" s="566"/>
      <c r="AA288" s="574" t="str">
        <f>IFERROR(__xludf.DUMMYFUNCTION("""COMPUTED_VALUE"""),"")</f>
        <v/>
      </c>
      <c r="AB288" s="577" t="str">
        <f>IFERROR(__xludf.DUMMYFUNCTION("""COMPUTED_VALUE"""),"")</f>
        <v/>
      </c>
      <c r="AC288" s="575" t="str">
        <f>IFERROR(__xludf.DUMMYFUNCTION("""COMPUTED_VALUE"""),"")</f>
        <v/>
      </c>
      <c r="AD288" s="576" t="str">
        <f>IFERROR(__xludf.DUMMYFUNCTION("""COMPUTED_VALUE"""),"")</f>
        <v/>
      </c>
      <c r="AE288" s="574" t="str">
        <f>IFERROR(__xludf.DUMMYFUNCTION("""COMPUTED_VALUE"""),"")</f>
        <v/>
      </c>
      <c r="AF288" s="577" t="str">
        <f>IFERROR(__xludf.DUMMYFUNCTION("""COMPUTED_VALUE"""),"")</f>
        <v/>
      </c>
      <c r="AG288" s="578"/>
      <c r="AH288" s="579"/>
      <c r="AI288" s="359"/>
    </row>
    <row r="289">
      <c r="A289" s="554"/>
      <c r="B289" s="480" t="s">
        <v>2869</v>
      </c>
      <c r="C289" s="555"/>
      <c r="D289" s="556"/>
      <c r="E289" s="384" t="s">
        <v>2869</v>
      </c>
      <c r="F289" s="557"/>
      <c r="G289" s="558"/>
      <c r="H289" s="559"/>
      <c r="I289" s="560"/>
      <c r="J289" s="558"/>
      <c r="K289" s="561"/>
      <c r="L289" s="557"/>
      <c r="M289" s="558"/>
      <c r="N289" s="559"/>
      <c r="O289" s="560"/>
      <c r="P289" s="558"/>
      <c r="Q289" s="561"/>
      <c r="R289" s="557"/>
      <c r="S289" s="558"/>
      <c r="T289" s="559"/>
      <c r="U289" s="562"/>
      <c r="V289" s="563"/>
      <c r="W289" s="564"/>
      <c r="X289" s="565"/>
      <c r="Y289" s="353"/>
      <c r="Z289" s="566"/>
      <c r="AA289" s="574" t="str">
        <f>IFERROR(__xludf.DUMMYFUNCTION("""COMPUTED_VALUE"""),"")</f>
        <v/>
      </c>
      <c r="AB289" s="577" t="str">
        <f>IFERROR(__xludf.DUMMYFUNCTION("""COMPUTED_VALUE"""),"")</f>
        <v/>
      </c>
      <c r="AC289" s="575" t="str">
        <f>IFERROR(__xludf.DUMMYFUNCTION("""COMPUTED_VALUE"""),"")</f>
        <v/>
      </c>
      <c r="AD289" s="576" t="str">
        <f>IFERROR(__xludf.DUMMYFUNCTION("""COMPUTED_VALUE"""),"")</f>
        <v/>
      </c>
      <c r="AE289" s="574" t="str">
        <f>IFERROR(__xludf.DUMMYFUNCTION("""COMPUTED_VALUE"""),"")</f>
        <v/>
      </c>
      <c r="AF289" s="577" t="str">
        <f>IFERROR(__xludf.DUMMYFUNCTION("""COMPUTED_VALUE"""),"")</f>
        <v/>
      </c>
      <c r="AG289" s="578"/>
      <c r="AH289" s="579"/>
      <c r="AI289" s="359"/>
    </row>
    <row r="290">
      <c r="A290" s="554"/>
      <c r="B290" s="480" t="s">
        <v>2869</v>
      </c>
      <c r="C290" s="555"/>
      <c r="D290" s="556"/>
      <c r="E290" s="384" t="s">
        <v>2869</v>
      </c>
      <c r="F290" s="557"/>
      <c r="G290" s="558"/>
      <c r="H290" s="559"/>
      <c r="I290" s="560"/>
      <c r="J290" s="558"/>
      <c r="K290" s="561"/>
      <c r="L290" s="557"/>
      <c r="M290" s="558"/>
      <c r="N290" s="559"/>
      <c r="O290" s="560"/>
      <c r="P290" s="558"/>
      <c r="Q290" s="561"/>
      <c r="R290" s="557"/>
      <c r="S290" s="558"/>
      <c r="T290" s="559"/>
      <c r="U290" s="562"/>
      <c r="V290" s="563"/>
      <c r="W290" s="564"/>
      <c r="X290" s="565"/>
      <c r="Y290" s="353"/>
      <c r="Z290" s="566"/>
      <c r="AA290" s="574" t="str">
        <f>IFERROR(__xludf.DUMMYFUNCTION("""COMPUTED_VALUE"""),"")</f>
        <v/>
      </c>
      <c r="AB290" s="577" t="str">
        <f>IFERROR(__xludf.DUMMYFUNCTION("""COMPUTED_VALUE"""),"")</f>
        <v/>
      </c>
      <c r="AC290" s="575" t="str">
        <f>IFERROR(__xludf.DUMMYFUNCTION("""COMPUTED_VALUE"""),"")</f>
        <v/>
      </c>
      <c r="AD290" s="576" t="str">
        <f>IFERROR(__xludf.DUMMYFUNCTION("""COMPUTED_VALUE"""),"")</f>
        <v/>
      </c>
      <c r="AE290" s="574" t="str">
        <f>IFERROR(__xludf.DUMMYFUNCTION("""COMPUTED_VALUE"""),"")</f>
        <v/>
      </c>
      <c r="AF290" s="577" t="str">
        <f>IFERROR(__xludf.DUMMYFUNCTION("""COMPUTED_VALUE"""),"")</f>
        <v/>
      </c>
      <c r="AG290" s="578"/>
      <c r="AH290" s="579"/>
      <c r="AI290" s="359"/>
    </row>
    <row r="291">
      <c r="A291" s="554"/>
      <c r="B291" s="480" t="s">
        <v>2869</v>
      </c>
      <c r="C291" s="555"/>
      <c r="D291" s="556"/>
      <c r="E291" s="384" t="s">
        <v>2869</v>
      </c>
      <c r="F291" s="557"/>
      <c r="G291" s="558"/>
      <c r="H291" s="559"/>
      <c r="I291" s="560"/>
      <c r="J291" s="558"/>
      <c r="K291" s="561"/>
      <c r="L291" s="557"/>
      <c r="M291" s="558"/>
      <c r="N291" s="559"/>
      <c r="O291" s="560"/>
      <c r="P291" s="558"/>
      <c r="Q291" s="561"/>
      <c r="R291" s="557"/>
      <c r="S291" s="558"/>
      <c r="T291" s="559"/>
      <c r="U291" s="562"/>
      <c r="V291" s="563"/>
      <c r="W291" s="564"/>
      <c r="X291" s="565"/>
      <c r="Y291" s="353"/>
      <c r="Z291" s="566"/>
      <c r="AA291" s="574" t="str">
        <f>IFERROR(__xludf.DUMMYFUNCTION("""COMPUTED_VALUE"""),"")</f>
        <v/>
      </c>
      <c r="AB291" s="577" t="str">
        <f>IFERROR(__xludf.DUMMYFUNCTION("""COMPUTED_VALUE"""),"")</f>
        <v/>
      </c>
      <c r="AC291" s="575" t="str">
        <f>IFERROR(__xludf.DUMMYFUNCTION("""COMPUTED_VALUE"""),"")</f>
        <v/>
      </c>
      <c r="AD291" s="576" t="str">
        <f>IFERROR(__xludf.DUMMYFUNCTION("""COMPUTED_VALUE"""),"")</f>
        <v/>
      </c>
      <c r="AE291" s="574" t="str">
        <f>IFERROR(__xludf.DUMMYFUNCTION("""COMPUTED_VALUE"""),"")</f>
        <v/>
      </c>
      <c r="AF291" s="577" t="str">
        <f>IFERROR(__xludf.DUMMYFUNCTION("""COMPUTED_VALUE"""),"")</f>
        <v/>
      </c>
      <c r="AG291" s="578"/>
      <c r="AH291" s="579"/>
      <c r="AI291" s="359"/>
    </row>
    <row r="292">
      <c r="A292" s="554"/>
      <c r="B292" s="480" t="s">
        <v>2869</v>
      </c>
      <c r="C292" s="555"/>
      <c r="D292" s="556"/>
      <c r="E292" s="384" t="s">
        <v>2869</v>
      </c>
      <c r="F292" s="557"/>
      <c r="G292" s="558"/>
      <c r="H292" s="559"/>
      <c r="I292" s="560"/>
      <c r="J292" s="558"/>
      <c r="K292" s="561"/>
      <c r="L292" s="557"/>
      <c r="M292" s="558"/>
      <c r="N292" s="559"/>
      <c r="O292" s="560"/>
      <c r="P292" s="558"/>
      <c r="Q292" s="561"/>
      <c r="R292" s="557"/>
      <c r="S292" s="558"/>
      <c r="T292" s="559"/>
      <c r="U292" s="562"/>
      <c r="V292" s="563"/>
      <c r="W292" s="564"/>
      <c r="X292" s="565"/>
      <c r="Y292" s="353"/>
      <c r="Z292" s="566"/>
      <c r="AA292" s="574" t="str">
        <f>IFERROR(__xludf.DUMMYFUNCTION("""COMPUTED_VALUE"""),"")</f>
        <v/>
      </c>
      <c r="AB292" s="577" t="str">
        <f>IFERROR(__xludf.DUMMYFUNCTION("""COMPUTED_VALUE"""),"")</f>
        <v/>
      </c>
      <c r="AC292" s="575" t="str">
        <f>IFERROR(__xludf.DUMMYFUNCTION("""COMPUTED_VALUE"""),"")</f>
        <v/>
      </c>
      <c r="AD292" s="576" t="str">
        <f>IFERROR(__xludf.DUMMYFUNCTION("""COMPUTED_VALUE"""),"")</f>
        <v/>
      </c>
      <c r="AE292" s="574" t="str">
        <f>IFERROR(__xludf.DUMMYFUNCTION("""COMPUTED_VALUE"""),"")</f>
        <v/>
      </c>
      <c r="AF292" s="577" t="str">
        <f>IFERROR(__xludf.DUMMYFUNCTION("""COMPUTED_VALUE"""),"")</f>
        <v/>
      </c>
      <c r="AG292" s="578"/>
      <c r="AH292" s="579"/>
      <c r="AI292" s="359"/>
    </row>
    <row r="293">
      <c r="A293" s="554"/>
      <c r="B293" s="480" t="s">
        <v>2869</v>
      </c>
      <c r="C293" s="555"/>
      <c r="D293" s="556"/>
      <c r="E293" s="384" t="s">
        <v>2869</v>
      </c>
      <c r="F293" s="557"/>
      <c r="G293" s="558"/>
      <c r="H293" s="559"/>
      <c r="I293" s="560"/>
      <c r="J293" s="558"/>
      <c r="K293" s="561"/>
      <c r="L293" s="557"/>
      <c r="M293" s="558"/>
      <c r="N293" s="559"/>
      <c r="O293" s="560"/>
      <c r="P293" s="558"/>
      <c r="Q293" s="561"/>
      <c r="R293" s="557"/>
      <c r="S293" s="558"/>
      <c r="T293" s="559"/>
      <c r="U293" s="562"/>
      <c r="V293" s="563"/>
      <c r="W293" s="564"/>
      <c r="X293" s="565"/>
      <c r="Y293" s="353"/>
      <c r="Z293" s="566"/>
      <c r="AA293" s="574" t="str">
        <f>IFERROR(__xludf.DUMMYFUNCTION("""COMPUTED_VALUE"""),"")</f>
        <v/>
      </c>
      <c r="AB293" s="577" t="str">
        <f>IFERROR(__xludf.DUMMYFUNCTION("""COMPUTED_VALUE"""),"")</f>
        <v/>
      </c>
      <c r="AC293" s="575" t="str">
        <f>IFERROR(__xludf.DUMMYFUNCTION("""COMPUTED_VALUE"""),"")</f>
        <v/>
      </c>
      <c r="AD293" s="576" t="str">
        <f>IFERROR(__xludf.DUMMYFUNCTION("""COMPUTED_VALUE"""),"")</f>
        <v/>
      </c>
      <c r="AE293" s="574" t="str">
        <f>IFERROR(__xludf.DUMMYFUNCTION("""COMPUTED_VALUE"""),"")</f>
        <v/>
      </c>
      <c r="AF293" s="577" t="str">
        <f>IFERROR(__xludf.DUMMYFUNCTION("""COMPUTED_VALUE"""),"")</f>
        <v/>
      </c>
      <c r="AG293" s="578"/>
      <c r="AH293" s="579"/>
      <c r="AI293" s="359"/>
    </row>
    <row r="294">
      <c r="A294" s="554"/>
      <c r="B294" s="480" t="s">
        <v>2869</v>
      </c>
      <c r="C294" s="555"/>
      <c r="D294" s="556"/>
      <c r="E294" s="384" t="s">
        <v>2869</v>
      </c>
      <c r="F294" s="557"/>
      <c r="G294" s="558"/>
      <c r="H294" s="559"/>
      <c r="I294" s="560"/>
      <c r="J294" s="558"/>
      <c r="K294" s="561"/>
      <c r="L294" s="557"/>
      <c r="M294" s="558"/>
      <c r="N294" s="559"/>
      <c r="O294" s="560"/>
      <c r="P294" s="558"/>
      <c r="Q294" s="561"/>
      <c r="R294" s="557"/>
      <c r="S294" s="558"/>
      <c r="T294" s="559"/>
      <c r="U294" s="562"/>
      <c r="V294" s="563"/>
      <c r="W294" s="564"/>
      <c r="X294" s="565"/>
      <c r="Y294" s="353"/>
      <c r="Z294" s="566"/>
      <c r="AA294" s="574" t="str">
        <f>IFERROR(__xludf.DUMMYFUNCTION("""COMPUTED_VALUE"""),"")</f>
        <v/>
      </c>
      <c r="AB294" s="577" t="str">
        <f>IFERROR(__xludf.DUMMYFUNCTION("""COMPUTED_VALUE"""),"")</f>
        <v/>
      </c>
      <c r="AC294" s="575" t="str">
        <f>IFERROR(__xludf.DUMMYFUNCTION("""COMPUTED_VALUE"""),"")</f>
        <v/>
      </c>
      <c r="AD294" s="576" t="str">
        <f>IFERROR(__xludf.DUMMYFUNCTION("""COMPUTED_VALUE"""),"")</f>
        <v/>
      </c>
      <c r="AE294" s="574" t="str">
        <f>IFERROR(__xludf.DUMMYFUNCTION("""COMPUTED_VALUE"""),"")</f>
        <v/>
      </c>
      <c r="AF294" s="577" t="str">
        <f>IFERROR(__xludf.DUMMYFUNCTION("""COMPUTED_VALUE"""),"")</f>
        <v/>
      </c>
      <c r="AG294" s="578"/>
      <c r="AH294" s="579"/>
      <c r="AI294" s="359"/>
    </row>
    <row r="295">
      <c r="A295" s="554"/>
      <c r="B295" s="480" t="s">
        <v>2869</v>
      </c>
      <c r="C295" s="555"/>
      <c r="D295" s="556"/>
      <c r="E295" s="384" t="s">
        <v>2869</v>
      </c>
      <c r="F295" s="557"/>
      <c r="G295" s="558"/>
      <c r="H295" s="559"/>
      <c r="I295" s="560"/>
      <c r="J295" s="558"/>
      <c r="K295" s="561"/>
      <c r="L295" s="557"/>
      <c r="M295" s="558"/>
      <c r="N295" s="559"/>
      <c r="O295" s="560"/>
      <c r="P295" s="558"/>
      <c r="Q295" s="561"/>
      <c r="R295" s="557"/>
      <c r="S295" s="558"/>
      <c r="T295" s="559"/>
      <c r="U295" s="562"/>
      <c r="V295" s="563"/>
      <c r="W295" s="564"/>
      <c r="X295" s="565"/>
      <c r="Y295" s="353"/>
      <c r="Z295" s="566"/>
      <c r="AA295" s="574" t="str">
        <f>IFERROR(__xludf.DUMMYFUNCTION("""COMPUTED_VALUE"""),"")</f>
        <v/>
      </c>
      <c r="AB295" s="577" t="str">
        <f>IFERROR(__xludf.DUMMYFUNCTION("""COMPUTED_VALUE"""),"")</f>
        <v/>
      </c>
      <c r="AC295" s="575" t="str">
        <f>IFERROR(__xludf.DUMMYFUNCTION("""COMPUTED_VALUE"""),"")</f>
        <v/>
      </c>
      <c r="AD295" s="576" t="str">
        <f>IFERROR(__xludf.DUMMYFUNCTION("""COMPUTED_VALUE"""),"")</f>
        <v/>
      </c>
      <c r="AE295" s="574" t="str">
        <f>IFERROR(__xludf.DUMMYFUNCTION("""COMPUTED_VALUE"""),"")</f>
        <v/>
      </c>
      <c r="AF295" s="577" t="str">
        <f>IFERROR(__xludf.DUMMYFUNCTION("""COMPUTED_VALUE"""),"")</f>
        <v/>
      </c>
      <c r="AG295" s="578"/>
      <c r="AH295" s="579"/>
      <c r="AI295" s="359"/>
    </row>
    <row r="296">
      <c r="A296" s="554"/>
      <c r="B296" s="480" t="s">
        <v>2869</v>
      </c>
      <c r="C296" s="555"/>
      <c r="D296" s="556"/>
      <c r="E296" s="384" t="s">
        <v>2869</v>
      </c>
      <c r="F296" s="557"/>
      <c r="G296" s="558"/>
      <c r="H296" s="559"/>
      <c r="I296" s="560"/>
      <c r="J296" s="558"/>
      <c r="K296" s="561"/>
      <c r="L296" s="557"/>
      <c r="M296" s="558"/>
      <c r="N296" s="559"/>
      <c r="O296" s="560"/>
      <c r="P296" s="558"/>
      <c r="Q296" s="561"/>
      <c r="R296" s="557"/>
      <c r="S296" s="558"/>
      <c r="T296" s="559"/>
      <c r="U296" s="562"/>
      <c r="V296" s="563"/>
      <c r="W296" s="564"/>
      <c r="X296" s="565"/>
      <c r="Y296" s="353"/>
      <c r="Z296" s="566"/>
      <c r="AA296" s="574" t="str">
        <f>IFERROR(__xludf.DUMMYFUNCTION("""COMPUTED_VALUE"""),"")</f>
        <v/>
      </c>
      <c r="AB296" s="577" t="str">
        <f>IFERROR(__xludf.DUMMYFUNCTION("""COMPUTED_VALUE"""),"")</f>
        <v/>
      </c>
      <c r="AC296" s="575" t="str">
        <f>IFERROR(__xludf.DUMMYFUNCTION("""COMPUTED_VALUE"""),"")</f>
        <v/>
      </c>
      <c r="AD296" s="576" t="str">
        <f>IFERROR(__xludf.DUMMYFUNCTION("""COMPUTED_VALUE"""),"")</f>
        <v/>
      </c>
      <c r="AE296" s="574" t="str">
        <f>IFERROR(__xludf.DUMMYFUNCTION("""COMPUTED_VALUE"""),"")</f>
        <v/>
      </c>
      <c r="AF296" s="577" t="str">
        <f>IFERROR(__xludf.DUMMYFUNCTION("""COMPUTED_VALUE"""),"")</f>
        <v/>
      </c>
      <c r="AG296" s="578"/>
      <c r="AH296" s="579"/>
      <c r="AI296" s="359"/>
    </row>
    <row r="297">
      <c r="A297" s="554"/>
      <c r="B297" s="480" t="s">
        <v>2869</v>
      </c>
      <c r="C297" s="555"/>
      <c r="D297" s="556"/>
      <c r="E297" s="384" t="s">
        <v>2869</v>
      </c>
      <c r="F297" s="557"/>
      <c r="G297" s="558"/>
      <c r="H297" s="559"/>
      <c r="I297" s="560"/>
      <c r="J297" s="558"/>
      <c r="K297" s="561"/>
      <c r="L297" s="557"/>
      <c r="M297" s="558"/>
      <c r="N297" s="559"/>
      <c r="O297" s="560"/>
      <c r="P297" s="558"/>
      <c r="Q297" s="561"/>
      <c r="R297" s="557"/>
      <c r="S297" s="558"/>
      <c r="T297" s="559"/>
      <c r="U297" s="562"/>
      <c r="V297" s="563"/>
      <c r="W297" s="564"/>
      <c r="X297" s="565"/>
      <c r="Y297" s="353"/>
      <c r="Z297" s="566"/>
      <c r="AA297" s="574" t="str">
        <f>IFERROR(__xludf.DUMMYFUNCTION("""COMPUTED_VALUE"""),"")</f>
        <v/>
      </c>
      <c r="AB297" s="577" t="str">
        <f>IFERROR(__xludf.DUMMYFUNCTION("""COMPUTED_VALUE"""),"")</f>
        <v/>
      </c>
      <c r="AC297" s="575" t="str">
        <f>IFERROR(__xludf.DUMMYFUNCTION("""COMPUTED_VALUE"""),"")</f>
        <v/>
      </c>
      <c r="AD297" s="576" t="str">
        <f>IFERROR(__xludf.DUMMYFUNCTION("""COMPUTED_VALUE"""),"")</f>
        <v/>
      </c>
      <c r="AE297" s="574" t="str">
        <f>IFERROR(__xludf.DUMMYFUNCTION("""COMPUTED_VALUE"""),"")</f>
        <v/>
      </c>
      <c r="AF297" s="577" t="str">
        <f>IFERROR(__xludf.DUMMYFUNCTION("""COMPUTED_VALUE"""),"")</f>
        <v/>
      </c>
      <c r="AG297" s="578"/>
      <c r="AH297" s="579"/>
      <c r="AI297" s="359"/>
    </row>
    <row r="298">
      <c r="A298" s="554"/>
      <c r="B298" s="480" t="s">
        <v>2869</v>
      </c>
      <c r="C298" s="555"/>
      <c r="D298" s="556"/>
      <c r="E298" s="384" t="s">
        <v>2869</v>
      </c>
      <c r="F298" s="557"/>
      <c r="G298" s="558"/>
      <c r="H298" s="559"/>
      <c r="I298" s="560"/>
      <c r="J298" s="558"/>
      <c r="K298" s="561"/>
      <c r="L298" s="557"/>
      <c r="M298" s="558"/>
      <c r="N298" s="559"/>
      <c r="O298" s="560"/>
      <c r="P298" s="558"/>
      <c r="Q298" s="561"/>
      <c r="R298" s="557"/>
      <c r="S298" s="558"/>
      <c r="T298" s="559"/>
      <c r="U298" s="562"/>
      <c r="V298" s="563"/>
      <c r="W298" s="564"/>
      <c r="X298" s="565"/>
      <c r="Y298" s="353"/>
      <c r="Z298" s="566"/>
      <c r="AA298" s="574" t="str">
        <f>IFERROR(__xludf.DUMMYFUNCTION("""COMPUTED_VALUE"""),"")</f>
        <v/>
      </c>
      <c r="AB298" s="577" t="str">
        <f>IFERROR(__xludf.DUMMYFUNCTION("""COMPUTED_VALUE"""),"")</f>
        <v/>
      </c>
      <c r="AC298" s="575" t="str">
        <f>IFERROR(__xludf.DUMMYFUNCTION("""COMPUTED_VALUE"""),"")</f>
        <v/>
      </c>
      <c r="AD298" s="576" t="str">
        <f>IFERROR(__xludf.DUMMYFUNCTION("""COMPUTED_VALUE"""),"")</f>
        <v/>
      </c>
      <c r="AE298" s="574" t="str">
        <f>IFERROR(__xludf.DUMMYFUNCTION("""COMPUTED_VALUE"""),"")</f>
        <v/>
      </c>
      <c r="AF298" s="577" t="str">
        <f>IFERROR(__xludf.DUMMYFUNCTION("""COMPUTED_VALUE"""),"")</f>
        <v/>
      </c>
      <c r="AG298" s="578"/>
      <c r="AH298" s="579"/>
      <c r="AI298" s="359"/>
    </row>
    <row r="299">
      <c r="A299" s="554"/>
      <c r="B299" s="480" t="s">
        <v>2869</v>
      </c>
      <c r="C299" s="555"/>
      <c r="D299" s="556"/>
      <c r="E299" s="384" t="s">
        <v>2869</v>
      </c>
      <c r="F299" s="557"/>
      <c r="G299" s="558"/>
      <c r="H299" s="559"/>
      <c r="I299" s="560"/>
      <c r="J299" s="558"/>
      <c r="K299" s="561"/>
      <c r="L299" s="557"/>
      <c r="M299" s="558"/>
      <c r="N299" s="559"/>
      <c r="O299" s="560"/>
      <c r="P299" s="558"/>
      <c r="Q299" s="561"/>
      <c r="R299" s="557"/>
      <c r="S299" s="558"/>
      <c r="T299" s="559"/>
      <c r="U299" s="562"/>
      <c r="V299" s="563"/>
      <c r="W299" s="564"/>
      <c r="X299" s="565"/>
      <c r="Y299" s="353"/>
      <c r="Z299" s="566"/>
      <c r="AA299" s="574" t="str">
        <f>IFERROR(__xludf.DUMMYFUNCTION("""COMPUTED_VALUE"""),"")</f>
        <v/>
      </c>
      <c r="AB299" s="577" t="str">
        <f>IFERROR(__xludf.DUMMYFUNCTION("""COMPUTED_VALUE"""),"")</f>
        <v/>
      </c>
      <c r="AC299" s="575" t="str">
        <f>IFERROR(__xludf.DUMMYFUNCTION("""COMPUTED_VALUE"""),"")</f>
        <v/>
      </c>
      <c r="AD299" s="576" t="str">
        <f>IFERROR(__xludf.DUMMYFUNCTION("""COMPUTED_VALUE"""),"")</f>
        <v/>
      </c>
      <c r="AE299" s="574" t="str">
        <f>IFERROR(__xludf.DUMMYFUNCTION("""COMPUTED_VALUE"""),"")</f>
        <v/>
      </c>
      <c r="AF299" s="577" t="str">
        <f>IFERROR(__xludf.DUMMYFUNCTION("""COMPUTED_VALUE"""),"")</f>
        <v/>
      </c>
      <c r="AG299" s="578"/>
      <c r="AH299" s="579"/>
      <c r="AI299" s="359"/>
    </row>
    <row r="300">
      <c r="A300" s="554"/>
      <c r="B300" s="480" t="s">
        <v>2869</v>
      </c>
      <c r="C300" s="555"/>
      <c r="D300" s="556"/>
      <c r="E300" s="384" t="s">
        <v>2869</v>
      </c>
      <c r="F300" s="557"/>
      <c r="G300" s="558"/>
      <c r="H300" s="559"/>
      <c r="I300" s="560"/>
      <c r="J300" s="558"/>
      <c r="K300" s="561"/>
      <c r="L300" s="557"/>
      <c r="M300" s="558"/>
      <c r="N300" s="559"/>
      <c r="O300" s="560"/>
      <c r="P300" s="558"/>
      <c r="Q300" s="561"/>
      <c r="R300" s="557"/>
      <c r="S300" s="558"/>
      <c r="T300" s="559"/>
      <c r="U300" s="562"/>
      <c r="V300" s="563"/>
      <c r="W300" s="564"/>
      <c r="X300" s="565"/>
      <c r="Y300" s="353"/>
      <c r="Z300" s="566"/>
      <c r="AA300" s="574" t="str">
        <f>IFERROR(__xludf.DUMMYFUNCTION("""COMPUTED_VALUE"""),"")</f>
        <v/>
      </c>
      <c r="AB300" s="577" t="str">
        <f>IFERROR(__xludf.DUMMYFUNCTION("""COMPUTED_VALUE"""),"")</f>
        <v/>
      </c>
      <c r="AC300" s="575" t="str">
        <f>IFERROR(__xludf.DUMMYFUNCTION("""COMPUTED_VALUE"""),"")</f>
        <v/>
      </c>
      <c r="AD300" s="576" t="str">
        <f>IFERROR(__xludf.DUMMYFUNCTION("""COMPUTED_VALUE"""),"")</f>
        <v/>
      </c>
      <c r="AE300" s="574" t="str">
        <f>IFERROR(__xludf.DUMMYFUNCTION("""COMPUTED_VALUE"""),"")</f>
        <v/>
      </c>
      <c r="AF300" s="577" t="str">
        <f>IFERROR(__xludf.DUMMYFUNCTION("""COMPUTED_VALUE"""),"")</f>
        <v/>
      </c>
      <c r="AG300" s="578"/>
      <c r="AH300" s="579"/>
      <c r="AI300" s="359"/>
    </row>
    <row r="301">
      <c r="A301" s="554"/>
      <c r="B301" s="480" t="s">
        <v>2869</v>
      </c>
      <c r="C301" s="555"/>
      <c r="D301" s="556"/>
      <c r="E301" s="384" t="s">
        <v>2869</v>
      </c>
      <c r="F301" s="557"/>
      <c r="G301" s="558"/>
      <c r="H301" s="559"/>
      <c r="I301" s="560"/>
      <c r="J301" s="558"/>
      <c r="K301" s="561"/>
      <c r="L301" s="557"/>
      <c r="M301" s="558"/>
      <c r="N301" s="559"/>
      <c r="O301" s="560"/>
      <c r="P301" s="558"/>
      <c r="Q301" s="561"/>
      <c r="R301" s="557"/>
      <c r="S301" s="558"/>
      <c r="T301" s="559"/>
      <c r="U301" s="562"/>
      <c r="V301" s="563"/>
      <c r="W301" s="564"/>
      <c r="X301" s="565"/>
      <c r="Y301" s="353"/>
      <c r="Z301" s="566"/>
      <c r="AA301" s="574" t="str">
        <f>IFERROR(__xludf.DUMMYFUNCTION("""COMPUTED_VALUE"""),"")</f>
        <v/>
      </c>
      <c r="AB301" s="577" t="str">
        <f>IFERROR(__xludf.DUMMYFUNCTION("""COMPUTED_VALUE"""),"")</f>
        <v/>
      </c>
      <c r="AC301" s="575" t="str">
        <f>IFERROR(__xludf.DUMMYFUNCTION("""COMPUTED_VALUE"""),"")</f>
        <v/>
      </c>
      <c r="AD301" s="576" t="str">
        <f>IFERROR(__xludf.DUMMYFUNCTION("""COMPUTED_VALUE"""),"")</f>
        <v/>
      </c>
      <c r="AE301" s="574" t="str">
        <f>IFERROR(__xludf.DUMMYFUNCTION("""COMPUTED_VALUE"""),"")</f>
        <v/>
      </c>
      <c r="AF301" s="577" t="str">
        <f>IFERROR(__xludf.DUMMYFUNCTION("""COMPUTED_VALUE"""),"")</f>
        <v/>
      </c>
      <c r="AG301" s="578"/>
      <c r="AH301" s="579"/>
      <c r="AI301" s="359"/>
    </row>
    <row r="302">
      <c r="A302" s="554"/>
      <c r="B302" s="480" t="s">
        <v>2869</v>
      </c>
      <c r="C302" s="555"/>
      <c r="D302" s="556"/>
      <c r="E302" s="384" t="s">
        <v>2869</v>
      </c>
      <c r="F302" s="557"/>
      <c r="G302" s="558"/>
      <c r="H302" s="559"/>
      <c r="I302" s="560"/>
      <c r="J302" s="558"/>
      <c r="K302" s="561"/>
      <c r="L302" s="557"/>
      <c r="M302" s="558"/>
      <c r="N302" s="559"/>
      <c r="O302" s="560"/>
      <c r="P302" s="558"/>
      <c r="Q302" s="561"/>
      <c r="R302" s="557"/>
      <c r="S302" s="558"/>
      <c r="T302" s="559"/>
      <c r="U302" s="562"/>
      <c r="V302" s="563"/>
      <c r="W302" s="564"/>
      <c r="X302" s="565"/>
      <c r="Y302" s="353"/>
      <c r="Z302" s="566"/>
      <c r="AA302" s="574" t="str">
        <f>IFERROR(__xludf.DUMMYFUNCTION("""COMPUTED_VALUE"""),"")</f>
        <v/>
      </c>
      <c r="AB302" s="577" t="str">
        <f>IFERROR(__xludf.DUMMYFUNCTION("""COMPUTED_VALUE"""),"")</f>
        <v/>
      </c>
      <c r="AC302" s="575" t="str">
        <f>IFERROR(__xludf.DUMMYFUNCTION("""COMPUTED_VALUE"""),"")</f>
        <v/>
      </c>
      <c r="AD302" s="576" t="str">
        <f>IFERROR(__xludf.DUMMYFUNCTION("""COMPUTED_VALUE"""),"")</f>
        <v/>
      </c>
      <c r="AE302" s="574" t="str">
        <f>IFERROR(__xludf.DUMMYFUNCTION("""COMPUTED_VALUE"""),"")</f>
        <v/>
      </c>
      <c r="AF302" s="577" t="str">
        <f>IFERROR(__xludf.DUMMYFUNCTION("""COMPUTED_VALUE"""),"")</f>
        <v/>
      </c>
      <c r="AG302" s="578"/>
      <c r="AH302" s="579"/>
      <c r="AI302" s="359"/>
    </row>
    <row r="303">
      <c r="A303" s="554"/>
      <c r="B303" s="480" t="s">
        <v>2869</v>
      </c>
      <c r="C303" s="555"/>
      <c r="D303" s="556"/>
      <c r="E303" s="384" t="s">
        <v>2869</v>
      </c>
      <c r="F303" s="557"/>
      <c r="G303" s="558"/>
      <c r="H303" s="559"/>
      <c r="I303" s="560"/>
      <c r="J303" s="558"/>
      <c r="K303" s="561"/>
      <c r="L303" s="557"/>
      <c r="M303" s="558"/>
      <c r="N303" s="559"/>
      <c r="O303" s="560"/>
      <c r="P303" s="558"/>
      <c r="Q303" s="561"/>
      <c r="R303" s="557"/>
      <c r="S303" s="558"/>
      <c r="T303" s="559"/>
      <c r="U303" s="562"/>
      <c r="V303" s="563"/>
      <c r="W303" s="564"/>
      <c r="X303" s="565"/>
      <c r="Y303" s="353"/>
      <c r="Z303" s="566"/>
      <c r="AA303" s="574" t="str">
        <f>IFERROR(__xludf.DUMMYFUNCTION("""COMPUTED_VALUE"""),"")</f>
        <v/>
      </c>
      <c r="AB303" s="577" t="str">
        <f>IFERROR(__xludf.DUMMYFUNCTION("""COMPUTED_VALUE"""),"")</f>
        <v/>
      </c>
      <c r="AC303" s="575" t="str">
        <f>IFERROR(__xludf.DUMMYFUNCTION("""COMPUTED_VALUE"""),"")</f>
        <v/>
      </c>
      <c r="AD303" s="576" t="str">
        <f>IFERROR(__xludf.DUMMYFUNCTION("""COMPUTED_VALUE"""),"")</f>
        <v/>
      </c>
      <c r="AE303" s="574" t="str">
        <f>IFERROR(__xludf.DUMMYFUNCTION("""COMPUTED_VALUE"""),"")</f>
        <v/>
      </c>
      <c r="AF303" s="577" t="str">
        <f>IFERROR(__xludf.DUMMYFUNCTION("""COMPUTED_VALUE"""),"")</f>
        <v/>
      </c>
      <c r="AG303" s="578"/>
      <c r="AH303" s="579"/>
      <c r="AI303" s="359"/>
    </row>
    <row r="304">
      <c r="A304" s="554"/>
      <c r="B304" s="480" t="s">
        <v>2869</v>
      </c>
      <c r="C304" s="555"/>
      <c r="D304" s="556"/>
      <c r="E304" s="384" t="s">
        <v>2869</v>
      </c>
      <c r="F304" s="557"/>
      <c r="G304" s="558"/>
      <c r="H304" s="559"/>
      <c r="I304" s="560"/>
      <c r="J304" s="558"/>
      <c r="K304" s="561"/>
      <c r="L304" s="557"/>
      <c r="M304" s="558"/>
      <c r="N304" s="559"/>
      <c r="O304" s="560"/>
      <c r="P304" s="558"/>
      <c r="Q304" s="561"/>
      <c r="R304" s="557"/>
      <c r="S304" s="558"/>
      <c r="T304" s="559"/>
      <c r="U304" s="562"/>
      <c r="V304" s="563"/>
      <c r="W304" s="564"/>
      <c r="X304" s="565"/>
      <c r="Y304" s="353"/>
      <c r="Z304" s="566"/>
      <c r="AA304" s="574" t="str">
        <f>IFERROR(__xludf.DUMMYFUNCTION("""COMPUTED_VALUE"""),"")</f>
        <v/>
      </c>
      <c r="AB304" s="577" t="str">
        <f>IFERROR(__xludf.DUMMYFUNCTION("""COMPUTED_VALUE"""),"")</f>
        <v/>
      </c>
      <c r="AC304" s="575" t="str">
        <f>IFERROR(__xludf.DUMMYFUNCTION("""COMPUTED_VALUE"""),"")</f>
        <v/>
      </c>
      <c r="AD304" s="576" t="str">
        <f>IFERROR(__xludf.DUMMYFUNCTION("""COMPUTED_VALUE"""),"")</f>
        <v/>
      </c>
      <c r="AE304" s="574" t="str">
        <f>IFERROR(__xludf.DUMMYFUNCTION("""COMPUTED_VALUE"""),"")</f>
        <v/>
      </c>
      <c r="AF304" s="577" t="str">
        <f>IFERROR(__xludf.DUMMYFUNCTION("""COMPUTED_VALUE"""),"")</f>
        <v/>
      </c>
      <c r="AG304" s="578"/>
      <c r="AH304" s="579"/>
      <c r="AI304" s="359"/>
    </row>
    <row r="305">
      <c r="A305" s="554"/>
      <c r="B305" s="480" t="s">
        <v>2869</v>
      </c>
      <c r="C305" s="555"/>
      <c r="D305" s="556"/>
      <c r="E305" s="384" t="s">
        <v>2869</v>
      </c>
      <c r="F305" s="557"/>
      <c r="G305" s="558"/>
      <c r="H305" s="559"/>
      <c r="I305" s="560"/>
      <c r="J305" s="558"/>
      <c r="K305" s="561"/>
      <c r="L305" s="557"/>
      <c r="M305" s="558"/>
      <c r="N305" s="559"/>
      <c r="O305" s="560"/>
      <c r="P305" s="558"/>
      <c r="Q305" s="561"/>
      <c r="R305" s="557"/>
      <c r="S305" s="558"/>
      <c r="T305" s="559"/>
      <c r="U305" s="562"/>
      <c r="V305" s="563"/>
      <c r="W305" s="564"/>
      <c r="X305" s="565"/>
      <c r="Y305" s="353"/>
      <c r="Z305" s="566"/>
      <c r="AA305" s="574" t="str">
        <f>IFERROR(__xludf.DUMMYFUNCTION("""COMPUTED_VALUE"""),"")</f>
        <v/>
      </c>
      <c r="AB305" s="577" t="str">
        <f>IFERROR(__xludf.DUMMYFUNCTION("""COMPUTED_VALUE"""),"")</f>
        <v/>
      </c>
      <c r="AC305" s="575" t="str">
        <f>IFERROR(__xludf.DUMMYFUNCTION("""COMPUTED_VALUE"""),"")</f>
        <v/>
      </c>
      <c r="AD305" s="576" t="str">
        <f>IFERROR(__xludf.DUMMYFUNCTION("""COMPUTED_VALUE"""),"")</f>
        <v/>
      </c>
      <c r="AE305" s="574" t="str">
        <f>IFERROR(__xludf.DUMMYFUNCTION("""COMPUTED_VALUE"""),"")</f>
        <v/>
      </c>
      <c r="AF305" s="577" t="str">
        <f>IFERROR(__xludf.DUMMYFUNCTION("""COMPUTED_VALUE"""),"")</f>
        <v/>
      </c>
      <c r="AG305" s="578"/>
      <c r="AH305" s="579"/>
      <c r="AI305" s="359"/>
    </row>
    <row r="306">
      <c r="A306" s="554"/>
      <c r="B306" s="480" t="s">
        <v>2869</v>
      </c>
      <c r="C306" s="555"/>
      <c r="D306" s="556"/>
      <c r="E306" s="384" t="s">
        <v>2869</v>
      </c>
      <c r="F306" s="557"/>
      <c r="G306" s="558"/>
      <c r="H306" s="559"/>
      <c r="I306" s="560"/>
      <c r="J306" s="558"/>
      <c r="K306" s="561"/>
      <c r="L306" s="557"/>
      <c r="M306" s="558"/>
      <c r="N306" s="559"/>
      <c r="O306" s="560"/>
      <c r="P306" s="558"/>
      <c r="Q306" s="561"/>
      <c r="R306" s="557"/>
      <c r="S306" s="558"/>
      <c r="T306" s="559"/>
      <c r="U306" s="562"/>
      <c r="V306" s="563"/>
      <c r="W306" s="591"/>
      <c r="X306" s="572"/>
      <c r="Y306" s="353"/>
      <c r="Z306" s="573"/>
      <c r="AA306" s="574" t="str">
        <f>IFERROR(__xludf.DUMMYFUNCTION("""COMPUTED_VALUE"""),"")</f>
        <v/>
      </c>
      <c r="AB306" s="577" t="str">
        <f>IFERROR(__xludf.DUMMYFUNCTION("""COMPUTED_VALUE"""),"")</f>
        <v/>
      </c>
      <c r="AC306" s="575" t="str">
        <f>IFERROR(__xludf.DUMMYFUNCTION("""COMPUTED_VALUE"""),"")</f>
        <v/>
      </c>
      <c r="AD306" s="576" t="str">
        <f>IFERROR(__xludf.DUMMYFUNCTION("""COMPUTED_VALUE"""),"")</f>
        <v/>
      </c>
      <c r="AE306" s="574" t="str">
        <f>IFERROR(__xludf.DUMMYFUNCTION("""COMPUTED_VALUE"""),"")</f>
        <v/>
      </c>
      <c r="AF306" s="577" t="str">
        <f>IFERROR(__xludf.DUMMYFUNCTION("""COMPUTED_VALUE"""),"")</f>
        <v/>
      </c>
      <c r="AG306" s="578"/>
      <c r="AH306" s="579"/>
      <c r="AI306" s="359"/>
    </row>
    <row r="307">
      <c r="A307" s="554"/>
      <c r="B307" s="480" t="s">
        <v>2869</v>
      </c>
      <c r="C307" s="555"/>
      <c r="D307" s="556"/>
      <c r="E307" s="384" t="s">
        <v>2869</v>
      </c>
      <c r="F307" s="557"/>
      <c r="G307" s="558"/>
      <c r="H307" s="559"/>
      <c r="I307" s="560"/>
      <c r="J307" s="558"/>
      <c r="K307" s="561"/>
      <c r="L307" s="557"/>
      <c r="M307" s="558"/>
      <c r="N307" s="559"/>
      <c r="O307" s="560"/>
      <c r="P307" s="558"/>
      <c r="Q307" s="561"/>
      <c r="R307" s="557"/>
      <c r="S307" s="558"/>
      <c r="T307" s="559"/>
      <c r="U307" s="562"/>
      <c r="V307" s="563"/>
      <c r="W307" s="564"/>
      <c r="X307" s="565"/>
      <c r="Y307" s="353"/>
      <c r="Z307" s="566"/>
      <c r="AA307" s="574" t="str">
        <f>IFERROR(__xludf.DUMMYFUNCTION("""COMPUTED_VALUE"""),"")</f>
        <v/>
      </c>
      <c r="AB307" s="577" t="str">
        <f>IFERROR(__xludf.DUMMYFUNCTION("""COMPUTED_VALUE"""),"")</f>
        <v/>
      </c>
      <c r="AC307" s="575" t="str">
        <f>IFERROR(__xludf.DUMMYFUNCTION("""COMPUTED_VALUE"""),"")</f>
        <v/>
      </c>
      <c r="AD307" s="576" t="str">
        <f>IFERROR(__xludf.DUMMYFUNCTION("""COMPUTED_VALUE"""),"")</f>
        <v/>
      </c>
      <c r="AE307" s="574" t="str">
        <f>IFERROR(__xludf.DUMMYFUNCTION("""COMPUTED_VALUE"""),"")</f>
        <v/>
      </c>
      <c r="AF307" s="577" t="str">
        <f>IFERROR(__xludf.DUMMYFUNCTION("""COMPUTED_VALUE"""),"")</f>
        <v/>
      </c>
      <c r="AG307" s="578"/>
      <c r="AH307" s="579"/>
      <c r="AI307" s="359"/>
    </row>
    <row r="308">
      <c r="A308" s="554"/>
      <c r="B308" s="480" t="s">
        <v>2869</v>
      </c>
      <c r="C308" s="555"/>
      <c r="D308" s="556"/>
      <c r="E308" s="384" t="s">
        <v>2869</v>
      </c>
      <c r="F308" s="557"/>
      <c r="G308" s="558"/>
      <c r="H308" s="559"/>
      <c r="I308" s="560"/>
      <c r="J308" s="558"/>
      <c r="K308" s="561"/>
      <c r="L308" s="557"/>
      <c r="M308" s="558"/>
      <c r="N308" s="559"/>
      <c r="O308" s="560"/>
      <c r="P308" s="558"/>
      <c r="Q308" s="561"/>
      <c r="R308" s="557"/>
      <c r="S308" s="558"/>
      <c r="T308" s="559"/>
      <c r="U308" s="562"/>
      <c r="V308" s="563"/>
      <c r="W308" s="564"/>
      <c r="X308" s="565"/>
      <c r="Y308" s="353"/>
      <c r="Z308" s="566"/>
      <c r="AA308" s="574" t="str">
        <f>IFERROR(__xludf.DUMMYFUNCTION("""COMPUTED_VALUE"""),"")</f>
        <v/>
      </c>
      <c r="AB308" s="577" t="str">
        <f>IFERROR(__xludf.DUMMYFUNCTION("""COMPUTED_VALUE"""),"")</f>
        <v/>
      </c>
      <c r="AC308" s="575" t="str">
        <f>IFERROR(__xludf.DUMMYFUNCTION("""COMPUTED_VALUE"""),"")</f>
        <v/>
      </c>
      <c r="AD308" s="576" t="str">
        <f>IFERROR(__xludf.DUMMYFUNCTION("""COMPUTED_VALUE"""),"")</f>
        <v/>
      </c>
      <c r="AE308" s="574" t="str">
        <f>IFERROR(__xludf.DUMMYFUNCTION("""COMPUTED_VALUE"""),"")</f>
        <v/>
      </c>
      <c r="AF308" s="577" t="str">
        <f>IFERROR(__xludf.DUMMYFUNCTION("""COMPUTED_VALUE"""),"")</f>
        <v/>
      </c>
      <c r="AG308" s="578"/>
      <c r="AH308" s="579"/>
      <c r="AI308" s="359"/>
    </row>
    <row r="309">
      <c r="A309" s="554"/>
      <c r="B309" s="480" t="s">
        <v>2869</v>
      </c>
      <c r="C309" s="555"/>
      <c r="D309" s="556"/>
      <c r="E309" s="384" t="s">
        <v>2869</v>
      </c>
      <c r="F309" s="557"/>
      <c r="G309" s="558"/>
      <c r="H309" s="559"/>
      <c r="I309" s="560"/>
      <c r="J309" s="558"/>
      <c r="K309" s="561"/>
      <c r="L309" s="557"/>
      <c r="M309" s="558"/>
      <c r="N309" s="559"/>
      <c r="O309" s="560"/>
      <c r="P309" s="558"/>
      <c r="Q309" s="561"/>
      <c r="R309" s="557"/>
      <c r="S309" s="558"/>
      <c r="T309" s="559"/>
      <c r="U309" s="562"/>
      <c r="V309" s="563"/>
      <c r="W309" s="564"/>
      <c r="X309" s="565"/>
      <c r="Y309" s="353"/>
      <c r="Z309" s="566"/>
      <c r="AA309" s="574" t="str">
        <f>IFERROR(__xludf.DUMMYFUNCTION("""COMPUTED_VALUE"""),"")</f>
        <v/>
      </c>
      <c r="AB309" s="577" t="str">
        <f>IFERROR(__xludf.DUMMYFUNCTION("""COMPUTED_VALUE"""),"")</f>
        <v/>
      </c>
      <c r="AC309" s="575" t="str">
        <f>IFERROR(__xludf.DUMMYFUNCTION("""COMPUTED_VALUE"""),"")</f>
        <v/>
      </c>
      <c r="AD309" s="576" t="str">
        <f>IFERROR(__xludf.DUMMYFUNCTION("""COMPUTED_VALUE"""),"")</f>
        <v/>
      </c>
      <c r="AE309" s="574" t="str">
        <f>IFERROR(__xludf.DUMMYFUNCTION("""COMPUTED_VALUE"""),"")</f>
        <v/>
      </c>
      <c r="AF309" s="577" t="str">
        <f>IFERROR(__xludf.DUMMYFUNCTION("""COMPUTED_VALUE"""),"")</f>
        <v/>
      </c>
      <c r="AG309" s="578"/>
      <c r="AH309" s="579"/>
      <c r="AI309" s="359"/>
    </row>
    <row r="310">
      <c r="A310" s="554"/>
      <c r="B310" s="480" t="s">
        <v>2869</v>
      </c>
      <c r="C310" s="555"/>
      <c r="D310" s="556"/>
      <c r="E310" s="384" t="s">
        <v>2869</v>
      </c>
      <c r="F310" s="557"/>
      <c r="G310" s="558"/>
      <c r="H310" s="559"/>
      <c r="I310" s="560"/>
      <c r="J310" s="558"/>
      <c r="K310" s="561"/>
      <c r="L310" s="557"/>
      <c r="M310" s="558"/>
      <c r="N310" s="559"/>
      <c r="O310" s="560"/>
      <c r="P310" s="558"/>
      <c r="Q310" s="561"/>
      <c r="R310" s="557"/>
      <c r="S310" s="558"/>
      <c r="T310" s="559"/>
      <c r="U310" s="562"/>
      <c r="V310" s="563"/>
      <c r="W310" s="564"/>
      <c r="X310" s="565"/>
      <c r="Y310" s="353"/>
      <c r="Z310" s="566"/>
      <c r="AA310" s="574" t="str">
        <f>IFERROR(__xludf.DUMMYFUNCTION("""COMPUTED_VALUE"""),"")</f>
        <v/>
      </c>
      <c r="AB310" s="577" t="str">
        <f>IFERROR(__xludf.DUMMYFUNCTION("""COMPUTED_VALUE"""),"")</f>
        <v/>
      </c>
      <c r="AC310" s="575" t="str">
        <f>IFERROR(__xludf.DUMMYFUNCTION("""COMPUTED_VALUE"""),"")</f>
        <v/>
      </c>
      <c r="AD310" s="576" t="str">
        <f>IFERROR(__xludf.DUMMYFUNCTION("""COMPUTED_VALUE"""),"")</f>
        <v/>
      </c>
      <c r="AE310" s="574" t="str">
        <f>IFERROR(__xludf.DUMMYFUNCTION("""COMPUTED_VALUE"""),"")</f>
        <v/>
      </c>
      <c r="AF310" s="577" t="str">
        <f>IFERROR(__xludf.DUMMYFUNCTION("""COMPUTED_VALUE"""),"")</f>
        <v/>
      </c>
      <c r="AG310" s="578"/>
      <c r="AH310" s="579"/>
      <c r="AI310" s="359"/>
    </row>
    <row r="311">
      <c r="A311" s="554"/>
      <c r="B311" s="480" t="s">
        <v>2869</v>
      </c>
      <c r="C311" s="555"/>
      <c r="D311" s="556"/>
      <c r="E311" s="384" t="s">
        <v>2869</v>
      </c>
      <c r="F311" s="557"/>
      <c r="G311" s="558"/>
      <c r="H311" s="559"/>
      <c r="I311" s="560"/>
      <c r="J311" s="558"/>
      <c r="K311" s="561"/>
      <c r="L311" s="557"/>
      <c r="M311" s="558"/>
      <c r="N311" s="559"/>
      <c r="O311" s="560"/>
      <c r="P311" s="558"/>
      <c r="Q311" s="561"/>
      <c r="R311" s="557"/>
      <c r="S311" s="558"/>
      <c r="T311" s="559"/>
      <c r="U311" s="562"/>
      <c r="V311" s="563"/>
      <c r="W311" s="564"/>
      <c r="X311" s="565"/>
      <c r="Y311" s="353"/>
      <c r="Z311" s="566"/>
      <c r="AA311" s="574" t="str">
        <f>IFERROR(__xludf.DUMMYFUNCTION("""COMPUTED_VALUE"""),"")</f>
        <v/>
      </c>
      <c r="AB311" s="577" t="str">
        <f>IFERROR(__xludf.DUMMYFUNCTION("""COMPUTED_VALUE"""),"")</f>
        <v/>
      </c>
      <c r="AC311" s="575" t="str">
        <f>IFERROR(__xludf.DUMMYFUNCTION("""COMPUTED_VALUE"""),"")</f>
        <v/>
      </c>
      <c r="AD311" s="576" t="str">
        <f>IFERROR(__xludf.DUMMYFUNCTION("""COMPUTED_VALUE"""),"")</f>
        <v/>
      </c>
      <c r="AE311" s="574" t="str">
        <f>IFERROR(__xludf.DUMMYFUNCTION("""COMPUTED_VALUE"""),"")</f>
        <v/>
      </c>
      <c r="AF311" s="577" t="str">
        <f>IFERROR(__xludf.DUMMYFUNCTION("""COMPUTED_VALUE"""),"")</f>
        <v/>
      </c>
      <c r="AG311" s="578"/>
      <c r="AH311" s="579"/>
      <c r="AI311" s="359"/>
    </row>
    <row r="312">
      <c r="A312" s="554"/>
      <c r="B312" s="480" t="s">
        <v>2869</v>
      </c>
      <c r="C312" s="555"/>
      <c r="D312" s="556"/>
      <c r="E312" s="384" t="s">
        <v>2869</v>
      </c>
      <c r="F312" s="557"/>
      <c r="G312" s="558"/>
      <c r="H312" s="559"/>
      <c r="I312" s="560"/>
      <c r="J312" s="558"/>
      <c r="K312" s="561"/>
      <c r="L312" s="557"/>
      <c r="M312" s="558"/>
      <c r="N312" s="559"/>
      <c r="O312" s="560"/>
      <c r="P312" s="558"/>
      <c r="Q312" s="561"/>
      <c r="R312" s="557"/>
      <c r="S312" s="558"/>
      <c r="T312" s="559"/>
      <c r="U312" s="562"/>
      <c r="V312" s="563"/>
      <c r="W312" s="564"/>
      <c r="X312" s="565"/>
      <c r="Y312" s="353"/>
      <c r="Z312" s="566"/>
      <c r="AA312" s="574" t="str">
        <f>IFERROR(__xludf.DUMMYFUNCTION("""COMPUTED_VALUE"""),"")</f>
        <v/>
      </c>
      <c r="AB312" s="577" t="str">
        <f>IFERROR(__xludf.DUMMYFUNCTION("""COMPUTED_VALUE"""),"")</f>
        <v/>
      </c>
      <c r="AC312" s="575" t="str">
        <f>IFERROR(__xludf.DUMMYFUNCTION("""COMPUTED_VALUE"""),"")</f>
        <v/>
      </c>
      <c r="AD312" s="576" t="str">
        <f>IFERROR(__xludf.DUMMYFUNCTION("""COMPUTED_VALUE"""),"")</f>
        <v/>
      </c>
      <c r="AE312" s="574" t="str">
        <f>IFERROR(__xludf.DUMMYFUNCTION("""COMPUTED_VALUE"""),"")</f>
        <v/>
      </c>
      <c r="AF312" s="577" t="str">
        <f>IFERROR(__xludf.DUMMYFUNCTION("""COMPUTED_VALUE"""),"")</f>
        <v/>
      </c>
      <c r="AG312" s="578"/>
      <c r="AH312" s="579"/>
      <c r="AI312" s="359"/>
    </row>
    <row r="313">
      <c r="A313" s="554"/>
      <c r="B313" s="480" t="s">
        <v>2869</v>
      </c>
      <c r="C313" s="555"/>
      <c r="D313" s="556"/>
      <c r="E313" s="384" t="s">
        <v>2869</v>
      </c>
      <c r="F313" s="557"/>
      <c r="G313" s="558"/>
      <c r="H313" s="559"/>
      <c r="I313" s="560"/>
      <c r="J313" s="558"/>
      <c r="K313" s="561"/>
      <c r="L313" s="557"/>
      <c r="M313" s="558"/>
      <c r="N313" s="559"/>
      <c r="O313" s="560"/>
      <c r="P313" s="558"/>
      <c r="Q313" s="561"/>
      <c r="R313" s="557"/>
      <c r="S313" s="558"/>
      <c r="T313" s="559"/>
      <c r="U313" s="562"/>
      <c r="V313" s="563"/>
      <c r="W313" s="564"/>
      <c r="X313" s="565"/>
      <c r="Y313" s="353"/>
      <c r="Z313" s="566"/>
      <c r="AA313" s="574" t="str">
        <f>IFERROR(__xludf.DUMMYFUNCTION("""COMPUTED_VALUE"""),"")</f>
        <v/>
      </c>
      <c r="AB313" s="577" t="str">
        <f>IFERROR(__xludf.DUMMYFUNCTION("""COMPUTED_VALUE"""),"")</f>
        <v/>
      </c>
      <c r="AC313" s="575" t="str">
        <f>IFERROR(__xludf.DUMMYFUNCTION("""COMPUTED_VALUE"""),"")</f>
        <v/>
      </c>
      <c r="AD313" s="576" t="str">
        <f>IFERROR(__xludf.DUMMYFUNCTION("""COMPUTED_VALUE"""),"")</f>
        <v/>
      </c>
      <c r="AE313" s="574" t="str">
        <f>IFERROR(__xludf.DUMMYFUNCTION("""COMPUTED_VALUE"""),"")</f>
        <v/>
      </c>
      <c r="AF313" s="577" t="str">
        <f>IFERROR(__xludf.DUMMYFUNCTION("""COMPUTED_VALUE"""),"")</f>
        <v/>
      </c>
      <c r="AG313" s="578"/>
      <c r="AH313" s="579"/>
      <c r="AI313" s="359"/>
    </row>
    <row r="314">
      <c r="A314" s="554"/>
      <c r="B314" s="480" t="s">
        <v>2869</v>
      </c>
      <c r="C314" s="555"/>
      <c r="D314" s="556"/>
      <c r="E314" s="384" t="s">
        <v>2869</v>
      </c>
      <c r="F314" s="557"/>
      <c r="G314" s="558"/>
      <c r="H314" s="559"/>
      <c r="I314" s="560"/>
      <c r="J314" s="558"/>
      <c r="K314" s="561"/>
      <c r="L314" s="557"/>
      <c r="M314" s="558"/>
      <c r="N314" s="559"/>
      <c r="O314" s="560"/>
      <c r="P314" s="558"/>
      <c r="Q314" s="561"/>
      <c r="R314" s="557"/>
      <c r="S314" s="558"/>
      <c r="T314" s="559"/>
      <c r="U314" s="562"/>
      <c r="V314" s="563"/>
      <c r="W314" s="564"/>
      <c r="X314" s="565"/>
      <c r="Y314" s="353"/>
      <c r="Z314" s="566"/>
      <c r="AA314" s="574" t="str">
        <f>IFERROR(__xludf.DUMMYFUNCTION("""COMPUTED_VALUE"""),"")</f>
        <v/>
      </c>
      <c r="AB314" s="577" t="str">
        <f>IFERROR(__xludf.DUMMYFUNCTION("""COMPUTED_VALUE"""),"")</f>
        <v/>
      </c>
      <c r="AC314" s="575" t="str">
        <f>IFERROR(__xludf.DUMMYFUNCTION("""COMPUTED_VALUE"""),"")</f>
        <v/>
      </c>
      <c r="AD314" s="576" t="str">
        <f>IFERROR(__xludf.DUMMYFUNCTION("""COMPUTED_VALUE"""),"")</f>
        <v/>
      </c>
      <c r="AE314" s="574" t="str">
        <f>IFERROR(__xludf.DUMMYFUNCTION("""COMPUTED_VALUE"""),"")</f>
        <v/>
      </c>
      <c r="AF314" s="577" t="str">
        <f>IFERROR(__xludf.DUMMYFUNCTION("""COMPUTED_VALUE"""),"")</f>
        <v/>
      </c>
      <c r="AG314" s="578"/>
      <c r="AH314" s="579"/>
      <c r="AI314" s="359"/>
    </row>
    <row r="315">
      <c r="A315" s="554"/>
      <c r="B315" s="480" t="s">
        <v>2869</v>
      </c>
      <c r="C315" s="555"/>
      <c r="D315" s="556"/>
      <c r="E315" s="384" t="s">
        <v>2869</v>
      </c>
      <c r="F315" s="557"/>
      <c r="G315" s="558"/>
      <c r="H315" s="559"/>
      <c r="I315" s="560"/>
      <c r="J315" s="558"/>
      <c r="K315" s="561"/>
      <c r="L315" s="557"/>
      <c r="M315" s="558"/>
      <c r="N315" s="559"/>
      <c r="O315" s="560"/>
      <c r="P315" s="558"/>
      <c r="Q315" s="561"/>
      <c r="R315" s="557"/>
      <c r="S315" s="558"/>
      <c r="T315" s="559"/>
      <c r="U315" s="562"/>
      <c r="V315" s="563"/>
      <c r="W315" s="564"/>
      <c r="X315" s="565"/>
      <c r="Y315" s="353"/>
      <c r="Z315" s="566"/>
      <c r="AA315" s="574" t="str">
        <f>IFERROR(__xludf.DUMMYFUNCTION("""COMPUTED_VALUE"""),"")</f>
        <v/>
      </c>
      <c r="AB315" s="577" t="str">
        <f>IFERROR(__xludf.DUMMYFUNCTION("""COMPUTED_VALUE"""),"")</f>
        <v/>
      </c>
      <c r="AC315" s="575" t="str">
        <f>IFERROR(__xludf.DUMMYFUNCTION("""COMPUTED_VALUE"""),"")</f>
        <v/>
      </c>
      <c r="AD315" s="576" t="str">
        <f>IFERROR(__xludf.DUMMYFUNCTION("""COMPUTED_VALUE"""),"")</f>
        <v/>
      </c>
      <c r="AE315" s="574" t="str">
        <f>IFERROR(__xludf.DUMMYFUNCTION("""COMPUTED_VALUE"""),"")</f>
        <v/>
      </c>
      <c r="AF315" s="577" t="str">
        <f>IFERROR(__xludf.DUMMYFUNCTION("""COMPUTED_VALUE"""),"")</f>
        <v/>
      </c>
      <c r="AG315" s="578"/>
      <c r="AH315" s="579"/>
      <c r="AI315" s="359"/>
    </row>
    <row r="316">
      <c r="A316" s="554"/>
      <c r="B316" s="480" t="s">
        <v>2869</v>
      </c>
      <c r="C316" s="555"/>
      <c r="D316" s="556"/>
      <c r="E316" s="384" t="s">
        <v>2869</v>
      </c>
      <c r="F316" s="557"/>
      <c r="G316" s="558"/>
      <c r="H316" s="559"/>
      <c r="I316" s="560"/>
      <c r="J316" s="558"/>
      <c r="K316" s="561"/>
      <c r="L316" s="557"/>
      <c r="M316" s="558"/>
      <c r="N316" s="559"/>
      <c r="O316" s="560"/>
      <c r="P316" s="558"/>
      <c r="Q316" s="561"/>
      <c r="R316" s="557"/>
      <c r="S316" s="558"/>
      <c r="T316" s="559"/>
      <c r="U316" s="562"/>
      <c r="V316" s="563"/>
      <c r="W316" s="564"/>
      <c r="X316" s="565"/>
      <c r="Y316" s="353"/>
      <c r="Z316" s="566"/>
      <c r="AA316" s="574" t="str">
        <f>IFERROR(__xludf.DUMMYFUNCTION("""COMPUTED_VALUE"""),"")</f>
        <v/>
      </c>
      <c r="AB316" s="577" t="str">
        <f>IFERROR(__xludf.DUMMYFUNCTION("""COMPUTED_VALUE"""),"")</f>
        <v/>
      </c>
      <c r="AC316" s="575" t="str">
        <f>IFERROR(__xludf.DUMMYFUNCTION("""COMPUTED_VALUE"""),"")</f>
        <v/>
      </c>
      <c r="AD316" s="576" t="str">
        <f>IFERROR(__xludf.DUMMYFUNCTION("""COMPUTED_VALUE"""),"")</f>
        <v/>
      </c>
      <c r="AE316" s="574" t="str">
        <f>IFERROR(__xludf.DUMMYFUNCTION("""COMPUTED_VALUE"""),"")</f>
        <v/>
      </c>
      <c r="AF316" s="577" t="str">
        <f>IFERROR(__xludf.DUMMYFUNCTION("""COMPUTED_VALUE"""),"")</f>
        <v/>
      </c>
      <c r="AG316" s="578"/>
      <c r="AH316" s="579"/>
      <c r="AI316" s="359"/>
    </row>
    <row r="317">
      <c r="A317" s="554"/>
      <c r="B317" s="480" t="s">
        <v>2869</v>
      </c>
      <c r="C317" s="555"/>
      <c r="D317" s="556"/>
      <c r="E317" s="384" t="s">
        <v>2869</v>
      </c>
      <c r="F317" s="557"/>
      <c r="G317" s="558"/>
      <c r="H317" s="559"/>
      <c r="I317" s="560"/>
      <c r="J317" s="558"/>
      <c r="K317" s="561"/>
      <c r="L317" s="557"/>
      <c r="M317" s="558"/>
      <c r="N317" s="559"/>
      <c r="O317" s="560"/>
      <c r="P317" s="558"/>
      <c r="Q317" s="561"/>
      <c r="R317" s="557"/>
      <c r="S317" s="558"/>
      <c r="T317" s="559"/>
      <c r="U317" s="562"/>
      <c r="V317" s="563"/>
      <c r="W317" s="564"/>
      <c r="X317" s="565"/>
      <c r="Y317" s="353"/>
      <c r="Z317" s="566"/>
      <c r="AA317" s="574" t="str">
        <f>IFERROR(__xludf.DUMMYFUNCTION("""COMPUTED_VALUE"""),"")</f>
        <v/>
      </c>
      <c r="AB317" s="577" t="str">
        <f>IFERROR(__xludf.DUMMYFUNCTION("""COMPUTED_VALUE"""),"")</f>
        <v/>
      </c>
      <c r="AC317" s="575" t="str">
        <f>IFERROR(__xludf.DUMMYFUNCTION("""COMPUTED_VALUE"""),"")</f>
        <v/>
      </c>
      <c r="AD317" s="576" t="str">
        <f>IFERROR(__xludf.DUMMYFUNCTION("""COMPUTED_VALUE"""),"")</f>
        <v/>
      </c>
      <c r="AE317" s="574" t="str">
        <f>IFERROR(__xludf.DUMMYFUNCTION("""COMPUTED_VALUE"""),"")</f>
        <v/>
      </c>
      <c r="AF317" s="577" t="str">
        <f>IFERROR(__xludf.DUMMYFUNCTION("""COMPUTED_VALUE"""),"")</f>
        <v/>
      </c>
      <c r="AG317" s="578"/>
      <c r="AH317" s="579"/>
      <c r="AI317" s="359"/>
    </row>
    <row r="318">
      <c r="A318" s="554"/>
      <c r="B318" s="480" t="s">
        <v>2869</v>
      </c>
      <c r="C318" s="555"/>
      <c r="D318" s="556"/>
      <c r="E318" s="384" t="s">
        <v>2869</v>
      </c>
      <c r="F318" s="557"/>
      <c r="G318" s="558"/>
      <c r="H318" s="559"/>
      <c r="I318" s="560"/>
      <c r="J318" s="558"/>
      <c r="K318" s="561"/>
      <c r="L318" s="557"/>
      <c r="M318" s="558"/>
      <c r="N318" s="559"/>
      <c r="O318" s="560"/>
      <c r="P318" s="558"/>
      <c r="Q318" s="561"/>
      <c r="R318" s="557"/>
      <c r="S318" s="558"/>
      <c r="T318" s="559"/>
      <c r="U318" s="562"/>
      <c r="V318" s="563"/>
      <c r="W318" s="564"/>
      <c r="X318" s="565"/>
      <c r="Y318" s="353"/>
      <c r="Z318" s="566"/>
      <c r="AA318" s="574" t="str">
        <f>IFERROR(__xludf.DUMMYFUNCTION("""COMPUTED_VALUE"""),"")</f>
        <v/>
      </c>
      <c r="AB318" s="577" t="str">
        <f>IFERROR(__xludf.DUMMYFUNCTION("""COMPUTED_VALUE"""),"")</f>
        <v/>
      </c>
      <c r="AC318" s="575" t="str">
        <f>IFERROR(__xludf.DUMMYFUNCTION("""COMPUTED_VALUE"""),"")</f>
        <v/>
      </c>
      <c r="AD318" s="576" t="str">
        <f>IFERROR(__xludf.DUMMYFUNCTION("""COMPUTED_VALUE"""),"")</f>
        <v/>
      </c>
      <c r="AE318" s="574" t="str">
        <f>IFERROR(__xludf.DUMMYFUNCTION("""COMPUTED_VALUE"""),"")</f>
        <v/>
      </c>
      <c r="AF318" s="577" t="str">
        <f>IFERROR(__xludf.DUMMYFUNCTION("""COMPUTED_VALUE"""),"")</f>
        <v/>
      </c>
      <c r="AG318" s="578"/>
      <c r="AH318" s="579"/>
      <c r="AI318" s="359"/>
    </row>
    <row r="319">
      <c r="A319" s="554"/>
      <c r="B319" s="480" t="s">
        <v>2869</v>
      </c>
      <c r="C319" s="555"/>
      <c r="D319" s="556"/>
      <c r="E319" s="384" t="s">
        <v>2869</v>
      </c>
      <c r="F319" s="557"/>
      <c r="G319" s="558"/>
      <c r="H319" s="559"/>
      <c r="I319" s="560"/>
      <c r="J319" s="558"/>
      <c r="K319" s="561"/>
      <c r="L319" s="557"/>
      <c r="M319" s="558"/>
      <c r="N319" s="559"/>
      <c r="O319" s="560"/>
      <c r="P319" s="558"/>
      <c r="Q319" s="561"/>
      <c r="R319" s="557"/>
      <c r="S319" s="558"/>
      <c r="T319" s="559"/>
      <c r="U319" s="562"/>
      <c r="V319" s="563"/>
      <c r="W319" s="564"/>
      <c r="X319" s="565"/>
      <c r="Y319" s="353"/>
      <c r="Z319" s="566"/>
      <c r="AA319" s="574" t="str">
        <f>IFERROR(__xludf.DUMMYFUNCTION("""COMPUTED_VALUE"""),"")</f>
        <v/>
      </c>
      <c r="AB319" s="577" t="str">
        <f>IFERROR(__xludf.DUMMYFUNCTION("""COMPUTED_VALUE"""),"")</f>
        <v/>
      </c>
      <c r="AC319" s="575" t="str">
        <f>IFERROR(__xludf.DUMMYFUNCTION("""COMPUTED_VALUE"""),"")</f>
        <v/>
      </c>
      <c r="AD319" s="576" t="str">
        <f>IFERROR(__xludf.DUMMYFUNCTION("""COMPUTED_VALUE"""),"")</f>
        <v/>
      </c>
      <c r="AE319" s="574" t="str">
        <f>IFERROR(__xludf.DUMMYFUNCTION("""COMPUTED_VALUE"""),"")</f>
        <v/>
      </c>
      <c r="AF319" s="577" t="str">
        <f>IFERROR(__xludf.DUMMYFUNCTION("""COMPUTED_VALUE"""),"")</f>
        <v/>
      </c>
      <c r="AG319" s="578"/>
      <c r="AH319" s="579"/>
      <c r="AI319" s="359"/>
    </row>
    <row r="320">
      <c r="A320" s="554"/>
      <c r="B320" s="480" t="s">
        <v>2869</v>
      </c>
      <c r="C320" s="555"/>
      <c r="D320" s="556"/>
      <c r="E320" s="384" t="s">
        <v>2869</v>
      </c>
      <c r="F320" s="557"/>
      <c r="G320" s="558"/>
      <c r="H320" s="559"/>
      <c r="I320" s="560"/>
      <c r="J320" s="558"/>
      <c r="K320" s="561"/>
      <c r="L320" s="557"/>
      <c r="M320" s="558"/>
      <c r="N320" s="559"/>
      <c r="O320" s="560"/>
      <c r="P320" s="558"/>
      <c r="Q320" s="561"/>
      <c r="R320" s="557"/>
      <c r="S320" s="558"/>
      <c r="T320" s="559"/>
      <c r="U320" s="562"/>
      <c r="V320" s="563"/>
      <c r="W320" s="564"/>
      <c r="X320" s="565"/>
      <c r="Y320" s="353"/>
      <c r="Z320" s="566"/>
      <c r="AA320" s="574" t="str">
        <f>IFERROR(__xludf.DUMMYFUNCTION("""COMPUTED_VALUE"""),"")</f>
        <v/>
      </c>
      <c r="AB320" s="577" t="str">
        <f>IFERROR(__xludf.DUMMYFUNCTION("""COMPUTED_VALUE"""),"")</f>
        <v/>
      </c>
      <c r="AC320" s="575" t="str">
        <f>IFERROR(__xludf.DUMMYFUNCTION("""COMPUTED_VALUE"""),"")</f>
        <v/>
      </c>
      <c r="AD320" s="576" t="str">
        <f>IFERROR(__xludf.DUMMYFUNCTION("""COMPUTED_VALUE"""),"")</f>
        <v/>
      </c>
      <c r="AE320" s="574" t="str">
        <f>IFERROR(__xludf.DUMMYFUNCTION("""COMPUTED_VALUE"""),"")</f>
        <v/>
      </c>
      <c r="AF320" s="577" t="str">
        <f>IFERROR(__xludf.DUMMYFUNCTION("""COMPUTED_VALUE"""),"")</f>
        <v/>
      </c>
      <c r="AG320" s="578"/>
      <c r="AH320" s="579"/>
      <c r="AI320" s="359"/>
    </row>
    <row r="321">
      <c r="A321" s="554"/>
      <c r="B321" s="480" t="s">
        <v>2869</v>
      </c>
      <c r="C321" s="555"/>
      <c r="D321" s="556"/>
      <c r="E321" s="384" t="s">
        <v>2869</v>
      </c>
      <c r="F321" s="557"/>
      <c r="G321" s="558"/>
      <c r="H321" s="559"/>
      <c r="I321" s="560"/>
      <c r="J321" s="558"/>
      <c r="K321" s="561"/>
      <c r="L321" s="557"/>
      <c r="M321" s="558"/>
      <c r="N321" s="559"/>
      <c r="O321" s="560"/>
      <c r="P321" s="558"/>
      <c r="Q321" s="561"/>
      <c r="R321" s="557"/>
      <c r="S321" s="558"/>
      <c r="T321" s="559"/>
      <c r="U321" s="562"/>
      <c r="V321" s="563"/>
      <c r="W321" s="564"/>
      <c r="X321" s="565"/>
      <c r="Y321" s="353"/>
      <c r="Z321" s="566"/>
      <c r="AA321" s="574" t="str">
        <f>IFERROR(__xludf.DUMMYFUNCTION("""COMPUTED_VALUE"""),"")</f>
        <v/>
      </c>
      <c r="AB321" s="577" t="str">
        <f>IFERROR(__xludf.DUMMYFUNCTION("""COMPUTED_VALUE"""),"")</f>
        <v/>
      </c>
      <c r="AC321" s="575" t="str">
        <f>IFERROR(__xludf.DUMMYFUNCTION("""COMPUTED_VALUE"""),"")</f>
        <v/>
      </c>
      <c r="AD321" s="576" t="str">
        <f>IFERROR(__xludf.DUMMYFUNCTION("""COMPUTED_VALUE"""),"")</f>
        <v/>
      </c>
      <c r="AE321" s="574" t="str">
        <f>IFERROR(__xludf.DUMMYFUNCTION("""COMPUTED_VALUE"""),"")</f>
        <v/>
      </c>
      <c r="AF321" s="577" t="str">
        <f>IFERROR(__xludf.DUMMYFUNCTION("""COMPUTED_VALUE"""),"")</f>
        <v/>
      </c>
      <c r="AG321" s="578"/>
      <c r="AH321" s="579"/>
      <c r="AI321" s="359"/>
    </row>
    <row r="322">
      <c r="A322" s="554"/>
      <c r="B322" s="480" t="s">
        <v>2869</v>
      </c>
      <c r="C322" s="555"/>
      <c r="D322" s="556"/>
      <c r="E322" s="384" t="s">
        <v>2869</v>
      </c>
      <c r="F322" s="557"/>
      <c r="G322" s="558"/>
      <c r="H322" s="559"/>
      <c r="I322" s="560"/>
      <c r="J322" s="558"/>
      <c r="K322" s="561"/>
      <c r="L322" s="557"/>
      <c r="M322" s="558"/>
      <c r="N322" s="559"/>
      <c r="O322" s="560"/>
      <c r="P322" s="558"/>
      <c r="Q322" s="561"/>
      <c r="R322" s="557"/>
      <c r="S322" s="558"/>
      <c r="T322" s="559"/>
      <c r="U322" s="562"/>
      <c r="V322" s="563"/>
      <c r="W322" s="564"/>
      <c r="X322" s="565"/>
      <c r="Y322" s="353"/>
      <c r="Z322" s="566"/>
      <c r="AA322" s="574" t="str">
        <f>IFERROR(__xludf.DUMMYFUNCTION("""COMPUTED_VALUE"""),"")</f>
        <v/>
      </c>
      <c r="AB322" s="577" t="str">
        <f>IFERROR(__xludf.DUMMYFUNCTION("""COMPUTED_VALUE"""),"")</f>
        <v/>
      </c>
      <c r="AC322" s="575" t="str">
        <f>IFERROR(__xludf.DUMMYFUNCTION("""COMPUTED_VALUE"""),"")</f>
        <v/>
      </c>
      <c r="AD322" s="576" t="str">
        <f>IFERROR(__xludf.DUMMYFUNCTION("""COMPUTED_VALUE"""),"")</f>
        <v/>
      </c>
      <c r="AE322" s="574" t="str">
        <f>IFERROR(__xludf.DUMMYFUNCTION("""COMPUTED_VALUE"""),"")</f>
        <v/>
      </c>
      <c r="AF322" s="577" t="str">
        <f>IFERROR(__xludf.DUMMYFUNCTION("""COMPUTED_VALUE"""),"")</f>
        <v/>
      </c>
      <c r="AG322" s="578"/>
      <c r="AH322" s="579"/>
      <c r="AI322" s="359"/>
    </row>
    <row r="323">
      <c r="A323" s="554"/>
      <c r="B323" s="480" t="s">
        <v>2869</v>
      </c>
      <c r="C323" s="555"/>
      <c r="D323" s="556"/>
      <c r="E323" s="384" t="s">
        <v>2869</v>
      </c>
      <c r="F323" s="557"/>
      <c r="G323" s="558"/>
      <c r="H323" s="559"/>
      <c r="I323" s="560"/>
      <c r="J323" s="558"/>
      <c r="K323" s="561"/>
      <c r="L323" s="557"/>
      <c r="M323" s="558"/>
      <c r="N323" s="559"/>
      <c r="O323" s="560"/>
      <c r="P323" s="558"/>
      <c r="Q323" s="561"/>
      <c r="R323" s="557"/>
      <c r="S323" s="558"/>
      <c r="T323" s="559"/>
      <c r="U323" s="562"/>
      <c r="V323" s="563"/>
      <c r="W323" s="564"/>
      <c r="X323" s="565"/>
      <c r="Y323" s="353"/>
      <c r="Z323" s="566"/>
      <c r="AA323" s="574" t="str">
        <f>IFERROR(__xludf.DUMMYFUNCTION("""COMPUTED_VALUE"""),"")</f>
        <v/>
      </c>
      <c r="AB323" s="577" t="str">
        <f>IFERROR(__xludf.DUMMYFUNCTION("""COMPUTED_VALUE"""),"")</f>
        <v/>
      </c>
      <c r="AC323" s="575" t="str">
        <f>IFERROR(__xludf.DUMMYFUNCTION("""COMPUTED_VALUE"""),"")</f>
        <v/>
      </c>
      <c r="AD323" s="576" t="str">
        <f>IFERROR(__xludf.DUMMYFUNCTION("""COMPUTED_VALUE"""),"")</f>
        <v/>
      </c>
      <c r="AE323" s="574" t="str">
        <f>IFERROR(__xludf.DUMMYFUNCTION("""COMPUTED_VALUE"""),"")</f>
        <v/>
      </c>
      <c r="AF323" s="577" t="str">
        <f>IFERROR(__xludf.DUMMYFUNCTION("""COMPUTED_VALUE"""),"")</f>
        <v/>
      </c>
      <c r="AG323" s="578"/>
      <c r="AH323" s="579"/>
      <c r="AI323" s="359"/>
    </row>
    <row r="324">
      <c r="A324" s="554"/>
      <c r="B324" s="480" t="s">
        <v>2869</v>
      </c>
      <c r="C324" s="555"/>
      <c r="D324" s="556"/>
      <c r="E324" s="384" t="s">
        <v>2869</v>
      </c>
      <c r="F324" s="557"/>
      <c r="G324" s="558"/>
      <c r="H324" s="559"/>
      <c r="I324" s="560"/>
      <c r="J324" s="558"/>
      <c r="K324" s="561"/>
      <c r="L324" s="557"/>
      <c r="M324" s="558"/>
      <c r="N324" s="559"/>
      <c r="O324" s="560"/>
      <c r="P324" s="558"/>
      <c r="Q324" s="561"/>
      <c r="R324" s="557"/>
      <c r="S324" s="558"/>
      <c r="T324" s="559"/>
      <c r="U324" s="562"/>
      <c r="V324" s="563"/>
      <c r="W324" s="564"/>
      <c r="X324" s="565"/>
      <c r="Y324" s="353"/>
      <c r="Z324" s="566"/>
      <c r="AA324" s="574" t="str">
        <f>IFERROR(__xludf.DUMMYFUNCTION("""COMPUTED_VALUE"""),"")</f>
        <v/>
      </c>
      <c r="AB324" s="577" t="str">
        <f>IFERROR(__xludf.DUMMYFUNCTION("""COMPUTED_VALUE"""),"")</f>
        <v/>
      </c>
      <c r="AC324" s="575" t="str">
        <f>IFERROR(__xludf.DUMMYFUNCTION("""COMPUTED_VALUE"""),"")</f>
        <v/>
      </c>
      <c r="AD324" s="576" t="str">
        <f>IFERROR(__xludf.DUMMYFUNCTION("""COMPUTED_VALUE"""),"")</f>
        <v/>
      </c>
      <c r="AE324" s="574" t="str">
        <f>IFERROR(__xludf.DUMMYFUNCTION("""COMPUTED_VALUE"""),"")</f>
        <v/>
      </c>
      <c r="AF324" s="577" t="str">
        <f>IFERROR(__xludf.DUMMYFUNCTION("""COMPUTED_VALUE"""),"")</f>
        <v/>
      </c>
      <c r="AG324" s="578"/>
      <c r="AH324" s="579"/>
      <c r="AI324" s="359"/>
    </row>
    <row r="325">
      <c r="A325" s="554"/>
      <c r="B325" s="480" t="s">
        <v>2869</v>
      </c>
      <c r="C325" s="555"/>
      <c r="D325" s="556"/>
      <c r="E325" s="384" t="s">
        <v>2869</v>
      </c>
      <c r="F325" s="557"/>
      <c r="G325" s="558"/>
      <c r="H325" s="559"/>
      <c r="I325" s="560"/>
      <c r="J325" s="558"/>
      <c r="K325" s="561"/>
      <c r="L325" s="557"/>
      <c r="M325" s="558"/>
      <c r="N325" s="559"/>
      <c r="O325" s="560"/>
      <c r="P325" s="558"/>
      <c r="Q325" s="561"/>
      <c r="R325" s="557"/>
      <c r="S325" s="558"/>
      <c r="T325" s="559"/>
      <c r="U325" s="562"/>
      <c r="V325" s="563"/>
      <c r="W325" s="564"/>
      <c r="X325" s="565"/>
      <c r="Y325" s="353"/>
      <c r="Z325" s="566"/>
      <c r="AA325" s="574" t="str">
        <f>IFERROR(__xludf.DUMMYFUNCTION("""COMPUTED_VALUE"""),"")</f>
        <v/>
      </c>
      <c r="AB325" s="577" t="str">
        <f>IFERROR(__xludf.DUMMYFUNCTION("""COMPUTED_VALUE"""),"")</f>
        <v/>
      </c>
      <c r="AC325" s="575" t="str">
        <f>IFERROR(__xludf.DUMMYFUNCTION("""COMPUTED_VALUE"""),"")</f>
        <v/>
      </c>
      <c r="AD325" s="576" t="str">
        <f>IFERROR(__xludf.DUMMYFUNCTION("""COMPUTED_VALUE"""),"")</f>
        <v/>
      </c>
      <c r="AE325" s="574" t="str">
        <f>IFERROR(__xludf.DUMMYFUNCTION("""COMPUTED_VALUE"""),"")</f>
        <v/>
      </c>
      <c r="AF325" s="577" t="str">
        <f>IFERROR(__xludf.DUMMYFUNCTION("""COMPUTED_VALUE"""),"")</f>
        <v/>
      </c>
      <c r="AG325" s="578"/>
      <c r="AH325" s="579"/>
      <c r="AI325" s="359"/>
    </row>
    <row r="326">
      <c r="A326" s="554"/>
      <c r="B326" s="480" t="s">
        <v>2869</v>
      </c>
      <c r="C326" s="555"/>
      <c r="D326" s="556"/>
      <c r="E326" s="384" t="s">
        <v>2869</v>
      </c>
      <c r="F326" s="557"/>
      <c r="G326" s="558"/>
      <c r="H326" s="559"/>
      <c r="I326" s="560"/>
      <c r="J326" s="558"/>
      <c r="K326" s="561"/>
      <c r="L326" s="557"/>
      <c r="M326" s="558"/>
      <c r="N326" s="559"/>
      <c r="O326" s="560"/>
      <c r="P326" s="558"/>
      <c r="Q326" s="561"/>
      <c r="R326" s="557"/>
      <c r="S326" s="558"/>
      <c r="T326" s="559"/>
      <c r="U326" s="562"/>
      <c r="V326" s="563"/>
      <c r="W326" s="564"/>
      <c r="X326" s="565"/>
      <c r="Y326" s="353"/>
      <c r="Z326" s="566"/>
      <c r="AA326" s="574" t="str">
        <f>IFERROR(__xludf.DUMMYFUNCTION("""COMPUTED_VALUE"""),"")</f>
        <v/>
      </c>
      <c r="AB326" s="577" t="str">
        <f>IFERROR(__xludf.DUMMYFUNCTION("""COMPUTED_VALUE"""),"")</f>
        <v/>
      </c>
      <c r="AC326" s="575" t="str">
        <f>IFERROR(__xludf.DUMMYFUNCTION("""COMPUTED_VALUE"""),"")</f>
        <v/>
      </c>
      <c r="AD326" s="576" t="str">
        <f>IFERROR(__xludf.DUMMYFUNCTION("""COMPUTED_VALUE"""),"")</f>
        <v/>
      </c>
      <c r="AE326" s="574" t="str">
        <f>IFERROR(__xludf.DUMMYFUNCTION("""COMPUTED_VALUE"""),"")</f>
        <v/>
      </c>
      <c r="AF326" s="577" t="str">
        <f>IFERROR(__xludf.DUMMYFUNCTION("""COMPUTED_VALUE"""),"")</f>
        <v/>
      </c>
      <c r="AG326" s="578"/>
      <c r="AH326" s="579"/>
      <c r="AI326" s="359"/>
    </row>
    <row r="327">
      <c r="A327" s="554"/>
      <c r="B327" s="480" t="s">
        <v>2869</v>
      </c>
      <c r="C327" s="555"/>
      <c r="D327" s="556"/>
      <c r="E327" s="384" t="s">
        <v>2869</v>
      </c>
      <c r="F327" s="557"/>
      <c r="G327" s="558"/>
      <c r="H327" s="559"/>
      <c r="I327" s="560"/>
      <c r="J327" s="558"/>
      <c r="K327" s="561"/>
      <c r="L327" s="557"/>
      <c r="M327" s="558"/>
      <c r="N327" s="559"/>
      <c r="O327" s="560"/>
      <c r="P327" s="558"/>
      <c r="Q327" s="561"/>
      <c r="R327" s="557"/>
      <c r="S327" s="558"/>
      <c r="T327" s="559"/>
      <c r="U327" s="562"/>
      <c r="V327" s="563"/>
      <c r="W327" s="564"/>
      <c r="X327" s="565"/>
      <c r="Y327" s="353"/>
      <c r="Z327" s="566"/>
      <c r="AA327" s="574" t="str">
        <f>IFERROR(__xludf.DUMMYFUNCTION("""COMPUTED_VALUE"""),"")</f>
        <v/>
      </c>
      <c r="AB327" s="577" t="str">
        <f>IFERROR(__xludf.DUMMYFUNCTION("""COMPUTED_VALUE"""),"")</f>
        <v/>
      </c>
      <c r="AC327" s="575" t="str">
        <f>IFERROR(__xludf.DUMMYFUNCTION("""COMPUTED_VALUE"""),"")</f>
        <v/>
      </c>
      <c r="AD327" s="576" t="str">
        <f>IFERROR(__xludf.DUMMYFUNCTION("""COMPUTED_VALUE"""),"")</f>
        <v/>
      </c>
      <c r="AE327" s="574" t="str">
        <f>IFERROR(__xludf.DUMMYFUNCTION("""COMPUTED_VALUE"""),"")</f>
        <v/>
      </c>
      <c r="AF327" s="577" t="str">
        <f>IFERROR(__xludf.DUMMYFUNCTION("""COMPUTED_VALUE"""),"")</f>
        <v/>
      </c>
      <c r="AG327" s="578"/>
      <c r="AH327" s="579"/>
      <c r="AI327" s="359"/>
    </row>
    <row r="328">
      <c r="A328" s="554"/>
      <c r="B328" s="480" t="s">
        <v>2869</v>
      </c>
      <c r="C328" s="555"/>
      <c r="D328" s="556"/>
      <c r="E328" s="384" t="s">
        <v>2869</v>
      </c>
      <c r="F328" s="557"/>
      <c r="G328" s="558"/>
      <c r="H328" s="559"/>
      <c r="I328" s="560"/>
      <c r="J328" s="558"/>
      <c r="K328" s="561"/>
      <c r="L328" s="557"/>
      <c r="M328" s="558"/>
      <c r="N328" s="559"/>
      <c r="O328" s="560"/>
      <c r="P328" s="558"/>
      <c r="Q328" s="561"/>
      <c r="R328" s="557"/>
      <c r="S328" s="558"/>
      <c r="T328" s="559"/>
      <c r="U328" s="562"/>
      <c r="V328" s="563"/>
      <c r="W328" s="591"/>
      <c r="X328" s="572"/>
      <c r="Y328" s="353"/>
      <c r="Z328" s="566"/>
      <c r="AA328" s="574" t="str">
        <f>IFERROR(__xludf.DUMMYFUNCTION("""COMPUTED_VALUE"""),"")</f>
        <v/>
      </c>
      <c r="AB328" s="577" t="str">
        <f>IFERROR(__xludf.DUMMYFUNCTION("""COMPUTED_VALUE"""),"")</f>
        <v/>
      </c>
      <c r="AC328" s="575" t="str">
        <f>IFERROR(__xludf.DUMMYFUNCTION("""COMPUTED_VALUE"""),"")</f>
        <v/>
      </c>
      <c r="AD328" s="576" t="str">
        <f>IFERROR(__xludf.DUMMYFUNCTION("""COMPUTED_VALUE"""),"")</f>
        <v/>
      </c>
      <c r="AE328" s="574" t="str">
        <f>IFERROR(__xludf.DUMMYFUNCTION("""COMPUTED_VALUE"""),"")</f>
        <v/>
      </c>
      <c r="AF328" s="577" t="str">
        <f>IFERROR(__xludf.DUMMYFUNCTION("""COMPUTED_VALUE"""),"")</f>
        <v/>
      </c>
      <c r="AG328" s="578"/>
      <c r="AH328" s="579"/>
      <c r="AI328" s="359"/>
    </row>
    <row r="329">
      <c r="A329" s="554"/>
      <c r="B329" s="480" t="s">
        <v>2869</v>
      </c>
      <c r="C329" s="555"/>
      <c r="D329" s="556"/>
      <c r="E329" s="384" t="s">
        <v>2869</v>
      </c>
      <c r="F329" s="557"/>
      <c r="G329" s="558"/>
      <c r="H329" s="559"/>
      <c r="I329" s="560"/>
      <c r="J329" s="558"/>
      <c r="K329" s="561"/>
      <c r="L329" s="557"/>
      <c r="M329" s="558"/>
      <c r="N329" s="559"/>
      <c r="O329" s="560"/>
      <c r="P329" s="558"/>
      <c r="Q329" s="561"/>
      <c r="R329" s="557"/>
      <c r="S329" s="558"/>
      <c r="T329" s="559"/>
      <c r="U329" s="562"/>
      <c r="V329" s="563"/>
      <c r="W329" s="564"/>
      <c r="X329" s="565"/>
      <c r="Y329" s="353"/>
      <c r="Z329" s="566"/>
      <c r="AA329" s="574" t="str">
        <f>IFERROR(__xludf.DUMMYFUNCTION("""COMPUTED_VALUE"""),"")</f>
        <v/>
      </c>
      <c r="AB329" s="577" t="str">
        <f>IFERROR(__xludf.DUMMYFUNCTION("""COMPUTED_VALUE"""),"")</f>
        <v/>
      </c>
      <c r="AC329" s="575" t="str">
        <f>IFERROR(__xludf.DUMMYFUNCTION("""COMPUTED_VALUE"""),"")</f>
        <v/>
      </c>
      <c r="AD329" s="576" t="str">
        <f>IFERROR(__xludf.DUMMYFUNCTION("""COMPUTED_VALUE"""),"")</f>
        <v/>
      </c>
      <c r="AE329" s="574" t="str">
        <f>IFERROR(__xludf.DUMMYFUNCTION("""COMPUTED_VALUE"""),"")</f>
        <v/>
      </c>
      <c r="AF329" s="577" t="str">
        <f>IFERROR(__xludf.DUMMYFUNCTION("""COMPUTED_VALUE"""),"")</f>
        <v/>
      </c>
      <c r="AG329" s="578"/>
      <c r="AH329" s="579"/>
      <c r="AI329" s="359"/>
    </row>
    <row r="330">
      <c r="A330" s="554"/>
      <c r="B330" s="480" t="s">
        <v>2869</v>
      </c>
      <c r="C330" s="555"/>
      <c r="D330" s="556"/>
      <c r="E330" s="384" t="s">
        <v>2869</v>
      </c>
      <c r="F330" s="557"/>
      <c r="G330" s="558"/>
      <c r="H330" s="559"/>
      <c r="I330" s="560"/>
      <c r="J330" s="558"/>
      <c r="K330" s="561"/>
      <c r="L330" s="557"/>
      <c r="M330" s="558"/>
      <c r="N330" s="559"/>
      <c r="O330" s="560"/>
      <c r="P330" s="558"/>
      <c r="Q330" s="561"/>
      <c r="R330" s="557"/>
      <c r="S330" s="558"/>
      <c r="T330" s="559"/>
      <c r="U330" s="562"/>
      <c r="V330" s="563"/>
      <c r="W330" s="564"/>
      <c r="X330" s="565"/>
      <c r="Y330" s="353"/>
      <c r="Z330" s="566"/>
      <c r="AA330" s="574" t="str">
        <f>IFERROR(__xludf.DUMMYFUNCTION("""COMPUTED_VALUE"""),"")</f>
        <v/>
      </c>
      <c r="AB330" s="577" t="str">
        <f>IFERROR(__xludf.DUMMYFUNCTION("""COMPUTED_VALUE"""),"")</f>
        <v/>
      </c>
      <c r="AC330" s="575" t="str">
        <f>IFERROR(__xludf.DUMMYFUNCTION("""COMPUTED_VALUE"""),"")</f>
        <v/>
      </c>
      <c r="AD330" s="576" t="str">
        <f>IFERROR(__xludf.DUMMYFUNCTION("""COMPUTED_VALUE"""),"")</f>
        <v/>
      </c>
      <c r="AE330" s="574" t="str">
        <f>IFERROR(__xludf.DUMMYFUNCTION("""COMPUTED_VALUE"""),"")</f>
        <v/>
      </c>
      <c r="AF330" s="577" t="str">
        <f>IFERROR(__xludf.DUMMYFUNCTION("""COMPUTED_VALUE"""),"")</f>
        <v/>
      </c>
      <c r="AG330" s="578"/>
      <c r="AH330" s="579"/>
      <c r="AI330" s="359"/>
    </row>
    <row r="331">
      <c r="A331" s="554"/>
      <c r="B331" s="480" t="s">
        <v>2869</v>
      </c>
      <c r="C331" s="555"/>
      <c r="D331" s="556"/>
      <c r="E331" s="384" t="s">
        <v>2869</v>
      </c>
      <c r="F331" s="557"/>
      <c r="G331" s="558"/>
      <c r="H331" s="559"/>
      <c r="I331" s="560"/>
      <c r="J331" s="558"/>
      <c r="K331" s="561"/>
      <c r="L331" s="557"/>
      <c r="M331" s="558"/>
      <c r="N331" s="559"/>
      <c r="O331" s="560"/>
      <c r="P331" s="558"/>
      <c r="Q331" s="561"/>
      <c r="R331" s="557"/>
      <c r="S331" s="558"/>
      <c r="T331" s="559"/>
      <c r="U331" s="562"/>
      <c r="V331" s="563"/>
      <c r="W331" s="591"/>
      <c r="X331" s="572"/>
      <c r="Y331" s="353"/>
      <c r="Z331" s="566"/>
      <c r="AA331" s="574" t="str">
        <f>IFERROR(__xludf.DUMMYFUNCTION("""COMPUTED_VALUE"""),"")</f>
        <v/>
      </c>
      <c r="AB331" s="577" t="str">
        <f>IFERROR(__xludf.DUMMYFUNCTION("""COMPUTED_VALUE"""),"")</f>
        <v/>
      </c>
      <c r="AC331" s="575" t="str">
        <f>IFERROR(__xludf.DUMMYFUNCTION("""COMPUTED_VALUE"""),"")</f>
        <v/>
      </c>
      <c r="AD331" s="576" t="str">
        <f>IFERROR(__xludf.DUMMYFUNCTION("""COMPUTED_VALUE"""),"")</f>
        <v/>
      </c>
      <c r="AE331" s="574" t="str">
        <f>IFERROR(__xludf.DUMMYFUNCTION("""COMPUTED_VALUE"""),"")</f>
        <v/>
      </c>
      <c r="AF331" s="577" t="str">
        <f>IFERROR(__xludf.DUMMYFUNCTION("""COMPUTED_VALUE"""),"")</f>
        <v/>
      </c>
      <c r="AG331" s="578"/>
      <c r="AH331" s="579"/>
      <c r="AI331" s="359"/>
    </row>
    <row r="332">
      <c r="A332" s="554"/>
      <c r="B332" s="480" t="s">
        <v>2869</v>
      </c>
      <c r="C332" s="555"/>
      <c r="D332" s="556"/>
      <c r="E332" s="384" t="s">
        <v>2869</v>
      </c>
      <c r="F332" s="557"/>
      <c r="G332" s="558"/>
      <c r="H332" s="559"/>
      <c r="I332" s="560"/>
      <c r="J332" s="558"/>
      <c r="K332" s="561"/>
      <c r="L332" s="557"/>
      <c r="M332" s="558"/>
      <c r="N332" s="559"/>
      <c r="O332" s="560"/>
      <c r="P332" s="558"/>
      <c r="Q332" s="561"/>
      <c r="R332" s="557"/>
      <c r="S332" s="558"/>
      <c r="T332" s="559"/>
      <c r="U332" s="562"/>
      <c r="V332" s="563"/>
      <c r="W332" s="564"/>
      <c r="X332" s="565"/>
      <c r="Y332" s="353"/>
      <c r="Z332" s="566"/>
      <c r="AA332" s="574" t="str">
        <f>IFERROR(__xludf.DUMMYFUNCTION("""COMPUTED_VALUE"""),"")</f>
        <v/>
      </c>
      <c r="AB332" s="577" t="str">
        <f>IFERROR(__xludf.DUMMYFUNCTION("""COMPUTED_VALUE"""),"")</f>
        <v/>
      </c>
      <c r="AC332" s="575" t="str">
        <f>IFERROR(__xludf.DUMMYFUNCTION("""COMPUTED_VALUE"""),"")</f>
        <v/>
      </c>
      <c r="AD332" s="576" t="str">
        <f>IFERROR(__xludf.DUMMYFUNCTION("""COMPUTED_VALUE"""),"")</f>
        <v/>
      </c>
      <c r="AE332" s="574" t="str">
        <f>IFERROR(__xludf.DUMMYFUNCTION("""COMPUTED_VALUE"""),"")</f>
        <v/>
      </c>
      <c r="AF332" s="577" t="str">
        <f>IFERROR(__xludf.DUMMYFUNCTION("""COMPUTED_VALUE"""),"")</f>
        <v/>
      </c>
      <c r="AG332" s="578"/>
      <c r="AH332" s="579"/>
      <c r="AI332" s="359"/>
    </row>
    <row r="333">
      <c r="A333" s="554"/>
      <c r="B333" s="480" t="s">
        <v>2869</v>
      </c>
      <c r="C333" s="555"/>
      <c r="D333" s="556"/>
      <c r="E333" s="384" t="s">
        <v>2869</v>
      </c>
      <c r="F333" s="557"/>
      <c r="G333" s="558"/>
      <c r="H333" s="559"/>
      <c r="I333" s="560"/>
      <c r="J333" s="558"/>
      <c r="K333" s="561"/>
      <c r="L333" s="557"/>
      <c r="M333" s="558"/>
      <c r="N333" s="559"/>
      <c r="O333" s="560"/>
      <c r="P333" s="558"/>
      <c r="Q333" s="561"/>
      <c r="R333" s="557"/>
      <c r="S333" s="558"/>
      <c r="T333" s="559"/>
      <c r="U333" s="562"/>
      <c r="V333" s="563"/>
      <c r="W333" s="564"/>
      <c r="X333" s="565"/>
      <c r="Y333" s="353"/>
      <c r="Z333" s="566"/>
      <c r="AA333" s="574" t="str">
        <f>IFERROR(__xludf.DUMMYFUNCTION("""COMPUTED_VALUE"""),"")</f>
        <v/>
      </c>
      <c r="AB333" s="577" t="str">
        <f>IFERROR(__xludf.DUMMYFUNCTION("""COMPUTED_VALUE"""),"")</f>
        <v/>
      </c>
      <c r="AC333" s="575" t="str">
        <f>IFERROR(__xludf.DUMMYFUNCTION("""COMPUTED_VALUE"""),"")</f>
        <v/>
      </c>
      <c r="AD333" s="576" t="str">
        <f>IFERROR(__xludf.DUMMYFUNCTION("""COMPUTED_VALUE"""),"")</f>
        <v/>
      </c>
      <c r="AE333" s="574" t="str">
        <f>IFERROR(__xludf.DUMMYFUNCTION("""COMPUTED_VALUE"""),"")</f>
        <v/>
      </c>
      <c r="AF333" s="577" t="str">
        <f>IFERROR(__xludf.DUMMYFUNCTION("""COMPUTED_VALUE"""),"")</f>
        <v/>
      </c>
      <c r="AG333" s="578"/>
      <c r="AH333" s="579"/>
      <c r="AI333" s="359"/>
    </row>
    <row r="334">
      <c r="A334" s="554"/>
      <c r="B334" s="480" t="s">
        <v>2869</v>
      </c>
      <c r="C334" s="555"/>
      <c r="D334" s="556"/>
      <c r="E334" s="384" t="s">
        <v>2869</v>
      </c>
      <c r="F334" s="557"/>
      <c r="G334" s="558"/>
      <c r="H334" s="559"/>
      <c r="I334" s="560"/>
      <c r="J334" s="558"/>
      <c r="K334" s="561"/>
      <c r="L334" s="557"/>
      <c r="M334" s="558"/>
      <c r="N334" s="559"/>
      <c r="O334" s="560"/>
      <c r="P334" s="558"/>
      <c r="Q334" s="561"/>
      <c r="R334" s="557"/>
      <c r="S334" s="558"/>
      <c r="T334" s="559"/>
      <c r="U334" s="562"/>
      <c r="V334" s="563"/>
      <c r="W334" s="564"/>
      <c r="X334" s="565"/>
      <c r="Y334" s="353"/>
      <c r="Z334" s="566"/>
      <c r="AA334" s="574" t="str">
        <f>IFERROR(__xludf.DUMMYFUNCTION("""COMPUTED_VALUE"""),"")</f>
        <v/>
      </c>
      <c r="AB334" s="577" t="str">
        <f>IFERROR(__xludf.DUMMYFUNCTION("""COMPUTED_VALUE"""),"")</f>
        <v/>
      </c>
      <c r="AC334" s="575" t="str">
        <f>IFERROR(__xludf.DUMMYFUNCTION("""COMPUTED_VALUE"""),"")</f>
        <v/>
      </c>
      <c r="AD334" s="576" t="str">
        <f>IFERROR(__xludf.DUMMYFUNCTION("""COMPUTED_VALUE"""),"")</f>
        <v/>
      </c>
      <c r="AE334" s="574" t="str">
        <f>IFERROR(__xludf.DUMMYFUNCTION("""COMPUTED_VALUE"""),"")</f>
        <v/>
      </c>
      <c r="AF334" s="577" t="str">
        <f>IFERROR(__xludf.DUMMYFUNCTION("""COMPUTED_VALUE"""),"")</f>
        <v/>
      </c>
      <c r="AG334" s="578"/>
      <c r="AH334" s="579"/>
      <c r="AI334" s="359"/>
    </row>
    <row r="335">
      <c r="A335" s="554"/>
      <c r="B335" s="480" t="s">
        <v>2869</v>
      </c>
      <c r="C335" s="555"/>
      <c r="D335" s="556"/>
      <c r="E335" s="384" t="s">
        <v>2869</v>
      </c>
      <c r="F335" s="557"/>
      <c r="G335" s="558"/>
      <c r="H335" s="559"/>
      <c r="I335" s="560"/>
      <c r="J335" s="558"/>
      <c r="K335" s="561"/>
      <c r="L335" s="557"/>
      <c r="M335" s="558"/>
      <c r="N335" s="559"/>
      <c r="O335" s="560"/>
      <c r="P335" s="558"/>
      <c r="Q335" s="561"/>
      <c r="R335" s="557"/>
      <c r="S335" s="558"/>
      <c r="T335" s="559"/>
      <c r="U335" s="562"/>
      <c r="V335" s="563"/>
      <c r="W335" s="564"/>
      <c r="X335" s="565"/>
      <c r="Y335" s="353"/>
      <c r="Z335" s="566"/>
      <c r="AA335" s="574" t="str">
        <f>IFERROR(__xludf.DUMMYFUNCTION("""COMPUTED_VALUE"""),"")</f>
        <v/>
      </c>
      <c r="AB335" s="577" t="str">
        <f>IFERROR(__xludf.DUMMYFUNCTION("""COMPUTED_VALUE"""),"")</f>
        <v/>
      </c>
      <c r="AC335" s="575" t="str">
        <f>IFERROR(__xludf.DUMMYFUNCTION("""COMPUTED_VALUE"""),"")</f>
        <v/>
      </c>
      <c r="AD335" s="576" t="str">
        <f>IFERROR(__xludf.DUMMYFUNCTION("""COMPUTED_VALUE"""),"")</f>
        <v/>
      </c>
      <c r="AE335" s="574" t="str">
        <f>IFERROR(__xludf.DUMMYFUNCTION("""COMPUTED_VALUE"""),"")</f>
        <v/>
      </c>
      <c r="AF335" s="577" t="str">
        <f>IFERROR(__xludf.DUMMYFUNCTION("""COMPUTED_VALUE"""),"")</f>
        <v/>
      </c>
      <c r="AG335" s="578"/>
      <c r="AH335" s="579"/>
      <c r="AI335" s="359"/>
    </row>
    <row r="336">
      <c r="A336" s="554"/>
      <c r="B336" s="480" t="s">
        <v>2869</v>
      </c>
      <c r="C336" s="555"/>
      <c r="D336" s="556"/>
      <c r="E336" s="384" t="s">
        <v>2869</v>
      </c>
      <c r="F336" s="557"/>
      <c r="G336" s="558"/>
      <c r="H336" s="559"/>
      <c r="I336" s="560"/>
      <c r="J336" s="558"/>
      <c r="K336" s="561"/>
      <c r="L336" s="557"/>
      <c r="M336" s="558"/>
      <c r="N336" s="559"/>
      <c r="O336" s="560"/>
      <c r="P336" s="558"/>
      <c r="Q336" s="561"/>
      <c r="R336" s="557"/>
      <c r="S336" s="558"/>
      <c r="T336" s="559"/>
      <c r="U336" s="562"/>
      <c r="V336" s="563"/>
      <c r="W336" s="564"/>
      <c r="X336" s="565"/>
      <c r="Y336" s="353"/>
      <c r="Z336" s="566"/>
      <c r="AA336" s="574" t="str">
        <f>IFERROR(__xludf.DUMMYFUNCTION("""COMPUTED_VALUE"""),"")</f>
        <v/>
      </c>
      <c r="AB336" s="577" t="str">
        <f>IFERROR(__xludf.DUMMYFUNCTION("""COMPUTED_VALUE"""),"")</f>
        <v/>
      </c>
      <c r="AC336" s="575" t="str">
        <f>IFERROR(__xludf.DUMMYFUNCTION("""COMPUTED_VALUE"""),"")</f>
        <v/>
      </c>
      <c r="AD336" s="576" t="str">
        <f>IFERROR(__xludf.DUMMYFUNCTION("""COMPUTED_VALUE"""),"")</f>
        <v/>
      </c>
      <c r="AE336" s="574" t="str">
        <f>IFERROR(__xludf.DUMMYFUNCTION("""COMPUTED_VALUE"""),"")</f>
        <v/>
      </c>
      <c r="AF336" s="577" t="str">
        <f>IFERROR(__xludf.DUMMYFUNCTION("""COMPUTED_VALUE"""),"")</f>
        <v/>
      </c>
      <c r="AG336" s="578"/>
      <c r="AH336" s="579"/>
      <c r="AI336" s="359"/>
    </row>
    <row r="337">
      <c r="A337" s="554"/>
      <c r="B337" s="480" t="s">
        <v>2869</v>
      </c>
      <c r="C337" s="555"/>
      <c r="D337" s="556"/>
      <c r="E337" s="384" t="s">
        <v>2869</v>
      </c>
      <c r="F337" s="557"/>
      <c r="G337" s="558"/>
      <c r="H337" s="559"/>
      <c r="I337" s="560"/>
      <c r="J337" s="558"/>
      <c r="K337" s="561"/>
      <c r="L337" s="557"/>
      <c r="M337" s="558"/>
      <c r="N337" s="559"/>
      <c r="O337" s="560"/>
      <c r="P337" s="558"/>
      <c r="Q337" s="561"/>
      <c r="R337" s="557"/>
      <c r="S337" s="558"/>
      <c r="T337" s="559"/>
      <c r="U337" s="562"/>
      <c r="V337" s="563"/>
      <c r="W337" s="564"/>
      <c r="X337" s="565"/>
      <c r="Y337" s="353"/>
      <c r="Z337" s="566"/>
      <c r="AA337" s="574" t="str">
        <f>IFERROR(__xludf.DUMMYFUNCTION("""COMPUTED_VALUE"""),"")</f>
        <v/>
      </c>
      <c r="AB337" s="577" t="str">
        <f>IFERROR(__xludf.DUMMYFUNCTION("""COMPUTED_VALUE"""),"")</f>
        <v/>
      </c>
      <c r="AC337" s="575" t="str">
        <f>IFERROR(__xludf.DUMMYFUNCTION("""COMPUTED_VALUE"""),"")</f>
        <v/>
      </c>
      <c r="AD337" s="576" t="str">
        <f>IFERROR(__xludf.DUMMYFUNCTION("""COMPUTED_VALUE"""),"")</f>
        <v/>
      </c>
      <c r="AE337" s="574" t="str">
        <f>IFERROR(__xludf.DUMMYFUNCTION("""COMPUTED_VALUE"""),"")</f>
        <v/>
      </c>
      <c r="AF337" s="577" t="str">
        <f>IFERROR(__xludf.DUMMYFUNCTION("""COMPUTED_VALUE"""),"")</f>
        <v/>
      </c>
      <c r="AG337" s="578"/>
      <c r="AH337" s="579"/>
      <c r="AI337" s="359"/>
    </row>
    <row r="338">
      <c r="A338" s="554"/>
      <c r="B338" s="480" t="s">
        <v>2869</v>
      </c>
      <c r="C338" s="555"/>
      <c r="D338" s="556"/>
      <c r="E338" s="384" t="s">
        <v>2869</v>
      </c>
      <c r="F338" s="557"/>
      <c r="G338" s="558"/>
      <c r="H338" s="559"/>
      <c r="I338" s="560"/>
      <c r="J338" s="558"/>
      <c r="K338" s="561"/>
      <c r="L338" s="557"/>
      <c r="M338" s="558"/>
      <c r="N338" s="559"/>
      <c r="O338" s="560"/>
      <c r="P338" s="558"/>
      <c r="Q338" s="561"/>
      <c r="R338" s="557"/>
      <c r="S338" s="558"/>
      <c r="T338" s="559"/>
      <c r="U338" s="562"/>
      <c r="V338" s="563"/>
      <c r="W338" s="564"/>
      <c r="X338" s="565"/>
      <c r="Y338" s="353"/>
      <c r="Z338" s="566"/>
      <c r="AA338" s="574" t="str">
        <f>IFERROR(__xludf.DUMMYFUNCTION("""COMPUTED_VALUE"""),"")</f>
        <v/>
      </c>
      <c r="AB338" s="577" t="str">
        <f>IFERROR(__xludf.DUMMYFUNCTION("""COMPUTED_VALUE"""),"")</f>
        <v/>
      </c>
      <c r="AC338" s="575" t="str">
        <f>IFERROR(__xludf.DUMMYFUNCTION("""COMPUTED_VALUE"""),"")</f>
        <v/>
      </c>
      <c r="AD338" s="576" t="str">
        <f>IFERROR(__xludf.DUMMYFUNCTION("""COMPUTED_VALUE"""),"")</f>
        <v/>
      </c>
      <c r="AE338" s="574" t="str">
        <f>IFERROR(__xludf.DUMMYFUNCTION("""COMPUTED_VALUE"""),"")</f>
        <v/>
      </c>
      <c r="AF338" s="577" t="str">
        <f>IFERROR(__xludf.DUMMYFUNCTION("""COMPUTED_VALUE"""),"")</f>
        <v/>
      </c>
      <c r="AG338" s="578"/>
      <c r="AH338" s="579"/>
      <c r="AI338" s="359"/>
    </row>
    <row r="339">
      <c r="A339" s="554"/>
      <c r="B339" s="480" t="s">
        <v>2869</v>
      </c>
      <c r="C339" s="555"/>
      <c r="D339" s="556"/>
      <c r="E339" s="384" t="s">
        <v>2869</v>
      </c>
      <c r="F339" s="557"/>
      <c r="G339" s="558"/>
      <c r="H339" s="559"/>
      <c r="I339" s="560"/>
      <c r="J339" s="558"/>
      <c r="K339" s="561"/>
      <c r="L339" s="557"/>
      <c r="M339" s="558"/>
      <c r="N339" s="559"/>
      <c r="O339" s="560"/>
      <c r="P339" s="558"/>
      <c r="Q339" s="561"/>
      <c r="R339" s="557"/>
      <c r="S339" s="558"/>
      <c r="T339" s="559"/>
      <c r="U339" s="562"/>
      <c r="V339" s="563"/>
      <c r="W339" s="564"/>
      <c r="X339" s="565"/>
      <c r="Y339" s="353"/>
      <c r="Z339" s="566"/>
      <c r="AA339" s="574" t="str">
        <f>IFERROR(__xludf.DUMMYFUNCTION("""COMPUTED_VALUE"""),"")</f>
        <v/>
      </c>
      <c r="AB339" s="577" t="str">
        <f>IFERROR(__xludf.DUMMYFUNCTION("""COMPUTED_VALUE"""),"")</f>
        <v/>
      </c>
      <c r="AC339" s="575" t="str">
        <f>IFERROR(__xludf.DUMMYFUNCTION("""COMPUTED_VALUE"""),"")</f>
        <v/>
      </c>
      <c r="AD339" s="576" t="str">
        <f>IFERROR(__xludf.DUMMYFUNCTION("""COMPUTED_VALUE"""),"")</f>
        <v/>
      </c>
      <c r="AE339" s="574" t="str">
        <f>IFERROR(__xludf.DUMMYFUNCTION("""COMPUTED_VALUE"""),"")</f>
        <v/>
      </c>
      <c r="AF339" s="577" t="str">
        <f>IFERROR(__xludf.DUMMYFUNCTION("""COMPUTED_VALUE"""),"")</f>
        <v/>
      </c>
      <c r="AG339" s="578"/>
      <c r="AH339" s="579"/>
      <c r="AI339" s="359"/>
    </row>
    <row r="340">
      <c r="A340" s="554"/>
      <c r="B340" s="480" t="s">
        <v>2869</v>
      </c>
      <c r="C340" s="555"/>
      <c r="D340" s="556"/>
      <c r="E340" s="384" t="s">
        <v>2869</v>
      </c>
      <c r="F340" s="557"/>
      <c r="G340" s="558"/>
      <c r="H340" s="559"/>
      <c r="I340" s="560"/>
      <c r="J340" s="558"/>
      <c r="K340" s="561"/>
      <c r="L340" s="557"/>
      <c r="M340" s="558"/>
      <c r="N340" s="559"/>
      <c r="O340" s="560"/>
      <c r="P340" s="558"/>
      <c r="Q340" s="561"/>
      <c r="R340" s="557"/>
      <c r="S340" s="558"/>
      <c r="T340" s="559"/>
      <c r="U340" s="562"/>
      <c r="V340" s="563"/>
      <c r="W340" s="564"/>
      <c r="X340" s="565"/>
      <c r="Y340" s="353"/>
      <c r="Z340" s="566"/>
      <c r="AA340" s="574" t="str">
        <f>IFERROR(__xludf.DUMMYFUNCTION("""COMPUTED_VALUE"""),"")</f>
        <v/>
      </c>
      <c r="AB340" s="577" t="str">
        <f>IFERROR(__xludf.DUMMYFUNCTION("""COMPUTED_VALUE"""),"")</f>
        <v/>
      </c>
      <c r="AC340" s="575" t="str">
        <f>IFERROR(__xludf.DUMMYFUNCTION("""COMPUTED_VALUE"""),"")</f>
        <v/>
      </c>
      <c r="AD340" s="576" t="str">
        <f>IFERROR(__xludf.DUMMYFUNCTION("""COMPUTED_VALUE"""),"")</f>
        <v/>
      </c>
      <c r="AE340" s="574" t="str">
        <f>IFERROR(__xludf.DUMMYFUNCTION("""COMPUTED_VALUE"""),"")</f>
        <v/>
      </c>
      <c r="AF340" s="577" t="str">
        <f>IFERROR(__xludf.DUMMYFUNCTION("""COMPUTED_VALUE"""),"")</f>
        <v/>
      </c>
      <c r="AG340" s="578"/>
      <c r="AH340" s="579"/>
      <c r="AI340" s="359"/>
    </row>
    <row r="341">
      <c r="A341" s="554"/>
      <c r="B341" s="480" t="s">
        <v>2869</v>
      </c>
      <c r="C341" s="555"/>
      <c r="D341" s="556"/>
      <c r="E341" s="384" t="s">
        <v>2869</v>
      </c>
      <c r="F341" s="557"/>
      <c r="G341" s="558"/>
      <c r="H341" s="559"/>
      <c r="I341" s="560"/>
      <c r="J341" s="558"/>
      <c r="K341" s="561"/>
      <c r="L341" s="557"/>
      <c r="M341" s="558"/>
      <c r="N341" s="559"/>
      <c r="O341" s="560"/>
      <c r="P341" s="558"/>
      <c r="Q341" s="561"/>
      <c r="R341" s="557"/>
      <c r="S341" s="558"/>
      <c r="T341" s="559"/>
      <c r="U341" s="562"/>
      <c r="V341" s="563"/>
      <c r="W341" s="564"/>
      <c r="X341" s="565"/>
      <c r="Y341" s="353"/>
      <c r="Z341" s="566"/>
      <c r="AA341" s="574" t="str">
        <f>IFERROR(__xludf.DUMMYFUNCTION("""COMPUTED_VALUE"""),"")</f>
        <v/>
      </c>
      <c r="AB341" s="577" t="str">
        <f>IFERROR(__xludf.DUMMYFUNCTION("""COMPUTED_VALUE"""),"")</f>
        <v/>
      </c>
      <c r="AC341" s="575" t="str">
        <f>IFERROR(__xludf.DUMMYFUNCTION("""COMPUTED_VALUE"""),"")</f>
        <v/>
      </c>
      <c r="AD341" s="576" t="str">
        <f>IFERROR(__xludf.DUMMYFUNCTION("""COMPUTED_VALUE"""),"")</f>
        <v/>
      </c>
      <c r="AE341" s="574" t="str">
        <f>IFERROR(__xludf.DUMMYFUNCTION("""COMPUTED_VALUE"""),"")</f>
        <v/>
      </c>
      <c r="AF341" s="577" t="str">
        <f>IFERROR(__xludf.DUMMYFUNCTION("""COMPUTED_VALUE"""),"")</f>
        <v/>
      </c>
      <c r="AG341" s="578"/>
      <c r="AH341" s="579"/>
      <c r="AI341" s="359"/>
    </row>
    <row r="342">
      <c r="A342" s="554"/>
      <c r="B342" s="480" t="s">
        <v>2869</v>
      </c>
      <c r="C342" s="555"/>
      <c r="D342" s="556"/>
      <c r="E342" s="384" t="s">
        <v>2869</v>
      </c>
      <c r="F342" s="557"/>
      <c r="G342" s="558"/>
      <c r="H342" s="559"/>
      <c r="I342" s="560"/>
      <c r="J342" s="558"/>
      <c r="K342" s="561"/>
      <c r="L342" s="557"/>
      <c r="M342" s="558"/>
      <c r="N342" s="559"/>
      <c r="O342" s="560"/>
      <c r="P342" s="558"/>
      <c r="Q342" s="561"/>
      <c r="R342" s="557"/>
      <c r="S342" s="558"/>
      <c r="T342" s="559"/>
      <c r="U342" s="562"/>
      <c r="V342" s="563"/>
      <c r="W342" s="564"/>
      <c r="X342" s="565"/>
      <c r="Y342" s="353"/>
      <c r="Z342" s="566"/>
      <c r="AA342" s="574" t="str">
        <f>IFERROR(__xludf.DUMMYFUNCTION("""COMPUTED_VALUE"""),"")</f>
        <v/>
      </c>
      <c r="AB342" s="577" t="str">
        <f>IFERROR(__xludf.DUMMYFUNCTION("""COMPUTED_VALUE"""),"")</f>
        <v/>
      </c>
      <c r="AC342" s="575" t="str">
        <f>IFERROR(__xludf.DUMMYFUNCTION("""COMPUTED_VALUE"""),"")</f>
        <v/>
      </c>
      <c r="AD342" s="576" t="str">
        <f>IFERROR(__xludf.DUMMYFUNCTION("""COMPUTED_VALUE"""),"")</f>
        <v/>
      </c>
      <c r="AE342" s="574" t="str">
        <f>IFERROR(__xludf.DUMMYFUNCTION("""COMPUTED_VALUE"""),"")</f>
        <v/>
      </c>
      <c r="AF342" s="577" t="str">
        <f>IFERROR(__xludf.DUMMYFUNCTION("""COMPUTED_VALUE"""),"")</f>
        <v/>
      </c>
      <c r="AG342" s="578"/>
      <c r="AH342" s="579"/>
      <c r="AI342" s="359"/>
    </row>
    <row r="343">
      <c r="A343" s="554"/>
      <c r="B343" s="480" t="s">
        <v>2869</v>
      </c>
      <c r="C343" s="555"/>
      <c r="D343" s="556"/>
      <c r="E343" s="384" t="s">
        <v>2869</v>
      </c>
      <c r="F343" s="557"/>
      <c r="G343" s="558"/>
      <c r="H343" s="559"/>
      <c r="I343" s="560"/>
      <c r="J343" s="558"/>
      <c r="K343" s="561"/>
      <c r="L343" s="557"/>
      <c r="M343" s="558"/>
      <c r="N343" s="559"/>
      <c r="O343" s="560"/>
      <c r="P343" s="558"/>
      <c r="Q343" s="561"/>
      <c r="R343" s="557"/>
      <c r="S343" s="558"/>
      <c r="T343" s="559"/>
      <c r="U343" s="562"/>
      <c r="V343" s="563"/>
      <c r="W343" s="564"/>
      <c r="X343" s="565"/>
      <c r="Y343" s="353"/>
      <c r="Z343" s="566"/>
      <c r="AA343" s="574" t="str">
        <f>IFERROR(__xludf.DUMMYFUNCTION("""COMPUTED_VALUE"""),"")</f>
        <v/>
      </c>
      <c r="AB343" s="577" t="str">
        <f>IFERROR(__xludf.DUMMYFUNCTION("""COMPUTED_VALUE"""),"")</f>
        <v/>
      </c>
      <c r="AC343" s="575" t="str">
        <f>IFERROR(__xludf.DUMMYFUNCTION("""COMPUTED_VALUE"""),"")</f>
        <v/>
      </c>
      <c r="AD343" s="576" t="str">
        <f>IFERROR(__xludf.DUMMYFUNCTION("""COMPUTED_VALUE"""),"")</f>
        <v/>
      </c>
      <c r="AE343" s="574" t="str">
        <f>IFERROR(__xludf.DUMMYFUNCTION("""COMPUTED_VALUE"""),"")</f>
        <v/>
      </c>
      <c r="AF343" s="577" t="str">
        <f>IFERROR(__xludf.DUMMYFUNCTION("""COMPUTED_VALUE"""),"")</f>
        <v/>
      </c>
      <c r="AG343" s="578"/>
      <c r="AH343" s="579"/>
      <c r="AI343" s="359"/>
    </row>
    <row r="344">
      <c r="A344" s="554"/>
      <c r="B344" s="480" t="s">
        <v>2869</v>
      </c>
      <c r="C344" s="555"/>
      <c r="D344" s="556"/>
      <c r="E344" s="384" t="s">
        <v>2869</v>
      </c>
      <c r="F344" s="557"/>
      <c r="G344" s="558"/>
      <c r="H344" s="559"/>
      <c r="I344" s="560"/>
      <c r="J344" s="558"/>
      <c r="K344" s="561"/>
      <c r="L344" s="557"/>
      <c r="M344" s="558"/>
      <c r="N344" s="559"/>
      <c r="O344" s="560"/>
      <c r="P344" s="558"/>
      <c r="Q344" s="561"/>
      <c r="R344" s="557"/>
      <c r="S344" s="558"/>
      <c r="T344" s="559"/>
      <c r="U344" s="562"/>
      <c r="V344" s="563"/>
      <c r="W344" s="564"/>
      <c r="X344" s="565"/>
      <c r="Y344" s="353"/>
      <c r="Z344" s="566"/>
      <c r="AA344" s="574" t="str">
        <f>IFERROR(__xludf.DUMMYFUNCTION("""COMPUTED_VALUE"""),"")</f>
        <v/>
      </c>
      <c r="AB344" s="577" t="str">
        <f>IFERROR(__xludf.DUMMYFUNCTION("""COMPUTED_VALUE"""),"")</f>
        <v/>
      </c>
      <c r="AC344" s="575" t="str">
        <f>IFERROR(__xludf.DUMMYFUNCTION("""COMPUTED_VALUE"""),"")</f>
        <v/>
      </c>
      <c r="AD344" s="576" t="str">
        <f>IFERROR(__xludf.DUMMYFUNCTION("""COMPUTED_VALUE"""),"")</f>
        <v/>
      </c>
      <c r="AE344" s="574" t="str">
        <f>IFERROR(__xludf.DUMMYFUNCTION("""COMPUTED_VALUE"""),"")</f>
        <v/>
      </c>
      <c r="AF344" s="577" t="str">
        <f>IFERROR(__xludf.DUMMYFUNCTION("""COMPUTED_VALUE"""),"")</f>
        <v/>
      </c>
      <c r="AG344" s="578"/>
      <c r="AH344" s="579"/>
      <c r="AI344" s="359"/>
    </row>
    <row r="345">
      <c r="A345" s="554"/>
      <c r="B345" s="480" t="s">
        <v>2869</v>
      </c>
      <c r="C345" s="555"/>
      <c r="D345" s="556"/>
      <c r="E345" s="384" t="s">
        <v>2869</v>
      </c>
      <c r="F345" s="557"/>
      <c r="G345" s="558"/>
      <c r="H345" s="559"/>
      <c r="I345" s="560"/>
      <c r="J345" s="558"/>
      <c r="K345" s="561"/>
      <c r="L345" s="557"/>
      <c r="M345" s="558"/>
      <c r="N345" s="559"/>
      <c r="O345" s="560"/>
      <c r="P345" s="558"/>
      <c r="Q345" s="561"/>
      <c r="R345" s="557"/>
      <c r="S345" s="558"/>
      <c r="T345" s="559"/>
      <c r="U345" s="562"/>
      <c r="V345" s="563"/>
      <c r="W345" s="564"/>
      <c r="X345" s="565"/>
      <c r="Y345" s="353"/>
      <c r="Z345" s="566"/>
      <c r="AA345" s="574" t="str">
        <f>IFERROR(__xludf.DUMMYFUNCTION("""COMPUTED_VALUE"""),"")</f>
        <v/>
      </c>
      <c r="AB345" s="577" t="str">
        <f>IFERROR(__xludf.DUMMYFUNCTION("""COMPUTED_VALUE"""),"")</f>
        <v/>
      </c>
      <c r="AC345" s="575" t="str">
        <f>IFERROR(__xludf.DUMMYFUNCTION("""COMPUTED_VALUE"""),"")</f>
        <v/>
      </c>
      <c r="AD345" s="576" t="str">
        <f>IFERROR(__xludf.DUMMYFUNCTION("""COMPUTED_VALUE"""),"")</f>
        <v/>
      </c>
      <c r="AE345" s="574" t="str">
        <f>IFERROR(__xludf.DUMMYFUNCTION("""COMPUTED_VALUE"""),"")</f>
        <v/>
      </c>
      <c r="AF345" s="577" t="str">
        <f>IFERROR(__xludf.DUMMYFUNCTION("""COMPUTED_VALUE"""),"")</f>
        <v/>
      </c>
      <c r="AG345" s="578"/>
      <c r="AH345" s="579"/>
      <c r="AI345" s="359"/>
    </row>
    <row r="346">
      <c r="A346" s="554"/>
      <c r="B346" s="480" t="s">
        <v>2869</v>
      </c>
      <c r="C346" s="555"/>
      <c r="D346" s="556"/>
      <c r="E346" s="384" t="s">
        <v>2869</v>
      </c>
      <c r="F346" s="557"/>
      <c r="G346" s="558"/>
      <c r="H346" s="559"/>
      <c r="I346" s="560"/>
      <c r="J346" s="558"/>
      <c r="K346" s="561"/>
      <c r="L346" s="557"/>
      <c r="M346" s="558"/>
      <c r="N346" s="559"/>
      <c r="O346" s="560"/>
      <c r="P346" s="558"/>
      <c r="Q346" s="561"/>
      <c r="R346" s="557"/>
      <c r="S346" s="558"/>
      <c r="T346" s="559"/>
      <c r="U346" s="562"/>
      <c r="V346" s="563"/>
      <c r="W346" s="564"/>
      <c r="X346" s="565"/>
      <c r="Y346" s="353"/>
      <c r="Z346" s="566"/>
      <c r="AA346" s="574" t="str">
        <f>IFERROR(__xludf.DUMMYFUNCTION("""COMPUTED_VALUE"""),"")</f>
        <v/>
      </c>
      <c r="AB346" s="577" t="str">
        <f>IFERROR(__xludf.DUMMYFUNCTION("""COMPUTED_VALUE"""),"")</f>
        <v/>
      </c>
      <c r="AC346" s="575" t="str">
        <f>IFERROR(__xludf.DUMMYFUNCTION("""COMPUTED_VALUE"""),"")</f>
        <v/>
      </c>
      <c r="AD346" s="576" t="str">
        <f>IFERROR(__xludf.DUMMYFUNCTION("""COMPUTED_VALUE"""),"")</f>
        <v/>
      </c>
      <c r="AE346" s="574" t="str">
        <f>IFERROR(__xludf.DUMMYFUNCTION("""COMPUTED_VALUE"""),"")</f>
        <v/>
      </c>
      <c r="AF346" s="577" t="str">
        <f>IFERROR(__xludf.DUMMYFUNCTION("""COMPUTED_VALUE"""),"")</f>
        <v/>
      </c>
      <c r="AG346" s="578"/>
      <c r="AH346" s="579"/>
      <c r="AI346" s="359"/>
    </row>
    <row r="347">
      <c r="A347" s="554"/>
      <c r="B347" s="480" t="s">
        <v>2869</v>
      </c>
      <c r="C347" s="555"/>
      <c r="D347" s="556"/>
      <c r="E347" s="384" t="s">
        <v>2869</v>
      </c>
      <c r="F347" s="557"/>
      <c r="G347" s="558"/>
      <c r="H347" s="559"/>
      <c r="I347" s="560"/>
      <c r="J347" s="558"/>
      <c r="K347" s="561"/>
      <c r="L347" s="557"/>
      <c r="M347" s="558"/>
      <c r="N347" s="559"/>
      <c r="O347" s="560"/>
      <c r="P347" s="558"/>
      <c r="Q347" s="561"/>
      <c r="R347" s="557"/>
      <c r="S347" s="558"/>
      <c r="T347" s="559"/>
      <c r="U347" s="562"/>
      <c r="V347" s="563"/>
      <c r="W347" s="564"/>
      <c r="X347" s="565"/>
      <c r="Y347" s="353"/>
      <c r="Z347" s="566"/>
      <c r="AA347" s="574" t="str">
        <f>IFERROR(__xludf.DUMMYFUNCTION("""COMPUTED_VALUE"""),"")</f>
        <v/>
      </c>
      <c r="AB347" s="577" t="str">
        <f>IFERROR(__xludf.DUMMYFUNCTION("""COMPUTED_VALUE"""),"")</f>
        <v/>
      </c>
      <c r="AC347" s="575" t="str">
        <f>IFERROR(__xludf.DUMMYFUNCTION("""COMPUTED_VALUE"""),"")</f>
        <v/>
      </c>
      <c r="AD347" s="576" t="str">
        <f>IFERROR(__xludf.DUMMYFUNCTION("""COMPUTED_VALUE"""),"")</f>
        <v/>
      </c>
      <c r="AE347" s="574" t="str">
        <f>IFERROR(__xludf.DUMMYFUNCTION("""COMPUTED_VALUE"""),"")</f>
        <v/>
      </c>
      <c r="AF347" s="577" t="str">
        <f>IFERROR(__xludf.DUMMYFUNCTION("""COMPUTED_VALUE"""),"")</f>
        <v/>
      </c>
      <c r="AG347" s="578"/>
      <c r="AH347" s="579"/>
      <c r="AI347" s="359"/>
    </row>
    <row r="348">
      <c r="A348" s="554"/>
      <c r="B348" s="480" t="s">
        <v>2869</v>
      </c>
      <c r="C348" s="555"/>
      <c r="D348" s="556"/>
      <c r="E348" s="384" t="s">
        <v>2869</v>
      </c>
      <c r="F348" s="557"/>
      <c r="G348" s="558"/>
      <c r="H348" s="559"/>
      <c r="I348" s="560"/>
      <c r="J348" s="558"/>
      <c r="K348" s="561"/>
      <c r="L348" s="557"/>
      <c r="M348" s="558"/>
      <c r="N348" s="559"/>
      <c r="O348" s="560"/>
      <c r="P348" s="558"/>
      <c r="Q348" s="561"/>
      <c r="R348" s="557"/>
      <c r="S348" s="558"/>
      <c r="T348" s="559"/>
      <c r="U348" s="562"/>
      <c r="V348" s="563"/>
      <c r="W348" s="564"/>
      <c r="X348" s="565"/>
      <c r="Y348" s="353"/>
      <c r="Z348" s="566"/>
      <c r="AA348" s="574" t="str">
        <f>IFERROR(__xludf.DUMMYFUNCTION("""COMPUTED_VALUE"""),"")</f>
        <v/>
      </c>
      <c r="AB348" s="577" t="str">
        <f>IFERROR(__xludf.DUMMYFUNCTION("""COMPUTED_VALUE"""),"")</f>
        <v/>
      </c>
      <c r="AC348" s="575" t="str">
        <f>IFERROR(__xludf.DUMMYFUNCTION("""COMPUTED_VALUE"""),"")</f>
        <v/>
      </c>
      <c r="AD348" s="576" t="str">
        <f>IFERROR(__xludf.DUMMYFUNCTION("""COMPUTED_VALUE"""),"")</f>
        <v/>
      </c>
      <c r="AE348" s="574" t="str">
        <f>IFERROR(__xludf.DUMMYFUNCTION("""COMPUTED_VALUE"""),"")</f>
        <v/>
      </c>
      <c r="AF348" s="577" t="str">
        <f>IFERROR(__xludf.DUMMYFUNCTION("""COMPUTED_VALUE"""),"")</f>
        <v/>
      </c>
      <c r="AG348" s="578"/>
      <c r="AH348" s="579"/>
      <c r="AI348" s="359"/>
    </row>
    <row r="349">
      <c r="A349" s="554"/>
      <c r="B349" s="480" t="s">
        <v>2869</v>
      </c>
      <c r="C349" s="555"/>
      <c r="D349" s="556"/>
      <c r="E349" s="384" t="s">
        <v>2869</v>
      </c>
      <c r="F349" s="557"/>
      <c r="G349" s="558"/>
      <c r="H349" s="559"/>
      <c r="I349" s="560"/>
      <c r="J349" s="558"/>
      <c r="K349" s="561"/>
      <c r="L349" s="557"/>
      <c r="M349" s="558"/>
      <c r="N349" s="559"/>
      <c r="O349" s="560"/>
      <c r="P349" s="558"/>
      <c r="Q349" s="561"/>
      <c r="R349" s="557"/>
      <c r="S349" s="558"/>
      <c r="T349" s="559"/>
      <c r="U349" s="562"/>
      <c r="V349" s="563"/>
      <c r="W349" s="564"/>
      <c r="X349" s="565"/>
      <c r="Y349" s="353"/>
      <c r="Z349" s="566"/>
      <c r="AA349" s="574" t="str">
        <f>IFERROR(__xludf.DUMMYFUNCTION("""COMPUTED_VALUE"""),"")</f>
        <v/>
      </c>
      <c r="AB349" s="577" t="str">
        <f>IFERROR(__xludf.DUMMYFUNCTION("""COMPUTED_VALUE"""),"")</f>
        <v/>
      </c>
      <c r="AC349" s="575" t="str">
        <f>IFERROR(__xludf.DUMMYFUNCTION("""COMPUTED_VALUE"""),"")</f>
        <v/>
      </c>
      <c r="AD349" s="576" t="str">
        <f>IFERROR(__xludf.DUMMYFUNCTION("""COMPUTED_VALUE"""),"")</f>
        <v/>
      </c>
      <c r="AE349" s="574" t="str">
        <f>IFERROR(__xludf.DUMMYFUNCTION("""COMPUTED_VALUE"""),"")</f>
        <v/>
      </c>
      <c r="AF349" s="577" t="str">
        <f>IFERROR(__xludf.DUMMYFUNCTION("""COMPUTED_VALUE"""),"")</f>
        <v/>
      </c>
      <c r="AG349" s="578"/>
      <c r="AH349" s="579"/>
      <c r="AI349" s="359"/>
    </row>
    <row r="350">
      <c r="A350" s="554"/>
      <c r="B350" s="480" t="s">
        <v>2869</v>
      </c>
      <c r="C350" s="555"/>
      <c r="D350" s="556"/>
      <c r="E350" s="384" t="s">
        <v>2869</v>
      </c>
      <c r="F350" s="557"/>
      <c r="G350" s="558"/>
      <c r="H350" s="559"/>
      <c r="I350" s="560"/>
      <c r="J350" s="558"/>
      <c r="K350" s="561"/>
      <c r="L350" s="557"/>
      <c r="M350" s="558"/>
      <c r="N350" s="559"/>
      <c r="O350" s="560"/>
      <c r="P350" s="558"/>
      <c r="Q350" s="561"/>
      <c r="R350" s="557"/>
      <c r="S350" s="558"/>
      <c r="T350" s="559"/>
      <c r="U350" s="562"/>
      <c r="V350" s="563"/>
      <c r="W350" s="564"/>
      <c r="X350" s="565"/>
      <c r="Y350" s="353"/>
      <c r="Z350" s="566"/>
      <c r="AA350" s="574" t="str">
        <f>IFERROR(__xludf.DUMMYFUNCTION("""COMPUTED_VALUE"""),"")</f>
        <v/>
      </c>
      <c r="AB350" s="577" t="str">
        <f>IFERROR(__xludf.DUMMYFUNCTION("""COMPUTED_VALUE"""),"")</f>
        <v/>
      </c>
      <c r="AC350" s="575" t="str">
        <f>IFERROR(__xludf.DUMMYFUNCTION("""COMPUTED_VALUE"""),"")</f>
        <v/>
      </c>
      <c r="AD350" s="576" t="str">
        <f>IFERROR(__xludf.DUMMYFUNCTION("""COMPUTED_VALUE"""),"")</f>
        <v/>
      </c>
      <c r="AE350" s="574" t="str">
        <f>IFERROR(__xludf.DUMMYFUNCTION("""COMPUTED_VALUE"""),"")</f>
        <v/>
      </c>
      <c r="AF350" s="577" t="str">
        <f>IFERROR(__xludf.DUMMYFUNCTION("""COMPUTED_VALUE"""),"")</f>
        <v/>
      </c>
      <c r="AG350" s="578"/>
      <c r="AH350" s="579"/>
      <c r="AI350" s="359"/>
    </row>
    <row r="351">
      <c r="A351" s="554"/>
      <c r="B351" s="480" t="s">
        <v>2869</v>
      </c>
      <c r="C351" s="555"/>
      <c r="D351" s="556"/>
      <c r="E351" s="384" t="s">
        <v>2869</v>
      </c>
      <c r="F351" s="557"/>
      <c r="G351" s="558"/>
      <c r="H351" s="559"/>
      <c r="I351" s="560"/>
      <c r="J351" s="558"/>
      <c r="K351" s="561"/>
      <c r="L351" s="557"/>
      <c r="M351" s="558"/>
      <c r="N351" s="559"/>
      <c r="O351" s="560"/>
      <c r="P351" s="558"/>
      <c r="Q351" s="561"/>
      <c r="R351" s="557"/>
      <c r="S351" s="558"/>
      <c r="T351" s="559"/>
      <c r="U351" s="562"/>
      <c r="V351" s="563"/>
      <c r="W351" s="564"/>
      <c r="X351" s="565"/>
      <c r="Y351" s="353"/>
      <c r="Z351" s="566"/>
      <c r="AA351" s="574" t="str">
        <f>IFERROR(__xludf.DUMMYFUNCTION("""COMPUTED_VALUE"""),"")</f>
        <v/>
      </c>
      <c r="AB351" s="577" t="str">
        <f>IFERROR(__xludf.DUMMYFUNCTION("""COMPUTED_VALUE"""),"")</f>
        <v/>
      </c>
      <c r="AC351" s="575" t="str">
        <f>IFERROR(__xludf.DUMMYFUNCTION("""COMPUTED_VALUE"""),"")</f>
        <v/>
      </c>
      <c r="AD351" s="576" t="str">
        <f>IFERROR(__xludf.DUMMYFUNCTION("""COMPUTED_VALUE"""),"")</f>
        <v/>
      </c>
      <c r="AE351" s="574" t="str">
        <f>IFERROR(__xludf.DUMMYFUNCTION("""COMPUTED_VALUE"""),"")</f>
        <v/>
      </c>
      <c r="AF351" s="577" t="str">
        <f>IFERROR(__xludf.DUMMYFUNCTION("""COMPUTED_VALUE"""),"")</f>
        <v/>
      </c>
      <c r="AG351" s="578"/>
      <c r="AH351" s="579"/>
      <c r="AI351" s="359"/>
    </row>
    <row r="352">
      <c r="A352" s="554"/>
      <c r="B352" s="480" t="s">
        <v>2869</v>
      </c>
      <c r="C352" s="555"/>
      <c r="D352" s="556"/>
      <c r="E352" s="384" t="s">
        <v>2869</v>
      </c>
      <c r="F352" s="557"/>
      <c r="G352" s="558"/>
      <c r="H352" s="559"/>
      <c r="I352" s="560"/>
      <c r="J352" s="558"/>
      <c r="K352" s="561"/>
      <c r="L352" s="557"/>
      <c r="M352" s="558"/>
      <c r="N352" s="559"/>
      <c r="O352" s="560"/>
      <c r="P352" s="558"/>
      <c r="Q352" s="561"/>
      <c r="R352" s="557"/>
      <c r="S352" s="558"/>
      <c r="T352" s="559"/>
      <c r="U352" s="562"/>
      <c r="V352" s="563"/>
      <c r="W352" s="564"/>
      <c r="X352" s="565"/>
      <c r="Y352" s="353"/>
      <c r="Z352" s="566"/>
      <c r="AA352" s="574" t="str">
        <f>IFERROR(__xludf.DUMMYFUNCTION("""COMPUTED_VALUE"""),"")</f>
        <v/>
      </c>
      <c r="AB352" s="577" t="str">
        <f>IFERROR(__xludf.DUMMYFUNCTION("""COMPUTED_VALUE"""),"")</f>
        <v/>
      </c>
      <c r="AC352" s="575" t="str">
        <f>IFERROR(__xludf.DUMMYFUNCTION("""COMPUTED_VALUE"""),"")</f>
        <v/>
      </c>
      <c r="AD352" s="576" t="str">
        <f>IFERROR(__xludf.DUMMYFUNCTION("""COMPUTED_VALUE"""),"")</f>
        <v/>
      </c>
      <c r="AE352" s="574" t="str">
        <f>IFERROR(__xludf.DUMMYFUNCTION("""COMPUTED_VALUE"""),"")</f>
        <v/>
      </c>
      <c r="AF352" s="577" t="str">
        <f>IFERROR(__xludf.DUMMYFUNCTION("""COMPUTED_VALUE"""),"")</f>
        <v/>
      </c>
      <c r="AG352" s="578"/>
      <c r="AH352" s="579"/>
      <c r="AI352" s="359"/>
    </row>
    <row r="353">
      <c r="A353" s="554"/>
      <c r="B353" s="480" t="s">
        <v>2869</v>
      </c>
      <c r="C353" s="555"/>
      <c r="D353" s="556"/>
      <c r="E353" s="384" t="s">
        <v>2869</v>
      </c>
      <c r="F353" s="557"/>
      <c r="G353" s="558"/>
      <c r="H353" s="559"/>
      <c r="I353" s="560"/>
      <c r="J353" s="558"/>
      <c r="K353" s="561"/>
      <c r="L353" s="557"/>
      <c r="M353" s="558"/>
      <c r="N353" s="559"/>
      <c r="O353" s="560"/>
      <c r="P353" s="558"/>
      <c r="Q353" s="561"/>
      <c r="R353" s="557"/>
      <c r="S353" s="558"/>
      <c r="T353" s="559"/>
      <c r="U353" s="562"/>
      <c r="V353" s="563"/>
      <c r="W353" s="564"/>
      <c r="X353" s="565"/>
      <c r="Y353" s="353"/>
      <c r="Z353" s="566"/>
      <c r="AA353" s="574" t="str">
        <f>IFERROR(__xludf.DUMMYFUNCTION("""COMPUTED_VALUE"""),"")</f>
        <v/>
      </c>
      <c r="AB353" s="577" t="str">
        <f>IFERROR(__xludf.DUMMYFUNCTION("""COMPUTED_VALUE"""),"")</f>
        <v/>
      </c>
      <c r="AC353" s="575" t="str">
        <f>IFERROR(__xludf.DUMMYFUNCTION("""COMPUTED_VALUE"""),"")</f>
        <v/>
      </c>
      <c r="AD353" s="576" t="str">
        <f>IFERROR(__xludf.DUMMYFUNCTION("""COMPUTED_VALUE"""),"")</f>
        <v/>
      </c>
      <c r="AE353" s="574" t="str">
        <f>IFERROR(__xludf.DUMMYFUNCTION("""COMPUTED_VALUE"""),"")</f>
        <v/>
      </c>
      <c r="AF353" s="577" t="str">
        <f>IFERROR(__xludf.DUMMYFUNCTION("""COMPUTED_VALUE"""),"")</f>
        <v/>
      </c>
      <c r="AG353" s="578"/>
      <c r="AH353" s="579"/>
      <c r="AI353" s="359"/>
    </row>
    <row r="354">
      <c r="A354" s="554"/>
      <c r="B354" s="480" t="s">
        <v>2869</v>
      </c>
      <c r="C354" s="555"/>
      <c r="D354" s="556"/>
      <c r="E354" s="384" t="s">
        <v>2869</v>
      </c>
      <c r="F354" s="557"/>
      <c r="G354" s="558"/>
      <c r="H354" s="559"/>
      <c r="I354" s="560"/>
      <c r="J354" s="558"/>
      <c r="K354" s="561"/>
      <c r="L354" s="557"/>
      <c r="M354" s="558"/>
      <c r="N354" s="559"/>
      <c r="O354" s="560"/>
      <c r="P354" s="558"/>
      <c r="Q354" s="561"/>
      <c r="R354" s="557"/>
      <c r="S354" s="558"/>
      <c r="T354" s="559"/>
      <c r="U354" s="562"/>
      <c r="V354" s="563"/>
      <c r="W354" s="564"/>
      <c r="X354" s="565"/>
      <c r="Y354" s="353"/>
      <c r="Z354" s="566"/>
      <c r="AA354" s="574" t="str">
        <f>IFERROR(__xludf.DUMMYFUNCTION("""COMPUTED_VALUE"""),"")</f>
        <v/>
      </c>
      <c r="AB354" s="577" t="str">
        <f>IFERROR(__xludf.DUMMYFUNCTION("""COMPUTED_VALUE"""),"")</f>
        <v/>
      </c>
      <c r="AC354" s="575" t="str">
        <f>IFERROR(__xludf.DUMMYFUNCTION("""COMPUTED_VALUE"""),"")</f>
        <v/>
      </c>
      <c r="AD354" s="576" t="str">
        <f>IFERROR(__xludf.DUMMYFUNCTION("""COMPUTED_VALUE"""),"")</f>
        <v/>
      </c>
      <c r="AE354" s="574" t="str">
        <f>IFERROR(__xludf.DUMMYFUNCTION("""COMPUTED_VALUE"""),"")</f>
        <v/>
      </c>
      <c r="AF354" s="577" t="str">
        <f>IFERROR(__xludf.DUMMYFUNCTION("""COMPUTED_VALUE"""),"")</f>
        <v/>
      </c>
      <c r="AG354" s="578"/>
      <c r="AH354" s="579"/>
      <c r="AI354" s="359"/>
    </row>
    <row r="355">
      <c r="A355" s="554"/>
      <c r="B355" s="480" t="s">
        <v>2869</v>
      </c>
      <c r="C355" s="555"/>
      <c r="D355" s="556"/>
      <c r="E355" s="384" t="s">
        <v>2869</v>
      </c>
      <c r="F355" s="557"/>
      <c r="G355" s="558"/>
      <c r="H355" s="559"/>
      <c r="I355" s="560"/>
      <c r="J355" s="558"/>
      <c r="K355" s="561"/>
      <c r="L355" s="557"/>
      <c r="M355" s="558"/>
      <c r="N355" s="559"/>
      <c r="O355" s="560"/>
      <c r="P355" s="558"/>
      <c r="Q355" s="561"/>
      <c r="R355" s="557"/>
      <c r="S355" s="558"/>
      <c r="T355" s="559"/>
      <c r="U355" s="562"/>
      <c r="V355" s="563"/>
      <c r="W355" s="564"/>
      <c r="X355" s="565"/>
      <c r="Y355" s="353"/>
      <c r="Z355" s="566"/>
      <c r="AA355" s="574" t="str">
        <f>IFERROR(__xludf.DUMMYFUNCTION("""COMPUTED_VALUE"""),"")</f>
        <v/>
      </c>
      <c r="AB355" s="577" t="str">
        <f>IFERROR(__xludf.DUMMYFUNCTION("""COMPUTED_VALUE"""),"")</f>
        <v/>
      </c>
      <c r="AC355" s="575" t="str">
        <f>IFERROR(__xludf.DUMMYFUNCTION("""COMPUTED_VALUE"""),"")</f>
        <v/>
      </c>
      <c r="AD355" s="576" t="str">
        <f>IFERROR(__xludf.DUMMYFUNCTION("""COMPUTED_VALUE"""),"")</f>
        <v/>
      </c>
      <c r="AE355" s="574" t="str">
        <f>IFERROR(__xludf.DUMMYFUNCTION("""COMPUTED_VALUE"""),"")</f>
        <v/>
      </c>
      <c r="AF355" s="577" t="str">
        <f>IFERROR(__xludf.DUMMYFUNCTION("""COMPUTED_VALUE"""),"")</f>
        <v/>
      </c>
      <c r="AG355" s="578"/>
      <c r="AH355" s="579"/>
      <c r="AI355" s="359"/>
    </row>
    <row r="356">
      <c r="A356" s="554"/>
      <c r="B356" s="480" t="s">
        <v>2869</v>
      </c>
      <c r="C356" s="555"/>
      <c r="D356" s="556"/>
      <c r="E356" s="384" t="s">
        <v>2869</v>
      </c>
      <c r="F356" s="557"/>
      <c r="G356" s="558"/>
      <c r="H356" s="559"/>
      <c r="I356" s="560"/>
      <c r="J356" s="558"/>
      <c r="K356" s="561"/>
      <c r="L356" s="557"/>
      <c r="M356" s="558"/>
      <c r="N356" s="559"/>
      <c r="O356" s="560"/>
      <c r="P356" s="558"/>
      <c r="Q356" s="561"/>
      <c r="R356" s="557"/>
      <c r="S356" s="558"/>
      <c r="T356" s="559"/>
      <c r="U356" s="562"/>
      <c r="V356" s="563"/>
      <c r="W356" s="564"/>
      <c r="X356" s="565"/>
      <c r="Y356" s="353"/>
      <c r="Z356" s="566"/>
      <c r="AA356" s="574" t="str">
        <f>IFERROR(__xludf.DUMMYFUNCTION("""COMPUTED_VALUE"""),"")</f>
        <v/>
      </c>
      <c r="AB356" s="577" t="str">
        <f>IFERROR(__xludf.DUMMYFUNCTION("""COMPUTED_VALUE"""),"")</f>
        <v/>
      </c>
      <c r="AC356" s="575" t="str">
        <f>IFERROR(__xludf.DUMMYFUNCTION("""COMPUTED_VALUE"""),"")</f>
        <v/>
      </c>
      <c r="AD356" s="576" t="str">
        <f>IFERROR(__xludf.DUMMYFUNCTION("""COMPUTED_VALUE"""),"")</f>
        <v/>
      </c>
      <c r="AE356" s="574" t="str">
        <f>IFERROR(__xludf.DUMMYFUNCTION("""COMPUTED_VALUE"""),"")</f>
        <v/>
      </c>
      <c r="AF356" s="577" t="str">
        <f>IFERROR(__xludf.DUMMYFUNCTION("""COMPUTED_VALUE"""),"")</f>
        <v/>
      </c>
      <c r="AG356" s="578"/>
      <c r="AH356" s="579"/>
      <c r="AI356" s="359"/>
    </row>
    <row r="357">
      <c r="A357" s="554"/>
      <c r="B357" s="480" t="s">
        <v>2869</v>
      </c>
      <c r="C357" s="555"/>
      <c r="D357" s="556"/>
      <c r="E357" s="384" t="s">
        <v>2869</v>
      </c>
      <c r="F357" s="557"/>
      <c r="G357" s="558"/>
      <c r="H357" s="559"/>
      <c r="I357" s="560"/>
      <c r="J357" s="558"/>
      <c r="K357" s="561"/>
      <c r="L357" s="557"/>
      <c r="M357" s="558"/>
      <c r="N357" s="559"/>
      <c r="O357" s="560"/>
      <c r="P357" s="558"/>
      <c r="Q357" s="561"/>
      <c r="R357" s="557"/>
      <c r="S357" s="558"/>
      <c r="T357" s="559"/>
      <c r="U357" s="562"/>
      <c r="V357" s="563"/>
      <c r="W357" s="564"/>
      <c r="X357" s="565"/>
      <c r="Y357" s="353"/>
      <c r="Z357" s="566"/>
      <c r="AA357" s="574" t="str">
        <f>IFERROR(__xludf.DUMMYFUNCTION("""COMPUTED_VALUE"""),"")</f>
        <v/>
      </c>
      <c r="AB357" s="577" t="str">
        <f>IFERROR(__xludf.DUMMYFUNCTION("""COMPUTED_VALUE"""),"")</f>
        <v/>
      </c>
      <c r="AC357" s="575" t="str">
        <f>IFERROR(__xludf.DUMMYFUNCTION("""COMPUTED_VALUE"""),"")</f>
        <v/>
      </c>
      <c r="AD357" s="576" t="str">
        <f>IFERROR(__xludf.DUMMYFUNCTION("""COMPUTED_VALUE"""),"")</f>
        <v/>
      </c>
      <c r="AE357" s="574" t="str">
        <f>IFERROR(__xludf.DUMMYFUNCTION("""COMPUTED_VALUE"""),"")</f>
        <v/>
      </c>
      <c r="AF357" s="577" t="str">
        <f>IFERROR(__xludf.DUMMYFUNCTION("""COMPUTED_VALUE"""),"")</f>
        <v/>
      </c>
      <c r="AG357" s="578"/>
      <c r="AH357" s="579"/>
      <c r="AI357" s="359"/>
    </row>
    <row r="358">
      <c r="A358" s="554"/>
      <c r="B358" s="480" t="s">
        <v>2869</v>
      </c>
      <c r="C358" s="555"/>
      <c r="D358" s="556"/>
      <c r="E358" s="384" t="s">
        <v>2869</v>
      </c>
      <c r="F358" s="557"/>
      <c r="G358" s="558"/>
      <c r="H358" s="559"/>
      <c r="I358" s="560"/>
      <c r="J358" s="558"/>
      <c r="K358" s="561"/>
      <c r="L358" s="557"/>
      <c r="M358" s="558"/>
      <c r="N358" s="559"/>
      <c r="O358" s="560"/>
      <c r="P358" s="558"/>
      <c r="Q358" s="561"/>
      <c r="R358" s="557"/>
      <c r="S358" s="558"/>
      <c r="T358" s="559"/>
      <c r="U358" s="562"/>
      <c r="V358" s="563"/>
      <c r="W358" s="564"/>
      <c r="X358" s="565"/>
      <c r="Y358" s="353"/>
      <c r="Z358" s="566"/>
      <c r="AA358" s="574" t="str">
        <f>IFERROR(__xludf.DUMMYFUNCTION("""COMPUTED_VALUE"""),"")</f>
        <v/>
      </c>
      <c r="AB358" s="577" t="str">
        <f>IFERROR(__xludf.DUMMYFUNCTION("""COMPUTED_VALUE"""),"")</f>
        <v/>
      </c>
      <c r="AC358" s="575" t="str">
        <f>IFERROR(__xludf.DUMMYFUNCTION("""COMPUTED_VALUE"""),"")</f>
        <v/>
      </c>
      <c r="AD358" s="576" t="str">
        <f>IFERROR(__xludf.DUMMYFUNCTION("""COMPUTED_VALUE"""),"")</f>
        <v/>
      </c>
      <c r="AE358" s="574" t="str">
        <f>IFERROR(__xludf.DUMMYFUNCTION("""COMPUTED_VALUE"""),"")</f>
        <v/>
      </c>
      <c r="AF358" s="577" t="str">
        <f>IFERROR(__xludf.DUMMYFUNCTION("""COMPUTED_VALUE"""),"")</f>
        <v/>
      </c>
      <c r="AG358" s="578"/>
      <c r="AH358" s="579"/>
      <c r="AI358" s="359"/>
    </row>
    <row r="359">
      <c r="A359" s="554"/>
      <c r="B359" s="480" t="s">
        <v>2869</v>
      </c>
      <c r="C359" s="555"/>
      <c r="D359" s="556"/>
      <c r="E359" s="384" t="s">
        <v>2869</v>
      </c>
      <c r="F359" s="557"/>
      <c r="G359" s="558"/>
      <c r="H359" s="559"/>
      <c r="I359" s="560"/>
      <c r="J359" s="558"/>
      <c r="K359" s="561"/>
      <c r="L359" s="557"/>
      <c r="M359" s="558"/>
      <c r="N359" s="559"/>
      <c r="O359" s="560"/>
      <c r="P359" s="558"/>
      <c r="Q359" s="561"/>
      <c r="R359" s="557"/>
      <c r="S359" s="558"/>
      <c r="T359" s="559"/>
      <c r="U359" s="562"/>
      <c r="V359" s="563"/>
      <c r="W359" s="564"/>
      <c r="X359" s="565"/>
      <c r="Y359" s="353"/>
      <c r="Z359" s="566"/>
      <c r="AA359" s="574" t="str">
        <f>IFERROR(__xludf.DUMMYFUNCTION("""COMPUTED_VALUE"""),"")</f>
        <v/>
      </c>
      <c r="AB359" s="577" t="str">
        <f>IFERROR(__xludf.DUMMYFUNCTION("""COMPUTED_VALUE"""),"")</f>
        <v/>
      </c>
      <c r="AC359" s="575" t="str">
        <f>IFERROR(__xludf.DUMMYFUNCTION("""COMPUTED_VALUE"""),"")</f>
        <v/>
      </c>
      <c r="AD359" s="576" t="str">
        <f>IFERROR(__xludf.DUMMYFUNCTION("""COMPUTED_VALUE"""),"")</f>
        <v/>
      </c>
      <c r="AE359" s="574" t="str">
        <f>IFERROR(__xludf.DUMMYFUNCTION("""COMPUTED_VALUE"""),"")</f>
        <v/>
      </c>
      <c r="AF359" s="577" t="str">
        <f>IFERROR(__xludf.DUMMYFUNCTION("""COMPUTED_VALUE"""),"")</f>
        <v/>
      </c>
      <c r="AG359" s="578"/>
      <c r="AH359" s="579"/>
      <c r="AI359" s="359"/>
    </row>
    <row r="360">
      <c r="A360" s="554"/>
      <c r="B360" s="480" t="s">
        <v>2869</v>
      </c>
      <c r="C360" s="555"/>
      <c r="D360" s="556"/>
      <c r="E360" s="384" t="s">
        <v>2869</v>
      </c>
      <c r="F360" s="557"/>
      <c r="G360" s="558"/>
      <c r="H360" s="559"/>
      <c r="I360" s="560"/>
      <c r="J360" s="558"/>
      <c r="K360" s="561"/>
      <c r="L360" s="557"/>
      <c r="M360" s="558"/>
      <c r="N360" s="559"/>
      <c r="O360" s="560"/>
      <c r="P360" s="558"/>
      <c r="Q360" s="561"/>
      <c r="R360" s="557"/>
      <c r="S360" s="558"/>
      <c r="T360" s="559"/>
      <c r="U360" s="562"/>
      <c r="V360" s="563"/>
      <c r="W360" s="564"/>
      <c r="X360" s="565"/>
      <c r="Y360" s="353"/>
      <c r="Z360" s="566"/>
      <c r="AA360" s="574" t="str">
        <f>IFERROR(__xludf.DUMMYFUNCTION("""COMPUTED_VALUE"""),"")</f>
        <v/>
      </c>
      <c r="AB360" s="577" t="str">
        <f>IFERROR(__xludf.DUMMYFUNCTION("""COMPUTED_VALUE"""),"")</f>
        <v/>
      </c>
      <c r="AC360" s="575" t="str">
        <f>IFERROR(__xludf.DUMMYFUNCTION("""COMPUTED_VALUE"""),"")</f>
        <v/>
      </c>
      <c r="AD360" s="576" t="str">
        <f>IFERROR(__xludf.DUMMYFUNCTION("""COMPUTED_VALUE"""),"")</f>
        <v/>
      </c>
      <c r="AE360" s="574" t="str">
        <f>IFERROR(__xludf.DUMMYFUNCTION("""COMPUTED_VALUE"""),"")</f>
        <v/>
      </c>
      <c r="AF360" s="577" t="str">
        <f>IFERROR(__xludf.DUMMYFUNCTION("""COMPUTED_VALUE"""),"")</f>
        <v/>
      </c>
      <c r="AG360" s="578"/>
      <c r="AH360" s="579"/>
      <c r="AI360" s="359"/>
    </row>
    <row r="361">
      <c r="A361" s="554"/>
      <c r="B361" s="480" t="s">
        <v>2869</v>
      </c>
      <c r="C361" s="555"/>
      <c r="D361" s="556"/>
      <c r="E361" s="384" t="s">
        <v>2869</v>
      </c>
      <c r="F361" s="557"/>
      <c r="G361" s="558"/>
      <c r="H361" s="559"/>
      <c r="I361" s="560"/>
      <c r="J361" s="558"/>
      <c r="K361" s="561"/>
      <c r="L361" s="557"/>
      <c r="M361" s="558"/>
      <c r="N361" s="559"/>
      <c r="O361" s="560"/>
      <c r="P361" s="558"/>
      <c r="Q361" s="561"/>
      <c r="R361" s="557"/>
      <c r="S361" s="558"/>
      <c r="T361" s="559"/>
      <c r="U361" s="562"/>
      <c r="V361" s="563"/>
      <c r="W361" s="591"/>
      <c r="X361" s="572"/>
      <c r="Y361" s="353"/>
      <c r="Z361" s="566"/>
      <c r="AA361" s="574" t="str">
        <f>IFERROR(__xludf.DUMMYFUNCTION("""COMPUTED_VALUE"""),"")</f>
        <v/>
      </c>
      <c r="AB361" s="577" t="str">
        <f>IFERROR(__xludf.DUMMYFUNCTION("""COMPUTED_VALUE"""),"")</f>
        <v/>
      </c>
      <c r="AC361" s="575" t="str">
        <f>IFERROR(__xludf.DUMMYFUNCTION("""COMPUTED_VALUE"""),"")</f>
        <v/>
      </c>
      <c r="AD361" s="576" t="str">
        <f>IFERROR(__xludf.DUMMYFUNCTION("""COMPUTED_VALUE"""),"")</f>
        <v/>
      </c>
      <c r="AE361" s="574" t="str">
        <f>IFERROR(__xludf.DUMMYFUNCTION("""COMPUTED_VALUE"""),"")</f>
        <v/>
      </c>
      <c r="AF361" s="577" t="str">
        <f>IFERROR(__xludf.DUMMYFUNCTION("""COMPUTED_VALUE"""),"")</f>
        <v/>
      </c>
      <c r="AG361" s="578"/>
      <c r="AH361" s="579"/>
      <c r="AI361" s="359"/>
    </row>
    <row r="362">
      <c r="A362" s="554"/>
      <c r="B362" s="480" t="s">
        <v>2869</v>
      </c>
      <c r="C362" s="555"/>
      <c r="D362" s="556"/>
      <c r="E362" s="384" t="s">
        <v>2869</v>
      </c>
      <c r="F362" s="557"/>
      <c r="G362" s="558"/>
      <c r="H362" s="559"/>
      <c r="I362" s="560"/>
      <c r="J362" s="558"/>
      <c r="K362" s="561"/>
      <c r="L362" s="557"/>
      <c r="M362" s="558"/>
      <c r="N362" s="559"/>
      <c r="O362" s="560"/>
      <c r="P362" s="558"/>
      <c r="Q362" s="561"/>
      <c r="R362" s="557"/>
      <c r="S362" s="558"/>
      <c r="T362" s="559"/>
      <c r="U362" s="562"/>
      <c r="V362" s="563"/>
      <c r="W362" s="564"/>
      <c r="X362" s="565"/>
      <c r="Y362" s="353"/>
      <c r="Z362" s="566"/>
      <c r="AA362" s="574" t="str">
        <f>IFERROR(__xludf.DUMMYFUNCTION("""COMPUTED_VALUE"""),"")</f>
        <v/>
      </c>
      <c r="AB362" s="577" t="str">
        <f>IFERROR(__xludf.DUMMYFUNCTION("""COMPUTED_VALUE"""),"")</f>
        <v/>
      </c>
      <c r="AC362" s="575" t="str">
        <f>IFERROR(__xludf.DUMMYFUNCTION("""COMPUTED_VALUE"""),"")</f>
        <v/>
      </c>
      <c r="AD362" s="576" t="str">
        <f>IFERROR(__xludf.DUMMYFUNCTION("""COMPUTED_VALUE"""),"")</f>
        <v/>
      </c>
      <c r="AE362" s="574" t="str">
        <f>IFERROR(__xludf.DUMMYFUNCTION("""COMPUTED_VALUE"""),"")</f>
        <v/>
      </c>
      <c r="AF362" s="577" t="str">
        <f>IFERROR(__xludf.DUMMYFUNCTION("""COMPUTED_VALUE"""),"")</f>
        <v/>
      </c>
      <c r="AG362" s="578"/>
      <c r="AH362" s="579"/>
      <c r="AI362" s="359"/>
    </row>
    <row r="363">
      <c r="A363" s="554"/>
      <c r="B363" s="480" t="s">
        <v>2869</v>
      </c>
      <c r="C363" s="555"/>
      <c r="D363" s="556"/>
      <c r="E363" s="384" t="s">
        <v>2869</v>
      </c>
      <c r="F363" s="557"/>
      <c r="G363" s="558"/>
      <c r="H363" s="559"/>
      <c r="I363" s="560"/>
      <c r="J363" s="558"/>
      <c r="K363" s="561"/>
      <c r="L363" s="557"/>
      <c r="M363" s="558"/>
      <c r="N363" s="559"/>
      <c r="O363" s="560"/>
      <c r="P363" s="558"/>
      <c r="Q363" s="561"/>
      <c r="R363" s="557"/>
      <c r="S363" s="558"/>
      <c r="T363" s="559"/>
      <c r="U363" s="562"/>
      <c r="V363" s="563"/>
      <c r="W363" s="564"/>
      <c r="X363" s="565"/>
      <c r="Y363" s="353"/>
      <c r="Z363" s="566"/>
      <c r="AA363" s="574" t="str">
        <f>IFERROR(__xludf.DUMMYFUNCTION("""COMPUTED_VALUE"""),"")</f>
        <v/>
      </c>
      <c r="AB363" s="577" t="str">
        <f>IFERROR(__xludf.DUMMYFUNCTION("""COMPUTED_VALUE"""),"")</f>
        <v/>
      </c>
      <c r="AC363" s="575" t="str">
        <f>IFERROR(__xludf.DUMMYFUNCTION("""COMPUTED_VALUE"""),"")</f>
        <v/>
      </c>
      <c r="AD363" s="576" t="str">
        <f>IFERROR(__xludf.DUMMYFUNCTION("""COMPUTED_VALUE"""),"")</f>
        <v/>
      </c>
      <c r="AE363" s="574" t="str">
        <f>IFERROR(__xludf.DUMMYFUNCTION("""COMPUTED_VALUE"""),"")</f>
        <v/>
      </c>
      <c r="AF363" s="577" t="str">
        <f>IFERROR(__xludf.DUMMYFUNCTION("""COMPUTED_VALUE"""),"")</f>
        <v/>
      </c>
      <c r="AG363" s="578"/>
      <c r="AH363" s="579"/>
      <c r="AI363" s="359"/>
    </row>
    <row r="364">
      <c r="A364" s="554"/>
      <c r="B364" s="480" t="s">
        <v>2869</v>
      </c>
      <c r="C364" s="555"/>
      <c r="D364" s="556"/>
      <c r="E364" s="384" t="s">
        <v>2869</v>
      </c>
      <c r="F364" s="557"/>
      <c r="G364" s="558"/>
      <c r="H364" s="559"/>
      <c r="I364" s="560"/>
      <c r="J364" s="558"/>
      <c r="K364" s="561"/>
      <c r="L364" s="557"/>
      <c r="M364" s="558"/>
      <c r="N364" s="559"/>
      <c r="O364" s="560"/>
      <c r="P364" s="558"/>
      <c r="Q364" s="561"/>
      <c r="R364" s="557"/>
      <c r="S364" s="558"/>
      <c r="T364" s="559"/>
      <c r="U364" s="562"/>
      <c r="V364" s="563"/>
      <c r="W364" s="564"/>
      <c r="X364" s="565"/>
      <c r="Y364" s="353"/>
      <c r="Z364" s="566"/>
      <c r="AA364" s="574" t="str">
        <f>IFERROR(__xludf.DUMMYFUNCTION("""COMPUTED_VALUE"""),"")</f>
        <v/>
      </c>
      <c r="AB364" s="577" t="str">
        <f>IFERROR(__xludf.DUMMYFUNCTION("""COMPUTED_VALUE"""),"")</f>
        <v/>
      </c>
      <c r="AC364" s="575" t="str">
        <f>IFERROR(__xludf.DUMMYFUNCTION("""COMPUTED_VALUE"""),"")</f>
        <v/>
      </c>
      <c r="AD364" s="576" t="str">
        <f>IFERROR(__xludf.DUMMYFUNCTION("""COMPUTED_VALUE"""),"")</f>
        <v/>
      </c>
      <c r="AE364" s="574" t="str">
        <f>IFERROR(__xludf.DUMMYFUNCTION("""COMPUTED_VALUE"""),"")</f>
        <v/>
      </c>
      <c r="AF364" s="577" t="str">
        <f>IFERROR(__xludf.DUMMYFUNCTION("""COMPUTED_VALUE"""),"")</f>
        <v/>
      </c>
      <c r="AG364" s="578"/>
      <c r="AH364" s="579"/>
      <c r="AI364" s="359"/>
    </row>
    <row r="365">
      <c r="A365" s="554"/>
      <c r="B365" s="480" t="s">
        <v>2869</v>
      </c>
      <c r="C365" s="555"/>
      <c r="D365" s="556"/>
      <c r="E365" s="384" t="s">
        <v>2869</v>
      </c>
      <c r="F365" s="557"/>
      <c r="G365" s="558"/>
      <c r="H365" s="559"/>
      <c r="I365" s="560"/>
      <c r="J365" s="558"/>
      <c r="K365" s="561"/>
      <c r="L365" s="557"/>
      <c r="M365" s="558"/>
      <c r="N365" s="559"/>
      <c r="O365" s="560"/>
      <c r="P365" s="558"/>
      <c r="Q365" s="561"/>
      <c r="R365" s="557"/>
      <c r="S365" s="558"/>
      <c r="T365" s="559"/>
      <c r="U365" s="562"/>
      <c r="V365" s="563"/>
      <c r="W365" s="564"/>
      <c r="X365" s="565"/>
      <c r="Y365" s="353"/>
      <c r="Z365" s="566"/>
      <c r="AA365" s="574" t="str">
        <f>IFERROR(__xludf.DUMMYFUNCTION("""COMPUTED_VALUE"""),"")</f>
        <v/>
      </c>
      <c r="AB365" s="577" t="str">
        <f>IFERROR(__xludf.DUMMYFUNCTION("""COMPUTED_VALUE"""),"")</f>
        <v/>
      </c>
      <c r="AC365" s="575" t="str">
        <f>IFERROR(__xludf.DUMMYFUNCTION("""COMPUTED_VALUE"""),"")</f>
        <v/>
      </c>
      <c r="AD365" s="576" t="str">
        <f>IFERROR(__xludf.DUMMYFUNCTION("""COMPUTED_VALUE"""),"")</f>
        <v/>
      </c>
      <c r="AE365" s="574" t="str">
        <f>IFERROR(__xludf.DUMMYFUNCTION("""COMPUTED_VALUE"""),"")</f>
        <v/>
      </c>
      <c r="AF365" s="577" t="str">
        <f>IFERROR(__xludf.DUMMYFUNCTION("""COMPUTED_VALUE"""),"")</f>
        <v/>
      </c>
      <c r="AG365" s="578"/>
      <c r="AH365" s="579"/>
      <c r="AI365" s="359"/>
    </row>
    <row r="366">
      <c r="A366" s="554"/>
      <c r="B366" s="480" t="s">
        <v>2869</v>
      </c>
      <c r="C366" s="555"/>
      <c r="D366" s="556"/>
      <c r="E366" s="384" t="s">
        <v>2869</v>
      </c>
      <c r="F366" s="557"/>
      <c r="G366" s="558"/>
      <c r="H366" s="559"/>
      <c r="I366" s="560"/>
      <c r="J366" s="558"/>
      <c r="K366" s="561"/>
      <c r="L366" s="557"/>
      <c r="M366" s="558"/>
      <c r="N366" s="559"/>
      <c r="O366" s="560"/>
      <c r="P366" s="558"/>
      <c r="Q366" s="561"/>
      <c r="R366" s="557"/>
      <c r="S366" s="558"/>
      <c r="T366" s="559"/>
      <c r="U366" s="562"/>
      <c r="V366" s="563"/>
      <c r="W366" s="564"/>
      <c r="X366" s="565"/>
      <c r="Y366" s="353"/>
      <c r="Z366" s="566"/>
      <c r="AA366" s="574" t="str">
        <f>IFERROR(__xludf.DUMMYFUNCTION("""COMPUTED_VALUE"""),"")</f>
        <v/>
      </c>
      <c r="AB366" s="577" t="str">
        <f>IFERROR(__xludf.DUMMYFUNCTION("""COMPUTED_VALUE"""),"")</f>
        <v/>
      </c>
      <c r="AC366" s="575" t="str">
        <f>IFERROR(__xludf.DUMMYFUNCTION("""COMPUTED_VALUE"""),"")</f>
        <v/>
      </c>
      <c r="AD366" s="576" t="str">
        <f>IFERROR(__xludf.DUMMYFUNCTION("""COMPUTED_VALUE"""),"")</f>
        <v/>
      </c>
      <c r="AE366" s="574" t="str">
        <f>IFERROR(__xludf.DUMMYFUNCTION("""COMPUTED_VALUE"""),"")</f>
        <v/>
      </c>
      <c r="AF366" s="577" t="str">
        <f>IFERROR(__xludf.DUMMYFUNCTION("""COMPUTED_VALUE"""),"")</f>
        <v/>
      </c>
      <c r="AG366" s="578"/>
      <c r="AH366" s="579"/>
      <c r="AI366" s="359"/>
    </row>
    <row r="367">
      <c r="A367" s="554"/>
      <c r="B367" s="480" t="s">
        <v>2869</v>
      </c>
      <c r="C367" s="555"/>
      <c r="D367" s="556"/>
      <c r="E367" s="384" t="s">
        <v>2869</v>
      </c>
      <c r="F367" s="557"/>
      <c r="G367" s="558"/>
      <c r="H367" s="559"/>
      <c r="I367" s="560"/>
      <c r="J367" s="558"/>
      <c r="K367" s="561"/>
      <c r="L367" s="557"/>
      <c r="M367" s="558"/>
      <c r="N367" s="559"/>
      <c r="O367" s="560"/>
      <c r="P367" s="558"/>
      <c r="Q367" s="561"/>
      <c r="R367" s="557"/>
      <c r="S367" s="558"/>
      <c r="T367" s="559"/>
      <c r="U367" s="562"/>
      <c r="V367" s="563"/>
      <c r="W367" s="564"/>
      <c r="X367" s="565"/>
      <c r="Y367" s="353"/>
      <c r="Z367" s="566"/>
      <c r="AA367" s="574" t="str">
        <f>IFERROR(__xludf.DUMMYFUNCTION("""COMPUTED_VALUE"""),"")</f>
        <v/>
      </c>
      <c r="AB367" s="577" t="str">
        <f>IFERROR(__xludf.DUMMYFUNCTION("""COMPUTED_VALUE"""),"")</f>
        <v/>
      </c>
      <c r="AC367" s="575" t="str">
        <f>IFERROR(__xludf.DUMMYFUNCTION("""COMPUTED_VALUE"""),"")</f>
        <v/>
      </c>
      <c r="AD367" s="576" t="str">
        <f>IFERROR(__xludf.DUMMYFUNCTION("""COMPUTED_VALUE"""),"")</f>
        <v/>
      </c>
      <c r="AE367" s="574" t="str">
        <f>IFERROR(__xludf.DUMMYFUNCTION("""COMPUTED_VALUE"""),"")</f>
        <v/>
      </c>
      <c r="AF367" s="577" t="str">
        <f>IFERROR(__xludf.DUMMYFUNCTION("""COMPUTED_VALUE"""),"")</f>
        <v/>
      </c>
      <c r="AG367" s="578"/>
      <c r="AH367" s="579"/>
      <c r="AI367" s="359"/>
    </row>
    <row r="368">
      <c r="A368" s="554"/>
      <c r="B368" s="480" t="s">
        <v>2869</v>
      </c>
      <c r="C368" s="555"/>
      <c r="D368" s="556"/>
      <c r="E368" s="384" t="s">
        <v>2869</v>
      </c>
      <c r="F368" s="557"/>
      <c r="G368" s="558"/>
      <c r="H368" s="559"/>
      <c r="I368" s="560"/>
      <c r="J368" s="558"/>
      <c r="K368" s="561"/>
      <c r="L368" s="557"/>
      <c r="M368" s="558"/>
      <c r="N368" s="559"/>
      <c r="O368" s="560"/>
      <c r="P368" s="558"/>
      <c r="Q368" s="561"/>
      <c r="R368" s="557"/>
      <c r="S368" s="558"/>
      <c r="T368" s="559"/>
      <c r="U368" s="562"/>
      <c r="V368" s="563"/>
      <c r="W368" s="564"/>
      <c r="X368" s="565"/>
      <c r="Y368" s="353"/>
      <c r="Z368" s="566"/>
      <c r="AA368" s="574" t="str">
        <f>IFERROR(__xludf.DUMMYFUNCTION("""COMPUTED_VALUE"""),"")</f>
        <v/>
      </c>
      <c r="AB368" s="577" t="str">
        <f>IFERROR(__xludf.DUMMYFUNCTION("""COMPUTED_VALUE"""),"")</f>
        <v/>
      </c>
      <c r="AC368" s="575" t="str">
        <f>IFERROR(__xludf.DUMMYFUNCTION("""COMPUTED_VALUE"""),"")</f>
        <v/>
      </c>
      <c r="AD368" s="576" t="str">
        <f>IFERROR(__xludf.DUMMYFUNCTION("""COMPUTED_VALUE"""),"")</f>
        <v/>
      </c>
      <c r="AE368" s="574" t="str">
        <f>IFERROR(__xludf.DUMMYFUNCTION("""COMPUTED_VALUE"""),"")</f>
        <v/>
      </c>
      <c r="AF368" s="577" t="str">
        <f>IFERROR(__xludf.DUMMYFUNCTION("""COMPUTED_VALUE"""),"")</f>
        <v/>
      </c>
      <c r="AG368" s="578"/>
      <c r="AH368" s="579"/>
      <c r="AI368" s="359"/>
    </row>
    <row r="369">
      <c r="A369" s="554"/>
      <c r="B369" s="480" t="s">
        <v>2869</v>
      </c>
      <c r="C369" s="555"/>
      <c r="D369" s="556"/>
      <c r="E369" s="384" t="s">
        <v>2869</v>
      </c>
      <c r="F369" s="557"/>
      <c r="G369" s="558"/>
      <c r="H369" s="559"/>
      <c r="I369" s="560"/>
      <c r="J369" s="558"/>
      <c r="K369" s="561"/>
      <c r="L369" s="557"/>
      <c r="M369" s="558"/>
      <c r="N369" s="559"/>
      <c r="O369" s="560"/>
      <c r="P369" s="558"/>
      <c r="Q369" s="561"/>
      <c r="R369" s="557"/>
      <c r="S369" s="558"/>
      <c r="T369" s="559"/>
      <c r="U369" s="562"/>
      <c r="V369" s="563"/>
      <c r="W369" s="564"/>
      <c r="X369" s="565"/>
      <c r="Y369" s="353"/>
      <c r="Z369" s="566"/>
      <c r="AA369" s="574" t="str">
        <f>IFERROR(__xludf.DUMMYFUNCTION("""COMPUTED_VALUE"""),"")</f>
        <v/>
      </c>
      <c r="AB369" s="577" t="str">
        <f>IFERROR(__xludf.DUMMYFUNCTION("""COMPUTED_VALUE"""),"")</f>
        <v/>
      </c>
      <c r="AC369" s="575" t="str">
        <f>IFERROR(__xludf.DUMMYFUNCTION("""COMPUTED_VALUE"""),"")</f>
        <v/>
      </c>
      <c r="AD369" s="576" t="str">
        <f>IFERROR(__xludf.DUMMYFUNCTION("""COMPUTED_VALUE"""),"")</f>
        <v/>
      </c>
      <c r="AE369" s="574" t="str">
        <f>IFERROR(__xludf.DUMMYFUNCTION("""COMPUTED_VALUE"""),"")</f>
        <v/>
      </c>
      <c r="AF369" s="577" t="str">
        <f>IFERROR(__xludf.DUMMYFUNCTION("""COMPUTED_VALUE"""),"")</f>
        <v/>
      </c>
      <c r="AG369" s="578"/>
      <c r="AH369" s="579"/>
      <c r="AI369" s="359"/>
    </row>
    <row r="370">
      <c r="A370" s="554"/>
      <c r="B370" s="480" t="s">
        <v>2869</v>
      </c>
      <c r="C370" s="555"/>
      <c r="D370" s="556"/>
      <c r="E370" s="384" t="s">
        <v>2869</v>
      </c>
      <c r="F370" s="557"/>
      <c r="G370" s="558"/>
      <c r="H370" s="559"/>
      <c r="I370" s="560"/>
      <c r="J370" s="558"/>
      <c r="K370" s="561"/>
      <c r="L370" s="557"/>
      <c r="M370" s="558"/>
      <c r="N370" s="559"/>
      <c r="O370" s="560"/>
      <c r="P370" s="558"/>
      <c r="Q370" s="561"/>
      <c r="R370" s="557"/>
      <c r="S370" s="558"/>
      <c r="T370" s="559"/>
      <c r="U370" s="562"/>
      <c r="V370" s="563"/>
      <c r="W370" s="564"/>
      <c r="X370" s="565"/>
      <c r="Y370" s="353"/>
      <c r="Z370" s="566"/>
      <c r="AA370" s="574" t="str">
        <f>IFERROR(__xludf.DUMMYFUNCTION("""COMPUTED_VALUE"""),"")</f>
        <v/>
      </c>
      <c r="AB370" s="577" t="str">
        <f>IFERROR(__xludf.DUMMYFUNCTION("""COMPUTED_VALUE"""),"")</f>
        <v/>
      </c>
      <c r="AC370" s="575" t="str">
        <f>IFERROR(__xludf.DUMMYFUNCTION("""COMPUTED_VALUE"""),"")</f>
        <v/>
      </c>
      <c r="AD370" s="576" t="str">
        <f>IFERROR(__xludf.DUMMYFUNCTION("""COMPUTED_VALUE"""),"")</f>
        <v/>
      </c>
      <c r="AE370" s="574" t="str">
        <f>IFERROR(__xludf.DUMMYFUNCTION("""COMPUTED_VALUE"""),"")</f>
        <v/>
      </c>
      <c r="AF370" s="577" t="str">
        <f>IFERROR(__xludf.DUMMYFUNCTION("""COMPUTED_VALUE"""),"")</f>
        <v/>
      </c>
      <c r="AG370" s="578"/>
      <c r="AH370" s="579"/>
      <c r="AI370" s="359"/>
    </row>
    <row r="371">
      <c r="A371" s="554"/>
      <c r="B371" s="480" t="s">
        <v>2869</v>
      </c>
      <c r="C371" s="555"/>
      <c r="D371" s="556"/>
      <c r="E371" s="384" t="s">
        <v>2869</v>
      </c>
      <c r="F371" s="557"/>
      <c r="G371" s="558"/>
      <c r="H371" s="559"/>
      <c r="I371" s="560"/>
      <c r="J371" s="558"/>
      <c r="K371" s="561"/>
      <c r="L371" s="557"/>
      <c r="M371" s="558"/>
      <c r="N371" s="559"/>
      <c r="O371" s="560"/>
      <c r="P371" s="558"/>
      <c r="Q371" s="561"/>
      <c r="R371" s="557"/>
      <c r="S371" s="558"/>
      <c r="T371" s="559"/>
      <c r="U371" s="562"/>
      <c r="V371" s="563"/>
      <c r="W371" s="564"/>
      <c r="X371" s="565"/>
      <c r="Y371" s="353"/>
      <c r="Z371" s="566"/>
      <c r="AA371" s="574" t="str">
        <f>IFERROR(__xludf.DUMMYFUNCTION("""COMPUTED_VALUE"""),"")</f>
        <v/>
      </c>
      <c r="AB371" s="577" t="str">
        <f>IFERROR(__xludf.DUMMYFUNCTION("""COMPUTED_VALUE"""),"")</f>
        <v/>
      </c>
      <c r="AC371" s="575" t="str">
        <f>IFERROR(__xludf.DUMMYFUNCTION("""COMPUTED_VALUE"""),"")</f>
        <v/>
      </c>
      <c r="AD371" s="576" t="str">
        <f>IFERROR(__xludf.DUMMYFUNCTION("""COMPUTED_VALUE"""),"")</f>
        <v/>
      </c>
      <c r="AE371" s="574" t="str">
        <f>IFERROR(__xludf.DUMMYFUNCTION("""COMPUTED_VALUE"""),"")</f>
        <v/>
      </c>
      <c r="AF371" s="577" t="str">
        <f>IFERROR(__xludf.DUMMYFUNCTION("""COMPUTED_VALUE"""),"")</f>
        <v/>
      </c>
      <c r="AG371" s="578"/>
      <c r="AH371" s="579"/>
      <c r="AI371" s="359"/>
    </row>
    <row r="372">
      <c r="A372" s="554"/>
      <c r="B372" s="480" t="s">
        <v>2869</v>
      </c>
      <c r="C372" s="555"/>
      <c r="D372" s="556"/>
      <c r="E372" s="384" t="s">
        <v>2869</v>
      </c>
      <c r="F372" s="557"/>
      <c r="G372" s="558"/>
      <c r="H372" s="559"/>
      <c r="I372" s="560"/>
      <c r="J372" s="558"/>
      <c r="K372" s="561"/>
      <c r="L372" s="557"/>
      <c r="M372" s="558"/>
      <c r="N372" s="559"/>
      <c r="O372" s="560"/>
      <c r="P372" s="558"/>
      <c r="Q372" s="561"/>
      <c r="R372" s="557"/>
      <c r="S372" s="558"/>
      <c r="T372" s="559"/>
      <c r="U372" s="562"/>
      <c r="V372" s="563"/>
      <c r="W372" s="564"/>
      <c r="X372" s="565"/>
      <c r="Y372" s="353"/>
      <c r="Z372" s="566"/>
      <c r="AA372" s="574" t="str">
        <f>IFERROR(__xludf.DUMMYFUNCTION("""COMPUTED_VALUE"""),"")</f>
        <v/>
      </c>
      <c r="AB372" s="577" t="str">
        <f>IFERROR(__xludf.DUMMYFUNCTION("""COMPUTED_VALUE"""),"")</f>
        <v/>
      </c>
      <c r="AC372" s="575" t="str">
        <f>IFERROR(__xludf.DUMMYFUNCTION("""COMPUTED_VALUE"""),"")</f>
        <v/>
      </c>
      <c r="AD372" s="576" t="str">
        <f>IFERROR(__xludf.DUMMYFUNCTION("""COMPUTED_VALUE"""),"")</f>
        <v/>
      </c>
      <c r="AE372" s="574" t="str">
        <f>IFERROR(__xludf.DUMMYFUNCTION("""COMPUTED_VALUE"""),"")</f>
        <v/>
      </c>
      <c r="AF372" s="577" t="str">
        <f>IFERROR(__xludf.DUMMYFUNCTION("""COMPUTED_VALUE"""),"")</f>
        <v/>
      </c>
      <c r="AG372" s="578"/>
      <c r="AH372" s="579"/>
      <c r="AI372" s="359"/>
    </row>
    <row r="373">
      <c r="A373" s="554"/>
      <c r="B373" s="480" t="s">
        <v>2869</v>
      </c>
      <c r="C373" s="555"/>
      <c r="D373" s="556"/>
      <c r="E373" s="384" t="s">
        <v>2869</v>
      </c>
      <c r="F373" s="557"/>
      <c r="G373" s="558"/>
      <c r="H373" s="559"/>
      <c r="I373" s="560"/>
      <c r="J373" s="558"/>
      <c r="K373" s="561"/>
      <c r="L373" s="557"/>
      <c r="M373" s="558"/>
      <c r="N373" s="559"/>
      <c r="O373" s="560"/>
      <c r="P373" s="558"/>
      <c r="Q373" s="561"/>
      <c r="R373" s="557"/>
      <c r="S373" s="558"/>
      <c r="T373" s="559"/>
      <c r="U373" s="562"/>
      <c r="V373" s="563"/>
      <c r="W373" s="564"/>
      <c r="X373" s="565"/>
      <c r="Y373" s="353"/>
      <c r="Z373" s="566"/>
      <c r="AA373" s="574" t="str">
        <f>IFERROR(__xludf.DUMMYFUNCTION("""COMPUTED_VALUE"""),"")</f>
        <v/>
      </c>
      <c r="AB373" s="577" t="str">
        <f>IFERROR(__xludf.DUMMYFUNCTION("""COMPUTED_VALUE"""),"")</f>
        <v/>
      </c>
      <c r="AC373" s="575" t="str">
        <f>IFERROR(__xludf.DUMMYFUNCTION("""COMPUTED_VALUE"""),"")</f>
        <v/>
      </c>
      <c r="AD373" s="576" t="str">
        <f>IFERROR(__xludf.DUMMYFUNCTION("""COMPUTED_VALUE"""),"")</f>
        <v/>
      </c>
      <c r="AE373" s="574" t="str">
        <f>IFERROR(__xludf.DUMMYFUNCTION("""COMPUTED_VALUE"""),"")</f>
        <v/>
      </c>
      <c r="AF373" s="577" t="str">
        <f>IFERROR(__xludf.DUMMYFUNCTION("""COMPUTED_VALUE"""),"")</f>
        <v/>
      </c>
      <c r="AG373" s="578"/>
      <c r="AH373" s="579"/>
      <c r="AI373" s="359"/>
    </row>
    <row r="374">
      <c r="A374" s="554"/>
      <c r="B374" s="480" t="s">
        <v>2869</v>
      </c>
      <c r="C374" s="555"/>
      <c r="D374" s="556"/>
      <c r="E374" s="384" t="s">
        <v>2869</v>
      </c>
      <c r="F374" s="557"/>
      <c r="G374" s="558"/>
      <c r="H374" s="559"/>
      <c r="I374" s="560"/>
      <c r="J374" s="558"/>
      <c r="K374" s="561"/>
      <c r="L374" s="557"/>
      <c r="M374" s="558"/>
      <c r="N374" s="559"/>
      <c r="O374" s="560"/>
      <c r="P374" s="558"/>
      <c r="Q374" s="561"/>
      <c r="R374" s="557"/>
      <c r="S374" s="558"/>
      <c r="T374" s="559"/>
      <c r="U374" s="562"/>
      <c r="V374" s="563"/>
      <c r="W374" s="564"/>
      <c r="X374" s="565"/>
      <c r="Y374" s="353"/>
      <c r="Z374" s="566"/>
      <c r="AA374" s="574" t="str">
        <f>IFERROR(__xludf.DUMMYFUNCTION("""COMPUTED_VALUE"""),"")</f>
        <v/>
      </c>
      <c r="AB374" s="577" t="str">
        <f>IFERROR(__xludf.DUMMYFUNCTION("""COMPUTED_VALUE"""),"")</f>
        <v/>
      </c>
      <c r="AC374" s="575" t="str">
        <f>IFERROR(__xludf.DUMMYFUNCTION("""COMPUTED_VALUE"""),"")</f>
        <v/>
      </c>
      <c r="AD374" s="576" t="str">
        <f>IFERROR(__xludf.DUMMYFUNCTION("""COMPUTED_VALUE"""),"")</f>
        <v/>
      </c>
      <c r="AE374" s="574" t="str">
        <f>IFERROR(__xludf.DUMMYFUNCTION("""COMPUTED_VALUE"""),"")</f>
        <v/>
      </c>
      <c r="AF374" s="577" t="str">
        <f>IFERROR(__xludf.DUMMYFUNCTION("""COMPUTED_VALUE"""),"")</f>
        <v/>
      </c>
      <c r="AG374" s="578"/>
      <c r="AH374" s="579"/>
      <c r="AI374" s="359"/>
    </row>
    <row r="375">
      <c r="A375" s="554"/>
      <c r="B375" s="480" t="s">
        <v>2869</v>
      </c>
      <c r="C375" s="555"/>
      <c r="D375" s="556"/>
      <c r="E375" s="384" t="s">
        <v>2869</v>
      </c>
      <c r="F375" s="557"/>
      <c r="G375" s="558"/>
      <c r="H375" s="559"/>
      <c r="I375" s="560"/>
      <c r="J375" s="558"/>
      <c r="K375" s="561"/>
      <c r="L375" s="557"/>
      <c r="M375" s="558"/>
      <c r="N375" s="559"/>
      <c r="O375" s="560"/>
      <c r="P375" s="558"/>
      <c r="Q375" s="561"/>
      <c r="R375" s="557"/>
      <c r="S375" s="558"/>
      <c r="T375" s="559"/>
      <c r="U375" s="562"/>
      <c r="V375" s="563"/>
      <c r="W375" s="564"/>
      <c r="X375" s="565"/>
      <c r="Y375" s="353"/>
      <c r="Z375" s="566"/>
      <c r="AA375" s="574" t="str">
        <f>IFERROR(__xludf.DUMMYFUNCTION("""COMPUTED_VALUE"""),"")</f>
        <v/>
      </c>
      <c r="AB375" s="577" t="str">
        <f>IFERROR(__xludf.DUMMYFUNCTION("""COMPUTED_VALUE"""),"")</f>
        <v/>
      </c>
      <c r="AC375" s="575" t="str">
        <f>IFERROR(__xludf.DUMMYFUNCTION("""COMPUTED_VALUE"""),"")</f>
        <v/>
      </c>
      <c r="AD375" s="576" t="str">
        <f>IFERROR(__xludf.DUMMYFUNCTION("""COMPUTED_VALUE"""),"")</f>
        <v/>
      </c>
      <c r="AE375" s="574" t="str">
        <f>IFERROR(__xludf.DUMMYFUNCTION("""COMPUTED_VALUE"""),"")</f>
        <v/>
      </c>
      <c r="AF375" s="577" t="str">
        <f>IFERROR(__xludf.DUMMYFUNCTION("""COMPUTED_VALUE"""),"")</f>
        <v/>
      </c>
      <c r="AG375" s="578"/>
      <c r="AH375" s="579"/>
      <c r="AI375" s="359"/>
    </row>
    <row r="376">
      <c r="A376" s="554"/>
      <c r="B376" s="480" t="s">
        <v>2869</v>
      </c>
      <c r="C376" s="555"/>
      <c r="D376" s="556"/>
      <c r="E376" s="384" t="s">
        <v>2869</v>
      </c>
      <c r="F376" s="557"/>
      <c r="G376" s="558"/>
      <c r="H376" s="559"/>
      <c r="I376" s="560"/>
      <c r="J376" s="558"/>
      <c r="K376" s="561"/>
      <c r="L376" s="557"/>
      <c r="M376" s="558"/>
      <c r="N376" s="559"/>
      <c r="O376" s="560"/>
      <c r="P376" s="558"/>
      <c r="Q376" s="561"/>
      <c r="R376" s="557"/>
      <c r="S376" s="558"/>
      <c r="T376" s="559"/>
      <c r="U376" s="562"/>
      <c r="V376" s="563"/>
      <c r="W376" s="564"/>
      <c r="X376" s="565"/>
      <c r="Y376" s="353"/>
      <c r="Z376" s="566"/>
      <c r="AA376" s="574" t="str">
        <f>IFERROR(__xludf.DUMMYFUNCTION("""COMPUTED_VALUE"""),"")</f>
        <v/>
      </c>
      <c r="AB376" s="577" t="str">
        <f>IFERROR(__xludf.DUMMYFUNCTION("""COMPUTED_VALUE"""),"")</f>
        <v/>
      </c>
      <c r="AC376" s="575" t="str">
        <f>IFERROR(__xludf.DUMMYFUNCTION("""COMPUTED_VALUE"""),"")</f>
        <v/>
      </c>
      <c r="AD376" s="576" t="str">
        <f>IFERROR(__xludf.DUMMYFUNCTION("""COMPUTED_VALUE"""),"")</f>
        <v/>
      </c>
      <c r="AE376" s="574" t="str">
        <f>IFERROR(__xludf.DUMMYFUNCTION("""COMPUTED_VALUE"""),"")</f>
        <v/>
      </c>
      <c r="AF376" s="577" t="str">
        <f>IFERROR(__xludf.DUMMYFUNCTION("""COMPUTED_VALUE"""),"")</f>
        <v/>
      </c>
      <c r="AG376" s="578"/>
      <c r="AH376" s="579"/>
      <c r="AI376" s="359"/>
    </row>
    <row r="377">
      <c r="A377" s="554"/>
      <c r="B377" s="480" t="s">
        <v>2869</v>
      </c>
      <c r="C377" s="555"/>
      <c r="D377" s="556"/>
      <c r="E377" s="384" t="s">
        <v>2869</v>
      </c>
      <c r="F377" s="557"/>
      <c r="G377" s="558"/>
      <c r="H377" s="559"/>
      <c r="I377" s="560"/>
      <c r="J377" s="558"/>
      <c r="K377" s="561"/>
      <c r="L377" s="557"/>
      <c r="M377" s="558"/>
      <c r="N377" s="559"/>
      <c r="O377" s="560"/>
      <c r="P377" s="558"/>
      <c r="Q377" s="561"/>
      <c r="R377" s="557"/>
      <c r="S377" s="558"/>
      <c r="T377" s="559"/>
      <c r="U377" s="562"/>
      <c r="V377" s="563"/>
      <c r="W377" s="564"/>
      <c r="X377" s="565"/>
      <c r="Y377" s="353"/>
      <c r="Z377" s="566"/>
      <c r="AA377" s="574" t="str">
        <f>IFERROR(__xludf.DUMMYFUNCTION("""COMPUTED_VALUE"""),"")</f>
        <v/>
      </c>
      <c r="AB377" s="577" t="str">
        <f>IFERROR(__xludf.DUMMYFUNCTION("""COMPUTED_VALUE"""),"")</f>
        <v/>
      </c>
      <c r="AC377" s="575" t="str">
        <f>IFERROR(__xludf.DUMMYFUNCTION("""COMPUTED_VALUE"""),"")</f>
        <v/>
      </c>
      <c r="AD377" s="576" t="str">
        <f>IFERROR(__xludf.DUMMYFUNCTION("""COMPUTED_VALUE"""),"")</f>
        <v/>
      </c>
      <c r="AE377" s="574" t="str">
        <f>IFERROR(__xludf.DUMMYFUNCTION("""COMPUTED_VALUE"""),"")</f>
        <v/>
      </c>
      <c r="AF377" s="577" t="str">
        <f>IFERROR(__xludf.DUMMYFUNCTION("""COMPUTED_VALUE"""),"")</f>
        <v/>
      </c>
      <c r="AG377" s="578"/>
      <c r="AH377" s="579"/>
      <c r="AI377" s="359"/>
    </row>
    <row r="378">
      <c r="A378" s="554"/>
      <c r="B378" s="480" t="s">
        <v>2869</v>
      </c>
      <c r="C378" s="555"/>
      <c r="D378" s="556"/>
      <c r="E378" s="384" t="s">
        <v>2869</v>
      </c>
      <c r="F378" s="557"/>
      <c r="G378" s="558"/>
      <c r="H378" s="559"/>
      <c r="I378" s="560"/>
      <c r="J378" s="558"/>
      <c r="K378" s="561"/>
      <c r="L378" s="557"/>
      <c r="M378" s="558"/>
      <c r="N378" s="559"/>
      <c r="O378" s="560"/>
      <c r="P378" s="558"/>
      <c r="Q378" s="561"/>
      <c r="R378" s="557"/>
      <c r="S378" s="558"/>
      <c r="T378" s="559"/>
      <c r="U378" s="562"/>
      <c r="V378" s="563"/>
      <c r="W378" s="564"/>
      <c r="X378" s="565"/>
      <c r="Y378" s="353"/>
      <c r="Z378" s="566"/>
      <c r="AA378" s="574" t="str">
        <f>IFERROR(__xludf.DUMMYFUNCTION("""COMPUTED_VALUE"""),"")</f>
        <v/>
      </c>
      <c r="AB378" s="577" t="str">
        <f>IFERROR(__xludf.DUMMYFUNCTION("""COMPUTED_VALUE"""),"")</f>
        <v/>
      </c>
      <c r="AC378" s="575" t="str">
        <f>IFERROR(__xludf.DUMMYFUNCTION("""COMPUTED_VALUE"""),"")</f>
        <v/>
      </c>
      <c r="AD378" s="576" t="str">
        <f>IFERROR(__xludf.DUMMYFUNCTION("""COMPUTED_VALUE"""),"")</f>
        <v/>
      </c>
      <c r="AE378" s="574" t="str">
        <f>IFERROR(__xludf.DUMMYFUNCTION("""COMPUTED_VALUE"""),"")</f>
        <v/>
      </c>
      <c r="AF378" s="577" t="str">
        <f>IFERROR(__xludf.DUMMYFUNCTION("""COMPUTED_VALUE"""),"")</f>
        <v/>
      </c>
      <c r="AG378" s="578"/>
      <c r="AH378" s="579"/>
      <c r="AI378" s="359"/>
    </row>
    <row r="379">
      <c r="A379" s="554"/>
      <c r="B379" s="480" t="s">
        <v>2869</v>
      </c>
      <c r="C379" s="555"/>
      <c r="D379" s="556"/>
      <c r="E379" s="384" t="s">
        <v>2869</v>
      </c>
      <c r="F379" s="557"/>
      <c r="G379" s="558"/>
      <c r="H379" s="559"/>
      <c r="I379" s="560"/>
      <c r="J379" s="558"/>
      <c r="K379" s="561"/>
      <c r="L379" s="557"/>
      <c r="M379" s="558"/>
      <c r="N379" s="559"/>
      <c r="O379" s="560"/>
      <c r="P379" s="558"/>
      <c r="Q379" s="561"/>
      <c r="R379" s="557"/>
      <c r="S379" s="558"/>
      <c r="T379" s="559"/>
      <c r="U379" s="562"/>
      <c r="V379" s="563"/>
      <c r="W379" s="564"/>
      <c r="X379" s="565"/>
      <c r="Y379" s="353"/>
      <c r="Z379" s="566"/>
      <c r="AA379" s="574" t="str">
        <f>IFERROR(__xludf.DUMMYFUNCTION("""COMPUTED_VALUE"""),"")</f>
        <v/>
      </c>
      <c r="AB379" s="577" t="str">
        <f>IFERROR(__xludf.DUMMYFUNCTION("""COMPUTED_VALUE"""),"")</f>
        <v/>
      </c>
      <c r="AC379" s="575" t="str">
        <f>IFERROR(__xludf.DUMMYFUNCTION("""COMPUTED_VALUE"""),"")</f>
        <v/>
      </c>
      <c r="AD379" s="576" t="str">
        <f>IFERROR(__xludf.DUMMYFUNCTION("""COMPUTED_VALUE"""),"")</f>
        <v/>
      </c>
      <c r="AE379" s="574" t="str">
        <f>IFERROR(__xludf.DUMMYFUNCTION("""COMPUTED_VALUE"""),"")</f>
        <v/>
      </c>
      <c r="AF379" s="577" t="str">
        <f>IFERROR(__xludf.DUMMYFUNCTION("""COMPUTED_VALUE"""),"")</f>
        <v/>
      </c>
      <c r="AG379" s="578"/>
      <c r="AH379" s="579"/>
      <c r="AI379" s="359"/>
    </row>
    <row r="380">
      <c r="A380" s="554"/>
      <c r="B380" s="480" t="s">
        <v>2869</v>
      </c>
      <c r="C380" s="555"/>
      <c r="D380" s="556"/>
      <c r="E380" s="384" t="s">
        <v>2869</v>
      </c>
      <c r="F380" s="557"/>
      <c r="G380" s="558"/>
      <c r="H380" s="559"/>
      <c r="I380" s="560"/>
      <c r="J380" s="558"/>
      <c r="K380" s="561"/>
      <c r="L380" s="557"/>
      <c r="M380" s="558"/>
      <c r="N380" s="559"/>
      <c r="O380" s="560"/>
      <c r="P380" s="558"/>
      <c r="Q380" s="561"/>
      <c r="R380" s="557"/>
      <c r="S380" s="558"/>
      <c r="T380" s="559"/>
      <c r="U380" s="562"/>
      <c r="V380" s="563"/>
      <c r="W380" s="564"/>
      <c r="X380" s="565"/>
      <c r="Y380" s="353"/>
      <c r="Z380" s="566"/>
      <c r="AA380" s="574" t="str">
        <f>IFERROR(__xludf.DUMMYFUNCTION("""COMPUTED_VALUE"""),"")</f>
        <v/>
      </c>
      <c r="AB380" s="577" t="str">
        <f>IFERROR(__xludf.DUMMYFUNCTION("""COMPUTED_VALUE"""),"")</f>
        <v/>
      </c>
      <c r="AC380" s="575" t="str">
        <f>IFERROR(__xludf.DUMMYFUNCTION("""COMPUTED_VALUE"""),"")</f>
        <v/>
      </c>
      <c r="AD380" s="576" t="str">
        <f>IFERROR(__xludf.DUMMYFUNCTION("""COMPUTED_VALUE"""),"")</f>
        <v/>
      </c>
      <c r="AE380" s="574" t="str">
        <f>IFERROR(__xludf.DUMMYFUNCTION("""COMPUTED_VALUE"""),"")</f>
        <v/>
      </c>
      <c r="AF380" s="577" t="str">
        <f>IFERROR(__xludf.DUMMYFUNCTION("""COMPUTED_VALUE"""),"")</f>
        <v/>
      </c>
      <c r="AG380" s="578"/>
      <c r="AH380" s="579"/>
      <c r="AI380" s="359"/>
    </row>
    <row r="381">
      <c r="A381" s="554"/>
      <c r="B381" s="480" t="s">
        <v>2869</v>
      </c>
      <c r="C381" s="555"/>
      <c r="D381" s="556"/>
      <c r="E381" s="384" t="s">
        <v>2869</v>
      </c>
      <c r="F381" s="557"/>
      <c r="G381" s="558"/>
      <c r="H381" s="559"/>
      <c r="I381" s="560"/>
      <c r="J381" s="558"/>
      <c r="K381" s="561"/>
      <c r="L381" s="557"/>
      <c r="M381" s="558"/>
      <c r="N381" s="559"/>
      <c r="O381" s="560"/>
      <c r="P381" s="558"/>
      <c r="Q381" s="561"/>
      <c r="R381" s="557"/>
      <c r="S381" s="558"/>
      <c r="T381" s="559"/>
      <c r="U381" s="562"/>
      <c r="V381" s="563"/>
      <c r="W381" s="564"/>
      <c r="X381" s="565"/>
      <c r="Y381" s="353"/>
      <c r="Z381" s="566"/>
      <c r="AA381" s="574" t="str">
        <f>IFERROR(__xludf.DUMMYFUNCTION("""COMPUTED_VALUE"""),"")</f>
        <v/>
      </c>
      <c r="AB381" s="577" t="str">
        <f>IFERROR(__xludf.DUMMYFUNCTION("""COMPUTED_VALUE"""),"")</f>
        <v/>
      </c>
      <c r="AC381" s="575" t="str">
        <f>IFERROR(__xludf.DUMMYFUNCTION("""COMPUTED_VALUE"""),"")</f>
        <v/>
      </c>
      <c r="AD381" s="576" t="str">
        <f>IFERROR(__xludf.DUMMYFUNCTION("""COMPUTED_VALUE"""),"")</f>
        <v/>
      </c>
      <c r="AE381" s="574" t="str">
        <f>IFERROR(__xludf.DUMMYFUNCTION("""COMPUTED_VALUE"""),"")</f>
        <v/>
      </c>
      <c r="AF381" s="577" t="str">
        <f>IFERROR(__xludf.DUMMYFUNCTION("""COMPUTED_VALUE"""),"")</f>
        <v/>
      </c>
      <c r="AG381" s="578"/>
      <c r="AH381" s="579"/>
      <c r="AI381" s="359"/>
    </row>
    <row r="382">
      <c r="A382" s="554"/>
      <c r="B382" s="480" t="s">
        <v>2869</v>
      </c>
      <c r="C382" s="555"/>
      <c r="D382" s="556"/>
      <c r="E382" s="384" t="s">
        <v>2869</v>
      </c>
      <c r="F382" s="557"/>
      <c r="G382" s="558"/>
      <c r="H382" s="559"/>
      <c r="I382" s="560"/>
      <c r="J382" s="558"/>
      <c r="K382" s="561"/>
      <c r="L382" s="557"/>
      <c r="M382" s="558"/>
      <c r="N382" s="559"/>
      <c r="O382" s="560"/>
      <c r="P382" s="558"/>
      <c r="Q382" s="561"/>
      <c r="R382" s="557"/>
      <c r="S382" s="558"/>
      <c r="T382" s="559"/>
      <c r="U382" s="562"/>
      <c r="V382" s="563"/>
      <c r="W382" s="591"/>
      <c r="X382" s="572"/>
      <c r="Y382" s="353"/>
      <c r="Z382" s="566"/>
      <c r="AA382" s="574" t="str">
        <f>IFERROR(__xludf.DUMMYFUNCTION("""COMPUTED_VALUE"""),"")</f>
        <v/>
      </c>
      <c r="AB382" s="577" t="str">
        <f>IFERROR(__xludf.DUMMYFUNCTION("""COMPUTED_VALUE"""),"")</f>
        <v/>
      </c>
      <c r="AC382" s="575" t="str">
        <f>IFERROR(__xludf.DUMMYFUNCTION("""COMPUTED_VALUE"""),"")</f>
        <v/>
      </c>
      <c r="AD382" s="576" t="str">
        <f>IFERROR(__xludf.DUMMYFUNCTION("""COMPUTED_VALUE"""),"")</f>
        <v/>
      </c>
      <c r="AE382" s="574" t="str">
        <f>IFERROR(__xludf.DUMMYFUNCTION("""COMPUTED_VALUE"""),"")</f>
        <v/>
      </c>
      <c r="AF382" s="577" t="str">
        <f>IFERROR(__xludf.DUMMYFUNCTION("""COMPUTED_VALUE"""),"")</f>
        <v/>
      </c>
      <c r="AG382" s="578"/>
      <c r="AH382" s="579"/>
      <c r="AI382" s="359"/>
    </row>
    <row r="383">
      <c r="A383" s="554"/>
      <c r="B383" s="480" t="s">
        <v>2869</v>
      </c>
      <c r="C383" s="555"/>
      <c r="D383" s="556"/>
      <c r="E383" s="384" t="s">
        <v>2869</v>
      </c>
      <c r="F383" s="557"/>
      <c r="G383" s="558"/>
      <c r="H383" s="559"/>
      <c r="I383" s="560"/>
      <c r="J383" s="558"/>
      <c r="K383" s="561"/>
      <c r="L383" s="557"/>
      <c r="M383" s="558"/>
      <c r="N383" s="559"/>
      <c r="O383" s="560"/>
      <c r="P383" s="558"/>
      <c r="Q383" s="561"/>
      <c r="R383" s="557"/>
      <c r="S383" s="558"/>
      <c r="T383" s="559"/>
      <c r="U383" s="562"/>
      <c r="V383" s="563"/>
      <c r="W383" s="564"/>
      <c r="X383" s="565"/>
      <c r="Y383" s="353"/>
      <c r="Z383" s="566"/>
      <c r="AA383" s="574" t="str">
        <f>IFERROR(__xludf.DUMMYFUNCTION("""COMPUTED_VALUE"""),"")</f>
        <v/>
      </c>
      <c r="AB383" s="577" t="str">
        <f>IFERROR(__xludf.DUMMYFUNCTION("""COMPUTED_VALUE"""),"")</f>
        <v/>
      </c>
      <c r="AC383" s="575" t="str">
        <f>IFERROR(__xludf.DUMMYFUNCTION("""COMPUTED_VALUE"""),"")</f>
        <v/>
      </c>
      <c r="AD383" s="576" t="str">
        <f>IFERROR(__xludf.DUMMYFUNCTION("""COMPUTED_VALUE"""),"")</f>
        <v/>
      </c>
      <c r="AE383" s="574" t="str">
        <f>IFERROR(__xludf.DUMMYFUNCTION("""COMPUTED_VALUE"""),"")</f>
        <v/>
      </c>
      <c r="AF383" s="577" t="str">
        <f>IFERROR(__xludf.DUMMYFUNCTION("""COMPUTED_VALUE"""),"")</f>
        <v/>
      </c>
      <c r="AG383" s="578"/>
      <c r="AH383" s="579"/>
      <c r="AI383" s="359"/>
    </row>
    <row r="384">
      <c r="A384" s="554"/>
      <c r="B384" s="480" t="s">
        <v>2869</v>
      </c>
      <c r="C384" s="555"/>
      <c r="D384" s="556"/>
      <c r="E384" s="384" t="s">
        <v>2869</v>
      </c>
      <c r="F384" s="557"/>
      <c r="G384" s="558"/>
      <c r="H384" s="559"/>
      <c r="I384" s="560"/>
      <c r="J384" s="558"/>
      <c r="K384" s="561"/>
      <c r="L384" s="557"/>
      <c r="M384" s="558"/>
      <c r="N384" s="559"/>
      <c r="O384" s="560"/>
      <c r="P384" s="558"/>
      <c r="Q384" s="561"/>
      <c r="R384" s="557"/>
      <c r="S384" s="558"/>
      <c r="T384" s="559"/>
      <c r="U384" s="562"/>
      <c r="V384" s="563"/>
      <c r="W384" s="564"/>
      <c r="X384" s="565"/>
      <c r="Y384" s="353"/>
      <c r="Z384" s="566"/>
      <c r="AA384" s="574" t="str">
        <f>IFERROR(__xludf.DUMMYFUNCTION("""COMPUTED_VALUE"""),"")</f>
        <v/>
      </c>
      <c r="AB384" s="577" t="str">
        <f>IFERROR(__xludf.DUMMYFUNCTION("""COMPUTED_VALUE"""),"")</f>
        <v/>
      </c>
      <c r="AC384" s="575" t="str">
        <f>IFERROR(__xludf.DUMMYFUNCTION("""COMPUTED_VALUE"""),"")</f>
        <v/>
      </c>
      <c r="AD384" s="576" t="str">
        <f>IFERROR(__xludf.DUMMYFUNCTION("""COMPUTED_VALUE"""),"")</f>
        <v/>
      </c>
      <c r="AE384" s="574" t="str">
        <f>IFERROR(__xludf.DUMMYFUNCTION("""COMPUTED_VALUE"""),"")</f>
        <v/>
      </c>
      <c r="AF384" s="577" t="str">
        <f>IFERROR(__xludf.DUMMYFUNCTION("""COMPUTED_VALUE"""),"")</f>
        <v/>
      </c>
      <c r="AG384" s="578"/>
      <c r="AH384" s="579"/>
      <c r="AI384" s="359"/>
    </row>
    <row r="385">
      <c r="A385" s="554"/>
      <c r="B385" s="480" t="s">
        <v>2869</v>
      </c>
      <c r="C385" s="555"/>
      <c r="D385" s="556"/>
      <c r="E385" s="384" t="s">
        <v>2869</v>
      </c>
      <c r="F385" s="557"/>
      <c r="G385" s="558"/>
      <c r="H385" s="559"/>
      <c r="I385" s="560"/>
      <c r="J385" s="558"/>
      <c r="K385" s="561"/>
      <c r="L385" s="557"/>
      <c r="M385" s="558"/>
      <c r="N385" s="559"/>
      <c r="O385" s="560"/>
      <c r="P385" s="558"/>
      <c r="Q385" s="561"/>
      <c r="R385" s="557"/>
      <c r="S385" s="558"/>
      <c r="T385" s="559"/>
      <c r="U385" s="562"/>
      <c r="V385" s="563"/>
      <c r="W385" s="591"/>
      <c r="X385" s="572"/>
      <c r="Y385" s="353"/>
      <c r="Z385" s="566"/>
      <c r="AA385" s="574" t="str">
        <f>IFERROR(__xludf.DUMMYFUNCTION("""COMPUTED_VALUE"""),"")</f>
        <v/>
      </c>
      <c r="AB385" s="577" t="str">
        <f>IFERROR(__xludf.DUMMYFUNCTION("""COMPUTED_VALUE"""),"")</f>
        <v/>
      </c>
      <c r="AC385" s="575" t="str">
        <f>IFERROR(__xludf.DUMMYFUNCTION("""COMPUTED_VALUE"""),"")</f>
        <v/>
      </c>
      <c r="AD385" s="576" t="str">
        <f>IFERROR(__xludf.DUMMYFUNCTION("""COMPUTED_VALUE"""),"")</f>
        <v/>
      </c>
      <c r="AE385" s="574" t="str">
        <f>IFERROR(__xludf.DUMMYFUNCTION("""COMPUTED_VALUE"""),"")</f>
        <v/>
      </c>
      <c r="AF385" s="577" t="str">
        <f>IFERROR(__xludf.DUMMYFUNCTION("""COMPUTED_VALUE"""),"")</f>
        <v/>
      </c>
      <c r="AG385" s="578"/>
      <c r="AH385" s="579"/>
      <c r="AI385" s="359"/>
    </row>
    <row r="386">
      <c r="A386" s="554"/>
      <c r="B386" s="480" t="s">
        <v>2869</v>
      </c>
      <c r="C386" s="555"/>
      <c r="D386" s="556"/>
      <c r="E386" s="384" t="s">
        <v>2869</v>
      </c>
      <c r="F386" s="557"/>
      <c r="G386" s="558"/>
      <c r="H386" s="559"/>
      <c r="I386" s="560"/>
      <c r="J386" s="558"/>
      <c r="K386" s="561"/>
      <c r="L386" s="557"/>
      <c r="M386" s="558"/>
      <c r="N386" s="559"/>
      <c r="O386" s="560"/>
      <c r="P386" s="558"/>
      <c r="Q386" s="561"/>
      <c r="R386" s="557"/>
      <c r="S386" s="558"/>
      <c r="T386" s="559"/>
      <c r="U386" s="562"/>
      <c r="V386" s="563"/>
      <c r="W386" s="564"/>
      <c r="X386" s="565"/>
      <c r="Y386" s="353"/>
      <c r="Z386" s="566"/>
      <c r="AA386" s="574" t="str">
        <f>IFERROR(__xludf.DUMMYFUNCTION("""COMPUTED_VALUE"""),"")</f>
        <v/>
      </c>
      <c r="AB386" s="577" t="str">
        <f>IFERROR(__xludf.DUMMYFUNCTION("""COMPUTED_VALUE"""),"")</f>
        <v/>
      </c>
      <c r="AC386" s="575" t="str">
        <f>IFERROR(__xludf.DUMMYFUNCTION("""COMPUTED_VALUE"""),"")</f>
        <v/>
      </c>
      <c r="AD386" s="576" t="str">
        <f>IFERROR(__xludf.DUMMYFUNCTION("""COMPUTED_VALUE"""),"")</f>
        <v/>
      </c>
      <c r="AE386" s="574" t="str">
        <f>IFERROR(__xludf.DUMMYFUNCTION("""COMPUTED_VALUE"""),"")</f>
        <v/>
      </c>
      <c r="AF386" s="577" t="str">
        <f>IFERROR(__xludf.DUMMYFUNCTION("""COMPUTED_VALUE"""),"")</f>
        <v/>
      </c>
      <c r="AG386" s="578"/>
      <c r="AH386" s="579"/>
      <c r="AI386" s="359"/>
    </row>
    <row r="387">
      <c r="A387" s="554"/>
      <c r="B387" s="480" t="s">
        <v>2869</v>
      </c>
      <c r="C387" s="555"/>
      <c r="D387" s="556"/>
      <c r="E387" s="384" t="s">
        <v>2869</v>
      </c>
      <c r="F387" s="557"/>
      <c r="G387" s="558"/>
      <c r="H387" s="559"/>
      <c r="I387" s="560"/>
      <c r="J387" s="558"/>
      <c r="K387" s="561"/>
      <c r="L387" s="557"/>
      <c r="M387" s="558"/>
      <c r="N387" s="559"/>
      <c r="O387" s="560"/>
      <c r="P387" s="558"/>
      <c r="Q387" s="561"/>
      <c r="R387" s="557"/>
      <c r="S387" s="558"/>
      <c r="T387" s="559"/>
      <c r="U387" s="562"/>
      <c r="V387" s="563"/>
      <c r="W387" s="564"/>
      <c r="X387" s="565"/>
      <c r="Y387" s="353"/>
      <c r="Z387" s="566"/>
      <c r="AA387" s="574" t="str">
        <f>IFERROR(__xludf.DUMMYFUNCTION("""COMPUTED_VALUE"""),"")</f>
        <v/>
      </c>
      <c r="AB387" s="577" t="str">
        <f>IFERROR(__xludf.DUMMYFUNCTION("""COMPUTED_VALUE"""),"")</f>
        <v/>
      </c>
      <c r="AC387" s="575" t="str">
        <f>IFERROR(__xludf.DUMMYFUNCTION("""COMPUTED_VALUE"""),"")</f>
        <v/>
      </c>
      <c r="AD387" s="576" t="str">
        <f>IFERROR(__xludf.DUMMYFUNCTION("""COMPUTED_VALUE"""),"")</f>
        <v/>
      </c>
      <c r="AE387" s="574" t="str">
        <f>IFERROR(__xludf.DUMMYFUNCTION("""COMPUTED_VALUE"""),"")</f>
        <v/>
      </c>
      <c r="AF387" s="577" t="str">
        <f>IFERROR(__xludf.DUMMYFUNCTION("""COMPUTED_VALUE"""),"")</f>
        <v/>
      </c>
      <c r="AG387" s="578"/>
      <c r="AH387" s="579"/>
      <c r="AI387" s="359"/>
    </row>
    <row r="388">
      <c r="A388" s="554"/>
      <c r="B388" s="480" t="s">
        <v>2869</v>
      </c>
      <c r="C388" s="555"/>
      <c r="D388" s="556"/>
      <c r="E388" s="384" t="s">
        <v>2869</v>
      </c>
      <c r="F388" s="557"/>
      <c r="G388" s="558"/>
      <c r="H388" s="559"/>
      <c r="I388" s="560"/>
      <c r="J388" s="558"/>
      <c r="K388" s="561"/>
      <c r="L388" s="557"/>
      <c r="M388" s="558"/>
      <c r="N388" s="559"/>
      <c r="O388" s="560"/>
      <c r="P388" s="558"/>
      <c r="Q388" s="561"/>
      <c r="R388" s="557"/>
      <c r="S388" s="558"/>
      <c r="T388" s="559"/>
      <c r="U388" s="562"/>
      <c r="V388" s="563"/>
      <c r="W388" s="591"/>
      <c r="X388" s="572"/>
      <c r="Y388" s="353"/>
      <c r="Z388" s="566"/>
      <c r="AA388" s="574" t="str">
        <f>IFERROR(__xludf.DUMMYFUNCTION("""COMPUTED_VALUE"""),"")</f>
        <v/>
      </c>
      <c r="AB388" s="577" t="str">
        <f>IFERROR(__xludf.DUMMYFUNCTION("""COMPUTED_VALUE"""),"")</f>
        <v/>
      </c>
      <c r="AC388" s="575" t="str">
        <f>IFERROR(__xludf.DUMMYFUNCTION("""COMPUTED_VALUE"""),"")</f>
        <v/>
      </c>
      <c r="AD388" s="576" t="str">
        <f>IFERROR(__xludf.DUMMYFUNCTION("""COMPUTED_VALUE"""),"")</f>
        <v/>
      </c>
      <c r="AE388" s="574" t="str">
        <f>IFERROR(__xludf.DUMMYFUNCTION("""COMPUTED_VALUE"""),"")</f>
        <v/>
      </c>
      <c r="AF388" s="577" t="str">
        <f>IFERROR(__xludf.DUMMYFUNCTION("""COMPUTED_VALUE"""),"")</f>
        <v/>
      </c>
      <c r="AG388" s="578"/>
      <c r="AH388" s="579"/>
      <c r="AI388" s="359"/>
    </row>
    <row r="389">
      <c r="A389" s="554"/>
      <c r="B389" s="480" t="s">
        <v>2869</v>
      </c>
      <c r="C389" s="555"/>
      <c r="D389" s="556"/>
      <c r="E389" s="384" t="s">
        <v>2869</v>
      </c>
      <c r="F389" s="557"/>
      <c r="G389" s="558"/>
      <c r="H389" s="559"/>
      <c r="I389" s="560"/>
      <c r="J389" s="558"/>
      <c r="K389" s="561"/>
      <c r="L389" s="557"/>
      <c r="M389" s="558"/>
      <c r="N389" s="559"/>
      <c r="O389" s="560"/>
      <c r="P389" s="558"/>
      <c r="Q389" s="561"/>
      <c r="R389" s="557"/>
      <c r="S389" s="558"/>
      <c r="T389" s="559"/>
      <c r="U389" s="562"/>
      <c r="V389" s="563"/>
      <c r="W389" s="591"/>
      <c r="X389" s="572"/>
      <c r="Y389" s="353"/>
      <c r="Z389" s="566"/>
      <c r="AA389" s="574" t="str">
        <f>IFERROR(__xludf.DUMMYFUNCTION("""COMPUTED_VALUE"""),"")</f>
        <v/>
      </c>
      <c r="AB389" s="577" t="str">
        <f>IFERROR(__xludf.DUMMYFUNCTION("""COMPUTED_VALUE"""),"")</f>
        <v/>
      </c>
      <c r="AC389" s="575" t="str">
        <f>IFERROR(__xludf.DUMMYFUNCTION("""COMPUTED_VALUE"""),"")</f>
        <v/>
      </c>
      <c r="AD389" s="576" t="str">
        <f>IFERROR(__xludf.DUMMYFUNCTION("""COMPUTED_VALUE"""),"")</f>
        <v/>
      </c>
      <c r="AE389" s="574" t="str">
        <f>IFERROR(__xludf.DUMMYFUNCTION("""COMPUTED_VALUE"""),"")</f>
        <v/>
      </c>
      <c r="AF389" s="577" t="str">
        <f>IFERROR(__xludf.DUMMYFUNCTION("""COMPUTED_VALUE"""),"")</f>
        <v/>
      </c>
      <c r="AG389" s="578"/>
      <c r="AH389" s="579"/>
      <c r="AI389" s="359"/>
    </row>
    <row r="390">
      <c r="A390" s="554"/>
      <c r="B390" s="480" t="s">
        <v>2869</v>
      </c>
      <c r="C390" s="555"/>
      <c r="D390" s="556"/>
      <c r="E390" s="384" t="s">
        <v>2869</v>
      </c>
      <c r="F390" s="557"/>
      <c r="G390" s="558"/>
      <c r="H390" s="559"/>
      <c r="I390" s="560"/>
      <c r="J390" s="558"/>
      <c r="K390" s="561"/>
      <c r="L390" s="557"/>
      <c r="M390" s="558"/>
      <c r="N390" s="559"/>
      <c r="O390" s="560"/>
      <c r="P390" s="558"/>
      <c r="Q390" s="561"/>
      <c r="R390" s="557"/>
      <c r="S390" s="558"/>
      <c r="T390" s="559"/>
      <c r="U390" s="562"/>
      <c r="V390" s="563"/>
      <c r="W390" s="591"/>
      <c r="X390" s="572"/>
      <c r="Y390" s="353"/>
      <c r="Z390" s="566"/>
      <c r="AA390" s="574" t="str">
        <f>IFERROR(__xludf.DUMMYFUNCTION("""COMPUTED_VALUE"""),"")</f>
        <v/>
      </c>
      <c r="AB390" s="577" t="str">
        <f>IFERROR(__xludf.DUMMYFUNCTION("""COMPUTED_VALUE"""),"")</f>
        <v/>
      </c>
      <c r="AC390" s="575" t="str">
        <f>IFERROR(__xludf.DUMMYFUNCTION("""COMPUTED_VALUE"""),"")</f>
        <v/>
      </c>
      <c r="AD390" s="576" t="str">
        <f>IFERROR(__xludf.DUMMYFUNCTION("""COMPUTED_VALUE"""),"")</f>
        <v/>
      </c>
      <c r="AE390" s="574" t="str">
        <f>IFERROR(__xludf.DUMMYFUNCTION("""COMPUTED_VALUE"""),"")</f>
        <v/>
      </c>
      <c r="AF390" s="577" t="str">
        <f>IFERROR(__xludf.DUMMYFUNCTION("""COMPUTED_VALUE"""),"")</f>
        <v/>
      </c>
      <c r="AG390" s="578"/>
      <c r="AH390" s="579"/>
      <c r="AI390" s="359"/>
    </row>
    <row r="391">
      <c r="A391" s="554"/>
      <c r="B391" s="480" t="s">
        <v>2869</v>
      </c>
      <c r="C391" s="555"/>
      <c r="D391" s="556"/>
      <c r="E391" s="384" t="s">
        <v>2869</v>
      </c>
      <c r="F391" s="557"/>
      <c r="G391" s="558"/>
      <c r="H391" s="559"/>
      <c r="I391" s="560"/>
      <c r="J391" s="558"/>
      <c r="K391" s="561"/>
      <c r="L391" s="557"/>
      <c r="M391" s="558"/>
      <c r="N391" s="559"/>
      <c r="O391" s="560"/>
      <c r="P391" s="558"/>
      <c r="Q391" s="561"/>
      <c r="R391" s="557"/>
      <c r="S391" s="558"/>
      <c r="T391" s="559"/>
      <c r="U391" s="562"/>
      <c r="V391" s="563"/>
      <c r="W391" s="599"/>
      <c r="X391" s="565"/>
      <c r="Y391" s="353"/>
      <c r="Z391" s="566"/>
      <c r="AA391" s="574" t="str">
        <f>IFERROR(__xludf.DUMMYFUNCTION("""COMPUTED_VALUE"""),"")</f>
        <v/>
      </c>
      <c r="AB391" s="577" t="str">
        <f>IFERROR(__xludf.DUMMYFUNCTION("""COMPUTED_VALUE"""),"")</f>
        <v/>
      </c>
      <c r="AC391" s="575" t="str">
        <f>IFERROR(__xludf.DUMMYFUNCTION("""COMPUTED_VALUE"""),"")</f>
        <v/>
      </c>
      <c r="AD391" s="576" t="str">
        <f>IFERROR(__xludf.DUMMYFUNCTION("""COMPUTED_VALUE"""),"")</f>
        <v/>
      </c>
      <c r="AE391" s="574" t="str">
        <f>IFERROR(__xludf.DUMMYFUNCTION("""COMPUTED_VALUE"""),"")</f>
        <v/>
      </c>
      <c r="AF391" s="577" t="str">
        <f>IFERROR(__xludf.DUMMYFUNCTION("""COMPUTED_VALUE"""),"")</f>
        <v/>
      </c>
      <c r="AG391" s="578"/>
      <c r="AH391" s="579"/>
      <c r="AI391" s="359"/>
    </row>
    <row r="392">
      <c r="A392" s="554"/>
      <c r="B392" s="480" t="s">
        <v>2869</v>
      </c>
      <c r="C392" s="555"/>
      <c r="D392" s="556"/>
      <c r="E392" s="384" t="s">
        <v>2869</v>
      </c>
      <c r="F392" s="557"/>
      <c r="G392" s="558"/>
      <c r="H392" s="559"/>
      <c r="I392" s="560"/>
      <c r="J392" s="558"/>
      <c r="K392" s="561"/>
      <c r="L392" s="557"/>
      <c r="M392" s="558"/>
      <c r="N392" s="559"/>
      <c r="O392" s="560"/>
      <c r="P392" s="558"/>
      <c r="Q392" s="561"/>
      <c r="R392" s="557"/>
      <c r="S392" s="558"/>
      <c r="T392" s="559"/>
      <c r="U392" s="562"/>
      <c r="V392" s="563"/>
      <c r="W392" s="591"/>
      <c r="X392" s="572"/>
      <c r="Y392" s="353"/>
      <c r="Z392" s="566"/>
      <c r="AA392" s="574" t="str">
        <f>IFERROR(__xludf.DUMMYFUNCTION("""COMPUTED_VALUE"""),"")</f>
        <v/>
      </c>
      <c r="AB392" s="577" t="str">
        <f>IFERROR(__xludf.DUMMYFUNCTION("""COMPUTED_VALUE"""),"")</f>
        <v/>
      </c>
      <c r="AC392" s="575" t="str">
        <f>IFERROR(__xludf.DUMMYFUNCTION("""COMPUTED_VALUE"""),"")</f>
        <v/>
      </c>
      <c r="AD392" s="576" t="str">
        <f>IFERROR(__xludf.DUMMYFUNCTION("""COMPUTED_VALUE"""),"")</f>
        <v/>
      </c>
      <c r="AE392" s="574" t="str">
        <f>IFERROR(__xludf.DUMMYFUNCTION("""COMPUTED_VALUE"""),"")</f>
        <v/>
      </c>
      <c r="AF392" s="577" t="str">
        <f>IFERROR(__xludf.DUMMYFUNCTION("""COMPUTED_VALUE"""),"")</f>
        <v/>
      </c>
      <c r="AG392" s="578"/>
      <c r="AH392" s="579"/>
      <c r="AI392" s="359"/>
    </row>
    <row r="393">
      <c r="A393" s="554"/>
      <c r="B393" s="480" t="s">
        <v>2869</v>
      </c>
      <c r="C393" s="555"/>
      <c r="D393" s="556"/>
      <c r="E393" s="384" t="s">
        <v>2869</v>
      </c>
      <c r="F393" s="557"/>
      <c r="G393" s="558"/>
      <c r="H393" s="559"/>
      <c r="I393" s="560"/>
      <c r="J393" s="558"/>
      <c r="K393" s="561"/>
      <c r="L393" s="557"/>
      <c r="M393" s="558"/>
      <c r="N393" s="559"/>
      <c r="O393" s="560"/>
      <c r="P393" s="558"/>
      <c r="Q393" s="561"/>
      <c r="R393" s="557"/>
      <c r="S393" s="558"/>
      <c r="T393" s="559"/>
      <c r="U393" s="562"/>
      <c r="V393" s="563"/>
      <c r="W393" s="564"/>
      <c r="X393" s="565"/>
      <c r="Y393" s="353"/>
      <c r="Z393" s="566"/>
      <c r="AA393" s="574" t="str">
        <f>IFERROR(__xludf.DUMMYFUNCTION("""COMPUTED_VALUE"""),"")</f>
        <v/>
      </c>
      <c r="AB393" s="577" t="str">
        <f>IFERROR(__xludf.DUMMYFUNCTION("""COMPUTED_VALUE"""),"")</f>
        <v/>
      </c>
      <c r="AC393" s="575" t="str">
        <f>IFERROR(__xludf.DUMMYFUNCTION("""COMPUTED_VALUE"""),"")</f>
        <v/>
      </c>
      <c r="AD393" s="576" t="str">
        <f>IFERROR(__xludf.DUMMYFUNCTION("""COMPUTED_VALUE"""),"")</f>
        <v/>
      </c>
      <c r="AE393" s="574" t="str">
        <f>IFERROR(__xludf.DUMMYFUNCTION("""COMPUTED_VALUE"""),"")</f>
        <v/>
      </c>
      <c r="AF393" s="577" t="str">
        <f>IFERROR(__xludf.DUMMYFUNCTION("""COMPUTED_VALUE"""),"")</f>
        <v/>
      </c>
      <c r="AG393" s="578"/>
      <c r="AH393" s="579"/>
      <c r="AI393" s="359"/>
    </row>
    <row r="394">
      <c r="A394" s="554"/>
      <c r="B394" s="480" t="s">
        <v>2869</v>
      </c>
      <c r="C394" s="555"/>
      <c r="D394" s="556"/>
      <c r="E394" s="384" t="s">
        <v>2869</v>
      </c>
      <c r="F394" s="557"/>
      <c r="G394" s="558"/>
      <c r="H394" s="559"/>
      <c r="I394" s="560"/>
      <c r="J394" s="558"/>
      <c r="K394" s="561"/>
      <c r="L394" s="557"/>
      <c r="M394" s="558"/>
      <c r="N394" s="559"/>
      <c r="O394" s="560"/>
      <c r="P394" s="558"/>
      <c r="Q394" s="561"/>
      <c r="R394" s="557"/>
      <c r="S394" s="558"/>
      <c r="T394" s="559"/>
      <c r="U394" s="562"/>
      <c r="V394" s="563"/>
      <c r="W394" s="564"/>
      <c r="X394" s="565"/>
      <c r="Y394" s="353"/>
      <c r="Z394" s="566"/>
      <c r="AA394" s="574" t="str">
        <f>IFERROR(__xludf.DUMMYFUNCTION("""COMPUTED_VALUE"""),"")</f>
        <v/>
      </c>
      <c r="AB394" s="577" t="str">
        <f>IFERROR(__xludf.DUMMYFUNCTION("""COMPUTED_VALUE"""),"")</f>
        <v/>
      </c>
      <c r="AC394" s="575" t="str">
        <f>IFERROR(__xludf.DUMMYFUNCTION("""COMPUTED_VALUE"""),"")</f>
        <v/>
      </c>
      <c r="AD394" s="576" t="str">
        <f>IFERROR(__xludf.DUMMYFUNCTION("""COMPUTED_VALUE"""),"")</f>
        <v/>
      </c>
      <c r="AE394" s="574" t="str">
        <f>IFERROR(__xludf.DUMMYFUNCTION("""COMPUTED_VALUE"""),"")</f>
        <v/>
      </c>
      <c r="AF394" s="577" t="str">
        <f>IFERROR(__xludf.DUMMYFUNCTION("""COMPUTED_VALUE"""),"")</f>
        <v/>
      </c>
      <c r="AG394" s="578"/>
      <c r="AH394" s="579"/>
      <c r="AI394" s="359"/>
    </row>
    <row r="395">
      <c r="A395" s="554"/>
      <c r="B395" s="480" t="s">
        <v>2869</v>
      </c>
      <c r="C395" s="555"/>
      <c r="D395" s="556"/>
      <c r="E395" s="384" t="s">
        <v>2869</v>
      </c>
      <c r="F395" s="557"/>
      <c r="G395" s="558"/>
      <c r="H395" s="559"/>
      <c r="I395" s="560"/>
      <c r="J395" s="558"/>
      <c r="K395" s="561"/>
      <c r="L395" s="557"/>
      <c r="M395" s="558"/>
      <c r="N395" s="559"/>
      <c r="O395" s="560"/>
      <c r="P395" s="558"/>
      <c r="Q395" s="561"/>
      <c r="R395" s="557"/>
      <c r="S395" s="558"/>
      <c r="T395" s="559"/>
      <c r="U395" s="562"/>
      <c r="V395" s="563"/>
      <c r="W395" s="564"/>
      <c r="X395" s="565"/>
      <c r="Y395" s="353"/>
      <c r="Z395" s="566"/>
      <c r="AA395" s="574" t="str">
        <f>IFERROR(__xludf.DUMMYFUNCTION("""COMPUTED_VALUE"""),"")</f>
        <v/>
      </c>
      <c r="AB395" s="577" t="str">
        <f>IFERROR(__xludf.DUMMYFUNCTION("""COMPUTED_VALUE"""),"")</f>
        <v/>
      </c>
      <c r="AC395" s="575" t="str">
        <f>IFERROR(__xludf.DUMMYFUNCTION("""COMPUTED_VALUE"""),"")</f>
        <v/>
      </c>
      <c r="AD395" s="576" t="str">
        <f>IFERROR(__xludf.DUMMYFUNCTION("""COMPUTED_VALUE"""),"")</f>
        <v/>
      </c>
      <c r="AE395" s="574" t="str">
        <f>IFERROR(__xludf.DUMMYFUNCTION("""COMPUTED_VALUE"""),"")</f>
        <v/>
      </c>
      <c r="AF395" s="577" t="str">
        <f>IFERROR(__xludf.DUMMYFUNCTION("""COMPUTED_VALUE"""),"")</f>
        <v/>
      </c>
      <c r="AG395" s="578"/>
      <c r="AH395" s="579"/>
      <c r="AI395" s="359"/>
    </row>
    <row r="396">
      <c r="A396" s="554"/>
      <c r="B396" s="480" t="s">
        <v>2869</v>
      </c>
      <c r="C396" s="555"/>
      <c r="D396" s="556"/>
      <c r="E396" s="384" t="s">
        <v>2869</v>
      </c>
      <c r="F396" s="557"/>
      <c r="G396" s="558"/>
      <c r="H396" s="559"/>
      <c r="I396" s="560"/>
      <c r="J396" s="558"/>
      <c r="K396" s="561"/>
      <c r="L396" s="557"/>
      <c r="M396" s="558"/>
      <c r="N396" s="559"/>
      <c r="O396" s="560"/>
      <c r="P396" s="558"/>
      <c r="Q396" s="561"/>
      <c r="R396" s="557"/>
      <c r="S396" s="558"/>
      <c r="T396" s="559"/>
      <c r="U396" s="562"/>
      <c r="V396" s="563"/>
      <c r="W396" s="564"/>
      <c r="X396" s="565"/>
      <c r="Y396" s="353"/>
      <c r="Z396" s="566"/>
      <c r="AA396" s="574" t="str">
        <f>IFERROR(__xludf.DUMMYFUNCTION("""COMPUTED_VALUE"""),"")</f>
        <v/>
      </c>
      <c r="AB396" s="577" t="str">
        <f>IFERROR(__xludf.DUMMYFUNCTION("""COMPUTED_VALUE"""),"")</f>
        <v/>
      </c>
      <c r="AC396" s="575" t="str">
        <f>IFERROR(__xludf.DUMMYFUNCTION("""COMPUTED_VALUE"""),"")</f>
        <v/>
      </c>
      <c r="AD396" s="576" t="str">
        <f>IFERROR(__xludf.DUMMYFUNCTION("""COMPUTED_VALUE"""),"")</f>
        <v/>
      </c>
      <c r="AE396" s="574" t="str">
        <f>IFERROR(__xludf.DUMMYFUNCTION("""COMPUTED_VALUE"""),"")</f>
        <v/>
      </c>
      <c r="AF396" s="577" t="str">
        <f>IFERROR(__xludf.DUMMYFUNCTION("""COMPUTED_VALUE"""),"")</f>
        <v/>
      </c>
      <c r="AG396" s="578"/>
      <c r="AH396" s="579"/>
      <c r="AI396" s="359"/>
    </row>
    <row r="397">
      <c r="A397" s="554"/>
      <c r="B397" s="480" t="s">
        <v>2869</v>
      </c>
      <c r="C397" s="555"/>
      <c r="D397" s="556"/>
      <c r="E397" s="384" t="s">
        <v>2869</v>
      </c>
      <c r="F397" s="557"/>
      <c r="G397" s="558"/>
      <c r="H397" s="559"/>
      <c r="I397" s="560"/>
      <c r="J397" s="558"/>
      <c r="K397" s="561"/>
      <c r="L397" s="557"/>
      <c r="M397" s="558"/>
      <c r="N397" s="559"/>
      <c r="O397" s="560"/>
      <c r="P397" s="558"/>
      <c r="Q397" s="561"/>
      <c r="R397" s="557"/>
      <c r="S397" s="558"/>
      <c r="T397" s="559"/>
      <c r="U397" s="562"/>
      <c r="V397" s="563"/>
      <c r="W397" s="564"/>
      <c r="X397" s="565"/>
      <c r="Y397" s="353"/>
      <c r="Z397" s="566"/>
      <c r="AA397" s="574" t="str">
        <f>IFERROR(__xludf.DUMMYFUNCTION("""COMPUTED_VALUE"""),"")</f>
        <v/>
      </c>
      <c r="AB397" s="577" t="str">
        <f>IFERROR(__xludf.DUMMYFUNCTION("""COMPUTED_VALUE"""),"")</f>
        <v/>
      </c>
      <c r="AC397" s="575" t="str">
        <f>IFERROR(__xludf.DUMMYFUNCTION("""COMPUTED_VALUE"""),"")</f>
        <v/>
      </c>
      <c r="AD397" s="576" t="str">
        <f>IFERROR(__xludf.DUMMYFUNCTION("""COMPUTED_VALUE"""),"")</f>
        <v/>
      </c>
      <c r="AE397" s="574" t="str">
        <f>IFERROR(__xludf.DUMMYFUNCTION("""COMPUTED_VALUE"""),"")</f>
        <v/>
      </c>
      <c r="AF397" s="577" t="str">
        <f>IFERROR(__xludf.DUMMYFUNCTION("""COMPUTED_VALUE"""),"")</f>
        <v/>
      </c>
      <c r="AG397" s="578"/>
      <c r="AH397" s="579"/>
      <c r="AI397" s="359"/>
    </row>
    <row r="398">
      <c r="A398" s="554"/>
      <c r="B398" s="480" t="s">
        <v>2869</v>
      </c>
      <c r="C398" s="555"/>
      <c r="D398" s="556"/>
      <c r="E398" s="384" t="s">
        <v>2869</v>
      </c>
      <c r="F398" s="557"/>
      <c r="G398" s="558"/>
      <c r="H398" s="559"/>
      <c r="I398" s="560"/>
      <c r="J398" s="558"/>
      <c r="K398" s="561"/>
      <c r="L398" s="557"/>
      <c r="M398" s="558"/>
      <c r="N398" s="559"/>
      <c r="O398" s="560"/>
      <c r="P398" s="558"/>
      <c r="Q398" s="561"/>
      <c r="R398" s="557"/>
      <c r="S398" s="558"/>
      <c r="T398" s="559"/>
      <c r="U398" s="562"/>
      <c r="V398" s="563"/>
      <c r="W398" s="564"/>
      <c r="X398" s="565"/>
      <c r="Y398" s="353"/>
      <c r="Z398" s="566"/>
      <c r="AA398" s="574" t="str">
        <f>IFERROR(__xludf.DUMMYFUNCTION("""COMPUTED_VALUE"""),"")</f>
        <v/>
      </c>
      <c r="AB398" s="577" t="str">
        <f>IFERROR(__xludf.DUMMYFUNCTION("""COMPUTED_VALUE"""),"")</f>
        <v/>
      </c>
      <c r="AC398" s="575" t="str">
        <f>IFERROR(__xludf.DUMMYFUNCTION("""COMPUTED_VALUE"""),"")</f>
        <v/>
      </c>
      <c r="AD398" s="576" t="str">
        <f>IFERROR(__xludf.DUMMYFUNCTION("""COMPUTED_VALUE"""),"")</f>
        <v/>
      </c>
      <c r="AE398" s="574" t="str">
        <f>IFERROR(__xludf.DUMMYFUNCTION("""COMPUTED_VALUE"""),"")</f>
        <v/>
      </c>
      <c r="AF398" s="577" t="str">
        <f>IFERROR(__xludf.DUMMYFUNCTION("""COMPUTED_VALUE"""),"")</f>
        <v/>
      </c>
      <c r="AG398" s="578"/>
      <c r="AH398" s="579"/>
      <c r="AI398" s="359"/>
    </row>
    <row r="399">
      <c r="A399" s="554"/>
      <c r="B399" s="480" t="s">
        <v>2869</v>
      </c>
      <c r="C399" s="555"/>
      <c r="D399" s="556"/>
      <c r="E399" s="384" t="s">
        <v>2869</v>
      </c>
      <c r="F399" s="557"/>
      <c r="G399" s="558"/>
      <c r="H399" s="559"/>
      <c r="I399" s="560"/>
      <c r="J399" s="558"/>
      <c r="K399" s="561"/>
      <c r="L399" s="557"/>
      <c r="M399" s="558"/>
      <c r="N399" s="559"/>
      <c r="O399" s="560"/>
      <c r="P399" s="558"/>
      <c r="Q399" s="561"/>
      <c r="R399" s="557"/>
      <c r="S399" s="558"/>
      <c r="T399" s="559"/>
      <c r="U399" s="562"/>
      <c r="V399" s="563"/>
      <c r="W399" s="564"/>
      <c r="X399" s="565"/>
      <c r="Y399" s="353"/>
      <c r="Z399" s="566"/>
      <c r="AA399" s="574" t="str">
        <f>IFERROR(__xludf.DUMMYFUNCTION("""COMPUTED_VALUE"""),"")</f>
        <v/>
      </c>
      <c r="AB399" s="577" t="str">
        <f>IFERROR(__xludf.DUMMYFUNCTION("""COMPUTED_VALUE"""),"")</f>
        <v/>
      </c>
      <c r="AC399" s="575" t="str">
        <f>IFERROR(__xludf.DUMMYFUNCTION("""COMPUTED_VALUE"""),"")</f>
        <v/>
      </c>
      <c r="AD399" s="576" t="str">
        <f>IFERROR(__xludf.DUMMYFUNCTION("""COMPUTED_VALUE"""),"")</f>
        <v/>
      </c>
      <c r="AE399" s="574" t="str">
        <f>IFERROR(__xludf.DUMMYFUNCTION("""COMPUTED_VALUE"""),"")</f>
        <v/>
      </c>
      <c r="AF399" s="577" t="str">
        <f>IFERROR(__xludf.DUMMYFUNCTION("""COMPUTED_VALUE"""),"")</f>
        <v/>
      </c>
      <c r="AG399" s="578"/>
      <c r="AH399" s="579"/>
      <c r="AI399" s="359"/>
    </row>
    <row r="400">
      <c r="A400" s="554"/>
      <c r="B400" s="480" t="s">
        <v>2869</v>
      </c>
      <c r="C400" s="555"/>
      <c r="D400" s="556"/>
      <c r="E400" s="384" t="s">
        <v>2869</v>
      </c>
      <c r="F400" s="557"/>
      <c r="G400" s="558"/>
      <c r="H400" s="559"/>
      <c r="I400" s="560"/>
      <c r="J400" s="558"/>
      <c r="K400" s="561"/>
      <c r="L400" s="557"/>
      <c r="M400" s="558"/>
      <c r="N400" s="559"/>
      <c r="O400" s="560"/>
      <c r="P400" s="558"/>
      <c r="Q400" s="561"/>
      <c r="R400" s="557"/>
      <c r="S400" s="558"/>
      <c r="T400" s="559"/>
      <c r="U400" s="562"/>
      <c r="V400" s="563"/>
      <c r="W400" s="564"/>
      <c r="X400" s="565"/>
      <c r="Y400" s="353"/>
      <c r="Z400" s="566"/>
      <c r="AA400" s="574" t="str">
        <f>IFERROR(__xludf.DUMMYFUNCTION("""COMPUTED_VALUE"""),"")</f>
        <v/>
      </c>
      <c r="AB400" s="577" t="str">
        <f>IFERROR(__xludf.DUMMYFUNCTION("""COMPUTED_VALUE"""),"")</f>
        <v/>
      </c>
      <c r="AC400" s="575" t="str">
        <f>IFERROR(__xludf.DUMMYFUNCTION("""COMPUTED_VALUE"""),"")</f>
        <v/>
      </c>
      <c r="AD400" s="576" t="str">
        <f>IFERROR(__xludf.DUMMYFUNCTION("""COMPUTED_VALUE"""),"")</f>
        <v/>
      </c>
      <c r="AE400" s="574" t="str">
        <f>IFERROR(__xludf.DUMMYFUNCTION("""COMPUTED_VALUE"""),"")</f>
        <v/>
      </c>
      <c r="AF400" s="577" t="str">
        <f>IFERROR(__xludf.DUMMYFUNCTION("""COMPUTED_VALUE"""),"")</f>
        <v/>
      </c>
      <c r="AG400" s="578"/>
      <c r="AH400" s="579"/>
      <c r="AI400" s="359"/>
    </row>
    <row r="401">
      <c r="A401" s="554"/>
      <c r="B401" s="480" t="s">
        <v>2869</v>
      </c>
      <c r="C401" s="555"/>
      <c r="D401" s="556"/>
      <c r="E401" s="384" t="s">
        <v>2869</v>
      </c>
      <c r="F401" s="557"/>
      <c r="G401" s="558"/>
      <c r="H401" s="559"/>
      <c r="I401" s="560"/>
      <c r="J401" s="558"/>
      <c r="K401" s="561"/>
      <c r="L401" s="557"/>
      <c r="M401" s="558"/>
      <c r="N401" s="559"/>
      <c r="O401" s="560"/>
      <c r="P401" s="558"/>
      <c r="Q401" s="561"/>
      <c r="R401" s="557"/>
      <c r="S401" s="558"/>
      <c r="T401" s="559"/>
      <c r="U401" s="562"/>
      <c r="V401" s="563"/>
      <c r="W401" s="591"/>
      <c r="X401" s="572"/>
      <c r="Y401" s="353"/>
      <c r="Z401" s="566"/>
      <c r="AA401" s="574" t="str">
        <f>IFERROR(__xludf.DUMMYFUNCTION("""COMPUTED_VALUE"""),"")</f>
        <v/>
      </c>
      <c r="AB401" s="577" t="str">
        <f>IFERROR(__xludf.DUMMYFUNCTION("""COMPUTED_VALUE"""),"")</f>
        <v/>
      </c>
      <c r="AC401" s="575" t="str">
        <f>IFERROR(__xludf.DUMMYFUNCTION("""COMPUTED_VALUE"""),"")</f>
        <v/>
      </c>
      <c r="AD401" s="576" t="str">
        <f>IFERROR(__xludf.DUMMYFUNCTION("""COMPUTED_VALUE"""),"")</f>
        <v/>
      </c>
      <c r="AE401" s="574" t="str">
        <f>IFERROR(__xludf.DUMMYFUNCTION("""COMPUTED_VALUE"""),"")</f>
        <v/>
      </c>
      <c r="AF401" s="577" t="str">
        <f>IFERROR(__xludf.DUMMYFUNCTION("""COMPUTED_VALUE"""),"")</f>
        <v/>
      </c>
      <c r="AG401" s="578"/>
      <c r="AH401" s="579"/>
      <c r="AI401" s="359"/>
    </row>
    <row r="402">
      <c r="A402" s="554"/>
      <c r="B402" s="480" t="s">
        <v>2869</v>
      </c>
      <c r="C402" s="555"/>
      <c r="D402" s="556"/>
      <c r="E402" s="384" t="s">
        <v>2869</v>
      </c>
      <c r="F402" s="557"/>
      <c r="G402" s="558"/>
      <c r="H402" s="559"/>
      <c r="I402" s="560"/>
      <c r="J402" s="558"/>
      <c r="K402" s="561"/>
      <c r="L402" s="557"/>
      <c r="M402" s="558"/>
      <c r="N402" s="559"/>
      <c r="O402" s="560"/>
      <c r="P402" s="558"/>
      <c r="Q402" s="561"/>
      <c r="R402" s="557"/>
      <c r="S402" s="558"/>
      <c r="T402" s="559"/>
      <c r="U402" s="562"/>
      <c r="V402" s="563"/>
      <c r="W402" s="591"/>
      <c r="X402" s="572"/>
      <c r="Y402" s="353"/>
      <c r="Z402" s="566"/>
      <c r="AA402" s="574" t="str">
        <f>IFERROR(__xludf.DUMMYFUNCTION("""COMPUTED_VALUE"""),"")</f>
        <v/>
      </c>
      <c r="AB402" s="577" t="str">
        <f>IFERROR(__xludf.DUMMYFUNCTION("""COMPUTED_VALUE"""),"")</f>
        <v/>
      </c>
      <c r="AC402" s="575" t="str">
        <f>IFERROR(__xludf.DUMMYFUNCTION("""COMPUTED_VALUE"""),"")</f>
        <v/>
      </c>
      <c r="AD402" s="576" t="str">
        <f>IFERROR(__xludf.DUMMYFUNCTION("""COMPUTED_VALUE"""),"")</f>
        <v/>
      </c>
      <c r="AE402" s="574" t="str">
        <f>IFERROR(__xludf.DUMMYFUNCTION("""COMPUTED_VALUE"""),"")</f>
        <v/>
      </c>
      <c r="AF402" s="577" t="str">
        <f>IFERROR(__xludf.DUMMYFUNCTION("""COMPUTED_VALUE"""),"")</f>
        <v/>
      </c>
      <c r="AG402" s="578"/>
      <c r="AH402" s="579"/>
      <c r="AI402" s="359"/>
    </row>
    <row r="403">
      <c r="A403" s="554"/>
      <c r="B403" s="480" t="s">
        <v>2869</v>
      </c>
      <c r="C403" s="555"/>
      <c r="D403" s="556"/>
      <c r="E403" s="384" t="s">
        <v>2869</v>
      </c>
      <c r="F403" s="557"/>
      <c r="G403" s="558"/>
      <c r="H403" s="559"/>
      <c r="I403" s="560"/>
      <c r="J403" s="558"/>
      <c r="K403" s="561"/>
      <c r="L403" s="557"/>
      <c r="M403" s="558"/>
      <c r="N403" s="559"/>
      <c r="O403" s="560"/>
      <c r="P403" s="558"/>
      <c r="Q403" s="561"/>
      <c r="R403" s="557"/>
      <c r="S403" s="558"/>
      <c r="T403" s="559"/>
      <c r="U403" s="562"/>
      <c r="V403" s="563"/>
      <c r="W403" s="591"/>
      <c r="X403" s="572"/>
      <c r="Y403" s="353"/>
      <c r="Z403" s="566"/>
      <c r="AA403" s="574" t="str">
        <f>IFERROR(__xludf.DUMMYFUNCTION("""COMPUTED_VALUE"""),"")</f>
        <v/>
      </c>
      <c r="AB403" s="577" t="str">
        <f>IFERROR(__xludf.DUMMYFUNCTION("""COMPUTED_VALUE"""),"")</f>
        <v/>
      </c>
      <c r="AC403" s="575" t="str">
        <f>IFERROR(__xludf.DUMMYFUNCTION("""COMPUTED_VALUE"""),"")</f>
        <v/>
      </c>
      <c r="AD403" s="576" t="str">
        <f>IFERROR(__xludf.DUMMYFUNCTION("""COMPUTED_VALUE"""),"")</f>
        <v/>
      </c>
      <c r="AE403" s="574" t="str">
        <f>IFERROR(__xludf.DUMMYFUNCTION("""COMPUTED_VALUE"""),"")</f>
        <v/>
      </c>
      <c r="AF403" s="577" t="str">
        <f>IFERROR(__xludf.DUMMYFUNCTION("""COMPUTED_VALUE"""),"")</f>
        <v/>
      </c>
      <c r="AG403" s="578"/>
      <c r="AH403" s="579"/>
      <c r="AI403" s="359"/>
    </row>
    <row r="404">
      <c r="A404" s="554"/>
      <c r="B404" s="480" t="s">
        <v>2869</v>
      </c>
      <c r="C404" s="555"/>
      <c r="D404" s="556"/>
      <c r="E404" s="384" t="s">
        <v>2869</v>
      </c>
      <c r="F404" s="557"/>
      <c r="G404" s="558"/>
      <c r="H404" s="559"/>
      <c r="I404" s="560"/>
      <c r="J404" s="558"/>
      <c r="K404" s="561"/>
      <c r="L404" s="557"/>
      <c r="M404" s="558"/>
      <c r="N404" s="559"/>
      <c r="O404" s="560"/>
      <c r="P404" s="558"/>
      <c r="Q404" s="561"/>
      <c r="R404" s="557"/>
      <c r="S404" s="558"/>
      <c r="T404" s="559"/>
      <c r="U404" s="562"/>
      <c r="V404" s="563"/>
      <c r="W404" s="591"/>
      <c r="X404" s="572"/>
      <c r="Y404" s="353"/>
      <c r="Z404" s="566"/>
      <c r="AA404" s="574" t="str">
        <f>IFERROR(__xludf.DUMMYFUNCTION("""COMPUTED_VALUE"""),"")</f>
        <v/>
      </c>
      <c r="AB404" s="577" t="str">
        <f>IFERROR(__xludf.DUMMYFUNCTION("""COMPUTED_VALUE"""),"")</f>
        <v/>
      </c>
      <c r="AC404" s="575" t="str">
        <f>IFERROR(__xludf.DUMMYFUNCTION("""COMPUTED_VALUE"""),"")</f>
        <v/>
      </c>
      <c r="AD404" s="576" t="str">
        <f>IFERROR(__xludf.DUMMYFUNCTION("""COMPUTED_VALUE"""),"")</f>
        <v/>
      </c>
      <c r="AE404" s="574" t="str">
        <f>IFERROR(__xludf.DUMMYFUNCTION("""COMPUTED_VALUE"""),"")</f>
        <v/>
      </c>
      <c r="AF404" s="577" t="str">
        <f>IFERROR(__xludf.DUMMYFUNCTION("""COMPUTED_VALUE"""),"")</f>
        <v/>
      </c>
      <c r="AG404" s="578"/>
      <c r="AH404" s="579"/>
      <c r="AI404" s="359"/>
    </row>
    <row r="405">
      <c r="A405" s="554"/>
      <c r="B405" s="480" t="s">
        <v>2869</v>
      </c>
      <c r="C405" s="555"/>
      <c r="D405" s="556"/>
      <c r="E405" s="384" t="s">
        <v>2869</v>
      </c>
      <c r="F405" s="557"/>
      <c r="G405" s="558"/>
      <c r="H405" s="559"/>
      <c r="I405" s="560"/>
      <c r="J405" s="558"/>
      <c r="K405" s="561"/>
      <c r="L405" s="557"/>
      <c r="M405" s="558"/>
      <c r="N405" s="559"/>
      <c r="O405" s="560"/>
      <c r="P405" s="558"/>
      <c r="Q405" s="561"/>
      <c r="R405" s="557"/>
      <c r="S405" s="558"/>
      <c r="T405" s="559"/>
      <c r="U405" s="562"/>
      <c r="V405" s="563"/>
      <c r="W405" s="591"/>
      <c r="X405" s="572"/>
      <c r="Y405" s="353"/>
      <c r="Z405" s="566"/>
      <c r="AA405" s="574" t="str">
        <f>IFERROR(__xludf.DUMMYFUNCTION("""COMPUTED_VALUE"""),"")</f>
        <v/>
      </c>
      <c r="AB405" s="577" t="str">
        <f>IFERROR(__xludf.DUMMYFUNCTION("""COMPUTED_VALUE"""),"")</f>
        <v/>
      </c>
      <c r="AC405" s="575" t="str">
        <f>IFERROR(__xludf.DUMMYFUNCTION("""COMPUTED_VALUE"""),"")</f>
        <v/>
      </c>
      <c r="AD405" s="576" t="str">
        <f>IFERROR(__xludf.DUMMYFUNCTION("""COMPUTED_VALUE"""),"")</f>
        <v/>
      </c>
      <c r="AE405" s="574" t="str">
        <f>IFERROR(__xludf.DUMMYFUNCTION("""COMPUTED_VALUE"""),"")</f>
        <v/>
      </c>
      <c r="AF405" s="577" t="str">
        <f>IFERROR(__xludf.DUMMYFUNCTION("""COMPUTED_VALUE"""),"")</f>
        <v/>
      </c>
      <c r="AG405" s="578"/>
      <c r="AH405" s="579"/>
      <c r="AI405" s="359"/>
    </row>
    <row r="406">
      <c r="A406" s="554"/>
      <c r="B406" s="480" t="s">
        <v>2869</v>
      </c>
      <c r="C406" s="555"/>
      <c r="D406" s="556"/>
      <c r="E406" s="384" t="s">
        <v>2869</v>
      </c>
      <c r="F406" s="557"/>
      <c r="G406" s="558"/>
      <c r="H406" s="559"/>
      <c r="I406" s="560"/>
      <c r="J406" s="558"/>
      <c r="K406" s="561"/>
      <c r="L406" s="557"/>
      <c r="M406" s="558"/>
      <c r="N406" s="559"/>
      <c r="O406" s="560"/>
      <c r="P406" s="558"/>
      <c r="Q406" s="561"/>
      <c r="R406" s="557"/>
      <c r="S406" s="558"/>
      <c r="T406" s="559"/>
      <c r="U406" s="562"/>
      <c r="V406" s="563"/>
      <c r="W406" s="591"/>
      <c r="X406" s="572"/>
      <c r="Y406" s="353"/>
      <c r="Z406" s="566"/>
      <c r="AA406" s="574" t="str">
        <f>IFERROR(__xludf.DUMMYFUNCTION("""COMPUTED_VALUE"""),"")</f>
        <v/>
      </c>
      <c r="AB406" s="577" t="str">
        <f>IFERROR(__xludf.DUMMYFUNCTION("""COMPUTED_VALUE"""),"")</f>
        <v/>
      </c>
      <c r="AC406" s="575" t="str">
        <f>IFERROR(__xludf.DUMMYFUNCTION("""COMPUTED_VALUE"""),"")</f>
        <v/>
      </c>
      <c r="AD406" s="576" t="str">
        <f>IFERROR(__xludf.DUMMYFUNCTION("""COMPUTED_VALUE"""),"")</f>
        <v/>
      </c>
      <c r="AE406" s="574" t="str">
        <f>IFERROR(__xludf.DUMMYFUNCTION("""COMPUTED_VALUE"""),"")</f>
        <v/>
      </c>
      <c r="AF406" s="577" t="str">
        <f>IFERROR(__xludf.DUMMYFUNCTION("""COMPUTED_VALUE"""),"")</f>
        <v/>
      </c>
      <c r="AG406" s="578"/>
      <c r="AH406" s="579"/>
      <c r="AI406" s="359"/>
    </row>
    <row r="407">
      <c r="A407" s="554"/>
      <c r="B407" s="480" t="s">
        <v>2869</v>
      </c>
      <c r="C407" s="555"/>
      <c r="D407" s="556"/>
      <c r="E407" s="384" t="s">
        <v>2869</v>
      </c>
      <c r="F407" s="557"/>
      <c r="G407" s="558"/>
      <c r="H407" s="559"/>
      <c r="I407" s="560"/>
      <c r="J407" s="558"/>
      <c r="K407" s="561"/>
      <c r="L407" s="557"/>
      <c r="M407" s="558"/>
      <c r="N407" s="559"/>
      <c r="O407" s="560"/>
      <c r="P407" s="558"/>
      <c r="Q407" s="561"/>
      <c r="R407" s="557"/>
      <c r="S407" s="558"/>
      <c r="T407" s="559"/>
      <c r="U407" s="562"/>
      <c r="V407" s="563"/>
      <c r="W407" s="591"/>
      <c r="X407" s="572"/>
      <c r="Y407" s="353"/>
      <c r="Z407" s="566"/>
      <c r="AA407" s="574" t="str">
        <f>IFERROR(__xludf.DUMMYFUNCTION("""COMPUTED_VALUE"""),"")</f>
        <v/>
      </c>
      <c r="AB407" s="577" t="str">
        <f>IFERROR(__xludf.DUMMYFUNCTION("""COMPUTED_VALUE"""),"")</f>
        <v/>
      </c>
      <c r="AC407" s="575" t="str">
        <f>IFERROR(__xludf.DUMMYFUNCTION("""COMPUTED_VALUE"""),"")</f>
        <v/>
      </c>
      <c r="AD407" s="576" t="str">
        <f>IFERROR(__xludf.DUMMYFUNCTION("""COMPUTED_VALUE"""),"")</f>
        <v/>
      </c>
      <c r="AE407" s="574" t="str">
        <f>IFERROR(__xludf.DUMMYFUNCTION("""COMPUTED_VALUE"""),"")</f>
        <v/>
      </c>
      <c r="AF407" s="577" t="str">
        <f>IFERROR(__xludf.DUMMYFUNCTION("""COMPUTED_VALUE"""),"")</f>
        <v/>
      </c>
      <c r="AG407" s="578"/>
      <c r="AH407" s="579"/>
      <c r="AI407" s="359"/>
    </row>
    <row r="408">
      <c r="A408" s="554"/>
      <c r="B408" s="480" t="s">
        <v>2869</v>
      </c>
      <c r="C408" s="555"/>
      <c r="D408" s="556"/>
      <c r="E408" s="384" t="s">
        <v>2869</v>
      </c>
      <c r="F408" s="557"/>
      <c r="G408" s="558"/>
      <c r="H408" s="559"/>
      <c r="I408" s="560"/>
      <c r="J408" s="558"/>
      <c r="K408" s="561"/>
      <c r="L408" s="557"/>
      <c r="M408" s="558"/>
      <c r="N408" s="559"/>
      <c r="O408" s="560"/>
      <c r="P408" s="558"/>
      <c r="Q408" s="561"/>
      <c r="R408" s="557"/>
      <c r="S408" s="558"/>
      <c r="T408" s="559"/>
      <c r="U408" s="562"/>
      <c r="V408" s="563"/>
      <c r="W408" s="591"/>
      <c r="X408" s="572"/>
      <c r="Y408" s="353"/>
      <c r="Z408" s="566"/>
      <c r="AA408" s="574" t="str">
        <f>IFERROR(__xludf.DUMMYFUNCTION("""COMPUTED_VALUE"""),"")</f>
        <v/>
      </c>
      <c r="AB408" s="577" t="str">
        <f>IFERROR(__xludf.DUMMYFUNCTION("""COMPUTED_VALUE"""),"")</f>
        <v/>
      </c>
      <c r="AC408" s="575" t="str">
        <f>IFERROR(__xludf.DUMMYFUNCTION("""COMPUTED_VALUE"""),"")</f>
        <v/>
      </c>
      <c r="AD408" s="576" t="str">
        <f>IFERROR(__xludf.DUMMYFUNCTION("""COMPUTED_VALUE"""),"")</f>
        <v/>
      </c>
      <c r="AE408" s="574" t="str">
        <f>IFERROR(__xludf.DUMMYFUNCTION("""COMPUTED_VALUE"""),"")</f>
        <v/>
      </c>
      <c r="AF408" s="577" t="str">
        <f>IFERROR(__xludf.DUMMYFUNCTION("""COMPUTED_VALUE"""),"")</f>
        <v/>
      </c>
      <c r="AG408" s="570"/>
      <c r="AH408" s="571"/>
      <c r="AI408" s="393"/>
    </row>
    <row r="409">
      <c r="A409" s="554"/>
      <c r="B409" s="480" t="s">
        <v>2869</v>
      </c>
      <c r="C409" s="555"/>
      <c r="D409" s="556"/>
      <c r="E409" s="384" t="s">
        <v>2869</v>
      </c>
      <c r="F409" s="557"/>
      <c r="G409" s="558"/>
      <c r="H409" s="559"/>
      <c r="I409" s="560"/>
      <c r="J409" s="558"/>
      <c r="K409" s="561"/>
      <c r="L409" s="557"/>
      <c r="M409" s="558"/>
      <c r="N409" s="559"/>
      <c r="O409" s="560"/>
      <c r="P409" s="558"/>
      <c r="Q409" s="561"/>
      <c r="R409" s="557"/>
      <c r="S409" s="558"/>
      <c r="T409" s="559"/>
      <c r="U409" s="562"/>
      <c r="V409" s="563"/>
      <c r="W409" s="591"/>
      <c r="X409" s="572"/>
      <c r="Y409" s="353"/>
      <c r="Z409" s="573"/>
      <c r="AA409" s="574" t="str">
        <f>IFERROR(__xludf.DUMMYFUNCTION("""COMPUTED_VALUE"""),"")</f>
        <v/>
      </c>
      <c r="AB409" s="577" t="str">
        <f>IFERROR(__xludf.DUMMYFUNCTION("""COMPUTED_VALUE"""),"")</f>
        <v/>
      </c>
      <c r="AC409" s="575" t="str">
        <f>IFERROR(__xludf.DUMMYFUNCTION("""COMPUTED_VALUE"""),"")</f>
        <v/>
      </c>
      <c r="AD409" s="576" t="str">
        <f>IFERROR(__xludf.DUMMYFUNCTION("""COMPUTED_VALUE"""),"")</f>
        <v/>
      </c>
      <c r="AE409" s="574" t="str">
        <f>IFERROR(__xludf.DUMMYFUNCTION("""COMPUTED_VALUE"""),"")</f>
        <v/>
      </c>
      <c r="AF409" s="577" t="str">
        <f>IFERROR(__xludf.DUMMYFUNCTION("""COMPUTED_VALUE"""),"")</f>
        <v/>
      </c>
      <c r="AG409" s="570"/>
      <c r="AH409" s="571"/>
      <c r="AI409" s="393"/>
    </row>
    <row r="410">
      <c r="A410" s="554"/>
      <c r="B410" s="480" t="s">
        <v>2869</v>
      </c>
      <c r="C410" s="555"/>
      <c r="D410" s="556"/>
      <c r="E410" s="384" t="s">
        <v>2869</v>
      </c>
      <c r="F410" s="557"/>
      <c r="G410" s="558"/>
      <c r="H410" s="559"/>
      <c r="I410" s="560"/>
      <c r="J410" s="558"/>
      <c r="K410" s="561"/>
      <c r="L410" s="557"/>
      <c r="M410" s="558"/>
      <c r="N410" s="559"/>
      <c r="O410" s="560"/>
      <c r="P410" s="558"/>
      <c r="Q410" s="561"/>
      <c r="R410" s="557"/>
      <c r="S410" s="558"/>
      <c r="T410" s="559"/>
      <c r="U410" s="562"/>
      <c r="V410" s="563"/>
      <c r="W410" s="591"/>
      <c r="X410" s="572"/>
      <c r="Y410" s="353"/>
      <c r="Z410" s="566"/>
      <c r="AA410" s="574" t="str">
        <f>IFERROR(__xludf.DUMMYFUNCTION("""COMPUTED_VALUE"""),"")</f>
        <v/>
      </c>
      <c r="AB410" s="577" t="str">
        <f>IFERROR(__xludf.DUMMYFUNCTION("""COMPUTED_VALUE"""),"")</f>
        <v/>
      </c>
      <c r="AC410" s="575" t="str">
        <f>IFERROR(__xludf.DUMMYFUNCTION("""COMPUTED_VALUE"""),"")</f>
        <v/>
      </c>
      <c r="AD410" s="576" t="str">
        <f>IFERROR(__xludf.DUMMYFUNCTION("""COMPUTED_VALUE"""),"")</f>
        <v/>
      </c>
      <c r="AE410" s="574" t="str">
        <f>IFERROR(__xludf.DUMMYFUNCTION("""COMPUTED_VALUE"""),"")</f>
        <v/>
      </c>
      <c r="AF410" s="577" t="str">
        <f>IFERROR(__xludf.DUMMYFUNCTION("""COMPUTED_VALUE"""),"")</f>
        <v/>
      </c>
      <c r="AG410" s="578"/>
      <c r="AH410" s="579"/>
      <c r="AI410" s="393"/>
    </row>
    <row r="411">
      <c r="A411" s="554"/>
      <c r="B411" s="480" t="s">
        <v>2869</v>
      </c>
      <c r="C411" s="555"/>
      <c r="D411" s="556"/>
      <c r="E411" s="384" t="s">
        <v>2869</v>
      </c>
      <c r="F411" s="557"/>
      <c r="G411" s="558"/>
      <c r="H411" s="559"/>
      <c r="I411" s="560"/>
      <c r="J411" s="558"/>
      <c r="K411" s="561"/>
      <c r="L411" s="557"/>
      <c r="M411" s="558"/>
      <c r="N411" s="559"/>
      <c r="O411" s="560"/>
      <c r="P411" s="558"/>
      <c r="Q411" s="561"/>
      <c r="R411" s="557"/>
      <c r="S411" s="558"/>
      <c r="T411" s="559"/>
      <c r="U411" s="562"/>
      <c r="V411" s="563"/>
      <c r="W411" s="591"/>
      <c r="X411" s="572"/>
      <c r="Y411" s="353"/>
      <c r="Z411" s="573"/>
      <c r="AA411" s="574" t="str">
        <f>IFERROR(__xludf.DUMMYFUNCTION("""COMPUTED_VALUE"""),"")</f>
        <v/>
      </c>
      <c r="AB411" s="577" t="str">
        <f>IFERROR(__xludf.DUMMYFUNCTION("""COMPUTED_VALUE"""),"")</f>
        <v/>
      </c>
      <c r="AC411" s="575" t="str">
        <f>IFERROR(__xludf.DUMMYFUNCTION("""COMPUTED_VALUE"""),"")</f>
        <v/>
      </c>
      <c r="AD411" s="576" t="str">
        <f>IFERROR(__xludf.DUMMYFUNCTION("""COMPUTED_VALUE"""),"")</f>
        <v/>
      </c>
      <c r="AE411" s="574" t="str">
        <f>IFERROR(__xludf.DUMMYFUNCTION("""COMPUTED_VALUE"""),"")</f>
        <v/>
      </c>
      <c r="AF411" s="577" t="str">
        <f>IFERROR(__xludf.DUMMYFUNCTION("""COMPUTED_VALUE"""),"")</f>
        <v/>
      </c>
      <c r="AG411" s="570"/>
      <c r="AH411" s="571"/>
      <c r="AI411" s="393"/>
    </row>
    <row r="412">
      <c r="A412" s="554"/>
      <c r="B412" s="480" t="s">
        <v>2869</v>
      </c>
      <c r="C412" s="555"/>
      <c r="D412" s="556"/>
      <c r="E412" s="384" t="s">
        <v>2869</v>
      </c>
      <c r="F412" s="557"/>
      <c r="G412" s="558"/>
      <c r="H412" s="559"/>
      <c r="I412" s="560"/>
      <c r="J412" s="558"/>
      <c r="K412" s="561"/>
      <c r="L412" s="557"/>
      <c r="M412" s="558"/>
      <c r="N412" s="559"/>
      <c r="O412" s="560"/>
      <c r="P412" s="558"/>
      <c r="Q412" s="561"/>
      <c r="R412" s="557"/>
      <c r="S412" s="558"/>
      <c r="T412" s="559"/>
      <c r="U412" s="562"/>
      <c r="V412" s="563"/>
      <c r="W412" s="591"/>
      <c r="X412" s="572"/>
      <c r="Y412" s="353"/>
      <c r="Z412" s="566"/>
      <c r="AA412" s="574" t="str">
        <f>IFERROR(__xludf.DUMMYFUNCTION("""COMPUTED_VALUE"""),"")</f>
        <v/>
      </c>
      <c r="AB412" s="577" t="str">
        <f>IFERROR(__xludf.DUMMYFUNCTION("""COMPUTED_VALUE"""),"")</f>
        <v/>
      </c>
      <c r="AC412" s="575" t="str">
        <f>IFERROR(__xludf.DUMMYFUNCTION("""COMPUTED_VALUE"""),"")</f>
        <v/>
      </c>
      <c r="AD412" s="576" t="str">
        <f>IFERROR(__xludf.DUMMYFUNCTION("""COMPUTED_VALUE"""),"")</f>
        <v/>
      </c>
      <c r="AE412" s="574" t="str">
        <f>IFERROR(__xludf.DUMMYFUNCTION("""COMPUTED_VALUE"""),"")</f>
        <v/>
      </c>
      <c r="AF412" s="577" t="str">
        <f>IFERROR(__xludf.DUMMYFUNCTION("""COMPUTED_VALUE"""),"")</f>
        <v/>
      </c>
      <c r="AG412" s="578"/>
      <c r="AH412" s="579"/>
      <c r="AI412" s="359"/>
    </row>
    <row r="413">
      <c r="A413" s="554"/>
      <c r="B413" s="480" t="s">
        <v>2869</v>
      </c>
      <c r="C413" s="555"/>
      <c r="D413" s="556"/>
      <c r="E413" s="384" t="s">
        <v>2869</v>
      </c>
      <c r="F413" s="557"/>
      <c r="G413" s="558"/>
      <c r="H413" s="559"/>
      <c r="I413" s="560"/>
      <c r="J413" s="558"/>
      <c r="K413" s="561"/>
      <c r="L413" s="557"/>
      <c r="M413" s="558"/>
      <c r="N413" s="559"/>
      <c r="O413" s="560"/>
      <c r="P413" s="558"/>
      <c r="Q413" s="561"/>
      <c r="R413" s="557"/>
      <c r="S413" s="558"/>
      <c r="T413" s="559"/>
      <c r="U413" s="562"/>
      <c r="V413" s="563"/>
      <c r="W413" s="591"/>
      <c r="X413" s="572"/>
      <c r="Y413" s="353"/>
      <c r="Z413" s="566"/>
      <c r="AA413" s="574" t="str">
        <f>IFERROR(__xludf.DUMMYFUNCTION("""COMPUTED_VALUE"""),"")</f>
        <v/>
      </c>
      <c r="AB413" s="577" t="str">
        <f>IFERROR(__xludf.DUMMYFUNCTION("""COMPUTED_VALUE"""),"")</f>
        <v/>
      </c>
      <c r="AC413" s="575" t="str">
        <f>IFERROR(__xludf.DUMMYFUNCTION("""COMPUTED_VALUE"""),"")</f>
        <v/>
      </c>
      <c r="AD413" s="576" t="str">
        <f>IFERROR(__xludf.DUMMYFUNCTION("""COMPUTED_VALUE"""),"")</f>
        <v/>
      </c>
      <c r="AE413" s="574" t="str">
        <f>IFERROR(__xludf.DUMMYFUNCTION("""COMPUTED_VALUE"""),"")</f>
        <v/>
      </c>
      <c r="AF413" s="577" t="str">
        <f>IFERROR(__xludf.DUMMYFUNCTION("""COMPUTED_VALUE"""),"")</f>
        <v/>
      </c>
      <c r="AG413" s="578"/>
      <c r="AH413" s="579"/>
      <c r="AI413" s="359"/>
    </row>
    <row r="414">
      <c r="A414" s="554"/>
      <c r="B414" s="480" t="s">
        <v>2869</v>
      </c>
      <c r="C414" s="555"/>
      <c r="D414" s="556"/>
      <c r="E414" s="384" t="s">
        <v>2869</v>
      </c>
      <c r="F414" s="557"/>
      <c r="G414" s="558"/>
      <c r="H414" s="559"/>
      <c r="I414" s="560"/>
      <c r="J414" s="558"/>
      <c r="K414" s="561"/>
      <c r="L414" s="557"/>
      <c r="M414" s="558"/>
      <c r="N414" s="559"/>
      <c r="O414" s="560"/>
      <c r="P414" s="558"/>
      <c r="Q414" s="561"/>
      <c r="R414" s="557"/>
      <c r="S414" s="558"/>
      <c r="T414" s="559"/>
      <c r="U414" s="562"/>
      <c r="V414" s="563"/>
      <c r="W414" s="591"/>
      <c r="X414" s="572"/>
      <c r="Y414" s="353"/>
      <c r="Z414" s="566"/>
      <c r="AA414" s="574" t="str">
        <f>IFERROR(__xludf.DUMMYFUNCTION("""COMPUTED_VALUE"""),"")</f>
        <v/>
      </c>
      <c r="AB414" s="577" t="str">
        <f>IFERROR(__xludf.DUMMYFUNCTION("""COMPUTED_VALUE"""),"")</f>
        <v/>
      </c>
      <c r="AC414" s="575" t="str">
        <f>IFERROR(__xludf.DUMMYFUNCTION("""COMPUTED_VALUE"""),"")</f>
        <v/>
      </c>
      <c r="AD414" s="576" t="str">
        <f>IFERROR(__xludf.DUMMYFUNCTION("""COMPUTED_VALUE"""),"")</f>
        <v/>
      </c>
      <c r="AE414" s="574" t="str">
        <f>IFERROR(__xludf.DUMMYFUNCTION("""COMPUTED_VALUE"""),"")</f>
        <v/>
      </c>
      <c r="AF414" s="577" t="str">
        <f>IFERROR(__xludf.DUMMYFUNCTION("""COMPUTED_VALUE"""),"")</f>
        <v/>
      </c>
      <c r="AG414" s="578"/>
      <c r="AH414" s="579"/>
      <c r="AI414" s="359"/>
    </row>
    <row r="415">
      <c r="A415" s="554"/>
      <c r="B415" s="480" t="s">
        <v>2869</v>
      </c>
      <c r="C415" s="555"/>
      <c r="D415" s="556"/>
      <c r="E415" s="384" t="s">
        <v>2869</v>
      </c>
      <c r="F415" s="557"/>
      <c r="G415" s="558"/>
      <c r="H415" s="559"/>
      <c r="I415" s="560"/>
      <c r="J415" s="558"/>
      <c r="K415" s="561"/>
      <c r="L415" s="557"/>
      <c r="M415" s="558"/>
      <c r="N415" s="559"/>
      <c r="O415" s="560"/>
      <c r="P415" s="558"/>
      <c r="Q415" s="561"/>
      <c r="R415" s="557"/>
      <c r="S415" s="558"/>
      <c r="T415" s="559"/>
      <c r="U415" s="562"/>
      <c r="V415" s="563"/>
      <c r="W415" s="591"/>
      <c r="X415" s="572"/>
      <c r="Y415" s="353"/>
      <c r="Z415" s="566"/>
      <c r="AA415" s="574" t="str">
        <f>IFERROR(__xludf.DUMMYFUNCTION("""COMPUTED_VALUE"""),"")</f>
        <v/>
      </c>
      <c r="AB415" s="577" t="str">
        <f>IFERROR(__xludf.DUMMYFUNCTION("""COMPUTED_VALUE"""),"")</f>
        <v/>
      </c>
      <c r="AC415" s="575" t="str">
        <f>IFERROR(__xludf.DUMMYFUNCTION("""COMPUTED_VALUE"""),"")</f>
        <v/>
      </c>
      <c r="AD415" s="576" t="str">
        <f>IFERROR(__xludf.DUMMYFUNCTION("""COMPUTED_VALUE"""),"")</f>
        <v/>
      </c>
      <c r="AE415" s="574" t="str">
        <f>IFERROR(__xludf.DUMMYFUNCTION("""COMPUTED_VALUE"""),"")</f>
        <v/>
      </c>
      <c r="AF415" s="577" t="str">
        <f>IFERROR(__xludf.DUMMYFUNCTION("""COMPUTED_VALUE"""),"")</f>
        <v/>
      </c>
      <c r="AG415" s="578"/>
      <c r="AH415" s="579"/>
      <c r="AI415" s="359"/>
    </row>
    <row r="416">
      <c r="A416" s="554"/>
      <c r="B416" s="480" t="s">
        <v>2869</v>
      </c>
      <c r="C416" s="555"/>
      <c r="D416" s="556"/>
      <c r="E416" s="384" t="s">
        <v>2869</v>
      </c>
      <c r="F416" s="557"/>
      <c r="G416" s="558"/>
      <c r="H416" s="559"/>
      <c r="I416" s="560"/>
      <c r="J416" s="558"/>
      <c r="K416" s="561"/>
      <c r="L416" s="557"/>
      <c r="M416" s="558"/>
      <c r="N416" s="559"/>
      <c r="O416" s="560"/>
      <c r="P416" s="558"/>
      <c r="Q416" s="561"/>
      <c r="R416" s="557"/>
      <c r="S416" s="558"/>
      <c r="T416" s="559"/>
      <c r="U416" s="562"/>
      <c r="V416" s="563"/>
      <c r="W416" s="591"/>
      <c r="X416" s="572"/>
      <c r="Y416" s="353"/>
      <c r="Z416" s="566"/>
      <c r="AA416" s="574" t="str">
        <f>IFERROR(__xludf.DUMMYFUNCTION("""COMPUTED_VALUE"""),"")</f>
        <v/>
      </c>
      <c r="AB416" s="577" t="str">
        <f>IFERROR(__xludf.DUMMYFUNCTION("""COMPUTED_VALUE"""),"")</f>
        <v/>
      </c>
      <c r="AC416" s="575" t="str">
        <f>IFERROR(__xludf.DUMMYFUNCTION("""COMPUTED_VALUE"""),"")</f>
        <v/>
      </c>
      <c r="AD416" s="576" t="str">
        <f>IFERROR(__xludf.DUMMYFUNCTION("""COMPUTED_VALUE"""),"")</f>
        <v/>
      </c>
      <c r="AE416" s="574" t="str">
        <f>IFERROR(__xludf.DUMMYFUNCTION("""COMPUTED_VALUE"""),"")</f>
        <v/>
      </c>
      <c r="AF416" s="577" t="str">
        <f>IFERROR(__xludf.DUMMYFUNCTION("""COMPUTED_VALUE"""),"")</f>
        <v/>
      </c>
      <c r="AG416" s="578"/>
      <c r="AH416" s="579"/>
      <c r="AI416" s="359"/>
    </row>
    <row r="417">
      <c r="A417" s="554"/>
      <c r="B417" s="480" t="s">
        <v>2869</v>
      </c>
      <c r="C417" s="555"/>
      <c r="D417" s="556"/>
      <c r="E417" s="384" t="s">
        <v>2869</v>
      </c>
      <c r="F417" s="557"/>
      <c r="G417" s="558"/>
      <c r="H417" s="559"/>
      <c r="I417" s="560"/>
      <c r="J417" s="558"/>
      <c r="K417" s="561"/>
      <c r="L417" s="557"/>
      <c r="M417" s="558"/>
      <c r="N417" s="559"/>
      <c r="O417" s="560"/>
      <c r="P417" s="558"/>
      <c r="Q417" s="561"/>
      <c r="R417" s="557"/>
      <c r="S417" s="558"/>
      <c r="T417" s="559"/>
      <c r="U417" s="562"/>
      <c r="V417" s="563"/>
      <c r="W417" s="591"/>
      <c r="X417" s="572"/>
      <c r="Y417" s="353"/>
      <c r="Z417" s="566"/>
      <c r="AA417" s="574" t="str">
        <f>IFERROR(__xludf.DUMMYFUNCTION("""COMPUTED_VALUE"""),"")</f>
        <v/>
      </c>
      <c r="AB417" s="577" t="str">
        <f>IFERROR(__xludf.DUMMYFUNCTION("""COMPUTED_VALUE"""),"")</f>
        <v/>
      </c>
      <c r="AC417" s="575" t="str">
        <f>IFERROR(__xludf.DUMMYFUNCTION("""COMPUTED_VALUE"""),"")</f>
        <v/>
      </c>
      <c r="AD417" s="576" t="str">
        <f>IFERROR(__xludf.DUMMYFUNCTION("""COMPUTED_VALUE"""),"")</f>
        <v/>
      </c>
      <c r="AE417" s="574" t="str">
        <f>IFERROR(__xludf.DUMMYFUNCTION("""COMPUTED_VALUE"""),"")</f>
        <v/>
      </c>
      <c r="AF417" s="577" t="str">
        <f>IFERROR(__xludf.DUMMYFUNCTION("""COMPUTED_VALUE"""),"")</f>
        <v/>
      </c>
      <c r="AG417" s="578"/>
      <c r="AH417" s="579"/>
      <c r="AI417" s="359"/>
    </row>
    <row r="418">
      <c r="A418" s="554"/>
      <c r="B418" s="480" t="s">
        <v>2869</v>
      </c>
      <c r="C418" s="555"/>
      <c r="D418" s="556"/>
      <c r="E418" s="384" t="s">
        <v>2869</v>
      </c>
      <c r="F418" s="557"/>
      <c r="G418" s="558"/>
      <c r="H418" s="559"/>
      <c r="I418" s="560"/>
      <c r="J418" s="558"/>
      <c r="K418" s="561"/>
      <c r="L418" s="557"/>
      <c r="M418" s="558"/>
      <c r="N418" s="559"/>
      <c r="O418" s="560"/>
      <c r="P418" s="558"/>
      <c r="Q418" s="561"/>
      <c r="R418" s="557"/>
      <c r="S418" s="558"/>
      <c r="T418" s="559"/>
      <c r="U418" s="562"/>
      <c r="V418" s="563"/>
      <c r="W418" s="564"/>
      <c r="X418" s="565"/>
      <c r="Y418" s="353"/>
      <c r="Z418" s="566"/>
      <c r="AA418" s="574" t="str">
        <f>IFERROR(__xludf.DUMMYFUNCTION("""COMPUTED_VALUE"""),"")</f>
        <v/>
      </c>
      <c r="AB418" s="577" t="str">
        <f>IFERROR(__xludf.DUMMYFUNCTION("""COMPUTED_VALUE"""),"")</f>
        <v/>
      </c>
      <c r="AC418" s="575" t="str">
        <f>IFERROR(__xludf.DUMMYFUNCTION("""COMPUTED_VALUE"""),"")</f>
        <v/>
      </c>
      <c r="AD418" s="576" t="str">
        <f>IFERROR(__xludf.DUMMYFUNCTION("""COMPUTED_VALUE"""),"")</f>
        <v/>
      </c>
      <c r="AE418" s="574" t="str">
        <f>IFERROR(__xludf.DUMMYFUNCTION("""COMPUTED_VALUE"""),"")</f>
        <v/>
      </c>
      <c r="AF418" s="577" t="str">
        <f>IFERROR(__xludf.DUMMYFUNCTION("""COMPUTED_VALUE"""),"")</f>
        <v/>
      </c>
      <c r="AG418" s="578"/>
      <c r="AH418" s="579"/>
      <c r="AI418" s="359"/>
    </row>
    <row r="419">
      <c r="A419" s="554"/>
      <c r="B419" s="480" t="s">
        <v>2869</v>
      </c>
      <c r="C419" s="555"/>
      <c r="D419" s="556"/>
      <c r="E419" s="384" t="s">
        <v>2869</v>
      </c>
      <c r="F419" s="557"/>
      <c r="G419" s="558"/>
      <c r="H419" s="559"/>
      <c r="I419" s="560"/>
      <c r="J419" s="558"/>
      <c r="K419" s="561"/>
      <c r="L419" s="557"/>
      <c r="M419" s="558"/>
      <c r="N419" s="559"/>
      <c r="O419" s="560"/>
      <c r="P419" s="558"/>
      <c r="Q419" s="561"/>
      <c r="R419" s="557"/>
      <c r="S419" s="558"/>
      <c r="T419" s="559"/>
      <c r="U419" s="562"/>
      <c r="V419" s="563"/>
      <c r="W419" s="564"/>
      <c r="X419" s="565"/>
      <c r="Y419" s="353"/>
      <c r="Z419" s="566"/>
      <c r="AA419" s="574" t="str">
        <f>IFERROR(__xludf.DUMMYFUNCTION("""COMPUTED_VALUE"""),"")</f>
        <v/>
      </c>
      <c r="AB419" s="577" t="str">
        <f>IFERROR(__xludf.DUMMYFUNCTION("""COMPUTED_VALUE"""),"")</f>
        <v/>
      </c>
      <c r="AC419" s="575" t="str">
        <f>IFERROR(__xludf.DUMMYFUNCTION("""COMPUTED_VALUE"""),"")</f>
        <v/>
      </c>
      <c r="AD419" s="576" t="str">
        <f>IFERROR(__xludf.DUMMYFUNCTION("""COMPUTED_VALUE"""),"")</f>
        <v/>
      </c>
      <c r="AE419" s="574" t="str">
        <f>IFERROR(__xludf.DUMMYFUNCTION("""COMPUTED_VALUE"""),"")</f>
        <v/>
      </c>
      <c r="AF419" s="577" t="str">
        <f>IFERROR(__xludf.DUMMYFUNCTION("""COMPUTED_VALUE"""),"")</f>
        <v/>
      </c>
      <c r="AG419" s="578"/>
      <c r="AH419" s="579"/>
      <c r="AI419" s="359"/>
    </row>
    <row r="420">
      <c r="A420" s="554"/>
      <c r="B420" s="480" t="s">
        <v>2869</v>
      </c>
      <c r="C420" s="555"/>
      <c r="D420" s="556"/>
      <c r="E420" s="384" t="s">
        <v>2869</v>
      </c>
      <c r="F420" s="557"/>
      <c r="G420" s="558"/>
      <c r="H420" s="559"/>
      <c r="I420" s="560"/>
      <c r="J420" s="558"/>
      <c r="K420" s="561"/>
      <c r="L420" s="557"/>
      <c r="M420" s="558"/>
      <c r="N420" s="559"/>
      <c r="O420" s="560"/>
      <c r="P420" s="558"/>
      <c r="Q420" s="561"/>
      <c r="R420" s="557"/>
      <c r="S420" s="558"/>
      <c r="T420" s="559"/>
      <c r="U420" s="562"/>
      <c r="V420" s="563"/>
      <c r="W420" s="564"/>
      <c r="X420" s="565"/>
      <c r="Y420" s="353"/>
      <c r="Z420" s="566"/>
      <c r="AA420" s="574" t="str">
        <f>IFERROR(__xludf.DUMMYFUNCTION("""COMPUTED_VALUE"""),"")</f>
        <v/>
      </c>
      <c r="AB420" s="577" t="str">
        <f>IFERROR(__xludf.DUMMYFUNCTION("""COMPUTED_VALUE"""),"")</f>
        <v/>
      </c>
      <c r="AC420" s="575" t="str">
        <f>IFERROR(__xludf.DUMMYFUNCTION("""COMPUTED_VALUE"""),"")</f>
        <v/>
      </c>
      <c r="AD420" s="576" t="str">
        <f>IFERROR(__xludf.DUMMYFUNCTION("""COMPUTED_VALUE"""),"")</f>
        <v/>
      </c>
      <c r="AE420" s="574" t="str">
        <f>IFERROR(__xludf.DUMMYFUNCTION("""COMPUTED_VALUE"""),"")</f>
        <v/>
      </c>
      <c r="AF420" s="577" t="str">
        <f>IFERROR(__xludf.DUMMYFUNCTION("""COMPUTED_VALUE"""),"")</f>
        <v/>
      </c>
      <c r="AG420" s="578"/>
      <c r="AH420" s="579"/>
      <c r="AI420" s="359"/>
    </row>
    <row r="421">
      <c r="A421" s="554"/>
      <c r="B421" s="480" t="s">
        <v>2869</v>
      </c>
      <c r="C421" s="555"/>
      <c r="D421" s="556"/>
      <c r="E421" s="384" t="s">
        <v>2869</v>
      </c>
      <c r="F421" s="557"/>
      <c r="G421" s="558"/>
      <c r="H421" s="559"/>
      <c r="I421" s="560"/>
      <c r="J421" s="558"/>
      <c r="K421" s="561"/>
      <c r="L421" s="557"/>
      <c r="M421" s="558"/>
      <c r="N421" s="559"/>
      <c r="O421" s="560"/>
      <c r="P421" s="558"/>
      <c r="Q421" s="561"/>
      <c r="R421" s="557"/>
      <c r="S421" s="558"/>
      <c r="T421" s="559"/>
      <c r="U421" s="562"/>
      <c r="V421" s="563"/>
      <c r="W421" s="564"/>
      <c r="X421" s="565"/>
      <c r="Y421" s="353"/>
      <c r="Z421" s="566"/>
      <c r="AA421" s="574" t="str">
        <f>IFERROR(__xludf.DUMMYFUNCTION("""COMPUTED_VALUE"""),"")</f>
        <v/>
      </c>
      <c r="AB421" s="577" t="str">
        <f>IFERROR(__xludf.DUMMYFUNCTION("""COMPUTED_VALUE"""),"")</f>
        <v/>
      </c>
      <c r="AC421" s="575" t="str">
        <f>IFERROR(__xludf.DUMMYFUNCTION("""COMPUTED_VALUE"""),"")</f>
        <v/>
      </c>
      <c r="AD421" s="576" t="str">
        <f>IFERROR(__xludf.DUMMYFUNCTION("""COMPUTED_VALUE"""),"")</f>
        <v/>
      </c>
      <c r="AE421" s="574" t="str">
        <f>IFERROR(__xludf.DUMMYFUNCTION("""COMPUTED_VALUE"""),"")</f>
        <v/>
      </c>
      <c r="AF421" s="577" t="str">
        <f>IFERROR(__xludf.DUMMYFUNCTION("""COMPUTED_VALUE"""),"")</f>
        <v/>
      </c>
      <c r="AG421" s="578"/>
      <c r="AH421" s="579"/>
      <c r="AI421" s="359"/>
    </row>
    <row r="422">
      <c r="A422" s="554"/>
      <c r="B422" s="480" t="s">
        <v>2869</v>
      </c>
      <c r="C422" s="555"/>
      <c r="D422" s="556"/>
      <c r="E422" s="384" t="s">
        <v>2869</v>
      </c>
      <c r="F422" s="557"/>
      <c r="G422" s="558"/>
      <c r="H422" s="559"/>
      <c r="I422" s="560"/>
      <c r="J422" s="558"/>
      <c r="K422" s="561"/>
      <c r="L422" s="557"/>
      <c r="M422" s="558"/>
      <c r="N422" s="559"/>
      <c r="O422" s="560"/>
      <c r="P422" s="558"/>
      <c r="Q422" s="561"/>
      <c r="R422" s="557"/>
      <c r="S422" s="558"/>
      <c r="T422" s="559"/>
      <c r="U422" s="562"/>
      <c r="V422" s="563"/>
      <c r="W422" s="564"/>
      <c r="X422" s="565"/>
      <c r="Y422" s="353"/>
      <c r="Z422" s="566"/>
      <c r="AA422" s="574" t="str">
        <f>IFERROR(__xludf.DUMMYFUNCTION("""COMPUTED_VALUE"""),"")</f>
        <v/>
      </c>
      <c r="AB422" s="577" t="str">
        <f>IFERROR(__xludf.DUMMYFUNCTION("""COMPUTED_VALUE"""),"")</f>
        <v/>
      </c>
      <c r="AC422" s="575" t="str">
        <f>IFERROR(__xludf.DUMMYFUNCTION("""COMPUTED_VALUE"""),"")</f>
        <v/>
      </c>
      <c r="AD422" s="576" t="str">
        <f>IFERROR(__xludf.DUMMYFUNCTION("""COMPUTED_VALUE"""),"")</f>
        <v/>
      </c>
      <c r="AE422" s="574" t="str">
        <f>IFERROR(__xludf.DUMMYFUNCTION("""COMPUTED_VALUE"""),"")</f>
        <v/>
      </c>
      <c r="AF422" s="577" t="str">
        <f>IFERROR(__xludf.DUMMYFUNCTION("""COMPUTED_VALUE"""),"")</f>
        <v/>
      </c>
      <c r="AG422" s="578"/>
      <c r="AH422" s="579"/>
      <c r="AI422" s="359"/>
    </row>
    <row r="423">
      <c r="A423" s="554"/>
      <c r="B423" s="480" t="s">
        <v>2869</v>
      </c>
      <c r="C423" s="555"/>
      <c r="D423" s="556"/>
      <c r="E423" s="384" t="s">
        <v>2869</v>
      </c>
      <c r="F423" s="557"/>
      <c r="G423" s="558"/>
      <c r="H423" s="559"/>
      <c r="I423" s="560"/>
      <c r="J423" s="558"/>
      <c r="K423" s="561"/>
      <c r="L423" s="557"/>
      <c r="M423" s="558"/>
      <c r="N423" s="559"/>
      <c r="O423" s="560"/>
      <c r="P423" s="558"/>
      <c r="Q423" s="561"/>
      <c r="R423" s="557"/>
      <c r="S423" s="558"/>
      <c r="T423" s="559"/>
      <c r="U423" s="562"/>
      <c r="V423" s="563"/>
      <c r="W423" s="564"/>
      <c r="X423" s="565"/>
      <c r="Y423" s="353"/>
      <c r="Z423" s="566"/>
      <c r="AA423" s="574" t="str">
        <f>IFERROR(__xludf.DUMMYFUNCTION("""COMPUTED_VALUE"""),"")</f>
        <v/>
      </c>
      <c r="AB423" s="577" t="str">
        <f>IFERROR(__xludf.DUMMYFUNCTION("""COMPUTED_VALUE"""),"")</f>
        <v/>
      </c>
      <c r="AC423" s="575" t="str">
        <f>IFERROR(__xludf.DUMMYFUNCTION("""COMPUTED_VALUE"""),"")</f>
        <v/>
      </c>
      <c r="AD423" s="576" t="str">
        <f>IFERROR(__xludf.DUMMYFUNCTION("""COMPUTED_VALUE"""),"")</f>
        <v/>
      </c>
      <c r="AE423" s="574" t="str">
        <f>IFERROR(__xludf.DUMMYFUNCTION("""COMPUTED_VALUE"""),"")</f>
        <v/>
      </c>
      <c r="AF423" s="577" t="str">
        <f>IFERROR(__xludf.DUMMYFUNCTION("""COMPUTED_VALUE"""),"")</f>
        <v/>
      </c>
      <c r="AG423" s="578"/>
      <c r="AH423" s="579"/>
      <c r="AI423" s="359"/>
    </row>
    <row r="424">
      <c r="A424" s="554"/>
      <c r="B424" s="480" t="s">
        <v>2869</v>
      </c>
      <c r="C424" s="555"/>
      <c r="D424" s="556"/>
      <c r="E424" s="384" t="s">
        <v>2869</v>
      </c>
      <c r="F424" s="557"/>
      <c r="G424" s="558"/>
      <c r="H424" s="559"/>
      <c r="I424" s="560"/>
      <c r="J424" s="558"/>
      <c r="K424" s="561"/>
      <c r="L424" s="557"/>
      <c r="M424" s="558"/>
      <c r="N424" s="559"/>
      <c r="O424" s="560"/>
      <c r="P424" s="558"/>
      <c r="Q424" s="561"/>
      <c r="R424" s="557"/>
      <c r="S424" s="558"/>
      <c r="T424" s="559"/>
      <c r="U424" s="562"/>
      <c r="V424" s="563"/>
      <c r="W424" s="564"/>
      <c r="X424" s="565"/>
      <c r="Y424" s="353"/>
      <c r="Z424" s="566"/>
      <c r="AA424" s="574" t="str">
        <f>IFERROR(__xludf.DUMMYFUNCTION("""COMPUTED_VALUE"""),"")</f>
        <v/>
      </c>
      <c r="AB424" s="577" t="str">
        <f>IFERROR(__xludf.DUMMYFUNCTION("""COMPUTED_VALUE"""),"")</f>
        <v/>
      </c>
      <c r="AC424" s="575" t="str">
        <f>IFERROR(__xludf.DUMMYFUNCTION("""COMPUTED_VALUE"""),"")</f>
        <v/>
      </c>
      <c r="AD424" s="576" t="str">
        <f>IFERROR(__xludf.DUMMYFUNCTION("""COMPUTED_VALUE"""),"")</f>
        <v/>
      </c>
      <c r="AE424" s="574" t="str">
        <f>IFERROR(__xludf.DUMMYFUNCTION("""COMPUTED_VALUE"""),"")</f>
        <v/>
      </c>
      <c r="AF424" s="577" t="str">
        <f>IFERROR(__xludf.DUMMYFUNCTION("""COMPUTED_VALUE"""),"")</f>
        <v/>
      </c>
      <c r="AG424" s="578"/>
      <c r="AH424" s="579"/>
      <c r="AI424" s="359"/>
    </row>
    <row r="425">
      <c r="A425" s="554"/>
      <c r="B425" s="480" t="s">
        <v>2869</v>
      </c>
      <c r="C425" s="555"/>
      <c r="D425" s="556"/>
      <c r="E425" s="384" t="s">
        <v>2869</v>
      </c>
      <c r="F425" s="557"/>
      <c r="G425" s="558"/>
      <c r="H425" s="559"/>
      <c r="I425" s="560"/>
      <c r="J425" s="558"/>
      <c r="K425" s="561"/>
      <c r="L425" s="557"/>
      <c r="M425" s="558"/>
      <c r="N425" s="559"/>
      <c r="O425" s="560"/>
      <c r="P425" s="558"/>
      <c r="Q425" s="561"/>
      <c r="R425" s="557"/>
      <c r="S425" s="558"/>
      <c r="T425" s="559"/>
      <c r="U425" s="562"/>
      <c r="V425" s="563"/>
      <c r="W425" s="564"/>
      <c r="X425" s="565"/>
      <c r="Y425" s="353"/>
      <c r="Z425" s="566"/>
      <c r="AA425" s="574" t="str">
        <f>IFERROR(__xludf.DUMMYFUNCTION("""COMPUTED_VALUE"""),"")</f>
        <v/>
      </c>
      <c r="AB425" s="577" t="str">
        <f>IFERROR(__xludf.DUMMYFUNCTION("""COMPUTED_VALUE"""),"")</f>
        <v/>
      </c>
      <c r="AC425" s="575" t="str">
        <f>IFERROR(__xludf.DUMMYFUNCTION("""COMPUTED_VALUE"""),"")</f>
        <v/>
      </c>
      <c r="AD425" s="576" t="str">
        <f>IFERROR(__xludf.DUMMYFUNCTION("""COMPUTED_VALUE"""),"")</f>
        <v/>
      </c>
      <c r="AE425" s="574" t="str">
        <f>IFERROR(__xludf.DUMMYFUNCTION("""COMPUTED_VALUE"""),"")</f>
        <v/>
      </c>
      <c r="AF425" s="577" t="str">
        <f>IFERROR(__xludf.DUMMYFUNCTION("""COMPUTED_VALUE"""),"")</f>
        <v/>
      </c>
      <c r="AG425" s="578"/>
      <c r="AH425" s="579"/>
      <c r="AI425" s="359"/>
    </row>
    <row r="426">
      <c r="A426" s="554"/>
      <c r="B426" s="480" t="s">
        <v>2869</v>
      </c>
      <c r="C426" s="555"/>
      <c r="D426" s="556"/>
      <c r="E426" s="384" t="s">
        <v>2869</v>
      </c>
      <c r="F426" s="557"/>
      <c r="G426" s="558"/>
      <c r="H426" s="559"/>
      <c r="I426" s="560"/>
      <c r="J426" s="558"/>
      <c r="K426" s="561"/>
      <c r="L426" s="557"/>
      <c r="M426" s="558"/>
      <c r="N426" s="559"/>
      <c r="O426" s="560"/>
      <c r="P426" s="558"/>
      <c r="Q426" s="561"/>
      <c r="R426" s="557"/>
      <c r="S426" s="558"/>
      <c r="T426" s="559"/>
      <c r="U426" s="562"/>
      <c r="V426" s="563"/>
      <c r="W426" s="564"/>
      <c r="X426" s="565"/>
      <c r="Y426" s="353"/>
      <c r="Z426" s="566"/>
      <c r="AA426" s="574" t="str">
        <f>IFERROR(__xludf.DUMMYFUNCTION("""COMPUTED_VALUE"""),"")</f>
        <v/>
      </c>
      <c r="AB426" s="577" t="str">
        <f>IFERROR(__xludf.DUMMYFUNCTION("""COMPUTED_VALUE"""),"")</f>
        <v/>
      </c>
      <c r="AC426" s="575" t="str">
        <f>IFERROR(__xludf.DUMMYFUNCTION("""COMPUTED_VALUE"""),"")</f>
        <v/>
      </c>
      <c r="AD426" s="576" t="str">
        <f>IFERROR(__xludf.DUMMYFUNCTION("""COMPUTED_VALUE"""),"")</f>
        <v/>
      </c>
      <c r="AE426" s="574" t="str">
        <f>IFERROR(__xludf.DUMMYFUNCTION("""COMPUTED_VALUE"""),"")</f>
        <v/>
      </c>
      <c r="AF426" s="577" t="str">
        <f>IFERROR(__xludf.DUMMYFUNCTION("""COMPUTED_VALUE"""),"")</f>
        <v/>
      </c>
      <c r="AG426" s="578"/>
      <c r="AH426" s="579"/>
      <c r="AI426" s="359"/>
    </row>
    <row r="427">
      <c r="A427" s="554"/>
      <c r="B427" s="480" t="s">
        <v>2869</v>
      </c>
      <c r="C427" s="555"/>
      <c r="D427" s="556"/>
      <c r="E427" s="384" t="s">
        <v>2869</v>
      </c>
      <c r="F427" s="557"/>
      <c r="G427" s="558"/>
      <c r="H427" s="559"/>
      <c r="I427" s="560"/>
      <c r="J427" s="558"/>
      <c r="K427" s="561"/>
      <c r="L427" s="557"/>
      <c r="M427" s="558"/>
      <c r="N427" s="559"/>
      <c r="O427" s="560"/>
      <c r="P427" s="558"/>
      <c r="Q427" s="561"/>
      <c r="R427" s="557"/>
      <c r="S427" s="558"/>
      <c r="T427" s="559"/>
      <c r="U427" s="562"/>
      <c r="V427" s="563"/>
      <c r="W427" s="564"/>
      <c r="X427" s="565"/>
      <c r="Y427" s="353"/>
      <c r="Z427" s="566"/>
      <c r="AA427" s="574" t="str">
        <f>IFERROR(__xludf.DUMMYFUNCTION("""COMPUTED_VALUE"""),"")</f>
        <v/>
      </c>
      <c r="AB427" s="577" t="str">
        <f>IFERROR(__xludf.DUMMYFUNCTION("""COMPUTED_VALUE"""),"")</f>
        <v/>
      </c>
      <c r="AC427" s="575" t="str">
        <f>IFERROR(__xludf.DUMMYFUNCTION("""COMPUTED_VALUE"""),"")</f>
        <v/>
      </c>
      <c r="AD427" s="576" t="str">
        <f>IFERROR(__xludf.DUMMYFUNCTION("""COMPUTED_VALUE"""),"")</f>
        <v/>
      </c>
      <c r="AE427" s="574" t="str">
        <f>IFERROR(__xludf.DUMMYFUNCTION("""COMPUTED_VALUE"""),"")</f>
        <v/>
      </c>
      <c r="AF427" s="577" t="str">
        <f>IFERROR(__xludf.DUMMYFUNCTION("""COMPUTED_VALUE"""),"")</f>
        <v/>
      </c>
      <c r="AG427" s="578"/>
      <c r="AH427" s="579"/>
      <c r="AI427" s="393"/>
    </row>
    <row r="428">
      <c r="A428" s="554"/>
      <c r="B428" s="480" t="s">
        <v>2869</v>
      </c>
      <c r="C428" s="555"/>
      <c r="D428" s="556"/>
      <c r="E428" s="384" t="s">
        <v>2869</v>
      </c>
      <c r="F428" s="557"/>
      <c r="G428" s="558"/>
      <c r="H428" s="559"/>
      <c r="I428" s="560"/>
      <c r="J428" s="558"/>
      <c r="K428" s="561"/>
      <c r="L428" s="557"/>
      <c r="M428" s="558"/>
      <c r="N428" s="559"/>
      <c r="O428" s="560"/>
      <c r="P428" s="558"/>
      <c r="Q428" s="561"/>
      <c r="R428" s="557"/>
      <c r="S428" s="558"/>
      <c r="T428" s="559"/>
      <c r="U428" s="562"/>
      <c r="V428" s="563"/>
      <c r="W428" s="564"/>
      <c r="X428" s="565"/>
      <c r="Y428" s="353"/>
      <c r="Z428" s="566"/>
      <c r="AA428" s="574" t="str">
        <f>IFERROR(__xludf.DUMMYFUNCTION("""COMPUTED_VALUE"""),"")</f>
        <v/>
      </c>
      <c r="AB428" s="577" t="str">
        <f>IFERROR(__xludf.DUMMYFUNCTION("""COMPUTED_VALUE"""),"")</f>
        <v/>
      </c>
      <c r="AC428" s="575" t="str">
        <f>IFERROR(__xludf.DUMMYFUNCTION("""COMPUTED_VALUE"""),"")</f>
        <v/>
      </c>
      <c r="AD428" s="576" t="str">
        <f>IFERROR(__xludf.DUMMYFUNCTION("""COMPUTED_VALUE"""),"")</f>
        <v/>
      </c>
      <c r="AE428" s="574" t="str">
        <f>IFERROR(__xludf.DUMMYFUNCTION("""COMPUTED_VALUE"""),"")</f>
        <v/>
      </c>
      <c r="AF428" s="577" t="str">
        <f>IFERROR(__xludf.DUMMYFUNCTION("""COMPUTED_VALUE"""),"")</f>
        <v/>
      </c>
      <c r="AG428" s="578"/>
      <c r="AH428" s="579"/>
      <c r="AI428" s="393"/>
    </row>
    <row r="429">
      <c r="A429" s="554"/>
      <c r="B429" s="480" t="s">
        <v>2869</v>
      </c>
      <c r="C429" s="555"/>
      <c r="D429" s="556"/>
      <c r="E429" s="384" t="s">
        <v>2869</v>
      </c>
      <c r="F429" s="557"/>
      <c r="G429" s="558"/>
      <c r="H429" s="559"/>
      <c r="I429" s="560"/>
      <c r="J429" s="558"/>
      <c r="K429" s="561"/>
      <c r="L429" s="557"/>
      <c r="M429" s="558"/>
      <c r="N429" s="559"/>
      <c r="O429" s="560"/>
      <c r="P429" s="558"/>
      <c r="Q429" s="561"/>
      <c r="R429" s="557"/>
      <c r="S429" s="558"/>
      <c r="T429" s="559"/>
      <c r="U429" s="562"/>
      <c r="V429" s="563"/>
      <c r="W429" s="564"/>
      <c r="X429" s="565"/>
      <c r="Y429" s="353"/>
      <c r="Z429" s="566"/>
      <c r="AA429" s="574" t="str">
        <f>IFERROR(__xludf.DUMMYFUNCTION("""COMPUTED_VALUE"""),"")</f>
        <v/>
      </c>
      <c r="AB429" s="577" t="str">
        <f>IFERROR(__xludf.DUMMYFUNCTION("""COMPUTED_VALUE"""),"")</f>
        <v/>
      </c>
      <c r="AC429" s="575" t="str">
        <f>IFERROR(__xludf.DUMMYFUNCTION("""COMPUTED_VALUE"""),"")</f>
        <v/>
      </c>
      <c r="AD429" s="576" t="str">
        <f>IFERROR(__xludf.DUMMYFUNCTION("""COMPUTED_VALUE"""),"")</f>
        <v/>
      </c>
      <c r="AE429" s="574" t="str">
        <f>IFERROR(__xludf.DUMMYFUNCTION("""COMPUTED_VALUE"""),"")</f>
        <v/>
      </c>
      <c r="AF429" s="577" t="str">
        <f>IFERROR(__xludf.DUMMYFUNCTION("""COMPUTED_VALUE"""),"")</f>
        <v/>
      </c>
      <c r="AG429" s="578"/>
      <c r="AH429" s="579"/>
      <c r="AI429" s="359"/>
    </row>
    <row r="430">
      <c r="A430" s="554"/>
      <c r="B430" s="480" t="s">
        <v>2869</v>
      </c>
      <c r="C430" s="555"/>
      <c r="D430" s="556"/>
      <c r="E430" s="384" t="s">
        <v>2869</v>
      </c>
      <c r="F430" s="557"/>
      <c r="G430" s="558"/>
      <c r="H430" s="559"/>
      <c r="I430" s="560"/>
      <c r="J430" s="558"/>
      <c r="K430" s="561"/>
      <c r="L430" s="557"/>
      <c r="M430" s="558"/>
      <c r="N430" s="559"/>
      <c r="O430" s="560"/>
      <c r="P430" s="558"/>
      <c r="Q430" s="561"/>
      <c r="R430" s="557"/>
      <c r="S430" s="558"/>
      <c r="T430" s="559"/>
      <c r="U430" s="562"/>
      <c r="V430" s="563"/>
      <c r="W430" s="564"/>
      <c r="X430" s="565"/>
      <c r="Y430" s="353"/>
      <c r="Z430" s="566"/>
      <c r="AA430" s="574" t="str">
        <f>IFERROR(__xludf.DUMMYFUNCTION("""COMPUTED_VALUE"""),"")</f>
        <v/>
      </c>
      <c r="AB430" s="577" t="str">
        <f>IFERROR(__xludf.DUMMYFUNCTION("""COMPUTED_VALUE"""),"")</f>
        <v/>
      </c>
      <c r="AC430" s="575" t="str">
        <f>IFERROR(__xludf.DUMMYFUNCTION("""COMPUTED_VALUE"""),"")</f>
        <v/>
      </c>
      <c r="AD430" s="576" t="str">
        <f>IFERROR(__xludf.DUMMYFUNCTION("""COMPUTED_VALUE"""),"")</f>
        <v/>
      </c>
      <c r="AE430" s="574" t="str">
        <f>IFERROR(__xludf.DUMMYFUNCTION("""COMPUTED_VALUE"""),"")</f>
        <v/>
      </c>
      <c r="AF430" s="577" t="str">
        <f>IFERROR(__xludf.DUMMYFUNCTION("""COMPUTED_VALUE"""),"")</f>
        <v/>
      </c>
      <c r="AG430" s="578"/>
      <c r="AH430" s="579"/>
      <c r="AI430" s="359"/>
    </row>
    <row r="431">
      <c r="A431" s="554"/>
      <c r="B431" s="480" t="s">
        <v>2869</v>
      </c>
      <c r="C431" s="555"/>
      <c r="D431" s="556"/>
      <c r="E431" s="384" t="s">
        <v>2869</v>
      </c>
      <c r="F431" s="557"/>
      <c r="G431" s="558"/>
      <c r="H431" s="559"/>
      <c r="I431" s="560"/>
      <c r="J431" s="558"/>
      <c r="K431" s="561"/>
      <c r="L431" s="557"/>
      <c r="M431" s="558"/>
      <c r="N431" s="559"/>
      <c r="O431" s="560"/>
      <c r="P431" s="558"/>
      <c r="Q431" s="561"/>
      <c r="R431" s="557"/>
      <c r="S431" s="558"/>
      <c r="T431" s="559"/>
      <c r="U431" s="562"/>
      <c r="V431" s="563"/>
      <c r="W431" s="564"/>
      <c r="X431" s="565"/>
      <c r="Y431" s="353"/>
      <c r="Z431" s="566"/>
      <c r="AA431" s="574" t="str">
        <f>IFERROR(__xludf.DUMMYFUNCTION("""COMPUTED_VALUE"""),"")</f>
        <v/>
      </c>
      <c r="AB431" s="577" t="str">
        <f>IFERROR(__xludf.DUMMYFUNCTION("""COMPUTED_VALUE"""),"")</f>
        <v/>
      </c>
      <c r="AC431" s="575" t="str">
        <f>IFERROR(__xludf.DUMMYFUNCTION("""COMPUTED_VALUE"""),"")</f>
        <v/>
      </c>
      <c r="AD431" s="576" t="str">
        <f>IFERROR(__xludf.DUMMYFUNCTION("""COMPUTED_VALUE"""),"")</f>
        <v/>
      </c>
      <c r="AE431" s="574" t="str">
        <f>IFERROR(__xludf.DUMMYFUNCTION("""COMPUTED_VALUE"""),"")</f>
        <v/>
      </c>
      <c r="AF431" s="577" t="str">
        <f>IFERROR(__xludf.DUMMYFUNCTION("""COMPUTED_VALUE"""),"")</f>
        <v/>
      </c>
      <c r="AG431" s="578"/>
      <c r="AH431" s="579"/>
      <c r="AI431" s="359"/>
    </row>
    <row r="432">
      <c r="A432" s="554"/>
      <c r="B432" s="480" t="s">
        <v>2869</v>
      </c>
      <c r="C432" s="555"/>
      <c r="D432" s="556"/>
      <c r="E432" s="384" t="s">
        <v>2869</v>
      </c>
      <c r="F432" s="557"/>
      <c r="G432" s="558"/>
      <c r="H432" s="559"/>
      <c r="I432" s="560"/>
      <c r="J432" s="558"/>
      <c r="K432" s="561"/>
      <c r="L432" s="557"/>
      <c r="M432" s="558"/>
      <c r="N432" s="559"/>
      <c r="O432" s="560"/>
      <c r="P432" s="558"/>
      <c r="Q432" s="561"/>
      <c r="R432" s="557"/>
      <c r="S432" s="558"/>
      <c r="T432" s="559"/>
      <c r="U432" s="562"/>
      <c r="V432" s="563"/>
      <c r="W432" s="564"/>
      <c r="X432" s="565"/>
      <c r="Y432" s="353"/>
      <c r="Z432" s="566"/>
      <c r="AA432" s="574" t="str">
        <f>IFERROR(__xludf.DUMMYFUNCTION("""COMPUTED_VALUE"""),"")</f>
        <v/>
      </c>
      <c r="AB432" s="577" t="str">
        <f>IFERROR(__xludf.DUMMYFUNCTION("""COMPUTED_VALUE"""),"")</f>
        <v/>
      </c>
      <c r="AC432" s="575" t="str">
        <f>IFERROR(__xludf.DUMMYFUNCTION("""COMPUTED_VALUE"""),"")</f>
        <v/>
      </c>
      <c r="AD432" s="576" t="str">
        <f>IFERROR(__xludf.DUMMYFUNCTION("""COMPUTED_VALUE"""),"")</f>
        <v/>
      </c>
      <c r="AE432" s="574" t="str">
        <f>IFERROR(__xludf.DUMMYFUNCTION("""COMPUTED_VALUE"""),"")</f>
        <v/>
      </c>
      <c r="AF432" s="577" t="str">
        <f>IFERROR(__xludf.DUMMYFUNCTION("""COMPUTED_VALUE"""),"")</f>
        <v/>
      </c>
      <c r="AG432" s="578"/>
      <c r="AH432" s="579"/>
      <c r="AI432" s="359"/>
    </row>
    <row r="433">
      <c r="A433" s="554"/>
      <c r="B433" s="480" t="s">
        <v>2869</v>
      </c>
      <c r="C433" s="555"/>
      <c r="D433" s="556"/>
      <c r="E433" s="384" t="s">
        <v>2869</v>
      </c>
      <c r="F433" s="557"/>
      <c r="G433" s="558"/>
      <c r="H433" s="559"/>
      <c r="I433" s="560"/>
      <c r="J433" s="558"/>
      <c r="K433" s="561"/>
      <c r="L433" s="557"/>
      <c r="M433" s="558"/>
      <c r="N433" s="559"/>
      <c r="O433" s="560"/>
      <c r="P433" s="558"/>
      <c r="Q433" s="561"/>
      <c r="R433" s="557"/>
      <c r="S433" s="558"/>
      <c r="T433" s="559"/>
      <c r="U433" s="562"/>
      <c r="V433" s="563"/>
      <c r="W433" s="564"/>
      <c r="X433" s="565"/>
      <c r="Y433" s="353"/>
      <c r="Z433" s="566"/>
      <c r="AA433" s="574" t="str">
        <f>IFERROR(__xludf.DUMMYFUNCTION("""COMPUTED_VALUE"""),"")</f>
        <v/>
      </c>
      <c r="AB433" s="577" t="str">
        <f>IFERROR(__xludf.DUMMYFUNCTION("""COMPUTED_VALUE"""),"")</f>
        <v/>
      </c>
      <c r="AC433" s="575" t="str">
        <f>IFERROR(__xludf.DUMMYFUNCTION("""COMPUTED_VALUE"""),"")</f>
        <v/>
      </c>
      <c r="AD433" s="576" t="str">
        <f>IFERROR(__xludf.DUMMYFUNCTION("""COMPUTED_VALUE"""),"")</f>
        <v/>
      </c>
      <c r="AE433" s="574" t="str">
        <f>IFERROR(__xludf.DUMMYFUNCTION("""COMPUTED_VALUE"""),"")</f>
        <v/>
      </c>
      <c r="AF433" s="577" t="str">
        <f>IFERROR(__xludf.DUMMYFUNCTION("""COMPUTED_VALUE"""),"")</f>
        <v/>
      </c>
      <c r="AG433" s="578"/>
      <c r="AH433" s="579"/>
      <c r="AI433" s="359"/>
    </row>
    <row r="434">
      <c r="A434" s="554"/>
      <c r="B434" s="480" t="s">
        <v>2869</v>
      </c>
      <c r="C434" s="555"/>
      <c r="D434" s="556"/>
      <c r="E434" s="384" t="s">
        <v>2869</v>
      </c>
      <c r="F434" s="557"/>
      <c r="G434" s="558"/>
      <c r="H434" s="559"/>
      <c r="I434" s="560"/>
      <c r="J434" s="558"/>
      <c r="K434" s="561"/>
      <c r="L434" s="557"/>
      <c r="M434" s="558"/>
      <c r="N434" s="559"/>
      <c r="O434" s="560"/>
      <c r="P434" s="558"/>
      <c r="Q434" s="561"/>
      <c r="R434" s="557"/>
      <c r="S434" s="558"/>
      <c r="T434" s="559"/>
      <c r="U434" s="562"/>
      <c r="V434" s="563"/>
      <c r="W434" s="564"/>
      <c r="X434" s="565"/>
      <c r="Y434" s="353"/>
      <c r="Z434" s="566"/>
      <c r="AA434" s="574" t="str">
        <f>IFERROR(__xludf.DUMMYFUNCTION("""COMPUTED_VALUE"""),"")</f>
        <v/>
      </c>
      <c r="AB434" s="577" t="str">
        <f>IFERROR(__xludf.DUMMYFUNCTION("""COMPUTED_VALUE"""),"")</f>
        <v/>
      </c>
      <c r="AC434" s="575" t="str">
        <f>IFERROR(__xludf.DUMMYFUNCTION("""COMPUTED_VALUE"""),"")</f>
        <v/>
      </c>
      <c r="AD434" s="576" t="str">
        <f>IFERROR(__xludf.DUMMYFUNCTION("""COMPUTED_VALUE"""),"")</f>
        <v/>
      </c>
      <c r="AE434" s="574" t="str">
        <f>IFERROR(__xludf.DUMMYFUNCTION("""COMPUTED_VALUE"""),"")</f>
        <v/>
      </c>
      <c r="AF434" s="577" t="str">
        <f>IFERROR(__xludf.DUMMYFUNCTION("""COMPUTED_VALUE"""),"")</f>
        <v/>
      </c>
      <c r="AG434" s="578"/>
      <c r="AH434" s="579"/>
      <c r="AI434" s="359"/>
    </row>
    <row r="435">
      <c r="A435" s="554"/>
      <c r="B435" s="480" t="s">
        <v>2869</v>
      </c>
      <c r="C435" s="555"/>
      <c r="D435" s="556"/>
      <c r="E435" s="384" t="s">
        <v>2869</v>
      </c>
      <c r="F435" s="557"/>
      <c r="G435" s="558"/>
      <c r="H435" s="559"/>
      <c r="I435" s="560"/>
      <c r="J435" s="558"/>
      <c r="K435" s="561"/>
      <c r="L435" s="557"/>
      <c r="M435" s="558"/>
      <c r="N435" s="559"/>
      <c r="O435" s="560"/>
      <c r="P435" s="558"/>
      <c r="Q435" s="561"/>
      <c r="R435" s="557"/>
      <c r="S435" s="558"/>
      <c r="T435" s="559"/>
      <c r="U435" s="562"/>
      <c r="V435" s="563"/>
      <c r="W435" s="564"/>
      <c r="X435" s="565"/>
      <c r="Y435" s="353"/>
      <c r="Z435" s="566"/>
      <c r="AA435" s="574" t="str">
        <f>IFERROR(__xludf.DUMMYFUNCTION("""COMPUTED_VALUE"""),"")</f>
        <v/>
      </c>
      <c r="AB435" s="577" t="str">
        <f>IFERROR(__xludf.DUMMYFUNCTION("""COMPUTED_VALUE"""),"")</f>
        <v/>
      </c>
      <c r="AC435" s="575" t="str">
        <f>IFERROR(__xludf.DUMMYFUNCTION("""COMPUTED_VALUE"""),"")</f>
        <v/>
      </c>
      <c r="AD435" s="576" t="str">
        <f>IFERROR(__xludf.DUMMYFUNCTION("""COMPUTED_VALUE"""),"")</f>
        <v/>
      </c>
      <c r="AE435" s="574" t="str">
        <f>IFERROR(__xludf.DUMMYFUNCTION("""COMPUTED_VALUE"""),"")</f>
        <v/>
      </c>
      <c r="AF435" s="577" t="str">
        <f>IFERROR(__xludf.DUMMYFUNCTION("""COMPUTED_VALUE"""),"")</f>
        <v/>
      </c>
      <c r="AG435" s="578"/>
      <c r="AH435" s="579"/>
      <c r="AI435" s="359"/>
    </row>
    <row r="436">
      <c r="A436" s="554"/>
      <c r="B436" s="480" t="s">
        <v>2869</v>
      </c>
      <c r="C436" s="555"/>
      <c r="D436" s="556"/>
      <c r="E436" s="384" t="s">
        <v>2869</v>
      </c>
      <c r="F436" s="557"/>
      <c r="G436" s="558"/>
      <c r="H436" s="559"/>
      <c r="I436" s="560"/>
      <c r="J436" s="558"/>
      <c r="K436" s="561"/>
      <c r="L436" s="557"/>
      <c r="M436" s="558"/>
      <c r="N436" s="559"/>
      <c r="O436" s="560"/>
      <c r="P436" s="558"/>
      <c r="Q436" s="561"/>
      <c r="R436" s="557"/>
      <c r="S436" s="558"/>
      <c r="T436" s="559"/>
      <c r="U436" s="562"/>
      <c r="V436" s="563"/>
      <c r="W436" s="564"/>
      <c r="X436" s="565"/>
      <c r="Y436" s="353"/>
      <c r="Z436" s="566"/>
      <c r="AA436" s="574" t="str">
        <f>IFERROR(__xludf.DUMMYFUNCTION("""COMPUTED_VALUE"""),"")</f>
        <v/>
      </c>
      <c r="AB436" s="577" t="str">
        <f>IFERROR(__xludf.DUMMYFUNCTION("""COMPUTED_VALUE"""),"")</f>
        <v/>
      </c>
      <c r="AC436" s="575" t="str">
        <f>IFERROR(__xludf.DUMMYFUNCTION("""COMPUTED_VALUE"""),"")</f>
        <v/>
      </c>
      <c r="AD436" s="576" t="str">
        <f>IFERROR(__xludf.DUMMYFUNCTION("""COMPUTED_VALUE"""),"")</f>
        <v/>
      </c>
      <c r="AE436" s="574" t="str">
        <f>IFERROR(__xludf.DUMMYFUNCTION("""COMPUTED_VALUE"""),"")</f>
        <v/>
      </c>
      <c r="AF436" s="577" t="str">
        <f>IFERROR(__xludf.DUMMYFUNCTION("""COMPUTED_VALUE"""),"")</f>
        <v/>
      </c>
      <c r="AG436" s="578"/>
      <c r="AH436" s="579"/>
      <c r="AI436" s="359"/>
    </row>
    <row r="437">
      <c r="A437" s="554"/>
      <c r="B437" s="480" t="s">
        <v>2869</v>
      </c>
      <c r="C437" s="555"/>
      <c r="D437" s="556"/>
      <c r="E437" s="384" t="s">
        <v>2869</v>
      </c>
      <c r="F437" s="557"/>
      <c r="G437" s="558"/>
      <c r="H437" s="559"/>
      <c r="I437" s="560"/>
      <c r="J437" s="558"/>
      <c r="K437" s="561"/>
      <c r="L437" s="557"/>
      <c r="M437" s="558"/>
      <c r="N437" s="559"/>
      <c r="O437" s="560"/>
      <c r="P437" s="558"/>
      <c r="Q437" s="561"/>
      <c r="R437" s="557"/>
      <c r="S437" s="558"/>
      <c r="T437" s="559"/>
      <c r="U437" s="562"/>
      <c r="V437" s="563"/>
      <c r="W437" s="564"/>
      <c r="X437" s="565"/>
      <c r="Y437" s="353"/>
      <c r="Z437" s="566"/>
      <c r="AA437" s="574" t="str">
        <f>IFERROR(__xludf.DUMMYFUNCTION("""COMPUTED_VALUE"""),"")</f>
        <v/>
      </c>
      <c r="AB437" s="577" t="str">
        <f>IFERROR(__xludf.DUMMYFUNCTION("""COMPUTED_VALUE"""),"")</f>
        <v/>
      </c>
      <c r="AC437" s="575" t="str">
        <f>IFERROR(__xludf.DUMMYFUNCTION("""COMPUTED_VALUE"""),"")</f>
        <v/>
      </c>
      <c r="AD437" s="576" t="str">
        <f>IFERROR(__xludf.DUMMYFUNCTION("""COMPUTED_VALUE"""),"")</f>
        <v/>
      </c>
      <c r="AE437" s="574" t="str">
        <f>IFERROR(__xludf.DUMMYFUNCTION("""COMPUTED_VALUE"""),"")</f>
        <v/>
      </c>
      <c r="AF437" s="577" t="str">
        <f>IFERROR(__xludf.DUMMYFUNCTION("""COMPUTED_VALUE"""),"")</f>
        <v/>
      </c>
      <c r="AG437" s="578"/>
      <c r="AH437" s="579"/>
      <c r="AI437" s="359"/>
    </row>
    <row r="438">
      <c r="A438" s="554"/>
      <c r="B438" s="480" t="s">
        <v>2869</v>
      </c>
      <c r="C438" s="555"/>
      <c r="D438" s="556"/>
      <c r="E438" s="384" t="s">
        <v>2869</v>
      </c>
      <c r="F438" s="557"/>
      <c r="G438" s="558"/>
      <c r="H438" s="559"/>
      <c r="I438" s="560"/>
      <c r="J438" s="558"/>
      <c r="K438" s="561"/>
      <c r="L438" s="557"/>
      <c r="M438" s="558"/>
      <c r="N438" s="559"/>
      <c r="O438" s="560"/>
      <c r="P438" s="558"/>
      <c r="Q438" s="561"/>
      <c r="R438" s="557"/>
      <c r="S438" s="558"/>
      <c r="T438" s="559"/>
      <c r="U438" s="562"/>
      <c r="V438" s="563"/>
      <c r="W438" s="564"/>
      <c r="X438" s="565"/>
      <c r="Y438" s="353"/>
      <c r="Z438" s="566"/>
      <c r="AA438" s="574" t="str">
        <f>IFERROR(__xludf.DUMMYFUNCTION("""COMPUTED_VALUE"""),"")</f>
        <v/>
      </c>
      <c r="AB438" s="577" t="str">
        <f>IFERROR(__xludf.DUMMYFUNCTION("""COMPUTED_VALUE"""),"")</f>
        <v/>
      </c>
      <c r="AC438" s="575" t="str">
        <f>IFERROR(__xludf.DUMMYFUNCTION("""COMPUTED_VALUE"""),"")</f>
        <v/>
      </c>
      <c r="AD438" s="576" t="str">
        <f>IFERROR(__xludf.DUMMYFUNCTION("""COMPUTED_VALUE"""),"")</f>
        <v/>
      </c>
      <c r="AE438" s="574" t="str">
        <f>IFERROR(__xludf.DUMMYFUNCTION("""COMPUTED_VALUE"""),"")</f>
        <v/>
      </c>
      <c r="AF438" s="577" t="str">
        <f>IFERROR(__xludf.DUMMYFUNCTION("""COMPUTED_VALUE"""),"")</f>
        <v/>
      </c>
      <c r="AG438" s="578"/>
      <c r="AH438" s="579"/>
      <c r="AI438" s="359"/>
    </row>
    <row r="439">
      <c r="A439" s="554"/>
      <c r="B439" s="480" t="s">
        <v>2869</v>
      </c>
      <c r="C439" s="555"/>
      <c r="D439" s="556"/>
      <c r="E439" s="384" t="s">
        <v>2869</v>
      </c>
      <c r="F439" s="557"/>
      <c r="G439" s="558"/>
      <c r="H439" s="559"/>
      <c r="I439" s="560"/>
      <c r="J439" s="558"/>
      <c r="K439" s="561"/>
      <c r="L439" s="557"/>
      <c r="M439" s="558"/>
      <c r="N439" s="559"/>
      <c r="O439" s="560"/>
      <c r="P439" s="558"/>
      <c r="Q439" s="561"/>
      <c r="R439" s="557"/>
      <c r="S439" s="558"/>
      <c r="T439" s="559"/>
      <c r="U439" s="562"/>
      <c r="V439" s="563"/>
      <c r="W439" s="564"/>
      <c r="X439" s="565"/>
      <c r="Y439" s="353"/>
      <c r="Z439" s="566"/>
      <c r="AA439" s="574" t="str">
        <f>IFERROR(__xludf.DUMMYFUNCTION("""COMPUTED_VALUE"""),"")</f>
        <v/>
      </c>
      <c r="AB439" s="577" t="str">
        <f>IFERROR(__xludf.DUMMYFUNCTION("""COMPUTED_VALUE"""),"")</f>
        <v/>
      </c>
      <c r="AC439" s="575" t="str">
        <f>IFERROR(__xludf.DUMMYFUNCTION("""COMPUTED_VALUE"""),"")</f>
        <v/>
      </c>
      <c r="AD439" s="576" t="str">
        <f>IFERROR(__xludf.DUMMYFUNCTION("""COMPUTED_VALUE"""),"")</f>
        <v/>
      </c>
      <c r="AE439" s="574" t="str">
        <f>IFERROR(__xludf.DUMMYFUNCTION("""COMPUTED_VALUE"""),"")</f>
        <v/>
      </c>
      <c r="AF439" s="577" t="str">
        <f>IFERROR(__xludf.DUMMYFUNCTION("""COMPUTED_VALUE"""),"")</f>
        <v/>
      </c>
      <c r="AG439" s="578"/>
      <c r="AH439" s="579"/>
      <c r="AI439" s="359"/>
    </row>
    <row r="440">
      <c r="A440" s="554"/>
      <c r="B440" s="480" t="s">
        <v>2869</v>
      </c>
      <c r="C440" s="555"/>
      <c r="D440" s="556"/>
      <c r="E440" s="384" t="s">
        <v>2869</v>
      </c>
      <c r="F440" s="557"/>
      <c r="G440" s="558"/>
      <c r="H440" s="559"/>
      <c r="I440" s="560"/>
      <c r="J440" s="558"/>
      <c r="K440" s="561"/>
      <c r="L440" s="557"/>
      <c r="M440" s="558"/>
      <c r="N440" s="559"/>
      <c r="O440" s="560"/>
      <c r="P440" s="558"/>
      <c r="Q440" s="561"/>
      <c r="R440" s="557"/>
      <c r="S440" s="558"/>
      <c r="T440" s="559"/>
      <c r="U440" s="562"/>
      <c r="V440" s="563"/>
      <c r="W440" s="564"/>
      <c r="X440" s="565"/>
      <c r="Y440" s="353"/>
      <c r="Z440" s="566"/>
      <c r="AA440" s="574" t="str">
        <f>IFERROR(__xludf.DUMMYFUNCTION("""COMPUTED_VALUE"""),"")</f>
        <v/>
      </c>
      <c r="AB440" s="577" t="str">
        <f>IFERROR(__xludf.DUMMYFUNCTION("""COMPUTED_VALUE"""),"")</f>
        <v/>
      </c>
      <c r="AC440" s="575" t="str">
        <f>IFERROR(__xludf.DUMMYFUNCTION("""COMPUTED_VALUE"""),"")</f>
        <v/>
      </c>
      <c r="AD440" s="576" t="str">
        <f>IFERROR(__xludf.DUMMYFUNCTION("""COMPUTED_VALUE"""),"")</f>
        <v/>
      </c>
      <c r="AE440" s="574" t="str">
        <f>IFERROR(__xludf.DUMMYFUNCTION("""COMPUTED_VALUE"""),"")</f>
        <v/>
      </c>
      <c r="AF440" s="577" t="str">
        <f>IFERROR(__xludf.DUMMYFUNCTION("""COMPUTED_VALUE"""),"")</f>
        <v/>
      </c>
      <c r="AG440" s="578"/>
      <c r="AH440" s="579"/>
      <c r="AI440" s="359"/>
    </row>
    <row r="441">
      <c r="A441" s="554"/>
      <c r="B441" s="480" t="s">
        <v>2869</v>
      </c>
      <c r="C441" s="555"/>
      <c r="D441" s="556"/>
      <c r="E441" s="384" t="s">
        <v>2869</v>
      </c>
      <c r="F441" s="557"/>
      <c r="G441" s="558"/>
      <c r="H441" s="559"/>
      <c r="I441" s="560"/>
      <c r="J441" s="558"/>
      <c r="K441" s="561"/>
      <c r="L441" s="557"/>
      <c r="M441" s="558"/>
      <c r="N441" s="559"/>
      <c r="O441" s="560"/>
      <c r="P441" s="558"/>
      <c r="Q441" s="561"/>
      <c r="R441" s="557"/>
      <c r="S441" s="558"/>
      <c r="T441" s="559"/>
      <c r="U441" s="562"/>
      <c r="V441" s="563"/>
      <c r="W441" s="564"/>
      <c r="X441" s="565"/>
      <c r="Y441" s="353"/>
      <c r="Z441" s="566"/>
      <c r="AA441" s="574" t="str">
        <f>IFERROR(__xludf.DUMMYFUNCTION("""COMPUTED_VALUE"""),"")</f>
        <v/>
      </c>
      <c r="AB441" s="577" t="str">
        <f>IFERROR(__xludf.DUMMYFUNCTION("""COMPUTED_VALUE"""),"")</f>
        <v/>
      </c>
      <c r="AC441" s="575" t="str">
        <f>IFERROR(__xludf.DUMMYFUNCTION("""COMPUTED_VALUE"""),"")</f>
        <v/>
      </c>
      <c r="AD441" s="576" t="str">
        <f>IFERROR(__xludf.DUMMYFUNCTION("""COMPUTED_VALUE"""),"")</f>
        <v/>
      </c>
      <c r="AE441" s="574" t="str">
        <f>IFERROR(__xludf.DUMMYFUNCTION("""COMPUTED_VALUE"""),"")</f>
        <v/>
      </c>
      <c r="AF441" s="577" t="str">
        <f>IFERROR(__xludf.DUMMYFUNCTION("""COMPUTED_VALUE"""),"")</f>
        <v/>
      </c>
      <c r="AG441" s="578"/>
      <c r="AH441" s="579"/>
      <c r="AI441" s="359"/>
    </row>
    <row r="442">
      <c r="A442" s="554"/>
      <c r="B442" s="480" t="s">
        <v>2869</v>
      </c>
      <c r="C442" s="555"/>
      <c r="D442" s="556"/>
      <c r="E442" s="384" t="s">
        <v>2869</v>
      </c>
      <c r="F442" s="557"/>
      <c r="G442" s="558"/>
      <c r="H442" s="559"/>
      <c r="I442" s="560"/>
      <c r="J442" s="558"/>
      <c r="K442" s="561"/>
      <c r="L442" s="557"/>
      <c r="M442" s="558"/>
      <c r="N442" s="559"/>
      <c r="O442" s="560"/>
      <c r="P442" s="558"/>
      <c r="Q442" s="561"/>
      <c r="R442" s="557"/>
      <c r="S442" s="558"/>
      <c r="T442" s="559"/>
      <c r="U442" s="562"/>
      <c r="V442" s="563"/>
      <c r="W442" s="564"/>
      <c r="X442" s="565"/>
      <c r="Y442" s="353"/>
      <c r="Z442" s="566"/>
      <c r="AA442" s="574" t="str">
        <f>IFERROR(__xludf.DUMMYFUNCTION("""COMPUTED_VALUE"""),"")</f>
        <v/>
      </c>
      <c r="AB442" s="577" t="str">
        <f>IFERROR(__xludf.DUMMYFUNCTION("""COMPUTED_VALUE"""),"")</f>
        <v/>
      </c>
      <c r="AC442" s="575" t="str">
        <f>IFERROR(__xludf.DUMMYFUNCTION("""COMPUTED_VALUE"""),"")</f>
        <v/>
      </c>
      <c r="AD442" s="576" t="str">
        <f>IFERROR(__xludf.DUMMYFUNCTION("""COMPUTED_VALUE"""),"")</f>
        <v/>
      </c>
      <c r="AE442" s="574" t="str">
        <f>IFERROR(__xludf.DUMMYFUNCTION("""COMPUTED_VALUE"""),"")</f>
        <v/>
      </c>
      <c r="AF442" s="577" t="str">
        <f>IFERROR(__xludf.DUMMYFUNCTION("""COMPUTED_VALUE"""),"")</f>
        <v/>
      </c>
      <c r="AG442" s="578"/>
      <c r="AH442" s="579"/>
      <c r="AI442" s="359"/>
    </row>
    <row r="443">
      <c r="A443" s="554"/>
      <c r="B443" s="480" t="s">
        <v>2869</v>
      </c>
      <c r="C443" s="555"/>
      <c r="D443" s="556"/>
      <c r="E443" s="384" t="s">
        <v>2869</v>
      </c>
      <c r="F443" s="557"/>
      <c r="G443" s="558"/>
      <c r="H443" s="559"/>
      <c r="I443" s="560"/>
      <c r="J443" s="558"/>
      <c r="K443" s="561"/>
      <c r="L443" s="557"/>
      <c r="M443" s="558"/>
      <c r="N443" s="559"/>
      <c r="O443" s="560"/>
      <c r="P443" s="558"/>
      <c r="Q443" s="561"/>
      <c r="R443" s="557"/>
      <c r="S443" s="558"/>
      <c r="T443" s="559"/>
      <c r="U443" s="562"/>
      <c r="V443" s="563"/>
      <c r="W443" s="564"/>
      <c r="X443" s="565"/>
      <c r="Y443" s="353"/>
      <c r="Z443" s="566"/>
      <c r="AA443" s="574" t="str">
        <f>IFERROR(__xludf.DUMMYFUNCTION("""COMPUTED_VALUE"""),"")</f>
        <v/>
      </c>
      <c r="AB443" s="577" t="str">
        <f>IFERROR(__xludf.DUMMYFUNCTION("""COMPUTED_VALUE"""),"")</f>
        <v/>
      </c>
      <c r="AC443" s="575" t="str">
        <f>IFERROR(__xludf.DUMMYFUNCTION("""COMPUTED_VALUE"""),"")</f>
        <v/>
      </c>
      <c r="AD443" s="576" t="str">
        <f>IFERROR(__xludf.DUMMYFUNCTION("""COMPUTED_VALUE"""),"")</f>
        <v/>
      </c>
      <c r="AE443" s="574" t="str">
        <f>IFERROR(__xludf.DUMMYFUNCTION("""COMPUTED_VALUE"""),"")</f>
        <v/>
      </c>
      <c r="AF443" s="577" t="str">
        <f>IFERROR(__xludf.DUMMYFUNCTION("""COMPUTED_VALUE"""),"")</f>
        <v/>
      </c>
      <c r="AG443" s="578"/>
      <c r="AH443" s="579"/>
      <c r="AI443" s="359"/>
    </row>
    <row r="444">
      <c r="A444" s="554"/>
      <c r="B444" s="480" t="s">
        <v>2869</v>
      </c>
      <c r="C444" s="555"/>
      <c r="D444" s="556"/>
      <c r="E444" s="384" t="s">
        <v>2869</v>
      </c>
      <c r="F444" s="557"/>
      <c r="G444" s="558"/>
      <c r="H444" s="559"/>
      <c r="I444" s="560"/>
      <c r="J444" s="558"/>
      <c r="K444" s="561"/>
      <c r="L444" s="557"/>
      <c r="M444" s="558"/>
      <c r="N444" s="559"/>
      <c r="O444" s="560"/>
      <c r="P444" s="558"/>
      <c r="Q444" s="561"/>
      <c r="R444" s="557"/>
      <c r="S444" s="558"/>
      <c r="T444" s="559"/>
      <c r="U444" s="562"/>
      <c r="V444" s="563"/>
      <c r="W444" s="564"/>
      <c r="X444" s="565"/>
      <c r="Y444" s="353"/>
      <c r="Z444" s="566"/>
      <c r="AA444" s="574" t="str">
        <f>IFERROR(__xludf.DUMMYFUNCTION("""COMPUTED_VALUE"""),"")</f>
        <v/>
      </c>
      <c r="AB444" s="577" t="str">
        <f>IFERROR(__xludf.DUMMYFUNCTION("""COMPUTED_VALUE"""),"")</f>
        <v/>
      </c>
      <c r="AC444" s="575" t="str">
        <f>IFERROR(__xludf.DUMMYFUNCTION("""COMPUTED_VALUE"""),"")</f>
        <v/>
      </c>
      <c r="AD444" s="576" t="str">
        <f>IFERROR(__xludf.DUMMYFUNCTION("""COMPUTED_VALUE"""),"")</f>
        <v/>
      </c>
      <c r="AE444" s="574" t="str">
        <f>IFERROR(__xludf.DUMMYFUNCTION("""COMPUTED_VALUE"""),"")</f>
        <v/>
      </c>
      <c r="AF444" s="577" t="str">
        <f>IFERROR(__xludf.DUMMYFUNCTION("""COMPUTED_VALUE"""),"")</f>
        <v/>
      </c>
      <c r="AG444" s="578"/>
      <c r="AH444" s="579"/>
      <c r="AI444" s="359"/>
    </row>
    <row r="445">
      <c r="A445" s="554"/>
      <c r="B445" s="480" t="s">
        <v>2869</v>
      </c>
      <c r="C445" s="555"/>
      <c r="D445" s="556"/>
      <c r="E445" s="384" t="s">
        <v>2869</v>
      </c>
      <c r="F445" s="557"/>
      <c r="G445" s="558"/>
      <c r="H445" s="559"/>
      <c r="I445" s="560"/>
      <c r="J445" s="558"/>
      <c r="K445" s="561"/>
      <c r="L445" s="557"/>
      <c r="M445" s="558"/>
      <c r="N445" s="559"/>
      <c r="O445" s="560"/>
      <c r="P445" s="558"/>
      <c r="Q445" s="561"/>
      <c r="R445" s="557"/>
      <c r="S445" s="558"/>
      <c r="T445" s="559"/>
      <c r="U445" s="562"/>
      <c r="V445" s="563"/>
      <c r="W445" s="564"/>
      <c r="X445" s="565"/>
      <c r="Y445" s="353"/>
      <c r="Z445" s="566"/>
      <c r="AA445" s="574" t="str">
        <f>IFERROR(__xludf.DUMMYFUNCTION("""COMPUTED_VALUE"""),"")</f>
        <v/>
      </c>
      <c r="AB445" s="577" t="str">
        <f>IFERROR(__xludf.DUMMYFUNCTION("""COMPUTED_VALUE"""),"")</f>
        <v/>
      </c>
      <c r="AC445" s="575" t="str">
        <f>IFERROR(__xludf.DUMMYFUNCTION("""COMPUTED_VALUE"""),"")</f>
        <v/>
      </c>
      <c r="AD445" s="576" t="str">
        <f>IFERROR(__xludf.DUMMYFUNCTION("""COMPUTED_VALUE"""),"")</f>
        <v/>
      </c>
      <c r="AE445" s="574" t="str">
        <f>IFERROR(__xludf.DUMMYFUNCTION("""COMPUTED_VALUE"""),"")</f>
        <v/>
      </c>
      <c r="AF445" s="577" t="str">
        <f>IFERROR(__xludf.DUMMYFUNCTION("""COMPUTED_VALUE"""),"")</f>
        <v/>
      </c>
      <c r="AG445" s="578"/>
      <c r="AH445" s="579"/>
      <c r="AI445" s="393"/>
    </row>
    <row r="446">
      <c r="A446" s="554"/>
      <c r="B446" s="480" t="s">
        <v>2869</v>
      </c>
      <c r="C446" s="555"/>
      <c r="D446" s="556"/>
      <c r="E446" s="384" t="s">
        <v>2869</v>
      </c>
      <c r="F446" s="557"/>
      <c r="G446" s="558"/>
      <c r="H446" s="559"/>
      <c r="I446" s="560"/>
      <c r="J446" s="558"/>
      <c r="K446" s="561"/>
      <c r="L446" s="557"/>
      <c r="M446" s="558"/>
      <c r="N446" s="559"/>
      <c r="O446" s="560"/>
      <c r="P446" s="558"/>
      <c r="Q446" s="561"/>
      <c r="R446" s="557"/>
      <c r="S446" s="558"/>
      <c r="T446" s="559"/>
      <c r="U446" s="562"/>
      <c r="V446" s="563"/>
      <c r="W446" s="591"/>
      <c r="X446" s="572"/>
      <c r="Y446" s="353"/>
      <c r="Z446" s="573"/>
      <c r="AA446" s="574" t="str">
        <f>IFERROR(__xludf.DUMMYFUNCTION("""COMPUTED_VALUE"""),"")</f>
        <v/>
      </c>
      <c r="AB446" s="577" t="str">
        <f>IFERROR(__xludf.DUMMYFUNCTION("""COMPUTED_VALUE"""),"")</f>
        <v/>
      </c>
      <c r="AC446" s="575" t="str">
        <f>IFERROR(__xludf.DUMMYFUNCTION("""COMPUTED_VALUE"""),"")</f>
        <v/>
      </c>
      <c r="AD446" s="576" t="str">
        <f>IFERROR(__xludf.DUMMYFUNCTION("""COMPUTED_VALUE"""),"")</f>
        <v/>
      </c>
      <c r="AE446" s="574" t="str">
        <f>IFERROR(__xludf.DUMMYFUNCTION("""COMPUTED_VALUE"""),"")</f>
        <v/>
      </c>
      <c r="AF446" s="577" t="str">
        <f>IFERROR(__xludf.DUMMYFUNCTION("""COMPUTED_VALUE"""),"")</f>
        <v/>
      </c>
      <c r="AG446" s="570"/>
      <c r="AH446" s="571"/>
      <c r="AI446" s="393"/>
    </row>
    <row r="447">
      <c r="A447" s="554"/>
      <c r="B447" s="480" t="s">
        <v>2869</v>
      </c>
      <c r="C447" s="555"/>
      <c r="D447" s="556"/>
      <c r="E447" s="384" t="s">
        <v>2869</v>
      </c>
      <c r="F447" s="557"/>
      <c r="G447" s="558"/>
      <c r="H447" s="559"/>
      <c r="I447" s="560"/>
      <c r="J447" s="558"/>
      <c r="K447" s="561"/>
      <c r="L447" s="557"/>
      <c r="M447" s="558"/>
      <c r="N447" s="559"/>
      <c r="O447" s="560"/>
      <c r="P447" s="558"/>
      <c r="Q447" s="561"/>
      <c r="R447" s="557"/>
      <c r="S447" s="558"/>
      <c r="T447" s="559"/>
      <c r="U447" s="562"/>
      <c r="V447" s="563"/>
      <c r="W447" s="564"/>
      <c r="X447" s="572"/>
      <c r="Y447" s="353"/>
      <c r="Z447" s="573"/>
      <c r="AA447" s="574" t="str">
        <f>IFERROR(__xludf.DUMMYFUNCTION("""COMPUTED_VALUE"""),"")</f>
        <v/>
      </c>
      <c r="AB447" s="577" t="str">
        <f>IFERROR(__xludf.DUMMYFUNCTION("""COMPUTED_VALUE"""),"")</f>
        <v/>
      </c>
      <c r="AC447" s="575" t="str">
        <f>IFERROR(__xludf.DUMMYFUNCTION("""COMPUTED_VALUE"""),"")</f>
        <v/>
      </c>
      <c r="AD447" s="576" t="str">
        <f>IFERROR(__xludf.DUMMYFUNCTION("""COMPUTED_VALUE"""),"")</f>
        <v/>
      </c>
      <c r="AE447" s="574" t="str">
        <f>IFERROR(__xludf.DUMMYFUNCTION("""COMPUTED_VALUE"""),"")</f>
        <v/>
      </c>
      <c r="AF447" s="577" t="str">
        <f>IFERROR(__xludf.DUMMYFUNCTION("""COMPUTED_VALUE"""),"")</f>
        <v/>
      </c>
      <c r="AG447" s="570"/>
      <c r="AH447" s="571"/>
      <c r="AI447" s="393"/>
    </row>
    <row r="448">
      <c r="A448" s="554"/>
      <c r="B448" s="480" t="s">
        <v>2869</v>
      </c>
      <c r="C448" s="555"/>
      <c r="D448" s="556"/>
      <c r="E448" s="384" t="s">
        <v>2869</v>
      </c>
      <c r="F448" s="557"/>
      <c r="G448" s="558"/>
      <c r="H448" s="559"/>
      <c r="I448" s="560"/>
      <c r="J448" s="558"/>
      <c r="K448" s="561"/>
      <c r="L448" s="557"/>
      <c r="M448" s="558"/>
      <c r="N448" s="559"/>
      <c r="O448" s="560"/>
      <c r="P448" s="558"/>
      <c r="Q448" s="561"/>
      <c r="R448" s="557"/>
      <c r="S448" s="558"/>
      <c r="T448" s="559"/>
      <c r="U448" s="562"/>
      <c r="V448" s="563"/>
      <c r="W448" s="564"/>
      <c r="X448" s="572"/>
      <c r="Y448" s="353"/>
      <c r="Z448" s="573"/>
      <c r="AA448" s="574" t="str">
        <f>IFERROR(__xludf.DUMMYFUNCTION("""COMPUTED_VALUE"""),"")</f>
        <v/>
      </c>
      <c r="AB448" s="577" t="str">
        <f>IFERROR(__xludf.DUMMYFUNCTION("""COMPUTED_VALUE"""),"")</f>
        <v/>
      </c>
      <c r="AC448" s="575" t="str">
        <f>IFERROR(__xludf.DUMMYFUNCTION("""COMPUTED_VALUE"""),"")</f>
        <v/>
      </c>
      <c r="AD448" s="576" t="str">
        <f>IFERROR(__xludf.DUMMYFUNCTION("""COMPUTED_VALUE"""),"")</f>
        <v/>
      </c>
      <c r="AE448" s="574" t="str">
        <f>IFERROR(__xludf.DUMMYFUNCTION("""COMPUTED_VALUE"""),"")</f>
        <v/>
      </c>
      <c r="AF448" s="577" t="str">
        <f>IFERROR(__xludf.DUMMYFUNCTION("""COMPUTED_VALUE"""),"")</f>
        <v/>
      </c>
      <c r="AG448" s="570"/>
      <c r="AH448" s="571"/>
      <c r="AI448" s="393"/>
    </row>
    <row r="449">
      <c r="A449" s="554"/>
      <c r="B449" s="480" t="s">
        <v>2869</v>
      </c>
      <c r="C449" s="555"/>
      <c r="D449" s="556"/>
      <c r="E449" s="384" t="s">
        <v>2869</v>
      </c>
      <c r="F449" s="557"/>
      <c r="G449" s="558"/>
      <c r="H449" s="559"/>
      <c r="I449" s="560"/>
      <c r="J449" s="558"/>
      <c r="K449" s="561"/>
      <c r="L449" s="557"/>
      <c r="M449" s="558"/>
      <c r="N449" s="559"/>
      <c r="O449" s="560"/>
      <c r="P449" s="558"/>
      <c r="Q449" s="561"/>
      <c r="R449" s="557"/>
      <c r="S449" s="558"/>
      <c r="T449" s="559"/>
      <c r="U449" s="562"/>
      <c r="V449" s="563"/>
      <c r="W449" s="564"/>
      <c r="X449" s="565"/>
      <c r="Y449" s="353"/>
      <c r="Z449" s="566"/>
      <c r="AA449" s="574" t="str">
        <f>IFERROR(__xludf.DUMMYFUNCTION("""COMPUTED_VALUE"""),"")</f>
        <v/>
      </c>
      <c r="AB449" s="577" t="str">
        <f>IFERROR(__xludf.DUMMYFUNCTION("""COMPUTED_VALUE"""),"")</f>
        <v/>
      </c>
      <c r="AC449" s="575" t="str">
        <f>IFERROR(__xludf.DUMMYFUNCTION("""COMPUTED_VALUE"""),"")</f>
        <v/>
      </c>
      <c r="AD449" s="576" t="str">
        <f>IFERROR(__xludf.DUMMYFUNCTION("""COMPUTED_VALUE"""),"")</f>
        <v/>
      </c>
      <c r="AE449" s="574" t="str">
        <f>IFERROR(__xludf.DUMMYFUNCTION("""COMPUTED_VALUE"""),"")</f>
        <v/>
      </c>
      <c r="AF449" s="577" t="str">
        <f>IFERROR(__xludf.DUMMYFUNCTION("""COMPUTED_VALUE"""),"")</f>
        <v/>
      </c>
      <c r="AG449" s="570"/>
      <c r="AH449" s="571"/>
      <c r="AI449" s="393"/>
    </row>
    <row r="450">
      <c r="A450" s="554"/>
      <c r="B450" s="480" t="s">
        <v>2869</v>
      </c>
      <c r="C450" s="555"/>
      <c r="D450" s="556"/>
      <c r="E450" s="384" t="s">
        <v>2869</v>
      </c>
      <c r="F450" s="557"/>
      <c r="G450" s="558"/>
      <c r="H450" s="559"/>
      <c r="I450" s="560"/>
      <c r="J450" s="558"/>
      <c r="K450" s="561"/>
      <c r="L450" s="557"/>
      <c r="M450" s="558"/>
      <c r="N450" s="559"/>
      <c r="O450" s="560"/>
      <c r="P450" s="558"/>
      <c r="Q450" s="561"/>
      <c r="R450" s="557"/>
      <c r="S450" s="558"/>
      <c r="T450" s="559"/>
      <c r="U450" s="562"/>
      <c r="V450" s="563"/>
      <c r="W450" s="564"/>
      <c r="X450" s="565"/>
      <c r="Y450" s="353"/>
      <c r="Z450" s="566"/>
      <c r="AA450" s="574" t="str">
        <f>IFERROR(__xludf.DUMMYFUNCTION("""COMPUTED_VALUE"""),"")</f>
        <v/>
      </c>
      <c r="AB450" s="577" t="str">
        <f>IFERROR(__xludf.DUMMYFUNCTION("""COMPUTED_VALUE"""),"")</f>
        <v/>
      </c>
      <c r="AC450" s="575" t="str">
        <f>IFERROR(__xludf.DUMMYFUNCTION("""COMPUTED_VALUE"""),"")</f>
        <v/>
      </c>
      <c r="AD450" s="576" t="str">
        <f>IFERROR(__xludf.DUMMYFUNCTION("""COMPUTED_VALUE"""),"")</f>
        <v/>
      </c>
      <c r="AE450" s="574" t="str">
        <f>IFERROR(__xludf.DUMMYFUNCTION("""COMPUTED_VALUE"""),"")</f>
        <v/>
      </c>
      <c r="AF450" s="577" t="str">
        <f>IFERROR(__xludf.DUMMYFUNCTION("""COMPUTED_VALUE"""),"")</f>
        <v/>
      </c>
      <c r="AG450" s="578"/>
      <c r="AH450" s="579"/>
      <c r="AI450" s="359"/>
    </row>
    <row r="451">
      <c r="A451" s="554"/>
      <c r="B451" s="480" t="s">
        <v>2869</v>
      </c>
      <c r="C451" s="555"/>
      <c r="D451" s="556"/>
      <c r="E451" s="384" t="s">
        <v>2869</v>
      </c>
      <c r="F451" s="557"/>
      <c r="G451" s="558"/>
      <c r="H451" s="559"/>
      <c r="I451" s="560"/>
      <c r="J451" s="558"/>
      <c r="K451" s="561"/>
      <c r="L451" s="557"/>
      <c r="M451" s="558"/>
      <c r="N451" s="559"/>
      <c r="O451" s="560"/>
      <c r="P451" s="558"/>
      <c r="Q451" s="561"/>
      <c r="R451" s="557"/>
      <c r="S451" s="558"/>
      <c r="T451" s="559"/>
      <c r="U451" s="562"/>
      <c r="V451" s="563"/>
      <c r="W451" s="564"/>
      <c r="X451" s="565"/>
      <c r="Y451" s="353"/>
      <c r="Z451" s="566"/>
      <c r="AA451" s="574" t="str">
        <f>IFERROR(__xludf.DUMMYFUNCTION("""COMPUTED_VALUE"""),"")</f>
        <v/>
      </c>
      <c r="AB451" s="577" t="str">
        <f>IFERROR(__xludf.DUMMYFUNCTION("""COMPUTED_VALUE"""),"")</f>
        <v/>
      </c>
      <c r="AC451" s="575" t="str">
        <f>IFERROR(__xludf.DUMMYFUNCTION("""COMPUTED_VALUE"""),"")</f>
        <v/>
      </c>
      <c r="AD451" s="576" t="str">
        <f>IFERROR(__xludf.DUMMYFUNCTION("""COMPUTED_VALUE"""),"")</f>
        <v/>
      </c>
      <c r="AE451" s="574" t="str">
        <f>IFERROR(__xludf.DUMMYFUNCTION("""COMPUTED_VALUE"""),"")</f>
        <v/>
      </c>
      <c r="AF451" s="577" t="str">
        <f>IFERROR(__xludf.DUMMYFUNCTION("""COMPUTED_VALUE"""),"")</f>
        <v/>
      </c>
      <c r="AG451" s="578"/>
      <c r="AH451" s="579"/>
      <c r="AI451" s="359"/>
    </row>
    <row r="452">
      <c r="A452" s="554"/>
      <c r="B452" s="480" t="s">
        <v>2869</v>
      </c>
      <c r="C452" s="555"/>
      <c r="D452" s="556"/>
      <c r="E452" s="384" t="s">
        <v>2869</v>
      </c>
      <c r="F452" s="557"/>
      <c r="G452" s="558"/>
      <c r="H452" s="559"/>
      <c r="I452" s="560"/>
      <c r="J452" s="558"/>
      <c r="K452" s="561"/>
      <c r="L452" s="557"/>
      <c r="M452" s="558"/>
      <c r="N452" s="559"/>
      <c r="O452" s="560"/>
      <c r="P452" s="558"/>
      <c r="Q452" s="561"/>
      <c r="R452" s="557"/>
      <c r="S452" s="558"/>
      <c r="T452" s="559"/>
      <c r="U452" s="562"/>
      <c r="V452" s="563"/>
      <c r="W452" s="564"/>
      <c r="X452" s="565"/>
      <c r="Y452" s="353"/>
      <c r="Z452" s="566"/>
      <c r="AA452" s="574" t="str">
        <f>IFERROR(__xludf.DUMMYFUNCTION("""COMPUTED_VALUE"""),"")</f>
        <v/>
      </c>
      <c r="AB452" s="577" t="str">
        <f>IFERROR(__xludf.DUMMYFUNCTION("""COMPUTED_VALUE"""),"")</f>
        <v/>
      </c>
      <c r="AC452" s="575" t="str">
        <f>IFERROR(__xludf.DUMMYFUNCTION("""COMPUTED_VALUE"""),"")</f>
        <v/>
      </c>
      <c r="AD452" s="576" t="str">
        <f>IFERROR(__xludf.DUMMYFUNCTION("""COMPUTED_VALUE"""),"")</f>
        <v/>
      </c>
      <c r="AE452" s="574" t="str">
        <f>IFERROR(__xludf.DUMMYFUNCTION("""COMPUTED_VALUE"""),"")</f>
        <v/>
      </c>
      <c r="AF452" s="577" t="str">
        <f>IFERROR(__xludf.DUMMYFUNCTION("""COMPUTED_VALUE"""),"")</f>
        <v/>
      </c>
      <c r="AG452" s="578"/>
      <c r="AH452" s="579"/>
      <c r="AI452" s="359"/>
    </row>
    <row r="453">
      <c r="A453" s="554"/>
      <c r="B453" s="480" t="s">
        <v>2869</v>
      </c>
      <c r="C453" s="555"/>
      <c r="D453" s="556"/>
      <c r="E453" s="384" t="s">
        <v>2869</v>
      </c>
      <c r="F453" s="557"/>
      <c r="G453" s="558"/>
      <c r="H453" s="559"/>
      <c r="I453" s="560"/>
      <c r="J453" s="558"/>
      <c r="K453" s="561"/>
      <c r="L453" s="557"/>
      <c r="M453" s="558"/>
      <c r="N453" s="559"/>
      <c r="O453" s="560"/>
      <c r="P453" s="558"/>
      <c r="Q453" s="561"/>
      <c r="R453" s="557"/>
      <c r="S453" s="558"/>
      <c r="T453" s="559"/>
      <c r="U453" s="562"/>
      <c r="V453" s="563"/>
      <c r="W453" s="564"/>
      <c r="X453" s="565"/>
      <c r="Y453" s="353"/>
      <c r="Z453" s="566"/>
      <c r="AA453" s="574" t="str">
        <f>IFERROR(__xludf.DUMMYFUNCTION("""COMPUTED_VALUE"""),"")</f>
        <v/>
      </c>
      <c r="AB453" s="577" t="str">
        <f>IFERROR(__xludf.DUMMYFUNCTION("""COMPUTED_VALUE"""),"")</f>
        <v/>
      </c>
      <c r="AC453" s="575" t="str">
        <f>IFERROR(__xludf.DUMMYFUNCTION("""COMPUTED_VALUE"""),"")</f>
        <v/>
      </c>
      <c r="AD453" s="576" t="str">
        <f>IFERROR(__xludf.DUMMYFUNCTION("""COMPUTED_VALUE"""),"")</f>
        <v/>
      </c>
      <c r="AE453" s="574" t="str">
        <f>IFERROR(__xludf.DUMMYFUNCTION("""COMPUTED_VALUE"""),"")</f>
        <v/>
      </c>
      <c r="AF453" s="577" t="str">
        <f>IFERROR(__xludf.DUMMYFUNCTION("""COMPUTED_VALUE"""),"")</f>
        <v/>
      </c>
      <c r="AG453" s="578"/>
      <c r="AH453" s="579"/>
      <c r="AI453" s="359"/>
    </row>
    <row r="454">
      <c r="A454" s="554"/>
      <c r="B454" s="480" t="s">
        <v>2869</v>
      </c>
      <c r="C454" s="555"/>
      <c r="D454" s="556"/>
      <c r="E454" s="384" t="s">
        <v>2869</v>
      </c>
      <c r="F454" s="557"/>
      <c r="G454" s="558"/>
      <c r="H454" s="559"/>
      <c r="I454" s="560"/>
      <c r="J454" s="558"/>
      <c r="K454" s="561"/>
      <c r="L454" s="557"/>
      <c r="M454" s="558"/>
      <c r="N454" s="559"/>
      <c r="O454" s="560"/>
      <c r="P454" s="558"/>
      <c r="Q454" s="561"/>
      <c r="R454" s="557"/>
      <c r="S454" s="558"/>
      <c r="T454" s="559"/>
      <c r="U454" s="562"/>
      <c r="V454" s="563"/>
      <c r="W454" s="564"/>
      <c r="X454" s="565"/>
      <c r="Y454" s="353"/>
      <c r="Z454" s="566"/>
      <c r="AA454" s="574" t="str">
        <f>IFERROR(__xludf.DUMMYFUNCTION("""COMPUTED_VALUE"""),"")</f>
        <v/>
      </c>
      <c r="AB454" s="577" t="str">
        <f>IFERROR(__xludf.DUMMYFUNCTION("""COMPUTED_VALUE"""),"")</f>
        <v/>
      </c>
      <c r="AC454" s="575" t="str">
        <f>IFERROR(__xludf.DUMMYFUNCTION("""COMPUTED_VALUE"""),"")</f>
        <v/>
      </c>
      <c r="AD454" s="576" t="str">
        <f>IFERROR(__xludf.DUMMYFUNCTION("""COMPUTED_VALUE"""),"")</f>
        <v/>
      </c>
      <c r="AE454" s="574" t="str">
        <f>IFERROR(__xludf.DUMMYFUNCTION("""COMPUTED_VALUE"""),"")</f>
        <v/>
      </c>
      <c r="AF454" s="577" t="str">
        <f>IFERROR(__xludf.DUMMYFUNCTION("""COMPUTED_VALUE"""),"")</f>
        <v/>
      </c>
      <c r="AG454" s="578"/>
      <c r="AH454" s="579"/>
      <c r="AI454" s="359"/>
    </row>
    <row r="455">
      <c r="A455" s="554"/>
      <c r="B455" s="480" t="s">
        <v>2869</v>
      </c>
      <c r="C455" s="555"/>
      <c r="D455" s="556"/>
      <c r="E455" s="384" t="s">
        <v>2869</v>
      </c>
      <c r="F455" s="557"/>
      <c r="G455" s="558"/>
      <c r="H455" s="559"/>
      <c r="I455" s="560"/>
      <c r="J455" s="558"/>
      <c r="K455" s="561"/>
      <c r="L455" s="557"/>
      <c r="M455" s="558"/>
      <c r="N455" s="559"/>
      <c r="O455" s="560"/>
      <c r="P455" s="558"/>
      <c r="Q455" s="561"/>
      <c r="R455" s="557"/>
      <c r="S455" s="558"/>
      <c r="T455" s="559"/>
      <c r="U455" s="562"/>
      <c r="V455" s="563"/>
      <c r="W455" s="564"/>
      <c r="X455" s="565"/>
      <c r="Y455" s="353"/>
      <c r="Z455" s="566"/>
      <c r="AA455" s="574" t="str">
        <f>IFERROR(__xludf.DUMMYFUNCTION("""COMPUTED_VALUE"""),"")</f>
        <v/>
      </c>
      <c r="AB455" s="577" t="str">
        <f>IFERROR(__xludf.DUMMYFUNCTION("""COMPUTED_VALUE"""),"")</f>
        <v/>
      </c>
      <c r="AC455" s="575" t="str">
        <f>IFERROR(__xludf.DUMMYFUNCTION("""COMPUTED_VALUE"""),"")</f>
        <v/>
      </c>
      <c r="AD455" s="576" t="str">
        <f>IFERROR(__xludf.DUMMYFUNCTION("""COMPUTED_VALUE"""),"")</f>
        <v/>
      </c>
      <c r="AE455" s="574" t="str">
        <f>IFERROR(__xludf.DUMMYFUNCTION("""COMPUTED_VALUE"""),"")</f>
        <v/>
      </c>
      <c r="AF455" s="577" t="str">
        <f>IFERROR(__xludf.DUMMYFUNCTION("""COMPUTED_VALUE"""),"")</f>
        <v/>
      </c>
      <c r="AG455" s="578"/>
      <c r="AH455" s="579"/>
      <c r="AI455" s="359"/>
    </row>
    <row r="456">
      <c r="A456" s="554"/>
      <c r="B456" s="480" t="s">
        <v>2869</v>
      </c>
      <c r="C456" s="555"/>
      <c r="D456" s="556"/>
      <c r="E456" s="384" t="s">
        <v>2869</v>
      </c>
      <c r="F456" s="557"/>
      <c r="G456" s="558"/>
      <c r="H456" s="559"/>
      <c r="I456" s="560"/>
      <c r="J456" s="558"/>
      <c r="K456" s="561"/>
      <c r="L456" s="557"/>
      <c r="M456" s="558"/>
      <c r="N456" s="559"/>
      <c r="O456" s="560"/>
      <c r="P456" s="558"/>
      <c r="Q456" s="561"/>
      <c r="R456" s="557"/>
      <c r="S456" s="558"/>
      <c r="T456" s="559"/>
      <c r="U456" s="562"/>
      <c r="V456" s="563"/>
      <c r="W456" s="564"/>
      <c r="X456" s="565"/>
      <c r="Y456" s="353"/>
      <c r="Z456" s="566"/>
      <c r="AA456" s="574" t="str">
        <f>IFERROR(__xludf.DUMMYFUNCTION("""COMPUTED_VALUE"""),"")</f>
        <v/>
      </c>
      <c r="AB456" s="577" t="str">
        <f>IFERROR(__xludf.DUMMYFUNCTION("""COMPUTED_VALUE"""),"")</f>
        <v/>
      </c>
      <c r="AC456" s="575" t="str">
        <f>IFERROR(__xludf.DUMMYFUNCTION("""COMPUTED_VALUE"""),"")</f>
        <v/>
      </c>
      <c r="AD456" s="576" t="str">
        <f>IFERROR(__xludf.DUMMYFUNCTION("""COMPUTED_VALUE"""),"")</f>
        <v/>
      </c>
      <c r="AE456" s="574" t="str">
        <f>IFERROR(__xludf.DUMMYFUNCTION("""COMPUTED_VALUE"""),"")</f>
        <v/>
      </c>
      <c r="AF456" s="577" t="str">
        <f>IFERROR(__xludf.DUMMYFUNCTION("""COMPUTED_VALUE"""),"")</f>
        <v/>
      </c>
      <c r="AG456" s="578"/>
      <c r="AH456" s="579"/>
      <c r="AI456" s="359"/>
    </row>
    <row r="457">
      <c r="A457" s="554"/>
      <c r="B457" s="480" t="s">
        <v>2869</v>
      </c>
      <c r="C457" s="555"/>
      <c r="D457" s="556"/>
      <c r="E457" s="384" t="s">
        <v>2869</v>
      </c>
      <c r="F457" s="557"/>
      <c r="G457" s="558"/>
      <c r="H457" s="559"/>
      <c r="I457" s="560"/>
      <c r="J457" s="558"/>
      <c r="K457" s="561"/>
      <c r="L457" s="557"/>
      <c r="M457" s="558"/>
      <c r="N457" s="559"/>
      <c r="O457" s="560"/>
      <c r="P457" s="558"/>
      <c r="Q457" s="561"/>
      <c r="R457" s="557"/>
      <c r="S457" s="558"/>
      <c r="T457" s="559"/>
      <c r="U457" s="562"/>
      <c r="V457" s="563"/>
      <c r="W457" s="564"/>
      <c r="X457" s="565"/>
      <c r="Y457" s="353"/>
      <c r="Z457" s="566"/>
      <c r="AA457" s="574" t="str">
        <f>IFERROR(__xludf.DUMMYFUNCTION("""COMPUTED_VALUE"""),"")</f>
        <v/>
      </c>
      <c r="AB457" s="577" t="str">
        <f>IFERROR(__xludf.DUMMYFUNCTION("""COMPUTED_VALUE"""),"")</f>
        <v/>
      </c>
      <c r="AC457" s="575" t="str">
        <f>IFERROR(__xludf.DUMMYFUNCTION("""COMPUTED_VALUE"""),"")</f>
        <v/>
      </c>
      <c r="AD457" s="576" t="str">
        <f>IFERROR(__xludf.DUMMYFUNCTION("""COMPUTED_VALUE"""),"")</f>
        <v/>
      </c>
      <c r="AE457" s="574" t="str">
        <f>IFERROR(__xludf.DUMMYFUNCTION("""COMPUTED_VALUE"""),"")</f>
        <v/>
      </c>
      <c r="AF457" s="577" t="str">
        <f>IFERROR(__xludf.DUMMYFUNCTION("""COMPUTED_VALUE"""),"")</f>
        <v/>
      </c>
      <c r="AG457" s="578"/>
      <c r="AH457" s="579"/>
      <c r="AI457" s="359"/>
    </row>
    <row r="458">
      <c r="A458" s="554"/>
      <c r="B458" s="480" t="s">
        <v>2869</v>
      </c>
      <c r="C458" s="555"/>
      <c r="D458" s="556"/>
      <c r="E458" s="384" t="s">
        <v>2869</v>
      </c>
      <c r="F458" s="557"/>
      <c r="G458" s="558"/>
      <c r="H458" s="559"/>
      <c r="I458" s="560"/>
      <c r="J458" s="558"/>
      <c r="K458" s="561"/>
      <c r="L458" s="557"/>
      <c r="M458" s="558"/>
      <c r="N458" s="559"/>
      <c r="O458" s="560"/>
      <c r="P458" s="558"/>
      <c r="Q458" s="561"/>
      <c r="R458" s="557"/>
      <c r="S458" s="558"/>
      <c r="T458" s="559"/>
      <c r="U458" s="562"/>
      <c r="V458" s="563"/>
      <c r="W458" s="564"/>
      <c r="X458" s="565"/>
      <c r="Y458" s="353"/>
      <c r="Z458" s="566"/>
      <c r="AA458" s="574" t="str">
        <f>IFERROR(__xludf.DUMMYFUNCTION("""COMPUTED_VALUE"""),"")</f>
        <v/>
      </c>
      <c r="AB458" s="577" t="str">
        <f>IFERROR(__xludf.DUMMYFUNCTION("""COMPUTED_VALUE"""),"")</f>
        <v/>
      </c>
      <c r="AC458" s="575" t="str">
        <f>IFERROR(__xludf.DUMMYFUNCTION("""COMPUTED_VALUE"""),"")</f>
        <v/>
      </c>
      <c r="AD458" s="576" t="str">
        <f>IFERROR(__xludf.DUMMYFUNCTION("""COMPUTED_VALUE"""),"")</f>
        <v/>
      </c>
      <c r="AE458" s="574" t="str">
        <f>IFERROR(__xludf.DUMMYFUNCTION("""COMPUTED_VALUE"""),"")</f>
        <v/>
      </c>
      <c r="AF458" s="577" t="str">
        <f>IFERROR(__xludf.DUMMYFUNCTION("""COMPUTED_VALUE"""),"")</f>
        <v/>
      </c>
      <c r="AG458" s="578"/>
      <c r="AH458" s="579"/>
      <c r="AI458" s="359"/>
    </row>
    <row r="459">
      <c r="A459" s="554"/>
      <c r="B459" s="480" t="s">
        <v>2869</v>
      </c>
      <c r="C459" s="555"/>
      <c r="D459" s="556"/>
      <c r="E459" s="384" t="s">
        <v>2869</v>
      </c>
      <c r="F459" s="557"/>
      <c r="G459" s="558"/>
      <c r="H459" s="559"/>
      <c r="I459" s="560"/>
      <c r="J459" s="558"/>
      <c r="K459" s="561"/>
      <c r="L459" s="557"/>
      <c r="M459" s="558"/>
      <c r="N459" s="559"/>
      <c r="O459" s="560"/>
      <c r="P459" s="558"/>
      <c r="Q459" s="561"/>
      <c r="R459" s="557"/>
      <c r="S459" s="558"/>
      <c r="T459" s="559"/>
      <c r="U459" s="562"/>
      <c r="V459" s="563"/>
      <c r="W459" s="564"/>
      <c r="X459" s="565"/>
      <c r="Y459" s="353"/>
      <c r="Z459" s="566"/>
      <c r="AA459" s="574" t="str">
        <f>IFERROR(__xludf.DUMMYFUNCTION("""COMPUTED_VALUE"""),"")</f>
        <v/>
      </c>
      <c r="AB459" s="577" t="str">
        <f>IFERROR(__xludf.DUMMYFUNCTION("""COMPUTED_VALUE"""),"")</f>
        <v/>
      </c>
      <c r="AC459" s="575" t="str">
        <f>IFERROR(__xludf.DUMMYFUNCTION("""COMPUTED_VALUE"""),"")</f>
        <v/>
      </c>
      <c r="AD459" s="576" t="str">
        <f>IFERROR(__xludf.DUMMYFUNCTION("""COMPUTED_VALUE"""),"")</f>
        <v/>
      </c>
      <c r="AE459" s="574" t="str">
        <f>IFERROR(__xludf.DUMMYFUNCTION("""COMPUTED_VALUE"""),"")</f>
        <v/>
      </c>
      <c r="AF459" s="577" t="str">
        <f>IFERROR(__xludf.DUMMYFUNCTION("""COMPUTED_VALUE"""),"")</f>
        <v/>
      </c>
      <c r="AG459" s="578"/>
      <c r="AH459" s="579"/>
      <c r="AI459" s="393"/>
    </row>
    <row r="460">
      <c r="A460" s="554"/>
      <c r="B460" s="480" t="s">
        <v>2869</v>
      </c>
      <c r="C460" s="555"/>
      <c r="D460" s="556"/>
      <c r="E460" s="384" t="s">
        <v>2869</v>
      </c>
      <c r="F460" s="557"/>
      <c r="G460" s="558"/>
      <c r="H460" s="559"/>
      <c r="I460" s="560"/>
      <c r="J460" s="558"/>
      <c r="K460" s="561"/>
      <c r="L460" s="557"/>
      <c r="M460" s="558"/>
      <c r="N460" s="559"/>
      <c r="O460" s="560"/>
      <c r="P460" s="558"/>
      <c r="Q460" s="561"/>
      <c r="R460" s="557"/>
      <c r="S460" s="558"/>
      <c r="T460" s="559"/>
      <c r="U460" s="562"/>
      <c r="V460" s="563"/>
      <c r="W460" s="564"/>
      <c r="X460" s="565"/>
      <c r="Y460" s="353"/>
      <c r="Z460" s="566"/>
      <c r="AA460" s="574" t="str">
        <f>IFERROR(__xludf.DUMMYFUNCTION("""COMPUTED_VALUE"""),"")</f>
        <v/>
      </c>
      <c r="AB460" s="577" t="str">
        <f>IFERROR(__xludf.DUMMYFUNCTION("""COMPUTED_VALUE"""),"")</f>
        <v/>
      </c>
      <c r="AC460" s="575" t="str">
        <f>IFERROR(__xludf.DUMMYFUNCTION("""COMPUTED_VALUE"""),"")</f>
        <v/>
      </c>
      <c r="AD460" s="576" t="str">
        <f>IFERROR(__xludf.DUMMYFUNCTION("""COMPUTED_VALUE"""),"")</f>
        <v/>
      </c>
      <c r="AE460" s="574" t="str">
        <f>IFERROR(__xludf.DUMMYFUNCTION("""COMPUTED_VALUE"""),"")</f>
        <v/>
      </c>
      <c r="AF460" s="577" t="str">
        <f>IFERROR(__xludf.DUMMYFUNCTION("""COMPUTED_VALUE"""),"")</f>
        <v/>
      </c>
      <c r="AG460" s="578"/>
      <c r="AH460" s="579"/>
      <c r="AI460" s="359"/>
    </row>
    <row r="461">
      <c r="A461" s="554"/>
      <c r="B461" s="480" t="s">
        <v>2869</v>
      </c>
      <c r="C461" s="555"/>
      <c r="D461" s="556"/>
      <c r="E461" s="384" t="s">
        <v>2869</v>
      </c>
      <c r="F461" s="557"/>
      <c r="G461" s="558"/>
      <c r="H461" s="559"/>
      <c r="I461" s="560"/>
      <c r="J461" s="558"/>
      <c r="K461" s="561"/>
      <c r="L461" s="557"/>
      <c r="M461" s="558"/>
      <c r="N461" s="559"/>
      <c r="O461" s="560"/>
      <c r="P461" s="558"/>
      <c r="Q461" s="561"/>
      <c r="R461" s="557"/>
      <c r="S461" s="558"/>
      <c r="T461" s="559"/>
      <c r="U461" s="562"/>
      <c r="V461" s="563"/>
      <c r="W461" s="564"/>
      <c r="X461" s="565"/>
      <c r="Y461" s="353"/>
      <c r="Z461" s="566"/>
      <c r="AA461" s="574" t="str">
        <f>IFERROR(__xludf.DUMMYFUNCTION("""COMPUTED_VALUE"""),"")</f>
        <v/>
      </c>
      <c r="AB461" s="577" t="str">
        <f>IFERROR(__xludf.DUMMYFUNCTION("""COMPUTED_VALUE"""),"")</f>
        <v/>
      </c>
      <c r="AC461" s="575" t="str">
        <f>IFERROR(__xludf.DUMMYFUNCTION("""COMPUTED_VALUE"""),"")</f>
        <v/>
      </c>
      <c r="AD461" s="576" t="str">
        <f>IFERROR(__xludf.DUMMYFUNCTION("""COMPUTED_VALUE"""),"")</f>
        <v/>
      </c>
      <c r="AE461" s="574" t="str">
        <f>IFERROR(__xludf.DUMMYFUNCTION("""COMPUTED_VALUE"""),"")</f>
        <v/>
      </c>
      <c r="AF461" s="577" t="str">
        <f>IFERROR(__xludf.DUMMYFUNCTION("""COMPUTED_VALUE"""),"")</f>
        <v/>
      </c>
      <c r="AG461" s="578"/>
      <c r="AH461" s="579"/>
      <c r="AI461" s="359"/>
    </row>
    <row r="462">
      <c r="A462" s="554"/>
      <c r="B462" s="480" t="s">
        <v>2869</v>
      </c>
      <c r="C462" s="555"/>
      <c r="D462" s="556"/>
      <c r="E462" s="384" t="s">
        <v>2869</v>
      </c>
      <c r="F462" s="557"/>
      <c r="G462" s="558"/>
      <c r="H462" s="559"/>
      <c r="I462" s="560"/>
      <c r="J462" s="558"/>
      <c r="K462" s="561"/>
      <c r="L462" s="557"/>
      <c r="M462" s="558"/>
      <c r="N462" s="559"/>
      <c r="O462" s="560"/>
      <c r="P462" s="558"/>
      <c r="Q462" s="561"/>
      <c r="R462" s="557"/>
      <c r="S462" s="558"/>
      <c r="T462" s="559"/>
      <c r="U462" s="562"/>
      <c r="V462" s="563"/>
      <c r="W462" s="564"/>
      <c r="X462" s="565"/>
      <c r="Y462" s="353"/>
      <c r="Z462" s="566"/>
      <c r="AA462" s="574" t="str">
        <f>IFERROR(__xludf.DUMMYFUNCTION("""COMPUTED_VALUE"""),"")</f>
        <v/>
      </c>
      <c r="AB462" s="577" t="str">
        <f>IFERROR(__xludf.DUMMYFUNCTION("""COMPUTED_VALUE"""),"")</f>
        <v/>
      </c>
      <c r="AC462" s="575" t="str">
        <f>IFERROR(__xludf.DUMMYFUNCTION("""COMPUTED_VALUE"""),"")</f>
        <v/>
      </c>
      <c r="AD462" s="576" t="str">
        <f>IFERROR(__xludf.DUMMYFUNCTION("""COMPUTED_VALUE"""),"")</f>
        <v/>
      </c>
      <c r="AE462" s="574" t="str">
        <f>IFERROR(__xludf.DUMMYFUNCTION("""COMPUTED_VALUE"""),"")</f>
        <v/>
      </c>
      <c r="AF462" s="577" t="str">
        <f>IFERROR(__xludf.DUMMYFUNCTION("""COMPUTED_VALUE"""),"")</f>
        <v/>
      </c>
      <c r="AG462" s="578"/>
      <c r="AH462" s="579"/>
      <c r="AI462" s="359"/>
    </row>
    <row r="463">
      <c r="A463" s="554"/>
      <c r="B463" s="480" t="s">
        <v>2869</v>
      </c>
      <c r="C463" s="555"/>
      <c r="D463" s="556"/>
      <c r="E463" s="384" t="s">
        <v>2869</v>
      </c>
      <c r="F463" s="557"/>
      <c r="G463" s="558"/>
      <c r="H463" s="559"/>
      <c r="I463" s="560"/>
      <c r="J463" s="558"/>
      <c r="K463" s="561"/>
      <c r="L463" s="557"/>
      <c r="M463" s="558"/>
      <c r="N463" s="559"/>
      <c r="O463" s="560"/>
      <c r="P463" s="558"/>
      <c r="Q463" s="561"/>
      <c r="R463" s="557"/>
      <c r="S463" s="558"/>
      <c r="T463" s="559"/>
      <c r="U463" s="562"/>
      <c r="V463" s="563"/>
      <c r="W463" s="564"/>
      <c r="X463" s="565"/>
      <c r="Y463" s="353"/>
      <c r="Z463" s="566"/>
      <c r="AA463" s="574" t="str">
        <f>IFERROR(__xludf.DUMMYFUNCTION("""COMPUTED_VALUE"""),"")</f>
        <v/>
      </c>
      <c r="AB463" s="577" t="str">
        <f>IFERROR(__xludf.DUMMYFUNCTION("""COMPUTED_VALUE"""),"")</f>
        <v/>
      </c>
      <c r="AC463" s="575" t="str">
        <f>IFERROR(__xludf.DUMMYFUNCTION("""COMPUTED_VALUE"""),"")</f>
        <v/>
      </c>
      <c r="AD463" s="576" t="str">
        <f>IFERROR(__xludf.DUMMYFUNCTION("""COMPUTED_VALUE"""),"")</f>
        <v/>
      </c>
      <c r="AE463" s="574" t="str">
        <f>IFERROR(__xludf.DUMMYFUNCTION("""COMPUTED_VALUE"""),"")</f>
        <v/>
      </c>
      <c r="AF463" s="577" t="str">
        <f>IFERROR(__xludf.DUMMYFUNCTION("""COMPUTED_VALUE"""),"")</f>
        <v/>
      </c>
      <c r="AG463" s="578"/>
      <c r="AH463" s="579"/>
      <c r="AI463" s="359"/>
    </row>
    <row r="464">
      <c r="A464" s="554"/>
      <c r="B464" s="480" t="s">
        <v>2869</v>
      </c>
      <c r="C464" s="555"/>
      <c r="D464" s="556"/>
      <c r="E464" s="384" t="s">
        <v>2869</v>
      </c>
      <c r="F464" s="557"/>
      <c r="G464" s="558"/>
      <c r="H464" s="559"/>
      <c r="I464" s="560"/>
      <c r="J464" s="558"/>
      <c r="K464" s="561"/>
      <c r="L464" s="557"/>
      <c r="M464" s="558"/>
      <c r="N464" s="559"/>
      <c r="O464" s="560"/>
      <c r="P464" s="558"/>
      <c r="Q464" s="561"/>
      <c r="R464" s="557"/>
      <c r="S464" s="558"/>
      <c r="T464" s="559"/>
      <c r="U464" s="562"/>
      <c r="V464" s="563"/>
      <c r="W464" s="564"/>
      <c r="X464" s="565"/>
      <c r="Y464" s="353"/>
      <c r="Z464" s="566"/>
      <c r="AA464" s="574" t="str">
        <f>IFERROR(__xludf.DUMMYFUNCTION("""COMPUTED_VALUE"""),"")</f>
        <v/>
      </c>
      <c r="AB464" s="577" t="str">
        <f>IFERROR(__xludf.DUMMYFUNCTION("""COMPUTED_VALUE"""),"")</f>
        <v/>
      </c>
      <c r="AC464" s="575" t="str">
        <f>IFERROR(__xludf.DUMMYFUNCTION("""COMPUTED_VALUE"""),"")</f>
        <v/>
      </c>
      <c r="AD464" s="576" t="str">
        <f>IFERROR(__xludf.DUMMYFUNCTION("""COMPUTED_VALUE"""),"")</f>
        <v/>
      </c>
      <c r="AE464" s="574" t="str">
        <f>IFERROR(__xludf.DUMMYFUNCTION("""COMPUTED_VALUE"""),"")</f>
        <v/>
      </c>
      <c r="AF464" s="577" t="str">
        <f>IFERROR(__xludf.DUMMYFUNCTION("""COMPUTED_VALUE"""),"")</f>
        <v/>
      </c>
      <c r="AG464" s="578"/>
      <c r="AH464" s="579"/>
      <c r="AI464" s="359"/>
    </row>
    <row r="465">
      <c r="A465" s="554"/>
      <c r="B465" s="480" t="s">
        <v>2869</v>
      </c>
      <c r="C465" s="555"/>
      <c r="D465" s="556"/>
      <c r="E465" s="384" t="s">
        <v>2869</v>
      </c>
      <c r="F465" s="557"/>
      <c r="G465" s="558"/>
      <c r="H465" s="559"/>
      <c r="I465" s="560"/>
      <c r="J465" s="558"/>
      <c r="K465" s="561"/>
      <c r="L465" s="557"/>
      <c r="M465" s="558"/>
      <c r="N465" s="559"/>
      <c r="O465" s="560"/>
      <c r="P465" s="558"/>
      <c r="Q465" s="561"/>
      <c r="R465" s="557"/>
      <c r="S465" s="558"/>
      <c r="T465" s="559"/>
      <c r="U465" s="562"/>
      <c r="V465" s="563"/>
      <c r="W465" s="564"/>
      <c r="X465" s="565"/>
      <c r="Y465" s="353"/>
      <c r="Z465" s="566"/>
      <c r="AA465" s="574" t="str">
        <f>IFERROR(__xludf.DUMMYFUNCTION("""COMPUTED_VALUE"""),"")</f>
        <v/>
      </c>
      <c r="AB465" s="577" t="str">
        <f>IFERROR(__xludf.DUMMYFUNCTION("""COMPUTED_VALUE"""),"")</f>
        <v/>
      </c>
      <c r="AC465" s="575" t="str">
        <f>IFERROR(__xludf.DUMMYFUNCTION("""COMPUTED_VALUE"""),"")</f>
        <v/>
      </c>
      <c r="AD465" s="576" t="str">
        <f>IFERROR(__xludf.DUMMYFUNCTION("""COMPUTED_VALUE"""),"")</f>
        <v/>
      </c>
      <c r="AE465" s="574" t="str">
        <f>IFERROR(__xludf.DUMMYFUNCTION("""COMPUTED_VALUE"""),"")</f>
        <v/>
      </c>
      <c r="AF465" s="577" t="str">
        <f>IFERROR(__xludf.DUMMYFUNCTION("""COMPUTED_VALUE"""),"")</f>
        <v/>
      </c>
      <c r="AG465" s="578"/>
      <c r="AH465" s="579"/>
      <c r="AI465" s="359"/>
    </row>
    <row r="466">
      <c r="A466" s="554"/>
      <c r="B466" s="480" t="s">
        <v>2869</v>
      </c>
      <c r="C466" s="555"/>
      <c r="D466" s="556"/>
      <c r="E466" s="384" t="s">
        <v>2869</v>
      </c>
      <c r="F466" s="557"/>
      <c r="G466" s="558"/>
      <c r="H466" s="559"/>
      <c r="I466" s="560"/>
      <c r="J466" s="558"/>
      <c r="K466" s="561"/>
      <c r="L466" s="557"/>
      <c r="M466" s="558"/>
      <c r="N466" s="559"/>
      <c r="O466" s="560"/>
      <c r="P466" s="558"/>
      <c r="Q466" s="561"/>
      <c r="R466" s="557"/>
      <c r="S466" s="558"/>
      <c r="T466" s="559"/>
      <c r="U466" s="562"/>
      <c r="V466" s="563"/>
      <c r="W466" s="564"/>
      <c r="X466" s="565"/>
      <c r="Y466" s="353"/>
      <c r="Z466" s="566"/>
      <c r="AA466" s="574" t="str">
        <f>IFERROR(__xludf.DUMMYFUNCTION("""COMPUTED_VALUE"""),"")</f>
        <v/>
      </c>
      <c r="AB466" s="577" t="str">
        <f>IFERROR(__xludf.DUMMYFUNCTION("""COMPUTED_VALUE"""),"")</f>
        <v/>
      </c>
      <c r="AC466" s="575" t="str">
        <f>IFERROR(__xludf.DUMMYFUNCTION("""COMPUTED_VALUE"""),"")</f>
        <v/>
      </c>
      <c r="AD466" s="576" t="str">
        <f>IFERROR(__xludf.DUMMYFUNCTION("""COMPUTED_VALUE"""),"")</f>
        <v/>
      </c>
      <c r="AE466" s="574" t="str">
        <f>IFERROR(__xludf.DUMMYFUNCTION("""COMPUTED_VALUE"""),"")</f>
        <v/>
      </c>
      <c r="AF466" s="577" t="str">
        <f>IFERROR(__xludf.DUMMYFUNCTION("""COMPUTED_VALUE"""),"")</f>
        <v/>
      </c>
      <c r="AG466" s="578"/>
      <c r="AH466" s="579"/>
      <c r="AI466" s="359"/>
    </row>
    <row r="467">
      <c r="A467" s="554"/>
      <c r="B467" s="480" t="s">
        <v>2869</v>
      </c>
      <c r="C467" s="555"/>
      <c r="D467" s="556"/>
      <c r="E467" s="384" t="s">
        <v>2869</v>
      </c>
      <c r="F467" s="557"/>
      <c r="G467" s="558"/>
      <c r="H467" s="559"/>
      <c r="I467" s="560"/>
      <c r="J467" s="558"/>
      <c r="K467" s="561"/>
      <c r="L467" s="557"/>
      <c r="M467" s="558"/>
      <c r="N467" s="559"/>
      <c r="O467" s="560"/>
      <c r="P467" s="558"/>
      <c r="Q467" s="561"/>
      <c r="R467" s="557"/>
      <c r="S467" s="558"/>
      <c r="T467" s="559"/>
      <c r="U467" s="562"/>
      <c r="V467" s="563"/>
      <c r="W467" s="564"/>
      <c r="X467" s="565"/>
      <c r="Y467" s="353"/>
      <c r="Z467" s="566"/>
      <c r="AA467" s="574" t="str">
        <f>IFERROR(__xludf.DUMMYFUNCTION("""COMPUTED_VALUE"""),"")</f>
        <v/>
      </c>
      <c r="AB467" s="577" t="str">
        <f>IFERROR(__xludf.DUMMYFUNCTION("""COMPUTED_VALUE"""),"")</f>
        <v/>
      </c>
      <c r="AC467" s="575" t="str">
        <f>IFERROR(__xludf.DUMMYFUNCTION("""COMPUTED_VALUE"""),"")</f>
        <v/>
      </c>
      <c r="AD467" s="576" t="str">
        <f>IFERROR(__xludf.DUMMYFUNCTION("""COMPUTED_VALUE"""),"")</f>
        <v/>
      </c>
      <c r="AE467" s="574" t="str">
        <f>IFERROR(__xludf.DUMMYFUNCTION("""COMPUTED_VALUE"""),"")</f>
        <v/>
      </c>
      <c r="AF467" s="577" t="str">
        <f>IFERROR(__xludf.DUMMYFUNCTION("""COMPUTED_VALUE"""),"")</f>
        <v/>
      </c>
      <c r="AG467" s="578"/>
      <c r="AH467" s="579"/>
      <c r="AI467" s="359"/>
    </row>
    <row r="468">
      <c r="A468" s="554"/>
      <c r="B468" s="480" t="s">
        <v>2869</v>
      </c>
      <c r="C468" s="555"/>
      <c r="D468" s="556"/>
      <c r="E468" s="384" t="s">
        <v>2869</v>
      </c>
      <c r="F468" s="557"/>
      <c r="G468" s="558"/>
      <c r="H468" s="559"/>
      <c r="I468" s="560"/>
      <c r="J468" s="558"/>
      <c r="K468" s="561"/>
      <c r="L468" s="557"/>
      <c r="M468" s="558"/>
      <c r="N468" s="559"/>
      <c r="O468" s="560"/>
      <c r="P468" s="558"/>
      <c r="Q468" s="561"/>
      <c r="R468" s="557"/>
      <c r="S468" s="558"/>
      <c r="T468" s="559"/>
      <c r="U468" s="562"/>
      <c r="V468" s="563"/>
      <c r="W468" s="591"/>
      <c r="X468" s="572"/>
      <c r="Y468" s="353"/>
      <c r="Z468" s="566"/>
      <c r="AA468" s="574" t="str">
        <f>IFERROR(__xludf.DUMMYFUNCTION("""COMPUTED_VALUE"""),"")</f>
        <v/>
      </c>
      <c r="AB468" s="577" t="str">
        <f>IFERROR(__xludf.DUMMYFUNCTION("""COMPUTED_VALUE"""),"")</f>
        <v/>
      </c>
      <c r="AC468" s="575" t="str">
        <f>IFERROR(__xludf.DUMMYFUNCTION("""COMPUTED_VALUE"""),"")</f>
        <v/>
      </c>
      <c r="AD468" s="576" t="str">
        <f>IFERROR(__xludf.DUMMYFUNCTION("""COMPUTED_VALUE"""),"")</f>
        <v/>
      </c>
      <c r="AE468" s="574" t="str">
        <f>IFERROR(__xludf.DUMMYFUNCTION("""COMPUTED_VALUE"""),"")</f>
        <v/>
      </c>
      <c r="AF468" s="577" t="str">
        <f>IFERROR(__xludf.DUMMYFUNCTION("""COMPUTED_VALUE"""),"")</f>
        <v/>
      </c>
      <c r="AG468" s="578"/>
      <c r="AH468" s="579"/>
      <c r="AI468" s="359"/>
    </row>
    <row r="469">
      <c r="A469" s="554"/>
      <c r="B469" s="480" t="s">
        <v>2869</v>
      </c>
      <c r="C469" s="555"/>
      <c r="D469" s="556"/>
      <c r="E469" s="384" t="s">
        <v>2869</v>
      </c>
      <c r="F469" s="557"/>
      <c r="G469" s="558"/>
      <c r="H469" s="559"/>
      <c r="I469" s="560"/>
      <c r="J469" s="558"/>
      <c r="K469" s="561"/>
      <c r="L469" s="557"/>
      <c r="M469" s="558"/>
      <c r="N469" s="559"/>
      <c r="O469" s="560"/>
      <c r="P469" s="558"/>
      <c r="Q469" s="561"/>
      <c r="R469" s="557"/>
      <c r="S469" s="558"/>
      <c r="T469" s="559"/>
      <c r="U469" s="562"/>
      <c r="V469" s="563"/>
      <c r="W469" s="564"/>
      <c r="X469" s="565"/>
      <c r="Y469" s="353"/>
      <c r="Z469" s="566"/>
      <c r="AA469" s="574" t="str">
        <f>IFERROR(__xludf.DUMMYFUNCTION("""COMPUTED_VALUE"""),"")</f>
        <v/>
      </c>
      <c r="AB469" s="577" t="str">
        <f>IFERROR(__xludf.DUMMYFUNCTION("""COMPUTED_VALUE"""),"")</f>
        <v/>
      </c>
      <c r="AC469" s="575" t="str">
        <f>IFERROR(__xludf.DUMMYFUNCTION("""COMPUTED_VALUE"""),"")</f>
        <v/>
      </c>
      <c r="AD469" s="576" t="str">
        <f>IFERROR(__xludf.DUMMYFUNCTION("""COMPUTED_VALUE"""),"")</f>
        <v/>
      </c>
      <c r="AE469" s="574" t="str">
        <f>IFERROR(__xludf.DUMMYFUNCTION("""COMPUTED_VALUE"""),"")</f>
        <v/>
      </c>
      <c r="AF469" s="577" t="str">
        <f>IFERROR(__xludf.DUMMYFUNCTION("""COMPUTED_VALUE"""),"")</f>
        <v/>
      </c>
      <c r="AG469" s="578"/>
      <c r="AH469" s="579"/>
      <c r="AI469" s="359"/>
    </row>
    <row r="470">
      <c r="A470" s="554"/>
      <c r="B470" s="480" t="s">
        <v>2869</v>
      </c>
      <c r="C470" s="555"/>
      <c r="D470" s="556"/>
      <c r="E470" s="384" t="s">
        <v>2869</v>
      </c>
      <c r="F470" s="557"/>
      <c r="G470" s="558"/>
      <c r="H470" s="559"/>
      <c r="I470" s="560"/>
      <c r="J470" s="558"/>
      <c r="K470" s="561"/>
      <c r="L470" s="557"/>
      <c r="M470" s="558"/>
      <c r="N470" s="559"/>
      <c r="O470" s="560"/>
      <c r="P470" s="558"/>
      <c r="Q470" s="561"/>
      <c r="R470" s="557"/>
      <c r="S470" s="558"/>
      <c r="T470" s="559"/>
      <c r="U470" s="562"/>
      <c r="V470" s="563"/>
      <c r="W470" s="564"/>
      <c r="X470" s="565"/>
      <c r="Y470" s="353"/>
      <c r="Z470" s="566"/>
      <c r="AA470" s="574" t="str">
        <f>IFERROR(__xludf.DUMMYFUNCTION("""COMPUTED_VALUE"""),"")</f>
        <v/>
      </c>
      <c r="AB470" s="577" t="str">
        <f>IFERROR(__xludf.DUMMYFUNCTION("""COMPUTED_VALUE"""),"")</f>
        <v/>
      </c>
      <c r="AC470" s="575" t="str">
        <f>IFERROR(__xludf.DUMMYFUNCTION("""COMPUTED_VALUE"""),"")</f>
        <v/>
      </c>
      <c r="AD470" s="576" t="str">
        <f>IFERROR(__xludf.DUMMYFUNCTION("""COMPUTED_VALUE"""),"")</f>
        <v/>
      </c>
      <c r="AE470" s="574" t="str">
        <f>IFERROR(__xludf.DUMMYFUNCTION("""COMPUTED_VALUE"""),"")</f>
        <v/>
      </c>
      <c r="AF470" s="577" t="str">
        <f>IFERROR(__xludf.DUMMYFUNCTION("""COMPUTED_VALUE"""),"")</f>
        <v/>
      </c>
      <c r="AG470" s="578"/>
      <c r="AH470" s="579"/>
      <c r="AI470" s="359"/>
    </row>
    <row r="471">
      <c r="A471" s="554"/>
      <c r="B471" s="480" t="s">
        <v>2869</v>
      </c>
      <c r="C471" s="555"/>
      <c r="D471" s="556"/>
      <c r="E471" s="384" t="s">
        <v>2869</v>
      </c>
      <c r="F471" s="557"/>
      <c r="G471" s="558"/>
      <c r="H471" s="559"/>
      <c r="I471" s="560"/>
      <c r="J471" s="558"/>
      <c r="K471" s="561"/>
      <c r="L471" s="557"/>
      <c r="M471" s="558"/>
      <c r="N471" s="559"/>
      <c r="O471" s="560"/>
      <c r="P471" s="558"/>
      <c r="Q471" s="561"/>
      <c r="R471" s="557"/>
      <c r="S471" s="558"/>
      <c r="T471" s="559"/>
      <c r="U471" s="562"/>
      <c r="V471" s="563"/>
      <c r="W471" s="564"/>
      <c r="X471" s="565"/>
      <c r="Y471" s="353"/>
      <c r="Z471" s="566"/>
      <c r="AA471" s="574" t="str">
        <f>IFERROR(__xludf.DUMMYFUNCTION("""COMPUTED_VALUE"""),"")</f>
        <v/>
      </c>
      <c r="AB471" s="577" t="str">
        <f>IFERROR(__xludf.DUMMYFUNCTION("""COMPUTED_VALUE"""),"")</f>
        <v/>
      </c>
      <c r="AC471" s="575" t="str">
        <f>IFERROR(__xludf.DUMMYFUNCTION("""COMPUTED_VALUE"""),"")</f>
        <v/>
      </c>
      <c r="AD471" s="576" t="str">
        <f>IFERROR(__xludf.DUMMYFUNCTION("""COMPUTED_VALUE"""),"")</f>
        <v/>
      </c>
      <c r="AE471" s="574" t="str">
        <f>IFERROR(__xludf.DUMMYFUNCTION("""COMPUTED_VALUE"""),"")</f>
        <v/>
      </c>
      <c r="AF471" s="577" t="str">
        <f>IFERROR(__xludf.DUMMYFUNCTION("""COMPUTED_VALUE"""),"")</f>
        <v/>
      </c>
      <c r="AG471" s="578"/>
      <c r="AH471" s="579"/>
      <c r="AI471" s="359"/>
    </row>
    <row r="472">
      <c r="A472" s="554"/>
      <c r="B472" s="480" t="s">
        <v>2869</v>
      </c>
      <c r="C472" s="555"/>
      <c r="D472" s="556"/>
      <c r="E472" s="384" t="s">
        <v>2869</v>
      </c>
      <c r="F472" s="557"/>
      <c r="G472" s="558"/>
      <c r="H472" s="559"/>
      <c r="I472" s="560"/>
      <c r="J472" s="558"/>
      <c r="K472" s="561"/>
      <c r="L472" s="557"/>
      <c r="M472" s="558"/>
      <c r="N472" s="559"/>
      <c r="O472" s="560"/>
      <c r="P472" s="558"/>
      <c r="Q472" s="561"/>
      <c r="R472" s="557"/>
      <c r="S472" s="558"/>
      <c r="T472" s="559"/>
      <c r="U472" s="562"/>
      <c r="V472" s="563"/>
      <c r="W472" s="564"/>
      <c r="X472" s="565"/>
      <c r="Y472" s="353"/>
      <c r="Z472" s="566"/>
      <c r="AA472" s="574" t="str">
        <f>IFERROR(__xludf.DUMMYFUNCTION("""COMPUTED_VALUE"""),"")</f>
        <v/>
      </c>
      <c r="AB472" s="577" t="str">
        <f>IFERROR(__xludf.DUMMYFUNCTION("""COMPUTED_VALUE"""),"")</f>
        <v/>
      </c>
      <c r="AC472" s="575" t="str">
        <f>IFERROR(__xludf.DUMMYFUNCTION("""COMPUTED_VALUE"""),"")</f>
        <v/>
      </c>
      <c r="AD472" s="576" t="str">
        <f>IFERROR(__xludf.DUMMYFUNCTION("""COMPUTED_VALUE"""),"")</f>
        <v/>
      </c>
      <c r="AE472" s="574" t="str">
        <f>IFERROR(__xludf.DUMMYFUNCTION("""COMPUTED_VALUE"""),"")</f>
        <v/>
      </c>
      <c r="AF472" s="577" t="str">
        <f>IFERROR(__xludf.DUMMYFUNCTION("""COMPUTED_VALUE"""),"")</f>
        <v/>
      </c>
      <c r="AG472" s="578"/>
      <c r="AH472" s="579"/>
      <c r="AI472" s="359"/>
    </row>
    <row r="473">
      <c r="A473" s="554"/>
      <c r="B473" s="480" t="s">
        <v>2869</v>
      </c>
      <c r="C473" s="555"/>
      <c r="D473" s="556"/>
      <c r="E473" s="384" t="s">
        <v>2869</v>
      </c>
      <c r="F473" s="557"/>
      <c r="G473" s="558"/>
      <c r="H473" s="559"/>
      <c r="I473" s="560"/>
      <c r="J473" s="558"/>
      <c r="K473" s="561"/>
      <c r="L473" s="557"/>
      <c r="M473" s="558"/>
      <c r="N473" s="559"/>
      <c r="O473" s="560"/>
      <c r="P473" s="558"/>
      <c r="Q473" s="561"/>
      <c r="R473" s="557"/>
      <c r="S473" s="558"/>
      <c r="T473" s="559"/>
      <c r="U473" s="562"/>
      <c r="V473" s="563"/>
      <c r="W473" s="564"/>
      <c r="X473" s="565"/>
      <c r="Y473" s="353"/>
      <c r="Z473" s="566"/>
      <c r="AA473" s="574" t="str">
        <f>IFERROR(__xludf.DUMMYFUNCTION("""COMPUTED_VALUE"""),"")</f>
        <v/>
      </c>
      <c r="AB473" s="577" t="str">
        <f>IFERROR(__xludf.DUMMYFUNCTION("""COMPUTED_VALUE"""),"")</f>
        <v/>
      </c>
      <c r="AC473" s="575" t="str">
        <f>IFERROR(__xludf.DUMMYFUNCTION("""COMPUTED_VALUE"""),"")</f>
        <v/>
      </c>
      <c r="AD473" s="576" t="str">
        <f>IFERROR(__xludf.DUMMYFUNCTION("""COMPUTED_VALUE"""),"")</f>
        <v/>
      </c>
      <c r="AE473" s="574" t="str">
        <f>IFERROR(__xludf.DUMMYFUNCTION("""COMPUTED_VALUE"""),"")</f>
        <v/>
      </c>
      <c r="AF473" s="577" t="str">
        <f>IFERROR(__xludf.DUMMYFUNCTION("""COMPUTED_VALUE"""),"")</f>
        <v/>
      </c>
      <c r="AG473" s="578"/>
      <c r="AH473" s="579"/>
      <c r="AI473" s="359"/>
    </row>
    <row r="474">
      <c r="A474" s="554"/>
      <c r="B474" s="480" t="s">
        <v>2869</v>
      </c>
      <c r="C474" s="555"/>
      <c r="D474" s="556"/>
      <c r="E474" s="384" t="s">
        <v>2869</v>
      </c>
      <c r="F474" s="557"/>
      <c r="G474" s="558"/>
      <c r="H474" s="559"/>
      <c r="I474" s="560"/>
      <c r="J474" s="558"/>
      <c r="K474" s="561"/>
      <c r="L474" s="557"/>
      <c r="M474" s="558"/>
      <c r="N474" s="559"/>
      <c r="O474" s="560"/>
      <c r="P474" s="558"/>
      <c r="Q474" s="561"/>
      <c r="R474" s="557"/>
      <c r="S474" s="558"/>
      <c r="T474" s="559"/>
      <c r="U474" s="562"/>
      <c r="V474" s="563"/>
      <c r="W474" s="564"/>
      <c r="X474" s="565"/>
      <c r="Y474" s="353"/>
      <c r="Z474" s="566"/>
      <c r="AA474" s="574" t="str">
        <f>IFERROR(__xludf.DUMMYFUNCTION("""COMPUTED_VALUE"""),"")</f>
        <v/>
      </c>
      <c r="AB474" s="577" t="str">
        <f>IFERROR(__xludf.DUMMYFUNCTION("""COMPUTED_VALUE"""),"")</f>
        <v/>
      </c>
      <c r="AC474" s="575" t="str">
        <f>IFERROR(__xludf.DUMMYFUNCTION("""COMPUTED_VALUE"""),"")</f>
        <v/>
      </c>
      <c r="AD474" s="576" t="str">
        <f>IFERROR(__xludf.DUMMYFUNCTION("""COMPUTED_VALUE"""),"")</f>
        <v/>
      </c>
      <c r="AE474" s="574" t="str">
        <f>IFERROR(__xludf.DUMMYFUNCTION("""COMPUTED_VALUE"""),"")</f>
        <v/>
      </c>
      <c r="AF474" s="577" t="str">
        <f>IFERROR(__xludf.DUMMYFUNCTION("""COMPUTED_VALUE"""),"")</f>
        <v/>
      </c>
      <c r="AG474" s="578"/>
      <c r="AH474" s="579"/>
      <c r="AI474" s="359"/>
    </row>
    <row r="475">
      <c r="A475" s="554"/>
      <c r="B475" s="480" t="s">
        <v>2869</v>
      </c>
      <c r="C475" s="555"/>
      <c r="D475" s="556"/>
      <c r="E475" s="384" t="s">
        <v>2869</v>
      </c>
      <c r="F475" s="557"/>
      <c r="G475" s="558"/>
      <c r="H475" s="559"/>
      <c r="I475" s="560"/>
      <c r="J475" s="558"/>
      <c r="K475" s="561"/>
      <c r="L475" s="557"/>
      <c r="M475" s="558"/>
      <c r="N475" s="559"/>
      <c r="O475" s="560"/>
      <c r="P475" s="558"/>
      <c r="Q475" s="561"/>
      <c r="R475" s="557"/>
      <c r="S475" s="558"/>
      <c r="T475" s="559"/>
      <c r="U475" s="562"/>
      <c r="V475" s="563"/>
      <c r="W475" s="564"/>
      <c r="X475" s="565"/>
      <c r="Y475" s="353"/>
      <c r="Z475" s="566"/>
      <c r="AA475" s="574" t="str">
        <f>IFERROR(__xludf.DUMMYFUNCTION("""COMPUTED_VALUE"""),"")</f>
        <v/>
      </c>
      <c r="AB475" s="577" t="str">
        <f>IFERROR(__xludf.DUMMYFUNCTION("""COMPUTED_VALUE"""),"")</f>
        <v/>
      </c>
      <c r="AC475" s="575" t="str">
        <f>IFERROR(__xludf.DUMMYFUNCTION("""COMPUTED_VALUE"""),"")</f>
        <v/>
      </c>
      <c r="AD475" s="576" t="str">
        <f>IFERROR(__xludf.DUMMYFUNCTION("""COMPUTED_VALUE"""),"")</f>
        <v/>
      </c>
      <c r="AE475" s="574" t="str">
        <f>IFERROR(__xludf.DUMMYFUNCTION("""COMPUTED_VALUE"""),"")</f>
        <v/>
      </c>
      <c r="AF475" s="577" t="str">
        <f>IFERROR(__xludf.DUMMYFUNCTION("""COMPUTED_VALUE"""),"")</f>
        <v/>
      </c>
      <c r="AG475" s="578"/>
      <c r="AH475" s="579"/>
      <c r="AI475" s="359"/>
    </row>
    <row r="476">
      <c r="A476" s="554"/>
      <c r="B476" s="480" t="s">
        <v>2869</v>
      </c>
      <c r="C476" s="555"/>
      <c r="D476" s="556"/>
      <c r="E476" s="384" t="s">
        <v>2869</v>
      </c>
      <c r="F476" s="557"/>
      <c r="G476" s="558"/>
      <c r="H476" s="559"/>
      <c r="I476" s="560"/>
      <c r="J476" s="558"/>
      <c r="K476" s="561"/>
      <c r="L476" s="557"/>
      <c r="M476" s="558"/>
      <c r="N476" s="559"/>
      <c r="O476" s="560"/>
      <c r="P476" s="558"/>
      <c r="Q476" s="561"/>
      <c r="R476" s="557"/>
      <c r="S476" s="558"/>
      <c r="T476" s="559"/>
      <c r="U476" s="562"/>
      <c r="V476" s="563"/>
      <c r="W476" s="564"/>
      <c r="X476" s="565"/>
      <c r="Y476" s="353"/>
      <c r="Z476" s="566"/>
      <c r="AA476" s="574" t="str">
        <f>IFERROR(__xludf.DUMMYFUNCTION("""COMPUTED_VALUE"""),"")</f>
        <v/>
      </c>
      <c r="AB476" s="577" t="str">
        <f>IFERROR(__xludf.DUMMYFUNCTION("""COMPUTED_VALUE"""),"")</f>
        <v/>
      </c>
      <c r="AC476" s="575" t="str">
        <f>IFERROR(__xludf.DUMMYFUNCTION("""COMPUTED_VALUE"""),"")</f>
        <v/>
      </c>
      <c r="AD476" s="576" t="str">
        <f>IFERROR(__xludf.DUMMYFUNCTION("""COMPUTED_VALUE"""),"")</f>
        <v/>
      </c>
      <c r="AE476" s="574" t="str">
        <f>IFERROR(__xludf.DUMMYFUNCTION("""COMPUTED_VALUE"""),"")</f>
        <v/>
      </c>
      <c r="AF476" s="577" t="str">
        <f>IFERROR(__xludf.DUMMYFUNCTION("""COMPUTED_VALUE"""),"")</f>
        <v/>
      </c>
      <c r="AG476" s="578"/>
      <c r="AH476" s="579"/>
      <c r="AI476" s="359"/>
    </row>
    <row r="477">
      <c r="A477" s="554"/>
      <c r="B477" s="480" t="s">
        <v>2869</v>
      </c>
      <c r="C477" s="555"/>
      <c r="D477" s="556"/>
      <c r="E477" s="384" t="s">
        <v>2869</v>
      </c>
      <c r="F477" s="557"/>
      <c r="G477" s="558"/>
      <c r="H477" s="559"/>
      <c r="I477" s="560"/>
      <c r="J477" s="558"/>
      <c r="K477" s="561"/>
      <c r="L477" s="557"/>
      <c r="M477" s="558"/>
      <c r="N477" s="559"/>
      <c r="O477" s="560"/>
      <c r="P477" s="558"/>
      <c r="Q477" s="561"/>
      <c r="R477" s="557"/>
      <c r="S477" s="558"/>
      <c r="T477" s="559"/>
      <c r="U477" s="562"/>
      <c r="V477" s="563"/>
      <c r="W477" s="564"/>
      <c r="X477" s="565"/>
      <c r="Y477" s="353"/>
      <c r="Z477" s="566"/>
      <c r="AA477" s="574" t="str">
        <f>IFERROR(__xludf.DUMMYFUNCTION("""COMPUTED_VALUE"""),"")</f>
        <v/>
      </c>
      <c r="AB477" s="577" t="str">
        <f>IFERROR(__xludf.DUMMYFUNCTION("""COMPUTED_VALUE"""),"")</f>
        <v/>
      </c>
      <c r="AC477" s="575" t="str">
        <f>IFERROR(__xludf.DUMMYFUNCTION("""COMPUTED_VALUE"""),"")</f>
        <v/>
      </c>
      <c r="AD477" s="576" t="str">
        <f>IFERROR(__xludf.DUMMYFUNCTION("""COMPUTED_VALUE"""),"")</f>
        <v/>
      </c>
      <c r="AE477" s="574" t="str">
        <f>IFERROR(__xludf.DUMMYFUNCTION("""COMPUTED_VALUE"""),"")</f>
        <v/>
      </c>
      <c r="AF477" s="577" t="str">
        <f>IFERROR(__xludf.DUMMYFUNCTION("""COMPUTED_VALUE"""),"")</f>
        <v/>
      </c>
      <c r="AG477" s="578"/>
      <c r="AH477" s="579"/>
      <c r="AI477" s="359"/>
    </row>
    <row r="478">
      <c r="A478" s="554"/>
      <c r="B478" s="480" t="s">
        <v>2869</v>
      </c>
      <c r="C478" s="555"/>
      <c r="D478" s="556"/>
      <c r="E478" s="384" t="s">
        <v>2869</v>
      </c>
      <c r="F478" s="557"/>
      <c r="G478" s="558"/>
      <c r="H478" s="559"/>
      <c r="I478" s="560"/>
      <c r="J478" s="558"/>
      <c r="K478" s="561"/>
      <c r="L478" s="557"/>
      <c r="M478" s="558"/>
      <c r="N478" s="559"/>
      <c r="O478" s="560"/>
      <c r="P478" s="558"/>
      <c r="Q478" s="561"/>
      <c r="R478" s="557"/>
      <c r="S478" s="558"/>
      <c r="T478" s="559"/>
      <c r="U478" s="562"/>
      <c r="V478" s="563"/>
      <c r="W478" s="564"/>
      <c r="X478" s="565"/>
      <c r="Y478" s="353"/>
      <c r="Z478" s="566"/>
      <c r="AA478" s="574" t="str">
        <f>IFERROR(__xludf.DUMMYFUNCTION("""COMPUTED_VALUE"""),"")</f>
        <v/>
      </c>
      <c r="AB478" s="577" t="str">
        <f>IFERROR(__xludf.DUMMYFUNCTION("""COMPUTED_VALUE"""),"")</f>
        <v/>
      </c>
      <c r="AC478" s="575" t="str">
        <f>IFERROR(__xludf.DUMMYFUNCTION("""COMPUTED_VALUE"""),"")</f>
        <v/>
      </c>
      <c r="AD478" s="576" t="str">
        <f>IFERROR(__xludf.DUMMYFUNCTION("""COMPUTED_VALUE"""),"")</f>
        <v/>
      </c>
      <c r="AE478" s="574" t="str">
        <f>IFERROR(__xludf.DUMMYFUNCTION("""COMPUTED_VALUE"""),"")</f>
        <v/>
      </c>
      <c r="AF478" s="577" t="str">
        <f>IFERROR(__xludf.DUMMYFUNCTION("""COMPUTED_VALUE"""),"")</f>
        <v/>
      </c>
      <c r="AG478" s="578"/>
      <c r="AH478" s="579"/>
      <c r="AI478" s="359"/>
    </row>
    <row r="479">
      <c r="A479" s="554"/>
      <c r="B479" s="480" t="s">
        <v>2869</v>
      </c>
      <c r="C479" s="555"/>
      <c r="D479" s="556"/>
      <c r="E479" s="384" t="s">
        <v>2869</v>
      </c>
      <c r="F479" s="557"/>
      <c r="G479" s="558"/>
      <c r="H479" s="559"/>
      <c r="I479" s="560"/>
      <c r="J479" s="558"/>
      <c r="K479" s="561"/>
      <c r="L479" s="557"/>
      <c r="M479" s="558"/>
      <c r="N479" s="559"/>
      <c r="O479" s="560"/>
      <c r="P479" s="558"/>
      <c r="Q479" s="561"/>
      <c r="R479" s="557"/>
      <c r="S479" s="558"/>
      <c r="T479" s="559"/>
      <c r="U479" s="562"/>
      <c r="V479" s="563"/>
      <c r="W479" s="564"/>
      <c r="X479" s="565"/>
      <c r="Y479" s="353"/>
      <c r="Z479" s="566"/>
      <c r="AA479" s="574" t="str">
        <f>IFERROR(__xludf.DUMMYFUNCTION("""COMPUTED_VALUE"""),"")</f>
        <v/>
      </c>
      <c r="AB479" s="577" t="str">
        <f>IFERROR(__xludf.DUMMYFUNCTION("""COMPUTED_VALUE"""),"")</f>
        <v/>
      </c>
      <c r="AC479" s="575" t="str">
        <f>IFERROR(__xludf.DUMMYFUNCTION("""COMPUTED_VALUE"""),"")</f>
        <v/>
      </c>
      <c r="AD479" s="576" t="str">
        <f>IFERROR(__xludf.DUMMYFUNCTION("""COMPUTED_VALUE"""),"")</f>
        <v/>
      </c>
      <c r="AE479" s="574" t="str">
        <f>IFERROR(__xludf.DUMMYFUNCTION("""COMPUTED_VALUE"""),"")</f>
        <v/>
      </c>
      <c r="AF479" s="577" t="str">
        <f>IFERROR(__xludf.DUMMYFUNCTION("""COMPUTED_VALUE"""),"")</f>
        <v/>
      </c>
      <c r="AG479" s="578"/>
      <c r="AH479" s="579"/>
      <c r="AI479" s="359"/>
    </row>
    <row r="480">
      <c r="A480" s="554"/>
      <c r="B480" s="480" t="s">
        <v>2869</v>
      </c>
      <c r="C480" s="555"/>
      <c r="D480" s="556"/>
      <c r="E480" s="384" t="s">
        <v>2869</v>
      </c>
      <c r="F480" s="557"/>
      <c r="G480" s="558"/>
      <c r="H480" s="559"/>
      <c r="I480" s="560"/>
      <c r="J480" s="558"/>
      <c r="K480" s="561"/>
      <c r="L480" s="557"/>
      <c r="M480" s="558"/>
      <c r="N480" s="559"/>
      <c r="O480" s="560"/>
      <c r="P480" s="558"/>
      <c r="Q480" s="561"/>
      <c r="R480" s="557"/>
      <c r="S480" s="558"/>
      <c r="T480" s="559"/>
      <c r="U480" s="562"/>
      <c r="V480" s="563"/>
      <c r="W480" s="564"/>
      <c r="X480" s="565"/>
      <c r="Y480" s="353"/>
      <c r="Z480" s="566"/>
      <c r="AA480" s="574" t="str">
        <f>IFERROR(__xludf.DUMMYFUNCTION("""COMPUTED_VALUE"""),"")</f>
        <v/>
      </c>
      <c r="AB480" s="577" t="str">
        <f>IFERROR(__xludf.DUMMYFUNCTION("""COMPUTED_VALUE"""),"")</f>
        <v/>
      </c>
      <c r="AC480" s="575" t="str">
        <f>IFERROR(__xludf.DUMMYFUNCTION("""COMPUTED_VALUE"""),"")</f>
        <v/>
      </c>
      <c r="AD480" s="576" t="str">
        <f>IFERROR(__xludf.DUMMYFUNCTION("""COMPUTED_VALUE"""),"")</f>
        <v/>
      </c>
      <c r="AE480" s="574" t="str">
        <f>IFERROR(__xludf.DUMMYFUNCTION("""COMPUTED_VALUE"""),"")</f>
        <v/>
      </c>
      <c r="AF480" s="577" t="str">
        <f>IFERROR(__xludf.DUMMYFUNCTION("""COMPUTED_VALUE"""),"")</f>
        <v/>
      </c>
      <c r="AG480" s="578"/>
      <c r="AH480" s="579"/>
      <c r="AI480" s="359"/>
    </row>
    <row r="481">
      <c r="A481" s="554"/>
      <c r="B481" s="480" t="s">
        <v>2869</v>
      </c>
      <c r="C481" s="555"/>
      <c r="D481" s="556"/>
      <c r="E481" s="384" t="s">
        <v>2869</v>
      </c>
      <c r="F481" s="557"/>
      <c r="G481" s="558"/>
      <c r="H481" s="559"/>
      <c r="I481" s="560"/>
      <c r="J481" s="558"/>
      <c r="K481" s="561"/>
      <c r="L481" s="557"/>
      <c r="M481" s="558"/>
      <c r="N481" s="559"/>
      <c r="O481" s="560"/>
      <c r="P481" s="558"/>
      <c r="Q481" s="561"/>
      <c r="R481" s="557"/>
      <c r="S481" s="558"/>
      <c r="T481" s="559"/>
      <c r="U481" s="562"/>
      <c r="V481" s="563"/>
      <c r="W481" s="564"/>
      <c r="X481" s="565"/>
      <c r="Y481" s="353"/>
      <c r="Z481" s="566"/>
      <c r="AA481" s="574" t="str">
        <f>IFERROR(__xludf.DUMMYFUNCTION("""COMPUTED_VALUE"""),"")</f>
        <v/>
      </c>
      <c r="AB481" s="577" t="str">
        <f>IFERROR(__xludf.DUMMYFUNCTION("""COMPUTED_VALUE"""),"")</f>
        <v/>
      </c>
      <c r="AC481" s="575" t="str">
        <f>IFERROR(__xludf.DUMMYFUNCTION("""COMPUTED_VALUE"""),"")</f>
        <v/>
      </c>
      <c r="AD481" s="576" t="str">
        <f>IFERROR(__xludf.DUMMYFUNCTION("""COMPUTED_VALUE"""),"")</f>
        <v/>
      </c>
      <c r="AE481" s="574" t="str">
        <f>IFERROR(__xludf.DUMMYFUNCTION("""COMPUTED_VALUE"""),"")</f>
        <v/>
      </c>
      <c r="AF481" s="577" t="str">
        <f>IFERROR(__xludf.DUMMYFUNCTION("""COMPUTED_VALUE"""),"")</f>
        <v/>
      </c>
      <c r="AG481" s="578"/>
      <c r="AH481" s="579"/>
      <c r="AI481" s="359"/>
    </row>
    <row r="482">
      <c r="A482" s="554"/>
      <c r="B482" s="480" t="s">
        <v>2869</v>
      </c>
      <c r="C482" s="555"/>
      <c r="D482" s="556"/>
      <c r="E482" s="384" t="s">
        <v>2869</v>
      </c>
      <c r="F482" s="557"/>
      <c r="G482" s="558"/>
      <c r="H482" s="559"/>
      <c r="I482" s="560"/>
      <c r="J482" s="558"/>
      <c r="K482" s="561"/>
      <c r="L482" s="557"/>
      <c r="M482" s="558"/>
      <c r="N482" s="559"/>
      <c r="O482" s="560"/>
      <c r="P482" s="558"/>
      <c r="Q482" s="561"/>
      <c r="R482" s="557"/>
      <c r="S482" s="558"/>
      <c r="T482" s="559"/>
      <c r="U482" s="562"/>
      <c r="V482" s="563"/>
      <c r="W482" s="564"/>
      <c r="X482" s="565"/>
      <c r="Y482" s="353"/>
      <c r="Z482" s="566"/>
      <c r="AA482" s="574" t="str">
        <f>IFERROR(__xludf.DUMMYFUNCTION("""COMPUTED_VALUE"""),"")</f>
        <v/>
      </c>
      <c r="AB482" s="577" t="str">
        <f>IFERROR(__xludf.DUMMYFUNCTION("""COMPUTED_VALUE"""),"")</f>
        <v/>
      </c>
      <c r="AC482" s="575" t="str">
        <f>IFERROR(__xludf.DUMMYFUNCTION("""COMPUTED_VALUE"""),"")</f>
        <v/>
      </c>
      <c r="AD482" s="576" t="str">
        <f>IFERROR(__xludf.DUMMYFUNCTION("""COMPUTED_VALUE"""),"")</f>
        <v/>
      </c>
      <c r="AE482" s="574" t="str">
        <f>IFERROR(__xludf.DUMMYFUNCTION("""COMPUTED_VALUE"""),"")</f>
        <v/>
      </c>
      <c r="AF482" s="577" t="str">
        <f>IFERROR(__xludf.DUMMYFUNCTION("""COMPUTED_VALUE"""),"")</f>
        <v/>
      </c>
      <c r="AG482" s="578"/>
      <c r="AH482" s="579"/>
      <c r="AI482" s="359"/>
    </row>
    <row r="483">
      <c r="A483" s="554"/>
      <c r="B483" s="480" t="s">
        <v>2869</v>
      </c>
      <c r="C483" s="555"/>
      <c r="D483" s="556"/>
      <c r="E483" s="384" t="s">
        <v>2869</v>
      </c>
      <c r="F483" s="557"/>
      <c r="G483" s="558"/>
      <c r="H483" s="559"/>
      <c r="I483" s="560"/>
      <c r="J483" s="558"/>
      <c r="K483" s="561"/>
      <c r="L483" s="557"/>
      <c r="M483" s="558"/>
      <c r="N483" s="559"/>
      <c r="O483" s="560"/>
      <c r="P483" s="558"/>
      <c r="Q483" s="561"/>
      <c r="R483" s="557"/>
      <c r="S483" s="558"/>
      <c r="T483" s="559"/>
      <c r="U483" s="562"/>
      <c r="V483" s="563"/>
      <c r="W483" s="564"/>
      <c r="X483" s="565"/>
      <c r="Y483" s="353"/>
      <c r="Z483" s="566"/>
      <c r="AA483" s="574" t="str">
        <f>IFERROR(__xludf.DUMMYFUNCTION("""COMPUTED_VALUE"""),"")</f>
        <v/>
      </c>
      <c r="AB483" s="577" t="str">
        <f>IFERROR(__xludf.DUMMYFUNCTION("""COMPUTED_VALUE"""),"")</f>
        <v/>
      </c>
      <c r="AC483" s="575" t="str">
        <f>IFERROR(__xludf.DUMMYFUNCTION("""COMPUTED_VALUE"""),"")</f>
        <v/>
      </c>
      <c r="AD483" s="576" t="str">
        <f>IFERROR(__xludf.DUMMYFUNCTION("""COMPUTED_VALUE"""),"")</f>
        <v/>
      </c>
      <c r="AE483" s="574" t="str">
        <f>IFERROR(__xludf.DUMMYFUNCTION("""COMPUTED_VALUE"""),"")</f>
        <v/>
      </c>
      <c r="AF483" s="577" t="str">
        <f>IFERROR(__xludf.DUMMYFUNCTION("""COMPUTED_VALUE"""),"")</f>
        <v/>
      </c>
      <c r="AG483" s="578"/>
      <c r="AH483" s="579"/>
      <c r="AI483" s="359"/>
    </row>
    <row r="484">
      <c r="A484" s="554"/>
      <c r="B484" s="480" t="s">
        <v>2869</v>
      </c>
      <c r="C484" s="555"/>
      <c r="D484" s="556"/>
      <c r="E484" s="384" t="s">
        <v>2869</v>
      </c>
      <c r="F484" s="557"/>
      <c r="G484" s="558"/>
      <c r="H484" s="559"/>
      <c r="I484" s="560"/>
      <c r="J484" s="558"/>
      <c r="K484" s="561"/>
      <c r="L484" s="557"/>
      <c r="M484" s="558"/>
      <c r="N484" s="559"/>
      <c r="O484" s="560"/>
      <c r="P484" s="558"/>
      <c r="Q484" s="561"/>
      <c r="R484" s="557"/>
      <c r="S484" s="558"/>
      <c r="T484" s="559"/>
      <c r="U484" s="562"/>
      <c r="V484" s="563"/>
      <c r="W484" s="564"/>
      <c r="X484" s="565"/>
      <c r="Y484" s="353"/>
      <c r="Z484" s="566"/>
      <c r="AA484" s="574" t="str">
        <f>IFERROR(__xludf.DUMMYFUNCTION("""COMPUTED_VALUE"""),"")</f>
        <v/>
      </c>
      <c r="AB484" s="577" t="str">
        <f>IFERROR(__xludf.DUMMYFUNCTION("""COMPUTED_VALUE"""),"")</f>
        <v/>
      </c>
      <c r="AC484" s="575" t="str">
        <f>IFERROR(__xludf.DUMMYFUNCTION("""COMPUTED_VALUE"""),"")</f>
        <v/>
      </c>
      <c r="AD484" s="576" t="str">
        <f>IFERROR(__xludf.DUMMYFUNCTION("""COMPUTED_VALUE"""),"")</f>
        <v/>
      </c>
      <c r="AE484" s="574" t="str">
        <f>IFERROR(__xludf.DUMMYFUNCTION("""COMPUTED_VALUE"""),"")</f>
        <v/>
      </c>
      <c r="AF484" s="577" t="str">
        <f>IFERROR(__xludf.DUMMYFUNCTION("""COMPUTED_VALUE"""),"")</f>
        <v/>
      </c>
      <c r="AG484" s="578"/>
      <c r="AH484" s="579"/>
      <c r="AI484" s="359"/>
    </row>
    <row r="485">
      <c r="A485" s="554"/>
      <c r="B485" s="480" t="s">
        <v>2869</v>
      </c>
      <c r="C485" s="555"/>
      <c r="D485" s="556"/>
      <c r="E485" s="384" t="s">
        <v>2869</v>
      </c>
      <c r="F485" s="557"/>
      <c r="G485" s="558"/>
      <c r="H485" s="559"/>
      <c r="I485" s="560"/>
      <c r="J485" s="558"/>
      <c r="K485" s="561"/>
      <c r="L485" s="557"/>
      <c r="M485" s="558"/>
      <c r="N485" s="559"/>
      <c r="O485" s="560"/>
      <c r="P485" s="558"/>
      <c r="Q485" s="561"/>
      <c r="R485" s="557"/>
      <c r="S485" s="558"/>
      <c r="T485" s="559"/>
      <c r="U485" s="562"/>
      <c r="V485" s="563"/>
      <c r="W485" s="564"/>
      <c r="X485" s="565"/>
      <c r="Y485" s="353"/>
      <c r="Z485" s="566"/>
      <c r="AA485" s="574" t="str">
        <f>IFERROR(__xludf.DUMMYFUNCTION("""COMPUTED_VALUE"""),"")</f>
        <v/>
      </c>
      <c r="AB485" s="577" t="str">
        <f>IFERROR(__xludf.DUMMYFUNCTION("""COMPUTED_VALUE"""),"")</f>
        <v/>
      </c>
      <c r="AC485" s="575" t="str">
        <f>IFERROR(__xludf.DUMMYFUNCTION("""COMPUTED_VALUE"""),"")</f>
        <v/>
      </c>
      <c r="AD485" s="576" t="str">
        <f>IFERROR(__xludf.DUMMYFUNCTION("""COMPUTED_VALUE"""),"")</f>
        <v/>
      </c>
      <c r="AE485" s="574" t="str">
        <f>IFERROR(__xludf.DUMMYFUNCTION("""COMPUTED_VALUE"""),"")</f>
        <v/>
      </c>
      <c r="AF485" s="577" t="str">
        <f>IFERROR(__xludf.DUMMYFUNCTION("""COMPUTED_VALUE"""),"")</f>
        <v/>
      </c>
      <c r="AG485" s="578"/>
      <c r="AH485" s="579"/>
      <c r="AI485" s="359"/>
    </row>
    <row r="486">
      <c r="A486" s="554"/>
      <c r="B486" s="480" t="s">
        <v>2869</v>
      </c>
      <c r="C486" s="555"/>
      <c r="D486" s="556"/>
      <c r="E486" s="384" t="s">
        <v>2869</v>
      </c>
      <c r="F486" s="557"/>
      <c r="G486" s="558"/>
      <c r="H486" s="559"/>
      <c r="I486" s="560"/>
      <c r="J486" s="558"/>
      <c r="K486" s="561"/>
      <c r="L486" s="557"/>
      <c r="M486" s="558"/>
      <c r="N486" s="559"/>
      <c r="O486" s="560"/>
      <c r="P486" s="558"/>
      <c r="Q486" s="561"/>
      <c r="R486" s="557"/>
      <c r="S486" s="558"/>
      <c r="T486" s="559"/>
      <c r="U486" s="562"/>
      <c r="V486" s="563"/>
      <c r="W486" s="564"/>
      <c r="X486" s="565"/>
      <c r="Y486" s="353"/>
      <c r="Z486" s="566"/>
      <c r="AA486" s="574" t="str">
        <f>IFERROR(__xludf.DUMMYFUNCTION("""COMPUTED_VALUE"""),"")</f>
        <v/>
      </c>
      <c r="AB486" s="577" t="str">
        <f>IFERROR(__xludf.DUMMYFUNCTION("""COMPUTED_VALUE"""),"")</f>
        <v/>
      </c>
      <c r="AC486" s="575" t="str">
        <f>IFERROR(__xludf.DUMMYFUNCTION("""COMPUTED_VALUE"""),"")</f>
        <v/>
      </c>
      <c r="AD486" s="576" t="str">
        <f>IFERROR(__xludf.DUMMYFUNCTION("""COMPUTED_VALUE"""),"")</f>
        <v/>
      </c>
      <c r="AE486" s="574" t="str">
        <f>IFERROR(__xludf.DUMMYFUNCTION("""COMPUTED_VALUE"""),"")</f>
        <v/>
      </c>
      <c r="AF486" s="577" t="str">
        <f>IFERROR(__xludf.DUMMYFUNCTION("""COMPUTED_VALUE"""),"")</f>
        <v/>
      </c>
      <c r="AG486" s="578"/>
      <c r="AH486" s="579"/>
      <c r="AI486" s="359"/>
    </row>
    <row r="487">
      <c r="A487" s="554"/>
      <c r="B487" s="480" t="s">
        <v>2869</v>
      </c>
      <c r="C487" s="555"/>
      <c r="D487" s="556"/>
      <c r="E487" s="384" t="s">
        <v>2869</v>
      </c>
      <c r="F487" s="557"/>
      <c r="G487" s="558"/>
      <c r="H487" s="559"/>
      <c r="I487" s="560"/>
      <c r="J487" s="558"/>
      <c r="K487" s="561"/>
      <c r="L487" s="557"/>
      <c r="M487" s="558"/>
      <c r="N487" s="559"/>
      <c r="O487" s="560"/>
      <c r="P487" s="558"/>
      <c r="Q487" s="561"/>
      <c r="R487" s="557"/>
      <c r="S487" s="558"/>
      <c r="T487" s="559"/>
      <c r="U487" s="562"/>
      <c r="V487" s="563"/>
      <c r="W487" s="564"/>
      <c r="X487" s="565"/>
      <c r="Y487" s="353"/>
      <c r="Z487" s="566"/>
      <c r="AA487" s="574" t="str">
        <f>IFERROR(__xludf.DUMMYFUNCTION("""COMPUTED_VALUE"""),"")</f>
        <v/>
      </c>
      <c r="AB487" s="577" t="str">
        <f>IFERROR(__xludf.DUMMYFUNCTION("""COMPUTED_VALUE"""),"")</f>
        <v/>
      </c>
      <c r="AC487" s="575" t="str">
        <f>IFERROR(__xludf.DUMMYFUNCTION("""COMPUTED_VALUE"""),"")</f>
        <v/>
      </c>
      <c r="AD487" s="576" t="str">
        <f>IFERROR(__xludf.DUMMYFUNCTION("""COMPUTED_VALUE"""),"")</f>
        <v/>
      </c>
      <c r="AE487" s="574" t="str">
        <f>IFERROR(__xludf.DUMMYFUNCTION("""COMPUTED_VALUE"""),"")</f>
        <v/>
      </c>
      <c r="AF487" s="577" t="str">
        <f>IFERROR(__xludf.DUMMYFUNCTION("""COMPUTED_VALUE"""),"")</f>
        <v/>
      </c>
      <c r="AG487" s="578"/>
      <c r="AH487" s="579"/>
      <c r="AI487" s="359"/>
    </row>
    <row r="488">
      <c r="A488" s="554"/>
      <c r="B488" s="480" t="s">
        <v>2869</v>
      </c>
      <c r="C488" s="555"/>
      <c r="D488" s="556"/>
      <c r="E488" s="384" t="s">
        <v>2869</v>
      </c>
      <c r="F488" s="557"/>
      <c r="G488" s="558"/>
      <c r="H488" s="559"/>
      <c r="I488" s="560"/>
      <c r="J488" s="558"/>
      <c r="K488" s="561"/>
      <c r="L488" s="557"/>
      <c r="M488" s="558"/>
      <c r="N488" s="559"/>
      <c r="O488" s="560"/>
      <c r="P488" s="558"/>
      <c r="Q488" s="561"/>
      <c r="R488" s="557"/>
      <c r="S488" s="558"/>
      <c r="T488" s="559"/>
      <c r="U488" s="562"/>
      <c r="V488" s="563"/>
      <c r="W488" s="564"/>
      <c r="X488" s="572"/>
      <c r="Y488" s="353"/>
      <c r="Z488" s="573"/>
      <c r="AA488" s="574" t="str">
        <f>IFERROR(__xludf.DUMMYFUNCTION("""COMPUTED_VALUE"""),"")</f>
        <v/>
      </c>
      <c r="AB488" s="577" t="str">
        <f>IFERROR(__xludf.DUMMYFUNCTION("""COMPUTED_VALUE"""),"")</f>
        <v/>
      </c>
      <c r="AC488" s="575" t="str">
        <f>IFERROR(__xludf.DUMMYFUNCTION("""COMPUTED_VALUE"""),"")</f>
        <v/>
      </c>
      <c r="AD488" s="576" t="str">
        <f>IFERROR(__xludf.DUMMYFUNCTION("""COMPUTED_VALUE"""),"")</f>
        <v/>
      </c>
      <c r="AE488" s="574" t="str">
        <f>IFERROR(__xludf.DUMMYFUNCTION("""COMPUTED_VALUE"""),"")</f>
        <v/>
      </c>
      <c r="AF488" s="577" t="str">
        <f>IFERROR(__xludf.DUMMYFUNCTION("""COMPUTED_VALUE"""),"")</f>
        <v/>
      </c>
      <c r="AG488" s="570"/>
      <c r="AH488" s="571"/>
      <c r="AI488" s="393"/>
    </row>
    <row r="489">
      <c r="A489" s="554"/>
      <c r="B489" s="480" t="s">
        <v>2869</v>
      </c>
      <c r="C489" s="555"/>
      <c r="D489" s="556"/>
      <c r="E489" s="384" t="s">
        <v>2869</v>
      </c>
      <c r="F489" s="557"/>
      <c r="G489" s="558"/>
      <c r="H489" s="559"/>
      <c r="I489" s="560"/>
      <c r="J489" s="558"/>
      <c r="K489" s="561"/>
      <c r="L489" s="557"/>
      <c r="M489" s="558"/>
      <c r="N489" s="559"/>
      <c r="O489" s="560"/>
      <c r="P489" s="558"/>
      <c r="Q489" s="561"/>
      <c r="R489" s="557"/>
      <c r="S489" s="558"/>
      <c r="T489" s="559"/>
      <c r="U489" s="562"/>
      <c r="V489" s="563"/>
      <c r="W489" s="564"/>
      <c r="X489" s="572"/>
      <c r="Y489" s="353"/>
      <c r="Z489" s="573"/>
      <c r="AA489" s="574" t="str">
        <f>IFERROR(__xludf.DUMMYFUNCTION("""COMPUTED_VALUE"""),"")</f>
        <v/>
      </c>
      <c r="AB489" s="577" t="str">
        <f>IFERROR(__xludf.DUMMYFUNCTION("""COMPUTED_VALUE"""),"")</f>
        <v/>
      </c>
      <c r="AC489" s="575" t="str">
        <f>IFERROR(__xludf.DUMMYFUNCTION("""COMPUTED_VALUE"""),"")</f>
        <v/>
      </c>
      <c r="AD489" s="576" t="str">
        <f>IFERROR(__xludf.DUMMYFUNCTION("""COMPUTED_VALUE"""),"")</f>
        <v/>
      </c>
      <c r="AE489" s="574" t="str">
        <f>IFERROR(__xludf.DUMMYFUNCTION("""COMPUTED_VALUE"""),"")</f>
        <v/>
      </c>
      <c r="AF489" s="577" t="str">
        <f>IFERROR(__xludf.DUMMYFUNCTION("""COMPUTED_VALUE"""),"")</f>
        <v/>
      </c>
      <c r="AG489" s="570"/>
      <c r="AH489" s="571"/>
      <c r="AI489" s="393"/>
    </row>
    <row r="490">
      <c r="A490" s="554"/>
      <c r="B490" s="480" t="s">
        <v>2869</v>
      </c>
      <c r="C490" s="555"/>
      <c r="D490" s="556"/>
      <c r="E490" s="384" t="s">
        <v>2869</v>
      </c>
      <c r="F490" s="557"/>
      <c r="G490" s="558"/>
      <c r="H490" s="559"/>
      <c r="I490" s="560"/>
      <c r="J490" s="558"/>
      <c r="K490" s="561"/>
      <c r="L490" s="557"/>
      <c r="M490" s="558"/>
      <c r="N490" s="559"/>
      <c r="O490" s="560"/>
      <c r="P490" s="558"/>
      <c r="Q490" s="561"/>
      <c r="R490" s="557"/>
      <c r="S490" s="558"/>
      <c r="T490" s="559"/>
      <c r="U490" s="562"/>
      <c r="V490" s="563"/>
      <c r="W490" s="564"/>
      <c r="X490" s="565"/>
      <c r="Y490" s="353"/>
      <c r="Z490" s="566"/>
      <c r="AA490" s="574" t="str">
        <f>IFERROR(__xludf.DUMMYFUNCTION("""COMPUTED_VALUE"""),"")</f>
        <v/>
      </c>
      <c r="AB490" s="577" t="str">
        <f>IFERROR(__xludf.DUMMYFUNCTION("""COMPUTED_VALUE"""),"")</f>
        <v/>
      </c>
      <c r="AC490" s="575" t="str">
        <f>IFERROR(__xludf.DUMMYFUNCTION("""COMPUTED_VALUE"""),"")</f>
        <v/>
      </c>
      <c r="AD490" s="576" t="str">
        <f>IFERROR(__xludf.DUMMYFUNCTION("""COMPUTED_VALUE"""),"")</f>
        <v/>
      </c>
      <c r="AE490" s="574" t="str">
        <f>IFERROR(__xludf.DUMMYFUNCTION("""COMPUTED_VALUE"""),"")</f>
        <v/>
      </c>
      <c r="AF490" s="577" t="str">
        <f>IFERROR(__xludf.DUMMYFUNCTION("""COMPUTED_VALUE"""),"")</f>
        <v/>
      </c>
      <c r="AG490" s="570"/>
      <c r="AH490" s="571"/>
      <c r="AI490" s="393"/>
    </row>
    <row r="491">
      <c r="A491" s="554"/>
      <c r="B491" s="480" t="s">
        <v>2869</v>
      </c>
      <c r="C491" s="555"/>
      <c r="D491" s="556"/>
      <c r="E491" s="384" t="s">
        <v>2869</v>
      </c>
      <c r="F491" s="557"/>
      <c r="G491" s="558"/>
      <c r="H491" s="559"/>
      <c r="I491" s="560"/>
      <c r="J491" s="558"/>
      <c r="K491" s="561"/>
      <c r="L491" s="557"/>
      <c r="M491" s="558"/>
      <c r="N491" s="559"/>
      <c r="O491" s="560"/>
      <c r="P491" s="558"/>
      <c r="Q491" s="561"/>
      <c r="R491" s="557"/>
      <c r="S491" s="558"/>
      <c r="T491" s="559"/>
      <c r="U491" s="562"/>
      <c r="V491" s="563"/>
      <c r="W491" s="591"/>
      <c r="X491" s="572"/>
      <c r="Y491" s="353"/>
      <c r="Z491" s="573"/>
      <c r="AA491" s="574" t="str">
        <f>IFERROR(__xludf.DUMMYFUNCTION("""COMPUTED_VALUE"""),"")</f>
        <v/>
      </c>
      <c r="AB491" s="577" t="str">
        <f>IFERROR(__xludf.DUMMYFUNCTION("""COMPUTED_VALUE"""),"")</f>
        <v/>
      </c>
      <c r="AC491" s="575" t="str">
        <f>IFERROR(__xludf.DUMMYFUNCTION("""COMPUTED_VALUE"""),"")</f>
        <v/>
      </c>
      <c r="AD491" s="576" t="str">
        <f>IFERROR(__xludf.DUMMYFUNCTION("""COMPUTED_VALUE"""),"")</f>
        <v/>
      </c>
      <c r="AE491" s="574" t="str">
        <f>IFERROR(__xludf.DUMMYFUNCTION("""COMPUTED_VALUE"""),"")</f>
        <v/>
      </c>
      <c r="AF491" s="577" t="str">
        <f>IFERROR(__xludf.DUMMYFUNCTION("""COMPUTED_VALUE"""),"")</f>
        <v/>
      </c>
      <c r="AG491" s="570"/>
      <c r="AH491" s="571"/>
      <c r="AI491" s="393"/>
    </row>
    <row r="492">
      <c r="A492" s="554"/>
      <c r="B492" s="480" t="s">
        <v>2869</v>
      </c>
      <c r="C492" s="555"/>
      <c r="D492" s="556"/>
      <c r="E492" s="384" t="s">
        <v>2869</v>
      </c>
      <c r="F492" s="557"/>
      <c r="G492" s="558"/>
      <c r="H492" s="559"/>
      <c r="I492" s="560"/>
      <c r="J492" s="558"/>
      <c r="K492" s="561"/>
      <c r="L492" s="557"/>
      <c r="M492" s="558"/>
      <c r="N492" s="559"/>
      <c r="O492" s="560"/>
      <c r="P492" s="558"/>
      <c r="Q492" s="561"/>
      <c r="R492" s="557"/>
      <c r="S492" s="558"/>
      <c r="T492" s="559"/>
      <c r="U492" s="562"/>
      <c r="V492" s="563"/>
      <c r="W492" s="564"/>
      <c r="X492" s="565"/>
      <c r="Y492" s="353"/>
      <c r="Z492" s="566"/>
      <c r="AA492" s="574" t="str">
        <f>IFERROR(__xludf.DUMMYFUNCTION("""COMPUTED_VALUE"""),"")</f>
        <v/>
      </c>
      <c r="AB492" s="577" t="str">
        <f>IFERROR(__xludf.DUMMYFUNCTION("""COMPUTED_VALUE"""),"")</f>
        <v/>
      </c>
      <c r="AC492" s="575" t="str">
        <f>IFERROR(__xludf.DUMMYFUNCTION("""COMPUTED_VALUE"""),"")</f>
        <v/>
      </c>
      <c r="AD492" s="576" t="str">
        <f>IFERROR(__xludf.DUMMYFUNCTION("""COMPUTED_VALUE"""),"")</f>
        <v/>
      </c>
      <c r="AE492" s="574" t="str">
        <f>IFERROR(__xludf.DUMMYFUNCTION("""COMPUTED_VALUE"""),"")</f>
        <v/>
      </c>
      <c r="AF492" s="577" t="str">
        <f>IFERROR(__xludf.DUMMYFUNCTION("""COMPUTED_VALUE"""),"")</f>
        <v/>
      </c>
      <c r="AG492" s="578"/>
      <c r="AH492" s="579"/>
      <c r="AI492" s="393"/>
    </row>
    <row r="493">
      <c r="A493" s="554"/>
      <c r="B493" s="480" t="s">
        <v>2869</v>
      </c>
      <c r="C493" s="555"/>
      <c r="D493" s="556"/>
      <c r="E493" s="384" t="s">
        <v>2869</v>
      </c>
      <c r="F493" s="557"/>
      <c r="G493" s="558"/>
      <c r="H493" s="559"/>
      <c r="I493" s="560"/>
      <c r="J493" s="558"/>
      <c r="K493" s="561"/>
      <c r="L493" s="557"/>
      <c r="M493" s="558"/>
      <c r="N493" s="559"/>
      <c r="O493" s="560"/>
      <c r="P493" s="558"/>
      <c r="Q493" s="561"/>
      <c r="R493" s="557"/>
      <c r="S493" s="558"/>
      <c r="T493" s="559"/>
      <c r="U493" s="562"/>
      <c r="V493" s="563"/>
      <c r="W493" s="599"/>
      <c r="X493" s="565"/>
      <c r="Y493" s="353"/>
      <c r="Z493" s="566"/>
      <c r="AA493" s="574" t="str">
        <f>IFERROR(__xludf.DUMMYFUNCTION("""COMPUTED_VALUE"""),"")</f>
        <v/>
      </c>
      <c r="AB493" s="577" t="str">
        <f>IFERROR(__xludf.DUMMYFUNCTION("""COMPUTED_VALUE"""),"")</f>
        <v/>
      </c>
      <c r="AC493" s="575" t="str">
        <f>IFERROR(__xludf.DUMMYFUNCTION("""COMPUTED_VALUE"""),"")</f>
        <v/>
      </c>
      <c r="AD493" s="576" t="str">
        <f>IFERROR(__xludf.DUMMYFUNCTION("""COMPUTED_VALUE"""),"")</f>
        <v/>
      </c>
      <c r="AE493" s="574" t="str">
        <f>IFERROR(__xludf.DUMMYFUNCTION("""COMPUTED_VALUE"""),"")</f>
        <v/>
      </c>
      <c r="AF493" s="577" t="str">
        <f>IFERROR(__xludf.DUMMYFUNCTION("""COMPUTED_VALUE"""),"")</f>
        <v/>
      </c>
      <c r="AG493" s="578"/>
      <c r="AH493" s="579"/>
      <c r="AI493" s="359"/>
    </row>
    <row r="494">
      <c r="A494" s="554"/>
      <c r="B494" s="480" t="s">
        <v>2869</v>
      </c>
      <c r="C494" s="555"/>
      <c r="D494" s="556"/>
      <c r="E494" s="384" t="s">
        <v>2869</v>
      </c>
      <c r="F494" s="557"/>
      <c r="G494" s="558"/>
      <c r="H494" s="559"/>
      <c r="I494" s="560"/>
      <c r="J494" s="558"/>
      <c r="K494" s="561"/>
      <c r="L494" s="557"/>
      <c r="M494" s="558"/>
      <c r="N494" s="559"/>
      <c r="O494" s="560"/>
      <c r="P494" s="558"/>
      <c r="Q494" s="561"/>
      <c r="R494" s="557"/>
      <c r="S494" s="558"/>
      <c r="T494" s="559"/>
      <c r="U494" s="562"/>
      <c r="V494" s="563"/>
      <c r="W494" s="599"/>
      <c r="X494" s="565"/>
      <c r="Y494" s="353"/>
      <c r="Z494" s="566"/>
      <c r="AA494" s="574" t="str">
        <f>IFERROR(__xludf.DUMMYFUNCTION("""COMPUTED_VALUE"""),"")</f>
        <v/>
      </c>
      <c r="AB494" s="577" t="str">
        <f>IFERROR(__xludf.DUMMYFUNCTION("""COMPUTED_VALUE"""),"")</f>
        <v/>
      </c>
      <c r="AC494" s="575" t="str">
        <f>IFERROR(__xludf.DUMMYFUNCTION("""COMPUTED_VALUE"""),"")</f>
        <v/>
      </c>
      <c r="AD494" s="576" t="str">
        <f>IFERROR(__xludf.DUMMYFUNCTION("""COMPUTED_VALUE"""),"")</f>
        <v/>
      </c>
      <c r="AE494" s="574" t="str">
        <f>IFERROR(__xludf.DUMMYFUNCTION("""COMPUTED_VALUE"""),"")</f>
        <v/>
      </c>
      <c r="AF494" s="577" t="str">
        <f>IFERROR(__xludf.DUMMYFUNCTION("""COMPUTED_VALUE"""),"")</f>
        <v/>
      </c>
      <c r="AG494" s="578"/>
      <c r="AH494" s="579"/>
      <c r="AI494" s="359"/>
    </row>
    <row r="495">
      <c r="A495" s="554"/>
      <c r="B495" s="480" t="s">
        <v>2869</v>
      </c>
      <c r="C495" s="555"/>
      <c r="D495" s="556"/>
      <c r="E495" s="384" t="s">
        <v>2869</v>
      </c>
      <c r="F495" s="557"/>
      <c r="G495" s="558"/>
      <c r="H495" s="559"/>
      <c r="I495" s="560"/>
      <c r="J495" s="558"/>
      <c r="K495" s="561"/>
      <c r="L495" s="557"/>
      <c r="M495" s="558"/>
      <c r="N495" s="559"/>
      <c r="O495" s="560"/>
      <c r="P495" s="558"/>
      <c r="Q495" s="561"/>
      <c r="R495" s="557"/>
      <c r="S495" s="558"/>
      <c r="T495" s="559"/>
      <c r="U495" s="562"/>
      <c r="V495" s="563"/>
      <c r="W495" s="599"/>
      <c r="X495" s="565"/>
      <c r="Y495" s="353"/>
      <c r="Z495" s="566"/>
      <c r="AA495" s="574" t="str">
        <f>IFERROR(__xludf.DUMMYFUNCTION("""COMPUTED_VALUE"""),"")</f>
        <v/>
      </c>
      <c r="AB495" s="577" t="str">
        <f>IFERROR(__xludf.DUMMYFUNCTION("""COMPUTED_VALUE"""),"")</f>
        <v/>
      </c>
      <c r="AC495" s="575" t="str">
        <f>IFERROR(__xludf.DUMMYFUNCTION("""COMPUTED_VALUE"""),"")</f>
        <v/>
      </c>
      <c r="AD495" s="576" t="str">
        <f>IFERROR(__xludf.DUMMYFUNCTION("""COMPUTED_VALUE"""),"")</f>
        <v/>
      </c>
      <c r="AE495" s="574" t="str">
        <f>IFERROR(__xludf.DUMMYFUNCTION("""COMPUTED_VALUE"""),"")</f>
        <v/>
      </c>
      <c r="AF495" s="577" t="str">
        <f>IFERROR(__xludf.DUMMYFUNCTION("""COMPUTED_VALUE"""),"")</f>
        <v/>
      </c>
      <c r="AG495" s="578"/>
      <c r="AH495" s="579"/>
      <c r="AI495" s="359"/>
    </row>
    <row r="496">
      <c r="A496" s="554"/>
      <c r="B496" s="480" t="s">
        <v>2869</v>
      </c>
      <c r="C496" s="555"/>
      <c r="D496" s="556"/>
      <c r="E496" s="384" t="s">
        <v>2869</v>
      </c>
      <c r="F496" s="557"/>
      <c r="G496" s="558"/>
      <c r="H496" s="559"/>
      <c r="I496" s="560"/>
      <c r="J496" s="558"/>
      <c r="K496" s="561"/>
      <c r="L496" s="557"/>
      <c r="M496" s="558"/>
      <c r="N496" s="559"/>
      <c r="O496" s="560"/>
      <c r="P496" s="558"/>
      <c r="Q496" s="561"/>
      <c r="R496" s="557"/>
      <c r="S496" s="558"/>
      <c r="T496" s="559"/>
      <c r="U496" s="562"/>
      <c r="V496" s="563"/>
      <c r="W496" s="599"/>
      <c r="X496" s="565"/>
      <c r="Y496" s="353"/>
      <c r="Z496" s="566"/>
      <c r="AA496" s="574" t="str">
        <f>IFERROR(__xludf.DUMMYFUNCTION("""COMPUTED_VALUE"""),"")</f>
        <v/>
      </c>
      <c r="AB496" s="577" t="str">
        <f>IFERROR(__xludf.DUMMYFUNCTION("""COMPUTED_VALUE"""),"")</f>
        <v/>
      </c>
      <c r="AC496" s="575" t="str">
        <f>IFERROR(__xludf.DUMMYFUNCTION("""COMPUTED_VALUE"""),"")</f>
        <v/>
      </c>
      <c r="AD496" s="576" t="str">
        <f>IFERROR(__xludf.DUMMYFUNCTION("""COMPUTED_VALUE"""),"")</f>
        <v/>
      </c>
      <c r="AE496" s="574" t="str">
        <f>IFERROR(__xludf.DUMMYFUNCTION("""COMPUTED_VALUE"""),"")</f>
        <v/>
      </c>
      <c r="AF496" s="577" t="str">
        <f>IFERROR(__xludf.DUMMYFUNCTION("""COMPUTED_VALUE"""),"")</f>
        <v/>
      </c>
      <c r="AG496" s="578"/>
      <c r="AH496" s="579"/>
      <c r="AI496" s="359"/>
    </row>
    <row r="497">
      <c r="A497" s="554"/>
      <c r="B497" s="480" t="s">
        <v>2869</v>
      </c>
      <c r="C497" s="555"/>
      <c r="D497" s="556"/>
      <c r="E497" s="384" t="s">
        <v>2869</v>
      </c>
      <c r="F497" s="557"/>
      <c r="G497" s="558"/>
      <c r="H497" s="559"/>
      <c r="I497" s="560"/>
      <c r="J497" s="558"/>
      <c r="K497" s="561"/>
      <c r="L497" s="557"/>
      <c r="M497" s="558"/>
      <c r="N497" s="559"/>
      <c r="O497" s="560"/>
      <c r="P497" s="558"/>
      <c r="Q497" s="561"/>
      <c r="R497" s="557"/>
      <c r="S497" s="558"/>
      <c r="T497" s="559"/>
      <c r="U497" s="562"/>
      <c r="V497" s="563"/>
      <c r="W497" s="599"/>
      <c r="X497" s="565"/>
      <c r="Y497" s="353"/>
      <c r="Z497" s="566"/>
      <c r="AA497" s="574" t="str">
        <f>IFERROR(__xludf.DUMMYFUNCTION("""COMPUTED_VALUE"""),"")</f>
        <v/>
      </c>
      <c r="AB497" s="577" t="str">
        <f>IFERROR(__xludf.DUMMYFUNCTION("""COMPUTED_VALUE"""),"")</f>
        <v/>
      </c>
      <c r="AC497" s="575" t="str">
        <f>IFERROR(__xludf.DUMMYFUNCTION("""COMPUTED_VALUE"""),"")</f>
        <v/>
      </c>
      <c r="AD497" s="576" t="str">
        <f>IFERROR(__xludf.DUMMYFUNCTION("""COMPUTED_VALUE"""),"")</f>
        <v/>
      </c>
      <c r="AE497" s="574" t="str">
        <f>IFERROR(__xludf.DUMMYFUNCTION("""COMPUTED_VALUE"""),"")</f>
        <v/>
      </c>
      <c r="AF497" s="577" t="str">
        <f>IFERROR(__xludf.DUMMYFUNCTION("""COMPUTED_VALUE"""),"")</f>
        <v/>
      </c>
      <c r="AG497" s="578"/>
      <c r="AH497" s="579"/>
      <c r="AI497" s="359"/>
    </row>
    <row r="498">
      <c r="A498" s="554"/>
      <c r="B498" s="480" t="s">
        <v>2869</v>
      </c>
      <c r="C498" s="555"/>
      <c r="D498" s="556"/>
      <c r="E498" s="384" t="s">
        <v>2869</v>
      </c>
      <c r="F498" s="557"/>
      <c r="G498" s="558"/>
      <c r="H498" s="559"/>
      <c r="I498" s="560"/>
      <c r="J498" s="558"/>
      <c r="K498" s="561"/>
      <c r="L498" s="557"/>
      <c r="M498" s="558"/>
      <c r="N498" s="559"/>
      <c r="O498" s="560"/>
      <c r="P498" s="558"/>
      <c r="Q498" s="561"/>
      <c r="R498" s="557"/>
      <c r="S498" s="558"/>
      <c r="T498" s="559"/>
      <c r="U498" s="562"/>
      <c r="V498" s="563"/>
      <c r="W498" s="599"/>
      <c r="X498" s="565"/>
      <c r="Y498" s="353"/>
      <c r="Z498" s="566"/>
      <c r="AA498" s="574" t="str">
        <f>IFERROR(__xludf.DUMMYFUNCTION("""COMPUTED_VALUE"""),"")</f>
        <v/>
      </c>
      <c r="AB498" s="577" t="str">
        <f>IFERROR(__xludf.DUMMYFUNCTION("""COMPUTED_VALUE"""),"")</f>
        <v/>
      </c>
      <c r="AC498" s="575" t="str">
        <f>IFERROR(__xludf.DUMMYFUNCTION("""COMPUTED_VALUE"""),"")</f>
        <v/>
      </c>
      <c r="AD498" s="576" t="str">
        <f>IFERROR(__xludf.DUMMYFUNCTION("""COMPUTED_VALUE"""),"")</f>
        <v/>
      </c>
      <c r="AE498" s="574" t="str">
        <f>IFERROR(__xludf.DUMMYFUNCTION("""COMPUTED_VALUE"""),"")</f>
        <v/>
      </c>
      <c r="AF498" s="577" t="str">
        <f>IFERROR(__xludf.DUMMYFUNCTION("""COMPUTED_VALUE"""),"")</f>
        <v/>
      </c>
      <c r="AG498" s="578"/>
      <c r="AH498" s="579"/>
      <c r="AI498" s="359"/>
    </row>
    <row r="499">
      <c r="A499" s="554"/>
      <c r="B499" s="480" t="s">
        <v>2869</v>
      </c>
      <c r="C499" s="555"/>
      <c r="D499" s="556"/>
      <c r="E499" s="384" t="s">
        <v>2869</v>
      </c>
      <c r="F499" s="557"/>
      <c r="G499" s="558"/>
      <c r="H499" s="559"/>
      <c r="I499" s="560"/>
      <c r="J499" s="558"/>
      <c r="K499" s="561"/>
      <c r="L499" s="557"/>
      <c r="M499" s="558"/>
      <c r="N499" s="559"/>
      <c r="O499" s="560"/>
      <c r="P499" s="558"/>
      <c r="Q499" s="561"/>
      <c r="R499" s="557"/>
      <c r="S499" s="558"/>
      <c r="T499" s="559"/>
      <c r="U499" s="562"/>
      <c r="V499" s="563"/>
      <c r="W499" s="591"/>
      <c r="X499" s="572"/>
      <c r="Y499" s="353"/>
      <c r="Z499" s="573"/>
      <c r="AA499" s="574" t="str">
        <f>IFERROR(__xludf.DUMMYFUNCTION("""COMPUTED_VALUE"""),"")</f>
        <v/>
      </c>
      <c r="AB499" s="577" t="str">
        <f>IFERROR(__xludf.DUMMYFUNCTION("""COMPUTED_VALUE"""),"")</f>
        <v/>
      </c>
      <c r="AC499" s="575" t="str">
        <f>IFERROR(__xludf.DUMMYFUNCTION("""COMPUTED_VALUE"""),"")</f>
        <v/>
      </c>
      <c r="AD499" s="576" t="str">
        <f>IFERROR(__xludf.DUMMYFUNCTION("""COMPUTED_VALUE"""),"")</f>
        <v/>
      </c>
      <c r="AE499" s="574" t="str">
        <f>IFERROR(__xludf.DUMMYFUNCTION("""COMPUTED_VALUE"""),"")</f>
        <v/>
      </c>
      <c r="AF499" s="577" t="str">
        <f>IFERROR(__xludf.DUMMYFUNCTION("""COMPUTED_VALUE"""),"")</f>
        <v/>
      </c>
      <c r="AG499" s="578"/>
      <c r="AH499" s="579"/>
      <c r="AI499" s="359"/>
    </row>
    <row r="500">
      <c r="A500" s="554"/>
      <c r="B500" s="480" t="s">
        <v>2869</v>
      </c>
      <c r="C500" s="555"/>
      <c r="D500" s="556"/>
      <c r="E500" s="384" t="s">
        <v>2869</v>
      </c>
      <c r="F500" s="557"/>
      <c r="G500" s="558"/>
      <c r="H500" s="559"/>
      <c r="I500" s="560"/>
      <c r="J500" s="558"/>
      <c r="K500" s="561"/>
      <c r="L500" s="557"/>
      <c r="M500" s="558"/>
      <c r="N500" s="559"/>
      <c r="O500" s="560"/>
      <c r="P500" s="558"/>
      <c r="Q500" s="561"/>
      <c r="R500" s="557"/>
      <c r="S500" s="558"/>
      <c r="T500" s="559"/>
      <c r="U500" s="562"/>
      <c r="V500" s="563"/>
      <c r="W500" s="599"/>
      <c r="X500" s="565"/>
      <c r="Y500" s="353"/>
      <c r="Z500" s="566"/>
      <c r="AA500" s="574" t="str">
        <f>IFERROR(__xludf.DUMMYFUNCTION("""COMPUTED_VALUE"""),"")</f>
        <v/>
      </c>
      <c r="AB500" s="577" t="str">
        <f>IFERROR(__xludf.DUMMYFUNCTION("""COMPUTED_VALUE"""),"")</f>
        <v/>
      </c>
      <c r="AC500" s="575" t="str">
        <f>IFERROR(__xludf.DUMMYFUNCTION("""COMPUTED_VALUE"""),"")</f>
        <v/>
      </c>
      <c r="AD500" s="576" t="str">
        <f>IFERROR(__xludf.DUMMYFUNCTION("""COMPUTED_VALUE"""),"")</f>
        <v/>
      </c>
      <c r="AE500" s="574" t="str">
        <f>IFERROR(__xludf.DUMMYFUNCTION("""COMPUTED_VALUE"""),"")</f>
        <v/>
      </c>
      <c r="AF500" s="577" t="str">
        <f>IFERROR(__xludf.DUMMYFUNCTION("""COMPUTED_VALUE"""),"")</f>
        <v/>
      </c>
      <c r="AG500" s="578"/>
      <c r="AH500" s="579"/>
      <c r="AI500" s="359"/>
    </row>
    <row r="501">
      <c r="A501" s="554"/>
      <c r="B501" s="480" t="s">
        <v>2869</v>
      </c>
      <c r="C501" s="555"/>
      <c r="D501" s="556"/>
      <c r="E501" s="384" t="s">
        <v>2869</v>
      </c>
      <c r="F501" s="557"/>
      <c r="G501" s="558"/>
      <c r="H501" s="559"/>
      <c r="I501" s="560"/>
      <c r="J501" s="558"/>
      <c r="K501" s="561"/>
      <c r="L501" s="557"/>
      <c r="M501" s="558"/>
      <c r="N501" s="559"/>
      <c r="O501" s="560"/>
      <c r="P501" s="558"/>
      <c r="Q501" s="561"/>
      <c r="R501" s="557"/>
      <c r="S501" s="558"/>
      <c r="T501" s="559"/>
      <c r="U501" s="562"/>
      <c r="V501" s="563"/>
      <c r="W501" s="599"/>
      <c r="X501" s="565"/>
      <c r="Y501" s="353"/>
      <c r="Z501" s="566"/>
      <c r="AA501" s="574" t="str">
        <f>IFERROR(__xludf.DUMMYFUNCTION("""COMPUTED_VALUE"""),"")</f>
        <v/>
      </c>
      <c r="AB501" s="577" t="str">
        <f>IFERROR(__xludf.DUMMYFUNCTION("""COMPUTED_VALUE"""),"")</f>
        <v/>
      </c>
      <c r="AC501" s="575" t="str">
        <f>IFERROR(__xludf.DUMMYFUNCTION("""COMPUTED_VALUE"""),"")</f>
        <v/>
      </c>
      <c r="AD501" s="576" t="str">
        <f>IFERROR(__xludf.DUMMYFUNCTION("""COMPUTED_VALUE"""),"")</f>
        <v/>
      </c>
      <c r="AE501" s="574" t="str">
        <f>IFERROR(__xludf.DUMMYFUNCTION("""COMPUTED_VALUE"""),"")</f>
        <v/>
      </c>
      <c r="AF501" s="577" t="str">
        <f>IFERROR(__xludf.DUMMYFUNCTION("""COMPUTED_VALUE"""),"")</f>
        <v/>
      </c>
      <c r="AG501" s="578"/>
      <c r="AH501" s="579"/>
      <c r="AI501" s="359"/>
    </row>
    <row r="502">
      <c r="A502" s="554"/>
      <c r="B502" s="480" t="s">
        <v>2869</v>
      </c>
      <c r="C502" s="555"/>
      <c r="D502" s="556"/>
      <c r="E502" s="384" t="s">
        <v>2869</v>
      </c>
      <c r="F502" s="557"/>
      <c r="G502" s="558"/>
      <c r="H502" s="559"/>
      <c r="I502" s="560"/>
      <c r="J502" s="558"/>
      <c r="K502" s="561"/>
      <c r="L502" s="557"/>
      <c r="M502" s="558"/>
      <c r="N502" s="559"/>
      <c r="O502" s="560"/>
      <c r="P502" s="558"/>
      <c r="Q502" s="561"/>
      <c r="R502" s="557"/>
      <c r="S502" s="558"/>
      <c r="T502" s="559"/>
      <c r="U502" s="562"/>
      <c r="V502" s="563"/>
      <c r="W502" s="591"/>
      <c r="X502" s="572"/>
      <c r="Y502" s="353"/>
      <c r="Z502" s="573"/>
      <c r="AA502" s="574" t="str">
        <f>IFERROR(__xludf.DUMMYFUNCTION("""COMPUTED_VALUE"""),"")</f>
        <v/>
      </c>
      <c r="AB502" s="577" t="str">
        <f>IFERROR(__xludf.DUMMYFUNCTION("""COMPUTED_VALUE"""),"")</f>
        <v/>
      </c>
      <c r="AC502" s="575" t="str">
        <f>IFERROR(__xludf.DUMMYFUNCTION("""COMPUTED_VALUE"""),"")</f>
        <v/>
      </c>
      <c r="AD502" s="576" t="str">
        <f>IFERROR(__xludf.DUMMYFUNCTION("""COMPUTED_VALUE"""),"")</f>
        <v/>
      </c>
      <c r="AE502" s="574" t="str">
        <f>IFERROR(__xludf.DUMMYFUNCTION("""COMPUTED_VALUE"""),"")</f>
        <v/>
      </c>
      <c r="AF502" s="577" t="str">
        <f>IFERROR(__xludf.DUMMYFUNCTION("""COMPUTED_VALUE"""),"")</f>
        <v/>
      </c>
      <c r="AG502" s="578"/>
      <c r="AH502" s="579"/>
      <c r="AI502" s="359"/>
    </row>
    <row r="503">
      <c r="A503" s="554"/>
      <c r="B503" s="480" t="s">
        <v>2869</v>
      </c>
      <c r="C503" s="555"/>
      <c r="D503" s="556"/>
      <c r="E503" s="384" t="s">
        <v>2869</v>
      </c>
      <c r="F503" s="557"/>
      <c r="G503" s="558"/>
      <c r="H503" s="559"/>
      <c r="I503" s="560"/>
      <c r="J503" s="558"/>
      <c r="K503" s="561"/>
      <c r="L503" s="557"/>
      <c r="M503" s="558"/>
      <c r="N503" s="559"/>
      <c r="O503" s="560"/>
      <c r="P503" s="558"/>
      <c r="Q503" s="561"/>
      <c r="R503" s="557"/>
      <c r="S503" s="558"/>
      <c r="T503" s="559"/>
      <c r="U503" s="562"/>
      <c r="V503" s="563"/>
      <c r="W503" s="564"/>
      <c r="X503" s="565"/>
      <c r="Y503" s="353"/>
      <c r="Z503" s="566"/>
      <c r="AA503" s="574" t="str">
        <f>IFERROR(__xludf.DUMMYFUNCTION("""COMPUTED_VALUE"""),"")</f>
        <v/>
      </c>
      <c r="AB503" s="577" t="str">
        <f>IFERROR(__xludf.DUMMYFUNCTION("""COMPUTED_VALUE"""),"")</f>
        <v/>
      </c>
      <c r="AC503" s="575" t="str">
        <f>IFERROR(__xludf.DUMMYFUNCTION("""COMPUTED_VALUE"""),"")</f>
        <v/>
      </c>
      <c r="AD503" s="576" t="str">
        <f>IFERROR(__xludf.DUMMYFUNCTION("""COMPUTED_VALUE"""),"")</f>
        <v/>
      </c>
      <c r="AE503" s="574" t="str">
        <f>IFERROR(__xludf.DUMMYFUNCTION("""COMPUTED_VALUE"""),"")</f>
        <v/>
      </c>
      <c r="AF503" s="577" t="str">
        <f>IFERROR(__xludf.DUMMYFUNCTION("""COMPUTED_VALUE"""),"")</f>
        <v/>
      </c>
      <c r="AG503" s="578"/>
      <c r="AH503" s="579"/>
      <c r="AI503" s="359"/>
    </row>
    <row r="504">
      <c r="A504" s="554"/>
      <c r="B504" s="480" t="s">
        <v>2869</v>
      </c>
      <c r="C504" s="555"/>
      <c r="D504" s="556"/>
      <c r="E504" s="384" t="s">
        <v>2869</v>
      </c>
      <c r="F504" s="557"/>
      <c r="G504" s="558"/>
      <c r="H504" s="559"/>
      <c r="I504" s="560"/>
      <c r="J504" s="558"/>
      <c r="K504" s="561"/>
      <c r="L504" s="557"/>
      <c r="M504" s="558"/>
      <c r="N504" s="559"/>
      <c r="O504" s="560"/>
      <c r="P504" s="558"/>
      <c r="Q504" s="561"/>
      <c r="R504" s="557"/>
      <c r="S504" s="558"/>
      <c r="T504" s="559"/>
      <c r="U504" s="562"/>
      <c r="V504" s="563"/>
      <c r="W504" s="564"/>
      <c r="X504" s="565"/>
      <c r="Y504" s="353"/>
      <c r="Z504" s="566"/>
      <c r="AA504" s="574" t="str">
        <f>IFERROR(__xludf.DUMMYFUNCTION("""COMPUTED_VALUE"""),"")</f>
        <v/>
      </c>
      <c r="AB504" s="577" t="str">
        <f>IFERROR(__xludf.DUMMYFUNCTION("""COMPUTED_VALUE"""),"")</f>
        <v/>
      </c>
      <c r="AC504" s="575" t="str">
        <f>IFERROR(__xludf.DUMMYFUNCTION("""COMPUTED_VALUE"""),"")</f>
        <v/>
      </c>
      <c r="AD504" s="576" t="str">
        <f>IFERROR(__xludf.DUMMYFUNCTION("""COMPUTED_VALUE"""),"")</f>
        <v/>
      </c>
      <c r="AE504" s="574" t="str">
        <f>IFERROR(__xludf.DUMMYFUNCTION("""COMPUTED_VALUE"""),"")</f>
        <v/>
      </c>
      <c r="AF504" s="577" t="str">
        <f>IFERROR(__xludf.DUMMYFUNCTION("""COMPUTED_VALUE"""),"")</f>
        <v/>
      </c>
      <c r="AG504" s="578"/>
      <c r="AH504" s="579"/>
      <c r="AI504" s="359"/>
    </row>
    <row r="505">
      <c r="A505" s="554"/>
      <c r="B505" s="480" t="s">
        <v>2869</v>
      </c>
      <c r="C505" s="555"/>
      <c r="D505" s="556"/>
      <c r="E505" s="384" t="s">
        <v>2869</v>
      </c>
      <c r="F505" s="557"/>
      <c r="G505" s="558"/>
      <c r="H505" s="559"/>
      <c r="I505" s="560"/>
      <c r="J505" s="558"/>
      <c r="K505" s="561"/>
      <c r="L505" s="557"/>
      <c r="M505" s="558"/>
      <c r="N505" s="559"/>
      <c r="O505" s="560"/>
      <c r="P505" s="558"/>
      <c r="Q505" s="561"/>
      <c r="R505" s="557"/>
      <c r="S505" s="558"/>
      <c r="T505" s="559"/>
      <c r="U505" s="562"/>
      <c r="V505" s="563"/>
      <c r="W505" s="564"/>
      <c r="X505" s="565"/>
      <c r="Y505" s="353"/>
      <c r="Z505" s="566"/>
      <c r="AA505" s="574" t="str">
        <f>IFERROR(__xludf.DUMMYFUNCTION("""COMPUTED_VALUE"""),"")</f>
        <v/>
      </c>
      <c r="AB505" s="577" t="str">
        <f>IFERROR(__xludf.DUMMYFUNCTION("""COMPUTED_VALUE"""),"")</f>
        <v/>
      </c>
      <c r="AC505" s="575" t="str">
        <f>IFERROR(__xludf.DUMMYFUNCTION("""COMPUTED_VALUE"""),"")</f>
        <v/>
      </c>
      <c r="AD505" s="576" t="str">
        <f>IFERROR(__xludf.DUMMYFUNCTION("""COMPUTED_VALUE"""),"")</f>
        <v/>
      </c>
      <c r="AE505" s="574" t="str">
        <f>IFERROR(__xludf.DUMMYFUNCTION("""COMPUTED_VALUE"""),"")</f>
        <v/>
      </c>
      <c r="AF505" s="577" t="str">
        <f>IFERROR(__xludf.DUMMYFUNCTION("""COMPUTED_VALUE"""),"")</f>
        <v/>
      </c>
      <c r="AG505" s="578"/>
      <c r="AH505" s="579"/>
      <c r="AI505" s="359"/>
    </row>
    <row r="506">
      <c r="A506" s="554"/>
      <c r="B506" s="480" t="s">
        <v>2869</v>
      </c>
      <c r="C506" s="555"/>
      <c r="D506" s="556"/>
      <c r="E506" s="384" t="s">
        <v>2869</v>
      </c>
      <c r="F506" s="557"/>
      <c r="G506" s="558"/>
      <c r="H506" s="559"/>
      <c r="I506" s="560"/>
      <c r="J506" s="558"/>
      <c r="K506" s="561"/>
      <c r="L506" s="557"/>
      <c r="M506" s="558"/>
      <c r="N506" s="559"/>
      <c r="O506" s="560"/>
      <c r="P506" s="558"/>
      <c r="Q506" s="561"/>
      <c r="R506" s="557"/>
      <c r="S506" s="558"/>
      <c r="T506" s="559"/>
      <c r="U506" s="562"/>
      <c r="V506" s="563"/>
      <c r="W506" s="564"/>
      <c r="X506" s="565"/>
      <c r="Y506" s="353"/>
      <c r="Z506" s="566"/>
      <c r="AA506" s="574" t="str">
        <f>IFERROR(__xludf.DUMMYFUNCTION("""COMPUTED_VALUE"""),"")</f>
        <v/>
      </c>
      <c r="AB506" s="577" t="str">
        <f>IFERROR(__xludf.DUMMYFUNCTION("""COMPUTED_VALUE"""),"")</f>
        <v/>
      </c>
      <c r="AC506" s="575" t="str">
        <f>IFERROR(__xludf.DUMMYFUNCTION("""COMPUTED_VALUE"""),"")</f>
        <v/>
      </c>
      <c r="AD506" s="576" t="str">
        <f>IFERROR(__xludf.DUMMYFUNCTION("""COMPUTED_VALUE"""),"")</f>
        <v/>
      </c>
      <c r="AE506" s="574" t="str">
        <f>IFERROR(__xludf.DUMMYFUNCTION("""COMPUTED_VALUE"""),"")</f>
        <v/>
      </c>
      <c r="AF506" s="577" t="str">
        <f>IFERROR(__xludf.DUMMYFUNCTION("""COMPUTED_VALUE"""),"")</f>
        <v/>
      </c>
      <c r="AG506" s="578"/>
      <c r="AH506" s="579"/>
      <c r="AI506" s="359"/>
    </row>
    <row r="507">
      <c r="A507" s="554"/>
      <c r="B507" s="480" t="s">
        <v>2869</v>
      </c>
      <c r="C507" s="555"/>
      <c r="D507" s="556"/>
      <c r="E507" s="384" t="s">
        <v>2869</v>
      </c>
      <c r="F507" s="557"/>
      <c r="G507" s="558"/>
      <c r="H507" s="559"/>
      <c r="I507" s="560"/>
      <c r="J507" s="558"/>
      <c r="K507" s="561"/>
      <c r="L507" s="557"/>
      <c r="M507" s="558"/>
      <c r="N507" s="559"/>
      <c r="O507" s="560"/>
      <c r="P507" s="558"/>
      <c r="Q507" s="561"/>
      <c r="R507" s="557"/>
      <c r="S507" s="558"/>
      <c r="T507" s="559"/>
      <c r="U507" s="562"/>
      <c r="V507" s="563"/>
      <c r="W507" s="564"/>
      <c r="X507" s="565"/>
      <c r="Y507" s="353"/>
      <c r="Z507" s="566"/>
      <c r="AA507" s="574" t="str">
        <f>IFERROR(__xludf.DUMMYFUNCTION("""COMPUTED_VALUE"""),"")</f>
        <v/>
      </c>
      <c r="AB507" s="577" t="str">
        <f>IFERROR(__xludf.DUMMYFUNCTION("""COMPUTED_VALUE"""),"")</f>
        <v/>
      </c>
      <c r="AC507" s="575" t="str">
        <f>IFERROR(__xludf.DUMMYFUNCTION("""COMPUTED_VALUE"""),"")</f>
        <v/>
      </c>
      <c r="AD507" s="576" t="str">
        <f>IFERROR(__xludf.DUMMYFUNCTION("""COMPUTED_VALUE"""),"")</f>
        <v/>
      </c>
      <c r="AE507" s="574" t="str">
        <f>IFERROR(__xludf.DUMMYFUNCTION("""COMPUTED_VALUE"""),"")</f>
        <v/>
      </c>
      <c r="AF507" s="577" t="str">
        <f>IFERROR(__xludf.DUMMYFUNCTION("""COMPUTED_VALUE"""),"")</f>
        <v/>
      </c>
      <c r="AG507" s="578"/>
      <c r="AH507" s="579"/>
      <c r="AI507" s="359"/>
    </row>
    <row r="508">
      <c r="A508" s="554"/>
      <c r="B508" s="480" t="s">
        <v>2869</v>
      </c>
      <c r="C508" s="555"/>
      <c r="D508" s="556"/>
      <c r="E508" s="384" t="s">
        <v>2869</v>
      </c>
      <c r="F508" s="557"/>
      <c r="G508" s="558"/>
      <c r="H508" s="559"/>
      <c r="I508" s="560"/>
      <c r="J508" s="558"/>
      <c r="K508" s="561"/>
      <c r="L508" s="557"/>
      <c r="M508" s="558"/>
      <c r="N508" s="559"/>
      <c r="O508" s="560"/>
      <c r="P508" s="558"/>
      <c r="Q508" s="561"/>
      <c r="R508" s="557"/>
      <c r="S508" s="558"/>
      <c r="T508" s="559"/>
      <c r="U508" s="562"/>
      <c r="V508" s="563"/>
      <c r="W508" s="564"/>
      <c r="X508" s="565"/>
      <c r="Y508" s="353"/>
      <c r="Z508" s="566"/>
      <c r="AA508" s="574" t="str">
        <f>IFERROR(__xludf.DUMMYFUNCTION("""COMPUTED_VALUE"""),"")</f>
        <v/>
      </c>
      <c r="AB508" s="577" t="str">
        <f>IFERROR(__xludf.DUMMYFUNCTION("""COMPUTED_VALUE"""),"")</f>
        <v/>
      </c>
      <c r="AC508" s="575" t="str">
        <f>IFERROR(__xludf.DUMMYFUNCTION("""COMPUTED_VALUE"""),"")</f>
        <v/>
      </c>
      <c r="AD508" s="576" t="str">
        <f>IFERROR(__xludf.DUMMYFUNCTION("""COMPUTED_VALUE"""),"")</f>
        <v/>
      </c>
      <c r="AE508" s="574" t="str">
        <f>IFERROR(__xludf.DUMMYFUNCTION("""COMPUTED_VALUE"""),"")</f>
        <v/>
      </c>
      <c r="AF508" s="577" t="str">
        <f>IFERROR(__xludf.DUMMYFUNCTION("""COMPUTED_VALUE"""),"")</f>
        <v/>
      </c>
      <c r="AG508" s="578"/>
      <c r="AH508" s="579"/>
      <c r="AI508" s="359"/>
    </row>
    <row r="509">
      <c r="A509" s="554"/>
      <c r="B509" s="480" t="s">
        <v>2869</v>
      </c>
      <c r="C509" s="555"/>
      <c r="D509" s="556"/>
      <c r="E509" s="384" t="s">
        <v>2869</v>
      </c>
      <c r="F509" s="557"/>
      <c r="G509" s="558"/>
      <c r="H509" s="559"/>
      <c r="I509" s="560"/>
      <c r="J509" s="558"/>
      <c r="K509" s="561"/>
      <c r="L509" s="557"/>
      <c r="M509" s="558"/>
      <c r="N509" s="559"/>
      <c r="O509" s="560"/>
      <c r="P509" s="558"/>
      <c r="Q509" s="561"/>
      <c r="R509" s="557"/>
      <c r="S509" s="558"/>
      <c r="T509" s="559"/>
      <c r="U509" s="562"/>
      <c r="V509" s="563"/>
      <c r="W509" s="564"/>
      <c r="X509" s="565"/>
      <c r="Y509" s="353"/>
      <c r="Z509" s="566"/>
      <c r="AA509" s="574" t="str">
        <f>IFERROR(__xludf.DUMMYFUNCTION("""COMPUTED_VALUE"""),"")</f>
        <v/>
      </c>
      <c r="AB509" s="577" t="str">
        <f>IFERROR(__xludf.DUMMYFUNCTION("""COMPUTED_VALUE"""),"")</f>
        <v/>
      </c>
      <c r="AC509" s="575" t="str">
        <f>IFERROR(__xludf.DUMMYFUNCTION("""COMPUTED_VALUE"""),"")</f>
        <v/>
      </c>
      <c r="AD509" s="576" t="str">
        <f>IFERROR(__xludf.DUMMYFUNCTION("""COMPUTED_VALUE"""),"")</f>
        <v/>
      </c>
      <c r="AE509" s="574" t="str">
        <f>IFERROR(__xludf.DUMMYFUNCTION("""COMPUTED_VALUE"""),"")</f>
        <v/>
      </c>
      <c r="AF509" s="577" t="str">
        <f>IFERROR(__xludf.DUMMYFUNCTION("""COMPUTED_VALUE"""),"")</f>
        <v/>
      </c>
      <c r="AG509" s="578"/>
      <c r="AH509" s="579"/>
      <c r="AI509" s="359"/>
    </row>
    <row r="510">
      <c r="A510" s="554"/>
      <c r="B510" s="480" t="s">
        <v>2869</v>
      </c>
      <c r="C510" s="555"/>
      <c r="D510" s="556"/>
      <c r="E510" s="384" t="s">
        <v>2869</v>
      </c>
      <c r="F510" s="557"/>
      <c r="G510" s="558"/>
      <c r="H510" s="559"/>
      <c r="I510" s="560"/>
      <c r="J510" s="558"/>
      <c r="K510" s="561"/>
      <c r="L510" s="557"/>
      <c r="M510" s="558"/>
      <c r="N510" s="559"/>
      <c r="O510" s="560"/>
      <c r="P510" s="558"/>
      <c r="Q510" s="561"/>
      <c r="R510" s="557"/>
      <c r="S510" s="558"/>
      <c r="T510" s="559"/>
      <c r="U510" s="562"/>
      <c r="V510" s="563"/>
      <c r="W510" s="564"/>
      <c r="X510" s="565"/>
      <c r="Y510" s="353"/>
      <c r="Z510" s="566"/>
      <c r="AA510" s="574" t="str">
        <f>IFERROR(__xludf.DUMMYFUNCTION("""COMPUTED_VALUE"""),"")</f>
        <v/>
      </c>
      <c r="AB510" s="577" t="str">
        <f>IFERROR(__xludf.DUMMYFUNCTION("""COMPUTED_VALUE"""),"")</f>
        <v/>
      </c>
      <c r="AC510" s="575" t="str">
        <f>IFERROR(__xludf.DUMMYFUNCTION("""COMPUTED_VALUE"""),"")</f>
        <v/>
      </c>
      <c r="AD510" s="576" t="str">
        <f>IFERROR(__xludf.DUMMYFUNCTION("""COMPUTED_VALUE"""),"")</f>
        <v/>
      </c>
      <c r="AE510" s="574" t="str">
        <f>IFERROR(__xludf.DUMMYFUNCTION("""COMPUTED_VALUE"""),"")</f>
        <v/>
      </c>
      <c r="AF510" s="577" t="str">
        <f>IFERROR(__xludf.DUMMYFUNCTION("""COMPUTED_VALUE"""),"")</f>
        <v/>
      </c>
      <c r="AG510" s="578"/>
      <c r="AH510" s="579"/>
      <c r="AI510" s="359"/>
    </row>
    <row r="511">
      <c r="A511" s="554"/>
      <c r="B511" s="480" t="s">
        <v>2869</v>
      </c>
      <c r="C511" s="555"/>
      <c r="D511" s="556"/>
      <c r="E511" s="384" t="s">
        <v>2869</v>
      </c>
      <c r="F511" s="557"/>
      <c r="G511" s="558"/>
      <c r="H511" s="559"/>
      <c r="I511" s="560"/>
      <c r="J511" s="558"/>
      <c r="K511" s="561"/>
      <c r="L511" s="557"/>
      <c r="M511" s="558"/>
      <c r="N511" s="559"/>
      <c r="O511" s="560"/>
      <c r="P511" s="558"/>
      <c r="Q511" s="561"/>
      <c r="R511" s="557"/>
      <c r="S511" s="558"/>
      <c r="T511" s="559"/>
      <c r="U511" s="562"/>
      <c r="V511" s="563"/>
      <c r="W511" s="564"/>
      <c r="X511" s="565"/>
      <c r="Y511" s="353"/>
      <c r="Z511" s="566"/>
      <c r="AA511" s="574" t="str">
        <f>IFERROR(__xludf.DUMMYFUNCTION("""COMPUTED_VALUE"""),"")</f>
        <v/>
      </c>
      <c r="AB511" s="577" t="str">
        <f>IFERROR(__xludf.DUMMYFUNCTION("""COMPUTED_VALUE"""),"")</f>
        <v/>
      </c>
      <c r="AC511" s="575" t="str">
        <f>IFERROR(__xludf.DUMMYFUNCTION("""COMPUTED_VALUE"""),"")</f>
        <v/>
      </c>
      <c r="AD511" s="576" t="str">
        <f>IFERROR(__xludf.DUMMYFUNCTION("""COMPUTED_VALUE"""),"")</f>
        <v/>
      </c>
      <c r="AE511" s="574" t="str">
        <f>IFERROR(__xludf.DUMMYFUNCTION("""COMPUTED_VALUE"""),"")</f>
        <v/>
      </c>
      <c r="AF511" s="577" t="str">
        <f>IFERROR(__xludf.DUMMYFUNCTION("""COMPUTED_VALUE"""),"")</f>
        <v/>
      </c>
      <c r="AG511" s="578"/>
      <c r="AH511" s="579"/>
      <c r="AI511" s="359"/>
    </row>
    <row r="512">
      <c r="A512" s="554"/>
      <c r="B512" s="480" t="s">
        <v>2869</v>
      </c>
      <c r="C512" s="555"/>
      <c r="D512" s="556"/>
      <c r="E512" s="384" t="s">
        <v>2869</v>
      </c>
      <c r="F512" s="557"/>
      <c r="G512" s="558"/>
      <c r="H512" s="559"/>
      <c r="I512" s="560"/>
      <c r="J512" s="558"/>
      <c r="K512" s="561"/>
      <c r="L512" s="557"/>
      <c r="M512" s="558"/>
      <c r="N512" s="559"/>
      <c r="O512" s="560"/>
      <c r="P512" s="558"/>
      <c r="Q512" s="561"/>
      <c r="R512" s="557"/>
      <c r="S512" s="558"/>
      <c r="T512" s="559"/>
      <c r="U512" s="562"/>
      <c r="V512" s="563"/>
      <c r="W512" s="564"/>
      <c r="X512" s="565"/>
      <c r="Y512" s="353"/>
      <c r="Z512" s="566"/>
      <c r="AA512" s="574" t="str">
        <f>IFERROR(__xludf.DUMMYFUNCTION("""COMPUTED_VALUE"""),"")</f>
        <v/>
      </c>
      <c r="AB512" s="577" t="str">
        <f>IFERROR(__xludf.DUMMYFUNCTION("""COMPUTED_VALUE"""),"")</f>
        <v/>
      </c>
      <c r="AC512" s="575" t="str">
        <f>IFERROR(__xludf.DUMMYFUNCTION("""COMPUTED_VALUE"""),"")</f>
        <v/>
      </c>
      <c r="AD512" s="576" t="str">
        <f>IFERROR(__xludf.DUMMYFUNCTION("""COMPUTED_VALUE"""),"")</f>
        <v/>
      </c>
      <c r="AE512" s="574" t="str">
        <f>IFERROR(__xludf.DUMMYFUNCTION("""COMPUTED_VALUE"""),"")</f>
        <v/>
      </c>
      <c r="AF512" s="577" t="str">
        <f>IFERROR(__xludf.DUMMYFUNCTION("""COMPUTED_VALUE"""),"")</f>
        <v/>
      </c>
      <c r="AG512" s="578"/>
      <c r="AH512" s="579"/>
      <c r="AI512" s="359"/>
    </row>
    <row r="513">
      <c r="A513" s="554"/>
      <c r="B513" s="480" t="s">
        <v>2869</v>
      </c>
      <c r="C513" s="555"/>
      <c r="D513" s="556"/>
      <c r="E513" s="384" t="s">
        <v>2869</v>
      </c>
      <c r="F513" s="557"/>
      <c r="G513" s="558"/>
      <c r="H513" s="559"/>
      <c r="I513" s="560"/>
      <c r="J513" s="558"/>
      <c r="K513" s="561"/>
      <c r="L513" s="557"/>
      <c r="M513" s="558"/>
      <c r="N513" s="559"/>
      <c r="O513" s="560"/>
      <c r="P513" s="558"/>
      <c r="Q513" s="561"/>
      <c r="R513" s="557"/>
      <c r="S513" s="558"/>
      <c r="T513" s="559"/>
      <c r="U513" s="562"/>
      <c r="V513" s="563"/>
      <c r="W513" s="564"/>
      <c r="X513" s="565"/>
      <c r="Y513" s="353"/>
      <c r="Z513" s="566"/>
      <c r="AA513" s="574" t="str">
        <f>IFERROR(__xludf.DUMMYFUNCTION("""COMPUTED_VALUE"""),"")</f>
        <v/>
      </c>
      <c r="AB513" s="577" t="str">
        <f>IFERROR(__xludf.DUMMYFUNCTION("""COMPUTED_VALUE"""),"")</f>
        <v/>
      </c>
      <c r="AC513" s="575" t="str">
        <f>IFERROR(__xludf.DUMMYFUNCTION("""COMPUTED_VALUE"""),"")</f>
        <v/>
      </c>
      <c r="AD513" s="576" t="str">
        <f>IFERROR(__xludf.DUMMYFUNCTION("""COMPUTED_VALUE"""),"")</f>
        <v/>
      </c>
      <c r="AE513" s="574" t="str">
        <f>IFERROR(__xludf.DUMMYFUNCTION("""COMPUTED_VALUE"""),"")</f>
        <v/>
      </c>
      <c r="AF513" s="577" t="str">
        <f>IFERROR(__xludf.DUMMYFUNCTION("""COMPUTED_VALUE"""),"")</f>
        <v/>
      </c>
      <c r="AG513" s="578"/>
      <c r="AH513" s="579"/>
      <c r="AI513" s="359"/>
    </row>
    <row r="514">
      <c r="A514" s="554"/>
      <c r="B514" s="480" t="s">
        <v>2869</v>
      </c>
      <c r="C514" s="555"/>
      <c r="D514" s="556"/>
      <c r="E514" s="384" t="s">
        <v>2869</v>
      </c>
      <c r="F514" s="557"/>
      <c r="G514" s="558"/>
      <c r="H514" s="559"/>
      <c r="I514" s="560"/>
      <c r="J514" s="558"/>
      <c r="K514" s="561"/>
      <c r="L514" s="557"/>
      <c r="M514" s="558"/>
      <c r="N514" s="559"/>
      <c r="O514" s="560"/>
      <c r="P514" s="558"/>
      <c r="Q514" s="561"/>
      <c r="R514" s="557"/>
      <c r="S514" s="558"/>
      <c r="T514" s="559"/>
      <c r="U514" s="562"/>
      <c r="V514" s="563"/>
      <c r="W514" s="564"/>
      <c r="X514" s="565"/>
      <c r="Y514" s="353"/>
      <c r="Z514" s="566"/>
      <c r="AA514" s="574" t="str">
        <f>IFERROR(__xludf.DUMMYFUNCTION("""COMPUTED_VALUE"""),"")</f>
        <v/>
      </c>
      <c r="AB514" s="577" t="str">
        <f>IFERROR(__xludf.DUMMYFUNCTION("""COMPUTED_VALUE"""),"")</f>
        <v/>
      </c>
      <c r="AC514" s="575" t="str">
        <f>IFERROR(__xludf.DUMMYFUNCTION("""COMPUTED_VALUE"""),"")</f>
        <v/>
      </c>
      <c r="AD514" s="576" t="str">
        <f>IFERROR(__xludf.DUMMYFUNCTION("""COMPUTED_VALUE"""),"")</f>
        <v/>
      </c>
      <c r="AE514" s="574" t="str">
        <f>IFERROR(__xludf.DUMMYFUNCTION("""COMPUTED_VALUE"""),"")</f>
        <v/>
      </c>
      <c r="AF514" s="577" t="str">
        <f>IFERROR(__xludf.DUMMYFUNCTION("""COMPUTED_VALUE"""),"")</f>
        <v/>
      </c>
      <c r="AG514" s="578"/>
      <c r="AH514" s="579"/>
      <c r="AI514" s="359"/>
    </row>
    <row r="515">
      <c r="A515" s="554"/>
      <c r="B515" s="480" t="s">
        <v>2869</v>
      </c>
      <c r="C515" s="555"/>
      <c r="D515" s="556"/>
      <c r="E515" s="384" t="s">
        <v>2869</v>
      </c>
      <c r="F515" s="557"/>
      <c r="G515" s="558"/>
      <c r="H515" s="559"/>
      <c r="I515" s="560"/>
      <c r="J515" s="558"/>
      <c r="K515" s="561"/>
      <c r="L515" s="557"/>
      <c r="M515" s="558"/>
      <c r="N515" s="559"/>
      <c r="O515" s="560"/>
      <c r="P515" s="558"/>
      <c r="Q515" s="561"/>
      <c r="R515" s="557"/>
      <c r="S515" s="558"/>
      <c r="T515" s="559"/>
      <c r="U515" s="562"/>
      <c r="V515" s="563"/>
      <c r="W515" s="564"/>
      <c r="X515" s="565"/>
      <c r="Y515" s="353"/>
      <c r="Z515" s="566"/>
      <c r="AA515" s="574" t="str">
        <f>IFERROR(__xludf.DUMMYFUNCTION("""COMPUTED_VALUE"""),"")</f>
        <v/>
      </c>
      <c r="AB515" s="577" t="str">
        <f>IFERROR(__xludf.DUMMYFUNCTION("""COMPUTED_VALUE"""),"")</f>
        <v/>
      </c>
      <c r="AC515" s="575" t="str">
        <f>IFERROR(__xludf.DUMMYFUNCTION("""COMPUTED_VALUE"""),"")</f>
        <v/>
      </c>
      <c r="AD515" s="576" t="str">
        <f>IFERROR(__xludf.DUMMYFUNCTION("""COMPUTED_VALUE"""),"")</f>
        <v/>
      </c>
      <c r="AE515" s="574" t="str">
        <f>IFERROR(__xludf.DUMMYFUNCTION("""COMPUTED_VALUE"""),"")</f>
        <v/>
      </c>
      <c r="AF515" s="577" t="str">
        <f>IFERROR(__xludf.DUMMYFUNCTION("""COMPUTED_VALUE"""),"")</f>
        <v/>
      </c>
      <c r="AG515" s="578"/>
      <c r="AH515" s="579"/>
      <c r="AI515" s="359"/>
    </row>
    <row r="516">
      <c r="A516" s="554"/>
      <c r="B516" s="480" t="s">
        <v>2869</v>
      </c>
      <c r="C516" s="555"/>
      <c r="D516" s="556"/>
      <c r="E516" s="384" t="s">
        <v>2869</v>
      </c>
      <c r="F516" s="557"/>
      <c r="G516" s="558"/>
      <c r="H516" s="559"/>
      <c r="I516" s="560"/>
      <c r="J516" s="558"/>
      <c r="K516" s="561"/>
      <c r="L516" s="557"/>
      <c r="M516" s="558"/>
      <c r="N516" s="559"/>
      <c r="O516" s="560"/>
      <c r="P516" s="558"/>
      <c r="Q516" s="561"/>
      <c r="R516" s="557"/>
      <c r="S516" s="558"/>
      <c r="T516" s="559"/>
      <c r="U516" s="562"/>
      <c r="V516" s="563"/>
      <c r="W516" s="564"/>
      <c r="X516" s="565"/>
      <c r="Y516" s="353"/>
      <c r="Z516" s="566"/>
      <c r="AA516" s="574" t="str">
        <f>IFERROR(__xludf.DUMMYFUNCTION("""COMPUTED_VALUE"""),"")</f>
        <v/>
      </c>
      <c r="AB516" s="577" t="str">
        <f>IFERROR(__xludf.DUMMYFUNCTION("""COMPUTED_VALUE"""),"")</f>
        <v/>
      </c>
      <c r="AC516" s="575" t="str">
        <f>IFERROR(__xludf.DUMMYFUNCTION("""COMPUTED_VALUE"""),"")</f>
        <v/>
      </c>
      <c r="AD516" s="576" t="str">
        <f>IFERROR(__xludf.DUMMYFUNCTION("""COMPUTED_VALUE"""),"")</f>
        <v/>
      </c>
      <c r="AE516" s="574" t="str">
        <f>IFERROR(__xludf.DUMMYFUNCTION("""COMPUTED_VALUE"""),"")</f>
        <v/>
      </c>
      <c r="AF516" s="577" t="str">
        <f>IFERROR(__xludf.DUMMYFUNCTION("""COMPUTED_VALUE"""),"")</f>
        <v/>
      </c>
      <c r="AG516" s="578"/>
      <c r="AH516" s="579"/>
      <c r="AI516" s="359"/>
    </row>
    <row r="517">
      <c r="A517" s="554"/>
      <c r="B517" s="480" t="s">
        <v>2869</v>
      </c>
      <c r="C517" s="555"/>
      <c r="D517" s="556"/>
      <c r="E517" s="384" t="s">
        <v>2869</v>
      </c>
      <c r="F517" s="557"/>
      <c r="G517" s="558"/>
      <c r="H517" s="559"/>
      <c r="I517" s="560"/>
      <c r="J517" s="558"/>
      <c r="K517" s="561"/>
      <c r="L517" s="557"/>
      <c r="M517" s="558"/>
      <c r="N517" s="559"/>
      <c r="O517" s="560"/>
      <c r="P517" s="558"/>
      <c r="Q517" s="561"/>
      <c r="R517" s="557"/>
      <c r="S517" s="558"/>
      <c r="T517" s="559"/>
      <c r="U517" s="562"/>
      <c r="V517" s="563"/>
      <c r="W517" s="564"/>
      <c r="X517" s="565"/>
      <c r="Y517" s="353"/>
      <c r="Z517" s="566"/>
      <c r="AA517" s="574" t="str">
        <f>IFERROR(__xludf.DUMMYFUNCTION("""COMPUTED_VALUE"""),"")</f>
        <v/>
      </c>
      <c r="AB517" s="577" t="str">
        <f>IFERROR(__xludf.DUMMYFUNCTION("""COMPUTED_VALUE"""),"")</f>
        <v/>
      </c>
      <c r="AC517" s="575" t="str">
        <f>IFERROR(__xludf.DUMMYFUNCTION("""COMPUTED_VALUE"""),"")</f>
        <v/>
      </c>
      <c r="AD517" s="576" t="str">
        <f>IFERROR(__xludf.DUMMYFUNCTION("""COMPUTED_VALUE"""),"")</f>
        <v/>
      </c>
      <c r="AE517" s="574" t="str">
        <f>IFERROR(__xludf.DUMMYFUNCTION("""COMPUTED_VALUE"""),"")</f>
        <v/>
      </c>
      <c r="AF517" s="577" t="str">
        <f>IFERROR(__xludf.DUMMYFUNCTION("""COMPUTED_VALUE"""),"")</f>
        <v/>
      </c>
      <c r="AG517" s="570"/>
      <c r="AH517" s="571"/>
      <c r="AI517" s="393"/>
    </row>
    <row r="518">
      <c r="A518" s="554"/>
      <c r="B518" s="480" t="s">
        <v>2869</v>
      </c>
      <c r="C518" s="555"/>
      <c r="D518" s="556"/>
      <c r="E518" s="384" t="s">
        <v>2869</v>
      </c>
      <c r="F518" s="557"/>
      <c r="G518" s="558"/>
      <c r="H518" s="559"/>
      <c r="I518" s="560"/>
      <c r="J518" s="558"/>
      <c r="K518" s="561"/>
      <c r="L518" s="557"/>
      <c r="M518" s="558"/>
      <c r="N518" s="559"/>
      <c r="O518" s="560"/>
      <c r="P518" s="558"/>
      <c r="Q518" s="561"/>
      <c r="R518" s="557"/>
      <c r="S518" s="558"/>
      <c r="T518" s="559"/>
      <c r="U518" s="562"/>
      <c r="V518" s="563"/>
      <c r="W518" s="564"/>
      <c r="X518" s="572"/>
      <c r="Y518" s="353"/>
      <c r="Z518" s="573"/>
      <c r="AA518" s="574" t="str">
        <f>IFERROR(__xludf.DUMMYFUNCTION("""COMPUTED_VALUE"""),"")</f>
        <v/>
      </c>
      <c r="AB518" s="577" t="str">
        <f>IFERROR(__xludf.DUMMYFUNCTION("""COMPUTED_VALUE"""),"")</f>
        <v/>
      </c>
      <c r="AC518" s="575" t="str">
        <f>IFERROR(__xludf.DUMMYFUNCTION("""COMPUTED_VALUE"""),"")</f>
        <v/>
      </c>
      <c r="AD518" s="576" t="str">
        <f>IFERROR(__xludf.DUMMYFUNCTION("""COMPUTED_VALUE"""),"")</f>
        <v/>
      </c>
      <c r="AE518" s="574" t="str">
        <f>IFERROR(__xludf.DUMMYFUNCTION("""COMPUTED_VALUE"""),"")</f>
        <v/>
      </c>
      <c r="AF518" s="577" t="str">
        <f>IFERROR(__xludf.DUMMYFUNCTION("""COMPUTED_VALUE"""),"")</f>
        <v/>
      </c>
      <c r="AG518" s="570"/>
      <c r="AH518" s="571"/>
      <c r="AI518" s="393"/>
    </row>
    <row r="519">
      <c r="A519" s="554"/>
      <c r="B519" s="480" t="s">
        <v>2869</v>
      </c>
      <c r="C519" s="555"/>
      <c r="D519" s="556"/>
      <c r="E519" s="384" t="s">
        <v>2869</v>
      </c>
      <c r="F519" s="557"/>
      <c r="G519" s="558"/>
      <c r="H519" s="559"/>
      <c r="I519" s="560"/>
      <c r="J519" s="558"/>
      <c r="K519" s="561"/>
      <c r="L519" s="557"/>
      <c r="M519" s="558"/>
      <c r="N519" s="559"/>
      <c r="O519" s="560"/>
      <c r="P519" s="558"/>
      <c r="Q519" s="561"/>
      <c r="R519" s="557"/>
      <c r="S519" s="558"/>
      <c r="T519" s="559"/>
      <c r="U519" s="562"/>
      <c r="V519" s="563"/>
      <c r="W519" s="564"/>
      <c r="X519" s="565"/>
      <c r="Y519" s="353"/>
      <c r="Z519" s="566"/>
      <c r="AA519" s="574" t="str">
        <f>IFERROR(__xludf.DUMMYFUNCTION("""COMPUTED_VALUE"""),"")</f>
        <v/>
      </c>
      <c r="AB519" s="577" t="str">
        <f>IFERROR(__xludf.DUMMYFUNCTION("""COMPUTED_VALUE"""),"")</f>
        <v/>
      </c>
      <c r="AC519" s="575" t="str">
        <f>IFERROR(__xludf.DUMMYFUNCTION("""COMPUTED_VALUE"""),"")</f>
        <v/>
      </c>
      <c r="AD519" s="576" t="str">
        <f>IFERROR(__xludf.DUMMYFUNCTION("""COMPUTED_VALUE"""),"")</f>
        <v/>
      </c>
      <c r="AE519" s="574" t="str">
        <f>IFERROR(__xludf.DUMMYFUNCTION("""COMPUTED_VALUE"""),"")</f>
        <v/>
      </c>
      <c r="AF519" s="577" t="str">
        <f>IFERROR(__xludf.DUMMYFUNCTION("""COMPUTED_VALUE"""),"")</f>
        <v/>
      </c>
      <c r="AG519" s="570"/>
      <c r="AH519" s="571"/>
      <c r="AI519" s="393"/>
    </row>
    <row r="520">
      <c r="A520" s="554"/>
      <c r="B520" s="480" t="s">
        <v>2869</v>
      </c>
      <c r="C520" s="555"/>
      <c r="D520" s="556"/>
      <c r="E520" s="384" t="s">
        <v>2869</v>
      </c>
      <c r="F520" s="557"/>
      <c r="G520" s="558"/>
      <c r="H520" s="559"/>
      <c r="I520" s="560"/>
      <c r="J520" s="558"/>
      <c r="K520" s="561"/>
      <c r="L520" s="557"/>
      <c r="M520" s="558"/>
      <c r="N520" s="559"/>
      <c r="O520" s="560"/>
      <c r="P520" s="558"/>
      <c r="Q520" s="561"/>
      <c r="R520" s="557"/>
      <c r="S520" s="558"/>
      <c r="T520" s="559"/>
      <c r="U520" s="562"/>
      <c r="V520" s="563"/>
      <c r="W520" s="564"/>
      <c r="X520" s="565"/>
      <c r="Y520" s="353"/>
      <c r="Z520" s="566"/>
      <c r="AA520" s="574" t="str">
        <f>IFERROR(__xludf.DUMMYFUNCTION("""COMPUTED_VALUE"""),"")</f>
        <v/>
      </c>
      <c r="AB520" s="577" t="str">
        <f>IFERROR(__xludf.DUMMYFUNCTION("""COMPUTED_VALUE"""),"")</f>
        <v/>
      </c>
      <c r="AC520" s="575" t="str">
        <f>IFERROR(__xludf.DUMMYFUNCTION("""COMPUTED_VALUE"""),"")</f>
        <v/>
      </c>
      <c r="AD520" s="576" t="str">
        <f>IFERROR(__xludf.DUMMYFUNCTION("""COMPUTED_VALUE"""),"")</f>
        <v/>
      </c>
      <c r="AE520" s="574" t="str">
        <f>IFERROR(__xludf.DUMMYFUNCTION("""COMPUTED_VALUE"""),"")</f>
        <v/>
      </c>
      <c r="AF520" s="577" t="str">
        <f>IFERROR(__xludf.DUMMYFUNCTION("""COMPUTED_VALUE"""),"")</f>
        <v/>
      </c>
      <c r="AG520" s="578"/>
      <c r="AH520" s="579"/>
      <c r="AI520" s="393"/>
    </row>
    <row r="521">
      <c r="A521" s="554"/>
      <c r="B521" s="480" t="s">
        <v>2869</v>
      </c>
      <c r="C521" s="555"/>
      <c r="D521" s="556"/>
      <c r="E521" s="384" t="s">
        <v>2869</v>
      </c>
      <c r="F521" s="557"/>
      <c r="G521" s="558"/>
      <c r="H521" s="559"/>
      <c r="I521" s="560"/>
      <c r="J521" s="558"/>
      <c r="K521" s="561"/>
      <c r="L521" s="557"/>
      <c r="M521" s="558"/>
      <c r="N521" s="559"/>
      <c r="O521" s="560"/>
      <c r="P521" s="558"/>
      <c r="Q521" s="561"/>
      <c r="R521" s="557"/>
      <c r="S521" s="558"/>
      <c r="T521" s="559"/>
      <c r="U521" s="562"/>
      <c r="V521" s="563"/>
      <c r="W521" s="564"/>
      <c r="X521" s="565"/>
      <c r="Y521" s="353"/>
      <c r="Z521" s="566"/>
      <c r="AA521" s="574" t="str">
        <f>IFERROR(__xludf.DUMMYFUNCTION("""COMPUTED_VALUE"""),"")</f>
        <v/>
      </c>
      <c r="AB521" s="577" t="str">
        <f>IFERROR(__xludf.DUMMYFUNCTION("""COMPUTED_VALUE"""),"")</f>
        <v/>
      </c>
      <c r="AC521" s="575" t="str">
        <f>IFERROR(__xludf.DUMMYFUNCTION("""COMPUTED_VALUE"""),"")</f>
        <v/>
      </c>
      <c r="AD521" s="576" t="str">
        <f>IFERROR(__xludf.DUMMYFUNCTION("""COMPUTED_VALUE"""),"")</f>
        <v/>
      </c>
      <c r="AE521" s="574" t="str">
        <f>IFERROR(__xludf.DUMMYFUNCTION("""COMPUTED_VALUE"""),"")</f>
        <v/>
      </c>
      <c r="AF521" s="577" t="str">
        <f>IFERROR(__xludf.DUMMYFUNCTION("""COMPUTED_VALUE"""),"")</f>
        <v/>
      </c>
      <c r="AG521" s="578"/>
      <c r="AH521" s="579"/>
      <c r="AI521" s="359"/>
    </row>
    <row r="522">
      <c r="A522" s="554"/>
      <c r="B522" s="480" t="s">
        <v>2869</v>
      </c>
      <c r="C522" s="555"/>
      <c r="D522" s="556"/>
      <c r="E522" s="384" t="s">
        <v>2869</v>
      </c>
      <c r="F522" s="557"/>
      <c r="G522" s="558"/>
      <c r="H522" s="559"/>
      <c r="I522" s="560"/>
      <c r="J522" s="558"/>
      <c r="K522" s="561"/>
      <c r="L522" s="557"/>
      <c r="M522" s="558"/>
      <c r="N522" s="559"/>
      <c r="O522" s="560"/>
      <c r="P522" s="558"/>
      <c r="Q522" s="561"/>
      <c r="R522" s="557"/>
      <c r="S522" s="558"/>
      <c r="T522" s="559"/>
      <c r="U522" s="562"/>
      <c r="V522" s="563"/>
      <c r="W522" s="564"/>
      <c r="X522" s="565"/>
      <c r="Y522" s="353"/>
      <c r="Z522" s="566"/>
      <c r="AA522" s="574" t="str">
        <f>IFERROR(__xludf.DUMMYFUNCTION("""COMPUTED_VALUE"""),"")</f>
        <v/>
      </c>
      <c r="AB522" s="577" t="str">
        <f>IFERROR(__xludf.DUMMYFUNCTION("""COMPUTED_VALUE"""),"")</f>
        <v/>
      </c>
      <c r="AC522" s="575" t="str">
        <f>IFERROR(__xludf.DUMMYFUNCTION("""COMPUTED_VALUE"""),"")</f>
        <v/>
      </c>
      <c r="AD522" s="576" t="str">
        <f>IFERROR(__xludf.DUMMYFUNCTION("""COMPUTED_VALUE"""),"")</f>
        <v/>
      </c>
      <c r="AE522" s="574" t="str">
        <f>IFERROR(__xludf.DUMMYFUNCTION("""COMPUTED_VALUE"""),"")</f>
        <v/>
      </c>
      <c r="AF522" s="577" t="str">
        <f>IFERROR(__xludf.DUMMYFUNCTION("""COMPUTED_VALUE"""),"")</f>
        <v/>
      </c>
      <c r="AG522" s="578"/>
      <c r="AH522" s="579"/>
      <c r="AI522" s="359"/>
    </row>
    <row r="523">
      <c r="A523" s="554"/>
      <c r="B523" s="480" t="s">
        <v>2869</v>
      </c>
      <c r="C523" s="555"/>
      <c r="D523" s="556"/>
      <c r="E523" s="384" t="s">
        <v>2869</v>
      </c>
      <c r="F523" s="557"/>
      <c r="G523" s="558"/>
      <c r="H523" s="559"/>
      <c r="I523" s="560"/>
      <c r="J523" s="558"/>
      <c r="K523" s="561"/>
      <c r="L523" s="557"/>
      <c r="M523" s="558"/>
      <c r="N523" s="559"/>
      <c r="O523" s="560"/>
      <c r="P523" s="558"/>
      <c r="Q523" s="561"/>
      <c r="R523" s="557"/>
      <c r="S523" s="558"/>
      <c r="T523" s="559"/>
      <c r="U523" s="562"/>
      <c r="V523" s="563"/>
      <c r="W523" s="564"/>
      <c r="X523" s="565"/>
      <c r="Y523" s="353"/>
      <c r="Z523" s="566"/>
      <c r="AA523" s="574" t="str">
        <f>IFERROR(__xludf.DUMMYFUNCTION("""COMPUTED_VALUE"""),"")</f>
        <v/>
      </c>
      <c r="AB523" s="577" t="str">
        <f>IFERROR(__xludf.DUMMYFUNCTION("""COMPUTED_VALUE"""),"")</f>
        <v/>
      </c>
      <c r="AC523" s="575" t="str">
        <f>IFERROR(__xludf.DUMMYFUNCTION("""COMPUTED_VALUE"""),"")</f>
        <v/>
      </c>
      <c r="AD523" s="576" t="str">
        <f>IFERROR(__xludf.DUMMYFUNCTION("""COMPUTED_VALUE"""),"")</f>
        <v/>
      </c>
      <c r="AE523" s="574" t="str">
        <f>IFERROR(__xludf.DUMMYFUNCTION("""COMPUTED_VALUE"""),"")</f>
        <v/>
      </c>
      <c r="AF523" s="577" t="str">
        <f>IFERROR(__xludf.DUMMYFUNCTION("""COMPUTED_VALUE"""),"")</f>
        <v/>
      </c>
      <c r="AG523" s="578"/>
      <c r="AH523" s="579"/>
      <c r="AI523" s="359"/>
    </row>
    <row r="524">
      <c r="A524" s="554"/>
      <c r="B524" s="480" t="s">
        <v>2869</v>
      </c>
      <c r="C524" s="555"/>
      <c r="D524" s="556"/>
      <c r="E524" s="384" t="s">
        <v>2869</v>
      </c>
      <c r="F524" s="557"/>
      <c r="G524" s="558"/>
      <c r="H524" s="559"/>
      <c r="I524" s="560"/>
      <c r="J524" s="558"/>
      <c r="K524" s="561"/>
      <c r="L524" s="557"/>
      <c r="M524" s="558"/>
      <c r="N524" s="559"/>
      <c r="O524" s="560"/>
      <c r="P524" s="558"/>
      <c r="Q524" s="561"/>
      <c r="R524" s="557"/>
      <c r="S524" s="558"/>
      <c r="T524" s="559"/>
      <c r="U524" s="562"/>
      <c r="V524" s="563"/>
      <c r="W524" s="564"/>
      <c r="X524" s="565"/>
      <c r="Y524" s="353"/>
      <c r="Z524" s="566"/>
      <c r="AA524" s="574" t="str">
        <f>IFERROR(__xludf.DUMMYFUNCTION("""COMPUTED_VALUE"""),"")</f>
        <v/>
      </c>
      <c r="AB524" s="577" t="str">
        <f>IFERROR(__xludf.DUMMYFUNCTION("""COMPUTED_VALUE"""),"")</f>
        <v/>
      </c>
      <c r="AC524" s="575" t="str">
        <f>IFERROR(__xludf.DUMMYFUNCTION("""COMPUTED_VALUE"""),"")</f>
        <v/>
      </c>
      <c r="AD524" s="576" t="str">
        <f>IFERROR(__xludf.DUMMYFUNCTION("""COMPUTED_VALUE"""),"")</f>
        <v/>
      </c>
      <c r="AE524" s="574" t="str">
        <f>IFERROR(__xludf.DUMMYFUNCTION("""COMPUTED_VALUE"""),"")</f>
        <v/>
      </c>
      <c r="AF524" s="577" t="str">
        <f>IFERROR(__xludf.DUMMYFUNCTION("""COMPUTED_VALUE"""),"")</f>
        <v/>
      </c>
      <c r="AG524" s="578"/>
      <c r="AH524" s="579"/>
      <c r="AI524" s="359"/>
    </row>
    <row r="525">
      <c r="A525" s="554"/>
      <c r="B525" s="480" t="s">
        <v>2869</v>
      </c>
      <c r="C525" s="555"/>
      <c r="D525" s="556"/>
      <c r="E525" s="384" t="s">
        <v>2869</v>
      </c>
      <c r="F525" s="557"/>
      <c r="G525" s="558"/>
      <c r="H525" s="559"/>
      <c r="I525" s="560"/>
      <c r="J525" s="558"/>
      <c r="K525" s="561"/>
      <c r="L525" s="557"/>
      <c r="M525" s="558"/>
      <c r="N525" s="559"/>
      <c r="O525" s="560"/>
      <c r="P525" s="558"/>
      <c r="Q525" s="561"/>
      <c r="R525" s="557"/>
      <c r="S525" s="558"/>
      <c r="T525" s="559"/>
      <c r="U525" s="562"/>
      <c r="V525" s="563"/>
      <c r="W525" s="564"/>
      <c r="X525" s="565"/>
      <c r="Y525" s="353"/>
      <c r="Z525" s="566"/>
      <c r="AA525" s="574" t="str">
        <f>IFERROR(__xludf.DUMMYFUNCTION("""COMPUTED_VALUE"""),"")</f>
        <v/>
      </c>
      <c r="AB525" s="577" t="str">
        <f>IFERROR(__xludf.DUMMYFUNCTION("""COMPUTED_VALUE"""),"")</f>
        <v/>
      </c>
      <c r="AC525" s="575" t="str">
        <f>IFERROR(__xludf.DUMMYFUNCTION("""COMPUTED_VALUE"""),"")</f>
        <v/>
      </c>
      <c r="AD525" s="576" t="str">
        <f>IFERROR(__xludf.DUMMYFUNCTION("""COMPUTED_VALUE"""),"")</f>
        <v/>
      </c>
      <c r="AE525" s="574" t="str">
        <f>IFERROR(__xludf.DUMMYFUNCTION("""COMPUTED_VALUE"""),"")</f>
        <v/>
      </c>
      <c r="AF525" s="577" t="str">
        <f>IFERROR(__xludf.DUMMYFUNCTION("""COMPUTED_VALUE"""),"")</f>
        <v/>
      </c>
      <c r="AG525" s="578"/>
      <c r="AH525" s="579"/>
      <c r="AI525" s="359"/>
    </row>
    <row r="526">
      <c r="A526" s="554"/>
      <c r="B526" s="480" t="s">
        <v>2869</v>
      </c>
      <c r="C526" s="555"/>
      <c r="D526" s="556"/>
      <c r="E526" s="384" t="s">
        <v>2869</v>
      </c>
      <c r="F526" s="557"/>
      <c r="G526" s="558"/>
      <c r="H526" s="559"/>
      <c r="I526" s="560"/>
      <c r="J526" s="558"/>
      <c r="K526" s="561"/>
      <c r="L526" s="557"/>
      <c r="M526" s="558"/>
      <c r="N526" s="559"/>
      <c r="O526" s="560"/>
      <c r="P526" s="558"/>
      <c r="Q526" s="561"/>
      <c r="R526" s="557"/>
      <c r="S526" s="558"/>
      <c r="T526" s="559"/>
      <c r="U526" s="562"/>
      <c r="V526" s="563"/>
      <c r="W526" s="564"/>
      <c r="X526" s="565"/>
      <c r="Y526" s="353"/>
      <c r="Z526" s="566"/>
      <c r="AA526" s="574" t="str">
        <f>IFERROR(__xludf.DUMMYFUNCTION("""COMPUTED_VALUE"""),"")</f>
        <v/>
      </c>
      <c r="AB526" s="577" t="str">
        <f>IFERROR(__xludf.DUMMYFUNCTION("""COMPUTED_VALUE"""),"")</f>
        <v/>
      </c>
      <c r="AC526" s="575" t="str">
        <f>IFERROR(__xludf.DUMMYFUNCTION("""COMPUTED_VALUE"""),"")</f>
        <v/>
      </c>
      <c r="AD526" s="576" t="str">
        <f>IFERROR(__xludf.DUMMYFUNCTION("""COMPUTED_VALUE"""),"")</f>
        <v/>
      </c>
      <c r="AE526" s="574" t="str">
        <f>IFERROR(__xludf.DUMMYFUNCTION("""COMPUTED_VALUE"""),"")</f>
        <v/>
      </c>
      <c r="AF526" s="577" t="str">
        <f>IFERROR(__xludf.DUMMYFUNCTION("""COMPUTED_VALUE"""),"")</f>
        <v/>
      </c>
      <c r="AG526" s="578"/>
      <c r="AH526" s="579"/>
      <c r="AI526" s="359"/>
    </row>
    <row r="527">
      <c r="A527" s="554"/>
      <c r="B527" s="480" t="s">
        <v>2869</v>
      </c>
      <c r="C527" s="555"/>
      <c r="D527" s="556"/>
      <c r="E527" s="384" t="s">
        <v>2869</v>
      </c>
      <c r="F527" s="557"/>
      <c r="G527" s="558"/>
      <c r="H527" s="559"/>
      <c r="I527" s="560"/>
      <c r="J527" s="558"/>
      <c r="K527" s="561"/>
      <c r="L527" s="557"/>
      <c r="M527" s="558"/>
      <c r="N527" s="559"/>
      <c r="O527" s="560"/>
      <c r="P527" s="558"/>
      <c r="Q527" s="561"/>
      <c r="R527" s="557"/>
      <c r="S527" s="558"/>
      <c r="T527" s="559"/>
      <c r="U527" s="562"/>
      <c r="V527" s="563"/>
      <c r="W527" s="564"/>
      <c r="X527" s="565"/>
      <c r="Y527" s="353"/>
      <c r="Z527" s="566"/>
      <c r="AA527" s="574" t="str">
        <f>IFERROR(__xludf.DUMMYFUNCTION("""COMPUTED_VALUE"""),"")</f>
        <v/>
      </c>
      <c r="AB527" s="577" t="str">
        <f>IFERROR(__xludf.DUMMYFUNCTION("""COMPUTED_VALUE"""),"")</f>
        <v/>
      </c>
      <c r="AC527" s="575" t="str">
        <f>IFERROR(__xludf.DUMMYFUNCTION("""COMPUTED_VALUE"""),"")</f>
        <v/>
      </c>
      <c r="AD527" s="576" t="str">
        <f>IFERROR(__xludf.DUMMYFUNCTION("""COMPUTED_VALUE"""),"")</f>
        <v/>
      </c>
      <c r="AE527" s="574" t="str">
        <f>IFERROR(__xludf.DUMMYFUNCTION("""COMPUTED_VALUE"""),"")</f>
        <v/>
      </c>
      <c r="AF527" s="577" t="str">
        <f>IFERROR(__xludf.DUMMYFUNCTION("""COMPUTED_VALUE"""),"")</f>
        <v/>
      </c>
      <c r="AG527" s="578"/>
      <c r="AH527" s="579"/>
      <c r="AI527" s="359"/>
    </row>
    <row r="528">
      <c r="A528" s="554"/>
      <c r="B528" s="480" t="s">
        <v>2869</v>
      </c>
      <c r="C528" s="555"/>
      <c r="D528" s="556"/>
      <c r="E528" s="384" t="s">
        <v>2869</v>
      </c>
      <c r="F528" s="557"/>
      <c r="G528" s="558"/>
      <c r="H528" s="559"/>
      <c r="I528" s="560"/>
      <c r="J528" s="558"/>
      <c r="K528" s="561"/>
      <c r="L528" s="557"/>
      <c r="M528" s="558"/>
      <c r="N528" s="559"/>
      <c r="O528" s="560"/>
      <c r="P528" s="558"/>
      <c r="Q528" s="561"/>
      <c r="R528" s="557"/>
      <c r="S528" s="558"/>
      <c r="T528" s="559"/>
      <c r="U528" s="562"/>
      <c r="V528" s="563"/>
      <c r="W528" s="564"/>
      <c r="X528" s="565"/>
      <c r="Y528" s="353"/>
      <c r="Z528" s="566"/>
      <c r="AA528" s="574" t="str">
        <f>IFERROR(__xludf.DUMMYFUNCTION("""COMPUTED_VALUE"""),"")</f>
        <v/>
      </c>
      <c r="AB528" s="577" t="str">
        <f>IFERROR(__xludf.DUMMYFUNCTION("""COMPUTED_VALUE"""),"")</f>
        <v/>
      </c>
      <c r="AC528" s="575" t="str">
        <f>IFERROR(__xludf.DUMMYFUNCTION("""COMPUTED_VALUE"""),"")</f>
        <v/>
      </c>
      <c r="AD528" s="576" t="str">
        <f>IFERROR(__xludf.DUMMYFUNCTION("""COMPUTED_VALUE"""),"")</f>
        <v/>
      </c>
      <c r="AE528" s="574" t="str">
        <f>IFERROR(__xludf.DUMMYFUNCTION("""COMPUTED_VALUE"""),"")</f>
        <v/>
      </c>
      <c r="AF528" s="577" t="str">
        <f>IFERROR(__xludf.DUMMYFUNCTION("""COMPUTED_VALUE"""),"")</f>
        <v/>
      </c>
      <c r="AG528" s="578"/>
      <c r="AH528" s="579"/>
      <c r="AI528" s="359"/>
    </row>
    <row r="529">
      <c r="A529" s="554"/>
      <c r="B529" s="480" t="s">
        <v>2869</v>
      </c>
      <c r="C529" s="555"/>
      <c r="D529" s="556"/>
      <c r="E529" s="384" t="s">
        <v>2869</v>
      </c>
      <c r="F529" s="557"/>
      <c r="G529" s="558"/>
      <c r="H529" s="559"/>
      <c r="I529" s="560"/>
      <c r="J529" s="558"/>
      <c r="K529" s="561"/>
      <c r="L529" s="557"/>
      <c r="M529" s="558"/>
      <c r="N529" s="559"/>
      <c r="O529" s="560"/>
      <c r="P529" s="558"/>
      <c r="Q529" s="561"/>
      <c r="R529" s="557"/>
      <c r="S529" s="558"/>
      <c r="T529" s="559"/>
      <c r="U529" s="562"/>
      <c r="V529" s="563"/>
      <c r="W529" s="564"/>
      <c r="X529" s="565"/>
      <c r="Y529" s="353"/>
      <c r="Z529" s="566"/>
      <c r="AA529" s="574" t="str">
        <f>IFERROR(__xludf.DUMMYFUNCTION("""COMPUTED_VALUE"""),"")</f>
        <v/>
      </c>
      <c r="AB529" s="577" t="str">
        <f>IFERROR(__xludf.DUMMYFUNCTION("""COMPUTED_VALUE"""),"")</f>
        <v/>
      </c>
      <c r="AC529" s="575" t="str">
        <f>IFERROR(__xludf.DUMMYFUNCTION("""COMPUTED_VALUE"""),"")</f>
        <v/>
      </c>
      <c r="AD529" s="576" t="str">
        <f>IFERROR(__xludf.DUMMYFUNCTION("""COMPUTED_VALUE"""),"")</f>
        <v/>
      </c>
      <c r="AE529" s="574" t="str">
        <f>IFERROR(__xludf.DUMMYFUNCTION("""COMPUTED_VALUE"""),"")</f>
        <v/>
      </c>
      <c r="AF529" s="577" t="str">
        <f>IFERROR(__xludf.DUMMYFUNCTION("""COMPUTED_VALUE"""),"")</f>
        <v/>
      </c>
      <c r="AG529" s="578"/>
      <c r="AH529" s="579"/>
      <c r="AI529" s="359"/>
    </row>
    <row r="530">
      <c r="A530" s="554"/>
      <c r="B530" s="480" t="s">
        <v>2869</v>
      </c>
      <c r="C530" s="555"/>
      <c r="D530" s="556"/>
      <c r="E530" s="384" t="s">
        <v>2869</v>
      </c>
      <c r="F530" s="557"/>
      <c r="G530" s="558"/>
      <c r="H530" s="559"/>
      <c r="I530" s="560"/>
      <c r="J530" s="558"/>
      <c r="K530" s="561"/>
      <c r="L530" s="557"/>
      <c r="M530" s="558"/>
      <c r="N530" s="559"/>
      <c r="O530" s="560"/>
      <c r="P530" s="558"/>
      <c r="Q530" s="561"/>
      <c r="R530" s="557"/>
      <c r="S530" s="558"/>
      <c r="T530" s="559"/>
      <c r="U530" s="562"/>
      <c r="V530" s="563"/>
      <c r="W530" s="564"/>
      <c r="X530" s="565"/>
      <c r="Y530" s="353"/>
      <c r="Z530" s="566"/>
      <c r="AA530" s="574" t="str">
        <f>IFERROR(__xludf.DUMMYFUNCTION("""COMPUTED_VALUE"""),"")</f>
        <v/>
      </c>
      <c r="AB530" s="577" t="str">
        <f>IFERROR(__xludf.DUMMYFUNCTION("""COMPUTED_VALUE"""),"")</f>
        <v/>
      </c>
      <c r="AC530" s="575" t="str">
        <f>IFERROR(__xludf.DUMMYFUNCTION("""COMPUTED_VALUE"""),"")</f>
        <v/>
      </c>
      <c r="AD530" s="576" t="str">
        <f>IFERROR(__xludf.DUMMYFUNCTION("""COMPUTED_VALUE"""),"")</f>
        <v/>
      </c>
      <c r="AE530" s="574" t="str">
        <f>IFERROR(__xludf.DUMMYFUNCTION("""COMPUTED_VALUE"""),"")</f>
        <v/>
      </c>
      <c r="AF530" s="577" t="str">
        <f>IFERROR(__xludf.DUMMYFUNCTION("""COMPUTED_VALUE"""),"")</f>
        <v/>
      </c>
      <c r="AG530" s="578"/>
      <c r="AH530" s="579"/>
      <c r="AI530" s="359"/>
    </row>
    <row r="531">
      <c r="A531" s="554"/>
      <c r="B531" s="480" t="s">
        <v>2869</v>
      </c>
      <c r="C531" s="555"/>
      <c r="D531" s="556"/>
      <c r="E531" s="384" t="s">
        <v>2869</v>
      </c>
      <c r="F531" s="557"/>
      <c r="G531" s="558"/>
      <c r="H531" s="559"/>
      <c r="I531" s="560"/>
      <c r="J531" s="558"/>
      <c r="K531" s="561"/>
      <c r="L531" s="557"/>
      <c r="M531" s="558"/>
      <c r="N531" s="559"/>
      <c r="O531" s="560"/>
      <c r="P531" s="558"/>
      <c r="Q531" s="561"/>
      <c r="R531" s="557"/>
      <c r="S531" s="558"/>
      <c r="T531" s="559"/>
      <c r="U531" s="562"/>
      <c r="V531" s="563"/>
      <c r="W531" s="564"/>
      <c r="X531" s="565"/>
      <c r="Y531" s="353"/>
      <c r="Z531" s="566"/>
      <c r="AA531" s="574" t="str">
        <f>IFERROR(__xludf.DUMMYFUNCTION("""COMPUTED_VALUE"""),"")</f>
        <v/>
      </c>
      <c r="AB531" s="577" t="str">
        <f>IFERROR(__xludf.DUMMYFUNCTION("""COMPUTED_VALUE"""),"")</f>
        <v/>
      </c>
      <c r="AC531" s="575" t="str">
        <f>IFERROR(__xludf.DUMMYFUNCTION("""COMPUTED_VALUE"""),"")</f>
        <v/>
      </c>
      <c r="AD531" s="576" t="str">
        <f>IFERROR(__xludf.DUMMYFUNCTION("""COMPUTED_VALUE"""),"")</f>
        <v/>
      </c>
      <c r="AE531" s="574" t="str">
        <f>IFERROR(__xludf.DUMMYFUNCTION("""COMPUTED_VALUE"""),"")</f>
        <v/>
      </c>
      <c r="AF531" s="577" t="str">
        <f>IFERROR(__xludf.DUMMYFUNCTION("""COMPUTED_VALUE"""),"")</f>
        <v/>
      </c>
      <c r="AG531" s="578"/>
      <c r="AH531" s="579"/>
      <c r="AI531" s="359"/>
    </row>
    <row r="532">
      <c r="A532" s="554"/>
      <c r="B532" s="480" t="s">
        <v>2869</v>
      </c>
      <c r="C532" s="555"/>
      <c r="D532" s="556"/>
      <c r="E532" s="384" t="s">
        <v>2869</v>
      </c>
      <c r="F532" s="557"/>
      <c r="G532" s="558"/>
      <c r="H532" s="559"/>
      <c r="I532" s="560"/>
      <c r="J532" s="558"/>
      <c r="K532" s="561"/>
      <c r="L532" s="557"/>
      <c r="M532" s="558"/>
      <c r="N532" s="559"/>
      <c r="O532" s="560"/>
      <c r="P532" s="558"/>
      <c r="Q532" s="561"/>
      <c r="R532" s="557"/>
      <c r="S532" s="558"/>
      <c r="T532" s="559"/>
      <c r="U532" s="562"/>
      <c r="V532" s="563"/>
      <c r="W532" s="564"/>
      <c r="X532" s="565"/>
      <c r="Y532" s="353"/>
      <c r="Z532" s="566"/>
      <c r="AA532" s="574" t="str">
        <f>IFERROR(__xludf.DUMMYFUNCTION("""COMPUTED_VALUE"""),"")</f>
        <v/>
      </c>
      <c r="AB532" s="577" t="str">
        <f>IFERROR(__xludf.DUMMYFUNCTION("""COMPUTED_VALUE"""),"")</f>
        <v/>
      </c>
      <c r="AC532" s="575" t="str">
        <f>IFERROR(__xludf.DUMMYFUNCTION("""COMPUTED_VALUE"""),"")</f>
        <v/>
      </c>
      <c r="AD532" s="576" t="str">
        <f>IFERROR(__xludf.DUMMYFUNCTION("""COMPUTED_VALUE"""),"")</f>
        <v/>
      </c>
      <c r="AE532" s="574" t="str">
        <f>IFERROR(__xludf.DUMMYFUNCTION("""COMPUTED_VALUE"""),"")</f>
        <v/>
      </c>
      <c r="AF532" s="577" t="str">
        <f>IFERROR(__xludf.DUMMYFUNCTION("""COMPUTED_VALUE"""),"")</f>
        <v/>
      </c>
      <c r="AG532" s="578"/>
      <c r="AH532" s="579"/>
      <c r="AI532" s="359"/>
    </row>
    <row r="533">
      <c r="A533" s="554"/>
      <c r="B533" s="480" t="s">
        <v>2869</v>
      </c>
      <c r="C533" s="555"/>
      <c r="D533" s="556"/>
      <c r="E533" s="384" t="s">
        <v>2869</v>
      </c>
      <c r="F533" s="557"/>
      <c r="G533" s="558"/>
      <c r="H533" s="559"/>
      <c r="I533" s="560"/>
      <c r="J533" s="558"/>
      <c r="K533" s="561"/>
      <c r="L533" s="557"/>
      <c r="M533" s="558"/>
      <c r="N533" s="559"/>
      <c r="O533" s="560"/>
      <c r="P533" s="558"/>
      <c r="Q533" s="561"/>
      <c r="R533" s="557"/>
      <c r="S533" s="558"/>
      <c r="T533" s="559"/>
      <c r="U533" s="562"/>
      <c r="V533" s="563"/>
      <c r="W533" s="564"/>
      <c r="X533" s="565"/>
      <c r="Y533" s="353"/>
      <c r="Z533" s="566"/>
      <c r="AA533" s="574" t="str">
        <f>IFERROR(__xludf.DUMMYFUNCTION("""COMPUTED_VALUE"""),"")</f>
        <v/>
      </c>
      <c r="AB533" s="577" t="str">
        <f>IFERROR(__xludf.DUMMYFUNCTION("""COMPUTED_VALUE"""),"")</f>
        <v/>
      </c>
      <c r="AC533" s="575" t="str">
        <f>IFERROR(__xludf.DUMMYFUNCTION("""COMPUTED_VALUE"""),"")</f>
        <v/>
      </c>
      <c r="AD533" s="576" t="str">
        <f>IFERROR(__xludf.DUMMYFUNCTION("""COMPUTED_VALUE"""),"")</f>
        <v/>
      </c>
      <c r="AE533" s="574" t="str">
        <f>IFERROR(__xludf.DUMMYFUNCTION("""COMPUTED_VALUE"""),"")</f>
        <v/>
      </c>
      <c r="AF533" s="577" t="str">
        <f>IFERROR(__xludf.DUMMYFUNCTION("""COMPUTED_VALUE"""),"")</f>
        <v/>
      </c>
      <c r="AG533" s="578"/>
      <c r="AH533" s="579"/>
      <c r="AI533" s="359"/>
    </row>
    <row r="534">
      <c r="A534" s="554"/>
      <c r="B534" s="480" t="s">
        <v>2869</v>
      </c>
      <c r="C534" s="555"/>
      <c r="D534" s="556"/>
      <c r="E534" s="384" t="s">
        <v>2869</v>
      </c>
      <c r="F534" s="557"/>
      <c r="G534" s="558"/>
      <c r="H534" s="559"/>
      <c r="I534" s="560"/>
      <c r="J534" s="558"/>
      <c r="K534" s="561"/>
      <c r="L534" s="557"/>
      <c r="M534" s="558"/>
      <c r="N534" s="559"/>
      <c r="O534" s="560"/>
      <c r="P534" s="558"/>
      <c r="Q534" s="561"/>
      <c r="R534" s="557"/>
      <c r="S534" s="558"/>
      <c r="T534" s="559"/>
      <c r="U534" s="562"/>
      <c r="V534" s="563"/>
      <c r="W534" s="564"/>
      <c r="X534" s="565"/>
      <c r="Y534" s="353"/>
      <c r="Z534" s="566"/>
      <c r="AA534" s="574" t="str">
        <f>IFERROR(__xludf.DUMMYFUNCTION("""COMPUTED_VALUE"""),"")</f>
        <v/>
      </c>
      <c r="AB534" s="577" t="str">
        <f>IFERROR(__xludf.DUMMYFUNCTION("""COMPUTED_VALUE"""),"")</f>
        <v/>
      </c>
      <c r="AC534" s="575" t="str">
        <f>IFERROR(__xludf.DUMMYFUNCTION("""COMPUTED_VALUE"""),"")</f>
        <v/>
      </c>
      <c r="AD534" s="576" t="str">
        <f>IFERROR(__xludf.DUMMYFUNCTION("""COMPUTED_VALUE"""),"")</f>
        <v/>
      </c>
      <c r="AE534" s="574" t="str">
        <f>IFERROR(__xludf.DUMMYFUNCTION("""COMPUTED_VALUE"""),"")</f>
        <v/>
      </c>
      <c r="AF534" s="577" t="str">
        <f>IFERROR(__xludf.DUMMYFUNCTION("""COMPUTED_VALUE"""),"")</f>
        <v/>
      </c>
      <c r="AG534" s="578"/>
      <c r="AH534" s="579"/>
      <c r="AI534" s="359"/>
    </row>
    <row r="535">
      <c r="A535" s="554"/>
      <c r="B535" s="480" t="s">
        <v>2869</v>
      </c>
      <c r="C535" s="555"/>
      <c r="D535" s="556"/>
      <c r="E535" s="384" t="s">
        <v>2869</v>
      </c>
      <c r="F535" s="557"/>
      <c r="G535" s="558"/>
      <c r="H535" s="559"/>
      <c r="I535" s="560"/>
      <c r="J535" s="558"/>
      <c r="K535" s="561"/>
      <c r="L535" s="557"/>
      <c r="M535" s="558"/>
      <c r="N535" s="559"/>
      <c r="O535" s="560"/>
      <c r="P535" s="558"/>
      <c r="Q535" s="561"/>
      <c r="R535" s="557"/>
      <c r="S535" s="558"/>
      <c r="T535" s="559"/>
      <c r="U535" s="562"/>
      <c r="V535" s="563"/>
      <c r="W535" s="564"/>
      <c r="X535" s="565"/>
      <c r="Y535" s="353"/>
      <c r="Z535" s="566"/>
      <c r="AA535" s="574" t="str">
        <f>IFERROR(__xludf.DUMMYFUNCTION("""COMPUTED_VALUE"""),"")</f>
        <v/>
      </c>
      <c r="AB535" s="577" t="str">
        <f>IFERROR(__xludf.DUMMYFUNCTION("""COMPUTED_VALUE"""),"")</f>
        <v/>
      </c>
      <c r="AC535" s="575" t="str">
        <f>IFERROR(__xludf.DUMMYFUNCTION("""COMPUTED_VALUE"""),"")</f>
        <v/>
      </c>
      <c r="AD535" s="576" t="str">
        <f>IFERROR(__xludf.DUMMYFUNCTION("""COMPUTED_VALUE"""),"")</f>
        <v/>
      </c>
      <c r="AE535" s="574" t="str">
        <f>IFERROR(__xludf.DUMMYFUNCTION("""COMPUTED_VALUE"""),"")</f>
        <v/>
      </c>
      <c r="AF535" s="577" t="str">
        <f>IFERROR(__xludf.DUMMYFUNCTION("""COMPUTED_VALUE"""),"")</f>
        <v/>
      </c>
      <c r="AG535" s="578"/>
      <c r="AH535" s="579"/>
      <c r="AI535" s="359"/>
    </row>
    <row r="536">
      <c r="A536" s="554"/>
      <c r="B536" s="480" t="s">
        <v>2869</v>
      </c>
      <c r="C536" s="555"/>
      <c r="D536" s="556"/>
      <c r="E536" s="384" t="s">
        <v>2869</v>
      </c>
      <c r="F536" s="557"/>
      <c r="G536" s="558"/>
      <c r="H536" s="559"/>
      <c r="I536" s="560"/>
      <c r="J536" s="558"/>
      <c r="K536" s="561"/>
      <c r="L536" s="557"/>
      <c r="M536" s="558"/>
      <c r="N536" s="559"/>
      <c r="O536" s="560"/>
      <c r="P536" s="558"/>
      <c r="Q536" s="561"/>
      <c r="R536" s="557"/>
      <c r="S536" s="558"/>
      <c r="T536" s="559"/>
      <c r="U536" s="562"/>
      <c r="V536" s="563"/>
      <c r="W536" s="564"/>
      <c r="X536" s="565"/>
      <c r="Y536" s="353"/>
      <c r="Z536" s="566"/>
      <c r="AA536" s="574" t="str">
        <f>IFERROR(__xludf.DUMMYFUNCTION("""COMPUTED_VALUE"""),"")</f>
        <v/>
      </c>
      <c r="AB536" s="577" t="str">
        <f>IFERROR(__xludf.DUMMYFUNCTION("""COMPUTED_VALUE"""),"")</f>
        <v/>
      </c>
      <c r="AC536" s="575" t="str">
        <f>IFERROR(__xludf.DUMMYFUNCTION("""COMPUTED_VALUE"""),"")</f>
        <v/>
      </c>
      <c r="AD536" s="576" t="str">
        <f>IFERROR(__xludf.DUMMYFUNCTION("""COMPUTED_VALUE"""),"")</f>
        <v/>
      </c>
      <c r="AE536" s="574" t="str">
        <f>IFERROR(__xludf.DUMMYFUNCTION("""COMPUTED_VALUE"""),"")</f>
        <v/>
      </c>
      <c r="AF536" s="577" t="str">
        <f>IFERROR(__xludf.DUMMYFUNCTION("""COMPUTED_VALUE"""),"")</f>
        <v/>
      </c>
      <c r="AG536" s="578"/>
      <c r="AH536" s="579"/>
      <c r="AI536" s="359"/>
    </row>
    <row r="537">
      <c r="A537" s="554"/>
      <c r="B537" s="480" t="s">
        <v>2869</v>
      </c>
      <c r="C537" s="555"/>
      <c r="D537" s="556"/>
      <c r="E537" s="384" t="s">
        <v>2869</v>
      </c>
      <c r="F537" s="557"/>
      <c r="G537" s="558"/>
      <c r="H537" s="559"/>
      <c r="I537" s="560"/>
      <c r="J537" s="558"/>
      <c r="K537" s="561"/>
      <c r="L537" s="557"/>
      <c r="M537" s="558"/>
      <c r="N537" s="559"/>
      <c r="O537" s="560"/>
      <c r="P537" s="558"/>
      <c r="Q537" s="561"/>
      <c r="R537" s="557"/>
      <c r="S537" s="558"/>
      <c r="T537" s="559"/>
      <c r="U537" s="562"/>
      <c r="V537" s="563"/>
      <c r="W537" s="564"/>
      <c r="X537" s="565"/>
      <c r="Y537" s="353"/>
      <c r="Z537" s="566"/>
      <c r="AA537" s="574" t="str">
        <f>IFERROR(__xludf.DUMMYFUNCTION("""COMPUTED_VALUE"""),"")</f>
        <v/>
      </c>
      <c r="AB537" s="577" t="str">
        <f>IFERROR(__xludf.DUMMYFUNCTION("""COMPUTED_VALUE"""),"")</f>
        <v/>
      </c>
      <c r="AC537" s="575" t="str">
        <f>IFERROR(__xludf.DUMMYFUNCTION("""COMPUTED_VALUE"""),"")</f>
        <v/>
      </c>
      <c r="AD537" s="576" t="str">
        <f>IFERROR(__xludf.DUMMYFUNCTION("""COMPUTED_VALUE"""),"")</f>
        <v/>
      </c>
      <c r="AE537" s="574" t="str">
        <f>IFERROR(__xludf.DUMMYFUNCTION("""COMPUTED_VALUE"""),"")</f>
        <v/>
      </c>
      <c r="AF537" s="577" t="str">
        <f>IFERROR(__xludf.DUMMYFUNCTION("""COMPUTED_VALUE"""),"")</f>
        <v/>
      </c>
      <c r="AG537" s="578"/>
      <c r="AH537" s="579"/>
      <c r="AI537" s="359"/>
    </row>
    <row r="538">
      <c r="A538" s="554"/>
      <c r="B538" s="480" t="s">
        <v>2869</v>
      </c>
      <c r="C538" s="555"/>
      <c r="D538" s="556"/>
      <c r="E538" s="384" t="s">
        <v>2869</v>
      </c>
      <c r="F538" s="557"/>
      <c r="G538" s="558"/>
      <c r="H538" s="559"/>
      <c r="I538" s="560"/>
      <c r="J538" s="558"/>
      <c r="K538" s="561"/>
      <c r="L538" s="557"/>
      <c r="M538" s="558"/>
      <c r="N538" s="559"/>
      <c r="O538" s="560"/>
      <c r="P538" s="558"/>
      <c r="Q538" s="561"/>
      <c r="R538" s="557"/>
      <c r="S538" s="558"/>
      <c r="T538" s="559"/>
      <c r="U538" s="562"/>
      <c r="V538" s="563"/>
      <c r="W538" s="564"/>
      <c r="X538" s="565"/>
      <c r="Y538" s="353"/>
      <c r="Z538" s="566"/>
      <c r="AA538" s="574" t="str">
        <f>IFERROR(__xludf.DUMMYFUNCTION("""COMPUTED_VALUE"""),"")</f>
        <v/>
      </c>
      <c r="AB538" s="577" t="str">
        <f>IFERROR(__xludf.DUMMYFUNCTION("""COMPUTED_VALUE"""),"")</f>
        <v/>
      </c>
      <c r="AC538" s="575" t="str">
        <f>IFERROR(__xludf.DUMMYFUNCTION("""COMPUTED_VALUE"""),"")</f>
        <v/>
      </c>
      <c r="AD538" s="576" t="str">
        <f>IFERROR(__xludf.DUMMYFUNCTION("""COMPUTED_VALUE"""),"")</f>
        <v/>
      </c>
      <c r="AE538" s="574" t="str">
        <f>IFERROR(__xludf.DUMMYFUNCTION("""COMPUTED_VALUE"""),"")</f>
        <v/>
      </c>
      <c r="AF538" s="577" t="str">
        <f>IFERROR(__xludf.DUMMYFUNCTION("""COMPUTED_VALUE"""),"")</f>
        <v/>
      </c>
      <c r="AG538" s="578"/>
      <c r="AH538" s="579"/>
      <c r="AI538" s="359"/>
    </row>
    <row r="539">
      <c r="A539" s="554"/>
      <c r="B539" s="480" t="s">
        <v>2869</v>
      </c>
      <c r="C539" s="555"/>
      <c r="D539" s="556"/>
      <c r="E539" s="384" t="s">
        <v>2869</v>
      </c>
      <c r="F539" s="557"/>
      <c r="G539" s="558"/>
      <c r="H539" s="559"/>
      <c r="I539" s="560"/>
      <c r="J539" s="558"/>
      <c r="K539" s="561"/>
      <c r="L539" s="557"/>
      <c r="M539" s="558"/>
      <c r="N539" s="559"/>
      <c r="O539" s="560"/>
      <c r="P539" s="558"/>
      <c r="Q539" s="561"/>
      <c r="R539" s="557"/>
      <c r="S539" s="558"/>
      <c r="T539" s="559"/>
      <c r="U539" s="562"/>
      <c r="V539" s="563"/>
      <c r="W539" s="564"/>
      <c r="X539" s="565"/>
      <c r="Y539" s="353"/>
      <c r="Z539" s="566"/>
      <c r="AA539" s="574" t="str">
        <f>IFERROR(__xludf.DUMMYFUNCTION("""COMPUTED_VALUE"""),"")</f>
        <v/>
      </c>
      <c r="AB539" s="577" t="str">
        <f>IFERROR(__xludf.DUMMYFUNCTION("""COMPUTED_VALUE"""),"")</f>
        <v/>
      </c>
      <c r="AC539" s="575" t="str">
        <f>IFERROR(__xludf.DUMMYFUNCTION("""COMPUTED_VALUE"""),"")</f>
        <v/>
      </c>
      <c r="AD539" s="576" t="str">
        <f>IFERROR(__xludf.DUMMYFUNCTION("""COMPUTED_VALUE"""),"")</f>
        <v/>
      </c>
      <c r="AE539" s="574" t="str">
        <f>IFERROR(__xludf.DUMMYFUNCTION("""COMPUTED_VALUE"""),"")</f>
        <v/>
      </c>
      <c r="AF539" s="577" t="str">
        <f>IFERROR(__xludf.DUMMYFUNCTION("""COMPUTED_VALUE"""),"")</f>
        <v/>
      </c>
      <c r="AG539" s="578"/>
      <c r="AH539" s="579"/>
      <c r="AI539" s="359"/>
    </row>
    <row r="540">
      <c r="A540" s="554"/>
      <c r="B540" s="480" t="s">
        <v>2869</v>
      </c>
      <c r="C540" s="555"/>
      <c r="D540" s="556"/>
      <c r="E540" s="384" t="s">
        <v>2869</v>
      </c>
      <c r="F540" s="557"/>
      <c r="G540" s="558"/>
      <c r="H540" s="559"/>
      <c r="I540" s="560"/>
      <c r="J540" s="558"/>
      <c r="K540" s="561"/>
      <c r="L540" s="557"/>
      <c r="M540" s="558"/>
      <c r="N540" s="559"/>
      <c r="O540" s="560"/>
      <c r="P540" s="558"/>
      <c r="Q540" s="561"/>
      <c r="R540" s="557"/>
      <c r="S540" s="558"/>
      <c r="T540" s="559"/>
      <c r="U540" s="562"/>
      <c r="V540" s="563"/>
      <c r="W540" s="564"/>
      <c r="X540" s="565"/>
      <c r="Y540" s="353"/>
      <c r="Z540" s="566"/>
      <c r="AA540" s="574" t="str">
        <f>IFERROR(__xludf.DUMMYFUNCTION("""COMPUTED_VALUE"""),"")</f>
        <v/>
      </c>
      <c r="AB540" s="577" t="str">
        <f>IFERROR(__xludf.DUMMYFUNCTION("""COMPUTED_VALUE"""),"")</f>
        <v/>
      </c>
      <c r="AC540" s="575" t="str">
        <f>IFERROR(__xludf.DUMMYFUNCTION("""COMPUTED_VALUE"""),"")</f>
        <v/>
      </c>
      <c r="AD540" s="576" t="str">
        <f>IFERROR(__xludf.DUMMYFUNCTION("""COMPUTED_VALUE"""),"")</f>
        <v/>
      </c>
      <c r="AE540" s="574" t="str">
        <f>IFERROR(__xludf.DUMMYFUNCTION("""COMPUTED_VALUE"""),"")</f>
        <v/>
      </c>
      <c r="AF540" s="577" t="str">
        <f>IFERROR(__xludf.DUMMYFUNCTION("""COMPUTED_VALUE"""),"")</f>
        <v/>
      </c>
      <c r="AG540" s="578"/>
      <c r="AH540" s="579"/>
      <c r="AI540" s="359"/>
    </row>
    <row r="541">
      <c r="A541" s="554"/>
      <c r="B541" s="480" t="s">
        <v>2869</v>
      </c>
      <c r="C541" s="555"/>
      <c r="D541" s="556"/>
      <c r="E541" s="384" t="s">
        <v>2869</v>
      </c>
      <c r="F541" s="557"/>
      <c r="G541" s="558"/>
      <c r="H541" s="559"/>
      <c r="I541" s="560"/>
      <c r="J541" s="558"/>
      <c r="K541" s="561"/>
      <c r="L541" s="557"/>
      <c r="M541" s="558"/>
      <c r="N541" s="559"/>
      <c r="O541" s="560"/>
      <c r="P541" s="558"/>
      <c r="Q541" s="561"/>
      <c r="R541" s="557"/>
      <c r="S541" s="558"/>
      <c r="T541" s="559"/>
      <c r="U541" s="562"/>
      <c r="V541" s="563"/>
      <c r="W541" s="564"/>
      <c r="X541" s="565"/>
      <c r="Y541" s="353"/>
      <c r="Z541" s="566"/>
      <c r="AA541" s="574" t="str">
        <f>IFERROR(__xludf.DUMMYFUNCTION("""COMPUTED_VALUE"""),"")</f>
        <v/>
      </c>
      <c r="AB541" s="577" t="str">
        <f>IFERROR(__xludf.DUMMYFUNCTION("""COMPUTED_VALUE"""),"")</f>
        <v/>
      </c>
      <c r="AC541" s="575" t="str">
        <f>IFERROR(__xludf.DUMMYFUNCTION("""COMPUTED_VALUE"""),"")</f>
        <v/>
      </c>
      <c r="AD541" s="576" t="str">
        <f>IFERROR(__xludf.DUMMYFUNCTION("""COMPUTED_VALUE"""),"")</f>
        <v/>
      </c>
      <c r="AE541" s="574" t="str">
        <f>IFERROR(__xludf.DUMMYFUNCTION("""COMPUTED_VALUE"""),"")</f>
        <v/>
      </c>
      <c r="AF541" s="577" t="str">
        <f>IFERROR(__xludf.DUMMYFUNCTION("""COMPUTED_VALUE"""),"")</f>
        <v/>
      </c>
      <c r="AG541" s="578"/>
      <c r="AH541" s="579"/>
      <c r="AI541" s="359"/>
    </row>
    <row r="542">
      <c r="A542" s="554"/>
      <c r="B542" s="480" t="s">
        <v>2869</v>
      </c>
      <c r="C542" s="555"/>
      <c r="D542" s="556"/>
      <c r="E542" s="384" t="s">
        <v>2869</v>
      </c>
      <c r="F542" s="557"/>
      <c r="G542" s="558"/>
      <c r="H542" s="559"/>
      <c r="I542" s="560"/>
      <c r="J542" s="558"/>
      <c r="K542" s="561"/>
      <c r="L542" s="557"/>
      <c r="M542" s="558"/>
      <c r="N542" s="559"/>
      <c r="O542" s="560"/>
      <c r="P542" s="558"/>
      <c r="Q542" s="561"/>
      <c r="R542" s="557"/>
      <c r="S542" s="558"/>
      <c r="T542" s="559"/>
      <c r="U542" s="562"/>
      <c r="V542" s="563"/>
      <c r="W542" s="564"/>
      <c r="X542" s="565"/>
      <c r="Y542" s="353"/>
      <c r="Z542" s="566"/>
      <c r="AA542" s="574" t="str">
        <f>IFERROR(__xludf.DUMMYFUNCTION("""COMPUTED_VALUE"""),"")</f>
        <v/>
      </c>
      <c r="AB542" s="577" t="str">
        <f>IFERROR(__xludf.DUMMYFUNCTION("""COMPUTED_VALUE"""),"")</f>
        <v/>
      </c>
      <c r="AC542" s="575" t="str">
        <f>IFERROR(__xludf.DUMMYFUNCTION("""COMPUTED_VALUE"""),"")</f>
        <v/>
      </c>
      <c r="AD542" s="576" t="str">
        <f>IFERROR(__xludf.DUMMYFUNCTION("""COMPUTED_VALUE"""),"")</f>
        <v/>
      </c>
      <c r="AE542" s="574" t="str">
        <f>IFERROR(__xludf.DUMMYFUNCTION("""COMPUTED_VALUE"""),"")</f>
        <v/>
      </c>
      <c r="AF542" s="577" t="str">
        <f>IFERROR(__xludf.DUMMYFUNCTION("""COMPUTED_VALUE"""),"")</f>
        <v/>
      </c>
      <c r="AG542" s="578"/>
      <c r="AH542" s="579"/>
      <c r="AI542" s="359"/>
    </row>
    <row r="543">
      <c r="A543" s="554"/>
      <c r="B543" s="480" t="s">
        <v>2869</v>
      </c>
      <c r="C543" s="555"/>
      <c r="D543" s="556"/>
      <c r="E543" s="384" t="s">
        <v>2869</v>
      </c>
      <c r="F543" s="557"/>
      <c r="G543" s="558"/>
      <c r="H543" s="559"/>
      <c r="I543" s="560"/>
      <c r="J543" s="558"/>
      <c r="K543" s="561"/>
      <c r="L543" s="557"/>
      <c r="M543" s="558"/>
      <c r="N543" s="559"/>
      <c r="O543" s="560"/>
      <c r="P543" s="558"/>
      <c r="Q543" s="561"/>
      <c r="R543" s="557"/>
      <c r="S543" s="558"/>
      <c r="T543" s="559"/>
      <c r="U543" s="562"/>
      <c r="V543" s="563"/>
      <c r="W543" s="564"/>
      <c r="X543" s="565"/>
      <c r="Y543" s="353"/>
      <c r="Z543" s="566"/>
      <c r="AA543" s="574" t="str">
        <f>IFERROR(__xludf.DUMMYFUNCTION("""COMPUTED_VALUE"""),"")</f>
        <v/>
      </c>
      <c r="AB543" s="577" t="str">
        <f>IFERROR(__xludf.DUMMYFUNCTION("""COMPUTED_VALUE"""),"")</f>
        <v/>
      </c>
      <c r="AC543" s="575" t="str">
        <f>IFERROR(__xludf.DUMMYFUNCTION("""COMPUTED_VALUE"""),"")</f>
        <v/>
      </c>
      <c r="AD543" s="576" t="str">
        <f>IFERROR(__xludf.DUMMYFUNCTION("""COMPUTED_VALUE"""),"")</f>
        <v/>
      </c>
      <c r="AE543" s="574" t="str">
        <f>IFERROR(__xludf.DUMMYFUNCTION("""COMPUTED_VALUE"""),"")</f>
        <v/>
      </c>
      <c r="AF543" s="577" t="str">
        <f>IFERROR(__xludf.DUMMYFUNCTION("""COMPUTED_VALUE"""),"")</f>
        <v/>
      </c>
      <c r="AG543" s="578"/>
      <c r="AH543" s="579"/>
      <c r="AI543" s="359"/>
    </row>
    <row r="544">
      <c r="A544" s="554"/>
      <c r="B544" s="480" t="s">
        <v>2869</v>
      </c>
      <c r="C544" s="555"/>
      <c r="D544" s="556"/>
      <c r="E544" s="384" t="s">
        <v>2869</v>
      </c>
      <c r="F544" s="557"/>
      <c r="G544" s="558"/>
      <c r="H544" s="559"/>
      <c r="I544" s="560"/>
      <c r="J544" s="558"/>
      <c r="K544" s="561"/>
      <c r="L544" s="557"/>
      <c r="M544" s="558"/>
      <c r="N544" s="559"/>
      <c r="O544" s="560"/>
      <c r="P544" s="558"/>
      <c r="Q544" s="561"/>
      <c r="R544" s="557"/>
      <c r="S544" s="558"/>
      <c r="T544" s="559"/>
      <c r="U544" s="562"/>
      <c r="V544" s="563"/>
      <c r="W544" s="564"/>
      <c r="X544" s="565"/>
      <c r="Y544" s="353"/>
      <c r="Z544" s="566"/>
      <c r="AA544" s="574" t="str">
        <f>IFERROR(__xludf.DUMMYFUNCTION("""COMPUTED_VALUE"""),"")</f>
        <v/>
      </c>
      <c r="AB544" s="577" t="str">
        <f>IFERROR(__xludf.DUMMYFUNCTION("""COMPUTED_VALUE"""),"")</f>
        <v/>
      </c>
      <c r="AC544" s="575" t="str">
        <f>IFERROR(__xludf.DUMMYFUNCTION("""COMPUTED_VALUE"""),"")</f>
        <v/>
      </c>
      <c r="AD544" s="576" t="str">
        <f>IFERROR(__xludf.DUMMYFUNCTION("""COMPUTED_VALUE"""),"")</f>
        <v/>
      </c>
      <c r="AE544" s="574" t="str">
        <f>IFERROR(__xludf.DUMMYFUNCTION("""COMPUTED_VALUE"""),"")</f>
        <v/>
      </c>
      <c r="AF544" s="577" t="str">
        <f>IFERROR(__xludf.DUMMYFUNCTION("""COMPUTED_VALUE"""),"")</f>
        <v/>
      </c>
      <c r="AG544" s="578"/>
      <c r="AH544" s="579"/>
      <c r="AI544" s="359"/>
    </row>
    <row r="545">
      <c r="A545" s="554"/>
      <c r="B545" s="480" t="s">
        <v>2869</v>
      </c>
      <c r="C545" s="555"/>
      <c r="D545" s="556"/>
      <c r="E545" s="384" t="s">
        <v>2869</v>
      </c>
      <c r="F545" s="557"/>
      <c r="G545" s="558"/>
      <c r="H545" s="559"/>
      <c r="I545" s="560"/>
      <c r="J545" s="558"/>
      <c r="K545" s="561"/>
      <c r="L545" s="557"/>
      <c r="M545" s="558"/>
      <c r="N545" s="559"/>
      <c r="O545" s="560"/>
      <c r="P545" s="558"/>
      <c r="Q545" s="561"/>
      <c r="R545" s="557"/>
      <c r="S545" s="558"/>
      <c r="T545" s="559"/>
      <c r="U545" s="562"/>
      <c r="V545" s="563"/>
      <c r="W545" s="564"/>
      <c r="X545" s="565"/>
      <c r="Y545" s="353"/>
      <c r="Z545" s="566"/>
      <c r="AA545" s="574" t="str">
        <f>IFERROR(__xludf.DUMMYFUNCTION("""COMPUTED_VALUE"""),"")</f>
        <v/>
      </c>
      <c r="AB545" s="577" t="str">
        <f>IFERROR(__xludf.DUMMYFUNCTION("""COMPUTED_VALUE"""),"")</f>
        <v/>
      </c>
      <c r="AC545" s="575" t="str">
        <f>IFERROR(__xludf.DUMMYFUNCTION("""COMPUTED_VALUE"""),"")</f>
        <v/>
      </c>
      <c r="AD545" s="576" t="str">
        <f>IFERROR(__xludf.DUMMYFUNCTION("""COMPUTED_VALUE"""),"")</f>
        <v/>
      </c>
      <c r="AE545" s="574" t="str">
        <f>IFERROR(__xludf.DUMMYFUNCTION("""COMPUTED_VALUE"""),"")</f>
        <v/>
      </c>
      <c r="AF545" s="577" t="str">
        <f>IFERROR(__xludf.DUMMYFUNCTION("""COMPUTED_VALUE"""),"")</f>
        <v/>
      </c>
      <c r="AG545" s="578"/>
      <c r="AH545" s="579"/>
      <c r="AI545" s="359"/>
    </row>
    <row r="546">
      <c r="A546" s="554"/>
      <c r="B546" s="480" t="s">
        <v>2869</v>
      </c>
      <c r="C546" s="555"/>
      <c r="D546" s="556"/>
      <c r="E546" s="384" t="s">
        <v>2869</v>
      </c>
      <c r="F546" s="557"/>
      <c r="G546" s="558"/>
      <c r="H546" s="559"/>
      <c r="I546" s="560"/>
      <c r="J546" s="558"/>
      <c r="K546" s="561"/>
      <c r="L546" s="557"/>
      <c r="M546" s="558"/>
      <c r="N546" s="559"/>
      <c r="O546" s="560"/>
      <c r="P546" s="558"/>
      <c r="Q546" s="561"/>
      <c r="R546" s="557"/>
      <c r="S546" s="558"/>
      <c r="T546" s="559"/>
      <c r="U546" s="562"/>
      <c r="V546" s="563"/>
      <c r="W546" s="564"/>
      <c r="X546" s="565"/>
      <c r="Y546" s="353"/>
      <c r="Z546" s="566"/>
      <c r="AA546" s="574" t="str">
        <f>IFERROR(__xludf.DUMMYFUNCTION("""COMPUTED_VALUE"""),"")</f>
        <v/>
      </c>
      <c r="AB546" s="577" t="str">
        <f>IFERROR(__xludf.DUMMYFUNCTION("""COMPUTED_VALUE"""),"")</f>
        <v/>
      </c>
      <c r="AC546" s="575" t="str">
        <f>IFERROR(__xludf.DUMMYFUNCTION("""COMPUTED_VALUE"""),"")</f>
        <v/>
      </c>
      <c r="AD546" s="576" t="str">
        <f>IFERROR(__xludf.DUMMYFUNCTION("""COMPUTED_VALUE"""),"")</f>
        <v/>
      </c>
      <c r="AE546" s="574" t="str">
        <f>IFERROR(__xludf.DUMMYFUNCTION("""COMPUTED_VALUE"""),"")</f>
        <v/>
      </c>
      <c r="AF546" s="577" t="str">
        <f>IFERROR(__xludf.DUMMYFUNCTION("""COMPUTED_VALUE"""),"")</f>
        <v/>
      </c>
      <c r="AG546" s="578"/>
      <c r="AH546" s="579"/>
      <c r="AI546" s="359"/>
    </row>
    <row r="547">
      <c r="A547" s="554"/>
      <c r="B547" s="480" t="s">
        <v>2869</v>
      </c>
      <c r="C547" s="555"/>
      <c r="D547" s="556"/>
      <c r="E547" s="384" t="s">
        <v>2869</v>
      </c>
      <c r="F547" s="557"/>
      <c r="G547" s="558"/>
      <c r="H547" s="559"/>
      <c r="I547" s="560"/>
      <c r="J547" s="558"/>
      <c r="K547" s="561"/>
      <c r="L547" s="557"/>
      <c r="M547" s="558"/>
      <c r="N547" s="559"/>
      <c r="O547" s="560"/>
      <c r="P547" s="558"/>
      <c r="Q547" s="561"/>
      <c r="R547" s="557"/>
      <c r="S547" s="558"/>
      <c r="T547" s="559"/>
      <c r="U547" s="562"/>
      <c r="V547" s="563"/>
      <c r="W547" s="591"/>
      <c r="X547" s="572"/>
      <c r="Y547" s="353"/>
      <c r="Z547" s="573"/>
      <c r="AA547" s="574" t="str">
        <f>IFERROR(__xludf.DUMMYFUNCTION("""COMPUTED_VALUE"""),"")</f>
        <v/>
      </c>
      <c r="AB547" s="577" t="str">
        <f>IFERROR(__xludf.DUMMYFUNCTION("""COMPUTED_VALUE"""),"")</f>
        <v/>
      </c>
      <c r="AC547" s="575" t="str">
        <f>IFERROR(__xludf.DUMMYFUNCTION("""COMPUTED_VALUE"""),"")</f>
        <v/>
      </c>
      <c r="AD547" s="576" t="str">
        <f>IFERROR(__xludf.DUMMYFUNCTION("""COMPUTED_VALUE"""),"")</f>
        <v/>
      </c>
      <c r="AE547" s="574" t="str">
        <f>IFERROR(__xludf.DUMMYFUNCTION("""COMPUTED_VALUE"""),"")</f>
        <v/>
      </c>
      <c r="AF547" s="577" t="str">
        <f>IFERROR(__xludf.DUMMYFUNCTION("""COMPUTED_VALUE"""),"")</f>
        <v/>
      </c>
      <c r="AG547" s="578"/>
      <c r="AH547" s="579"/>
      <c r="AI547" s="359"/>
    </row>
    <row r="548">
      <c r="A548" s="554"/>
      <c r="B548" s="480" t="s">
        <v>2869</v>
      </c>
      <c r="C548" s="555"/>
      <c r="D548" s="556"/>
      <c r="E548" s="384" t="s">
        <v>2869</v>
      </c>
      <c r="F548" s="557"/>
      <c r="G548" s="558"/>
      <c r="H548" s="559"/>
      <c r="I548" s="560"/>
      <c r="J548" s="558"/>
      <c r="K548" s="561"/>
      <c r="L548" s="557"/>
      <c r="M548" s="558"/>
      <c r="N548" s="559"/>
      <c r="O548" s="560"/>
      <c r="P548" s="558"/>
      <c r="Q548" s="561"/>
      <c r="R548" s="557"/>
      <c r="S548" s="558"/>
      <c r="T548" s="559"/>
      <c r="U548" s="562"/>
      <c r="V548" s="563"/>
      <c r="W548" s="591"/>
      <c r="X548" s="572"/>
      <c r="Y548" s="353"/>
      <c r="Z548" s="573"/>
      <c r="AA548" s="574" t="str">
        <f>IFERROR(__xludf.DUMMYFUNCTION("""COMPUTED_VALUE"""),"")</f>
        <v/>
      </c>
      <c r="AB548" s="577" t="str">
        <f>IFERROR(__xludf.DUMMYFUNCTION("""COMPUTED_VALUE"""),"")</f>
        <v/>
      </c>
      <c r="AC548" s="575" t="str">
        <f>IFERROR(__xludf.DUMMYFUNCTION("""COMPUTED_VALUE"""),"")</f>
        <v/>
      </c>
      <c r="AD548" s="576" t="str">
        <f>IFERROR(__xludf.DUMMYFUNCTION("""COMPUTED_VALUE"""),"")</f>
        <v/>
      </c>
      <c r="AE548" s="574" t="str">
        <f>IFERROR(__xludf.DUMMYFUNCTION("""COMPUTED_VALUE"""),"")</f>
        <v/>
      </c>
      <c r="AF548" s="577" t="str">
        <f>IFERROR(__xludf.DUMMYFUNCTION("""COMPUTED_VALUE"""),"")</f>
        <v/>
      </c>
      <c r="AG548" s="578"/>
      <c r="AH548" s="579"/>
      <c r="AI548" s="359"/>
    </row>
    <row r="549">
      <c r="A549" s="554"/>
      <c r="B549" s="480" t="s">
        <v>2869</v>
      </c>
      <c r="C549" s="555"/>
      <c r="D549" s="556"/>
      <c r="E549" s="384" t="s">
        <v>2869</v>
      </c>
      <c r="F549" s="557"/>
      <c r="G549" s="558"/>
      <c r="H549" s="559"/>
      <c r="I549" s="560"/>
      <c r="J549" s="558"/>
      <c r="K549" s="561"/>
      <c r="L549" s="557"/>
      <c r="M549" s="558"/>
      <c r="N549" s="559"/>
      <c r="O549" s="560"/>
      <c r="P549" s="558"/>
      <c r="Q549" s="561"/>
      <c r="R549" s="557"/>
      <c r="S549" s="558"/>
      <c r="T549" s="559"/>
      <c r="U549" s="562"/>
      <c r="V549" s="563"/>
      <c r="W549" s="591"/>
      <c r="X549" s="572"/>
      <c r="Y549" s="353"/>
      <c r="Z549" s="573"/>
      <c r="AA549" s="574" t="str">
        <f>IFERROR(__xludf.DUMMYFUNCTION("""COMPUTED_VALUE"""),"")</f>
        <v/>
      </c>
      <c r="AB549" s="577" t="str">
        <f>IFERROR(__xludf.DUMMYFUNCTION("""COMPUTED_VALUE"""),"")</f>
        <v/>
      </c>
      <c r="AC549" s="575" t="str">
        <f>IFERROR(__xludf.DUMMYFUNCTION("""COMPUTED_VALUE"""),"")</f>
        <v/>
      </c>
      <c r="AD549" s="576" t="str">
        <f>IFERROR(__xludf.DUMMYFUNCTION("""COMPUTED_VALUE"""),"")</f>
        <v/>
      </c>
      <c r="AE549" s="574" t="str">
        <f>IFERROR(__xludf.DUMMYFUNCTION("""COMPUTED_VALUE"""),"")</f>
        <v/>
      </c>
      <c r="AF549" s="577" t="str">
        <f>IFERROR(__xludf.DUMMYFUNCTION("""COMPUTED_VALUE"""),"")</f>
        <v/>
      </c>
      <c r="AG549" s="578"/>
      <c r="AH549" s="579"/>
      <c r="AI549" s="359"/>
    </row>
    <row r="550">
      <c r="A550" s="554"/>
      <c r="B550" s="480" t="s">
        <v>2869</v>
      </c>
      <c r="C550" s="555"/>
      <c r="D550" s="556"/>
      <c r="E550" s="384" t="s">
        <v>2869</v>
      </c>
      <c r="F550" s="557"/>
      <c r="G550" s="558"/>
      <c r="H550" s="559"/>
      <c r="I550" s="560"/>
      <c r="J550" s="558"/>
      <c r="K550" s="561"/>
      <c r="L550" s="557"/>
      <c r="M550" s="558"/>
      <c r="N550" s="559"/>
      <c r="O550" s="560"/>
      <c r="P550" s="558"/>
      <c r="Q550" s="561"/>
      <c r="R550" s="557"/>
      <c r="S550" s="558"/>
      <c r="T550" s="559"/>
      <c r="U550" s="562"/>
      <c r="V550" s="563"/>
      <c r="W550" s="591"/>
      <c r="X550" s="572"/>
      <c r="Y550" s="353"/>
      <c r="Z550" s="573"/>
      <c r="AA550" s="574" t="str">
        <f>IFERROR(__xludf.DUMMYFUNCTION("""COMPUTED_VALUE"""),"")</f>
        <v/>
      </c>
      <c r="AB550" s="577" t="str">
        <f>IFERROR(__xludf.DUMMYFUNCTION("""COMPUTED_VALUE"""),"")</f>
        <v/>
      </c>
      <c r="AC550" s="575" t="str">
        <f>IFERROR(__xludf.DUMMYFUNCTION("""COMPUTED_VALUE"""),"")</f>
        <v/>
      </c>
      <c r="AD550" s="576" t="str">
        <f>IFERROR(__xludf.DUMMYFUNCTION("""COMPUTED_VALUE"""),"")</f>
        <v/>
      </c>
      <c r="AE550" s="574" t="str">
        <f>IFERROR(__xludf.DUMMYFUNCTION("""COMPUTED_VALUE"""),"")</f>
        <v/>
      </c>
      <c r="AF550" s="577" t="str">
        <f>IFERROR(__xludf.DUMMYFUNCTION("""COMPUTED_VALUE"""),"")</f>
        <v/>
      </c>
      <c r="AG550" s="578"/>
      <c r="AH550" s="579"/>
      <c r="AI550" s="359"/>
    </row>
    <row r="551">
      <c r="A551" s="554"/>
      <c r="B551" s="480" t="s">
        <v>2869</v>
      </c>
      <c r="C551" s="555"/>
      <c r="D551" s="556"/>
      <c r="E551" s="384" t="s">
        <v>2869</v>
      </c>
      <c r="F551" s="557"/>
      <c r="G551" s="558"/>
      <c r="H551" s="559"/>
      <c r="I551" s="560"/>
      <c r="J551" s="558"/>
      <c r="K551" s="561"/>
      <c r="L551" s="557"/>
      <c r="M551" s="558"/>
      <c r="N551" s="559"/>
      <c r="O551" s="560"/>
      <c r="P551" s="558"/>
      <c r="Q551" s="561"/>
      <c r="R551" s="557"/>
      <c r="S551" s="558"/>
      <c r="T551" s="559"/>
      <c r="U551" s="562"/>
      <c r="V551" s="563"/>
      <c r="W551" s="591"/>
      <c r="X551" s="572"/>
      <c r="Y551" s="353"/>
      <c r="Z551" s="573"/>
      <c r="AA551" s="574" t="str">
        <f>IFERROR(__xludf.DUMMYFUNCTION("""COMPUTED_VALUE"""),"")</f>
        <v/>
      </c>
      <c r="AB551" s="577" t="str">
        <f>IFERROR(__xludf.DUMMYFUNCTION("""COMPUTED_VALUE"""),"")</f>
        <v/>
      </c>
      <c r="AC551" s="575" t="str">
        <f>IFERROR(__xludf.DUMMYFUNCTION("""COMPUTED_VALUE"""),"")</f>
        <v/>
      </c>
      <c r="AD551" s="576" t="str">
        <f>IFERROR(__xludf.DUMMYFUNCTION("""COMPUTED_VALUE"""),"")</f>
        <v/>
      </c>
      <c r="AE551" s="574" t="str">
        <f>IFERROR(__xludf.DUMMYFUNCTION("""COMPUTED_VALUE"""),"")</f>
        <v/>
      </c>
      <c r="AF551" s="577" t="str">
        <f>IFERROR(__xludf.DUMMYFUNCTION("""COMPUTED_VALUE"""),"")</f>
        <v/>
      </c>
      <c r="AG551" s="578"/>
      <c r="AH551" s="579"/>
      <c r="AI551" s="359"/>
    </row>
    <row r="552">
      <c r="A552" s="554"/>
      <c r="B552" s="480" t="s">
        <v>2869</v>
      </c>
      <c r="C552" s="555"/>
      <c r="D552" s="556"/>
      <c r="E552" s="384" t="s">
        <v>2869</v>
      </c>
      <c r="F552" s="557"/>
      <c r="G552" s="558"/>
      <c r="H552" s="559"/>
      <c r="I552" s="560"/>
      <c r="J552" s="558"/>
      <c r="K552" s="561"/>
      <c r="L552" s="557"/>
      <c r="M552" s="558"/>
      <c r="N552" s="559"/>
      <c r="O552" s="560"/>
      <c r="P552" s="558"/>
      <c r="Q552" s="561"/>
      <c r="R552" s="557"/>
      <c r="S552" s="558"/>
      <c r="T552" s="559"/>
      <c r="U552" s="562"/>
      <c r="V552" s="563"/>
      <c r="W552" s="591"/>
      <c r="X552" s="572"/>
      <c r="Y552" s="353"/>
      <c r="Z552" s="573"/>
      <c r="AA552" s="574" t="str">
        <f>IFERROR(__xludf.DUMMYFUNCTION("""COMPUTED_VALUE"""),"")</f>
        <v/>
      </c>
      <c r="AB552" s="577" t="str">
        <f>IFERROR(__xludf.DUMMYFUNCTION("""COMPUTED_VALUE"""),"")</f>
        <v/>
      </c>
      <c r="AC552" s="575" t="str">
        <f>IFERROR(__xludf.DUMMYFUNCTION("""COMPUTED_VALUE"""),"")</f>
        <v/>
      </c>
      <c r="AD552" s="576" t="str">
        <f>IFERROR(__xludf.DUMMYFUNCTION("""COMPUTED_VALUE"""),"")</f>
        <v/>
      </c>
      <c r="AE552" s="574" t="str">
        <f>IFERROR(__xludf.DUMMYFUNCTION("""COMPUTED_VALUE"""),"")</f>
        <v/>
      </c>
      <c r="AF552" s="577" t="str">
        <f>IFERROR(__xludf.DUMMYFUNCTION("""COMPUTED_VALUE"""),"")</f>
        <v/>
      </c>
      <c r="AG552" s="578"/>
      <c r="AH552" s="579"/>
      <c r="AI552" s="359"/>
    </row>
    <row r="553">
      <c r="A553" s="554"/>
      <c r="B553" s="480" t="s">
        <v>2869</v>
      </c>
      <c r="C553" s="555"/>
      <c r="D553" s="556"/>
      <c r="E553" s="384" t="s">
        <v>2869</v>
      </c>
      <c r="F553" s="557"/>
      <c r="G553" s="558"/>
      <c r="H553" s="559"/>
      <c r="I553" s="560"/>
      <c r="J553" s="558"/>
      <c r="K553" s="561"/>
      <c r="L553" s="557"/>
      <c r="M553" s="558"/>
      <c r="N553" s="559"/>
      <c r="O553" s="560"/>
      <c r="P553" s="558"/>
      <c r="Q553" s="561"/>
      <c r="R553" s="557"/>
      <c r="S553" s="558"/>
      <c r="T553" s="559"/>
      <c r="U553" s="562"/>
      <c r="V553" s="563"/>
      <c r="W553" s="591"/>
      <c r="X553" s="572"/>
      <c r="Y553" s="353"/>
      <c r="Z553" s="573"/>
      <c r="AA553" s="574" t="str">
        <f>IFERROR(__xludf.DUMMYFUNCTION("""COMPUTED_VALUE"""),"")</f>
        <v/>
      </c>
      <c r="AB553" s="577" t="str">
        <f>IFERROR(__xludf.DUMMYFUNCTION("""COMPUTED_VALUE"""),"")</f>
        <v/>
      </c>
      <c r="AC553" s="575" t="str">
        <f>IFERROR(__xludf.DUMMYFUNCTION("""COMPUTED_VALUE"""),"")</f>
        <v/>
      </c>
      <c r="AD553" s="576" t="str">
        <f>IFERROR(__xludf.DUMMYFUNCTION("""COMPUTED_VALUE"""),"")</f>
        <v/>
      </c>
      <c r="AE553" s="574" t="str">
        <f>IFERROR(__xludf.DUMMYFUNCTION("""COMPUTED_VALUE"""),"")</f>
        <v/>
      </c>
      <c r="AF553" s="577" t="str">
        <f>IFERROR(__xludf.DUMMYFUNCTION("""COMPUTED_VALUE"""),"")</f>
        <v/>
      </c>
      <c r="AG553" s="578"/>
      <c r="AH553" s="579"/>
      <c r="AI553" s="359"/>
    </row>
    <row r="554">
      <c r="A554" s="554"/>
      <c r="B554" s="480" t="s">
        <v>2869</v>
      </c>
      <c r="C554" s="555"/>
      <c r="D554" s="556"/>
      <c r="E554" s="384" t="s">
        <v>2869</v>
      </c>
      <c r="F554" s="557"/>
      <c r="G554" s="558"/>
      <c r="H554" s="559"/>
      <c r="I554" s="560"/>
      <c r="J554" s="558"/>
      <c r="K554" s="561"/>
      <c r="L554" s="557"/>
      <c r="M554" s="558"/>
      <c r="N554" s="559"/>
      <c r="O554" s="560"/>
      <c r="P554" s="558"/>
      <c r="Q554" s="561"/>
      <c r="R554" s="557"/>
      <c r="S554" s="558"/>
      <c r="T554" s="559"/>
      <c r="U554" s="562"/>
      <c r="V554" s="563"/>
      <c r="W554" s="591"/>
      <c r="X554" s="572"/>
      <c r="Y554" s="353"/>
      <c r="Z554" s="573"/>
      <c r="AA554" s="574" t="str">
        <f>IFERROR(__xludf.DUMMYFUNCTION("""COMPUTED_VALUE"""),"")</f>
        <v/>
      </c>
      <c r="AB554" s="577" t="str">
        <f>IFERROR(__xludf.DUMMYFUNCTION("""COMPUTED_VALUE"""),"")</f>
        <v/>
      </c>
      <c r="AC554" s="575" t="str">
        <f>IFERROR(__xludf.DUMMYFUNCTION("""COMPUTED_VALUE"""),"")</f>
        <v/>
      </c>
      <c r="AD554" s="576" t="str">
        <f>IFERROR(__xludf.DUMMYFUNCTION("""COMPUTED_VALUE"""),"")</f>
        <v/>
      </c>
      <c r="AE554" s="574" t="str">
        <f>IFERROR(__xludf.DUMMYFUNCTION("""COMPUTED_VALUE"""),"")</f>
        <v/>
      </c>
      <c r="AF554" s="577" t="str">
        <f>IFERROR(__xludf.DUMMYFUNCTION("""COMPUTED_VALUE"""),"")</f>
        <v/>
      </c>
      <c r="AG554" s="578"/>
      <c r="AH554" s="579"/>
      <c r="AI554" s="359"/>
    </row>
    <row r="555">
      <c r="A555" s="554"/>
      <c r="B555" s="480" t="s">
        <v>2869</v>
      </c>
      <c r="C555" s="555"/>
      <c r="D555" s="556"/>
      <c r="E555" s="384" t="s">
        <v>2869</v>
      </c>
      <c r="F555" s="557"/>
      <c r="G555" s="558"/>
      <c r="H555" s="559"/>
      <c r="I555" s="560"/>
      <c r="J555" s="558"/>
      <c r="K555" s="561"/>
      <c r="L555" s="557"/>
      <c r="M555" s="558"/>
      <c r="N555" s="559"/>
      <c r="O555" s="560"/>
      <c r="P555" s="558"/>
      <c r="Q555" s="561"/>
      <c r="R555" s="557"/>
      <c r="S555" s="558"/>
      <c r="T555" s="559"/>
      <c r="U555" s="562"/>
      <c r="V555" s="563"/>
      <c r="W555" s="591"/>
      <c r="X555" s="572"/>
      <c r="Y555" s="353"/>
      <c r="Z555" s="573"/>
      <c r="AA555" s="574" t="str">
        <f>IFERROR(__xludf.DUMMYFUNCTION("""COMPUTED_VALUE"""),"")</f>
        <v/>
      </c>
      <c r="AB555" s="577" t="str">
        <f>IFERROR(__xludf.DUMMYFUNCTION("""COMPUTED_VALUE"""),"")</f>
        <v/>
      </c>
      <c r="AC555" s="575" t="str">
        <f>IFERROR(__xludf.DUMMYFUNCTION("""COMPUTED_VALUE"""),"")</f>
        <v/>
      </c>
      <c r="AD555" s="576" t="str">
        <f>IFERROR(__xludf.DUMMYFUNCTION("""COMPUTED_VALUE"""),"")</f>
        <v/>
      </c>
      <c r="AE555" s="574" t="str">
        <f>IFERROR(__xludf.DUMMYFUNCTION("""COMPUTED_VALUE"""),"")</f>
        <v/>
      </c>
      <c r="AF555" s="577" t="str">
        <f>IFERROR(__xludf.DUMMYFUNCTION("""COMPUTED_VALUE"""),"")</f>
        <v/>
      </c>
      <c r="AG555" s="578"/>
      <c r="AH555" s="579"/>
      <c r="AI555" s="359"/>
    </row>
    <row r="556">
      <c r="A556" s="554"/>
      <c r="B556" s="480" t="s">
        <v>2869</v>
      </c>
      <c r="C556" s="555"/>
      <c r="D556" s="556"/>
      <c r="E556" s="384" t="s">
        <v>2869</v>
      </c>
      <c r="F556" s="557"/>
      <c r="G556" s="558"/>
      <c r="H556" s="559"/>
      <c r="I556" s="560"/>
      <c r="J556" s="558"/>
      <c r="K556" s="561"/>
      <c r="L556" s="557"/>
      <c r="M556" s="558"/>
      <c r="N556" s="559"/>
      <c r="O556" s="560"/>
      <c r="P556" s="558"/>
      <c r="Q556" s="561"/>
      <c r="R556" s="557"/>
      <c r="S556" s="558"/>
      <c r="T556" s="559"/>
      <c r="U556" s="562"/>
      <c r="V556" s="563"/>
      <c r="W556" s="591"/>
      <c r="X556" s="572"/>
      <c r="Y556" s="353"/>
      <c r="Z556" s="573"/>
      <c r="AA556" s="574" t="str">
        <f>IFERROR(__xludf.DUMMYFUNCTION("""COMPUTED_VALUE"""),"")</f>
        <v/>
      </c>
      <c r="AB556" s="577" t="str">
        <f>IFERROR(__xludf.DUMMYFUNCTION("""COMPUTED_VALUE"""),"")</f>
        <v/>
      </c>
      <c r="AC556" s="575" t="str">
        <f>IFERROR(__xludf.DUMMYFUNCTION("""COMPUTED_VALUE"""),"")</f>
        <v/>
      </c>
      <c r="AD556" s="576" t="str">
        <f>IFERROR(__xludf.DUMMYFUNCTION("""COMPUTED_VALUE"""),"")</f>
        <v/>
      </c>
      <c r="AE556" s="574" t="str">
        <f>IFERROR(__xludf.DUMMYFUNCTION("""COMPUTED_VALUE"""),"")</f>
        <v/>
      </c>
      <c r="AF556" s="577" t="str">
        <f>IFERROR(__xludf.DUMMYFUNCTION("""COMPUTED_VALUE"""),"")</f>
        <v/>
      </c>
      <c r="AG556" s="578"/>
      <c r="AH556" s="579"/>
      <c r="AI556" s="359"/>
    </row>
    <row r="557">
      <c r="A557" s="554"/>
      <c r="B557" s="480" t="s">
        <v>2869</v>
      </c>
      <c r="C557" s="555"/>
      <c r="D557" s="556"/>
      <c r="E557" s="384" t="s">
        <v>2869</v>
      </c>
      <c r="F557" s="557"/>
      <c r="G557" s="558"/>
      <c r="H557" s="559"/>
      <c r="I557" s="560"/>
      <c r="J557" s="558"/>
      <c r="K557" s="561"/>
      <c r="L557" s="557"/>
      <c r="M557" s="558"/>
      <c r="N557" s="559"/>
      <c r="O557" s="560"/>
      <c r="P557" s="558"/>
      <c r="Q557" s="561"/>
      <c r="R557" s="557"/>
      <c r="S557" s="558"/>
      <c r="T557" s="559"/>
      <c r="U557" s="562"/>
      <c r="V557" s="563"/>
      <c r="W557" s="591"/>
      <c r="X557" s="572"/>
      <c r="Y557" s="353"/>
      <c r="Z557" s="573"/>
      <c r="AA557" s="574" t="str">
        <f>IFERROR(__xludf.DUMMYFUNCTION("""COMPUTED_VALUE"""),"")</f>
        <v/>
      </c>
      <c r="AB557" s="577" t="str">
        <f>IFERROR(__xludf.DUMMYFUNCTION("""COMPUTED_VALUE"""),"")</f>
        <v/>
      </c>
      <c r="AC557" s="575" t="str">
        <f>IFERROR(__xludf.DUMMYFUNCTION("""COMPUTED_VALUE"""),"")</f>
        <v/>
      </c>
      <c r="AD557" s="576" t="str">
        <f>IFERROR(__xludf.DUMMYFUNCTION("""COMPUTED_VALUE"""),"")</f>
        <v/>
      </c>
      <c r="AE557" s="574" t="str">
        <f>IFERROR(__xludf.DUMMYFUNCTION("""COMPUTED_VALUE"""),"")</f>
        <v/>
      </c>
      <c r="AF557" s="577" t="str">
        <f>IFERROR(__xludf.DUMMYFUNCTION("""COMPUTED_VALUE"""),"")</f>
        <v/>
      </c>
      <c r="AG557" s="578"/>
      <c r="AH557" s="579"/>
      <c r="AI557" s="359"/>
    </row>
    <row r="558">
      <c r="A558" s="554"/>
      <c r="B558" s="480" t="s">
        <v>2869</v>
      </c>
      <c r="C558" s="555"/>
      <c r="D558" s="556"/>
      <c r="E558" s="384" t="s">
        <v>2869</v>
      </c>
      <c r="F558" s="557"/>
      <c r="G558" s="558"/>
      <c r="H558" s="559"/>
      <c r="I558" s="560"/>
      <c r="J558" s="558"/>
      <c r="K558" s="561"/>
      <c r="L558" s="557"/>
      <c r="M558" s="558"/>
      <c r="N558" s="559"/>
      <c r="O558" s="560"/>
      <c r="P558" s="558"/>
      <c r="Q558" s="561"/>
      <c r="R558" s="557"/>
      <c r="S558" s="558"/>
      <c r="T558" s="559"/>
      <c r="U558" s="562"/>
      <c r="V558" s="563"/>
      <c r="W558" s="591"/>
      <c r="X558" s="572"/>
      <c r="Y558" s="353"/>
      <c r="Z558" s="573"/>
      <c r="AA558" s="574" t="str">
        <f>IFERROR(__xludf.DUMMYFUNCTION("""COMPUTED_VALUE"""),"")</f>
        <v/>
      </c>
      <c r="AB558" s="577" t="str">
        <f>IFERROR(__xludf.DUMMYFUNCTION("""COMPUTED_VALUE"""),"")</f>
        <v/>
      </c>
      <c r="AC558" s="575" t="str">
        <f>IFERROR(__xludf.DUMMYFUNCTION("""COMPUTED_VALUE"""),"")</f>
        <v/>
      </c>
      <c r="AD558" s="576" t="str">
        <f>IFERROR(__xludf.DUMMYFUNCTION("""COMPUTED_VALUE"""),"")</f>
        <v/>
      </c>
      <c r="AE558" s="574" t="str">
        <f>IFERROR(__xludf.DUMMYFUNCTION("""COMPUTED_VALUE"""),"")</f>
        <v/>
      </c>
      <c r="AF558" s="577" t="str">
        <f>IFERROR(__xludf.DUMMYFUNCTION("""COMPUTED_VALUE"""),"")</f>
        <v/>
      </c>
      <c r="AG558" s="578"/>
      <c r="AH558" s="579"/>
      <c r="AI558" s="359"/>
    </row>
    <row r="559">
      <c r="A559" s="554"/>
      <c r="B559" s="480" t="s">
        <v>2869</v>
      </c>
      <c r="C559" s="555"/>
      <c r="D559" s="556"/>
      <c r="E559" s="384" t="s">
        <v>2869</v>
      </c>
      <c r="F559" s="557"/>
      <c r="G559" s="558"/>
      <c r="H559" s="559"/>
      <c r="I559" s="560"/>
      <c r="J559" s="558"/>
      <c r="K559" s="561"/>
      <c r="L559" s="557"/>
      <c r="M559" s="558"/>
      <c r="N559" s="559"/>
      <c r="O559" s="560"/>
      <c r="P559" s="558"/>
      <c r="Q559" s="561"/>
      <c r="R559" s="557"/>
      <c r="S559" s="558"/>
      <c r="T559" s="559"/>
      <c r="U559" s="562"/>
      <c r="V559" s="563"/>
      <c r="W559" s="591"/>
      <c r="X559" s="572"/>
      <c r="Y559" s="353"/>
      <c r="Z559" s="573"/>
      <c r="AA559" s="574" t="str">
        <f>IFERROR(__xludf.DUMMYFUNCTION("""COMPUTED_VALUE"""),"")</f>
        <v/>
      </c>
      <c r="AB559" s="577" t="str">
        <f>IFERROR(__xludf.DUMMYFUNCTION("""COMPUTED_VALUE"""),"")</f>
        <v/>
      </c>
      <c r="AC559" s="575" t="str">
        <f>IFERROR(__xludf.DUMMYFUNCTION("""COMPUTED_VALUE"""),"")</f>
        <v/>
      </c>
      <c r="AD559" s="576" t="str">
        <f>IFERROR(__xludf.DUMMYFUNCTION("""COMPUTED_VALUE"""),"")</f>
        <v/>
      </c>
      <c r="AE559" s="574" t="str">
        <f>IFERROR(__xludf.DUMMYFUNCTION("""COMPUTED_VALUE"""),"")</f>
        <v/>
      </c>
      <c r="AF559" s="577" t="str">
        <f>IFERROR(__xludf.DUMMYFUNCTION("""COMPUTED_VALUE"""),"")</f>
        <v/>
      </c>
      <c r="AG559" s="578"/>
      <c r="AH559" s="579"/>
      <c r="AI559" s="359"/>
    </row>
    <row r="560">
      <c r="A560" s="554"/>
      <c r="B560" s="480" t="s">
        <v>2869</v>
      </c>
      <c r="C560" s="555"/>
      <c r="D560" s="556"/>
      <c r="E560" s="384" t="s">
        <v>2869</v>
      </c>
      <c r="F560" s="557"/>
      <c r="G560" s="558"/>
      <c r="H560" s="559"/>
      <c r="I560" s="560"/>
      <c r="J560" s="558"/>
      <c r="K560" s="561"/>
      <c r="L560" s="557"/>
      <c r="M560" s="558"/>
      <c r="N560" s="559"/>
      <c r="O560" s="560"/>
      <c r="P560" s="558"/>
      <c r="Q560" s="561"/>
      <c r="R560" s="557"/>
      <c r="S560" s="558"/>
      <c r="T560" s="559"/>
      <c r="U560" s="562"/>
      <c r="V560" s="563"/>
      <c r="W560" s="591"/>
      <c r="X560" s="572"/>
      <c r="Y560" s="353"/>
      <c r="Z560" s="573"/>
      <c r="AA560" s="574" t="str">
        <f>IFERROR(__xludf.DUMMYFUNCTION("""COMPUTED_VALUE"""),"")</f>
        <v/>
      </c>
      <c r="AB560" s="577" t="str">
        <f>IFERROR(__xludf.DUMMYFUNCTION("""COMPUTED_VALUE"""),"")</f>
        <v/>
      </c>
      <c r="AC560" s="575" t="str">
        <f>IFERROR(__xludf.DUMMYFUNCTION("""COMPUTED_VALUE"""),"")</f>
        <v/>
      </c>
      <c r="AD560" s="576" t="str">
        <f>IFERROR(__xludf.DUMMYFUNCTION("""COMPUTED_VALUE"""),"")</f>
        <v/>
      </c>
      <c r="AE560" s="574" t="str">
        <f>IFERROR(__xludf.DUMMYFUNCTION("""COMPUTED_VALUE"""),"")</f>
        <v/>
      </c>
      <c r="AF560" s="577" t="str">
        <f>IFERROR(__xludf.DUMMYFUNCTION("""COMPUTED_VALUE"""),"")</f>
        <v/>
      </c>
      <c r="AG560" s="578"/>
      <c r="AH560" s="579"/>
      <c r="AI560" s="393"/>
    </row>
    <row r="561">
      <c r="A561" s="554"/>
      <c r="B561" s="480" t="s">
        <v>2869</v>
      </c>
      <c r="C561" s="555"/>
      <c r="D561" s="556"/>
      <c r="E561" s="384" t="s">
        <v>2869</v>
      </c>
      <c r="F561" s="557"/>
      <c r="G561" s="558"/>
      <c r="H561" s="559"/>
      <c r="I561" s="560"/>
      <c r="J561" s="558"/>
      <c r="K561" s="561"/>
      <c r="L561" s="557"/>
      <c r="M561" s="558"/>
      <c r="N561" s="559"/>
      <c r="O561" s="560"/>
      <c r="P561" s="558"/>
      <c r="Q561" s="561"/>
      <c r="R561" s="557"/>
      <c r="S561" s="558"/>
      <c r="T561" s="559"/>
      <c r="U561" s="562"/>
      <c r="V561" s="563"/>
      <c r="W561" s="591"/>
      <c r="X561" s="572"/>
      <c r="Y561" s="353"/>
      <c r="Z561" s="573"/>
      <c r="AA561" s="574" t="str">
        <f>IFERROR(__xludf.DUMMYFUNCTION("""COMPUTED_VALUE"""),"")</f>
        <v/>
      </c>
      <c r="AB561" s="577" t="str">
        <f>IFERROR(__xludf.DUMMYFUNCTION("""COMPUTED_VALUE"""),"")</f>
        <v/>
      </c>
      <c r="AC561" s="575" t="str">
        <f>IFERROR(__xludf.DUMMYFUNCTION("""COMPUTED_VALUE"""),"")</f>
        <v/>
      </c>
      <c r="AD561" s="576" t="str">
        <f>IFERROR(__xludf.DUMMYFUNCTION("""COMPUTED_VALUE"""),"")</f>
        <v/>
      </c>
      <c r="AE561" s="574" t="str">
        <f>IFERROR(__xludf.DUMMYFUNCTION("""COMPUTED_VALUE"""),"")</f>
        <v/>
      </c>
      <c r="AF561" s="577" t="str">
        <f>IFERROR(__xludf.DUMMYFUNCTION("""COMPUTED_VALUE"""),"")</f>
        <v/>
      </c>
      <c r="AG561" s="578"/>
      <c r="AH561" s="579"/>
      <c r="AI561" s="393"/>
    </row>
    <row r="562">
      <c r="A562" s="554"/>
      <c r="B562" s="480" t="s">
        <v>2869</v>
      </c>
      <c r="C562" s="555"/>
      <c r="D562" s="556"/>
      <c r="E562" s="384" t="s">
        <v>2869</v>
      </c>
      <c r="F562" s="557"/>
      <c r="G562" s="558"/>
      <c r="H562" s="559"/>
      <c r="I562" s="560"/>
      <c r="J562" s="558"/>
      <c r="K562" s="561"/>
      <c r="L562" s="557"/>
      <c r="M562" s="558"/>
      <c r="N562" s="559"/>
      <c r="O562" s="560"/>
      <c r="P562" s="558"/>
      <c r="Q562" s="561"/>
      <c r="R562" s="557"/>
      <c r="S562" s="558"/>
      <c r="T562" s="559"/>
      <c r="U562" s="562"/>
      <c r="V562" s="563"/>
      <c r="W562" s="591"/>
      <c r="X562" s="572"/>
      <c r="Y562" s="353"/>
      <c r="Z562" s="573"/>
      <c r="AA562" s="574" t="str">
        <f>IFERROR(__xludf.DUMMYFUNCTION("""COMPUTED_VALUE"""),"")</f>
        <v/>
      </c>
      <c r="AB562" s="577" t="str">
        <f>IFERROR(__xludf.DUMMYFUNCTION("""COMPUTED_VALUE"""),"")</f>
        <v/>
      </c>
      <c r="AC562" s="575" t="str">
        <f>IFERROR(__xludf.DUMMYFUNCTION("""COMPUTED_VALUE"""),"")</f>
        <v/>
      </c>
      <c r="AD562" s="576" t="str">
        <f>IFERROR(__xludf.DUMMYFUNCTION("""COMPUTED_VALUE"""),"")</f>
        <v/>
      </c>
      <c r="AE562" s="574" t="str">
        <f>IFERROR(__xludf.DUMMYFUNCTION("""COMPUTED_VALUE"""),"")</f>
        <v/>
      </c>
      <c r="AF562" s="577" t="str">
        <f>IFERROR(__xludf.DUMMYFUNCTION("""COMPUTED_VALUE"""),"")</f>
        <v/>
      </c>
      <c r="AG562" s="578"/>
      <c r="AH562" s="579"/>
      <c r="AI562" s="393"/>
    </row>
    <row r="563">
      <c r="A563" s="554"/>
      <c r="B563" s="480" t="s">
        <v>2869</v>
      </c>
      <c r="C563" s="555"/>
      <c r="D563" s="556"/>
      <c r="E563" s="384" t="s">
        <v>2869</v>
      </c>
      <c r="F563" s="557"/>
      <c r="G563" s="558"/>
      <c r="H563" s="559"/>
      <c r="I563" s="560"/>
      <c r="J563" s="558"/>
      <c r="K563" s="561"/>
      <c r="L563" s="557"/>
      <c r="M563" s="558"/>
      <c r="N563" s="559"/>
      <c r="O563" s="560"/>
      <c r="P563" s="558"/>
      <c r="Q563" s="561"/>
      <c r="R563" s="557"/>
      <c r="S563" s="558"/>
      <c r="T563" s="559"/>
      <c r="U563" s="562"/>
      <c r="V563" s="563"/>
      <c r="W563" s="591"/>
      <c r="X563" s="572"/>
      <c r="Y563" s="353"/>
      <c r="Z563" s="573"/>
      <c r="AA563" s="574" t="str">
        <f>IFERROR(__xludf.DUMMYFUNCTION("""COMPUTED_VALUE"""),"")</f>
        <v/>
      </c>
      <c r="AB563" s="577" t="str">
        <f>IFERROR(__xludf.DUMMYFUNCTION("""COMPUTED_VALUE"""),"")</f>
        <v/>
      </c>
      <c r="AC563" s="575" t="str">
        <f>IFERROR(__xludf.DUMMYFUNCTION("""COMPUTED_VALUE"""),"")</f>
        <v/>
      </c>
      <c r="AD563" s="576" t="str">
        <f>IFERROR(__xludf.DUMMYFUNCTION("""COMPUTED_VALUE"""),"")</f>
        <v/>
      </c>
      <c r="AE563" s="574" t="str">
        <f>IFERROR(__xludf.DUMMYFUNCTION("""COMPUTED_VALUE"""),"")</f>
        <v/>
      </c>
      <c r="AF563" s="577" t="str">
        <f>IFERROR(__xludf.DUMMYFUNCTION("""COMPUTED_VALUE"""),"")</f>
        <v/>
      </c>
      <c r="AG563" s="570"/>
      <c r="AH563" s="571"/>
      <c r="AI563" s="393"/>
    </row>
    <row r="564">
      <c r="A564" s="554"/>
      <c r="B564" s="480" t="s">
        <v>2869</v>
      </c>
      <c r="C564" s="555"/>
      <c r="D564" s="556"/>
      <c r="E564" s="384" t="s">
        <v>2869</v>
      </c>
      <c r="F564" s="557"/>
      <c r="G564" s="558"/>
      <c r="H564" s="559"/>
      <c r="I564" s="560"/>
      <c r="J564" s="558"/>
      <c r="K564" s="561"/>
      <c r="L564" s="557"/>
      <c r="M564" s="558"/>
      <c r="N564" s="559"/>
      <c r="O564" s="560"/>
      <c r="P564" s="558"/>
      <c r="Q564" s="561"/>
      <c r="R564" s="557"/>
      <c r="S564" s="558"/>
      <c r="T564" s="559"/>
      <c r="U564" s="562"/>
      <c r="V564" s="563"/>
      <c r="W564" s="591"/>
      <c r="X564" s="572"/>
      <c r="Y564" s="353"/>
      <c r="Z564" s="573"/>
      <c r="AA564" s="574" t="str">
        <f>IFERROR(__xludf.DUMMYFUNCTION("""COMPUTED_VALUE"""),"")</f>
        <v/>
      </c>
      <c r="AB564" s="577" t="str">
        <f>IFERROR(__xludf.DUMMYFUNCTION("""COMPUTED_VALUE"""),"")</f>
        <v/>
      </c>
      <c r="AC564" s="575" t="str">
        <f>IFERROR(__xludf.DUMMYFUNCTION("""COMPUTED_VALUE"""),"")</f>
        <v/>
      </c>
      <c r="AD564" s="576" t="str">
        <f>IFERROR(__xludf.DUMMYFUNCTION("""COMPUTED_VALUE"""),"")</f>
        <v/>
      </c>
      <c r="AE564" s="574" t="str">
        <f>IFERROR(__xludf.DUMMYFUNCTION("""COMPUTED_VALUE"""),"")</f>
        <v/>
      </c>
      <c r="AF564" s="577" t="str">
        <f>IFERROR(__xludf.DUMMYFUNCTION("""COMPUTED_VALUE"""),"")</f>
        <v/>
      </c>
      <c r="AG564" s="578"/>
      <c r="AH564" s="579"/>
      <c r="AI564" s="359"/>
    </row>
    <row r="565">
      <c r="A565" s="554"/>
      <c r="B565" s="480" t="s">
        <v>2869</v>
      </c>
      <c r="C565" s="555"/>
      <c r="D565" s="556"/>
      <c r="E565" s="384" t="s">
        <v>2869</v>
      </c>
      <c r="F565" s="557"/>
      <c r="G565" s="558"/>
      <c r="H565" s="559"/>
      <c r="I565" s="560"/>
      <c r="J565" s="558"/>
      <c r="K565" s="561"/>
      <c r="L565" s="557"/>
      <c r="M565" s="558"/>
      <c r="N565" s="559"/>
      <c r="O565" s="560"/>
      <c r="P565" s="558"/>
      <c r="Q565" s="561"/>
      <c r="R565" s="557"/>
      <c r="S565" s="558"/>
      <c r="T565" s="559"/>
      <c r="U565" s="562"/>
      <c r="V565" s="563"/>
      <c r="W565" s="591"/>
      <c r="X565" s="572"/>
      <c r="Y565" s="353"/>
      <c r="Z565" s="573"/>
      <c r="AA565" s="574" t="str">
        <f>IFERROR(__xludf.DUMMYFUNCTION("""COMPUTED_VALUE"""),"")</f>
        <v/>
      </c>
      <c r="AB565" s="577" t="str">
        <f>IFERROR(__xludf.DUMMYFUNCTION("""COMPUTED_VALUE"""),"")</f>
        <v/>
      </c>
      <c r="AC565" s="575" t="str">
        <f>IFERROR(__xludf.DUMMYFUNCTION("""COMPUTED_VALUE"""),"")</f>
        <v/>
      </c>
      <c r="AD565" s="576" t="str">
        <f>IFERROR(__xludf.DUMMYFUNCTION("""COMPUTED_VALUE"""),"")</f>
        <v/>
      </c>
      <c r="AE565" s="574" t="str">
        <f>IFERROR(__xludf.DUMMYFUNCTION("""COMPUTED_VALUE"""),"")</f>
        <v/>
      </c>
      <c r="AF565" s="577" t="str">
        <f>IFERROR(__xludf.DUMMYFUNCTION("""COMPUTED_VALUE"""),"")</f>
        <v/>
      </c>
      <c r="AG565" s="578"/>
      <c r="AH565" s="579"/>
      <c r="AI565" s="359"/>
    </row>
    <row r="566">
      <c r="A566" s="554"/>
      <c r="B566" s="480" t="s">
        <v>2869</v>
      </c>
      <c r="C566" s="555"/>
      <c r="D566" s="556"/>
      <c r="E566" s="384" t="s">
        <v>2869</v>
      </c>
      <c r="F566" s="557"/>
      <c r="G566" s="558"/>
      <c r="H566" s="559"/>
      <c r="I566" s="560"/>
      <c r="J566" s="558"/>
      <c r="K566" s="561"/>
      <c r="L566" s="557"/>
      <c r="M566" s="558"/>
      <c r="N566" s="559"/>
      <c r="O566" s="560"/>
      <c r="P566" s="558"/>
      <c r="Q566" s="561"/>
      <c r="R566" s="557"/>
      <c r="S566" s="558"/>
      <c r="T566" s="559"/>
      <c r="U566" s="562"/>
      <c r="V566" s="563"/>
      <c r="W566" s="591"/>
      <c r="X566" s="572"/>
      <c r="Y566" s="353"/>
      <c r="Z566" s="573"/>
      <c r="AA566" s="574" t="str">
        <f>IFERROR(__xludf.DUMMYFUNCTION("""COMPUTED_VALUE"""),"")</f>
        <v/>
      </c>
      <c r="AB566" s="577" t="str">
        <f>IFERROR(__xludf.DUMMYFUNCTION("""COMPUTED_VALUE"""),"")</f>
        <v/>
      </c>
      <c r="AC566" s="575" t="str">
        <f>IFERROR(__xludf.DUMMYFUNCTION("""COMPUTED_VALUE"""),"")</f>
        <v/>
      </c>
      <c r="AD566" s="576" t="str">
        <f>IFERROR(__xludf.DUMMYFUNCTION("""COMPUTED_VALUE"""),"")</f>
        <v/>
      </c>
      <c r="AE566" s="574" t="str">
        <f>IFERROR(__xludf.DUMMYFUNCTION("""COMPUTED_VALUE"""),"")</f>
        <v/>
      </c>
      <c r="AF566" s="577" t="str">
        <f>IFERROR(__xludf.DUMMYFUNCTION("""COMPUTED_VALUE"""),"")</f>
        <v/>
      </c>
      <c r="AG566" s="578"/>
      <c r="AH566" s="579"/>
      <c r="AI566" s="359"/>
    </row>
    <row r="567">
      <c r="A567" s="554"/>
      <c r="B567" s="480" t="s">
        <v>2869</v>
      </c>
      <c r="C567" s="555"/>
      <c r="D567" s="556"/>
      <c r="E567" s="384" t="s">
        <v>2869</v>
      </c>
      <c r="F567" s="557"/>
      <c r="G567" s="558"/>
      <c r="H567" s="559"/>
      <c r="I567" s="560"/>
      <c r="J567" s="558"/>
      <c r="K567" s="561"/>
      <c r="L567" s="557"/>
      <c r="M567" s="558"/>
      <c r="N567" s="559"/>
      <c r="O567" s="560"/>
      <c r="P567" s="558"/>
      <c r="Q567" s="561"/>
      <c r="R567" s="557"/>
      <c r="S567" s="558"/>
      <c r="T567" s="559"/>
      <c r="U567" s="562"/>
      <c r="V567" s="563"/>
      <c r="W567" s="591"/>
      <c r="X567" s="572"/>
      <c r="Y567" s="353"/>
      <c r="Z567" s="573"/>
      <c r="AA567" s="574" t="str">
        <f>IFERROR(__xludf.DUMMYFUNCTION("""COMPUTED_VALUE"""),"")</f>
        <v/>
      </c>
      <c r="AB567" s="577" t="str">
        <f>IFERROR(__xludf.DUMMYFUNCTION("""COMPUTED_VALUE"""),"")</f>
        <v/>
      </c>
      <c r="AC567" s="575" t="str">
        <f>IFERROR(__xludf.DUMMYFUNCTION("""COMPUTED_VALUE"""),"")</f>
        <v/>
      </c>
      <c r="AD567" s="576" t="str">
        <f>IFERROR(__xludf.DUMMYFUNCTION("""COMPUTED_VALUE"""),"")</f>
        <v/>
      </c>
      <c r="AE567" s="574" t="str">
        <f>IFERROR(__xludf.DUMMYFUNCTION("""COMPUTED_VALUE"""),"")</f>
        <v/>
      </c>
      <c r="AF567" s="577" t="str">
        <f>IFERROR(__xludf.DUMMYFUNCTION("""COMPUTED_VALUE"""),"")</f>
        <v/>
      </c>
      <c r="AG567" s="578"/>
      <c r="AH567" s="579"/>
      <c r="AI567" s="359"/>
    </row>
    <row r="568">
      <c r="A568" s="554"/>
      <c r="B568" s="480" t="s">
        <v>2869</v>
      </c>
      <c r="C568" s="555"/>
      <c r="D568" s="556"/>
      <c r="E568" s="384" t="s">
        <v>2869</v>
      </c>
      <c r="F568" s="557"/>
      <c r="G568" s="558"/>
      <c r="H568" s="559"/>
      <c r="I568" s="560"/>
      <c r="J568" s="558"/>
      <c r="K568" s="561"/>
      <c r="L568" s="557"/>
      <c r="M568" s="558"/>
      <c r="N568" s="559"/>
      <c r="O568" s="560"/>
      <c r="P568" s="558"/>
      <c r="Q568" s="561"/>
      <c r="R568" s="557"/>
      <c r="S568" s="558"/>
      <c r="T568" s="559"/>
      <c r="U568" s="562"/>
      <c r="V568" s="563"/>
      <c r="W568" s="591"/>
      <c r="X568" s="572"/>
      <c r="Y568" s="353"/>
      <c r="Z568" s="573"/>
      <c r="AA568" s="574" t="str">
        <f>IFERROR(__xludf.DUMMYFUNCTION("""COMPUTED_VALUE"""),"")</f>
        <v/>
      </c>
      <c r="AB568" s="577" t="str">
        <f>IFERROR(__xludf.DUMMYFUNCTION("""COMPUTED_VALUE"""),"")</f>
        <v/>
      </c>
      <c r="AC568" s="575" t="str">
        <f>IFERROR(__xludf.DUMMYFUNCTION("""COMPUTED_VALUE"""),"")</f>
        <v/>
      </c>
      <c r="AD568" s="576" t="str">
        <f>IFERROR(__xludf.DUMMYFUNCTION("""COMPUTED_VALUE"""),"")</f>
        <v/>
      </c>
      <c r="AE568" s="574" t="str">
        <f>IFERROR(__xludf.DUMMYFUNCTION("""COMPUTED_VALUE"""),"")</f>
        <v/>
      </c>
      <c r="AF568" s="577" t="str">
        <f>IFERROR(__xludf.DUMMYFUNCTION("""COMPUTED_VALUE"""),"")</f>
        <v/>
      </c>
      <c r="AG568" s="578"/>
      <c r="AH568" s="579"/>
      <c r="AI568" s="359"/>
    </row>
    <row r="569">
      <c r="A569" s="554"/>
      <c r="B569" s="480" t="s">
        <v>2869</v>
      </c>
      <c r="C569" s="555"/>
      <c r="D569" s="556"/>
      <c r="E569" s="384" t="s">
        <v>2869</v>
      </c>
      <c r="F569" s="557"/>
      <c r="G569" s="558"/>
      <c r="H569" s="559"/>
      <c r="I569" s="560"/>
      <c r="J569" s="558"/>
      <c r="K569" s="561"/>
      <c r="L569" s="557"/>
      <c r="M569" s="558"/>
      <c r="N569" s="559"/>
      <c r="O569" s="560"/>
      <c r="P569" s="558"/>
      <c r="Q569" s="561"/>
      <c r="R569" s="557"/>
      <c r="S569" s="558"/>
      <c r="T569" s="559"/>
      <c r="U569" s="562"/>
      <c r="V569" s="563"/>
      <c r="W569" s="591"/>
      <c r="X569" s="572"/>
      <c r="Y569" s="353"/>
      <c r="Z569" s="573"/>
      <c r="AA569" s="574" t="str">
        <f>IFERROR(__xludf.DUMMYFUNCTION("""COMPUTED_VALUE"""),"")</f>
        <v/>
      </c>
      <c r="AB569" s="577" t="str">
        <f>IFERROR(__xludf.DUMMYFUNCTION("""COMPUTED_VALUE"""),"")</f>
        <v/>
      </c>
      <c r="AC569" s="575" t="str">
        <f>IFERROR(__xludf.DUMMYFUNCTION("""COMPUTED_VALUE"""),"")</f>
        <v/>
      </c>
      <c r="AD569" s="576" t="str">
        <f>IFERROR(__xludf.DUMMYFUNCTION("""COMPUTED_VALUE"""),"")</f>
        <v/>
      </c>
      <c r="AE569" s="574" t="str">
        <f>IFERROR(__xludf.DUMMYFUNCTION("""COMPUTED_VALUE"""),"")</f>
        <v/>
      </c>
      <c r="AF569" s="577" t="str">
        <f>IFERROR(__xludf.DUMMYFUNCTION("""COMPUTED_VALUE"""),"")</f>
        <v/>
      </c>
      <c r="AG569" s="578"/>
      <c r="AH569" s="579"/>
      <c r="AI569" s="359"/>
    </row>
    <row r="570">
      <c r="A570" s="554"/>
      <c r="B570" s="480" t="s">
        <v>2869</v>
      </c>
      <c r="C570" s="555"/>
      <c r="D570" s="556"/>
      <c r="E570" s="384" t="s">
        <v>2869</v>
      </c>
      <c r="F570" s="557"/>
      <c r="G570" s="558"/>
      <c r="H570" s="559"/>
      <c r="I570" s="560"/>
      <c r="J570" s="558"/>
      <c r="K570" s="561"/>
      <c r="L570" s="557"/>
      <c r="M570" s="558"/>
      <c r="N570" s="559"/>
      <c r="O570" s="560"/>
      <c r="P570" s="558"/>
      <c r="Q570" s="561"/>
      <c r="R570" s="557"/>
      <c r="S570" s="558"/>
      <c r="T570" s="559"/>
      <c r="U570" s="562"/>
      <c r="V570" s="563"/>
      <c r="W570" s="591"/>
      <c r="X570" s="572"/>
      <c r="Y570" s="353"/>
      <c r="Z570" s="573"/>
      <c r="AA570" s="574" t="str">
        <f>IFERROR(__xludf.DUMMYFUNCTION("""COMPUTED_VALUE"""),"")</f>
        <v/>
      </c>
      <c r="AB570" s="577" t="str">
        <f>IFERROR(__xludf.DUMMYFUNCTION("""COMPUTED_VALUE"""),"")</f>
        <v/>
      </c>
      <c r="AC570" s="575" t="str">
        <f>IFERROR(__xludf.DUMMYFUNCTION("""COMPUTED_VALUE"""),"")</f>
        <v/>
      </c>
      <c r="AD570" s="576" t="str">
        <f>IFERROR(__xludf.DUMMYFUNCTION("""COMPUTED_VALUE"""),"")</f>
        <v/>
      </c>
      <c r="AE570" s="574" t="str">
        <f>IFERROR(__xludf.DUMMYFUNCTION("""COMPUTED_VALUE"""),"")</f>
        <v/>
      </c>
      <c r="AF570" s="577" t="str">
        <f>IFERROR(__xludf.DUMMYFUNCTION("""COMPUTED_VALUE"""),"")</f>
        <v/>
      </c>
      <c r="AG570" s="578"/>
      <c r="AH570" s="579"/>
      <c r="AI570" s="359"/>
    </row>
    <row r="571">
      <c r="A571" s="554"/>
      <c r="B571" s="480" t="s">
        <v>2869</v>
      </c>
      <c r="C571" s="555"/>
      <c r="D571" s="556"/>
      <c r="E571" s="384" t="s">
        <v>2869</v>
      </c>
      <c r="F571" s="557"/>
      <c r="G571" s="558"/>
      <c r="H571" s="559"/>
      <c r="I571" s="560"/>
      <c r="J571" s="558"/>
      <c r="K571" s="561"/>
      <c r="L571" s="557"/>
      <c r="M571" s="558"/>
      <c r="N571" s="559"/>
      <c r="O571" s="560"/>
      <c r="P571" s="558"/>
      <c r="Q571" s="561"/>
      <c r="R571" s="557"/>
      <c r="S571" s="558"/>
      <c r="T571" s="559"/>
      <c r="U571" s="562"/>
      <c r="V571" s="563"/>
      <c r="W571" s="564"/>
      <c r="X571" s="565"/>
      <c r="Y571" s="353"/>
      <c r="Z571" s="566"/>
      <c r="AA571" s="574" t="str">
        <f>IFERROR(__xludf.DUMMYFUNCTION("""COMPUTED_VALUE"""),"")</f>
        <v/>
      </c>
      <c r="AB571" s="577" t="str">
        <f>IFERROR(__xludf.DUMMYFUNCTION("""COMPUTED_VALUE"""),"")</f>
        <v/>
      </c>
      <c r="AC571" s="575" t="str">
        <f>IFERROR(__xludf.DUMMYFUNCTION("""COMPUTED_VALUE"""),"")</f>
        <v/>
      </c>
      <c r="AD571" s="576" t="str">
        <f>IFERROR(__xludf.DUMMYFUNCTION("""COMPUTED_VALUE"""),"")</f>
        <v/>
      </c>
      <c r="AE571" s="574" t="str">
        <f>IFERROR(__xludf.DUMMYFUNCTION("""COMPUTED_VALUE"""),"")</f>
        <v/>
      </c>
      <c r="AF571" s="577" t="str">
        <f>IFERROR(__xludf.DUMMYFUNCTION("""COMPUTED_VALUE"""),"")</f>
        <v/>
      </c>
      <c r="AG571" s="578"/>
      <c r="AH571" s="579"/>
      <c r="AI571" s="393"/>
    </row>
    <row r="572">
      <c r="A572" s="554"/>
      <c r="B572" s="480" t="s">
        <v>2869</v>
      </c>
      <c r="C572" s="555"/>
      <c r="D572" s="556"/>
      <c r="E572" s="384" t="s">
        <v>2869</v>
      </c>
      <c r="F572" s="557"/>
      <c r="G572" s="558"/>
      <c r="H572" s="559"/>
      <c r="I572" s="560"/>
      <c r="J572" s="558"/>
      <c r="K572" s="561"/>
      <c r="L572" s="557"/>
      <c r="M572" s="558"/>
      <c r="N572" s="559"/>
      <c r="O572" s="560"/>
      <c r="P572" s="558"/>
      <c r="Q572" s="561"/>
      <c r="R572" s="557"/>
      <c r="S572" s="558"/>
      <c r="T572" s="559"/>
      <c r="U572" s="562"/>
      <c r="V572" s="563"/>
      <c r="W572" s="564"/>
      <c r="X572" s="565"/>
      <c r="Y572" s="353"/>
      <c r="Z572" s="566"/>
      <c r="AA572" s="574" t="str">
        <f>IFERROR(__xludf.DUMMYFUNCTION("""COMPUTED_VALUE"""),"")</f>
        <v/>
      </c>
      <c r="AB572" s="577" t="str">
        <f>IFERROR(__xludf.DUMMYFUNCTION("""COMPUTED_VALUE"""),"")</f>
        <v/>
      </c>
      <c r="AC572" s="575" t="str">
        <f>IFERROR(__xludf.DUMMYFUNCTION("""COMPUTED_VALUE"""),"")</f>
        <v/>
      </c>
      <c r="AD572" s="576" t="str">
        <f>IFERROR(__xludf.DUMMYFUNCTION("""COMPUTED_VALUE"""),"")</f>
        <v/>
      </c>
      <c r="AE572" s="574" t="str">
        <f>IFERROR(__xludf.DUMMYFUNCTION("""COMPUTED_VALUE"""),"")</f>
        <v/>
      </c>
      <c r="AF572" s="577" t="str">
        <f>IFERROR(__xludf.DUMMYFUNCTION("""COMPUTED_VALUE"""),"")</f>
        <v/>
      </c>
      <c r="AG572" s="578"/>
      <c r="AH572" s="579"/>
      <c r="AI572" s="393"/>
    </row>
    <row r="573">
      <c r="A573" s="554"/>
      <c r="B573" s="480" t="s">
        <v>2869</v>
      </c>
      <c r="C573" s="555"/>
      <c r="D573" s="556"/>
      <c r="E573" s="384" t="s">
        <v>2869</v>
      </c>
      <c r="F573" s="557"/>
      <c r="G573" s="558"/>
      <c r="H573" s="559"/>
      <c r="I573" s="560"/>
      <c r="J573" s="558"/>
      <c r="K573" s="561"/>
      <c r="L573" s="557"/>
      <c r="M573" s="558"/>
      <c r="N573" s="559"/>
      <c r="O573" s="560"/>
      <c r="P573" s="558"/>
      <c r="Q573" s="561"/>
      <c r="R573" s="557"/>
      <c r="S573" s="558"/>
      <c r="T573" s="559"/>
      <c r="U573" s="562"/>
      <c r="V573" s="563"/>
      <c r="W573" s="564"/>
      <c r="X573" s="572"/>
      <c r="Y573" s="353"/>
      <c r="Z573" s="573"/>
      <c r="AA573" s="574" t="str">
        <f>IFERROR(__xludf.DUMMYFUNCTION("""COMPUTED_VALUE"""),"")</f>
        <v/>
      </c>
      <c r="AB573" s="577" t="str">
        <f>IFERROR(__xludf.DUMMYFUNCTION("""COMPUTED_VALUE"""),"")</f>
        <v/>
      </c>
      <c r="AC573" s="575" t="str">
        <f>IFERROR(__xludf.DUMMYFUNCTION("""COMPUTED_VALUE"""),"")</f>
        <v/>
      </c>
      <c r="AD573" s="576" t="str">
        <f>IFERROR(__xludf.DUMMYFUNCTION("""COMPUTED_VALUE"""),"")</f>
        <v/>
      </c>
      <c r="AE573" s="574" t="str">
        <f>IFERROR(__xludf.DUMMYFUNCTION("""COMPUTED_VALUE"""),"")</f>
        <v/>
      </c>
      <c r="AF573" s="577" t="str">
        <f>IFERROR(__xludf.DUMMYFUNCTION("""COMPUTED_VALUE"""),"")</f>
        <v/>
      </c>
      <c r="AG573" s="570"/>
      <c r="AH573" s="571"/>
      <c r="AI573" s="393"/>
    </row>
    <row r="574">
      <c r="A574" s="554"/>
      <c r="B574" s="480" t="s">
        <v>2869</v>
      </c>
      <c r="C574" s="555"/>
      <c r="D574" s="556"/>
      <c r="E574" s="384" t="s">
        <v>2869</v>
      </c>
      <c r="F574" s="557"/>
      <c r="G574" s="558"/>
      <c r="H574" s="559"/>
      <c r="I574" s="560"/>
      <c r="J574" s="558"/>
      <c r="K574" s="561"/>
      <c r="L574" s="557"/>
      <c r="M574" s="558"/>
      <c r="N574" s="559"/>
      <c r="O574" s="560"/>
      <c r="P574" s="558"/>
      <c r="Q574" s="561"/>
      <c r="R574" s="557"/>
      <c r="S574" s="558"/>
      <c r="T574" s="559"/>
      <c r="U574" s="562"/>
      <c r="V574" s="563"/>
      <c r="W574" s="564"/>
      <c r="X574" s="565"/>
      <c r="Y574" s="353"/>
      <c r="Z574" s="566"/>
      <c r="AA574" s="574" t="str">
        <f>IFERROR(__xludf.DUMMYFUNCTION("""COMPUTED_VALUE"""),"")</f>
        <v/>
      </c>
      <c r="AB574" s="577" t="str">
        <f>IFERROR(__xludf.DUMMYFUNCTION("""COMPUTED_VALUE"""),"")</f>
        <v/>
      </c>
      <c r="AC574" s="575" t="str">
        <f>IFERROR(__xludf.DUMMYFUNCTION("""COMPUTED_VALUE"""),"")</f>
        <v/>
      </c>
      <c r="AD574" s="576" t="str">
        <f>IFERROR(__xludf.DUMMYFUNCTION("""COMPUTED_VALUE"""),"")</f>
        <v/>
      </c>
      <c r="AE574" s="574" t="str">
        <f>IFERROR(__xludf.DUMMYFUNCTION("""COMPUTED_VALUE"""),"")</f>
        <v/>
      </c>
      <c r="AF574" s="577" t="str">
        <f>IFERROR(__xludf.DUMMYFUNCTION("""COMPUTED_VALUE"""),"")</f>
        <v/>
      </c>
      <c r="AG574" s="578"/>
      <c r="AH574" s="579"/>
      <c r="AI574" s="393"/>
    </row>
    <row r="575">
      <c r="A575" s="554"/>
      <c r="B575" s="480" t="s">
        <v>2869</v>
      </c>
      <c r="C575" s="555"/>
      <c r="D575" s="556"/>
      <c r="E575" s="384" t="s">
        <v>2869</v>
      </c>
      <c r="F575" s="557"/>
      <c r="G575" s="558"/>
      <c r="H575" s="559"/>
      <c r="I575" s="560"/>
      <c r="J575" s="558"/>
      <c r="K575" s="561"/>
      <c r="L575" s="557"/>
      <c r="M575" s="558"/>
      <c r="N575" s="559"/>
      <c r="O575" s="560"/>
      <c r="P575" s="558"/>
      <c r="Q575" s="561"/>
      <c r="R575" s="557"/>
      <c r="S575" s="558"/>
      <c r="T575" s="559"/>
      <c r="U575" s="562"/>
      <c r="V575" s="563"/>
      <c r="W575" s="564"/>
      <c r="X575" s="565"/>
      <c r="Y575" s="353"/>
      <c r="Z575" s="566"/>
      <c r="AA575" s="574" t="str">
        <f>IFERROR(__xludf.DUMMYFUNCTION("""COMPUTED_VALUE"""),"")</f>
        <v/>
      </c>
      <c r="AB575" s="577" t="str">
        <f>IFERROR(__xludf.DUMMYFUNCTION("""COMPUTED_VALUE"""),"")</f>
        <v/>
      </c>
      <c r="AC575" s="575" t="str">
        <f>IFERROR(__xludf.DUMMYFUNCTION("""COMPUTED_VALUE"""),"")</f>
        <v/>
      </c>
      <c r="AD575" s="576" t="str">
        <f>IFERROR(__xludf.DUMMYFUNCTION("""COMPUTED_VALUE"""),"")</f>
        <v/>
      </c>
      <c r="AE575" s="574" t="str">
        <f>IFERROR(__xludf.DUMMYFUNCTION("""COMPUTED_VALUE"""),"")</f>
        <v/>
      </c>
      <c r="AF575" s="577" t="str">
        <f>IFERROR(__xludf.DUMMYFUNCTION("""COMPUTED_VALUE"""),"")</f>
        <v/>
      </c>
      <c r="AG575" s="578"/>
      <c r="AH575" s="579"/>
      <c r="AI575" s="359"/>
    </row>
    <row r="576">
      <c r="A576" s="554"/>
      <c r="B576" s="480" t="s">
        <v>2869</v>
      </c>
      <c r="C576" s="555"/>
      <c r="D576" s="556"/>
      <c r="E576" s="384" t="s">
        <v>2869</v>
      </c>
      <c r="F576" s="557"/>
      <c r="G576" s="558"/>
      <c r="H576" s="559"/>
      <c r="I576" s="560"/>
      <c r="J576" s="558"/>
      <c r="K576" s="561"/>
      <c r="L576" s="557"/>
      <c r="M576" s="558"/>
      <c r="N576" s="559"/>
      <c r="O576" s="560"/>
      <c r="P576" s="558"/>
      <c r="Q576" s="561"/>
      <c r="R576" s="557"/>
      <c r="S576" s="558"/>
      <c r="T576" s="559"/>
      <c r="U576" s="562"/>
      <c r="V576" s="563"/>
      <c r="W576" s="564"/>
      <c r="X576" s="565"/>
      <c r="Y576" s="353"/>
      <c r="Z576" s="566"/>
      <c r="AA576" s="574" t="str">
        <f>IFERROR(__xludf.DUMMYFUNCTION("""COMPUTED_VALUE"""),"")</f>
        <v/>
      </c>
      <c r="AB576" s="577" t="str">
        <f>IFERROR(__xludf.DUMMYFUNCTION("""COMPUTED_VALUE"""),"")</f>
        <v/>
      </c>
      <c r="AC576" s="575" t="str">
        <f>IFERROR(__xludf.DUMMYFUNCTION("""COMPUTED_VALUE"""),"")</f>
        <v/>
      </c>
      <c r="AD576" s="576" t="str">
        <f>IFERROR(__xludf.DUMMYFUNCTION("""COMPUTED_VALUE"""),"")</f>
        <v/>
      </c>
      <c r="AE576" s="574" t="str">
        <f>IFERROR(__xludf.DUMMYFUNCTION("""COMPUTED_VALUE"""),"")</f>
        <v/>
      </c>
      <c r="AF576" s="577" t="str">
        <f>IFERROR(__xludf.DUMMYFUNCTION("""COMPUTED_VALUE"""),"")</f>
        <v/>
      </c>
      <c r="AG576" s="578"/>
      <c r="AH576" s="579"/>
      <c r="AI576" s="359"/>
    </row>
    <row r="577">
      <c r="A577" s="554"/>
      <c r="B577" s="480" t="s">
        <v>2869</v>
      </c>
      <c r="C577" s="555"/>
      <c r="D577" s="556"/>
      <c r="E577" s="384" t="s">
        <v>2869</v>
      </c>
      <c r="F577" s="557"/>
      <c r="G577" s="558"/>
      <c r="H577" s="559"/>
      <c r="I577" s="560"/>
      <c r="J577" s="558"/>
      <c r="K577" s="561"/>
      <c r="L577" s="557"/>
      <c r="M577" s="558"/>
      <c r="N577" s="559"/>
      <c r="O577" s="560"/>
      <c r="P577" s="558"/>
      <c r="Q577" s="561"/>
      <c r="R577" s="557"/>
      <c r="S577" s="558"/>
      <c r="T577" s="559"/>
      <c r="U577" s="562"/>
      <c r="V577" s="563"/>
      <c r="W577" s="564"/>
      <c r="X577" s="565"/>
      <c r="Y577" s="353"/>
      <c r="Z577" s="566"/>
      <c r="AA577" s="574" t="str">
        <f>IFERROR(__xludf.DUMMYFUNCTION("""COMPUTED_VALUE"""),"")</f>
        <v/>
      </c>
      <c r="AB577" s="577" t="str">
        <f>IFERROR(__xludf.DUMMYFUNCTION("""COMPUTED_VALUE"""),"")</f>
        <v/>
      </c>
      <c r="AC577" s="575" t="str">
        <f>IFERROR(__xludf.DUMMYFUNCTION("""COMPUTED_VALUE"""),"")</f>
        <v/>
      </c>
      <c r="AD577" s="576" t="str">
        <f>IFERROR(__xludf.DUMMYFUNCTION("""COMPUTED_VALUE"""),"")</f>
        <v/>
      </c>
      <c r="AE577" s="574" t="str">
        <f>IFERROR(__xludf.DUMMYFUNCTION("""COMPUTED_VALUE"""),"")</f>
        <v/>
      </c>
      <c r="AF577" s="577" t="str">
        <f>IFERROR(__xludf.DUMMYFUNCTION("""COMPUTED_VALUE"""),"")</f>
        <v/>
      </c>
      <c r="AG577" s="578"/>
      <c r="AH577" s="579"/>
      <c r="AI577" s="393"/>
    </row>
    <row r="578">
      <c r="A578" s="554"/>
      <c r="B578" s="480" t="s">
        <v>2869</v>
      </c>
      <c r="C578" s="555"/>
      <c r="D578" s="556"/>
      <c r="E578" s="384" t="s">
        <v>2869</v>
      </c>
      <c r="F578" s="557"/>
      <c r="G578" s="558"/>
      <c r="H578" s="559"/>
      <c r="I578" s="560"/>
      <c r="J578" s="558"/>
      <c r="K578" s="561"/>
      <c r="L578" s="557"/>
      <c r="M578" s="558"/>
      <c r="N578" s="559"/>
      <c r="O578" s="560"/>
      <c r="P578" s="558"/>
      <c r="Q578" s="561"/>
      <c r="R578" s="557"/>
      <c r="S578" s="558"/>
      <c r="T578" s="559"/>
      <c r="U578" s="562"/>
      <c r="V578" s="563"/>
      <c r="W578" s="591"/>
      <c r="X578" s="572"/>
      <c r="Y578" s="353"/>
      <c r="Z578" s="573"/>
      <c r="AA578" s="574" t="str">
        <f>IFERROR(__xludf.DUMMYFUNCTION("""COMPUTED_VALUE"""),"")</f>
        <v/>
      </c>
      <c r="AB578" s="577" t="str">
        <f>IFERROR(__xludf.DUMMYFUNCTION("""COMPUTED_VALUE"""),"")</f>
        <v/>
      </c>
      <c r="AC578" s="575" t="str">
        <f>IFERROR(__xludf.DUMMYFUNCTION("""COMPUTED_VALUE"""),"")</f>
        <v/>
      </c>
      <c r="AD578" s="576" t="str">
        <f>IFERROR(__xludf.DUMMYFUNCTION("""COMPUTED_VALUE"""),"")</f>
        <v/>
      </c>
      <c r="AE578" s="574" t="str">
        <f>IFERROR(__xludf.DUMMYFUNCTION("""COMPUTED_VALUE"""),"")</f>
        <v/>
      </c>
      <c r="AF578" s="577" t="str">
        <f>IFERROR(__xludf.DUMMYFUNCTION("""COMPUTED_VALUE"""),"")</f>
        <v/>
      </c>
      <c r="AG578" s="578"/>
      <c r="AH578" s="579"/>
      <c r="AI578" s="359"/>
    </row>
    <row r="579">
      <c r="A579" s="554"/>
      <c r="B579" s="480" t="s">
        <v>2869</v>
      </c>
      <c r="C579" s="555"/>
      <c r="D579" s="556"/>
      <c r="E579" s="384" t="s">
        <v>2869</v>
      </c>
      <c r="F579" s="557"/>
      <c r="G579" s="558"/>
      <c r="H579" s="559"/>
      <c r="I579" s="560"/>
      <c r="J579" s="558"/>
      <c r="K579" s="561"/>
      <c r="L579" s="557"/>
      <c r="M579" s="558"/>
      <c r="N579" s="559"/>
      <c r="O579" s="560"/>
      <c r="P579" s="558"/>
      <c r="Q579" s="561"/>
      <c r="R579" s="557"/>
      <c r="S579" s="558"/>
      <c r="T579" s="559"/>
      <c r="U579" s="562"/>
      <c r="V579" s="563"/>
      <c r="W579" s="591"/>
      <c r="X579" s="572"/>
      <c r="Y579" s="353"/>
      <c r="Z579" s="573"/>
      <c r="AA579" s="574" t="str">
        <f>IFERROR(__xludf.DUMMYFUNCTION("""COMPUTED_VALUE"""),"")</f>
        <v/>
      </c>
      <c r="AB579" s="577" t="str">
        <f>IFERROR(__xludf.DUMMYFUNCTION("""COMPUTED_VALUE"""),"")</f>
        <v/>
      </c>
      <c r="AC579" s="575" t="str">
        <f>IFERROR(__xludf.DUMMYFUNCTION("""COMPUTED_VALUE"""),"")</f>
        <v/>
      </c>
      <c r="AD579" s="576" t="str">
        <f>IFERROR(__xludf.DUMMYFUNCTION("""COMPUTED_VALUE"""),"")</f>
        <v/>
      </c>
      <c r="AE579" s="574" t="str">
        <f>IFERROR(__xludf.DUMMYFUNCTION("""COMPUTED_VALUE"""),"")</f>
        <v/>
      </c>
      <c r="AF579" s="577" t="str">
        <f>IFERROR(__xludf.DUMMYFUNCTION("""COMPUTED_VALUE"""),"")</f>
        <v/>
      </c>
      <c r="AG579" s="578"/>
      <c r="AH579" s="579"/>
      <c r="AI579" s="359"/>
    </row>
    <row r="580">
      <c r="A580" s="554"/>
      <c r="B580" s="480" t="s">
        <v>2869</v>
      </c>
      <c r="C580" s="555"/>
      <c r="D580" s="556"/>
      <c r="E580" s="384" t="s">
        <v>2869</v>
      </c>
      <c r="F580" s="557"/>
      <c r="G580" s="558"/>
      <c r="H580" s="559"/>
      <c r="I580" s="560"/>
      <c r="J580" s="558"/>
      <c r="K580" s="561"/>
      <c r="L580" s="557"/>
      <c r="M580" s="558"/>
      <c r="N580" s="559"/>
      <c r="O580" s="560"/>
      <c r="P580" s="558"/>
      <c r="Q580" s="561"/>
      <c r="R580" s="557"/>
      <c r="S580" s="558"/>
      <c r="T580" s="559"/>
      <c r="U580" s="562"/>
      <c r="V580" s="563"/>
      <c r="W580" s="591"/>
      <c r="X580" s="572"/>
      <c r="Y580" s="353"/>
      <c r="Z580" s="573"/>
      <c r="AA580" s="574" t="str">
        <f>IFERROR(__xludf.DUMMYFUNCTION("""COMPUTED_VALUE"""),"")</f>
        <v/>
      </c>
      <c r="AB580" s="577" t="str">
        <f>IFERROR(__xludf.DUMMYFUNCTION("""COMPUTED_VALUE"""),"")</f>
        <v/>
      </c>
      <c r="AC580" s="575" t="str">
        <f>IFERROR(__xludf.DUMMYFUNCTION("""COMPUTED_VALUE"""),"")</f>
        <v/>
      </c>
      <c r="AD580" s="576" t="str">
        <f>IFERROR(__xludf.DUMMYFUNCTION("""COMPUTED_VALUE"""),"")</f>
        <v/>
      </c>
      <c r="AE580" s="574" t="str">
        <f>IFERROR(__xludf.DUMMYFUNCTION("""COMPUTED_VALUE"""),"")</f>
        <v/>
      </c>
      <c r="AF580" s="577" t="str">
        <f>IFERROR(__xludf.DUMMYFUNCTION("""COMPUTED_VALUE"""),"")</f>
        <v/>
      </c>
      <c r="AG580" s="578"/>
      <c r="AH580" s="579"/>
      <c r="AI580" s="359"/>
    </row>
    <row r="581">
      <c r="A581" s="554"/>
      <c r="B581" s="480" t="s">
        <v>2869</v>
      </c>
      <c r="C581" s="555"/>
      <c r="D581" s="556"/>
      <c r="E581" s="384" t="s">
        <v>2869</v>
      </c>
      <c r="F581" s="557"/>
      <c r="G581" s="558"/>
      <c r="H581" s="559"/>
      <c r="I581" s="560"/>
      <c r="J581" s="558"/>
      <c r="K581" s="561"/>
      <c r="L581" s="557"/>
      <c r="M581" s="558"/>
      <c r="N581" s="559"/>
      <c r="O581" s="560"/>
      <c r="P581" s="558"/>
      <c r="Q581" s="561"/>
      <c r="R581" s="557"/>
      <c r="S581" s="558"/>
      <c r="T581" s="559"/>
      <c r="U581" s="562"/>
      <c r="V581" s="563"/>
      <c r="W581" s="591"/>
      <c r="X581" s="572"/>
      <c r="Y581" s="353"/>
      <c r="Z581" s="573"/>
      <c r="AA581" s="574" t="str">
        <f>IFERROR(__xludf.DUMMYFUNCTION("""COMPUTED_VALUE"""),"")</f>
        <v/>
      </c>
      <c r="AB581" s="577" t="str">
        <f>IFERROR(__xludf.DUMMYFUNCTION("""COMPUTED_VALUE"""),"")</f>
        <v/>
      </c>
      <c r="AC581" s="575" t="str">
        <f>IFERROR(__xludf.DUMMYFUNCTION("""COMPUTED_VALUE"""),"")</f>
        <v/>
      </c>
      <c r="AD581" s="576" t="str">
        <f>IFERROR(__xludf.DUMMYFUNCTION("""COMPUTED_VALUE"""),"")</f>
        <v/>
      </c>
      <c r="AE581" s="574" t="str">
        <f>IFERROR(__xludf.DUMMYFUNCTION("""COMPUTED_VALUE"""),"")</f>
        <v/>
      </c>
      <c r="AF581" s="577" t="str">
        <f>IFERROR(__xludf.DUMMYFUNCTION("""COMPUTED_VALUE"""),"")</f>
        <v/>
      </c>
      <c r="AG581" s="578"/>
      <c r="AH581" s="579"/>
      <c r="AI581" s="359"/>
    </row>
    <row r="582">
      <c r="A582" s="554"/>
      <c r="B582" s="480" t="s">
        <v>2869</v>
      </c>
      <c r="C582" s="555"/>
      <c r="D582" s="556"/>
      <c r="E582" s="384" t="s">
        <v>2869</v>
      </c>
      <c r="F582" s="557"/>
      <c r="G582" s="558"/>
      <c r="H582" s="559"/>
      <c r="I582" s="560"/>
      <c r="J582" s="558"/>
      <c r="K582" s="561"/>
      <c r="L582" s="557"/>
      <c r="M582" s="558"/>
      <c r="N582" s="559"/>
      <c r="O582" s="560"/>
      <c r="P582" s="558"/>
      <c r="Q582" s="561"/>
      <c r="R582" s="557"/>
      <c r="S582" s="558"/>
      <c r="T582" s="559"/>
      <c r="U582" s="562"/>
      <c r="V582" s="563"/>
      <c r="W582" s="591"/>
      <c r="X582" s="572"/>
      <c r="Y582" s="353"/>
      <c r="Z582" s="573"/>
      <c r="AA582" s="574" t="str">
        <f>IFERROR(__xludf.DUMMYFUNCTION("""COMPUTED_VALUE"""),"")</f>
        <v/>
      </c>
      <c r="AB582" s="577" t="str">
        <f>IFERROR(__xludf.DUMMYFUNCTION("""COMPUTED_VALUE"""),"")</f>
        <v/>
      </c>
      <c r="AC582" s="575" t="str">
        <f>IFERROR(__xludf.DUMMYFUNCTION("""COMPUTED_VALUE"""),"")</f>
        <v/>
      </c>
      <c r="AD582" s="576" t="str">
        <f>IFERROR(__xludf.DUMMYFUNCTION("""COMPUTED_VALUE"""),"")</f>
        <v/>
      </c>
      <c r="AE582" s="574" t="str">
        <f>IFERROR(__xludf.DUMMYFUNCTION("""COMPUTED_VALUE"""),"")</f>
        <v/>
      </c>
      <c r="AF582" s="577" t="str">
        <f>IFERROR(__xludf.DUMMYFUNCTION("""COMPUTED_VALUE"""),"")</f>
        <v/>
      </c>
      <c r="AG582" s="578"/>
      <c r="AH582" s="579"/>
      <c r="AI582" s="359"/>
    </row>
    <row r="583">
      <c r="A583" s="554"/>
      <c r="B583" s="480" t="s">
        <v>2869</v>
      </c>
      <c r="C583" s="555"/>
      <c r="D583" s="556"/>
      <c r="E583" s="384" t="s">
        <v>2869</v>
      </c>
      <c r="F583" s="557"/>
      <c r="G583" s="558"/>
      <c r="H583" s="559"/>
      <c r="I583" s="560"/>
      <c r="J583" s="558"/>
      <c r="K583" s="561"/>
      <c r="L583" s="557"/>
      <c r="M583" s="558"/>
      <c r="N583" s="559"/>
      <c r="O583" s="560"/>
      <c r="P583" s="558"/>
      <c r="Q583" s="561"/>
      <c r="R583" s="557"/>
      <c r="S583" s="558"/>
      <c r="T583" s="559"/>
      <c r="U583" s="562"/>
      <c r="V583" s="563"/>
      <c r="W583" s="591"/>
      <c r="X583" s="572"/>
      <c r="Y583" s="353"/>
      <c r="Z583" s="573"/>
      <c r="AA583" s="574" t="str">
        <f>IFERROR(__xludf.DUMMYFUNCTION("""COMPUTED_VALUE"""),"")</f>
        <v/>
      </c>
      <c r="AB583" s="577" t="str">
        <f>IFERROR(__xludf.DUMMYFUNCTION("""COMPUTED_VALUE"""),"")</f>
        <v/>
      </c>
      <c r="AC583" s="575" t="str">
        <f>IFERROR(__xludf.DUMMYFUNCTION("""COMPUTED_VALUE"""),"")</f>
        <v/>
      </c>
      <c r="AD583" s="576" t="str">
        <f>IFERROR(__xludf.DUMMYFUNCTION("""COMPUTED_VALUE"""),"")</f>
        <v/>
      </c>
      <c r="AE583" s="574" t="str">
        <f>IFERROR(__xludf.DUMMYFUNCTION("""COMPUTED_VALUE"""),"")</f>
        <v/>
      </c>
      <c r="AF583" s="577" t="str">
        <f>IFERROR(__xludf.DUMMYFUNCTION("""COMPUTED_VALUE"""),"")</f>
        <v/>
      </c>
      <c r="AG583" s="578"/>
      <c r="AH583" s="579"/>
      <c r="AI583" s="359"/>
    </row>
    <row r="584">
      <c r="A584" s="554"/>
      <c r="B584" s="480" t="s">
        <v>2869</v>
      </c>
      <c r="C584" s="555"/>
      <c r="D584" s="556"/>
      <c r="E584" s="384" t="s">
        <v>2869</v>
      </c>
      <c r="F584" s="557"/>
      <c r="G584" s="558"/>
      <c r="H584" s="559"/>
      <c r="I584" s="560"/>
      <c r="J584" s="558"/>
      <c r="K584" s="561"/>
      <c r="L584" s="557"/>
      <c r="M584" s="558"/>
      <c r="N584" s="559"/>
      <c r="O584" s="560"/>
      <c r="P584" s="558"/>
      <c r="Q584" s="561"/>
      <c r="R584" s="557"/>
      <c r="S584" s="558"/>
      <c r="T584" s="559"/>
      <c r="U584" s="562"/>
      <c r="V584" s="563"/>
      <c r="W584" s="591"/>
      <c r="X584" s="572"/>
      <c r="Y584" s="353"/>
      <c r="Z584" s="573"/>
      <c r="AA584" s="574" t="str">
        <f>IFERROR(__xludf.DUMMYFUNCTION("""COMPUTED_VALUE"""),"")</f>
        <v/>
      </c>
      <c r="AB584" s="577" t="str">
        <f>IFERROR(__xludf.DUMMYFUNCTION("""COMPUTED_VALUE"""),"")</f>
        <v/>
      </c>
      <c r="AC584" s="575" t="str">
        <f>IFERROR(__xludf.DUMMYFUNCTION("""COMPUTED_VALUE"""),"")</f>
        <v/>
      </c>
      <c r="AD584" s="576" t="str">
        <f>IFERROR(__xludf.DUMMYFUNCTION("""COMPUTED_VALUE"""),"")</f>
        <v/>
      </c>
      <c r="AE584" s="574" t="str">
        <f>IFERROR(__xludf.DUMMYFUNCTION("""COMPUTED_VALUE"""),"")</f>
        <v/>
      </c>
      <c r="AF584" s="577" t="str">
        <f>IFERROR(__xludf.DUMMYFUNCTION("""COMPUTED_VALUE"""),"")</f>
        <v/>
      </c>
      <c r="AG584" s="578"/>
      <c r="AH584" s="579"/>
      <c r="AI584" s="359"/>
    </row>
    <row r="585">
      <c r="A585" s="554"/>
      <c r="B585" s="480" t="s">
        <v>2869</v>
      </c>
      <c r="C585" s="555"/>
      <c r="D585" s="556"/>
      <c r="E585" s="384" t="s">
        <v>2869</v>
      </c>
      <c r="F585" s="557"/>
      <c r="G585" s="558"/>
      <c r="H585" s="559"/>
      <c r="I585" s="560"/>
      <c r="J585" s="558"/>
      <c r="K585" s="561"/>
      <c r="L585" s="557"/>
      <c r="M585" s="558"/>
      <c r="N585" s="559"/>
      <c r="O585" s="560"/>
      <c r="P585" s="558"/>
      <c r="Q585" s="561"/>
      <c r="R585" s="557"/>
      <c r="S585" s="558"/>
      <c r="T585" s="559"/>
      <c r="U585" s="562"/>
      <c r="V585" s="563"/>
      <c r="W585" s="591"/>
      <c r="X585" s="572"/>
      <c r="Y585" s="353"/>
      <c r="Z585" s="573"/>
      <c r="AA585" s="574" t="str">
        <f>IFERROR(__xludf.DUMMYFUNCTION("""COMPUTED_VALUE"""),"")</f>
        <v/>
      </c>
      <c r="AB585" s="577" t="str">
        <f>IFERROR(__xludf.DUMMYFUNCTION("""COMPUTED_VALUE"""),"")</f>
        <v/>
      </c>
      <c r="AC585" s="575" t="str">
        <f>IFERROR(__xludf.DUMMYFUNCTION("""COMPUTED_VALUE"""),"")</f>
        <v/>
      </c>
      <c r="AD585" s="576" t="str">
        <f>IFERROR(__xludf.DUMMYFUNCTION("""COMPUTED_VALUE"""),"")</f>
        <v/>
      </c>
      <c r="AE585" s="574" t="str">
        <f>IFERROR(__xludf.DUMMYFUNCTION("""COMPUTED_VALUE"""),"")</f>
        <v/>
      </c>
      <c r="AF585" s="577" t="str">
        <f>IFERROR(__xludf.DUMMYFUNCTION("""COMPUTED_VALUE"""),"")</f>
        <v/>
      </c>
      <c r="AG585" s="578"/>
      <c r="AH585" s="579"/>
      <c r="AI585" s="359"/>
    </row>
    <row r="586">
      <c r="A586" s="554"/>
      <c r="B586" s="480" t="s">
        <v>2869</v>
      </c>
      <c r="C586" s="555"/>
      <c r="D586" s="556"/>
      <c r="E586" s="384" t="s">
        <v>2869</v>
      </c>
      <c r="F586" s="557"/>
      <c r="G586" s="558"/>
      <c r="H586" s="559"/>
      <c r="I586" s="560"/>
      <c r="J586" s="558"/>
      <c r="K586" s="561"/>
      <c r="L586" s="557"/>
      <c r="M586" s="558"/>
      <c r="N586" s="559"/>
      <c r="O586" s="560"/>
      <c r="P586" s="558"/>
      <c r="Q586" s="561"/>
      <c r="R586" s="557"/>
      <c r="S586" s="558"/>
      <c r="T586" s="559"/>
      <c r="U586" s="562"/>
      <c r="V586" s="563"/>
      <c r="W586" s="591"/>
      <c r="X586" s="572"/>
      <c r="Y586" s="353"/>
      <c r="Z586" s="573"/>
      <c r="AA586" s="574" t="str">
        <f>IFERROR(__xludf.DUMMYFUNCTION("""COMPUTED_VALUE"""),"")</f>
        <v/>
      </c>
      <c r="AB586" s="577" t="str">
        <f>IFERROR(__xludf.DUMMYFUNCTION("""COMPUTED_VALUE"""),"")</f>
        <v/>
      </c>
      <c r="AC586" s="575" t="str">
        <f>IFERROR(__xludf.DUMMYFUNCTION("""COMPUTED_VALUE"""),"")</f>
        <v/>
      </c>
      <c r="AD586" s="576" t="str">
        <f>IFERROR(__xludf.DUMMYFUNCTION("""COMPUTED_VALUE"""),"")</f>
        <v/>
      </c>
      <c r="AE586" s="574" t="str">
        <f>IFERROR(__xludf.DUMMYFUNCTION("""COMPUTED_VALUE"""),"")</f>
        <v/>
      </c>
      <c r="AF586" s="577" t="str">
        <f>IFERROR(__xludf.DUMMYFUNCTION("""COMPUTED_VALUE"""),"")</f>
        <v/>
      </c>
      <c r="AG586" s="578"/>
      <c r="AH586" s="579"/>
      <c r="AI586" s="359"/>
    </row>
    <row r="587">
      <c r="A587" s="554"/>
      <c r="B587" s="480" t="s">
        <v>2869</v>
      </c>
      <c r="C587" s="555"/>
      <c r="D587" s="556"/>
      <c r="E587" s="384" t="s">
        <v>2869</v>
      </c>
      <c r="F587" s="557"/>
      <c r="G587" s="558"/>
      <c r="H587" s="559"/>
      <c r="I587" s="560"/>
      <c r="J587" s="558"/>
      <c r="K587" s="561"/>
      <c r="L587" s="557"/>
      <c r="M587" s="558"/>
      <c r="N587" s="559"/>
      <c r="O587" s="560"/>
      <c r="P587" s="558"/>
      <c r="Q587" s="561"/>
      <c r="R587" s="557"/>
      <c r="S587" s="558"/>
      <c r="T587" s="559"/>
      <c r="U587" s="562"/>
      <c r="V587" s="563"/>
      <c r="W587" s="591"/>
      <c r="X587" s="572"/>
      <c r="Y587" s="353"/>
      <c r="Z587" s="573"/>
      <c r="AA587" s="574" t="str">
        <f>IFERROR(__xludf.DUMMYFUNCTION("""COMPUTED_VALUE"""),"")</f>
        <v/>
      </c>
      <c r="AB587" s="577" t="str">
        <f>IFERROR(__xludf.DUMMYFUNCTION("""COMPUTED_VALUE"""),"")</f>
        <v/>
      </c>
      <c r="AC587" s="575" t="str">
        <f>IFERROR(__xludf.DUMMYFUNCTION("""COMPUTED_VALUE"""),"")</f>
        <v/>
      </c>
      <c r="AD587" s="576" t="str">
        <f>IFERROR(__xludf.DUMMYFUNCTION("""COMPUTED_VALUE"""),"")</f>
        <v/>
      </c>
      <c r="AE587" s="574" t="str">
        <f>IFERROR(__xludf.DUMMYFUNCTION("""COMPUTED_VALUE"""),"")</f>
        <v/>
      </c>
      <c r="AF587" s="577" t="str">
        <f>IFERROR(__xludf.DUMMYFUNCTION("""COMPUTED_VALUE"""),"")</f>
        <v/>
      </c>
      <c r="AG587" s="578"/>
      <c r="AH587" s="579"/>
      <c r="AI587" s="359"/>
    </row>
    <row r="588">
      <c r="A588" s="554"/>
      <c r="B588" s="480" t="s">
        <v>2869</v>
      </c>
      <c r="C588" s="555"/>
      <c r="D588" s="556"/>
      <c r="E588" s="384" t="s">
        <v>2869</v>
      </c>
      <c r="F588" s="557"/>
      <c r="G588" s="558"/>
      <c r="H588" s="559"/>
      <c r="I588" s="560"/>
      <c r="J588" s="558"/>
      <c r="K588" s="561"/>
      <c r="L588" s="557"/>
      <c r="M588" s="558"/>
      <c r="N588" s="559"/>
      <c r="O588" s="560"/>
      <c r="P588" s="558"/>
      <c r="Q588" s="561"/>
      <c r="R588" s="557"/>
      <c r="S588" s="558"/>
      <c r="T588" s="559"/>
      <c r="U588" s="562"/>
      <c r="V588" s="563"/>
      <c r="W588" s="591"/>
      <c r="X588" s="572"/>
      <c r="Y588" s="353"/>
      <c r="Z588" s="573"/>
      <c r="AA588" s="574" t="str">
        <f>IFERROR(__xludf.DUMMYFUNCTION("""COMPUTED_VALUE"""),"")</f>
        <v/>
      </c>
      <c r="AB588" s="577" t="str">
        <f>IFERROR(__xludf.DUMMYFUNCTION("""COMPUTED_VALUE"""),"")</f>
        <v/>
      </c>
      <c r="AC588" s="575" t="str">
        <f>IFERROR(__xludf.DUMMYFUNCTION("""COMPUTED_VALUE"""),"")</f>
        <v/>
      </c>
      <c r="AD588" s="576" t="str">
        <f>IFERROR(__xludf.DUMMYFUNCTION("""COMPUTED_VALUE"""),"")</f>
        <v/>
      </c>
      <c r="AE588" s="574" t="str">
        <f>IFERROR(__xludf.DUMMYFUNCTION("""COMPUTED_VALUE"""),"")</f>
        <v/>
      </c>
      <c r="AF588" s="577" t="str">
        <f>IFERROR(__xludf.DUMMYFUNCTION("""COMPUTED_VALUE"""),"")</f>
        <v/>
      </c>
      <c r="AG588" s="578"/>
      <c r="AH588" s="579"/>
      <c r="AI588" s="393"/>
    </row>
    <row r="589">
      <c r="A589" s="554"/>
      <c r="B589" s="480" t="s">
        <v>2869</v>
      </c>
      <c r="C589" s="555"/>
      <c r="D589" s="556"/>
      <c r="E589" s="384" t="s">
        <v>2869</v>
      </c>
      <c r="F589" s="557"/>
      <c r="G589" s="558"/>
      <c r="H589" s="559"/>
      <c r="I589" s="560"/>
      <c r="J589" s="558"/>
      <c r="K589" s="561"/>
      <c r="L589" s="557"/>
      <c r="M589" s="558"/>
      <c r="N589" s="559"/>
      <c r="O589" s="560"/>
      <c r="P589" s="558"/>
      <c r="Q589" s="561"/>
      <c r="R589" s="557"/>
      <c r="S589" s="558"/>
      <c r="T589" s="559"/>
      <c r="U589" s="562"/>
      <c r="V589" s="563"/>
      <c r="W589" s="591"/>
      <c r="X589" s="572"/>
      <c r="Y589" s="353"/>
      <c r="Z589" s="573"/>
      <c r="AA589" s="574" t="str">
        <f>IFERROR(__xludf.DUMMYFUNCTION("""COMPUTED_VALUE"""),"")</f>
        <v/>
      </c>
      <c r="AB589" s="577" t="str">
        <f>IFERROR(__xludf.DUMMYFUNCTION("""COMPUTED_VALUE"""),"")</f>
        <v/>
      </c>
      <c r="AC589" s="575" t="str">
        <f>IFERROR(__xludf.DUMMYFUNCTION("""COMPUTED_VALUE"""),"")</f>
        <v/>
      </c>
      <c r="AD589" s="576" t="str">
        <f>IFERROR(__xludf.DUMMYFUNCTION("""COMPUTED_VALUE"""),"")</f>
        <v/>
      </c>
      <c r="AE589" s="574" t="str">
        <f>IFERROR(__xludf.DUMMYFUNCTION("""COMPUTED_VALUE"""),"")</f>
        <v/>
      </c>
      <c r="AF589" s="577" t="str">
        <f>IFERROR(__xludf.DUMMYFUNCTION("""COMPUTED_VALUE"""),"")</f>
        <v/>
      </c>
      <c r="AG589" s="578"/>
      <c r="AH589" s="579"/>
      <c r="AI589" s="393"/>
    </row>
    <row r="590">
      <c r="A590" s="554"/>
      <c r="B590" s="480" t="s">
        <v>2869</v>
      </c>
      <c r="C590" s="555"/>
      <c r="D590" s="556"/>
      <c r="E590" s="384" t="s">
        <v>2869</v>
      </c>
      <c r="F590" s="557"/>
      <c r="G590" s="558"/>
      <c r="H590" s="559"/>
      <c r="I590" s="560"/>
      <c r="J590" s="558"/>
      <c r="K590" s="561"/>
      <c r="L590" s="557"/>
      <c r="M590" s="558"/>
      <c r="N590" s="559"/>
      <c r="O590" s="560"/>
      <c r="P590" s="558"/>
      <c r="Q590" s="561"/>
      <c r="R590" s="557"/>
      <c r="S590" s="558"/>
      <c r="T590" s="559"/>
      <c r="U590" s="562"/>
      <c r="V590" s="563"/>
      <c r="W590" s="591"/>
      <c r="X590" s="572"/>
      <c r="Y590" s="353"/>
      <c r="Z590" s="573"/>
      <c r="AA590" s="574" t="str">
        <f>IFERROR(__xludf.DUMMYFUNCTION("""COMPUTED_VALUE"""),"")</f>
        <v/>
      </c>
      <c r="AB590" s="577" t="str">
        <f>IFERROR(__xludf.DUMMYFUNCTION("""COMPUTED_VALUE"""),"")</f>
        <v/>
      </c>
      <c r="AC590" s="575" t="str">
        <f>IFERROR(__xludf.DUMMYFUNCTION("""COMPUTED_VALUE"""),"")</f>
        <v/>
      </c>
      <c r="AD590" s="576" t="str">
        <f>IFERROR(__xludf.DUMMYFUNCTION("""COMPUTED_VALUE"""),"")</f>
        <v/>
      </c>
      <c r="AE590" s="574" t="str">
        <f>IFERROR(__xludf.DUMMYFUNCTION("""COMPUTED_VALUE"""),"")</f>
        <v/>
      </c>
      <c r="AF590" s="577" t="str">
        <f>IFERROR(__xludf.DUMMYFUNCTION("""COMPUTED_VALUE"""),"")</f>
        <v/>
      </c>
      <c r="AG590" s="578"/>
      <c r="AH590" s="579"/>
      <c r="AI590" s="393"/>
    </row>
    <row r="591">
      <c r="A591" s="554"/>
      <c r="B591" s="480" t="s">
        <v>2869</v>
      </c>
      <c r="C591" s="555"/>
      <c r="D591" s="556"/>
      <c r="E591" s="384" t="s">
        <v>2869</v>
      </c>
      <c r="F591" s="557"/>
      <c r="G591" s="558"/>
      <c r="H591" s="559"/>
      <c r="I591" s="560"/>
      <c r="J591" s="558"/>
      <c r="K591" s="561"/>
      <c r="L591" s="557"/>
      <c r="M591" s="558"/>
      <c r="N591" s="559"/>
      <c r="O591" s="560"/>
      <c r="P591" s="558"/>
      <c r="Q591" s="561"/>
      <c r="R591" s="557"/>
      <c r="S591" s="558"/>
      <c r="T591" s="559"/>
      <c r="U591" s="562"/>
      <c r="V591" s="563"/>
      <c r="W591" s="591"/>
      <c r="X591" s="572"/>
      <c r="Y591" s="353"/>
      <c r="Z591" s="573"/>
      <c r="AA591" s="574" t="str">
        <f>IFERROR(__xludf.DUMMYFUNCTION("""COMPUTED_VALUE"""),"")</f>
        <v/>
      </c>
      <c r="AB591" s="577" t="str">
        <f>IFERROR(__xludf.DUMMYFUNCTION("""COMPUTED_VALUE"""),"")</f>
        <v/>
      </c>
      <c r="AC591" s="575" t="str">
        <f>IFERROR(__xludf.DUMMYFUNCTION("""COMPUTED_VALUE"""),"")</f>
        <v/>
      </c>
      <c r="AD591" s="576" t="str">
        <f>IFERROR(__xludf.DUMMYFUNCTION("""COMPUTED_VALUE"""),"")</f>
        <v/>
      </c>
      <c r="AE591" s="574" t="str">
        <f>IFERROR(__xludf.DUMMYFUNCTION("""COMPUTED_VALUE"""),"")</f>
        <v/>
      </c>
      <c r="AF591" s="577" t="str">
        <f>IFERROR(__xludf.DUMMYFUNCTION("""COMPUTED_VALUE"""),"")</f>
        <v/>
      </c>
      <c r="AG591" s="578"/>
      <c r="AH591" s="579"/>
      <c r="AI591" s="393"/>
    </row>
    <row r="592">
      <c r="A592" s="554"/>
      <c r="B592" s="480" t="s">
        <v>2869</v>
      </c>
      <c r="C592" s="555"/>
      <c r="D592" s="556"/>
      <c r="E592" s="384" t="s">
        <v>2869</v>
      </c>
      <c r="F592" s="557"/>
      <c r="G592" s="558"/>
      <c r="H592" s="559"/>
      <c r="I592" s="560"/>
      <c r="J592" s="558"/>
      <c r="K592" s="561"/>
      <c r="L592" s="557"/>
      <c r="M592" s="558"/>
      <c r="N592" s="559"/>
      <c r="O592" s="560"/>
      <c r="P592" s="558"/>
      <c r="Q592" s="561"/>
      <c r="R592" s="557"/>
      <c r="S592" s="558"/>
      <c r="T592" s="559"/>
      <c r="U592" s="562"/>
      <c r="V592" s="563"/>
      <c r="W592" s="591"/>
      <c r="X592" s="572"/>
      <c r="Y592" s="353"/>
      <c r="Z592" s="573"/>
      <c r="AA592" s="574" t="str">
        <f>IFERROR(__xludf.DUMMYFUNCTION("""COMPUTED_VALUE"""),"")</f>
        <v/>
      </c>
      <c r="AB592" s="577" t="str">
        <f>IFERROR(__xludf.DUMMYFUNCTION("""COMPUTED_VALUE"""),"")</f>
        <v/>
      </c>
      <c r="AC592" s="575" t="str">
        <f>IFERROR(__xludf.DUMMYFUNCTION("""COMPUTED_VALUE"""),"")</f>
        <v/>
      </c>
      <c r="AD592" s="576" t="str">
        <f>IFERROR(__xludf.DUMMYFUNCTION("""COMPUTED_VALUE"""),"")</f>
        <v/>
      </c>
      <c r="AE592" s="574" t="str">
        <f>IFERROR(__xludf.DUMMYFUNCTION("""COMPUTED_VALUE"""),"")</f>
        <v/>
      </c>
      <c r="AF592" s="577" t="str">
        <f>IFERROR(__xludf.DUMMYFUNCTION("""COMPUTED_VALUE"""),"")</f>
        <v/>
      </c>
      <c r="AG592" s="578"/>
      <c r="AH592" s="579"/>
      <c r="AI592" s="359"/>
    </row>
    <row r="593">
      <c r="A593" s="554"/>
      <c r="B593" s="480" t="s">
        <v>2869</v>
      </c>
      <c r="C593" s="555"/>
      <c r="D593" s="556"/>
      <c r="E593" s="384" t="s">
        <v>2869</v>
      </c>
      <c r="F593" s="557"/>
      <c r="G593" s="558"/>
      <c r="H593" s="559"/>
      <c r="I593" s="560"/>
      <c r="J593" s="558"/>
      <c r="K593" s="561"/>
      <c r="L593" s="557"/>
      <c r="M593" s="558"/>
      <c r="N593" s="559"/>
      <c r="O593" s="560"/>
      <c r="P593" s="558"/>
      <c r="Q593" s="561"/>
      <c r="R593" s="557"/>
      <c r="S593" s="558"/>
      <c r="T593" s="559"/>
      <c r="U593" s="562"/>
      <c r="V593" s="563"/>
      <c r="W593" s="591"/>
      <c r="X593" s="572"/>
      <c r="Y593" s="353"/>
      <c r="Z593" s="573"/>
      <c r="AA593" s="574" t="str">
        <f>IFERROR(__xludf.DUMMYFUNCTION("""COMPUTED_VALUE"""),"")</f>
        <v/>
      </c>
      <c r="AB593" s="577" t="str">
        <f>IFERROR(__xludf.DUMMYFUNCTION("""COMPUTED_VALUE"""),"")</f>
        <v/>
      </c>
      <c r="AC593" s="575" t="str">
        <f>IFERROR(__xludf.DUMMYFUNCTION("""COMPUTED_VALUE"""),"")</f>
        <v/>
      </c>
      <c r="AD593" s="576" t="str">
        <f>IFERROR(__xludf.DUMMYFUNCTION("""COMPUTED_VALUE"""),"")</f>
        <v/>
      </c>
      <c r="AE593" s="574" t="str">
        <f>IFERROR(__xludf.DUMMYFUNCTION("""COMPUTED_VALUE"""),"")</f>
        <v/>
      </c>
      <c r="AF593" s="577" t="str">
        <f>IFERROR(__xludf.DUMMYFUNCTION("""COMPUTED_VALUE"""),"")</f>
        <v/>
      </c>
      <c r="AG593" s="578"/>
      <c r="AH593" s="579"/>
      <c r="AI593" s="359"/>
    </row>
    <row r="594">
      <c r="A594" s="554"/>
      <c r="B594" s="480" t="s">
        <v>2869</v>
      </c>
      <c r="C594" s="555"/>
      <c r="D594" s="556"/>
      <c r="E594" s="384" t="s">
        <v>2869</v>
      </c>
      <c r="F594" s="557"/>
      <c r="G594" s="558"/>
      <c r="H594" s="559"/>
      <c r="I594" s="560"/>
      <c r="J594" s="558"/>
      <c r="K594" s="561"/>
      <c r="L594" s="557"/>
      <c r="M594" s="558"/>
      <c r="N594" s="559"/>
      <c r="O594" s="560"/>
      <c r="P594" s="558"/>
      <c r="Q594" s="561"/>
      <c r="R594" s="557"/>
      <c r="S594" s="558"/>
      <c r="T594" s="559"/>
      <c r="U594" s="562"/>
      <c r="V594" s="563"/>
      <c r="W594" s="591"/>
      <c r="X594" s="572"/>
      <c r="Y594" s="353"/>
      <c r="Z594" s="573"/>
      <c r="AA594" s="574" t="str">
        <f>IFERROR(__xludf.DUMMYFUNCTION("""COMPUTED_VALUE"""),"")</f>
        <v/>
      </c>
      <c r="AB594" s="577" t="str">
        <f>IFERROR(__xludf.DUMMYFUNCTION("""COMPUTED_VALUE"""),"")</f>
        <v/>
      </c>
      <c r="AC594" s="575" t="str">
        <f>IFERROR(__xludf.DUMMYFUNCTION("""COMPUTED_VALUE"""),"")</f>
        <v/>
      </c>
      <c r="AD594" s="576" t="str">
        <f>IFERROR(__xludf.DUMMYFUNCTION("""COMPUTED_VALUE"""),"")</f>
        <v/>
      </c>
      <c r="AE594" s="574" t="str">
        <f>IFERROR(__xludf.DUMMYFUNCTION("""COMPUTED_VALUE"""),"")</f>
        <v/>
      </c>
      <c r="AF594" s="577" t="str">
        <f>IFERROR(__xludf.DUMMYFUNCTION("""COMPUTED_VALUE"""),"")</f>
        <v/>
      </c>
      <c r="AG594" s="578"/>
      <c r="AH594" s="579"/>
      <c r="AI594" s="359"/>
    </row>
    <row r="595">
      <c r="A595" s="554"/>
      <c r="B595" s="480" t="s">
        <v>2869</v>
      </c>
      <c r="C595" s="555"/>
      <c r="D595" s="556"/>
      <c r="E595" s="384" t="s">
        <v>2869</v>
      </c>
      <c r="F595" s="557"/>
      <c r="G595" s="558"/>
      <c r="H595" s="559"/>
      <c r="I595" s="560"/>
      <c r="J595" s="558"/>
      <c r="K595" s="561"/>
      <c r="L595" s="557"/>
      <c r="M595" s="558"/>
      <c r="N595" s="559"/>
      <c r="O595" s="560"/>
      <c r="P595" s="558"/>
      <c r="Q595" s="561"/>
      <c r="R595" s="557"/>
      <c r="S595" s="558"/>
      <c r="T595" s="559"/>
      <c r="U595" s="562"/>
      <c r="V595" s="563"/>
      <c r="W595" s="591"/>
      <c r="X595" s="572"/>
      <c r="Y595" s="353"/>
      <c r="Z595" s="573"/>
      <c r="AA595" s="574" t="str">
        <f>IFERROR(__xludf.DUMMYFUNCTION("""COMPUTED_VALUE"""),"")</f>
        <v/>
      </c>
      <c r="AB595" s="577" t="str">
        <f>IFERROR(__xludf.DUMMYFUNCTION("""COMPUTED_VALUE"""),"")</f>
        <v/>
      </c>
      <c r="AC595" s="575" t="str">
        <f>IFERROR(__xludf.DUMMYFUNCTION("""COMPUTED_VALUE"""),"")</f>
        <v/>
      </c>
      <c r="AD595" s="576" t="str">
        <f>IFERROR(__xludf.DUMMYFUNCTION("""COMPUTED_VALUE"""),"")</f>
        <v/>
      </c>
      <c r="AE595" s="574" t="str">
        <f>IFERROR(__xludf.DUMMYFUNCTION("""COMPUTED_VALUE"""),"")</f>
        <v/>
      </c>
      <c r="AF595" s="577" t="str">
        <f>IFERROR(__xludf.DUMMYFUNCTION("""COMPUTED_VALUE"""),"")</f>
        <v/>
      </c>
      <c r="AG595" s="578"/>
      <c r="AH595" s="579"/>
      <c r="AI595" s="359"/>
    </row>
    <row r="596">
      <c r="A596" s="554"/>
      <c r="B596" s="480" t="s">
        <v>2869</v>
      </c>
      <c r="C596" s="555"/>
      <c r="D596" s="556"/>
      <c r="E596" s="384" t="s">
        <v>2869</v>
      </c>
      <c r="F596" s="557"/>
      <c r="G596" s="558"/>
      <c r="H596" s="559"/>
      <c r="I596" s="560"/>
      <c r="J596" s="558"/>
      <c r="K596" s="561"/>
      <c r="L596" s="557"/>
      <c r="M596" s="558"/>
      <c r="N596" s="559"/>
      <c r="O596" s="560"/>
      <c r="P596" s="558"/>
      <c r="Q596" s="561"/>
      <c r="R596" s="557"/>
      <c r="S596" s="558"/>
      <c r="T596" s="559"/>
      <c r="U596" s="562"/>
      <c r="V596" s="563"/>
      <c r="W596" s="591"/>
      <c r="X596" s="572"/>
      <c r="Y596" s="353"/>
      <c r="Z596" s="573"/>
      <c r="AA596" s="574" t="str">
        <f>IFERROR(__xludf.DUMMYFUNCTION("""COMPUTED_VALUE"""),"")</f>
        <v/>
      </c>
      <c r="AB596" s="577" t="str">
        <f>IFERROR(__xludf.DUMMYFUNCTION("""COMPUTED_VALUE"""),"")</f>
        <v/>
      </c>
      <c r="AC596" s="575" t="str">
        <f>IFERROR(__xludf.DUMMYFUNCTION("""COMPUTED_VALUE"""),"")</f>
        <v/>
      </c>
      <c r="AD596" s="576" t="str">
        <f>IFERROR(__xludf.DUMMYFUNCTION("""COMPUTED_VALUE"""),"")</f>
        <v/>
      </c>
      <c r="AE596" s="574" t="str">
        <f>IFERROR(__xludf.DUMMYFUNCTION("""COMPUTED_VALUE"""),"")</f>
        <v/>
      </c>
      <c r="AF596" s="577" t="str">
        <f>IFERROR(__xludf.DUMMYFUNCTION("""COMPUTED_VALUE"""),"")</f>
        <v/>
      </c>
      <c r="AG596" s="578"/>
      <c r="AH596" s="579"/>
      <c r="AI596" s="359"/>
    </row>
    <row r="597">
      <c r="A597" s="554"/>
      <c r="B597" s="480" t="s">
        <v>2869</v>
      </c>
      <c r="C597" s="555"/>
      <c r="D597" s="556"/>
      <c r="E597" s="384" t="s">
        <v>2869</v>
      </c>
      <c r="F597" s="557"/>
      <c r="G597" s="558"/>
      <c r="H597" s="559"/>
      <c r="I597" s="560"/>
      <c r="J597" s="558"/>
      <c r="K597" s="561"/>
      <c r="L597" s="557"/>
      <c r="M597" s="558"/>
      <c r="N597" s="559"/>
      <c r="O597" s="560"/>
      <c r="P597" s="558"/>
      <c r="Q597" s="561"/>
      <c r="R597" s="557"/>
      <c r="S597" s="558"/>
      <c r="T597" s="559"/>
      <c r="U597" s="562"/>
      <c r="V597" s="563"/>
      <c r="W597" s="591"/>
      <c r="X597" s="572"/>
      <c r="Y597" s="353"/>
      <c r="Z597" s="573"/>
      <c r="AA597" s="574" t="str">
        <f>IFERROR(__xludf.DUMMYFUNCTION("""COMPUTED_VALUE"""),"")</f>
        <v/>
      </c>
      <c r="AB597" s="577" t="str">
        <f>IFERROR(__xludf.DUMMYFUNCTION("""COMPUTED_VALUE"""),"")</f>
        <v/>
      </c>
      <c r="AC597" s="575" t="str">
        <f>IFERROR(__xludf.DUMMYFUNCTION("""COMPUTED_VALUE"""),"")</f>
        <v/>
      </c>
      <c r="AD597" s="576" t="str">
        <f>IFERROR(__xludf.DUMMYFUNCTION("""COMPUTED_VALUE"""),"")</f>
        <v/>
      </c>
      <c r="AE597" s="574" t="str">
        <f>IFERROR(__xludf.DUMMYFUNCTION("""COMPUTED_VALUE"""),"")</f>
        <v/>
      </c>
      <c r="AF597" s="577" t="str">
        <f>IFERROR(__xludf.DUMMYFUNCTION("""COMPUTED_VALUE"""),"")</f>
        <v/>
      </c>
      <c r="AG597" s="578"/>
      <c r="AH597" s="579"/>
      <c r="AI597" s="393"/>
    </row>
    <row r="598">
      <c r="A598" s="554"/>
      <c r="B598" s="480" t="s">
        <v>2869</v>
      </c>
      <c r="C598" s="555"/>
      <c r="D598" s="556"/>
      <c r="E598" s="384" t="s">
        <v>2869</v>
      </c>
      <c r="F598" s="557"/>
      <c r="G598" s="558"/>
      <c r="H598" s="559"/>
      <c r="I598" s="560"/>
      <c r="J598" s="558"/>
      <c r="K598" s="561"/>
      <c r="L598" s="557"/>
      <c r="M598" s="558"/>
      <c r="N598" s="559"/>
      <c r="O598" s="560"/>
      <c r="P598" s="558"/>
      <c r="Q598" s="561"/>
      <c r="R598" s="557"/>
      <c r="S598" s="558"/>
      <c r="T598" s="559"/>
      <c r="U598" s="562"/>
      <c r="V598" s="563"/>
      <c r="W598" s="591"/>
      <c r="X598" s="572"/>
      <c r="Y598" s="353"/>
      <c r="Z598" s="573"/>
      <c r="AA598" s="574" t="str">
        <f>IFERROR(__xludf.DUMMYFUNCTION("""COMPUTED_VALUE"""),"")</f>
        <v/>
      </c>
      <c r="AB598" s="577" t="str">
        <f>IFERROR(__xludf.DUMMYFUNCTION("""COMPUTED_VALUE"""),"")</f>
        <v/>
      </c>
      <c r="AC598" s="575" t="str">
        <f>IFERROR(__xludf.DUMMYFUNCTION("""COMPUTED_VALUE"""),"")</f>
        <v/>
      </c>
      <c r="AD598" s="576" t="str">
        <f>IFERROR(__xludf.DUMMYFUNCTION("""COMPUTED_VALUE"""),"")</f>
        <v/>
      </c>
      <c r="AE598" s="574" t="str">
        <f>IFERROR(__xludf.DUMMYFUNCTION("""COMPUTED_VALUE"""),"")</f>
        <v/>
      </c>
      <c r="AF598" s="577" t="str">
        <f>IFERROR(__xludf.DUMMYFUNCTION("""COMPUTED_VALUE"""),"")</f>
        <v/>
      </c>
      <c r="AG598" s="578"/>
      <c r="AH598" s="579"/>
      <c r="AI598" s="393"/>
    </row>
    <row r="599">
      <c r="A599" s="554"/>
      <c r="B599" s="480" t="s">
        <v>2869</v>
      </c>
      <c r="C599" s="555"/>
      <c r="D599" s="556"/>
      <c r="E599" s="384" t="s">
        <v>2869</v>
      </c>
      <c r="F599" s="557"/>
      <c r="G599" s="558"/>
      <c r="H599" s="559"/>
      <c r="I599" s="560"/>
      <c r="J599" s="558"/>
      <c r="K599" s="561"/>
      <c r="L599" s="557"/>
      <c r="M599" s="558"/>
      <c r="N599" s="559"/>
      <c r="O599" s="560"/>
      <c r="P599" s="558"/>
      <c r="Q599" s="561"/>
      <c r="R599" s="557"/>
      <c r="S599" s="558"/>
      <c r="T599" s="559"/>
      <c r="U599" s="562"/>
      <c r="V599" s="563"/>
      <c r="W599" s="591"/>
      <c r="X599" s="572"/>
      <c r="Y599" s="353"/>
      <c r="Z599" s="573"/>
      <c r="AA599" s="574" t="str">
        <f>IFERROR(__xludf.DUMMYFUNCTION("""COMPUTED_VALUE"""),"")</f>
        <v/>
      </c>
      <c r="AB599" s="577" t="str">
        <f>IFERROR(__xludf.DUMMYFUNCTION("""COMPUTED_VALUE"""),"")</f>
        <v/>
      </c>
      <c r="AC599" s="575" t="str">
        <f>IFERROR(__xludf.DUMMYFUNCTION("""COMPUTED_VALUE"""),"")</f>
        <v/>
      </c>
      <c r="AD599" s="576" t="str">
        <f>IFERROR(__xludf.DUMMYFUNCTION("""COMPUTED_VALUE"""),"")</f>
        <v/>
      </c>
      <c r="AE599" s="574" t="str">
        <f>IFERROR(__xludf.DUMMYFUNCTION("""COMPUTED_VALUE"""),"")</f>
        <v/>
      </c>
      <c r="AF599" s="577" t="str">
        <f>IFERROR(__xludf.DUMMYFUNCTION("""COMPUTED_VALUE"""),"")</f>
        <v/>
      </c>
      <c r="AG599" s="578"/>
      <c r="AH599" s="579"/>
      <c r="AI599" s="393"/>
    </row>
    <row r="600">
      <c r="A600" s="554"/>
      <c r="B600" s="480" t="s">
        <v>2869</v>
      </c>
      <c r="C600" s="555"/>
      <c r="D600" s="556"/>
      <c r="E600" s="384" t="s">
        <v>2869</v>
      </c>
      <c r="F600" s="557"/>
      <c r="G600" s="558"/>
      <c r="H600" s="559"/>
      <c r="I600" s="560"/>
      <c r="J600" s="558"/>
      <c r="K600" s="561"/>
      <c r="L600" s="557"/>
      <c r="M600" s="558"/>
      <c r="N600" s="559"/>
      <c r="O600" s="560"/>
      <c r="P600" s="558"/>
      <c r="Q600" s="561"/>
      <c r="R600" s="557"/>
      <c r="S600" s="558"/>
      <c r="T600" s="559"/>
      <c r="U600" s="562"/>
      <c r="V600" s="563"/>
      <c r="W600" s="591"/>
      <c r="X600" s="572"/>
      <c r="Y600" s="353"/>
      <c r="Z600" s="573"/>
      <c r="AA600" s="574" t="str">
        <f>IFERROR(__xludf.DUMMYFUNCTION("""COMPUTED_VALUE"""),"")</f>
        <v/>
      </c>
      <c r="AB600" s="577" t="str">
        <f>IFERROR(__xludf.DUMMYFUNCTION("""COMPUTED_VALUE"""),"")</f>
        <v/>
      </c>
      <c r="AC600" s="575" t="str">
        <f>IFERROR(__xludf.DUMMYFUNCTION("""COMPUTED_VALUE"""),"")</f>
        <v/>
      </c>
      <c r="AD600" s="576" t="str">
        <f>IFERROR(__xludf.DUMMYFUNCTION("""COMPUTED_VALUE"""),"")</f>
        <v/>
      </c>
      <c r="AE600" s="574" t="str">
        <f>IFERROR(__xludf.DUMMYFUNCTION("""COMPUTED_VALUE"""),"")</f>
        <v/>
      </c>
      <c r="AF600" s="577" t="str">
        <f>IFERROR(__xludf.DUMMYFUNCTION("""COMPUTED_VALUE"""),"")</f>
        <v/>
      </c>
      <c r="AG600" s="578"/>
      <c r="AH600" s="579"/>
      <c r="AI600" s="393"/>
    </row>
    <row r="601">
      <c r="A601" s="554"/>
      <c r="B601" s="480" t="s">
        <v>2869</v>
      </c>
      <c r="C601" s="555"/>
      <c r="D601" s="556"/>
      <c r="E601" s="384" t="s">
        <v>2869</v>
      </c>
      <c r="F601" s="557"/>
      <c r="G601" s="558"/>
      <c r="H601" s="559"/>
      <c r="I601" s="560"/>
      <c r="J601" s="558"/>
      <c r="K601" s="561"/>
      <c r="L601" s="557"/>
      <c r="M601" s="558"/>
      <c r="N601" s="559"/>
      <c r="O601" s="560"/>
      <c r="P601" s="558"/>
      <c r="Q601" s="561"/>
      <c r="R601" s="557"/>
      <c r="S601" s="558"/>
      <c r="T601" s="559"/>
      <c r="U601" s="562"/>
      <c r="V601" s="563"/>
      <c r="W601" s="591"/>
      <c r="X601" s="572"/>
      <c r="Y601" s="353"/>
      <c r="Z601" s="573"/>
      <c r="AA601" s="574" t="str">
        <f>IFERROR(__xludf.DUMMYFUNCTION("""COMPUTED_VALUE"""),"")</f>
        <v/>
      </c>
      <c r="AB601" s="577" t="str">
        <f>IFERROR(__xludf.DUMMYFUNCTION("""COMPUTED_VALUE"""),"")</f>
        <v/>
      </c>
      <c r="AC601" s="575" t="str">
        <f>IFERROR(__xludf.DUMMYFUNCTION("""COMPUTED_VALUE"""),"")</f>
        <v/>
      </c>
      <c r="AD601" s="576" t="str">
        <f>IFERROR(__xludf.DUMMYFUNCTION("""COMPUTED_VALUE"""),"")</f>
        <v/>
      </c>
      <c r="AE601" s="574" t="str">
        <f>IFERROR(__xludf.DUMMYFUNCTION("""COMPUTED_VALUE"""),"")</f>
        <v/>
      </c>
      <c r="AF601" s="577" t="str">
        <f>IFERROR(__xludf.DUMMYFUNCTION("""COMPUTED_VALUE"""),"")</f>
        <v/>
      </c>
      <c r="AG601" s="578"/>
      <c r="AH601" s="579"/>
      <c r="AI601" s="393"/>
    </row>
    <row r="602">
      <c r="A602" s="554"/>
      <c r="B602" s="480" t="s">
        <v>2869</v>
      </c>
      <c r="C602" s="555"/>
      <c r="D602" s="556"/>
      <c r="E602" s="384" t="s">
        <v>2869</v>
      </c>
      <c r="F602" s="557"/>
      <c r="G602" s="558"/>
      <c r="H602" s="559"/>
      <c r="I602" s="560"/>
      <c r="J602" s="558"/>
      <c r="K602" s="561"/>
      <c r="L602" s="557"/>
      <c r="M602" s="558"/>
      <c r="N602" s="559"/>
      <c r="O602" s="560"/>
      <c r="P602" s="558"/>
      <c r="Q602" s="561"/>
      <c r="R602" s="557"/>
      <c r="S602" s="558"/>
      <c r="T602" s="559"/>
      <c r="U602" s="562"/>
      <c r="V602" s="563"/>
      <c r="W602" s="564"/>
      <c r="X602" s="565"/>
      <c r="Y602" s="353"/>
      <c r="Z602" s="566"/>
      <c r="AA602" s="574" t="str">
        <f>IFERROR(__xludf.DUMMYFUNCTION("""COMPUTED_VALUE"""),"")</f>
        <v/>
      </c>
      <c r="AB602" s="577" t="str">
        <f>IFERROR(__xludf.DUMMYFUNCTION("""COMPUTED_VALUE"""),"")</f>
        <v/>
      </c>
      <c r="AC602" s="575" t="str">
        <f>IFERROR(__xludf.DUMMYFUNCTION("""COMPUTED_VALUE"""),"")</f>
        <v/>
      </c>
      <c r="AD602" s="576" t="str">
        <f>IFERROR(__xludf.DUMMYFUNCTION("""COMPUTED_VALUE"""),"")</f>
        <v/>
      </c>
      <c r="AE602" s="574" t="str">
        <f>IFERROR(__xludf.DUMMYFUNCTION("""COMPUTED_VALUE"""),"")</f>
        <v/>
      </c>
      <c r="AF602" s="577" t="str">
        <f>IFERROR(__xludf.DUMMYFUNCTION("""COMPUTED_VALUE"""),"")</f>
        <v/>
      </c>
      <c r="AG602" s="578"/>
      <c r="AH602" s="579"/>
      <c r="AI602" s="393"/>
    </row>
    <row r="603">
      <c r="A603" s="554"/>
      <c r="B603" s="480" t="s">
        <v>2869</v>
      </c>
      <c r="C603" s="555"/>
      <c r="D603" s="556"/>
      <c r="E603" s="384" t="s">
        <v>2869</v>
      </c>
      <c r="F603" s="557"/>
      <c r="G603" s="558"/>
      <c r="H603" s="559"/>
      <c r="I603" s="560"/>
      <c r="J603" s="558"/>
      <c r="K603" s="561"/>
      <c r="L603" s="557"/>
      <c r="M603" s="558"/>
      <c r="N603" s="559"/>
      <c r="O603" s="560"/>
      <c r="P603" s="558"/>
      <c r="Q603" s="561"/>
      <c r="R603" s="557"/>
      <c r="S603" s="558"/>
      <c r="T603" s="559"/>
      <c r="U603" s="562"/>
      <c r="V603" s="563"/>
      <c r="W603" s="591"/>
      <c r="X603" s="572"/>
      <c r="Y603" s="353"/>
      <c r="Z603" s="566"/>
      <c r="AA603" s="574" t="str">
        <f>IFERROR(__xludf.DUMMYFUNCTION("""COMPUTED_VALUE"""),"")</f>
        <v/>
      </c>
      <c r="AB603" s="577" t="str">
        <f>IFERROR(__xludf.DUMMYFUNCTION("""COMPUTED_VALUE"""),"")</f>
        <v/>
      </c>
      <c r="AC603" s="575" t="str">
        <f>IFERROR(__xludf.DUMMYFUNCTION("""COMPUTED_VALUE"""),"")</f>
        <v/>
      </c>
      <c r="AD603" s="576" t="str">
        <f>IFERROR(__xludf.DUMMYFUNCTION("""COMPUTED_VALUE"""),"")</f>
        <v/>
      </c>
      <c r="AE603" s="574" t="str">
        <f>IFERROR(__xludf.DUMMYFUNCTION("""COMPUTED_VALUE"""),"")</f>
        <v/>
      </c>
      <c r="AF603" s="577" t="str">
        <f>IFERROR(__xludf.DUMMYFUNCTION("""COMPUTED_VALUE"""),"")</f>
        <v/>
      </c>
      <c r="AG603" s="578"/>
      <c r="AH603" s="579"/>
      <c r="AI603" s="393"/>
    </row>
    <row r="604">
      <c r="A604" s="554"/>
      <c r="B604" s="480" t="s">
        <v>2869</v>
      </c>
      <c r="C604" s="555"/>
      <c r="D604" s="556"/>
      <c r="E604" s="384" t="s">
        <v>2869</v>
      </c>
      <c r="F604" s="557"/>
      <c r="G604" s="558"/>
      <c r="H604" s="559"/>
      <c r="I604" s="560"/>
      <c r="J604" s="558"/>
      <c r="K604" s="561"/>
      <c r="L604" s="557"/>
      <c r="M604" s="558"/>
      <c r="N604" s="559"/>
      <c r="O604" s="560"/>
      <c r="P604" s="558"/>
      <c r="Q604" s="561"/>
      <c r="R604" s="557"/>
      <c r="S604" s="558"/>
      <c r="T604" s="559"/>
      <c r="U604" s="562"/>
      <c r="V604" s="563"/>
      <c r="W604" s="591"/>
      <c r="X604" s="572"/>
      <c r="Y604" s="353"/>
      <c r="Z604" s="573"/>
      <c r="AA604" s="574" t="str">
        <f>IFERROR(__xludf.DUMMYFUNCTION("""COMPUTED_VALUE"""),"")</f>
        <v/>
      </c>
      <c r="AB604" s="577" t="str">
        <f>IFERROR(__xludf.DUMMYFUNCTION("""COMPUTED_VALUE"""),"")</f>
        <v/>
      </c>
      <c r="AC604" s="575" t="str">
        <f>IFERROR(__xludf.DUMMYFUNCTION("""COMPUTED_VALUE"""),"")</f>
        <v/>
      </c>
      <c r="AD604" s="576" t="str">
        <f>IFERROR(__xludf.DUMMYFUNCTION("""COMPUTED_VALUE"""),"")</f>
        <v/>
      </c>
      <c r="AE604" s="574" t="str">
        <f>IFERROR(__xludf.DUMMYFUNCTION("""COMPUTED_VALUE"""),"")</f>
        <v/>
      </c>
      <c r="AF604" s="577" t="str">
        <f>IFERROR(__xludf.DUMMYFUNCTION("""COMPUTED_VALUE"""),"")</f>
        <v/>
      </c>
      <c r="AG604" s="570"/>
      <c r="AH604" s="571"/>
      <c r="AI604" s="393"/>
    </row>
    <row r="605">
      <c r="A605" s="554"/>
      <c r="B605" s="480" t="s">
        <v>2869</v>
      </c>
      <c r="C605" s="555"/>
      <c r="D605" s="556"/>
      <c r="E605" s="384" t="s">
        <v>2869</v>
      </c>
      <c r="F605" s="557"/>
      <c r="G605" s="558"/>
      <c r="H605" s="559"/>
      <c r="I605" s="560"/>
      <c r="J605" s="558"/>
      <c r="K605" s="561"/>
      <c r="L605" s="557"/>
      <c r="M605" s="558"/>
      <c r="N605" s="559"/>
      <c r="O605" s="560"/>
      <c r="P605" s="558"/>
      <c r="Q605" s="561"/>
      <c r="R605" s="557"/>
      <c r="S605" s="558"/>
      <c r="T605" s="559"/>
      <c r="U605" s="562"/>
      <c r="V605" s="563"/>
      <c r="W605" s="591"/>
      <c r="X605" s="572"/>
      <c r="Y605" s="353"/>
      <c r="Z605" s="566"/>
      <c r="AA605" s="574" t="str">
        <f>IFERROR(__xludf.DUMMYFUNCTION("""COMPUTED_VALUE"""),"")</f>
        <v/>
      </c>
      <c r="AB605" s="577" t="str">
        <f>IFERROR(__xludf.DUMMYFUNCTION("""COMPUTED_VALUE"""),"")</f>
        <v/>
      </c>
      <c r="AC605" s="575" t="str">
        <f>IFERROR(__xludf.DUMMYFUNCTION("""COMPUTED_VALUE"""),"")</f>
        <v/>
      </c>
      <c r="AD605" s="576" t="str">
        <f>IFERROR(__xludf.DUMMYFUNCTION("""COMPUTED_VALUE"""),"")</f>
        <v/>
      </c>
      <c r="AE605" s="574" t="str">
        <f>IFERROR(__xludf.DUMMYFUNCTION("""COMPUTED_VALUE"""),"")</f>
        <v/>
      </c>
      <c r="AF605" s="577" t="str">
        <f>IFERROR(__xludf.DUMMYFUNCTION("""COMPUTED_VALUE"""),"")</f>
        <v/>
      </c>
      <c r="AG605" s="578"/>
      <c r="AH605" s="579"/>
      <c r="AI605" s="393"/>
    </row>
    <row r="606">
      <c r="A606" s="554"/>
      <c r="B606" s="480" t="s">
        <v>2869</v>
      </c>
      <c r="C606" s="555"/>
      <c r="D606" s="556"/>
      <c r="E606" s="384" t="s">
        <v>2869</v>
      </c>
      <c r="F606" s="557"/>
      <c r="G606" s="558"/>
      <c r="H606" s="559"/>
      <c r="I606" s="560"/>
      <c r="J606" s="558"/>
      <c r="K606" s="561"/>
      <c r="L606" s="557"/>
      <c r="M606" s="558"/>
      <c r="N606" s="559"/>
      <c r="O606" s="560"/>
      <c r="P606" s="558"/>
      <c r="Q606" s="561"/>
      <c r="R606" s="557"/>
      <c r="S606" s="558"/>
      <c r="T606" s="559"/>
      <c r="U606" s="562"/>
      <c r="V606" s="563"/>
      <c r="W606" s="591"/>
      <c r="X606" s="572"/>
      <c r="Y606" s="353"/>
      <c r="Z606" s="566"/>
      <c r="AA606" s="574" t="str">
        <f>IFERROR(__xludf.DUMMYFUNCTION("""COMPUTED_VALUE"""),"")</f>
        <v/>
      </c>
      <c r="AB606" s="577" t="str">
        <f>IFERROR(__xludf.DUMMYFUNCTION("""COMPUTED_VALUE"""),"")</f>
        <v/>
      </c>
      <c r="AC606" s="575" t="str">
        <f>IFERROR(__xludf.DUMMYFUNCTION("""COMPUTED_VALUE"""),"")</f>
        <v/>
      </c>
      <c r="AD606" s="576" t="str">
        <f>IFERROR(__xludf.DUMMYFUNCTION("""COMPUTED_VALUE"""),"")</f>
        <v/>
      </c>
      <c r="AE606" s="574" t="str">
        <f>IFERROR(__xludf.DUMMYFUNCTION("""COMPUTED_VALUE"""),"")</f>
        <v/>
      </c>
      <c r="AF606" s="577" t="str">
        <f>IFERROR(__xludf.DUMMYFUNCTION("""COMPUTED_VALUE"""),"")</f>
        <v/>
      </c>
      <c r="AG606" s="578"/>
      <c r="AH606" s="579"/>
      <c r="AI606" s="393"/>
    </row>
    <row r="607">
      <c r="A607" s="554"/>
      <c r="B607" s="480" t="s">
        <v>2869</v>
      </c>
      <c r="C607" s="555"/>
      <c r="D607" s="556"/>
      <c r="E607" s="384" t="s">
        <v>2869</v>
      </c>
      <c r="F607" s="557"/>
      <c r="G607" s="558"/>
      <c r="H607" s="559"/>
      <c r="I607" s="560"/>
      <c r="J607" s="558"/>
      <c r="K607" s="561"/>
      <c r="L607" s="557"/>
      <c r="M607" s="558"/>
      <c r="N607" s="559"/>
      <c r="O607" s="560"/>
      <c r="P607" s="558"/>
      <c r="Q607" s="561"/>
      <c r="R607" s="557"/>
      <c r="S607" s="558"/>
      <c r="T607" s="559"/>
      <c r="U607" s="562"/>
      <c r="V607" s="563"/>
      <c r="W607" s="591"/>
      <c r="X607" s="572"/>
      <c r="Y607" s="353"/>
      <c r="Z607" s="566"/>
      <c r="AA607" s="574" t="str">
        <f>IFERROR(__xludf.DUMMYFUNCTION("""COMPUTED_VALUE"""),"")</f>
        <v/>
      </c>
      <c r="AB607" s="577" t="str">
        <f>IFERROR(__xludf.DUMMYFUNCTION("""COMPUTED_VALUE"""),"")</f>
        <v/>
      </c>
      <c r="AC607" s="575" t="str">
        <f>IFERROR(__xludf.DUMMYFUNCTION("""COMPUTED_VALUE"""),"")</f>
        <v/>
      </c>
      <c r="AD607" s="576" t="str">
        <f>IFERROR(__xludf.DUMMYFUNCTION("""COMPUTED_VALUE"""),"")</f>
        <v/>
      </c>
      <c r="AE607" s="574" t="str">
        <f>IFERROR(__xludf.DUMMYFUNCTION("""COMPUTED_VALUE"""),"")</f>
        <v/>
      </c>
      <c r="AF607" s="577" t="str">
        <f>IFERROR(__xludf.DUMMYFUNCTION("""COMPUTED_VALUE"""),"")</f>
        <v/>
      </c>
      <c r="AG607" s="578"/>
      <c r="AH607" s="579"/>
      <c r="AI607" s="359"/>
    </row>
    <row r="608">
      <c r="A608" s="554"/>
      <c r="B608" s="480" t="s">
        <v>2869</v>
      </c>
      <c r="C608" s="555"/>
      <c r="D608" s="556"/>
      <c r="E608" s="384" t="s">
        <v>2869</v>
      </c>
      <c r="F608" s="557"/>
      <c r="G608" s="558"/>
      <c r="H608" s="559"/>
      <c r="I608" s="560"/>
      <c r="J608" s="558"/>
      <c r="K608" s="561"/>
      <c r="L608" s="557"/>
      <c r="M608" s="558"/>
      <c r="N608" s="559"/>
      <c r="O608" s="560"/>
      <c r="P608" s="558"/>
      <c r="Q608" s="561"/>
      <c r="R608" s="557"/>
      <c r="S608" s="558"/>
      <c r="T608" s="559"/>
      <c r="U608" s="562"/>
      <c r="V608" s="563"/>
      <c r="W608" s="591"/>
      <c r="X608" s="572"/>
      <c r="Y608" s="353"/>
      <c r="Z608" s="566"/>
      <c r="AA608" s="574" t="str">
        <f>IFERROR(__xludf.DUMMYFUNCTION("""COMPUTED_VALUE"""),"")</f>
        <v/>
      </c>
      <c r="AB608" s="577" t="str">
        <f>IFERROR(__xludf.DUMMYFUNCTION("""COMPUTED_VALUE"""),"")</f>
        <v/>
      </c>
      <c r="AC608" s="575" t="str">
        <f>IFERROR(__xludf.DUMMYFUNCTION("""COMPUTED_VALUE"""),"")</f>
        <v/>
      </c>
      <c r="AD608" s="576" t="str">
        <f>IFERROR(__xludf.DUMMYFUNCTION("""COMPUTED_VALUE"""),"")</f>
        <v/>
      </c>
      <c r="AE608" s="574" t="str">
        <f>IFERROR(__xludf.DUMMYFUNCTION("""COMPUTED_VALUE"""),"")</f>
        <v/>
      </c>
      <c r="AF608" s="577" t="str">
        <f>IFERROR(__xludf.DUMMYFUNCTION("""COMPUTED_VALUE"""),"")</f>
        <v/>
      </c>
      <c r="AG608" s="578"/>
      <c r="AH608" s="579"/>
      <c r="AI608" s="359"/>
    </row>
    <row r="609">
      <c r="A609" s="554"/>
      <c r="B609" s="480" t="s">
        <v>2869</v>
      </c>
      <c r="C609" s="555"/>
      <c r="D609" s="556"/>
      <c r="E609" s="384" t="s">
        <v>2869</v>
      </c>
      <c r="F609" s="557"/>
      <c r="G609" s="558"/>
      <c r="H609" s="559"/>
      <c r="I609" s="560"/>
      <c r="J609" s="558"/>
      <c r="K609" s="561"/>
      <c r="L609" s="557"/>
      <c r="M609" s="558"/>
      <c r="N609" s="559"/>
      <c r="O609" s="560"/>
      <c r="P609" s="558"/>
      <c r="Q609" s="561"/>
      <c r="R609" s="557"/>
      <c r="S609" s="558"/>
      <c r="T609" s="559"/>
      <c r="U609" s="562"/>
      <c r="V609" s="563"/>
      <c r="W609" s="591"/>
      <c r="X609" s="572"/>
      <c r="Y609" s="353"/>
      <c r="Z609" s="573"/>
      <c r="AA609" s="574" t="str">
        <f>IFERROR(__xludf.DUMMYFUNCTION("""COMPUTED_VALUE"""),"")</f>
        <v/>
      </c>
      <c r="AB609" s="577" t="str">
        <f>IFERROR(__xludf.DUMMYFUNCTION("""COMPUTED_VALUE"""),"")</f>
        <v/>
      </c>
      <c r="AC609" s="575" t="str">
        <f>IFERROR(__xludf.DUMMYFUNCTION("""COMPUTED_VALUE"""),"")</f>
        <v/>
      </c>
      <c r="AD609" s="576" t="str">
        <f>IFERROR(__xludf.DUMMYFUNCTION("""COMPUTED_VALUE"""),"")</f>
        <v/>
      </c>
      <c r="AE609" s="574" t="str">
        <f>IFERROR(__xludf.DUMMYFUNCTION("""COMPUTED_VALUE"""),"")</f>
        <v/>
      </c>
      <c r="AF609" s="577" t="str">
        <f>IFERROR(__xludf.DUMMYFUNCTION("""COMPUTED_VALUE"""),"")</f>
        <v/>
      </c>
      <c r="AG609" s="578"/>
      <c r="AH609" s="579"/>
      <c r="AI609" s="359"/>
    </row>
    <row r="610">
      <c r="A610" s="554"/>
      <c r="B610" s="480" t="s">
        <v>2869</v>
      </c>
      <c r="C610" s="555"/>
      <c r="D610" s="556"/>
      <c r="E610" s="384" t="s">
        <v>2869</v>
      </c>
      <c r="F610" s="557"/>
      <c r="G610" s="558"/>
      <c r="H610" s="559"/>
      <c r="I610" s="560"/>
      <c r="J610" s="558"/>
      <c r="K610" s="561"/>
      <c r="L610" s="557"/>
      <c r="M610" s="558"/>
      <c r="N610" s="559"/>
      <c r="O610" s="560"/>
      <c r="P610" s="558"/>
      <c r="Q610" s="561"/>
      <c r="R610" s="557"/>
      <c r="S610" s="558"/>
      <c r="T610" s="559"/>
      <c r="U610" s="562"/>
      <c r="V610" s="563"/>
      <c r="W610" s="591"/>
      <c r="X610" s="572"/>
      <c r="Y610" s="353"/>
      <c r="Z610" s="566"/>
      <c r="AA610" s="574" t="str">
        <f>IFERROR(__xludf.DUMMYFUNCTION("""COMPUTED_VALUE"""),"")</f>
        <v/>
      </c>
      <c r="AB610" s="577" t="str">
        <f>IFERROR(__xludf.DUMMYFUNCTION("""COMPUTED_VALUE"""),"")</f>
        <v/>
      </c>
      <c r="AC610" s="575" t="str">
        <f>IFERROR(__xludf.DUMMYFUNCTION("""COMPUTED_VALUE"""),"")</f>
        <v/>
      </c>
      <c r="AD610" s="576" t="str">
        <f>IFERROR(__xludf.DUMMYFUNCTION("""COMPUTED_VALUE"""),"")</f>
        <v/>
      </c>
      <c r="AE610" s="574" t="str">
        <f>IFERROR(__xludf.DUMMYFUNCTION("""COMPUTED_VALUE"""),"")</f>
        <v/>
      </c>
      <c r="AF610" s="577" t="str">
        <f>IFERROR(__xludf.DUMMYFUNCTION("""COMPUTED_VALUE"""),"")</f>
        <v/>
      </c>
      <c r="AG610" s="578"/>
      <c r="AH610" s="579"/>
      <c r="AI610" s="359"/>
    </row>
    <row r="611">
      <c r="A611" s="554"/>
      <c r="B611" s="480" t="s">
        <v>2869</v>
      </c>
      <c r="C611" s="555"/>
      <c r="D611" s="556"/>
      <c r="E611" s="384" t="s">
        <v>2869</v>
      </c>
      <c r="F611" s="557"/>
      <c r="G611" s="558"/>
      <c r="H611" s="559"/>
      <c r="I611" s="560"/>
      <c r="J611" s="558"/>
      <c r="K611" s="561"/>
      <c r="L611" s="557"/>
      <c r="M611" s="558"/>
      <c r="N611" s="559"/>
      <c r="O611" s="560"/>
      <c r="P611" s="558"/>
      <c r="Q611" s="561"/>
      <c r="R611" s="557"/>
      <c r="S611" s="558"/>
      <c r="T611" s="559"/>
      <c r="U611" s="562"/>
      <c r="V611" s="563"/>
      <c r="W611" s="591"/>
      <c r="X611" s="572"/>
      <c r="Y611" s="353"/>
      <c r="Z611" s="566"/>
      <c r="AA611" s="574" t="str">
        <f>IFERROR(__xludf.DUMMYFUNCTION("""COMPUTED_VALUE"""),"")</f>
        <v/>
      </c>
      <c r="AB611" s="577" t="str">
        <f>IFERROR(__xludf.DUMMYFUNCTION("""COMPUTED_VALUE"""),"")</f>
        <v/>
      </c>
      <c r="AC611" s="575" t="str">
        <f>IFERROR(__xludf.DUMMYFUNCTION("""COMPUTED_VALUE"""),"")</f>
        <v/>
      </c>
      <c r="AD611" s="576" t="str">
        <f>IFERROR(__xludf.DUMMYFUNCTION("""COMPUTED_VALUE"""),"")</f>
        <v/>
      </c>
      <c r="AE611" s="574" t="str">
        <f>IFERROR(__xludf.DUMMYFUNCTION("""COMPUTED_VALUE"""),"")</f>
        <v/>
      </c>
      <c r="AF611" s="577" t="str">
        <f>IFERROR(__xludf.DUMMYFUNCTION("""COMPUTED_VALUE"""),"")</f>
        <v/>
      </c>
      <c r="AG611" s="578"/>
      <c r="AH611" s="579"/>
      <c r="AI611" s="359"/>
    </row>
    <row r="612">
      <c r="A612" s="554"/>
      <c r="B612" s="480" t="s">
        <v>2869</v>
      </c>
      <c r="C612" s="555"/>
      <c r="D612" s="556"/>
      <c r="E612" s="384" t="s">
        <v>2869</v>
      </c>
      <c r="F612" s="557"/>
      <c r="G612" s="558"/>
      <c r="H612" s="559"/>
      <c r="I612" s="560"/>
      <c r="J612" s="558"/>
      <c r="K612" s="561"/>
      <c r="L612" s="557"/>
      <c r="M612" s="558"/>
      <c r="N612" s="559"/>
      <c r="O612" s="560"/>
      <c r="P612" s="558"/>
      <c r="Q612" s="561"/>
      <c r="R612" s="557"/>
      <c r="S612" s="558"/>
      <c r="T612" s="559"/>
      <c r="U612" s="562"/>
      <c r="V612" s="563"/>
      <c r="W612" s="591"/>
      <c r="X612" s="572"/>
      <c r="Y612" s="353"/>
      <c r="Z612" s="566"/>
      <c r="AA612" s="574" t="str">
        <f>IFERROR(__xludf.DUMMYFUNCTION("""COMPUTED_VALUE"""),"")</f>
        <v/>
      </c>
      <c r="AB612" s="577" t="str">
        <f>IFERROR(__xludf.DUMMYFUNCTION("""COMPUTED_VALUE"""),"")</f>
        <v/>
      </c>
      <c r="AC612" s="575" t="str">
        <f>IFERROR(__xludf.DUMMYFUNCTION("""COMPUTED_VALUE"""),"")</f>
        <v/>
      </c>
      <c r="AD612" s="576" t="str">
        <f>IFERROR(__xludf.DUMMYFUNCTION("""COMPUTED_VALUE"""),"")</f>
        <v/>
      </c>
      <c r="AE612" s="574" t="str">
        <f>IFERROR(__xludf.DUMMYFUNCTION("""COMPUTED_VALUE"""),"")</f>
        <v/>
      </c>
      <c r="AF612" s="577" t="str">
        <f>IFERROR(__xludf.DUMMYFUNCTION("""COMPUTED_VALUE"""),"")</f>
        <v/>
      </c>
      <c r="AG612" s="578"/>
      <c r="AH612" s="579"/>
      <c r="AI612" s="359"/>
    </row>
    <row r="613">
      <c r="A613" s="554"/>
      <c r="B613" s="480" t="s">
        <v>2869</v>
      </c>
      <c r="C613" s="555"/>
      <c r="D613" s="556"/>
      <c r="E613" s="384" t="s">
        <v>2869</v>
      </c>
      <c r="F613" s="557"/>
      <c r="G613" s="558"/>
      <c r="H613" s="559"/>
      <c r="I613" s="560"/>
      <c r="J613" s="558"/>
      <c r="K613" s="561"/>
      <c r="L613" s="557"/>
      <c r="M613" s="558"/>
      <c r="N613" s="559"/>
      <c r="O613" s="560"/>
      <c r="P613" s="558"/>
      <c r="Q613" s="561"/>
      <c r="R613" s="557"/>
      <c r="S613" s="558"/>
      <c r="T613" s="559"/>
      <c r="U613" s="562"/>
      <c r="V613" s="563"/>
      <c r="W613" s="591"/>
      <c r="X613" s="572"/>
      <c r="Y613" s="353"/>
      <c r="Z613" s="566"/>
      <c r="AA613" s="574" t="str">
        <f>IFERROR(__xludf.DUMMYFUNCTION("""COMPUTED_VALUE"""),"")</f>
        <v/>
      </c>
      <c r="AB613" s="577" t="str">
        <f>IFERROR(__xludf.DUMMYFUNCTION("""COMPUTED_VALUE"""),"")</f>
        <v/>
      </c>
      <c r="AC613" s="575" t="str">
        <f>IFERROR(__xludf.DUMMYFUNCTION("""COMPUTED_VALUE"""),"")</f>
        <v/>
      </c>
      <c r="AD613" s="576" t="str">
        <f>IFERROR(__xludf.DUMMYFUNCTION("""COMPUTED_VALUE"""),"")</f>
        <v/>
      </c>
      <c r="AE613" s="574" t="str">
        <f>IFERROR(__xludf.DUMMYFUNCTION("""COMPUTED_VALUE"""),"")</f>
        <v/>
      </c>
      <c r="AF613" s="577" t="str">
        <f>IFERROR(__xludf.DUMMYFUNCTION("""COMPUTED_VALUE"""),"")</f>
        <v/>
      </c>
      <c r="AG613" s="578"/>
      <c r="AH613" s="579"/>
      <c r="AI613" s="359"/>
    </row>
    <row r="614">
      <c r="A614" s="554"/>
      <c r="B614" s="480" t="s">
        <v>2869</v>
      </c>
      <c r="C614" s="555"/>
      <c r="D614" s="556"/>
      <c r="E614" s="384" t="s">
        <v>2869</v>
      </c>
      <c r="F614" s="557"/>
      <c r="G614" s="558"/>
      <c r="H614" s="559"/>
      <c r="I614" s="560"/>
      <c r="J614" s="558"/>
      <c r="K614" s="561"/>
      <c r="L614" s="557"/>
      <c r="M614" s="558"/>
      <c r="N614" s="559"/>
      <c r="O614" s="560"/>
      <c r="P614" s="558"/>
      <c r="Q614" s="561"/>
      <c r="R614" s="557"/>
      <c r="S614" s="558"/>
      <c r="T614" s="559"/>
      <c r="U614" s="562"/>
      <c r="V614" s="563"/>
      <c r="W614" s="591"/>
      <c r="X614" s="572"/>
      <c r="Y614" s="353"/>
      <c r="Z614" s="566"/>
      <c r="AA614" s="574" t="str">
        <f>IFERROR(__xludf.DUMMYFUNCTION("""COMPUTED_VALUE"""),"")</f>
        <v/>
      </c>
      <c r="AB614" s="577" t="str">
        <f>IFERROR(__xludf.DUMMYFUNCTION("""COMPUTED_VALUE"""),"")</f>
        <v/>
      </c>
      <c r="AC614" s="575" t="str">
        <f>IFERROR(__xludf.DUMMYFUNCTION("""COMPUTED_VALUE"""),"")</f>
        <v/>
      </c>
      <c r="AD614" s="576" t="str">
        <f>IFERROR(__xludf.DUMMYFUNCTION("""COMPUTED_VALUE"""),"")</f>
        <v/>
      </c>
      <c r="AE614" s="574" t="str">
        <f>IFERROR(__xludf.DUMMYFUNCTION("""COMPUTED_VALUE"""),"")</f>
        <v/>
      </c>
      <c r="AF614" s="577" t="str">
        <f>IFERROR(__xludf.DUMMYFUNCTION("""COMPUTED_VALUE"""),"")</f>
        <v/>
      </c>
      <c r="AG614" s="578"/>
      <c r="AH614" s="579"/>
      <c r="AI614" s="359"/>
    </row>
    <row r="615">
      <c r="A615" s="554"/>
      <c r="B615" s="480" t="s">
        <v>2869</v>
      </c>
      <c r="C615" s="555"/>
      <c r="D615" s="556"/>
      <c r="E615" s="384" t="s">
        <v>2869</v>
      </c>
      <c r="F615" s="557"/>
      <c r="G615" s="558"/>
      <c r="H615" s="559"/>
      <c r="I615" s="560"/>
      <c r="J615" s="558"/>
      <c r="K615" s="561"/>
      <c r="L615" s="557"/>
      <c r="M615" s="558"/>
      <c r="N615" s="559"/>
      <c r="O615" s="560"/>
      <c r="P615" s="558"/>
      <c r="Q615" s="561"/>
      <c r="R615" s="557"/>
      <c r="S615" s="558"/>
      <c r="T615" s="559"/>
      <c r="U615" s="562"/>
      <c r="V615" s="563"/>
      <c r="W615" s="591"/>
      <c r="X615" s="572"/>
      <c r="Y615" s="353"/>
      <c r="Z615" s="566"/>
      <c r="AA615" s="574" t="str">
        <f>IFERROR(__xludf.DUMMYFUNCTION("""COMPUTED_VALUE"""),"")</f>
        <v/>
      </c>
      <c r="AB615" s="577" t="str">
        <f>IFERROR(__xludf.DUMMYFUNCTION("""COMPUTED_VALUE"""),"")</f>
        <v/>
      </c>
      <c r="AC615" s="575" t="str">
        <f>IFERROR(__xludf.DUMMYFUNCTION("""COMPUTED_VALUE"""),"")</f>
        <v/>
      </c>
      <c r="AD615" s="576" t="str">
        <f>IFERROR(__xludf.DUMMYFUNCTION("""COMPUTED_VALUE"""),"")</f>
        <v/>
      </c>
      <c r="AE615" s="574" t="str">
        <f>IFERROR(__xludf.DUMMYFUNCTION("""COMPUTED_VALUE"""),"")</f>
        <v/>
      </c>
      <c r="AF615" s="577" t="str">
        <f>IFERROR(__xludf.DUMMYFUNCTION("""COMPUTED_VALUE"""),"")</f>
        <v/>
      </c>
      <c r="AG615" s="578"/>
      <c r="AH615" s="579"/>
      <c r="AI615" s="359"/>
    </row>
    <row r="616">
      <c r="A616" s="554"/>
      <c r="B616" s="480" t="s">
        <v>2869</v>
      </c>
      <c r="C616" s="555"/>
      <c r="D616" s="556"/>
      <c r="E616" s="384" t="s">
        <v>2869</v>
      </c>
      <c r="F616" s="557"/>
      <c r="G616" s="558"/>
      <c r="H616" s="559"/>
      <c r="I616" s="560"/>
      <c r="J616" s="558"/>
      <c r="K616" s="561"/>
      <c r="L616" s="557"/>
      <c r="M616" s="558"/>
      <c r="N616" s="559"/>
      <c r="O616" s="560"/>
      <c r="P616" s="558"/>
      <c r="Q616" s="561"/>
      <c r="R616" s="557"/>
      <c r="S616" s="558"/>
      <c r="T616" s="559"/>
      <c r="U616" s="562"/>
      <c r="V616" s="563"/>
      <c r="W616" s="591"/>
      <c r="X616" s="572"/>
      <c r="Y616" s="353"/>
      <c r="Z616" s="566"/>
      <c r="AA616" s="574" t="str">
        <f>IFERROR(__xludf.DUMMYFUNCTION("""COMPUTED_VALUE"""),"")</f>
        <v/>
      </c>
      <c r="AB616" s="577" t="str">
        <f>IFERROR(__xludf.DUMMYFUNCTION("""COMPUTED_VALUE"""),"")</f>
        <v/>
      </c>
      <c r="AC616" s="575" t="str">
        <f>IFERROR(__xludf.DUMMYFUNCTION("""COMPUTED_VALUE"""),"")</f>
        <v/>
      </c>
      <c r="AD616" s="576" t="str">
        <f>IFERROR(__xludf.DUMMYFUNCTION("""COMPUTED_VALUE"""),"")</f>
        <v/>
      </c>
      <c r="AE616" s="574" t="str">
        <f>IFERROR(__xludf.DUMMYFUNCTION("""COMPUTED_VALUE"""),"")</f>
        <v/>
      </c>
      <c r="AF616" s="577" t="str">
        <f>IFERROR(__xludf.DUMMYFUNCTION("""COMPUTED_VALUE"""),"")</f>
        <v/>
      </c>
      <c r="AG616" s="578"/>
      <c r="AH616" s="579"/>
      <c r="AI616" s="359"/>
    </row>
    <row r="617">
      <c r="A617" s="554"/>
      <c r="B617" s="480" t="s">
        <v>2869</v>
      </c>
      <c r="C617" s="555"/>
      <c r="D617" s="556"/>
      <c r="E617" s="384" t="s">
        <v>2869</v>
      </c>
      <c r="F617" s="557"/>
      <c r="G617" s="558"/>
      <c r="H617" s="559"/>
      <c r="I617" s="560"/>
      <c r="J617" s="558"/>
      <c r="K617" s="561"/>
      <c r="L617" s="557"/>
      <c r="M617" s="558"/>
      <c r="N617" s="559"/>
      <c r="O617" s="560"/>
      <c r="P617" s="558"/>
      <c r="Q617" s="561"/>
      <c r="R617" s="557"/>
      <c r="S617" s="558"/>
      <c r="T617" s="559"/>
      <c r="U617" s="562"/>
      <c r="V617" s="563"/>
      <c r="W617" s="564"/>
      <c r="X617" s="565"/>
      <c r="Y617" s="353"/>
      <c r="Z617" s="566"/>
      <c r="AA617" s="574" t="str">
        <f>IFERROR(__xludf.DUMMYFUNCTION("""COMPUTED_VALUE"""),"")</f>
        <v/>
      </c>
      <c r="AB617" s="577" t="str">
        <f>IFERROR(__xludf.DUMMYFUNCTION("""COMPUTED_VALUE"""),"")</f>
        <v/>
      </c>
      <c r="AC617" s="575" t="str">
        <f>IFERROR(__xludf.DUMMYFUNCTION("""COMPUTED_VALUE"""),"")</f>
        <v/>
      </c>
      <c r="AD617" s="576" t="str">
        <f>IFERROR(__xludf.DUMMYFUNCTION("""COMPUTED_VALUE"""),"")</f>
        <v/>
      </c>
      <c r="AE617" s="574" t="str">
        <f>IFERROR(__xludf.DUMMYFUNCTION("""COMPUTED_VALUE"""),"")</f>
        <v/>
      </c>
      <c r="AF617" s="577" t="str">
        <f>IFERROR(__xludf.DUMMYFUNCTION("""COMPUTED_VALUE"""),"")</f>
        <v/>
      </c>
      <c r="AG617" s="578"/>
      <c r="AH617" s="579"/>
      <c r="AI617" s="359"/>
    </row>
    <row r="618">
      <c r="A618" s="554"/>
      <c r="B618" s="480" t="s">
        <v>2869</v>
      </c>
      <c r="C618" s="555"/>
      <c r="D618" s="556"/>
      <c r="E618" s="384" t="s">
        <v>2869</v>
      </c>
      <c r="F618" s="557"/>
      <c r="G618" s="558"/>
      <c r="H618" s="559"/>
      <c r="I618" s="560"/>
      <c r="J618" s="558"/>
      <c r="K618" s="561"/>
      <c r="L618" s="557"/>
      <c r="M618" s="558"/>
      <c r="N618" s="559"/>
      <c r="O618" s="560"/>
      <c r="P618" s="558"/>
      <c r="Q618" s="561"/>
      <c r="R618" s="557"/>
      <c r="S618" s="558"/>
      <c r="T618" s="559"/>
      <c r="U618" s="562"/>
      <c r="V618" s="563"/>
      <c r="W618" s="591"/>
      <c r="X618" s="572"/>
      <c r="Y618" s="353"/>
      <c r="Z618" s="573"/>
      <c r="AA618" s="574" t="str">
        <f>IFERROR(__xludf.DUMMYFUNCTION("""COMPUTED_VALUE"""),"")</f>
        <v/>
      </c>
      <c r="AB618" s="577" t="str">
        <f>IFERROR(__xludf.DUMMYFUNCTION("""COMPUTED_VALUE"""),"")</f>
        <v/>
      </c>
      <c r="AC618" s="575" t="str">
        <f>IFERROR(__xludf.DUMMYFUNCTION("""COMPUTED_VALUE"""),"")</f>
        <v/>
      </c>
      <c r="AD618" s="576" t="str">
        <f>IFERROR(__xludf.DUMMYFUNCTION("""COMPUTED_VALUE"""),"")</f>
        <v/>
      </c>
      <c r="AE618" s="574" t="str">
        <f>IFERROR(__xludf.DUMMYFUNCTION("""COMPUTED_VALUE"""),"")</f>
        <v/>
      </c>
      <c r="AF618" s="577" t="str">
        <f>IFERROR(__xludf.DUMMYFUNCTION("""COMPUTED_VALUE"""),"")</f>
        <v/>
      </c>
      <c r="AG618" s="570"/>
      <c r="AH618" s="571"/>
      <c r="AI618" s="393"/>
    </row>
    <row r="619">
      <c r="A619" s="554"/>
      <c r="B619" s="480" t="s">
        <v>2869</v>
      </c>
      <c r="C619" s="555"/>
      <c r="D619" s="556"/>
      <c r="E619" s="384" t="s">
        <v>2869</v>
      </c>
      <c r="F619" s="557"/>
      <c r="G619" s="558"/>
      <c r="H619" s="559"/>
      <c r="I619" s="560"/>
      <c r="J619" s="558"/>
      <c r="K619" s="561"/>
      <c r="L619" s="557"/>
      <c r="M619" s="558"/>
      <c r="N619" s="559"/>
      <c r="O619" s="560"/>
      <c r="P619" s="558"/>
      <c r="Q619" s="561"/>
      <c r="R619" s="557"/>
      <c r="S619" s="558"/>
      <c r="T619" s="559"/>
      <c r="U619" s="562"/>
      <c r="V619" s="563"/>
      <c r="W619" s="591"/>
      <c r="X619" s="572"/>
      <c r="Y619" s="353"/>
      <c r="Z619" s="573"/>
      <c r="AA619" s="574" t="str">
        <f>IFERROR(__xludf.DUMMYFUNCTION("""COMPUTED_VALUE"""),"")</f>
        <v/>
      </c>
      <c r="AB619" s="577" t="str">
        <f>IFERROR(__xludf.DUMMYFUNCTION("""COMPUTED_VALUE"""),"")</f>
        <v/>
      </c>
      <c r="AC619" s="575" t="str">
        <f>IFERROR(__xludf.DUMMYFUNCTION("""COMPUTED_VALUE"""),"")</f>
        <v/>
      </c>
      <c r="AD619" s="576" t="str">
        <f>IFERROR(__xludf.DUMMYFUNCTION("""COMPUTED_VALUE"""),"")</f>
        <v/>
      </c>
      <c r="AE619" s="574" t="str">
        <f>IFERROR(__xludf.DUMMYFUNCTION("""COMPUTED_VALUE"""),"")</f>
        <v/>
      </c>
      <c r="AF619" s="577" t="str">
        <f>IFERROR(__xludf.DUMMYFUNCTION("""COMPUTED_VALUE"""),"")</f>
        <v/>
      </c>
      <c r="AG619" s="570"/>
      <c r="AH619" s="571"/>
      <c r="AI619" s="393"/>
    </row>
    <row r="620">
      <c r="A620" s="554"/>
      <c r="B620" s="480" t="s">
        <v>2869</v>
      </c>
      <c r="C620" s="555"/>
      <c r="D620" s="556"/>
      <c r="E620" s="384" t="s">
        <v>2869</v>
      </c>
      <c r="F620" s="557"/>
      <c r="G620" s="558"/>
      <c r="H620" s="559"/>
      <c r="I620" s="560"/>
      <c r="J620" s="558"/>
      <c r="K620" s="561"/>
      <c r="L620" s="557"/>
      <c r="M620" s="558"/>
      <c r="N620" s="559"/>
      <c r="O620" s="560"/>
      <c r="P620" s="558"/>
      <c r="Q620" s="561"/>
      <c r="R620" s="557"/>
      <c r="S620" s="558"/>
      <c r="T620" s="559"/>
      <c r="U620" s="562"/>
      <c r="V620" s="563"/>
      <c r="W620" s="591"/>
      <c r="X620" s="572"/>
      <c r="Y620" s="353"/>
      <c r="Z620" s="573"/>
      <c r="AA620" s="574" t="str">
        <f>IFERROR(__xludf.DUMMYFUNCTION("""COMPUTED_VALUE"""),"")</f>
        <v/>
      </c>
      <c r="AB620" s="577" t="str">
        <f>IFERROR(__xludf.DUMMYFUNCTION("""COMPUTED_VALUE"""),"")</f>
        <v/>
      </c>
      <c r="AC620" s="575" t="str">
        <f>IFERROR(__xludf.DUMMYFUNCTION("""COMPUTED_VALUE"""),"")</f>
        <v/>
      </c>
      <c r="AD620" s="576" t="str">
        <f>IFERROR(__xludf.DUMMYFUNCTION("""COMPUTED_VALUE"""),"")</f>
        <v/>
      </c>
      <c r="AE620" s="574" t="str">
        <f>IFERROR(__xludf.DUMMYFUNCTION("""COMPUTED_VALUE"""),"")</f>
        <v/>
      </c>
      <c r="AF620" s="577" t="str">
        <f>IFERROR(__xludf.DUMMYFUNCTION("""COMPUTED_VALUE"""),"")</f>
        <v/>
      </c>
      <c r="AG620" s="570"/>
      <c r="AH620" s="571"/>
      <c r="AI620" s="393"/>
    </row>
    <row r="621">
      <c r="A621" s="554"/>
      <c r="B621" s="480" t="s">
        <v>2869</v>
      </c>
      <c r="C621" s="555"/>
      <c r="D621" s="556"/>
      <c r="E621" s="384" t="s">
        <v>2869</v>
      </c>
      <c r="F621" s="557"/>
      <c r="G621" s="558"/>
      <c r="H621" s="559"/>
      <c r="I621" s="560"/>
      <c r="J621" s="558"/>
      <c r="K621" s="561"/>
      <c r="L621" s="557"/>
      <c r="M621" s="558"/>
      <c r="N621" s="559"/>
      <c r="O621" s="560"/>
      <c r="P621" s="558"/>
      <c r="Q621" s="561"/>
      <c r="R621" s="557"/>
      <c r="S621" s="558"/>
      <c r="T621" s="559"/>
      <c r="U621" s="562"/>
      <c r="V621" s="563"/>
      <c r="W621" s="591"/>
      <c r="X621" s="572"/>
      <c r="Y621" s="353"/>
      <c r="Z621" s="573"/>
      <c r="AA621" s="574" t="str">
        <f>IFERROR(__xludf.DUMMYFUNCTION("""COMPUTED_VALUE"""),"")</f>
        <v/>
      </c>
      <c r="AB621" s="577" t="str">
        <f>IFERROR(__xludf.DUMMYFUNCTION("""COMPUTED_VALUE"""),"")</f>
        <v/>
      </c>
      <c r="AC621" s="575" t="str">
        <f>IFERROR(__xludf.DUMMYFUNCTION("""COMPUTED_VALUE"""),"")</f>
        <v/>
      </c>
      <c r="AD621" s="576" t="str">
        <f>IFERROR(__xludf.DUMMYFUNCTION("""COMPUTED_VALUE"""),"")</f>
        <v/>
      </c>
      <c r="AE621" s="574" t="str">
        <f>IFERROR(__xludf.DUMMYFUNCTION("""COMPUTED_VALUE"""),"")</f>
        <v/>
      </c>
      <c r="AF621" s="577" t="str">
        <f>IFERROR(__xludf.DUMMYFUNCTION("""COMPUTED_VALUE"""),"")</f>
        <v/>
      </c>
      <c r="AG621" s="570"/>
      <c r="AH621" s="571"/>
      <c r="AI621" s="393"/>
    </row>
    <row r="622">
      <c r="A622" s="554"/>
      <c r="B622" s="480" t="s">
        <v>2869</v>
      </c>
      <c r="C622" s="555"/>
      <c r="D622" s="556"/>
      <c r="E622" s="384" t="s">
        <v>2869</v>
      </c>
      <c r="F622" s="557"/>
      <c r="G622" s="558"/>
      <c r="H622" s="559"/>
      <c r="I622" s="560"/>
      <c r="J622" s="558"/>
      <c r="K622" s="561"/>
      <c r="L622" s="557"/>
      <c r="M622" s="558"/>
      <c r="N622" s="559"/>
      <c r="O622" s="560"/>
      <c r="P622" s="558"/>
      <c r="Q622" s="561"/>
      <c r="R622" s="557"/>
      <c r="S622" s="558"/>
      <c r="T622" s="559"/>
      <c r="U622" s="562"/>
      <c r="V622" s="563"/>
      <c r="W622" s="591"/>
      <c r="X622" s="572"/>
      <c r="Y622" s="353"/>
      <c r="Z622" s="573"/>
      <c r="AA622" s="574" t="str">
        <f>IFERROR(__xludf.DUMMYFUNCTION("""COMPUTED_VALUE"""),"")</f>
        <v/>
      </c>
      <c r="AB622" s="577" t="str">
        <f>IFERROR(__xludf.DUMMYFUNCTION("""COMPUTED_VALUE"""),"")</f>
        <v/>
      </c>
      <c r="AC622" s="575" t="str">
        <f>IFERROR(__xludf.DUMMYFUNCTION("""COMPUTED_VALUE"""),"")</f>
        <v/>
      </c>
      <c r="AD622" s="576" t="str">
        <f>IFERROR(__xludf.DUMMYFUNCTION("""COMPUTED_VALUE"""),"")</f>
        <v/>
      </c>
      <c r="AE622" s="574" t="str">
        <f>IFERROR(__xludf.DUMMYFUNCTION("""COMPUTED_VALUE"""),"")</f>
        <v/>
      </c>
      <c r="AF622" s="577" t="str">
        <f>IFERROR(__xludf.DUMMYFUNCTION("""COMPUTED_VALUE"""),"")</f>
        <v/>
      </c>
      <c r="AG622" s="570"/>
      <c r="AH622" s="571"/>
      <c r="AI622" s="393"/>
    </row>
    <row r="623">
      <c r="A623" s="554"/>
      <c r="B623" s="480" t="s">
        <v>2869</v>
      </c>
      <c r="C623" s="555"/>
      <c r="D623" s="556"/>
      <c r="E623" s="384" t="s">
        <v>2869</v>
      </c>
      <c r="F623" s="557"/>
      <c r="G623" s="558"/>
      <c r="H623" s="559"/>
      <c r="I623" s="560"/>
      <c r="J623" s="558"/>
      <c r="K623" s="561"/>
      <c r="L623" s="557"/>
      <c r="M623" s="558"/>
      <c r="N623" s="559"/>
      <c r="O623" s="560"/>
      <c r="P623" s="558"/>
      <c r="Q623" s="561"/>
      <c r="R623" s="557"/>
      <c r="S623" s="558"/>
      <c r="T623" s="559"/>
      <c r="U623" s="562"/>
      <c r="V623" s="563"/>
      <c r="W623" s="591"/>
      <c r="X623" s="572"/>
      <c r="Y623" s="353"/>
      <c r="Z623" s="573"/>
      <c r="AA623" s="574" t="str">
        <f>IFERROR(__xludf.DUMMYFUNCTION("""COMPUTED_VALUE"""),"")</f>
        <v/>
      </c>
      <c r="AB623" s="577" t="str">
        <f>IFERROR(__xludf.DUMMYFUNCTION("""COMPUTED_VALUE"""),"")</f>
        <v/>
      </c>
      <c r="AC623" s="575" t="str">
        <f>IFERROR(__xludf.DUMMYFUNCTION("""COMPUTED_VALUE"""),"")</f>
        <v/>
      </c>
      <c r="AD623" s="576" t="str">
        <f>IFERROR(__xludf.DUMMYFUNCTION("""COMPUTED_VALUE"""),"")</f>
        <v/>
      </c>
      <c r="AE623" s="574" t="str">
        <f>IFERROR(__xludf.DUMMYFUNCTION("""COMPUTED_VALUE"""),"")</f>
        <v/>
      </c>
      <c r="AF623" s="577" t="str">
        <f>IFERROR(__xludf.DUMMYFUNCTION("""COMPUTED_VALUE"""),"")</f>
        <v/>
      </c>
      <c r="AG623" s="570"/>
      <c r="AH623" s="571"/>
      <c r="AI623" s="393"/>
    </row>
    <row r="624">
      <c r="A624" s="554"/>
      <c r="B624" s="480" t="s">
        <v>2869</v>
      </c>
      <c r="C624" s="555"/>
      <c r="D624" s="556"/>
      <c r="E624" s="384" t="s">
        <v>2869</v>
      </c>
      <c r="F624" s="557"/>
      <c r="G624" s="558"/>
      <c r="H624" s="559"/>
      <c r="I624" s="560"/>
      <c r="J624" s="558"/>
      <c r="K624" s="561"/>
      <c r="L624" s="557"/>
      <c r="M624" s="558"/>
      <c r="N624" s="559"/>
      <c r="O624" s="560"/>
      <c r="P624" s="558"/>
      <c r="Q624" s="561"/>
      <c r="R624" s="557"/>
      <c r="S624" s="558"/>
      <c r="T624" s="559"/>
      <c r="U624" s="562"/>
      <c r="V624" s="563"/>
      <c r="W624" s="591"/>
      <c r="X624" s="572"/>
      <c r="Y624" s="353"/>
      <c r="Z624" s="573"/>
      <c r="AA624" s="574" t="str">
        <f>IFERROR(__xludf.DUMMYFUNCTION("""COMPUTED_VALUE"""),"")</f>
        <v/>
      </c>
      <c r="AB624" s="577" t="str">
        <f>IFERROR(__xludf.DUMMYFUNCTION("""COMPUTED_VALUE"""),"")</f>
        <v/>
      </c>
      <c r="AC624" s="575" t="str">
        <f>IFERROR(__xludf.DUMMYFUNCTION("""COMPUTED_VALUE"""),"")</f>
        <v/>
      </c>
      <c r="AD624" s="576" t="str">
        <f>IFERROR(__xludf.DUMMYFUNCTION("""COMPUTED_VALUE"""),"")</f>
        <v/>
      </c>
      <c r="AE624" s="574" t="str">
        <f>IFERROR(__xludf.DUMMYFUNCTION("""COMPUTED_VALUE"""),"")</f>
        <v/>
      </c>
      <c r="AF624" s="577" t="str">
        <f>IFERROR(__xludf.DUMMYFUNCTION("""COMPUTED_VALUE"""),"")</f>
        <v/>
      </c>
      <c r="AG624" s="570"/>
      <c r="AH624" s="571"/>
      <c r="AI624" s="393"/>
    </row>
    <row r="625">
      <c r="A625" s="554"/>
      <c r="B625" s="480" t="s">
        <v>2869</v>
      </c>
      <c r="C625" s="555"/>
      <c r="D625" s="556"/>
      <c r="E625" s="384" t="s">
        <v>2869</v>
      </c>
      <c r="F625" s="557"/>
      <c r="G625" s="558"/>
      <c r="H625" s="559"/>
      <c r="I625" s="560"/>
      <c r="J625" s="558"/>
      <c r="K625" s="561"/>
      <c r="L625" s="557"/>
      <c r="M625" s="558"/>
      <c r="N625" s="559"/>
      <c r="O625" s="560"/>
      <c r="P625" s="558"/>
      <c r="Q625" s="561"/>
      <c r="R625" s="557"/>
      <c r="S625" s="558"/>
      <c r="T625" s="559"/>
      <c r="U625" s="562"/>
      <c r="V625" s="563"/>
      <c r="W625" s="591"/>
      <c r="X625" s="572"/>
      <c r="Y625" s="353"/>
      <c r="Z625" s="573"/>
      <c r="AA625" s="574" t="str">
        <f>IFERROR(__xludf.DUMMYFUNCTION("""COMPUTED_VALUE"""),"")</f>
        <v/>
      </c>
      <c r="AB625" s="577" t="str">
        <f>IFERROR(__xludf.DUMMYFUNCTION("""COMPUTED_VALUE"""),"")</f>
        <v/>
      </c>
      <c r="AC625" s="575" t="str">
        <f>IFERROR(__xludf.DUMMYFUNCTION("""COMPUTED_VALUE"""),"")</f>
        <v/>
      </c>
      <c r="AD625" s="576" t="str">
        <f>IFERROR(__xludf.DUMMYFUNCTION("""COMPUTED_VALUE"""),"")</f>
        <v/>
      </c>
      <c r="AE625" s="574" t="str">
        <f>IFERROR(__xludf.DUMMYFUNCTION("""COMPUTED_VALUE"""),"")</f>
        <v/>
      </c>
      <c r="AF625" s="577" t="str">
        <f>IFERROR(__xludf.DUMMYFUNCTION("""COMPUTED_VALUE"""),"")</f>
        <v/>
      </c>
      <c r="AG625" s="570"/>
      <c r="AH625" s="571"/>
      <c r="AI625" s="393"/>
    </row>
    <row r="626">
      <c r="A626" s="554"/>
      <c r="B626" s="480" t="s">
        <v>2869</v>
      </c>
      <c r="C626" s="555"/>
      <c r="D626" s="556"/>
      <c r="E626" s="384" t="s">
        <v>2869</v>
      </c>
      <c r="F626" s="557"/>
      <c r="G626" s="558"/>
      <c r="H626" s="559"/>
      <c r="I626" s="560"/>
      <c r="J626" s="558"/>
      <c r="K626" s="561"/>
      <c r="L626" s="557"/>
      <c r="M626" s="558"/>
      <c r="N626" s="559"/>
      <c r="O626" s="560"/>
      <c r="P626" s="558"/>
      <c r="Q626" s="561"/>
      <c r="R626" s="557"/>
      <c r="S626" s="558"/>
      <c r="T626" s="559"/>
      <c r="U626" s="562"/>
      <c r="V626" s="563"/>
      <c r="W626" s="591"/>
      <c r="X626" s="572"/>
      <c r="Y626" s="353"/>
      <c r="Z626" s="573"/>
      <c r="AA626" s="574" t="str">
        <f>IFERROR(__xludf.DUMMYFUNCTION("""COMPUTED_VALUE"""),"")</f>
        <v/>
      </c>
      <c r="AB626" s="577" t="str">
        <f>IFERROR(__xludf.DUMMYFUNCTION("""COMPUTED_VALUE"""),"")</f>
        <v/>
      </c>
      <c r="AC626" s="575" t="str">
        <f>IFERROR(__xludf.DUMMYFUNCTION("""COMPUTED_VALUE"""),"")</f>
        <v/>
      </c>
      <c r="AD626" s="576" t="str">
        <f>IFERROR(__xludf.DUMMYFUNCTION("""COMPUTED_VALUE"""),"")</f>
        <v/>
      </c>
      <c r="AE626" s="574" t="str">
        <f>IFERROR(__xludf.DUMMYFUNCTION("""COMPUTED_VALUE"""),"")</f>
        <v/>
      </c>
      <c r="AF626" s="577" t="str">
        <f>IFERROR(__xludf.DUMMYFUNCTION("""COMPUTED_VALUE"""),"")</f>
        <v/>
      </c>
      <c r="AG626" s="570"/>
      <c r="AH626" s="571"/>
      <c r="AI626" s="393"/>
    </row>
    <row r="627">
      <c r="A627" s="554"/>
      <c r="B627" s="480" t="s">
        <v>2869</v>
      </c>
      <c r="C627" s="555"/>
      <c r="D627" s="556"/>
      <c r="E627" s="384" t="s">
        <v>2869</v>
      </c>
      <c r="F627" s="557"/>
      <c r="G627" s="558"/>
      <c r="H627" s="559"/>
      <c r="I627" s="560"/>
      <c r="J627" s="558"/>
      <c r="K627" s="561"/>
      <c r="L627" s="557"/>
      <c r="M627" s="558"/>
      <c r="N627" s="559"/>
      <c r="O627" s="560"/>
      <c r="P627" s="558"/>
      <c r="Q627" s="561"/>
      <c r="R627" s="557"/>
      <c r="S627" s="558"/>
      <c r="T627" s="559"/>
      <c r="U627" s="562"/>
      <c r="V627" s="563"/>
      <c r="W627" s="591"/>
      <c r="X627" s="572"/>
      <c r="Y627" s="353"/>
      <c r="Z627" s="573"/>
      <c r="AA627" s="574" t="str">
        <f>IFERROR(__xludf.DUMMYFUNCTION("""COMPUTED_VALUE"""),"")</f>
        <v/>
      </c>
      <c r="AB627" s="577" t="str">
        <f>IFERROR(__xludf.DUMMYFUNCTION("""COMPUTED_VALUE"""),"")</f>
        <v/>
      </c>
      <c r="AC627" s="575" t="str">
        <f>IFERROR(__xludf.DUMMYFUNCTION("""COMPUTED_VALUE"""),"")</f>
        <v/>
      </c>
      <c r="AD627" s="576" t="str">
        <f>IFERROR(__xludf.DUMMYFUNCTION("""COMPUTED_VALUE"""),"")</f>
        <v/>
      </c>
      <c r="AE627" s="574" t="str">
        <f>IFERROR(__xludf.DUMMYFUNCTION("""COMPUTED_VALUE"""),"")</f>
        <v/>
      </c>
      <c r="AF627" s="577" t="str">
        <f>IFERROR(__xludf.DUMMYFUNCTION("""COMPUTED_VALUE"""),"")</f>
        <v/>
      </c>
      <c r="AG627" s="570"/>
      <c r="AH627" s="571"/>
      <c r="AI627" s="393"/>
    </row>
    <row r="628">
      <c r="A628" s="554"/>
      <c r="B628" s="480" t="s">
        <v>2869</v>
      </c>
      <c r="C628" s="555"/>
      <c r="D628" s="556"/>
      <c r="E628" s="384" t="s">
        <v>2869</v>
      </c>
      <c r="F628" s="557"/>
      <c r="G628" s="558"/>
      <c r="H628" s="559"/>
      <c r="I628" s="560"/>
      <c r="J628" s="558"/>
      <c r="K628" s="561"/>
      <c r="L628" s="557"/>
      <c r="M628" s="558"/>
      <c r="N628" s="559"/>
      <c r="O628" s="560"/>
      <c r="P628" s="558"/>
      <c r="Q628" s="561"/>
      <c r="R628" s="557"/>
      <c r="S628" s="558"/>
      <c r="T628" s="559"/>
      <c r="U628" s="562"/>
      <c r="V628" s="563"/>
      <c r="W628" s="591"/>
      <c r="X628" s="572"/>
      <c r="Y628" s="353"/>
      <c r="Z628" s="573"/>
      <c r="AA628" s="574" t="str">
        <f>IFERROR(__xludf.DUMMYFUNCTION("""COMPUTED_VALUE"""),"")</f>
        <v/>
      </c>
      <c r="AB628" s="577" t="str">
        <f>IFERROR(__xludf.DUMMYFUNCTION("""COMPUTED_VALUE"""),"")</f>
        <v/>
      </c>
      <c r="AC628" s="575" t="str">
        <f>IFERROR(__xludf.DUMMYFUNCTION("""COMPUTED_VALUE"""),"")</f>
        <v/>
      </c>
      <c r="AD628" s="576" t="str">
        <f>IFERROR(__xludf.DUMMYFUNCTION("""COMPUTED_VALUE"""),"")</f>
        <v/>
      </c>
      <c r="AE628" s="574" t="str">
        <f>IFERROR(__xludf.DUMMYFUNCTION("""COMPUTED_VALUE"""),"")</f>
        <v/>
      </c>
      <c r="AF628" s="577" t="str">
        <f>IFERROR(__xludf.DUMMYFUNCTION("""COMPUTED_VALUE"""),"")</f>
        <v/>
      </c>
      <c r="AG628" s="570"/>
      <c r="AH628" s="571"/>
      <c r="AI628" s="393"/>
    </row>
    <row r="629">
      <c r="A629" s="554"/>
      <c r="B629" s="480" t="s">
        <v>2869</v>
      </c>
      <c r="C629" s="555"/>
      <c r="D629" s="556"/>
      <c r="E629" s="384" t="s">
        <v>2869</v>
      </c>
      <c r="F629" s="557"/>
      <c r="G629" s="558"/>
      <c r="H629" s="559"/>
      <c r="I629" s="560"/>
      <c r="J629" s="558"/>
      <c r="K629" s="561"/>
      <c r="L629" s="557"/>
      <c r="M629" s="558"/>
      <c r="N629" s="559"/>
      <c r="O629" s="560"/>
      <c r="P629" s="558"/>
      <c r="Q629" s="561"/>
      <c r="R629" s="557"/>
      <c r="S629" s="558"/>
      <c r="T629" s="559"/>
      <c r="U629" s="562"/>
      <c r="V629" s="563"/>
      <c r="W629" s="591"/>
      <c r="X629" s="572"/>
      <c r="Y629" s="353"/>
      <c r="Z629" s="573"/>
      <c r="AA629" s="574" t="str">
        <f>IFERROR(__xludf.DUMMYFUNCTION("""COMPUTED_VALUE"""),"")</f>
        <v/>
      </c>
      <c r="AB629" s="577" t="str">
        <f>IFERROR(__xludf.DUMMYFUNCTION("""COMPUTED_VALUE"""),"")</f>
        <v/>
      </c>
      <c r="AC629" s="575" t="str">
        <f>IFERROR(__xludf.DUMMYFUNCTION("""COMPUTED_VALUE"""),"")</f>
        <v/>
      </c>
      <c r="AD629" s="576" t="str">
        <f>IFERROR(__xludf.DUMMYFUNCTION("""COMPUTED_VALUE"""),"")</f>
        <v/>
      </c>
      <c r="AE629" s="574" t="str">
        <f>IFERROR(__xludf.DUMMYFUNCTION("""COMPUTED_VALUE"""),"")</f>
        <v/>
      </c>
      <c r="AF629" s="577" t="str">
        <f>IFERROR(__xludf.DUMMYFUNCTION("""COMPUTED_VALUE"""),"")</f>
        <v/>
      </c>
      <c r="AG629" s="570"/>
      <c r="AH629" s="571"/>
      <c r="AI629" s="393"/>
    </row>
    <row r="630">
      <c r="A630" s="554"/>
      <c r="B630" s="480" t="s">
        <v>2869</v>
      </c>
      <c r="C630" s="555"/>
      <c r="D630" s="556"/>
      <c r="E630" s="384" t="s">
        <v>2869</v>
      </c>
      <c r="F630" s="557"/>
      <c r="G630" s="558"/>
      <c r="H630" s="559"/>
      <c r="I630" s="560"/>
      <c r="J630" s="558"/>
      <c r="K630" s="561"/>
      <c r="L630" s="557"/>
      <c r="M630" s="558"/>
      <c r="N630" s="559"/>
      <c r="O630" s="560"/>
      <c r="P630" s="558"/>
      <c r="Q630" s="561"/>
      <c r="R630" s="557"/>
      <c r="S630" s="558"/>
      <c r="T630" s="559"/>
      <c r="U630" s="562"/>
      <c r="V630" s="563"/>
      <c r="W630" s="591"/>
      <c r="X630" s="572"/>
      <c r="Y630" s="353"/>
      <c r="Z630" s="573"/>
      <c r="AA630" s="574" t="str">
        <f>IFERROR(__xludf.DUMMYFUNCTION("""COMPUTED_VALUE"""),"")</f>
        <v/>
      </c>
      <c r="AB630" s="577" t="str">
        <f>IFERROR(__xludf.DUMMYFUNCTION("""COMPUTED_VALUE"""),"")</f>
        <v/>
      </c>
      <c r="AC630" s="575" t="str">
        <f>IFERROR(__xludf.DUMMYFUNCTION("""COMPUTED_VALUE"""),"")</f>
        <v/>
      </c>
      <c r="AD630" s="576" t="str">
        <f>IFERROR(__xludf.DUMMYFUNCTION("""COMPUTED_VALUE"""),"")</f>
        <v/>
      </c>
      <c r="AE630" s="574" t="str">
        <f>IFERROR(__xludf.DUMMYFUNCTION("""COMPUTED_VALUE"""),"")</f>
        <v/>
      </c>
      <c r="AF630" s="577" t="str">
        <f>IFERROR(__xludf.DUMMYFUNCTION("""COMPUTED_VALUE"""),"")</f>
        <v/>
      </c>
      <c r="AG630" s="570"/>
      <c r="AH630" s="571"/>
      <c r="AI630" s="393"/>
    </row>
    <row r="631">
      <c r="A631" s="554"/>
      <c r="B631" s="480" t="s">
        <v>2869</v>
      </c>
      <c r="C631" s="555"/>
      <c r="D631" s="556"/>
      <c r="E631" s="384" t="s">
        <v>2869</v>
      </c>
      <c r="F631" s="557"/>
      <c r="G631" s="558"/>
      <c r="H631" s="559"/>
      <c r="I631" s="560"/>
      <c r="J631" s="558"/>
      <c r="K631" s="561"/>
      <c r="L631" s="557"/>
      <c r="M631" s="558"/>
      <c r="N631" s="559"/>
      <c r="O631" s="560"/>
      <c r="P631" s="558"/>
      <c r="Q631" s="561"/>
      <c r="R631" s="557"/>
      <c r="S631" s="558"/>
      <c r="T631" s="559"/>
      <c r="U631" s="562"/>
      <c r="V631" s="563"/>
      <c r="W631" s="591"/>
      <c r="X631" s="572"/>
      <c r="Y631" s="353"/>
      <c r="Z631" s="573"/>
      <c r="AA631" s="574" t="str">
        <f>IFERROR(__xludf.DUMMYFUNCTION("""COMPUTED_VALUE"""),"")</f>
        <v/>
      </c>
      <c r="AB631" s="577" t="str">
        <f>IFERROR(__xludf.DUMMYFUNCTION("""COMPUTED_VALUE"""),"")</f>
        <v/>
      </c>
      <c r="AC631" s="575" t="str">
        <f>IFERROR(__xludf.DUMMYFUNCTION("""COMPUTED_VALUE"""),"")</f>
        <v/>
      </c>
      <c r="AD631" s="576" t="str">
        <f>IFERROR(__xludf.DUMMYFUNCTION("""COMPUTED_VALUE"""),"")</f>
        <v/>
      </c>
      <c r="AE631" s="574" t="str">
        <f>IFERROR(__xludf.DUMMYFUNCTION("""COMPUTED_VALUE"""),"")</f>
        <v/>
      </c>
      <c r="AF631" s="577" t="str">
        <f>IFERROR(__xludf.DUMMYFUNCTION("""COMPUTED_VALUE"""),"")</f>
        <v/>
      </c>
      <c r="AG631" s="570"/>
      <c r="AH631" s="571"/>
      <c r="AI631" s="393"/>
    </row>
    <row r="632">
      <c r="A632" s="554"/>
      <c r="B632" s="480" t="s">
        <v>2869</v>
      </c>
      <c r="C632" s="555"/>
      <c r="D632" s="556"/>
      <c r="E632" s="384" t="s">
        <v>2869</v>
      </c>
      <c r="F632" s="557"/>
      <c r="G632" s="558"/>
      <c r="H632" s="559"/>
      <c r="I632" s="560"/>
      <c r="J632" s="558"/>
      <c r="K632" s="561"/>
      <c r="L632" s="557"/>
      <c r="M632" s="558"/>
      <c r="N632" s="559"/>
      <c r="O632" s="560"/>
      <c r="P632" s="558"/>
      <c r="Q632" s="561"/>
      <c r="R632" s="557"/>
      <c r="S632" s="558"/>
      <c r="T632" s="559"/>
      <c r="U632" s="562"/>
      <c r="V632" s="563"/>
      <c r="W632" s="591"/>
      <c r="X632" s="572"/>
      <c r="Y632" s="353"/>
      <c r="Z632" s="573"/>
      <c r="AA632" s="574" t="str">
        <f>IFERROR(__xludf.DUMMYFUNCTION("""COMPUTED_VALUE"""),"")</f>
        <v/>
      </c>
      <c r="AB632" s="577" t="str">
        <f>IFERROR(__xludf.DUMMYFUNCTION("""COMPUTED_VALUE"""),"")</f>
        <v/>
      </c>
      <c r="AC632" s="575" t="str">
        <f>IFERROR(__xludf.DUMMYFUNCTION("""COMPUTED_VALUE"""),"")</f>
        <v/>
      </c>
      <c r="AD632" s="576" t="str">
        <f>IFERROR(__xludf.DUMMYFUNCTION("""COMPUTED_VALUE"""),"")</f>
        <v/>
      </c>
      <c r="AE632" s="574" t="str">
        <f>IFERROR(__xludf.DUMMYFUNCTION("""COMPUTED_VALUE"""),"")</f>
        <v/>
      </c>
      <c r="AF632" s="577" t="str">
        <f>IFERROR(__xludf.DUMMYFUNCTION("""COMPUTED_VALUE"""),"")</f>
        <v/>
      </c>
      <c r="AG632" s="570"/>
      <c r="AH632" s="571"/>
      <c r="AI632" s="393"/>
    </row>
    <row r="633">
      <c r="A633" s="554"/>
      <c r="B633" s="480" t="s">
        <v>2869</v>
      </c>
      <c r="C633" s="555"/>
      <c r="D633" s="556"/>
      <c r="E633" s="384" t="s">
        <v>2869</v>
      </c>
      <c r="F633" s="557"/>
      <c r="G633" s="558"/>
      <c r="H633" s="559"/>
      <c r="I633" s="560"/>
      <c r="J633" s="558"/>
      <c r="K633" s="561"/>
      <c r="L633" s="557"/>
      <c r="M633" s="558"/>
      <c r="N633" s="559"/>
      <c r="O633" s="560"/>
      <c r="P633" s="558"/>
      <c r="Q633" s="561"/>
      <c r="R633" s="557"/>
      <c r="S633" s="558"/>
      <c r="T633" s="559"/>
      <c r="U633" s="562"/>
      <c r="V633" s="563"/>
      <c r="W633" s="591"/>
      <c r="X633" s="572"/>
      <c r="Y633" s="353"/>
      <c r="Z633" s="573"/>
      <c r="AA633" s="574" t="str">
        <f>IFERROR(__xludf.DUMMYFUNCTION("""COMPUTED_VALUE"""),"")</f>
        <v/>
      </c>
      <c r="AB633" s="577" t="str">
        <f>IFERROR(__xludf.DUMMYFUNCTION("""COMPUTED_VALUE"""),"")</f>
        <v/>
      </c>
      <c r="AC633" s="575" t="str">
        <f>IFERROR(__xludf.DUMMYFUNCTION("""COMPUTED_VALUE"""),"")</f>
        <v/>
      </c>
      <c r="AD633" s="576" t="str">
        <f>IFERROR(__xludf.DUMMYFUNCTION("""COMPUTED_VALUE"""),"")</f>
        <v/>
      </c>
      <c r="AE633" s="574" t="str">
        <f>IFERROR(__xludf.DUMMYFUNCTION("""COMPUTED_VALUE"""),"")</f>
        <v/>
      </c>
      <c r="AF633" s="577" t="str">
        <f>IFERROR(__xludf.DUMMYFUNCTION("""COMPUTED_VALUE"""),"")</f>
        <v/>
      </c>
      <c r="AG633" s="570"/>
      <c r="AH633" s="571"/>
      <c r="AI633" s="393"/>
    </row>
    <row r="634">
      <c r="A634" s="554"/>
      <c r="B634" s="480" t="s">
        <v>2869</v>
      </c>
      <c r="C634" s="555"/>
      <c r="D634" s="556"/>
      <c r="E634" s="384" t="s">
        <v>2869</v>
      </c>
      <c r="F634" s="557"/>
      <c r="G634" s="558"/>
      <c r="H634" s="559"/>
      <c r="I634" s="560"/>
      <c r="J634" s="558"/>
      <c r="K634" s="561"/>
      <c r="L634" s="557"/>
      <c r="M634" s="558"/>
      <c r="N634" s="559"/>
      <c r="O634" s="560"/>
      <c r="P634" s="558"/>
      <c r="Q634" s="561"/>
      <c r="R634" s="557"/>
      <c r="S634" s="558"/>
      <c r="T634" s="559"/>
      <c r="U634" s="562"/>
      <c r="V634" s="563"/>
      <c r="W634" s="591"/>
      <c r="X634" s="572"/>
      <c r="Y634" s="353"/>
      <c r="Z634" s="573"/>
      <c r="AA634" s="574" t="str">
        <f>IFERROR(__xludf.DUMMYFUNCTION("""COMPUTED_VALUE"""),"")</f>
        <v/>
      </c>
      <c r="AB634" s="577" t="str">
        <f>IFERROR(__xludf.DUMMYFUNCTION("""COMPUTED_VALUE"""),"")</f>
        <v/>
      </c>
      <c r="AC634" s="575" t="str">
        <f>IFERROR(__xludf.DUMMYFUNCTION("""COMPUTED_VALUE"""),"")</f>
        <v/>
      </c>
      <c r="AD634" s="576" t="str">
        <f>IFERROR(__xludf.DUMMYFUNCTION("""COMPUTED_VALUE"""),"")</f>
        <v/>
      </c>
      <c r="AE634" s="574" t="str">
        <f>IFERROR(__xludf.DUMMYFUNCTION("""COMPUTED_VALUE"""),"")</f>
        <v/>
      </c>
      <c r="AF634" s="577" t="str">
        <f>IFERROR(__xludf.DUMMYFUNCTION("""COMPUTED_VALUE"""),"")</f>
        <v/>
      </c>
      <c r="AG634" s="570"/>
      <c r="AH634" s="571"/>
      <c r="AI634" s="393"/>
    </row>
    <row r="635">
      <c r="A635" s="554"/>
      <c r="B635" s="480" t="s">
        <v>2869</v>
      </c>
      <c r="C635" s="555"/>
      <c r="D635" s="556"/>
      <c r="E635" s="384" t="s">
        <v>2869</v>
      </c>
      <c r="F635" s="557"/>
      <c r="G635" s="558"/>
      <c r="H635" s="559"/>
      <c r="I635" s="560"/>
      <c r="J635" s="558"/>
      <c r="K635" s="561"/>
      <c r="L635" s="557"/>
      <c r="M635" s="558"/>
      <c r="N635" s="559"/>
      <c r="O635" s="560"/>
      <c r="P635" s="558"/>
      <c r="Q635" s="561"/>
      <c r="R635" s="557"/>
      <c r="S635" s="558"/>
      <c r="T635" s="559"/>
      <c r="U635" s="562"/>
      <c r="V635" s="563"/>
      <c r="W635" s="591"/>
      <c r="X635" s="572"/>
      <c r="Y635" s="353"/>
      <c r="Z635" s="573"/>
      <c r="AA635" s="574" t="str">
        <f>IFERROR(__xludf.DUMMYFUNCTION("""COMPUTED_VALUE"""),"")</f>
        <v/>
      </c>
      <c r="AB635" s="577" t="str">
        <f>IFERROR(__xludf.DUMMYFUNCTION("""COMPUTED_VALUE"""),"")</f>
        <v/>
      </c>
      <c r="AC635" s="575" t="str">
        <f>IFERROR(__xludf.DUMMYFUNCTION("""COMPUTED_VALUE"""),"")</f>
        <v/>
      </c>
      <c r="AD635" s="576" t="str">
        <f>IFERROR(__xludf.DUMMYFUNCTION("""COMPUTED_VALUE"""),"")</f>
        <v/>
      </c>
      <c r="AE635" s="574" t="str">
        <f>IFERROR(__xludf.DUMMYFUNCTION("""COMPUTED_VALUE"""),"")</f>
        <v/>
      </c>
      <c r="AF635" s="577" t="str">
        <f>IFERROR(__xludf.DUMMYFUNCTION("""COMPUTED_VALUE"""),"")</f>
        <v/>
      </c>
      <c r="AG635" s="570"/>
      <c r="AH635" s="571"/>
      <c r="AI635" s="393"/>
    </row>
    <row r="636">
      <c r="A636" s="554"/>
      <c r="B636" s="480" t="s">
        <v>2869</v>
      </c>
      <c r="C636" s="555"/>
      <c r="D636" s="556"/>
      <c r="E636" s="384" t="s">
        <v>2869</v>
      </c>
      <c r="F636" s="557"/>
      <c r="G636" s="558"/>
      <c r="H636" s="559"/>
      <c r="I636" s="560"/>
      <c r="J636" s="558"/>
      <c r="K636" s="561"/>
      <c r="L636" s="557"/>
      <c r="M636" s="558"/>
      <c r="N636" s="559"/>
      <c r="O636" s="560"/>
      <c r="P636" s="558"/>
      <c r="Q636" s="561"/>
      <c r="R636" s="557"/>
      <c r="S636" s="558"/>
      <c r="T636" s="559"/>
      <c r="U636" s="562"/>
      <c r="V636" s="563"/>
      <c r="W636" s="591"/>
      <c r="X636" s="572"/>
      <c r="Y636" s="353"/>
      <c r="Z636" s="573"/>
      <c r="AA636" s="574" t="str">
        <f>IFERROR(__xludf.DUMMYFUNCTION("""COMPUTED_VALUE"""),"")</f>
        <v/>
      </c>
      <c r="AB636" s="577" t="str">
        <f>IFERROR(__xludf.DUMMYFUNCTION("""COMPUTED_VALUE"""),"")</f>
        <v/>
      </c>
      <c r="AC636" s="575" t="str">
        <f>IFERROR(__xludf.DUMMYFUNCTION("""COMPUTED_VALUE"""),"")</f>
        <v/>
      </c>
      <c r="AD636" s="576" t="str">
        <f>IFERROR(__xludf.DUMMYFUNCTION("""COMPUTED_VALUE"""),"")</f>
        <v/>
      </c>
      <c r="AE636" s="574" t="str">
        <f>IFERROR(__xludf.DUMMYFUNCTION("""COMPUTED_VALUE"""),"")</f>
        <v/>
      </c>
      <c r="AF636" s="577" t="str">
        <f>IFERROR(__xludf.DUMMYFUNCTION("""COMPUTED_VALUE"""),"")</f>
        <v/>
      </c>
      <c r="AG636" s="570"/>
      <c r="AH636" s="571"/>
      <c r="AI636" s="393"/>
    </row>
    <row r="637">
      <c r="A637" s="554"/>
      <c r="B637" s="480" t="s">
        <v>2869</v>
      </c>
      <c r="C637" s="555"/>
      <c r="D637" s="556"/>
      <c r="E637" s="384" t="s">
        <v>2869</v>
      </c>
      <c r="F637" s="557"/>
      <c r="G637" s="558"/>
      <c r="H637" s="559"/>
      <c r="I637" s="560"/>
      <c r="J637" s="558"/>
      <c r="K637" s="561"/>
      <c r="L637" s="557"/>
      <c r="M637" s="558"/>
      <c r="N637" s="559"/>
      <c r="O637" s="560"/>
      <c r="P637" s="558"/>
      <c r="Q637" s="561"/>
      <c r="R637" s="557"/>
      <c r="S637" s="558"/>
      <c r="T637" s="559"/>
      <c r="U637" s="562"/>
      <c r="V637" s="563"/>
      <c r="W637" s="591"/>
      <c r="X637" s="572"/>
      <c r="Y637" s="353"/>
      <c r="Z637" s="573"/>
      <c r="AA637" s="574" t="str">
        <f>IFERROR(__xludf.DUMMYFUNCTION("""COMPUTED_VALUE"""),"")</f>
        <v/>
      </c>
      <c r="AB637" s="577" t="str">
        <f>IFERROR(__xludf.DUMMYFUNCTION("""COMPUTED_VALUE"""),"")</f>
        <v/>
      </c>
      <c r="AC637" s="575" t="str">
        <f>IFERROR(__xludf.DUMMYFUNCTION("""COMPUTED_VALUE"""),"")</f>
        <v/>
      </c>
      <c r="AD637" s="576" t="str">
        <f>IFERROR(__xludf.DUMMYFUNCTION("""COMPUTED_VALUE"""),"")</f>
        <v/>
      </c>
      <c r="AE637" s="574" t="str">
        <f>IFERROR(__xludf.DUMMYFUNCTION("""COMPUTED_VALUE"""),"")</f>
        <v/>
      </c>
      <c r="AF637" s="577" t="str">
        <f>IFERROR(__xludf.DUMMYFUNCTION("""COMPUTED_VALUE"""),"")</f>
        <v/>
      </c>
      <c r="AG637" s="570"/>
      <c r="AH637" s="571"/>
      <c r="AI637" s="393"/>
    </row>
    <row r="638">
      <c r="A638" s="554"/>
      <c r="B638" s="480" t="s">
        <v>2869</v>
      </c>
      <c r="C638" s="555"/>
      <c r="D638" s="556"/>
      <c r="E638" s="384" t="s">
        <v>2869</v>
      </c>
      <c r="F638" s="557"/>
      <c r="G638" s="558"/>
      <c r="H638" s="559"/>
      <c r="I638" s="560"/>
      <c r="J638" s="558"/>
      <c r="K638" s="561"/>
      <c r="L638" s="557"/>
      <c r="M638" s="558"/>
      <c r="N638" s="559"/>
      <c r="O638" s="560"/>
      <c r="P638" s="558"/>
      <c r="Q638" s="561"/>
      <c r="R638" s="557"/>
      <c r="S638" s="558"/>
      <c r="T638" s="559"/>
      <c r="U638" s="562"/>
      <c r="V638" s="563"/>
      <c r="W638" s="591"/>
      <c r="X638" s="572"/>
      <c r="Y638" s="353"/>
      <c r="Z638" s="573"/>
      <c r="AA638" s="574" t="str">
        <f>IFERROR(__xludf.DUMMYFUNCTION("""COMPUTED_VALUE"""),"")</f>
        <v/>
      </c>
      <c r="AB638" s="577" t="str">
        <f>IFERROR(__xludf.DUMMYFUNCTION("""COMPUTED_VALUE"""),"")</f>
        <v/>
      </c>
      <c r="AC638" s="575" t="str">
        <f>IFERROR(__xludf.DUMMYFUNCTION("""COMPUTED_VALUE"""),"")</f>
        <v/>
      </c>
      <c r="AD638" s="576" t="str">
        <f>IFERROR(__xludf.DUMMYFUNCTION("""COMPUTED_VALUE"""),"")</f>
        <v/>
      </c>
      <c r="AE638" s="574" t="str">
        <f>IFERROR(__xludf.DUMMYFUNCTION("""COMPUTED_VALUE"""),"")</f>
        <v/>
      </c>
      <c r="AF638" s="577" t="str">
        <f>IFERROR(__xludf.DUMMYFUNCTION("""COMPUTED_VALUE"""),"")</f>
        <v/>
      </c>
      <c r="AG638" s="570"/>
      <c r="AH638" s="571"/>
      <c r="AI638" s="393"/>
    </row>
    <row r="639">
      <c r="A639" s="554"/>
      <c r="B639" s="480" t="s">
        <v>2869</v>
      </c>
      <c r="C639" s="555"/>
      <c r="D639" s="556"/>
      <c r="E639" s="384" t="s">
        <v>2869</v>
      </c>
      <c r="F639" s="557"/>
      <c r="G639" s="558"/>
      <c r="H639" s="559"/>
      <c r="I639" s="560"/>
      <c r="J639" s="558"/>
      <c r="K639" s="561"/>
      <c r="L639" s="557"/>
      <c r="M639" s="558"/>
      <c r="N639" s="559"/>
      <c r="O639" s="560"/>
      <c r="P639" s="558"/>
      <c r="Q639" s="561"/>
      <c r="R639" s="557"/>
      <c r="S639" s="558"/>
      <c r="T639" s="559"/>
      <c r="U639" s="562"/>
      <c r="V639" s="563"/>
      <c r="W639" s="591"/>
      <c r="X639" s="572"/>
      <c r="Y639" s="353"/>
      <c r="Z639" s="573"/>
      <c r="AA639" s="574" t="str">
        <f>IFERROR(__xludf.DUMMYFUNCTION("""COMPUTED_VALUE"""),"")</f>
        <v/>
      </c>
      <c r="AB639" s="577" t="str">
        <f>IFERROR(__xludf.DUMMYFUNCTION("""COMPUTED_VALUE"""),"")</f>
        <v/>
      </c>
      <c r="AC639" s="575" t="str">
        <f>IFERROR(__xludf.DUMMYFUNCTION("""COMPUTED_VALUE"""),"")</f>
        <v/>
      </c>
      <c r="AD639" s="576" t="str">
        <f>IFERROR(__xludf.DUMMYFUNCTION("""COMPUTED_VALUE"""),"")</f>
        <v/>
      </c>
      <c r="AE639" s="574" t="str">
        <f>IFERROR(__xludf.DUMMYFUNCTION("""COMPUTED_VALUE"""),"")</f>
        <v/>
      </c>
      <c r="AF639" s="577" t="str">
        <f>IFERROR(__xludf.DUMMYFUNCTION("""COMPUTED_VALUE"""),"")</f>
        <v/>
      </c>
      <c r="AG639" s="570"/>
      <c r="AH639" s="571"/>
      <c r="AI639" s="393"/>
    </row>
    <row r="640">
      <c r="A640" s="554"/>
      <c r="B640" s="480" t="s">
        <v>2869</v>
      </c>
      <c r="C640" s="555"/>
      <c r="D640" s="556"/>
      <c r="E640" s="384" t="s">
        <v>2869</v>
      </c>
      <c r="F640" s="557"/>
      <c r="G640" s="558"/>
      <c r="H640" s="559"/>
      <c r="I640" s="560"/>
      <c r="J640" s="558"/>
      <c r="K640" s="561"/>
      <c r="L640" s="557"/>
      <c r="M640" s="558"/>
      <c r="N640" s="559"/>
      <c r="O640" s="560"/>
      <c r="P640" s="558"/>
      <c r="Q640" s="561"/>
      <c r="R640" s="557"/>
      <c r="S640" s="558"/>
      <c r="T640" s="559"/>
      <c r="U640" s="562"/>
      <c r="V640" s="563"/>
      <c r="W640" s="591"/>
      <c r="X640" s="572"/>
      <c r="Y640" s="353"/>
      <c r="Z640" s="573"/>
      <c r="AA640" s="574" t="str">
        <f>IFERROR(__xludf.DUMMYFUNCTION("""COMPUTED_VALUE"""),"")</f>
        <v/>
      </c>
      <c r="AB640" s="577" t="str">
        <f>IFERROR(__xludf.DUMMYFUNCTION("""COMPUTED_VALUE"""),"")</f>
        <v/>
      </c>
      <c r="AC640" s="575" t="str">
        <f>IFERROR(__xludf.DUMMYFUNCTION("""COMPUTED_VALUE"""),"")</f>
        <v/>
      </c>
      <c r="AD640" s="576" t="str">
        <f>IFERROR(__xludf.DUMMYFUNCTION("""COMPUTED_VALUE"""),"")</f>
        <v/>
      </c>
      <c r="AE640" s="574" t="str">
        <f>IFERROR(__xludf.DUMMYFUNCTION("""COMPUTED_VALUE"""),"")</f>
        <v/>
      </c>
      <c r="AF640" s="577" t="str">
        <f>IFERROR(__xludf.DUMMYFUNCTION("""COMPUTED_VALUE"""),"")</f>
        <v/>
      </c>
      <c r="AG640" s="570"/>
      <c r="AH640" s="571"/>
      <c r="AI640" s="393"/>
    </row>
    <row r="641">
      <c r="A641" s="554"/>
      <c r="B641" s="480" t="s">
        <v>2869</v>
      </c>
      <c r="C641" s="555"/>
      <c r="D641" s="556"/>
      <c r="E641" s="384" t="s">
        <v>2869</v>
      </c>
      <c r="F641" s="557"/>
      <c r="G641" s="558"/>
      <c r="H641" s="559"/>
      <c r="I641" s="560"/>
      <c r="J641" s="558"/>
      <c r="K641" s="561"/>
      <c r="L641" s="557"/>
      <c r="M641" s="558"/>
      <c r="N641" s="559"/>
      <c r="O641" s="560"/>
      <c r="P641" s="558"/>
      <c r="Q641" s="561"/>
      <c r="R641" s="557"/>
      <c r="S641" s="558"/>
      <c r="T641" s="559"/>
      <c r="U641" s="562"/>
      <c r="V641" s="563"/>
      <c r="W641" s="591"/>
      <c r="X641" s="572"/>
      <c r="Y641" s="353"/>
      <c r="Z641" s="573"/>
      <c r="AA641" s="574" t="str">
        <f>IFERROR(__xludf.DUMMYFUNCTION("""COMPUTED_VALUE"""),"")</f>
        <v/>
      </c>
      <c r="AB641" s="577" t="str">
        <f>IFERROR(__xludf.DUMMYFUNCTION("""COMPUTED_VALUE"""),"")</f>
        <v/>
      </c>
      <c r="AC641" s="575" t="str">
        <f>IFERROR(__xludf.DUMMYFUNCTION("""COMPUTED_VALUE"""),"")</f>
        <v/>
      </c>
      <c r="AD641" s="576" t="str">
        <f>IFERROR(__xludf.DUMMYFUNCTION("""COMPUTED_VALUE"""),"")</f>
        <v/>
      </c>
      <c r="AE641" s="574" t="str">
        <f>IFERROR(__xludf.DUMMYFUNCTION("""COMPUTED_VALUE"""),"")</f>
        <v/>
      </c>
      <c r="AF641" s="577" t="str">
        <f>IFERROR(__xludf.DUMMYFUNCTION("""COMPUTED_VALUE"""),"")</f>
        <v/>
      </c>
      <c r="AG641" s="570"/>
      <c r="AH641" s="571"/>
      <c r="AI641" s="393"/>
    </row>
    <row r="642">
      <c r="A642" s="554"/>
      <c r="B642" s="480" t="s">
        <v>2869</v>
      </c>
      <c r="C642" s="555"/>
      <c r="D642" s="556"/>
      <c r="E642" s="384" t="s">
        <v>2869</v>
      </c>
      <c r="F642" s="557"/>
      <c r="G642" s="558"/>
      <c r="H642" s="559"/>
      <c r="I642" s="560"/>
      <c r="J642" s="558"/>
      <c r="K642" s="561"/>
      <c r="L642" s="557"/>
      <c r="M642" s="558"/>
      <c r="N642" s="559"/>
      <c r="O642" s="560"/>
      <c r="P642" s="558"/>
      <c r="Q642" s="561"/>
      <c r="R642" s="557"/>
      <c r="S642" s="558"/>
      <c r="T642" s="559"/>
      <c r="U642" s="562"/>
      <c r="V642" s="563"/>
      <c r="W642" s="591"/>
      <c r="X642" s="572"/>
      <c r="Y642" s="353"/>
      <c r="Z642" s="573"/>
      <c r="AA642" s="574" t="str">
        <f>IFERROR(__xludf.DUMMYFUNCTION("""COMPUTED_VALUE"""),"")</f>
        <v/>
      </c>
      <c r="AB642" s="577" t="str">
        <f>IFERROR(__xludf.DUMMYFUNCTION("""COMPUTED_VALUE"""),"")</f>
        <v/>
      </c>
      <c r="AC642" s="575" t="str">
        <f>IFERROR(__xludf.DUMMYFUNCTION("""COMPUTED_VALUE"""),"")</f>
        <v/>
      </c>
      <c r="AD642" s="576" t="str">
        <f>IFERROR(__xludf.DUMMYFUNCTION("""COMPUTED_VALUE"""),"")</f>
        <v/>
      </c>
      <c r="AE642" s="574" t="str">
        <f>IFERROR(__xludf.DUMMYFUNCTION("""COMPUTED_VALUE"""),"")</f>
        <v/>
      </c>
      <c r="AF642" s="577" t="str">
        <f>IFERROR(__xludf.DUMMYFUNCTION("""COMPUTED_VALUE"""),"")</f>
        <v/>
      </c>
      <c r="AG642" s="570"/>
      <c r="AH642" s="571"/>
      <c r="AI642" s="393"/>
    </row>
    <row r="643">
      <c r="A643" s="554"/>
      <c r="B643" s="480" t="s">
        <v>2869</v>
      </c>
      <c r="C643" s="555"/>
      <c r="D643" s="556"/>
      <c r="E643" s="384" t="s">
        <v>2869</v>
      </c>
      <c r="F643" s="557"/>
      <c r="G643" s="558"/>
      <c r="H643" s="559"/>
      <c r="I643" s="560"/>
      <c r="J643" s="558"/>
      <c r="K643" s="561"/>
      <c r="L643" s="557"/>
      <c r="M643" s="558"/>
      <c r="N643" s="559"/>
      <c r="O643" s="560"/>
      <c r="P643" s="558"/>
      <c r="Q643" s="561"/>
      <c r="R643" s="557"/>
      <c r="S643" s="558"/>
      <c r="T643" s="559"/>
      <c r="U643" s="562"/>
      <c r="V643" s="563"/>
      <c r="W643" s="591"/>
      <c r="X643" s="572"/>
      <c r="Y643" s="353"/>
      <c r="Z643" s="573"/>
      <c r="AA643" s="574" t="str">
        <f>IFERROR(__xludf.DUMMYFUNCTION("""COMPUTED_VALUE"""),"")</f>
        <v/>
      </c>
      <c r="AB643" s="577" t="str">
        <f>IFERROR(__xludf.DUMMYFUNCTION("""COMPUTED_VALUE"""),"")</f>
        <v/>
      </c>
      <c r="AC643" s="575" t="str">
        <f>IFERROR(__xludf.DUMMYFUNCTION("""COMPUTED_VALUE"""),"")</f>
        <v/>
      </c>
      <c r="AD643" s="576" t="str">
        <f>IFERROR(__xludf.DUMMYFUNCTION("""COMPUTED_VALUE"""),"")</f>
        <v/>
      </c>
      <c r="AE643" s="574" t="str">
        <f>IFERROR(__xludf.DUMMYFUNCTION("""COMPUTED_VALUE"""),"")</f>
        <v/>
      </c>
      <c r="AF643" s="577" t="str">
        <f>IFERROR(__xludf.DUMMYFUNCTION("""COMPUTED_VALUE"""),"")</f>
        <v/>
      </c>
      <c r="AG643" s="570"/>
      <c r="AH643" s="571"/>
      <c r="AI643" s="393"/>
    </row>
    <row r="644">
      <c r="A644" s="554"/>
      <c r="B644" s="480" t="s">
        <v>2869</v>
      </c>
      <c r="C644" s="555"/>
      <c r="D644" s="556"/>
      <c r="E644" s="384" t="s">
        <v>2869</v>
      </c>
      <c r="F644" s="557"/>
      <c r="G644" s="558"/>
      <c r="H644" s="559"/>
      <c r="I644" s="560"/>
      <c r="J644" s="558"/>
      <c r="K644" s="561"/>
      <c r="L644" s="557"/>
      <c r="M644" s="558"/>
      <c r="N644" s="559"/>
      <c r="O644" s="560"/>
      <c r="P644" s="558"/>
      <c r="Q644" s="561"/>
      <c r="R644" s="557"/>
      <c r="S644" s="558"/>
      <c r="T644" s="559"/>
      <c r="U644" s="562"/>
      <c r="V644" s="563"/>
      <c r="W644" s="591"/>
      <c r="X644" s="572"/>
      <c r="Y644" s="353"/>
      <c r="Z644" s="573"/>
      <c r="AA644" s="574" t="str">
        <f>IFERROR(__xludf.DUMMYFUNCTION("""COMPUTED_VALUE"""),"")</f>
        <v/>
      </c>
      <c r="AB644" s="577" t="str">
        <f>IFERROR(__xludf.DUMMYFUNCTION("""COMPUTED_VALUE"""),"")</f>
        <v/>
      </c>
      <c r="AC644" s="575" t="str">
        <f>IFERROR(__xludf.DUMMYFUNCTION("""COMPUTED_VALUE"""),"")</f>
        <v/>
      </c>
      <c r="AD644" s="576" t="str">
        <f>IFERROR(__xludf.DUMMYFUNCTION("""COMPUTED_VALUE"""),"")</f>
        <v/>
      </c>
      <c r="AE644" s="574" t="str">
        <f>IFERROR(__xludf.DUMMYFUNCTION("""COMPUTED_VALUE"""),"")</f>
        <v/>
      </c>
      <c r="AF644" s="577" t="str">
        <f>IFERROR(__xludf.DUMMYFUNCTION("""COMPUTED_VALUE"""),"")</f>
        <v/>
      </c>
      <c r="AG644" s="570"/>
      <c r="AH644" s="571"/>
      <c r="AI644" s="393"/>
    </row>
    <row r="645">
      <c r="A645" s="554"/>
      <c r="B645" s="480" t="s">
        <v>2869</v>
      </c>
      <c r="C645" s="555"/>
      <c r="D645" s="556"/>
      <c r="E645" s="384" t="s">
        <v>2869</v>
      </c>
      <c r="F645" s="557"/>
      <c r="G645" s="558"/>
      <c r="H645" s="559"/>
      <c r="I645" s="560"/>
      <c r="J645" s="558"/>
      <c r="K645" s="561"/>
      <c r="L645" s="557"/>
      <c r="M645" s="558"/>
      <c r="N645" s="559"/>
      <c r="O645" s="560"/>
      <c r="P645" s="558"/>
      <c r="Q645" s="561"/>
      <c r="R645" s="557"/>
      <c r="S645" s="558"/>
      <c r="T645" s="559"/>
      <c r="U645" s="562"/>
      <c r="V645" s="563"/>
      <c r="W645" s="591"/>
      <c r="X645" s="572"/>
      <c r="Y645" s="353"/>
      <c r="Z645" s="573"/>
      <c r="AA645" s="574" t="str">
        <f>IFERROR(__xludf.DUMMYFUNCTION("""COMPUTED_VALUE"""),"")</f>
        <v/>
      </c>
      <c r="AB645" s="577" t="str">
        <f>IFERROR(__xludf.DUMMYFUNCTION("""COMPUTED_VALUE"""),"")</f>
        <v/>
      </c>
      <c r="AC645" s="575" t="str">
        <f>IFERROR(__xludf.DUMMYFUNCTION("""COMPUTED_VALUE"""),"")</f>
        <v/>
      </c>
      <c r="AD645" s="576" t="str">
        <f>IFERROR(__xludf.DUMMYFUNCTION("""COMPUTED_VALUE"""),"")</f>
        <v/>
      </c>
      <c r="AE645" s="574" t="str">
        <f>IFERROR(__xludf.DUMMYFUNCTION("""COMPUTED_VALUE"""),"")</f>
        <v/>
      </c>
      <c r="AF645" s="577" t="str">
        <f>IFERROR(__xludf.DUMMYFUNCTION("""COMPUTED_VALUE"""),"")</f>
        <v/>
      </c>
      <c r="AG645" s="570"/>
      <c r="AH645" s="571"/>
      <c r="AI645" s="393"/>
    </row>
    <row r="646">
      <c r="A646" s="554"/>
      <c r="B646" s="480" t="s">
        <v>2869</v>
      </c>
      <c r="C646" s="555"/>
      <c r="D646" s="556"/>
      <c r="E646" s="384" t="s">
        <v>2869</v>
      </c>
      <c r="F646" s="557"/>
      <c r="G646" s="558"/>
      <c r="H646" s="559"/>
      <c r="I646" s="560"/>
      <c r="J646" s="558"/>
      <c r="K646" s="561"/>
      <c r="L646" s="557"/>
      <c r="M646" s="558"/>
      <c r="N646" s="559"/>
      <c r="O646" s="560"/>
      <c r="P646" s="558"/>
      <c r="Q646" s="561"/>
      <c r="R646" s="557"/>
      <c r="S646" s="558"/>
      <c r="T646" s="559"/>
      <c r="U646" s="562"/>
      <c r="V646" s="563"/>
      <c r="W646" s="591"/>
      <c r="X646" s="572"/>
      <c r="Y646" s="353"/>
      <c r="Z646" s="573"/>
      <c r="AA646" s="574" t="str">
        <f>IFERROR(__xludf.DUMMYFUNCTION("""COMPUTED_VALUE"""),"")</f>
        <v/>
      </c>
      <c r="AB646" s="577" t="str">
        <f>IFERROR(__xludf.DUMMYFUNCTION("""COMPUTED_VALUE"""),"")</f>
        <v/>
      </c>
      <c r="AC646" s="575" t="str">
        <f>IFERROR(__xludf.DUMMYFUNCTION("""COMPUTED_VALUE"""),"")</f>
        <v/>
      </c>
      <c r="AD646" s="576" t="str">
        <f>IFERROR(__xludf.DUMMYFUNCTION("""COMPUTED_VALUE"""),"")</f>
        <v/>
      </c>
      <c r="AE646" s="574" t="str">
        <f>IFERROR(__xludf.DUMMYFUNCTION("""COMPUTED_VALUE"""),"")</f>
        <v/>
      </c>
      <c r="AF646" s="577" t="str">
        <f>IFERROR(__xludf.DUMMYFUNCTION("""COMPUTED_VALUE"""),"")</f>
        <v/>
      </c>
      <c r="AG646" s="570"/>
      <c r="AH646" s="571"/>
      <c r="AI646" s="393"/>
    </row>
    <row r="647">
      <c r="A647" s="554"/>
      <c r="B647" s="480" t="s">
        <v>2869</v>
      </c>
      <c r="C647" s="555"/>
      <c r="D647" s="556"/>
      <c r="E647" s="384" t="s">
        <v>2869</v>
      </c>
      <c r="F647" s="557"/>
      <c r="G647" s="558"/>
      <c r="H647" s="559"/>
      <c r="I647" s="560"/>
      <c r="J647" s="558"/>
      <c r="K647" s="561"/>
      <c r="L647" s="557"/>
      <c r="M647" s="558"/>
      <c r="N647" s="559"/>
      <c r="O647" s="560"/>
      <c r="P647" s="558"/>
      <c r="Q647" s="561"/>
      <c r="R647" s="557"/>
      <c r="S647" s="558"/>
      <c r="T647" s="559"/>
      <c r="U647" s="562"/>
      <c r="V647" s="563"/>
      <c r="W647" s="591"/>
      <c r="X647" s="572"/>
      <c r="Y647" s="353"/>
      <c r="Z647" s="573"/>
      <c r="AA647" s="574" t="str">
        <f>IFERROR(__xludf.DUMMYFUNCTION("""COMPUTED_VALUE"""),"")</f>
        <v/>
      </c>
      <c r="AB647" s="577" t="str">
        <f>IFERROR(__xludf.DUMMYFUNCTION("""COMPUTED_VALUE"""),"")</f>
        <v/>
      </c>
      <c r="AC647" s="575" t="str">
        <f>IFERROR(__xludf.DUMMYFUNCTION("""COMPUTED_VALUE"""),"")</f>
        <v/>
      </c>
      <c r="AD647" s="576" t="str">
        <f>IFERROR(__xludf.DUMMYFUNCTION("""COMPUTED_VALUE"""),"")</f>
        <v/>
      </c>
      <c r="AE647" s="574" t="str">
        <f>IFERROR(__xludf.DUMMYFUNCTION("""COMPUTED_VALUE"""),"")</f>
        <v/>
      </c>
      <c r="AF647" s="577" t="str">
        <f>IFERROR(__xludf.DUMMYFUNCTION("""COMPUTED_VALUE"""),"")</f>
        <v/>
      </c>
      <c r="AG647" s="570"/>
      <c r="AH647" s="571"/>
      <c r="AI647" s="393"/>
    </row>
    <row r="648">
      <c r="A648" s="554"/>
      <c r="B648" s="480" t="s">
        <v>2869</v>
      </c>
      <c r="C648" s="555"/>
      <c r="D648" s="556"/>
      <c r="E648" s="384" t="s">
        <v>2869</v>
      </c>
      <c r="F648" s="557"/>
      <c r="G648" s="558"/>
      <c r="H648" s="559"/>
      <c r="I648" s="560"/>
      <c r="J648" s="558"/>
      <c r="K648" s="561"/>
      <c r="L648" s="557"/>
      <c r="M648" s="558"/>
      <c r="N648" s="559"/>
      <c r="O648" s="560"/>
      <c r="P648" s="558"/>
      <c r="Q648" s="561"/>
      <c r="R648" s="557"/>
      <c r="S648" s="558"/>
      <c r="T648" s="559"/>
      <c r="U648" s="562"/>
      <c r="V648" s="563"/>
      <c r="W648" s="591"/>
      <c r="X648" s="572"/>
      <c r="Y648" s="353"/>
      <c r="Z648" s="573"/>
      <c r="AA648" s="574" t="str">
        <f>IFERROR(__xludf.DUMMYFUNCTION("""COMPUTED_VALUE"""),"")</f>
        <v/>
      </c>
      <c r="AB648" s="577" t="str">
        <f>IFERROR(__xludf.DUMMYFUNCTION("""COMPUTED_VALUE"""),"")</f>
        <v/>
      </c>
      <c r="AC648" s="575" t="str">
        <f>IFERROR(__xludf.DUMMYFUNCTION("""COMPUTED_VALUE"""),"")</f>
        <v/>
      </c>
      <c r="AD648" s="576" t="str">
        <f>IFERROR(__xludf.DUMMYFUNCTION("""COMPUTED_VALUE"""),"")</f>
        <v/>
      </c>
      <c r="AE648" s="574" t="str">
        <f>IFERROR(__xludf.DUMMYFUNCTION("""COMPUTED_VALUE"""),"")</f>
        <v/>
      </c>
      <c r="AF648" s="577" t="str">
        <f>IFERROR(__xludf.DUMMYFUNCTION("""COMPUTED_VALUE"""),"")</f>
        <v/>
      </c>
      <c r="AG648" s="570"/>
      <c r="AH648" s="571"/>
      <c r="AI648" s="393"/>
    </row>
    <row r="649">
      <c r="A649" s="554"/>
      <c r="B649" s="480" t="s">
        <v>2869</v>
      </c>
      <c r="C649" s="555"/>
      <c r="D649" s="556"/>
      <c r="E649" s="384" t="s">
        <v>2869</v>
      </c>
      <c r="F649" s="557"/>
      <c r="G649" s="558"/>
      <c r="H649" s="559"/>
      <c r="I649" s="560"/>
      <c r="J649" s="558"/>
      <c r="K649" s="561"/>
      <c r="L649" s="557"/>
      <c r="M649" s="558"/>
      <c r="N649" s="559"/>
      <c r="O649" s="560"/>
      <c r="P649" s="558"/>
      <c r="Q649" s="561"/>
      <c r="R649" s="557"/>
      <c r="S649" s="558"/>
      <c r="T649" s="559"/>
      <c r="U649" s="562"/>
      <c r="V649" s="563"/>
      <c r="W649" s="591"/>
      <c r="X649" s="572"/>
      <c r="Y649" s="353"/>
      <c r="Z649" s="573"/>
      <c r="AA649" s="574" t="str">
        <f>IFERROR(__xludf.DUMMYFUNCTION("""COMPUTED_VALUE"""),"")</f>
        <v/>
      </c>
      <c r="AB649" s="577" t="str">
        <f>IFERROR(__xludf.DUMMYFUNCTION("""COMPUTED_VALUE"""),"")</f>
        <v/>
      </c>
      <c r="AC649" s="575" t="str">
        <f>IFERROR(__xludf.DUMMYFUNCTION("""COMPUTED_VALUE"""),"")</f>
        <v/>
      </c>
      <c r="AD649" s="576" t="str">
        <f>IFERROR(__xludf.DUMMYFUNCTION("""COMPUTED_VALUE"""),"")</f>
        <v/>
      </c>
      <c r="AE649" s="574" t="str">
        <f>IFERROR(__xludf.DUMMYFUNCTION("""COMPUTED_VALUE"""),"")</f>
        <v/>
      </c>
      <c r="AF649" s="577" t="str">
        <f>IFERROR(__xludf.DUMMYFUNCTION("""COMPUTED_VALUE"""),"")</f>
        <v/>
      </c>
      <c r="AG649" s="570"/>
      <c r="AH649" s="571"/>
      <c r="AI649" s="393"/>
    </row>
    <row r="650">
      <c r="A650" s="554"/>
      <c r="B650" s="480" t="s">
        <v>2869</v>
      </c>
      <c r="C650" s="555"/>
      <c r="D650" s="556"/>
      <c r="E650" s="384" t="s">
        <v>2869</v>
      </c>
      <c r="F650" s="557"/>
      <c r="G650" s="558"/>
      <c r="H650" s="559"/>
      <c r="I650" s="560"/>
      <c r="J650" s="558"/>
      <c r="K650" s="561"/>
      <c r="L650" s="557"/>
      <c r="M650" s="558"/>
      <c r="N650" s="559"/>
      <c r="O650" s="560"/>
      <c r="P650" s="558"/>
      <c r="Q650" s="561"/>
      <c r="R650" s="557"/>
      <c r="S650" s="558"/>
      <c r="T650" s="559"/>
      <c r="U650" s="562"/>
      <c r="V650" s="563"/>
      <c r="W650" s="591"/>
      <c r="X650" s="572"/>
      <c r="Y650" s="353"/>
      <c r="Z650" s="573"/>
      <c r="AA650" s="574" t="str">
        <f>IFERROR(__xludf.DUMMYFUNCTION("""COMPUTED_VALUE"""),"")</f>
        <v/>
      </c>
      <c r="AB650" s="577" t="str">
        <f>IFERROR(__xludf.DUMMYFUNCTION("""COMPUTED_VALUE"""),"")</f>
        <v/>
      </c>
      <c r="AC650" s="575" t="str">
        <f>IFERROR(__xludf.DUMMYFUNCTION("""COMPUTED_VALUE"""),"")</f>
        <v/>
      </c>
      <c r="AD650" s="576" t="str">
        <f>IFERROR(__xludf.DUMMYFUNCTION("""COMPUTED_VALUE"""),"")</f>
        <v/>
      </c>
      <c r="AE650" s="574" t="str">
        <f>IFERROR(__xludf.DUMMYFUNCTION("""COMPUTED_VALUE"""),"")</f>
        <v/>
      </c>
      <c r="AF650" s="577" t="str">
        <f>IFERROR(__xludf.DUMMYFUNCTION("""COMPUTED_VALUE"""),"")</f>
        <v/>
      </c>
      <c r="AG650" s="570"/>
      <c r="AH650" s="571"/>
      <c r="AI650" s="393"/>
    </row>
    <row r="651">
      <c r="A651" s="554"/>
      <c r="B651" s="480" t="s">
        <v>2869</v>
      </c>
      <c r="C651" s="555"/>
      <c r="D651" s="556"/>
      <c r="E651" s="384" t="s">
        <v>2869</v>
      </c>
      <c r="F651" s="557"/>
      <c r="G651" s="558"/>
      <c r="H651" s="559"/>
      <c r="I651" s="560"/>
      <c r="J651" s="558"/>
      <c r="K651" s="561"/>
      <c r="L651" s="557"/>
      <c r="M651" s="558"/>
      <c r="N651" s="559"/>
      <c r="O651" s="560"/>
      <c r="P651" s="558"/>
      <c r="Q651" s="561"/>
      <c r="R651" s="557"/>
      <c r="S651" s="558"/>
      <c r="T651" s="559"/>
      <c r="U651" s="562"/>
      <c r="V651" s="563"/>
      <c r="W651" s="591"/>
      <c r="X651" s="572"/>
      <c r="Y651" s="353"/>
      <c r="Z651" s="573"/>
      <c r="AA651" s="574" t="str">
        <f>IFERROR(__xludf.DUMMYFUNCTION("""COMPUTED_VALUE"""),"")</f>
        <v/>
      </c>
      <c r="AB651" s="577" t="str">
        <f>IFERROR(__xludf.DUMMYFUNCTION("""COMPUTED_VALUE"""),"")</f>
        <v/>
      </c>
      <c r="AC651" s="575" t="str">
        <f>IFERROR(__xludf.DUMMYFUNCTION("""COMPUTED_VALUE"""),"")</f>
        <v/>
      </c>
      <c r="AD651" s="576" t="str">
        <f>IFERROR(__xludf.DUMMYFUNCTION("""COMPUTED_VALUE"""),"")</f>
        <v/>
      </c>
      <c r="AE651" s="574" t="str">
        <f>IFERROR(__xludf.DUMMYFUNCTION("""COMPUTED_VALUE"""),"")</f>
        <v/>
      </c>
      <c r="AF651" s="577" t="str">
        <f>IFERROR(__xludf.DUMMYFUNCTION("""COMPUTED_VALUE"""),"")</f>
        <v/>
      </c>
      <c r="AG651" s="570"/>
      <c r="AH651" s="571"/>
      <c r="AI651" s="393"/>
    </row>
    <row r="652">
      <c r="A652" s="554"/>
      <c r="B652" s="480" t="s">
        <v>2869</v>
      </c>
      <c r="C652" s="555"/>
      <c r="D652" s="556"/>
      <c r="E652" s="384" t="s">
        <v>2869</v>
      </c>
      <c r="F652" s="557"/>
      <c r="G652" s="558"/>
      <c r="H652" s="559"/>
      <c r="I652" s="560"/>
      <c r="J652" s="558"/>
      <c r="K652" s="561"/>
      <c r="L652" s="557"/>
      <c r="M652" s="558"/>
      <c r="N652" s="559"/>
      <c r="O652" s="560"/>
      <c r="P652" s="558"/>
      <c r="Q652" s="561"/>
      <c r="R652" s="557"/>
      <c r="S652" s="558"/>
      <c r="T652" s="559"/>
      <c r="U652" s="562"/>
      <c r="V652" s="563"/>
      <c r="W652" s="591"/>
      <c r="X652" s="572"/>
      <c r="Y652" s="353"/>
      <c r="Z652" s="573"/>
      <c r="AA652" s="574" t="str">
        <f>IFERROR(__xludf.DUMMYFUNCTION("""COMPUTED_VALUE"""),"")</f>
        <v/>
      </c>
      <c r="AB652" s="577" t="str">
        <f>IFERROR(__xludf.DUMMYFUNCTION("""COMPUTED_VALUE"""),"")</f>
        <v/>
      </c>
      <c r="AC652" s="575" t="str">
        <f>IFERROR(__xludf.DUMMYFUNCTION("""COMPUTED_VALUE"""),"")</f>
        <v/>
      </c>
      <c r="AD652" s="576" t="str">
        <f>IFERROR(__xludf.DUMMYFUNCTION("""COMPUTED_VALUE"""),"")</f>
        <v/>
      </c>
      <c r="AE652" s="574" t="str">
        <f>IFERROR(__xludf.DUMMYFUNCTION("""COMPUTED_VALUE"""),"")</f>
        <v/>
      </c>
      <c r="AF652" s="577" t="str">
        <f>IFERROR(__xludf.DUMMYFUNCTION("""COMPUTED_VALUE"""),"")</f>
        <v/>
      </c>
      <c r="AG652" s="570"/>
      <c r="AH652" s="571"/>
      <c r="AI652" s="393"/>
    </row>
    <row r="653">
      <c r="A653" s="554"/>
      <c r="B653" s="480" t="s">
        <v>2869</v>
      </c>
      <c r="C653" s="555"/>
      <c r="D653" s="556"/>
      <c r="E653" s="384" t="s">
        <v>2869</v>
      </c>
      <c r="F653" s="557"/>
      <c r="G653" s="558"/>
      <c r="H653" s="559"/>
      <c r="I653" s="560"/>
      <c r="J653" s="558"/>
      <c r="K653" s="561"/>
      <c r="L653" s="557"/>
      <c r="M653" s="558"/>
      <c r="N653" s="559"/>
      <c r="O653" s="560"/>
      <c r="P653" s="558"/>
      <c r="Q653" s="561"/>
      <c r="R653" s="557"/>
      <c r="S653" s="558"/>
      <c r="T653" s="559"/>
      <c r="U653" s="562"/>
      <c r="V653" s="563"/>
      <c r="W653" s="591"/>
      <c r="X653" s="572"/>
      <c r="Y653" s="353"/>
      <c r="Z653" s="573"/>
      <c r="AA653" s="574" t="str">
        <f>IFERROR(__xludf.DUMMYFUNCTION("""COMPUTED_VALUE"""),"")</f>
        <v/>
      </c>
      <c r="AB653" s="577" t="str">
        <f>IFERROR(__xludf.DUMMYFUNCTION("""COMPUTED_VALUE"""),"")</f>
        <v/>
      </c>
      <c r="AC653" s="575" t="str">
        <f>IFERROR(__xludf.DUMMYFUNCTION("""COMPUTED_VALUE"""),"")</f>
        <v/>
      </c>
      <c r="AD653" s="576" t="str">
        <f>IFERROR(__xludf.DUMMYFUNCTION("""COMPUTED_VALUE"""),"")</f>
        <v/>
      </c>
      <c r="AE653" s="574" t="str">
        <f>IFERROR(__xludf.DUMMYFUNCTION("""COMPUTED_VALUE"""),"")</f>
        <v/>
      </c>
      <c r="AF653" s="577" t="str">
        <f>IFERROR(__xludf.DUMMYFUNCTION("""COMPUTED_VALUE"""),"")</f>
        <v/>
      </c>
      <c r="AG653" s="570"/>
      <c r="AH653" s="571"/>
      <c r="AI653" s="393"/>
    </row>
    <row r="654">
      <c r="A654" s="554"/>
      <c r="B654" s="480" t="s">
        <v>2869</v>
      </c>
      <c r="C654" s="555"/>
      <c r="D654" s="556"/>
      <c r="E654" s="384" t="s">
        <v>2869</v>
      </c>
      <c r="F654" s="557"/>
      <c r="G654" s="558"/>
      <c r="H654" s="559"/>
      <c r="I654" s="560"/>
      <c r="J654" s="558"/>
      <c r="K654" s="561"/>
      <c r="L654" s="557"/>
      <c r="M654" s="558"/>
      <c r="N654" s="559"/>
      <c r="O654" s="560"/>
      <c r="P654" s="558"/>
      <c r="Q654" s="561"/>
      <c r="R654" s="557"/>
      <c r="S654" s="558"/>
      <c r="T654" s="559"/>
      <c r="U654" s="562"/>
      <c r="V654" s="563"/>
      <c r="W654" s="591"/>
      <c r="X654" s="572"/>
      <c r="Y654" s="353"/>
      <c r="Z654" s="573"/>
      <c r="AA654" s="574" t="str">
        <f>IFERROR(__xludf.DUMMYFUNCTION("""COMPUTED_VALUE"""),"")</f>
        <v/>
      </c>
      <c r="AB654" s="577" t="str">
        <f>IFERROR(__xludf.DUMMYFUNCTION("""COMPUTED_VALUE"""),"")</f>
        <v/>
      </c>
      <c r="AC654" s="575" t="str">
        <f>IFERROR(__xludf.DUMMYFUNCTION("""COMPUTED_VALUE"""),"")</f>
        <v/>
      </c>
      <c r="AD654" s="576" t="str">
        <f>IFERROR(__xludf.DUMMYFUNCTION("""COMPUTED_VALUE"""),"")</f>
        <v/>
      </c>
      <c r="AE654" s="574" t="str">
        <f>IFERROR(__xludf.DUMMYFUNCTION("""COMPUTED_VALUE"""),"")</f>
        <v/>
      </c>
      <c r="AF654" s="577" t="str">
        <f>IFERROR(__xludf.DUMMYFUNCTION("""COMPUTED_VALUE"""),"")</f>
        <v/>
      </c>
      <c r="AG654" s="570"/>
      <c r="AH654" s="571"/>
      <c r="AI654" s="393"/>
    </row>
    <row r="655">
      <c r="A655" s="554"/>
      <c r="B655" s="480" t="s">
        <v>2869</v>
      </c>
      <c r="C655" s="555"/>
      <c r="D655" s="556"/>
      <c r="E655" s="384" t="s">
        <v>2869</v>
      </c>
      <c r="F655" s="557"/>
      <c r="G655" s="558"/>
      <c r="H655" s="559"/>
      <c r="I655" s="560"/>
      <c r="J655" s="558"/>
      <c r="K655" s="561"/>
      <c r="L655" s="557"/>
      <c r="M655" s="558"/>
      <c r="N655" s="559"/>
      <c r="O655" s="560"/>
      <c r="P655" s="558"/>
      <c r="Q655" s="561"/>
      <c r="R655" s="557"/>
      <c r="S655" s="558"/>
      <c r="T655" s="559"/>
      <c r="U655" s="562"/>
      <c r="V655" s="563"/>
      <c r="W655" s="591"/>
      <c r="X655" s="572"/>
      <c r="Y655" s="353"/>
      <c r="Z655" s="573"/>
      <c r="AA655" s="574" t="str">
        <f>IFERROR(__xludf.DUMMYFUNCTION("""COMPUTED_VALUE"""),"")</f>
        <v/>
      </c>
      <c r="AB655" s="577" t="str">
        <f>IFERROR(__xludf.DUMMYFUNCTION("""COMPUTED_VALUE"""),"")</f>
        <v/>
      </c>
      <c r="AC655" s="575" t="str">
        <f>IFERROR(__xludf.DUMMYFUNCTION("""COMPUTED_VALUE"""),"")</f>
        <v/>
      </c>
      <c r="AD655" s="576" t="str">
        <f>IFERROR(__xludf.DUMMYFUNCTION("""COMPUTED_VALUE"""),"")</f>
        <v/>
      </c>
      <c r="AE655" s="574" t="str">
        <f>IFERROR(__xludf.DUMMYFUNCTION("""COMPUTED_VALUE"""),"")</f>
        <v/>
      </c>
      <c r="AF655" s="577" t="str">
        <f>IFERROR(__xludf.DUMMYFUNCTION("""COMPUTED_VALUE"""),"")</f>
        <v/>
      </c>
      <c r="AG655" s="570"/>
      <c r="AH655" s="571"/>
      <c r="AI655" s="393"/>
    </row>
    <row r="656">
      <c r="A656" s="554"/>
      <c r="B656" s="480" t="s">
        <v>2869</v>
      </c>
      <c r="C656" s="555"/>
      <c r="D656" s="556"/>
      <c r="E656" s="384" t="s">
        <v>2869</v>
      </c>
      <c r="F656" s="557"/>
      <c r="G656" s="558"/>
      <c r="H656" s="559"/>
      <c r="I656" s="560"/>
      <c r="J656" s="558"/>
      <c r="K656" s="561"/>
      <c r="L656" s="557"/>
      <c r="M656" s="558"/>
      <c r="N656" s="559"/>
      <c r="O656" s="560"/>
      <c r="P656" s="558"/>
      <c r="Q656" s="561"/>
      <c r="R656" s="557"/>
      <c r="S656" s="558"/>
      <c r="T656" s="559"/>
      <c r="U656" s="562"/>
      <c r="V656" s="563"/>
      <c r="W656" s="591"/>
      <c r="X656" s="572"/>
      <c r="Y656" s="353"/>
      <c r="Z656" s="573"/>
      <c r="AA656" s="574" t="str">
        <f>IFERROR(__xludf.DUMMYFUNCTION("""COMPUTED_VALUE"""),"")</f>
        <v/>
      </c>
      <c r="AB656" s="577" t="str">
        <f>IFERROR(__xludf.DUMMYFUNCTION("""COMPUTED_VALUE"""),"")</f>
        <v/>
      </c>
      <c r="AC656" s="575" t="str">
        <f>IFERROR(__xludf.DUMMYFUNCTION("""COMPUTED_VALUE"""),"")</f>
        <v/>
      </c>
      <c r="AD656" s="576" t="str">
        <f>IFERROR(__xludf.DUMMYFUNCTION("""COMPUTED_VALUE"""),"")</f>
        <v/>
      </c>
      <c r="AE656" s="574" t="str">
        <f>IFERROR(__xludf.DUMMYFUNCTION("""COMPUTED_VALUE"""),"")</f>
        <v/>
      </c>
      <c r="AF656" s="577" t="str">
        <f>IFERROR(__xludf.DUMMYFUNCTION("""COMPUTED_VALUE"""),"")</f>
        <v/>
      </c>
      <c r="AG656" s="570"/>
      <c r="AH656" s="571"/>
      <c r="AI656" s="393"/>
    </row>
    <row r="657">
      <c r="A657" s="554"/>
      <c r="B657" s="480" t="s">
        <v>2869</v>
      </c>
      <c r="C657" s="555"/>
      <c r="D657" s="556"/>
      <c r="E657" s="384" t="s">
        <v>2869</v>
      </c>
      <c r="F657" s="557"/>
      <c r="G657" s="558"/>
      <c r="H657" s="559"/>
      <c r="I657" s="560"/>
      <c r="J657" s="558"/>
      <c r="K657" s="561"/>
      <c r="L657" s="557"/>
      <c r="M657" s="558"/>
      <c r="N657" s="559"/>
      <c r="O657" s="560"/>
      <c r="P657" s="558"/>
      <c r="Q657" s="561"/>
      <c r="R657" s="557"/>
      <c r="S657" s="558"/>
      <c r="T657" s="559"/>
      <c r="U657" s="562"/>
      <c r="V657" s="563"/>
      <c r="W657" s="591"/>
      <c r="X657" s="572"/>
      <c r="Y657" s="353"/>
      <c r="Z657" s="573"/>
      <c r="AA657" s="574" t="str">
        <f>IFERROR(__xludf.DUMMYFUNCTION("""COMPUTED_VALUE"""),"")</f>
        <v/>
      </c>
      <c r="AB657" s="577" t="str">
        <f>IFERROR(__xludf.DUMMYFUNCTION("""COMPUTED_VALUE"""),"")</f>
        <v/>
      </c>
      <c r="AC657" s="575" t="str">
        <f>IFERROR(__xludf.DUMMYFUNCTION("""COMPUTED_VALUE"""),"")</f>
        <v/>
      </c>
      <c r="AD657" s="576" t="str">
        <f>IFERROR(__xludf.DUMMYFUNCTION("""COMPUTED_VALUE"""),"")</f>
        <v/>
      </c>
      <c r="AE657" s="574" t="str">
        <f>IFERROR(__xludf.DUMMYFUNCTION("""COMPUTED_VALUE"""),"")</f>
        <v/>
      </c>
      <c r="AF657" s="577" t="str">
        <f>IFERROR(__xludf.DUMMYFUNCTION("""COMPUTED_VALUE"""),"")</f>
        <v/>
      </c>
      <c r="AG657" s="570"/>
      <c r="AH657" s="571"/>
      <c r="AI657" s="393"/>
    </row>
    <row r="658">
      <c r="A658" s="554"/>
      <c r="B658" s="480" t="s">
        <v>2869</v>
      </c>
      <c r="C658" s="555"/>
      <c r="D658" s="556"/>
      <c r="E658" s="384" t="s">
        <v>2869</v>
      </c>
      <c r="F658" s="557"/>
      <c r="G658" s="558"/>
      <c r="H658" s="559"/>
      <c r="I658" s="560"/>
      <c r="J658" s="558"/>
      <c r="K658" s="561"/>
      <c r="L658" s="557"/>
      <c r="M658" s="558"/>
      <c r="N658" s="559"/>
      <c r="O658" s="560"/>
      <c r="P658" s="558"/>
      <c r="Q658" s="561"/>
      <c r="R658" s="557"/>
      <c r="S658" s="558"/>
      <c r="T658" s="559"/>
      <c r="U658" s="562"/>
      <c r="V658" s="563"/>
      <c r="W658" s="591"/>
      <c r="X658" s="572"/>
      <c r="Y658" s="353"/>
      <c r="Z658" s="573"/>
      <c r="AA658" s="574" t="str">
        <f>IFERROR(__xludf.DUMMYFUNCTION("""COMPUTED_VALUE"""),"")</f>
        <v/>
      </c>
      <c r="AB658" s="577" t="str">
        <f>IFERROR(__xludf.DUMMYFUNCTION("""COMPUTED_VALUE"""),"")</f>
        <v/>
      </c>
      <c r="AC658" s="575" t="str">
        <f>IFERROR(__xludf.DUMMYFUNCTION("""COMPUTED_VALUE"""),"")</f>
        <v/>
      </c>
      <c r="AD658" s="576" t="str">
        <f>IFERROR(__xludf.DUMMYFUNCTION("""COMPUTED_VALUE"""),"")</f>
        <v/>
      </c>
      <c r="AE658" s="574" t="str">
        <f>IFERROR(__xludf.DUMMYFUNCTION("""COMPUTED_VALUE"""),"")</f>
        <v/>
      </c>
      <c r="AF658" s="577" t="str">
        <f>IFERROR(__xludf.DUMMYFUNCTION("""COMPUTED_VALUE"""),"")</f>
        <v/>
      </c>
      <c r="AG658" s="570"/>
      <c r="AH658" s="571"/>
      <c r="AI658" s="393"/>
    </row>
    <row r="659">
      <c r="A659" s="554"/>
      <c r="B659" s="480" t="s">
        <v>2869</v>
      </c>
      <c r="C659" s="555"/>
      <c r="D659" s="556"/>
      <c r="E659" s="384" t="s">
        <v>2869</v>
      </c>
      <c r="F659" s="557"/>
      <c r="G659" s="558"/>
      <c r="H659" s="559"/>
      <c r="I659" s="560"/>
      <c r="J659" s="558"/>
      <c r="K659" s="561"/>
      <c r="L659" s="557"/>
      <c r="M659" s="558"/>
      <c r="N659" s="559"/>
      <c r="O659" s="560"/>
      <c r="P659" s="558"/>
      <c r="Q659" s="561"/>
      <c r="R659" s="557"/>
      <c r="S659" s="558"/>
      <c r="T659" s="559"/>
      <c r="U659" s="562"/>
      <c r="V659" s="563"/>
      <c r="W659" s="591"/>
      <c r="X659" s="572"/>
      <c r="Y659" s="353"/>
      <c r="Z659" s="573"/>
      <c r="AA659" s="574" t="str">
        <f>IFERROR(__xludf.DUMMYFUNCTION("""COMPUTED_VALUE"""),"")</f>
        <v/>
      </c>
      <c r="AB659" s="577" t="str">
        <f>IFERROR(__xludf.DUMMYFUNCTION("""COMPUTED_VALUE"""),"")</f>
        <v/>
      </c>
      <c r="AC659" s="575" t="str">
        <f>IFERROR(__xludf.DUMMYFUNCTION("""COMPUTED_VALUE"""),"")</f>
        <v/>
      </c>
      <c r="AD659" s="576" t="str">
        <f>IFERROR(__xludf.DUMMYFUNCTION("""COMPUTED_VALUE"""),"")</f>
        <v/>
      </c>
      <c r="AE659" s="574" t="str">
        <f>IFERROR(__xludf.DUMMYFUNCTION("""COMPUTED_VALUE"""),"")</f>
        <v/>
      </c>
      <c r="AF659" s="577" t="str">
        <f>IFERROR(__xludf.DUMMYFUNCTION("""COMPUTED_VALUE"""),"")</f>
        <v/>
      </c>
      <c r="AG659" s="570"/>
      <c r="AH659" s="571"/>
      <c r="AI659" s="393"/>
    </row>
    <row r="660">
      <c r="A660" s="554"/>
      <c r="B660" s="480" t="s">
        <v>2869</v>
      </c>
      <c r="C660" s="555"/>
      <c r="D660" s="556"/>
      <c r="E660" s="384" t="s">
        <v>2869</v>
      </c>
      <c r="F660" s="557"/>
      <c r="G660" s="558"/>
      <c r="H660" s="559"/>
      <c r="I660" s="560"/>
      <c r="J660" s="558"/>
      <c r="K660" s="561"/>
      <c r="L660" s="557"/>
      <c r="M660" s="558"/>
      <c r="N660" s="559"/>
      <c r="O660" s="560"/>
      <c r="P660" s="558"/>
      <c r="Q660" s="561"/>
      <c r="R660" s="557"/>
      <c r="S660" s="558"/>
      <c r="T660" s="559"/>
      <c r="U660" s="562"/>
      <c r="V660" s="563"/>
      <c r="W660" s="591"/>
      <c r="X660" s="572"/>
      <c r="Y660" s="353"/>
      <c r="Z660" s="573"/>
      <c r="AA660" s="574" t="str">
        <f>IFERROR(__xludf.DUMMYFUNCTION("""COMPUTED_VALUE"""),"")</f>
        <v/>
      </c>
      <c r="AB660" s="577" t="str">
        <f>IFERROR(__xludf.DUMMYFUNCTION("""COMPUTED_VALUE"""),"")</f>
        <v/>
      </c>
      <c r="AC660" s="575" t="str">
        <f>IFERROR(__xludf.DUMMYFUNCTION("""COMPUTED_VALUE"""),"")</f>
        <v/>
      </c>
      <c r="AD660" s="576" t="str">
        <f>IFERROR(__xludf.DUMMYFUNCTION("""COMPUTED_VALUE"""),"")</f>
        <v/>
      </c>
      <c r="AE660" s="574" t="str">
        <f>IFERROR(__xludf.DUMMYFUNCTION("""COMPUTED_VALUE"""),"")</f>
        <v/>
      </c>
      <c r="AF660" s="577" t="str">
        <f>IFERROR(__xludf.DUMMYFUNCTION("""COMPUTED_VALUE"""),"")</f>
        <v/>
      </c>
      <c r="AG660" s="570"/>
      <c r="AH660" s="571"/>
      <c r="AI660" s="393"/>
    </row>
    <row r="661">
      <c r="A661" s="554"/>
      <c r="B661" s="480" t="s">
        <v>2869</v>
      </c>
      <c r="C661" s="555"/>
      <c r="D661" s="556"/>
      <c r="E661" s="384" t="s">
        <v>2869</v>
      </c>
      <c r="F661" s="557"/>
      <c r="G661" s="558"/>
      <c r="H661" s="559"/>
      <c r="I661" s="560"/>
      <c r="J661" s="558"/>
      <c r="K661" s="561"/>
      <c r="L661" s="557"/>
      <c r="M661" s="558"/>
      <c r="N661" s="559"/>
      <c r="O661" s="560"/>
      <c r="P661" s="558"/>
      <c r="Q661" s="561"/>
      <c r="R661" s="557"/>
      <c r="S661" s="558"/>
      <c r="T661" s="559"/>
      <c r="U661" s="562"/>
      <c r="V661" s="563"/>
      <c r="W661" s="591"/>
      <c r="X661" s="572"/>
      <c r="Y661" s="353"/>
      <c r="Z661" s="573"/>
      <c r="AA661" s="574" t="str">
        <f>IFERROR(__xludf.DUMMYFUNCTION("""COMPUTED_VALUE"""),"")</f>
        <v/>
      </c>
      <c r="AB661" s="577" t="str">
        <f>IFERROR(__xludf.DUMMYFUNCTION("""COMPUTED_VALUE"""),"")</f>
        <v/>
      </c>
      <c r="AC661" s="575" t="str">
        <f>IFERROR(__xludf.DUMMYFUNCTION("""COMPUTED_VALUE"""),"")</f>
        <v/>
      </c>
      <c r="AD661" s="576" t="str">
        <f>IFERROR(__xludf.DUMMYFUNCTION("""COMPUTED_VALUE"""),"")</f>
        <v/>
      </c>
      <c r="AE661" s="574" t="str">
        <f>IFERROR(__xludf.DUMMYFUNCTION("""COMPUTED_VALUE"""),"")</f>
        <v/>
      </c>
      <c r="AF661" s="577" t="str">
        <f>IFERROR(__xludf.DUMMYFUNCTION("""COMPUTED_VALUE"""),"")</f>
        <v/>
      </c>
      <c r="AG661" s="570"/>
      <c r="AH661" s="571"/>
      <c r="AI661" s="393"/>
    </row>
    <row r="662">
      <c r="A662" s="554"/>
      <c r="B662" s="480" t="s">
        <v>2869</v>
      </c>
      <c r="C662" s="555"/>
      <c r="D662" s="556"/>
      <c r="E662" s="384" t="s">
        <v>2869</v>
      </c>
      <c r="F662" s="557"/>
      <c r="G662" s="558"/>
      <c r="H662" s="559"/>
      <c r="I662" s="560"/>
      <c r="J662" s="558"/>
      <c r="K662" s="561"/>
      <c r="L662" s="557"/>
      <c r="M662" s="558"/>
      <c r="N662" s="559"/>
      <c r="O662" s="560"/>
      <c r="P662" s="558"/>
      <c r="Q662" s="561"/>
      <c r="R662" s="557"/>
      <c r="S662" s="558"/>
      <c r="T662" s="559"/>
      <c r="U662" s="562"/>
      <c r="V662" s="563"/>
      <c r="W662" s="591"/>
      <c r="X662" s="572"/>
      <c r="Y662" s="353"/>
      <c r="Z662" s="573"/>
      <c r="AA662" s="574" t="str">
        <f>IFERROR(__xludf.DUMMYFUNCTION("""COMPUTED_VALUE"""),"")</f>
        <v/>
      </c>
      <c r="AB662" s="577" t="str">
        <f>IFERROR(__xludf.DUMMYFUNCTION("""COMPUTED_VALUE"""),"")</f>
        <v/>
      </c>
      <c r="AC662" s="575" t="str">
        <f>IFERROR(__xludf.DUMMYFUNCTION("""COMPUTED_VALUE"""),"")</f>
        <v/>
      </c>
      <c r="AD662" s="576" t="str">
        <f>IFERROR(__xludf.DUMMYFUNCTION("""COMPUTED_VALUE"""),"")</f>
        <v/>
      </c>
      <c r="AE662" s="574" t="str">
        <f>IFERROR(__xludf.DUMMYFUNCTION("""COMPUTED_VALUE"""),"")</f>
        <v/>
      </c>
      <c r="AF662" s="577" t="str">
        <f>IFERROR(__xludf.DUMMYFUNCTION("""COMPUTED_VALUE"""),"")</f>
        <v/>
      </c>
      <c r="AG662" s="570"/>
      <c r="AH662" s="571"/>
      <c r="AI662" s="393"/>
    </row>
    <row r="663">
      <c r="A663" s="554"/>
      <c r="B663" s="480" t="s">
        <v>2869</v>
      </c>
      <c r="C663" s="555"/>
      <c r="D663" s="556"/>
      <c r="E663" s="384" t="s">
        <v>2869</v>
      </c>
      <c r="F663" s="557"/>
      <c r="G663" s="558"/>
      <c r="H663" s="559"/>
      <c r="I663" s="560"/>
      <c r="J663" s="558"/>
      <c r="K663" s="561"/>
      <c r="L663" s="557"/>
      <c r="M663" s="558"/>
      <c r="N663" s="559"/>
      <c r="O663" s="560"/>
      <c r="P663" s="558"/>
      <c r="Q663" s="561"/>
      <c r="R663" s="557"/>
      <c r="S663" s="558"/>
      <c r="T663" s="559"/>
      <c r="U663" s="562"/>
      <c r="V663" s="563"/>
      <c r="W663" s="591"/>
      <c r="X663" s="572"/>
      <c r="Y663" s="353"/>
      <c r="Z663" s="573"/>
      <c r="AA663" s="574" t="str">
        <f>IFERROR(__xludf.DUMMYFUNCTION("""COMPUTED_VALUE"""),"")</f>
        <v/>
      </c>
      <c r="AB663" s="577" t="str">
        <f>IFERROR(__xludf.DUMMYFUNCTION("""COMPUTED_VALUE"""),"")</f>
        <v/>
      </c>
      <c r="AC663" s="575" t="str">
        <f>IFERROR(__xludf.DUMMYFUNCTION("""COMPUTED_VALUE"""),"")</f>
        <v/>
      </c>
      <c r="AD663" s="576" t="str">
        <f>IFERROR(__xludf.DUMMYFUNCTION("""COMPUTED_VALUE"""),"")</f>
        <v/>
      </c>
      <c r="AE663" s="574" t="str">
        <f>IFERROR(__xludf.DUMMYFUNCTION("""COMPUTED_VALUE"""),"")</f>
        <v/>
      </c>
      <c r="AF663" s="577" t="str">
        <f>IFERROR(__xludf.DUMMYFUNCTION("""COMPUTED_VALUE"""),"")</f>
        <v/>
      </c>
      <c r="AG663" s="570"/>
      <c r="AH663" s="571"/>
      <c r="AI663" s="393"/>
    </row>
    <row r="664">
      <c r="A664" s="554"/>
      <c r="B664" s="480" t="s">
        <v>2869</v>
      </c>
      <c r="C664" s="555"/>
      <c r="D664" s="556"/>
      <c r="E664" s="384" t="s">
        <v>2869</v>
      </c>
      <c r="F664" s="557"/>
      <c r="G664" s="558"/>
      <c r="H664" s="559"/>
      <c r="I664" s="560"/>
      <c r="J664" s="558"/>
      <c r="K664" s="561"/>
      <c r="L664" s="557"/>
      <c r="M664" s="558"/>
      <c r="N664" s="559"/>
      <c r="O664" s="560"/>
      <c r="P664" s="558"/>
      <c r="Q664" s="561"/>
      <c r="R664" s="557"/>
      <c r="S664" s="558"/>
      <c r="T664" s="559"/>
      <c r="U664" s="562"/>
      <c r="V664" s="563"/>
      <c r="W664" s="591"/>
      <c r="X664" s="572"/>
      <c r="Y664" s="353"/>
      <c r="Z664" s="573"/>
      <c r="AA664" s="574" t="str">
        <f>IFERROR(__xludf.DUMMYFUNCTION("""COMPUTED_VALUE"""),"")</f>
        <v/>
      </c>
      <c r="AB664" s="577" t="str">
        <f>IFERROR(__xludf.DUMMYFUNCTION("""COMPUTED_VALUE"""),"")</f>
        <v/>
      </c>
      <c r="AC664" s="575" t="str">
        <f>IFERROR(__xludf.DUMMYFUNCTION("""COMPUTED_VALUE"""),"")</f>
        <v/>
      </c>
      <c r="AD664" s="576" t="str">
        <f>IFERROR(__xludf.DUMMYFUNCTION("""COMPUTED_VALUE"""),"")</f>
        <v/>
      </c>
      <c r="AE664" s="574" t="str">
        <f>IFERROR(__xludf.DUMMYFUNCTION("""COMPUTED_VALUE"""),"")</f>
        <v/>
      </c>
      <c r="AF664" s="577" t="str">
        <f>IFERROR(__xludf.DUMMYFUNCTION("""COMPUTED_VALUE"""),"")</f>
        <v/>
      </c>
      <c r="AG664" s="570"/>
      <c r="AH664" s="571"/>
      <c r="AI664" s="393"/>
    </row>
    <row r="665">
      <c r="A665" s="554"/>
      <c r="B665" s="480" t="s">
        <v>2869</v>
      </c>
      <c r="C665" s="555"/>
      <c r="D665" s="556"/>
      <c r="E665" s="384" t="s">
        <v>2869</v>
      </c>
      <c r="F665" s="557"/>
      <c r="G665" s="558"/>
      <c r="H665" s="559"/>
      <c r="I665" s="560"/>
      <c r="J665" s="558"/>
      <c r="K665" s="561"/>
      <c r="L665" s="557"/>
      <c r="M665" s="558"/>
      <c r="N665" s="559"/>
      <c r="O665" s="560"/>
      <c r="P665" s="558"/>
      <c r="Q665" s="561"/>
      <c r="R665" s="557"/>
      <c r="S665" s="558"/>
      <c r="T665" s="559"/>
      <c r="U665" s="562"/>
      <c r="V665" s="563"/>
      <c r="W665" s="591"/>
      <c r="X665" s="572"/>
      <c r="Y665" s="353"/>
      <c r="Z665" s="573"/>
      <c r="AA665" s="574" t="str">
        <f>IFERROR(__xludf.DUMMYFUNCTION("""COMPUTED_VALUE"""),"")</f>
        <v/>
      </c>
      <c r="AB665" s="577" t="str">
        <f>IFERROR(__xludf.DUMMYFUNCTION("""COMPUTED_VALUE"""),"")</f>
        <v/>
      </c>
      <c r="AC665" s="575" t="str">
        <f>IFERROR(__xludf.DUMMYFUNCTION("""COMPUTED_VALUE"""),"")</f>
        <v/>
      </c>
      <c r="AD665" s="576" t="str">
        <f>IFERROR(__xludf.DUMMYFUNCTION("""COMPUTED_VALUE"""),"")</f>
        <v/>
      </c>
      <c r="AE665" s="574" t="str">
        <f>IFERROR(__xludf.DUMMYFUNCTION("""COMPUTED_VALUE"""),"")</f>
        <v/>
      </c>
      <c r="AF665" s="577" t="str">
        <f>IFERROR(__xludf.DUMMYFUNCTION("""COMPUTED_VALUE"""),"")</f>
        <v/>
      </c>
      <c r="AG665" s="570"/>
      <c r="AH665" s="571"/>
      <c r="AI665" s="393"/>
    </row>
    <row r="666">
      <c r="A666" s="554"/>
      <c r="B666" s="480" t="s">
        <v>2869</v>
      </c>
      <c r="C666" s="555"/>
      <c r="D666" s="556"/>
      <c r="E666" s="384" t="s">
        <v>2869</v>
      </c>
      <c r="F666" s="557"/>
      <c r="G666" s="558"/>
      <c r="H666" s="559"/>
      <c r="I666" s="560"/>
      <c r="J666" s="558"/>
      <c r="K666" s="561"/>
      <c r="L666" s="557"/>
      <c r="M666" s="558"/>
      <c r="N666" s="559"/>
      <c r="O666" s="560"/>
      <c r="P666" s="558"/>
      <c r="Q666" s="561"/>
      <c r="R666" s="557"/>
      <c r="S666" s="558"/>
      <c r="T666" s="559"/>
      <c r="U666" s="562"/>
      <c r="V666" s="563"/>
      <c r="W666" s="591"/>
      <c r="X666" s="572"/>
      <c r="Y666" s="353"/>
      <c r="Z666" s="573"/>
      <c r="AA666" s="574" t="str">
        <f>IFERROR(__xludf.DUMMYFUNCTION("""COMPUTED_VALUE"""),"")</f>
        <v/>
      </c>
      <c r="AB666" s="577" t="str">
        <f>IFERROR(__xludf.DUMMYFUNCTION("""COMPUTED_VALUE"""),"")</f>
        <v/>
      </c>
      <c r="AC666" s="575" t="str">
        <f>IFERROR(__xludf.DUMMYFUNCTION("""COMPUTED_VALUE"""),"")</f>
        <v/>
      </c>
      <c r="AD666" s="576" t="str">
        <f>IFERROR(__xludf.DUMMYFUNCTION("""COMPUTED_VALUE"""),"")</f>
        <v/>
      </c>
      <c r="AE666" s="574" t="str">
        <f>IFERROR(__xludf.DUMMYFUNCTION("""COMPUTED_VALUE"""),"")</f>
        <v/>
      </c>
      <c r="AF666" s="577" t="str">
        <f>IFERROR(__xludf.DUMMYFUNCTION("""COMPUTED_VALUE"""),"")</f>
        <v/>
      </c>
      <c r="AG666" s="570"/>
      <c r="AH666" s="571"/>
      <c r="AI666" s="393"/>
    </row>
    <row r="667">
      <c r="A667" s="554"/>
      <c r="B667" s="480" t="s">
        <v>2869</v>
      </c>
      <c r="C667" s="555"/>
      <c r="D667" s="556"/>
      <c r="E667" s="384" t="s">
        <v>2869</v>
      </c>
      <c r="F667" s="557"/>
      <c r="G667" s="558"/>
      <c r="H667" s="559"/>
      <c r="I667" s="560"/>
      <c r="J667" s="558"/>
      <c r="K667" s="561"/>
      <c r="L667" s="557"/>
      <c r="M667" s="558"/>
      <c r="N667" s="559"/>
      <c r="O667" s="560"/>
      <c r="P667" s="558"/>
      <c r="Q667" s="561"/>
      <c r="R667" s="557"/>
      <c r="S667" s="558"/>
      <c r="T667" s="559"/>
      <c r="U667" s="562"/>
      <c r="V667" s="563"/>
      <c r="W667" s="591"/>
      <c r="X667" s="572"/>
      <c r="Y667" s="353"/>
      <c r="Z667" s="573"/>
      <c r="AA667" s="574" t="str">
        <f>IFERROR(__xludf.DUMMYFUNCTION("""COMPUTED_VALUE"""),"")</f>
        <v/>
      </c>
      <c r="AB667" s="577" t="str">
        <f>IFERROR(__xludf.DUMMYFUNCTION("""COMPUTED_VALUE"""),"")</f>
        <v/>
      </c>
      <c r="AC667" s="575" t="str">
        <f>IFERROR(__xludf.DUMMYFUNCTION("""COMPUTED_VALUE"""),"")</f>
        <v/>
      </c>
      <c r="AD667" s="576" t="str">
        <f>IFERROR(__xludf.DUMMYFUNCTION("""COMPUTED_VALUE"""),"")</f>
        <v/>
      </c>
      <c r="AE667" s="574" t="str">
        <f>IFERROR(__xludf.DUMMYFUNCTION("""COMPUTED_VALUE"""),"")</f>
        <v/>
      </c>
      <c r="AF667" s="577" t="str">
        <f>IFERROR(__xludf.DUMMYFUNCTION("""COMPUTED_VALUE"""),"")</f>
        <v/>
      </c>
      <c r="AG667" s="570"/>
      <c r="AH667" s="571"/>
      <c r="AI667" s="393"/>
    </row>
    <row r="668">
      <c r="A668" s="554"/>
      <c r="B668" s="480" t="s">
        <v>2869</v>
      </c>
      <c r="C668" s="555"/>
      <c r="D668" s="556"/>
      <c r="E668" s="384" t="s">
        <v>2869</v>
      </c>
      <c r="F668" s="557"/>
      <c r="G668" s="558"/>
      <c r="H668" s="559"/>
      <c r="I668" s="560"/>
      <c r="J668" s="558"/>
      <c r="K668" s="561"/>
      <c r="L668" s="557"/>
      <c r="M668" s="558"/>
      <c r="N668" s="559"/>
      <c r="O668" s="560"/>
      <c r="P668" s="558"/>
      <c r="Q668" s="561"/>
      <c r="R668" s="557"/>
      <c r="S668" s="558"/>
      <c r="T668" s="559"/>
      <c r="U668" s="562"/>
      <c r="V668" s="563"/>
      <c r="W668" s="591"/>
      <c r="X668" s="572"/>
      <c r="Y668" s="353"/>
      <c r="Z668" s="573"/>
      <c r="AA668" s="574" t="str">
        <f>IFERROR(__xludf.DUMMYFUNCTION("""COMPUTED_VALUE"""),"")</f>
        <v/>
      </c>
      <c r="AB668" s="577" t="str">
        <f>IFERROR(__xludf.DUMMYFUNCTION("""COMPUTED_VALUE"""),"")</f>
        <v/>
      </c>
      <c r="AC668" s="575" t="str">
        <f>IFERROR(__xludf.DUMMYFUNCTION("""COMPUTED_VALUE"""),"")</f>
        <v/>
      </c>
      <c r="AD668" s="576" t="str">
        <f>IFERROR(__xludf.DUMMYFUNCTION("""COMPUTED_VALUE"""),"")</f>
        <v/>
      </c>
      <c r="AE668" s="574" t="str">
        <f>IFERROR(__xludf.DUMMYFUNCTION("""COMPUTED_VALUE"""),"")</f>
        <v/>
      </c>
      <c r="AF668" s="577" t="str">
        <f>IFERROR(__xludf.DUMMYFUNCTION("""COMPUTED_VALUE"""),"")</f>
        <v/>
      </c>
      <c r="AG668" s="570"/>
      <c r="AH668" s="571"/>
      <c r="AI668" s="393"/>
    </row>
    <row r="669">
      <c r="A669" s="554"/>
      <c r="B669" s="480" t="s">
        <v>2869</v>
      </c>
      <c r="C669" s="555"/>
      <c r="D669" s="556"/>
      <c r="E669" s="384" t="s">
        <v>2869</v>
      </c>
      <c r="F669" s="557"/>
      <c r="G669" s="558"/>
      <c r="H669" s="559"/>
      <c r="I669" s="560"/>
      <c r="J669" s="558"/>
      <c r="K669" s="561"/>
      <c r="L669" s="557"/>
      <c r="M669" s="558"/>
      <c r="N669" s="559"/>
      <c r="O669" s="560"/>
      <c r="P669" s="558"/>
      <c r="Q669" s="561"/>
      <c r="R669" s="557"/>
      <c r="S669" s="558"/>
      <c r="T669" s="559"/>
      <c r="U669" s="562"/>
      <c r="V669" s="563"/>
      <c r="W669" s="591"/>
      <c r="X669" s="572"/>
      <c r="Y669" s="353"/>
      <c r="Z669" s="573"/>
      <c r="AA669" s="574" t="str">
        <f>IFERROR(__xludf.DUMMYFUNCTION("""COMPUTED_VALUE"""),"")</f>
        <v/>
      </c>
      <c r="AB669" s="577" t="str">
        <f>IFERROR(__xludf.DUMMYFUNCTION("""COMPUTED_VALUE"""),"")</f>
        <v/>
      </c>
      <c r="AC669" s="575" t="str">
        <f>IFERROR(__xludf.DUMMYFUNCTION("""COMPUTED_VALUE"""),"")</f>
        <v/>
      </c>
      <c r="AD669" s="576" t="str">
        <f>IFERROR(__xludf.DUMMYFUNCTION("""COMPUTED_VALUE"""),"")</f>
        <v/>
      </c>
      <c r="AE669" s="574" t="str">
        <f>IFERROR(__xludf.DUMMYFUNCTION("""COMPUTED_VALUE"""),"")</f>
        <v/>
      </c>
      <c r="AF669" s="577" t="str">
        <f>IFERROR(__xludf.DUMMYFUNCTION("""COMPUTED_VALUE"""),"")</f>
        <v/>
      </c>
      <c r="AG669" s="570"/>
      <c r="AH669" s="571"/>
      <c r="AI669" s="393"/>
    </row>
    <row r="670">
      <c r="A670" s="554"/>
      <c r="B670" s="480" t="s">
        <v>2869</v>
      </c>
      <c r="C670" s="555"/>
      <c r="D670" s="556"/>
      <c r="E670" s="384" t="s">
        <v>2869</v>
      </c>
      <c r="F670" s="557"/>
      <c r="G670" s="558"/>
      <c r="H670" s="559"/>
      <c r="I670" s="560"/>
      <c r="J670" s="558"/>
      <c r="K670" s="561"/>
      <c r="L670" s="557"/>
      <c r="M670" s="558"/>
      <c r="N670" s="559"/>
      <c r="O670" s="560"/>
      <c r="P670" s="558"/>
      <c r="Q670" s="561"/>
      <c r="R670" s="557"/>
      <c r="S670" s="558"/>
      <c r="T670" s="559"/>
      <c r="U670" s="562"/>
      <c r="V670" s="563"/>
      <c r="W670" s="591"/>
      <c r="X670" s="572"/>
      <c r="Y670" s="353"/>
      <c r="Z670" s="573"/>
      <c r="AA670" s="574" t="str">
        <f>IFERROR(__xludf.DUMMYFUNCTION("""COMPUTED_VALUE"""),"")</f>
        <v/>
      </c>
      <c r="AB670" s="577" t="str">
        <f>IFERROR(__xludf.DUMMYFUNCTION("""COMPUTED_VALUE"""),"")</f>
        <v/>
      </c>
      <c r="AC670" s="575" t="str">
        <f>IFERROR(__xludf.DUMMYFUNCTION("""COMPUTED_VALUE"""),"")</f>
        <v/>
      </c>
      <c r="AD670" s="576" t="str">
        <f>IFERROR(__xludf.DUMMYFUNCTION("""COMPUTED_VALUE"""),"")</f>
        <v/>
      </c>
      <c r="AE670" s="574" t="str">
        <f>IFERROR(__xludf.DUMMYFUNCTION("""COMPUTED_VALUE"""),"")</f>
        <v/>
      </c>
      <c r="AF670" s="577" t="str">
        <f>IFERROR(__xludf.DUMMYFUNCTION("""COMPUTED_VALUE"""),"")</f>
        <v/>
      </c>
      <c r="AG670" s="570"/>
      <c r="AH670" s="571"/>
      <c r="AI670" s="393"/>
    </row>
    <row r="671">
      <c r="A671" s="554"/>
      <c r="B671" s="480" t="s">
        <v>2869</v>
      </c>
      <c r="C671" s="555"/>
      <c r="D671" s="556"/>
      <c r="E671" s="384" t="s">
        <v>2869</v>
      </c>
      <c r="F671" s="557"/>
      <c r="G671" s="558"/>
      <c r="H671" s="559"/>
      <c r="I671" s="560"/>
      <c r="J671" s="558"/>
      <c r="K671" s="561"/>
      <c r="L671" s="557"/>
      <c r="M671" s="558"/>
      <c r="N671" s="559"/>
      <c r="O671" s="560"/>
      <c r="P671" s="558"/>
      <c r="Q671" s="561"/>
      <c r="R671" s="557"/>
      <c r="S671" s="558"/>
      <c r="T671" s="559"/>
      <c r="U671" s="562"/>
      <c r="V671" s="563"/>
      <c r="W671" s="591"/>
      <c r="X671" s="572"/>
      <c r="Y671" s="353"/>
      <c r="Z671" s="573"/>
      <c r="AA671" s="574" t="str">
        <f>IFERROR(__xludf.DUMMYFUNCTION("""COMPUTED_VALUE"""),"")</f>
        <v/>
      </c>
      <c r="AB671" s="577" t="str">
        <f>IFERROR(__xludf.DUMMYFUNCTION("""COMPUTED_VALUE"""),"")</f>
        <v/>
      </c>
      <c r="AC671" s="575" t="str">
        <f>IFERROR(__xludf.DUMMYFUNCTION("""COMPUTED_VALUE"""),"")</f>
        <v/>
      </c>
      <c r="AD671" s="576" t="str">
        <f>IFERROR(__xludf.DUMMYFUNCTION("""COMPUTED_VALUE"""),"")</f>
        <v/>
      </c>
      <c r="AE671" s="574" t="str">
        <f>IFERROR(__xludf.DUMMYFUNCTION("""COMPUTED_VALUE"""),"")</f>
        <v/>
      </c>
      <c r="AF671" s="577" t="str">
        <f>IFERROR(__xludf.DUMMYFUNCTION("""COMPUTED_VALUE"""),"")</f>
        <v/>
      </c>
      <c r="AG671" s="570"/>
      <c r="AH671" s="571"/>
      <c r="AI671" s="393"/>
    </row>
    <row r="672">
      <c r="A672" s="554"/>
      <c r="B672" s="480" t="s">
        <v>2869</v>
      </c>
      <c r="C672" s="555"/>
      <c r="D672" s="556"/>
      <c r="E672" s="384" t="s">
        <v>2869</v>
      </c>
      <c r="F672" s="557"/>
      <c r="G672" s="558"/>
      <c r="H672" s="559"/>
      <c r="I672" s="560"/>
      <c r="J672" s="558"/>
      <c r="K672" s="561"/>
      <c r="L672" s="557"/>
      <c r="M672" s="558"/>
      <c r="N672" s="559"/>
      <c r="O672" s="560"/>
      <c r="P672" s="558"/>
      <c r="Q672" s="561"/>
      <c r="R672" s="557"/>
      <c r="S672" s="558"/>
      <c r="T672" s="559"/>
      <c r="U672" s="562"/>
      <c r="V672" s="563"/>
      <c r="W672" s="591"/>
      <c r="X672" s="572"/>
      <c r="Y672" s="353"/>
      <c r="Z672" s="573"/>
      <c r="AA672" s="574" t="str">
        <f>IFERROR(__xludf.DUMMYFUNCTION("""COMPUTED_VALUE"""),"")</f>
        <v/>
      </c>
      <c r="AB672" s="577" t="str">
        <f>IFERROR(__xludf.DUMMYFUNCTION("""COMPUTED_VALUE"""),"")</f>
        <v/>
      </c>
      <c r="AC672" s="575" t="str">
        <f>IFERROR(__xludf.DUMMYFUNCTION("""COMPUTED_VALUE"""),"")</f>
        <v/>
      </c>
      <c r="AD672" s="576" t="str">
        <f>IFERROR(__xludf.DUMMYFUNCTION("""COMPUTED_VALUE"""),"")</f>
        <v/>
      </c>
      <c r="AE672" s="574" t="str">
        <f>IFERROR(__xludf.DUMMYFUNCTION("""COMPUTED_VALUE"""),"")</f>
        <v/>
      </c>
      <c r="AF672" s="577" t="str">
        <f>IFERROR(__xludf.DUMMYFUNCTION("""COMPUTED_VALUE"""),"")</f>
        <v/>
      </c>
      <c r="AG672" s="570"/>
      <c r="AH672" s="571"/>
      <c r="AI672" s="393"/>
    </row>
    <row r="673">
      <c r="A673" s="554"/>
      <c r="B673" s="480" t="s">
        <v>2869</v>
      </c>
      <c r="C673" s="555"/>
      <c r="D673" s="556"/>
      <c r="E673" s="384" t="s">
        <v>2869</v>
      </c>
      <c r="F673" s="557"/>
      <c r="G673" s="558"/>
      <c r="H673" s="559"/>
      <c r="I673" s="560"/>
      <c r="J673" s="558"/>
      <c r="K673" s="561"/>
      <c r="L673" s="557"/>
      <c r="M673" s="558"/>
      <c r="N673" s="559"/>
      <c r="O673" s="560"/>
      <c r="P673" s="558"/>
      <c r="Q673" s="561"/>
      <c r="R673" s="557"/>
      <c r="S673" s="558"/>
      <c r="T673" s="559"/>
      <c r="U673" s="562"/>
      <c r="V673" s="563"/>
      <c r="W673" s="591"/>
      <c r="X673" s="572"/>
      <c r="Y673" s="353"/>
      <c r="Z673" s="573"/>
      <c r="AA673" s="574" t="str">
        <f>IFERROR(__xludf.DUMMYFUNCTION("""COMPUTED_VALUE"""),"")</f>
        <v/>
      </c>
      <c r="AB673" s="577" t="str">
        <f>IFERROR(__xludf.DUMMYFUNCTION("""COMPUTED_VALUE"""),"")</f>
        <v/>
      </c>
      <c r="AC673" s="575" t="str">
        <f>IFERROR(__xludf.DUMMYFUNCTION("""COMPUTED_VALUE"""),"")</f>
        <v/>
      </c>
      <c r="AD673" s="576" t="str">
        <f>IFERROR(__xludf.DUMMYFUNCTION("""COMPUTED_VALUE"""),"")</f>
        <v/>
      </c>
      <c r="AE673" s="574" t="str">
        <f>IFERROR(__xludf.DUMMYFUNCTION("""COMPUTED_VALUE"""),"")</f>
        <v/>
      </c>
      <c r="AF673" s="577" t="str">
        <f>IFERROR(__xludf.DUMMYFUNCTION("""COMPUTED_VALUE"""),"")</f>
        <v/>
      </c>
      <c r="AG673" s="570"/>
      <c r="AH673" s="571"/>
      <c r="AI673" s="393"/>
    </row>
    <row r="674">
      <c r="A674" s="554"/>
      <c r="B674" s="480" t="s">
        <v>2869</v>
      </c>
      <c r="C674" s="555"/>
      <c r="D674" s="556"/>
      <c r="E674" s="384" t="s">
        <v>2869</v>
      </c>
      <c r="F674" s="557"/>
      <c r="G674" s="558"/>
      <c r="H674" s="559"/>
      <c r="I674" s="560"/>
      <c r="J674" s="558"/>
      <c r="K674" s="561"/>
      <c r="L674" s="557"/>
      <c r="M674" s="558"/>
      <c r="N674" s="559"/>
      <c r="O674" s="560"/>
      <c r="P674" s="558"/>
      <c r="Q674" s="561"/>
      <c r="R674" s="557"/>
      <c r="S674" s="558"/>
      <c r="T674" s="559"/>
      <c r="U674" s="562"/>
      <c r="V674" s="563"/>
      <c r="W674" s="591"/>
      <c r="X674" s="572"/>
      <c r="Y674" s="353"/>
      <c r="Z674" s="573"/>
      <c r="AA674" s="574" t="str">
        <f>IFERROR(__xludf.DUMMYFUNCTION("""COMPUTED_VALUE"""),"")</f>
        <v/>
      </c>
      <c r="AB674" s="577" t="str">
        <f>IFERROR(__xludf.DUMMYFUNCTION("""COMPUTED_VALUE"""),"")</f>
        <v/>
      </c>
      <c r="AC674" s="575" t="str">
        <f>IFERROR(__xludf.DUMMYFUNCTION("""COMPUTED_VALUE"""),"")</f>
        <v/>
      </c>
      <c r="AD674" s="576" t="str">
        <f>IFERROR(__xludf.DUMMYFUNCTION("""COMPUTED_VALUE"""),"")</f>
        <v/>
      </c>
      <c r="AE674" s="574" t="str">
        <f>IFERROR(__xludf.DUMMYFUNCTION("""COMPUTED_VALUE"""),"")</f>
        <v/>
      </c>
      <c r="AF674" s="577" t="str">
        <f>IFERROR(__xludf.DUMMYFUNCTION("""COMPUTED_VALUE"""),"")</f>
        <v/>
      </c>
      <c r="AG674" s="570"/>
      <c r="AH674" s="571"/>
      <c r="AI674" s="393"/>
    </row>
    <row r="675">
      <c r="A675" s="554"/>
      <c r="B675" s="480" t="s">
        <v>2869</v>
      </c>
      <c r="C675" s="555"/>
      <c r="D675" s="556"/>
      <c r="E675" s="384" t="s">
        <v>2869</v>
      </c>
      <c r="F675" s="557"/>
      <c r="G675" s="558"/>
      <c r="H675" s="559"/>
      <c r="I675" s="560"/>
      <c r="J675" s="558"/>
      <c r="K675" s="561"/>
      <c r="L675" s="557"/>
      <c r="M675" s="558"/>
      <c r="N675" s="559"/>
      <c r="O675" s="560"/>
      <c r="P675" s="558"/>
      <c r="Q675" s="561"/>
      <c r="R675" s="557"/>
      <c r="S675" s="558"/>
      <c r="T675" s="559"/>
      <c r="U675" s="562"/>
      <c r="V675" s="563"/>
      <c r="W675" s="591"/>
      <c r="X675" s="572"/>
      <c r="Y675" s="353"/>
      <c r="Z675" s="573"/>
      <c r="AA675" s="574" t="str">
        <f>IFERROR(__xludf.DUMMYFUNCTION("""COMPUTED_VALUE"""),"")</f>
        <v/>
      </c>
      <c r="AB675" s="577" t="str">
        <f>IFERROR(__xludf.DUMMYFUNCTION("""COMPUTED_VALUE"""),"")</f>
        <v/>
      </c>
      <c r="AC675" s="575" t="str">
        <f>IFERROR(__xludf.DUMMYFUNCTION("""COMPUTED_VALUE"""),"")</f>
        <v/>
      </c>
      <c r="AD675" s="576" t="str">
        <f>IFERROR(__xludf.DUMMYFUNCTION("""COMPUTED_VALUE"""),"")</f>
        <v/>
      </c>
      <c r="AE675" s="574" t="str">
        <f>IFERROR(__xludf.DUMMYFUNCTION("""COMPUTED_VALUE"""),"")</f>
        <v/>
      </c>
      <c r="AF675" s="577" t="str">
        <f>IFERROR(__xludf.DUMMYFUNCTION("""COMPUTED_VALUE"""),"")</f>
        <v/>
      </c>
      <c r="AG675" s="570"/>
      <c r="AH675" s="571"/>
      <c r="AI675" s="393"/>
    </row>
    <row r="676">
      <c r="A676" s="554"/>
      <c r="B676" s="480" t="s">
        <v>2869</v>
      </c>
      <c r="C676" s="555"/>
      <c r="D676" s="556"/>
      <c r="E676" s="384" t="s">
        <v>2869</v>
      </c>
      <c r="F676" s="557"/>
      <c r="G676" s="558"/>
      <c r="H676" s="559"/>
      <c r="I676" s="560"/>
      <c r="J676" s="558"/>
      <c r="K676" s="561"/>
      <c r="L676" s="557"/>
      <c r="M676" s="558"/>
      <c r="N676" s="559"/>
      <c r="O676" s="560"/>
      <c r="P676" s="558"/>
      <c r="Q676" s="561"/>
      <c r="R676" s="557"/>
      <c r="S676" s="558"/>
      <c r="T676" s="559"/>
      <c r="U676" s="562"/>
      <c r="V676" s="563"/>
      <c r="W676" s="591"/>
      <c r="X676" s="572"/>
      <c r="Y676" s="353"/>
      <c r="Z676" s="573"/>
      <c r="AA676" s="574" t="str">
        <f>IFERROR(__xludf.DUMMYFUNCTION("""COMPUTED_VALUE"""),"")</f>
        <v/>
      </c>
      <c r="AB676" s="577" t="str">
        <f>IFERROR(__xludf.DUMMYFUNCTION("""COMPUTED_VALUE"""),"")</f>
        <v/>
      </c>
      <c r="AC676" s="575" t="str">
        <f>IFERROR(__xludf.DUMMYFUNCTION("""COMPUTED_VALUE"""),"")</f>
        <v/>
      </c>
      <c r="AD676" s="576" t="str">
        <f>IFERROR(__xludf.DUMMYFUNCTION("""COMPUTED_VALUE"""),"")</f>
        <v/>
      </c>
      <c r="AE676" s="574" t="str">
        <f>IFERROR(__xludf.DUMMYFUNCTION("""COMPUTED_VALUE"""),"")</f>
        <v/>
      </c>
      <c r="AF676" s="577" t="str">
        <f>IFERROR(__xludf.DUMMYFUNCTION("""COMPUTED_VALUE"""),"")</f>
        <v/>
      </c>
      <c r="AG676" s="570"/>
      <c r="AH676" s="571"/>
      <c r="AI676" s="393"/>
    </row>
    <row r="677">
      <c r="A677" s="554"/>
      <c r="B677" s="480" t="s">
        <v>2869</v>
      </c>
      <c r="C677" s="555"/>
      <c r="D677" s="556"/>
      <c r="E677" s="384" t="s">
        <v>2869</v>
      </c>
      <c r="F677" s="557"/>
      <c r="G677" s="558"/>
      <c r="H677" s="559"/>
      <c r="I677" s="560"/>
      <c r="J677" s="558"/>
      <c r="K677" s="561"/>
      <c r="L677" s="557"/>
      <c r="M677" s="558"/>
      <c r="N677" s="559"/>
      <c r="O677" s="560"/>
      <c r="P677" s="558"/>
      <c r="Q677" s="561"/>
      <c r="R677" s="557"/>
      <c r="S677" s="558"/>
      <c r="T677" s="559"/>
      <c r="U677" s="562"/>
      <c r="V677" s="563"/>
      <c r="W677" s="591"/>
      <c r="X677" s="572"/>
      <c r="Y677" s="353"/>
      <c r="Z677" s="573"/>
      <c r="AA677" s="574" t="str">
        <f>IFERROR(__xludf.DUMMYFUNCTION("""COMPUTED_VALUE"""),"")</f>
        <v/>
      </c>
      <c r="AB677" s="577" t="str">
        <f>IFERROR(__xludf.DUMMYFUNCTION("""COMPUTED_VALUE"""),"")</f>
        <v/>
      </c>
      <c r="AC677" s="575" t="str">
        <f>IFERROR(__xludf.DUMMYFUNCTION("""COMPUTED_VALUE"""),"")</f>
        <v/>
      </c>
      <c r="AD677" s="576" t="str">
        <f>IFERROR(__xludf.DUMMYFUNCTION("""COMPUTED_VALUE"""),"")</f>
        <v/>
      </c>
      <c r="AE677" s="574" t="str">
        <f>IFERROR(__xludf.DUMMYFUNCTION("""COMPUTED_VALUE"""),"")</f>
        <v/>
      </c>
      <c r="AF677" s="577" t="str">
        <f>IFERROR(__xludf.DUMMYFUNCTION("""COMPUTED_VALUE"""),"")</f>
        <v/>
      </c>
      <c r="AG677" s="570"/>
      <c r="AH677" s="571"/>
      <c r="AI677" s="393"/>
    </row>
    <row r="678">
      <c r="A678" s="554"/>
      <c r="B678" s="480" t="s">
        <v>2869</v>
      </c>
      <c r="C678" s="555"/>
      <c r="D678" s="556"/>
      <c r="E678" s="384" t="s">
        <v>2869</v>
      </c>
      <c r="F678" s="557"/>
      <c r="G678" s="558"/>
      <c r="H678" s="559"/>
      <c r="I678" s="560"/>
      <c r="J678" s="558"/>
      <c r="K678" s="561"/>
      <c r="L678" s="557"/>
      <c r="M678" s="558"/>
      <c r="N678" s="559"/>
      <c r="O678" s="560"/>
      <c r="P678" s="558"/>
      <c r="Q678" s="561"/>
      <c r="R678" s="557"/>
      <c r="S678" s="558"/>
      <c r="T678" s="559"/>
      <c r="U678" s="562"/>
      <c r="V678" s="563"/>
      <c r="W678" s="591"/>
      <c r="X678" s="572"/>
      <c r="Y678" s="353"/>
      <c r="Z678" s="573"/>
      <c r="AA678" s="574" t="str">
        <f>IFERROR(__xludf.DUMMYFUNCTION("""COMPUTED_VALUE"""),"")</f>
        <v/>
      </c>
      <c r="AB678" s="577" t="str">
        <f>IFERROR(__xludf.DUMMYFUNCTION("""COMPUTED_VALUE"""),"")</f>
        <v/>
      </c>
      <c r="AC678" s="575" t="str">
        <f>IFERROR(__xludf.DUMMYFUNCTION("""COMPUTED_VALUE"""),"")</f>
        <v/>
      </c>
      <c r="AD678" s="576" t="str">
        <f>IFERROR(__xludf.DUMMYFUNCTION("""COMPUTED_VALUE"""),"")</f>
        <v/>
      </c>
      <c r="AE678" s="574" t="str">
        <f>IFERROR(__xludf.DUMMYFUNCTION("""COMPUTED_VALUE"""),"")</f>
        <v/>
      </c>
      <c r="AF678" s="577" t="str">
        <f>IFERROR(__xludf.DUMMYFUNCTION("""COMPUTED_VALUE"""),"")</f>
        <v/>
      </c>
      <c r="AG678" s="570"/>
      <c r="AH678" s="571"/>
      <c r="AI678" s="393"/>
    </row>
    <row r="679">
      <c r="A679" s="554"/>
      <c r="B679" s="480" t="s">
        <v>2869</v>
      </c>
      <c r="C679" s="555"/>
      <c r="D679" s="556"/>
      <c r="E679" s="384" t="s">
        <v>2869</v>
      </c>
      <c r="F679" s="557"/>
      <c r="G679" s="558"/>
      <c r="H679" s="559"/>
      <c r="I679" s="560"/>
      <c r="J679" s="558"/>
      <c r="K679" s="561"/>
      <c r="L679" s="557"/>
      <c r="M679" s="558"/>
      <c r="N679" s="559"/>
      <c r="O679" s="560"/>
      <c r="P679" s="558"/>
      <c r="Q679" s="561"/>
      <c r="R679" s="557"/>
      <c r="S679" s="558"/>
      <c r="T679" s="559"/>
      <c r="U679" s="562"/>
      <c r="V679" s="563"/>
      <c r="W679" s="591"/>
      <c r="X679" s="572"/>
      <c r="Y679" s="353"/>
      <c r="Z679" s="573"/>
      <c r="AA679" s="574" t="str">
        <f>IFERROR(__xludf.DUMMYFUNCTION("""COMPUTED_VALUE"""),"")</f>
        <v/>
      </c>
      <c r="AB679" s="577" t="str">
        <f>IFERROR(__xludf.DUMMYFUNCTION("""COMPUTED_VALUE"""),"")</f>
        <v/>
      </c>
      <c r="AC679" s="575" t="str">
        <f>IFERROR(__xludf.DUMMYFUNCTION("""COMPUTED_VALUE"""),"")</f>
        <v/>
      </c>
      <c r="AD679" s="576" t="str">
        <f>IFERROR(__xludf.DUMMYFUNCTION("""COMPUTED_VALUE"""),"")</f>
        <v/>
      </c>
      <c r="AE679" s="574" t="str">
        <f>IFERROR(__xludf.DUMMYFUNCTION("""COMPUTED_VALUE"""),"")</f>
        <v/>
      </c>
      <c r="AF679" s="577" t="str">
        <f>IFERROR(__xludf.DUMMYFUNCTION("""COMPUTED_VALUE"""),"")</f>
        <v/>
      </c>
      <c r="AG679" s="570"/>
      <c r="AH679" s="571"/>
      <c r="AI679" s="393"/>
    </row>
    <row r="680">
      <c r="A680" s="554"/>
      <c r="B680" s="480" t="s">
        <v>2869</v>
      </c>
      <c r="C680" s="555"/>
      <c r="D680" s="556"/>
      <c r="E680" s="384" t="s">
        <v>2869</v>
      </c>
      <c r="F680" s="557"/>
      <c r="G680" s="558"/>
      <c r="H680" s="559"/>
      <c r="I680" s="560"/>
      <c r="J680" s="558"/>
      <c r="K680" s="561"/>
      <c r="L680" s="557"/>
      <c r="M680" s="558"/>
      <c r="N680" s="559"/>
      <c r="O680" s="560"/>
      <c r="P680" s="558"/>
      <c r="Q680" s="561"/>
      <c r="R680" s="557"/>
      <c r="S680" s="558"/>
      <c r="T680" s="559"/>
      <c r="U680" s="562"/>
      <c r="V680" s="563"/>
      <c r="W680" s="591"/>
      <c r="X680" s="572"/>
      <c r="Y680" s="353"/>
      <c r="Z680" s="573"/>
      <c r="AA680" s="574" t="str">
        <f>IFERROR(__xludf.DUMMYFUNCTION("""COMPUTED_VALUE"""),"")</f>
        <v/>
      </c>
      <c r="AB680" s="577" t="str">
        <f>IFERROR(__xludf.DUMMYFUNCTION("""COMPUTED_VALUE"""),"")</f>
        <v/>
      </c>
      <c r="AC680" s="575" t="str">
        <f>IFERROR(__xludf.DUMMYFUNCTION("""COMPUTED_VALUE"""),"")</f>
        <v/>
      </c>
      <c r="AD680" s="576" t="str">
        <f>IFERROR(__xludf.DUMMYFUNCTION("""COMPUTED_VALUE"""),"")</f>
        <v/>
      </c>
      <c r="AE680" s="574" t="str">
        <f>IFERROR(__xludf.DUMMYFUNCTION("""COMPUTED_VALUE"""),"")</f>
        <v/>
      </c>
      <c r="AF680" s="577" t="str">
        <f>IFERROR(__xludf.DUMMYFUNCTION("""COMPUTED_VALUE"""),"")</f>
        <v/>
      </c>
      <c r="AG680" s="570"/>
      <c r="AH680" s="571"/>
      <c r="AI680" s="393"/>
    </row>
    <row r="681">
      <c r="A681" s="554"/>
      <c r="B681" s="480" t="s">
        <v>2869</v>
      </c>
      <c r="C681" s="555"/>
      <c r="D681" s="556"/>
      <c r="E681" s="384" t="s">
        <v>2869</v>
      </c>
      <c r="F681" s="557"/>
      <c r="G681" s="558"/>
      <c r="H681" s="559"/>
      <c r="I681" s="560"/>
      <c r="J681" s="558"/>
      <c r="K681" s="561"/>
      <c r="L681" s="557"/>
      <c r="M681" s="558"/>
      <c r="N681" s="559"/>
      <c r="O681" s="560"/>
      <c r="P681" s="558"/>
      <c r="Q681" s="561"/>
      <c r="R681" s="557"/>
      <c r="S681" s="558"/>
      <c r="T681" s="559"/>
      <c r="U681" s="562"/>
      <c r="V681" s="563"/>
      <c r="W681" s="591"/>
      <c r="X681" s="572"/>
      <c r="Y681" s="353"/>
      <c r="Z681" s="573"/>
      <c r="AA681" s="574" t="str">
        <f>IFERROR(__xludf.DUMMYFUNCTION("""COMPUTED_VALUE"""),"")</f>
        <v/>
      </c>
      <c r="AB681" s="577" t="str">
        <f>IFERROR(__xludf.DUMMYFUNCTION("""COMPUTED_VALUE"""),"")</f>
        <v/>
      </c>
      <c r="AC681" s="575" t="str">
        <f>IFERROR(__xludf.DUMMYFUNCTION("""COMPUTED_VALUE"""),"")</f>
        <v/>
      </c>
      <c r="AD681" s="576" t="str">
        <f>IFERROR(__xludf.DUMMYFUNCTION("""COMPUTED_VALUE"""),"")</f>
        <v/>
      </c>
      <c r="AE681" s="574" t="str">
        <f>IFERROR(__xludf.DUMMYFUNCTION("""COMPUTED_VALUE"""),"")</f>
        <v/>
      </c>
      <c r="AF681" s="577" t="str">
        <f>IFERROR(__xludf.DUMMYFUNCTION("""COMPUTED_VALUE"""),"")</f>
        <v/>
      </c>
      <c r="AG681" s="570"/>
      <c r="AH681" s="571"/>
      <c r="AI681" s="393"/>
    </row>
    <row r="682">
      <c r="A682" s="554"/>
      <c r="B682" s="480" t="s">
        <v>2869</v>
      </c>
      <c r="C682" s="555"/>
      <c r="D682" s="556"/>
      <c r="E682" s="384" t="s">
        <v>2869</v>
      </c>
      <c r="F682" s="557"/>
      <c r="G682" s="558"/>
      <c r="H682" s="559"/>
      <c r="I682" s="560"/>
      <c r="J682" s="558"/>
      <c r="K682" s="561"/>
      <c r="L682" s="557"/>
      <c r="M682" s="558"/>
      <c r="N682" s="559"/>
      <c r="O682" s="560"/>
      <c r="P682" s="558"/>
      <c r="Q682" s="561"/>
      <c r="R682" s="557"/>
      <c r="S682" s="558"/>
      <c r="T682" s="559"/>
      <c r="U682" s="562"/>
      <c r="V682" s="563"/>
      <c r="W682" s="591"/>
      <c r="X682" s="572"/>
      <c r="Y682" s="353"/>
      <c r="Z682" s="573"/>
      <c r="AA682" s="574" t="str">
        <f>IFERROR(__xludf.DUMMYFUNCTION("""COMPUTED_VALUE"""),"")</f>
        <v/>
      </c>
      <c r="AB682" s="577" t="str">
        <f>IFERROR(__xludf.DUMMYFUNCTION("""COMPUTED_VALUE"""),"")</f>
        <v/>
      </c>
      <c r="AC682" s="575" t="str">
        <f>IFERROR(__xludf.DUMMYFUNCTION("""COMPUTED_VALUE"""),"")</f>
        <v/>
      </c>
      <c r="AD682" s="576" t="str">
        <f>IFERROR(__xludf.DUMMYFUNCTION("""COMPUTED_VALUE"""),"")</f>
        <v/>
      </c>
      <c r="AE682" s="574" t="str">
        <f>IFERROR(__xludf.DUMMYFUNCTION("""COMPUTED_VALUE"""),"")</f>
        <v/>
      </c>
      <c r="AF682" s="577" t="str">
        <f>IFERROR(__xludf.DUMMYFUNCTION("""COMPUTED_VALUE"""),"")</f>
        <v/>
      </c>
      <c r="AG682" s="570"/>
      <c r="AH682" s="571"/>
      <c r="AI682" s="393"/>
    </row>
    <row r="683">
      <c r="A683" s="554"/>
      <c r="B683" s="480" t="s">
        <v>2869</v>
      </c>
      <c r="C683" s="555"/>
      <c r="D683" s="556"/>
      <c r="E683" s="384" t="s">
        <v>2869</v>
      </c>
      <c r="F683" s="557"/>
      <c r="G683" s="558"/>
      <c r="H683" s="559"/>
      <c r="I683" s="560"/>
      <c r="J683" s="558"/>
      <c r="K683" s="561"/>
      <c r="L683" s="557"/>
      <c r="M683" s="558"/>
      <c r="N683" s="559"/>
      <c r="O683" s="560"/>
      <c r="P683" s="558"/>
      <c r="Q683" s="561"/>
      <c r="R683" s="557"/>
      <c r="S683" s="558"/>
      <c r="T683" s="559"/>
      <c r="U683" s="562"/>
      <c r="V683" s="563"/>
      <c r="W683" s="591"/>
      <c r="X683" s="572"/>
      <c r="Y683" s="353"/>
      <c r="Z683" s="573"/>
      <c r="AA683" s="574" t="str">
        <f>IFERROR(__xludf.DUMMYFUNCTION("""COMPUTED_VALUE"""),"")</f>
        <v/>
      </c>
      <c r="AB683" s="577" t="str">
        <f>IFERROR(__xludf.DUMMYFUNCTION("""COMPUTED_VALUE"""),"")</f>
        <v/>
      </c>
      <c r="AC683" s="575" t="str">
        <f>IFERROR(__xludf.DUMMYFUNCTION("""COMPUTED_VALUE"""),"")</f>
        <v/>
      </c>
      <c r="AD683" s="576" t="str">
        <f>IFERROR(__xludf.DUMMYFUNCTION("""COMPUTED_VALUE"""),"")</f>
        <v/>
      </c>
      <c r="AE683" s="574" t="str">
        <f>IFERROR(__xludf.DUMMYFUNCTION("""COMPUTED_VALUE"""),"")</f>
        <v/>
      </c>
      <c r="AF683" s="577" t="str">
        <f>IFERROR(__xludf.DUMMYFUNCTION("""COMPUTED_VALUE"""),"")</f>
        <v/>
      </c>
      <c r="AG683" s="570"/>
      <c r="AH683" s="571"/>
      <c r="AI683" s="393"/>
    </row>
    <row r="684">
      <c r="A684" s="554"/>
      <c r="B684" s="480" t="s">
        <v>2869</v>
      </c>
      <c r="C684" s="555"/>
      <c r="D684" s="556"/>
      <c r="E684" s="384" t="s">
        <v>2869</v>
      </c>
      <c r="F684" s="557"/>
      <c r="G684" s="558"/>
      <c r="H684" s="559"/>
      <c r="I684" s="560"/>
      <c r="J684" s="558"/>
      <c r="K684" s="561"/>
      <c r="L684" s="557"/>
      <c r="M684" s="558"/>
      <c r="N684" s="559"/>
      <c r="O684" s="560"/>
      <c r="P684" s="558"/>
      <c r="Q684" s="561"/>
      <c r="R684" s="557"/>
      <c r="S684" s="558"/>
      <c r="T684" s="559"/>
      <c r="U684" s="562"/>
      <c r="V684" s="563"/>
      <c r="W684" s="591"/>
      <c r="X684" s="572"/>
      <c r="Y684" s="353"/>
      <c r="Z684" s="573"/>
      <c r="AA684" s="574" t="str">
        <f>IFERROR(__xludf.DUMMYFUNCTION("""COMPUTED_VALUE"""),"")</f>
        <v/>
      </c>
      <c r="AB684" s="577" t="str">
        <f>IFERROR(__xludf.DUMMYFUNCTION("""COMPUTED_VALUE"""),"")</f>
        <v/>
      </c>
      <c r="AC684" s="575" t="str">
        <f>IFERROR(__xludf.DUMMYFUNCTION("""COMPUTED_VALUE"""),"")</f>
        <v/>
      </c>
      <c r="AD684" s="576" t="str">
        <f>IFERROR(__xludf.DUMMYFUNCTION("""COMPUTED_VALUE"""),"")</f>
        <v/>
      </c>
      <c r="AE684" s="574" t="str">
        <f>IFERROR(__xludf.DUMMYFUNCTION("""COMPUTED_VALUE"""),"")</f>
        <v/>
      </c>
      <c r="AF684" s="577" t="str">
        <f>IFERROR(__xludf.DUMMYFUNCTION("""COMPUTED_VALUE"""),"")</f>
        <v/>
      </c>
      <c r="AG684" s="570"/>
      <c r="AH684" s="571"/>
      <c r="AI684" s="393"/>
    </row>
    <row r="685">
      <c r="A685" s="554"/>
      <c r="B685" s="480" t="s">
        <v>2869</v>
      </c>
      <c r="C685" s="555"/>
      <c r="D685" s="556"/>
      <c r="E685" s="384" t="s">
        <v>2869</v>
      </c>
      <c r="F685" s="557"/>
      <c r="G685" s="558"/>
      <c r="H685" s="559"/>
      <c r="I685" s="560"/>
      <c r="J685" s="558"/>
      <c r="K685" s="561"/>
      <c r="L685" s="557"/>
      <c r="M685" s="558"/>
      <c r="N685" s="559"/>
      <c r="O685" s="560"/>
      <c r="P685" s="558"/>
      <c r="Q685" s="561"/>
      <c r="R685" s="557"/>
      <c r="S685" s="558"/>
      <c r="T685" s="559"/>
      <c r="U685" s="562"/>
      <c r="V685" s="563"/>
      <c r="W685" s="591"/>
      <c r="X685" s="572"/>
      <c r="Y685" s="353"/>
      <c r="Z685" s="573"/>
      <c r="AA685" s="574" t="str">
        <f>IFERROR(__xludf.DUMMYFUNCTION("""COMPUTED_VALUE"""),"")</f>
        <v/>
      </c>
      <c r="AB685" s="577" t="str">
        <f>IFERROR(__xludf.DUMMYFUNCTION("""COMPUTED_VALUE"""),"")</f>
        <v/>
      </c>
      <c r="AC685" s="575" t="str">
        <f>IFERROR(__xludf.DUMMYFUNCTION("""COMPUTED_VALUE"""),"")</f>
        <v/>
      </c>
      <c r="AD685" s="576" t="str">
        <f>IFERROR(__xludf.DUMMYFUNCTION("""COMPUTED_VALUE"""),"")</f>
        <v/>
      </c>
      <c r="AE685" s="574" t="str">
        <f>IFERROR(__xludf.DUMMYFUNCTION("""COMPUTED_VALUE"""),"")</f>
        <v/>
      </c>
      <c r="AF685" s="577" t="str">
        <f>IFERROR(__xludf.DUMMYFUNCTION("""COMPUTED_VALUE"""),"")</f>
        <v/>
      </c>
      <c r="AG685" s="570"/>
      <c r="AH685" s="571"/>
      <c r="AI685" s="393"/>
    </row>
    <row r="686">
      <c r="A686" s="554"/>
      <c r="B686" s="480" t="s">
        <v>2869</v>
      </c>
      <c r="C686" s="555"/>
      <c r="D686" s="556"/>
      <c r="E686" s="384" t="s">
        <v>2869</v>
      </c>
      <c r="F686" s="557"/>
      <c r="G686" s="558"/>
      <c r="H686" s="559"/>
      <c r="I686" s="560"/>
      <c r="J686" s="558"/>
      <c r="K686" s="561"/>
      <c r="L686" s="557"/>
      <c r="M686" s="558"/>
      <c r="N686" s="559"/>
      <c r="O686" s="560"/>
      <c r="P686" s="558"/>
      <c r="Q686" s="561"/>
      <c r="R686" s="557"/>
      <c r="S686" s="558"/>
      <c r="T686" s="559"/>
      <c r="U686" s="562"/>
      <c r="V686" s="563"/>
      <c r="W686" s="591"/>
      <c r="X686" s="572"/>
      <c r="Y686" s="353"/>
      <c r="Z686" s="573"/>
      <c r="AA686" s="574" t="str">
        <f>IFERROR(__xludf.DUMMYFUNCTION("""COMPUTED_VALUE"""),"")</f>
        <v/>
      </c>
      <c r="AB686" s="577" t="str">
        <f>IFERROR(__xludf.DUMMYFUNCTION("""COMPUTED_VALUE"""),"")</f>
        <v/>
      </c>
      <c r="AC686" s="575" t="str">
        <f>IFERROR(__xludf.DUMMYFUNCTION("""COMPUTED_VALUE"""),"")</f>
        <v/>
      </c>
      <c r="AD686" s="576" t="str">
        <f>IFERROR(__xludf.DUMMYFUNCTION("""COMPUTED_VALUE"""),"")</f>
        <v/>
      </c>
      <c r="AE686" s="574" t="str">
        <f>IFERROR(__xludf.DUMMYFUNCTION("""COMPUTED_VALUE"""),"")</f>
        <v/>
      </c>
      <c r="AF686" s="577" t="str">
        <f>IFERROR(__xludf.DUMMYFUNCTION("""COMPUTED_VALUE"""),"")</f>
        <v/>
      </c>
      <c r="AG686" s="570"/>
      <c r="AH686" s="571"/>
      <c r="AI686" s="393"/>
    </row>
    <row r="687">
      <c r="A687" s="554"/>
      <c r="B687" s="480" t="s">
        <v>2869</v>
      </c>
      <c r="C687" s="555"/>
      <c r="D687" s="556"/>
      <c r="E687" s="384" t="s">
        <v>2869</v>
      </c>
      <c r="F687" s="557"/>
      <c r="G687" s="558"/>
      <c r="H687" s="559"/>
      <c r="I687" s="560"/>
      <c r="J687" s="558"/>
      <c r="K687" s="561"/>
      <c r="L687" s="557"/>
      <c r="M687" s="558"/>
      <c r="N687" s="559"/>
      <c r="O687" s="560"/>
      <c r="P687" s="558"/>
      <c r="Q687" s="561"/>
      <c r="R687" s="557"/>
      <c r="S687" s="558"/>
      <c r="T687" s="559"/>
      <c r="U687" s="562"/>
      <c r="V687" s="563"/>
      <c r="W687" s="591"/>
      <c r="X687" s="572"/>
      <c r="Y687" s="353"/>
      <c r="Z687" s="573"/>
      <c r="AA687" s="574" t="str">
        <f>IFERROR(__xludf.DUMMYFUNCTION("""COMPUTED_VALUE"""),"")</f>
        <v/>
      </c>
      <c r="AB687" s="577" t="str">
        <f>IFERROR(__xludf.DUMMYFUNCTION("""COMPUTED_VALUE"""),"")</f>
        <v/>
      </c>
      <c r="AC687" s="575" t="str">
        <f>IFERROR(__xludf.DUMMYFUNCTION("""COMPUTED_VALUE"""),"")</f>
        <v/>
      </c>
      <c r="AD687" s="576" t="str">
        <f>IFERROR(__xludf.DUMMYFUNCTION("""COMPUTED_VALUE"""),"")</f>
        <v/>
      </c>
      <c r="AE687" s="574" t="str">
        <f>IFERROR(__xludf.DUMMYFUNCTION("""COMPUTED_VALUE"""),"")</f>
        <v/>
      </c>
      <c r="AF687" s="577" t="str">
        <f>IFERROR(__xludf.DUMMYFUNCTION("""COMPUTED_VALUE"""),"")</f>
        <v/>
      </c>
      <c r="AG687" s="570"/>
      <c r="AH687" s="571"/>
      <c r="AI687" s="393"/>
    </row>
    <row r="688">
      <c r="A688" s="554"/>
      <c r="B688" s="480" t="s">
        <v>2869</v>
      </c>
      <c r="C688" s="555"/>
      <c r="D688" s="556"/>
      <c r="E688" s="384" t="s">
        <v>2869</v>
      </c>
      <c r="F688" s="557"/>
      <c r="G688" s="558"/>
      <c r="H688" s="559"/>
      <c r="I688" s="560"/>
      <c r="J688" s="558"/>
      <c r="K688" s="561"/>
      <c r="L688" s="557"/>
      <c r="M688" s="558"/>
      <c r="N688" s="559"/>
      <c r="O688" s="560"/>
      <c r="P688" s="558"/>
      <c r="Q688" s="561"/>
      <c r="R688" s="557"/>
      <c r="S688" s="558"/>
      <c r="T688" s="559"/>
      <c r="U688" s="562"/>
      <c r="V688" s="563"/>
      <c r="W688" s="591"/>
      <c r="X688" s="572"/>
      <c r="Y688" s="353"/>
      <c r="Z688" s="573"/>
      <c r="AA688" s="574" t="str">
        <f>IFERROR(__xludf.DUMMYFUNCTION("""COMPUTED_VALUE"""),"")</f>
        <v/>
      </c>
      <c r="AB688" s="577" t="str">
        <f>IFERROR(__xludf.DUMMYFUNCTION("""COMPUTED_VALUE"""),"")</f>
        <v/>
      </c>
      <c r="AC688" s="575" t="str">
        <f>IFERROR(__xludf.DUMMYFUNCTION("""COMPUTED_VALUE"""),"")</f>
        <v/>
      </c>
      <c r="AD688" s="576" t="str">
        <f>IFERROR(__xludf.DUMMYFUNCTION("""COMPUTED_VALUE"""),"")</f>
        <v/>
      </c>
      <c r="AE688" s="574" t="str">
        <f>IFERROR(__xludf.DUMMYFUNCTION("""COMPUTED_VALUE"""),"")</f>
        <v/>
      </c>
      <c r="AF688" s="577" t="str">
        <f>IFERROR(__xludf.DUMMYFUNCTION("""COMPUTED_VALUE"""),"")</f>
        <v/>
      </c>
      <c r="AG688" s="570"/>
      <c r="AH688" s="571"/>
      <c r="AI688" s="393"/>
    </row>
    <row r="689">
      <c r="A689" s="554"/>
      <c r="B689" s="480" t="s">
        <v>2869</v>
      </c>
      <c r="C689" s="555"/>
      <c r="D689" s="556"/>
      <c r="E689" s="384" t="s">
        <v>2869</v>
      </c>
      <c r="F689" s="557"/>
      <c r="G689" s="558"/>
      <c r="H689" s="559"/>
      <c r="I689" s="560"/>
      <c r="J689" s="558"/>
      <c r="K689" s="561"/>
      <c r="L689" s="557"/>
      <c r="M689" s="558"/>
      <c r="N689" s="559"/>
      <c r="O689" s="560"/>
      <c r="P689" s="558"/>
      <c r="Q689" s="561"/>
      <c r="R689" s="557"/>
      <c r="S689" s="558"/>
      <c r="T689" s="559"/>
      <c r="U689" s="562"/>
      <c r="V689" s="563"/>
      <c r="W689" s="591"/>
      <c r="X689" s="572"/>
      <c r="Y689" s="353"/>
      <c r="Z689" s="573"/>
      <c r="AA689" s="574" t="str">
        <f>IFERROR(__xludf.DUMMYFUNCTION("""COMPUTED_VALUE"""),"")</f>
        <v/>
      </c>
      <c r="AB689" s="577" t="str">
        <f>IFERROR(__xludf.DUMMYFUNCTION("""COMPUTED_VALUE"""),"")</f>
        <v/>
      </c>
      <c r="AC689" s="575" t="str">
        <f>IFERROR(__xludf.DUMMYFUNCTION("""COMPUTED_VALUE"""),"")</f>
        <v/>
      </c>
      <c r="AD689" s="576" t="str">
        <f>IFERROR(__xludf.DUMMYFUNCTION("""COMPUTED_VALUE"""),"")</f>
        <v/>
      </c>
      <c r="AE689" s="574" t="str">
        <f>IFERROR(__xludf.DUMMYFUNCTION("""COMPUTED_VALUE"""),"")</f>
        <v/>
      </c>
      <c r="AF689" s="577" t="str">
        <f>IFERROR(__xludf.DUMMYFUNCTION("""COMPUTED_VALUE"""),"")</f>
        <v/>
      </c>
      <c r="AG689" s="570"/>
      <c r="AH689" s="571"/>
      <c r="AI689" s="393"/>
    </row>
    <row r="690">
      <c r="A690" s="554"/>
      <c r="B690" s="480" t="s">
        <v>2869</v>
      </c>
      <c r="C690" s="555"/>
      <c r="D690" s="556"/>
      <c r="E690" s="384" t="s">
        <v>2869</v>
      </c>
      <c r="F690" s="557"/>
      <c r="G690" s="558"/>
      <c r="H690" s="559"/>
      <c r="I690" s="560"/>
      <c r="J690" s="558"/>
      <c r="K690" s="561"/>
      <c r="L690" s="557"/>
      <c r="M690" s="558"/>
      <c r="N690" s="559"/>
      <c r="O690" s="560"/>
      <c r="P690" s="558"/>
      <c r="Q690" s="561"/>
      <c r="R690" s="557"/>
      <c r="S690" s="558"/>
      <c r="T690" s="559"/>
      <c r="U690" s="562"/>
      <c r="V690" s="563"/>
      <c r="W690" s="591"/>
      <c r="X690" s="572"/>
      <c r="Y690" s="353"/>
      <c r="Z690" s="573"/>
      <c r="AA690" s="574" t="str">
        <f>IFERROR(__xludf.DUMMYFUNCTION("""COMPUTED_VALUE"""),"")</f>
        <v/>
      </c>
      <c r="AB690" s="577" t="str">
        <f>IFERROR(__xludf.DUMMYFUNCTION("""COMPUTED_VALUE"""),"")</f>
        <v/>
      </c>
      <c r="AC690" s="575" t="str">
        <f>IFERROR(__xludf.DUMMYFUNCTION("""COMPUTED_VALUE"""),"")</f>
        <v/>
      </c>
      <c r="AD690" s="576" t="str">
        <f>IFERROR(__xludf.DUMMYFUNCTION("""COMPUTED_VALUE"""),"")</f>
        <v/>
      </c>
      <c r="AE690" s="574" t="str">
        <f>IFERROR(__xludf.DUMMYFUNCTION("""COMPUTED_VALUE"""),"")</f>
        <v/>
      </c>
      <c r="AF690" s="577" t="str">
        <f>IFERROR(__xludf.DUMMYFUNCTION("""COMPUTED_VALUE"""),"")</f>
        <v/>
      </c>
      <c r="AG690" s="570"/>
      <c r="AH690" s="571"/>
      <c r="AI690" s="393"/>
    </row>
    <row r="691">
      <c r="A691" s="554"/>
      <c r="B691" s="480" t="s">
        <v>2869</v>
      </c>
      <c r="C691" s="555"/>
      <c r="D691" s="556"/>
      <c r="E691" s="384" t="s">
        <v>2869</v>
      </c>
      <c r="F691" s="557"/>
      <c r="G691" s="558"/>
      <c r="H691" s="559"/>
      <c r="I691" s="560"/>
      <c r="J691" s="558"/>
      <c r="K691" s="561"/>
      <c r="L691" s="557"/>
      <c r="M691" s="558"/>
      <c r="N691" s="559"/>
      <c r="O691" s="560"/>
      <c r="P691" s="558"/>
      <c r="Q691" s="561"/>
      <c r="R691" s="557"/>
      <c r="S691" s="558"/>
      <c r="T691" s="559"/>
      <c r="U691" s="562"/>
      <c r="V691" s="563"/>
      <c r="W691" s="591"/>
      <c r="X691" s="572"/>
      <c r="Y691" s="353"/>
      <c r="Z691" s="573"/>
      <c r="AA691" s="574" t="str">
        <f>IFERROR(__xludf.DUMMYFUNCTION("""COMPUTED_VALUE"""),"")</f>
        <v/>
      </c>
      <c r="AB691" s="577" t="str">
        <f>IFERROR(__xludf.DUMMYFUNCTION("""COMPUTED_VALUE"""),"")</f>
        <v/>
      </c>
      <c r="AC691" s="575" t="str">
        <f>IFERROR(__xludf.DUMMYFUNCTION("""COMPUTED_VALUE"""),"")</f>
        <v/>
      </c>
      <c r="AD691" s="576" t="str">
        <f>IFERROR(__xludf.DUMMYFUNCTION("""COMPUTED_VALUE"""),"")</f>
        <v/>
      </c>
      <c r="AE691" s="574" t="str">
        <f>IFERROR(__xludf.DUMMYFUNCTION("""COMPUTED_VALUE"""),"")</f>
        <v/>
      </c>
      <c r="AF691" s="577" t="str">
        <f>IFERROR(__xludf.DUMMYFUNCTION("""COMPUTED_VALUE"""),"")</f>
        <v/>
      </c>
      <c r="AG691" s="570"/>
      <c r="AH691" s="571"/>
      <c r="AI691" s="393"/>
    </row>
    <row r="692">
      <c r="A692" s="554"/>
      <c r="B692" s="480" t="s">
        <v>2869</v>
      </c>
      <c r="C692" s="555"/>
      <c r="D692" s="556"/>
      <c r="E692" s="384" t="s">
        <v>2869</v>
      </c>
      <c r="F692" s="557"/>
      <c r="G692" s="558"/>
      <c r="H692" s="559"/>
      <c r="I692" s="560"/>
      <c r="J692" s="558"/>
      <c r="K692" s="561"/>
      <c r="L692" s="557"/>
      <c r="M692" s="558"/>
      <c r="N692" s="559"/>
      <c r="O692" s="560"/>
      <c r="P692" s="558"/>
      <c r="Q692" s="561"/>
      <c r="R692" s="557"/>
      <c r="S692" s="558"/>
      <c r="T692" s="559"/>
      <c r="U692" s="562"/>
      <c r="V692" s="563"/>
      <c r="W692" s="591"/>
      <c r="X692" s="572"/>
      <c r="Y692" s="353"/>
      <c r="Z692" s="573"/>
      <c r="AA692" s="574" t="str">
        <f>IFERROR(__xludf.DUMMYFUNCTION("""COMPUTED_VALUE"""),"")</f>
        <v/>
      </c>
      <c r="AB692" s="577" t="str">
        <f>IFERROR(__xludf.DUMMYFUNCTION("""COMPUTED_VALUE"""),"")</f>
        <v/>
      </c>
      <c r="AC692" s="575" t="str">
        <f>IFERROR(__xludf.DUMMYFUNCTION("""COMPUTED_VALUE"""),"")</f>
        <v/>
      </c>
      <c r="AD692" s="576" t="str">
        <f>IFERROR(__xludf.DUMMYFUNCTION("""COMPUTED_VALUE"""),"")</f>
        <v/>
      </c>
      <c r="AE692" s="574" t="str">
        <f>IFERROR(__xludf.DUMMYFUNCTION("""COMPUTED_VALUE"""),"")</f>
        <v/>
      </c>
      <c r="AF692" s="577" t="str">
        <f>IFERROR(__xludf.DUMMYFUNCTION("""COMPUTED_VALUE"""),"")</f>
        <v/>
      </c>
      <c r="AG692" s="570"/>
      <c r="AH692" s="571"/>
      <c r="AI692" s="393"/>
    </row>
    <row r="693">
      <c r="A693" s="554"/>
      <c r="B693" s="480" t="s">
        <v>2869</v>
      </c>
      <c r="C693" s="555"/>
      <c r="D693" s="556"/>
      <c r="E693" s="384" t="s">
        <v>2869</v>
      </c>
      <c r="F693" s="557"/>
      <c r="G693" s="558"/>
      <c r="H693" s="559"/>
      <c r="I693" s="560"/>
      <c r="J693" s="558"/>
      <c r="K693" s="561"/>
      <c r="L693" s="557"/>
      <c r="M693" s="558"/>
      <c r="N693" s="559"/>
      <c r="O693" s="560"/>
      <c r="P693" s="558"/>
      <c r="Q693" s="561"/>
      <c r="R693" s="557"/>
      <c r="S693" s="558"/>
      <c r="T693" s="559"/>
      <c r="U693" s="562"/>
      <c r="V693" s="563"/>
      <c r="W693" s="591"/>
      <c r="X693" s="572"/>
      <c r="Y693" s="353"/>
      <c r="Z693" s="573"/>
      <c r="AA693" s="574" t="str">
        <f>IFERROR(__xludf.DUMMYFUNCTION("""COMPUTED_VALUE"""),"")</f>
        <v/>
      </c>
      <c r="AB693" s="577" t="str">
        <f>IFERROR(__xludf.DUMMYFUNCTION("""COMPUTED_VALUE"""),"")</f>
        <v/>
      </c>
      <c r="AC693" s="575" t="str">
        <f>IFERROR(__xludf.DUMMYFUNCTION("""COMPUTED_VALUE"""),"")</f>
        <v/>
      </c>
      <c r="AD693" s="576" t="str">
        <f>IFERROR(__xludf.DUMMYFUNCTION("""COMPUTED_VALUE"""),"")</f>
        <v/>
      </c>
      <c r="AE693" s="574" t="str">
        <f>IFERROR(__xludf.DUMMYFUNCTION("""COMPUTED_VALUE"""),"")</f>
        <v/>
      </c>
      <c r="AF693" s="577" t="str">
        <f>IFERROR(__xludf.DUMMYFUNCTION("""COMPUTED_VALUE"""),"")</f>
        <v/>
      </c>
      <c r="AG693" s="570"/>
      <c r="AH693" s="571"/>
      <c r="AI693" s="393"/>
    </row>
    <row r="694">
      <c r="A694" s="554"/>
      <c r="B694" s="480" t="s">
        <v>2869</v>
      </c>
      <c r="C694" s="555"/>
      <c r="D694" s="556"/>
      <c r="E694" s="384" t="s">
        <v>2869</v>
      </c>
      <c r="F694" s="557"/>
      <c r="G694" s="558"/>
      <c r="H694" s="559"/>
      <c r="I694" s="560"/>
      <c r="J694" s="558"/>
      <c r="K694" s="561"/>
      <c r="L694" s="557"/>
      <c r="M694" s="558"/>
      <c r="N694" s="559"/>
      <c r="O694" s="560"/>
      <c r="P694" s="558"/>
      <c r="Q694" s="561"/>
      <c r="R694" s="557"/>
      <c r="S694" s="558"/>
      <c r="T694" s="559"/>
      <c r="U694" s="562"/>
      <c r="V694" s="563"/>
      <c r="W694" s="591"/>
      <c r="X694" s="572"/>
      <c r="Y694" s="353"/>
      <c r="Z694" s="573"/>
      <c r="AA694" s="574" t="str">
        <f>IFERROR(__xludf.DUMMYFUNCTION("""COMPUTED_VALUE"""),"")</f>
        <v/>
      </c>
      <c r="AB694" s="577" t="str">
        <f>IFERROR(__xludf.DUMMYFUNCTION("""COMPUTED_VALUE"""),"")</f>
        <v/>
      </c>
      <c r="AC694" s="575" t="str">
        <f>IFERROR(__xludf.DUMMYFUNCTION("""COMPUTED_VALUE"""),"")</f>
        <v/>
      </c>
      <c r="AD694" s="576" t="str">
        <f>IFERROR(__xludf.DUMMYFUNCTION("""COMPUTED_VALUE"""),"")</f>
        <v/>
      </c>
      <c r="AE694" s="574" t="str">
        <f>IFERROR(__xludf.DUMMYFUNCTION("""COMPUTED_VALUE"""),"")</f>
        <v/>
      </c>
      <c r="AF694" s="577" t="str">
        <f>IFERROR(__xludf.DUMMYFUNCTION("""COMPUTED_VALUE"""),"")</f>
        <v/>
      </c>
      <c r="AG694" s="570"/>
      <c r="AH694" s="571"/>
      <c r="AI694" s="393"/>
    </row>
    <row r="695">
      <c r="A695" s="554"/>
      <c r="B695" s="480" t="s">
        <v>2869</v>
      </c>
      <c r="C695" s="555"/>
      <c r="D695" s="556"/>
      <c r="E695" s="384" t="s">
        <v>2869</v>
      </c>
      <c r="F695" s="557"/>
      <c r="G695" s="558"/>
      <c r="H695" s="559"/>
      <c r="I695" s="560"/>
      <c r="J695" s="558"/>
      <c r="K695" s="561"/>
      <c r="L695" s="557"/>
      <c r="M695" s="558"/>
      <c r="N695" s="559"/>
      <c r="O695" s="560"/>
      <c r="P695" s="558"/>
      <c r="Q695" s="561"/>
      <c r="R695" s="557"/>
      <c r="S695" s="558"/>
      <c r="T695" s="559"/>
      <c r="U695" s="562"/>
      <c r="V695" s="563"/>
      <c r="W695" s="591"/>
      <c r="X695" s="572"/>
      <c r="Y695" s="353"/>
      <c r="Z695" s="573"/>
      <c r="AA695" s="574" t="str">
        <f>IFERROR(__xludf.DUMMYFUNCTION("""COMPUTED_VALUE"""),"")</f>
        <v/>
      </c>
      <c r="AB695" s="577" t="str">
        <f>IFERROR(__xludf.DUMMYFUNCTION("""COMPUTED_VALUE"""),"")</f>
        <v/>
      </c>
      <c r="AC695" s="575" t="str">
        <f>IFERROR(__xludf.DUMMYFUNCTION("""COMPUTED_VALUE"""),"")</f>
        <v/>
      </c>
      <c r="AD695" s="576" t="str">
        <f>IFERROR(__xludf.DUMMYFUNCTION("""COMPUTED_VALUE"""),"")</f>
        <v/>
      </c>
      <c r="AE695" s="574" t="str">
        <f>IFERROR(__xludf.DUMMYFUNCTION("""COMPUTED_VALUE"""),"")</f>
        <v/>
      </c>
      <c r="AF695" s="577" t="str">
        <f>IFERROR(__xludf.DUMMYFUNCTION("""COMPUTED_VALUE"""),"")</f>
        <v/>
      </c>
      <c r="AG695" s="570"/>
      <c r="AH695" s="571"/>
      <c r="AI695" s="393"/>
    </row>
    <row r="696">
      <c r="A696" s="554"/>
      <c r="B696" s="480" t="s">
        <v>2869</v>
      </c>
      <c r="C696" s="555"/>
      <c r="D696" s="556"/>
      <c r="E696" s="384" t="s">
        <v>2869</v>
      </c>
      <c r="F696" s="557"/>
      <c r="G696" s="558"/>
      <c r="H696" s="559"/>
      <c r="I696" s="560"/>
      <c r="J696" s="558"/>
      <c r="K696" s="561"/>
      <c r="L696" s="557"/>
      <c r="M696" s="558"/>
      <c r="N696" s="559"/>
      <c r="O696" s="560"/>
      <c r="P696" s="558"/>
      <c r="Q696" s="561"/>
      <c r="R696" s="557"/>
      <c r="S696" s="558"/>
      <c r="T696" s="559"/>
      <c r="U696" s="562"/>
      <c r="V696" s="563"/>
      <c r="W696" s="591"/>
      <c r="X696" s="572"/>
      <c r="Y696" s="353"/>
      <c r="Z696" s="573"/>
      <c r="AA696" s="574" t="str">
        <f>IFERROR(__xludf.DUMMYFUNCTION("""COMPUTED_VALUE"""),"")</f>
        <v/>
      </c>
      <c r="AB696" s="577" t="str">
        <f>IFERROR(__xludf.DUMMYFUNCTION("""COMPUTED_VALUE"""),"")</f>
        <v/>
      </c>
      <c r="AC696" s="575" t="str">
        <f>IFERROR(__xludf.DUMMYFUNCTION("""COMPUTED_VALUE"""),"")</f>
        <v/>
      </c>
      <c r="AD696" s="576" t="str">
        <f>IFERROR(__xludf.DUMMYFUNCTION("""COMPUTED_VALUE"""),"")</f>
        <v/>
      </c>
      <c r="AE696" s="574" t="str">
        <f>IFERROR(__xludf.DUMMYFUNCTION("""COMPUTED_VALUE"""),"")</f>
        <v/>
      </c>
      <c r="AF696" s="577" t="str">
        <f>IFERROR(__xludf.DUMMYFUNCTION("""COMPUTED_VALUE"""),"")</f>
        <v/>
      </c>
      <c r="AG696" s="570"/>
      <c r="AH696" s="571"/>
      <c r="AI696" s="393"/>
    </row>
    <row r="697">
      <c r="A697" s="554"/>
      <c r="B697" s="480" t="s">
        <v>2869</v>
      </c>
      <c r="C697" s="555"/>
      <c r="D697" s="556"/>
      <c r="E697" s="384" t="s">
        <v>2869</v>
      </c>
      <c r="F697" s="557"/>
      <c r="G697" s="558"/>
      <c r="H697" s="559"/>
      <c r="I697" s="560"/>
      <c r="J697" s="558"/>
      <c r="K697" s="561"/>
      <c r="L697" s="557"/>
      <c r="M697" s="558"/>
      <c r="N697" s="559"/>
      <c r="O697" s="560"/>
      <c r="P697" s="558"/>
      <c r="Q697" s="561"/>
      <c r="R697" s="557"/>
      <c r="S697" s="558"/>
      <c r="T697" s="559"/>
      <c r="U697" s="562"/>
      <c r="V697" s="563"/>
      <c r="W697" s="591"/>
      <c r="X697" s="572"/>
      <c r="Y697" s="353"/>
      <c r="Z697" s="573"/>
      <c r="AA697" s="574" t="str">
        <f>IFERROR(__xludf.DUMMYFUNCTION("""COMPUTED_VALUE"""),"")</f>
        <v/>
      </c>
      <c r="AB697" s="577" t="str">
        <f>IFERROR(__xludf.DUMMYFUNCTION("""COMPUTED_VALUE"""),"")</f>
        <v/>
      </c>
      <c r="AC697" s="575" t="str">
        <f>IFERROR(__xludf.DUMMYFUNCTION("""COMPUTED_VALUE"""),"")</f>
        <v/>
      </c>
      <c r="AD697" s="576" t="str">
        <f>IFERROR(__xludf.DUMMYFUNCTION("""COMPUTED_VALUE"""),"")</f>
        <v/>
      </c>
      <c r="AE697" s="574" t="str">
        <f>IFERROR(__xludf.DUMMYFUNCTION("""COMPUTED_VALUE"""),"")</f>
        <v/>
      </c>
      <c r="AF697" s="577" t="str">
        <f>IFERROR(__xludf.DUMMYFUNCTION("""COMPUTED_VALUE"""),"")</f>
        <v/>
      </c>
      <c r="AG697" s="570"/>
      <c r="AH697" s="571"/>
      <c r="AI697" s="393"/>
    </row>
    <row r="698">
      <c r="A698" s="554"/>
      <c r="B698" s="480" t="s">
        <v>2869</v>
      </c>
      <c r="C698" s="555"/>
      <c r="D698" s="556"/>
      <c r="E698" s="384" t="s">
        <v>2869</v>
      </c>
      <c r="F698" s="557"/>
      <c r="G698" s="558"/>
      <c r="H698" s="559"/>
      <c r="I698" s="560"/>
      <c r="J698" s="558"/>
      <c r="K698" s="561"/>
      <c r="L698" s="557"/>
      <c r="M698" s="558"/>
      <c r="N698" s="559"/>
      <c r="O698" s="560"/>
      <c r="P698" s="558"/>
      <c r="Q698" s="561"/>
      <c r="R698" s="557"/>
      <c r="S698" s="558"/>
      <c r="T698" s="559"/>
      <c r="U698" s="562"/>
      <c r="V698" s="563"/>
      <c r="W698" s="591"/>
      <c r="X698" s="572"/>
      <c r="Y698" s="353"/>
      <c r="Z698" s="573"/>
      <c r="AA698" s="574" t="str">
        <f>IFERROR(__xludf.DUMMYFUNCTION("""COMPUTED_VALUE"""),"")</f>
        <v/>
      </c>
      <c r="AB698" s="577" t="str">
        <f>IFERROR(__xludf.DUMMYFUNCTION("""COMPUTED_VALUE"""),"")</f>
        <v/>
      </c>
      <c r="AC698" s="575" t="str">
        <f>IFERROR(__xludf.DUMMYFUNCTION("""COMPUTED_VALUE"""),"")</f>
        <v/>
      </c>
      <c r="AD698" s="576" t="str">
        <f>IFERROR(__xludf.DUMMYFUNCTION("""COMPUTED_VALUE"""),"")</f>
        <v/>
      </c>
      <c r="AE698" s="574" t="str">
        <f>IFERROR(__xludf.DUMMYFUNCTION("""COMPUTED_VALUE"""),"")</f>
        <v/>
      </c>
      <c r="AF698" s="577" t="str">
        <f>IFERROR(__xludf.DUMMYFUNCTION("""COMPUTED_VALUE"""),"")</f>
        <v/>
      </c>
      <c r="AG698" s="570"/>
      <c r="AH698" s="571"/>
      <c r="AI698" s="393"/>
    </row>
    <row r="699">
      <c r="A699" s="554"/>
      <c r="B699" s="480" t="s">
        <v>2869</v>
      </c>
      <c r="C699" s="555"/>
      <c r="D699" s="556"/>
      <c r="E699" s="384" t="s">
        <v>2869</v>
      </c>
      <c r="F699" s="557"/>
      <c r="G699" s="558"/>
      <c r="H699" s="559"/>
      <c r="I699" s="560"/>
      <c r="J699" s="558"/>
      <c r="K699" s="561"/>
      <c r="L699" s="557"/>
      <c r="M699" s="558"/>
      <c r="N699" s="559"/>
      <c r="O699" s="560"/>
      <c r="P699" s="558"/>
      <c r="Q699" s="561"/>
      <c r="R699" s="557"/>
      <c r="S699" s="558"/>
      <c r="T699" s="559"/>
      <c r="U699" s="562"/>
      <c r="V699" s="563"/>
      <c r="W699" s="591"/>
      <c r="X699" s="572"/>
      <c r="Y699" s="353"/>
      <c r="Z699" s="573"/>
      <c r="AA699" s="574" t="str">
        <f>IFERROR(__xludf.DUMMYFUNCTION("""COMPUTED_VALUE"""),"")</f>
        <v/>
      </c>
      <c r="AB699" s="577" t="str">
        <f>IFERROR(__xludf.DUMMYFUNCTION("""COMPUTED_VALUE"""),"")</f>
        <v/>
      </c>
      <c r="AC699" s="575" t="str">
        <f>IFERROR(__xludf.DUMMYFUNCTION("""COMPUTED_VALUE"""),"")</f>
        <v/>
      </c>
      <c r="AD699" s="576" t="str">
        <f>IFERROR(__xludf.DUMMYFUNCTION("""COMPUTED_VALUE"""),"")</f>
        <v/>
      </c>
      <c r="AE699" s="574" t="str">
        <f>IFERROR(__xludf.DUMMYFUNCTION("""COMPUTED_VALUE"""),"")</f>
        <v/>
      </c>
      <c r="AF699" s="577" t="str">
        <f>IFERROR(__xludf.DUMMYFUNCTION("""COMPUTED_VALUE"""),"")</f>
        <v/>
      </c>
      <c r="AG699" s="570"/>
      <c r="AH699" s="571"/>
      <c r="AI699" s="393"/>
    </row>
    <row r="700">
      <c r="A700" s="554"/>
      <c r="B700" s="480" t="s">
        <v>2869</v>
      </c>
      <c r="C700" s="555"/>
      <c r="D700" s="556"/>
      <c r="E700" s="384" t="s">
        <v>2869</v>
      </c>
      <c r="F700" s="557"/>
      <c r="G700" s="558"/>
      <c r="H700" s="559"/>
      <c r="I700" s="560"/>
      <c r="J700" s="558"/>
      <c r="K700" s="561"/>
      <c r="L700" s="557"/>
      <c r="M700" s="558"/>
      <c r="N700" s="559"/>
      <c r="O700" s="560"/>
      <c r="P700" s="558"/>
      <c r="Q700" s="561"/>
      <c r="R700" s="557"/>
      <c r="S700" s="558"/>
      <c r="T700" s="559"/>
      <c r="U700" s="562"/>
      <c r="V700" s="563"/>
      <c r="W700" s="591"/>
      <c r="X700" s="572"/>
      <c r="Y700" s="353"/>
      <c r="Z700" s="573"/>
      <c r="AA700" s="574" t="str">
        <f>IFERROR(__xludf.DUMMYFUNCTION("""COMPUTED_VALUE"""),"")</f>
        <v/>
      </c>
      <c r="AB700" s="577" t="str">
        <f>IFERROR(__xludf.DUMMYFUNCTION("""COMPUTED_VALUE"""),"")</f>
        <v/>
      </c>
      <c r="AC700" s="575" t="str">
        <f>IFERROR(__xludf.DUMMYFUNCTION("""COMPUTED_VALUE"""),"")</f>
        <v/>
      </c>
      <c r="AD700" s="576" t="str">
        <f>IFERROR(__xludf.DUMMYFUNCTION("""COMPUTED_VALUE"""),"")</f>
        <v/>
      </c>
      <c r="AE700" s="574" t="str">
        <f>IFERROR(__xludf.DUMMYFUNCTION("""COMPUTED_VALUE"""),"")</f>
        <v/>
      </c>
      <c r="AF700" s="577" t="str">
        <f>IFERROR(__xludf.DUMMYFUNCTION("""COMPUTED_VALUE"""),"")</f>
        <v/>
      </c>
      <c r="AG700" s="570"/>
      <c r="AH700" s="571"/>
      <c r="AI700" s="393"/>
    </row>
    <row r="701">
      <c r="A701" s="554"/>
      <c r="B701" s="480" t="s">
        <v>2869</v>
      </c>
      <c r="C701" s="555"/>
      <c r="D701" s="556"/>
      <c r="E701" s="384" t="s">
        <v>2869</v>
      </c>
      <c r="F701" s="557"/>
      <c r="G701" s="558"/>
      <c r="H701" s="559"/>
      <c r="I701" s="560"/>
      <c r="J701" s="558"/>
      <c r="K701" s="561"/>
      <c r="L701" s="557"/>
      <c r="M701" s="558"/>
      <c r="N701" s="559"/>
      <c r="O701" s="560"/>
      <c r="P701" s="558"/>
      <c r="Q701" s="561"/>
      <c r="R701" s="557"/>
      <c r="S701" s="558"/>
      <c r="T701" s="559"/>
      <c r="U701" s="562"/>
      <c r="V701" s="563"/>
      <c r="W701" s="591"/>
      <c r="X701" s="572"/>
      <c r="Y701" s="353"/>
      <c r="Z701" s="573"/>
      <c r="AA701" s="574" t="str">
        <f>IFERROR(__xludf.DUMMYFUNCTION("""COMPUTED_VALUE"""),"")</f>
        <v/>
      </c>
      <c r="AB701" s="577" t="str">
        <f>IFERROR(__xludf.DUMMYFUNCTION("""COMPUTED_VALUE"""),"")</f>
        <v/>
      </c>
      <c r="AC701" s="575" t="str">
        <f>IFERROR(__xludf.DUMMYFUNCTION("""COMPUTED_VALUE"""),"")</f>
        <v/>
      </c>
      <c r="AD701" s="576" t="str">
        <f>IFERROR(__xludf.DUMMYFUNCTION("""COMPUTED_VALUE"""),"")</f>
        <v/>
      </c>
      <c r="AE701" s="574" t="str">
        <f>IFERROR(__xludf.DUMMYFUNCTION("""COMPUTED_VALUE"""),"")</f>
        <v/>
      </c>
      <c r="AF701" s="577" t="str">
        <f>IFERROR(__xludf.DUMMYFUNCTION("""COMPUTED_VALUE"""),"")</f>
        <v/>
      </c>
      <c r="AG701" s="570"/>
      <c r="AH701" s="571"/>
      <c r="AI701" s="393"/>
    </row>
    <row r="702">
      <c r="A702" s="554"/>
      <c r="B702" s="480" t="s">
        <v>2869</v>
      </c>
      <c r="C702" s="555"/>
      <c r="D702" s="556"/>
      <c r="E702" s="384" t="s">
        <v>2869</v>
      </c>
      <c r="F702" s="557"/>
      <c r="G702" s="558"/>
      <c r="H702" s="559"/>
      <c r="I702" s="560"/>
      <c r="J702" s="558"/>
      <c r="K702" s="561"/>
      <c r="L702" s="557"/>
      <c r="M702" s="558"/>
      <c r="N702" s="559"/>
      <c r="O702" s="560"/>
      <c r="P702" s="558"/>
      <c r="Q702" s="561"/>
      <c r="R702" s="557"/>
      <c r="S702" s="558"/>
      <c r="T702" s="559"/>
      <c r="U702" s="562"/>
      <c r="V702" s="563"/>
      <c r="W702" s="591"/>
      <c r="X702" s="572"/>
      <c r="Y702" s="353"/>
      <c r="Z702" s="573"/>
      <c r="AA702" s="574" t="str">
        <f>IFERROR(__xludf.DUMMYFUNCTION("""COMPUTED_VALUE"""),"")</f>
        <v/>
      </c>
      <c r="AB702" s="577" t="str">
        <f>IFERROR(__xludf.DUMMYFUNCTION("""COMPUTED_VALUE"""),"")</f>
        <v/>
      </c>
      <c r="AC702" s="575" t="str">
        <f>IFERROR(__xludf.DUMMYFUNCTION("""COMPUTED_VALUE"""),"")</f>
        <v/>
      </c>
      <c r="AD702" s="576" t="str">
        <f>IFERROR(__xludf.DUMMYFUNCTION("""COMPUTED_VALUE"""),"")</f>
        <v/>
      </c>
      <c r="AE702" s="574" t="str">
        <f>IFERROR(__xludf.DUMMYFUNCTION("""COMPUTED_VALUE"""),"")</f>
        <v/>
      </c>
      <c r="AF702" s="577" t="str">
        <f>IFERROR(__xludf.DUMMYFUNCTION("""COMPUTED_VALUE"""),"")</f>
        <v/>
      </c>
      <c r="AG702" s="570"/>
      <c r="AH702" s="571"/>
      <c r="AI702" s="393"/>
    </row>
    <row r="703">
      <c r="A703" s="554"/>
      <c r="B703" s="480" t="s">
        <v>2869</v>
      </c>
      <c r="C703" s="555"/>
      <c r="D703" s="556"/>
      <c r="E703" s="384" t="s">
        <v>2869</v>
      </c>
      <c r="F703" s="557"/>
      <c r="G703" s="558"/>
      <c r="H703" s="559"/>
      <c r="I703" s="560"/>
      <c r="J703" s="558"/>
      <c r="K703" s="561"/>
      <c r="L703" s="557"/>
      <c r="M703" s="558"/>
      <c r="N703" s="559"/>
      <c r="O703" s="560"/>
      <c r="P703" s="558"/>
      <c r="Q703" s="561"/>
      <c r="R703" s="557"/>
      <c r="S703" s="558"/>
      <c r="T703" s="559"/>
      <c r="U703" s="562"/>
      <c r="V703" s="563"/>
      <c r="W703" s="591"/>
      <c r="X703" s="572"/>
      <c r="Y703" s="353"/>
      <c r="Z703" s="573"/>
      <c r="AA703" s="574" t="str">
        <f>IFERROR(__xludf.DUMMYFUNCTION("""COMPUTED_VALUE"""),"")</f>
        <v/>
      </c>
      <c r="AB703" s="577" t="str">
        <f>IFERROR(__xludf.DUMMYFUNCTION("""COMPUTED_VALUE"""),"")</f>
        <v/>
      </c>
      <c r="AC703" s="575" t="str">
        <f>IFERROR(__xludf.DUMMYFUNCTION("""COMPUTED_VALUE"""),"")</f>
        <v/>
      </c>
      <c r="AD703" s="576" t="str">
        <f>IFERROR(__xludf.DUMMYFUNCTION("""COMPUTED_VALUE"""),"")</f>
        <v/>
      </c>
      <c r="AE703" s="574" t="str">
        <f>IFERROR(__xludf.DUMMYFUNCTION("""COMPUTED_VALUE"""),"")</f>
        <v/>
      </c>
      <c r="AF703" s="577" t="str">
        <f>IFERROR(__xludf.DUMMYFUNCTION("""COMPUTED_VALUE"""),"")</f>
        <v/>
      </c>
      <c r="AG703" s="570"/>
      <c r="AH703" s="571"/>
      <c r="AI703" s="393"/>
    </row>
    <row r="704">
      <c r="A704" s="554"/>
      <c r="B704" s="480" t="s">
        <v>2869</v>
      </c>
      <c r="C704" s="555"/>
      <c r="D704" s="556"/>
      <c r="E704" s="384" t="s">
        <v>2869</v>
      </c>
      <c r="F704" s="557"/>
      <c r="G704" s="558"/>
      <c r="H704" s="559"/>
      <c r="I704" s="560"/>
      <c r="J704" s="558"/>
      <c r="K704" s="561"/>
      <c r="L704" s="557"/>
      <c r="M704" s="558"/>
      <c r="N704" s="559"/>
      <c r="O704" s="560"/>
      <c r="P704" s="558"/>
      <c r="Q704" s="561"/>
      <c r="R704" s="557"/>
      <c r="S704" s="558"/>
      <c r="T704" s="559"/>
      <c r="U704" s="562"/>
      <c r="V704" s="563"/>
      <c r="W704" s="591"/>
      <c r="X704" s="572"/>
      <c r="Y704" s="353"/>
      <c r="Z704" s="573"/>
      <c r="AA704" s="574" t="str">
        <f>IFERROR(__xludf.DUMMYFUNCTION("""COMPUTED_VALUE"""),"")</f>
        <v/>
      </c>
      <c r="AB704" s="577" t="str">
        <f>IFERROR(__xludf.DUMMYFUNCTION("""COMPUTED_VALUE"""),"")</f>
        <v/>
      </c>
      <c r="AC704" s="575" t="str">
        <f>IFERROR(__xludf.DUMMYFUNCTION("""COMPUTED_VALUE"""),"")</f>
        <v/>
      </c>
      <c r="AD704" s="576" t="str">
        <f>IFERROR(__xludf.DUMMYFUNCTION("""COMPUTED_VALUE"""),"")</f>
        <v/>
      </c>
      <c r="AE704" s="574" t="str">
        <f>IFERROR(__xludf.DUMMYFUNCTION("""COMPUTED_VALUE"""),"")</f>
        <v/>
      </c>
      <c r="AF704" s="577" t="str">
        <f>IFERROR(__xludf.DUMMYFUNCTION("""COMPUTED_VALUE"""),"")</f>
        <v/>
      </c>
      <c r="AG704" s="570"/>
      <c r="AH704" s="571"/>
      <c r="AI704" s="393"/>
    </row>
    <row r="705">
      <c r="A705" s="554"/>
      <c r="B705" s="480" t="s">
        <v>2869</v>
      </c>
      <c r="C705" s="555"/>
      <c r="D705" s="556"/>
      <c r="E705" s="384" t="s">
        <v>2869</v>
      </c>
      <c r="F705" s="557"/>
      <c r="G705" s="558"/>
      <c r="H705" s="559"/>
      <c r="I705" s="560"/>
      <c r="J705" s="558"/>
      <c r="K705" s="561"/>
      <c r="L705" s="557"/>
      <c r="M705" s="558"/>
      <c r="N705" s="559"/>
      <c r="O705" s="560"/>
      <c r="P705" s="558"/>
      <c r="Q705" s="561"/>
      <c r="R705" s="557"/>
      <c r="S705" s="558"/>
      <c r="T705" s="559"/>
      <c r="U705" s="562"/>
      <c r="V705" s="563"/>
      <c r="W705" s="591"/>
      <c r="X705" s="572"/>
      <c r="Y705" s="353"/>
      <c r="Z705" s="573"/>
      <c r="AA705" s="574" t="str">
        <f>IFERROR(__xludf.DUMMYFUNCTION("""COMPUTED_VALUE"""),"")</f>
        <v/>
      </c>
      <c r="AB705" s="577" t="str">
        <f>IFERROR(__xludf.DUMMYFUNCTION("""COMPUTED_VALUE"""),"")</f>
        <v/>
      </c>
      <c r="AC705" s="575" t="str">
        <f>IFERROR(__xludf.DUMMYFUNCTION("""COMPUTED_VALUE"""),"")</f>
        <v/>
      </c>
      <c r="AD705" s="576" t="str">
        <f>IFERROR(__xludf.DUMMYFUNCTION("""COMPUTED_VALUE"""),"")</f>
        <v/>
      </c>
      <c r="AE705" s="574" t="str">
        <f>IFERROR(__xludf.DUMMYFUNCTION("""COMPUTED_VALUE"""),"")</f>
        <v/>
      </c>
      <c r="AF705" s="577" t="str">
        <f>IFERROR(__xludf.DUMMYFUNCTION("""COMPUTED_VALUE"""),"")</f>
        <v/>
      </c>
      <c r="AG705" s="570"/>
      <c r="AH705" s="571"/>
      <c r="AI705" s="393"/>
    </row>
    <row r="706">
      <c r="A706" s="554"/>
      <c r="B706" s="480" t="s">
        <v>2869</v>
      </c>
      <c r="C706" s="555"/>
      <c r="D706" s="556"/>
      <c r="E706" s="384" t="s">
        <v>2869</v>
      </c>
      <c r="F706" s="557"/>
      <c r="G706" s="558"/>
      <c r="H706" s="559"/>
      <c r="I706" s="560"/>
      <c r="J706" s="558"/>
      <c r="K706" s="561"/>
      <c r="L706" s="557"/>
      <c r="M706" s="558"/>
      <c r="N706" s="559"/>
      <c r="O706" s="560"/>
      <c r="P706" s="558"/>
      <c r="Q706" s="561"/>
      <c r="R706" s="557"/>
      <c r="S706" s="558"/>
      <c r="T706" s="559"/>
      <c r="U706" s="562"/>
      <c r="V706" s="563"/>
      <c r="W706" s="591"/>
      <c r="X706" s="572"/>
      <c r="Y706" s="353"/>
      <c r="Z706" s="573"/>
      <c r="AA706" s="574" t="str">
        <f>IFERROR(__xludf.DUMMYFUNCTION("""COMPUTED_VALUE"""),"")</f>
        <v/>
      </c>
      <c r="AB706" s="577" t="str">
        <f>IFERROR(__xludf.DUMMYFUNCTION("""COMPUTED_VALUE"""),"")</f>
        <v/>
      </c>
      <c r="AC706" s="575" t="str">
        <f>IFERROR(__xludf.DUMMYFUNCTION("""COMPUTED_VALUE"""),"")</f>
        <v/>
      </c>
      <c r="AD706" s="576" t="str">
        <f>IFERROR(__xludf.DUMMYFUNCTION("""COMPUTED_VALUE"""),"")</f>
        <v/>
      </c>
      <c r="AE706" s="574" t="str">
        <f>IFERROR(__xludf.DUMMYFUNCTION("""COMPUTED_VALUE"""),"")</f>
        <v/>
      </c>
      <c r="AF706" s="577" t="str">
        <f>IFERROR(__xludf.DUMMYFUNCTION("""COMPUTED_VALUE"""),"")</f>
        <v/>
      </c>
      <c r="AG706" s="570"/>
      <c r="AH706" s="571"/>
      <c r="AI706" s="393"/>
    </row>
    <row r="707">
      <c r="A707" s="554"/>
      <c r="B707" s="480" t="s">
        <v>2869</v>
      </c>
      <c r="C707" s="555"/>
      <c r="D707" s="556"/>
      <c r="E707" s="384" t="s">
        <v>2869</v>
      </c>
      <c r="F707" s="557"/>
      <c r="G707" s="558"/>
      <c r="H707" s="559"/>
      <c r="I707" s="560"/>
      <c r="J707" s="558"/>
      <c r="K707" s="561"/>
      <c r="L707" s="557"/>
      <c r="M707" s="558"/>
      <c r="N707" s="559"/>
      <c r="O707" s="560"/>
      <c r="P707" s="558"/>
      <c r="Q707" s="561"/>
      <c r="R707" s="557"/>
      <c r="S707" s="558"/>
      <c r="T707" s="559"/>
      <c r="U707" s="562"/>
      <c r="V707" s="563"/>
      <c r="W707" s="591"/>
      <c r="X707" s="572"/>
      <c r="Y707" s="353"/>
      <c r="Z707" s="573"/>
      <c r="AA707" s="574" t="str">
        <f>IFERROR(__xludf.DUMMYFUNCTION("""COMPUTED_VALUE"""),"")</f>
        <v/>
      </c>
      <c r="AB707" s="577" t="str">
        <f>IFERROR(__xludf.DUMMYFUNCTION("""COMPUTED_VALUE"""),"")</f>
        <v/>
      </c>
      <c r="AC707" s="575" t="str">
        <f>IFERROR(__xludf.DUMMYFUNCTION("""COMPUTED_VALUE"""),"")</f>
        <v/>
      </c>
      <c r="AD707" s="576" t="str">
        <f>IFERROR(__xludf.DUMMYFUNCTION("""COMPUTED_VALUE"""),"")</f>
        <v/>
      </c>
      <c r="AE707" s="574" t="str">
        <f>IFERROR(__xludf.DUMMYFUNCTION("""COMPUTED_VALUE"""),"")</f>
        <v/>
      </c>
      <c r="AF707" s="577" t="str">
        <f>IFERROR(__xludf.DUMMYFUNCTION("""COMPUTED_VALUE"""),"")</f>
        <v/>
      </c>
      <c r="AG707" s="570"/>
      <c r="AH707" s="571"/>
      <c r="AI707" s="393"/>
    </row>
    <row r="708">
      <c r="A708" s="554"/>
      <c r="B708" s="480" t="s">
        <v>2869</v>
      </c>
      <c r="C708" s="555"/>
      <c r="D708" s="556"/>
      <c r="E708" s="384" t="s">
        <v>2869</v>
      </c>
      <c r="F708" s="557"/>
      <c r="G708" s="558"/>
      <c r="H708" s="559"/>
      <c r="I708" s="560"/>
      <c r="J708" s="558"/>
      <c r="K708" s="561"/>
      <c r="L708" s="557"/>
      <c r="M708" s="558"/>
      <c r="N708" s="559"/>
      <c r="O708" s="560"/>
      <c r="P708" s="558"/>
      <c r="Q708" s="561"/>
      <c r="R708" s="557"/>
      <c r="S708" s="558"/>
      <c r="T708" s="559"/>
      <c r="U708" s="562"/>
      <c r="V708" s="563"/>
      <c r="W708" s="591"/>
      <c r="X708" s="572"/>
      <c r="Y708" s="353"/>
      <c r="Z708" s="573"/>
      <c r="AA708" s="574" t="str">
        <f>IFERROR(__xludf.DUMMYFUNCTION("""COMPUTED_VALUE"""),"")</f>
        <v/>
      </c>
      <c r="AB708" s="577" t="str">
        <f>IFERROR(__xludf.DUMMYFUNCTION("""COMPUTED_VALUE"""),"")</f>
        <v/>
      </c>
      <c r="AC708" s="575" t="str">
        <f>IFERROR(__xludf.DUMMYFUNCTION("""COMPUTED_VALUE"""),"")</f>
        <v/>
      </c>
      <c r="AD708" s="576" t="str">
        <f>IFERROR(__xludf.DUMMYFUNCTION("""COMPUTED_VALUE"""),"")</f>
        <v/>
      </c>
      <c r="AE708" s="574" t="str">
        <f>IFERROR(__xludf.DUMMYFUNCTION("""COMPUTED_VALUE"""),"")</f>
        <v/>
      </c>
      <c r="AF708" s="577" t="str">
        <f>IFERROR(__xludf.DUMMYFUNCTION("""COMPUTED_VALUE"""),"")</f>
        <v/>
      </c>
      <c r="AG708" s="570"/>
      <c r="AH708" s="571"/>
      <c r="AI708" s="393"/>
    </row>
    <row r="709">
      <c r="A709" s="554"/>
      <c r="B709" s="480" t="s">
        <v>2869</v>
      </c>
      <c r="C709" s="555"/>
      <c r="D709" s="556"/>
      <c r="E709" s="384" t="s">
        <v>2869</v>
      </c>
      <c r="F709" s="557"/>
      <c r="G709" s="558"/>
      <c r="H709" s="559"/>
      <c r="I709" s="560"/>
      <c r="J709" s="558"/>
      <c r="K709" s="561"/>
      <c r="L709" s="557"/>
      <c r="M709" s="558"/>
      <c r="N709" s="559"/>
      <c r="O709" s="560"/>
      <c r="P709" s="558"/>
      <c r="Q709" s="561"/>
      <c r="R709" s="557"/>
      <c r="S709" s="558"/>
      <c r="T709" s="559"/>
      <c r="U709" s="562"/>
      <c r="V709" s="563"/>
      <c r="W709" s="591"/>
      <c r="X709" s="572"/>
      <c r="Y709" s="353"/>
      <c r="Z709" s="573"/>
      <c r="AA709" s="574" t="str">
        <f>IFERROR(__xludf.DUMMYFUNCTION("""COMPUTED_VALUE"""),"")</f>
        <v/>
      </c>
      <c r="AB709" s="577" t="str">
        <f>IFERROR(__xludf.DUMMYFUNCTION("""COMPUTED_VALUE"""),"")</f>
        <v/>
      </c>
      <c r="AC709" s="575" t="str">
        <f>IFERROR(__xludf.DUMMYFUNCTION("""COMPUTED_VALUE"""),"")</f>
        <v/>
      </c>
      <c r="AD709" s="576" t="str">
        <f>IFERROR(__xludf.DUMMYFUNCTION("""COMPUTED_VALUE"""),"")</f>
        <v/>
      </c>
      <c r="AE709" s="574" t="str">
        <f>IFERROR(__xludf.DUMMYFUNCTION("""COMPUTED_VALUE"""),"")</f>
        <v/>
      </c>
      <c r="AF709" s="577" t="str">
        <f>IFERROR(__xludf.DUMMYFUNCTION("""COMPUTED_VALUE"""),"")</f>
        <v/>
      </c>
      <c r="AG709" s="570"/>
      <c r="AH709" s="571"/>
      <c r="AI709" s="393"/>
    </row>
    <row r="710">
      <c r="A710" s="554"/>
      <c r="B710" s="480" t="s">
        <v>2869</v>
      </c>
      <c r="C710" s="555"/>
      <c r="D710" s="556"/>
      <c r="E710" s="384" t="s">
        <v>2869</v>
      </c>
      <c r="F710" s="557"/>
      <c r="G710" s="558"/>
      <c r="H710" s="559"/>
      <c r="I710" s="560"/>
      <c r="J710" s="558"/>
      <c r="K710" s="561"/>
      <c r="L710" s="557"/>
      <c r="M710" s="558"/>
      <c r="N710" s="559"/>
      <c r="O710" s="560"/>
      <c r="P710" s="558"/>
      <c r="Q710" s="561"/>
      <c r="R710" s="557"/>
      <c r="S710" s="558"/>
      <c r="T710" s="559"/>
      <c r="U710" s="562"/>
      <c r="V710" s="563"/>
      <c r="W710" s="591"/>
      <c r="X710" s="572"/>
      <c r="Y710" s="353"/>
      <c r="Z710" s="573"/>
      <c r="AA710" s="574" t="str">
        <f>IFERROR(__xludf.DUMMYFUNCTION("""COMPUTED_VALUE"""),"")</f>
        <v/>
      </c>
      <c r="AB710" s="577" t="str">
        <f>IFERROR(__xludf.DUMMYFUNCTION("""COMPUTED_VALUE"""),"")</f>
        <v/>
      </c>
      <c r="AC710" s="575" t="str">
        <f>IFERROR(__xludf.DUMMYFUNCTION("""COMPUTED_VALUE"""),"")</f>
        <v/>
      </c>
      <c r="AD710" s="576" t="str">
        <f>IFERROR(__xludf.DUMMYFUNCTION("""COMPUTED_VALUE"""),"")</f>
        <v/>
      </c>
      <c r="AE710" s="574" t="str">
        <f>IFERROR(__xludf.DUMMYFUNCTION("""COMPUTED_VALUE"""),"")</f>
        <v/>
      </c>
      <c r="AF710" s="577" t="str">
        <f>IFERROR(__xludf.DUMMYFUNCTION("""COMPUTED_VALUE"""),"")</f>
        <v/>
      </c>
      <c r="AG710" s="570"/>
      <c r="AH710" s="571"/>
      <c r="AI710" s="393"/>
    </row>
    <row r="711">
      <c r="A711" s="554"/>
      <c r="B711" s="480" t="s">
        <v>2869</v>
      </c>
      <c r="C711" s="555"/>
      <c r="D711" s="556"/>
      <c r="E711" s="384" t="s">
        <v>2869</v>
      </c>
      <c r="F711" s="557"/>
      <c r="G711" s="558"/>
      <c r="H711" s="559"/>
      <c r="I711" s="560"/>
      <c r="J711" s="558"/>
      <c r="K711" s="561"/>
      <c r="L711" s="557"/>
      <c r="M711" s="558"/>
      <c r="N711" s="559"/>
      <c r="O711" s="560"/>
      <c r="P711" s="558"/>
      <c r="Q711" s="561"/>
      <c r="R711" s="557"/>
      <c r="S711" s="558"/>
      <c r="T711" s="559"/>
      <c r="U711" s="562"/>
      <c r="V711" s="563"/>
      <c r="W711" s="591"/>
      <c r="X711" s="572"/>
      <c r="Y711" s="353"/>
      <c r="Z711" s="573"/>
      <c r="AA711" s="574" t="str">
        <f>IFERROR(__xludf.DUMMYFUNCTION("""COMPUTED_VALUE"""),"")</f>
        <v/>
      </c>
      <c r="AB711" s="577" t="str">
        <f>IFERROR(__xludf.DUMMYFUNCTION("""COMPUTED_VALUE"""),"")</f>
        <v/>
      </c>
      <c r="AC711" s="575" t="str">
        <f>IFERROR(__xludf.DUMMYFUNCTION("""COMPUTED_VALUE"""),"")</f>
        <v/>
      </c>
      <c r="AD711" s="576" t="str">
        <f>IFERROR(__xludf.DUMMYFUNCTION("""COMPUTED_VALUE"""),"")</f>
        <v/>
      </c>
      <c r="AE711" s="574" t="str">
        <f>IFERROR(__xludf.DUMMYFUNCTION("""COMPUTED_VALUE"""),"")</f>
        <v/>
      </c>
      <c r="AF711" s="577" t="str">
        <f>IFERROR(__xludf.DUMMYFUNCTION("""COMPUTED_VALUE"""),"")</f>
        <v/>
      </c>
      <c r="AG711" s="570"/>
      <c r="AH711" s="571"/>
      <c r="AI711" s="393"/>
    </row>
    <row r="712">
      <c r="A712" s="554"/>
      <c r="B712" s="480" t="s">
        <v>2869</v>
      </c>
      <c r="C712" s="555"/>
      <c r="D712" s="556"/>
      <c r="E712" s="384" t="s">
        <v>2869</v>
      </c>
      <c r="F712" s="557"/>
      <c r="G712" s="558"/>
      <c r="H712" s="559"/>
      <c r="I712" s="560"/>
      <c r="J712" s="558"/>
      <c r="K712" s="561"/>
      <c r="L712" s="557"/>
      <c r="M712" s="558"/>
      <c r="N712" s="559"/>
      <c r="O712" s="560"/>
      <c r="P712" s="558"/>
      <c r="Q712" s="561"/>
      <c r="R712" s="557"/>
      <c r="S712" s="558"/>
      <c r="T712" s="559"/>
      <c r="U712" s="562"/>
      <c r="V712" s="563"/>
      <c r="W712" s="591"/>
      <c r="X712" s="572"/>
      <c r="Y712" s="353"/>
      <c r="Z712" s="573"/>
      <c r="AA712" s="574" t="str">
        <f>IFERROR(__xludf.DUMMYFUNCTION("""COMPUTED_VALUE"""),"")</f>
        <v/>
      </c>
      <c r="AB712" s="577" t="str">
        <f>IFERROR(__xludf.DUMMYFUNCTION("""COMPUTED_VALUE"""),"")</f>
        <v/>
      </c>
      <c r="AC712" s="575" t="str">
        <f>IFERROR(__xludf.DUMMYFUNCTION("""COMPUTED_VALUE"""),"")</f>
        <v/>
      </c>
      <c r="AD712" s="576" t="str">
        <f>IFERROR(__xludf.DUMMYFUNCTION("""COMPUTED_VALUE"""),"")</f>
        <v/>
      </c>
      <c r="AE712" s="574" t="str">
        <f>IFERROR(__xludf.DUMMYFUNCTION("""COMPUTED_VALUE"""),"")</f>
        <v/>
      </c>
      <c r="AF712" s="577" t="str">
        <f>IFERROR(__xludf.DUMMYFUNCTION("""COMPUTED_VALUE"""),"")</f>
        <v/>
      </c>
      <c r="AG712" s="570"/>
      <c r="AH712" s="571"/>
      <c r="AI712" s="393"/>
    </row>
    <row r="713">
      <c r="A713" s="554"/>
      <c r="B713" s="480" t="s">
        <v>2869</v>
      </c>
      <c r="C713" s="555"/>
      <c r="D713" s="556"/>
      <c r="E713" s="384" t="s">
        <v>2869</v>
      </c>
      <c r="F713" s="557"/>
      <c r="G713" s="558"/>
      <c r="H713" s="559"/>
      <c r="I713" s="560"/>
      <c r="J713" s="558"/>
      <c r="K713" s="561"/>
      <c r="L713" s="557"/>
      <c r="M713" s="558"/>
      <c r="N713" s="559"/>
      <c r="O713" s="560"/>
      <c r="P713" s="558"/>
      <c r="Q713" s="561"/>
      <c r="R713" s="557"/>
      <c r="S713" s="558"/>
      <c r="T713" s="559"/>
      <c r="U713" s="562"/>
      <c r="V713" s="563"/>
      <c r="W713" s="591"/>
      <c r="X713" s="572"/>
      <c r="Y713" s="353"/>
      <c r="Z713" s="573"/>
      <c r="AA713" s="574" t="str">
        <f>IFERROR(__xludf.DUMMYFUNCTION("""COMPUTED_VALUE"""),"")</f>
        <v/>
      </c>
      <c r="AB713" s="577" t="str">
        <f>IFERROR(__xludf.DUMMYFUNCTION("""COMPUTED_VALUE"""),"")</f>
        <v/>
      </c>
      <c r="AC713" s="575" t="str">
        <f>IFERROR(__xludf.DUMMYFUNCTION("""COMPUTED_VALUE"""),"")</f>
        <v/>
      </c>
      <c r="AD713" s="576" t="str">
        <f>IFERROR(__xludf.DUMMYFUNCTION("""COMPUTED_VALUE"""),"")</f>
        <v/>
      </c>
      <c r="AE713" s="574" t="str">
        <f>IFERROR(__xludf.DUMMYFUNCTION("""COMPUTED_VALUE"""),"")</f>
        <v/>
      </c>
      <c r="AF713" s="577" t="str">
        <f>IFERROR(__xludf.DUMMYFUNCTION("""COMPUTED_VALUE"""),"")</f>
        <v/>
      </c>
      <c r="AG713" s="570"/>
      <c r="AH713" s="571"/>
      <c r="AI713" s="393"/>
    </row>
    <row r="714">
      <c r="A714" s="554"/>
      <c r="B714" s="480" t="s">
        <v>2869</v>
      </c>
      <c r="C714" s="555"/>
      <c r="D714" s="556"/>
      <c r="E714" s="384" t="s">
        <v>2869</v>
      </c>
      <c r="F714" s="557"/>
      <c r="G714" s="558"/>
      <c r="H714" s="559"/>
      <c r="I714" s="560"/>
      <c r="J714" s="558"/>
      <c r="K714" s="561"/>
      <c r="L714" s="557"/>
      <c r="M714" s="558"/>
      <c r="N714" s="559"/>
      <c r="O714" s="560"/>
      <c r="P714" s="558"/>
      <c r="Q714" s="561"/>
      <c r="R714" s="557"/>
      <c r="S714" s="558"/>
      <c r="T714" s="559"/>
      <c r="U714" s="562"/>
      <c r="V714" s="563"/>
      <c r="W714" s="591"/>
      <c r="X714" s="572"/>
      <c r="Y714" s="353"/>
      <c r="Z714" s="573"/>
      <c r="AA714" s="574" t="str">
        <f>IFERROR(__xludf.DUMMYFUNCTION("""COMPUTED_VALUE"""),"")</f>
        <v/>
      </c>
      <c r="AB714" s="577" t="str">
        <f>IFERROR(__xludf.DUMMYFUNCTION("""COMPUTED_VALUE"""),"")</f>
        <v/>
      </c>
      <c r="AC714" s="575" t="str">
        <f>IFERROR(__xludf.DUMMYFUNCTION("""COMPUTED_VALUE"""),"")</f>
        <v/>
      </c>
      <c r="AD714" s="576" t="str">
        <f>IFERROR(__xludf.DUMMYFUNCTION("""COMPUTED_VALUE"""),"")</f>
        <v/>
      </c>
      <c r="AE714" s="574" t="str">
        <f>IFERROR(__xludf.DUMMYFUNCTION("""COMPUTED_VALUE"""),"")</f>
        <v/>
      </c>
      <c r="AF714" s="577" t="str">
        <f>IFERROR(__xludf.DUMMYFUNCTION("""COMPUTED_VALUE"""),"")</f>
        <v/>
      </c>
      <c r="AG714" s="570"/>
      <c r="AH714" s="571"/>
      <c r="AI714" s="393"/>
    </row>
    <row r="715">
      <c r="A715" s="554"/>
      <c r="B715" s="480" t="s">
        <v>2869</v>
      </c>
      <c r="C715" s="555"/>
      <c r="D715" s="556"/>
      <c r="E715" s="384" t="s">
        <v>2869</v>
      </c>
      <c r="F715" s="557"/>
      <c r="G715" s="558"/>
      <c r="H715" s="559"/>
      <c r="I715" s="560"/>
      <c r="J715" s="558"/>
      <c r="K715" s="561"/>
      <c r="L715" s="557"/>
      <c r="M715" s="558"/>
      <c r="N715" s="559"/>
      <c r="O715" s="560"/>
      <c r="P715" s="558"/>
      <c r="Q715" s="561"/>
      <c r="R715" s="557"/>
      <c r="S715" s="558"/>
      <c r="T715" s="559"/>
      <c r="U715" s="562"/>
      <c r="V715" s="563"/>
      <c r="W715" s="591"/>
      <c r="X715" s="572"/>
      <c r="Y715" s="353"/>
      <c r="Z715" s="573"/>
      <c r="AA715" s="574" t="str">
        <f>IFERROR(__xludf.DUMMYFUNCTION("""COMPUTED_VALUE"""),"")</f>
        <v/>
      </c>
      <c r="AB715" s="577" t="str">
        <f>IFERROR(__xludf.DUMMYFUNCTION("""COMPUTED_VALUE"""),"")</f>
        <v/>
      </c>
      <c r="AC715" s="575" t="str">
        <f>IFERROR(__xludf.DUMMYFUNCTION("""COMPUTED_VALUE"""),"")</f>
        <v/>
      </c>
      <c r="AD715" s="576" t="str">
        <f>IFERROR(__xludf.DUMMYFUNCTION("""COMPUTED_VALUE"""),"")</f>
        <v/>
      </c>
      <c r="AE715" s="574" t="str">
        <f>IFERROR(__xludf.DUMMYFUNCTION("""COMPUTED_VALUE"""),"")</f>
        <v/>
      </c>
      <c r="AF715" s="577" t="str">
        <f>IFERROR(__xludf.DUMMYFUNCTION("""COMPUTED_VALUE"""),"")</f>
        <v/>
      </c>
      <c r="AG715" s="570"/>
      <c r="AH715" s="571"/>
      <c r="AI715" s="393"/>
    </row>
    <row r="716">
      <c r="A716" s="554"/>
      <c r="B716" s="480" t="s">
        <v>2869</v>
      </c>
      <c r="C716" s="555"/>
      <c r="D716" s="556"/>
      <c r="E716" s="384" t="s">
        <v>2869</v>
      </c>
      <c r="F716" s="557"/>
      <c r="G716" s="558"/>
      <c r="H716" s="559"/>
      <c r="I716" s="560"/>
      <c r="J716" s="558"/>
      <c r="K716" s="561"/>
      <c r="L716" s="557"/>
      <c r="M716" s="558"/>
      <c r="N716" s="559"/>
      <c r="O716" s="560"/>
      <c r="P716" s="558"/>
      <c r="Q716" s="561"/>
      <c r="R716" s="557"/>
      <c r="S716" s="558"/>
      <c r="T716" s="559"/>
      <c r="U716" s="562"/>
      <c r="V716" s="563"/>
      <c r="W716" s="591"/>
      <c r="X716" s="572"/>
      <c r="Y716" s="353"/>
      <c r="Z716" s="573"/>
      <c r="AA716" s="574" t="str">
        <f>IFERROR(__xludf.DUMMYFUNCTION("""COMPUTED_VALUE"""),"")</f>
        <v/>
      </c>
      <c r="AB716" s="577" t="str">
        <f>IFERROR(__xludf.DUMMYFUNCTION("""COMPUTED_VALUE"""),"")</f>
        <v/>
      </c>
      <c r="AC716" s="575" t="str">
        <f>IFERROR(__xludf.DUMMYFUNCTION("""COMPUTED_VALUE"""),"")</f>
        <v/>
      </c>
      <c r="AD716" s="576" t="str">
        <f>IFERROR(__xludf.DUMMYFUNCTION("""COMPUTED_VALUE"""),"")</f>
        <v/>
      </c>
      <c r="AE716" s="574" t="str">
        <f>IFERROR(__xludf.DUMMYFUNCTION("""COMPUTED_VALUE"""),"")</f>
        <v/>
      </c>
      <c r="AF716" s="577" t="str">
        <f>IFERROR(__xludf.DUMMYFUNCTION("""COMPUTED_VALUE"""),"")</f>
        <v/>
      </c>
      <c r="AG716" s="570"/>
      <c r="AH716" s="571"/>
      <c r="AI716" s="393"/>
    </row>
    <row r="717">
      <c r="A717" s="554"/>
      <c r="B717" s="480" t="s">
        <v>2869</v>
      </c>
      <c r="C717" s="555"/>
      <c r="D717" s="556"/>
      <c r="E717" s="384" t="s">
        <v>2869</v>
      </c>
      <c r="F717" s="557"/>
      <c r="G717" s="558"/>
      <c r="H717" s="559"/>
      <c r="I717" s="560"/>
      <c r="J717" s="558"/>
      <c r="K717" s="561"/>
      <c r="L717" s="557"/>
      <c r="M717" s="558"/>
      <c r="N717" s="559"/>
      <c r="O717" s="560"/>
      <c r="P717" s="558"/>
      <c r="Q717" s="561"/>
      <c r="R717" s="557"/>
      <c r="S717" s="558"/>
      <c r="T717" s="559"/>
      <c r="U717" s="562"/>
      <c r="V717" s="563"/>
      <c r="W717" s="591"/>
      <c r="X717" s="572"/>
      <c r="Y717" s="353"/>
      <c r="Z717" s="573"/>
      <c r="AA717" s="574" t="str">
        <f>IFERROR(__xludf.DUMMYFUNCTION("""COMPUTED_VALUE"""),"")</f>
        <v/>
      </c>
      <c r="AB717" s="577" t="str">
        <f>IFERROR(__xludf.DUMMYFUNCTION("""COMPUTED_VALUE"""),"")</f>
        <v/>
      </c>
      <c r="AC717" s="575" t="str">
        <f>IFERROR(__xludf.DUMMYFUNCTION("""COMPUTED_VALUE"""),"")</f>
        <v/>
      </c>
      <c r="AD717" s="576" t="str">
        <f>IFERROR(__xludf.DUMMYFUNCTION("""COMPUTED_VALUE"""),"")</f>
        <v/>
      </c>
      <c r="AE717" s="574" t="str">
        <f>IFERROR(__xludf.DUMMYFUNCTION("""COMPUTED_VALUE"""),"")</f>
        <v/>
      </c>
      <c r="AF717" s="577" t="str">
        <f>IFERROR(__xludf.DUMMYFUNCTION("""COMPUTED_VALUE"""),"")</f>
        <v/>
      </c>
      <c r="AG717" s="570"/>
      <c r="AH717" s="571"/>
      <c r="AI717" s="393"/>
    </row>
    <row r="718">
      <c r="A718" s="554"/>
      <c r="B718" s="480" t="s">
        <v>2869</v>
      </c>
      <c r="C718" s="555"/>
      <c r="D718" s="556"/>
      <c r="E718" s="384" t="s">
        <v>2869</v>
      </c>
      <c r="F718" s="557"/>
      <c r="G718" s="558"/>
      <c r="H718" s="559"/>
      <c r="I718" s="560"/>
      <c r="J718" s="558"/>
      <c r="K718" s="561"/>
      <c r="L718" s="557"/>
      <c r="M718" s="558"/>
      <c r="N718" s="559"/>
      <c r="O718" s="560"/>
      <c r="P718" s="558"/>
      <c r="Q718" s="561"/>
      <c r="R718" s="557"/>
      <c r="S718" s="558"/>
      <c r="T718" s="559"/>
      <c r="U718" s="562"/>
      <c r="V718" s="563"/>
      <c r="W718" s="591"/>
      <c r="X718" s="572"/>
      <c r="Y718" s="353"/>
      <c r="Z718" s="573"/>
      <c r="AA718" s="574" t="str">
        <f>IFERROR(__xludf.DUMMYFUNCTION("""COMPUTED_VALUE"""),"")</f>
        <v/>
      </c>
      <c r="AB718" s="577" t="str">
        <f>IFERROR(__xludf.DUMMYFUNCTION("""COMPUTED_VALUE"""),"")</f>
        <v/>
      </c>
      <c r="AC718" s="575" t="str">
        <f>IFERROR(__xludf.DUMMYFUNCTION("""COMPUTED_VALUE"""),"")</f>
        <v/>
      </c>
      <c r="AD718" s="576" t="str">
        <f>IFERROR(__xludf.DUMMYFUNCTION("""COMPUTED_VALUE"""),"")</f>
        <v/>
      </c>
      <c r="AE718" s="574" t="str">
        <f>IFERROR(__xludf.DUMMYFUNCTION("""COMPUTED_VALUE"""),"")</f>
        <v/>
      </c>
      <c r="AF718" s="577" t="str">
        <f>IFERROR(__xludf.DUMMYFUNCTION("""COMPUTED_VALUE"""),"")</f>
        <v/>
      </c>
      <c r="AG718" s="570"/>
      <c r="AH718" s="571"/>
      <c r="AI718" s="393"/>
    </row>
    <row r="719">
      <c r="A719" s="554"/>
      <c r="B719" s="480" t="s">
        <v>2869</v>
      </c>
      <c r="C719" s="555"/>
      <c r="D719" s="556"/>
      <c r="E719" s="384" t="s">
        <v>2869</v>
      </c>
      <c r="F719" s="557"/>
      <c r="G719" s="558"/>
      <c r="H719" s="559"/>
      <c r="I719" s="560"/>
      <c r="J719" s="558"/>
      <c r="K719" s="561"/>
      <c r="L719" s="557"/>
      <c r="M719" s="558"/>
      <c r="N719" s="559"/>
      <c r="O719" s="560"/>
      <c r="P719" s="558"/>
      <c r="Q719" s="561"/>
      <c r="R719" s="557"/>
      <c r="S719" s="558"/>
      <c r="T719" s="559"/>
      <c r="U719" s="562"/>
      <c r="V719" s="563"/>
      <c r="W719" s="591"/>
      <c r="X719" s="572"/>
      <c r="Y719" s="353"/>
      <c r="Z719" s="573"/>
      <c r="AA719" s="574" t="str">
        <f>IFERROR(__xludf.DUMMYFUNCTION("""COMPUTED_VALUE"""),"")</f>
        <v/>
      </c>
      <c r="AB719" s="577" t="str">
        <f>IFERROR(__xludf.DUMMYFUNCTION("""COMPUTED_VALUE"""),"")</f>
        <v/>
      </c>
      <c r="AC719" s="575" t="str">
        <f>IFERROR(__xludf.DUMMYFUNCTION("""COMPUTED_VALUE"""),"")</f>
        <v/>
      </c>
      <c r="AD719" s="576" t="str">
        <f>IFERROR(__xludf.DUMMYFUNCTION("""COMPUTED_VALUE"""),"")</f>
        <v/>
      </c>
      <c r="AE719" s="574" t="str">
        <f>IFERROR(__xludf.DUMMYFUNCTION("""COMPUTED_VALUE"""),"")</f>
        <v/>
      </c>
      <c r="AF719" s="577" t="str">
        <f>IFERROR(__xludf.DUMMYFUNCTION("""COMPUTED_VALUE"""),"")</f>
        <v/>
      </c>
      <c r="AG719" s="570"/>
      <c r="AH719" s="571"/>
      <c r="AI719" s="393"/>
    </row>
    <row r="720">
      <c r="A720" s="554"/>
      <c r="B720" s="480" t="s">
        <v>2869</v>
      </c>
      <c r="C720" s="555"/>
      <c r="D720" s="556"/>
      <c r="E720" s="384" t="s">
        <v>2869</v>
      </c>
      <c r="F720" s="557"/>
      <c r="G720" s="558"/>
      <c r="H720" s="559"/>
      <c r="I720" s="560"/>
      <c r="J720" s="558"/>
      <c r="K720" s="561"/>
      <c r="L720" s="557"/>
      <c r="M720" s="558"/>
      <c r="N720" s="559"/>
      <c r="O720" s="560"/>
      <c r="P720" s="558"/>
      <c r="Q720" s="561"/>
      <c r="R720" s="557"/>
      <c r="S720" s="558"/>
      <c r="T720" s="559"/>
      <c r="U720" s="562"/>
      <c r="V720" s="563"/>
      <c r="W720" s="591"/>
      <c r="X720" s="572"/>
      <c r="Y720" s="353"/>
      <c r="Z720" s="573"/>
      <c r="AA720" s="574" t="str">
        <f>IFERROR(__xludf.DUMMYFUNCTION("""COMPUTED_VALUE"""),"")</f>
        <v/>
      </c>
      <c r="AB720" s="577" t="str">
        <f>IFERROR(__xludf.DUMMYFUNCTION("""COMPUTED_VALUE"""),"")</f>
        <v/>
      </c>
      <c r="AC720" s="575" t="str">
        <f>IFERROR(__xludf.DUMMYFUNCTION("""COMPUTED_VALUE"""),"")</f>
        <v/>
      </c>
      <c r="AD720" s="576" t="str">
        <f>IFERROR(__xludf.DUMMYFUNCTION("""COMPUTED_VALUE"""),"")</f>
        <v/>
      </c>
      <c r="AE720" s="574" t="str">
        <f>IFERROR(__xludf.DUMMYFUNCTION("""COMPUTED_VALUE"""),"")</f>
        <v/>
      </c>
      <c r="AF720" s="577" t="str">
        <f>IFERROR(__xludf.DUMMYFUNCTION("""COMPUTED_VALUE"""),"")</f>
        <v/>
      </c>
      <c r="AG720" s="570"/>
      <c r="AH720" s="571"/>
      <c r="AI720" s="393"/>
    </row>
    <row r="721">
      <c r="A721" s="554"/>
      <c r="B721" s="480" t="s">
        <v>2869</v>
      </c>
      <c r="C721" s="555"/>
      <c r="D721" s="556"/>
      <c r="E721" s="384" t="s">
        <v>2869</v>
      </c>
      <c r="F721" s="557"/>
      <c r="G721" s="558"/>
      <c r="H721" s="559"/>
      <c r="I721" s="560"/>
      <c r="J721" s="558"/>
      <c r="K721" s="561"/>
      <c r="L721" s="557"/>
      <c r="M721" s="558"/>
      <c r="N721" s="559"/>
      <c r="O721" s="560"/>
      <c r="P721" s="558"/>
      <c r="Q721" s="561"/>
      <c r="R721" s="557"/>
      <c r="S721" s="558"/>
      <c r="T721" s="559"/>
      <c r="U721" s="562"/>
      <c r="V721" s="563"/>
      <c r="W721" s="591"/>
      <c r="X721" s="572"/>
      <c r="Y721" s="353"/>
      <c r="Z721" s="573"/>
      <c r="AA721" s="574" t="str">
        <f>IFERROR(__xludf.DUMMYFUNCTION("""COMPUTED_VALUE"""),"")</f>
        <v/>
      </c>
      <c r="AB721" s="577" t="str">
        <f>IFERROR(__xludf.DUMMYFUNCTION("""COMPUTED_VALUE"""),"")</f>
        <v/>
      </c>
      <c r="AC721" s="575" t="str">
        <f>IFERROR(__xludf.DUMMYFUNCTION("""COMPUTED_VALUE"""),"")</f>
        <v/>
      </c>
      <c r="AD721" s="576" t="str">
        <f>IFERROR(__xludf.DUMMYFUNCTION("""COMPUTED_VALUE"""),"")</f>
        <v/>
      </c>
      <c r="AE721" s="574" t="str">
        <f>IFERROR(__xludf.DUMMYFUNCTION("""COMPUTED_VALUE"""),"")</f>
        <v/>
      </c>
      <c r="AF721" s="577" t="str">
        <f>IFERROR(__xludf.DUMMYFUNCTION("""COMPUTED_VALUE"""),"")</f>
        <v/>
      </c>
      <c r="AG721" s="570"/>
      <c r="AH721" s="571"/>
      <c r="AI721" s="393"/>
    </row>
    <row r="722">
      <c r="A722" s="554"/>
      <c r="B722" s="480" t="s">
        <v>2869</v>
      </c>
      <c r="C722" s="555"/>
      <c r="D722" s="556"/>
      <c r="E722" s="384" t="s">
        <v>2869</v>
      </c>
      <c r="F722" s="557"/>
      <c r="G722" s="558"/>
      <c r="H722" s="559"/>
      <c r="I722" s="560"/>
      <c r="J722" s="558"/>
      <c r="K722" s="561"/>
      <c r="L722" s="557"/>
      <c r="M722" s="558"/>
      <c r="N722" s="559"/>
      <c r="O722" s="560"/>
      <c r="P722" s="558"/>
      <c r="Q722" s="561"/>
      <c r="R722" s="557"/>
      <c r="S722" s="558"/>
      <c r="T722" s="559"/>
      <c r="U722" s="562"/>
      <c r="V722" s="563"/>
      <c r="W722" s="591"/>
      <c r="X722" s="572"/>
      <c r="Y722" s="353"/>
      <c r="Z722" s="573"/>
      <c r="AA722" s="574" t="str">
        <f>IFERROR(__xludf.DUMMYFUNCTION("""COMPUTED_VALUE"""),"")</f>
        <v/>
      </c>
      <c r="AB722" s="577" t="str">
        <f>IFERROR(__xludf.DUMMYFUNCTION("""COMPUTED_VALUE"""),"")</f>
        <v/>
      </c>
      <c r="AC722" s="575" t="str">
        <f>IFERROR(__xludf.DUMMYFUNCTION("""COMPUTED_VALUE"""),"")</f>
        <v/>
      </c>
      <c r="AD722" s="576" t="str">
        <f>IFERROR(__xludf.DUMMYFUNCTION("""COMPUTED_VALUE"""),"")</f>
        <v/>
      </c>
      <c r="AE722" s="574" t="str">
        <f>IFERROR(__xludf.DUMMYFUNCTION("""COMPUTED_VALUE"""),"")</f>
        <v/>
      </c>
      <c r="AF722" s="577" t="str">
        <f>IFERROR(__xludf.DUMMYFUNCTION("""COMPUTED_VALUE"""),"")</f>
        <v/>
      </c>
      <c r="AG722" s="570"/>
      <c r="AH722" s="571"/>
      <c r="AI722" s="393"/>
    </row>
    <row r="723">
      <c r="A723" s="554"/>
      <c r="B723" s="480" t="s">
        <v>2869</v>
      </c>
      <c r="C723" s="555"/>
      <c r="D723" s="556"/>
      <c r="E723" s="384" t="s">
        <v>2869</v>
      </c>
      <c r="F723" s="557"/>
      <c r="G723" s="558"/>
      <c r="H723" s="559"/>
      <c r="I723" s="560"/>
      <c r="J723" s="558"/>
      <c r="K723" s="561"/>
      <c r="L723" s="557"/>
      <c r="M723" s="558"/>
      <c r="N723" s="559"/>
      <c r="O723" s="560"/>
      <c r="P723" s="558"/>
      <c r="Q723" s="561"/>
      <c r="R723" s="557"/>
      <c r="S723" s="558"/>
      <c r="T723" s="559"/>
      <c r="U723" s="562"/>
      <c r="V723" s="563"/>
      <c r="W723" s="591"/>
      <c r="X723" s="572"/>
      <c r="Y723" s="353"/>
      <c r="Z723" s="573"/>
      <c r="AA723" s="574" t="str">
        <f>IFERROR(__xludf.DUMMYFUNCTION("""COMPUTED_VALUE"""),"")</f>
        <v/>
      </c>
      <c r="AB723" s="577" t="str">
        <f>IFERROR(__xludf.DUMMYFUNCTION("""COMPUTED_VALUE"""),"")</f>
        <v/>
      </c>
      <c r="AC723" s="575" t="str">
        <f>IFERROR(__xludf.DUMMYFUNCTION("""COMPUTED_VALUE"""),"")</f>
        <v/>
      </c>
      <c r="AD723" s="576" t="str">
        <f>IFERROR(__xludf.DUMMYFUNCTION("""COMPUTED_VALUE"""),"")</f>
        <v/>
      </c>
      <c r="AE723" s="574" t="str">
        <f>IFERROR(__xludf.DUMMYFUNCTION("""COMPUTED_VALUE"""),"")</f>
        <v/>
      </c>
      <c r="AF723" s="577" t="str">
        <f>IFERROR(__xludf.DUMMYFUNCTION("""COMPUTED_VALUE"""),"")</f>
        <v/>
      </c>
      <c r="AG723" s="570"/>
      <c r="AH723" s="571"/>
      <c r="AI723" s="393"/>
    </row>
    <row r="724">
      <c r="A724" s="554"/>
      <c r="B724" s="480" t="s">
        <v>2869</v>
      </c>
      <c r="C724" s="555"/>
      <c r="D724" s="556"/>
      <c r="E724" s="384" t="s">
        <v>2869</v>
      </c>
      <c r="F724" s="557"/>
      <c r="G724" s="558"/>
      <c r="H724" s="559"/>
      <c r="I724" s="560"/>
      <c r="J724" s="558"/>
      <c r="K724" s="561"/>
      <c r="L724" s="557"/>
      <c r="M724" s="558"/>
      <c r="N724" s="559"/>
      <c r="O724" s="560"/>
      <c r="P724" s="558"/>
      <c r="Q724" s="561"/>
      <c r="R724" s="557"/>
      <c r="S724" s="558"/>
      <c r="T724" s="559"/>
      <c r="U724" s="562"/>
      <c r="V724" s="563"/>
      <c r="W724" s="591"/>
      <c r="X724" s="572"/>
      <c r="Y724" s="353"/>
      <c r="Z724" s="573"/>
      <c r="AA724" s="574" t="str">
        <f>IFERROR(__xludf.DUMMYFUNCTION("""COMPUTED_VALUE"""),"")</f>
        <v/>
      </c>
      <c r="AB724" s="577" t="str">
        <f>IFERROR(__xludf.DUMMYFUNCTION("""COMPUTED_VALUE"""),"")</f>
        <v/>
      </c>
      <c r="AC724" s="575" t="str">
        <f>IFERROR(__xludf.DUMMYFUNCTION("""COMPUTED_VALUE"""),"")</f>
        <v/>
      </c>
      <c r="AD724" s="576" t="str">
        <f>IFERROR(__xludf.DUMMYFUNCTION("""COMPUTED_VALUE"""),"")</f>
        <v/>
      </c>
      <c r="AE724" s="574" t="str">
        <f>IFERROR(__xludf.DUMMYFUNCTION("""COMPUTED_VALUE"""),"")</f>
        <v/>
      </c>
      <c r="AF724" s="577" t="str">
        <f>IFERROR(__xludf.DUMMYFUNCTION("""COMPUTED_VALUE"""),"")</f>
        <v/>
      </c>
      <c r="AG724" s="570"/>
      <c r="AH724" s="571"/>
      <c r="AI724" s="393"/>
    </row>
    <row r="725">
      <c r="A725" s="554"/>
      <c r="B725" s="480" t="s">
        <v>2869</v>
      </c>
      <c r="C725" s="555"/>
      <c r="D725" s="556"/>
      <c r="E725" s="384" t="s">
        <v>2869</v>
      </c>
      <c r="F725" s="557"/>
      <c r="G725" s="558"/>
      <c r="H725" s="559"/>
      <c r="I725" s="560"/>
      <c r="J725" s="558"/>
      <c r="K725" s="561"/>
      <c r="L725" s="557"/>
      <c r="M725" s="558"/>
      <c r="N725" s="559"/>
      <c r="O725" s="560"/>
      <c r="P725" s="558"/>
      <c r="Q725" s="561"/>
      <c r="R725" s="557"/>
      <c r="S725" s="558"/>
      <c r="T725" s="559"/>
      <c r="U725" s="562"/>
      <c r="V725" s="563"/>
      <c r="W725" s="591"/>
      <c r="X725" s="572"/>
      <c r="Y725" s="353"/>
      <c r="Z725" s="573"/>
      <c r="AA725" s="574" t="str">
        <f>IFERROR(__xludf.DUMMYFUNCTION("""COMPUTED_VALUE"""),"")</f>
        <v/>
      </c>
      <c r="AB725" s="577" t="str">
        <f>IFERROR(__xludf.DUMMYFUNCTION("""COMPUTED_VALUE"""),"")</f>
        <v/>
      </c>
      <c r="AC725" s="575" t="str">
        <f>IFERROR(__xludf.DUMMYFUNCTION("""COMPUTED_VALUE"""),"")</f>
        <v/>
      </c>
      <c r="AD725" s="576" t="str">
        <f>IFERROR(__xludf.DUMMYFUNCTION("""COMPUTED_VALUE"""),"")</f>
        <v/>
      </c>
      <c r="AE725" s="574" t="str">
        <f>IFERROR(__xludf.DUMMYFUNCTION("""COMPUTED_VALUE"""),"")</f>
        <v/>
      </c>
      <c r="AF725" s="577" t="str">
        <f>IFERROR(__xludf.DUMMYFUNCTION("""COMPUTED_VALUE"""),"")</f>
        <v/>
      </c>
      <c r="AG725" s="570"/>
      <c r="AH725" s="571"/>
      <c r="AI725" s="393"/>
    </row>
    <row r="726">
      <c r="A726" s="554"/>
      <c r="B726" s="480" t="s">
        <v>2869</v>
      </c>
      <c r="C726" s="555"/>
      <c r="D726" s="556"/>
      <c r="E726" s="384" t="s">
        <v>2869</v>
      </c>
      <c r="F726" s="557"/>
      <c r="G726" s="558"/>
      <c r="H726" s="559"/>
      <c r="I726" s="560"/>
      <c r="J726" s="558"/>
      <c r="K726" s="561"/>
      <c r="L726" s="557"/>
      <c r="M726" s="558"/>
      <c r="N726" s="559"/>
      <c r="O726" s="560"/>
      <c r="P726" s="558"/>
      <c r="Q726" s="561"/>
      <c r="R726" s="557"/>
      <c r="S726" s="558"/>
      <c r="T726" s="559"/>
      <c r="U726" s="562"/>
      <c r="V726" s="563"/>
      <c r="W726" s="591"/>
      <c r="X726" s="572"/>
      <c r="Y726" s="353"/>
      <c r="Z726" s="573"/>
      <c r="AA726" s="574" t="str">
        <f>IFERROR(__xludf.DUMMYFUNCTION("""COMPUTED_VALUE"""),"")</f>
        <v/>
      </c>
      <c r="AB726" s="577" t="str">
        <f>IFERROR(__xludf.DUMMYFUNCTION("""COMPUTED_VALUE"""),"")</f>
        <v/>
      </c>
      <c r="AC726" s="575" t="str">
        <f>IFERROR(__xludf.DUMMYFUNCTION("""COMPUTED_VALUE"""),"")</f>
        <v/>
      </c>
      <c r="AD726" s="576" t="str">
        <f>IFERROR(__xludf.DUMMYFUNCTION("""COMPUTED_VALUE"""),"")</f>
        <v/>
      </c>
      <c r="AE726" s="574" t="str">
        <f>IFERROR(__xludf.DUMMYFUNCTION("""COMPUTED_VALUE"""),"")</f>
        <v/>
      </c>
      <c r="AF726" s="577" t="str">
        <f>IFERROR(__xludf.DUMMYFUNCTION("""COMPUTED_VALUE"""),"")</f>
        <v/>
      </c>
      <c r="AG726" s="570"/>
      <c r="AH726" s="571"/>
      <c r="AI726" s="393"/>
    </row>
    <row r="727">
      <c r="A727" s="554"/>
      <c r="B727" s="480" t="s">
        <v>2869</v>
      </c>
      <c r="C727" s="555"/>
      <c r="D727" s="556"/>
      <c r="E727" s="384" t="s">
        <v>2869</v>
      </c>
      <c r="F727" s="557"/>
      <c r="G727" s="558"/>
      <c r="H727" s="559"/>
      <c r="I727" s="560"/>
      <c r="J727" s="558"/>
      <c r="K727" s="561"/>
      <c r="L727" s="557"/>
      <c r="M727" s="558"/>
      <c r="N727" s="559"/>
      <c r="O727" s="560"/>
      <c r="P727" s="558"/>
      <c r="Q727" s="561"/>
      <c r="R727" s="557"/>
      <c r="S727" s="558"/>
      <c r="T727" s="559"/>
      <c r="U727" s="562"/>
      <c r="V727" s="563"/>
      <c r="W727" s="591"/>
      <c r="X727" s="572"/>
      <c r="Y727" s="353"/>
      <c r="Z727" s="573"/>
      <c r="AA727" s="574" t="str">
        <f>IFERROR(__xludf.DUMMYFUNCTION("""COMPUTED_VALUE"""),"")</f>
        <v/>
      </c>
      <c r="AB727" s="577" t="str">
        <f>IFERROR(__xludf.DUMMYFUNCTION("""COMPUTED_VALUE"""),"")</f>
        <v/>
      </c>
      <c r="AC727" s="575" t="str">
        <f>IFERROR(__xludf.DUMMYFUNCTION("""COMPUTED_VALUE"""),"")</f>
        <v/>
      </c>
      <c r="AD727" s="576" t="str">
        <f>IFERROR(__xludf.DUMMYFUNCTION("""COMPUTED_VALUE"""),"")</f>
        <v/>
      </c>
      <c r="AE727" s="574" t="str">
        <f>IFERROR(__xludf.DUMMYFUNCTION("""COMPUTED_VALUE"""),"")</f>
        <v/>
      </c>
      <c r="AF727" s="577" t="str">
        <f>IFERROR(__xludf.DUMMYFUNCTION("""COMPUTED_VALUE"""),"")</f>
        <v/>
      </c>
      <c r="AG727" s="570"/>
      <c r="AH727" s="571"/>
      <c r="AI727" s="393"/>
    </row>
    <row r="728">
      <c r="A728" s="554"/>
      <c r="B728" s="480" t="s">
        <v>2869</v>
      </c>
      <c r="C728" s="555"/>
      <c r="D728" s="556"/>
      <c r="E728" s="384" t="s">
        <v>2869</v>
      </c>
      <c r="F728" s="557"/>
      <c r="G728" s="558"/>
      <c r="H728" s="559"/>
      <c r="I728" s="560"/>
      <c r="J728" s="558"/>
      <c r="K728" s="561"/>
      <c r="L728" s="557"/>
      <c r="M728" s="558"/>
      <c r="N728" s="559"/>
      <c r="O728" s="560"/>
      <c r="P728" s="558"/>
      <c r="Q728" s="561"/>
      <c r="R728" s="557"/>
      <c r="S728" s="558"/>
      <c r="T728" s="559"/>
      <c r="U728" s="562"/>
      <c r="V728" s="563"/>
      <c r="W728" s="591"/>
      <c r="X728" s="572"/>
      <c r="Y728" s="353"/>
      <c r="Z728" s="573"/>
      <c r="AA728" s="574" t="str">
        <f>IFERROR(__xludf.DUMMYFUNCTION("""COMPUTED_VALUE"""),"")</f>
        <v/>
      </c>
      <c r="AB728" s="577" t="str">
        <f>IFERROR(__xludf.DUMMYFUNCTION("""COMPUTED_VALUE"""),"")</f>
        <v/>
      </c>
      <c r="AC728" s="575" t="str">
        <f>IFERROR(__xludf.DUMMYFUNCTION("""COMPUTED_VALUE"""),"")</f>
        <v/>
      </c>
      <c r="AD728" s="576" t="str">
        <f>IFERROR(__xludf.DUMMYFUNCTION("""COMPUTED_VALUE"""),"")</f>
        <v/>
      </c>
      <c r="AE728" s="574" t="str">
        <f>IFERROR(__xludf.DUMMYFUNCTION("""COMPUTED_VALUE"""),"")</f>
        <v/>
      </c>
      <c r="AF728" s="577" t="str">
        <f>IFERROR(__xludf.DUMMYFUNCTION("""COMPUTED_VALUE"""),"")</f>
        <v/>
      </c>
      <c r="AG728" s="570"/>
      <c r="AH728" s="571"/>
      <c r="AI728" s="393"/>
    </row>
    <row r="729">
      <c r="A729" s="554"/>
      <c r="B729" s="480" t="s">
        <v>2869</v>
      </c>
      <c r="C729" s="555"/>
      <c r="D729" s="556"/>
      <c r="E729" s="384" t="s">
        <v>2869</v>
      </c>
      <c r="F729" s="557"/>
      <c r="G729" s="558"/>
      <c r="H729" s="559"/>
      <c r="I729" s="560"/>
      <c r="J729" s="558"/>
      <c r="K729" s="561"/>
      <c r="L729" s="557"/>
      <c r="M729" s="558"/>
      <c r="N729" s="559"/>
      <c r="O729" s="560"/>
      <c r="P729" s="558"/>
      <c r="Q729" s="561"/>
      <c r="R729" s="557"/>
      <c r="S729" s="558"/>
      <c r="T729" s="559"/>
      <c r="U729" s="562"/>
      <c r="V729" s="563"/>
      <c r="W729" s="591"/>
      <c r="X729" s="572"/>
      <c r="Y729" s="353"/>
      <c r="Z729" s="573"/>
      <c r="AA729" s="574" t="str">
        <f>IFERROR(__xludf.DUMMYFUNCTION("""COMPUTED_VALUE"""),"")</f>
        <v/>
      </c>
      <c r="AB729" s="577" t="str">
        <f>IFERROR(__xludf.DUMMYFUNCTION("""COMPUTED_VALUE"""),"")</f>
        <v/>
      </c>
      <c r="AC729" s="575" t="str">
        <f>IFERROR(__xludf.DUMMYFUNCTION("""COMPUTED_VALUE"""),"")</f>
        <v/>
      </c>
      <c r="AD729" s="576" t="str">
        <f>IFERROR(__xludf.DUMMYFUNCTION("""COMPUTED_VALUE"""),"")</f>
        <v/>
      </c>
      <c r="AE729" s="574" t="str">
        <f>IFERROR(__xludf.DUMMYFUNCTION("""COMPUTED_VALUE"""),"")</f>
        <v/>
      </c>
      <c r="AF729" s="577" t="str">
        <f>IFERROR(__xludf.DUMMYFUNCTION("""COMPUTED_VALUE"""),"")</f>
        <v/>
      </c>
      <c r="AG729" s="570"/>
      <c r="AH729" s="571"/>
      <c r="AI729" s="393"/>
    </row>
    <row r="730">
      <c r="A730" s="554"/>
      <c r="B730" s="480" t="s">
        <v>2869</v>
      </c>
      <c r="C730" s="555"/>
      <c r="D730" s="556"/>
      <c r="E730" s="384" t="s">
        <v>2869</v>
      </c>
      <c r="F730" s="557"/>
      <c r="G730" s="558"/>
      <c r="H730" s="559"/>
      <c r="I730" s="560"/>
      <c r="J730" s="558"/>
      <c r="K730" s="561"/>
      <c r="L730" s="557"/>
      <c r="M730" s="558"/>
      <c r="N730" s="559"/>
      <c r="O730" s="560"/>
      <c r="P730" s="558"/>
      <c r="Q730" s="561"/>
      <c r="R730" s="557"/>
      <c r="S730" s="558"/>
      <c r="T730" s="559"/>
      <c r="U730" s="562"/>
      <c r="V730" s="563"/>
      <c r="W730" s="591"/>
      <c r="X730" s="572"/>
      <c r="Y730" s="353"/>
      <c r="Z730" s="573"/>
      <c r="AA730" s="574" t="str">
        <f>IFERROR(__xludf.DUMMYFUNCTION("""COMPUTED_VALUE"""),"")</f>
        <v/>
      </c>
      <c r="AB730" s="577" t="str">
        <f>IFERROR(__xludf.DUMMYFUNCTION("""COMPUTED_VALUE"""),"")</f>
        <v/>
      </c>
      <c r="AC730" s="575" t="str">
        <f>IFERROR(__xludf.DUMMYFUNCTION("""COMPUTED_VALUE"""),"")</f>
        <v/>
      </c>
      <c r="AD730" s="576" t="str">
        <f>IFERROR(__xludf.DUMMYFUNCTION("""COMPUTED_VALUE"""),"")</f>
        <v/>
      </c>
      <c r="AE730" s="574" t="str">
        <f>IFERROR(__xludf.DUMMYFUNCTION("""COMPUTED_VALUE"""),"")</f>
        <v/>
      </c>
      <c r="AF730" s="577" t="str">
        <f>IFERROR(__xludf.DUMMYFUNCTION("""COMPUTED_VALUE"""),"")</f>
        <v/>
      </c>
      <c r="AG730" s="570"/>
      <c r="AH730" s="571"/>
      <c r="AI730" s="393"/>
    </row>
    <row r="731">
      <c r="A731" s="554"/>
      <c r="B731" s="480" t="s">
        <v>2869</v>
      </c>
      <c r="C731" s="555"/>
      <c r="D731" s="556"/>
      <c r="E731" s="384" t="s">
        <v>2869</v>
      </c>
      <c r="F731" s="557"/>
      <c r="G731" s="558"/>
      <c r="H731" s="559"/>
      <c r="I731" s="560"/>
      <c r="J731" s="558"/>
      <c r="K731" s="561"/>
      <c r="L731" s="557"/>
      <c r="M731" s="558"/>
      <c r="N731" s="559"/>
      <c r="O731" s="560"/>
      <c r="P731" s="558"/>
      <c r="Q731" s="561"/>
      <c r="R731" s="557"/>
      <c r="S731" s="558"/>
      <c r="T731" s="559"/>
      <c r="U731" s="562"/>
      <c r="V731" s="563"/>
      <c r="W731" s="591"/>
      <c r="X731" s="572"/>
      <c r="Y731" s="353"/>
      <c r="Z731" s="573"/>
      <c r="AA731" s="574" t="str">
        <f>IFERROR(__xludf.DUMMYFUNCTION("""COMPUTED_VALUE"""),"")</f>
        <v/>
      </c>
      <c r="AB731" s="577" t="str">
        <f>IFERROR(__xludf.DUMMYFUNCTION("""COMPUTED_VALUE"""),"")</f>
        <v/>
      </c>
      <c r="AC731" s="575" t="str">
        <f>IFERROR(__xludf.DUMMYFUNCTION("""COMPUTED_VALUE"""),"")</f>
        <v/>
      </c>
      <c r="AD731" s="576" t="str">
        <f>IFERROR(__xludf.DUMMYFUNCTION("""COMPUTED_VALUE"""),"")</f>
        <v/>
      </c>
      <c r="AE731" s="574" t="str">
        <f>IFERROR(__xludf.DUMMYFUNCTION("""COMPUTED_VALUE"""),"")</f>
        <v/>
      </c>
      <c r="AF731" s="577" t="str">
        <f>IFERROR(__xludf.DUMMYFUNCTION("""COMPUTED_VALUE"""),"")</f>
        <v/>
      </c>
      <c r="AG731" s="570"/>
      <c r="AH731" s="571"/>
      <c r="AI731" s="393"/>
    </row>
    <row r="732">
      <c r="A732" s="554"/>
      <c r="B732" s="480" t="s">
        <v>2869</v>
      </c>
      <c r="C732" s="555"/>
      <c r="D732" s="556"/>
      <c r="E732" s="384" t="s">
        <v>2869</v>
      </c>
      <c r="F732" s="557"/>
      <c r="G732" s="558"/>
      <c r="H732" s="559"/>
      <c r="I732" s="560"/>
      <c r="J732" s="558"/>
      <c r="K732" s="561"/>
      <c r="L732" s="557"/>
      <c r="M732" s="558"/>
      <c r="N732" s="559"/>
      <c r="O732" s="560"/>
      <c r="P732" s="558"/>
      <c r="Q732" s="561"/>
      <c r="R732" s="557"/>
      <c r="S732" s="558"/>
      <c r="T732" s="559"/>
      <c r="U732" s="562"/>
      <c r="V732" s="563"/>
      <c r="W732" s="591"/>
      <c r="X732" s="572"/>
      <c r="Y732" s="353"/>
      <c r="Z732" s="573"/>
      <c r="AA732" s="574" t="str">
        <f>IFERROR(__xludf.DUMMYFUNCTION("""COMPUTED_VALUE"""),"")</f>
        <v/>
      </c>
      <c r="AB732" s="577" t="str">
        <f>IFERROR(__xludf.DUMMYFUNCTION("""COMPUTED_VALUE"""),"")</f>
        <v/>
      </c>
      <c r="AC732" s="575" t="str">
        <f>IFERROR(__xludf.DUMMYFUNCTION("""COMPUTED_VALUE"""),"")</f>
        <v/>
      </c>
      <c r="AD732" s="576" t="str">
        <f>IFERROR(__xludf.DUMMYFUNCTION("""COMPUTED_VALUE"""),"")</f>
        <v/>
      </c>
      <c r="AE732" s="574" t="str">
        <f>IFERROR(__xludf.DUMMYFUNCTION("""COMPUTED_VALUE"""),"")</f>
        <v/>
      </c>
      <c r="AF732" s="577" t="str">
        <f>IFERROR(__xludf.DUMMYFUNCTION("""COMPUTED_VALUE"""),"")</f>
        <v/>
      </c>
      <c r="AG732" s="570"/>
      <c r="AH732" s="571"/>
      <c r="AI732" s="393"/>
    </row>
    <row r="733">
      <c r="A733" s="554"/>
      <c r="B733" s="480" t="s">
        <v>2869</v>
      </c>
      <c r="C733" s="555"/>
      <c r="D733" s="556"/>
      <c r="E733" s="384" t="s">
        <v>2869</v>
      </c>
      <c r="F733" s="557"/>
      <c r="G733" s="558"/>
      <c r="H733" s="559"/>
      <c r="I733" s="560"/>
      <c r="J733" s="558"/>
      <c r="K733" s="561"/>
      <c r="L733" s="557"/>
      <c r="M733" s="558"/>
      <c r="N733" s="559"/>
      <c r="O733" s="560"/>
      <c r="P733" s="558"/>
      <c r="Q733" s="561"/>
      <c r="R733" s="557"/>
      <c r="S733" s="558"/>
      <c r="T733" s="559"/>
      <c r="U733" s="562"/>
      <c r="V733" s="563"/>
      <c r="W733" s="591"/>
      <c r="X733" s="572"/>
      <c r="Y733" s="353"/>
      <c r="Z733" s="573"/>
      <c r="AA733" s="574" t="str">
        <f>IFERROR(__xludf.DUMMYFUNCTION("""COMPUTED_VALUE"""),"")</f>
        <v/>
      </c>
      <c r="AB733" s="577" t="str">
        <f>IFERROR(__xludf.DUMMYFUNCTION("""COMPUTED_VALUE"""),"")</f>
        <v/>
      </c>
      <c r="AC733" s="575" t="str">
        <f>IFERROR(__xludf.DUMMYFUNCTION("""COMPUTED_VALUE"""),"")</f>
        <v/>
      </c>
      <c r="AD733" s="576" t="str">
        <f>IFERROR(__xludf.DUMMYFUNCTION("""COMPUTED_VALUE"""),"")</f>
        <v/>
      </c>
      <c r="AE733" s="574" t="str">
        <f>IFERROR(__xludf.DUMMYFUNCTION("""COMPUTED_VALUE"""),"")</f>
        <v/>
      </c>
      <c r="AF733" s="577" t="str">
        <f>IFERROR(__xludf.DUMMYFUNCTION("""COMPUTED_VALUE"""),"")</f>
        <v/>
      </c>
      <c r="AG733" s="570"/>
      <c r="AH733" s="571"/>
      <c r="AI733" s="393"/>
    </row>
    <row r="734">
      <c r="A734" s="554"/>
      <c r="B734" s="480" t="s">
        <v>2869</v>
      </c>
      <c r="C734" s="555"/>
      <c r="D734" s="556"/>
      <c r="E734" s="384" t="s">
        <v>2869</v>
      </c>
      <c r="F734" s="557"/>
      <c r="G734" s="558"/>
      <c r="H734" s="559"/>
      <c r="I734" s="560"/>
      <c r="J734" s="558"/>
      <c r="K734" s="561"/>
      <c r="L734" s="557"/>
      <c r="M734" s="558"/>
      <c r="N734" s="559"/>
      <c r="O734" s="560"/>
      <c r="P734" s="558"/>
      <c r="Q734" s="561"/>
      <c r="R734" s="557"/>
      <c r="S734" s="558"/>
      <c r="T734" s="559"/>
      <c r="U734" s="562"/>
      <c r="V734" s="563"/>
      <c r="W734" s="591"/>
      <c r="X734" s="572"/>
      <c r="Y734" s="353"/>
      <c r="Z734" s="573"/>
      <c r="AA734" s="574" t="str">
        <f>IFERROR(__xludf.DUMMYFUNCTION("""COMPUTED_VALUE"""),"")</f>
        <v/>
      </c>
      <c r="AB734" s="577" t="str">
        <f>IFERROR(__xludf.DUMMYFUNCTION("""COMPUTED_VALUE"""),"")</f>
        <v/>
      </c>
      <c r="AC734" s="575" t="str">
        <f>IFERROR(__xludf.DUMMYFUNCTION("""COMPUTED_VALUE"""),"")</f>
        <v/>
      </c>
      <c r="AD734" s="576" t="str">
        <f>IFERROR(__xludf.DUMMYFUNCTION("""COMPUTED_VALUE"""),"")</f>
        <v/>
      </c>
      <c r="AE734" s="574" t="str">
        <f>IFERROR(__xludf.DUMMYFUNCTION("""COMPUTED_VALUE"""),"")</f>
        <v/>
      </c>
      <c r="AF734" s="577" t="str">
        <f>IFERROR(__xludf.DUMMYFUNCTION("""COMPUTED_VALUE"""),"")</f>
        <v/>
      </c>
      <c r="AG734" s="570"/>
      <c r="AH734" s="571"/>
      <c r="AI734" s="393"/>
    </row>
    <row r="735">
      <c r="A735" s="554"/>
      <c r="B735" s="480" t="s">
        <v>2869</v>
      </c>
      <c r="C735" s="555"/>
      <c r="D735" s="556"/>
      <c r="E735" s="384" t="s">
        <v>2869</v>
      </c>
      <c r="F735" s="557"/>
      <c r="G735" s="558"/>
      <c r="H735" s="559"/>
      <c r="I735" s="560"/>
      <c r="J735" s="558"/>
      <c r="K735" s="561"/>
      <c r="L735" s="557"/>
      <c r="M735" s="558"/>
      <c r="N735" s="559"/>
      <c r="O735" s="560"/>
      <c r="P735" s="558"/>
      <c r="Q735" s="561"/>
      <c r="R735" s="557"/>
      <c r="S735" s="558"/>
      <c r="T735" s="559"/>
      <c r="U735" s="562"/>
      <c r="V735" s="563"/>
      <c r="W735" s="591"/>
      <c r="X735" s="572"/>
      <c r="Y735" s="353"/>
      <c r="Z735" s="573"/>
      <c r="AA735" s="574" t="str">
        <f>IFERROR(__xludf.DUMMYFUNCTION("""COMPUTED_VALUE"""),"")</f>
        <v/>
      </c>
      <c r="AB735" s="577" t="str">
        <f>IFERROR(__xludf.DUMMYFUNCTION("""COMPUTED_VALUE"""),"")</f>
        <v/>
      </c>
      <c r="AC735" s="575" t="str">
        <f>IFERROR(__xludf.DUMMYFUNCTION("""COMPUTED_VALUE"""),"")</f>
        <v/>
      </c>
      <c r="AD735" s="576" t="str">
        <f>IFERROR(__xludf.DUMMYFUNCTION("""COMPUTED_VALUE"""),"")</f>
        <v/>
      </c>
      <c r="AE735" s="574" t="str">
        <f>IFERROR(__xludf.DUMMYFUNCTION("""COMPUTED_VALUE"""),"")</f>
        <v/>
      </c>
      <c r="AF735" s="577" t="str">
        <f>IFERROR(__xludf.DUMMYFUNCTION("""COMPUTED_VALUE"""),"")</f>
        <v/>
      </c>
      <c r="AG735" s="570"/>
      <c r="AH735" s="571"/>
      <c r="AI735" s="393"/>
    </row>
    <row r="736">
      <c r="A736" s="554"/>
      <c r="B736" s="480" t="s">
        <v>2869</v>
      </c>
      <c r="C736" s="555"/>
      <c r="D736" s="556"/>
      <c r="E736" s="384" t="s">
        <v>2869</v>
      </c>
      <c r="F736" s="557"/>
      <c r="G736" s="558"/>
      <c r="H736" s="559"/>
      <c r="I736" s="560"/>
      <c r="J736" s="558"/>
      <c r="K736" s="561"/>
      <c r="L736" s="557"/>
      <c r="M736" s="558"/>
      <c r="N736" s="559"/>
      <c r="O736" s="560"/>
      <c r="P736" s="558"/>
      <c r="Q736" s="561"/>
      <c r="R736" s="557"/>
      <c r="S736" s="558"/>
      <c r="T736" s="559"/>
      <c r="U736" s="562"/>
      <c r="V736" s="563"/>
      <c r="W736" s="591"/>
      <c r="X736" s="572"/>
      <c r="Y736" s="353"/>
      <c r="Z736" s="573"/>
      <c r="AA736" s="574" t="str">
        <f>IFERROR(__xludf.DUMMYFUNCTION("""COMPUTED_VALUE"""),"")</f>
        <v/>
      </c>
      <c r="AB736" s="577" t="str">
        <f>IFERROR(__xludf.DUMMYFUNCTION("""COMPUTED_VALUE"""),"")</f>
        <v/>
      </c>
      <c r="AC736" s="575" t="str">
        <f>IFERROR(__xludf.DUMMYFUNCTION("""COMPUTED_VALUE"""),"")</f>
        <v/>
      </c>
      <c r="AD736" s="576" t="str">
        <f>IFERROR(__xludf.DUMMYFUNCTION("""COMPUTED_VALUE"""),"")</f>
        <v/>
      </c>
      <c r="AE736" s="574" t="str">
        <f>IFERROR(__xludf.DUMMYFUNCTION("""COMPUTED_VALUE"""),"")</f>
        <v/>
      </c>
      <c r="AF736" s="577" t="str">
        <f>IFERROR(__xludf.DUMMYFUNCTION("""COMPUTED_VALUE"""),"")</f>
        <v/>
      </c>
      <c r="AG736" s="570"/>
      <c r="AH736" s="571"/>
      <c r="AI736" s="393"/>
    </row>
    <row r="737">
      <c r="A737" s="554"/>
      <c r="B737" s="480" t="s">
        <v>2869</v>
      </c>
      <c r="C737" s="555"/>
      <c r="D737" s="556"/>
      <c r="E737" s="384" t="s">
        <v>2869</v>
      </c>
      <c r="F737" s="557"/>
      <c r="G737" s="558"/>
      <c r="H737" s="559"/>
      <c r="I737" s="560"/>
      <c r="J737" s="558"/>
      <c r="K737" s="561"/>
      <c r="L737" s="557"/>
      <c r="M737" s="558"/>
      <c r="N737" s="559"/>
      <c r="O737" s="560"/>
      <c r="P737" s="558"/>
      <c r="Q737" s="561"/>
      <c r="R737" s="557"/>
      <c r="S737" s="558"/>
      <c r="T737" s="559"/>
      <c r="U737" s="562"/>
      <c r="V737" s="563"/>
      <c r="W737" s="591"/>
      <c r="X737" s="572"/>
      <c r="Y737" s="353"/>
      <c r="Z737" s="573"/>
      <c r="AA737" s="574" t="str">
        <f>IFERROR(__xludf.DUMMYFUNCTION("""COMPUTED_VALUE"""),"")</f>
        <v/>
      </c>
      <c r="AB737" s="577" t="str">
        <f>IFERROR(__xludf.DUMMYFUNCTION("""COMPUTED_VALUE"""),"")</f>
        <v/>
      </c>
      <c r="AC737" s="575" t="str">
        <f>IFERROR(__xludf.DUMMYFUNCTION("""COMPUTED_VALUE"""),"")</f>
        <v/>
      </c>
      <c r="AD737" s="576" t="str">
        <f>IFERROR(__xludf.DUMMYFUNCTION("""COMPUTED_VALUE"""),"")</f>
        <v/>
      </c>
      <c r="AE737" s="574" t="str">
        <f>IFERROR(__xludf.DUMMYFUNCTION("""COMPUTED_VALUE"""),"")</f>
        <v/>
      </c>
      <c r="AF737" s="577" t="str">
        <f>IFERROR(__xludf.DUMMYFUNCTION("""COMPUTED_VALUE"""),"")</f>
        <v/>
      </c>
      <c r="AG737" s="570"/>
      <c r="AH737" s="571"/>
      <c r="AI737" s="393"/>
    </row>
    <row r="738">
      <c r="A738" s="554"/>
      <c r="B738" s="480" t="s">
        <v>2869</v>
      </c>
      <c r="C738" s="555"/>
      <c r="D738" s="556"/>
      <c r="E738" s="384" t="s">
        <v>2869</v>
      </c>
      <c r="F738" s="557"/>
      <c r="G738" s="558"/>
      <c r="H738" s="559"/>
      <c r="I738" s="560"/>
      <c r="J738" s="558"/>
      <c r="K738" s="561"/>
      <c r="L738" s="557"/>
      <c r="M738" s="558"/>
      <c r="N738" s="559"/>
      <c r="O738" s="560"/>
      <c r="P738" s="558"/>
      <c r="Q738" s="561"/>
      <c r="R738" s="557"/>
      <c r="S738" s="558"/>
      <c r="T738" s="559"/>
      <c r="U738" s="562"/>
      <c r="V738" s="563"/>
      <c r="W738" s="591"/>
      <c r="X738" s="572"/>
      <c r="Y738" s="353"/>
      <c r="Z738" s="573"/>
      <c r="AA738" s="574" t="str">
        <f>IFERROR(__xludf.DUMMYFUNCTION("""COMPUTED_VALUE"""),"")</f>
        <v/>
      </c>
      <c r="AB738" s="577" t="str">
        <f>IFERROR(__xludf.DUMMYFUNCTION("""COMPUTED_VALUE"""),"")</f>
        <v/>
      </c>
      <c r="AC738" s="575" t="str">
        <f>IFERROR(__xludf.DUMMYFUNCTION("""COMPUTED_VALUE"""),"")</f>
        <v/>
      </c>
      <c r="AD738" s="576" t="str">
        <f>IFERROR(__xludf.DUMMYFUNCTION("""COMPUTED_VALUE"""),"")</f>
        <v/>
      </c>
      <c r="AE738" s="574" t="str">
        <f>IFERROR(__xludf.DUMMYFUNCTION("""COMPUTED_VALUE"""),"")</f>
        <v/>
      </c>
      <c r="AF738" s="577" t="str">
        <f>IFERROR(__xludf.DUMMYFUNCTION("""COMPUTED_VALUE"""),"")</f>
        <v/>
      </c>
      <c r="AG738" s="570"/>
      <c r="AH738" s="571"/>
      <c r="AI738" s="393"/>
    </row>
    <row r="739">
      <c r="A739" s="554"/>
      <c r="B739" s="480" t="s">
        <v>2869</v>
      </c>
      <c r="C739" s="555"/>
      <c r="D739" s="556"/>
      <c r="E739" s="384" t="s">
        <v>2869</v>
      </c>
      <c r="F739" s="557"/>
      <c r="G739" s="558"/>
      <c r="H739" s="559"/>
      <c r="I739" s="560"/>
      <c r="J739" s="558"/>
      <c r="K739" s="561"/>
      <c r="L739" s="557"/>
      <c r="M739" s="558"/>
      <c r="N739" s="559"/>
      <c r="O739" s="560"/>
      <c r="P739" s="558"/>
      <c r="Q739" s="561"/>
      <c r="R739" s="557"/>
      <c r="S739" s="558"/>
      <c r="T739" s="559"/>
      <c r="U739" s="562"/>
      <c r="V739" s="563"/>
      <c r="W739" s="591"/>
      <c r="X739" s="572"/>
      <c r="Y739" s="353"/>
      <c r="Z739" s="573"/>
      <c r="AA739" s="574" t="str">
        <f>IFERROR(__xludf.DUMMYFUNCTION("""COMPUTED_VALUE"""),"")</f>
        <v/>
      </c>
      <c r="AB739" s="577" t="str">
        <f>IFERROR(__xludf.DUMMYFUNCTION("""COMPUTED_VALUE"""),"")</f>
        <v/>
      </c>
      <c r="AC739" s="575" t="str">
        <f>IFERROR(__xludf.DUMMYFUNCTION("""COMPUTED_VALUE"""),"")</f>
        <v/>
      </c>
      <c r="AD739" s="576" t="str">
        <f>IFERROR(__xludf.DUMMYFUNCTION("""COMPUTED_VALUE"""),"")</f>
        <v/>
      </c>
      <c r="AE739" s="574" t="str">
        <f>IFERROR(__xludf.DUMMYFUNCTION("""COMPUTED_VALUE"""),"")</f>
        <v/>
      </c>
      <c r="AF739" s="577" t="str">
        <f>IFERROR(__xludf.DUMMYFUNCTION("""COMPUTED_VALUE"""),"")</f>
        <v/>
      </c>
      <c r="AG739" s="570"/>
      <c r="AH739" s="571"/>
      <c r="AI739" s="393"/>
    </row>
    <row r="740">
      <c r="A740" s="554"/>
      <c r="B740" s="480" t="s">
        <v>2869</v>
      </c>
      <c r="C740" s="555"/>
      <c r="D740" s="556"/>
      <c r="E740" s="384" t="s">
        <v>2869</v>
      </c>
      <c r="F740" s="557"/>
      <c r="G740" s="558"/>
      <c r="H740" s="559"/>
      <c r="I740" s="560"/>
      <c r="J740" s="558"/>
      <c r="K740" s="561"/>
      <c r="L740" s="557"/>
      <c r="M740" s="558"/>
      <c r="N740" s="559"/>
      <c r="O740" s="560"/>
      <c r="P740" s="558"/>
      <c r="Q740" s="561"/>
      <c r="R740" s="557"/>
      <c r="S740" s="558"/>
      <c r="T740" s="559"/>
      <c r="U740" s="562"/>
      <c r="V740" s="563"/>
      <c r="W740" s="591"/>
      <c r="X740" s="572"/>
      <c r="Y740" s="353"/>
      <c r="Z740" s="573"/>
      <c r="AA740" s="574" t="str">
        <f>IFERROR(__xludf.DUMMYFUNCTION("""COMPUTED_VALUE"""),"")</f>
        <v/>
      </c>
      <c r="AB740" s="577" t="str">
        <f>IFERROR(__xludf.DUMMYFUNCTION("""COMPUTED_VALUE"""),"")</f>
        <v/>
      </c>
      <c r="AC740" s="575" t="str">
        <f>IFERROR(__xludf.DUMMYFUNCTION("""COMPUTED_VALUE"""),"")</f>
        <v/>
      </c>
      <c r="AD740" s="576" t="str">
        <f>IFERROR(__xludf.DUMMYFUNCTION("""COMPUTED_VALUE"""),"")</f>
        <v/>
      </c>
      <c r="AE740" s="574" t="str">
        <f>IFERROR(__xludf.DUMMYFUNCTION("""COMPUTED_VALUE"""),"")</f>
        <v/>
      </c>
      <c r="AF740" s="577" t="str">
        <f>IFERROR(__xludf.DUMMYFUNCTION("""COMPUTED_VALUE"""),"")</f>
        <v/>
      </c>
      <c r="AG740" s="570"/>
      <c r="AH740" s="571"/>
      <c r="AI740" s="393"/>
    </row>
    <row r="741">
      <c r="A741" s="554"/>
      <c r="B741" s="480" t="s">
        <v>2869</v>
      </c>
      <c r="C741" s="555"/>
      <c r="D741" s="556"/>
      <c r="E741" s="384" t="s">
        <v>2869</v>
      </c>
      <c r="F741" s="557"/>
      <c r="G741" s="558"/>
      <c r="H741" s="559"/>
      <c r="I741" s="560"/>
      <c r="J741" s="558"/>
      <c r="K741" s="561"/>
      <c r="L741" s="557"/>
      <c r="M741" s="558"/>
      <c r="N741" s="559"/>
      <c r="O741" s="560"/>
      <c r="P741" s="558"/>
      <c r="Q741" s="561"/>
      <c r="R741" s="557"/>
      <c r="S741" s="558"/>
      <c r="T741" s="559"/>
      <c r="U741" s="562"/>
      <c r="V741" s="563"/>
      <c r="W741" s="591"/>
      <c r="X741" s="572"/>
      <c r="Y741" s="353"/>
      <c r="Z741" s="573"/>
      <c r="AA741" s="574" t="str">
        <f>IFERROR(__xludf.DUMMYFUNCTION("""COMPUTED_VALUE"""),"")</f>
        <v/>
      </c>
      <c r="AB741" s="577" t="str">
        <f>IFERROR(__xludf.DUMMYFUNCTION("""COMPUTED_VALUE"""),"")</f>
        <v/>
      </c>
      <c r="AC741" s="575" t="str">
        <f>IFERROR(__xludf.DUMMYFUNCTION("""COMPUTED_VALUE"""),"")</f>
        <v/>
      </c>
      <c r="AD741" s="576" t="str">
        <f>IFERROR(__xludf.DUMMYFUNCTION("""COMPUTED_VALUE"""),"")</f>
        <v/>
      </c>
      <c r="AE741" s="574" t="str">
        <f>IFERROR(__xludf.DUMMYFUNCTION("""COMPUTED_VALUE"""),"")</f>
        <v/>
      </c>
      <c r="AF741" s="577" t="str">
        <f>IFERROR(__xludf.DUMMYFUNCTION("""COMPUTED_VALUE"""),"")</f>
        <v/>
      </c>
      <c r="AG741" s="570"/>
      <c r="AH741" s="571"/>
      <c r="AI741" s="393"/>
    </row>
    <row r="742">
      <c r="A742" s="554"/>
      <c r="B742" s="480" t="s">
        <v>2869</v>
      </c>
      <c r="C742" s="555"/>
      <c r="D742" s="556"/>
      <c r="E742" s="384" t="s">
        <v>2869</v>
      </c>
      <c r="F742" s="557"/>
      <c r="G742" s="558"/>
      <c r="H742" s="559"/>
      <c r="I742" s="560"/>
      <c r="J742" s="558"/>
      <c r="K742" s="561"/>
      <c r="L742" s="557"/>
      <c r="M742" s="558"/>
      <c r="N742" s="559"/>
      <c r="O742" s="560"/>
      <c r="P742" s="558"/>
      <c r="Q742" s="561"/>
      <c r="R742" s="557"/>
      <c r="S742" s="558"/>
      <c r="T742" s="559"/>
      <c r="U742" s="562"/>
      <c r="V742" s="563"/>
      <c r="W742" s="591"/>
      <c r="X742" s="572"/>
      <c r="Y742" s="353"/>
      <c r="Z742" s="573"/>
      <c r="AA742" s="574" t="str">
        <f>IFERROR(__xludf.DUMMYFUNCTION("""COMPUTED_VALUE"""),"")</f>
        <v/>
      </c>
      <c r="AB742" s="577" t="str">
        <f>IFERROR(__xludf.DUMMYFUNCTION("""COMPUTED_VALUE"""),"")</f>
        <v/>
      </c>
      <c r="AC742" s="575" t="str">
        <f>IFERROR(__xludf.DUMMYFUNCTION("""COMPUTED_VALUE"""),"")</f>
        <v/>
      </c>
      <c r="AD742" s="576" t="str">
        <f>IFERROR(__xludf.DUMMYFUNCTION("""COMPUTED_VALUE"""),"")</f>
        <v/>
      </c>
      <c r="AE742" s="574" t="str">
        <f>IFERROR(__xludf.DUMMYFUNCTION("""COMPUTED_VALUE"""),"")</f>
        <v/>
      </c>
      <c r="AF742" s="577" t="str">
        <f>IFERROR(__xludf.DUMMYFUNCTION("""COMPUTED_VALUE"""),"")</f>
        <v/>
      </c>
      <c r="AG742" s="570"/>
      <c r="AH742" s="571"/>
      <c r="AI742" s="393"/>
    </row>
    <row r="743">
      <c r="A743" s="554"/>
      <c r="B743" s="480" t="s">
        <v>2869</v>
      </c>
      <c r="C743" s="555"/>
      <c r="D743" s="556"/>
      <c r="E743" s="384" t="s">
        <v>2869</v>
      </c>
      <c r="F743" s="557"/>
      <c r="G743" s="558"/>
      <c r="H743" s="559"/>
      <c r="I743" s="560"/>
      <c r="J743" s="558"/>
      <c r="K743" s="561"/>
      <c r="L743" s="557"/>
      <c r="M743" s="558"/>
      <c r="N743" s="559"/>
      <c r="O743" s="560"/>
      <c r="P743" s="558"/>
      <c r="Q743" s="561"/>
      <c r="R743" s="557"/>
      <c r="S743" s="558"/>
      <c r="T743" s="559"/>
      <c r="U743" s="562"/>
      <c r="V743" s="563"/>
      <c r="W743" s="591"/>
      <c r="X743" s="572"/>
      <c r="Y743" s="353"/>
      <c r="Z743" s="573"/>
      <c r="AA743" s="574" t="str">
        <f>IFERROR(__xludf.DUMMYFUNCTION("""COMPUTED_VALUE"""),"")</f>
        <v/>
      </c>
      <c r="AB743" s="577" t="str">
        <f>IFERROR(__xludf.DUMMYFUNCTION("""COMPUTED_VALUE"""),"")</f>
        <v/>
      </c>
      <c r="AC743" s="575" t="str">
        <f>IFERROR(__xludf.DUMMYFUNCTION("""COMPUTED_VALUE"""),"")</f>
        <v/>
      </c>
      <c r="AD743" s="576" t="str">
        <f>IFERROR(__xludf.DUMMYFUNCTION("""COMPUTED_VALUE"""),"")</f>
        <v/>
      </c>
      <c r="AE743" s="574" t="str">
        <f>IFERROR(__xludf.DUMMYFUNCTION("""COMPUTED_VALUE"""),"")</f>
        <v/>
      </c>
      <c r="AF743" s="577" t="str">
        <f>IFERROR(__xludf.DUMMYFUNCTION("""COMPUTED_VALUE"""),"")</f>
        <v/>
      </c>
      <c r="AG743" s="570"/>
      <c r="AH743" s="571"/>
      <c r="AI743" s="393"/>
    </row>
    <row r="744">
      <c r="A744" s="554"/>
      <c r="B744" s="480" t="s">
        <v>2869</v>
      </c>
      <c r="C744" s="555"/>
      <c r="D744" s="556"/>
      <c r="E744" s="384" t="s">
        <v>2869</v>
      </c>
      <c r="F744" s="557"/>
      <c r="G744" s="558"/>
      <c r="H744" s="559"/>
      <c r="I744" s="560"/>
      <c r="J744" s="558"/>
      <c r="K744" s="561"/>
      <c r="L744" s="557"/>
      <c r="M744" s="558"/>
      <c r="N744" s="559"/>
      <c r="O744" s="560"/>
      <c r="P744" s="558"/>
      <c r="Q744" s="561"/>
      <c r="R744" s="557"/>
      <c r="S744" s="558"/>
      <c r="T744" s="559"/>
      <c r="U744" s="562"/>
      <c r="V744" s="563"/>
      <c r="W744" s="591"/>
      <c r="X744" s="572"/>
      <c r="Y744" s="353"/>
      <c r="Z744" s="573"/>
      <c r="AA744" s="574" t="str">
        <f>IFERROR(__xludf.DUMMYFUNCTION("""COMPUTED_VALUE"""),"")</f>
        <v/>
      </c>
      <c r="AB744" s="577" t="str">
        <f>IFERROR(__xludf.DUMMYFUNCTION("""COMPUTED_VALUE"""),"")</f>
        <v/>
      </c>
      <c r="AC744" s="575" t="str">
        <f>IFERROR(__xludf.DUMMYFUNCTION("""COMPUTED_VALUE"""),"")</f>
        <v/>
      </c>
      <c r="AD744" s="576" t="str">
        <f>IFERROR(__xludf.DUMMYFUNCTION("""COMPUTED_VALUE"""),"")</f>
        <v/>
      </c>
      <c r="AE744" s="574" t="str">
        <f>IFERROR(__xludf.DUMMYFUNCTION("""COMPUTED_VALUE"""),"")</f>
        <v/>
      </c>
      <c r="AF744" s="577" t="str">
        <f>IFERROR(__xludf.DUMMYFUNCTION("""COMPUTED_VALUE"""),"")</f>
        <v/>
      </c>
      <c r="AG744" s="570"/>
      <c r="AH744" s="571"/>
      <c r="AI744" s="393"/>
    </row>
    <row r="745">
      <c r="A745" s="554"/>
      <c r="B745" s="480" t="s">
        <v>2869</v>
      </c>
      <c r="C745" s="555"/>
      <c r="D745" s="556"/>
      <c r="E745" s="384" t="s">
        <v>2869</v>
      </c>
      <c r="F745" s="557"/>
      <c r="G745" s="558"/>
      <c r="H745" s="559"/>
      <c r="I745" s="560"/>
      <c r="J745" s="558"/>
      <c r="K745" s="561"/>
      <c r="L745" s="557"/>
      <c r="M745" s="558"/>
      <c r="N745" s="559"/>
      <c r="O745" s="560"/>
      <c r="P745" s="558"/>
      <c r="Q745" s="561"/>
      <c r="R745" s="557"/>
      <c r="S745" s="558"/>
      <c r="T745" s="559"/>
      <c r="U745" s="562"/>
      <c r="V745" s="563"/>
      <c r="W745" s="591"/>
      <c r="X745" s="572"/>
      <c r="Y745" s="353"/>
      <c r="Z745" s="573"/>
      <c r="AA745" s="574" t="str">
        <f>IFERROR(__xludf.DUMMYFUNCTION("""COMPUTED_VALUE"""),"")</f>
        <v/>
      </c>
      <c r="AB745" s="577" t="str">
        <f>IFERROR(__xludf.DUMMYFUNCTION("""COMPUTED_VALUE"""),"")</f>
        <v/>
      </c>
      <c r="AC745" s="575" t="str">
        <f>IFERROR(__xludf.DUMMYFUNCTION("""COMPUTED_VALUE"""),"")</f>
        <v/>
      </c>
      <c r="AD745" s="576" t="str">
        <f>IFERROR(__xludf.DUMMYFUNCTION("""COMPUTED_VALUE"""),"")</f>
        <v/>
      </c>
      <c r="AE745" s="574" t="str">
        <f>IFERROR(__xludf.DUMMYFUNCTION("""COMPUTED_VALUE"""),"")</f>
        <v/>
      </c>
      <c r="AF745" s="577" t="str">
        <f>IFERROR(__xludf.DUMMYFUNCTION("""COMPUTED_VALUE"""),"")</f>
        <v/>
      </c>
      <c r="AG745" s="570"/>
      <c r="AH745" s="571"/>
      <c r="AI745" s="393"/>
    </row>
    <row r="746">
      <c r="A746" s="554"/>
      <c r="B746" s="480" t="s">
        <v>2869</v>
      </c>
      <c r="C746" s="555"/>
      <c r="D746" s="556"/>
      <c r="E746" s="384" t="s">
        <v>2869</v>
      </c>
      <c r="F746" s="557"/>
      <c r="G746" s="558"/>
      <c r="H746" s="559"/>
      <c r="I746" s="560"/>
      <c r="J746" s="558"/>
      <c r="K746" s="561"/>
      <c r="L746" s="557"/>
      <c r="M746" s="558"/>
      <c r="N746" s="559"/>
      <c r="O746" s="560"/>
      <c r="P746" s="558"/>
      <c r="Q746" s="561"/>
      <c r="R746" s="557"/>
      <c r="S746" s="558"/>
      <c r="T746" s="559"/>
      <c r="U746" s="562"/>
      <c r="V746" s="563"/>
      <c r="W746" s="591"/>
      <c r="X746" s="572"/>
      <c r="Y746" s="353"/>
      <c r="Z746" s="573"/>
      <c r="AA746" s="574" t="str">
        <f>IFERROR(__xludf.DUMMYFUNCTION("""COMPUTED_VALUE"""),"")</f>
        <v/>
      </c>
      <c r="AB746" s="577" t="str">
        <f>IFERROR(__xludf.DUMMYFUNCTION("""COMPUTED_VALUE"""),"")</f>
        <v/>
      </c>
      <c r="AC746" s="575" t="str">
        <f>IFERROR(__xludf.DUMMYFUNCTION("""COMPUTED_VALUE"""),"")</f>
        <v/>
      </c>
      <c r="AD746" s="576" t="str">
        <f>IFERROR(__xludf.DUMMYFUNCTION("""COMPUTED_VALUE"""),"")</f>
        <v/>
      </c>
      <c r="AE746" s="574" t="str">
        <f>IFERROR(__xludf.DUMMYFUNCTION("""COMPUTED_VALUE"""),"")</f>
        <v/>
      </c>
      <c r="AF746" s="577" t="str">
        <f>IFERROR(__xludf.DUMMYFUNCTION("""COMPUTED_VALUE"""),"")</f>
        <v/>
      </c>
      <c r="AG746" s="570"/>
      <c r="AH746" s="571"/>
      <c r="AI746" s="393"/>
    </row>
    <row r="747">
      <c r="A747" s="554"/>
      <c r="B747" s="480" t="s">
        <v>2869</v>
      </c>
      <c r="C747" s="555"/>
      <c r="D747" s="556"/>
      <c r="E747" s="384" t="s">
        <v>2869</v>
      </c>
      <c r="F747" s="557"/>
      <c r="G747" s="558"/>
      <c r="H747" s="559"/>
      <c r="I747" s="560"/>
      <c r="J747" s="558"/>
      <c r="K747" s="561"/>
      <c r="L747" s="557"/>
      <c r="M747" s="558"/>
      <c r="N747" s="559"/>
      <c r="O747" s="560"/>
      <c r="P747" s="558"/>
      <c r="Q747" s="561"/>
      <c r="R747" s="557"/>
      <c r="S747" s="558"/>
      <c r="T747" s="559"/>
      <c r="U747" s="562"/>
      <c r="V747" s="563"/>
      <c r="W747" s="591"/>
      <c r="X747" s="572"/>
      <c r="Y747" s="353"/>
      <c r="Z747" s="573"/>
      <c r="AA747" s="574" t="str">
        <f>IFERROR(__xludf.DUMMYFUNCTION("""COMPUTED_VALUE"""),"")</f>
        <v/>
      </c>
      <c r="AB747" s="577" t="str">
        <f>IFERROR(__xludf.DUMMYFUNCTION("""COMPUTED_VALUE"""),"")</f>
        <v/>
      </c>
      <c r="AC747" s="575" t="str">
        <f>IFERROR(__xludf.DUMMYFUNCTION("""COMPUTED_VALUE"""),"")</f>
        <v/>
      </c>
      <c r="AD747" s="576" t="str">
        <f>IFERROR(__xludf.DUMMYFUNCTION("""COMPUTED_VALUE"""),"")</f>
        <v/>
      </c>
      <c r="AE747" s="574" t="str">
        <f>IFERROR(__xludf.DUMMYFUNCTION("""COMPUTED_VALUE"""),"")</f>
        <v/>
      </c>
      <c r="AF747" s="577" t="str">
        <f>IFERROR(__xludf.DUMMYFUNCTION("""COMPUTED_VALUE"""),"")</f>
        <v/>
      </c>
      <c r="AG747" s="570"/>
      <c r="AH747" s="571"/>
      <c r="AI747" s="393"/>
    </row>
    <row r="748">
      <c r="A748" s="554"/>
      <c r="B748" s="480" t="s">
        <v>2869</v>
      </c>
      <c r="C748" s="555"/>
      <c r="D748" s="556"/>
      <c r="E748" s="384" t="s">
        <v>2869</v>
      </c>
      <c r="F748" s="557"/>
      <c r="G748" s="558"/>
      <c r="H748" s="559"/>
      <c r="I748" s="560"/>
      <c r="J748" s="558"/>
      <c r="K748" s="561"/>
      <c r="L748" s="557"/>
      <c r="M748" s="558"/>
      <c r="N748" s="559"/>
      <c r="O748" s="560"/>
      <c r="P748" s="558"/>
      <c r="Q748" s="561"/>
      <c r="R748" s="557"/>
      <c r="S748" s="558"/>
      <c r="T748" s="559"/>
      <c r="U748" s="562"/>
      <c r="V748" s="563"/>
      <c r="W748" s="591"/>
      <c r="X748" s="572"/>
      <c r="Y748" s="353"/>
      <c r="Z748" s="573"/>
      <c r="AA748" s="574" t="str">
        <f>IFERROR(__xludf.DUMMYFUNCTION("""COMPUTED_VALUE"""),"")</f>
        <v/>
      </c>
      <c r="AB748" s="577" t="str">
        <f>IFERROR(__xludf.DUMMYFUNCTION("""COMPUTED_VALUE"""),"")</f>
        <v/>
      </c>
      <c r="AC748" s="575" t="str">
        <f>IFERROR(__xludf.DUMMYFUNCTION("""COMPUTED_VALUE"""),"")</f>
        <v/>
      </c>
      <c r="AD748" s="576" t="str">
        <f>IFERROR(__xludf.DUMMYFUNCTION("""COMPUTED_VALUE"""),"")</f>
        <v/>
      </c>
      <c r="AE748" s="574" t="str">
        <f>IFERROR(__xludf.DUMMYFUNCTION("""COMPUTED_VALUE"""),"")</f>
        <v/>
      </c>
      <c r="AF748" s="577" t="str">
        <f>IFERROR(__xludf.DUMMYFUNCTION("""COMPUTED_VALUE"""),"")</f>
        <v/>
      </c>
      <c r="AG748" s="570"/>
      <c r="AH748" s="571"/>
      <c r="AI748" s="393"/>
    </row>
    <row r="749">
      <c r="A749" s="554"/>
      <c r="B749" s="480" t="s">
        <v>2869</v>
      </c>
      <c r="C749" s="555"/>
      <c r="D749" s="556"/>
      <c r="E749" s="384" t="s">
        <v>2869</v>
      </c>
      <c r="F749" s="557"/>
      <c r="G749" s="558"/>
      <c r="H749" s="559"/>
      <c r="I749" s="560"/>
      <c r="J749" s="558"/>
      <c r="K749" s="561"/>
      <c r="L749" s="557"/>
      <c r="M749" s="558"/>
      <c r="N749" s="559"/>
      <c r="O749" s="560"/>
      <c r="P749" s="558"/>
      <c r="Q749" s="561"/>
      <c r="R749" s="557"/>
      <c r="S749" s="558"/>
      <c r="T749" s="559"/>
      <c r="U749" s="562"/>
      <c r="V749" s="563"/>
      <c r="W749" s="591"/>
      <c r="X749" s="572"/>
      <c r="Y749" s="353"/>
      <c r="Z749" s="573"/>
      <c r="AA749" s="574" t="str">
        <f>IFERROR(__xludf.DUMMYFUNCTION("""COMPUTED_VALUE"""),"")</f>
        <v/>
      </c>
      <c r="AB749" s="577" t="str">
        <f>IFERROR(__xludf.DUMMYFUNCTION("""COMPUTED_VALUE"""),"")</f>
        <v/>
      </c>
      <c r="AC749" s="575" t="str">
        <f>IFERROR(__xludf.DUMMYFUNCTION("""COMPUTED_VALUE"""),"")</f>
        <v/>
      </c>
      <c r="AD749" s="576" t="str">
        <f>IFERROR(__xludf.DUMMYFUNCTION("""COMPUTED_VALUE"""),"")</f>
        <v/>
      </c>
      <c r="AE749" s="574" t="str">
        <f>IFERROR(__xludf.DUMMYFUNCTION("""COMPUTED_VALUE"""),"")</f>
        <v/>
      </c>
      <c r="AF749" s="577" t="str">
        <f>IFERROR(__xludf.DUMMYFUNCTION("""COMPUTED_VALUE"""),"")</f>
        <v/>
      </c>
      <c r="AG749" s="570"/>
      <c r="AH749" s="571"/>
      <c r="AI749" s="393"/>
    </row>
    <row r="750">
      <c r="A750" s="554"/>
      <c r="B750" s="480" t="s">
        <v>2869</v>
      </c>
      <c r="C750" s="555"/>
      <c r="D750" s="556"/>
      <c r="E750" s="384" t="s">
        <v>2869</v>
      </c>
      <c r="F750" s="557"/>
      <c r="G750" s="558"/>
      <c r="H750" s="559"/>
      <c r="I750" s="560"/>
      <c r="J750" s="558"/>
      <c r="K750" s="561"/>
      <c r="L750" s="557"/>
      <c r="M750" s="558"/>
      <c r="N750" s="559"/>
      <c r="O750" s="560"/>
      <c r="P750" s="558"/>
      <c r="Q750" s="561"/>
      <c r="R750" s="557"/>
      <c r="S750" s="558"/>
      <c r="T750" s="559"/>
      <c r="U750" s="562"/>
      <c r="V750" s="563"/>
      <c r="W750" s="591"/>
      <c r="X750" s="572"/>
      <c r="Y750" s="353"/>
      <c r="Z750" s="573"/>
      <c r="AA750" s="574" t="str">
        <f>IFERROR(__xludf.DUMMYFUNCTION("""COMPUTED_VALUE"""),"")</f>
        <v/>
      </c>
      <c r="AB750" s="577" t="str">
        <f>IFERROR(__xludf.DUMMYFUNCTION("""COMPUTED_VALUE"""),"")</f>
        <v/>
      </c>
      <c r="AC750" s="575" t="str">
        <f>IFERROR(__xludf.DUMMYFUNCTION("""COMPUTED_VALUE"""),"")</f>
        <v/>
      </c>
      <c r="AD750" s="576" t="str">
        <f>IFERROR(__xludf.DUMMYFUNCTION("""COMPUTED_VALUE"""),"")</f>
        <v/>
      </c>
      <c r="AE750" s="574" t="str">
        <f>IFERROR(__xludf.DUMMYFUNCTION("""COMPUTED_VALUE"""),"")</f>
        <v/>
      </c>
      <c r="AF750" s="577" t="str">
        <f>IFERROR(__xludf.DUMMYFUNCTION("""COMPUTED_VALUE"""),"")</f>
        <v/>
      </c>
      <c r="AG750" s="570"/>
      <c r="AH750" s="571"/>
      <c r="AI750" s="393"/>
    </row>
    <row r="751">
      <c r="A751" s="554"/>
      <c r="B751" s="480" t="s">
        <v>2869</v>
      </c>
      <c r="C751" s="555"/>
      <c r="D751" s="556"/>
      <c r="E751" s="384" t="s">
        <v>2869</v>
      </c>
      <c r="F751" s="557"/>
      <c r="G751" s="558"/>
      <c r="H751" s="559"/>
      <c r="I751" s="560"/>
      <c r="J751" s="558"/>
      <c r="K751" s="561"/>
      <c r="L751" s="557"/>
      <c r="M751" s="558"/>
      <c r="N751" s="559"/>
      <c r="O751" s="560"/>
      <c r="P751" s="558"/>
      <c r="Q751" s="561"/>
      <c r="R751" s="557"/>
      <c r="S751" s="558"/>
      <c r="T751" s="559"/>
      <c r="U751" s="562"/>
      <c r="V751" s="563"/>
      <c r="W751" s="591"/>
      <c r="X751" s="572"/>
      <c r="Y751" s="353"/>
      <c r="Z751" s="573"/>
      <c r="AA751" s="574" t="str">
        <f>IFERROR(__xludf.DUMMYFUNCTION("""COMPUTED_VALUE"""),"")</f>
        <v/>
      </c>
      <c r="AB751" s="577" t="str">
        <f>IFERROR(__xludf.DUMMYFUNCTION("""COMPUTED_VALUE"""),"")</f>
        <v/>
      </c>
      <c r="AC751" s="575" t="str">
        <f>IFERROR(__xludf.DUMMYFUNCTION("""COMPUTED_VALUE"""),"")</f>
        <v/>
      </c>
      <c r="AD751" s="576" t="str">
        <f>IFERROR(__xludf.DUMMYFUNCTION("""COMPUTED_VALUE"""),"")</f>
        <v/>
      </c>
      <c r="AE751" s="574" t="str">
        <f>IFERROR(__xludf.DUMMYFUNCTION("""COMPUTED_VALUE"""),"")</f>
        <v/>
      </c>
      <c r="AF751" s="577" t="str">
        <f>IFERROR(__xludf.DUMMYFUNCTION("""COMPUTED_VALUE"""),"")</f>
        <v/>
      </c>
      <c r="AG751" s="570"/>
      <c r="AH751" s="571"/>
      <c r="AI751" s="393"/>
    </row>
    <row r="752">
      <c r="A752" s="554"/>
      <c r="B752" s="480" t="s">
        <v>2869</v>
      </c>
      <c r="C752" s="555"/>
      <c r="D752" s="556"/>
      <c r="E752" s="384" t="s">
        <v>2869</v>
      </c>
      <c r="F752" s="557"/>
      <c r="G752" s="558"/>
      <c r="H752" s="559"/>
      <c r="I752" s="560"/>
      <c r="J752" s="558"/>
      <c r="K752" s="561"/>
      <c r="L752" s="557"/>
      <c r="M752" s="558"/>
      <c r="N752" s="559"/>
      <c r="O752" s="560"/>
      <c r="P752" s="558"/>
      <c r="Q752" s="561"/>
      <c r="R752" s="557"/>
      <c r="S752" s="558"/>
      <c r="T752" s="559"/>
      <c r="U752" s="562"/>
      <c r="V752" s="563"/>
      <c r="W752" s="591"/>
      <c r="X752" s="572"/>
      <c r="Y752" s="353"/>
      <c r="Z752" s="573"/>
      <c r="AA752" s="574" t="str">
        <f>IFERROR(__xludf.DUMMYFUNCTION("""COMPUTED_VALUE"""),"")</f>
        <v/>
      </c>
      <c r="AB752" s="577" t="str">
        <f>IFERROR(__xludf.DUMMYFUNCTION("""COMPUTED_VALUE"""),"")</f>
        <v/>
      </c>
      <c r="AC752" s="575" t="str">
        <f>IFERROR(__xludf.DUMMYFUNCTION("""COMPUTED_VALUE"""),"")</f>
        <v/>
      </c>
      <c r="AD752" s="576" t="str">
        <f>IFERROR(__xludf.DUMMYFUNCTION("""COMPUTED_VALUE"""),"")</f>
        <v/>
      </c>
      <c r="AE752" s="574" t="str">
        <f>IFERROR(__xludf.DUMMYFUNCTION("""COMPUTED_VALUE"""),"")</f>
        <v/>
      </c>
      <c r="AF752" s="577" t="str">
        <f>IFERROR(__xludf.DUMMYFUNCTION("""COMPUTED_VALUE"""),"")</f>
        <v/>
      </c>
      <c r="AG752" s="570"/>
      <c r="AH752" s="571"/>
      <c r="AI752" s="393"/>
    </row>
    <row r="753">
      <c r="A753" s="554"/>
      <c r="B753" s="480" t="s">
        <v>2869</v>
      </c>
      <c r="C753" s="555"/>
      <c r="D753" s="556"/>
      <c r="E753" s="384" t="s">
        <v>2869</v>
      </c>
      <c r="F753" s="557"/>
      <c r="G753" s="558"/>
      <c r="H753" s="559"/>
      <c r="I753" s="560"/>
      <c r="J753" s="558"/>
      <c r="K753" s="561"/>
      <c r="L753" s="557"/>
      <c r="M753" s="558"/>
      <c r="N753" s="559"/>
      <c r="O753" s="560"/>
      <c r="P753" s="558"/>
      <c r="Q753" s="561"/>
      <c r="R753" s="557"/>
      <c r="S753" s="558"/>
      <c r="T753" s="559"/>
      <c r="U753" s="562"/>
      <c r="V753" s="563"/>
      <c r="W753" s="591"/>
      <c r="X753" s="572"/>
      <c r="Y753" s="353"/>
      <c r="Z753" s="573"/>
      <c r="AA753" s="574" t="str">
        <f>IFERROR(__xludf.DUMMYFUNCTION("""COMPUTED_VALUE"""),"")</f>
        <v/>
      </c>
      <c r="AB753" s="577" t="str">
        <f>IFERROR(__xludf.DUMMYFUNCTION("""COMPUTED_VALUE"""),"")</f>
        <v/>
      </c>
      <c r="AC753" s="575" t="str">
        <f>IFERROR(__xludf.DUMMYFUNCTION("""COMPUTED_VALUE"""),"")</f>
        <v/>
      </c>
      <c r="AD753" s="576" t="str">
        <f>IFERROR(__xludf.DUMMYFUNCTION("""COMPUTED_VALUE"""),"")</f>
        <v/>
      </c>
      <c r="AE753" s="574" t="str">
        <f>IFERROR(__xludf.DUMMYFUNCTION("""COMPUTED_VALUE"""),"")</f>
        <v/>
      </c>
      <c r="AF753" s="577" t="str">
        <f>IFERROR(__xludf.DUMMYFUNCTION("""COMPUTED_VALUE"""),"")</f>
        <v/>
      </c>
      <c r="AG753" s="570"/>
      <c r="AH753" s="571"/>
      <c r="AI753" s="393"/>
    </row>
    <row r="754">
      <c r="A754" s="554"/>
      <c r="B754" s="480" t="s">
        <v>2869</v>
      </c>
      <c r="C754" s="555"/>
      <c r="D754" s="556"/>
      <c r="E754" s="384" t="s">
        <v>2869</v>
      </c>
      <c r="F754" s="557"/>
      <c r="G754" s="558"/>
      <c r="H754" s="559"/>
      <c r="I754" s="560"/>
      <c r="J754" s="558"/>
      <c r="K754" s="561"/>
      <c r="L754" s="557"/>
      <c r="M754" s="558"/>
      <c r="N754" s="559"/>
      <c r="O754" s="560"/>
      <c r="P754" s="558"/>
      <c r="Q754" s="561"/>
      <c r="R754" s="557"/>
      <c r="S754" s="558"/>
      <c r="T754" s="559"/>
      <c r="U754" s="562"/>
      <c r="V754" s="563"/>
      <c r="W754" s="591"/>
      <c r="X754" s="572"/>
      <c r="Y754" s="353"/>
      <c r="Z754" s="573"/>
      <c r="AA754" s="574" t="str">
        <f>IFERROR(__xludf.DUMMYFUNCTION("""COMPUTED_VALUE"""),"")</f>
        <v/>
      </c>
      <c r="AB754" s="577" t="str">
        <f>IFERROR(__xludf.DUMMYFUNCTION("""COMPUTED_VALUE"""),"")</f>
        <v/>
      </c>
      <c r="AC754" s="575" t="str">
        <f>IFERROR(__xludf.DUMMYFUNCTION("""COMPUTED_VALUE"""),"")</f>
        <v/>
      </c>
      <c r="AD754" s="576" t="str">
        <f>IFERROR(__xludf.DUMMYFUNCTION("""COMPUTED_VALUE"""),"")</f>
        <v/>
      </c>
      <c r="AE754" s="574" t="str">
        <f>IFERROR(__xludf.DUMMYFUNCTION("""COMPUTED_VALUE"""),"")</f>
        <v/>
      </c>
      <c r="AF754" s="577" t="str">
        <f>IFERROR(__xludf.DUMMYFUNCTION("""COMPUTED_VALUE"""),"")</f>
        <v/>
      </c>
      <c r="AG754" s="570"/>
      <c r="AH754" s="571"/>
      <c r="AI754" s="393"/>
    </row>
    <row r="755">
      <c r="A755" s="554"/>
      <c r="B755" s="480" t="s">
        <v>2869</v>
      </c>
      <c r="C755" s="555"/>
      <c r="D755" s="556"/>
      <c r="E755" s="384" t="s">
        <v>2869</v>
      </c>
      <c r="F755" s="557"/>
      <c r="G755" s="558"/>
      <c r="H755" s="559"/>
      <c r="I755" s="560"/>
      <c r="J755" s="558"/>
      <c r="K755" s="561"/>
      <c r="L755" s="557"/>
      <c r="M755" s="558"/>
      <c r="N755" s="559"/>
      <c r="O755" s="560"/>
      <c r="P755" s="558"/>
      <c r="Q755" s="561"/>
      <c r="R755" s="557"/>
      <c r="S755" s="558"/>
      <c r="T755" s="559"/>
      <c r="U755" s="562"/>
      <c r="V755" s="563"/>
      <c r="W755" s="591"/>
      <c r="X755" s="572"/>
      <c r="Y755" s="353"/>
      <c r="Z755" s="573"/>
      <c r="AA755" s="574" t="str">
        <f>IFERROR(__xludf.DUMMYFUNCTION("""COMPUTED_VALUE"""),"")</f>
        <v/>
      </c>
      <c r="AB755" s="577" t="str">
        <f>IFERROR(__xludf.DUMMYFUNCTION("""COMPUTED_VALUE"""),"")</f>
        <v/>
      </c>
      <c r="AC755" s="575" t="str">
        <f>IFERROR(__xludf.DUMMYFUNCTION("""COMPUTED_VALUE"""),"")</f>
        <v/>
      </c>
      <c r="AD755" s="576" t="str">
        <f>IFERROR(__xludf.DUMMYFUNCTION("""COMPUTED_VALUE"""),"")</f>
        <v/>
      </c>
      <c r="AE755" s="574" t="str">
        <f>IFERROR(__xludf.DUMMYFUNCTION("""COMPUTED_VALUE"""),"")</f>
        <v/>
      </c>
      <c r="AF755" s="577" t="str">
        <f>IFERROR(__xludf.DUMMYFUNCTION("""COMPUTED_VALUE"""),"")</f>
        <v/>
      </c>
      <c r="AG755" s="570"/>
      <c r="AH755" s="571"/>
      <c r="AI755" s="393"/>
    </row>
    <row r="756">
      <c r="A756" s="554"/>
      <c r="B756" s="480" t="s">
        <v>2869</v>
      </c>
      <c r="C756" s="555"/>
      <c r="D756" s="556"/>
      <c r="E756" s="384" t="s">
        <v>2869</v>
      </c>
      <c r="F756" s="557"/>
      <c r="G756" s="558"/>
      <c r="H756" s="559"/>
      <c r="I756" s="560"/>
      <c r="J756" s="558"/>
      <c r="K756" s="561"/>
      <c r="L756" s="557"/>
      <c r="M756" s="558"/>
      <c r="N756" s="559"/>
      <c r="O756" s="560"/>
      <c r="P756" s="558"/>
      <c r="Q756" s="561"/>
      <c r="R756" s="557"/>
      <c r="S756" s="558"/>
      <c r="T756" s="559"/>
      <c r="U756" s="562"/>
      <c r="V756" s="563"/>
      <c r="W756" s="591"/>
      <c r="X756" s="572"/>
      <c r="Y756" s="353"/>
      <c r="Z756" s="573"/>
      <c r="AA756" s="574" t="str">
        <f>IFERROR(__xludf.DUMMYFUNCTION("""COMPUTED_VALUE"""),"")</f>
        <v/>
      </c>
      <c r="AB756" s="577" t="str">
        <f>IFERROR(__xludf.DUMMYFUNCTION("""COMPUTED_VALUE"""),"")</f>
        <v/>
      </c>
      <c r="AC756" s="575" t="str">
        <f>IFERROR(__xludf.DUMMYFUNCTION("""COMPUTED_VALUE"""),"")</f>
        <v/>
      </c>
      <c r="AD756" s="576" t="str">
        <f>IFERROR(__xludf.DUMMYFUNCTION("""COMPUTED_VALUE"""),"")</f>
        <v/>
      </c>
      <c r="AE756" s="574" t="str">
        <f>IFERROR(__xludf.DUMMYFUNCTION("""COMPUTED_VALUE"""),"")</f>
        <v/>
      </c>
      <c r="AF756" s="577" t="str">
        <f>IFERROR(__xludf.DUMMYFUNCTION("""COMPUTED_VALUE"""),"")</f>
        <v/>
      </c>
      <c r="AG756" s="570"/>
      <c r="AH756" s="571"/>
      <c r="AI756" s="393"/>
    </row>
    <row r="757">
      <c r="A757" s="554"/>
      <c r="B757" s="480" t="s">
        <v>2869</v>
      </c>
      <c r="C757" s="555"/>
      <c r="D757" s="556"/>
      <c r="E757" s="384" t="s">
        <v>2869</v>
      </c>
      <c r="F757" s="557"/>
      <c r="G757" s="558"/>
      <c r="H757" s="559"/>
      <c r="I757" s="560"/>
      <c r="J757" s="558"/>
      <c r="K757" s="561"/>
      <c r="L757" s="557"/>
      <c r="M757" s="558"/>
      <c r="N757" s="559"/>
      <c r="O757" s="560"/>
      <c r="P757" s="558"/>
      <c r="Q757" s="561"/>
      <c r="R757" s="557"/>
      <c r="S757" s="558"/>
      <c r="T757" s="559"/>
      <c r="U757" s="562"/>
      <c r="V757" s="563"/>
      <c r="W757" s="591"/>
      <c r="X757" s="572"/>
      <c r="Y757" s="353"/>
      <c r="Z757" s="573"/>
      <c r="AA757" s="574" t="str">
        <f>IFERROR(__xludf.DUMMYFUNCTION("""COMPUTED_VALUE"""),"")</f>
        <v/>
      </c>
      <c r="AB757" s="577" t="str">
        <f>IFERROR(__xludf.DUMMYFUNCTION("""COMPUTED_VALUE"""),"")</f>
        <v/>
      </c>
      <c r="AC757" s="575" t="str">
        <f>IFERROR(__xludf.DUMMYFUNCTION("""COMPUTED_VALUE"""),"")</f>
        <v/>
      </c>
      <c r="AD757" s="576" t="str">
        <f>IFERROR(__xludf.DUMMYFUNCTION("""COMPUTED_VALUE"""),"")</f>
        <v/>
      </c>
      <c r="AE757" s="574" t="str">
        <f>IFERROR(__xludf.DUMMYFUNCTION("""COMPUTED_VALUE"""),"")</f>
        <v/>
      </c>
      <c r="AF757" s="577" t="str">
        <f>IFERROR(__xludf.DUMMYFUNCTION("""COMPUTED_VALUE"""),"")</f>
        <v/>
      </c>
      <c r="AG757" s="570"/>
      <c r="AH757" s="571"/>
      <c r="AI757" s="393"/>
    </row>
    <row r="758">
      <c r="A758" s="554"/>
      <c r="B758" s="480" t="s">
        <v>2869</v>
      </c>
      <c r="C758" s="555"/>
      <c r="D758" s="556"/>
      <c r="E758" s="384" t="s">
        <v>2869</v>
      </c>
      <c r="F758" s="557"/>
      <c r="G758" s="558"/>
      <c r="H758" s="559"/>
      <c r="I758" s="560"/>
      <c r="J758" s="558"/>
      <c r="K758" s="561"/>
      <c r="L758" s="557"/>
      <c r="M758" s="558"/>
      <c r="N758" s="559"/>
      <c r="O758" s="560"/>
      <c r="P758" s="558"/>
      <c r="Q758" s="561"/>
      <c r="R758" s="557"/>
      <c r="S758" s="558"/>
      <c r="T758" s="559"/>
      <c r="U758" s="562"/>
      <c r="V758" s="563"/>
      <c r="W758" s="591"/>
      <c r="X758" s="572"/>
      <c r="Y758" s="353"/>
      <c r="Z758" s="573"/>
      <c r="AA758" s="574" t="str">
        <f>IFERROR(__xludf.DUMMYFUNCTION("""COMPUTED_VALUE"""),"")</f>
        <v/>
      </c>
      <c r="AB758" s="577" t="str">
        <f>IFERROR(__xludf.DUMMYFUNCTION("""COMPUTED_VALUE"""),"")</f>
        <v/>
      </c>
      <c r="AC758" s="575" t="str">
        <f>IFERROR(__xludf.DUMMYFUNCTION("""COMPUTED_VALUE"""),"")</f>
        <v/>
      </c>
      <c r="AD758" s="576" t="str">
        <f>IFERROR(__xludf.DUMMYFUNCTION("""COMPUTED_VALUE"""),"")</f>
        <v/>
      </c>
      <c r="AE758" s="574" t="str">
        <f>IFERROR(__xludf.DUMMYFUNCTION("""COMPUTED_VALUE"""),"")</f>
        <v/>
      </c>
      <c r="AF758" s="577" t="str">
        <f>IFERROR(__xludf.DUMMYFUNCTION("""COMPUTED_VALUE"""),"")</f>
        <v/>
      </c>
      <c r="AG758" s="570"/>
      <c r="AH758" s="571"/>
      <c r="AI758" s="393"/>
    </row>
    <row r="759">
      <c r="A759" s="554"/>
      <c r="B759" s="480" t="s">
        <v>2869</v>
      </c>
      <c r="C759" s="555"/>
      <c r="D759" s="556"/>
      <c r="E759" s="384" t="s">
        <v>2869</v>
      </c>
      <c r="F759" s="557"/>
      <c r="G759" s="558"/>
      <c r="H759" s="559"/>
      <c r="I759" s="560"/>
      <c r="J759" s="558"/>
      <c r="K759" s="561"/>
      <c r="L759" s="557"/>
      <c r="M759" s="558"/>
      <c r="N759" s="559"/>
      <c r="O759" s="560"/>
      <c r="P759" s="558"/>
      <c r="Q759" s="561"/>
      <c r="R759" s="557"/>
      <c r="S759" s="558"/>
      <c r="T759" s="559"/>
      <c r="U759" s="562"/>
      <c r="V759" s="563"/>
      <c r="W759" s="591"/>
      <c r="X759" s="572"/>
      <c r="Y759" s="353"/>
      <c r="Z759" s="573"/>
      <c r="AA759" s="574" t="str">
        <f>IFERROR(__xludf.DUMMYFUNCTION("""COMPUTED_VALUE"""),"")</f>
        <v/>
      </c>
      <c r="AB759" s="577" t="str">
        <f>IFERROR(__xludf.DUMMYFUNCTION("""COMPUTED_VALUE"""),"")</f>
        <v/>
      </c>
      <c r="AC759" s="575" t="str">
        <f>IFERROR(__xludf.DUMMYFUNCTION("""COMPUTED_VALUE"""),"")</f>
        <v/>
      </c>
      <c r="AD759" s="576" t="str">
        <f>IFERROR(__xludf.DUMMYFUNCTION("""COMPUTED_VALUE"""),"")</f>
        <v/>
      </c>
      <c r="AE759" s="574" t="str">
        <f>IFERROR(__xludf.DUMMYFUNCTION("""COMPUTED_VALUE"""),"")</f>
        <v/>
      </c>
      <c r="AF759" s="577" t="str">
        <f>IFERROR(__xludf.DUMMYFUNCTION("""COMPUTED_VALUE"""),"")</f>
        <v/>
      </c>
      <c r="AG759" s="570"/>
      <c r="AH759" s="571"/>
      <c r="AI759" s="393"/>
    </row>
    <row r="760">
      <c r="A760" s="554"/>
      <c r="B760" s="480" t="s">
        <v>2869</v>
      </c>
      <c r="C760" s="555"/>
      <c r="D760" s="556"/>
      <c r="E760" s="384" t="s">
        <v>2869</v>
      </c>
      <c r="F760" s="557"/>
      <c r="G760" s="558"/>
      <c r="H760" s="559"/>
      <c r="I760" s="560"/>
      <c r="J760" s="558"/>
      <c r="K760" s="561"/>
      <c r="L760" s="557"/>
      <c r="M760" s="558"/>
      <c r="N760" s="559"/>
      <c r="O760" s="560"/>
      <c r="P760" s="558"/>
      <c r="Q760" s="561"/>
      <c r="R760" s="557"/>
      <c r="S760" s="558"/>
      <c r="T760" s="559"/>
      <c r="U760" s="562"/>
      <c r="V760" s="563"/>
      <c r="W760" s="591"/>
      <c r="X760" s="572"/>
      <c r="Y760" s="353"/>
      <c r="Z760" s="573"/>
      <c r="AA760" s="574" t="str">
        <f>IFERROR(__xludf.DUMMYFUNCTION("""COMPUTED_VALUE"""),"")</f>
        <v/>
      </c>
      <c r="AB760" s="577" t="str">
        <f>IFERROR(__xludf.DUMMYFUNCTION("""COMPUTED_VALUE"""),"")</f>
        <v/>
      </c>
      <c r="AC760" s="575" t="str">
        <f>IFERROR(__xludf.DUMMYFUNCTION("""COMPUTED_VALUE"""),"")</f>
        <v/>
      </c>
      <c r="AD760" s="576" t="str">
        <f>IFERROR(__xludf.DUMMYFUNCTION("""COMPUTED_VALUE"""),"")</f>
        <v/>
      </c>
      <c r="AE760" s="574" t="str">
        <f>IFERROR(__xludf.DUMMYFUNCTION("""COMPUTED_VALUE"""),"")</f>
        <v/>
      </c>
      <c r="AF760" s="577" t="str">
        <f>IFERROR(__xludf.DUMMYFUNCTION("""COMPUTED_VALUE"""),"")</f>
        <v/>
      </c>
      <c r="AG760" s="570"/>
      <c r="AH760" s="571"/>
      <c r="AI760" s="393"/>
    </row>
    <row r="761">
      <c r="A761" s="554"/>
      <c r="B761" s="480" t="s">
        <v>2869</v>
      </c>
      <c r="C761" s="555"/>
      <c r="D761" s="556"/>
      <c r="E761" s="384" t="s">
        <v>2869</v>
      </c>
      <c r="F761" s="557"/>
      <c r="G761" s="558"/>
      <c r="H761" s="559"/>
      <c r="I761" s="560"/>
      <c r="J761" s="558"/>
      <c r="K761" s="561"/>
      <c r="L761" s="557"/>
      <c r="M761" s="558"/>
      <c r="N761" s="559"/>
      <c r="O761" s="560"/>
      <c r="P761" s="558"/>
      <c r="Q761" s="561"/>
      <c r="R761" s="557"/>
      <c r="S761" s="558"/>
      <c r="T761" s="559"/>
      <c r="U761" s="562"/>
      <c r="V761" s="563"/>
      <c r="W761" s="591"/>
      <c r="X761" s="572"/>
      <c r="Y761" s="353"/>
      <c r="Z761" s="573"/>
      <c r="AA761" s="574" t="str">
        <f>IFERROR(__xludf.DUMMYFUNCTION("""COMPUTED_VALUE"""),"")</f>
        <v/>
      </c>
      <c r="AB761" s="577" t="str">
        <f>IFERROR(__xludf.DUMMYFUNCTION("""COMPUTED_VALUE"""),"")</f>
        <v/>
      </c>
      <c r="AC761" s="575" t="str">
        <f>IFERROR(__xludf.DUMMYFUNCTION("""COMPUTED_VALUE"""),"")</f>
        <v/>
      </c>
      <c r="AD761" s="576" t="str">
        <f>IFERROR(__xludf.DUMMYFUNCTION("""COMPUTED_VALUE"""),"")</f>
        <v/>
      </c>
      <c r="AE761" s="574" t="str">
        <f>IFERROR(__xludf.DUMMYFUNCTION("""COMPUTED_VALUE"""),"")</f>
        <v/>
      </c>
      <c r="AF761" s="577" t="str">
        <f>IFERROR(__xludf.DUMMYFUNCTION("""COMPUTED_VALUE"""),"")</f>
        <v/>
      </c>
      <c r="AG761" s="570"/>
      <c r="AH761" s="571"/>
      <c r="AI761" s="393"/>
    </row>
    <row r="762">
      <c r="A762" s="554"/>
      <c r="B762" s="480" t="s">
        <v>2869</v>
      </c>
      <c r="C762" s="555"/>
      <c r="D762" s="556"/>
      <c r="E762" s="384" t="s">
        <v>2869</v>
      </c>
      <c r="F762" s="557"/>
      <c r="G762" s="558"/>
      <c r="H762" s="559"/>
      <c r="I762" s="560"/>
      <c r="J762" s="558"/>
      <c r="K762" s="561"/>
      <c r="L762" s="557"/>
      <c r="M762" s="558"/>
      <c r="N762" s="559"/>
      <c r="O762" s="560"/>
      <c r="P762" s="558"/>
      <c r="Q762" s="561"/>
      <c r="R762" s="557"/>
      <c r="S762" s="558"/>
      <c r="T762" s="559"/>
      <c r="U762" s="562"/>
      <c r="V762" s="563"/>
      <c r="W762" s="591"/>
      <c r="X762" s="572"/>
      <c r="Y762" s="353"/>
      <c r="Z762" s="573"/>
      <c r="AA762" s="574" t="str">
        <f>IFERROR(__xludf.DUMMYFUNCTION("""COMPUTED_VALUE"""),"")</f>
        <v/>
      </c>
      <c r="AB762" s="577" t="str">
        <f>IFERROR(__xludf.DUMMYFUNCTION("""COMPUTED_VALUE"""),"")</f>
        <v/>
      </c>
      <c r="AC762" s="575" t="str">
        <f>IFERROR(__xludf.DUMMYFUNCTION("""COMPUTED_VALUE"""),"")</f>
        <v/>
      </c>
      <c r="AD762" s="576" t="str">
        <f>IFERROR(__xludf.DUMMYFUNCTION("""COMPUTED_VALUE"""),"")</f>
        <v/>
      </c>
      <c r="AE762" s="574" t="str">
        <f>IFERROR(__xludf.DUMMYFUNCTION("""COMPUTED_VALUE"""),"")</f>
        <v/>
      </c>
      <c r="AF762" s="577" t="str">
        <f>IFERROR(__xludf.DUMMYFUNCTION("""COMPUTED_VALUE"""),"")</f>
        <v/>
      </c>
      <c r="AG762" s="570"/>
      <c r="AH762" s="571"/>
      <c r="AI762" s="393"/>
    </row>
    <row r="763">
      <c r="A763" s="554"/>
      <c r="B763" s="480" t="s">
        <v>2869</v>
      </c>
      <c r="C763" s="555"/>
      <c r="D763" s="556"/>
      <c r="E763" s="384" t="s">
        <v>2869</v>
      </c>
      <c r="F763" s="557"/>
      <c r="G763" s="558"/>
      <c r="H763" s="559"/>
      <c r="I763" s="560"/>
      <c r="J763" s="558"/>
      <c r="K763" s="561"/>
      <c r="L763" s="557"/>
      <c r="M763" s="558"/>
      <c r="N763" s="559"/>
      <c r="O763" s="560"/>
      <c r="P763" s="558"/>
      <c r="Q763" s="561"/>
      <c r="R763" s="557"/>
      <c r="S763" s="558"/>
      <c r="T763" s="559"/>
      <c r="U763" s="562"/>
      <c r="V763" s="563"/>
      <c r="W763" s="591"/>
      <c r="X763" s="572"/>
      <c r="Y763" s="353"/>
      <c r="Z763" s="573"/>
      <c r="AA763" s="574" t="str">
        <f>IFERROR(__xludf.DUMMYFUNCTION("""COMPUTED_VALUE"""),"")</f>
        <v/>
      </c>
      <c r="AB763" s="577" t="str">
        <f>IFERROR(__xludf.DUMMYFUNCTION("""COMPUTED_VALUE"""),"")</f>
        <v/>
      </c>
      <c r="AC763" s="575" t="str">
        <f>IFERROR(__xludf.DUMMYFUNCTION("""COMPUTED_VALUE"""),"")</f>
        <v/>
      </c>
      <c r="AD763" s="576" t="str">
        <f>IFERROR(__xludf.DUMMYFUNCTION("""COMPUTED_VALUE"""),"")</f>
        <v/>
      </c>
      <c r="AE763" s="574" t="str">
        <f>IFERROR(__xludf.DUMMYFUNCTION("""COMPUTED_VALUE"""),"")</f>
        <v/>
      </c>
      <c r="AF763" s="577" t="str">
        <f>IFERROR(__xludf.DUMMYFUNCTION("""COMPUTED_VALUE"""),"")</f>
        <v/>
      </c>
      <c r="AG763" s="570"/>
      <c r="AH763" s="571"/>
      <c r="AI763" s="393"/>
    </row>
    <row r="764">
      <c r="A764" s="554"/>
      <c r="B764" s="480" t="s">
        <v>2869</v>
      </c>
      <c r="C764" s="555"/>
      <c r="D764" s="556"/>
      <c r="E764" s="384" t="s">
        <v>2869</v>
      </c>
      <c r="F764" s="557"/>
      <c r="G764" s="558"/>
      <c r="H764" s="559"/>
      <c r="I764" s="560"/>
      <c r="J764" s="558"/>
      <c r="K764" s="561"/>
      <c r="L764" s="557"/>
      <c r="M764" s="558"/>
      <c r="N764" s="559"/>
      <c r="O764" s="560"/>
      <c r="P764" s="558"/>
      <c r="Q764" s="561"/>
      <c r="R764" s="557"/>
      <c r="S764" s="558"/>
      <c r="T764" s="559"/>
      <c r="U764" s="562"/>
      <c r="V764" s="563"/>
      <c r="W764" s="591"/>
      <c r="X764" s="572"/>
      <c r="Y764" s="353"/>
      <c r="Z764" s="573"/>
      <c r="AA764" s="574" t="str">
        <f>IFERROR(__xludf.DUMMYFUNCTION("""COMPUTED_VALUE"""),"")</f>
        <v/>
      </c>
      <c r="AB764" s="577" t="str">
        <f>IFERROR(__xludf.DUMMYFUNCTION("""COMPUTED_VALUE"""),"")</f>
        <v/>
      </c>
      <c r="AC764" s="575" t="str">
        <f>IFERROR(__xludf.DUMMYFUNCTION("""COMPUTED_VALUE"""),"")</f>
        <v/>
      </c>
      <c r="AD764" s="576" t="str">
        <f>IFERROR(__xludf.DUMMYFUNCTION("""COMPUTED_VALUE"""),"")</f>
        <v/>
      </c>
      <c r="AE764" s="574" t="str">
        <f>IFERROR(__xludf.DUMMYFUNCTION("""COMPUTED_VALUE"""),"")</f>
        <v/>
      </c>
      <c r="AF764" s="577" t="str">
        <f>IFERROR(__xludf.DUMMYFUNCTION("""COMPUTED_VALUE"""),"")</f>
        <v/>
      </c>
      <c r="AG764" s="570"/>
      <c r="AH764" s="571"/>
      <c r="AI764" s="393"/>
    </row>
    <row r="765">
      <c r="A765" s="554"/>
      <c r="B765" s="480" t="s">
        <v>2869</v>
      </c>
      <c r="C765" s="555"/>
      <c r="D765" s="556"/>
      <c r="E765" s="384" t="s">
        <v>2869</v>
      </c>
      <c r="F765" s="557"/>
      <c r="G765" s="558"/>
      <c r="H765" s="559"/>
      <c r="I765" s="560"/>
      <c r="J765" s="558"/>
      <c r="K765" s="561"/>
      <c r="L765" s="557"/>
      <c r="M765" s="558"/>
      <c r="N765" s="559"/>
      <c r="O765" s="560"/>
      <c r="P765" s="558"/>
      <c r="Q765" s="561"/>
      <c r="R765" s="557"/>
      <c r="S765" s="558"/>
      <c r="T765" s="559"/>
      <c r="U765" s="562"/>
      <c r="V765" s="563"/>
      <c r="W765" s="591"/>
      <c r="X765" s="572"/>
      <c r="Y765" s="353"/>
      <c r="Z765" s="573"/>
      <c r="AA765" s="574" t="str">
        <f>IFERROR(__xludf.DUMMYFUNCTION("""COMPUTED_VALUE"""),"")</f>
        <v/>
      </c>
      <c r="AB765" s="577" t="str">
        <f>IFERROR(__xludf.DUMMYFUNCTION("""COMPUTED_VALUE"""),"")</f>
        <v/>
      </c>
      <c r="AC765" s="575" t="str">
        <f>IFERROR(__xludf.DUMMYFUNCTION("""COMPUTED_VALUE"""),"")</f>
        <v/>
      </c>
      <c r="AD765" s="576" t="str">
        <f>IFERROR(__xludf.DUMMYFUNCTION("""COMPUTED_VALUE"""),"")</f>
        <v/>
      </c>
      <c r="AE765" s="574" t="str">
        <f>IFERROR(__xludf.DUMMYFUNCTION("""COMPUTED_VALUE"""),"")</f>
        <v/>
      </c>
      <c r="AF765" s="577" t="str">
        <f>IFERROR(__xludf.DUMMYFUNCTION("""COMPUTED_VALUE"""),"")</f>
        <v/>
      </c>
      <c r="AG765" s="570"/>
      <c r="AH765" s="571"/>
      <c r="AI765" s="393"/>
    </row>
    <row r="766">
      <c r="A766" s="554"/>
      <c r="B766" s="480" t="s">
        <v>2869</v>
      </c>
      <c r="C766" s="555"/>
      <c r="D766" s="556"/>
      <c r="E766" s="384" t="s">
        <v>2869</v>
      </c>
      <c r="F766" s="557"/>
      <c r="G766" s="558"/>
      <c r="H766" s="559"/>
      <c r="I766" s="560"/>
      <c r="J766" s="558"/>
      <c r="K766" s="561"/>
      <c r="L766" s="557"/>
      <c r="M766" s="558"/>
      <c r="N766" s="559"/>
      <c r="O766" s="560"/>
      <c r="P766" s="558"/>
      <c r="Q766" s="561"/>
      <c r="R766" s="557"/>
      <c r="S766" s="558"/>
      <c r="T766" s="559"/>
      <c r="U766" s="562"/>
      <c r="V766" s="563"/>
      <c r="W766" s="591"/>
      <c r="X766" s="572"/>
      <c r="Y766" s="353"/>
      <c r="Z766" s="573"/>
      <c r="AA766" s="574" t="str">
        <f>IFERROR(__xludf.DUMMYFUNCTION("""COMPUTED_VALUE"""),"")</f>
        <v/>
      </c>
      <c r="AB766" s="577" t="str">
        <f>IFERROR(__xludf.DUMMYFUNCTION("""COMPUTED_VALUE"""),"")</f>
        <v/>
      </c>
      <c r="AC766" s="575" t="str">
        <f>IFERROR(__xludf.DUMMYFUNCTION("""COMPUTED_VALUE"""),"")</f>
        <v/>
      </c>
      <c r="AD766" s="576" t="str">
        <f>IFERROR(__xludf.DUMMYFUNCTION("""COMPUTED_VALUE"""),"")</f>
        <v/>
      </c>
      <c r="AE766" s="574" t="str">
        <f>IFERROR(__xludf.DUMMYFUNCTION("""COMPUTED_VALUE"""),"")</f>
        <v/>
      </c>
      <c r="AF766" s="577" t="str">
        <f>IFERROR(__xludf.DUMMYFUNCTION("""COMPUTED_VALUE"""),"")</f>
        <v/>
      </c>
      <c r="AG766" s="570"/>
      <c r="AH766" s="571"/>
      <c r="AI766" s="393"/>
    </row>
    <row r="767">
      <c r="A767" s="554"/>
      <c r="B767" s="480" t="s">
        <v>2869</v>
      </c>
      <c r="C767" s="555"/>
      <c r="D767" s="556"/>
      <c r="E767" s="384" t="s">
        <v>2869</v>
      </c>
      <c r="F767" s="557"/>
      <c r="G767" s="558"/>
      <c r="H767" s="559"/>
      <c r="I767" s="560"/>
      <c r="J767" s="558"/>
      <c r="K767" s="561"/>
      <c r="L767" s="557"/>
      <c r="M767" s="558"/>
      <c r="N767" s="559"/>
      <c r="O767" s="560"/>
      <c r="P767" s="558"/>
      <c r="Q767" s="561"/>
      <c r="R767" s="557"/>
      <c r="S767" s="558"/>
      <c r="T767" s="559"/>
      <c r="U767" s="562"/>
      <c r="V767" s="563"/>
      <c r="W767" s="591"/>
      <c r="X767" s="572"/>
      <c r="Y767" s="353"/>
      <c r="Z767" s="573"/>
      <c r="AA767" s="574" t="str">
        <f>IFERROR(__xludf.DUMMYFUNCTION("""COMPUTED_VALUE"""),"")</f>
        <v/>
      </c>
      <c r="AB767" s="577" t="str">
        <f>IFERROR(__xludf.DUMMYFUNCTION("""COMPUTED_VALUE"""),"")</f>
        <v/>
      </c>
      <c r="AC767" s="575" t="str">
        <f>IFERROR(__xludf.DUMMYFUNCTION("""COMPUTED_VALUE"""),"")</f>
        <v/>
      </c>
      <c r="AD767" s="576" t="str">
        <f>IFERROR(__xludf.DUMMYFUNCTION("""COMPUTED_VALUE"""),"")</f>
        <v/>
      </c>
      <c r="AE767" s="574" t="str">
        <f>IFERROR(__xludf.DUMMYFUNCTION("""COMPUTED_VALUE"""),"")</f>
        <v/>
      </c>
      <c r="AF767" s="577" t="str">
        <f>IFERROR(__xludf.DUMMYFUNCTION("""COMPUTED_VALUE"""),"")</f>
        <v/>
      </c>
      <c r="AG767" s="570"/>
      <c r="AH767" s="571"/>
      <c r="AI767" s="393"/>
    </row>
    <row r="768">
      <c r="A768" s="554"/>
      <c r="B768" s="480" t="s">
        <v>2869</v>
      </c>
      <c r="C768" s="555"/>
      <c r="D768" s="556"/>
      <c r="E768" s="384" t="s">
        <v>2869</v>
      </c>
      <c r="F768" s="557"/>
      <c r="G768" s="558"/>
      <c r="H768" s="559"/>
      <c r="I768" s="560"/>
      <c r="J768" s="558"/>
      <c r="K768" s="561"/>
      <c r="L768" s="557"/>
      <c r="M768" s="558"/>
      <c r="N768" s="559"/>
      <c r="O768" s="560"/>
      <c r="P768" s="558"/>
      <c r="Q768" s="561"/>
      <c r="R768" s="557"/>
      <c r="S768" s="558"/>
      <c r="T768" s="559"/>
      <c r="U768" s="562"/>
      <c r="V768" s="563"/>
      <c r="W768" s="591"/>
      <c r="X768" s="572"/>
      <c r="Y768" s="353"/>
      <c r="Z768" s="573"/>
      <c r="AA768" s="574" t="str">
        <f>IFERROR(__xludf.DUMMYFUNCTION("""COMPUTED_VALUE"""),"")</f>
        <v/>
      </c>
      <c r="AB768" s="577" t="str">
        <f>IFERROR(__xludf.DUMMYFUNCTION("""COMPUTED_VALUE"""),"")</f>
        <v/>
      </c>
      <c r="AC768" s="575" t="str">
        <f>IFERROR(__xludf.DUMMYFUNCTION("""COMPUTED_VALUE"""),"")</f>
        <v/>
      </c>
      <c r="AD768" s="576" t="str">
        <f>IFERROR(__xludf.DUMMYFUNCTION("""COMPUTED_VALUE"""),"")</f>
        <v/>
      </c>
      <c r="AE768" s="574" t="str">
        <f>IFERROR(__xludf.DUMMYFUNCTION("""COMPUTED_VALUE"""),"")</f>
        <v/>
      </c>
      <c r="AF768" s="577" t="str">
        <f>IFERROR(__xludf.DUMMYFUNCTION("""COMPUTED_VALUE"""),"")</f>
        <v/>
      </c>
      <c r="AG768" s="570"/>
      <c r="AH768" s="571"/>
      <c r="AI768" s="393"/>
    </row>
    <row r="769">
      <c r="A769" s="554"/>
      <c r="B769" s="480" t="s">
        <v>2869</v>
      </c>
      <c r="C769" s="555"/>
      <c r="D769" s="556"/>
      <c r="E769" s="384" t="s">
        <v>2869</v>
      </c>
      <c r="F769" s="557"/>
      <c r="G769" s="558"/>
      <c r="H769" s="559"/>
      <c r="I769" s="560"/>
      <c r="J769" s="558"/>
      <c r="K769" s="561"/>
      <c r="L769" s="557"/>
      <c r="M769" s="558"/>
      <c r="N769" s="559"/>
      <c r="O769" s="560"/>
      <c r="P769" s="558"/>
      <c r="Q769" s="561"/>
      <c r="R769" s="557"/>
      <c r="S769" s="558"/>
      <c r="T769" s="559"/>
      <c r="U769" s="562"/>
      <c r="V769" s="563"/>
      <c r="W769" s="591"/>
      <c r="X769" s="572"/>
      <c r="Y769" s="353"/>
      <c r="Z769" s="573"/>
      <c r="AA769" s="574" t="str">
        <f>IFERROR(__xludf.DUMMYFUNCTION("""COMPUTED_VALUE"""),"")</f>
        <v/>
      </c>
      <c r="AB769" s="577" t="str">
        <f>IFERROR(__xludf.DUMMYFUNCTION("""COMPUTED_VALUE"""),"")</f>
        <v/>
      </c>
      <c r="AC769" s="575" t="str">
        <f>IFERROR(__xludf.DUMMYFUNCTION("""COMPUTED_VALUE"""),"")</f>
        <v/>
      </c>
      <c r="AD769" s="576" t="str">
        <f>IFERROR(__xludf.DUMMYFUNCTION("""COMPUTED_VALUE"""),"")</f>
        <v/>
      </c>
      <c r="AE769" s="574" t="str">
        <f>IFERROR(__xludf.DUMMYFUNCTION("""COMPUTED_VALUE"""),"")</f>
        <v/>
      </c>
      <c r="AF769" s="577" t="str">
        <f>IFERROR(__xludf.DUMMYFUNCTION("""COMPUTED_VALUE"""),"")</f>
        <v/>
      </c>
      <c r="AG769" s="570"/>
      <c r="AH769" s="571"/>
      <c r="AI769" s="393"/>
    </row>
    <row r="770">
      <c r="A770" s="554"/>
      <c r="B770" s="480" t="s">
        <v>2869</v>
      </c>
      <c r="C770" s="555"/>
      <c r="D770" s="556"/>
      <c r="E770" s="384" t="s">
        <v>2869</v>
      </c>
      <c r="F770" s="557"/>
      <c r="G770" s="558"/>
      <c r="H770" s="559"/>
      <c r="I770" s="560"/>
      <c r="J770" s="558"/>
      <c r="K770" s="561"/>
      <c r="L770" s="557"/>
      <c r="M770" s="558"/>
      <c r="N770" s="559"/>
      <c r="O770" s="560"/>
      <c r="P770" s="558"/>
      <c r="Q770" s="561"/>
      <c r="R770" s="557"/>
      <c r="S770" s="558"/>
      <c r="T770" s="559"/>
      <c r="U770" s="562"/>
      <c r="V770" s="563"/>
      <c r="W770" s="591"/>
      <c r="X770" s="572"/>
      <c r="Y770" s="353"/>
      <c r="Z770" s="573"/>
      <c r="AA770" s="574" t="str">
        <f>IFERROR(__xludf.DUMMYFUNCTION("""COMPUTED_VALUE"""),"")</f>
        <v/>
      </c>
      <c r="AB770" s="577" t="str">
        <f>IFERROR(__xludf.DUMMYFUNCTION("""COMPUTED_VALUE"""),"")</f>
        <v/>
      </c>
      <c r="AC770" s="575" t="str">
        <f>IFERROR(__xludf.DUMMYFUNCTION("""COMPUTED_VALUE"""),"")</f>
        <v/>
      </c>
      <c r="AD770" s="576" t="str">
        <f>IFERROR(__xludf.DUMMYFUNCTION("""COMPUTED_VALUE"""),"")</f>
        <v/>
      </c>
      <c r="AE770" s="574" t="str">
        <f>IFERROR(__xludf.DUMMYFUNCTION("""COMPUTED_VALUE"""),"")</f>
        <v/>
      </c>
      <c r="AF770" s="577" t="str">
        <f>IFERROR(__xludf.DUMMYFUNCTION("""COMPUTED_VALUE"""),"")</f>
        <v/>
      </c>
      <c r="AG770" s="570"/>
      <c r="AH770" s="571"/>
      <c r="AI770" s="393"/>
    </row>
    <row r="771">
      <c r="A771" s="554"/>
      <c r="B771" s="480" t="s">
        <v>2869</v>
      </c>
      <c r="C771" s="555"/>
      <c r="D771" s="556"/>
      <c r="E771" s="384" t="s">
        <v>2869</v>
      </c>
      <c r="F771" s="557"/>
      <c r="G771" s="558"/>
      <c r="H771" s="559"/>
      <c r="I771" s="560"/>
      <c r="J771" s="558"/>
      <c r="K771" s="561"/>
      <c r="L771" s="557"/>
      <c r="M771" s="558"/>
      <c r="N771" s="559"/>
      <c r="O771" s="560"/>
      <c r="P771" s="558"/>
      <c r="Q771" s="561"/>
      <c r="R771" s="557"/>
      <c r="S771" s="558"/>
      <c r="T771" s="559"/>
      <c r="U771" s="562"/>
      <c r="V771" s="563"/>
      <c r="W771" s="591"/>
      <c r="X771" s="572"/>
      <c r="Y771" s="353"/>
      <c r="Z771" s="573"/>
      <c r="AA771" s="574" t="str">
        <f>IFERROR(__xludf.DUMMYFUNCTION("""COMPUTED_VALUE"""),"")</f>
        <v/>
      </c>
      <c r="AB771" s="577" t="str">
        <f>IFERROR(__xludf.DUMMYFUNCTION("""COMPUTED_VALUE"""),"")</f>
        <v/>
      </c>
      <c r="AC771" s="575" t="str">
        <f>IFERROR(__xludf.DUMMYFUNCTION("""COMPUTED_VALUE"""),"")</f>
        <v/>
      </c>
      <c r="AD771" s="576" t="str">
        <f>IFERROR(__xludf.DUMMYFUNCTION("""COMPUTED_VALUE"""),"")</f>
        <v/>
      </c>
      <c r="AE771" s="574" t="str">
        <f>IFERROR(__xludf.DUMMYFUNCTION("""COMPUTED_VALUE"""),"")</f>
        <v/>
      </c>
      <c r="AF771" s="577" t="str">
        <f>IFERROR(__xludf.DUMMYFUNCTION("""COMPUTED_VALUE"""),"")</f>
        <v/>
      </c>
      <c r="AG771" s="570"/>
      <c r="AH771" s="571"/>
      <c r="AI771" s="393"/>
    </row>
    <row r="772">
      <c r="A772" s="554"/>
      <c r="B772" s="480" t="s">
        <v>2869</v>
      </c>
      <c r="C772" s="555"/>
      <c r="D772" s="556"/>
      <c r="E772" s="384" t="s">
        <v>2869</v>
      </c>
      <c r="F772" s="557"/>
      <c r="G772" s="558"/>
      <c r="H772" s="559"/>
      <c r="I772" s="560"/>
      <c r="J772" s="558"/>
      <c r="K772" s="561"/>
      <c r="L772" s="557"/>
      <c r="M772" s="558"/>
      <c r="N772" s="559"/>
      <c r="O772" s="560"/>
      <c r="P772" s="558"/>
      <c r="Q772" s="561"/>
      <c r="R772" s="557"/>
      <c r="S772" s="558"/>
      <c r="T772" s="559"/>
      <c r="U772" s="562"/>
      <c r="V772" s="563"/>
      <c r="W772" s="591"/>
      <c r="X772" s="572"/>
      <c r="Y772" s="353"/>
      <c r="Z772" s="573"/>
      <c r="AA772" s="574" t="str">
        <f>IFERROR(__xludf.DUMMYFUNCTION("""COMPUTED_VALUE"""),"")</f>
        <v/>
      </c>
      <c r="AB772" s="577" t="str">
        <f>IFERROR(__xludf.DUMMYFUNCTION("""COMPUTED_VALUE"""),"")</f>
        <v/>
      </c>
      <c r="AC772" s="575" t="str">
        <f>IFERROR(__xludf.DUMMYFUNCTION("""COMPUTED_VALUE"""),"")</f>
        <v/>
      </c>
      <c r="AD772" s="576" t="str">
        <f>IFERROR(__xludf.DUMMYFUNCTION("""COMPUTED_VALUE"""),"")</f>
        <v/>
      </c>
      <c r="AE772" s="574" t="str">
        <f>IFERROR(__xludf.DUMMYFUNCTION("""COMPUTED_VALUE"""),"")</f>
        <v/>
      </c>
      <c r="AF772" s="577" t="str">
        <f>IFERROR(__xludf.DUMMYFUNCTION("""COMPUTED_VALUE"""),"")</f>
        <v/>
      </c>
      <c r="AG772" s="570"/>
      <c r="AH772" s="571"/>
      <c r="AI772" s="393"/>
    </row>
    <row r="773">
      <c r="A773" s="554"/>
      <c r="B773" s="480" t="s">
        <v>2869</v>
      </c>
      <c r="C773" s="555"/>
      <c r="D773" s="556"/>
      <c r="E773" s="384" t="s">
        <v>2869</v>
      </c>
      <c r="F773" s="557"/>
      <c r="G773" s="558"/>
      <c r="H773" s="559"/>
      <c r="I773" s="560"/>
      <c r="J773" s="558"/>
      <c r="K773" s="561"/>
      <c r="L773" s="557"/>
      <c r="M773" s="558"/>
      <c r="N773" s="559"/>
      <c r="O773" s="560"/>
      <c r="P773" s="558"/>
      <c r="Q773" s="561"/>
      <c r="R773" s="557"/>
      <c r="S773" s="558"/>
      <c r="T773" s="559"/>
      <c r="U773" s="562"/>
      <c r="V773" s="563"/>
      <c r="W773" s="591"/>
      <c r="X773" s="572"/>
      <c r="Y773" s="353"/>
      <c r="Z773" s="573"/>
      <c r="AA773" s="574" t="str">
        <f>IFERROR(__xludf.DUMMYFUNCTION("""COMPUTED_VALUE"""),"")</f>
        <v/>
      </c>
      <c r="AB773" s="577" t="str">
        <f>IFERROR(__xludf.DUMMYFUNCTION("""COMPUTED_VALUE"""),"")</f>
        <v/>
      </c>
      <c r="AC773" s="575" t="str">
        <f>IFERROR(__xludf.DUMMYFUNCTION("""COMPUTED_VALUE"""),"")</f>
        <v/>
      </c>
      <c r="AD773" s="576" t="str">
        <f>IFERROR(__xludf.DUMMYFUNCTION("""COMPUTED_VALUE"""),"")</f>
        <v/>
      </c>
      <c r="AE773" s="574" t="str">
        <f>IFERROR(__xludf.DUMMYFUNCTION("""COMPUTED_VALUE"""),"")</f>
        <v/>
      </c>
      <c r="AF773" s="577" t="str">
        <f>IFERROR(__xludf.DUMMYFUNCTION("""COMPUTED_VALUE"""),"")</f>
        <v/>
      </c>
      <c r="AG773" s="570"/>
      <c r="AH773" s="571"/>
      <c r="AI773" s="393"/>
    </row>
    <row r="774">
      <c r="A774" s="554"/>
      <c r="B774" s="480" t="s">
        <v>2869</v>
      </c>
      <c r="C774" s="555"/>
      <c r="D774" s="556"/>
      <c r="E774" s="384" t="s">
        <v>2869</v>
      </c>
      <c r="F774" s="557"/>
      <c r="G774" s="558"/>
      <c r="H774" s="559"/>
      <c r="I774" s="560"/>
      <c r="J774" s="558"/>
      <c r="K774" s="561"/>
      <c r="L774" s="557"/>
      <c r="M774" s="558"/>
      <c r="N774" s="559"/>
      <c r="O774" s="560"/>
      <c r="P774" s="558"/>
      <c r="Q774" s="561"/>
      <c r="R774" s="557"/>
      <c r="S774" s="558"/>
      <c r="T774" s="559"/>
      <c r="U774" s="562"/>
      <c r="V774" s="563"/>
      <c r="W774" s="591"/>
      <c r="X774" s="572"/>
      <c r="Y774" s="353"/>
      <c r="Z774" s="573"/>
      <c r="AA774" s="574" t="str">
        <f>IFERROR(__xludf.DUMMYFUNCTION("""COMPUTED_VALUE"""),"")</f>
        <v/>
      </c>
      <c r="AB774" s="577" t="str">
        <f>IFERROR(__xludf.DUMMYFUNCTION("""COMPUTED_VALUE"""),"")</f>
        <v/>
      </c>
      <c r="AC774" s="575" t="str">
        <f>IFERROR(__xludf.DUMMYFUNCTION("""COMPUTED_VALUE"""),"")</f>
        <v/>
      </c>
      <c r="AD774" s="576" t="str">
        <f>IFERROR(__xludf.DUMMYFUNCTION("""COMPUTED_VALUE"""),"")</f>
        <v/>
      </c>
      <c r="AE774" s="574" t="str">
        <f>IFERROR(__xludf.DUMMYFUNCTION("""COMPUTED_VALUE"""),"")</f>
        <v/>
      </c>
      <c r="AF774" s="577" t="str">
        <f>IFERROR(__xludf.DUMMYFUNCTION("""COMPUTED_VALUE"""),"")</f>
        <v/>
      </c>
      <c r="AG774" s="570"/>
      <c r="AH774" s="571"/>
      <c r="AI774" s="393"/>
    </row>
    <row r="775">
      <c r="A775" s="554"/>
      <c r="B775" s="480" t="s">
        <v>2869</v>
      </c>
      <c r="C775" s="555"/>
      <c r="D775" s="556"/>
      <c r="E775" s="384" t="s">
        <v>2869</v>
      </c>
      <c r="F775" s="557"/>
      <c r="G775" s="558"/>
      <c r="H775" s="559"/>
      <c r="I775" s="560"/>
      <c r="J775" s="558"/>
      <c r="K775" s="561"/>
      <c r="L775" s="557"/>
      <c r="M775" s="558"/>
      <c r="N775" s="559"/>
      <c r="O775" s="560"/>
      <c r="P775" s="558"/>
      <c r="Q775" s="561"/>
      <c r="R775" s="557"/>
      <c r="S775" s="558"/>
      <c r="T775" s="559"/>
      <c r="U775" s="562"/>
      <c r="V775" s="563"/>
      <c r="W775" s="591"/>
      <c r="X775" s="572"/>
      <c r="Y775" s="353"/>
      <c r="Z775" s="573"/>
      <c r="AA775" s="574" t="str">
        <f>IFERROR(__xludf.DUMMYFUNCTION("""COMPUTED_VALUE"""),"")</f>
        <v/>
      </c>
      <c r="AB775" s="577" t="str">
        <f>IFERROR(__xludf.DUMMYFUNCTION("""COMPUTED_VALUE"""),"")</f>
        <v/>
      </c>
      <c r="AC775" s="575" t="str">
        <f>IFERROR(__xludf.DUMMYFUNCTION("""COMPUTED_VALUE"""),"")</f>
        <v/>
      </c>
      <c r="AD775" s="576" t="str">
        <f>IFERROR(__xludf.DUMMYFUNCTION("""COMPUTED_VALUE"""),"")</f>
        <v/>
      </c>
      <c r="AE775" s="574" t="str">
        <f>IFERROR(__xludf.DUMMYFUNCTION("""COMPUTED_VALUE"""),"")</f>
        <v/>
      </c>
      <c r="AF775" s="577" t="str">
        <f>IFERROR(__xludf.DUMMYFUNCTION("""COMPUTED_VALUE"""),"")</f>
        <v/>
      </c>
      <c r="AG775" s="570"/>
      <c r="AH775" s="571"/>
      <c r="AI775" s="393"/>
    </row>
    <row r="776">
      <c r="A776" s="554"/>
      <c r="B776" s="480" t="s">
        <v>2869</v>
      </c>
      <c r="C776" s="555"/>
      <c r="D776" s="556"/>
      <c r="E776" s="384" t="s">
        <v>2869</v>
      </c>
      <c r="F776" s="557"/>
      <c r="G776" s="558"/>
      <c r="H776" s="559"/>
      <c r="I776" s="560"/>
      <c r="J776" s="558"/>
      <c r="K776" s="561"/>
      <c r="L776" s="557"/>
      <c r="M776" s="558"/>
      <c r="N776" s="559"/>
      <c r="O776" s="560"/>
      <c r="P776" s="558"/>
      <c r="Q776" s="561"/>
      <c r="R776" s="557"/>
      <c r="S776" s="558"/>
      <c r="T776" s="559"/>
      <c r="U776" s="562"/>
      <c r="V776" s="563"/>
      <c r="W776" s="591"/>
      <c r="X776" s="572"/>
      <c r="Y776" s="353"/>
      <c r="Z776" s="573"/>
      <c r="AA776" s="574" t="str">
        <f>IFERROR(__xludf.DUMMYFUNCTION("""COMPUTED_VALUE"""),"")</f>
        <v/>
      </c>
      <c r="AB776" s="577" t="str">
        <f>IFERROR(__xludf.DUMMYFUNCTION("""COMPUTED_VALUE"""),"")</f>
        <v/>
      </c>
      <c r="AC776" s="575" t="str">
        <f>IFERROR(__xludf.DUMMYFUNCTION("""COMPUTED_VALUE"""),"")</f>
        <v/>
      </c>
      <c r="AD776" s="576" t="str">
        <f>IFERROR(__xludf.DUMMYFUNCTION("""COMPUTED_VALUE"""),"")</f>
        <v/>
      </c>
      <c r="AE776" s="574" t="str">
        <f>IFERROR(__xludf.DUMMYFUNCTION("""COMPUTED_VALUE"""),"")</f>
        <v/>
      </c>
      <c r="AF776" s="577" t="str">
        <f>IFERROR(__xludf.DUMMYFUNCTION("""COMPUTED_VALUE"""),"")</f>
        <v/>
      </c>
      <c r="AG776" s="570"/>
      <c r="AH776" s="571"/>
      <c r="AI776" s="393"/>
    </row>
    <row r="777">
      <c r="A777" s="554"/>
      <c r="B777" s="480" t="s">
        <v>2869</v>
      </c>
      <c r="C777" s="555"/>
      <c r="D777" s="556"/>
      <c r="E777" s="384" t="s">
        <v>2869</v>
      </c>
      <c r="F777" s="557"/>
      <c r="G777" s="558"/>
      <c r="H777" s="559"/>
      <c r="I777" s="560"/>
      <c r="J777" s="558"/>
      <c r="K777" s="561"/>
      <c r="L777" s="557"/>
      <c r="M777" s="558"/>
      <c r="N777" s="559"/>
      <c r="O777" s="560"/>
      <c r="P777" s="558"/>
      <c r="Q777" s="561"/>
      <c r="R777" s="557"/>
      <c r="S777" s="558"/>
      <c r="T777" s="559"/>
      <c r="U777" s="562"/>
      <c r="V777" s="563"/>
      <c r="W777" s="591"/>
      <c r="X777" s="572"/>
      <c r="Y777" s="353"/>
      <c r="Z777" s="573"/>
      <c r="AA777" s="574" t="str">
        <f>IFERROR(__xludf.DUMMYFUNCTION("""COMPUTED_VALUE"""),"")</f>
        <v/>
      </c>
      <c r="AB777" s="577" t="str">
        <f>IFERROR(__xludf.DUMMYFUNCTION("""COMPUTED_VALUE"""),"")</f>
        <v/>
      </c>
      <c r="AC777" s="575" t="str">
        <f>IFERROR(__xludf.DUMMYFUNCTION("""COMPUTED_VALUE"""),"")</f>
        <v/>
      </c>
      <c r="AD777" s="576" t="str">
        <f>IFERROR(__xludf.DUMMYFUNCTION("""COMPUTED_VALUE"""),"")</f>
        <v/>
      </c>
      <c r="AE777" s="574" t="str">
        <f>IFERROR(__xludf.DUMMYFUNCTION("""COMPUTED_VALUE"""),"")</f>
        <v/>
      </c>
      <c r="AF777" s="577" t="str">
        <f>IFERROR(__xludf.DUMMYFUNCTION("""COMPUTED_VALUE"""),"")</f>
        <v/>
      </c>
      <c r="AG777" s="570"/>
      <c r="AH777" s="571"/>
      <c r="AI777" s="393"/>
    </row>
    <row r="778">
      <c r="A778" s="554"/>
      <c r="B778" s="480" t="s">
        <v>2869</v>
      </c>
      <c r="C778" s="555"/>
      <c r="D778" s="556"/>
      <c r="E778" s="384" t="s">
        <v>2869</v>
      </c>
      <c r="F778" s="557"/>
      <c r="G778" s="558"/>
      <c r="H778" s="559"/>
      <c r="I778" s="560"/>
      <c r="J778" s="558"/>
      <c r="K778" s="561"/>
      <c r="L778" s="557"/>
      <c r="M778" s="558"/>
      <c r="N778" s="559"/>
      <c r="O778" s="560"/>
      <c r="P778" s="558"/>
      <c r="Q778" s="561"/>
      <c r="R778" s="557"/>
      <c r="S778" s="558"/>
      <c r="T778" s="559"/>
      <c r="U778" s="562"/>
      <c r="V778" s="563"/>
      <c r="W778" s="591"/>
      <c r="X778" s="572"/>
      <c r="Y778" s="353"/>
      <c r="Z778" s="573"/>
      <c r="AA778" s="574" t="str">
        <f>IFERROR(__xludf.DUMMYFUNCTION("""COMPUTED_VALUE"""),"")</f>
        <v/>
      </c>
      <c r="AB778" s="577" t="str">
        <f>IFERROR(__xludf.DUMMYFUNCTION("""COMPUTED_VALUE"""),"")</f>
        <v/>
      </c>
      <c r="AC778" s="575" t="str">
        <f>IFERROR(__xludf.DUMMYFUNCTION("""COMPUTED_VALUE"""),"")</f>
        <v/>
      </c>
      <c r="AD778" s="576" t="str">
        <f>IFERROR(__xludf.DUMMYFUNCTION("""COMPUTED_VALUE"""),"")</f>
        <v/>
      </c>
      <c r="AE778" s="574" t="str">
        <f>IFERROR(__xludf.DUMMYFUNCTION("""COMPUTED_VALUE"""),"")</f>
        <v/>
      </c>
      <c r="AF778" s="577" t="str">
        <f>IFERROR(__xludf.DUMMYFUNCTION("""COMPUTED_VALUE"""),"")</f>
        <v/>
      </c>
      <c r="AG778" s="570"/>
      <c r="AH778" s="571"/>
      <c r="AI778" s="393"/>
    </row>
    <row r="779">
      <c r="A779" s="554"/>
      <c r="B779" s="480" t="s">
        <v>2869</v>
      </c>
      <c r="C779" s="555"/>
      <c r="D779" s="556"/>
      <c r="E779" s="384" t="s">
        <v>2869</v>
      </c>
      <c r="F779" s="557"/>
      <c r="G779" s="558"/>
      <c r="H779" s="559"/>
      <c r="I779" s="560"/>
      <c r="J779" s="558"/>
      <c r="K779" s="561"/>
      <c r="L779" s="557"/>
      <c r="M779" s="558"/>
      <c r="N779" s="559"/>
      <c r="O779" s="560"/>
      <c r="P779" s="558"/>
      <c r="Q779" s="561"/>
      <c r="R779" s="557"/>
      <c r="S779" s="558"/>
      <c r="T779" s="559"/>
      <c r="U779" s="562"/>
      <c r="V779" s="563"/>
      <c r="W779" s="591"/>
      <c r="X779" s="572"/>
      <c r="Y779" s="353"/>
      <c r="Z779" s="573"/>
      <c r="AA779" s="574" t="str">
        <f>IFERROR(__xludf.DUMMYFUNCTION("""COMPUTED_VALUE"""),"")</f>
        <v/>
      </c>
      <c r="AB779" s="577" t="str">
        <f>IFERROR(__xludf.DUMMYFUNCTION("""COMPUTED_VALUE"""),"")</f>
        <v/>
      </c>
      <c r="AC779" s="575" t="str">
        <f>IFERROR(__xludf.DUMMYFUNCTION("""COMPUTED_VALUE"""),"")</f>
        <v/>
      </c>
      <c r="AD779" s="576" t="str">
        <f>IFERROR(__xludf.DUMMYFUNCTION("""COMPUTED_VALUE"""),"")</f>
        <v/>
      </c>
      <c r="AE779" s="574" t="str">
        <f>IFERROR(__xludf.DUMMYFUNCTION("""COMPUTED_VALUE"""),"")</f>
        <v/>
      </c>
      <c r="AF779" s="577" t="str">
        <f>IFERROR(__xludf.DUMMYFUNCTION("""COMPUTED_VALUE"""),"")</f>
        <v/>
      </c>
      <c r="AG779" s="570"/>
      <c r="AH779" s="571"/>
      <c r="AI779" s="393"/>
    </row>
    <row r="780">
      <c r="A780" s="554"/>
      <c r="B780" s="480" t="s">
        <v>2869</v>
      </c>
      <c r="C780" s="555"/>
      <c r="D780" s="556"/>
      <c r="E780" s="384" t="s">
        <v>2869</v>
      </c>
      <c r="F780" s="557"/>
      <c r="G780" s="558"/>
      <c r="H780" s="559"/>
      <c r="I780" s="560"/>
      <c r="J780" s="558"/>
      <c r="K780" s="561"/>
      <c r="L780" s="557"/>
      <c r="M780" s="558"/>
      <c r="N780" s="559"/>
      <c r="O780" s="560"/>
      <c r="P780" s="558"/>
      <c r="Q780" s="561"/>
      <c r="R780" s="557"/>
      <c r="S780" s="558"/>
      <c r="T780" s="559"/>
      <c r="U780" s="562"/>
      <c r="V780" s="563"/>
      <c r="W780" s="591"/>
      <c r="X780" s="572"/>
      <c r="Y780" s="353"/>
      <c r="Z780" s="573"/>
      <c r="AA780" s="574" t="str">
        <f>IFERROR(__xludf.DUMMYFUNCTION("""COMPUTED_VALUE"""),"")</f>
        <v/>
      </c>
      <c r="AB780" s="577" t="str">
        <f>IFERROR(__xludf.DUMMYFUNCTION("""COMPUTED_VALUE"""),"")</f>
        <v/>
      </c>
      <c r="AC780" s="575" t="str">
        <f>IFERROR(__xludf.DUMMYFUNCTION("""COMPUTED_VALUE"""),"")</f>
        <v/>
      </c>
      <c r="AD780" s="576" t="str">
        <f>IFERROR(__xludf.DUMMYFUNCTION("""COMPUTED_VALUE"""),"")</f>
        <v/>
      </c>
      <c r="AE780" s="574" t="str">
        <f>IFERROR(__xludf.DUMMYFUNCTION("""COMPUTED_VALUE"""),"")</f>
        <v/>
      </c>
      <c r="AF780" s="577" t="str">
        <f>IFERROR(__xludf.DUMMYFUNCTION("""COMPUTED_VALUE"""),"")</f>
        <v/>
      </c>
      <c r="AG780" s="570"/>
      <c r="AH780" s="571"/>
      <c r="AI780" s="393"/>
    </row>
    <row r="781">
      <c r="A781" s="554"/>
      <c r="B781" s="480" t="s">
        <v>2869</v>
      </c>
      <c r="C781" s="555"/>
      <c r="D781" s="556"/>
      <c r="E781" s="384" t="s">
        <v>2869</v>
      </c>
      <c r="F781" s="557"/>
      <c r="G781" s="558"/>
      <c r="H781" s="559"/>
      <c r="I781" s="560"/>
      <c r="J781" s="558"/>
      <c r="K781" s="561"/>
      <c r="L781" s="557"/>
      <c r="M781" s="558"/>
      <c r="N781" s="559"/>
      <c r="O781" s="560"/>
      <c r="P781" s="558"/>
      <c r="Q781" s="561"/>
      <c r="R781" s="557"/>
      <c r="S781" s="558"/>
      <c r="T781" s="559"/>
      <c r="U781" s="562"/>
      <c r="V781" s="563"/>
      <c r="W781" s="591"/>
      <c r="X781" s="572"/>
      <c r="Y781" s="353"/>
      <c r="Z781" s="573"/>
      <c r="AA781" s="574" t="str">
        <f>IFERROR(__xludf.DUMMYFUNCTION("""COMPUTED_VALUE"""),"")</f>
        <v/>
      </c>
      <c r="AB781" s="577" t="str">
        <f>IFERROR(__xludf.DUMMYFUNCTION("""COMPUTED_VALUE"""),"")</f>
        <v/>
      </c>
      <c r="AC781" s="575" t="str">
        <f>IFERROR(__xludf.DUMMYFUNCTION("""COMPUTED_VALUE"""),"")</f>
        <v/>
      </c>
      <c r="AD781" s="576" t="str">
        <f>IFERROR(__xludf.DUMMYFUNCTION("""COMPUTED_VALUE"""),"")</f>
        <v/>
      </c>
      <c r="AE781" s="574" t="str">
        <f>IFERROR(__xludf.DUMMYFUNCTION("""COMPUTED_VALUE"""),"")</f>
        <v/>
      </c>
      <c r="AF781" s="577" t="str">
        <f>IFERROR(__xludf.DUMMYFUNCTION("""COMPUTED_VALUE"""),"")</f>
        <v/>
      </c>
      <c r="AG781" s="570"/>
      <c r="AH781" s="571"/>
      <c r="AI781" s="393"/>
    </row>
    <row r="782">
      <c r="A782" s="554"/>
      <c r="B782" s="480" t="s">
        <v>2869</v>
      </c>
      <c r="C782" s="555"/>
      <c r="D782" s="556"/>
      <c r="E782" s="384" t="s">
        <v>2869</v>
      </c>
      <c r="F782" s="557"/>
      <c r="G782" s="558"/>
      <c r="H782" s="559"/>
      <c r="I782" s="560"/>
      <c r="J782" s="558"/>
      <c r="K782" s="561"/>
      <c r="L782" s="557"/>
      <c r="M782" s="558"/>
      <c r="N782" s="559"/>
      <c r="O782" s="560"/>
      <c r="P782" s="558"/>
      <c r="Q782" s="561"/>
      <c r="R782" s="557"/>
      <c r="S782" s="558"/>
      <c r="T782" s="559"/>
      <c r="U782" s="562"/>
      <c r="V782" s="563"/>
      <c r="W782" s="591"/>
      <c r="X782" s="572"/>
      <c r="Y782" s="353"/>
      <c r="Z782" s="573"/>
      <c r="AA782" s="574" t="str">
        <f>IFERROR(__xludf.DUMMYFUNCTION("""COMPUTED_VALUE"""),"")</f>
        <v/>
      </c>
      <c r="AB782" s="577" t="str">
        <f>IFERROR(__xludf.DUMMYFUNCTION("""COMPUTED_VALUE"""),"")</f>
        <v/>
      </c>
      <c r="AC782" s="575" t="str">
        <f>IFERROR(__xludf.DUMMYFUNCTION("""COMPUTED_VALUE"""),"")</f>
        <v/>
      </c>
      <c r="AD782" s="576" t="str">
        <f>IFERROR(__xludf.DUMMYFUNCTION("""COMPUTED_VALUE"""),"")</f>
        <v/>
      </c>
      <c r="AE782" s="574" t="str">
        <f>IFERROR(__xludf.DUMMYFUNCTION("""COMPUTED_VALUE"""),"")</f>
        <v/>
      </c>
      <c r="AF782" s="577" t="str">
        <f>IFERROR(__xludf.DUMMYFUNCTION("""COMPUTED_VALUE"""),"")</f>
        <v/>
      </c>
      <c r="AG782" s="570"/>
      <c r="AH782" s="571"/>
      <c r="AI782" s="393"/>
    </row>
    <row r="783">
      <c r="A783" s="554"/>
      <c r="B783" s="480" t="s">
        <v>2869</v>
      </c>
      <c r="C783" s="555"/>
      <c r="D783" s="556"/>
      <c r="E783" s="384" t="s">
        <v>2869</v>
      </c>
      <c r="F783" s="557"/>
      <c r="G783" s="558"/>
      <c r="H783" s="559"/>
      <c r="I783" s="560"/>
      <c r="J783" s="558"/>
      <c r="K783" s="561"/>
      <c r="L783" s="557"/>
      <c r="M783" s="558"/>
      <c r="N783" s="559"/>
      <c r="O783" s="560"/>
      <c r="P783" s="558"/>
      <c r="Q783" s="561"/>
      <c r="R783" s="557"/>
      <c r="S783" s="558"/>
      <c r="T783" s="559"/>
      <c r="U783" s="562"/>
      <c r="V783" s="563"/>
      <c r="W783" s="591"/>
      <c r="X783" s="572"/>
      <c r="Y783" s="353"/>
      <c r="Z783" s="573"/>
      <c r="AA783" s="574" t="str">
        <f>IFERROR(__xludf.DUMMYFUNCTION("""COMPUTED_VALUE"""),"")</f>
        <v/>
      </c>
      <c r="AB783" s="577" t="str">
        <f>IFERROR(__xludf.DUMMYFUNCTION("""COMPUTED_VALUE"""),"")</f>
        <v/>
      </c>
      <c r="AC783" s="575" t="str">
        <f>IFERROR(__xludf.DUMMYFUNCTION("""COMPUTED_VALUE"""),"")</f>
        <v/>
      </c>
      <c r="AD783" s="576" t="str">
        <f>IFERROR(__xludf.DUMMYFUNCTION("""COMPUTED_VALUE"""),"")</f>
        <v/>
      </c>
      <c r="AE783" s="574" t="str">
        <f>IFERROR(__xludf.DUMMYFUNCTION("""COMPUTED_VALUE"""),"")</f>
        <v/>
      </c>
      <c r="AF783" s="577" t="str">
        <f>IFERROR(__xludf.DUMMYFUNCTION("""COMPUTED_VALUE"""),"")</f>
        <v/>
      </c>
      <c r="AG783" s="570"/>
      <c r="AH783" s="571"/>
      <c r="AI783" s="393"/>
    </row>
    <row r="784">
      <c r="A784" s="554"/>
      <c r="B784" s="480" t="s">
        <v>2869</v>
      </c>
      <c r="C784" s="555"/>
      <c r="D784" s="556"/>
      <c r="E784" s="384" t="s">
        <v>2869</v>
      </c>
      <c r="F784" s="557"/>
      <c r="G784" s="558"/>
      <c r="H784" s="559"/>
      <c r="I784" s="560"/>
      <c r="J784" s="558"/>
      <c r="K784" s="561"/>
      <c r="L784" s="557"/>
      <c r="M784" s="558"/>
      <c r="N784" s="559"/>
      <c r="O784" s="560"/>
      <c r="P784" s="558"/>
      <c r="Q784" s="561"/>
      <c r="R784" s="557"/>
      <c r="S784" s="558"/>
      <c r="T784" s="559"/>
      <c r="U784" s="562"/>
      <c r="V784" s="563"/>
      <c r="W784" s="591"/>
      <c r="X784" s="572"/>
      <c r="Y784" s="353"/>
      <c r="Z784" s="573"/>
      <c r="AA784" s="574" t="str">
        <f>IFERROR(__xludf.DUMMYFUNCTION("""COMPUTED_VALUE"""),"")</f>
        <v/>
      </c>
      <c r="AB784" s="577" t="str">
        <f>IFERROR(__xludf.DUMMYFUNCTION("""COMPUTED_VALUE"""),"")</f>
        <v/>
      </c>
      <c r="AC784" s="575" t="str">
        <f>IFERROR(__xludf.DUMMYFUNCTION("""COMPUTED_VALUE"""),"")</f>
        <v/>
      </c>
      <c r="AD784" s="576" t="str">
        <f>IFERROR(__xludf.DUMMYFUNCTION("""COMPUTED_VALUE"""),"")</f>
        <v/>
      </c>
      <c r="AE784" s="574" t="str">
        <f>IFERROR(__xludf.DUMMYFUNCTION("""COMPUTED_VALUE"""),"")</f>
        <v/>
      </c>
      <c r="AF784" s="577" t="str">
        <f>IFERROR(__xludf.DUMMYFUNCTION("""COMPUTED_VALUE"""),"")</f>
        <v/>
      </c>
      <c r="AG784" s="570"/>
      <c r="AH784" s="571"/>
      <c r="AI784" s="393"/>
    </row>
    <row r="785">
      <c r="A785" s="554"/>
      <c r="B785" s="480" t="s">
        <v>2869</v>
      </c>
      <c r="C785" s="555"/>
      <c r="D785" s="556"/>
      <c r="E785" s="384" t="s">
        <v>2869</v>
      </c>
      <c r="F785" s="557"/>
      <c r="G785" s="558"/>
      <c r="H785" s="559"/>
      <c r="I785" s="560"/>
      <c r="J785" s="558"/>
      <c r="K785" s="561"/>
      <c r="L785" s="557"/>
      <c r="M785" s="558"/>
      <c r="N785" s="559"/>
      <c r="O785" s="560"/>
      <c r="P785" s="558"/>
      <c r="Q785" s="561"/>
      <c r="R785" s="557"/>
      <c r="S785" s="558"/>
      <c r="T785" s="559"/>
      <c r="U785" s="562"/>
      <c r="V785" s="563"/>
      <c r="W785" s="591"/>
      <c r="X785" s="572"/>
      <c r="Y785" s="353"/>
      <c r="Z785" s="573"/>
      <c r="AA785" s="574" t="str">
        <f>IFERROR(__xludf.DUMMYFUNCTION("""COMPUTED_VALUE"""),"")</f>
        <v/>
      </c>
      <c r="AB785" s="577" t="str">
        <f>IFERROR(__xludf.DUMMYFUNCTION("""COMPUTED_VALUE"""),"")</f>
        <v/>
      </c>
      <c r="AC785" s="575" t="str">
        <f>IFERROR(__xludf.DUMMYFUNCTION("""COMPUTED_VALUE"""),"")</f>
        <v/>
      </c>
      <c r="AD785" s="576" t="str">
        <f>IFERROR(__xludf.DUMMYFUNCTION("""COMPUTED_VALUE"""),"")</f>
        <v/>
      </c>
      <c r="AE785" s="574" t="str">
        <f>IFERROR(__xludf.DUMMYFUNCTION("""COMPUTED_VALUE"""),"")</f>
        <v/>
      </c>
      <c r="AF785" s="577" t="str">
        <f>IFERROR(__xludf.DUMMYFUNCTION("""COMPUTED_VALUE"""),"")</f>
        <v/>
      </c>
      <c r="AG785" s="570"/>
      <c r="AH785" s="571"/>
      <c r="AI785" s="393"/>
    </row>
    <row r="786">
      <c r="A786" s="554"/>
      <c r="B786" s="480" t="s">
        <v>2869</v>
      </c>
      <c r="C786" s="555"/>
      <c r="D786" s="556"/>
      <c r="E786" s="384" t="s">
        <v>2869</v>
      </c>
      <c r="F786" s="557"/>
      <c r="G786" s="558"/>
      <c r="H786" s="559"/>
      <c r="I786" s="560"/>
      <c r="J786" s="558"/>
      <c r="K786" s="561"/>
      <c r="L786" s="557"/>
      <c r="M786" s="558"/>
      <c r="N786" s="559"/>
      <c r="O786" s="560"/>
      <c r="P786" s="558"/>
      <c r="Q786" s="561"/>
      <c r="R786" s="557"/>
      <c r="S786" s="558"/>
      <c r="T786" s="559"/>
      <c r="U786" s="562"/>
      <c r="V786" s="563"/>
      <c r="W786" s="591"/>
      <c r="X786" s="572"/>
      <c r="Y786" s="353"/>
      <c r="Z786" s="573"/>
      <c r="AA786" s="574" t="str">
        <f>IFERROR(__xludf.DUMMYFUNCTION("""COMPUTED_VALUE"""),"")</f>
        <v/>
      </c>
      <c r="AB786" s="577" t="str">
        <f>IFERROR(__xludf.DUMMYFUNCTION("""COMPUTED_VALUE"""),"")</f>
        <v/>
      </c>
      <c r="AC786" s="575" t="str">
        <f>IFERROR(__xludf.DUMMYFUNCTION("""COMPUTED_VALUE"""),"")</f>
        <v/>
      </c>
      <c r="AD786" s="576" t="str">
        <f>IFERROR(__xludf.DUMMYFUNCTION("""COMPUTED_VALUE"""),"")</f>
        <v/>
      </c>
      <c r="AE786" s="574" t="str">
        <f>IFERROR(__xludf.DUMMYFUNCTION("""COMPUTED_VALUE"""),"")</f>
        <v/>
      </c>
      <c r="AF786" s="577" t="str">
        <f>IFERROR(__xludf.DUMMYFUNCTION("""COMPUTED_VALUE"""),"")</f>
        <v/>
      </c>
      <c r="AG786" s="570"/>
      <c r="AH786" s="571"/>
      <c r="AI786" s="393"/>
    </row>
    <row r="787">
      <c r="A787" s="554"/>
      <c r="B787" s="480" t="s">
        <v>2869</v>
      </c>
      <c r="C787" s="555"/>
      <c r="D787" s="556"/>
      <c r="E787" s="384" t="s">
        <v>2869</v>
      </c>
      <c r="F787" s="557"/>
      <c r="G787" s="558"/>
      <c r="H787" s="559"/>
      <c r="I787" s="560"/>
      <c r="J787" s="558"/>
      <c r="K787" s="561"/>
      <c r="L787" s="557"/>
      <c r="M787" s="558"/>
      <c r="N787" s="559"/>
      <c r="O787" s="560"/>
      <c r="P787" s="558"/>
      <c r="Q787" s="561"/>
      <c r="R787" s="557"/>
      <c r="S787" s="558"/>
      <c r="T787" s="559"/>
      <c r="U787" s="562"/>
      <c r="V787" s="563"/>
      <c r="W787" s="591"/>
      <c r="X787" s="572"/>
      <c r="Y787" s="353"/>
      <c r="Z787" s="573"/>
      <c r="AA787" s="574" t="str">
        <f>IFERROR(__xludf.DUMMYFUNCTION("""COMPUTED_VALUE"""),"")</f>
        <v/>
      </c>
      <c r="AB787" s="577" t="str">
        <f>IFERROR(__xludf.DUMMYFUNCTION("""COMPUTED_VALUE"""),"")</f>
        <v/>
      </c>
      <c r="AC787" s="575" t="str">
        <f>IFERROR(__xludf.DUMMYFUNCTION("""COMPUTED_VALUE"""),"")</f>
        <v/>
      </c>
      <c r="AD787" s="576" t="str">
        <f>IFERROR(__xludf.DUMMYFUNCTION("""COMPUTED_VALUE"""),"")</f>
        <v/>
      </c>
      <c r="AE787" s="574" t="str">
        <f>IFERROR(__xludf.DUMMYFUNCTION("""COMPUTED_VALUE"""),"")</f>
        <v/>
      </c>
      <c r="AF787" s="577" t="str">
        <f>IFERROR(__xludf.DUMMYFUNCTION("""COMPUTED_VALUE"""),"")</f>
        <v/>
      </c>
      <c r="AG787" s="570"/>
      <c r="AH787" s="571"/>
      <c r="AI787" s="393"/>
    </row>
    <row r="788">
      <c r="A788" s="554"/>
      <c r="B788" s="480" t="s">
        <v>2869</v>
      </c>
      <c r="C788" s="555"/>
      <c r="D788" s="556"/>
      <c r="E788" s="384" t="s">
        <v>2869</v>
      </c>
      <c r="F788" s="557"/>
      <c r="G788" s="558"/>
      <c r="H788" s="559"/>
      <c r="I788" s="560"/>
      <c r="J788" s="558"/>
      <c r="K788" s="561"/>
      <c r="L788" s="557"/>
      <c r="M788" s="558"/>
      <c r="N788" s="559"/>
      <c r="O788" s="560"/>
      <c r="P788" s="558"/>
      <c r="Q788" s="561"/>
      <c r="R788" s="557"/>
      <c r="S788" s="558"/>
      <c r="T788" s="559"/>
      <c r="U788" s="562"/>
      <c r="V788" s="563"/>
      <c r="W788" s="591"/>
      <c r="X788" s="572"/>
      <c r="Y788" s="353"/>
      <c r="Z788" s="573"/>
      <c r="AA788" s="574" t="str">
        <f>IFERROR(__xludf.DUMMYFUNCTION("""COMPUTED_VALUE"""),"")</f>
        <v/>
      </c>
      <c r="AB788" s="577" t="str">
        <f>IFERROR(__xludf.DUMMYFUNCTION("""COMPUTED_VALUE"""),"")</f>
        <v/>
      </c>
      <c r="AC788" s="575" t="str">
        <f>IFERROR(__xludf.DUMMYFUNCTION("""COMPUTED_VALUE"""),"")</f>
        <v/>
      </c>
      <c r="AD788" s="576" t="str">
        <f>IFERROR(__xludf.DUMMYFUNCTION("""COMPUTED_VALUE"""),"")</f>
        <v/>
      </c>
      <c r="AE788" s="574" t="str">
        <f>IFERROR(__xludf.DUMMYFUNCTION("""COMPUTED_VALUE"""),"")</f>
        <v/>
      </c>
      <c r="AF788" s="577" t="str">
        <f>IFERROR(__xludf.DUMMYFUNCTION("""COMPUTED_VALUE"""),"")</f>
        <v/>
      </c>
      <c r="AG788" s="570"/>
      <c r="AH788" s="571"/>
      <c r="AI788" s="393"/>
    </row>
    <row r="789">
      <c r="A789" s="554"/>
      <c r="B789" s="480" t="s">
        <v>2869</v>
      </c>
      <c r="C789" s="555"/>
      <c r="D789" s="556"/>
      <c r="E789" s="384" t="s">
        <v>2869</v>
      </c>
      <c r="F789" s="557"/>
      <c r="G789" s="558"/>
      <c r="H789" s="559"/>
      <c r="I789" s="560"/>
      <c r="J789" s="558"/>
      <c r="K789" s="561"/>
      <c r="L789" s="557"/>
      <c r="M789" s="558"/>
      <c r="N789" s="559"/>
      <c r="O789" s="560"/>
      <c r="P789" s="558"/>
      <c r="Q789" s="561"/>
      <c r="R789" s="557"/>
      <c r="S789" s="558"/>
      <c r="T789" s="559"/>
      <c r="U789" s="562"/>
      <c r="V789" s="563"/>
      <c r="W789" s="591"/>
      <c r="X789" s="572"/>
      <c r="Y789" s="353"/>
      <c r="Z789" s="573"/>
      <c r="AA789" s="574" t="str">
        <f>IFERROR(__xludf.DUMMYFUNCTION("""COMPUTED_VALUE"""),"")</f>
        <v/>
      </c>
      <c r="AB789" s="577" t="str">
        <f>IFERROR(__xludf.DUMMYFUNCTION("""COMPUTED_VALUE"""),"")</f>
        <v/>
      </c>
      <c r="AC789" s="575" t="str">
        <f>IFERROR(__xludf.DUMMYFUNCTION("""COMPUTED_VALUE"""),"")</f>
        <v/>
      </c>
      <c r="AD789" s="576" t="str">
        <f>IFERROR(__xludf.DUMMYFUNCTION("""COMPUTED_VALUE"""),"")</f>
        <v/>
      </c>
      <c r="AE789" s="574" t="str">
        <f>IFERROR(__xludf.DUMMYFUNCTION("""COMPUTED_VALUE"""),"")</f>
        <v/>
      </c>
      <c r="AF789" s="577" t="str">
        <f>IFERROR(__xludf.DUMMYFUNCTION("""COMPUTED_VALUE"""),"")</f>
        <v/>
      </c>
      <c r="AG789" s="570"/>
      <c r="AH789" s="571"/>
      <c r="AI789" s="393"/>
    </row>
    <row r="790">
      <c r="A790" s="554"/>
      <c r="B790" s="480" t="s">
        <v>2869</v>
      </c>
      <c r="C790" s="555"/>
      <c r="D790" s="556"/>
      <c r="E790" s="384" t="s">
        <v>2869</v>
      </c>
      <c r="F790" s="557"/>
      <c r="G790" s="558"/>
      <c r="H790" s="559"/>
      <c r="I790" s="560"/>
      <c r="J790" s="558"/>
      <c r="K790" s="561"/>
      <c r="L790" s="557"/>
      <c r="M790" s="558"/>
      <c r="N790" s="559"/>
      <c r="O790" s="560"/>
      <c r="P790" s="558"/>
      <c r="Q790" s="561"/>
      <c r="R790" s="557"/>
      <c r="S790" s="558"/>
      <c r="T790" s="559"/>
      <c r="U790" s="562"/>
      <c r="V790" s="563"/>
      <c r="W790" s="591"/>
      <c r="X790" s="572"/>
      <c r="Y790" s="353"/>
      <c r="Z790" s="573"/>
      <c r="AA790" s="574" t="str">
        <f>IFERROR(__xludf.DUMMYFUNCTION("""COMPUTED_VALUE"""),"")</f>
        <v/>
      </c>
      <c r="AB790" s="577" t="str">
        <f>IFERROR(__xludf.DUMMYFUNCTION("""COMPUTED_VALUE"""),"")</f>
        <v/>
      </c>
      <c r="AC790" s="575" t="str">
        <f>IFERROR(__xludf.DUMMYFUNCTION("""COMPUTED_VALUE"""),"")</f>
        <v/>
      </c>
      <c r="AD790" s="576" t="str">
        <f>IFERROR(__xludf.DUMMYFUNCTION("""COMPUTED_VALUE"""),"")</f>
        <v/>
      </c>
      <c r="AE790" s="574" t="str">
        <f>IFERROR(__xludf.DUMMYFUNCTION("""COMPUTED_VALUE"""),"")</f>
        <v/>
      </c>
      <c r="AF790" s="577" t="str">
        <f>IFERROR(__xludf.DUMMYFUNCTION("""COMPUTED_VALUE"""),"")</f>
        <v/>
      </c>
      <c r="AG790" s="570"/>
      <c r="AH790" s="571"/>
      <c r="AI790" s="393"/>
    </row>
    <row r="791">
      <c r="A791" s="554"/>
      <c r="B791" s="480" t="s">
        <v>2869</v>
      </c>
      <c r="C791" s="555"/>
      <c r="D791" s="556"/>
      <c r="E791" s="384" t="s">
        <v>2869</v>
      </c>
      <c r="F791" s="557"/>
      <c r="G791" s="558"/>
      <c r="H791" s="559"/>
      <c r="I791" s="560"/>
      <c r="J791" s="558"/>
      <c r="K791" s="561"/>
      <c r="L791" s="557"/>
      <c r="M791" s="558"/>
      <c r="N791" s="559"/>
      <c r="O791" s="560"/>
      <c r="P791" s="558"/>
      <c r="Q791" s="561"/>
      <c r="R791" s="557"/>
      <c r="S791" s="558"/>
      <c r="T791" s="559"/>
      <c r="U791" s="562"/>
      <c r="V791" s="563"/>
      <c r="W791" s="591"/>
      <c r="X791" s="572"/>
      <c r="Y791" s="353"/>
      <c r="Z791" s="573"/>
      <c r="AA791" s="574" t="str">
        <f>IFERROR(__xludf.DUMMYFUNCTION("""COMPUTED_VALUE"""),"")</f>
        <v/>
      </c>
      <c r="AB791" s="577" t="str">
        <f>IFERROR(__xludf.DUMMYFUNCTION("""COMPUTED_VALUE"""),"")</f>
        <v/>
      </c>
      <c r="AC791" s="575" t="str">
        <f>IFERROR(__xludf.DUMMYFUNCTION("""COMPUTED_VALUE"""),"")</f>
        <v/>
      </c>
      <c r="AD791" s="576" t="str">
        <f>IFERROR(__xludf.DUMMYFUNCTION("""COMPUTED_VALUE"""),"")</f>
        <v/>
      </c>
      <c r="AE791" s="574" t="str">
        <f>IFERROR(__xludf.DUMMYFUNCTION("""COMPUTED_VALUE"""),"")</f>
        <v/>
      </c>
      <c r="AF791" s="577" t="str">
        <f>IFERROR(__xludf.DUMMYFUNCTION("""COMPUTED_VALUE"""),"")</f>
        <v/>
      </c>
      <c r="AG791" s="570"/>
      <c r="AH791" s="571"/>
      <c r="AI791" s="393"/>
    </row>
    <row r="792">
      <c r="A792" s="554"/>
      <c r="B792" s="480" t="s">
        <v>2869</v>
      </c>
      <c r="C792" s="555"/>
      <c r="D792" s="556"/>
      <c r="E792" s="384" t="s">
        <v>2869</v>
      </c>
      <c r="F792" s="557"/>
      <c r="G792" s="558"/>
      <c r="H792" s="559"/>
      <c r="I792" s="560"/>
      <c r="J792" s="558"/>
      <c r="K792" s="561"/>
      <c r="L792" s="557"/>
      <c r="M792" s="558"/>
      <c r="N792" s="559"/>
      <c r="O792" s="560"/>
      <c r="P792" s="558"/>
      <c r="Q792" s="561"/>
      <c r="R792" s="557"/>
      <c r="S792" s="558"/>
      <c r="T792" s="559"/>
      <c r="U792" s="562"/>
      <c r="V792" s="563"/>
      <c r="W792" s="591"/>
      <c r="X792" s="572"/>
      <c r="Y792" s="353"/>
      <c r="Z792" s="573"/>
      <c r="AA792" s="574" t="str">
        <f>IFERROR(__xludf.DUMMYFUNCTION("""COMPUTED_VALUE"""),"")</f>
        <v/>
      </c>
      <c r="AB792" s="577" t="str">
        <f>IFERROR(__xludf.DUMMYFUNCTION("""COMPUTED_VALUE"""),"")</f>
        <v/>
      </c>
      <c r="AC792" s="575" t="str">
        <f>IFERROR(__xludf.DUMMYFUNCTION("""COMPUTED_VALUE"""),"")</f>
        <v/>
      </c>
      <c r="AD792" s="576" t="str">
        <f>IFERROR(__xludf.DUMMYFUNCTION("""COMPUTED_VALUE"""),"")</f>
        <v/>
      </c>
      <c r="AE792" s="574" t="str">
        <f>IFERROR(__xludf.DUMMYFUNCTION("""COMPUTED_VALUE"""),"")</f>
        <v/>
      </c>
      <c r="AF792" s="577" t="str">
        <f>IFERROR(__xludf.DUMMYFUNCTION("""COMPUTED_VALUE"""),"")</f>
        <v/>
      </c>
      <c r="AG792" s="570"/>
      <c r="AH792" s="571"/>
      <c r="AI792" s="393"/>
    </row>
    <row r="793">
      <c r="A793" s="554"/>
      <c r="B793" s="480" t="s">
        <v>2869</v>
      </c>
      <c r="C793" s="555"/>
      <c r="D793" s="556"/>
      <c r="E793" s="384" t="s">
        <v>2869</v>
      </c>
      <c r="F793" s="557"/>
      <c r="G793" s="558"/>
      <c r="H793" s="559"/>
      <c r="I793" s="560"/>
      <c r="J793" s="558"/>
      <c r="K793" s="561"/>
      <c r="L793" s="557"/>
      <c r="M793" s="558"/>
      <c r="N793" s="559"/>
      <c r="O793" s="560"/>
      <c r="P793" s="558"/>
      <c r="Q793" s="561"/>
      <c r="R793" s="557"/>
      <c r="S793" s="558"/>
      <c r="T793" s="559"/>
      <c r="U793" s="562"/>
      <c r="V793" s="563"/>
      <c r="W793" s="591"/>
      <c r="X793" s="572"/>
      <c r="Y793" s="353"/>
      <c r="Z793" s="573"/>
      <c r="AA793" s="574" t="str">
        <f>IFERROR(__xludf.DUMMYFUNCTION("""COMPUTED_VALUE"""),"")</f>
        <v/>
      </c>
      <c r="AB793" s="577" t="str">
        <f>IFERROR(__xludf.DUMMYFUNCTION("""COMPUTED_VALUE"""),"")</f>
        <v/>
      </c>
      <c r="AC793" s="575" t="str">
        <f>IFERROR(__xludf.DUMMYFUNCTION("""COMPUTED_VALUE"""),"")</f>
        <v/>
      </c>
      <c r="AD793" s="576" t="str">
        <f>IFERROR(__xludf.DUMMYFUNCTION("""COMPUTED_VALUE"""),"")</f>
        <v/>
      </c>
      <c r="AE793" s="574" t="str">
        <f>IFERROR(__xludf.DUMMYFUNCTION("""COMPUTED_VALUE"""),"")</f>
        <v/>
      </c>
      <c r="AF793" s="577" t="str">
        <f>IFERROR(__xludf.DUMMYFUNCTION("""COMPUTED_VALUE"""),"")</f>
        <v/>
      </c>
      <c r="AG793" s="570"/>
      <c r="AH793" s="571"/>
      <c r="AI793" s="393"/>
    </row>
    <row r="794">
      <c r="A794" s="554"/>
      <c r="B794" s="480" t="s">
        <v>2869</v>
      </c>
      <c r="C794" s="555"/>
      <c r="D794" s="556"/>
      <c r="E794" s="384" t="s">
        <v>2869</v>
      </c>
      <c r="F794" s="557"/>
      <c r="G794" s="558"/>
      <c r="H794" s="559"/>
      <c r="I794" s="560"/>
      <c r="J794" s="558"/>
      <c r="K794" s="561"/>
      <c r="L794" s="557"/>
      <c r="M794" s="558"/>
      <c r="N794" s="559"/>
      <c r="O794" s="560"/>
      <c r="P794" s="558"/>
      <c r="Q794" s="561"/>
      <c r="R794" s="557"/>
      <c r="S794" s="558"/>
      <c r="T794" s="559"/>
      <c r="U794" s="562"/>
      <c r="V794" s="563"/>
      <c r="W794" s="591"/>
      <c r="X794" s="572"/>
      <c r="Y794" s="353"/>
      <c r="Z794" s="573"/>
      <c r="AA794" s="574" t="str">
        <f>IFERROR(__xludf.DUMMYFUNCTION("""COMPUTED_VALUE"""),"")</f>
        <v/>
      </c>
      <c r="AB794" s="577" t="str">
        <f>IFERROR(__xludf.DUMMYFUNCTION("""COMPUTED_VALUE"""),"")</f>
        <v/>
      </c>
      <c r="AC794" s="575" t="str">
        <f>IFERROR(__xludf.DUMMYFUNCTION("""COMPUTED_VALUE"""),"")</f>
        <v/>
      </c>
      <c r="AD794" s="576" t="str">
        <f>IFERROR(__xludf.DUMMYFUNCTION("""COMPUTED_VALUE"""),"")</f>
        <v/>
      </c>
      <c r="AE794" s="574" t="str">
        <f>IFERROR(__xludf.DUMMYFUNCTION("""COMPUTED_VALUE"""),"")</f>
        <v/>
      </c>
      <c r="AF794" s="577" t="str">
        <f>IFERROR(__xludf.DUMMYFUNCTION("""COMPUTED_VALUE"""),"")</f>
        <v/>
      </c>
      <c r="AG794" s="570"/>
      <c r="AH794" s="571"/>
      <c r="AI794" s="393"/>
    </row>
    <row r="795">
      <c r="A795" s="554"/>
      <c r="B795" s="480" t="s">
        <v>2869</v>
      </c>
      <c r="C795" s="555"/>
      <c r="D795" s="556"/>
      <c r="E795" s="384" t="s">
        <v>2869</v>
      </c>
      <c r="F795" s="557"/>
      <c r="G795" s="558"/>
      <c r="H795" s="559"/>
      <c r="I795" s="560"/>
      <c r="J795" s="558"/>
      <c r="K795" s="561"/>
      <c r="L795" s="557"/>
      <c r="M795" s="558"/>
      <c r="N795" s="559"/>
      <c r="O795" s="560"/>
      <c r="P795" s="558"/>
      <c r="Q795" s="561"/>
      <c r="R795" s="557"/>
      <c r="S795" s="558"/>
      <c r="T795" s="559"/>
      <c r="U795" s="562"/>
      <c r="V795" s="563"/>
      <c r="W795" s="591"/>
      <c r="X795" s="572"/>
      <c r="Y795" s="353"/>
      <c r="Z795" s="573"/>
      <c r="AA795" s="574" t="str">
        <f>IFERROR(__xludf.DUMMYFUNCTION("""COMPUTED_VALUE"""),"")</f>
        <v/>
      </c>
      <c r="AB795" s="577" t="str">
        <f>IFERROR(__xludf.DUMMYFUNCTION("""COMPUTED_VALUE"""),"")</f>
        <v/>
      </c>
      <c r="AC795" s="575" t="str">
        <f>IFERROR(__xludf.DUMMYFUNCTION("""COMPUTED_VALUE"""),"")</f>
        <v/>
      </c>
      <c r="AD795" s="576" t="str">
        <f>IFERROR(__xludf.DUMMYFUNCTION("""COMPUTED_VALUE"""),"")</f>
        <v/>
      </c>
      <c r="AE795" s="574" t="str">
        <f>IFERROR(__xludf.DUMMYFUNCTION("""COMPUTED_VALUE"""),"")</f>
        <v/>
      </c>
      <c r="AF795" s="577" t="str">
        <f>IFERROR(__xludf.DUMMYFUNCTION("""COMPUTED_VALUE"""),"")</f>
        <v/>
      </c>
      <c r="AG795" s="570"/>
      <c r="AH795" s="571"/>
      <c r="AI795" s="393"/>
    </row>
    <row r="796">
      <c r="A796" s="554"/>
      <c r="B796" s="480" t="s">
        <v>2869</v>
      </c>
      <c r="C796" s="555"/>
      <c r="D796" s="556"/>
      <c r="E796" s="384" t="s">
        <v>2869</v>
      </c>
      <c r="F796" s="557"/>
      <c r="G796" s="558"/>
      <c r="H796" s="559"/>
      <c r="I796" s="560"/>
      <c r="J796" s="558"/>
      <c r="K796" s="561"/>
      <c r="L796" s="557"/>
      <c r="M796" s="558"/>
      <c r="N796" s="559"/>
      <c r="O796" s="560"/>
      <c r="P796" s="558"/>
      <c r="Q796" s="561"/>
      <c r="R796" s="557"/>
      <c r="S796" s="558"/>
      <c r="T796" s="559"/>
      <c r="U796" s="562"/>
      <c r="V796" s="563"/>
      <c r="W796" s="591"/>
      <c r="X796" s="572"/>
      <c r="Y796" s="353"/>
      <c r="Z796" s="573"/>
      <c r="AA796" s="574" t="str">
        <f>IFERROR(__xludf.DUMMYFUNCTION("""COMPUTED_VALUE"""),"")</f>
        <v/>
      </c>
      <c r="AB796" s="577" t="str">
        <f>IFERROR(__xludf.DUMMYFUNCTION("""COMPUTED_VALUE"""),"")</f>
        <v/>
      </c>
      <c r="AC796" s="575" t="str">
        <f>IFERROR(__xludf.DUMMYFUNCTION("""COMPUTED_VALUE"""),"")</f>
        <v/>
      </c>
      <c r="AD796" s="576" t="str">
        <f>IFERROR(__xludf.DUMMYFUNCTION("""COMPUTED_VALUE"""),"")</f>
        <v/>
      </c>
      <c r="AE796" s="574" t="str">
        <f>IFERROR(__xludf.DUMMYFUNCTION("""COMPUTED_VALUE"""),"")</f>
        <v/>
      </c>
      <c r="AF796" s="577" t="str">
        <f>IFERROR(__xludf.DUMMYFUNCTION("""COMPUTED_VALUE"""),"")</f>
        <v/>
      </c>
      <c r="AG796" s="570"/>
      <c r="AH796" s="571"/>
      <c r="AI796" s="393"/>
    </row>
    <row r="797">
      <c r="A797" s="554"/>
      <c r="B797" s="480" t="s">
        <v>2869</v>
      </c>
      <c r="C797" s="555"/>
      <c r="D797" s="556"/>
      <c r="E797" s="384" t="s">
        <v>2869</v>
      </c>
      <c r="F797" s="557"/>
      <c r="G797" s="558"/>
      <c r="H797" s="559"/>
      <c r="I797" s="560"/>
      <c r="J797" s="558"/>
      <c r="K797" s="561"/>
      <c r="L797" s="557"/>
      <c r="M797" s="558"/>
      <c r="N797" s="559"/>
      <c r="O797" s="560"/>
      <c r="P797" s="558"/>
      <c r="Q797" s="561"/>
      <c r="R797" s="557"/>
      <c r="S797" s="558"/>
      <c r="T797" s="559"/>
      <c r="U797" s="562"/>
      <c r="V797" s="563"/>
      <c r="W797" s="591"/>
      <c r="X797" s="572"/>
      <c r="Y797" s="353"/>
      <c r="Z797" s="573"/>
      <c r="AA797" s="574" t="str">
        <f>IFERROR(__xludf.DUMMYFUNCTION("""COMPUTED_VALUE"""),"")</f>
        <v/>
      </c>
      <c r="AB797" s="577" t="str">
        <f>IFERROR(__xludf.DUMMYFUNCTION("""COMPUTED_VALUE"""),"")</f>
        <v/>
      </c>
      <c r="AC797" s="575" t="str">
        <f>IFERROR(__xludf.DUMMYFUNCTION("""COMPUTED_VALUE"""),"")</f>
        <v/>
      </c>
      <c r="AD797" s="576" t="str">
        <f>IFERROR(__xludf.DUMMYFUNCTION("""COMPUTED_VALUE"""),"")</f>
        <v/>
      </c>
      <c r="AE797" s="574" t="str">
        <f>IFERROR(__xludf.DUMMYFUNCTION("""COMPUTED_VALUE"""),"")</f>
        <v/>
      </c>
      <c r="AF797" s="577" t="str">
        <f>IFERROR(__xludf.DUMMYFUNCTION("""COMPUTED_VALUE"""),"")</f>
        <v/>
      </c>
      <c r="AG797" s="570"/>
      <c r="AH797" s="571"/>
      <c r="AI797" s="393"/>
    </row>
    <row r="798">
      <c r="A798" s="554"/>
      <c r="B798" s="480" t="s">
        <v>2869</v>
      </c>
      <c r="C798" s="555"/>
      <c r="D798" s="556"/>
      <c r="E798" s="384" t="s">
        <v>2869</v>
      </c>
      <c r="F798" s="557"/>
      <c r="G798" s="558"/>
      <c r="H798" s="559"/>
      <c r="I798" s="560"/>
      <c r="J798" s="558"/>
      <c r="K798" s="561"/>
      <c r="L798" s="557"/>
      <c r="M798" s="558"/>
      <c r="N798" s="559"/>
      <c r="O798" s="560"/>
      <c r="P798" s="558"/>
      <c r="Q798" s="561"/>
      <c r="R798" s="557"/>
      <c r="S798" s="558"/>
      <c r="T798" s="559"/>
      <c r="U798" s="562"/>
      <c r="V798" s="563"/>
      <c r="W798" s="591"/>
      <c r="X798" s="572"/>
      <c r="Y798" s="353"/>
      <c r="Z798" s="573"/>
      <c r="AA798" s="574" t="str">
        <f>IFERROR(__xludf.DUMMYFUNCTION("""COMPUTED_VALUE"""),"")</f>
        <v/>
      </c>
      <c r="AB798" s="577" t="str">
        <f>IFERROR(__xludf.DUMMYFUNCTION("""COMPUTED_VALUE"""),"")</f>
        <v/>
      </c>
      <c r="AC798" s="575" t="str">
        <f>IFERROR(__xludf.DUMMYFUNCTION("""COMPUTED_VALUE"""),"")</f>
        <v/>
      </c>
      <c r="AD798" s="576" t="str">
        <f>IFERROR(__xludf.DUMMYFUNCTION("""COMPUTED_VALUE"""),"")</f>
        <v/>
      </c>
      <c r="AE798" s="574" t="str">
        <f>IFERROR(__xludf.DUMMYFUNCTION("""COMPUTED_VALUE"""),"")</f>
        <v/>
      </c>
      <c r="AF798" s="577" t="str">
        <f>IFERROR(__xludf.DUMMYFUNCTION("""COMPUTED_VALUE"""),"")</f>
        <v/>
      </c>
      <c r="AG798" s="570"/>
      <c r="AH798" s="571"/>
      <c r="AI798" s="393"/>
    </row>
    <row r="799">
      <c r="A799" s="554"/>
      <c r="B799" s="480" t="s">
        <v>2869</v>
      </c>
      <c r="C799" s="555"/>
      <c r="D799" s="556"/>
      <c r="E799" s="384" t="s">
        <v>2869</v>
      </c>
      <c r="F799" s="557"/>
      <c r="G799" s="558"/>
      <c r="H799" s="559"/>
      <c r="I799" s="560"/>
      <c r="J799" s="558"/>
      <c r="K799" s="561"/>
      <c r="L799" s="557"/>
      <c r="M799" s="558"/>
      <c r="N799" s="559"/>
      <c r="O799" s="560"/>
      <c r="P799" s="558"/>
      <c r="Q799" s="561"/>
      <c r="R799" s="557"/>
      <c r="S799" s="558"/>
      <c r="T799" s="559"/>
      <c r="U799" s="562"/>
      <c r="V799" s="563"/>
      <c r="W799" s="591"/>
      <c r="X799" s="572"/>
      <c r="Y799" s="353"/>
      <c r="Z799" s="573"/>
      <c r="AA799" s="574" t="str">
        <f>IFERROR(__xludf.DUMMYFUNCTION("""COMPUTED_VALUE"""),"")</f>
        <v/>
      </c>
      <c r="AB799" s="577" t="str">
        <f>IFERROR(__xludf.DUMMYFUNCTION("""COMPUTED_VALUE"""),"")</f>
        <v/>
      </c>
      <c r="AC799" s="575" t="str">
        <f>IFERROR(__xludf.DUMMYFUNCTION("""COMPUTED_VALUE"""),"")</f>
        <v/>
      </c>
      <c r="AD799" s="576" t="str">
        <f>IFERROR(__xludf.DUMMYFUNCTION("""COMPUTED_VALUE"""),"")</f>
        <v/>
      </c>
      <c r="AE799" s="574" t="str">
        <f>IFERROR(__xludf.DUMMYFUNCTION("""COMPUTED_VALUE"""),"")</f>
        <v/>
      </c>
      <c r="AF799" s="577" t="str">
        <f>IFERROR(__xludf.DUMMYFUNCTION("""COMPUTED_VALUE"""),"")</f>
        <v/>
      </c>
      <c r="AG799" s="570"/>
      <c r="AH799" s="571"/>
      <c r="AI799" s="393"/>
    </row>
    <row r="800">
      <c r="A800" s="554"/>
      <c r="B800" s="480" t="s">
        <v>2869</v>
      </c>
      <c r="C800" s="555"/>
      <c r="D800" s="556"/>
      <c r="E800" s="384" t="s">
        <v>2869</v>
      </c>
      <c r="F800" s="557"/>
      <c r="G800" s="558"/>
      <c r="H800" s="559"/>
      <c r="I800" s="560"/>
      <c r="J800" s="558"/>
      <c r="K800" s="561"/>
      <c r="L800" s="557"/>
      <c r="M800" s="558"/>
      <c r="N800" s="559"/>
      <c r="O800" s="560"/>
      <c r="P800" s="558"/>
      <c r="Q800" s="561"/>
      <c r="R800" s="557"/>
      <c r="S800" s="558"/>
      <c r="T800" s="559"/>
      <c r="U800" s="562"/>
      <c r="V800" s="563"/>
      <c r="W800" s="591"/>
      <c r="X800" s="572"/>
      <c r="Y800" s="353"/>
      <c r="Z800" s="573"/>
      <c r="AA800" s="574" t="str">
        <f>IFERROR(__xludf.DUMMYFUNCTION("""COMPUTED_VALUE"""),"")</f>
        <v/>
      </c>
      <c r="AB800" s="577" t="str">
        <f>IFERROR(__xludf.DUMMYFUNCTION("""COMPUTED_VALUE"""),"")</f>
        <v/>
      </c>
      <c r="AC800" s="575" t="str">
        <f>IFERROR(__xludf.DUMMYFUNCTION("""COMPUTED_VALUE"""),"")</f>
        <v/>
      </c>
      <c r="AD800" s="576" t="str">
        <f>IFERROR(__xludf.DUMMYFUNCTION("""COMPUTED_VALUE"""),"")</f>
        <v/>
      </c>
      <c r="AE800" s="574" t="str">
        <f>IFERROR(__xludf.DUMMYFUNCTION("""COMPUTED_VALUE"""),"")</f>
        <v/>
      </c>
      <c r="AF800" s="577" t="str">
        <f>IFERROR(__xludf.DUMMYFUNCTION("""COMPUTED_VALUE"""),"")</f>
        <v/>
      </c>
      <c r="AG800" s="570"/>
      <c r="AH800" s="571"/>
      <c r="AI800" s="393"/>
    </row>
    <row r="801">
      <c r="A801" s="554"/>
      <c r="B801" s="480" t="s">
        <v>2869</v>
      </c>
      <c r="C801" s="555"/>
      <c r="D801" s="556"/>
      <c r="E801" s="384" t="s">
        <v>2869</v>
      </c>
      <c r="F801" s="557"/>
      <c r="G801" s="558"/>
      <c r="H801" s="559"/>
      <c r="I801" s="560"/>
      <c r="J801" s="558"/>
      <c r="K801" s="561"/>
      <c r="L801" s="557"/>
      <c r="M801" s="558"/>
      <c r="N801" s="559"/>
      <c r="O801" s="560"/>
      <c r="P801" s="558"/>
      <c r="Q801" s="561"/>
      <c r="R801" s="557"/>
      <c r="S801" s="558"/>
      <c r="T801" s="559"/>
      <c r="U801" s="562"/>
      <c r="V801" s="563"/>
      <c r="W801" s="591"/>
      <c r="X801" s="572"/>
      <c r="Y801" s="353"/>
      <c r="Z801" s="573"/>
      <c r="AA801" s="574" t="str">
        <f>IFERROR(__xludf.DUMMYFUNCTION("""COMPUTED_VALUE"""),"")</f>
        <v/>
      </c>
      <c r="AB801" s="577" t="str">
        <f>IFERROR(__xludf.DUMMYFUNCTION("""COMPUTED_VALUE"""),"")</f>
        <v/>
      </c>
      <c r="AC801" s="575" t="str">
        <f>IFERROR(__xludf.DUMMYFUNCTION("""COMPUTED_VALUE"""),"")</f>
        <v/>
      </c>
      <c r="AD801" s="576" t="str">
        <f>IFERROR(__xludf.DUMMYFUNCTION("""COMPUTED_VALUE"""),"")</f>
        <v/>
      </c>
      <c r="AE801" s="574" t="str">
        <f>IFERROR(__xludf.DUMMYFUNCTION("""COMPUTED_VALUE"""),"")</f>
        <v/>
      </c>
      <c r="AF801" s="577" t="str">
        <f>IFERROR(__xludf.DUMMYFUNCTION("""COMPUTED_VALUE"""),"")</f>
        <v/>
      </c>
      <c r="AG801" s="570"/>
      <c r="AH801" s="571"/>
      <c r="AI801" s="393"/>
    </row>
    <row r="802">
      <c r="A802" s="554"/>
      <c r="B802" s="480" t="s">
        <v>2869</v>
      </c>
      <c r="C802" s="555"/>
      <c r="D802" s="556"/>
      <c r="E802" s="384" t="s">
        <v>2869</v>
      </c>
      <c r="F802" s="557"/>
      <c r="G802" s="558"/>
      <c r="H802" s="559"/>
      <c r="I802" s="560"/>
      <c r="J802" s="558"/>
      <c r="K802" s="561"/>
      <c r="L802" s="557"/>
      <c r="M802" s="558"/>
      <c r="N802" s="559"/>
      <c r="O802" s="560"/>
      <c r="P802" s="558"/>
      <c r="Q802" s="561"/>
      <c r="R802" s="557"/>
      <c r="S802" s="558"/>
      <c r="T802" s="559"/>
      <c r="U802" s="562"/>
      <c r="V802" s="563"/>
      <c r="W802" s="591"/>
      <c r="X802" s="572"/>
      <c r="Y802" s="353"/>
      <c r="Z802" s="573"/>
      <c r="AA802" s="574" t="str">
        <f>IFERROR(__xludf.DUMMYFUNCTION("""COMPUTED_VALUE"""),"")</f>
        <v/>
      </c>
      <c r="AB802" s="577" t="str">
        <f>IFERROR(__xludf.DUMMYFUNCTION("""COMPUTED_VALUE"""),"")</f>
        <v/>
      </c>
      <c r="AC802" s="575" t="str">
        <f>IFERROR(__xludf.DUMMYFUNCTION("""COMPUTED_VALUE"""),"")</f>
        <v/>
      </c>
      <c r="AD802" s="576" t="str">
        <f>IFERROR(__xludf.DUMMYFUNCTION("""COMPUTED_VALUE"""),"")</f>
        <v/>
      </c>
      <c r="AE802" s="574" t="str">
        <f>IFERROR(__xludf.DUMMYFUNCTION("""COMPUTED_VALUE"""),"")</f>
        <v/>
      </c>
      <c r="AF802" s="577" t="str">
        <f>IFERROR(__xludf.DUMMYFUNCTION("""COMPUTED_VALUE"""),"")</f>
        <v/>
      </c>
      <c r="AG802" s="570"/>
      <c r="AH802" s="571"/>
      <c r="AI802" s="393"/>
    </row>
    <row r="803">
      <c r="A803" s="554"/>
      <c r="B803" s="480" t="s">
        <v>2869</v>
      </c>
      <c r="C803" s="555"/>
      <c r="D803" s="556"/>
      <c r="E803" s="384" t="s">
        <v>2869</v>
      </c>
      <c r="F803" s="557"/>
      <c r="G803" s="558"/>
      <c r="H803" s="559"/>
      <c r="I803" s="560"/>
      <c r="J803" s="558"/>
      <c r="K803" s="561"/>
      <c r="L803" s="557"/>
      <c r="M803" s="558"/>
      <c r="N803" s="559"/>
      <c r="O803" s="560"/>
      <c r="P803" s="558"/>
      <c r="Q803" s="561"/>
      <c r="R803" s="557"/>
      <c r="S803" s="558"/>
      <c r="T803" s="559"/>
      <c r="U803" s="562"/>
      <c r="V803" s="563"/>
      <c r="W803" s="591"/>
      <c r="X803" s="572"/>
      <c r="Y803" s="353"/>
      <c r="Z803" s="573"/>
      <c r="AA803" s="574" t="str">
        <f>IFERROR(__xludf.DUMMYFUNCTION("""COMPUTED_VALUE"""),"")</f>
        <v/>
      </c>
      <c r="AB803" s="577" t="str">
        <f>IFERROR(__xludf.DUMMYFUNCTION("""COMPUTED_VALUE"""),"")</f>
        <v/>
      </c>
      <c r="AC803" s="575" t="str">
        <f>IFERROR(__xludf.DUMMYFUNCTION("""COMPUTED_VALUE"""),"")</f>
        <v/>
      </c>
      <c r="AD803" s="576" t="str">
        <f>IFERROR(__xludf.DUMMYFUNCTION("""COMPUTED_VALUE"""),"")</f>
        <v/>
      </c>
      <c r="AE803" s="574" t="str">
        <f>IFERROR(__xludf.DUMMYFUNCTION("""COMPUTED_VALUE"""),"")</f>
        <v/>
      </c>
      <c r="AF803" s="577" t="str">
        <f>IFERROR(__xludf.DUMMYFUNCTION("""COMPUTED_VALUE"""),"")</f>
        <v/>
      </c>
      <c r="AG803" s="570"/>
      <c r="AH803" s="571"/>
      <c r="AI803" s="393"/>
    </row>
    <row r="804">
      <c r="A804" s="554"/>
      <c r="B804" s="480" t="s">
        <v>2869</v>
      </c>
      <c r="C804" s="555"/>
      <c r="D804" s="556"/>
      <c r="E804" s="384" t="s">
        <v>2869</v>
      </c>
      <c r="F804" s="557"/>
      <c r="G804" s="558"/>
      <c r="H804" s="559"/>
      <c r="I804" s="560"/>
      <c r="J804" s="558"/>
      <c r="K804" s="561"/>
      <c r="L804" s="557"/>
      <c r="M804" s="558"/>
      <c r="N804" s="559"/>
      <c r="O804" s="560"/>
      <c r="P804" s="558"/>
      <c r="Q804" s="561"/>
      <c r="R804" s="557"/>
      <c r="S804" s="558"/>
      <c r="T804" s="559"/>
      <c r="U804" s="562"/>
      <c r="V804" s="563"/>
      <c r="W804" s="591"/>
      <c r="X804" s="572"/>
      <c r="Y804" s="353"/>
      <c r="Z804" s="573"/>
      <c r="AA804" s="574" t="str">
        <f>IFERROR(__xludf.DUMMYFUNCTION("""COMPUTED_VALUE"""),"")</f>
        <v/>
      </c>
      <c r="AB804" s="577" t="str">
        <f>IFERROR(__xludf.DUMMYFUNCTION("""COMPUTED_VALUE"""),"")</f>
        <v/>
      </c>
      <c r="AC804" s="575" t="str">
        <f>IFERROR(__xludf.DUMMYFUNCTION("""COMPUTED_VALUE"""),"")</f>
        <v/>
      </c>
      <c r="AD804" s="576" t="str">
        <f>IFERROR(__xludf.DUMMYFUNCTION("""COMPUTED_VALUE"""),"")</f>
        <v/>
      </c>
      <c r="AE804" s="574" t="str">
        <f>IFERROR(__xludf.DUMMYFUNCTION("""COMPUTED_VALUE"""),"")</f>
        <v/>
      </c>
      <c r="AF804" s="577" t="str">
        <f>IFERROR(__xludf.DUMMYFUNCTION("""COMPUTED_VALUE"""),"")</f>
        <v/>
      </c>
      <c r="AG804" s="570"/>
      <c r="AH804" s="571"/>
      <c r="AI804" s="393"/>
    </row>
    <row r="805">
      <c r="A805" s="554"/>
      <c r="B805" s="480" t="s">
        <v>2869</v>
      </c>
      <c r="C805" s="555"/>
      <c r="D805" s="556"/>
      <c r="E805" s="384" t="s">
        <v>2869</v>
      </c>
      <c r="F805" s="557"/>
      <c r="G805" s="558"/>
      <c r="H805" s="559"/>
      <c r="I805" s="560"/>
      <c r="J805" s="558"/>
      <c r="K805" s="561"/>
      <c r="L805" s="557"/>
      <c r="M805" s="558"/>
      <c r="N805" s="559"/>
      <c r="O805" s="560"/>
      <c r="P805" s="558"/>
      <c r="Q805" s="561"/>
      <c r="R805" s="557"/>
      <c r="S805" s="558"/>
      <c r="T805" s="559"/>
      <c r="U805" s="562"/>
      <c r="V805" s="563"/>
      <c r="W805" s="591"/>
      <c r="X805" s="572"/>
      <c r="Y805" s="353"/>
      <c r="Z805" s="573"/>
      <c r="AA805" s="574" t="str">
        <f>IFERROR(__xludf.DUMMYFUNCTION("""COMPUTED_VALUE"""),"")</f>
        <v/>
      </c>
      <c r="AB805" s="577" t="str">
        <f>IFERROR(__xludf.DUMMYFUNCTION("""COMPUTED_VALUE"""),"")</f>
        <v/>
      </c>
      <c r="AC805" s="575" t="str">
        <f>IFERROR(__xludf.DUMMYFUNCTION("""COMPUTED_VALUE"""),"")</f>
        <v/>
      </c>
      <c r="AD805" s="576" t="str">
        <f>IFERROR(__xludf.DUMMYFUNCTION("""COMPUTED_VALUE"""),"")</f>
        <v/>
      </c>
      <c r="AE805" s="574" t="str">
        <f>IFERROR(__xludf.DUMMYFUNCTION("""COMPUTED_VALUE"""),"")</f>
        <v/>
      </c>
      <c r="AF805" s="577" t="str">
        <f>IFERROR(__xludf.DUMMYFUNCTION("""COMPUTED_VALUE"""),"")</f>
        <v/>
      </c>
      <c r="AG805" s="570"/>
      <c r="AH805" s="571"/>
      <c r="AI805" s="393"/>
    </row>
    <row r="806">
      <c r="A806" s="554"/>
      <c r="B806" s="480" t="s">
        <v>2869</v>
      </c>
      <c r="C806" s="555"/>
      <c r="D806" s="556"/>
      <c r="E806" s="384" t="s">
        <v>2869</v>
      </c>
      <c r="F806" s="557"/>
      <c r="G806" s="558"/>
      <c r="H806" s="559"/>
      <c r="I806" s="560"/>
      <c r="J806" s="558"/>
      <c r="K806" s="561"/>
      <c r="L806" s="557"/>
      <c r="M806" s="558"/>
      <c r="N806" s="559"/>
      <c r="O806" s="560"/>
      <c r="P806" s="558"/>
      <c r="Q806" s="561"/>
      <c r="R806" s="557"/>
      <c r="S806" s="558"/>
      <c r="T806" s="559"/>
      <c r="U806" s="562"/>
      <c r="V806" s="563"/>
      <c r="W806" s="591"/>
      <c r="X806" s="572"/>
      <c r="Y806" s="353"/>
      <c r="Z806" s="573"/>
      <c r="AA806" s="574" t="str">
        <f>IFERROR(__xludf.DUMMYFUNCTION("""COMPUTED_VALUE"""),"")</f>
        <v/>
      </c>
      <c r="AB806" s="577" t="str">
        <f>IFERROR(__xludf.DUMMYFUNCTION("""COMPUTED_VALUE"""),"")</f>
        <v/>
      </c>
      <c r="AC806" s="575" t="str">
        <f>IFERROR(__xludf.DUMMYFUNCTION("""COMPUTED_VALUE"""),"")</f>
        <v/>
      </c>
      <c r="AD806" s="576" t="str">
        <f>IFERROR(__xludf.DUMMYFUNCTION("""COMPUTED_VALUE"""),"")</f>
        <v/>
      </c>
      <c r="AE806" s="574" t="str">
        <f>IFERROR(__xludf.DUMMYFUNCTION("""COMPUTED_VALUE"""),"")</f>
        <v/>
      </c>
      <c r="AF806" s="577" t="str">
        <f>IFERROR(__xludf.DUMMYFUNCTION("""COMPUTED_VALUE"""),"")</f>
        <v/>
      </c>
      <c r="AG806" s="570"/>
      <c r="AH806" s="571"/>
      <c r="AI806" s="393"/>
    </row>
    <row r="807">
      <c r="A807" s="554"/>
      <c r="B807" s="480" t="s">
        <v>2869</v>
      </c>
      <c r="C807" s="555"/>
      <c r="D807" s="556"/>
      <c r="E807" s="384" t="s">
        <v>2869</v>
      </c>
      <c r="F807" s="557"/>
      <c r="G807" s="558"/>
      <c r="H807" s="559"/>
      <c r="I807" s="560"/>
      <c r="J807" s="558"/>
      <c r="K807" s="561"/>
      <c r="L807" s="557"/>
      <c r="M807" s="558"/>
      <c r="N807" s="559"/>
      <c r="O807" s="560"/>
      <c r="P807" s="558"/>
      <c r="Q807" s="561"/>
      <c r="R807" s="557"/>
      <c r="S807" s="558"/>
      <c r="T807" s="559"/>
      <c r="U807" s="562"/>
      <c r="V807" s="563"/>
      <c r="W807" s="591"/>
      <c r="X807" s="572"/>
      <c r="Y807" s="353"/>
      <c r="Z807" s="573"/>
      <c r="AA807" s="574" t="str">
        <f>IFERROR(__xludf.DUMMYFUNCTION("""COMPUTED_VALUE"""),"")</f>
        <v/>
      </c>
      <c r="AB807" s="577" t="str">
        <f>IFERROR(__xludf.DUMMYFUNCTION("""COMPUTED_VALUE"""),"")</f>
        <v/>
      </c>
      <c r="AC807" s="575" t="str">
        <f>IFERROR(__xludf.DUMMYFUNCTION("""COMPUTED_VALUE"""),"")</f>
        <v/>
      </c>
      <c r="AD807" s="576" t="str">
        <f>IFERROR(__xludf.DUMMYFUNCTION("""COMPUTED_VALUE"""),"")</f>
        <v/>
      </c>
      <c r="AE807" s="574" t="str">
        <f>IFERROR(__xludf.DUMMYFUNCTION("""COMPUTED_VALUE"""),"")</f>
        <v/>
      </c>
      <c r="AF807" s="577" t="str">
        <f>IFERROR(__xludf.DUMMYFUNCTION("""COMPUTED_VALUE"""),"")</f>
        <v/>
      </c>
      <c r="AG807" s="570"/>
      <c r="AH807" s="571"/>
      <c r="AI807" s="393"/>
    </row>
    <row r="808">
      <c r="A808" s="554"/>
      <c r="B808" s="480" t="s">
        <v>2869</v>
      </c>
      <c r="C808" s="555"/>
      <c r="D808" s="556"/>
      <c r="E808" s="384" t="s">
        <v>2869</v>
      </c>
      <c r="F808" s="557"/>
      <c r="G808" s="558"/>
      <c r="H808" s="559"/>
      <c r="I808" s="560"/>
      <c r="J808" s="558"/>
      <c r="K808" s="561"/>
      <c r="L808" s="557"/>
      <c r="M808" s="558"/>
      <c r="N808" s="559"/>
      <c r="O808" s="560"/>
      <c r="P808" s="558"/>
      <c r="Q808" s="561"/>
      <c r="R808" s="557"/>
      <c r="S808" s="558"/>
      <c r="T808" s="559"/>
      <c r="U808" s="562"/>
      <c r="V808" s="563"/>
      <c r="W808" s="591"/>
      <c r="X808" s="572"/>
      <c r="Y808" s="353"/>
      <c r="Z808" s="573"/>
      <c r="AA808" s="574" t="str">
        <f>IFERROR(__xludf.DUMMYFUNCTION("""COMPUTED_VALUE"""),"")</f>
        <v/>
      </c>
      <c r="AB808" s="577" t="str">
        <f>IFERROR(__xludf.DUMMYFUNCTION("""COMPUTED_VALUE"""),"")</f>
        <v/>
      </c>
      <c r="AC808" s="575" t="str">
        <f>IFERROR(__xludf.DUMMYFUNCTION("""COMPUTED_VALUE"""),"")</f>
        <v/>
      </c>
      <c r="AD808" s="576" t="str">
        <f>IFERROR(__xludf.DUMMYFUNCTION("""COMPUTED_VALUE"""),"")</f>
        <v/>
      </c>
      <c r="AE808" s="574" t="str">
        <f>IFERROR(__xludf.DUMMYFUNCTION("""COMPUTED_VALUE"""),"")</f>
        <v/>
      </c>
      <c r="AF808" s="577" t="str">
        <f>IFERROR(__xludf.DUMMYFUNCTION("""COMPUTED_VALUE"""),"")</f>
        <v/>
      </c>
      <c r="AG808" s="570"/>
      <c r="AH808" s="571"/>
      <c r="AI808" s="393"/>
    </row>
    <row r="809">
      <c r="A809" s="554"/>
      <c r="B809" s="480" t="s">
        <v>2869</v>
      </c>
      <c r="C809" s="555"/>
      <c r="D809" s="556"/>
      <c r="E809" s="384" t="s">
        <v>2869</v>
      </c>
      <c r="F809" s="557"/>
      <c r="G809" s="558"/>
      <c r="H809" s="559"/>
      <c r="I809" s="560"/>
      <c r="J809" s="558"/>
      <c r="K809" s="561"/>
      <c r="L809" s="557"/>
      <c r="M809" s="558"/>
      <c r="N809" s="559"/>
      <c r="O809" s="560"/>
      <c r="P809" s="558"/>
      <c r="Q809" s="561"/>
      <c r="R809" s="557"/>
      <c r="S809" s="558"/>
      <c r="T809" s="559"/>
      <c r="U809" s="562"/>
      <c r="V809" s="563"/>
      <c r="W809" s="591"/>
      <c r="X809" s="572"/>
      <c r="Y809" s="353"/>
      <c r="Z809" s="573"/>
      <c r="AA809" s="574" t="str">
        <f>IFERROR(__xludf.DUMMYFUNCTION("""COMPUTED_VALUE"""),"")</f>
        <v/>
      </c>
      <c r="AB809" s="577" t="str">
        <f>IFERROR(__xludf.DUMMYFUNCTION("""COMPUTED_VALUE"""),"")</f>
        <v/>
      </c>
      <c r="AC809" s="575" t="str">
        <f>IFERROR(__xludf.DUMMYFUNCTION("""COMPUTED_VALUE"""),"")</f>
        <v/>
      </c>
      <c r="AD809" s="576" t="str">
        <f>IFERROR(__xludf.DUMMYFUNCTION("""COMPUTED_VALUE"""),"")</f>
        <v/>
      </c>
      <c r="AE809" s="574" t="str">
        <f>IFERROR(__xludf.DUMMYFUNCTION("""COMPUTED_VALUE"""),"")</f>
        <v/>
      </c>
      <c r="AF809" s="577" t="str">
        <f>IFERROR(__xludf.DUMMYFUNCTION("""COMPUTED_VALUE"""),"")</f>
        <v/>
      </c>
      <c r="AG809" s="570"/>
      <c r="AH809" s="571"/>
      <c r="AI809" s="393"/>
    </row>
    <row r="810">
      <c r="A810" s="554"/>
      <c r="B810" s="480" t="s">
        <v>2869</v>
      </c>
      <c r="C810" s="555"/>
      <c r="D810" s="556"/>
      <c r="E810" s="384" t="s">
        <v>2869</v>
      </c>
      <c r="F810" s="557"/>
      <c r="G810" s="558"/>
      <c r="H810" s="559"/>
      <c r="I810" s="560"/>
      <c r="J810" s="558"/>
      <c r="K810" s="561"/>
      <c r="L810" s="557"/>
      <c r="M810" s="558"/>
      <c r="N810" s="559"/>
      <c r="O810" s="560"/>
      <c r="P810" s="558"/>
      <c r="Q810" s="561"/>
      <c r="R810" s="557"/>
      <c r="S810" s="558"/>
      <c r="T810" s="559"/>
      <c r="U810" s="562"/>
      <c r="V810" s="563"/>
      <c r="W810" s="591"/>
      <c r="X810" s="572"/>
      <c r="Y810" s="353"/>
      <c r="Z810" s="573"/>
      <c r="AA810" s="574" t="str">
        <f>IFERROR(__xludf.DUMMYFUNCTION("""COMPUTED_VALUE"""),"")</f>
        <v/>
      </c>
      <c r="AB810" s="577" t="str">
        <f>IFERROR(__xludf.DUMMYFUNCTION("""COMPUTED_VALUE"""),"")</f>
        <v/>
      </c>
      <c r="AC810" s="575" t="str">
        <f>IFERROR(__xludf.DUMMYFUNCTION("""COMPUTED_VALUE"""),"")</f>
        <v/>
      </c>
      <c r="AD810" s="576" t="str">
        <f>IFERROR(__xludf.DUMMYFUNCTION("""COMPUTED_VALUE"""),"")</f>
        <v/>
      </c>
      <c r="AE810" s="574" t="str">
        <f>IFERROR(__xludf.DUMMYFUNCTION("""COMPUTED_VALUE"""),"")</f>
        <v/>
      </c>
      <c r="AF810" s="577" t="str">
        <f>IFERROR(__xludf.DUMMYFUNCTION("""COMPUTED_VALUE"""),"")</f>
        <v/>
      </c>
      <c r="AG810" s="570"/>
      <c r="AH810" s="571"/>
      <c r="AI810" s="393"/>
    </row>
    <row r="811">
      <c r="A811" s="554"/>
      <c r="B811" s="480" t="s">
        <v>2869</v>
      </c>
      <c r="C811" s="555"/>
      <c r="D811" s="556"/>
      <c r="E811" s="384" t="s">
        <v>2869</v>
      </c>
      <c r="F811" s="557"/>
      <c r="G811" s="558"/>
      <c r="H811" s="559"/>
      <c r="I811" s="560"/>
      <c r="J811" s="558"/>
      <c r="K811" s="561"/>
      <c r="L811" s="557"/>
      <c r="M811" s="558"/>
      <c r="N811" s="559"/>
      <c r="O811" s="560"/>
      <c r="P811" s="558"/>
      <c r="Q811" s="561"/>
      <c r="R811" s="557"/>
      <c r="S811" s="558"/>
      <c r="T811" s="559"/>
      <c r="U811" s="562"/>
      <c r="V811" s="563"/>
      <c r="W811" s="591"/>
      <c r="X811" s="572"/>
      <c r="Y811" s="353"/>
      <c r="Z811" s="573"/>
      <c r="AA811" s="574" t="str">
        <f>IFERROR(__xludf.DUMMYFUNCTION("""COMPUTED_VALUE"""),"")</f>
        <v/>
      </c>
      <c r="AB811" s="577" t="str">
        <f>IFERROR(__xludf.DUMMYFUNCTION("""COMPUTED_VALUE"""),"")</f>
        <v/>
      </c>
      <c r="AC811" s="575" t="str">
        <f>IFERROR(__xludf.DUMMYFUNCTION("""COMPUTED_VALUE"""),"")</f>
        <v/>
      </c>
      <c r="AD811" s="576" t="str">
        <f>IFERROR(__xludf.DUMMYFUNCTION("""COMPUTED_VALUE"""),"")</f>
        <v/>
      </c>
      <c r="AE811" s="574" t="str">
        <f>IFERROR(__xludf.DUMMYFUNCTION("""COMPUTED_VALUE"""),"")</f>
        <v/>
      </c>
      <c r="AF811" s="577" t="str">
        <f>IFERROR(__xludf.DUMMYFUNCTION("""COMPUTED_VALUE"""),"")</f>
        <v/>
      </c>
      <c r="AG811" s="570"/>
      <c r="AH811" s="571"/>
      <c r="AI811" s="393"/>
    </row>
    <row r="812">
      <c r="A812" s="554"/>
      <c r="B812" s="480" t="s">
        <v>2869</v>
      </c>
      <c r="C812" s="555"/>
      <c r="D812" s="556"/>
      <c r="E812" s="384" t="s">
        <v>2869</v>
      </c>
      <c r="F812" s="557"/>
      <c r="G812" s="558"/>
      <c r="H812" s="559"/>
      <c r="I812" s="560"/>
      <c r="J812" s="558"/>
      <c r="K812" s="561"/>
      <c r="L812" s="557"/>
      <c r="M812" s="558"/>
      <c r="N812" s="559"/>
      <c r="O812" s="560"/>
      <c r="P812" s="558"/>
      <c r="Q812" s="561"/>
      <c r="R812" s="557"/>
      <c r="S812" s="558"/>
      <c r="T812" s="559"/>
      <c r="U812" s="562"/>
      <c r="V812" s="563"/>
      <c r="W812" s="591"/>
      <c r="X812" s="572"/>
      <c r="Y812" s="353"/>
      <c r="Z812" s="573"/>
      <c r="AA812" s="574" t="str">
        <f>IFERROR(__xludf.DUMMYFUNCTION("""COMPUTED_VALUE"""),"")</f>
        <v/>
      </c>
      <c r="AB812" s="577" t="str">
        <f>IFERROR(__xludf.DUMMYFUNCTION("""COMPUTED_VALUE"""),"")</f>
        <v/>
      </c>
      <c r="AC812" s="575" t="str">
        <f>IFERROR(__xludf.DUMMYFUNCTION("""COMPUTED_VALUE"""),"")</f>
        <v/>
      </c>
      <c r="AD812" s="576" t="str">
        <f>IFERROR(__xludf.DUMMYFUNCTION("""COMPUTED_VALUE"""),"")</f>
        <v/>
      </c>
      <c r="AE812" s="574" t="str">
        <f>IFERROR(__xludf.DUMMYFUNCTION("""COMPUTED_VALUE"""),"")</f>
        <v/>
      </c>
      <c r="AF812" s="577" t="str">
        <f>IFERROR(__xludf.DUMMYFUNCTION("""COMPUTED_VALUE"""),"")</f>
        <v/>
      </c>
      <c r="AG812" s="570"/>
      <c r="AH812" s="571"/>
      <c r="AI812" s="393"/>
    </row>
    <row r="813">
      <c r="A813" s="554"/>
      <c r="B813" s="480" t="s">
        <v>2869</v>
      </c>
      <c r="C813" s="555"/>
      <c r="D813" s="556"/>
      <c r="E813" s="384" t="s">
        <v>2869</v>
      </c>
      <c r="F813" s="557"/>
      <c r="G813" s="558"/>
      <c r="H813" s="559"/>
      <c r="I813" s="560"/>
      <c r="J813" s="558"/>
      <c r="K813" s="561"/>
      <c r="L813" s="557"/>
      <c r="M813" s="558"/>
      <c r="N813" s="559"/>
      <c r="O813" s="560"/>
      <c r="P813" s="558"/>
      <c r="Q813" s="561"/>
      <c r="R813" s="557"/>
      <c r="S813" s="558"/>
      <c r="T813" s="559"/>
      <c r="U813" s="562"/>
      <c r="V813" s="563"/>
      <c r="W813" s="591"/>
      <c r="X813" s="572"/>
      <c r="Y813" s="353"/>
      <c r="Z813" s="573"/>
      <c r="AA813" s="574" t="str">
        <f>IFERROR(__xludf.DUMMYFUNCTION("""COMPUTED_VALUE"""),"")</f>
        <v/>
      </c>
      <c r="AB813" s="577" t="str">
        <f>IFERROR(__xludf.DUMMYFUNCTION("""COMPUTED_VALUE"""),"")</f>
        <v/>
      </c>
      <c r="AC813" s="575" t="str">
        <f>IFERROR(__xludf.DUMMYFUNCTION("""COMPUTED_VALUE"""),"")</f>
        <v/>
      </c>
      <c r="AD813" s="576" t="str">
        <f>IFERROR(__xludf.DUMMYFUNCTION("""COMPUTED_VALUE"""),"")</f>
        <v/>
      </c>
      <c r="AE813" s="574" t="str">
        <f>IFERROR(__xludf.DUMMYFUNCTION("""COMPUTED_VALUE"""),"")</f>
        <v/>
      </c>
      <c r="AF813" s="577" t="str">
        <f>IFERROR(__xludf.DUMMYFUNCTION("""COMPUTED_VALUE"""),"")</f>
        <v/>
      </c>
      <c r="AG813" s="570"/>
      <c r="AH813" s="571"/>
      <c r="AI813" s="393"/>
    </row>
    <row r="814">
      <c r="A814" s="554"/>
      <c r="B814" s="480" t="s">
        <v>2869</v>
      </c>
      <c r="C814" s="555"/>
      <c r="D814" s="556"/>
      <c r="E814" s="384" t="s">
        <v>2869</v>
      </c>
      <c r="F814" s="557"/>
      <c r="G814" s="558"/>
      <c r="H814" s="559"/>
      <c r="I814" s="560"/>
      <c r="J814" s="558"/>
      <c r="K814" s="561"/>
      <c r="L814" s="557"/>
      <c r="M814" s="558"/>
      <c r="N814" s="559"/>
      <c r="O814" s="560"/>
      <c r="P814" s="558"/>
      <c r="Q814" s="561"/>
      <c r="R814" s="557"/>
      <c r="S814" s="558"/>
      <c r="T814" s="559"/>
      <c r="U814" s="562"/>
      <c r="V814" s="563"/>
      <c r="W814" s="591"/>
      <c r="X814" s="572"/>
      <c r="Y814" s="353"/>
      <c r="Z814" s="573"/>
      <c r="AA814" s="574" t="str">
        <f>IFERROR(__xludf.DUMMYFUNCTION("""COMPUTED_VALUE"""),"")</f>
        <v/>
      </c>
      <c r="AB814" s="577" t="str">
        <f>IFERROR(__xludf.DUMMYFUNCTION("""COMPUTED_VALUE"""),"")</f>
        <v/>
      </c>
      <c r="AC814" s="575" t="str">
        <f>IFERROR(__xludf.DUMMYFUNCTION("""COMPUTED_VALUE"""),"")</f>
        <v/>
      </c>
      <c r="AD814" s="576" t="str">
        <f>IFERROR(__xludf.DUMMYFUNCTION("""COMPUTED_VALUE"""),"")</f>
        <v/>
      </c>
      <c r="AE814" s="574" t="str">
        <f>IFERROR(__xludf.DUMMYFUNCTION("""COMPUTED_VALUE"""),"")</f>
        <v/>
      </c>
      <c r="AF814" s="577" t="str">
        <f>IFERROR(__xludf.DUMMYFUNCTION("""COMPUTED_VALUE"""),"")</f>
        <v/>
      </c>
      <c r="AG814" s="570"/>
      <c r="AH814" s="571"/>
      <c r="AI814" s="393"/>
    </row>
    <row r="815">
      <c r="A815" s="554"/>
      <c r="B815" s="480" t="s">
        <v>2869</v>
      </c>
      <c r="C815" s="555"/>
      <c r="D815" s="556"/>
      <c r="E815" s="384" t="s">
        <v>2869</v>
      </c>
      <c r="F815" s="557"/>
      <c r="G815" s="558"/>
      <c r="H815" s="559"/>
      <c r="I815" s="560"/>
      <c r="J815" s="558"/>
      <c r="K815" s="561"/>
      <c r="L815" s="557"/>
      <c r="M815" s="558"/>
      <c r="N815" s="559"/>
      <c r="O815" s="560"/>
      <c r="P815" s="558"/>
      <c r="Q815" s="561"/>
      <c r="R815" s="557"/>
      <c r="S815" s="558"/>
      <c r="T815" s="559"/>
      <c r="U815" s="562"/>
      <c r="V815" s="563"/>
      <c r="W815" s="591"/>
      <c r="X815" s="572"/>
      <c r="Y815" s="353"/>
      <c r="Z815" s="573"/>
      <c r="AA815" s="574" t="str">
        <f>IFERROR(__xludf.DUMMYFUNCTION("""COMPUTED_VALUE"""),"")</f>
        <v/>
      </c>
      <c r="AB815" s="577" t="str">
        <f>IFERROR(__xludf.DUMMYFUNCTION("""COMPUTED_VALUE"""),"")</f>
        <v/>
      </c>
      <c r="AC815" s="575" t="str">
        <f>IFERROR(__xludf.DUMMYFUNCTION("""COMPUTED_VALUE"""),"")</f>
        <v/>
      </c>
      <c r="AD815" s="576" t="str">
        <f>IFERROR(__xludf.DUMMYFUNCTION("""COMPUTED_VALUE"""),"")</f>
        <v/>
      </c>
      <c r="AE815" s="574" t="str">
        <f>IFERROR(__xludf.DUMMYFUNCTION("""COMPUTED_VALUE"""),"")</f>
        <v/>
      </c>
      <c r="AF815" s="577" t="str">
        <f>IFERROR(__xludf.DUMMYFUNCTION("""COMPUTED_VALUE"""),"")</f>
        <v/>
      </c>
      <c r="AG815" s="570"/>
      <c r="AH815" s="571"/>
      <c r="AI815" s="393"/>
    </row>
    <row r="816">
      <c r="A816" s="554"/>
      <c r="B816" s="480" t="s">
        <v>2869</v>
      </c>
      <c r="C816" s="555"/>
      <c r="D816" s="556"/>
      <c r="E816" s="384" t="s">
        <v>2869</v>
      </c>
      <c r="F816" s="557"/>
      <c r="G816" s="558"/>
      <c r="H816" s="559"/>
      <c r="I816" s="560"/>
      <c r="J816" s="558"/>
      <c r="K816" s="561"/>
      <c r="L816" s="557"/>
      <c r="M816" s="558"/>
      <c r="N816" s="559"/>
      <c r="O816" s="560"/>
      <c r="P816" s="558"/>
      <c r="Q816" s="561"/>
      <c r="R816" s="557"/>
      <c r="S816" s="558"/>
      <c r="T816" s="559"/>
      <c r="U816" s="562"/>
      <c r="V816" s="563"/>
      <c r="W816" s="591"/>
      <c r="X816" s="572"/>
      <c r="Y816" s="353"/>
      <c r="Z816" s="573"/>
      <c r="AA816" s="574" t="str">
        <f>IFERROR(__xludf.DUMMYFUNCTION("""COMPUTED_VALUE"""),"")</f>
        <v/>
      </c>
      <c r="AB816" s="577" t="str">
        <f>IFERROR(__xludf.DUMMYFUNCTION("""COMPUTED_VALUE"""),"")</f>
        <v/>
      </c>
      <c r="AC816" s="575" t="str">
        <f>IFERROR(__xludf.DUMMYFUNCTION("""COMPUTED_VALUE"""),"")</f>
        <v/>
      </c>
      <c r="AD816" s="576" t="str">
        <f>IFERROR(__xludf.DUMMYFUNCTION("""COMPUTED_VALUE"""),"")</f>
        <v/>
      </c>
      <c r="AE816" s="574" t="str">
        <f>IFERROR(__xludf.DUMMYFUNCTION("""COMPUTED_VALUE"""),"")</f>
        <v/>
      </c>
      <c r="AF816" s="577" t="str">
        <f>IFERROR(__xludf.DUMMYFUNCTION("""COMPUTED_VALUE"""),"")</f>
        <v/>
      </c>
      <c r="AG816" s="570"/>
      <c r="AH816" s="571"/>
      <c r="AI816" s="393"/>
    </row>
    <row r="817">
      <c r="A817" s="554"/>
      <c r="B817" s="480" t="s">
        <v>2869</v>
      </c>
      <c r="C817" s="555"/>
      <c r="D817" s="556"/>
      <c r="E817" s="384" t="s">
        <v>2869</v>
      </c>
      <c r="F817" s="557"/>
      <c r="G817" s="558"/>
      <c r="H817" s="559"/>
      <c r="I817" s="560"/>
      <c r="J817" s="558"/>
      <c r="K817" s="561"/>
      <c r="L817" s="557"/>
      <c r="M817" s="558"/>
      <c r="N817" s="559"/>
      <c r="O817" s="560"/>
      <c r="P817" s="558"/>
      <c r="Q817" s="561"/>
      <c r="R817" s="557"/>
      <c r="S817" s="558"/>
      <c r="T817" s="559"/>
      <c r="U817" s="562"/>
      <c r="V817" s="563"/>
      <c r="W817" s="591"/>
      <c r="X817" s="572"/>
      <c r="Y817" s="353"/>
      <c r="Z817" s="573"/>
      <c r="AA817" s="574" t="str">
        <f>IFERROR(__xludf.DUMMYFUNCTION("""COMPUTED_VALUE"""),"")</f>
        <v/>
      </c>
      <c r="AB817" s="577" t="str">
        <f>IFERROR(__xludf.DUMMYFUNCTION("""COMPUTED_VALUE"""),"")</f>
        <v/>
      </c>
      <c r="AC817" s="575" t="str">
        <f>IFERROR(__xludf.DUMMYFUNCTION("""COMPUTED_VALUE"""),"")</f>
        <v/>
      </c>
      <c r="AD817" s="576" t="str">
        <f>IFERROR(__xludf.DUMMYFUNCTION("""COMPUTED_VALUE"""),"")</f>
        <v/>
      </c>
      <c r="AE817" s="574" t="str">
        <f>IFERROR(__xludf.DUMMYFUNCTION("""COMPUTED_VALUE"""),"")</f>
        <v/>
      </c>
      <c r="AF817" s="577" t="str">
        <f>IFERROR(__xludf.DUMMYFUNCTION("""COMPUTED_VALUE"""),"")</f>
        <v/>
      </c>
      <c r="AG817" s="570"/>
      <c r="AH817" s="571"/>
      <c r="AI817" s="393"/>
    </row>
    <row r="818">
      <c r="A818" s="554"/>
      <c r="B818" s="480" t="s">
        <v>2869</v>
      </c>
      <c r="C818" s="555"/>
      <c r="D818" s="556"/>
      <c r="E818" s="384" t="s">
        <v>2869</v>
      </c>
      <c r="F818" s="557"/>
      <c r="G818" s="558"/>
      <c r="H818" s="559"/>
      <c r="I818" s="560"/>
      <c r="J818" s="558"/>
      <c r="K818" s="561"/>
      <c r="L818" s="557"/>
      <c r="M818" s="558"/>
      <c r="N818" s="559"/>
      <c r="O818" s="560"/>
      <c r="P818" s="558"/>
      <c r="Q818" s="561"/>
      <c r="R818" s="557"/>
      <c r="S818" s="558"/>
      <c r="T818" s="559"/>
      <c r="U818" s="562"/>
      <c r="V818" s="563"/>
      <c r="W818" s="591"/>
      <c r="X818" s="572"/>
      <c r="Y818" s="353"/>
      <c r="Z818" s="573"/>
      <c r="AA818" s="574" t="str">
        <f>IFERROR(__xludf.DUMMYFUNCTION("""COMPUTED_VALUE"""),"")</f>
        <v/>
      </c>
      <c r="AB818" s="577" t="str">
        <f>IFERROR(__xludf.DUMMYFUNCTION("""COMPUTED_VALUE"""),"")</f>
        <v/>
      </c>
      <c r="AC818" s="575" t="str">
        <f>IFERROR(__xludf.DUMMYFUNCTION("""COMPUTED_VALUE"""),"")</f>
        <v/>
      </c>
      <c r="AD818" s="576" t="str">
        <f>IFERROR(__xludf.DUMMYFUNCTION("""COMPUTED_VALUE"""),"")</f>
        <v/>
      </c>
      <c r="AE818" s="574" t="str">
        <f>IFERROR(__xludf.DUMMYFUNCTION("""COMPUTED_VALUE"""),"")</f>
        <v/>
      </c>
      <c r="AF818" s="577" t="str">
        <f>IFERROR(__xludf.DUMMYFUNCTION("""COMPUTED_VALUE"""),"")</f>
        <v/>
      </c>
      <c r="AG818" s="570"/>
      <c r="AH818" s="571"/>
      <c r="AI818" s="393"/>
    </row>
    <row r="819">
      <c r="A819" s="554"/>
      <c r="B819" s="480" t="s">
        <v>2869</v>
      </c>
      <c r="C819" s="555"/>
      <c r="D819" s="556"/>
      <c r="E819" s="384" t="s">
        <v>2869</v>
      </c>
      <c r="F819" s="557"/>
      <c r="G819" s="558"/>
      <c r="H819" s="559"/>
      <c r="I819" s="560"/>
      <c r="J819" s="558"/>
      <c r="K819" s="561"/>
      <c r="L819" s="557"/>
      <c r="M819" s="558"/>
      <c r="N819" s="559"/>
      <c r="O819" s="560"/>
      <c r="P819" s="558"/>
      <c r="Q819" s="561"/>
      <c r="R819" s="557"/>
      <c r="S819" s="558"/>
      <c r="T819" s="559"/>
      <c r="U819" s="562"/>
      <c r="V819" s="563"/>
      <c r="W819" s="591"/>
      <c r="X819" s="572"/>
      <c r="Y819" s="353"/>
      <c r="Z819" s="573"/>
      <c r="AA819" s="574" t="str">
        <f>IFERROR(__xludf.DUMMYFUNCTION("""COMPUTED_VALUE"""),"")</f>
        <v/>
      </c>
      <c r="AB819" s="577" t="str">
        <f>IFERROR(__xludf.DUMMYFUNCTION("""COMPUTED_VALUE"""),"")</f>
        <v/>
      </c>
      <c r="AC819" s="575" t="str">
        <f>IFERROR(__xludf.DUMMYFUNCTION("""COMPUTED_VALUE"""),"")</f>
        <v/>
      </c>
      <c r="AD819" s="576" t="str">
        <f>IFERROR(__xludf.DUMMYFUNCTION("""COMPUTED_VALUE"""),"")</f>
        <v/>
      </c>
      <c r="AE819" s="574" t="str">
        <f>IFERROR(__xludf.DUMMYFUNCTION("""COMPUTED_VALUE"""),"")</f>
        <v/>
      </c>
      <c r="AF819" s="577" t="str">
        <f>IFERROR(__xludf.DUMMYFUNCTION("""COMPUTED_VALUE"""),"")</f>
        <v/>
      </c>
      <c r="AG819" s="570"/>
      <c r="AH819" s="571"/>
      <c r="AI819" s="393"/>
    </row>
    <row r="820">
      <c r="A820" s="554"/>
      <c r="B820" s="480" t="s">
        <v>2869</v>
      </c>
      <c r="C820" s="555"/>
      <c r="D820" s="556"/>
      <c r="E820" s="384" t="s">
        <v>2869</v>
      </c>
      <c r="F820" s="557"/>
      <c r="G820" s="558"/>
      <c r="H820" s="559"/>
      <c r="I820" s="560"/>
      <c r="J820" s="558"/>
      <c r="K820" s="561"/>
      <c r="L820" s="557"/>
      <c r="M820" s="558"/>
      <c r="N820" s="559"/>
      <c r="O820" s="560"/>
      <c r="P820" s="558"/>
      <c r="Q820" s="561"/>
      <c r="R820" s="557"/>
      <c r="S820" s="558"/>
      <c r="T820" s="559"/>
      <c r="U820" s="562"/>
      <c r="V820" s="563"/>
      <c r="W820" s="591"/>
      <c r="X820" s="572"/>
      <c r="Y820" s="353"/>
      <c r="Z820" s="573"/>
      <c r="AA820" s="574" t="str">
        <f>IFERROR(__xludf.DUMMYFUNCTION("""COMPUTED_VALUE"""),"")</f>
        <v/>
      </c>
      <c r="AB820" s="577" t="str">
        <f>IFERROR(__xludf.DUMMYFUNCTION("""COMPUTED_VALUE"""),"")</f>
        <v/>
      </c>
      <c r="AC820" s="575" t="str">
        <f>IFERROR(__xludf.DUMMYFUNCTION("""COMPUTED_VALUE"""),"")</f>
        <v/>
      </c>
      <c r="AD820" s="576" t="str">
        <f>IFERROR(__xludf.DUMMYFUNCTION("""COMPUTED_VALUE"""),"")</f>
        <v/>
      </c>
      <c r="AE820" s="574" t="str">
        <f>IFERROR(__xludf.DUMMYFUNCTION("""COMPUTED_VALUE"""),"")</f>
        <v/>
      </c>
      <c r="AF820" s="577" t="str">
        <f>IFERROR(__xludf.DUMMYFUNCTION("""COMPUTED_VALUE"""),"")</f>
        <v/>
      </c>
      <c r="AG820" s="570"/>
      <c r="AH820" s="571"/>
      <c r="AI820" s="393"/>
    </row>
    <row r="821">
      <c r="A821" s="554"/>
      <c r="B821" s="480" t="s">
        <v>2869</v>
      </c>
      <c r="C821" s="555"/>
      <c r="D821" s="556"/>
      <c r="E821" s="384" t="s">
        <v>2869</v>
      </c>
      <c r="F821" s="557"/>
      <c r="G821" s="558"/>
      <c r="H821" s="559"/>
      <c r="I821" s="560"/>
      <c r="J821" s="558"/>
      <c r="K821" s="561"/>
      <c r="L821" s="557"/>
      <c r="M821" s="558"/>
      <c r="N821" s="559"/>
      <c r="O821" s="560"/>
      <c r="P821" s="558"/>
      <c r="Q821" s="561"/>
      <c r="R821" s="557"/>
      <c r="S821" s="558"/>
      <c r="T821" s="559"/>
      <c r="U821" s="562"/>
      <c r="V821" s="563"/>
      <c r="W821" s="591"/>
      <c r="X821" s="572"/>
      <c r="Y821" s="353"/>
      <c r="Z821" s="573"/>
      <c r="AA821" s="574" t="str">
        <f>IFERROR(__xludf.DUMMYFUNCTION("""COMPUTED_VALUE"""),"")</f>
        <v/>
      </c>
      <c r="AB821" s="577" t="str">
        <f>IFERROR(__xludf.DUMMYFUNCTION("""COMPUTED_VALUE"""),"")</f>
        <v/>
      </c>
      <c r="AC821" s="575" t="str">
        <f>IFERROR(__xludf.DUMMYFUNCTION("""COMPUTED_VALUE"""),"")</f>
        <v/>
      </c>
      <c r="AD821" s="576" t="str">
        <f>IFERROR(__xludf.DUMMYFUNCTION("""COMPUTED_VALUE"""),"")</f>
        <v/>
      </c>
      <c r="AE821" s="574" t="str">
        <f>IFERROR(__xludf.DUMMYFUNCTION("""COMPUTED_VALUE"""),"")</f>
        <v/>
      </c>
      <c r="AF821" s="577" t="str">
        <f>IFERROR(__xludf.DUMMYFUNCTION("""COMPUTED_VALUE"""),"")</f>
        <v/>
      </c>
      <c r="AG821" s="570"/>
      <c r="AH821" s="571"/>
      <c r="AI821" s="393"/>
    </row>
    <row r="822">
      <c r="A822" s="554"/>
      <c r="B822" s="480" t="s">
        <v>2869</v>
      </c>
      <c r="C822" s="555"/>
      <c r="D822" s="556"/>
      <c r="E822" s="384" t="s">
        <v>2869</v>
      </c>
      <c r="F822" s="557"/>
      <c r="G822" s="558"/>
      <c r="H822" s="559"/>
      <c r="I822" s="560"/>
      <c r="J822" s="558"/>
      <c r="K822" s="561"/>
      <c r="L822" s="557"/>
      <c r="M822" s="558"/>
      <c r="N822" s="559"/>
      <c r="O822" s="560"/>
      <c r="P822" s="558"/>
      <c r="Q822" s="561"/>
      <c r="R822" s="557"/>
      <c r="S822" s="558"/>
      <c r="T822" s="559"/>
      <c r="U822" s="562"/>
      <c r="V822" s="563"/>
      <c r="W822" s="591"/>
      <c r="X822" s="572"/>
      <c r="Y822" s="353"/>
      <c r="Z822" s="573"/>
      <c r="AA822" s="574" t="str">
        <f>IFERROR(__xludf.DUMMYFUNCTION("""COMPUTED_VALUE"""),"")</f>
        <v/>
      </c>
      <c r="AB822" s="577" t="str">
        <f>IFERROR(__xludf.DUMMYFUNCTION("""COMPUTED_VALUE"""),"")</f>
        <v/>
      </c>
      <c r="AC822" s="575" t="str">
        <f>IFERROR(__xludf.DUMMYFUNCTION("""COMPUTED_VALUE"""),"")</f>
        <v/>
      </c>
      <c r="AD822" s="576" t="str">
        <f>IFERROR(__xludf.DUMMYFUNCTION("""COMPUTED_VALUE"""),"")</f>
        <v/>
      </c>
      <c r="AE822" s="574" t="str">
        <f>IFERROR(__xludf.DUMMYFUNCTION("""COMPUTED_VALUE"""),"")</f>
        <v/>
      </c>
      <c r="AF822" s="577" t="str">
        <f>IFERROR(__xludf.DUMMYFUNCTION("""COMPUTED_VALUE"""),"")</f>
        <v/>
      </c>
      <c r="AG822" s="570"/>
      <c r="AH822" s="571"/>
      <c r="AI822" s="393"/>
    </row>
    <row r="823">
      <c r="A823" s="554"/>
      <c r="B823" s="480" t="s">
        <v>2869</v>
      </c>
      <c r="C823" s="555"/>
      <c r="D823" s="556"/>
      <c r="E823" s="384" t="s">
        <v>2869</v>
      </c>
      <c r="F823" s="557"/>
      <c r="G823" s="558"/>
      <c r="H823" s="559"/>
      <c r="I823" s="560"/>
      <c r="J823" s="558"/>
      <c r="K823" s="561"/>
      <c r="L823" s="557"/>
      <c r="M823" s="558"/>
      <c r="N823" s="559"/>
      <c r="O823" s="560"/>
      <c r="P823" s="558"/>
      <c r="Q823" s="561"/>
      <c r="R823" s="557"/>
      <c r="S823" s="558"/>
      <c r="T823" s="559"/>
      <c r="U823" s="562"/>
      <c r="V823" s="563"/>
      <c r="W823" s="591"/>
      <c r="X823" s="572"/>
      <c r="Y823" s="353"/>
      <c r="Z823" s="573"/>
      <c r="AA823" s="574" t="str">
        <f>IFERROR(__xludf.DUMMYFUNCTION("""COMPUTED_VALUE"""),"")</f>
        <v/>
      </c>
      <c r="AB823" s="577" t="str">
        <f>IFERROR(__xludf.DUMMYFUNCTION("""COMPUTED_VALUE"""),"")</f>
        <v/>
      </c>
      <c r="AC823" s="575" t="str">
        <f>IFERROR(__xludf.DUMMYFUNCTION("""COMPUTED_VALUE"""),"")</f>
        <v/>
      </c>
      <c r="AD823" s="576" t="str">
        <f>IFERROR(__xludf.DUMMYFUNCTION("""COMPUTED_VALUE"""),"")</f>
        <v/>
      </c>
      <c r="AE823" s="574" t="str">
        <f>IFERROR(__xludf.DUMMYFUNCTION("""COMPUTED_VALUE"""),"")</f>
        <v/>
      </c>
      <c r="AF823" s="577" t="str">
        <f>IFERROR(__xludf.DUMMYFUNCTION("""COMPUTED_VALUE"""),"")</f>
        <v/>
      </c>
      <c r="AG823" s="570"/>
      <c r="AH823" s="571"/>
      <c r="AI823" s="393"/>
    </row>
    <row r="824">
      <c r="A824" s="554"/>
      <c r="B824" s="480" t="s">
        <v>2869</v>
      </c>
      <c r="C824" s="555"/>
      <c r="D824" s="556"/>
      <c r="E824" s="384" t="s">
        <v>2869</v>
      </c>
      <c r="F824" s="557"/>
      <c r="G824" s="558"/>
      <c r="H824" s="559"/>
      <c r="I824" s="560"/>
      <c r="J824" s="558"/>
      <c r="K824" s="561"/>
      <c r="L824" s="557"/>
      <c r="M824" s="558"/>
      <c r="N824" s="559"/>
      <c r="O824" s="560"/>
      <c r="P824" s="558"/>
      <c r="Q824" s="561"/>
      <c r="R824" s="557"/>
      <c r="S824" s="558"/>
      <c r="T824" s="559"/>
      <c r="U824" s="562"/>
      <c r="V824" s="563"/>
      <c r="W824" s="591"/>
      <c r="X824" s="572"/>
      <c r="Y824" s="353"/>
      <c r="Z824" s="573"/>
      <c r="AA824" s="574" t="str">
        <f>IFERROR(__xludf.DUMMYFUNCTION("""COMPUTED_VALUE"""),"")</f>
        <v/>
      </c>
      <c r="AB824" s="577" t="str">
        <f>IFERROR(__xludf.DUMMYFUNCTION("""COMPUTED_VALUE"""),"")</f>
        <v/>
      </c>
      <c r="AC824" s="575" t="str">
        <f>IFERROR(__xludf.DUMMYFUNCTION("""COMPUTED_VALUE"""),"")</f>
        <v/>
      </c>
      <c r="AD824" s="576" t="str">
        <f>IFERROR(__xludf.DUMMYFUNCTION("""COMPUTED_VALUE"""),"")</f>
        <v/>
      </c>
      <c r="AE824" s="574" t="str">
        <f>IFERROR(__xludf.DUMMYFUNCTION("""COMPUTED_VALUE"""),"")</f>
        <v/>
      </c>
      <c r="AF824" s="577" t="str">
        <f>IFERROR(__xludf.DUMMYFUNCTION("""COMPUTED_VALUE"""),"")</f>
        <v/>
      </c>
      <c r="AG824" s="570"/>
      <c r="AH824" s="571"/>
      <c r="AI824" s="393"/>
    </row>
    <row r="825">
      <c r="A825" s="554"/>
      <c r="B825" s="480" t="s">
        <v>2869</v>
      </c>
      <c r="C825" s="555"/>
      <c r="D825" s="556"/>
      <c r="E825" s="384" t="s">
        <v>2869</v>
      </c>
      <c r="F825" s="557"/>
      <c r="G825" s="558"/>
      <c r="H825" s="559"/>
      <c r="I825" s="560"/>
      <c r="J825" s="558"/>
      <c r="K825" s="561"/>
      <c r="L825" s="557"/>
      <c r="M825" s="558"/>
      <c r="N825" s="559"/>
      <c r="O825" s="560"/>
      <c r="P825" s="558"/>
      <c r="Q825" s="561"/>
      <c r="R825" s="557"/>
      <c r="S825" s="558"/>
      <c r="T825" s="559"/>
      <c r="U825" s="562"/>
      <c r="V825" s="563"/>
      <c r="W825" s="591"/>
      <c r="X825" s="572"/>
      <c r="Y825" s="353"/>
      <c r="Z825" s="573"/>
      <c r="AA825" s="574" t="str">
        <f>IFERROR(__xludf.DUMMYFUNCTION("""COMPUTED_VALUE"""),"")</f>
        <v/>
      </c>
      <c r="AB825" s="577" t="str">
        <f>IFERROR(__xludf.DUMMYFUNCTION("""COMPUTED_VALUE"""),"")</f>
        <v/>
      </c>
      <c r="AC825" s="575" t="str">
        <f>IFERROR(__xludf.DUMMYFUNCTION("""COMPUTED_VALUE"""),"")</f>
        <v/>
      </c>
      <c r="AD825" s="576" t="str">
        <f>IFERROR(__xludf.DUMMYFUNCTION("""COMPUTED_VALUE"""),"")</f>
        <v/>
      </c>
      <c r="AE825" s="574" t="str">
        <f>IFERROR(__xludf.DUMMYFUNCTION("""COMPUTED_VALUE"""),"")</f>
        <v/>
      </c>
      <c r="AF825" s="577" t="str">
        <f>IFERROR(__xludf.DUMMYFUNCTION("""COMPUTED_VALUE"""),"")</f>
        <v/>
      </c>
      <c r="AG825" s="570"/>
      <c r="AH825" s="571"/>
      <c r="AI825" s="393"/>
    </row>
    <row r="826">
      <c r="A826" s="554"/>
      <c r="B826" s="480" t="s">
        <v>2869</v>
      </c>
      <c r="C826" s="555"/>
      <c r="D826" s="556"/>
      <c r="E826" s="384" t="s">
        <v>2869</v>
      </c>
      <c r="F826" s="557"/>
      <c r="G826" s="558"/>
      <c r="H826" s="559"/>
      <c r="I826" s="560"/>
      <c r="J826" s="558"/>
      <c r="K826" s="561"/>
      <c r="L826" s="557"/>
      <c r="M826" s="558"/>
      <c r="N826" s="559"/>
      <c r="O826" s="560"/>
      <c r="P826" s="558"/>
      <c r="Q826" s="561"/>
      <c r="R826" s="557"/>
      <c r="S826" s="558"/>
      <c r="T826" s="559"/>
      <c r="U826" s="562"/>
      <c r="V826" s="563"/>
      <c r="W826" s="591"/>
      <c r="X826" s="572"/>
      <c r="Y826" s="353"/>
      <c r="Z826" s="573"/>
      <c r="AA826" s="574" t="str">
        <f>IFERROR(__xludf.DUMMYFUNCTION("""COMPUTED_VALUE"""),"")</f>
        <v/>
      </c>
      <c r="AB826" s="577" t="str">
        <f>IFERROR(__xludf.DUMMYFUNCTION("""COMPUTED_VALUE"""),"")</f>
        <v/>
      </c>
      <c r="AC826" s="575" t="str">
        <f>IFERROR(__xludf.DUMMYFUNCTION("""COMPUTED_VALUE"""),"")</f>
        <v/>
      </c>
      <c r="AD826" s="576" t="str">
        <f>IFERROR(__xludf.DUMMYFUNCTION("""COMPUTED_VALUE"""),"")</f>
        <v/>
      </c>
      <c r="AE826" s="574" t="str">
        <f>IFERROR(__xludf.DUMMYFUNCTION("""COMPUTED_VALUE"""),"")</f>
        <v/>
      </c>
      <c r="AF826" s="577" t="str">
        <f>IFERROR(__xludf.DUMMYFUNCTION("""COMPUTED_VALUE"""),"")</f>
        <v/>
      </c>
      <c r="AG826" s="570"/>
      <c r="AH826" s="571"/>
      <c r="AI826" s="393"/>
    </row>
    <row r="827">
      <c r="A827" s="554"/>
      <c r="B827" s="480" t="s">
        <v>2869</v>
      </c>
      <c r="C827" s="555"/>
      <c r="D827" s="556"/>
      <c r="E827" s="384" t="s">
        <v>2869</v>
      </c>
      <c r="F827" s="557"/>
      <c r="G827" s="558"/>
      <c r="H827" s="559"/>
      <c r="I827" s="560"/>
      <c r="J827" s="558"/>
      <c r="K827" s="561"/>
      <c r="L827" s="557"/>
      <c r="M827" s="558"/>
      <c r="N827" s="559"/>
      <c r="O827" s="560"/>
      <c r="P827" s="558"/>
      <c r="Q827" s="561"/>
      <c r="R827" s="557"/>
      <c r="S827" s="558"/>
      <c r="T827" s="559"/>
      <c r="U827" s="562"/>
      <c r="V827" s="563"/>
      <c r="W827" s="591"/>
      <c r="X827" s="572"/>
      <c r="Y827" s="353"/>
      <c r="Z827" s="573"/>
      <c r="AA827" s="574" t="str">
        <f>IFERROR(__xludf.DUMMYFUNCTION("""COMPUTED_VALUE"""),"")</f>
        <v/>
      </c>
      <c r="AB827" s="577" t="str">
        <f>IFERROR(__xludf.DUMMYFUNCTION("""COMPUTED_VALUE"""),"")</f>
        <v/>
      </c>
      <c r="AC827" s="575" t="str">
        <f>IFERROR(__xludf.DUMMYFUNCTION("""COMPUTED_VALUE"""),"")</f>
        <v/>
      </c>
      <c r="AD827" s="576" t="str">
        <f>IFERROR(__xludf.DUMMYFUNCTION("""COMPUTED_VALUE"""),"")</f>
        <v/>
      </c>
      <c r="AE827" s="574" t="str">
        <f>IFERROR(__xludf.DUMMYFUNCTION("""COMPUTED_VALUE"""),"")</f>
        <v/>
      </c>
      <c r="AF827" s="577" t="str">
        <f>IFERROR(__xludf.DUMMYFUNCTION("""COMPUTED_VALUE"""),"")</f>
        <v/>
      </c>
      <c r="AG827" s="570"/>
      <c r="AH827" s="571"/>
      <c r="AI827" s="393"/>
    </row>
    <row r="828">
      <c r="A828" s="554"/>
      <c r="B828" s="480" t="s">
        <v>2869</v>
      </c>
      <c r="C828" s="555"/>
      <c r="D828" s="556"/>
      <c r="E828" s="384" t="s">
        <v>2869</v>
      </c>
      <c r="F828" s="557"/>
      <c r="G828" s="558"/>
      <c r="H828" s="559"/>
      <c r="I828" s="560"/>
      <c r="J828" s="558"/>
      <c r="K828" s="561"/>
      <c r="L828" s="557"/>
      <c r="M828" s="558"/>
      <c r="N828" s="559"/>
      <c r="O828" s="560"/>
      <c r="P828" s="558"/>
      <c r="Q828" s="561"/>
      <c r="R828" s="557"/>
      <c r="S828" s="558"/>
      <c r="T828" s="559"/>
      <c r="U828" s="562"/>
      <c r="V828" s="563"/>
      <c r="W828" s="591"/>
      <c r="X828" s="572"/>
      <c r="Y828" s="353"/>
      <c r="Z828" s="573"/>
      <c r="AA828" s="574" t="str">
        <f>IFERROR(__xludf.DUMMYFUNCTION("""COMPUTED_VALUE"""),"")</f>
        <v/>
      </c>
      <c r="AB828" s="577" t="str">
        <f>IFERROR(__xludf.DUMMYFUNCTION("""COMPUTED_VALUE"""),"")</f>
        <v/>
      </c>
      <c r="AC828" s="575" t="str">
        <f>IFERROR(__xludf.DUMMYFUNCTION("""COMPUTED_VALUE"""),"")</f>
        <v/>
      </c>
      <c r="AD828" s="576" t="str">
        <f>IFERROR(__xludf.DUMMYFUNCTION("""COMPUTED_VALUE"""),"")</f>
        <v/>
      </c>
      <c r="AE828" s="574" t="str">
        <f>IFERROR(__xludf.DUMMYFUNCTION("""COMPUTED_VALUE"""),"")</f>
        <v/>
      </c>
      <c r="AF828" s="577" t="str">
        <f>IFERROR(__xludf.DUMMYFUNCTION("""COMPUTED_VALUE"""),"")</f>
        <v/>
      </c>
      <c r="AG828" s="570"/>
      <c r="AH828" s="571"/>
      <c r="AI828" s="393"/>
    </row>
    <row r="829">
      <c r="A829" s="554"/>
      <c r="B829" s="480" t="s">
        <v>2869</v>
      </c>
      <c r="C829" s="555"/>
      <c r="D829" s="556"/>
      <c r="E829" s="384" t="s">
        <v>2869</v>
      </c>
      <c r="F829" s="557"/>
      <c r="G829" s="558"/>
      <c r="H829" s="559"/>
      <c r="I829" s="560"/>
      <c r="J829" s="558"/>
      <c r="K829" s="561"/>
      <c r="L829" s="557"/>
      <c r="M829" s="558"/>
      <c r="N829" s="559"/>
      <c r="O829" s="560"/>
      <c r="P829" s="558"/>
      <c r="Q829" s="561"/>
      <c r="R829" s="557"/>
      <c r="S829" s="558"/>
      <c r="T829" s="559"/>
      <c r="U829" s="562"/>
      <c r="V829" s="563"/>
      <c r="W829" s="591"/>
      <c r="X829" s="572"/>
      <c r="Y829" s="353"/>
      <c r="Z829" s="573"/>
      <c r="AA829" s="574" t="str">
        <f>IFERROR(__xludf.DUMMYFUNCTION("""COMPUTED_VALUE"""),"")</f>
        <v/>
      </c>
      <c r="AB829" s="577" t="str">
        <f>IFERROR(__xludf.DUMMYFUNCTION("""COMPUTED_VALUE"""),"")</f>
        <v/>
      </c>
      <c r="AC829" s="575" t="str">
        <f>IFERROR(__xludf.DUMMYFUNCTION("""COMPUTED_VALUE"""),"")</f>
        <v/>
      </c>
      <c r="AD829" s="576" t="str">
        <f>IFERROR(__xludf.DUMMYFUNCTION("""COMPUTED_VALUE"""),"")</f>
        <v/>
      </c>
      <c r="AE829" s="574" t="str">
        <f>IFERROR(__xludf.DUMMYFUNCTION("""COMPUTED_VALUE"""),"")</f>
        <v/>
      </c>
      <c r="AF829" s="577" t="str">
        <f>IFERROR(__xludf.DUMMYFUNCTION("""COMPUTED_VALUE"""),"")</f>
        <v/>
      </c>
      <c r="AG829" s="570"/>
      <c r="AH829" s="571"/>
      <c r="AI829" s="393"/>
    </row>
    <row r="830">
      <c r="A830" s="554"/>
      <c r="B830" s="480" t="s">
        <v>2869</v>
      </c>
      <c r="C830" s="555"/>
      <c r="D830" s="556"/>
      <c r="E830" s="384" t="s">
        <v>2869</v>
      </c>
      <c r="F830" s="557"/>
      <c r="G830" s="558"/>
      <c r="H830" s="559"/>
      <c r="I830" s="560"/>
      <c r="J830" s="558"/>
      <c r="K830" s="561"/>
      <c r="L830" s="557"/>
      <c r="M830" s="558"/>
      <c r="N830" s="559"/>
      <c r="O830" s="560"/>
      <c r="P830" s="558"/>
      <c r="Q830" s="561"/>
      <c r="R830" s="557"/>
      <c r="S830" s="558"/>
      <c r="T830" s="559"/>
      <c r="U830" s="562"/>
      <c r="V830" s="563"/>
      <c r="W830" s="591"/>
      <c r="X830" s="572"/>
      <c r="Y830" s="353"/>
      <c r="Z830" s="573"/>
      <c r="AA830" s="574" t="str">
        <f>IFERROR(__xludf.DUMMYFUNCTION("""COMPUTED_VALUE"""),"")</f>
        <v/>
      </c>
      <c r="AB830" s="577" t="str">
        <f>IFERROR(__xludf.DUMMYFUNCTION("""COMPUTED_VALUE"""),"")</f>
        <v/>
      </c>
      <c r="AC830" s="575" t="str">
        <f>IFERROR(__xludf.DUMMYFUNCTION("""COMPUTED_VALUE"""),"")</f>
        <v/>
      </c>
      <c r="AD830" s="576" t="str">
        <f>IFERROR(__xludf.DUMMYFUNCTION("""COMPUTED_VALUE"""),"")</f>
        <v/>
      </c>
      <c r="AE830" s="574" t="str">
        <f>IFERROR(__xludf.DUMMYFUNCTION("""COMPUTED_VALUE"""),"")</f>
        <v/>
      </c>
      <c r="AF830" s="577" t="str">
        <f>IFERROR(__xludf.DUMMYFUNCTION("""COMPUTED_VALUE"""),"")</f>
        <v/>
      </c>
      <c r="AG830" s="570"/>
      <c r="AH830" s="571"/>
      <c r="AI830" s="393"/>
    </row>
    <row r="831">
      <c r="A831" s="554"/>
      <c r="B831" s="480" t="s">
        <v>2869</v>
      </c>
      <c r="C831" s="555"/>
      <c r="D831" s="556"/>
      <c r="E831" s="384" t="s">
        <v>2869</v>
      </c>
      <c r="F831" s="557"/>
      <c r="G831" s="558"/>
      <c r="H831" s="559"/>
      <c r="I831" s="560"/>
      <c r="J831" s="558"/>
      <c r="K831" s="561"/>
      <c r="L831" s="557"/>
      <c r="M831" s="558"/>
      <c r="N831" s="559"/>
      <c r="O831" s="560"/>
      <c r="P831" s="558"/>
      <c r="Q831" s="561"/>
      <c r="R831" s="557"/>
      <c r="S831" s="558"/>
      <c r="T831" s="559"/>
      <c r="U831" s="562"/>
      <c r="V831" s="563"/>
      <c r="W831" s="591"/>
      <c r="X831" s="572"/>
      <c r="Y831" s="353"/>
      <c r="Z831" s="573"/>
      <c r="AA831" s="574" t="str">
        <f>IFERROR(__xludf.DUMMYFUNCTION("""COMPUTED_VALUE"""),"")</f>
        <v/>
      </c>
      <c r="AB831" s="577" t="str">
        <f>IFERROR(__xludf.DUMMYFUNCTION("""COMPUTED_VALUE"""),"")</f>
        <v/>
      </c>
      <c r="AC831" s="575" t="str">
        <f>IFERROR(__xludf.DUMMYFUNCTION("""COMPUTED_VALUE"""),"")</f>
        <v/>
      </c>
      <c r="AD831" s="576" t="str">
        <f>IFERROR(__xludf.DUMMYFUNCTION("""COMPUTED_VALUE"""),"")</f>
        <v/>
      </c>
      <c r="AE831" s="574" t="str">
        <f>IFERROR(__xludf.DUMMYFUNCTION("""COMPUTED_VALUE"""),"")</f>
        <v/>
      </c>
      <c r="AF831" s="577" t="str">
        <f>IFERROR(__xludf.DUMMYFUNCTION("""COMPUTED_VALUE"""),"")</f>
        <v/>
      </c>
      <c r="AG831" s="570"/>
      <c r="AH831" s="571"/>
      <c r="AI831" s="393"/>
    </row>
    <row r="832">
      <c r="A832" s="554"/>
      <c r="B832" s="480" t="s">
        <v>2869</v>
      </c>
      <c r="C832" s="555"/>
      <c r="D832" s="556"/>
      <c r="E832" s="384" t="s">
        <v>2869</v>
      </c>
      <c r="F832" s="557"/>
      <c r="G832" s="558"/>
      <c r="H832" s="559"/>
      <c r="I832" s="560"/>
      <c r="J832" s="558"/>
      <c r="K832" s="561"/>
      <c r="L832" s="557"/>
      <c r="M832" s="558"/>
      <c r="N832" s="559"/>
      <c r="O832" s="560"/>
      <c r="P832" s="558"/>
      <c r="Q832" s="561"/>
      <c r="R832" s="557"/>
      <c r="S832" s="558"/>
      <c r="T832" s="559"/>
      <c r="U832" s="562"/>
      <c r="V832" s="563"/>
      <c r="W832" s="591"/>
      <c r="X832" s="572"/>
      <c r="Y832" s="353"/>
      <c r="Z832" s="573"/>
      <c r="AA832" s="574" t="str">
        <f>IFERROR(__xludf.DUMMYFUNCTION("""COMPUTED_VALUE"""),"")</f>
        <v/>
      </c>
      <c r="AB832" s="577" t="str">
        <f>IFERROR(__xludf.DUMMYFUNCTION("""COMPUTED_VALUE"""),"")</f>
        <v/>
      </c>
      <c r="AC832" s="575" t="str">
        <f>IFERROR(__xludf.DUMMYFUNCTION("""COMPUTED_VALUE"""),"")</f>
        <v/>
      </c>
      <c r="AD832" s="576" t="str">
        <f>IFERROR(__xludf.DUMMYFUNCTION("""COMPUTED_VALUE"""),"")</f>
        <v/>
      </c>
      <c r="AE832" s="574" t="str">
        <f>IFERROR(__xludf.DUMMYFUNCTION("""COMPUTED_VALUE"""),"")</f>
        <v/>
      </c>
      <c r="AF832" s="577" t="str">
        <f>IFERROR(__xludf.DUMMYFUNCTION("""COMPUTED_VALUE"""),"")</f>
        <v/>
      </c>
      <c r="AG832" s="570"/>
      <c r="AH832" s="571"/>
      <c r="AI832" s="393"/>
    </row>
    <row r="833">
      <c r="A833" s="554"/>
      <c r="B833" s="480" t="s">
        <v>2869</v>
      </c>
      <c r="C833" s="555"/>
      <c r="D833" s="556"/>
      <c r="E833" s="384" t="s">
        <v>2869</v>
      </c>
      <c r="F833" s="557"/>
      <c r="G833" s="558"/>
      <c r="H833" s="559"/>
      <c r="I833" s="560"/>
      <c r="J833" s="558"/>
      <c r="K833" s="561"/>
      <c r="L833" s="557"/>
      <c r="M833" s="558"/>
      <c r="N833" s="559"/>
      <c r="O833" s="560"/>
      <c r="P833" s="558"/>
      <c r="Q833" s="561"/>
      <c r="R833" s="557"/>
      <c r="S833" s="558"/>
      <c r="T833" s="559"/>
      <c r="U833" s="562"/>
      <c r="V833" s="563"/>
      <c r="W833" s="591"/>
      <c r="X833" s="572"/>
      <c r="Y833" s="353"/>
      <c r="Z833" s="573"/>
      <c r="AA833" s="574" t="str">
        <f>IFERROR(__xludf.DUMMYFUNCTION("""COMPUTED_VALUE"""),"")</f>
        <v/>
      </c>
      <c r="AB833" s="577" t="str">
        <f>IFERROR(__xludf.DUMMYFUNCTION("""COMPUTED_VALUE"""),"")</f>
        <v/>
      </c>
      <c r="AC833" s="575" t="str">
        <f>IFERROR(__xludf.DUMMYFUNCTION("""COMPUTED_VALUE"""),"")</f>
        <v/>
      </c>
      <c r="AD833" s="576" t="str">
        <f>IFERROR(__xludf.DUMMYFUNCTION("""COMPUTED_VALUE"""),"")</f>
        <v/>
      </c>
      <c r="AE833" s="574" t="str">
        <f>IFERROR(__xludf.DUMMYFUNCTION("""COMPUTED_VALUE"""),"")</f>
        <v/>
      </c>
      <c r="AF833" s="577" t="str">
        <f>IFERROR(__xludf.DUMMYFUNCTION("""COMPUTED_VALUE"""),"")</f>
        <v/>
      </c>
      <c r="AG833" s="570"/>
      <c r="AH833" s="571"/>
      <c r="AI833" s="393"/>
    </row>
    <row r="834">
      <c r="A834" s="554"/>
      <c r="B834" s="480" t="s">
        <v>2869</v>
      </c>
      <c r="C834" s="555"/>
      <c r="D834" s="556"/>
      <c r="E834" s="384" t="s">
        <v>2869</v>
      </c>
      <c r="F834" s="557"/>
      <c r="G834" s="558"/>
      <c r="H834" s="559"/>
      <c r="I834" s="560"/>
      <c r="J834" s="558"/>
      <c r="K834" s="561"/>
      <c r="L834" s="557"/>
      <c r="M834" s="558"/>
      <c r="N834" s="559"/>
      <c r="O834" s="560"/>
      <c r="P834" s="558"/>
      <c r="Q834" s="561"/>
      <c r="R834" s="557"/>
      <c r="S834" s="558"/>
      <c r="T834" s="559"/>
      <c r="U834" s="562"/>
      <c r="V834" s="563"/>
      <c r="W834" s="591"/>
      <c r="X834" s="572"/>
      <c r="Y834" s="353"/>
      <c r="Z834" s="573"/>
      <c r="AA834" s="574" t="str">
        <f>IFERROR(__xludf.DUMMYFUNCTION("""COMPUTED_VALUE"""),"")</f>
        <v/>
      </c>
      <c r="AB834" s="577" t="str">
        <f>IFERROR(__xludf.DUMMYFUNCTION("""COMPUTED_VALUE"""),"")</f>
        <v/>
      </c>
      <c r="AC834" s="575" t="str">
        <f>IFERROR(__xludf.DUMMYFUNCTION("""COMPUTED_VALUE"""),"")</f>
        <v/>
      </c>
      <c r="AD834" s="576" t="str">
        <f>IFERROR(__xludf.DUMMYFUNCTION("""COMPUTED_VALUE"""),"")</f>
        <v/>
      </c>
      <c r="AE834" s="574" t="str">
        <f>IFERROR(__xludf.DUMMYFUNCTION("""COMPUTED_VALUE"""),"")</f>
        <v/>
      </c>
      <c r="AF834" s="577" t="str">
        <f>IFERROR(__xludf.DUMMYFUNCTION("""COMPUTED_VALUE"""),"")</f>
        <v/>
      </c>
      <c r="AG834" s="570"/>
      <c r="AH834" s="571"/>
      <c r="AI834" s="393"/>
    </row>
    <row r="835">
      <c r="A835" s="554"/>
      <c r="B835" s="480" t="s">
        <v>2869</v>
      </c>
      <c r="C835" s="555"/>
      <c r="D835" s="556"/>
      <c r="E835" s="384" t="s">
        <v>2869</v>
      </c>
      <c r="F835" s="557"/>
      <c r="G835" s="558"/>
      <c r="H835" s="559"/>
      <c r="I835" s="560"/>
      <c r="J835" s="558"/>
      <c r="K835" s="561"/>
      <c r="L835" s="557"/>
      <c r="M835" s="558"/>
      <c r="N835" s="559"/>
      <c r="O835" s="560"/>
      <c r="P835" s="558"/>
      <c r="Q835" s="561"/>
      <c r="R835" s="557"/>
      <c r="S835" s="558"/>
      <c r="T835" s="559"/>
      <c r="U835" s="562"/>
      <c r="V835" s="563"/>
      <c r="W835" s="591"/>
      <c r="X835" s="572"/>
      <c r="Y835" s="353"/>
      <c r="Z835" s="573"/>
      <c r="AA835" s="574" t="str">
        <f>IFERROR(__xludf.DUMMYFUNCTION("""COMPUTED_VALUE"""),"")</f>
        <v/>
      </c>
      <c r="AB835" s="577" t="str">
        <f>IFERROR(__xludf.DUMMYFUNCTION("""COMPUTED_VALUE"""),"")</f>
        <v/>
      </c>
      <c r="AC835" s="575" t="str">
        <f>IFERROR(__xludf.DUMMYFUNCTION("""COMPUTED_VALUE"""),"")</f>
        <v/>
      </c>
      <c r="AD835" s="576" t="str">
        <f>IFERROR(__xludf.DUMMYFUNCTION("""COMPUTED_VALUE"""),"")</f>
        <v/>
      </c>
      <c r="AE835" s="574" t="str">
        <f>IFERROR(__xludf.DUMMYFUNCTION("""COMPUTED_VALUE"""),"")</f>
        <v/>
      </c>
      <c r="AF835" s="577" t="str">
        <f>IFERROR(__xludf.DUMMYFUNCTION("""COMPUTED_VALUE"""),"")</f>
        <v/>
      </c>
      <c r="AG835" s="570"/>
      <c r="AH835" s="571"/>
      <c r="AI835" s="393"/>
    </row>
    <row r="836">
      <c r="A836" s="554"/>
      <c r="B836" s="480" t="s">
        <v>2869</v>
      </c>
      <c r="C836" s="555"/>
      <c r="D836" s="556"/>
      <c r="E836" s="384" t="s">
        <v>2869</v>
      </c>
      <c r="F836" s="557"/>
      <c r="G836" s="558"/>
      <c r="H836" s="559"/>
      <c r="I836" s="560"/>
      <c r="J836" s="558"/>
      <c r="K836" s="561"/>
      <c r="L836" s="557"/>
      <c r="M836" s="558"/>
      <c r="N836" s="559"/>
      <c r="O836" s="560"/>
      <c r="P836" s="558"/>
      <c r="Q836" s="561"/>
      <c r="R836" s="557"/>
      <c r="S836" s="558"/>
      <c r="T836" s="559"/>
      <c r="U836" s="562"/>
      <c r="V836" s="563"/>
      <c r="W836" s="591"/>
      <c r="X836" s="572"/>
      <c r="Y836" s="353"/>
      <c r="Z836" s="573"/>
      <c r="AA836" s="574" t="str">
        <f>IFERROR(__xludf.DUMMYFUNCTION("""COMPUTED_VALUE"""),"")</f>
        <v/>
      </c>
      <c r="AB836" s="577" t="str">
        <f>IFERROR(__xludf.DUMMYFUNCTION("""COMPUTED_VALUE"""),"")</f>
        <v/>
      </c>
      <c r="AC836" s="575" t="str">
        <f>IFERROR(__xludf.DUMMYFUNCTION("""COMPUTED_VALUE"""),"")</f>
        <v/>
      </c>
      <c r="AD836" s="576" t="str">
        <f>IFERROR(__xludf.DUMMYFUNCTION("""COMPUTED_VALUE"""),"")</f>
        <v/>
      </c>
      <c r="AE836" s="574" t="str">
        <f>IFERROR(__xludf.DUMMYFUNCTION("""COMPUTED_VALUE"""),"")</f>
        <v/>
      </c>
      <c r="AF836" s="577" t="str">
        <f>IFERROR(__xludf.DUMMYFUNCTION("""COMPUTED_VALUE"""),"")</f>
        <v/>
      </c>
      <c r="AG836" s="570"/>
      <c r="AH836" s="571"/>
      <c r="AI836" s="393"/>
    </row>
    <row r="837">
      <c r="A837" s="554"/>
      <c r="B837" s="480" t="s">
        <v>2869</v>
      </c>
      <c r="C837" s="555"/>
      <c r="D837" s="556"/>
      <c r="E837" s="384" t="s">
        <v>2869</v>
      </c>
      <c r="F837" s="557"/>
      <c r="G837" s="558"/>
      <c r="H837" s="559"/>
      <c r="I837" s="560"/>
      <c r="J837" s="558"/>
      <c r="K837" s="561"/>
      <c r="L837" s="557"/>
      <c r="M837" s="558"/>
      <c r="N837" s="559"/>
      <c r="O837" s="560"/>
      <c r="P837" s="558"/>
      <c r="Q837" s="561"/>
      <c r="R837" s="557"/>
      <c r="S837" s="558"/>
      <c r="T837" s="559"/>
      <c r="U837" s="562"/>
      <c r="V837" s="563"/>
      <c r="W837" s="591"/>
      <c r="X837" s="572"/>
      <c r="Y837" s="353"/>
      <c r="Z837" s="573"/>
      <c r="AA837" s="574" t="str">
        <f>IFERROR(__xludf.DUMMYFUNCTION("""COMPUTED_VALUE"""),"")</f>
        <v/>
      </c>
      <c r="AB837" s="577" t="str">
        <f>IFERROR(__xludf.DUMMYFUNCTION("""COMPUTED_VALUE"""),"")</f>
        <v/>
      </c>
      <c r="AC837" s="575" t="str">
        <f>IFERROR(__xludf.DUMMYFUNCTION("""COMPUTED_VALUE"""),"")</f>
        <v/>
      </c>
      <c r="AD837" s="576" t="str">
        <f>IFERROR(__xludf.DUMMYFUNCTION("""COMPUTED_VALUE"""),"")</f>
        <v/>
      </c>
      <c r="AE837" s="574" t="str">
        <f>IFERROR(__xludf.DUMMYFUNCTION("""COMPUTED_VALUE"""),"")</f>
        <v/>
      </c>
      <c r="AF837" s="577" t="str">
        <f>IFERROR(__xludf.DUMMYFUNCTION("""COMPUTED_VALUE"""),"")</f>
        <v/>
      </c>
      <c r="AG837" s="570"/>
      <c r="AH837" s="571"/>
      <c r="AI837" s="393"/>
    </row>
    <row r="838">
      <c r="A838" s="554"/>
      <c r="B838" s="480" t="s">
        <v>2869</v>
      </c>
      <c r="C838" s="555"/>
      <c r="D838" s="556"/>
      <c r="E838" s="384" t="s">
        <v>2869</v>
      </c>
      <c r="F838" s="557"/>
      <c r="G838" s="558"/>
      <c r="H838" s="559"/>
      <c r="I838" s="560"/>
      <c r="J838" s="558"/>
      <c r="K838" s="561"/>
      <c r="L838" s="557"/>
      <c r="M838" s="558"/>
      <c r="N838" s="559"/>
      <c r="O838" s="560"/>
      <c r="P838" s="558"/>
      <c r="Q838" s="561"/>
      <c r="R838" s="557"/>
      <c r="S838" s="558"/>
      <c r="T838" s="559"/>
      <c r="U838" s="562"/>
      <c r="V838" s="563"/>
      <c r="W838" s="591"/>
      <c r="X838" s="572"/>
      <c r="Y838" s="353"/>
      <c r="Z838" s="573"/>
      <c r="AA838" s="574" t="str">
        <f>IFERROR(__xludf.DUMMYFUNCTION("""COMPUTED_VALUE"""),"")</f>
        <v/>
      </c>
      <c r="AB838" s="577" t="str">
        <f>IFERROR(__xludf.DUMMYFUNCTION("""COMPUTED_VALUE"""),"")</f>
        <v/>
      </c>
      <c r="AC838" s="575" t="str">
        <f>IFERROR(__xludf.DUMMYFUNCTION("""COMPUTED_VALUE"""),"")</f>
        <v/>
      </c>
      <c r="AD838" s="576" t="str">
        <f>IFERROR(__xludf.DUMMYFUNCTION("""COMPUTED_VALUE"""),"")</f>
        <v/>
      </c>
      <c r="AE838" s="574" t="str">
        <f>IFERROR(__xludf.DUMMYFUNCTION("""COMPUTED_VALUE"""),"")</f>
        <v/>
      </c>
      <c r="AF838" s="577" t="str">
        <f>IFERROR(__xludf.DUMMYFUNCTION("""COMPUTED_VALUE"""),"")</f>
        <v/>
      </c>
      <c r="AG838" s="570"/>
      <c r="AH838" s="571"/>
      <c r="AI838" s="393"/>
    </row>
    <row r="839">
      <c r="A839" s="554"/>
      <c r="B839" s="480" t="s">
        <v>2869</v>
      </c>
      <c r="C839" s="555"/>
      <c r="D839" s="556"/>
      <c r="E839" s="384" t="s">
        <v>2869</v>
      </c>
      <c r="F839" s="557"/>
      <c r="G839" s="558"/>
      <c r="H839" s="559"/>
      <c r="I839" s="560"/>
      <c r="J839" s="558"/>
      <c r="K839" s="561"/>
      <c r="L839" s="557"/>
      <c r="M839" s="558"/>
      <c r="N839" s="559"/>
      <c r="O839" s="560"/>
      <c r="P839" s="558"/>
      <c r="Q839" s="561"/>
      <c r="R839" s="557"/>
      <c r="S839" s="558"/>
      <c r="T839" s="559"/>
      <c r="U839" s="562"/>
      <c r="V839" s="563"/>
      <c r="W839" s="591"/>
      <c r="X839" s="572"/>
      <c r="Y839" s="353"/>
      <c r="Z839" s="573"/>
      <c r="AA839" s="574" t="str">
        <f>IFERROR(__xludf.DUMMYFUNCTION("""COMPUTED_VALUE"""),"")</f>
        <v/>
      </c>
      <c r="AB839" s="577" t="str">
        <f>IFERROR(__xludf.DUMMYFUNCTION("""COMPUTED_VALUE"""),"")</f>
        <v/>
      </c>
      <c r="AC839" s="575" t="str">
        <f>IFERROR(__xludf.DUMMYFUNCTION("""COMPUTED_VALUE"""),"")</f>
        <v/>
      </c>
      <c r="AD839" s="576" t="str">
        <f>IFERROR(__xludf.DUMMYFUNCTION("""COMPUTED_VALUE"""),"")</f>
        <v/>
      </c>
      <c r="AE839" s="574" t="str">
        <f>IFERROR(__xludf.DUMMYFUNCTION("""COMPUTED_VALUE"""),"")</f>
        <v/>
      </c>
      <c r="AF839" s="577" t="str">
        <f>IFERROR(__xludf.DUMMYFUNCTION("""COMPUTED_VALUE"""),"")</f>
        <v/>
      </c>
      <c r="AG839" s="570"/>
      <c r="AH839" s="571"/>
      <c r="AI839" s="393"/>
    </row>
    <row r="840">
      <c r="A840" s="554"/>
      <c r="B840" s="480" t="s">
        <v>2869</v>
      </c>
      <c r="C840" s="555"/>
      <c r="D840" s="556"/>
      <c r="E840" s="384" t="s">
        <v>2869</v>
      </c>
      <c r="F840" s="557"/>
      <c r="G840" s="558"/>
      <c r="H840" s="559"/>
      <c r="I840" s="560"/>
      <c r="J840" s="558"/>
      <c r="K840" s="561"/>
      <c r="L840" s="557"/>
      <c r="M840" s="558"/>
      <c r="N840" s="559"/>
      <c r="O840" s="560"/>
      <c r="P840" s="558"/>
      <c r="Q840" s="561"/>
      <c r="R840" s="557"/>
      <c r="S840" s="558"/>
      <c r="T840" s="559"/>
      <c r="U840" s="562"/>
      <c r="V840" s="563"/>
      <c r="W840" s="591"/>
      <c r="X840" s="572"/>
      <c r="Y840" s="353"/>
      <c r="Z840" s="573"/>
      <c r="AA840" s="574" t="str">
        <f>IFERROR(__xludf.DUMMYFUNCTION("""COMPUTED_VALUE"""),"")</f>
        <v/>
      </c>
      <c r="AB840" s="577" t="str">
        <f>IFERROR(__xludf.DUMMYFUNCTION("""COMPUTED_VALUE"""),"")</f>
        <v/>
      </c>
      <c r="AC840" s="575" t="str">
        <f>IFERROR(__xludf.DUMMYFUNCTION("""COMPUTED_VALUE"""),"")</f>
        <v/>
      </c>
      <c r="AD840" s="576" t="str">
        <f>IFERROR(__xludf.DUMMYFUNCTION("""COMPUTED_VALUE"""),"")</f>
        <v/>
      </c>
      <c r="AE840" s="574" t="str">
        <f>IFERROR(__xludf.DUMMYFUNCTION("""COMPUTED_VALUE"""),"")</f>
        <v/>
      </c>
      <c r="AF840" s="577" t="str">
        <f>IFERROR(__xludf.DUMMYFUNCTION("""COMPUTED_VALUE"""),"")</f>
        <v/>
      </c>
      <c r="AG840" s="570"/>
      <c r="AH840" s="571"/>
      <c r="AI840" s="393"/>
    </row>
    <row r="841">
      <c r="A841" s="554"/>
      <c r="B841" s="480" t="s">
        <v>2869</v>
      </c>
      <c r="C841" s="555"/>
      <c r="D841" s="556"/>
      <c r="E841" s="384" t="s">
        <v>2869</v>
      </c>
      <c r="F841" s="557"/>
      <c r="G841" s="558"/>
      <c r="H841" s="559"/>
      <c r="I841" s="560"/>
      <c r="J841" s="558"/>
      <c r="K841" s="561"/>
      <c r="L841" s="557"/>
      <c r="M841" s="558"/>
      <c r="N841" s="559"/>
      <c r="O841" s="560"/>
      <c r="P841" s="558"/>
      <c r="Q841" s="561"/>
      <c r="R841" s="557"/>
      <c r="S841" s="558"/>
      <c r="T841" s="559"/>
      <c r="U841" s="562"/>
      <c r="V841" s="563"/>
      <c r="W841" s="591"/>
      <c r="X841" s="572"/>
      <c r="Y841" s="353"/>
      <c r="Z841" s="573"/>
      <c r="AA841" s="574" t="str">
        <f>IFERROR(__xludf.DUMMYFUNCTION("""COMPUTED_VALUE"""),"")</f>
        <v/>
      </c>
      <c r="AB841" s="577" t="str">
        <f>IFERROR(__xludf.DUMMYFUNCTION("""COMPUTED_VALUE"""),"")</f>
        <v/>
      </c>
      <c r="AC841" s="575" t="str">
        <f>IFERROR(__xludf.DUMMYFUNCTION("""COMPUTED_VALUE"""),"")</f>
        <v/>
      </c>
      <c r="AD841" s="576" t="str">
        <f>IFERROR(__xludf.DUMMYFUNCTION("""COMPUTED_VALUE"""),"")</f>
        <v/>
      </c>
      <c r="AE841" s="574" t="str">
        <f>IFERROR(__xludf.DUMMYFUNCTION("""COMPUTED_VALUE"""),"")</f>
        <v/>
      </c>
      <c r="AF841" s="577" t="str">
        <f>IFERROR(__xludf.DUMMYFUNCTION("""COMPUTED_VALUE"""),"")</f>
        <v/>
      </c>
      <c r="AG841" s="570"/>
      <c r="AH841" s="571"/>
      <c r="AI841" s="393"/>
    </row>
    <row r="842">
      <c r="A842" s="554"/>
      <c r="B842" s="480" t="s">
        <v>2869</v>
      </c>
      <c r="C842" s="555"/>
      <c r="D842" s="556"/>
      <c r="E842" s="384" t="s">
        <v>2869</v>
      </c>
      <c r="F842" s="557"/>
      <c r="G842" s="558"/>
      <c r="H842" s="559"/>
      <c r="I842" s="560"/>
      <c r="J842" s="558"/>
      <c r="K842" s="561"/>
      <c r="L842" s="557"/>
      <c r="M842" s="558"/>
      <c r="N842" s="559"/>
      <c r="O842" s="560"/>
      <c r="P842" s="558"/>
      <c r="Q842" s="561"/>
      <c r="R842" s="557"/>
      <c r="S842" s="558"/>
      <c r="T842" s="559"/>
      <c r="U842" s="562"/>
      <c r="V842" s="563"/>
      <c r="W842" s="591"/>
      <c r="X842" s="572"/>
      <c r="Y842" s="353"/>
      <c r="Z842" s="573"/>
      <c r="AA842" s="574" t="str">
        <f>IFERROR(__xludf.DUMMYFUNCTION("""COMPUTED_VALUE"""),"")</f>
        <v/>
      </c>
      <c r="AB842" s="577" t="str">
        <f>IFERROR(__xludf.DUMMYFUNCTION("""COMPUTED_VALUE"""),"")</f>
        <v/>
      </c>
      <c r="AC842" s="575" t="str">
        <f>IFERROR(__xludf.DUMMYFUNCTION("""COMPUTED_VALUE"""),"")</f>
        <v/>
      </c>
      <c r="AD842" s="576" t="str">
        <f>IFERROR(__xludf.DUMMYFUNCTION("""COMPUTED_VALUE"""),"")</f>
        <v/>
      </c>
      <c r="AE842" s="574" t="str">
        <f>IFERROR(__xludf.DUMMYFUNCTION("""COMPUTED_VALUE"""),"")</f>
        <v/>
      </c>
      <c r="AF842" s="577" t="str">
        <f>IFERROR(__xludf.DUMMYFUNCTION("""COMPUTED_VALUE"""),"")</f>
        <v/>
      </c>
      <c r="AG842" s="570"/>
      <c r="AH842" s="571"/>
      <c r="AI842" s="393"/>
    </row>
    <row r="843">
      <c r="A843" s="554"/>
      <c r="B843" s="480" t="s">
        <v>2869</v>
      </c>
      <c r="C843" s="555"/>
      <c r="D843" s="556"/>
      <c r="E843" s="384" t="s">
        <v>2869</v>
      </c>
      <c r="F843" s="557"/>
      <c r="G843" s="558"/>
      <c r="H843" s="559"/>
      <c r="I843" s="560"/>
      <c r="J843" s="558"/>
      <c r="K843" s="561"/>
      <c r="L843" s="557"/>
      <c r="M843" s="558"/>
      <c r="N843" s="559"/>
      <c r="O843" s="560"/>
      <c r="P843" s="558"/>
      <c r="Q843" s="561"/>
      <c r="R843" s="557"/>
      <c r="S843" s="558"/>
      <c r="T843" s="559"/>
      <c r="U843" s="562"/>
      <c r="V843" s="563"/>
      <c r="W843" s="591"/>
      <c r="X843" s="572"/>
      <c r="Y843" s="353"/>
      <c r="Z843" s="573"/>
      <c r="AA843" s="574" t="str">
        <f>IFERROR(__xludf.DUMMYFUNCTION("""COMPUTED_VALUE"""),"")</f>
        <v/>
      </c>
      <c r="AB843" s="577" t="str">
        <f>IFERROR(__xludf.DUMMYFUNCTION("""COMPUTED_VALUE"""),"")</f>
        <v/>
      </c>
      <c r="AC843" s="575" t="str">
        <f>IFERROR(__xludf.DUMMYFUNCTION("""COMPUTED_VALUE"""),"")</f>
        <v/>
      </c>
      <c r="AD843" s="576" t="str">
        <f>IFERROR(__xludf.DUMMYFUNCTION("""COMPUTED_VALUE"""),"")</f>
        <v/>
      </c>
      <c r="AE843" s="574" t="str">
        <f>IFERROR(__xludf.DUMMYFUNCTION("""COMPUTED_VALUE"""),"")</f>
        <v/>
      </c>
      <c r="AF843" s="577" t="str">
        <f>IFERROR(__xludf.DUMMYFUNCTION("""COMPUTED_VALUE"""),"")</f>
        <v/>
      </c>
      <c r="AG843" s="570"/>
      <c r="AH843" s="571"/>
      <c r="AI843" s="393"/>
    </row>
    <row r="844">
      <c r="A844" s="554"/>
      <c r="B844" s="480" t="s">
        <v>2869</v>
      </c>
      <c r="C844" s="555"/>
      <c r="D844" s="556"/>
      <c r="E844" s="384" t="s">
        <v>2869</v>
      </c>
      <c r="F844" s="557"/>
      <c r="G844" s="558"/>
      <c r="H844" s="559"/>
      <c r="I844" s="560"/>
      <c r="J844" s="558"/>
      <c r="K844" s="561"/>
      <c r="L844" s="557"/>
      <c r="M844" s="558"/>
      <c r="N844" s="559"/>
      <c r="O844" s="560"/>
      <c r="P844" s="558"/>
      <c r="Q844" s="561"/>
      <c r="R844" s="557"/>
      <c r="S844" s="558"/>
      <c r="T844" s="559"/>
      <c r="U844" s="562"/>
      <c r="V844" s="563"/>
      <c r="W844" s="591"/>
      <c r="X844" s="572"/>
      <c r="Y844" s="353"/>
      <c r="Z844" s="573"/>
      <c r="AA844" s="574" t="str">
        <f>IFERROR(__xludf.DUMMYFUNCTION("""COMPUTED_VALUE"""),"")</f>
        <v/>
      </c>
      <c r="AB844" s="577" t="str">
        <f>IFERROR(__xludf.DUMMYFUNCTION("""COMPUTED_VALUE"""),"")</f>
        <v/>
      </c>
      <c r="AC844" s="575" t="str">
        <f>IFERROR(__xludf.DUMMYFUNCTION("""COMPUTED_VALUE"""),"")</f>
        <v/>
      </c>
      <c r="AD844" s="576" t="str">
        <f>IFERROR(__xludf.DUMMYFUNCTION("""COMPUTED_VALUE"""),"")</f>
        <v/>
      </c>
      <c r="AE844" s="574" t="str">
        <f>IFERROR(__xludf.DUMMYFUNCTION("""COMPUTED_VALUE"""),"")</f>
        <v/>
      </c>
      <c r="AF844" s="577" t="str">
        <f>IFERROR(__xludf.DUMMYFUNCTION("""COMPUTED_VALUE"""),"")</f>
        <v/>
      </c>
      <c r="AG844" s="570"/>
      <c r="AH844" s="571"/>
      <c r="AI844" s="393"/>
    </row>
    <row r="845">
      <c r="A845" s="554"/>
      <c r="B845" s="480" t="s">
        <v>2869</v>
      </c>
      <c r="C845" s="555"/>
      <c r="D845" s="556"/>
      <c r="E845" s="384" t="s">
        <v>2869</v>
      </c>
      <c r="F845" s="557"/>
      <c r="G845" s="558"/>
      <c r="H845" s="559"/>
      <c r="I845" s="560"/>
      <c r="J845" s="558"/>
      <c r="K845" s="561"/>
      <c r="L845" s="557"/>
      <c r="M845" s="558"/>
      <c r="N845" s="559"/>
      <c r="O845" s="560"/>
      <c r="P845" s="558"/>
      <c r="Q845" s="561"/>
      <c r="R845" s="557"/>
      <c r="S845" s="558"/>
      <c r="T845" s="559"/>
      <c r="U845" s="562"/>
      <c r="V845" s="563"/>
      <c r="W845" s="591"/>
      <c r="X845" s="572"/>
      <c r="Y845" s="353"/>
      <c r="Z845" s="573"/>
      <c r="AA845" s="574" t="str">
        <f>IFERROR(__xludf.DUMMYFUNCTION("""COMPUTED_VALUE"""),"")</f>
        <v/>
      </c>
      <c r="AB845" s="577" t="str">
        <f>IFERROR(__xludf.DUMMYFUNCTION("""COMPUTED_VALUE"""),"")</f>
        <v/>
      </c>
      <c r="AC845" s="575" t="str">
        <f>IFERROR(__xludf.DUMMYFUNCTION("""COMPUTED_VALUE"""),"")</f>
        <v/>
      </c>
      <c r="AD845" s="576" t="str">
        <f>IFERROR(__xludf.DUMMYFUNCTION("""COMPUTED_VALUE"""),"")</f>
        <v/>
      </c>
      <c r="AE845" s="574" t="str">
        <f>IFERROR(__xludf.DUMMYFUNCTION("""COMPUTED_VALUE"""),"")</f>
        <v/>
      </c>
      <c r="AF845" s="577" t="str">
        <f>IFERROR(__xludf.DUMMYFUNCTION("""COMPUTED_VALUE"""),"")</f>
        <v/>
      </c>
      <c r="AG845" s="570"/>
      <c r="AH845" s="571"/>
      <c r="AI845" s="393"/>
    </row>
    <row r="846">
      <c r="A846" s="554"/>
      <c r="B846" s="480" t="s">
        <v>2869</v>
      </c>
      <c r="C846" s="555"/>
      <c r="D846" s="556"/>
      <c r="E846" s="384" t="s">
        <v>2869</v>
      </c>
      <c r="F846" s="557"/>
      <c r="G846" s="558"/>
      <c r="H846" s="559"/>
      <c r="I846" s="560"/>
      <c r="J846" s="558"/>
      <c r="K846" s="561"/>
      <c r="L846" s="557"/>
      <c r="M846" s="558"/>
      <c r="N846" s="559"/>
      <c r="O846" s="560"/>
      <c r="P846" s="558"/>
      <c r="Q846" s="561"/>
      <c r="R846" s="557"/>
      <c r="S846" s="558"/>
      <c r="T846" s="559"/>
      <c r="U846" s="562"/>
      <c r="V846" s="563"/>
      <c r="W846" s="591"/>
      <c r="X846" s="572"/>
      <c r="Y846" s="353"/>
      <c r="Z846" s="573"/>
      <c r="AA846" s="574" t="str">
        <f>IFERROR(__xludf.DUMMYFUNCTION("""COMPUTED_VALUE"""),"")</f>
        <v/>
      </c>
      <c r="AB846" s="577" t="str">
        <f>IFERROR(__xludf.DUMMYFUNCTION("""COMPUTED_VALUE"""),"")</f>
        <v/>
      </c>
      <c r="AC846" s="575" t="str">
        <f>IFERROR(__xludf.DUMMYFUNCTION("""COMPUTED_VALUE"""),"")</f>
        <v/>
      </c>
      <c r="AD846" s="576" t="str">
        <f>IFERROR(__xludf.DUMMYFUNCTION("""COMPUTED_VALUE"""),"")</f>
        <v/>
      </c>
      <c r="AE846" s="574" t="str">
        <f>IFERROR(__xludf.DUMMYFUNCTION("""COMPUTED_VALUE"""),"")</f>
        <v/>
      </c>
      <c r="AF846" s="577" t="str">
        <f>IFERROR(__xludf.DUMMYFUNCTION("""COMPUTED_VALUE"""),"")</f>
        <v/>
      </c>
      <c r="AG846" s="570"/>
      <c r="AH846" s="571"/>
      <c r="AI846" s="393"/>
    </row>
    <row r="847">
      <c r="A847" s="554"/>
      <c r="B847" s="480" t="s">
        <v>2869</v>
      </c>
      <c r="C847" s="555"/>
      <c r="D847" s="556"/>
      <c r="E847" s="384" t="s">
        <v>2869</v>
      </c>
      <c r="F847" s="557"/>
      <c r="G847" s="558"/>
      <c r="H847" s="559"/>
      <c r="I847" s="560"/>
      <c r="J847" s="558"/>
      <c r="K847" s="561"/>
      <c r="L847" s="557"/>
      <c r="M847" s="558"/>
      <c r="N847" s="559"/>
      <c r="O847" s="560"/>
      <c r="P847" s="558"/>
      <c r="Q847" s="561"/>
      <c r="R847" s="557"/>
      <c r="S847" s="558"/>
      <c r="T847" s="559"/>
      <c r="U847" s="562"/>
      <c r="V847" s="563"/>
      <c r="W847" s="591"/>
      <c r="X847" s="572"/>
      <c r="Y847" s="353"/>
      <c r="Z847" s="573"/>
      <c r="AA847" s="574" t="str">
        <f>IFERROR(__xludf.DUMMYFUNCTION("""COMPUTED_VALUE"""),"")</f>
        <v/>
      </c>
      <c r="AB847" s="577" t="str">
        <f>IFERROR(__xludf.DUMMYFUNCTION("""COMPUTED_VALUE"""),"")</f>
        <v/>
      </c>
      <c r="AC847" s="575" t="str">
        <f>IFERROR(__xludf.DUMMYFUNCTION("""COMPUTED_VALUE"""),"")</f>
        <v/>
      </c>
      <c r="AD847" s="576" t="str">
        <f>IFERROR(__xludf.DUMMYFUNCTION("""COMPUTED_VALUE"""),"")</f>
        <v/>
      </c>
      <c r="AE847" s="574" t="str">
        <f>IFERROR(__xludf.DUMMYFUNCTION("""COMPUTED_VALUE"""),"")</f>
        <v/>
      </c>
      <c r="AF847" s="577" t="str">
        <f>IFERROR(__xludf.DUMMYFUNCTION("""COMPUTED_VALUE"""),"")</f>
        <v/>
      </c>
      <c r="AG847" s="570"/>
      <c r="AH847" s="571"/>
      <c r="AI847" s="393"/>
    </row>
    <row r="848">
      <c r="A848" s="554"/>
      <c r="B848" s="480" t="s">
        <v>2869</v>
      </c>
      <c r="C848" s="555"/>
      <c r="D848" s="556"/>
      <c r="E848" s="384" t="s">
        <v>2869</v>
      </c>
      <c r="F848" s="557"/>
      <c r="G848" s="558"/>
      <c r="H848" s="559"/>
      <c r="I848" s="560"/>
      <c r="J848" s="558"/>
      <c r="K848" s="561"/>
      <c r="L848" s="557"/>
      <c r="M848" s="558"/>
      <c r="N848" s="559"/>
      <c r="O848" s="560"/>
      <c r="P848" s="558"/>
      <c r="Q848" s="561"/>
      <c r="R848" s="557"/>
      <c r="S848" s="558"/>
      <c r="T848" s="559"/>
      <c r="U848" s="562"/>
      <c r="V848" s="563"/>
      <c r="W848" s="591"/>
      <c r="X848" s="572"/>
      <c r="Y848" s="353"/>
      <c r="Z848" s="573"/>
      <c r="AA848" s="574" t="str">
        <f>IFERROR(__xludf.DUMMYFUNCTION("""COMPUTED_VALUE"""),"")</f>
        <v/>
      </c>
      <c r="AB848" s="577" t="str">
        <f>IFERROR(__xludf.DUMMYFUNCTION("""COMPUTED_VALUE"""),"")</f>
        <v/>
      </c>
      <c r="AC848" s="575" t="str">
        <f>IFERROR(__xludf.DUMMYFUNCTION("""COMPUTED_VALUE"""),"")</f>
        <v/>
      </c>
      <c r="AD848" s="576" t="str">
        <f>IFERROR(__xludf.DUMMYFUNCTION("""COMPUTED_VALUE"""),"")</f>
        <v/>
      </c>
      <c r="AE848" s="574" t="str">
        <f>IFERROR(__xludf.DUMMYFUNCTION("""COMPUTED_VALUE"""),"")</f>
        <v/>
      </c>
      <c r="AF848" s="577" t="str">
        <f>IFERROR(__xludf.DUMMYFUNCTION("""COMPUTED_VALUE"""),"")</f>
        <v/>
      </c>
      <c r="AG848" s="570"/>
      <c r="AH848" s="571"/>
      <c r="AI848" s="393"/>
    </row>
    <row r="849">
      <c r="A849" s="554"/>
      <c r="B849" s="480" t="s">
        <v>2869</v>
      </c>
      <c r="C849" s="555"/>
      <c r="D849" s="556"/>
      <c r="E849" s="384" t="s">
        <v>2869</v>
      </c>
      <c r="F849" s="557"/>
      <c r="G849" s="558"/>
      <c r="H849" s="559"/>
      <c r="I849" s="560"/>
      <c r="J849" s="558"/>
      <c r="K849" s="561"/>
      <c r="L849" s="557"/>
      <c r="M849" s="558"/>
      <c r="N849" s="559"/>
      <c r="O849" s="560"/>
      <c r="P849" s="558"/>
      <c r="Q849" s="561"/>
      <c r="R849" s="557"/>
      <c r="S849" s="558"/>
      <c r="T849" s="559"/>
      <c r="U849" s="562"/>
      <c r="V849" s="563"/>
      <c r="W849" s="591"/>
      <c r="X849" s="572"/>
      <c r="Y849" s="353"/>
      <c r="Z849" s="573"/>
      <c r="AA849" s="574" t="str">
        <f>IFERROR(__xludf.DUMMYFUNCTION("""COMPUTED_VALUE"""),"")</f>
        <v/>
      </c>
      <c r="AB849" s="577" t="str">
        <f>IFERROR(__xludf.DUMMYFUNCTION("""COMPUTED_VALUE"""),"")</f>
        <v/>
      </c>
      <c r="AC849" s="575" t="str">
        <f>IFERROR(__xludf.DUMMYFUNCTION("""COMPUTED_VALUE"""),"")</f>
        <v/>
      </c>
      <c r="AD849" s="576" t="str">
        <f>IFERROR(__xludf.DUMMYFUNCTION("""COMPUTED_VALUE"""),"")</f>
        <v/>
      </c>
      <c r="AE849" s="574" t="str">
        <f>IFERROR(__xludf.DUMMYFUNCTION("""COMPUTED_VALUE"""),"")</f>
        <v/>
      </c>
      <c r="AF849" s="577" t="str">
        <f>IFERROR(__xludf.DUMMYFUNCTION("""COMPUTED_VALUE"""),"")</f>
        <v/>
      </c>
      <c r="AG849" s="570"/>
      <c r="AH849" s="571"/>
      <c r="AI849" s="393"/>
    </row>
    <row r="850">
      <c r="A850" s="554"/>
      <c r="B850" s="480" t="s">
        <v>2869</v>
      </c>
      <c r="C850" s="555"/>
      <c r="D850" s="556"/>
      <c r="E850" s="384" t="s">
        <v>2869</v>
      </c>
      <c r="F850" s="557"/>
      <c r="G850" s="558"/>
      <c r="H850" s="559"/>
      <c r="I850" s="560"/>
      <c r="J850" s="558"/>
      <c r="K850" s="561"/>
      <c r="L850" s="557"/>
      <c r="M850" s="558"/>
      <c r="N850" s="559"/>
      <c r="O850" s="560"/>
      <c r="P850" s="558"/>
      <c r="Q850" s="561"/>
      <c r="R850" s="557"/>
      <c r="S850" s="558"/>
      <c r="T850" s="559"/>
      <c r="U850" s="562"/>
      <c r="V850" s="563"/>
      <c r="W850" s="591"/>
      <c r="X850" s="572"/>
      <c r="Y850" s="353"/>
      <c r="Z850" s="573"/>
      <c r="AA850" s="574" t="str">
        <f>IFERROR(__xludf.DUMMYFUNCTION("""COMPUTED_VALUE"""),"")</f>
        <v/>
      </c>
      <c r="AB850" s="577" t="str">
        <f>IFERROR(__xludf.DUMMYFUNCTION("""COMPUTED_VALUE"""),"")</f>
        <v/>
      </c>
      <c r="AC850" s="575" t="str">
        <f>IFERROR(__xludf.DUMMYFUNCTION("""COMPUTED_VALUE"""),"")</f>
        <v/>
      </c>
      <c r="AD850" s="576" t="str">
        <f>IFERROR(__xludf.DUMMYFUNCTION("""COMPUTED_VALUE"""),"")</f>
        <v/>
      </c>
      <c r="AE850" s="574" t="str">
        <f>IFERROR(__xludf.DUMMYFUNCTION("""COMPUTED_VALUE"""),"")</f>
        <v/>
      </c>
      <c r="AF850" s="577" t="str">
        <f>IFERROR(__xludf.DUMMYFUNCTION("""COMPUTED_VALUE"""),"")</f>
        <v/>
      </c>
      <c r="AG850" s="570"/>
      <c r="AH850" s="571"/>
      <c r="AI850" s="393"/>
    </row>
    <row r="851">
      <c r="A851" s="554"/>
      <c r="B851" s="480" t="s">
        <v>2869</v>
      </c>
      <c r="C851" s="555"/>
      <c r="D851" s="556"/>
      <c r="E851" s="384" t="s">
        <v>2869</v>
      </c>
      <c r="F851" s="557"/>
      <c r="G851" s="558"/>
      <c r="H851" s="559"/>
      <c r="I851" s="560"/>
      <c r="J851" s="558"/>
      <c r="K851" s="561"/>
      <c r="L851" s="557"/>
      <c r="M851" s="558"/>
      <c r="N851" s="559"/>
      <c r="O851" s="560"/>
      <c r="P851" s="558"/>
      <c r="Q851" s="561"/>
      <c r="R851" s="557"/>
      <c r="S851" s="558"/>
      <c r="T851" s="559"/>
      <c r="U851" s="562"/>
      <c r="V851" s="563"/>
      <c r="W851" s="591"/>
      <c r="X851" s="572"/>
      <c r="Y851" s="353"/>
      <c r="Z851" s="573"/>
      <c r="AA851" s="574" t="str">
        <f>IFERROR(__xludf.DUMMYFUNCTION("""COMPUTED_VALUE"""),"")</f>
        <v/>
      </c>
      <c r="AB851" s="577" t="str">
        <f>IFERROR(__xludf.DUMMYFUNCTION("""COMPUTED_VALUE"""),"")</f>
        <v/>
      </c>
      <c r="AC851" s="575" t="str">
        <f>IFERROR(__xludf.DUMMYFUNCTION("""COMPUTED_VALUE"""),"")</f>
        <v/>
      </c>
      <c r="AD851" s="576" t="str">
        <f>IFERROR(__xludf.DUMMYFUNCTION("""COMPUTED_VALUE"""),"")</f>
        <v/>
      </c>
      <c r="AE851" s="574" t="str">
        <f>IFERROR(__xludf.DUMMYFUNCTION("""COMPUTED_VALUE"""),"")</f>
        <v/>
      </c>
      <c r="AF851" s="577" t="str">
        <f>IFERROR(__xludf.DUMMYFUNCTION("""COMPUTED_VALUE"""),"")</f>
        <v/>
      </c>
      <c r="AG851" s="570"/>
      <c r="AH851" s="571"/>
      <c r="AI851" s="393"/>
    </row>
    <row r="852">
      <c r="A852" s="554"/>
      <c r="B852" s="480" t="s">
        <v>2869</v>
      </c>
      <c r="C852" s="555"/>
      <c r="D852" s="556"/>
      <c r="E852" s="384" t="s">
        <v>2869</v>
      </c>
      <c r="F852" s="557"/>
      <c r="G852" s="558"/>
      <c r="H852" s="559"/>
      <c r="I852" s="560"/>
      <c r="J852" s="558"/>
      <c r="K852" s="561"/>
      <c r="L852" s="557"/>
      <c r="M852" s="558"/>
      <c r="N852" s="559"/>
      <c r="O852" s="560"/>
      <c r="P852" s="558"/>
      <c r="Q852" s="561"/>
      <c r="R852" s="557"/>
      <c r="S852" s="558"/>
      <c r="T852" s="559"/>
      <c r="U852" s="562"/>
      <c r="V852" s="563"/>
      <c r="W852" s="591"/>
      <c r="X852" s="572"/>
      <c r="Y852" s="353"/>
      <c r="Z852" s="573"/>
      <c r="AA852" s="574" t="str">
        <f>IFERROR(__xludf.DUMMYFUNCTION("""COMPUTED_VALUE"""),"")</f>
        <v/>
      </c>
      <c r="AB852" s="577" t="str">
        <f>IFERROR(__xludf.DUMMYFUNCTION("""COMPUTED_VALUE"""),"")</f>
        <v/>
      </c>
      <c r="AC852" s="575" t="str">
        <f>IFERROR(__xludf.DUMMYFUNCTION("""COMPUTED_VALUE"""),"")</f>
        <v/>
      </c>
      <c r="AD852" s="576" t="str">
        <f>IFERROR(__xludf.DUMMYFUNCTION("""COMPUTED_VALUE"""),"")</f>
        <v/>
      </c>
      <c r="AE852" s="574" t="str">
        <f>IFERROR(__xludf.DUMMYFUNCTION("""COMPUTED_VALUE"""),"")</f>
        <v/>
      </c>
      <c r="AF852" s="577" t="str">
        <f>IFERROR(__xludf.DUMMYFUNCTION("""COMPUTED_VALUE"""),"")</f>
        <v/>
      </c>
      <c r="AG852" s="570"/>
      <c r="AH852" s="571"/>
      <c r="AI852" s="393"/>
    </row>
    <row r="853">
      <c r="A853" s="554"/>
      <c r="B853" s="480" t="s">
        <v>2869</v>
      </c>
      <c r="C853" s="555"/>
      <c r="D853" s="556"/>
      <c r="E853" s="384" t="s">
        <v>2869</v>
      </c>
      <c r="F853" s="557"/>
      <c r="G853" s="558"/>
      <c r="H853" s="559"/>
      <c r="I853" s="560"/>
      <c r="J853" s="558"/>
      <c r="K853" s="561"/>
      <c r="L853" s="557"/>
      <c r="M853" s="558"/>
      <c r="N853" s="559"/>
      <c r="O853" s="560"/>
      <c r="P853" s="558"/>
      <c r="Q853" s="561"/>
      <c r="R853" s="557"/>
      <c r="S853" s="558"/>
      <c r="T853" s="559"/>
      <c r="U853" s="562"/>
      <c r="V853" s="563"/>
      <c r="W853" s="591"/>
      <c r="X853" s="572"/>
      <c r="Y853" s="353"/>
      <c r="Z853" s="573"/>
      <c r="AA853" s="574" t="str">
        <f>IFERROR(__xludf.DUMMYFUNCTION("""COMPUTED_VALUE"""),"")</f>
        <v/>
      </c>
      <c r="AB853" s="577" t="str">
        <f>IFERROR(__xludf.DUMMYFUNCTION("""COMPUTED_VALUE"""),"")</f>
        <v/>
      </c>
      <c r="AC853" s="575" t="str">
        <f>IFERROR(__xludf.DUMMYFUNCTION("""COMPUTED_VALUE"""),"")</f>
        <v/>
      </c>
      <c r="AD853" s="576" t="str">
        <f>IFERROR(__xludf.DUMMYFUNCTION("""COMPUTED_VALUE"""),"")</f>
        <v/>
      </c>
      <c r="AE853" s="574" t="str">
        <f>IFERROR(__xludf.DUMMYFUNCTION("""COMPUTED_VALUE"""),"")</f>
        <v/>
      </c>
      <c r="AF853" s="577" t="str">
        <f>IFERROR(__xludf.DUMMYFUNCTION("""COMPUTED_VALUE"""),"")</f>
        <v/>
      </c>
      <c r="AG853" s="570"/>
      <c r="AH853" s="571"/>
      <c r="AI853" s="393"/>
    </row>
    <row r="854">
      <c r="A854" s="554"/>
      <c r="B854" s="480" t="s">
        <v>2869</v>
      </c>
      <c r="C854" s="555"/>
      <c r="D854" s="556"/>
      <c r="E854" s="384" t="s">
        <v>2869</v>
      </c>
      <c r="F854" s="557"/>
      <c r="G854" s="558"/>
      <c r="H854" s="559"/>
      <c r="I854" s="560"/>
      <c r="J854" s="558"/>
      <c r="K854" s="561"/>
      <c r="L854" s="557"/>
      <c r="M854" s="558"/>
      <c r="N854" s="559"/>
      <c r="O854" s="560"/>
      <c r="P854" s="558"/>
      <c r="Q854" s="561"/>
      <c r="R854" s="557"/>
      <c r="S854" s="558"/>
      <c r="T854" s="559"/>
      <c r="U854" s="562"/>
      <c r="V854" s="563"/>
      <c r="W854" s="591"/>
      <c r="X854" s="572"/>
      <c r="Y854" s="353"/>
      <c r="Z854" s="573"/>
      <c r="AA854" s="574" t="str">
        <f>IFERROR(__xludf.DUMMYFUNCTION("""COMPUTED_VALUE"""),"")</f>
        <v/>
      </c>
      <c r="AB854" s="577" t="str">
        <f>IFERROR(__xludf.DUMMYFUNCTION("""COMPUTED_VALUE"""),"")</f>
        <v/>
      </c>
      <c r="AC854" s="575" t="str">
        <f>IFERROR(__xludf.DUMMYFUNCTION("""COMPUTED_VALUE"""),"")</f>
        <v/>
      </c>
      <c r="AD854" s="576" t="str">
        <f>IFERROR(__xludf.DUMMYFUNCTION("""COMPUTED_VALUE"""),"")</f>
        <v/>
      </c>
      <c r="AE854" s="574" t="str">
        <f>IFERROR(__xludf.DUMMYFUNCTION("""COMPUTED_VALUE"""),"")</f>
        <v/>
      </c>
      <c r="AF854" s="577" t="str">
        <f>IFERROR(__xludf.DUMMYFUNCTION("""COMPUTED_VALUE"""),"")</f>
        <v/>
      </c>
      <c r="AG854" s="570"/>
      <c r="AH854" s="571"/>
      <c r="AI854" s="393"/>
    </row>
    <row r="855">
      <c r="A855" s="554"/>
      <c r="B855" s="480" t="s">
        <v>2869</v>
      </c>
      <c r="C855" s="555"/>
      <c r="D855" s="556"/>
      <c r="E855" s="384" t="s">
        <v>2869</v>
      </c>
      <c r="F855" s="557"/>
      <c r="G855" s="558"/>
      <c r="H855" s="559"/>
      <c r="I855" s="560"/>
      <c r="J855" s="558"/>
      <c r="K855" s="561"/>
      <c r="L855" s="557"/>
      <c r="M855" s="558"/>
      <c r="N855" s="559"/>
      <c r="O855" s="560"/>
      <c r="P855" s="558"/>
      <c r="Q855" s="561"/>
      <c r="R855" s="557"/>
      <c r="S855" s="558"/>
      <c r="T855" s="559"/>
      <c r="U855" s="562"/>
      <c r="V855" s="563"/>
      <c r="W855" s="591"/>
      <c r="X855" s="572"/>
      <c r="Y855" s="353"/>
      <c r="Z855" s="573"/>
      <c r="AA855" s="574" t="str">
        <f>IFERROR(__xludf.DUMMYFUNCTION("""COMPUTED_VALUE"""),"")</f>
        <v/>
      </c>
      <c r="AB855" s="577" t="str">
        <f>IFERROR(__xludf.DUMMYFUNCTION("""COMPUTED_VALUE"""),"")</f>
        <v/>
      </c>
      <c r="AC855" s="575" t="str">
        <f>IFERROR(__xludf.DUMMYFUNCTION("""COMPUTED_VALUE"""),"")</f>
        <v/>
      </c>
      <c r="AD855" s="576" t="str">
        <f>IFERROR(__xludf.DUMMYFUNCTION("""COMPUTED_VALUE"""),"")</f>
        <v/>
      </c>
      <c r="AE855" s="574" t="str">
        <f>IFERROR(__xludf.DUMMYFUNCTION("""COMPUTED_VALUE"""),"")</f>
        <v/>
      </c>
      <c r="AF855" s="577" t="str">
        <f>IFERROR(__xludf.DUMMYFUNCTION("""COMPUTED_VALUE"""),"")</f>
        <v/>
      </c>
      <c r="AG855" s="570"/>
      <c r="AH855" s="571"/>
      <c r="AI855" s="393"/>
    </row>
    <row r="856">
      <c r="A856" s="554"/>
      <c r="B856" s="480" t="s">
        <v>2869</v>
      </c>
      <c r="C856" s="555"/>
      <c r="D856" s="556"/>
      <c r="E856" s="384" t="s">
        <v>2869</v>
      </c>
      <c r="F856" s="557"/>
      <c r="G856" s="558"/>
      <c r="H856" s="559"/>
      <c r="I856" s="560"/>
      <c r="J856" s="558"/>
      <c r="K856" s="561"/>
      <c r="L856" s="557"/>
      <c r="M856" s="558"/>
      <c r="N856" s="559"/>
      <c r="O856" s="560"/>
      <c r="P856" s="558"/>
      <c r="Q856" s="561"/>
      <c r="R856" s="557"/>
      <c r="S856" s="558"/>
      <c r="T856" s="559"/>
      <c r="U856" s="562"/>
      <c r="V856" s="563"/>
      <c r="W856" s="591"/>
      <c r="X856" s="572"/>
      <c r="Y856" s="353"/>
      <c r="Z856" s="573"/>
      <c r="AA856" s="574" t="str">
        <f>IFERROR(__xludf.DUMMYFUNCTION("""COMPUTED_VALUE"""),"")</f>
        <v/>
      </c>
      <c r="AB856" s="577" t="str">
        <f>IFERROR(__xludf.DUMMYFUNCTION("""COMPUTED_VALUE"""),"")</f>
        <v/>
      </c>
      <c r="AC856" s="575" t="str">
        <f>IFERROR(__xludf.DUMMYFUNCTION("""COMPUTED_VALUE"""),"")</f>
        <v/>
      </c>
      <c r="AD856" s="576" t="str">
        <f>IFERROR(__xludf.DUMMYFUNCTION("""COMPUTED_VALUE"""),"")</f>
        <v/>
      </c>
      <c r="AE856" s="574" t="str">
        <f>IFERROR(__xludf.DUMMYFUNCTION("""COMPUTED_VALUE"""),"")</f>
        <v/>
      </c>
      <c r="AF856" s="577" t="str">
        <f>IFERROR(__xludf.DUMMYFUNCTION("""COMPUTED_VALUE"""),"")</f>
        <v/>
      </c>
      <c r="AG856" s="570"/>
      <c r="AH856" s="571"/>
      <c r="AI856" s="393"/>
    </row>
    <row r="857">
      <c r="A857" s="554"/>
      <c r="B857" s="480" t="s">
        <v>2869</v>
      </c>
      <c r="C857" s="555"/>
      <c r="D857" s="556"/>
      <c r="E857" s="384" t="s">
        <v>2869</v>
      </c>
      <c r="F857" s="557"/>
      <c r="G857" s="558"/>
      <c r="H857" s="559"/>
      <c r="I857" s="560"/>
      <c r="J857" s="558"/>
      <c r="K857" s="561"/>
      <c r="L857" s="557"/>
      <c r="M857" s="558"/>
      <c r="N857" s="559"/>
      <c r="O857" s="560"/>
      <c r="P857" s="558"/>
      <c r="Q857" s="561"/>
      <c r="R857" s="557"/>
      <c r="S857" s="558"/>
      <c r="T857" s="559"/>
      <c r="U857" s="562"/>
      <c r="V857" s="563"/>
      <c r="W857" s="591"/>
      <c r="X857" s="572"/>
      <c r="Y857" s="353"/>
      <c r="Z857" s="573"/>
      <c r="AA857" s="574" t="str">
        <f>IFERROR(__xludf.DUMMYFUNCTION("""COMPUTED_VALUE"""),"")</f>
        <v/>
      </c>
      <c r="AB857" s="577" t="str">
        <f>IFERROR(__xludf.DUMMYFUNCTION("""COMPUTED_VALUE"""),"")</f>
        <v/>
      </c>
      <c r="AC857" s="575" t="str">
        <f>IFERROR(__xludf.DUMMYFUNCTION("""COMPUTED_VALUE"""),"")</f>
        <v/>
      </c>
      <c r="AD857" s="576" t="str">
        <f>IFERROR(__xludf.DUMMYFUNCTION("""COMPUTED_VALUE"""),"")</f>
        <v/>
      </c>
      <c r="AE857" s="574" t="str">
        <f>IFERROR(__xludf.DUMMYFUNCTION("""COMPUTED_VALUE"""),"")</f>
        <v/>
      </c>
      <c r="AF857" s="577" t="str">
        <f>IFERROR(__xludf.DUMMYFUNCTION("""COMPUTED_VALUE"""),"")</f>
        <v/>
      </c>
      <c r="AG857" s="570"/>
      <c r="AH857" s="571"/>
      <c r="AI857" s="393"/>
    </row>
    <row r="858">
      <c r="A858" s="554"/>
      <c r="B858" s="480" t="s">
        <v>2869</v>
      </c>
      <c r="C858" s="555"/>
      <c r="D858" s="556"/>
      <c r="E858" s="384" t="s">
        <v>2869</v>
      </c>
      <c r="F858" s="557"/>
      <c r="G858" s="558"/>
      <c r="H858" s="559"/>
      <c r="I858" s="560"/>
      <c r="J858" s="558"/>
      <c r="K858" s="561"/>
      <c r="L858" s="557"/>
      <c r="M858" s="558"/>
      <c r="N858" s="559"/>
      <c r="O858" s="560"/>
      <c r="P858" s="558"/>
      <c r="Q858" s="561"/>
      <c r="R858" s="557"/>
      <c r="S858" s="558"/>
      <c r="T858" s="559"/>
      <c r="U858" s="562"/>
      <c r="V858" s="563"/>
      <c r="W858" s="591"/>
      <c r="X858" s="572"/>
      <c r="Y858" s="353"/>
      <c r="Z858" s="573"/>
      <c r="AA858" s="574" t="str">
        <f>IFERROR(__xludf.DUMMYFUNCTION("""COMPUTED_VALUE"""),"")</f>
        <v/>
      </c>
      <c r="AB858" s="577" t="str">
        <f>IFERROR(__xludf.DUMMYFUNCTION("""COMPUTED_VALUE"""),"")</f>
        <v/>
      </c>
      <c r="AC858" s="575" t="str">
        <f>IFERROR(__xludf.DUMMYFUNCTION("""COMPUTED_VALUE"""),"")</f>
        <v/>
      </c>
      <c r="AD858" s="576" t="str">
        <f>IFERROR(__xludf.DUMMYFUNCTION("""COMPUTED_VALUE"""),"")</f>
        <v/>
      </c>
      <c r="AE858" s="574" t="str">
        <f>IFERROR(__xludf.DUMMYFUNCTION("""COMPUTED_VALUE"""),"")</f>
        <v/>
      </c>
      <c r="AF858" s="577" t="str">
        <f>IFERROR(__xludf.DUMMYFUNCTION("""COMPUTED_VALUE"""),"")</f>
        <v/>
      </c>
      <c r="AG858" s="570"/>
      <c r="AH858" s="571"/>
      <c r="AI858" s="393"/>
    </row>
    <row r="859">
      <c r="A859" s="554"/>
      <c r="B859" s="480" t="s">
        <v>2869</v>
      </c>
      <c r="C859" s="555"/>
      <c r="D859" s="556"/>
      <c r="E859" s="384" t="s">
        <v>2869</v>
      </c>
      <c r="F859" s="557"/>
      <c r="G859" s="558"/>
      <c r="H859" s="559"/>
      <c r="I859" s="560"/>
      <c r="J859" s="558"/>
      <c r="K859" s="561"/>
      <c r="L859" s="557"/>
      <c r="M859" s="558"/>
      <c r="N859" s="559"/>
      <c r="O859" s="560"/>
      <c r="P859" s="558"/>
      <c r="Q859" s="561"/>
      <c r="R859" s="557"/>
      <c r="S859" s="558"/>
      <c r="T859" s="559"/>
      <c r="U859" s="562"/>
      <c r="V859" s="563"/>
      <c r="W859" s="591"/>
      <c r="X859" s="572"/>
      <c r="Y859" s="353"/>
      <c r="Z859" s="573"/>
      <c r="AA859" s="574" t="str">
        <f>IFERROR(__xludf.DUMMYFUNCTION("""COMPUTED_VALUE"""),"")</f>
        <v/>
      </c>
      <c r="AB859" s="577" t="str">
        <f>IFERROR(__xludf.DUMMYFUNCTION("""COMPUTED_VALUE"""),"")</f>
        <v/>
      </c>
      <c r="AC859" s="575" t="str">
        <f>IFERROR(__xludf.DUMMYFUNCTION("""COMPUTED_VALUE"""),"")</f>
        <v/>
      </c>
      <c r="AD859" s="576" t="str">
        <f>IFERROR(__xludf.DUMMYFUNCTION("""COMPUTED_VALUE"""),"")</f>
        <v/>
      </c>
      <c r="AE859" s="574" t="str">
        <f>IFERROR(__xludf.DUMMYFUNCTION("""COMPUTED_VALUE"""),"")</f>
        <v/>
      </c>
      <c r="AF859" s="577" t="str">
        <f>IFERROR(__xludf.DUMMYFUNCTION("""COMPUTED_VALUE"""),"")</f>
        <v/>
      </c>
      <c r="AG859" s="570"/>
      <c r="AH859" s="571"/>
      <c r="AI859" s="393"/>
    </row>
    <row r="860">
      <c r="A860" s="554"/>
      <c r="B860" s="480" t="s">
        <v>2869</v>
      </c>
      <c r="C860" s="555"/>
      <c r="D860" s="556"/>
      <c r="E860" s="384" t="s">
        <v>2869</v>
      </c>
      <c r="F860" s="557"/>
      <c r="G860" s="558"/>
      <c r="H860" s="559"/>
      <c r="I860" s="560"/>
      <c r="J860" s="558"/>
      <c r="K860" s="561"/>
      <c r="L860" s="557"/>
      <c r="M860" s="558"/>
      <c r="N860" s="559"/>
      <c r="O860" s="560"/>
      <c r="P860" s="558"/>
      <c r="Q860" s="561"/>
      <c r="R860" s="557"/>
      <c r="S860" s="558"/>
      <c r="T860" s="559"/>
      <c r="U860" s="562"/>
      <c r="V860" s="563"/>
      <c r="W860" s="591"/>
      <c r="X860" s="572"/>
      <c r="Y860" s="353"/>
      <c r="Z860" s="573"/>
      <c r="AA860" s="574" t="str">
        <f>IFERROR(__xludf.DUMMYFUNCTION("""COMPUTED_VALUE"""),"")</f>
        <v/>
      </c>
      <c r="AB860" s="577" t="str">
        <f>IFERROR(__xludf.DUMMYFUNCTION("""COMPUTED_VALUE"""),"")</f>
        <v/>
      </c>
      <c r="AC860" s="575" t="str">
        <f>IFERROR(__xludf.DUMMYFUNCTION("""COMPUTED_VALUE"""),"")</f>
        <v/>
      </c>
      <c r="AD860" s="576" t="str">
        <f>IFERROR(__xludf.DUMMYFUNCTION("""COMPUTED_VALUE"""),"")</f>
        <v/>
      </c>
      <c r="AE860" s="574" t="str">
        <f>IFERROR(__xludf.DUMMYFUNCTION("""COMPUTED_VALUE"""),"")</f>
        <v/>
      </c>
      <c r="AF860" s="577" t="str">
        <f>IFERROR(__xludf.DUMMYFUNCTION("""COMPUTED_VALUE"""),"")</f>
        <v/>
      </c>
      <c r="AG860" s="570"/>
      <c r="AH860" s="571"/>
      <c r="AI860" s="393"/>
    </row>
    <row r="861">
      <c r="A861" s="554"/>
      <c r="B861" s="480" t="s">
        <v>2869</v>
      </c>
      <c r="C861" s="555"/>
      <c r="D861" s="556"/>
      <c r="E861" s="384" t="s">
        <v>2869</v>
      </c>
      <c r="F861" s="557"/>
      <c r="G861" s="558"/>
      <c r="H861" s="559"/>
      <c r="I861" s="560"/>
      <c r="J861" s="558"/>
      <c r="K861" s="561"/>
      <c r="L861" s="557"/>
      <c r="M861" s="558"/>
      <c r="N861" s="559"/>
      <c r="O861" s="560"/>
      <c r="P861" s="558"/>
      <c r="Q861" s="561"/>
      <c r="R861" s="557"/>
      <c r="S861" s="558"/>
      <c r="T861" s="559"/>
      <c r="U861" s="562"/>
      <c r="V861" s="563"/>
      <c r="W861" s="591"/>
      <c r="X861" s="572"/>
      <c r="Y861" s="353"/>
      <c r="Z861" s="573"/>
      <c r="AA861" s="574" t="str">
        <f>IFERROR(__xludf.DUMMYFUNCTION("""COMPUTED_VALUE"""),"")</f>
        <v/>
      </c>
      <c r="AB861" s="577" t="str">
        <f>IFERROR(__xludf.DUMMYFUNCTION("""COMPUTED_VALUE"""),"")</f>
        <v/>
      </c>
      <c r="AC861" s="575" t="str">
        <f>IFERROR(__xludf.DUMMYFUNCTION("""COMPUTED_VALUE"""),"")</f>
        <v/>
      </c>
      <c r="AD861" s="576" t="str">
        <f>IFERROR(__xludf.DUMMYFUNCTION("""COMPUTED_VALUE"""),"")</f>
        <v/>
      </c>
      <c r="AE861" s="574" t="str">
        <f>IFERROR(__xludf.DUMMYFUNCTION("""COMPUTED_VALUE"""),"")</f>
        <v/>
      </c>
      <c r="AF861" s="577" t="str">
        <f>IFERROR(__xludf.DUMMYFUNCTION("""COMPUTED_VALUE"""),"")</f>
        <v/>
      </c>
      <c r="AG861" s="570"/>
      <c r="AH861" s="571"/>
      <c r="AI861" s="393"/>
    </row>
    <row r="862">
      <c r="A862" s="554"/>
      <c r="B862" s="480" t="s">
        <v>2869</v>
      </c>
      <c r="C862" s="555"/>
      <c r="D862" s="556"/>
      <c r="E862" s="384" t="s">
        <v>2869</v>
      </c>
      <c r="F862" s="557"/>
      <c r="G862" s="558"/>
      <c r="H862" s="559"/>
      <c r="I862" s="560"/>
      <c r="J862" s="558"/>
      <c r="K862" s="561"/>
      <c r="L862" s="557"/>
      <c r="M862" s="558"/>
      <c r="N862" s="559"/>
      <c r="O862" s="560"/>
      <c r="P862" s="558"/>
      <c r="Q862" s="561"/>
      <c r="R862" s="557"/>
      <c r="S862" s="558"/>
      <c r="T862" s="559"/>
      <c r="U862" s="562"/>
      <c r="V862" s="563"/>
      <c r="W862" s="591"/>
      <c r="X862" s="572"/>
      <c r="Y862" s="353"/>
      <c r="Z862" s="573"/>
      <c r="AA862" s="574" t="str">
        <f>IFERROR(__xludf.DUMMYFUNCTION("""COMPUTED_VALUE"""),"")</f>
        <v/>
      </c>
      <c r="AB862" s="577" t="str">
        <f>IFERROR(__xludf.DUMMYFUNCTION("""COMPUTED_VALUE"""),"")</f>
        <v/>
      </c>
      <c r="AC862" s="575" t="str">
        <f>IFERROR(__xludf.DUMMYFUNCTION("""COMPUTED_VALUE"""),"")</f>
        <v/>
      </c>
      <c r="AD862" s="576" t="str">
        <f>IFERROR(__xludf.DUMMYFUNCTION("""COMPUTED_VALUE"""),"")</f>
        <v/>
      </c>
      <c r="AE862" s="574" t="str">
        <f>IFERROR(__xludf.DUMMYFUNCTION("""COMPUTED_VALUE"""),"")</f>
        <v/>
      </c>
      <c r="AF862" s="577" t="str">
        <f>IFERROR(__xludf.DUMMYFUNCTION("""COMPUTED_VALUE"""),"")</f>
        <v/>
      </c>
      <c r="AG862" s="570"/>
      <c r="AH862" s="571"/>
      <c r="AI862" s="393"/>
    </row>
    <row r="863">
      <c r="A863" s="554"/>
      <c r="B863" s="480" t="s">
        <v>2869</v>
      </c>
      <c r="C863" s="555"/>
      <c r="D863" s="556"/>
      <c r="E863" s="384" t="s">
        <v>2869</v>
      </c>
      <c r="F863" s="557"/>
      <c r="G863" s="558"/>
      <c r="H863" s="559"/>
      <c r="I863" s="560"/>
      <c r="J863" s="558"/>
      <c r="K863" s="561"/>
      <c r="L863" s="557"/>
      <c r="M863" s="558"/>
      <c r="N863" s="559"/>
      <c r="O863" s="560"/>
      <c r="P863" s="558"/>
      <c r="Q863" s="561"/>
      <c r="R863" s="557"/>
      <c r="S863" s="558"/>
      <c r="T863" s="559"/>
      <c r="U863" s="562"/>
      <c r="V863" s="563"/>
      <c r="W863" s="591"/>
      <c r="X863" s="572"/>
      <c r="Y863" s="353"/>
      <c r="Z863" s="573"/>
      <c r="AA863" s="574" t="str">
        <f>IFERROR(__xludf.DUMMYFUNCTION("""COMPUTED_VALUE"""),"")</f>
        <v/>
      </c>
      <c r="AB863" s="577" t="str">
        <f>IFERROR(__xludf.DUMMYFUNCTION("""COMPUTED_VALUE"""),"")</f>
        <v/>
      </c>
      <c r="AC863" s="575" t="str">
        <f>IFERROR(__xludf.DUMMYFUNCTION("""COMPUTED_VALUE"""),"")</f>
        <v/>
      </c>
      <c r="AD863" s="576" t="str">
        <f>IFERROR(__xludf.DUMMYFUNCTION("""COMPUTED_VALUE"""),"")</f>
        <v/>
      </c>
      <c r="AE863" s="574" t="str">
        <f>IFERROR(__xludf.DUMMYFUNCTION("""COMPUTED_VALUE"""),"")</f>
        <v/>
      </c>
      <c r="AF863" s="577" t="str">
        <f>IFERROR(__xludf.DUMMYFUNCTION("""COMPUTED_VALUE"""),"")</f>
        <v/>
      </c>
      <c r="AG863" s="570"/>
      <c r="AH863" s="571"/>
      <c r="AI863" s="393"/>
    </row>
    <row r="864">
      <c r="A864" s="554"/>
      <c r="B864" s="480" t="s">
        <v>2869</v>
      </c>
      <c r="C864" s="555"/>
      <c r="D864" s="556"/>
      <c r="E864" s="384" t="s">
        <v>2869</v>
      </c>
      <c r="F864" s="557"/>
      <c r="G864" s="558"/>
      <c r="H864" s="559"/>
      <c r="I864" s="560"/>
      <c r="J864" s="558"/>
      <c r="K864" s="561"/>
      <c r="L864" s="557"/>
      <c r="M864" s="558"/>
      <c r="N864" s="559"/>
      <c r="O864" s="560"/>
      <c r="P864" s="558"/>
      <c r="Q864" s="561"/>
      <c r="R864" s="557"/>
      <c r="S864" s="558"/>
      <c r="T864" s="559"/>
      <c r="U864" s="562"/>
      <c r="V864" s="563"/>
      <c r="W864" s="591"/>
      <c r="X864" s="572"/>
      <c r="Y864" s="353"/>
      <c r="Z864" s="573"/>
      <c r="AA864" s="574" t="str">
        <f>IFERROR(__xludf.DUMMYFUNCTION("""COMPUTED_VALUE"""),"")</f>
        <v/>
      </c>
      <c r="AB864" s="577" t="str">
        <f>IFERROR(__xludf.DUMMYFUNCTION("""COMPUTED_VALUE"""),"")</f>
        <v/>
      </c>
      <c r="AC864" s="575" t="str">
        <f>IFERROR(__xludf.DUMMYFUNCTION("""COMPUTED_VALUE"""),"")</f>
        <v/>
      </c>
      <c r="AD864" s="576" t="str">
        <f>IFERROR(__xludf.DUMMYFUNCTION("""COMPUTED_VALUE"""),"")</f>
        <v/>
      </c>
      <c r="AE864" s="574" t="str">
        <f>IFERROR(__xludf.DUMMYFUNCTION("""COMPUTED_VALUE"""),"")</f>
        <v/>
      </c>
      <c r="AF864" s="577" t="str">
        <f>IFERROR(__xludf.DUMMYFUNCTION("""COMPUTED_VALUE"""),"")</f>
        <v/>
      </c>
      <c r="AG864" s="570"/>
      <c r="AH864" s="571"/>
      <c r="AI864" s="393"/>
    </row>
    <row r="865">
      <c r="A865" s="554"/>
      <c r="B865" s="480" t="s">
        <v>2869</v>
      </c>
      <c r="C865" s="555"/>
      <c r="D865" s="556"/>
      <c r="E865" s="384" t="s">
        <v>2869</v>
      </c>
      <c r="F865" s="557"/>
      <c r="G865" s="558"/>
      <c r="H865" s="559"/>
      <c r="I865" s="560"/>
      <c r="J865" s="558"/>
      <c r="K865" s="561"/>
      <c r="L865" s="557"/>
      <c r="M865" s="558"/>
      <c r="N865" s="559"/>
      <c r="O865" s="560"/>
      <c r="P865" s="558"/>
      <c r="Q865" s="561"/>
      <c r="R865" s="557"/>
      <c r="S865" s="558"/>
      <c r="T865" s="559"/>
      <c r="U865" s="562"/>
      <c r="V865" s="563"/>
      <c r="W865" s="591"/>
      <c r="X865" s="572"/>
      <c r="Y865" s="353"/>
      <c r="Z865" s="573"/>
      <c r="AA865" s="574" t="str">
        <f>IFERROR(__xludf.DUMMYFUNCTION("""COMPUTED_VALUE"""),"")</f>
        <v/>
      </c>
      <c r="AB865" s="577" t="str">
        <f>IFERROR(__xludf.DUMMYFUNCTION("""COMPUTED_VALUE"""),"")</f>
        <v/>
      </c>
      <c r="AC865" s="575" t="str">
        <f>IFERROR(__xludf.DUMMYFUNCTION("""COMPUTED_VALUE"""),"")</f>
        <v/>
      </c>
      <c r="AD865" s="576" t="str">
        <f>IFERROR(__xludf.DUMMYFUNCTION("""COMPUTED_VALUE"""),"")</f>
        <v/>
      </c>
      <c r="AE865" s="574" t="str">
        <f>IFERROR(__xludf.DUMMYFUNCTION("""COMPUTED_VALUE"""),"")</f>
        <v/>
      </c>
      <c r="AF865" s="577" t="str">
        <f>IFERROR(__xludf.DUMMYFUNCTION("""COMPUTED_VALUE"""),"")</f>
        <v/>
      </c>
      <c r="AG865" s="570"/>
      <c r="AH865" s="571"/>
      <c r="AI865" s="393"/>
    </row>
    <row r="866">
      <c r="A866" s="554"/>
      <c r="B866" s="480" t="s">
        <v>2869</v>
      </c>
      <c r="C866" s="555"/>
      <c r="D866" s="556"/>
      <c r="E866" s="384" t="s">
        <v>2869</v>
      </c>
      <c r="F866" s="557"/>
      <c r="G866" s="558"/>
      <c r="H866" s="559"/>
      <c r="I866" s="560"/>
      <c r="J866" s="558"/>
      <c r="K866" s="561"/>
      <c r="L866" s="557"/>
      <c r="M866" s="558"/>
      <c r="N866" s="559"/>
      <c r="O866" s="560"/>
      <c r="P866" s="558"/>
      <c r="Q866" s="561"/>
      <c r="R866" s="557"/>
      <c r="S866" s="558"/>
      <c r="T866" s="559"/>
      <c r="U866" s="562"/>
      <c r="V866" s="563"/>
      <c r="W866" s="591"/>
      <c r="X866" s="572"/>
      <c r="Y866" s="353"/>
      <c r="Z866" s="573"/>
      <c r="AA866" s="574" t="str">
        <f>IFERROR(__xludf.DUMMYFUNCTION("""COMPUTED_VALUE"""),"")</f>
        <v/>
      </c>
      <c r="AB866" s="577" t="str">
        <f>IFERROR(__xludf.DUMMYFUNCTION("""COMPUTED_VALUE"""),"")</f>
        <v/>
      </c>
      <c r="AC866" s="575" t="str">
        <f>IFERROR(__xludf.DUMMYFUNCTION("""COMPUTED_VALUE"""),"")</f>
        <v/>
      </c>
      <c r="AD866" s="576" t="str">
        <f>IFERROR(__xludf.DUMMYFUNCTION("""COMPUTED_VALUE"""),"")</f>
        <v/>
      </c>
      <c r="AE866" s="574" t="str">
        <f>IFERROR(__xludf.DUMMYFUNCTION("""COMPUTED_VALUE"""),"")</f>
        <v/>
      </c>
      <c r="AF866" s="577" t="str">
        <f>IFERROR(__xludf.DUMMYFUNCTION("""COMPUTED_VALUE"""),"")</f>
        <v/>
      </c>
      <c r="AG866" s="570"/>
      <c r="AH866" s="571"/>
      <c r="AI866" s="393"/>
    </row>
    <row r="867">
      <c r="A867" s="554"/>
      <c r="B867" s="480" t="s">
        <v>2869</v>
      </c>
      <c r="C867" s="555"/>
      <c r="D867" s="556"/>
      <c r="E867" s="384" t="s">
        <v>2869</v>
      </c>
      <c r="F867" s="557"/>
      <c r="G867" s="558"/>
      <c r="H867" s="559"/>
      <c r="I867" s="560"/>
      <c r="J867" s="558"/>
      <c r="K867" s="561"/>
      <c r="L867" s="557"/>
      <c r="M867" s="558"/>
      <c r="N867" s="559"/>
      <c r="O867" s="560"/>
      <c r="P867" s="558"/>
      <c r="Q867" s="561"/>
      <c r="R867" s="557"/>
      <c r="S867" s="558"/>
      <c r="T867" s="559"/>
      <c r="U867" s="562"/>
      <c r="V867" s="563"/>
      <c r="W867" s="591"/>
      <c r="X867" s="572"/>
      <c r="Y867" s="353"/>
      <c r="Z867" s="573"/>
      <c r="AA867" s="574" t="str">
        <f>IFERROR(__xludf.DUMMYFUNCTION("""COMPUTED_VALUE"""),"")</f>
        <v/>
      </c>
      <c r="AB867" s="577" t="str">
        <f>IFERROR(__xludf.DUMMYFUNCTION("""COMPUTED_VALUE"""),"")</f>
        <v/>
      </c>
      <c r="AC867" s="575" t="str">
        <f>IFERROR(__xludf.DUMMYFUNCTION("""COMPUTED_VALUE"""),"")</f>
        <v/>
      </c>
      <c r="AD867" s="576" t="str">
        <f>IFERROR(__xludf.DUMMYFUNCTION("""COMPUTED_VALUE"""),"")</f>
        <v/>
      </c>
      <c r="AE867" s="574" t="str">
        <f>IFERROR(__xludf.DUMMYFUNCTION("""COMPUTED_VALUE"""),"")</f>
        <v/>
      </c>
      <c r="AF867" s="577" t="str">
        <f>IFERROR(__xludf.DUMMYFUNCTION("""COMPUTED_VALUE"""),"")</f>
        <v/>
      </c>
      <c r="AG867" s="570"/>
      <c r="AH867" s="571"/>
      <c r="AI867" s="393"/>
    </row>
    <row r="868">
      <c r="A868" s="554"/>
      <c r="B868" s="480" t="s">
        <v>2869</v>
      </c>
      <c r="C868" s="555"/>
      <c r="D868" s="556"/>
      <c r="E868" s="384" t="s">
        <v>2869</v>
      </c>
      <c r="F868" s="557"/>
      <c r="G868" s="558"/>
      <c r="H868" s="559"/>
      <c r="I868" s="560"/>
      <c r="J868" s="558"/>
      <c r="K868" s="561"/>
      <c r="L868" s="557"/>
      <c r="M868" s="558"/>
      <c r="N868" s="559"/>
      <c r="O868" s="560"/>
      <c r="P868" s="558"/>
      <c r="Q868" s="561"/>
      <c r="R868" s="557"/>
      <c r="S868" s="558"/>
      <c r="T868" s="559"/>
      <c r="U868" s="562"/>
      <c r="V868" s="563"/>
      <c r="W868" s="591"/>
      <c r="X868" s="572"/>
      <c r="Y868" s="353"/>
      <c r="Z868" s="573"/>
      <c r="AA868" s="574" t="str">
        <f>IFERROR(__xludf.DUMMYFUNCTION("""COMPUTED_VALUE"""),"")</f>
        <v/>
      </c>
      <c r="AB868" s="577" t="str">
        <f>IFERROR(__xludf.DUMMYFUNCTION("""COMPUTED_VALUE"""),"")</f>
        <v/>
      </c>
      <c r="AC868" s="575" t="str">
        <f>IFERROR(__xludf.DUMMYFUNCTION("""COMPUTED_VALUE"""),"")</f>
        <v/>
      </c>
      <c r="AD868" s="576" t="str">
        <f>IFERROR(__xludf.DUMMYFUNCTION("""COMPUTED_VALUE"""),"")</f>
        <v/>
      </c>
      <c r="AE868" s="574" t="str">
        <f>IFERROR(__xludf.DUMMYFUNCTION("""COMPUTED_VALUE"""),"")</f>
        <v/>
      </c>
      <c r="AF868" s="577" t="str">
        <f>IFERROR(__xludf.DUMMYFUNCTION("""COMPUTED_VALUE"""),"")</f>
        <v/>
      </c>
      <c r="AG868" s="570"/>
      <c r="AH868" s="571"/>
      <c r="AI868" s="393"/>
    </row>
    <row r="869">
      <c r="A869" s="554"/>
      <c r="B869" s="480" t="s">
        <v>2869</v>
      </c>
      <c r="C869" s="555"/>
      <c r="D869" s="556"/>
      <c r="E869" s="384" t="s">
        <v>2869</v>
      </c>
      <c r="F869" s="557"/>
      <c r="G869" s="558"/>
      <c r="H869" s="559"/>
      <c r="I869" s="560"/>
      <c r="J869" s="558"/>
      <c r="K869" s="561"/>
      <c r="L869" s="557"/>
      <c r="M869" s="558"/>
      <c r="N869" s="559"/>
      <c r="O869" s="560"/>
      <c r="P869" s="558"/>
      <c r="Q869" s="561"/>
      <c r="R869" s="557"/>
      <c r="S869" s="558"/>
      <c r="T869" s="559"/>
      <c r="U869" s="562"/>
      <c r="V869" s="563"/>
      <c r="W869" s="591"/>
      <c r="X869" s="572"/>
      <c r="Y869" s="353"/>
      <c r="Z869" s="573"/>
      <c r="AA869" s="574" t="str">
        <f>IFERROR(__xludf.DUMMYFUNCTION("""COMPUTED_VALUE"""),"")</f>
        <v/>
      </c>
      <c r="AB869" s="577" t="str">
        <f>IFERROR(__xludf.DUMMYFUNCTION("""COMPUTED_VALUE"""),"")</f>
        <v/>
      </c>
      <c r="AC869" s="575" t="str">
        <f>IFERROR(__xludf.DUMMYFUNCTION("""COMPUTED_VALUE"""),"")</f>
        <v/>
      </c>
      <c r="AD869" s="576" t="str">
        <f>IFERROR(__xludf.DUMMYFUNCTION("""COMPUTED_VALUE"""),"")</f>
        <v/>
      </c>
      <c r="AE869" s="574" t="str">
        <f>IFERROR(__xludf.DUMMYFUNCTION("""COMPUTED_VALUE"""),"")</f>
        <v/>
      </c>
      <c r="AF869" s="577" t="str">
        <f>IFERROR(__xludf.DUMMYFUNCTION("""COMPUTED_VALUE"""),"")</f>
        <v/>
      </c>
      <c r="AG869" s="570"/>
      <c r="AH869" s="571"/>
      <c r="AI869" s="393"/>
    </row>
    <row r="870">
      <c r="A870" s="554"/>
      <c r="B870" s="480" t="s">
        <v>2869</v>
      </c>
      <c r="C870" s="555"/>
      <c r="D870" s="556"/>
      <c r="E870" s="384" t="s">
        <v>2869</v>
      </c>
      <c r="F870" s="557"/>
      <c r="G870" s="558"/>
      <c r="H870" s="559"/>
      <c r="I870" s="560"/>
      <c r="J870" s="558"/>
      <c r="K870" s="561"/>
      <c r="L870" s="557"/>
      <c r="M870" s="558"/>
      <c r="N870" s="559"/>
      <c r="O870" s="560"/>
      <c r="P870" s="558"/>
      <c r="Q870" s="561"/>
      <c r="R870" s="557"/>
      <c r="S870" s="558"/>
      <c r="T870" s="559"/>
      <c r="U870" s="562"/>
      <c r="V870" s="563"/>
      <c r="W870" s="591"/>
      <c r="X870" s="572"/>
      <c r="Y870" s="353"/>
      <c r="Z870" s="573"/>
      <c r="AA870" s="574" t="str">
        <f>IFERROR(__xludf.DUMMYFUNCTION("""COMPUTED_VALUE"""),"")</f>
        <v/>
      </c>
      <c r="AB870" s="577" t="str">
        <f>IFERROR(__xludf.DUMMYFUNCTION("""COMPUTED_VALUE"""),"")</f>
        <v/>
      </c>
      <c r="AC870" s="575" t="str">
        <f>IFERROR(__xludf.DUMMYFUNCTION("""COMPUTED_VALUE"""),"")</f>
        <v/>
      </c>
      <c r="AD870" s="576" t="str">
        <f>IFERROR(__xludf.DUMMYFUNCTION("""COMPUTED_VALUE"""),"")</f>
        <v/>
      </c>
      <c r="AE870" s="574" t="str">
        <f>IFERROR(__xludf.DUMMYFUNCTION("""COMPUTED_VALUE"""),"")</f>
        <v/>
      </c>
      <c r="AF870" s="577" t="str">
        <f>IFERROR(__xludf.DUMMYFUNCTION("""COMPUTED_VALUE"""),"")</f>
        <v/>
      </c>
      <c r="AG870" s="570"/>
      <c r="AH870" s="571"/>
      <c r="AI870" s="393"/>
    </row>
    <row r="871">
      <c r="A871" s="554"/>
      <c r="B871" s="480" t="s">
        <v>2869</v>
      </c>
      <c r="C871" s="555"/>
      <c r="D871" s="556"/>
      <c r="E871" s="384" t="s">
        <v>2869</v>
      </c>
      <c r="F871" s="557"/>
      <c r="G871" s="558"/>
      <c r="H871" s="559"/>
      <c r="I871" s="560"/>
      <c r="J871" s="558"/>
      <c r="K871" s="561"/>
      <c r="L871" s="557"/>
      <c r="M871" s="558"/>
      <c r="N871" s="559"/>
      <c r="O871" s="560"/>
      <c r="P871" s="558"/>
      <c r="Q871" s="561"/>
      <c r="R871" s="557"/>
      <c r="S871" s="558"/>
      <c r="T871" s="559"/>
      <c r="U871" s="562"/>
      <c r="V871" s="563"/>
      <c r="W871" s="591"/>
      <c r="X871" s="572"/>
      <c r="Y871" s="353"/>
      <c r="Z871" s="573"/>
      <c r="AA871" s="574" t="str">
        <f>IFERROR(__xludf.DUMMYFUNCTION("""COMPUTED_VALUE"""),"")</f>
        <v/>
      </c>
      <c r="AB871" s="577" t="str">
        <f>IFERROR(__xludf.DUMMYFUNCTION("""COMPUTED_VALUE"""),"")</f>
        <v/>
      </c>
      <c r="AC871" s="575" t="str">
        <f>IFERROR(__xludf.DUMMYFUNCTION("""COMPUTED_VALUE"""),"")</f>
        <v/>
      </c>
      <c r="AD871" s="576" t="str">
        <f>IFERROR(__xludf.DUMMYFUNCTION("""COMPUTED_VALUE"""),"")</f>
        <v/>
      </c>
      <c r="AE871" s="574" t="str">
        <f>IFERROR(__xludf.DUMMYFUNCTION("""COMPUTED_VALUE"""),"")</f>
        <v/>
      </c>
      <c r="AF871" s="577" t="str">
        <f>IFERROR(__xludf.DUMMYFUNCTION("""COMPUTED_VALUE"""),"")</f>
        <v/>
      </c>
      <c r="AG871" s="570"/>
      <c r="AH871" s="571"/>
      <c r="AI871" s="393"/>
    </row>
    <row r="872">
      <c r="A872" s="554"/>
      <c r="B872" s="480" t="s">
        <v>2869</v>
      </c>
      <c r="C872" s="555"/>
      <c r="D872" s="556"/>
      <c r="E872" s="384" t="s">
        <v>2869</v>
      </c>
      <c r="F872" s="557"/>
      <c r="G872" s="558"/>
      <c r="H872" s="559"/>
      <c r="I872" s="560"/>
      <c r="J872" s="558"/>
      <c r="K872" s="561"/>
      <c r="L872" s="557"/>
      <c r="M872" s="558"/>
      <c r="N872" s="559"/>
      <c r="O872" s="560"/>
      <c r="P872" s="558"/>
      <c r="Q872" s="561"/>
      <c r="R872" s="557"/>
      <c r="S872" s="558"/>
      <c r="T872" s="559"/>
      <c r="U872" s="562"/>
      <c r="V872" s="563"/>
      <c r="W872" s="591"/>
      <c r="X872" s="572"/>
      <c r="Y872" s="353"/>
      <c r="Z872" s="573"/>
      <c r="AA872" s="574" t="str">
        <f>IFERROR(__xludf.DUMMYFUNCTION("""COMPUTED_VALUE"""),"")</f>
        <v/>
      </c>
      <c r="AB872" s="577" t="str">
        <f>IFERROR(__xludf.DUMMYFUNCTION("""COMPUTED_VALUE"""),"")</f>
        <v/>
      </c>
      <c r="AC872" s="575" t="str">
        <f>IFERROR(__xludf.DUMMYFUNCTION("""COMPUTED_VALUE"""),"")</f>
        <v/>
      </c>
      <c r="AD872" s="576" t="str">
        <f>IFERROR(__xludf.DUMMYFUNCTION("""COMPUTED_VALUE"""),"")</f>
        <v/>
      </c>
      <c r="AE872" s="574" t="str">
        <f>IFERROR(__xludf.DUMMYFUNCTION("""COMPUTED_VALUE"""),"")</f>
        <v/>
      </c>
      <c r="AF872" s="577" t="str">
        <f>IFERROR(__xludf.DUMMYFUNCTION("""COMPUTED_VALUE"""),"")</f>
        <v/>
      </c>
      <c r="AG872" s="570"/>
      <c r="AH872" s="571"/>
      <c r="AI872" s="393"/>
    </row>
    <row r="873">
      <c r="A873" s="554"/>
      <c r="B873" s="480" t="s">
        <v>2869</v>
      </c>
      <c r="C873" s="555"/>
      <c r="D873" s="556"/>
      <c r="E873" s="384" t="s">
        <v>2869</v>
      </c>
      <c r="F873" s="557"/>
      <c r="G873" s="558"/>
      <c r="H873" s="559"/>
      <c r="I873" s="560"/>
      <c r="J873" s="558"/>
      <c r="K873" s="561"/>
      <c r="L873" s="557"/>
      <c r="M873" s="558"/>
      <c r="N873" s="559"/>
      <c r="O873" s="560"/>
      <c r="P873" s="558"/>
      <c r="Q873" s="561"/>
      <c r="R873" s="557"/>
      <c r="S873" s="558"/>
      <c r="T873" s="559"/>
      <c r="U873" s="562"/>
      <c r="V873" s="563"/>
      <c r="W873" s="591"/>
      <c r="X873" s="572"/>
      <c r="Y873" s="353"/>
      <c r="Z873" s="573"/>
      <c r="AA873" s="574" t="str">
        <f>IFERROR(__xludf.DUMMYFUNCTION("""COMPUTED_VALUE"""),"")</f>
        <v/>
      </c>
      <c r="AB873" s="577" t="str">
        <f>IFERROR(__xludf.DUMMYFUNCTION("""COMPUTED_VALUE"""),"")</f>
        <v/>
      </c>
      <c r="AC873" s="575" t="str">
        <f>IFERROR(__xludf.DUMMYFUNCTION("""COMPUTED_VALUE"""),"")</f>
        <v/>
      </c>
      <c r="AD873" s="576" t="str">
        <f>IFERROR(__xludf.DUMMYFUNCTION("""COMPUTED_VALUE"""),"")</f>
        <v/>
      </c>
      <c r="AE873" s="574" t="str">
        <f>IFERROR(__xludf.DUMMYFUNCTION("""COMPUTED_VALUE"""),"")</f>
        <v/>
      </c>
      <c r="AF873" s="577" t="str">
        <f>IFERROR(__xludf.DUMMYFUNCTION("""COMPUTED_VALUE"""),"")</f>
        <v/>
      </c>
      <c r="AG873" s="570"/>
      <c r="AH873" s="571"/>
      <c r="AI873" s="393"/>
    </row>
    <row r="874">
      <c r="A874" s="554"/>
      <c r="B874" s="480" t="s">
        <v>2869</v>
      </c>
      <c r="C874" s="555"/>
      <c r="D874" s="556"/>
      <c r="E874" s="384" t="s">
        <v>2869</v>
      </c>
      <c r="F874" s="557"/>
      <c r="G874" s="558"/>
      <c r="H874" s="559"/>
      <c r="I874" s="560"/>
      <c r="J874" s="558"/>
      <c r="K874" s="561"/>
      <c r="L874" s="557"/>
      <c r="M874" s="558"/>
      <c r="N874" s="559"/>
      <c r="O874" s="560"/>
      <c r="P874" s="558"/>
      <c r="Q874" s="561"/>
      <c r="R874" s="557"/>
      <c r="S874" s="558"/>
      <c r="T874" s="559"/>
      <c r="U874" s="562"/>
      <c r="V874" s="563"/>
      <c r="W874" s="591"/>
      <c r="X874" s="572"/>
      <c r="Y874" s="353"/>
      <c r="Z874" s="573"/>
      <c r="AA874" s="574" t="str">
        <f>IFERROR(__xludf.DUMMYFUNCTION("""COMPUTED_VALUE"""),"")</f>
        <v/>
      </c>
      <c r="AB874" s="577" t="str">
        <f>IFERROR(__xludf.DUMMYFUNCTION("""COMPUTED_VALUE"""),"")</f>
        <v/>
      </c>
      <c r="AC874" s="575" t="str">
        <f>IFERROR(__xludf.DUMMYFUNCTION("""COMPUTED_VALUE"""),"")</f>
        <v/>
      </c>
      <c r="AD874" s="576" t="str">
        <f>IFERROR(__xludf.DUMMYFUNCTION("""COMPUTED_VALUE"""),"")</f>
        <v/>
      </c>
      <c r="AE874" s="574" t="str">
        <f>IFERROR(__xludf.DUMMYFUNCTION("""COMPUTED_VALUE"""),"")</f>
        <v/>
      </c>
      <c r="AF874" s="577" t="str">
        <f>IFERROR(__xludf.DUMMYFUNCTION("""COMPUTED_VALUE"""),"")</f>
        <v/>
      </c>
      <c r="AG874" s="570"/>
      <c r="AH874" s="571"/>
      <c r="AI874" s="393"/>
    </row>
    <row r="875">
      <c r="A875" s="554"/>
      <c r="B875" s="480" t="s">
        <v>2869</v>
      </c>
      <c r="C875" s="555"/>
      <c r="D875" s="556"/>
      <c r="E875" s="384" t="s">
        <v>2869</v>
      </c>
      <c r="F875" s="557"/>
      <c r="G875" s="558"/>
      <c r="H875" s="559"/>
      <c r="I875" s="560"/>
      <c r="J875" s="558"/>
      <c r="K875" s="561"/>
      <c r="L875" s="557"/>
      <c r="M875" s="558"/>
      <c r="N875" s="559"/>
      <c r="O875" s="560"/>
      <c r="P875" s="558"/>
      <c r="Q875" s="561"/>
      <c r="R875" s="557"/>
      <c r="S875" s="558"/>
      <c r="T875" s="559"/>
      <c r="U875" s="562"/>
      <c r="V875" s="563"/>
      <c r="W875" s="591"/>
      <c r="X875" s="572"/>
      <c r="Y875" s="353"/>
      <c r="Z875" s="573"/>
      <c r="AA875" s="574" t="str">
        <f>IFERROR(__xludf.DUMMYFUNCTION("""COMPUTED_VALUE"""),"")</f>
        <v/>
      </c>
      <c r="AB875" s="577" t="str">
        <f>IFERROR(__xludf.DUMMYFUNCTION("""COMPUTED_VALUE"""),"")</f>
        <v/>
      </c>
      <c r="AC875" s="575" t="str">
        <f>IFERROR(__xludf.DUMMYFUNCTION("""COMPUTED_VALUE"""),"")</f>
        <v/>
      </c>
      <c r="AD875" s="576" t="str">
        <f>IFERROR(__xludf.DUMMYFUNCTION("""COMPUTED_VALUE"""),"")</f>
        <v/>
      </c>
      <c r="AE875" s="574" t="str">
        <f>IFERROR(__xludf.DUMMYFUNCTION("""COMPUTED_VALUE"""),"")</f>
        <v/>
      </c>
      <c r="AF875" s="577" t="str">
        <f>IFERROR(__xludf.DUMMYFUNCTION("""COMPUTED_VALUE"""),"")</f>
        <v/>
      </c>
      <c r="AG875" s="570"/>
      <c r="AH875" s="571"/>
      <c r="AI875" s="393"/>
    </row>
    <row r="876">
      <c r="A876" s="554"/>
      <c r="B876" s="480" t="s">
        <v>2869</v>
      </c>
      <c r="C876" s="555"/>
      <c r="D876" s="556"/>
      <c r="E876" s="384" t="s">
        <v>2869</v>
      </c>
      <c r="F876" s="557"/>
      <c r="G876" s="558"/>
      <c r="H876" s="559"/>
      <c r="I876" s="560"/>
      <c r="J876" s="558"/>
      <c r="K876" s="561"/>
      <c r="L876" s="557"/>
      <c r="M876" s="558"/>
      <c r="N876" s="559"/>
      <c r="O876" s="560"/>
      <c r="P876" s="558"/>
      <c r="Q876" s="561"/>
      <c r="R876" s="557"/>
      <c r="S876" s="558"/>
      <c r="T876" s="559"/>
      <c r="U876" s="562"/>
      <c r="V876" s="563"/>
      <c r="W876" s="591"/>
      <c r="X876" s="572"/>
      <c r="Y876" s="353"/>
      <c r="Z876" s="573"/>
      <c r="AA876" s="574" t="str">
        <f>IFERROR(__xludf.DUMMYFUNCTION("""COMPUTED_VALUE"""),"")</f>
        <v/>
      </c>
      <c r="AB876" s="577" t="str">
        <f>IFERROR(__xludf.DUMMYFUNCTION("""COMPUTED_VALUE"""),"")</f>
        <v/>
      </c>
      <c r="AC876" s="575" t="str">
        <f>IFERROR(__xludf.DUMMYFUNCTION("""COMPUTED_VALUE"""),"")</f>
        <v/>
      </c>
      <c r="AD876" s="576" t="str">
        <f>IFERROR(__xludf.DUMMYFUNCTION("""COMPUTED_VALUE"""),"")</f>
        <v/>
      </c>
      <c r="AE876" s="574" t="str">
        <f>IFERROR(__xludf.DUMMYFUNCTION("""COMPUTED_VALUE"""),"")</f>
        <v/>
      </c>
      <c r="AF876" s="577" t="str">
        <f>IFERROR(__xludf.DUMMYFUNCTION("""COMPUTED_VALUE"""),"")</f>
        <v/>
      </c>
      <c r="AG876" s="570"/>
      <c r="AH876" s="571"/>
      <c r="AI876" s="393"/>
    </row>
    <row r="877">
      <c r="A877" s="554"/>
      <c r="B877" s="480" t="s">
        <v>2869</v>
      </c>
      <c r="C877" s="555"/>
      <c r="D877" s="556"/>
      <c r="E877" s="384" t="s">
        <v>2869</v>
      </c>
      <c r="F877" s="557"/>
      <c r="G877" s="558"/>
      <c r="H877" s="559"/>
      <c r="I877" s="560"/>
      <c r="J877" s="558"/>
      <c r="K877" s="561"/>
      <c r="L877" s="557"/>
      <c r="M877" s="558"/>
      <c r="N877" s="559"/>
      <c r="O877" s="560"/>
      <c r="P877" s="558"/>
      <c r="Q877" s="561"/>
      <c r="R877" s="557"/>
      <c r="S877" s="558"/>
      <c r="T877" s="559"/>
      <c r="U877" s="562"/>
      <c r="V877" s="563"/>
      <c r="W877" s="591"/>
      <c r="X877" s="572"/>
      <c r="Y877" s="353"/>
      <c r="Z877" s="573"/>
      <c r="AA877" s="574" t="str">
        <f>IFERROR(__xludf.DUMMYFUNCTION("""COMPUTED_VALUE"""),"")</f>
        <v/>
      </c>
      <c r="AB877" s="577" t="str">
        <f>IFERROR(__xludf.DUMMYFUNCTION("""COMPUTED_VALUE"""),"")</f>
        <v/>
      </c>
      <c r="AC877" s="575" t="str">
        <f>IFERROR(__xludf.DUMMYFUNCTION("""COMPUTED_VALUE"""),"")</f>
        <v/>
      </c>
      <c r="AD877" s="576" t="str">
        <f>IFERROR(__xludf.DUMMYFUNCTION("""COMPUTED_VALUE"""),"")</f>
        <v/>
      </c>
      <c r="AE877" s="574" t="str">
        <f>IFERROR(__xludf.DUMMYFUNCTION("""COMPUTED_VALUE"""),"")</f>
        <v/>
      </c>
      <c r="AF877" s="577" t="str">
        <f>IFERROR(__xludf.DUMMYFUNCTION("""COMPUTED_VALUE"""),"")</f>
        <v/>
      </c>
      <c r="AG877" s="570"/>
      <c r="AH877" s="571"/>
      <c r="AI877" s="393"/>
    </row>
    <row r="878">
      <c r="A878" s="554"/>
      <c r="B878" s="480" t="s">
        <v>2869</v>
      </c>
      <c r="C878" s="555"/>
      <c r="D878" s="556"/>
      <c r="E878" s="384" t="s">
        <v>2869</v>
      </c>
      <c r="F878" s="557"/>
      <c r="G878" s="558"/>
      <c r="H878" s="559"/>
      <c r="I878" s="560"/>
      <c r="J878" s="558"/>
      <c r="K878" s="561"/>
      <c r="L878" s="557"/>
      <c r="M878" s="558"/>
      <c r="N878" s="559"/>
      <c r="O878" s="560"/>
      <c r="P878" s="558"/>
      <c r="Q878" s="561"/>
      <c r="R878" s="557"/>
      <c r="S878" s="558"/>
      <c r="T878" s="559"/>
      <c r="U878" s="562"/>
      <c r="V878" s="563"/>
      <c r="W878" s="591"/>
      <c r="X878" s="572"/>
      <c r="Y878" s="353"/>
      <c r="Z878" s="573"/>
      <c r="AA878" s="574" t="str">
        <f>IFERROR(__xludf.DUMMYFUNCTION("""COMPUTED_VALUE"""),"")</f>
        <v/>
      </c>
      <c r="AB878" s="577" t="str">
        <f>IFERROR(__xludf.DUMMYFUNCTION("""COMPUTED_VALUE"""),"")</f>
        <v/>
      </c>
      <c r="AC878" s="575" t="str">
        <f>IFERROR(__xludf.DUMMYFUNCTION("""COMPUTED_VALUE"""),"")</f>
        <v/>
      </c>
      <c r="AD878" s="576" t="str">
        <f>IFERROR(__xludf.DUMMYFUNCTION("""COMPUTED_VALUE"""),"")</f>
        <v/>
      </c>
      <c r="AE878" s="574" t="str">
        <f>IFERROR(__xludf.DUMMYFUNCTION("""COMPUTED_VALUE"""),"")</f>
        <v/>
      </c>
      <c r="AF878" s="577" t="str">
        <f>IFERROR(__xludf.DUMMYFUNCTION("""COMPUTED_VALUE"""),"")</f>
        <v/>
      </c>
      <c r="AG878" s="570"/>
      <c r="AH878" s="571"/>
      <c r="AI878" s="393"/>
    </row>
    <row r="879">
      <c r="A879" s="554"/>
      <c r="B879" s="480" t="s">
        <v>2869</v>
      </c>
      <c r="C879" s="555"/>
      <c r="D879" s="556"/>
      <c r="E879" s="384" t="s">
        <v>2869</v>
      </c>
      <c r="F879" s="557"/>
      <c r="G879" s="558"/>
      <c r="H879" s="559"/>
      <c r="I879" s="560"/>
      <c r="J879" s="558"/>
      <c r="K879" s="561"/>
      <c r="L879" s="557"/>
      <c r="M879" s="558"/>
      <c r="N879" s="559"/>
      <c r="O879" s="560"/>
      <c r="P879" s="558"/>
      <c r="Q879" s="561"/>
      <c r="R879" s="557"/>
      <c r="S879" s="558"/>
      <c r="T879" s="559"/>
      <c r="U879" s="562"/>
      <c r="V879" s="563"/>
      <c r="W879" s="591"/>
      <c r="X879" s="572"/>
      <c r="Y879" s="353"/>
      <c r="Z879" s="573"/>
      <c r="AA879" s="574" t="str">
        <f>IFERROR(__xludf.DUMMYFUNCTION("""COMPUTED_VALUE"""),"")</f>
        <v/>
      </c>
      <c r="AB879" s="577" t="str">
        <f>IFERROR(__xludf.DUMMYFUNCTION("""COMPUTED_VALUE"""),"")</f>
        <v/>
      </c>
      <c r="AC879" s="575" t="str">
        <f>IFERROR(__xludf.DUMMYFUNCTION("""COMPUTED_VALUE"""),"")</f>
        <v/>
      </c>
      <c r="AD879" s="576" t="str">
        <f>IFERROR(__xludf.DUMMYFUNCTION("""COMPUTED_VALUE"""),"")</f>
        <v/>
      </c>
      <c r="AE879" s="574" t="str">
        <f>IFERROR(__xludf.DUMMYFUNCTION("""COMPUTED_VALUE"""),"")</f>
        <v/>
      </c>
      <c r="AF879" s="577" t="str">
        <f>IFERROR(__xludf.DUMMYFUNCTION("""COMPUTED_VALUE"""),"")</f>
        <v/>
      </c>
      <c r="AG879" s="570"/>
      <c r="AH879" s="571"/>
      <c r="AI879" s="393"/>
    </row>
    <row r="880">
      <c r="A880" s="554"/>
      <c r="B880" s="480" t="s">
        <v>2869</v>
      </c>
      <c r="C880" s="555"/>
      <c r="D880" s="556"/>
      <c r="E880" s="384" t="s">
        <v>2869</v>
      </c>
      <c r="F880" s="557"/>
      <c r="G880" s="558"/>
      <c r="H880" s="559"/>
      <c r="I880" s="560"/>
      <c r="J880" s="558"/>
      <c r="K880" s="561"/>
      <c r="L880" s="557"/>
      <c r="M880" s="558"/>
      <c r="N880" s="559"/>
      <c r="O880" s="560"/>
      <c r="P880" s="558"/>
      <c r="Q880" s="561"/>
      <c r="R880" s="557"/>
      <c r="S880" s="558"/>
      <c r="T880" s="559"/>
      <c r="U880" s="562"/>
      <c r="V880" s="563"/>
      <c r="W880" s="591"/>
      <c r="X880" s="572"/>
      <c r="Y880" s="353"/>
      <c r="Z880" s="573"/>
      <c r="AA880" s="574" t="str">
        <f>IFERROR(__xludf.DUMMYFUNCTION("""COMPUTED_VALUE"""),"")</f>
        <v/>
      </c>
      <c r="AB880" s="577" t="str">
        <f>IFERROR(__xludf.DUMMYFUNCTION("""COMPUTED_VALUE"""),"")</f>
        <v/>
      </c>
      <c r="AC880" s="575" t="str">
        <f>IFERROR(__xludf.DUMMYFUNCTION("""COMPUTED_VALUE"""),"")</f>
        <v/>
      </c>
      <c r="AD880" s="576" t="str">
        <f>IFERROR(__xludf.DUMMYFUNCTION("""COMPUTED_VALUE"""),"")</f>
        <v/>
      </c>
      <c r="AE880" s="574" t="str">
        <f>IFERROR(__xludf.DUMMYFUNCTION("""COMPUTED_VALUE"""),"")</f>
        <v/>
      </c>
      <c r="AF880" s="577" t="str">
        <f>IFERROR(__xludf.DUMMYFUNCTION("""COMPUTED_VALUE"""),"")</f>
        <v/>
      </c>
      <c r="AG880" s="570"/>
      <c r="AH880" s="571"/>
      <c r="AI880" s="393"/>
    </row>
    <row r="881">
      <c r="A881" s="554"/>
      <c r="B881" s="480" t="s">
        <v>2869</v>
      </c>
      <c r="C881" s="555"/>
      <c r="D881" s="556"/>
      <c r="E881" s="384" t="s">
        <v>2869</v>
      </c>
      <c r="F881" s="557"/>
      <c r="G881" s="558"/>
      <c r="H881" s="559"/>
      <c r="I881" s="560"/>
      <c r="J881" s="558"/>
      <c r="K881" s="561"/>
      <c r="L881" s="557"/>
      <c r="M881" s="558"/>
      <c r="N881" s="559"/>
      <c r="O881" s="560"/>
      <c r="P881" s="558"/>
      <c r="Q881" s="561"/>
      <c r="R881" s="557"/>
      <c r="S881" s="558"/>
      <c r="T881" s="559"/>
      <c r="U881" s="562"/>
      <c r="V881" s="563"/>
      <c r="W881" s="591"/>
      <c r="X881" s="572"/>
      <c r="Y881" s="353"/>
      <c r="Z881" s="573"/>
      <c r="AA881" s="574" t="str">
        <f>IFERROR(__xludf.DUMMYFUNCTION("""COMPUTED_VALUE"""),"")</f>
        <v/>
      </c>
      <c r="AB881" s="577" t="str">
        <f>IFERROR(__xludf.DUMMYFUNCTION("""COMPUTED_VALUE"""),"")</f>
        <v/>
      </c>
      <c r="AC881" s="575" t="str">
        <f>IFERROR(__xludf.DUMMYFUNCTION("""COMPUTED_VALUE"""),"")</f>
        <v/>
      </c>
      <c r="AD881" s="576" t="str">
        <f>IFERROR(__xludf.DUMMYFUNCTION("""COMPUTED_VALUE"""),"")</f>
        <v/>
      </c>
      <c r="AE881" s="574" t="str">
        <f>IFERROR(__xludf.DUMMYFUNCTION("""COMPUTED_VALUE"""),"")</f>
        <v/>
      </c>
      <c r="AF881" s="577" t="str">
        <f>IFERROR(__xludf.DUMMYFUNCTION("""COMPUTED_VALUE"""),"")</f>
        <v/>
      </c>
      <c r="AG881" s="570"/>
      <c r="AH881" s="571"/>
      <c r="AI881" s="393"/>
    </row>
    <row r="882">
      <c r="A882" s="554"/>
      <c r="B882" s="480" t="s">
        <v>2869</v>
      </c>
      <c r="C882" s="555"/>
      <c r="D882" s="556"/>
      <c r="E882" s="384" t="s">
        <v>2869</v>
      </c>
      <c r="F882" s="557"/>
      <c r="G882" s="558"/>
      <c r="H882" s="559"/>
      <c r="I882" s="560"/>
      <c r="J882" s="558"/>
      <c r="K882" s="561"/>
      <c r="L882" s="557"/>
      <c r="M882" s="558"/>
      <c r="N882" s="559"/>
      <c r="O882" s="560"/>
      <c r="P882" s="558"/>
      <c r="Q882" s="561"/>
      <c r="R882" s="557"/>
      <c r="S882" s="558"/>
      <c r="T882" s="559"/>
      <c r="U882" s="562"/>
      <c r="V882" s="563"/>
      <c r="W882" s="591"/>
      <c r="X882" s="572"/>
      <c r="Y882" s="353"/>
      <c r="Z882" s="573"/>
      <c r="AA882" s="574" t="str">
        <f>IFERROR(__xludf.DUMMYFUNCTION("""COMPUTED_VALUE"""),"")</f>
        <v/>
      </c>
      <c r="AB882" s="577" t="str">
        <f>IFERROR(__xludf.DUMMYFUNCTION("""COMPUTED_VALUE"""),"")</f>
        <v/>
      </c>
      <c r="AC882" s="575" t="str">
        <f>IFERROR(__xludf.DUMMYFUNCTION("""COMPUTED_VALUE"""),"")</f>
        <v/>
      </c>
      <c r="AD882" s="576" t="str">
        <f>IFERROR(__xludf.DUMMYFUNCTION("""COMPUTED_VALUE"""),"")</f>
        <v/>
      </c>
      <c r="AE882" s="574" t="str">
        <f>IFERROR(__xludf.DUMMYFUNCTION("""COMPUTED_VALUE"""),"")</f>
        <v/>
      </c>
      <c r="AF882" s="577" t="str">
        <f>IFERROR(__xludf.DUMMYFUNCTION("""COMPUTED_VALUE"""),"")</f>
        <v/>
      </c>
      <c r="AG882" s="570"/>
      <c r="AH882" s="571"/>
      <c r="AI882" s="393"/>
    </row>
    <row r="883">
      <c r="A883" s="554"/>
      <c r="B883" s="480" t="s">
        <v>2869</v>
      </c>
      <c r="C883" s="555"/>
      <c r="D883" s="556"/>
      <c r="E883" s="384" t="s">
        <v>2869</v>
      </c>
      <c r="F883" s="557"/>
      <c r="G883" s="558"/>
      <c r="H883" s="559"/>
      <c r="I883" s="560"/>
      <c r="J883" s="558"/>
      <c r="K883" s="561"/>
      <c r="L883" s="557"/>
      <c r="M883" s="558"/>
      <c r="N883" s="559"/>
      <c r="O883" s="560"/>
      <c r="P883" s="558"/>
      <c r="Q883" s="561"/>
      <c r="R883" s="557"/>
      <c r="S883" s="558"/>
      <c r="T883" s="559"/>
      <c r="U883" s="562"/>
      <c r="V883" s="563"/>
      <c r="W883" s="591"/>
      <c r="X883" s="572"/>
      <c r="Y883" s="353"/>
      <c r="Z883" s="573"/>
      <c r="AA883" s="574" t="str">
        <f>IFERROR(__xludf.DUMMYFUNCTION("""COMPUTED_VALUE"""),"")</f>
        <v/>
      </c>
      <c r="AB883" s="577" t="str">
        <f>IFERROR(__xludf.DUMMYFUNCTION("""COMPUTED_VALUE"""),"")</f>
        <v/>
      </c>
      <c r="AC883" s="575" t="str">
        <f>IFERROR(__xludf.DUMMYFUNCTION("""COMPUTED_VALUE"""),"")</f>
        <v/>
      </c>
      <c r="AD883" s="576" t="str">
        <f>IFERROR(__xludf.DUMMYFUNCTION("""COMPUTED_VALUE"""),"")</f>
        <v/>
      </c>
      <c r="AE883" s="574" t="str">
        <f>IFERROR(__xludf.DUMMYFUNCTION("""COMPUTED_VALUE"""),"")</f>
        <v/>
      </c>
      <c r="AF883" s="577" t="str">
        <f>IFERROR(__xludf.DUMMYFUNCTION("""COMPUTED_VALUE"""),"")</f>
        <v/>
      </c>
      <c r="AG883" s="570"/>
      <c r="AH883" s="571"/>
      <c r="AI883" s="393"/>
    </row>
    <row r="884">
      <c r="A884" s="554"/>
      <c r="B884" s="480" t="s">
        <v>2869</v>
      </c>
      <c r="C884" s="555"/>
      <c r="D884" s="556"/>
      <c r="E884" s="384" t="s">
        <v>2869</v>
      </c>
      <c r="F884" s="557"/>
      <c r="G884" s="558"/>
      <c r="H884" s="559"/>
      <c r="I884" s="560"/>
      <c r="J884" s="558"/>
      <c r="K884" s="561"/>
      <c r="L884" s="557"/>
      <c r="M884" s="558"/>
      <c r="N884" s="559"/>
      <c r="O884" s="560"/>
      <c r="P884" s="558"/>
      <c r="Q884" s="561"/>
      <c r="R884" s="557"/>
      <c r="S884" s="558"/>
      <c r="T884" s="559"/>
      <c r="U884" s="562"/>
      <c r="V884" s="563"/>
      <c r="W884" s="591"/>
      <c r="X884" s="572"/>
      <c r="Y884" s="353"/>
      <c r="Z884" s="573"/>
      <c r="AA884" s="574" t="str">
        <f>IFERROR(__xludf.DUMMYFUNCTION("""COMPUTED_VALUE"""),"")</f>
        <v/>
      </c>
      <c r="AB884" s="577" t="str">
        <f>IFERROR(__xludf.DUMMYFUNCTION("""COMPUTED_VALUE"""),"")</f>
        <v/>
      </c>
      <c r="AC884" s="575" t="str">
        <f>IFERROR(__xludf.DUMMYFUNCTION("""COMPUTED_VALUE"""),"")</f>
        <v/>
      </c>
      <c r="AD884" s="576" t="str">
        <f>IFERROR(__xludf.DUMMYFUNCTION("""COMPUTED_VALUE"""),"")</f>
        <v/>
      </c>
      <c r="AE884" s="574" t="str">
        <f>IFERROR(__xludf.DUMMYFUNCTION("""COMPUTED_VALUE"""),"")</f>
        <v/>
      </c>
      <c r="AF884" s="577" t="str">
        <f>IFERROR(__xludf.DUMMYFUNCTION("""COMPUTED_VALUE"""),"")</f>
        <v/>
      </c>
      <c r="AG884" s="570"/>
      <c r="AH884" s="571"/>
      <c r="AI884" s="393"/>
    </row>
    <row r="885">
      <c r="A885" s="554"/>
      <c r="B885" s="480" t="s">
        <v>2869</v>
      </c>
      <c r="C885" s="555"/>
      <c r="D885" s="556"/>
      <c r="E885" s="384" t="s">
        <v>2869</v>
      </c>
      <c r="F885" s="557"/>
      <c r="G885" s="558"/>
      <c r="H885" s="559"/>
      <c r="I885" s="560"/>
      <c r="J885" s="558"/>
      <c r="K885" s="561"/>
      <c r="L885" s="557"/>
      <c r="M885" s="558"/>
      <c r="N885" s="559"/>
      <c r="O885" s="560"/>
      <c r="P885" s="558"/>
      <c r="Q885" s="561"/>
      <c r="R885" s="557"/>
      <c r="S885" s="558"/>
      <c r="T885" s="559"/>
      <c r="U885" s="562"/>
      <c r="V885" s="563"/>
      <c r="W885" s="591"/>
      <c r="X885" s="572"/>
      <c r="Y885" s="353"/>
      <c r="Z885" s="573"/>
      <c r="AA885" s="574" t="str">
        <f>IFERROR(__xludf.DUMMYFUNCTION("""COMPUTED_VALUE"""),"")</f>
        <v/>
      </c>
      <c r="AB885" s="577" t="str">
        <f>IFERROR(__xludf.DUMMYFUNCTION("""COMPUTED_VALUE"""),"")</f>
        <v/>
      </c>
      <c r="AC885" s="575" t="str">
        <f>IFERROR(__xludf.DUMMYFUNCTION("""COMPUTED_VALUE"""),"")</f>
        <v/>
      </c>
      <c r="AD885" s="576" t="str">
        <f>IFERROR(__xludf.DUMMYFUNCTION("""COMPUTED_VALUE"""),"")</f>
        <v/>
      </c>
      <c r="AE885" s="574" t="str">
        <f>IFERROR(__xludf.DUMMYFUNCTION("""COMPUTED_VALUE"""),"")</f>
        <v/>
      </c>
      <c r="AF885" s="577" t="str">
        <f>IFERROR(__xludf.DUMMYFUNCTION("""COMPUTED_VALUE"""),"")</f>
        <v/>
      </c>
      <c r="AG885" s="570"/>
      <c r="AH885" s="571"/>
      <c r="AI885" s="393"/>
    </row>
    <row r="886">
      <c r="A886" s="554"/>
      <c r="B886" s="480" t="s">
        <v>2869</v>
      </c>
      <c r="C886" s="555"/>
      <c r="D886" s="556"/>
      <c r="E886" s="384" t="s">
        <v>2869</v>
      </c>
      <c r="F886" s="557"/>
      <c r="G886" s="558"/>
      <c r="H886" s="559"/>
      <c r="I886" s="560"/>
      <c r="J886" s="558"/>
      <c r="K886" s="561"/>
      <c r="L886" s="557"/>
      <c r="M886" s="558"/>
      <c r="N886" s="559"/>
      <c r="O886" s="560"/>
      <c r="P886" s="558"/>
      <c r="Q886" s="561"/>
      <c r="R886" s="557"/>
      <c r="S886" s="558"/>
      <c r="T886" s="559"/>
      <c r="U886" s="562"/>
      <c r="V886" s="563"/>
      <c r="W886" s="591"/>
      <c r="X886" s="572"/>
      <c r="Y886" s="353"/>
      <c r="Z886" s="573"/>
      <c r="AA886" s="574" t="str">
        <f>IFERROR(__xludf.DUMMYFUNCTION("""COMPUTED_VALUE"""),"")</f>
        <v/>
      </c>
      <c r="AB886" s="577" t="str">
        <f>IFERROR(__xludf.DUMMYFUNCTION("""COMPUTED_VALUE"""),"")</f>
        <v/>
      </c>
      <c r="AC886" s="575" t="str">
        <f>IFERROR(__xludf.DUMMYFUNCTION("""COMPUTED_VALUE"""),"")</f>
        <v/>
      </c>
      <c r="AD886" s="576" t="str">
        <f>IFERROR(__xludf.DUMMYFUNCTION("""COMPUTED_VALUE"""),"")</f>
        <v/>
      </c>
      <c r="AE886" s="574" t="str">
        <f>IFERROR(__xludf.DUMMYFUNCTION("""COMPUTED_VALUE"""),"")</f>
        <v/>
      </c>
      <c r="AF886" s="577" t="str">
        <f>IFERROR(__xludf.DUMMYFUNCTION("""COMPUTED_VALUE"""),"")</f>
        <v/>
      </c>
      <c r="AG886" s="570"/>
      <c r="AH886" s="571"/>
      <c r="AI886" s="393"/>
    </row>
    <row r="887">
      <c r="A887" s="554"/>
      <c r="B887" s="480" t="s">
        <v>2869</v>
      </c>
      <c r="C887" s="555"/>
      <c r="D887" s="556"/>
      <c r="E887" s="384" t="s">
        <v>2869</v>
      </c>
      <c r="F887" s="557"/>
      <c r="G887" s="558"/>
      <c r="H887" s="559"/>
      <c r="I887" s="560"/>
      <c r="J887" s="558"/>
      <c r="K887" s="561"/>
      <c r="L887" s="557"/>
      <c r="M887" s="558"/>
      <c r="N887" s="559"/>
      <c r="O887" s="560"/>
      <c r="P887" s="558"/>
      <c r="Q887" s="561"/>
      <c r="R887" s="557"/>
      <c r="S887" s="558"/>
      <c r="T887" s="559"/>
      <c r="U887" s="562"/>
      <c r="V887" s="563"/>
      <c r="W887" s="591"/>
      <c r="X887" s="572"/>
      <c r="Y887" s="353"/>
      <c r="Z887" s="573"/>
      <c r="AA887" s="574" t="str">
        <f>IFERROR(__xludf.DUMMYFUNCTION("""COMPUTED_VALUE"""),"")</f>
        <v/>
      </c>
      <c r="AB887" s="577" t="str">
        <f>IFERROR(__xludf.DUMMYFUNCTION("""COMPUTED_VALUE"""),"")</f>
        <v/>
      </c>
      <c r="AC887" s="575" t="str">
        <f>IFERROR(__xludf.DUMMYFUNCTION("""COMPUTED_VALUE"""),"")</f>
        <v/>
      </c>
      <c r="AD887" s="576" t="str">
        <f>IFERROR(__xludf.DUMMYFUNCTION("""COMPUTED_VALUE"""),"")</f>
        <v/>
      </c>
      <c r="AE887" s="574" t="str">
        <f>IFERROR(__xludf.DUMMYFUNCTION("""COMPUTED_VALUE"""),"")</f>
        <v/>
      </c>
      <c r="AF887" s="577" t="str">
        <f>IFERROR(__xludf.DUMMYFUNCTION("""COMPUTED_VALUE"""),"")</f>
        <v/>
      </c>
      <c r="AG887" s="570"/>
      <c r="AH887" s="571"/>
      <c r="AI887" s="393"/>
    </row>
    <row r="888">
      <c r="A888" s="554"/>
      <c r="B888" s="480" t="s">
        <v>2869</v>
      </c>
      <c r="C888" s="555"/>
      <c r="D888" s="556"/>
      <c r="E888" s="384" t="s">
        <v>2869</v>
      </c>
      <c r="F888" s="557"/>
      <c r="G888" s="558"/>
      <c r="H888" s="559"/>
      <c r="I888" s="560"/>
      <c r="J888" s="558"/>
      <c r="K888" s="561"/>
      <c r="L888" s="557"/>
      <c r="M888" s="558"/>
      <c r="N888" s="559"/>
      <c r="O888" s="560"/>
      <c r="P888" s="558"/>
      <c r="Q888" s="561"/>
      <c r="R888" s="557"/>
      <c r="S888" s="558"/>
      <c r="T888" s="559"/>
      <c r="U888" s="562"/>
      <c r="V888" s="563"/>
      <c r="W888" s="591"/>
      <c r="X888" s="572"/>
      <c r="Y888" s="353"/>
      <c r="Z888" s="573"/>
      <c r="AA888" s="574" t="str">
        <f>IFERROR(__xludf.DUMMYFUNCTION("""COMPUTED_VALUE"""),"")</f>
        <v/>
      </c>
      <c r="AB888" s="577" t="str">
        <f>IFERROR(__xludf.DUMMYFUNCTION("""COMPUTED_VALUE"""),"")</f>
        <v/>
      </c>
      <c r="AC888" s="575" t="str">
        <f>IFERROR(__xludf.DUMMYFUNCTION("""COMPUTED_VALUE"""),"")</f>
        <v/>
      </c>
      <c r="AD888" s="576" t="str">
        <f>IFERROR(__xludf.DUMMYFUNCTION("""COMPUTED_VALUE"""),"")</f>
        <v/>
      </c>
      <c r="AE888" s="574" t="str">
        <f>IFERROR(__xludf.DUMMYFUNCTION("""COMPUTED_VALUE"""),"")</f>
        <v/>
      </c>
      <c r="AF888" s="577" t="str">
        <f>IFERROR(__xludf.DUMMYFUNCTION("""COMPUTED_VALUE"""),"")</f>
        <v/>
      </c>
      <c r="AG888" s="570"/>
      <c r="AH888" s="571"/>
      <c r="AI888" s="393"/>
    </row>
    <row r="889">
      <c r="A889" s="554"/>
      <c r="B889" s="480" t="s">
        <v>2869</v>
      </c>
      <c r="C889" s="555"/>
      <c r="D889" s="556"/>
      <c r="E889" s="384" t="s">
        <v>2869</v>
      </c>
      <c r="F889" s="557"/>
      <c r="G889" s="558"/>
      <c r="H889" s="559"/>
      <c r="I889" s="560"/>
      <c r="J889" s="558"/>
      <c r="K889" s="561"/>
      <c r="L889" s="557"/>
      <c r="M889" s="558"/>
      <c r="N889" s="559"/>
      <c r="O889" s="560"/>
      <c r="P889" s="558"/>
      <c r="Q889" s="561"/>
      <c r="R889" s="557"/>
      <c r="S889" s="558"/>
      <c r="T889" s="559"/>
      <c r="U889" s="562"/>
      <c r="V889" s="563"/>
      <c r="W889" s="591"/>
      <c r="X889" s="572"/>
      <c r="Y889" s="353"/>
      <c r="Z889" s="573"/>
      <c r="AA889" s="574" t="str">
        <f>IFERROR(__xludf.DUMMYFUNCTION("""COMPUTED_VALUE"""),"")</f>
        <v/>
      </c>
      <c r="AB889" s="577" t="str">
        <f>IFERROR(__xludf.DUMMYFUNCTION("""COMPUTED_VALUE"""),"")</f>
        <v/>
      </c>
      <c r="AC889" s="575" t="str">
        <f>IFERROR(__xludf.DUMMYFUNCTION("""COMPUTED_VALUE"""),"")</f>
        <v/>
      </c>
      <c r="AD889" s="576" t="str">
        <f>IFERROR(__xludf.DUMMYFUNCTION("""COMPUTED_VALUE"""),"")</f>
        <v/>
      </c>
      <c r="AE889" s="574" t="str">
        <f>IFERROR(__xludf.DUMMYFUNCTION("""COMPUTED_VALUE"""),"")</f>
        <v/>
      </c>
      <c r="AF889" s="577" t="str">
        <f>IFERROR(__xludf.DUMMYFUNCTION("""COMPUTED_VALUE"""),"")</f>
        <v/>
      </c>
      <c r="AG889" s="570"/>
      <c r="AH889" s="571"/>
      <c r="AI889" s="393"/>
    </row>
    <row r="890">
      <c r="A890" s="554"/>
      <c r="B890" s="480" t="s">
        <v>2869</v>
      </c>
      <c r="C890" s="555"/>
      <c r="D890" s="556"/>
      <c r="E890" s="384" t="s">
        <v>2869</v>
      </c>
      <c r="F890" s="557"/>
      <c r="G890" s="558"/>
      <c r="H890" s="559"/>
      <c r="I890" s="560"/>
      <c r="J890" s="558"/>
      <c r="K890" s="561"/>
      <c r="L890" s="557"/>
      <c r="M890" s="558"/>
      <c r="N890" s="559"/>
      <c r="O890" s="560"/>
      <c r="P890" s="558"/>
      <c r="Q890" s="561"/>
      <c r="R890" s="557"/>
      <c r="S890" s="558"/>
      <c r="T890" s="559"/>
      <c r="U890" s="562"/>
      <c r="V890" s="563"/>
      <c r="W890" s="591"/>
      <c r="X890" s="572"/>
      <c r="Y890" s="353"/>
      <c r="Z890" s="573"/>
      <c r="AA890" s="574" t="str">
        <f>IFERROR(__xludf.DUMMYFUNCTION("""COMPUTED_VALUE"""),"")</f>
        <v/>
      </c>
      <c r="AB890" s="577" t="str">
        <f>IFERROR(__xludf.DUMMYFUNCTION("""COMPUTED_VALUE"""),"")</f>
        <v/>
      </c>
      <c r="AC890" s="575" t="str">
        <f>IFERROR(__xludf.DUMMYFUNCTION("""COMPUTED_VALUE"""),"")</f>
        <v/>
      </c>
      <c r="AD890" s="576" t="str">
        <f>IFERROR(__xludf.DUMMYFUNCTION("""COMPUTED_VALUE"""),"")</f>
        <v/>
      </c>
      <c r="AE890" s="574" t="str">
        <f>IFERROR(__xludf.DUMMYFUNCTION("""COMPUTED_VALUE"""),"")</f>
        <v/>
      </c>
      <c r="AF890" s="577" t="str">
        <f>IFERROR(__xludf.DUMMYFUNCTION("""COMPUTED_VALUE"""),"")</f>
        <v/>
      </c>
      <c r="AG890" s="570"/>
      <c r="AH890" s="571"/>
      <c r="AI890" s="393"/>
    </row>
    <row r="891">
      <c r="A891" s="554"/>
      <c r="B891" s="480" t="s">
        <v>2869</v>
      </c>
      <c r="C891" s="555"/>
      <c r="D891" s="556"/>
      <c r="E891" s="384" t="s">
        <v>2869</v>
      </c>
      <c r="F891" s="557"/>
      <c r="G891" s="558"/>
      <c r="H891" s="559"/>
      <c r="I891" s="560"/>
      <c r="J891" s="558"/>
      <c r="K891" s="561"/>
      <c r="L891" s="557"/>
      <c r="M891" s="558"/>
      <c r="N891" s="559"/>
      <c r="O891" s="560"/>
      <c r="P891" s="558"/>
      <c r="Q891" s="561"/>
      <c r="R891" s="557"/>
      <c r="S891" s="558"/>
      <c r="T891" s="559"/>
      <c r="U891" s="562"/>
      <c r="V891" s="563"/>
      <c r="W891" s="591"/>
      <c r="X891" s="572"/>
      <c r="Y891" s="353"/>
      <c r="Z891" s="573"/>
      <c r="AA891" s="574" t="str">
        <f>IFERROR(__xludf.DUMMYFUNCTION("""COMPUTED_VALUE"""),"")</f>
        <v/>
      </c>
      <c r="AB891" s="577" t="str">
        <f>IFERROR(__xludf.DUMMYFUNCTION("""COMPUTED_VALUE"""),"")</f>
        <v/>
      </c>
      <c r="AC891" s="575" t="str">
        <f>IFERROR(__xludf.DUMMYFUNCTION("""COMPUTED_VALUE"""),"")</f>
        <v/>
      </c>
      <c r="AD891" s="576" t="str">
        <f>IFERROR(__xludf.DUMMYFUNCTION("""COMPUTED_VALUE"""),"")</f>
        <v/>
      </c>
      <c r="AE891" s="574" t="str">
        <f>IFERROR(__xludf.DUMMYFUNCTION("""COMPUTED_VALUE"""),"")</f>
        <v/>
      </c>
      <c r="AF891" s="577" t="str">
        <f>IFERROR(__xludf.DUMMYFUNCTION("""COMPUTED_VALUE"""),"")</f>
        <v/>
      </c>
      <c r="AG891" s="570"/>
      <c r="AH891" s="571"/>
      <c r="AI891" s="393"/>
    </row>
    <row r="892">
      <c r="A892" s="554"/>
      <c r="B892" s="480" t="s">
        <v>2869</v>
      </c>
      <c r="C892" s="555"/>
      <c r="D892" s="556"/>
      <c r="E892" s="384" t="s">
        <v>2869</v>
      </c>
      <c r="F892" s="557"/>
      <c r="G892" s="558"/>
      <c r="H892" s="559"/>
      <c r="I892" s="560"/>
      <c r="J892" s="558"/>
      <c r="K892" s="561"/>
      <c r="L892" s="557"/>
      <c r="M892" s="558"/>
      <c r="N892" s="559"/>
      <c r="O892" s="560"/>
      <c r="P892" s="558"/>
      <c r="Q892" s="561"/>
      <c r="R892" s="557"/>
      <c r="S892" s="558"/>
      <c r="T892" s="559"/>
      <c r="U892" s="562"/>
      <c r="V892" s="563"/>
      <c r="W892" s="591"/>
      <c r="X892" s="572"/>
      <c r="Y892" s="353"/>
      <c r="Z892" s="573"/>
      <c r="AA892" s="574" t="str">
        <f>IFERROR(__xludf.DUMMYFUNCTION("""COMPUTED_VALUE"""),"")</f>
        <v/>
      </c>
      <c r="AB892" s="577" t="str">
        <f>IFERROR(__xludf.DUMMYFUNCTION("""COMPUTED_VALUE"""),"")</f>
        <v/>
      </c>
      <c r="AC892" s="575" t="str">
        <f>IFERROR(__xludf.DUMMYFUNCTION("""COMPUTED_VALUE"""),"")</f>
        <v/>
      </c>
      <c r="AD892" s="576" t="str">
        <f>IFERROR(__xludf.DUMMYFUNCTION("""COMPUTED_VALUE"""),"")</f>
        <v/>
      </c>
      <c r="AE892" s="574" t="str">
        <f>IFERROR(__xludf.DUMMYFUNCTION("""COMPUTED_VALUE"""),"")</f>
        <v/>
      </c>
      <c r="AF892" s="577" t="str">
        <f>IFERROR(__xludf.DUMMYFUNCTION("""COMPUTED_VALUE"""),"")</f>
        <v/>
      </c>
      <c r="AG892" s="570"/>
      <c r="AH892" s="571"/>
      <c r="AI892" s="393"/>
    </row>
    <row r="893">
      <c r="A893" s="554"/>
      <c r="B893" s="480" t="s">
        <v>2869</v>
      </c>
      <c r="C893" s="555"/>
      <c r="D893" s="556"/>
      <c r="E893" s="384" t="s">
        <v>2869</v>
      </c>
      <c r="F893" s="557"/>
      <c r="G893" s="558"/>
      <c r="H893" s="559"/>
      <c r="I893" s="560"/>
      <c r="J893" s="558"/>
      <c r="K893" s="561"/>
      <c r="L893" s="557"/>
      <c r="M893" s="558"/>
      <c r="N893" s="559"/>
      <c r="O893" s="560"/>
      <c r="P893" s="558"/>
      <c r="Q893" s="561"/>
      <c r="R893" s="557"/>
      <c r="S893" s="558"/>
      <c r="T893" s="559"/>
      <c r="U893" s="562"/>
      <c r="V893" s="563"/>
      <c r="W893" s="591"/>
      <c r="X893" s="572"/>
      <c r="Y893" s="353"/>
      <c r="Z893" s="573"/>
      <c r="AA893" s="574" t="str">
        <f>IFERROR(__xludf.DUMMYFUNCTION("""COMPUTED_VALUE"""),"")</f>
        <v/>
      </c>
      <c r="AB893" s="577" t="str">
        <f>IFERROR(__xludf.DUMMYFUNCTION("""COMPUTED_VALUE"""),"")</f>
        <v/>
      </c>
      <c r="AC893" s="575" t="str">
        <f>IFERROR(__xludf.DUMMYFUNCTION("""COMPUTED_VALUE"""),"")</f>
        <v/>
      </c>
      <c r="AD893" s="576" t="str">
        <f>IFERROR(__xludf.DUMMYFUNCTION("""COMPUTED_VALUE"""),"")</f>
        <v/>
      </c>
      <c r="AE893" s="574" t="str">
        <f>IFERROR(__xludf.DUMMYFUNCTION("""COMPUTED_VALUE"""),"")</f>
        <v/>
      </c>
      <c r="AF893" s="577" t="str">
        <f>IFERROR(__xludf.DUMMYFUNCTION("""COMPUTED_VALUE"""),"")</f>
        <v/>
      </c>
      <c r="AG893" s="570"/>
      <c r="AH893" s="571"/>
      <c r="AI893" s="393"/>
    </row>
    <row r="894">
      <c r="A894" s="554"/>
      <c r="B894" s="480" t="s">
        <v>2869</v>
      </c>
      <c r="C894" s="555"/>
      <c r="D894" s="556"/>
      <c r="E894" s="384" t="s">
        <v>2869</v>
      </c>
      <c r="F894" s="557"/>
      <c r="G894" s="558"/>
      <c r="H894" s="559"/>
      <c r="I894" s="560"/>
      <c r="J894" s="558"/>
      <c r="K894" s="561"/>
      <c r="L894" s="557"/>
      <c r="M894" s="558"/>
      <c r="N894" s="559"/>
      <c r="O894" s="560"/>
      <c r="P894" s="558"/>
      <c r="Q894" s="561"/>
      <c r="R894" s="557"/>
      <c r="S894" s="558"/>
      <c r="T894" s="559"/>
      <c r="U894" s="562"/>
      <c r="V894" s="563"/>
      <c r="W894" s="591"/>
      <c r="X894" s="572"/>
      <c r="Y894" s="353"/>
      <c r="Z894" s="573"/>
      <c r="AA894" s="574" t="str">
        <f>IFERROR(__xludf.DUMMYFUNCTION("""COMPUTED_VALUE"""),"")</f>
        <v/>
      </c>
      <c r="AB894" s="577" t="str">
        <f>IFERROR(__xludf.DUMMYFUNCTION("""COMPUTED_VALUE"""),"")</f>
        <v/>
      </c>
      <c r="AC894" s="575" t="str">
        <f>IFERROR(__xludf.DUMMYFUNCTION("""COMPUTED_VALUE"""),"")</f>
        <v/>
      </c>
      <c r="AD894" s="576" t="str">
        <f>IFERROR(__xludf.DUMMYFUNCTION("""COMPUTED_VALUE"""),"")</f>
        <v/>
      </c>
      <c r="AE894" s="574" t="str">
        <f>IFERROR(__xludf.DUMMYFUNCTION("""COMPUTED_VALUE"""),"")</f>
        <v/>
      </c>
      <c r="AF894" s="577" t="str">
        <f>IFERROR(__xludf.DUMMYFUNCTION("""COMPUTED_VALUE"""),"")</f>
        <v/>
      </c>
      <c r="AG894" s="570"/>
      <c r="AH894" s="571"/>
      <c r="AI894" s="393"/>
    </row>
    <row r="895">
      <c r="A895" s="554"/>
      <c r="B895" s="480" t="s">
        <v>2869</v>
      </c>
      <c r="C895" s="555"/>
      <c r="D895" s="556"/>
      <c r="E895" s="384" t="s">
        <v>2869</v>
      </c>
      <c r="F895" s="557"/>
      <c r="G895" s="558"/>
      <c r="H895" s="559"/>
      <c r="I895" s="560"/>
      <c r="J895" s="558"/>
      <c r="K895" s="561"/>
      <c r="L895" s="557"/>
      <c r="M895" s="558"/>
      <c r="N895" s="559"/>
      <c r="O895" s="560"/>
      <c r="P895" s="558"/>
      <c r="Q895" s="561"/>
      <c r="R895" s="557"/>
      <c r="S895" s="558"/>
      <c r="T895" s="559"/>
      <c r="U895" s="562"/>
      <c r="V895" s="563"/>
      <c r="W895" s="591"/>
      <c r="X895" s="572"/>
      <c r="Y895" s="353"/>
      <c r="Z895" s="573"/>
      <c r="AA895" s="574" t="str">
        <f>IFERROR(__xludf.DUMMYFUNCTION("""COMPUTED_VALUE"""),"")</f>
        <v/>
      </c>
      <c r="AB895" s="577" t="str">
        <f>IFERROR(__xludf.DUMMYFUNCTION("""COMPUTED_VALUE"""),"")</f>
        <v/>
      </c>
      <c r="AC895" s="575" t="str">
        <f>IFERROR(__xludf.DUMMYFUNCTION("""COMPUTED_VALUE"""),"")</f>
        <v/>
      </c>
      <c r="AD895" s="576" t="str">
        <f>IFERROR(__xludf.DUMMYFUNCTION("""COMPUTED_VALUE"""),"")</f>
        <v/>
      </c>
      <c r="AE895" s="574" t="str">
        <f>IFERROR(__xludf.DUMMYFUNCTION("""COMPUTED_VALUE"""),"")</f>
        <v/>
      </c>
      <c r="AF895" s="577" t="str">
        <f>IFERROR(__xludf.DUMMYFUNCTION("""COMPUTED_VALUE"""),"")</f>
        <v/>
      </c>
      <c r="AG895" s="570"/>
      <c r="AH895" s="571"/>
      <c r="AI895" s="393"/>
    </row>
    <row r="896">
      <c r="A896" s="554"/>
      <c r="B896" s="480" t="s">
        <v>2869</v>
      </c>
      <c r="C896" s="555"/>
      <c r="D896" s="556"/>
      <c r="E896" s="384" t="s">
        <v>2869</v>
      </c>
      <c r="F896" s="557"/>
      <c r="G896" s="558"/>
      <c r="H896" s="559"/>
      <c r="I896" s="560"/>
      <c r="J896" s="558"/>
      <c r="K896" s="561"/>
      <c r="L896" s="557"/>
      <c r="M896" s="558"/>
      <c r="N896" s="559"/>
      <c r="O896" s="560"/>
      <c r="P896" s="558"/>
      <c r="Q896" s="561"/>
      <c r="R896" s="557"/>
      <c r="S896" s="558"/>
      <c r="T896" s="559"/>
      <c r="U896" s="562"/>
      <c r="V896" s="563"/>
      <c r="W896" s="591"/>
      <c r="X896" s="572"/>
      <c r="Y896" s="353"/>
      <c r="Z896" s="573"/>
      <c r="AA896" s="574" t="str">
        <f>IFERROR(__xludf.DUMMYFUNCTION("""COMPUTED_VALUE"""),"")</f>
        <v/>
      </c>
      <c r="AB896" s="577" t="str">
        <f>IFERROR(__xludf.DUMMYFUNCTION("""COMPUTED_VALUE"""),"")</f>
        <v/>
      </c>
      <c r="AC896" s="575" t="str">
        <f>IFERROR(__xludf.DUMMYFUNCTION("""COMPUTED_VALUE"""),"")</f>
        <v/>
      </c>
      <c r="AD896" s="576" t="str">
        <f>IFERROR(__xludf.DUMMYFUNCTION("""COMPUTED_VALUE"""),"")</f>
        <v/>
      </c>
      <c r="AE896" s="574" t="str">
        <f>IFERROR(__xludf.DUMMYFUNCTION("""COMPUTED_VALUE"""),"")</f>
        <v/>
      </c>
      <c r="AF896" s="577" t="str">
        <f>IFERROR(__xludf.DUMMYFUNCTION("""COMPUTED_VALUE"""),"")</f>
        <v/>
      </c>
      <c r="AG896" s="570"/>
      <c r="AH896" s="571"/>
      <c r="AI896" s="393"/>
    </row>
    <row r="897">
      <c r="A897" s="554"/>
      <c r="B897" s="480" t="s">
        <v>2869</v>
      </c>
      <c r="C897" s="555"/>
      <c r="D897" s="556"/>
      <c r="E897" s="384" t="s">
        <v>2869</v>
      </c>
      <c r="F897" s="557"/>
      <c r="G897" s="558"/>
      <c r="H897" s="559"/>
      <c r="I897" s="560"/>
      <c r="J897" s="558"/>
      <c r="K897" s="561"/>
      <c r="L897" s="557"/>
      <c r="M897" s="558"/>
      <c r="N897" s="559"/>
      <c r="O897" s="560"/>
      <c r="P897" s="558"/>
      <c r="Q897" s="561"/>
      <c r="R897" s="557"/>
      <c r="S897" s="558"/>
      <c r="T897" s="559"/>
      <c r="U897" s="562"/>
      <c r="V897" s="563"/>
      <c r="W897" s="591"/>
      <c r="X897" s="572"/>
      <c r="Y897" s="353"/>
      <c r="Z897" s="573"/>
      <c r="AA897" s="574" t="str">
        <f>IFERROR(__xludf.DUMMYFUNCTION("""COMPUTED_VALUE"""),"")</f>
        <v/>
      </c>
      <c r="AB897" s="577" t="str">
        <f>IFERROR(__xludf.DUMMYFUNCTION("""COMPUTED_VALUE"""),"")</f>
        <v/>
      </c>
      <c r="AC897" s="575" t="str">
        <f>IFERROR(__xludf.DUMMYFUNCTION("""COMPUTED_VALUE"""),"")</f>
        <v/>
      </c>
      <c r="AD897" s="576" t="str">
        <f>IFERROR(__xludf.DUMMYFUNCTION("""COMPUTED_VALUE"""),"")</f>
        <v/>
      </c>
      <c r="AE897" s="574" t="str">
        <f>IFERROR(__xludf.DUMMYFUNCTION("""COMPUTED_VALUE"""),"")</f>
        <v/>
      </c>
      <c r="AF897" s="577" t="str">
        <f>IFERROR(__xludf.DUMMYFUNCTION("""COMPUTED_VALUE"""),"")</f>
        <v/>
      </c>
      <c r="AG897" s="570"/>
      <c r="AH897" s="571"/>
      <c r="AI897" s="393"/>
    </row>
    <row r="898">
      <c r="A898" s="554"/>
      <c r="B898" s="480" t="s">
        <v>2869</v>
      </c>
      <c r="C898" s="555"/>
      <c r="D898" s="556"/>
      <c r="E898" s="384" t="s">
        <v>2869</v>
      </c>
      <c r="F898" s="557"/>
      <c r="G898" s="558"/>
      <c r="H898" s="559"/>
      <c r="I898" s="560"/>
      <c r="J898" s="558"/>
      <c r="K898" s="561"/>
      <c r="L898" s="557"/>
      <c r="M898" s="558"/>
      <c r="N898" s="559"/>
      <c r="O898" s="560"/>
      <c r="P898" s="558"/>
      <c r="Q898" s="561"/>
      <c r="R898" s="557"/>
      <c r="S898" s="558"/>
      <c r="T898" s="559"/>
      <c r="U898" s="562"/>
      <c r="V898" s="563"/>
      <c r="W898" s="591"/>
      <c r="X898" s="572"/>
      <c r="Y898" s="353"/>
      <c r="Z898" s="573"/>
      <c r="AA898" s="574" t="str">
        <f>IFERROR(__xludf.DUMMYFUNCTION("""COMPUTED_VALUE"""),"")</f>
        <v/>
      </c>
      <c r="AB898" s="577" t="str">
        <f>IFERROR(__xludf.DUMMYFUNCTION("""COMPUTED_VALUE"""),"")</f>
        <v/>
      </c>
      <c r="AC898" s="575" t="str">
        <f>IFERROR(__xludf.DUMMYFUNCTION("""COMPUTED_VALUE"""),"")</f>
        <v/>
      </c>
      <c r="AD898" s="576" t="str">
        <f>IFERROR(__xludf.DUMMYFUNCTION("""COMPUTED_VALUE"""),"")</f>
        <v/>
      </c>
      <c r="AE898" s="574" t="str">
        <f>IFERROR(__xludf.DUMMYFUNCTION("""COMPUTED_VALUE"""),"")</f>
        <v/>
      </c>
      <c r="AF898" s="577" t="str">
        <f>IFERROR(__xludf.DUMMYFUNCTION("""COMPUTED_VALUE"""),"")</f>
        <v/>
      </c>
      <c r="AG898" s="570"/>
      <c r="AH898" s="571"/>
      <c r="AI898" s="393"/>
    </row>
    <row r="899">
      <c r="A899" s="554"/>
      <c r="B899" s="480" t="s">
        <v>2869</v>
      </c>
      <c r="C899" s="555"/>
      <c r="D899" s="556"/>
      <c r="E899" s="384" t="s">
        <v>2869</v>
      </c>
      <c r="F899" s="557"/>
      <c r="G899" s="558"/>
      <c r="H899" s="559"/>
      <c r="I899" s="560"/>
      <c r="J899" s="558"/>
      <c r="K899" s="561"/>
      <c r="L899" s="557"/>
      <c r="M899" s="558"/>
      <c r="N899" s="559"/>
      <c r="O899" s="560"/>
      <c r="P899" s="558"/>
      <c r="Q899" s="561"/>
      <c r="R899" s="557"/>
      <c r="S899" s="558"/>
      <c r="T899" s="559"/>
      <c r="U899" s="562"/>
      <c r="V899" s="563"/>
      <c r="W899" s="591"/>
      <c r="X899" s="572"/>
      <c r="Y899" s="353"/>
      <c r="Z899" s="573"/>
      <c r="AA899" s="574" t="str">
        <f>IFERROR(__xludf.DUMMYFUNCTION("""COMPUTED_VALUE"""),"")</f>
        <v/>
      </c>
      <c r="AB899" s="577" t="str">
        <f>IFERROR(__xludf.DUMMYFUNCTION("""COMPUTED_VALUE"""),"")</f>
        <v/>
      </c>
      <c r="AC899" s="575" t="str">
        <f>IFERROR(__xludf.DUMMYFUNCTION("""COMPUTED_VALUE"""),"")</f>
        <v/>
      </c>
      <c r="AD899" s="576" t="str">
        <f>IFERROR(__xludf.DUMMYFUNCTION("""COMPUTED_VALUE"""),"")</f>
        <v/>
      </c>
      <c r="AE899" s="574" t="str">
        <f>IFERROR(__xludf.DUMMYFUNCTION("""COMPUTED_VALUE"""),"")</f>
        <v/>
      </c>
      <c r="AF899" s="577" t="str">
        <f>IFERROR(__xludf.DUMMYFUNCTION("""COMPUTED_VALUE"""),"")</f>
        <v/>
      </c>
      <c r="AG899" s="570"/>
      <c r="AH899" s="571"/>
      <c r="AI899" s="393"/>
    </row>
    <row r="900">
      <c r="A900" s="554"/>
      <c r="B900" s="480" t="s">
        <v>2869</v>
      </c>
      <c r="C900" s="555"/>
      <c r="D900" s="556"/>
      <c r="E900" s="384" t="s">
        <v>2869</v>
      </c>
      <c r="F900" s="557"/>
      <c r="G900" s="558"/>
      <c r="H900" s="559"/>
      <c r="I900" s="560"/>
      <c r="J900" s="558"/>
      <c r="K900" s="561"/>
      <c r="L900" s="557"/>
      <c r="M900" s="558"/>
      <c r="N900" s="559"/>
      <c r="O900" s="560"/>
      <c r="P900" s="558"/>
      <c r="Q900" s="561"/>
      <c r="R900" s="557"/>
      <c r="S900" s="558"/>
      <c r="T900" s="559"/>
      <c r="U900" s="562"/>
      <c r="V900" s="563"/>
      <c r="W900" s="591"/>
      <c r="X900" s="572"/>
      <c r="Y900" s="353"/>
      <c r="Z900" s="573"/>
      <c r="AA900" s="574" t="str">
        <f>IFERROR(__xludf.DUMMYFUNCTION("""COMPUTED_VALUE"""),"")</f>
        <v/>
      </c>
      <c r="AB900" s="577" t="str">
        <f>IFERROR(__xludf.DUMMYFUNCTION("""COMPUTED_VALUE"""),"")</f>
        <v/>
      </c>
      <c r="AC900" s="575" t="str">
        <f>IFERROR(__xludf.DUMMYFUNCTION("""COMPUTED_VALUE"""),"")</f>
        <v/>
      </c>
      <c r="AD900" s="576" t="str">
        <f>IFERROR(__xludf.DUMMYFUNCTION("""COMPUTED_VALUE"""),"")</f>
        <v/>
      </c>
      <c r="AE900" s="574" t="str">
        <f>IFERROR(__xludf.DUMMYFUNCTION("""COMPUTED_VALUE"""),"")</f>
        <v/>
      </c>
      <c r="AF900" s="577" t="str">
        <f>IFERROR(__xludf.DUMMYFUNCTION("""COMPUTED_VALUE"""),"")</f>
        <v/>
      </c>
      <c r="AG900" s="570"/>
      <c r="AH900" s="571"/>
      <c r="AI900" s="393"/>
    </row>
    <row r="901">
      <c r="A901" s="554"/>
      <c r="B901" s="480" t="s">
        <v>2869</v>
      </c>
      <c r="C901" s="555"/>
      <c r="D901" s="556"/>
      <c r="E901" s="384" t="s">
        <v>2869</v>
      </c>
      <c r="F901" s="557"/>
      <c r="G901" s="558"/>
      <c r="H901" s="559"/>
      <c r="I901" s="560"/>
      <c r="J901" s="558"/>
      <c r="K901" s="561"/>
      <c r="L901" s="557"/>
      <c r="M901" s="558"/>
      <c r="N901" s="559"/>
      <c r="O901" s="560"/>
      <c r="P901" s="558"/>
      <c r="Q901" s="561"/>
      <c r="R901" s="557"/>
      <c r="S901" s="558"/>
      <c r="T901" s="559"/>
      <c r="U901" s="562"/>
      <c r="V901" s="563"/>
      <c r="W901" s="591"/>
      <c r="X901" s="572"/>
      <c r="Y901" s="353"/>
      <c r="Z901" s="573"/>
      <c r="AA901" s="574" t="str">
        <f>IFERROR(__xludf.DUMMYFUNCTION("""COMPUTED_VALUE"""),"")</f>
        <v/>
      </c>
      <c r="AB901" s="577" t="str">
        <f>IFERROR(__xludf.DUMMYFUNCTION("""COMPUTED_VALUE"""),"")</f>
        <v/>
      </c>
      <c r="AC901" s="575" t="str">
        <f>IFERROR(__xludf.DUMMYFUNCTION("""COMPUTED_VALUE"""),"")</f>
        <v/>
      </c>
      <c r="AD901" s="576" t="str">
        <f>IFERROR(__xludf.DUMMYFUNCTION("""COMPUTED_VALUE"""),"")</f>
        <v/>
      </c>
      <c r="AE901" s="574" t="str">
        <f>IFERROR(__xludf.DUMMYFUNCTION("""COMPUTED_VALUE"""),"")</f>
        <v/>
      </c>
      <c r="AF901" s="577" t="str">
        <f>IFERROR(__xludf.DUMMYFUNCTION("""COMPUTED_VALUE"""),"")</f>
        <v/>
      </c>
      <c r="AG901" s="570"/>
      <c r="AH901" s="571"/>
      <c r="AI901" s="393"/>
    </row>
    <row r="902">
      <c r="A902" s="554"/>
      <c r="B902" s="480" t="s">
        <v>2869</v>
      </c>
      <c r="C902" s="555"/>
      <c r="D902" s="556"/>
      <c r="E902" s="384" t="s">
        <v>2869</v>
      </c>
      <c r="F902" s="557"/>
      <c r="G902" s="558"/>
      <c r="H902" s="559"/>
      <c r="I902" s="560"/>
      <c r="J902" s="558"/>
      <c r="K902" s="561"/>
      <c r="L902" s="557"/>
      <c r="M902" s="558"/>
      <c r="N902" s="559"/>
      <c r="O902" s="560"/>
      <c r="P902" s="558"/>
      <c r="Q902" s="561"/>
      <c r="R902" s="557"/>
      <c r="S902" s="558"/>
      <c r="T902" s="559"/>
      <c r="U902" s="562"/>
      <c r="V902" s="563"/>
      <c r="W902" s="591"/>
      <c r="X902" s="572"/>
      <c r="Y902" s="353"/>
      <c r="Z902" s="573"/>
      <c r="AA902" s="574" t="str">
        <f>IFERROR(__xludf.DUMMYFUNCTION("""COMPUTED_VALUE"""),"")</f>
        <v/>
      </c>
      <c r="AB902" s="577" t="str">
        <f>IFERROR(__xludf.DUMMYFUNCTION("""COMPUTED_VALUE"""),"")</f>
        <v/>
      </c>
      <c r="AC902" s="575" t="str">
        <f>IFERROR(__xludf.DUMMYFUNCTION("""COMPUTED_VALUE"""),"")</f>
        <v/>
      </c>
      <c r="AD902" s="576" t="str">
        <f>IFERROR(__xludf.DUMMYFUNCTION("""COMPUTED_VALUE"""),"")</f>
        <v/>
      </c>
      <c r="AE902" s="574" t="str">
        <f>IFERROR(__xludf.DUMMYFUNCTION("""COMPUTED_VALUE"""),"")</f>
        <v/>
      </c>
      <c r="AF902" s="577" t="str">
        <f>IFERROR(__xludf.DUMMYFUNCTION("""COMPUTED_VALUE"""),"")</f>
        <v/>
      </c>
      <c r="AG902" s="570"/>
      <c r="AH902" s="571"/>
      <c r="AI902" s="393"/>
    </row>
    <row r="903">
      <c r="A903" s="554"/>
      <c r="B903" s="480" t="s">
        <v>2869</v>
      </c>
      <c r="C903" s="555"/>
      <c r="D903" s="556"/>
      <c r="E903" s="384" t="s">
        <v>2869</v>
      </c>
      <c r="F903" s="557"/>
      <c r="G903" s="558"/>
      <c r="H903" s="559"/>
      <c r="I903" s="560"/>
      <c r="J903" s="558"/>
      <c r="K903" s="561"/>
      <c r="L903" s="557"/>
      <c r="M903" s="558"/>
      <c r="N903" s="559"/>
      <c r="O903" s="560"/>
      <c r="P903" s="558"/>
      <c r="Q903" s="561"/>
      <c r="R903" s="557"/>
      <c r="S903" s="558"/>
      <c r="T903" s="559"/>
      <c r="U903" s="562"/>
      <c r="V903" s="563"/>
      <c r="W903" s="591"/>
      <c r="X903" s="572"/>
      <c r="Y903" s="353"/>
      <c r="Z903" s="573"/>
      <c r="AA903" s="574" t="str">
        <f>IFERROR(__xludf.DUMMYFUNCTION("""COMPUTED_VALUE"""),"")</f>
        <v/>
      </c>
      <c r="AB903" s="577" t="str">
        <f>IFERROR(__xludf.DUMMYFUNCTION("""COMPUTED_VALUE"""),"")</f>
        <v/>
      </c>
      <c r="AC903" s="575" t="str">
        <f>IFERROR(__xludf.DUMMYFUNCTION("""COMPUTED_VALUE"""),"")</f>
        <v/>
      </c>
      <c r="AD903" s="576" t="str">
        <f>IFERROR(__xludf.DUMMYFUNCTION("""COMPUTED_VALUE"""),"")</f>
        <v/>
      </c>
      <c r="AE903" s="574" t="str">
        <f>IFERROR(__xludf.DUMMYFUNCTION("""COMPUTED_VALUE"""),"")</f>
        <v/>
      </c>
      <c r="AF903" s="577" t="str">
        <f>IFERROR(__xludf.DUMMYFUNCTION("""COMPUTED_VALUE"""),"")</f>
        <v/>
      </c>
      <c r="AG903" s="570"/>
      <c r="AH903" s="571"/>
      <c r="AI903" s="393"/>
    </row>
    <row r="904">
      <c r="A904" s="554"/>
      <c r="B904" s="480" t="s">
        <v>2869</v>
      </c>
      <c r="C904" s="555"/>
      <c r="D904" s="556"/>
      <c r="E904" s="384" t="s">
        <v>2869</v>
      </c>
      <c r="F904" s="557"/>
      <c r="G904" s="558"/>
      <c r="H904" s="559"/>
      <c r="I904" s="560"/>
      <c r="J904" s="558"/>
      <c r="K904" s="561"/>
      <c r="L904" s="557"/>
      <c r="M904" s="558"/>
      <c r="N904" s="559"/>
      <c r="O904" s="560"/>
      <c r="P904" s="558"/>
      <c r="Q904" s="561"/>
      <c r="R904" s="557"/>
      <c r="S904" s="558"/>
      <c r="T904" s="559"/>
      <c r="U904" s="562"/>
      <c r="V904" s="563"/>
      <c r="W904" s="591"/>
      <c r="X904" s="572"/>
      <c r="Y904" s="353"/>
      <c r="Z904" s="573"/>
      <c r="AA904" s="574" t="str">
        <f>IFERROR(__xludf.DUMMYFUNCTION("""COMPUTED_VALUE"""),"")</f>
        <v/>
      </c>
      <c r="AB904" s="577" t="str">
        <f>IFERROR(__xludf.DUMMYFUNCTION("""COMPUTED_VALUE"""),"")</f>
        <v/>
      </c>
      <c r="AC904" s="575" t="str">
        <f>IFERROR(__xludf.DUMMYFUNCTION("""COMPUTED_VALUE"""),"")</f>
        <v/>
      </c>
      <c r="AD904" s="576" t="str">
        <f>IFERROR(__xludf.DUMMYFUNCTION("""COMPUTED_VALUE"""),"")</f>
        <v/>
      </c>
      <c r="AE904" s="574" t="str">
        <f>IFERROR(__xludf.DUMMYFUNCTION("""COMPUTED_VALUE"""),"")</f>
        <v/>
      </c>
      <c r="AF904" s="577" t="str">
        <f>IFERROR(__xludf.DUMMYFUNCTION("""COMPUTED_VALUE"""),"")</f>
        <v/>
      </c>
      <c r="AG904" s="570"/>
      <c r="AH904" s="571"/>
      <c r="AI904" s="393"/>
    </row>
    <row r="905">
      <c r="A905" s="554"/>
      <c r="B905" s="480" t="s">
        <v>2869</v>
      </c>
      <c r="C905" s="555"/>
      <c r="D905" s="556"/>
      <c r="E905" s="384" t="s">
        <v>2869</v>
      </c>
      <c r="F905" s="557"/>
      <c r="G905" s="558"/>
      <c r="H905" s="559"/>
      <c r="I905" s="560"/>
      <c r="J905" s="558"/>
      <c r="K905" s="561"/>
      <c r="L905" s="557"/>
      <c r="M905" s="558"/>
      <c r="N905" s="559"/>
      <c r="O905" s="560"/>
      <c r="P905" s="558"/>
      <c r="Q905" s="561"/>
      <c r="R905" s="557"/>
      <c r="S905" s="558"/>
      <c r="T905" s="559"/>
      <c r="U905" s="562"/>
      <c r="V905" s="563"/>
      <c r="W905" s="591"/>
      <c r="X905" s="572"/>
      <c r="Y905" s="353"/>
      <c r="Z905" s="573"/>
      <c r="AA905" s="574" t="str">
        <f>IFERROR(__xludf.DUMMYFUNCTION("""COMPUTED_VALUE"""),"")</f>
        <v/>
      </c>
      <c r="AB905" s="577" t="str">
        <f>IFERROR(__xludf.DUMMYFUNCTION("""COMPUTED_VALUE"""),"")</f>
        <v/>
      </c>
      <c r="AC905" s="575" t="str">
        <f>IFERROR(__xludf.DUMMYFUNCTION("""COMPUTED_VALUE"""),"")</f>
        <v/>
      </c>
      <c r="AD905" s="576" t="str">
        <f>IFERROR(__xludf.DUMMYFUNCTION("""COMPUTED_VALUE"""),"")</f>
        <v/>
      </c>
      <c r="AE905" s="574" t="str">
        <f>IFERROR(__xludf.DUMMYFUNCTION("""COMPUTED_VALUE"""),"")</f>
        <v/>
      </c>
      <c r="AF905" s="577" t="str">
        <f>IFERROR(__xludf.DUMMYFUNCTION("""COMPUTED_VALUE"""),"")</f>
        <v/>
      </c>
      <c r="AG905" s="570"/>
      <c r="AH905" s="571"/>
      <c r="AI905" s="393"/>
    </row>
    <row r="906">
      <c r="A906" s="554"/>
      <c r="B906" s="480" t="s">
        <v>2869</v>
      </c>
      <c r="C906" s="555"/>
      <c r="D906" s="556"/>
      <c r="E906" s="384" t="s">
        <v>2869</v>
      </c>
      <c r="F906" s="557"/>
      <c r="G906" s="558"/>
      <c r="H906" s="559"/>
      <c r="I906" s="560"/>
      <c r="J906" s="558"/>
      <c r="K906" s="561"/>
      <c r="L906" s="557"/>
      <c r="M906" s="558"/>
      <c r="N906" s="559"/>
      <c r="O906" s="560"/>
      <c r="P906" s="558"/>
      <c r="Q906" s="561"/>
      <c r="R906" s="557"/>
      <c r="S906" s="558"/>
      <c r="T906" s="559"/>
      <c r="U906" s="562"/>
      <c r="V906" s="563"/>
      <c r="W906" s="591"/>
      <c r="X906" s="572"/>
      <c r="Y906" s="353"/>
      <c r="Z906" s="573"/>
      <c r="AA906" s="574" t="str">
        <f>IFERROR(__xludf.DUMMYFUNCTION("""COMPUTED_VALUE"""),"")</f>
        <v/>
      </c>
      <c r="AB906" s="577" t="str">
        <f>IFERROR(__xludf.DUMMYFUNCTION("""COMPUTED_VALUE"""),"")</f>
        <v/>
      </c>
      <c r="AC906" s="575" t="str">
        <f>IFERROR(__xludf.DUMMYFUNCTION("""COMPUTED_VALUE"""),"")</f>
        <v/>
      </c>
      <c r="AD906" s="576" t="str">
        <f>IFERROR(__xludf.DUMMYFUNCTION("""COMPUTED_VALUE"""),"")</f>
        <v/>
      </c>
      <c r="AE906" s="574" t="str">
        <f>IFERROR(__xludf.DUMMYFUNCTION("""COMPUTED_VALUE"""),"")</f>
        <v/>
      </c>
      <c r="AF906" s="577" t="str">
        <f>IFERROR(__xludf.DUMMYFUNCTION("""COMPUTED_VALUE"""),"")</f>
        <v/>
      </c>
      <c r="AG906" s="570"/>
      <c r="AH906" s="571"/>
      <c r="AI906" s="393"/>
    </row>
    <row r="907">
      <c r="A907" s="554"/>
      <c r="B907" s="480" t="s">
        <v>2869</v>
      </c>
      <c r="C907" s="555"/>
      <c r="D907" s="556"/>
      <c r="E907" s="384" t="s">
        <v>2869</v>
      </c>
      <c r="F907" s="557"/>
      <c r="G907" s="558"/>
      <c r="H907" s="559"/>
      <c r="I907" s="560"/>
      <c r="J907" s="558"/>
      <c r="K907" s="561"/>
      <c r="L907" s="557"/>
      <c r="M907" s="558"/>
      <c r="N907" s="559"/>
      <c r="O907" s="560"/>
      <c r="P907" s="558"/>
      <c r="Q907" s="561"/>
      <c r="R907" s="557"/>
      <c r="S907" s="558"/>
      <c r="T907" s="559"/>
      <c r="U907" s="562"/>
      <c r="V907" s="563"/>
      <c r="W907" s="591"/>
      <c r="X907" s="572"/>
      <c r="Y907" s="353"/>
      <c r="Z907" s="573"/>
      <c r="AA907" s="574" t="str">
        <f>IFERROR(__xludf.DUMMYFUNCTION("""COMPUTED_VALUE"""),"")</f>
        <v/>
      </c>
      <c r="AB907" s="577" t="str">
        <f>IFERROR(__xludf.DUMMYFUNCTION("""COMPUTED_VALUE"""),"")</f>
        <v/>
      </c>
      <c r="AC907" s="575" t="str">
        <f>IFERROR(__xludf.DUMMYFUNCTION("""COMPUTED_VALUE"""),"")</f>
        <v/>
      </c>
      <c r="AD907" s="576" t="str">
        <f>IFERROR(__xludf.DUMMYFUNCTION("""COMPUTED_VALUE"""),"")</f>
        <v/>
      </c>
      <c r="AE907" s="574" t="str">
        <f>IFERROR(__xludf.DUMMYFUNCTION("""COMPUTED_VALUE"""),"")</f>
        <v/>
      </c>
      <c r="AF907" s="577" t="str">
        <f>IFERROR(__xludf.DUMMYFUNCTION("""COMPUTED_VALUE"""),"")</f>
        <v/>
      </c>
      <c r="AG907" s="570"/>
      <c r="AH907" s="571"/>
      <c r="AI907" s="393"/>
    </row>
    <row r="908">
      <c r="A908" s="554"/>
      <c r="B908" s="480" t="s">
        <v>2869</v>
      </c>
      <c r="C908" s="555"/>
      <c r="D908" s="556"/>
      <c r="E908" s="384" t="s">
        <v>2869</v>
      </c>
      <c r="F908" s="557"/>
      <c r="G908" s="558"/>
      <c r="H908" s="559"/>
      <c r="I908" s="560"/>
      <c r="J908" s="558"/>
      <c r="K908" s="561"/>
      <c r="L908" s="557"/>
      <c r="M908" s="558"/>
      <c r="N908" s="559"/>
      <c r="O908" s="560"/>
      <c r="P908" s="558"/>
      <c r="Q908" s="561"/>
      <c r="R908" s="557"/>
      <c r="S908" s="558"/>
      <c r="T908" s="559"/>
      <c r="U908" s="562"/>
      <c r="V908" s="563"/>
      <c r="W908" s="591"/>
      <c r="X908" s="572"/>
      <c r="Y908" s="353"/>
      <c r="Z908" s="573"/>
      <c r="AA908" s="574" t="str">
        <f>IFERROR(__xludf.DUMMYFUNCTION("""COMPUTED_VALUE"""),"")</f>
        <v/>
      </c>
      <c r="AB908" s="577" t="str">
        <f>IFERROR(__xludf.DUMMYFUNCTION("""COMPUTED_VALUE"""),"")</f>
        <v/>
      </c>
      <c r="AC908" s="575" t="str">
        <f>IFERROR(__xludf.DUMMYFUNCTION("""COMPUTED_VALUE"""),"")</f>
        <v/>
      </c>
      <c r="AD908" s="576" t="str">
        <f>IFERROR(__xludf.DUMMYFUNCTION("""COMPUTED_VALUE"""),"")</f>
        <v/>
      </c>
      <c r="AE908" s="574" t="str">
        <f>IFERROR(__xludf.DUMMYFUNCTION("""COMPUTED_VALUE"""),"")</f>
        <v/>
      </c>
      <c r="AF908" s="577" t="str">
        <f>IFERROR(__xludf.DUMMYFUNCTION("""COMPUTED_VALUE"""),"")</f>
        <v/>
      </c>
      <c r="AG908" s="570"/>
      <c r="AH908" s="571"/>
      <c r="AI908" s="393"/>
    </row>
    <row r="909">
      <c r="A909" s="554"/>
      <c r="B909" s="480" t="s">
        <v>2869</v>
      </c>
      <c r="C909" s="555"/>
      <c r="D909" s="556"/>
      <c r="E909" s="384" t="s">
        <v>2869</v>
      </c>
      <c r="F909" s="557"/>
      <c r="G909" s="558"/>
      <c r="H909" s="559"/>
      <c r="I909" s="560"/>
      <c r="J909" s="558"/>
      <c r="K909" s="561"/>
      <c r="L909" s="557"/>
      <c r="M909" s="558"/>
      <c r="N909" s="559"/>
      <c r="O909" s="560"/>
      <c r="P909" s="558"/>
      <c r="Q909" s="561"/>
      <c r="R909" s="557"/>
      <c r="S909" s="558"/>
      <c r="T909" s="559"/>
      <c r="U909" s="562"/>
      <c r="V909" s="563"/>
      <c r="W909" s="591"/>
      <c r="X909" s="572"/>
      <c r="Y909" s="353"/>
      <c r="Z909" s="573"/>
      <c r="AA909" s="574" t="str">
        <f>IFERROR(__xludf.DUMMYFUNCTION("""COMPUTED_VALUE"""),"")</f>
        <v/>
      </c>
      <c r="AB909" s="577" t="str">
        <f>IFERROR(__xludf.DUMMYFUNCTION("""COMPUTED_VALUE"""),"")</f>
        <v/>
      </c>
      <c r="AC909" s="575" t="str">
        <f>IFERROR(__xludf.DUMMYFUNCTION("""COMPUTED_VALUE"""),"")</f>
        <v/>
      </c>
      <c r="AD909" s="576" t="str">
        <f>IFERROR(__xludf.DUMMYFUNCTION("""COMPUTED_VALUE"""),"")</f>
        <v/>
      </c>
      <c r="AE909" s="574" t="str">
        <f>IFERROR(__xludf.DUMMYFUNCTION("""COMPUTED_VALUE"""),"")</f>
        <v/>
      </c>
      <c r="AF909" s="577" t="str">
        <f>IFERROR(__xludf.DUMMYFUNCTION("""COMPUTED_VALUE"""),"")</f>
        <v/>
      </c>
      <c r="AG909" s="570"/>
      <c r="AH909" s="571"/>
      <c r="AI909" s="393"/>
    </row>
    <row r="910">
      <c r="A910" s="554"/>
      <c r="B910" s="480" t="s">
        <v>2869</v>
      </c>
      <c r="C910" s="555"/>
      <c r="D910" s="556"/>
      <c r="E910" s="384" t="s">
        <v>2869</v>
      </c>
      <c r="F910" s="557"/>
      <c r="G910" s="558"/>
      <c r="H910" s="559"/>
      <c r="I910" s="560"/>
      <c r="J910" s="558"/>
      <c r="K910" s="561"/>
      <c r="L910" s="557"/>
      <c r="M910" s="558"/>
      <c r="N910" s="559"/>
      <c r="O910" s="560"/>
      <c r="P910" s="558"/>
      <c r="Q910" s="561"/>
      <c r="R910" s="557"/>
      <c r="S910" s="558"/>
      <c r="T910" s="559"/>
      <c r="U910" s="562"/>
      <c r="V910" s="563"/>
      <c r="W910" s="591"/>
      <c r="X910" s="572"/>
      <c r="Y910" s="353"/>
      <c r="Z910" s="573"/>
      <c r="AA910" s="574" t="str">
        <f>IFERROR(__xludf.DUMMYFUNCTION("""COMPUTED_VALUE"""),"")</f>
        <v/>
      </c>
      <c r="AB910" s="577" t="str">
        <f>IFERROR(__xludf.DUMMYFUNCTION("""COMPUTED_VALUE"""),"")</f>
        <v/>
      </c>
      <c r="AC910" s="575" t="str">
        <f>IFERROR(__xludf.DUMMYFUNCTION("""COMPUTED_VALUE"""),"")</f>
        <v/>
      </c>
      <c r="AD910" s="576" t="str">
        <f>IFERROR(__xludf.DUMMYFUNCTION("""COMPUTED_VALUE"""),"")</f>
        <v/>
      </c>
      <c r="AE910" s="574" t="str">
        <f>IFERROR(__xludf.DUMMYFUNCTION("""COMPUTED_VALUE"""),"")</f>
        <v/>
      </c>
      <c r="AF910" s="577" t="str">
        <f>IFERROR(__xludf.DUMMYFUNCTION("""COMPUTED_VALUE"""),"")</f>
        <v/>
      </c>
      <c r="AG910" s="570"/>
      <c r="AH910" s="571"/>
      <c r="AI910" s="393"/>
    </row>
    <row r="911">
      <c r="A911" s="554"/>
      <c r="B911" s="480" t="s">
        <v>2869</v>
      </c>
      <c r="C911" s="555"/>
      <c r="D911" s="556"/>
      <c r="E911" s="384" t="s">
        <v>2869</v>
      </c>
      <c r="F911" s="557"/>
      <c r="G911" s="558"/>
      <c r="H911" s="559"/>
      <c r="I911" s="560"/>
      <c r="J911" s="558"/>
      <c r="K911" s="561"/>
      <c r="L911" s="557"/>
      <c r="M911" s="558"/>
      <c r="N911" s="559"/>
      <c r="O911" s="560"/>
      <c r="P911" s="558"/>
      <c r="Q911" s="561"/>
      <c r="R911" s="557"/>
      <c r="S911" s="558"/>
      <c r="T911" s="559"/>
      <c r="U911" s="562"/>
      <c r="V911" s="563"/>
      <c r="W911" s="591"/>
      <c r="X911" s="572"/>
      <c r="Y911" s="353"/>
      <c r="Z911" s="573"/>
      <c r="AA911" s="574" t="str">
        <f>IFERROR(__xludf.DUMMYFUNCTION("""COMPUTED_VALUE"""),"")</f>
        <v/>
      </c>
      <c r="AB911" s="577" t="str">
        <f>IFERROR(__xludf.DUMMYFUNCTION("""COMPUTED_VALUE"""),"")</f>
        <v/>
      </c>
      <c r="AC911" s="575" t="str">
        <f>IFERROR(__xludf.DUMMYFUNCTION("""COMPUTED_VALUE"""),"")</f>
        <v/>
      </c>
      <c r="AD911" s="576" t="str">
        <f>IFERROR(__xludf.DUMMYFUNCTION("""COMPUTED_VALUE"""),"")</f>
        <v/>
      </c>
      <c r="AE911" s="574" t="str">
        <f>IFERROR(__xludf.DUMMYFUNCTION("""COMPUTED_VALUE"""),"")</f>
        <v/>
      </c>
      <c r="AF911" s="577" t="str">
        <f>IFERROR(__xludf.DUMMYFUNCTION("""COMPUTED_VALUE"""),"")</f>
        <v/>
      </c>
      <c r="AG911" s="570"/>
      <c r="AH911" s="571"/>
      <c r="AI911" s="393"/>
    </row>
    <row r="912">
      <c r="A912" s="554"/>
      <c r="B912" s="480" t="s">
        <v>2869</v>
      </c>
      <c r="C912" s="555"/>
      <c r="D912" s="556"/>
      <c r="E912" s="384" t="s">
        <v>2869</v>
      </c>
      <c r="F912" s="557"/>
      <c r="G912" s="558"/>
      <c r="H912" s="559"/>
      <c r="I912" s="560"/>
      <c r="J912" s="558"/>
      <c r="K912" s="561"/>
      <c r="L912" s="557"/>
      <c r="M912" s="558"/>
      <c r="N912" s="559"/>
      <c r="O912" s="560"/>
      <c r="P912" s="558"/>
      <c r="Q912" s="561"/>
      <c r="R912" s="557"/>
      <c r="S912" s="558"/>
      <c r="T912" s="559"/>
      <c r="U912" s="562"/>
      <c r="V912" s="563"/>
      <c r="W912" s="591"/>
      <c r="X912" s="572"/>
      <c r="Y912" s="353"/>
      <c r="Z912" s="573"/>
      <c r="AA912" s="574" t="str">
        <f>IFERROR(__xludf.DUMMYFUNCTION("""COMPUTED_VALUE"""),"")</f>
        <v/>
      </c>
      <c r="AB912" s="577" t="str">
        <f>IFERROR(__xludf.DUMMYFUNCTION("""COMPUTED_VALUE"""),"")</f>
        <v/>
      </c>
      <c r="AC912" s="575" t="str">
        <f>IFERROR(__xludf.DUMMYFUNCTION("""COMPUTED_VALUE"""),"")</f>
        <v/>
      </c>
      <c r="AD912" s="576" t="str">
        <f>IFERROR(__xludf.DUMMYFUNCTION("""COMPUTED_VALUE"""),"")</f>
        <v/>
      </c>
      <c r="AE912" s="574" t="str">
        <f>IFERROR(__xludf.DUMMYFUNCTION("""COMPUTED_VALUE"""),"")</f>
        <v/>
      </c>
      <c r="AF912" s="577" t="str">
        <f>IFERROR(__xludf.DUMMYFUNCTION("""COMPUTED_VALUE"""),"")</f>
        <v/>
      </c>
      <c r="AG912" s="570"/>
      <c r="AH912" s="571"/>
      <c r="AI912" s="393"/>
    </row>
    <row r="913">
      <c r="A913" s="554"/>
      <c r="B913" s="480" t="s">
        <v>2869</v>
      </c>
      <c r="C913" s="555"/>
      <c r="D913" s="556"/>
      <c r="E913" s="384" t="s">
        <v>2869</v>
      </c>
      <c r="F913" s="557"/>
      <c r="G913" s="558"/>
      <c r="H913" s="559"/>
      <c r="I913" s="560"/>
      <c r="J913" s="558"/>
      <c r="K913" s="561"/>
      <c r="L913" s="557"/>
      <c r="M913" s="558"/>
      <c r="N913" s="559"/>
      <c r="O913" s="560"/>
      <c r="P913" s="558"/>
      <c r="Q913" s="561"/>
      <c r="R913" s="557"/>
      <c r="S913" s="558"/>
      <c r="T913" s="559"/>
      <c r="U913" s="562"/>
      <c r="V913" s="563"/>
      <c r="W913" s="591"/>
      <c r="X913" s="572"/>
      <c r="Y913" s="353"/>
      <c r="Z913" s="573"/>
      <c r="AA913" s="574" t="str">
        <f>IFERROR(__xludf.DUMMYFUNCTION("""COMPUTED_VALUE"""),"")</f>
        <v/>
      </c>
      <c r="AB913" s="577" t="str">
        <f>IFERROR(__xludf.DUMMYFUNCTION("""COMPUTED_VALUE"""),"")</f>
        <v/>
      </c>
      <c r="AC913" s="575" t="str">
        <f>IFERROR(__xludf.DUMMYFUNCTION("""COMPUTED_VALUE"""),"")</f>
        <v/>
      </c>
      <c r="AD913" s="576" t="str">
        <f>IFERROR(__xludf.DUMMYFUNCTION("""COMPUTED_VALUE"""),"")</f>
        <v/>
      </c>
      <c r="AE913" s="574" t="str">
        <f>IFERROR(__xludf.DUMMYFUNCTION("""COMPUTED_VALUE"""),"")</f>
        <v/>
      </c>
      <c r="AF913" s="577" t="str">
        <f>IFERROR(__xludf.DUMMYFUNCTION("""COMPUTED_VALUE"""),"")</f>
        <v/>
      </c>
      <c r="AG913" s="570"/>
      <c r="AH913" s="571"/>
      <c r="AI913" s="393"/>
    </row>
    <row r="914">
      <c r="A914" s="554"/>
      <c r="B914" s="480" t="s">
        <v>2869</v>
      </c>
      <c r="C914" s="555"/>
      <c r="D914" s="556"/>
      <c r="E914" s="384" t="s">
        <v>2869</v>
      </c>
      <c r="F914" s="557"/>
      <c r="G914" s="558"/>
      <c r="H914" s="559"/>
      <c r="I914" s="560"/>
      <c r="J914" s="558"/>
      <c r="K914" s="561"/>
      <c r="L914" s="557"/>
      <c r="M914" s="558"/>
      <c r="N914" s="559"/>
      <c r="O914" s="560"/>
      <c r="P914" s="558"/>
      <c r="Q914" s="561"/>
      <c r="R914" s="557"/>
      <c r="S914" s="558"/>
      <c r="T914" s="559"/>
      <c r="U914" s="562"/>
      <c r="V914" s="563"/>
      <c r="W914" s="591"/>
      <c r="X914" s="572"/>
      <c r="Y914" s="353"/>
      <c r="Z914" s="573"/>
      <c r="AA914" s="574" t="str">
        <f>IFERROR(__xludf.DUMMYFUNCTION("""COMPUTED_VALUE"""),"")</f>
        <v/>
      </c>
      <c r="AB914" s="577" t="str">
        <f>IFERROR(__xludf.DUMMYFUNCTION("""COMPUTED_VALUE"""),"")</f>
        <v/>
      </c>
      <c r="AC914" s="575" t="str">
        <f>IFERROR(__xludf.DUMMYFUNCTION("""COMPUTED_VALUE"""),"")</f>
        <v/>
      </c>
      <c r="AD914" s="576" t="str">
        <f>IFERROR(__xludf.DUMMYFUNCTION("""COMPUTED_VALUE"""),"")</f>
        <v/>
      </c>
      <c r="AE914" s="574" t="str">
        <f>IFERROR(__xludf.DUMMYFUNCTION("""COMPUTED_VALUE"""),"")</f>
        <v/>
      </c>
      <c r="AF914" s="577" t="str">
        <f>IFERROR(__xludf.DUMMYFUNCTION("""COMPUTED_VALUE"""),"")</f>
        <v/>
      </c>
      <c r="AG914" s="570"/>
      <c r="AH914" s="571"/>
      <c r="AI914" s="393"/>
    </row>
    <row r="915">
      <c r="A915" s="554"/>
      <c r="B915" s="480" t="s">
        <v>2869</v>
      </c>
      <c r="C915" s="555"/>
      <c r="D915" s="556"/>
      <c r="E915" s="384" t="s">
        <v>2869</v>
      </c>
      <c r="F915" s="557"/>
      <c r="G915" s="558"/>
      <c r="H915" s="559"/>
      <c r="I915" s="560"/>
      <c r="J915" s="558"/>
      <c r="K915" s="561"/>
      <c r="L915" s="557"/>
      <c r="M915" s="558"/>
      <c r="N915" s="559"/>
      <c r="O915" s="560"/>
      <c r="P915" s="558"/>
      <c r="Q915" s="561"/>
      <c r="R915" s="557"/>
      <c r="S915" s="558"/>
      <c r="T915" s="559"/>
      <c r="U915" s="562"/>
      <c r="V915" s="563"/>
      <c r="W915" s="591"/>
      <c r="X915" s="572"/>
      <c r="Y915" s="353"/>
      <c r="Z915" s="573"/>
      <c r="AA915" s="574" t="str">
        <f>IFERROR(__xludf.DUMMYFUNCTION("""COMPUTED_VALUE"""),"")</f>
        <v/>
      </c>
      <c r="AB915" s="577" t="str">
        <f>IFERROR(__xludf.DUMMYFUNCTION("""COMPUTED_VALUE"""),"")</f>
        <v/>
      </c>
      <c r="AC915" s="575" t="str">
        <f>IFERROR(__xludf.DUMMYFUNCTION("""COMPUTED_VALUE"""),"")</f>
        <v/>
      </c>
      <c r="AD915" s="576" t="str">
        <f>IFERROR(__xludf.DUMMYFUNCTION("""COMPUTED_VALUE"""),"")</f>
        <v/>
      </c>
      <c r="AE915" s="574" t="str">
        <f>IFERROR(__xludf.DUMMYFUNCTION("""COMPUTED_VALUE"""),"")</f>
        <v/>
      </c>
      <c r="AF915" s="577" t="str">
        <f>IFERROR(__xludf.DUMMYFUNCTION("""COMPUTED_VALUE"""),"")</f>
        <v/>
      </c>
      <c r="AG915" s="570"/>
      <c r="AH915" s="571"/>
      <c r="AI915" s="393"/>
    </row>
    <row r="916">
      <c r="A916" s="554"/>
      <c r="B916" s="480" t="s">
        <v>2869</v>
      </c>
      <c r="C916" s="555"/>
      <c r="D916" s="556"/>
      <c r="E916" s="384" t="s">
        <v>2869</v>
      </c>
      <c r="F916" s="557"/>
      <c r="G916" s="558"/>
      <c r="H916" s="559"/>
      <c r="I916" s="560"/>
      <c r="J916" s="558"/>
      <c r="K916" s="561"/>
      <c r="L916" s="557"/>
      <c r="M916" s="558"/>
      <c r="N916" s="559"/>
      <c r="O916" s="560"/>
      <c r="P916" s="558"/>
      <c r="Q916" s="561"/>
      <c r="R916" s="557"/>
      <c r="S916" s="558"/>
      <c r="T916" s="559"/>
      <c r="U916" s="562"/>
      <c r="V916" s="563"/>
      <c r="W916" s="591"/>
      <c r="X916" s="572"/>
      <c r="Y916" s="353"/>
      <c r="Z916" s="573"/>
      <c r="AA916" s="574" t="str">
        <f>IFERROR(__xludf.DUMMYFUNCTION("""COMPUTED_VALUE"""),"")</f>
        <v/>
      </c>
      <c r="AB916" s="577" t="str">
        <f>IFERROR(__xludf.DUMMYFUNCTION("""COMPUTED_VALUE"""),"")</f>
        <v/>
      </c>
      <c r="AC916" s="575" t="str">
        <f>IFERROR(__xludf.DUMMYFUNCTION("""COMPUTED_VALUE"""),"")</f>
        <v/>
      </c>
      <c r="AD916" s="576" t="str">
        <f>IFERROR(__xludf.DUMMYFUNCTION("""COMPUTED_VALUE"""),"")</f>
        <v/>
      </c>
      <c r="AE916" s="574" t="str">
        <f>IFERROR(__xludf.DUMMYFUNCTION("""COMPUTED_VALUE"""),"")</f>
        <v/>
      </c>
      <c r="AF916" s="577" t="str">
        <f>IFERROR(__xludf.DUMMYFUNCTION("""COMPUTED_VALUE"""),"")</f>
        <v/>
      </c>
      <c r="AG916" s="570"/>
      <c r="AH916" s="571"/>
      <c r="AI916" s="393"/>
    </row>
    <row r="917">
      <c r="A917" s="554"/>
      <c r="B917" s="480" t="s">
        <v>2869</v>
      </c>
      <c r="C917" s="555"/>
      <c r="D917" s="556"/>
      <c r="E917" s="384" t="s">
        <v>2869</v>
      </c>
      <c r="F917" s="557"/>
      <c r="G917" s="558"/>
      <c r="H917" s="559"/>
      <c r="I917" s="560"/>
      <c r="J917" s="558"/>
      <c r="K917" s="561"/>
      <c r="L917" s="557"/>
      <c r="M917" s="558"/>
      <c r="N917" s="559"/>
      <c r="O917" s="560"/>
      <c r="P917" s="558"/>
      <c r="Q917" s="561"/>
      <c r="R917" s="557"/>
      <c r="S917" s="558"/>
      <c r="T917" s="559"/>
      <c r="U917" s="562"/>
      <c r="V917" s="563"/>
      <c r="W917" s="591"/>
      <c r="X917" s="572"/>
      <c r="Y917" s="353"/>
      <c r="Z917" s="573"/>
      <c r="AA917" s="574" t="str">
        <f>IFERROR(__xludf.DUMMYFUNCTION("""COMPUTED_VALUE"""),"")</f>
        <v/>
      </c>
      <c r="AB917" s="577" t="str">
        <f>IFERROR(__xludf.DUMMYFUNCTION("""COMPUTED_VALUE"""),"")</f>
        <v/>
      </c>
      <c r="AC917" s="575" t="str">
        <f>IFERROR(__xludf.DUMMYFUNCTION("""COMPUTED_VALUE"""),"")</f>
        <v/>
      </c>
      <c r="AD917" s="576" t="str">
        <f>IFERROR(__xludf.DUMMYFUNCTION("""COMPUTED_VALUE"""),"")</f>
        <v/>
      </c>
      <c r="AE917" s="574" t="str">
        <f>IFERROR(__xludf.DUMMYFUNCTION("""COMPUTED_VALUE"""),"")</f>
        <v/>
      </c>
      <c r="AF917" s="577" t="str">
        <f>IFERROR(__xludf.DUMMYFUNCTION("""COMPUTED_VALUE"""),"")</f>
        <v/>
      </c>
      <c r="AG917" s="570"/>
      <c r="AH917" s="571"/>
      <c r="AI917" s="393"/>
    </row>
    <row r="918">
      <c r="A918" s="554"/>
      <c r="B918" s="480" t="s">
        <v>2869</v>
      </c>
      <c r="C918" s="555"/>
      <c r="D918" s="556"/>
      <c r="E918" s="384" t="s">
        <v>2869</v>
      </c>
      <c r="F918" s="557"/>
      <c r="G918" s="558"/>
      <c r="H918" s="559"/>
      <c r="I918" s="560"/>
      <c r="J918" s="558"/>
      <c r="K918" s="561"/>
      <c r="L918" s="557"/>
      <c r="M918" s="558"/>
      <c r="N918" s="559"/>
      <c r="O918" s="560"/>
      <c r="P918" s="558"/>
      <c r="Q918" s="561"/>
      <c r="R918" s="557"/>
      <c r="S918" s="558"/>
      <c r="T918" s="559"/>
      <c r="U918" s="562"/>
      <c r="V918" s="563"/>
      <c r="W918" s="591"/>
      <c r="X918" s="572"/>
      <c r="Y918" s="353"/>
      <c r="Z918" s="573"/>
      <c r="AA918" s="574" t="str">
        <f>IFERROR(__xludf.DUMMYFUNCTION("""COMPUTED_VALUE"""),"")</f>
        <v/>
      </c>
      <c r="AB918" s="577" t="str">
        <f>IFERROR(__xludf.DUMMYFUNCTION("""COMPUTED_VALUE"""),"")</f>
        <v/>
      </c>
      <c r="AC918" s="575" t="str">
        <f>IFERROR(__xludf.DUMMYFUNCTION("""COMPUTED_VALUE"""),"")</f>
        <v/>
      </c>
      <c r="AD918" s="576" t="str">
        <f>IFERROR(__xludf.DUMMYFUNCTION("""COMPUTED_VALUE"""),"")</f>
        <v/>
      </c>
      <c r="AE918" s="574" t="str">
        <f>IFERROR(__xludf.DUMMYFUNCTION("""COMPUTED_VALUE"""),"")</f>
        <v/>
      </c>
      <c r="AF918" s="577" t="str">
        <f>IFERROR(__xludf.DUMMYFUNCTION("""COMPUTED_VALUE"""),"")</f>
        <v/>
      </c>
      <c r="AG918" s="570"/>
      <c r="AH918" s="571"/>
      <c r="AI918" s="393"/>
    </row>
    <row r="919">
      <c r="A919" s="554"/>
      <c r="B919" s="480" t="s">
        <v>2869</v>
      </c>
      <c r="C919" s="555"/>
      <c r="D919" s="556"/>
      <c r="E919" s="384" t="s">
        <v>2869</v>
      </c>
      <c r="F919" s="557"/>
      <c r="G919" s="558"/>
      <c r="H919" s="559"/>
      <c r="I919" s="560"/>
      <c r="J919" s="558"/>
      <c r="K919" s="561"/>
      <c r="L919" s="557"/>
      <c r="M919" s="558"/>
      <c r="N919" s="559"/>
      <c r="O919" s="560"/>
      <c r="P919" s="558"/>
      <c r="Q919" s="561"/>
      <c r="R919" s="557"/>
      <c r="S919" s="558"/>
      <c r="T919" s="559"/>
      <c r="U919" s="562"/>
      <c r="V919" s="563"/>
      <c r="W919" s="591"/>
      <c r="X919" s="572"/>
      <c r="Y919" s="353"/>
      <c r="Z919" s="573"/>
      <c r="AA919" s="574" t="str">
        <f>IFERROR(__xludf.DUMMYFUNCTION("""COMPUTED_VALUE"""),"")</f>
        <v/>
      </c>
      <c r="AB919" s="577" t="str">
        <f>IFERROR(__xludf.DUMMYFUNCTION("""COMPUTED_VALUE"""),"")</f>
        <v/>
      </c>
      <c r="AC919" s="575" t="str">
        <f>IFERROR(__xludf.DUMMYFUNCTION("""COMPUTED_VALUE"""),"")</f>
        <v/>
      </c>
      <c r="AD919" s="576" t="str">
        <f>IFERROR(__xludf.DUMMYFUNCTION("""COMPUTED_VALUE"""),"")</f>
        <v/>
      </c>
      <c r="AE919" s="574" t="str">
        <f>IFERROR(__xludf.DUMMYFUNCTION("""COMPUTED_VALUE"""),"")</f>
        <v/>
      </c>
      <c r="AF919" s="577" t="str">
        <f>IFERROR(__xludf.DUMMYFUNCTION("""COMPUTED_VALUE"""),"")</f>
        <v/>
      </c>
      <c r="AG919" s="570"/>
      <c r="AH919" s="571"/>
      <c r="AI919" s="393"/>
    </row>
    <row r="920">
      <c r="A920" s="554"/>
      <c r="B920" s="480" t="s">
        <v>2869</v>
      </c>
      <c r="C920" s="555"/>
      <c r="D920" s="556"/>
      <c r="E920" s="384" t="s">
        <v>2869</v>
      </c>
      <c r="F920" s="557"/>
      <c r="G920" s="558"/>
      <c r="H920" s="559"/>
      <c r="I920" s="560"/>
      <c r="J920" s="558"/>
      <c r="K920" s="561"/>
      <c r="L920" s="557"/>
      <c r="M920" s="558"/>
      <c r="N920" s="559"/>
      <c r="O920" s="560"/>
      <c r="P920" s="558"/>
      <c r="Q920" s="561"/>
      <c r="R920" s="557"/>
      <c r="S920" s="558"/>
      <c r="T920" s="559"/>
      <c r="U920" s="562"/>
      <c r="V920" s="563"/>
      <c r="W920" s="591"/>
      <c r="X920" s="572"/>
      <c r="Y920" s="353"/>
      <c r="Z920" s="573"/>
      <c r="AA920" s="574" t="str">
        <f>IFERROR(__xludf.DUMMYFUNCTION("""COMPUTED_VALUE"""),"")</f>
        <v/>
      </c>
      <c r="AB920" s="577" t="str">
        <f>IFERROR(__xludf.DUMMYFUNCTION("""COMPUTED_VALUE"""),"")</f>
        <v/>
      </c>
      <c r="AC920" s="575" t="str">
        <f>IFERROR(__xludf.DUMMYFUNCTION("""COMPUTED_VALUE"""),"")</f>
        <v/>
      </c>
      <c r="AD920" s="576" t="str">
        <f>IFERROR(__xludf.DUMMYFUNCTION("""COMPUTED_VALUE"""),"")</f>
        <v/>
      </c>
      <c r="AE920" s="574" t="str">
        <f>IFERROR(__xludf.DUMMYFUNCTION("""COMPUTED_VALUE"""),"")</f>
        <v/>
      </c>
      <c r="AF920" s="577" t="str">
        <f>IFERROR(__xludf.DUMMYFUNCTION("""COMPUTED_VALUE"""),"")</f>
        <v/>
      </c>
      <c r="AG920" s="570"/>
      <c r="AH920" s="571"/>
      <c r="AI920" s="393"/>
    </row>
    <row r="921">
      <c r="A921" s="554"/>
      <c r="B921" s="480" t="s">
        <v>2869</v>
      </c>
      <c r="C921" s="555"/>
      <c r="D921" s="556"/>
      <c r="E921" s="384" t="s">
        <v>2869</v>
      </c>
      <c r="F921" s="557"/>
      <c r="G921" s="558"/>
      <c r="H921" s="559"/>
      <c r="I921" s="560"/>
      <c r="J921" s="558"/>
      <c r="K921" s="561"/>
      <c r="L921" s="557"/>
      <c r="M921" s="558"/>
      <c r="N921" s="559"/>
      <c r="O921" s="560"/>
      <c r="P921" s="558"/>
      <c r="Q921" s="561"/>
      <c r="R921" s="557"/>
      <c r="S921" s="558"/>
      <c r="T921" s="559"/>
      <c r="U921" s="562"/>
      <c r="V921" s="563"/>
      <c r="W921" s="591"/>
      <c r="X921" s="572"/>
      <c r="Y921" s="353"/>
      <c r="Z921" s="573"/>
      <c r="AA921" s="574" t="str">
        <f>IFERROR(__xludf.DUMMYFUNCTION("""COMPUTED_VALUE"""),"")</f>
        <v/>
      </c>
      <c r="AB921" s="577" t="str">
        <f>IFERROR(__xludf.DUMMYFUNCTION("""COMPUTED_VALUE"""),"")</f>
        <v/>
      </c>
      <c r="AC921" s="575" t="str">
        <f>IFERROR(__xludf.DUMMYFUNCTION("""COMPUTED_VALUE"""),"")</f>
        <v/>
      </c>
      <c r="AD921" s="576" t="str">
        <f>IFERROR(__xludf.DUMMYFUNCTION("""COMPUTED_VALUE"""),"")</f>
        <v/>
      </c>
      <c r="AE921" s="574" t="str">
        <f>IFERROR(__xludf.DUMMYFUNCTION("""COMPUTED_VALUE"""),"")</f>
        <v/>
      </c>
      <c r="AF921" s="577" t="str">
        <f>IFERROR(__xludf.DUMMYFUNCTION("""COMPUTED_VALUE"""),"")</f>
        <v/>
      </c>
      <c r="AG921" s="570"/>
      <c r="AH921" s="571"/>
      <c r="AI921" s="393"/>
    </row>
    <row r="922">
      <c r="A922" s="554"/>
      <c r="B922" s="480" t="s">
        <v>2869</v>
      </c>
      <c r="C922" s="555"/>
      <c r="D922" s="556"/>
      <c r="E922" s="384" t="s">
        <v>2869</v>
      </c>
      <c r="F922" s="557"/>
      <c r="G922" s="558"/>
      <c r="H922" s="559"/>
      <c r="I922" s="560"/>
      <c r="J922" s="558"/>
      <c r="K922" s="561"/>
      <c r="L922" s="557"/>
      <c r="M922" s="558"/>
      <c r="N922" s="559"/>
      <c r="O922" s="560"/>
      <c r="P922" s="558"/>
      <c r="Q922" s="561"/>
      <c r="R922" s="557"/>
      <c r="S922" s="558"/>
      <c r="T922" s="559"/>
      <c r="U922" s="562"/>
      <c r="V922" s="563"/>
      <c r="W922" s="591"/>
      <c r="X922" s="572"/>
      <c r="Y922" s="353"/>
      <c r="Z922" s="573"/>
      <c r="AA922" s="574" t="str">
        <f>IFERROR(__xludf.DUMMYFUNCTION("""COMPUTED_VALUE"""),"")</f>
        <v/>
      </c>
      <c r="AB922" s="577" t="str">
        <f>IFERROR(__xludf.DUMMYFUNCTION("""COMPUTED_VALUE"""),"")</f>
        <v/>
      </c>
      <c r="AC922" s="575" t="str">
        <f>IFERROR(__xludf.DUMMYFUNCTION("""COMPUTED_VALUE"""),"")</f>
        <v/>
      </c>
      <c r="AD922" s="576" t="str">
        <f>IFERROR(__xludf.DUMMYFUNCTION("""COMPUTED_VALUE"""),"")</f>
        <v/>
      </c>
      <c r="AE922" s="574" t="str">
        <f>IFERROR(__xludf.DUMMYFUNCTION("""COMPUTED_VALUE"""),"")</f>
        <v/>
      </c>
      <c r="AF922" s="577" t="str">
        <f>IFERROR(__xludf.DUMMYFUNCTION("""COMPUTED_VALUE"""),"")</f>
        <v/>
      </c>
      <c r="AG922" s="570"/>
      <c r="AH922" s="571"/>
      <c r="AI922" s="393"/>
    </row>
    <row r="923">
      <c r="A923" s="554"/>
      <c r="B923" s="480" t="s">
        <v>2869</v>
      </c>
      <c r="C923" s="555"/>
      <c r="D923" s="556"/>
      <c r="E923" s="384" t="s">
        <v>2869</v>
      </c>
      <c r="F923" s="557"/>
      <c r="G923" s="558"/>
      <c r="H923" s="559"/>
      <c r="I923" s="560"/>
      <c r="J923" s="558"/>
      <c r="K923" s="561"/>
      <c r="L923" s="557"/>
      <c r="M923" s="558"/>
      <c r="N923" s="559"/>
      <c r="O923" s="560"/>
      <c r="P923" s="558"/>
      <c r="Q923" s="561"/>
      <c r="R923" s="557"/>
      <c r="S923" s="558"/>
      <c r="T923" s="559"/>
      <c r="U923" s="562"/>
      <c r="V923" s="563"/>
      <c r="W923" s="591"/>
      <c r="X923" s="572"/>
      <c r="Y923" s="353"/>
      <c r="Z923" s="573"/>
      <c r="AA923" s="574" t="str">
        <f>IFERROR(__xludf.DUMMYFUNCTION("""COMPUTED_VALUE"""),"")</f>
        <v/>
      </c>
      <c r="AB923" s="577" t="str">
        <f>IFERROR(__xludf.DUMMYFUNCTION("""COMPUTED_VALUE"""),"")</f>
        <v/>
      </c>
      <c r="AC923" s="575" t="str">
        <f>IFERROR(__xludf.DUMMYFUNCTION("""COMPUTED_VALUE"""),"")</f>
        <v/>
      </c>
      <c r="AD923" s="576" t="str">
        <f>IFERROR(__xludf.DUMMYFUNCTION("""COMPUTED_VALUE"""),"")</f>
        <v/>
      </c>
      <c r="AE923" s="574" t="str">
        <f>IFERROR(__xludf.DUMMYFUNCTION("""COMPUTED_VALUE"""),"")</f>
        <v/>
      </c>
      <c r="AF923" s="577" t="str">
        <f>IFERROR(__xludf.DUMMYFUNCTION("""COMPUTED_VALUE"""),"")</f>
        <v/>
      </c>
      <c r="AG923" s="570"/>
      <c r="AH923" s="571"/>
      <c r="AI923" s="393"/>
    </row>
    <row r="924">
      <c r="A924" s="554"/>
      <c r="B924" s="480" t="s">
        <v>2869</v>
      </c>
      <c r="C924" s="555"/>
      <c r="D924" s="556"/>
      <c r="E924" s="384" t="s">
        <v>2869</v>
      </c>
      <c r="F924" s="557"/>
      <c r="G924" s="558"/>
      <c r="H924" s="559"/>
      <c r="I924" s="560"/>
      <c r="J924" s="558"/>
      <c r="K924" s="561"/>
      <c r="L924" s="557"/>
      <c r="M924" s="558"/>
      <c r="N924" s="559"/>
      <c r="O924" s="560"/>
      <c r="P924" s="558"/>
      <c r="Q924" s="561"/>
      <c r="R924" s="557"/>
      <c r="S924" s="558"/>
      <c r="T924" s="559"/>
      <c r="U924" s="562"/>
      <c r="V924" s="563"/>
      <c r="W924" s="591"/>
      <c r="X924" s="572"/>
      <c r="Y924" s="353"/>
      <c r="Z924" s="573"/>
      <c r="AA924" s="574" t="str">
        <f>IFERROR(__xludf.DUMMYFUNCTION("""COMPUTED_VALUE"""),"")</f>
        <v/>
      </c>
      <c r="AB924" s="577" t="str">
        <f>IFERROR(__xludf.DUMMYFUNCTION("""COMPUTED_VALUE"""),"")</f>
        <v/>
      </c>
      <c r="AC924" s="575" t="str">
        <f>IFERROR(__xludf.DUMMYFUNCTION("""COMPUTED_VALUE"""),"")</f>
        <v/>
      </c>
      <c r="AD924" s="576" t="str">
        <f>IFERROR(__xludf.DUMMYFUNCTION("""COMPUTED_VALUE"""),"")</f>
        <v/>
      </c>
      <c r="AE924" s="574" t="str">
        <f>IFERROR(__xludf.DUMMYFUNCTION("""COMPUTED_VALUE"""),"")</f>
        <v/>
      </c>
      <c r="AF924" s="577" t="str">
        <f>IFERROR(__xludf.DUMMYFUNCTION("""COMPUTED_VALUE"""),"")</f>
        <v/>
      </c>
      <c r="AG924" s="570"/>
      <c r="AH924" s="571"/>
      <c r="AI924" s="393"/>
    </row>
    <row r="925">
      <c r="A925" s="554"/>
      <c r="B925" s="480" t="s">
        <v>2869</v>
      </c>
      <c r="C925" s="555"/>
      <c r="D925" s="556"/>
      <c r="E925" s="384" t="s">
        <v>2869</v>
      </c>
      <c r="F925" s="557"/>
      <c r="G925" s="558"/>
      <c r="H925" s="559"/>
      <c r="I925" s="560"/>
      <c r="J925" s="558"/>
      <c r="K925" s="561"/>
      <c r="L925" s="557"/>
      <c r="M925" s="558"/>
      <c r="N925" s="559"/>
      <c r="O925" s="560"/>
      <c r="P925" s="558"/>
      <c r="Q925" s="561"/>
      <c r="R925" s="557"/>
      <c r="S925" s="558"/>
      <c r="T925" s="559"/>
      <c r="U925" s="562"/>
      <c r="V925" s="563"/>
      <c r="W925" s="591"/>
      <c r="X925" s="572"/>
      <c r="Y925" s="353"/>
      <c r="Z925" s="573"/>
      <c r="AA925" s="574" t="str">
        <f>IFERROR(__xludf.DUMMYFUNCTION("""COMPUTED_VALUE"""),"")</f>
        <v/>
      </c>
      <c r="AB925" s="577" t="str">
        <f>IFERROR(__xludf.DUMMYFUNCTION("""COMPUTED_VALUE"""),"")</f>
        <v/>
      </c>
      <c r="AC925" s="575" t="str">
        <f>IFERROR(__xludf.DUMMYFUNCTION("""COMPUTED_VALUE"""),"")</f>
        <v/>
      </c>
      <c r="AD925" s="576" t="str">
        <f>IFERROR(__xludf.DUMMYFUNCTION("""COMPUTED_VALUE"""),"")</f>
        <v/>
      </c>
      <c r="AE925" s="574" t="str">
        <f>IFERROR(__xludf.DUMMYFUNCTION("""COMPUTED_VALUE"""),"")</f>
        <v/>
      </c>
      <c r="AF925" s="577" t="str">
        <f>IFERROR(__xludf.DUMMYFUNCTION("""COMPUTED_VALUE"""),"")</f>
        <v/>
      </c>
      <c r="AG925" s="570"/>
      <c r="AH925" s="571"/>
      <c r="AI925" s="393"/>
    </row>
    <row r="926">
      <c r="A926" s="554"/>
      <c r="B926" s="480" t="s">
        <v>2869</v>
      </c>
      <c r="C926" s="555"/>
      <c r="D926" s="556"/>
      <c r="E926" s="384" t="s">
        <v>2869</v>
      </c>
      <c r="F926" s="557"/>
      <c r="G926" s="558"/>
      <c r="H926" s="559"/>
      <c r="I926" s="560"/>
      <c r="J926" s="558"/>
      <c r="K926" s="561"/>
      <c r="L926" s="557"/>
      <c r="M926" s="558"/>
      <c r="N926" s="559"/>
      <c r="O926" s="560"/>
      <c r="P926" s="558"/>
      <c r="Q926" s="561"/>
      <c r="R926" s="557"/>
      <c r="S926" s="558"/>
      <c r="T926" s="559"/>
      <c r="U926" s="562"/>
      <c r="V926" s="563"/>
      <c r="W926" s="591"/>
      <c r="X926" s="572"/>
      <c r="Y926" s="353"/>
      <c r="Z926" s="573"/>
      <c r="AA926" s="574" t="str">
        <f>IFERROR(__xludf.DUMMYFUNCTION("""COMPUTED_VALUE"""),"")</f>
        <v/>
      </c>
      <c r="AB926" s="577" t="str">
        <f>IFERROR(__xludf.DUMMYFUNCTION("""COMPUTED_VALUE"""),"")</f>
        <v/>
      </c>
      <c r="AC926" s="575" t="str">
        <f>IFERROR(__xludf.DUMMYFUNCTION("""COMPUTED_VALUE"""),"")</f>
        <v/>
      </c>
      <c r="AD926" s="576" t="str">
        <f>IFERROR(__xludf.DUMMYFUNCTION("""COMPUTED_VALUE"""),"")</f>
        <v/>
      </c>
      <c r="AE926" s="574" t="str">
        <f>IFERROR(__xludf.DUMMYFUNCTION("""COMPUTED_VALUE"""),"")</f>
        <v/>
      </c>
      <c r="AF926" s="577" t="str">
        <f>IFERROR(__xludf.DUMMYFUNCTION("""COMPUTED_VALUE"""),"")</f>
        <v/>
      </c>
      <c r="AG926" s="570"/>
      <c r="AH926" s="571"/>
      <c r="AI926" s="393"/>
    </row>
    <row r="927">
      <c r="A927" s="554"/>
      <c r="B927" s="480" t="s">
        <v>2869</v>
      </c>
      <c r="C927" s="555"/>
      <c r="D927" s="556"/>
      <c r="E927" s="384" t="s">
        <v>2869</v>
      </c>
      <c r="F927" s="557"/>
      <c r="G927" s="558"/>
      <c r="H927" s="559"/>
      <c r="I927" s="560"/>
      <c r="J927" s="558"/>
      <c r="K927" s="561"/>
      <c r="L927" s="557"/>
      <c r="M927" s="558"/>
      <c r="N927" s="559"/>
      <c r="O927" s="560"/>
      <c r="P927" s="558"/>
      <c r="Q927" s="561"/>
      <c r="R927" s="557"/>
      <c r="S927" s="558"/>
      <c r="T927" s="559"/>
      <c r="U927" s="562"/>
      <c r="V927" s="563"/>
      <c r="W927" s="591"/>
      <c r="X927" s="572"/>
      <c r="Y927" s="353"/>
      <c r="Z927" s="573"/>
      <c r="AA927" s="574" t="str">
        <f>IFERROR(__xludf.DUMMYFUNCTION("""COMPUTED_VALUE"""),"")</f>
        <v/>
      </c>
      <c r="AB927" s="577" t="str">
        <f>IFERROR(__xludf.DUMMYFUNCTION("""COMPUTED_VALUE"""),"")</f>
        <v/>
      </c>
      <c r="AC927" s="575" t="str">
        <f>IFERROR(__xludf.DUMMYFUNCTION("""COMPUTED_VALUE"""),"")</f>
        <v/>
      </c>
      <c r="AD927" s="576" t="str">
        <f>IFERROR(__xludf.DUMMYFUNCTION("""COMPUTED_VALUE"""),"")</f>
        <v/>
      </c>
      <c r="AE927" s="574" t="str">
        <f>IFERROR(__xludf.DUMMYFUNCTION("""COMPUTED_VALUE"""),"")</f>
        <v/>
      </c>
      <c r="AF927" s="577" t="str">
        <f>IFERROR(__xludf.DUMMYFUNCTION("""COMPUTED_VALUE"""),"")</f>
        <v/>
      </c>
      <c r="AG927" s="570"/>
      <c r="AH927" s="571"/>
      <c r="AI927" s="393"/>
    </row>
    <row r="928">
      <c r="A928" s="554"/>
      <c r="B928" s="480" t="s">
        <v>2869</v>
      </c>
      <c r="C928" s="555"/>
      <c r="D928" s="556"/>
      <c r="E928" s="384" t="s">
        <v>2869</v>
      </c>
      <c r="F928" s="557"/>
      <c r="G928" s="558"/>
      <c r="H928" s="559"/>
      <c r="I928" s="560"/>
      <c r="J928" s="558"/>
      <c r="K928" s="561"/>
      <c r="L928" s="557"/>
      <c r="M928" s="558"/>
      <c r="N928" s="559"/>
      <c r="O928" s="560"/>
      <c r="P928" s="558"/>
      <c r="Q928" s="561"/>
      <c r="R928" s="557"/>
      <c r="S928" s="558"/>
      <c r="T928" s="559"/>
      <c r="U928" s="562"/>
      <c r="V928" s="563"/>
      <c r="W928" s="591"/>
      <c r="X928" s="572"/>
      <c r="Y928" s="353"/>
      <c r="Z928" s="573"/>
      <c r="AA928" s="574" t="str">
        <f>IFERROR(__xludf.DUMMYFUNCTION("""COMPUTED_VALUE"""),"")</f>
        <v/>
      </c>
      <c r="AB928" s="577" t="str">
        <f>IFERROR(__xludf.DUMMYFUNCTION("""COMPUTED_VALUE"""),"")</f>
        <v/>
      </c>
      <c r="AC928" s="575" t="str">
        <f>IFERROR(__xludf.DUMMYFUNCTION("""COMPUTED_VALUE"""),"")</f>
        <v/>
      </c>
      <c r="AD928" s="576" t="str">
        <f>IFERROR(__xludf.DUMMYFUNCTION("""COMPUTED_VALUE"""),"")</f>
        <v/>
      </c>
      <c r="AE928" s="574" t="str">
        <f>IFERROR(__xludf.DUMMYFUNCTION("""COMPUTED_VALUE"""),"")</f>
        <v/>
      </c>
      <c r="AF928" s="577" t="str">
        <f>IFERROR(__xludf.DUMMYFUNCTION("""COMPUTED_VALUE"""),"")</f>
        <v/>
      </c>
      <c r="AG928" s="570"/>
      <c r="AH928" s="571"/>
      <c r="AI928" s="393"/>
    </row>
    <row r="929">
      <c r="A929" s="554"/>
      <c r="B929" s="480" t="s">
        <v>2869</v>
      </c>
      <c r="C929" s="555"/>
      <c r="D929" s="556"/>
      <c r="E929" s="384" t="s">
        <v>2869</v>
      </c>
      <c r="F929" s="557"/>
      <c r="G929" s="558"/>
      <c r="H929" s="559"/>
      <c r="I929" s="560"/>
      <c r="J929" s="558"/>
      <c r="K929" s="561"/>
      <c r="L929" s="557"/>
      <c r="M929" s="558"/>
      <c r="N929" s="559"/>
      <c r="O929" s="560"/>
      <c r="P929" s="558"/>
      <c r="Q929" s="561"/>
      <c r="R929" s="557"/>
      <c r="S929" s="558"/>
      <c r="T929" s="559"/>
      <c r="U929" s="562"/>
      <c r="V929" s="563"/>
      <c r="W929" s="591"/>
      <c r="X929" s="572"/>
      <c r="Y929" s="353"/>
      <c r="Z929" s="573"/>
      <c r="AA929" s="574" t="str">
        <f>IFERROR(__xludf.DUMMYFUNCTION("""COMPUTED_VALUE"""),"")</f>
        <v/>
      </c>
      <c r="AB929" s="577" t="str">
        <f>IFERROR(__xludf.DUMMYFUNCTION("""COMPUTED_VALUE"""),"")</f>
        <v/>
      </c>
      <c r="AC929" s="575" t="str">
        <f>IFERROR(__xludf.DUMMYFUNCTION("""COMPUTED_VALUE"""),"")</f>
        <v/>
      </c>
      <c r="AD929" s="576" t="str">
        <f>IFERROR(__xludf.DUMMYFUNCTION("""COMPUTED_VALUE"""),"")</f>
        <v/>
      </c>
      <c r="AE929" s="574" t="str">
        <f>IFERROR(__xludf.DUMMYFUNCTION("""COMPUTED_VALUE"""),"")</f>
        <v/>
      </c>
      <c r="AF929" s="577" t="str">
        <f>IFERROR(__xludf.DUMMYFUNCTION("""COMPUTED_VALUE"""),"")</f>
        <v/>
      </c>
      <c r="AG929" s="570"/>
      <c r="AH929" s="571"/>
      <c r="AI929" s="393"/>
    </row>
    <row r="930">
      <c r="A930" s="554"/>
      <c r="B930" s="480" t="s">
        <v>2869</v>
      </c>
      <c r="C930" s="555"/>
      <c r="D930" s="556"/>
      <c r="E930" s="384" t="s">
        <v>2869</v>
      </c>
      <c r="F930" s="557"/>
      <c r="G930" s="558"/>
      <c r="H930" s="559"/>
      <c r="I930" s="560"/>
      <c r="J930" s="558"/>
      <c r="K930" s="561"/>
      <c r="L930" s="557"/>
      <c r="M930" s="558"/>
      <c r="N930" s="559"/>
      <c r="O930" s="560"/>
      <c r="P930" s="558"/>
      <c r="Q930" s="561"/>
      <c r="R930" s="557"/>
      <c r="S930" s="558"/>
      <c r="T930" s="559"/>
      <c r="U930" s="562"/>
      <c r="V930" s="563"/>
      <c r="W930" s="591"/>
      <c r="X930" s="572"/>
      <c r="Y930" s="353"/>
      <c r="Z930" s="573"/>
      <c r="AA930" s="574" t="str">
        <f>IFERROR(__xludf.DUMMYFUNCTION("""COMPUTED_VALUE"""),"")</f>
        <v/>
      </c>
      <c r="AB930" s="577" t="str">
        <f>IFERROR(__xludf.DUMMYFUNCTION("""COMPUTED_VALUE"""),"")</f>
        <v/>
      </c>
      <c r="AC930" s="575" t="str">
        <f>IFERROR(__xludf.DUMMYFUNCTION("""COMPUTED_VALUE"""),"")</f>
        <v/>
      </c>
      <c r="AD930" s="576" t="str">
        <f>IFERROR(__xludf.DUMMYFUNCTION("""COMPUTED_VALUE"""),"")</f>
        <v/>
      </c>
      <c r="AE930" s="574" t="str">
        <f>IFERROR(__xludf.DUMMYFUNCTION("""COMPUTED_VALUE"""),"")</f>
        <v/>
      </c>
      <c r="AF930" s="577" t="str">
        <f>IFERROR(__xludf.DUMMYFUNCTION("""COMPUTED_VALUE"""),"")</f>
        <v/>
      </c>
      <c r="AG930" s="570"/>
      <c r="AH930" s="571"/>
      <c r="AI930" s="393"/>
    </row>
    <row r="931">
      <c r="A931" s="554"/>
      <c r="B931" s="480" t="s">
        <v>2869</v>
      </c>
      <c r="C931" s="555"/>
      <c r="D931" s="556"/>
      <c r="E931" s="384" t="s">
        <v>2869</v>
      </c>
      <c r="F931" s="557"/>
      <c r="G931" s="558"/>
      <c r="H931" s="559"/>
      <c r="I931" s="560"/>
      <c r="J931" s="558"/>
      <c r="K931" s="561"/>
      <c r="L931" s="557"/>
      <c r="M931" s="558"/>
      <c r="N931" s="559"/>
      <c r="O931" s="560"/>
      <c r="P931" s="558"/>
      <c r="Q931" s="561"/>
      <c r="R931" s="557"/>
      <c r="S931" s="558"/>
      <c r="T931" s="559"/>
      <c r="U931" s="562"/>
      <c r="V931" s="563"/>
      <c r="W931" s="591"/>
      <c r="X931" s="572"/>
      <c r="Y931" s="353"/>
      <c r="Z931" s="573"/>
      <c r="AA931" s="574" t="str">
        <f>IFERROR(__xludf.DUMMYFUNCTION("""COMPUTED_VALUE"""),"")</f>
        <v/>
      </c>
      <c r="AB931" s="577" t="str">
        <f>IFERROR(__xludf.DUMMYFUNCTION("""COMPUTED_VALUE"""),"")</f>
        <v/>
      </c>
      <c r="AC931" s="575" t="str">
        <f>IFERROR(__xludf.DUMMYFUNCTION("""COMPUTED_VALUE"""),"")</f>
        <v/>
      </c>
      <c r="AD931" s="576" t="str">
        <f>IFERROR(__xludf.DUMMYFUNCTION("""COMPUTED_VALUE"""),"")</f>
        <v/>
      </c>
      <c r="AE931" s="574" t="str">
        <f>IFERROR(__xludf.DUMMYFUNCTION("""COMPUTED_VALUE"""),"")</f>
        <v/>
      </c>
      <c r="AF931" s="577" t="str">
        <f>IFERROR(__xludf.DUMMYFUNCTION("""COMPUTED_VALUE"""),"")</f>
        <v/>
      </c>
      <c r="AG931" s="570"/>
      <c r="AH931" s="571"/>
      <c r="AI931" s="393"/>
    </row>
    <row r="932">
      <c r="A932" s="554"/>
      <c r="B932" s="480" t="s">
        <v>2869</v>
      </c>
      <c r="C932" s="555"/>
      <c r="D932" s="556"/>
      <c r="E932" s="384" t="s">
        <v>2869</v>
      </c>
      <c r="F932" s="557"/>
      <c r="G932" s="558"/>
      <c r="H932" s="559"/>
      <c r="I932" s="560"/>
      <c r="J932" s="558"/>
      <c r="K932" s="561"/>
      <c r="L932" s="557"/>
      <c r="M932" s="558"/>
      <c r="N932" s="559"/>
      <c r="O932" s="560"/>
      <c r="P932" s="558"/>
      <c r="Q932" s="561"/>
      <c r="R932" s="557"/>
      <c r="S932" s="558"/>
      <c r="T932" s="559"/>
      <c r="U932" s="562"/>
      <c r="V932" s="563"/>
      <c r="W932" s="591"/>
      <c r="X932" s="572"/>
      <c r="Y932" s="353"/>
      <c r="Z932" s="573"/>
      <c r="AA932" s="574" t="str">
        <f>IFERROR(__xludf.DUMMYFUNCTION("""COMPUTED_VALUE"""),"")</f>
        <v/>
      </c>
      <c r="AB932" s="577" t="str">
        <f>IFERROR(__xludf.DUMMYFUNCTION("""COMPUTED_VALUE"""),"")</f>
        <v/>
      </c>
      <c r="AC932" s="575" t="str">
        <f>IFERROR(__xludf.DUMMYFUNCTION("""COMPUTED_VALUE"""),"")</f>
        <v/>
      </c>
      <c r="AD932" s="576" t="str">
        <f>IFERROR(__xludf.DUMMYFUNCTION("""COMPUTED_VALUE"""),"")</f>
        <v/>
      </c>
      <c r="AE932" s="574" t="str">
        <f>IFERROR(__xludf.DUMMYFUNCTION("""COMPUTED_VALUE"""),"")</f>
        <v/>
      </c>
      <c r="AF932" s="577" t="str">
        <f>IFERROR(__xludf.DUMMYFUNCTION("""COMPUTED_VALUE"""),"")</f>
        <v/>
      </c>
      <c r="AG932" s="570"/>
      <c r="AH932" s="571"/>
      <c r="AI932" s="393"/>
    </row>
    <row r="933">
      <c r="A933" s="554"/>
      <c r="B933" s="480" t="s">
        <v>2869</v>
      </c>
      <c r="C933" s="555"/>
      <c r="D933" s="556"/>
      <c r="E933" s="384" t="s">
        <v>2869</v>
      </c>
      <c r="F933" s="557"/>
      <c r="G933" s="558"/>
      <c r="H933" s="559"/>
      <c r="I933" s="560"/>
      <c r="J933" s="558"/>
      <c r="K933" s="561"/>
      <c r="L933" s="557"/>
      <c r="M933" s="558"/>
      <c r="N933" s="559"/>
      <c r="O933" s="560"/>
      <c r="P933" s="558"/>
      <c r="Q933" s="561"/>
      <c r="R933" s="557"/>
      <c r="S933" s="558"/>
      <c r="T933" s="559"/>
      <c r="U933" s="562"/>
      <c r="V933" s="563"/>
      <c r="W933" s="591"/>
      <c r="X933" s="572"/>
      <c r="Y933" s="353"/>
      <c r="Z933" s="573"/>
      <c r="AA933" s="574" t="str">
        <f>IFERROR(__xludf.DUMMYFUNCTION("""COMPUTED_VALUE"""),"")</f>
        <v/>
      </c>
      <c r="AB933" s="577" t="str">
        <f>IFERROR(__xludf.DUMMYFUNCTION("""COMPUTED_VALUE"""),"")</f>
        <v/>
      </c>
      <c r="AC933" s="575" t="str">
        <f>IFERROR(__xludf.DUMMYFUNCTION("""COMPUTED_VALUE"""),"")</f>
        <v/>
      </c>
      <c r="AD933" s="576" t="str">
        <f>IFERROR(__xludf.DUMMYFUNCTION("""COMPUTED_VALUE"""),"")</f>
        <v/>
      </c>
      <c r="AE933" s="574" t="str">
        <f>IFERROR(__xludf.DUMMYFUNCTION("""COMPUTED_VALUE"""),"")</f>
        <v/>
      </c>
      <c r="AF933" s="577" t="str">
        <f>IFERROR(__xludf.DUMMYFUNCTION("""COMPUTED_VALUE"""),"")</f>
        <v/>
      </c>
      <c r="AG933" s="570"/>
      <c r="AH933" s="571"/>
      <c r="AI933" s="393"/>
    </row>
    <row r="934">
      <c r="A934" s="554"/>
      <c r="B934" s="480" t="s">
        <v>2869</v>
      </c>
      <c r="C934" s="555"/>
      <c r="D934" s="556"/>
      <c r="E934" s="384" t="s">
        <v>2869</v>
      </c>
      <c r="F934" s="557"/>
      <c r="G934" s="558"/>
      <c r="H934" s="559"/>
      <c r="I934" s="560"/>
      <c r="J934" s="558"/>
      <c r="K934" s="561"/>
      <c r="L934" s="557"/>
      <c r="M934" s="558"/>
      <c r="N934" s="559"/>
      <c r="O934" s="560"/>
      <c r="P934" s="558"/>
      <c r="Q934" s="561"/>
      <c r="R934" s="557"/>
      <c r="S934" s="558"/>
      <c r="T934" s="559"/>
      <c r="U934" s="562"/>
      <c r="V934" s="563"/>
      <c r="W934" s="591"/>
      <c r="X934" s="572"/>
      <c r="Y934" s="353"/>
      <c r="Z934" s="573"/>
      <c r="AA934" s="574" t="str">
        <f>IFERROR(__xludf.DUMMYFUNCTION("""COMPUTED_VALUE"""),"")</f>
        <v/>
      </c>
      <c r="AB934" s="577" t="str">
        <f>IFERROR(__xludf.DUMMYFUNCTION("""COMPUTED_VALUE"""),"")</f>
        <v/>
      </c>
      <c r="AC934" s="575" t="str">
        <f>IFERROR(__xludf.DUMMYFUNCTION("""COMPUTED_VALUE"""),"")</f>
        <v/>
      </c>
      <c r="AD934" s="576" t="str">
        <f>IFERROR(__xludf.DUMMYFUNCTION("""COMPUTED_VALUE"""),"")</f>
        <v/>
      </c>
      <c r="AE934" s="574" t="str">
        <f>IFERROR(__xludf.DUMMYFUNCTION("""COMPUTED_VALUE"""),"")</f>
        <v/>
      </c>
      <c r="AF934" s="577" t="str">
        <f>IFERROR(__xludf.DUMMYFUNCTION("""COMPUTED_VALUE"""),"")</f>
        <v/>
      </c>
      <c r="AG934" s="570"/>
      <c r="AH934" s="571"/>
      <c r="AI934" s="393"/>
    </row>
    <row r="935">
      <c r="A935" s="554"/>
      <c r="B935" s="480" t="s">
        <v>2869</v>
      </c>
      <c r="C935" s="555"/>
      <c r="D935" s="556"/>
      <c r="E935" s="384" t="s">
        <v>2869</v>
      </c>
      <c r="F935" s="557"/>
      <c r="G935" s="558"/>
      <c r="H935" s="559"/>
      <c r="I935" s="560"/>
      <c r="J935" s="558"/>
      <c r="K935" s="561"/>
      <c r="L935" s="557"/>
      <c r="M935" s="558"/>
      <c r="N935" s="559"/>
      <c r="O935" s="560"/>
      <c r="P935" s="558"/>
      <c r="Q935" s="561"/>
      <c r="R935" s="557"/>
      <c r="S935" s="558"/>
      <c r="T935" s="559"/>
      <c r="U935" s="562"/>
      <c r="V935" s="563"/>
      <c r="W935" s="591"/>
      <c r="X935" s="572"/>
      <c r="Y935" s="353"/>
      <c r="Z935" s="573"/>
      <c r="AA935" s="574" t="str">
        <f>IFERROR(__xludf.DUMMYFUNCTION("""COMPUTED_VALUE"""),"")</f>
        <v/>
      </c>
      <c r="AB935" s="577" t="str">
        <f>IFERROR(__xludf.DUMMYFUNCTION("""COMPUTED_VALUE"""),"")</f>
        <v/>
      </c>
      <c r="AC935" s="575" t="str">
        <f>IFERROR(__xludf.DUMMYFUNCTION("""COMPUTED_VALUE"""),"")</f>
        <v/>
      </c>
      <c r="AD935" s="576" t="str">
        <f>IFERROR(__xludf.DUMMYFUNCTION("""COMPUTED_VALUE"""),"")</f>
        <v/>
      </c>
      <c r="AE935" s="574" t="str">
        <f>IFERROR(__xludf.DUMMYFUNCTION("""COMPUTED_VALUE"""),"")</f>
        <v/>
      </c>
      <c r="AF935" s="577" t="str">
        <f>IFERROR(__xludf.DUMMYFUNCTION("""COMPUTED_VALUE"""),"")</f>
        <v/>
      </c>
      <c r="AG935" s="570"/>
      <c r="AH935" s="571"/>
      <c r="AI935" s="393"/>
    </row>
    <row r="936">
      <c r="A936" s="554"/>
      <c r="B936" s="480" t="s">
        <v>2869</v>
      </c>
      <c r="C936" s="555"/>
      <c r="D936" s="556"/>
      <c r="E936" s="384" t="s">
        <v>2869</v>
      </c>
      <c r="F936" s="557"/>
      <c r="G936" s="558"/>
      <c r="H936" s="559"/>
      <c r="I936" s="560"/>
      <c r="J936" s="558"/>
      <c r="K936" s="561"/>
      <c r="L936" s="557"/>
      <c r="M936" s="558"/>
      <c r="N936" s="559"/>
      <c r="O936" s="560"/>
      <c r="P936" s="558"/>
      <c r="Q936" s="561"/>
      <c r="R936" s="557"/>
      <c r="S936" s="558"/>
      <c r="T936" s="559"/>
      <c r="U936" s="562"/>
      <c r="V936" s="563"/>
      <c r="W936" s="591"/>
      <c r="X936" s="572"/>
      <c r="Y936" s="353"/>
      <c r="Z936" s="573"/>
      <c r="AA936" s="574" t="str">
        <f>IFERROR(__xludf.DUMMYFUNCTION("""COMPUTED_VALUE"""),"")</f>
        <v/>
      </c>
      <c r="AB936" s="577" t="str">
        <f>IFERROR(__xludf.DUMMYFUNCTION("""COMPUTED_VALUE"""),"")</f>
        <v/>
      </c>
      <c r="AC936" s="575" t="str">
        <f>IFERROR(__xludf.DUMMYFUNCTION("""COMPUTED_VALUE"""),"")</f>
        <v/>
      </c>
      <c r="AD936" s="576" t="str">
        <f>IFERROR(__xludf.DUMMYFUNCTION("""COMPUTED_VALUE"""),"")</f>
        <v/>
      </c>
      <c r="AE936" s="574" t="str">
        <f>IFERROR(__xludf.DUMMYFUNCTION("""COMPUTED_VALUE"""),"")</f>
        <v/>
      </c>
      <c r="AF936" s="577" t="str">
        <f>IFERROR(__xludf.DUMMYFUNCTION("""COMPUTED_VALUE"""),"")</f>
        <v/>
      </c>
      <c r="AG936" s="570"/>
      <c r="AH936" s="571"/>
      <c r="AI936" s="393"/>
    </row>
    <row r="937">
      <c r="A937" s="554"/>
      <c r="B937" s="480" t="s">
        <v>2869</v>
      </c>
      <c r="C937" s="555"/>
      <c r="D937" s="556"/>
      <c r="E937" s="384" t="s">
        <v>2869</v>
      </c>
      <c r="F937" s="557"/>
      <c r="G937" s="558"/>
      <c r="H937" s="559"/>
      <c r="I937" s="560"/>
      <c r="J937" s="558"/>
      <c r="K937" s="561"/>
      <c r="L937" s="557"/>
      <c r="M937" s="558"/>
      <c r="N937" s="559"/>
      <c r="O937" s="560"/>
      <c r="P937" s="558"/>
      <c r="Q937" s="561"/>
      <c r="R937" s="557"/>
      <c r="S937" s="558"/>
      <c r="T937" s="559"/>
      <c r="U937" s="562"/>
      <c r="V937" s="563"/>
      <c r="W937" s="591"/>
      <c r="X937" s="572"/>
      <c r="Y937" s="353"/>
      <c r="Z937" s="573"/>
      <c r="AA937" s="574" t="str">
        <f>IFERROR(__xludf.DUMMYFUNCTION("""COMPUTED_VALUE"""),"")</f>
        <v/>
      </c>
      <c r="AB937" s="577" t="str">
        <f>IFERROR(__xludf.DUMMYFUNCTION("""COMPUTED_VALUE"""),"")</f>
        <v/>
      </c>
      <c r="AC937" s="575" t="str">
        <f>IFERROR(__xludf.DUMMYFUNCTION("""COMPUTED_VALUE"""),"")</f>
        <v/>
      </c>
      <c r="AD937" s="576" t="str">
        <f>IFERROR(__xludf.DUMMYFUNCTION("""COMPUTED_VALUE"""),"")</f>
        <v/>
      </c>
      <c r="AE937" s="574" t="str">
        <f>IFERROR(__xludf.DUMMYFUNCTION("""COMPUTED_VALUE"""),"")</f>
        <v/>
      </c>
      <c r="AF937" s="577" t="str">
        <f>IFERROR(__xludf.DUMMYFUNCTION("""COMPUTED_VALUE"""),"")</f>
        <v/>
      </c>
      <c r="AG937" s="570"/>
      <c r="AH937" s="571"/>
      <c r="AI937" s="393"/>
    </row>
    <row r="938">
      <c r="A938" s="554"/>
      <c r="B938" s="480" t="s">
        <v>2869</v>
      </c>
      <c r="C938" s="555"/>
      <c r="D938" s="556"/>
      <c r="E938" s="384" t="s">
        <v>2869</v>
      </c>
      <c r="F938" s="557"/>
      <c r="G938" s="558"/>
      <c r="H938" s="559"/>
      <c r="I938" s="560"/>
      <c r="J938" s="558"/>
      <c r="K938" s="561"/>
      <c r="L938" s="557"/>
      <c r="M938" s="558"/>
      <c r="N938" s="559"/>
      <c r="O938" s="560"/>
      <c r="P938" s="558"/>
      <c r="Q938" s="561"/>
      <c r="R938" s="557"/>
      <c r="S938" s="558"/>
      <c r="T938" s="559"/>
      <c r="U938" s="562"/>
      <c r="V938" s="563"/>
      <c r="W938" s="591"/>
      <c r="X938" s="572"/>
      <c r="Y938" s="353"/>
      <c r="Z938" s="573"/>
      <c r="AA938" s="574" t="str">
        <f>IFERROR(__xludf.DUMMYFUNCTION("""COMPUTED_VALUE"""),"")</f>
        <v/>
      </c>
      <c r="AB938" s="577" t="str">
        <f>IFERROR(__xludf.DUMMYFUNCTION("""COMPUTED_VALUE"""),"")</f>
        <v/>
      </c>
      <c r="AC938" s="575" t="str">
        <f>IFERROR(__xludf.DUMMYFUNCTION("""COMPUTED_VALUE"""),"")</f>
        <v/>
      </c>
      <c r="AD938" s="576" t="str">
        <f>IFERROR(__xludf.DUMMYFUNCTION("""COMPUTED_VALUE"""),"")</f>
        <v/>
      </c>
      <c r="AE938" s="574" t="str">
        <f>IFERROR(__xludf.DUMMYFUNCTION("""COMPUTED_VALUE"""),"")</f>
        <v/>
      </c>
      <c r="AF938" s="577" t="str">
        <f>IFERROR(__xludf.DUMMYFUNCTION("""COMPUTED_VALUE"""),"")</f>
        <v/>
      </c>
      <c r="AG938" s="570"/>
      <c r="AH938" s="571"/>
      <c r="AI938" s="393"/>
    </row>
    <row r="939">
      <c r="A939" s="554"/>
      <c r="B939" s="480" t="s">
        <v>2869</v>
      </c>
      <c r="C939" s="555"/>
      <c r="D939" s="556"/>
      <c r="E939" s="384" t="s">
        <v>2869</v>
      </c>
      <c r="F939" s="557"/>
      <c r="G939" s="558"/>
      <c r="H939" s="559"/>
      <c r="I939" s="560"/>
      <c r="J939" s="558"/>
      <c r="K939" s="561"/>
      <c r="L939" s="557"/>
      <c r="M939" s="558"/>
      <c r="N939" s="559"/>
      <c r="O939" s="560"/>
      <c r="P939" s="558"/>
      <c r="Q939" s="561"/>
      <c r="R939" s="557"/>
      <c r="S939" s="558"/>
      <c r="T939" s="559"/>
      <c r="U939" s="562"/>
      <c r="V939" s="563"/>
      <c r="W939" s="591"/>
      <c r="X939" s="572"/>
      <c r="Y939" s="353"/>
      <c r="Z939" s="573"/>
      <c r="AA939" s="574" t="str">
        <f>IFERROR(__xludf.DUMMYFUNCTION("""COMPUTED_VALUE"""),"")</f>
        <v/>
      </c>
      <c r="AB939" s="577" t="str">
        <f>IFERROR(__xludf.DUMMYFUNCTION("""COMPUTED_VALUE"""),"")</f>
        <v/>
      </c>
      <c r="AC939" s="575" t="str">
        <f>IFERROR(__xludf.DUMMYFUNCTION("""COMPUTED_VALUE"""),"")</f>
        <v/>
      </c>
      <c r="AD939" s="576" t="str">
        <f>IFERROR(__xludf.DUMMYFUNCTION("""COMPUTED_VALUE"""),"")</f>
        <v/>
      </c>
      <c r="AE939" s="574" t="str">
        <f>IFERROR(__xludf.DUMMYFUNCTION("""COMPUTED_VALUE"""),"")</f>
        <v/>
      </c>
      <c r="AF939" s="577" t="str">
        <f>IFERROR(__xludf.DUMMYFUNCTION("""COMPUTED_VALUE"""),"")</f>
        <v/>
      </c>
      <c r="AG939" s="570"/>
      <c r="AH939" s="571"/>
      <c r="AI939" s="393"/>
    </row>
    <row r="940">
      <c r="A940" s="554"/>
      <c r="B940" s="480" t="s">
        <v>2869</v>
      </c>
      <c r="C940" s="555"/>
      <c r="D940" s="556"/>
      <c r="E940" s="384" t="s">
        <v>2869</v>
      </c>
      <c r="F940" s="557"/>
      <c r="G940" s="558"/>
      <c r="H940" s="559"/>
      <c r="I940" s="560"/>
      <c r="J940" s="558"/>
      <c r="K940" s="561"/>
      <c r="L940" s="557"/>
      <c r="M940" s="558"/>
      <c r="N940" s="559"/>
      <c r="O940" s="560"/>
      <c r="P940" s="558"/>
      <c r="Q940" s="561"/>
      <c r="R940" s="557"/>
      <c r="S940" s="558"/>
      <c r="T940" s="559"/>
      <c r="U940" s="562"/>
      <c r="V940" s="563"/>
      <c r="W940" s="591"/>
      <c r="X940" s="572"/>
      <c r="Y940" s="353"/>
      <c r="Z940" s="573"/>
      <c r="AA940" s="574" t="str">
        <f>IFERROR(__xludf.DUMMYFUNCTION("""COMPUTED_VALUE"""),"")</f>
        <v/>
      </c>
      <c r="AB940" s="577" t="str">
        <f>IFERROR(__xludf.DUMMYFUNCTION("""COMPUTED_VALUE"""),"")</f>
        <v/>
      </c>
      <c r="AC940" s="575" t="str">
        <f>IFERROR(__xludf.DUMMYFUNCTION("""COMPUTED_VALUE"""),"")</f>
        <v/>
      </c>
      <c r="AD940" s="576" t="str">
        <f>IFERROR(__xludf.DUMMYFUNCTION("""COMPUTED_VALUE"""),"")</f>
        <v/>
      </c>
      <c r="AE940" s="574" t="str">
        <f>IFERROR(__xludf.DUMMYFUNCTION("""COMPUTED_VALUE"""),"")</f>
        <v/>
      </c>
      <c r="AF940" s="577" t="str">
        <f>IFERROR(__xludf.DUMMYFUNCTION("""COMPUTED_VALUE"""),"")</f>
        <v/>
      </c>
      <c r="AG940" s="570"/>
      <c r="AH940" s="571"/>
      <c r="AI940" s="393"/>
    </row>
    <row r="941">
      <c r="A941" s="554"/>
      <c r="B941" s="480" t="s">
        <v>2869</v>
      </c>
      <c r="C941" s="555"/>
      <c r="D941" s="556"/>
      <c r="E941" s="384" t="s">
        <v>2869</v>
      </c>
      <c r="F941" s="557"/>
      <c r="G941" s="558"/>
      <c r="H941" s="559"/>
      <c r="I941" s="560"/>
      <c r="J941" s="558"/>
      <c r="K941" s="561"/>
      <c r="L941" s="557"/>
      <c r="M941" s="558"/>
      <c r="N941" s="559"/>
      <c r="O941" s="560"/>
      <c r="P941" s="558"/>
      <c r="Q941" s="561"/>
      <c r="R941" s="557"/>
      <c r="S941" s="558"/>
      <c r="T941" s="559"/>
      <c r="U941" s="562"/>
      <c r="V941" s="563"/>
      <c r="W941" s="591"/>
      <c r="X941" s="572"/>
      <c r="Y941" s="353"/>
      <c r="Z941" s="573"/>
      <c r="AA941" s="574" t="str">
        <f>IFERROR(__xludf.DUMMYFUNCTION("""COMPUTED_VALUE"""),"")</f>
        <v/>
      </c>
      <c r="AB941" s="577" t="str">
        <f>IFERROR(__xludf.DUMMYFUNCTION("""COMPUTED_VALUE"""),"")</f>
        <v/>
      </c>
      <c r="AC941" s="575" t="str">
        <f>IFERROR(__xludf.DUMMYFUNCTION("""COMPUTED_VALUE"""),"")</f>
        <v/>
      </c>
      <c r="AD941" s="576" t="str">
        <f>IFERROR(__xludf.DUMMYFUNCTION("""COMPUTED_VALUE"""),"")</f>
        <v/>
      </c>
      <c r="AE941" s="574" t="str">
        <f>IFERROR(__xludf.DUMMYFUNCTION("""COMPUTED_VALUE"""),"")</f>
        <v/>
      </c>
      <c r="AF941" s="577" t="str">
        <f>IFERROR(__xludf.DUMMYFUNCTION("""COMPUTED_VALUE"""),"")</f>
        <v/>
      </c>
      <c r="AG941" s="570"/>
      <c r="AH941" s="571"/>
      <c r="AI941" s="393"/>
    </row>
    <row r="942">
      <c r="A942" s="554"/>
      <c r="B942" s="480" t="s">
        <v>2869</v>
      </c>
      <c r="C942" s="555"/>
      <c r="D942" s="556"/>
      <c r="E942" s="384" t="s">
        <v>2869</v>
      </c>
      <c r="F942" s="557"/>
      <c r="G942" s="558"/>
      <c r="H942" s="559"/>
      <c r="I942" s="560"/>
      <c r="J942" s="558"/>
      <c r="K942" s="561"/>
      <c r="L942" s="557"/>
      <c r="M942" s="558"/>
      <c r="N942" s="559"/>
      <c r="O942" s="560"/>
      <c r="P942" s="558"/>
      <c r="Q942" s="561"/>
      <c r="R942" s="557"/>
      <c r="S942" s="558"/>
      <c r="T942" s="559"/>
      <c r="U942" s="562"/>
      <c r="V942" s="563"/>
      <c r="W942" s="591"/>
      <c r="X942" s="572"/>
      <c r="Y942" s="353"/>
      <c r="Z942" s="573"/>
      <c r="AA942" s="574" t="str">
        <f>IFERROR(__xludf.DUMMYFUNCTION("""COMPUTED_VALUE"""),"")</f>
        <v/>
      </c>
      <c r="AB942" s="577" t="str">
        <f>IFERROR(__xludf.DUMMYFUNCTION("""COMPUTED_VALUE"""),"")</f>
        <v/>
      </c>
      <c r="AC942" s="575" t="str">
        <f>IFERROR(__xludf.DUMMYFUNCTION("""COMPUTED_VALUE"""),"")</f>
        <v/>
      </c>
      <c r="AD942" s="576" t="str">
        <f>IFERROR(__xludf.DUMMYFUNCTION("""COMPUTED_VALUE"""),"")</f>
        <v/>
      </c>
      <c r="AE942" s="574" t="str">
        <f>IFERROR(__xludf.DUMMYFUNCTION("""COMPUTED_VALUE"""),"")</f>
        <v/>
      </c>
      <c r="AF942" s="577" t="str">
        <f>IFERROR(__xludf.DUMMYFUNCTION("""COMPUTED_VALUE"""),"")</f>
        <v/>
      </c>
      <c r="AG942" s="570"/>
      <c r="AH942" s="571"/>
      <c r="AI942" s="393"/>
    </row>
    <row r="943">
      <c r="A943" s="554"/>
      <c r="B943" s="480" t="s">
        <v>2869</v>
      </c>
      <c r="C943" s="555"/>
      <c r="D943" s="556"/>
      <c r="E943" s="384" t="s">
        <v>2869</v>
      </c>
      <c r="F943" s="557"/>
      <c r="G943" s="558"/>
      <c r="H943" s="559"/>
      <c r="I943" s="560"/>
      <c r="J943" s="558"/>
      <c r="K943" s="561"/>
      <c r="L943" s="557"/>
      <c r="M943" s="558"/>
      <c r="N943" s="559"/>
      <c r="O943" s="560"/>
      <c r="P943" s="558"/>
      <c r="Q943" s="561"/>
      <c r="R943" s="557"/>
      <c r="S943" s="558"/>
      <c r="T943" s="559"/>
      <c r="U943" s="562"/>
      <c r="V943" s="563"/>
      <c r="W943" s="591"/>
      <c r="X943" s="572"/>
      <c r="Y943" s="353"/>
      <c r="Z943" s="573"/>
      <c r="AA943" s="574" t="str">
        <f>IFERROR(__xludf.DUMMYFUNCTION("""COMPUTED_VALUE"""),"")</f>
        <v/>
      </c>
      <c r="AB943" s="577" t="str">
        <f>IFERROR(__xludf.DUMMYFUNCTION("""COMPUTED_VALUE"""),"")</f>
        <v/>
      </c>
      <c r="AC943" s="575" t="str">
        <f>IFERROR(__xludf.DUMMYFUNCTION("""COMPUTED_VALUE"""),"")</f>
        <v/>
      </c>
      <c r="AD943" s="576" t="str">
        <f>IFERROR(__xludf.DUMMYFUNCTION("""COMPUTED_VALUE"""),"")</f>
        <v/>
      </c>
      <c r="AE943" s="574" t="str">
        <f>IFERROR(__xludf.DUMMYFUNCTION("""COMPUTED_VALUE"""),"")</f>
        <v/>
      </c>
      <c r="AF943" s="577" t="str">
        <f>IFERROR(__xludf.DUMMYFUNCTION("""COMPUTED_VALUE"""),"")</f>
        <v/>
      </c>
      <c r="AG943" s="570"/>
      <c r="AH943" s="571"/>
      <c r="AI943" s="393"/>
    </row>
    <row r="944">
      <c r="A944" s="554"/>
      <c r="B944" s="480" t="s">
        <v>2869</v>
      </c>
      <c r="C944" s="555"/>
      <c r="D944" s="556"/>
      <c r="E944" s="384" t="s">
        <v>2869</v>
      </c>
      <c r="F944" s="557"/>
      <c r="G944" s="558"/>
      <c r="H944" s="559"/>
      <c r="I944" s="560"/>
      <c r="J944" s="558"/>
      <c r="K944" s="561"/>
      <c r="L944" s="557"/>
      <c r="M944" s="558"/>
      <c r="N944" s="559"/>
      <c r="O944" s="560"/>
      <c r="P944" s="558"/>
      <c r="Q944" s="561"/>
      <c r="R944" s="557"/>
      <c r="S944" s="558"/>
      <c r="T944" s="559"/>
      <c r="U944" s="562"/>
      <c r="V944" s="563"/>
      <c r="W944" s="591"/>
      <c r="X944" s="572"/>
      <c r="Y944" s="353"/>
      <c r="Z944" s="573"/>
      <c r="AA944" s="574" t="str">
        <f>IFERROR(__xludf.DUMMYFUNCTION("""COMPUTED_VALUE"""),"")</f>
        <v/>
      </c>
      <c r="AB944" s="577" t="str">
        <f>IFERROR(__xludf.DUMMYFUNCTION("""COMPUTED_VALUE"""),"")</f>
        <v/>
      </c>
      <c r="AC944" s="575" t="str">
        <f>IFERROR(__xludf.DUMMYFUNCTION("""COMPUTED_VALUE"""),"")</f>
        <v/>
      </c>
      <c r="AD944" s="576" t="str">
        <f>IFERROR(__xludf.DUMMYFUNCTION("""COMPUTED_VALUE"""),"")</f>
        <v/>
      </c>
      <c r="AE944" s="574" t="str">
        <f>IFERROR(__xludf.DUMMYFUNCTION("""COMPUTED_VALUE"""),"")</f>
        <v/>
      </c>
      <c r="AF944" s="577" t="str">
        <f>IFERROR(__xludf.DUMMYFUNCTION("""COMPUTED_VALUE"""),"")</f>
        <v/>
      </c>
      <c r="AG944" s="570"/>
      <c r="AH944" s="571"/>
      <c r="AI944" s="393"/>
    </row>
    <row r="945">
      <c r="A945" s="554"/>
      <c r="B945" s="480" t="s">
        <v>2869</v>
      </c>
      <c r="C945" s="555"/>
      <c r="D945" s="556"/>
      <c r="E945" s="384" t="s">
        <v>2869</v>
      </c>
      <c r="F945" s="557"/>
      <c r="G945" s="558"/>
      <c r="H945" s="559"/>
      <c r="I945" s="560"/>
      <c r="J945" s="558"/>
      <c r="K945" s="561"/>
      <c r="L945" s="557"/>
      <c r="M945" s="558"/>
      <c r="N945" s="559"/>
      <c r="O945" s="560"/>
      <c r="P945" s="558"/>
      <c r="Q945" s="561"/>
      <c r="R945" s="557"/>
      <c r="S945" s="558"/>
      <c r="T945" s="559"/>
      <c r="U945" s="562"/>
      <c r="V945" s="563"/>
      <c r="W945" s="591"/>
      <c r="X945" s="572"/>
      <c r="Y945" s="353"/>
      <c r="Z945" s="573"/>
      <c r="AA945" s="574" t="str">
        <f>IFERROR(__xludf.DUMMYFUNCTION("""COMPUTED_VALUE"""),"")</f>
        <v/>
      </c>
      <c r="AB945" s="577" t="str">
        <f>IFERROR(__xludf.DUMMYFUNCTION("""COMPUTED_VALUE"""),"")</f>
        <v/>
      </c>
      <c r="AC945" s="575" t="str">
        <f>IFERROR(__xludf.DUMMYFUNCTION("""COMPUTED_VALUE"""),"")</f>
        <v/>
      </c>
      <c r="AD945" s="576" t="str">
        <f>IFERROR(__xludf.DUMMYFUNCTION("""COMPUTED_VALUE"""),"")</f>
        <v/>
      </c>
      <c r="AE945" s="574" t="str">
        <f>IFERROR(__xludf.DUMMYFUNCTION("""COMPUTED_VALUE"""),"")</f>
        <v/>
      </c>
      <c r="AF945" s="577" t="str">
        <f>IFERROR(__xludf.DUMMYFUNCTION("""COMPUTED_VALUE"""),"")</f>
        <v/>
      </c>
      <c r="AG945" s="570"/>
      <c r="AH945" s="571"/>
      <c r="AI945" s="393"/>
    </row>
    <row r="946">
      <c r="A946" s="554"/>
      <c r="B946" s="480" t="s">
        <v>2869</v>
      </c>
      <c r="C946" s="555"/>
      <c r="D946" s="556"/>
      <c r="E946" s="384" t="s">
        <v>2869</v>
      </c>
      <c r="F946" s="557"/>
      <c r="G946" s="558"/>
      <c r="H946" s="559"/>
      <c r="I946" s="560"/>
      <c r="J946" s="558"/>
      <c r="K946" s="561"/>
      <c r="L946" s="557"/>
      <c r="M946" s="558"/>
      <c r="N946" s="559"/>
      <c r="O946" s="560"/>
      <c r="P946" s="558"/>
      <c r="Q946" s="561"/>
      <c r="R946" s="557"/>
      <c r="S946" s="558"/>
      <c r="T946" s="559"/>
      <c r="U946" s="562"/>
      <c r="V946" s="563"/>
      <c r="W946" s="591"/>
      <c r="X946" s="572"/>
      <c r="Y946" s="353"/>
      <c r="Z946" s="573"/>
      <c r="AA946" s="574" t="str">
        <f>IFERROR(__xludf.DUMMYFUNCTION("""COMPUTED_VALUE"""),"")</f>
        <v/>
      </c>
      <c r="AB946" s="577" t="str">
        <f>IFERROR(__xludf.DUMMYFUNCTION("""COMPUTED_VALUE"""),"")</f>
        <v/>
      </c>
      <c r="AC946" s="575" t="str">
        <f>IFERROR(__xludf.DUMMYFUNCTION("""COMPUTED_VALUE"""),"")</f>
        <v/>
      </c>
      <c r="AD946" s="576" t="str">
        <f>IFERROR(__xludf.DUMMYFUNCTION("""COMPUTED_VALUE"""),"")</f>
        <v/>
      </c>
      <c r="AE946" s="574" t="str">
        <f>IFERROR(__xludf.DUMMYFUNCTION("""COMPUTED_VALUE"""),"")</f>
        <v/>
      </c>
      <c r="AF946" s="577" t="str">
        <f>IFERROR(__xludf.DUMMYFUNCTION("""COMPUTED_VALUE"""),"")</f>
        <v/>
      </c>
      <c r="AG946" s="570"/>
      <c r="AH946" s="571"/>
      <c r="AI946" s="393"/>
    </row>
    <row r="947">
      <c r="A947" s="554"/>
      <c r="B947" s="480" t="s">
        <v>2869</v>
      </c>
      <c r="C947" s="555"/>
      <c r="D947" s="556"/>
      <c r="E947" s="384" t="s">
        <v>2869</v>
      </c>
      <c r="F947" s="557"/>
      <c r="G947" s="558"/>
      <c r="H947" s="559"/>
      <c r="I947" s="560"/>
      <c r="J947" s="558"/>
      <c r="K947" s="561"/>
      <c r="L947" s="557"/>
      <c r="M947" s="558"/>
      <c r="N947" s="559"/>
      <c r="O947" s="560"/>
      <c r="P947" s="558"/>
      <c r="Q947" s="561"/>
      <c r="R947" s="557"/>
      <c r="S947" s="558"/>
      <c r="T947" s="559"/>
      <c r="U947" s="562"/>
      <c r="V947" s="563"/>
      <c r="W947" s="591"/>
      <c r="X947" s="572"/>
      <c r="Y947" s="353"/>
      <c r="Z947" s="573"/>
      <c r="AA947" s="574" t="str">
        <f>IFERROR(__xludf.DUMMYFUNCTION("""COMPUTED_VALUE"""),"")</f>
        <v/>
      </c>
      <c r="AB947" s="577" t="str">
        <f>IFERROR(__xludf.DUMMYFUNCTION("""COMPUTED_VALUE"""),"")</f>
        <v/>
      </c>
      <c r="AC947" s="575" t="str">
        <f>IFERROR(__xludf.DUMMYFUNCTION("""COMPUTED_VALUE"""),"")</f>
        <v/>
      </c>
      <c r="AD947" s="576" t="str">
        <f>IFERROR(__xludf.DUMMYFUNCTION("""COMPUTED_VALUE"""),"")</f>
        <v/>
      </c>
      <c r="AE947" s="574" t="str">
        <f>IFERROR(__xludf.DUMMYFUNCTION("""COMPUTED_VALUE"""),"")</f>
        <v/>
      </c>
      <c r="AF947" s="577" t="str">
        <f>IFERROR(__xludf.DUMMYFUNCTION("""COMPUTED_VALUE"""),"")</f>
        <v/>
      </c>
      <c r="AG947" s="570"/>
      <c r="AH947" s="571"/>
      <c r="AI947" s="393"/>
    </row>
    <row r="948">
      <c r="A948" s="554"/>
      <c r="B948" s="480" t="s">
        <v>2869</v>
      </c>
      <c r="C948" s="555"/>
      <c r="D948" s="556"/>
      <c r="E948" s="384" t="s">
        <v>2869</v>
      </c>
      <c r="F948" s="557"/>
      <c r="G948" s="558"/>
      <c r="H948" s="559"/>
      <c r="I948" s="560"/>
      <c r="J948" s="558"/>
      <c r="K948" s="561"/>
      <c r="L948" s="557"/>
      <c r="M948" s="558"/>
      <c r="N948" s="559"/>
      <c r="O948" s="560"/>
      <c r="P948" s="558"/>
      <c r="Q948" s="561"/>
      <c r="R948" s="557"/>
      <c r="S948" s="558"/>
      <c r="T948" s="559"/>
      <c r="U948" s="562"/>
      <c r="V948" s="563"/>
      <c r="W948" s="591"/>
      <c r="X948" s="572"/>
      <c r="Y948" s="353"/>
      <c r="Z948" s="573"/>
      <c r="AA948" s="574" t="str">
        <f>IFERROR(__xludf.DUMMYFUNCTION("""COMPUTED_VALUE"""),"")</f>
        <v/>
      </c>
      <c r="AB948" s="577" t="str">
        <f>IFERROR(__xludf.DUMMYFUNCTION("""COMPUTED_VALUE"""),"")</f>
        <v/>
      </c>
      <c r="AC948" s="575" t="str">
        <f>IFERROR(__xludf.DUMMYFUNCTION("""COMPUTED_VALUE"""),"")</f>
        <v/>
      </c>
      <c r="AD948" s="576" t="str">
        <f>IFERROR(__xludf.DUMMYFUNCTION("""COMPUTED_VALUE"""),"")</f>
        <v/>
      </c>
      <c r="AE948" s="574" t="str">
        <f>IFERROR(__xludf.DUMMYFUNCTION("""COMPUTED_VALUE"""),"")</f>
        <v/>
      </c>
      <c r="AF948" s="577" t="str">
        <f>IFERROR(__xludf.DUMMYFUNCTION("""COMPUTED_VALUE"""),"")</f>
        <v/>
      </c>
      <c r="AG948" s="570"/>
      <c r="AH948" s="571"/>
      <c r="AI948" s="393"/>
    </row>
    <row r="949">
      <c r="A949" s="554"/>
      <c r="B949" s="480" t="s">
        <v>2869</v>
      </c>
      <c r="C949" s="555"/>
      <c r="D949" s="556"/>
      <c r="E949" s="384" t="s">
        <v>2869</v>
      </c>
      <c r="F949" s="557"/>
      <c r="G949" s="558"/>
      <c r="H949" s="559"/>
      <c r="I949" s="560"/>
      <c r="J949" s="558"/>
      <c r="K949" s="561"/>
      <c r="L949" s="557"/>
      <c r="M949" s="558"/>
      <c r="N949" s="559"/>
      <c r="O949" s="560"/>
      <c r="P949" s="558"/>
      <c r="Q949" s="561"/>
      <c r="R949" s="557"/>
      <c r="S949" s="558"/>
      <c r="T949" s="559"/>
      <c r="U949" s="562"/>
      <c r="V949" s="563"/>
      <c r="W949" s="591"/>
      <c r="X949" s="572"/>
      <c r="Y949" s="353"/>
      <c r="Z949" s="573"/>
      <c r="AA949" s="574" t="str">
        <f>IFERROR(__xludf.DUMMYFUNCTION("""COMPUTED_VALUE"""),"")</f>
        <v/>
      </c>
      <c r="AB949" s="577" t="str">
        <f>IFERROR(__xludf.DUMMYFUNCTION("""COMPUTED_VALUE"""),"")</f>
        <v/>
      </c>
      <c r="AC949" s="575" t="str">
        <f>IFERROR(__xludf.DUMMYFUNCTION("""COMPUTED_VALUE"""),"")</f>
        <v/>
      </c>
      <c r="AD949" s="576" t="str">
        <f>IFERROR(__xludf.DUMMYFUNCTION("""COMPUTED_VALUE"""),"")</f>
        <v/>
      </c>
      <c r="AE949" s="574" t="str">
        <f>IFERROR(__xludf.DUMMYFUNCTION("""COMPUTED_VALUE"""),"")</f>
        <v/>
      </c>
      <c r="AF949" s="577" t="str">
        <f>IFERROR(__xludf.DUMMYFUNCTION("""COMPUTED_VALUE"""),"")</f>
        <v/>
      </c>
      <c r="AG949" s="570"/>
      <c r="AH949" s="571"/>
      <c r="AI949" s="393"/>
    </row>
    <row r="950">
      <c r="A950" s="554"/>
      <c r="B950" s="480" t="s">
        <v>2869</v>
      </c>
      <c r="C950" s="555"/>
      <c r="D950" s="556"/>
      <c r="E950" s="384" t="s">
        <v>2869</v>
      </c>
      <c r="F950" s="557"/>
      <c r="G950" s="558"/>
      <c r="H950" s="559"/>
      <c r="I950" s="560"/>
      <c r="J950" s="558"/>
      <c r="K950" s="561"/>
      <c r="L950" s="557"/>
      <c r="M950" s="558"/>
      <c r="N950" s="559"/>
      <c r="O950" s="560"/>
      <c r="P950" s="558"/>
      <c r="Q950" s="561"/>
      <c r="R950" s="557"/>
      <c r="S950" s="558"/>
      <c r="T950" s="559"/>
      <c r="U950" s="562"/>
      <c r="V950" s="563"/>
      <c r="W950" s="591"/>
      <c r="X950" s="572"/>
      <c r="Y950" s="353"/>
      <c r="Z950" s="573"/>
      <c r="AA950" s="574" t="str">
        <f>IFERROR(__xludf.DUMMYFUNCTION("""COMPUTED_VALUE"""),"")</f>
        <v/>
      </c>
      <c r="AB950" s="577" t="str">
        <f>IFERROR(__xludf.DUMMYFUNCTION("""COMPUTED_VALUE"""),"")</f>
        <v/>
      </c>
      <c r="AC950" s="575" t="str">
        <f>IFERROR(__xludf.DUMMYFUNCTION("""COMPUTED_VALUE"""),"")</f>
        <v/>
      </c>
      <c r="AD950" s="576" t="str">
        <f>IFERROR(__xludf.DUMMYFUNCTION("""COMPUTED_VALUE"""),"")</f>
        <v/>
      </c>
      <c r="AE950" s="574" t="str">
        <f>IFERROR(__xludf.DUMMYFUNCTION("""COMPUTED_VALUE"""),"")</f>
        <v/>
      </c>
      <c r="AF950" s="577" t="str">
        <f>IFERROR(__xludf.DUMMYFUNCTION("""COMPUTED_VALUE"""),"")</f>
        <v/>
      </c>
      <c r="AG950" s="570"/>
      <c r="AH950" s="571"/>
      <c r="AI950" s="393"/>
    </row>
    <row r="951">
      <c r="A951" s="554"/>
      <c r="B951" s="480" t="s">
        <v>2869</v>
      </c>
      <c r="C951" s="555"/>
      <c r="D951" s="556"/>
      <c r="E951" s="384" t="s">
        <v>2869</v>
      </c>
      <c r="F951" s="557"/>
      <c r="G951" s="558"/>
      <c r="H951" s="559"/>
      <c r="I951" s="560"/>
      <c r="J951" s="558"/>
      <c r="K951" s="561"/>
      <c r="L951" s="557"/>
      <c r="M951" s="558"/>
      <c r="N951" s="559"/>
      <c r="O951" s="560"/>
      <c r="P951" s="558"/>
      <c r="Q951" s="561"/>
      <c r="R951" s="557"/>
      <c r="S951" s="558"/>
      <c r="T951" s="559"/>
      <c r="U951" s="562"/>
      <c r="V951" s="563"/>
      <c r="W951" s="591"/>
      <c r="X951" s="572"/>
      <c r="Y951" s="353"/>
      <c r="Z951" s="573"/>
      <c r="AA951" s="574" t="str">
        <f>IFERROR(__xludf.DUMMYFUNCTION("""COMPUTED_VALUE"""),"")</f>
        <v/>
      </c>
      <c r="AB951" s="577" t="str">
        <f>IFERROR(__xludf.DUMMYFUNCTION("""COMPUTED_VALUE"""),"")</f>
        <v/>
      </c>
      <c r="AC951" s="575" t="str">
        <f>IFERROR(__xludf.DUMMYFUNCTION("""COMPUTED_VALUE"""),"")</f>
        <v/>
      </c>
      <c r="AD951" s="576" t="str">
        <f>IFERROR(__xludf.DUMMYFUNCTION("""COMPUTED_VALUE"""),"")</f>
        <v/>
      </c>
      <c r="AE951" s="574" t="str">
        <f>IFERROR(__xludf.DUMMYFUNCTION("""COMPUTED_VALUE"""),"")</f>
        <v/>
      </c>
      <c r="AF951" s="577" t="str">
        <f>IFERROR(__xludf.DUMMYFUNCTION("""COMPUTED_VALUE"""),"")</f>
        <v/>
      </c>
      <c r="AG951" s="570"/>
      <c r="AH951" s="571"/>
      <c r="AI951" s="393"/>
    </row>
    <row r="952">
      <c r="A952" s="554"/>
      <c r="B952" s="480" t="s">
        <v>2869</v>
      </c>
      <c r="C952" s="555"/>
      <c r="D952" s="556"/>
      <c r="E952" s="384" t="s">
        <v>2869</v>
      </c>
      <c r="F952" s="557"/>
      <c r="G952" s="558"/>
      <c r="H952" s="559"/>
      <c r="I952" s="560"/>
      <c r="J952" s="558"/>
      <c r="K952" s="561"/>
      <c r="L952" s="557"/>
      <c r="M952" s="558"/>
      <c r="N952" s="559"/>
      <c r="O952" s="560"/>
      <c r="P952" s="558"/>
      <c r="Q952" s="561"/>
      <c r="R952" s="557"/>
      <c r="S952" s="558"/>
      <c r="T952" s="559"/>
      <c r="U952" s="562"/>
      <c r="V952" s="563"/>
      <c r="W952" s="591"/>
      <c r="X952" s="572"/>
      <c r="Y952" s="353"/>
      <c r="Z952" s="573"/>
      <c r="AA952" s="574" t="str">
        <f>IFERROR(__xludf.DUMMYFUNCTION("""COMPUTED_VALUE"""),"")</f>
        <v/>
      </c>
      <c r="AB952" s="577" t="str">
        <f>IFERROR(__xludf.DUMMYFUNCTION("""COMPUTED_VALUE"""),"")</f>
        <v/>
      </c>
      <c r="AC952" s="575" t="str">
        <f>IFERROR(__xludf.DUMMYFUNCTION("""COMPUTED_VALUE"""),"")</f>
        <v/>
      </c>
      <c r="AD952" s="576" t="str">
        <f>IFERROR(__xludf.DUMMYFUNCTION("""COMPUTED_VALUE"""),"")</f>
        <v/>
      </c>
      <c r="AE952" s="574" t="str">
        <f>IFERROR(__xludf.DUMMYFUNCTION("""COMPUTED_VALUE"""),"")</f>
        <v/>
      </c>
      <c r="AF952" s="577" t="str">
        <f>IFERROR(__xludf.DUMMYFUNCTION("""COMPUTED_VALUE"""),"")</f>
        <v/>
      </c>
      <c r="AG952" s="570"/>
      <c r="AH952" s="571"/>
      <c r="AI952" s="393"/>
    </row>
    <row r="953">
      <c r="A953" s="554"/>
      <c r="B953" s="480" t="s">
        <v>2869</v>
      </c>
      <c r="C953" s="555"/>
      <c r="D953" s="556"/>
      <c r="E953" s="384" t="s">
        <v>2869</v>
      </c>
      <c r="F953" s="557"/>
      <c r="G953" s="558"/>
      <c r="H953" s="559"/>
      <c r="I953" s="560"/>
      <c r="J953" s="558"/>
      <c r="K953" s="561"/>
      <c r="L953" s="557"/>
      <c r="M953" s="558"/>
      <c r="N953" s="559"/>
      <c r="O953" s="560"/>
      <c r="P953" s="558"/>
      <c r="Q953" s="561"/>
      <c r="R953" s="557"/>
      <c r="S953" s="558"/>
      <c r="T953" s="559"/>
      <c r="U953" s="562"/>
      <c r="V953" s="563"/>
      <c r="W953" s="591"/>
      <c r="X953" s="572"/>
      <c r="Y953" s="353"/>
      <c r="Z953" s="573"/>
      <c r="AA953" s="574" t="str">
        <f>IFERROR(__xludf.DUMMYFUNCTION("""COMPUTED_VALUE"""),"")</f>
        <v/>
      </c>
      <c r="AB953" s="577" t="str">
        <f>IFERROR(__xludf.DUMMYFUNCTION("""COMPUTED_VALUE"""),"")</f>
        <v/>
      </c>
      <c r="AC953" s="575" t="str">
        <f>IFERROR(__xludf.DUMMYFUNCTION("""COMPUTED_VALUE"""),"")</f>
        <v/>
      </c>
      <c r="AD953" s="576" t="str">
        <f>IFERROR(__xludf.DUMMYFUNCTION("""COMPUTED_VALUE"""),"")</f>
        <v/>
      </c>
      <c r="AE953" s="574" t="str">
        <f>IFERROR(__xludf.DUMMYFUNCTION("""COMPUTED_VALUE"""),"")</f>
        <v/>
      </c>
      <c r="AF953" s="577" t="str">
        <f>IFERROR(__xludf.DUMMYFUNCTION("""COMPUTED_VALUE"""),"")</f>
        <v/>
      </c>
      <c r="AG953" s="570"/>
      <c r="AH953" s="571"/>
      <c r="AI953" s="393"/>
    </row>
    <row r="954">
      <c r="A954" s="554"/>
      <c r="B954" s="480" t="s">
        <v>2869</v>
      </c>
      <c r="C954" s="555"/>
      <c r="D954" s="556"/>
      <c r="E954" s="384" t="s">
        <v>2869</v>
      </c>
      <c r="F954" s="557"/>
      <c r="G954" s="558"/>
      <c r="H954" s="559"/>
      <c r="I954" s="560"/>
      <c r="J954" s="558"/>
      <c r="K954" s="561"/>
      <c r="L954" s="557"/>
      <c r="M954" s="558"/>
      <c r="N954" s="559"/>
      <c r="O954" s="560"/>
      <c r="P954" s="558"/>
      <c r="Q954" s="561"/>
      <c r="R954" s="557"/>
      <c r="S954" s="558"/>
      <c r="T954" s="559"/>
      <c r="U954" s="562"/>
      <c r="V954" s="563"/>
      <c r="W954" s="591"/>
      <c r="X954" s="572"/>
      <c r="Y954" s="353"/>
      <c r="Z954" s="573"/>
      <c r="AA954" s="574" t="str">
        <f>IFERROR(__xludf.DUMMYFUNCTION("""COMPUTED_VALUE"""),"")</f>
        <v/>
      </c>
      <c r="AB954" s="577" t="str">
        <f>IFERROR(__xludf.DUMMYFUNCTION("""COMPUTED_VALUE"""),"")</f>
        <v/>
      </c>
      <c r="AC954" s="575" t="str">
        <f>IFERROR(__xludf.DUMMYFUNCTION("""COMPUTED_VALUE"""),"")</f>
        <v/>
      </c>
      <c r="AD954" s="576" t="str">
        <f>IFERROR(__xludf.DUMMYFUNCTION("""COMPUTED_VALUE"""),"")</f>
        <v/>
      </c>
      <c r="AE954" s="574" t="str">
        <f>IFERROR(__xludf.DUMMYFUNCTION("""COMPUTED_VALUE"""),"")</f>
        <v/>
      </c>
      <c r="AF954" s="577" t="str">
        <f>IFERROR(__xludf.DUMMYFUNCTION("""COMPUTED_VALUE"""),"")</f>
        <v/>
      </c>
      <c r="AG954" s="570"/>
      <c r="AH954" s="571"/>
      <c r="AI954" s="393"/>
    </row>
    <row r="955">
      <c r="A955" s="554"/>
      <c r="B955" s="480" t="s">
        <v>2869</v>
      </c>
      <c r="C955" s="555"/>
      <c r="D955" s="556"/>
      <c r="E955" s="384" t="s">
        <v>2869</v>
      </c>
      <c r="F955" s="557"/>
      <c r="G955" s="558"/>
      <c r="H955" s="559"/>
      <c r="I955" s="560"/>
      <c r="J955" s="558"/>
      <c r="K955" s="561"/>
      <c r="L955" s="557"/>
      <c r="M955" s="558"/>
      <c r="N955" s="559"/>
      <c r="O955" s="560"/>
      <c r="P955" s="558"/>
      <c r="Q955" s="561"/>
      <c r="R955" s="557"/>
      <c r="S955" s="558"/>
      <c r="T955" s="559"/>
      <c r="U955" s="562"/>
      <c r="V955" s="563"/>
      <c r="W955" s="591"/>
      <c r="X955" s="572"/>
      <c r="Y955" s="353"/>
      <c r="Z955" s="573"/>
      <c r="AA955" s="574" t="str">
        <f>IFERROR(__xludf.DUMMYFUNCTION("""COMPUTED_VALUE"""),"")</f>
        <v/>
      </c>
      <c r="AB955" s="577" t="str">
        <f>IFERROR(__xludf.DUMMYFUNCTION("""COMPUTED_VALUE"""),"")</f>
        <v/>
      </c>
      <c r="AC955" s="575" t="str">
        <f>IFERROR(__xludf.DUMMYFUNCTION("""COMPUTED_VALUE"""),"")</f>
        <v/>
      </c>
      <c r="AD955" s="576" t="str">
        <f>IFERROR(__xludf.DUMMYFUNCTION("""COMPUTED_VALUE"""),"")</f>
        <v/>
      </c>
      <c r="AE955" s="574" t="str">
        <f>IFERROR(__xludf.DUMMYFUNCTION("""COMPUTED_VALUE"""),"")</f>
        <v/>
      </c>
      <c r="AF955" s="577" t="str">
        <f>IFERROR(__xludf.DUMMYFUNCTION("""COMPUTED_VALUE"""),"")</f>
        <v/>
      </c>
      <c r="AG955" s="570"/>
      <c r="AH955" s="571"/>
      <c r="AI955" s="393"/>
    </row>
    <row r="956">
      <c r="A956" s="554"/>
      <c r="B956" s="480" t="s">
        <v>2869</v>
      </c>
      <c r="C956" s="555"/>
      <c r="D956" s="556"/>
      <c r="E956" s="384" t="s">
        <v>2869</v>
      </c>
      <c r="F956" s="557"/>
      <c r="G956" s="558"/>
      <c r="H956" s="559"/>
      <c r="I956" s="560"/>
      <c r="J956" s="558"/>
      <c r="K956" s="561"/>
      <c r="L956" s="557"/>
      <c r="M956" s="558"/>
      <c r="N956" s="559"/>
      <c r="O956" s="560"/>
      <c r="P956" s="558"/>
      <c r="Q956" s="561"/>
      <c r="R956" s="557"/>
      <c r="S956" s="558"/>
      <c r="T956" s="559"/>
      <c r="U956" s="562"/>
      <c r="V956" s="563"/>
      <c r="W956" s="591"/>
      <c r="X956" s="572"/>
      <c r="Y956" s="353"/>
      <c r="Z956" s="573"/>
      <c r="AA956" s="574" t="str">
        <f>IFERROR(__xludf.DUMMYFUNCTION("""COMPUTED_VALUE"""),"")</f>
        <v/>
      </c>
      <c r="AB956" s="577" t="str">
        <f>IFERROR(__xludf.DUMMYFUNCTION("""COMPUTED_VALUE"""),"")</f>
        <v/>
      </c>
      <c r="AC956" s="575" t="str">
        <f>IFERROR(__xludf.DUMMYFUNCTION("""COMPUTED_VALUE"""),"")</f>
        <v/>
      </c>
      <c r="AD956" s="576" t="str">
        <f>IFERROR(__xludf.DUMMYFUNCTION("""COMPUTED_VALUE"""),"")</f>
        <v/>
      </c>
      <c r="AE956" s="574" t="str">
        <f>IFERROR(__xludf.DUMMYFUNCTION("""COMPUTED_VALUE"""),"")</f>
        <v/>
      </c>
      <c r="AF956" s="577" t="str">
        <f>IFERROR(__xludf.DUMMYFUNCTION("""COMPUTED_VALUE"""),"")</f>
        <v/>
      </c>
      <c r="AG956" s="570"/>
      <c r="AH956" s="571"/>
      <c r="AI956" s="393"/>
    </row>
    <row r="957">
      <c r="A957" s="554"/>
      <c r="B957" s="480" t="s">
        <v>2869</v>
      </c>
      <c r="C957" s="555"/>
      <c r="D957" s="556"/>
      <c r="E957" s="384" t="s">
        <v>2869</v>
      </c>
      <c r="F957" s="557"/>
      <c r="G957" s="558"/>
      <c r="H957" s="559"/>
      <c r="I957" s="560"/>
      <c r="J957" s="558"/>
      <c r="K957" s="561"/>
      <c r="L957" s="557"/>
      <c r="M957" s="558"/>
      <c r="N957" s="559"/>
      <c r="O957" s="560"/>
      <c r="P957" s="558"/>
      <c r="Q957" s="561"/>
      <c r="R957" s="557"/>
      <c r="S957" s="558"/>
      <c r="T957" s="559"/>
      <c r="U957" s="562"/>
      <c r="V957" s="563"/>
      <c r="W957" s="591"/>
      <c r="X957" s="572"/>
      <c r="Y957" s="353"/>
      <c r="Z957" s="573"/>
      <c r="AA957" s="574" t="str">
        <f>IFERROR(__xludf.DUMMYFUNCTION("""COMPUTED_VALUE"""),"")</f>
        <v/>
      </c>
      <c r="AB957" s="577" t="str">
        <f>IFERROR(__xludf.DUMMYFUNCTION("""COMPUTED_VALUE"""),"")</f>
        <v/>
      </c>
      <c r="AC957" s="575" t="str">
        <f>IFERROR(__xludf.DUMMYFUNCTION("""COMPUTED_VALUE"""),"")</f>
        <v/>
      </c>
      <c r="AD957" s="576" t="str">
        <f>IFERROR(__xludf.DUMMYFUNCTION("""COMPUTED_VALUE"""),"")</f>
        <v/>
      </c>
      <c r="AE957" s="574" t="str">
        <f>IFERROR(__xludf.DUMMYFUNCTION("""COMPUTED_VALUE"""),"")</f>
        <v/>
      </c>
      <c r="AF957" s="577" t="str">
        <f>IFERROR(__xludf.DUMMYFUNCTION("""COMPUTED_VALUE"""),"")</f>
        <v/>
      </c>
      <c r="AG957" s="570"/>
      <c r="AH957" s="571"/>
      <c r="AI957" s="393"/>
    </row>
    <row r="958">
      <c r="A958" s="554"/>
      <c r="B958" s="480" t="s">
        <v>2869</v>
      </c>
      <c r="C958" s="555"/>
      <c r="D958" s="556"/>
      <c r="E958" s="384" t="s">
        <v>2869</v>
      </c>
      <c r="F958" s="557"/>
      <c r="G958" s="558"/>
      <c r="H958" s="559"/>
      <c r="I958" s="560"/>
      <c r="J958" s="558"/>
      <c r="K958" s="561"/>
      <c r="L958" s="557"/>
      <c r="M958" s="558"/>
      <c r="N958" s="559"/>
      <c r="O958" s="560"/>
      <c r="P958" s="558"/>
      <c r="Q958" s="561"/>
      <c r="R958" s="557"/>
      <c r="S958" s="558"/>
      <c r="T958" s="559"/>
      <c r="U958" s="562"/>
      <c r="V958" s="563"/>
      <c r="W958" s="591"/>
      <c r="X958" s="572"/>
      <c r="Y958" s="353"/>
      <c r="Z958" s="573"/>
      <c r="AA958" s="574" t="str">
        <f>IFERROR(__xludf.DUMMYFUNCTION("""COMPUTED_VALUE"""),"")</f>
        <v/>
      </c>
      <c r="AB958" s="577" t="str">
        <f>IFERROR(__xludf.DUMMYFUNCTION("""COMPUTED_VALUE"""),"")</f>
        <v/>
      </c>
      <c r="AC958" s="575" t="str">
        <f>IFERROR(__xludf.DUMMYFUNCTION("""COMPUTED_VALUE"""),"")</f>
        <v/>
      </c>
      <c r="AD958" s="576" t="str">
        <f>IFERROR(__xludf.DUMMYFUNCTION("""COMPUTED_VALUE"""),"")</f>
        <v/>
      </c>
      <c r="AE958" s="574" t="str">
        <f>IFERROR(__xludf.DUMMYFUNCTION("""COMPUTED_VALUE"""),"")</f>
        <v/>
      </c>
      <c r="AF958" s="577" t="str">
        <f>IFERROR(__xludf.DUMMYFUNCTION("""COMPUTED_VALUE"""),"")</f>
        <v/>
      </c>
      <c r="AG958" s="570"/>
      <c r="AH958" s="571"/>
      <c r="AI958" s="393"/>
    </row>
    <row r="959">
      <c r="A959" s="554"/>
      <c r="B959" s="480" t="s">
        <v>2869</v>
      </c>
      <c r="C959" s="555"/>
      <c r="D959" s="556"/>
      <c r="E959" s="384" t="s">
        <v>2869</v>
      </c>
      <c r="F959" s="557"/>
      <c r="G959" s="558"/>
      <c r="H959" s="559"/>
      <c r="I959" s="560"/>
      <c r="J959" s="558"/>
      <c r="K959" s="561"/>
      <c r="L959" s="557"/>
      <c r="M959" s="558"/>
      <c r="N959" s="559"/>
      <c r="O959" s="560"/>
      <c r="P959" s="558"/>
      <c r="Q959" s="561"/>
      <c r="R959" s="557"/>
      <c r="S959" s="558"/>
      <c r="T959" s="559"/>
      <c r="U959" s="562"/>
      <c r="V959" s="563"/>
      <c r="W959" s="591"/>
      <c r="X959" s="572"/>
      <c r="Y959" s="353"/>
      <c r="Z959" s="573"/>
      <c r="AA959" s="574" t="str">
        <f>IFERROR(__xludf.DUMMYFUNCTION("""COMPUTED_VALUE"""),"")</f>
        <v/>
      </c>
      <c r="AB959" s="577" t="str">
        <f>IFERROR(__xludf.DUMMYFUNCTION("""COMPUTED_VALUE"""),"")</f>
        <v/>
      </c>
      <c r="AC959" s="575" t="str">
        <f>IFERROR(__xludf.DUMMYFUNCTION("""COMPUTED_VALUE"""),"")</f>
        <v/>
      </c>
      <c r="AD959" s="576" t="str">
        <f>IFERROR(__xludf.DUMMYFUNCTION("""COMPUTED_VALUE"""),"")</f>
        <v/>
      </c>
      <c r="AE959" s="574" t="str">
        <f>IFERROR(__xludf.DUMMYFUNCTION("""COMPUTED_VALUE"""),"")</f>
        <v/>
      </c>
      <c r="AF959" s="577" t="str">
        <f>IFERROR(__xludf.DUMMYFUNCTION("""COMPUTED_VALUE"""),"")</f>
        <v/>
      </c>
      <c r="AG959" s="570"/>
      <c r="AH959" s="571"/>
      <c r="AI959" s="393"/>
    </row>
    <row r="960">
      <c r="A960" s="554"/>
      <c r="B960" s="480" t="s">
        <v>2869</v>
      </c>
      <c r="C960" s="555"/>
      <c r="D960" s="556"/>
      <c r="E960" s="384" t="s">
        <v>2869</v>
      </c>
      <c r="F960" s="557"/>
      <c r="G960" s="558"/>
      <c r="H960" s="559"/>
      <c r="I960" s="560"/>
      <c r="J960" s="558"/>
      <c r="K960" s="561"/>
      <c r="L960" s="557"/>
      <c r="M960" s="558"/>
      <c r="N960" s="559"/>
      <c r="O960" s="560"/>
      <c r="P960" s="558"/>
      <c r="Q960" s="561"/>
      <c r="R960" s="557"/>
      <c r="S960" s="558"/>
      <c r="T960" s="559"/>
      <c r="U960" s="562"/>
      <c r="V960" s="563"/>
      <c r="W960" s="591"/>
      <c r="X960" s="572"/>
      <c r="Y960" s="353"/>
      <c r="Z960" s="573"/>
      <c r="AA960" s="574" t="str">
        <f>IFERROR(__xludf.DUMMYFUNCTION("""COMPUTED_VALUE"""),"")</f>
        <v/>
      </c>
      <c r="AB960" s="577" t="str">
        <f>IFERROR(__xludf.DUMMYFUNCTION("""COMPUTED_VALUE"""),"")</f>
        <v/>
      </c>
      <c r="AC960" s="575" t="str">
        <f>IFERROR(__xludf.DUMMYFUNCTION("""COMPUTED_VALUE"""),"")</f>
        <v/>
      </c>
      <c r="AD960" s="576" t="str">
        <f>IFERROR(__xludf.DUMMYFUNCTION("""COMPUTED_VALUE"""),"")</f>
        <v/>
      </c>
      <c r="AE960" s="574" t="str">
        <f>IFERROR(__xludf.DUMMYFUNCTION("""COMPUTED_VALUE"""),"")</f>
        <v/>
      </c>
      <c r="AF960" s="577" t="str">
        <f>IFERROR(__xludf.DUMMYFUNCTION("""COMPUTED_VALUE"""),"")</f>
        <v/>
      </c>
      <c r="AG960" s="570"/>
      <c r="AH960" s="571"/>
      <c r="AI960" s="393"/>
    </row>
    <row r="961">
      <c r="A961" s="554"/>
      <c r="B961" s="480" t="s">
        <v>2869</v>
      </c>
      <c r="C961" s="555"/>
      <c r="D961" s="556"/>
      <c r="E961" s="384" t="s">
        <v>2869</v>
      </c>
      <c r="F961" s="557"/>
      <c r="G961" s="558"/>
      <c r="H961" s="559"/>
      <c r="I961" s="560"/>
      <c r="J961" s="558"/>
      <c r="K961" s="561"/>
      <c r="L961" s="557"/>
      <c r="M961" s="558"/>
      <c r="N961" s="559"/>
      <c r="O961" s="560"/>
      <c r="P961" s="558"/>
      <c r="Q961" s="561"/>
      <c r="R961" s="557"/>
      <c r="S961" s="558"/>
      <c r="T961" s="559"/>
      <c r="U961" s="562"/>
      <c r="V961" s="563"/>
      <c r="W961" s="591"/>
      <c r="X961" s="572"/>
      <c r="Y961" s="353"/>
      <c r="Z961" s="573"/>
      <c r="AA961" s="574" t="str">
        <f>IFERROR(__xludf.DUMMYFUNCTION("""COMPUTED_VALUE"""),"")</f>
        <v/>
      </c>
      <c r="AB961" s="577" t="str">
        <f>IFERROR(__xludf.DUMMYFUNCTION("""COMPUTED_VALUE"""),"")</f>
        <v/>
      </c>
      <c r="AC961" s="575" t="str">
        <f>IFERROR(__xludf.DUMMYFUNCTION("""COMPUTED_VALUE"""),"")</f>
        <v/>
      </c>
      <c r="AD961" s="576" t="str">
        <f>IFERROR(__xludf.DUMMYFUNCTION("""COMPUTED_VALUE"""),"")</f>
        <v/>
      </c>
      <c r="AE961" s="574" t="str">
        <f>IFERROR(__xludf.DUMMYFUNCTION("""COMPUTED_VALUE"""),"")</f>
        <v/>
      </c>
      <c r="AF961" s="577" t="str">
        <f>IFERROR(__xludf.DUMMYFUNCTION("""COMPUTED_VALUE"""),"")</f>
        <v/>
      </c>
      <c r="AG961" s="570"/>
      <c r="AH961" s="571"/>
      <c r="AI961" s="393"/>
    </row>
    <row r="962">
      <c r="A962" s="554"/>
      <c r="B962" s="480" t="s">
        <v>2869</v>
      </c>
      <c r="C962" s="555"/>
      <c r="D962" s="556"/>
      <c r="E962" s="384" t="s">
        <v>2869</v>
      </c>
      <c r="F962" s="557"/>
      <c r="G962" s="558"/>
      <c r="H962" s="559"/>
      <c r="I962" s="560"/>
      <c r="J962" s="558"/>
      <c r="K962" s="561"/>
      <c r="L962" s="557"/>
      <c r="M962" s="558"/>
      <c r="N962" s="559"/>
      <c r="O962" s="560"/>
      <c r="P962" s="558"/>
      <c r="Q962" s="561"/>
      <c r="R962" s="557"/>
      <c r="S962" s="558"/>
      <c r="T962" s="559"/>
      <c r="U962" s="562"/>
      <c r="V962" s="563"/>
      <c r="W962" s="591"/>
      <c r="X962" s="572"/>
      <c r="Y962" s="353"/>
      <c r="Z962" s="573"/>
      <c r="AA962" s="574" t="str">
        <f>IFERROR(__xludf.DUMMYFUNCTION("""COMPUTED_VALUE"""),"")</f>
        <v/>
      </c>
      <c r="AB962" s="577" t="str">
        <f>IFERROR(__xludf.DUMMYFUNCTION("""COMPUTED_VALUE"""),"")</f>
        <v/>
      </c>
      <c r="AC962" s="575" t="str">
        <f>IFERROR(__xludf.DUMMYFUNCTION("""COMPUTED_VALUE"""),"")</f>
        <v/>
      </c>
      <c r="AD962" s="576" t="str">
        <f>IFERROR(__xludf.DUMMYFUNCTION("""COMPUTED_VALUE"""),"")</f>
        <v/>
      </c>
      <c r="AE962" s="574" t="str">
        <f>IFERROR(__xludf.DUMMYFUNCTION("""COMPUTED_VALUE"""),"")</f>
        <v/>
      </c>
      <c r="AF962" s="577" t="str">
        <f>IFERROR(__xludf.DUMMYFUNCTION("""COMPUTED_VALUE"""),"")</f>
        <v/>
      </c>
      <c r="AG962" s="570"/>
      <c r="AH962" s="571"/>
      <c r="AI962" s="393"/>
    </row>
    <row r="963">
      <c r="A963" s="554"/>
      <c r="B963" s="480" t="s">
        <v>2869</v>
      </c>
      <c r="C963" s="555"/>
      <c r="D963" s="556"/>
      <c r="E963" s="384" t="s">
        <v>2869</v>
      </c>
      <c r="F963" s="557"/>
      <c r="G963" s="558"/>
      <c r="H963" s="559"/>
      <c r="I963" s="560"/>
      <c r="J963" s="558"/>
      <c r="K963" s="561"/>
      <c r="L963" s="557"/>
      <c r="M963" s="558"/>
      <c r="N963" s="559"/>
      <c r="O963" s="560"/>
      <c r="P963" s="558"/>
      <c r="Q963" s="561"/>
      <c r="R963" s="557"/>
      <c r="S963" s="558"/>
      <c r="T963" s="559"/>
      <c r="U963" s="562"/>
      <c r="V963" s="563"/>
      <c r="W963" s="591"/>
      <c r="X963" s="572"/>
      <c r="Y963" s="353"/>
      <c r="Z963" s="573"/>
      <c r="AA963" s="574" t="str">
        <f>IFERROR(__xludf.DUMMYFUNCTION("""COMPUTED_VALUE"""),"")</f>
        <v/>
      </c>
      <c r="AB963" s="577" t="str">
        <f>IFERROR(__xludf.DUMMYFUNCTION("""COMPUTED_VALUE"""),"")</f>
        <v/>
      </c>
      <c r="AC963" s="575" t="str">
        <f>IFERROR(__xludf.DUMMYFUNCTION("""COMPUTED_VALUE"""),"")</f>
        <v/>
      </c>
      <c r="AD963" s="576" t="str">
        <f>IFERROR(__xludf.DUMMYFUNCTION("""COMPUTED_VALUE"""),"")</f>
        <v/>
      </c>
      <c r="AE963" s="574" t="str">
        <f>IFERROR(__xludf.DUMMYFUNCTION("""COMPUTED_VALUE"""),"")</f>
        <v/>
      </c>
      <c r="AF963" s="577" t="str">
        <f>IFERROR(__xludf.DUMMYFUNCTION("""COMPUTED_VALUE"""),"")</f>
        <v/>
      </c>
      <c r="AG963" s="570"/>
      <c r="AH963" s="571"/>
      <c r="AI963" s="393"/>
    </row>
    <row r="964">
      <c r="A964" s="554"/>
      <c r="B964" s="480" t="s">
        <v>2869</v>
      </c>
      <c r="C964" s="555"/>
      <c r="D964" s="556"/>
      <c r="E964" s="384" t="s">
        <v>2869</v>
      </c>
      <c r="F964" s="557"/>
      <c r="G964" s="558"/>
      <c r="H964" s="559"/>
      <c r="I964" s="560"/>
      <c r="J964" s="558"/>
      <c r="K964" s="561"/>
      <c r="L964" s="557"/>
      <c r="M964" s="558"/>
      <c r="N964" s="559"/>
      <c r="O964" s="560"/>
      <c r="P964" s="558"/>
      <c r="Q964" s="561"/>
      <c r="R964" s="557"/>
      <c r="S964" s="558"/>
      <c r="T964" s="559"/>
      <c r="U964" s="562"/>
      <c r="V964" s="563"/>
      <c r="W964" s="591"/>
      <c r="X964" s="572"/>
      <c r="Y964" s="353"/>
      <c r="Z964" s="573"/>
      <c r="AA964" s="574" t="str">
        <f>IFERROR(__xludf.DUMMYFUNCTION("""COMPUTED_VALUE"""),"")</f>
        <v/>
      </c>
      <c r="AB964" s="577" t="str">
        <f>IFERROR(__xludf.DUMMYFUNCTION("""COMPUTED_VALUE"""),"")</f>
        <v/>
      </c>
      <c r="AC964" s="575" t="str">
        <f>IFERROR(__xludf.DUMMYFUNCTION("""COMPUTED_VALUE"""),"")</f>
        <v/>
      </c>
      <c r="AD964" s="576" t="str">
        <f>IFERROR(__xludf.DUMMYFUNCTION("""COMPUTED_VALUE"""),"")</f>
        <v/>
      </c>
      <c r="AE964" s="574" t="str">
        <f>IFERROR(__xludf.DUMMYFUNCTION("""COMPUTED_VALUE"""),"")</f>
        <v/>
      </c>
      <c r="AF964" s="577" t="str">
        <f>IFERROR(__xludf.DUMMYFUNCTION("""COMPUTED_VALUE"""),"")</f>
        <v/>
      </c>
      <c r="AG964" s="570"/>
      <c r="AH964" s="571"/>
      <c r="AI964" s="393"/>
    </row>
    <row r="965">
      <c r="A965" s="554"/>
      <c r="B965" s="480" t="s">
        <v>2869</v>
      </c>
      <c r="C965" s="555"/>
      <c r="D965" s="556"/>
      <c r="E965" s="384" t="s">
        <v>2869</v>
      </c>
      <c r="F965" s="557"/>
      <c r="G965" s="558"/>
      <c r="H965" s="559"/>
      <c r="I965" s="560"/>
      <c r="J965" s="558"/>
      <c r="K965" s="561"/>
      <c r="L965" s="557"/>
      <c r="M965" s="558"/>
      <c r="N965" s="559"/>
      <c r="O965" s="560"/>
      <c r="P965" s="558"/>
      <c r="Q965" s="561"/>
      <c r="R965" s="557"/>
      <c r="S965" s="558"/>
      <c r="T965" s="559"/>
      <c r="U965" s="562"/>
      <c r="V965" s="563"/>
      <c r="W965" s="591"/>
      <c r="X965" s="572"/>
      <c r="Y965" s="353"/>
      <c r="Z965" s="573"/>
      <c r="AA965" s="574" t="str">
        <f>IFERROR(__xludf.DUMMYFUNCTION("""COMPUTED_VALUE"""),"")</f>
        <v/>
      </c>
      <c r="AB965" s="577" t="str">
        <f>IFERROR(__xludf.DUMMYFUNCTION("""COMPUTED_VALUE"""),"")</f>
        <v/>
      </c>
      <c r="AC965" s="575" t="str">
        <f>IFERROR(__xludf.DUMMYFUNCTION("""COMPUTED_VALUE"""),"")</f>
        <v/>
      </c>
      <c r="AD965" s="576" t="str">
        <f>IFERROR(__xludf.DUMMYFUNCTION("""COMPUTED_VALUE"""),"")</f>
        <v/>
      </c>
      <c r="AE965" s="574" t="str">
        <f>IFERROR(__xludf.DUMMYFUNCTION("""COMPUTED_VALUE"""),"")</f>
        <v/>
      </c>
      <c r="AF965" s="577" t="str">
        <f>IFERROR(__xludf.DUMMYFUNCTION("""COMPUTED_VALUE"""),"")</f>
        <v/>
      </c>
      <c r="AG965" s="570"/>
      <c r="AH965" s="571"/>
      <c r="AI965" s="393"/>
    </row>
    <row r="966">
      <c r="A966" s="554"/>
      <c r="B966" s="480" t="s">
        <v>2869</v>
      </c>
      <c r="C966" s="555"/>
      <c r="D966" s="556"/>
      <c r="E966" s="384" t="s">
        <v>2869</v>
      </c>
      <c r="F966" s="557"/>
      <c r="G966" s="558"/>
      <c r="H966" s="559"/>
      <c r="I966" s="560"/>
      <c r="J966" s="558"/>
      <c r="K966" s="561"/>
      <c r="L966" s="557"/>
      <c r="M966" s="558"/>
      <c r="N966" s="559"/>
      <c r="O966" s="560"/>
      <c r="P966" s="558"/>
      <c r="Q966" s="561"/>
      <c r="R966" s="557"/>
      <c r="S966" s="558"/>
      <c r="T966" s="559"/>
      <c r="U966" s="562"/>
      <c r="V966" s="563"/>
      <c r="W966" s="591"/>
      <c r="X966" s="572"/>
      <c r="Y966" s="353"/>
      <c r="Z966" s="573"/>
      <c r="AA966" s="574" t="str">
        <f>IFERROR(__xludf.DUMMYFUNCTION("""COMPUTED_VALUE"""),"")</f>
        <v/>
      </c>
      <c r="AB966" s="577" t="str">
        <f>IFERROR(__xludf.DUMMYFUNCTION("""COMPUTED_VALUE"""),"")</f>
        <v/>
      </c>
      <c r="AC966" s="575" t="str">
        <f>IFERROR(__xludf.DUMMYFUNCTION("""COMPUTED_VALUE"""),"")</f>
        <v/>
      </c>
      <c r="AD966" s="576" t="str">
        <f>IFERROR(__xludf.DUMMYFUNCTION("""COMPUTED_VALUE"""),"")</f>
        <v/>
      </c>
      <c r="AE966" s="574" t="str">
        <f>IFERROR(__xludf.DUMMYFUNCTION("""COMPUTED_VALUE"""),"")</f>
        <v/>
      </c>
      <c r="AF966" s="577" t="str">
        <f>IFERROR(__xludf.DUMMYFUNCTION("""COMPUTED_VALUE"""),"")</f>
        <v/>
      </c>
      <c r="AG966" s="570"/>
      <c r="AH966" s="571"/>
      <c r="AI966" s="393"/>
    </row>
    <row r="967">
      <c r="A967" s="554"/>
      <c r="B967" s="480" t="s">
        <v>2869</v>
      </c>
      <c r="C967" s="555"/>
      <c r="D967" s="556"/>
      <c r="E967" s="384" t="s">
        <v>2869</v>
      </c>
      <c r="F967" s="557"/>
      <c r="G967" s="558"/>
      <c r="H967" s="559"/>
      <c r="I967" s="560"/>
      <c r="J967" s="558"/>
      <c r="K967" s="561"/>
      <c r="L967" s="557"/>
      <c r="M967" s="558"/>
      <c r="N967" s="559"/>
      <c r="O967" s="560"/>
      <c r="P967" s="558"/>
      <c r="Q967" s="561"/>
      <c r="R967" s="557"/>
      <c r="S967" s="558"/>
      <c r="T967" s="559"/>
      <c r="U967" s="562"/>
      <c r="V967" s="563"/>
      <c r="W967" s="591"/>
      <c r="X967" s="572"/>
      <c r="Y967" s="353"/>
      <c r="Z967" s="573"/>
      <c r="AA967" s="574" t="str">
        <f>IFERROR(__xludf.DUMMYFUNCTION("""COMPUTED_VALUE"""),"")</f>
        <v/>
      </c>
      <c r="AB967" s="577" t="str">
        <f>IFERROR(__xludf.DUMMYFUNCTION("""COMPUTED_VALUE"""),"")</f>
        <v/>
      </c>
      <c r="AC967" s="575" t="str">
        <f>IFERROR(__xludf.DUMMYFUNCTION("""COMPUTED_VALUE"""),"")</f>
        <v/>
      </c>
      <c r="AD967" s="576" t="str">
        <f>IFERROR(__xludf.DUMMYFUNCTION("""COMPUTED_VALUE"""),"")</f>
        <v/>
      </c>
      <c r="AE967" s="574" t="str">
        <f>IFERROR(__xludf.DUMMYFUNCTION("""COMPUTED_VALUE"""),"")</f>
        <v/>
      </c>
      <c r="AF967" s="577" t="str">
        <f>IFERROR(__xludf.DUMMYFUNCTION("""COMPUTED_VALUE"""),"")</f>
        <v/>
      </c>
      <c r="AG967" s="570"/>
      <c r="AH967" s="571"/>
      <c r="AI967" s="393"/>
    </row>
    <row r="968">
      <c r="A968" s="554"/>
      <c r="B968" s="480" t="s">
        <v>2869</v>
      </c>
      <c r="C968" s="555"/>
      <c r="D968" s="556"/>
      <c r="E968" s="384" t="s">
        <v>2869</v>
      </c>
      <c r="F968" s="557"/>
      <c r="G968" s="558"/>
      <c r="H968" s="559"/>
      <c r="I968" s="560"/>
      <c r="J968" s="558"/>
      <c r="K968" s="561"/>
      <c r="L968" s="557"/>
      <c r="M968" s="558"/>
      <c r="N968" s="559"/>
      <c r="O968" s="560"/>
      <c r="P968" s="558"/>
      <c r="Q968" s="561"/>
      <c r="R968" s="557"/>
      <c r="S968" s="558"/>
      <c r="T968" s="559"/>
      <c r="U968" s="562"/>
      <c r="V968" s="563"/>
      <c r="W968" s="591"/>
      <c r="X968" s="572"/>
      <c r="Y968" s="353"/>
      <c r="Z968" s="573"/>
      <c r="AA968" s="574" t="str">
        <f>IFERROR(__xludf.DUMMYFUNCTION("""COMPUTED_VALUE"""),"")</f>
        <v/>
      </c>
      <c r="AB968" s="577" t="str">
        <f>IFERROR(__xludf.DUMMYFUNCTION("""COMPUTED_VALUE"""),"")</f>
        <v/>
      </c>
      <c r="AC968" s="575" t="str">
        <f>IFERROR(__xludf.DUMMYFUNCTION("""COMPUTED_VALUE"""),"")</f>
        <v/>
      </c>
      <c r="AD968" s="576" t="str">
        <f>IFERROR(__xludf.DUMMYFUNCTION("""COMPUTED_VALUE"""),"")</f>
        <v/>
      </c>
      <c r="AE968" s="574" t="str">
        <f>IFERROR(__xludf.DUMMYFUNCTION("""COMPUTED_VALUE"""),"")</f>
        <v/>
      </c>
      <c r="AF968" s="577" t="str">
        <f>IFERROR(__xludf.DUMMYFUNCTION("""COMPUTED_VALUE"""),"")</f>
        <v/>
      </c>
      <c r="AG968" s="570"/>
      <c r="AH968" s="571"/>
      <c r="AI968" s="393"/>
    </row>
    <row r="969">
      <c r="A969" s="554"/>
      <c r="B969" s="480" t="s">
        <v>2869</v>
      </c>
      <c r="C969" s="555"/>
      <c r="D969" s="556"/>
      <c r="E969" s="384" t="s">
        <v>2869</v>
      </c>
      <c r="F969" s="557"/>
      <c r="G969" s="558"/>
      <c r="H969" s="559"/>
      <c r="I969" s="560"/>
      <c r="J969" s="558"/>
      <c r="K969" s="561"/>
      <c r="L969" s="557"/>
      <c r="M969" s="558"/>
      <c r="N969" s="559"/>
      <c r="O969" s="560"/>
      <c r="P969" s="558"/>
      <c r="Q969" s="561"/>
      <c r="R969" s="557"/>
      <c r="S969" s="558"/>
      <c r="T969" s="559"/>
      <c r="U969" s="562"/>
      <c r="V969" s="563"/>
      <c r="W969" s="591"/>
      <c r="X969" s="572"/>
      <c r="Y969" s="353"/>
      <c r="Z969" s="573"/>
      <c r="AA969" s="574" t="str">
        <f>IFERROR(__xludf.DUMMYFUNCTION("""COMPUTED_VALUE"""),"")</f>
        <v/>
      </c>
      <c r="AB969" s="577" t="str">
        <f>IFERROR(__xludf.DUMMYFUNCTION("""COMPUTED_VALUE"""),"")</f>
        <v/>
      </c>
      <c r="AC969" s="575" t="str">
        <f>IFERROR(__xludf.DUMMYFUNCTION("""COMPUTED_VALUE"""),"")</f>
        <v/>
      </c>
      <c r="AD969" s="576" t="str">
        <f>IFERROR(__xludf.DUMMYFUNCTION("""COMPUTED_VALUE"""),"")</f>
        <v/>
      </c>
      <c r="AE969" s="574" t="str">
        <f>IFERROR(__xludf.DUMMYFUNCTION("""COMPUTED_VALUE"""),"")</f>
        <v/>
      </c>
      <c r="AF969" s="577" t="str">
        <f>IFERROR(__xludf.DUMMYFUNCTION("""COMPUTED_VALUE"""),"")</f>
        <v/>
      </c>
      <c r="AG969" s="570"/>
      <c r="AH969" s="571"/>
      <c r="AI969" s="393"/>
    </row>
    <row r="970">
      <c r="A970" s="554"/>
      <c r="B970" s="480" t="s">
        <v>2869</v>
      </c>
      <c r="C970" s="555"/>
      <c r="D970" s="556"/>
      <c r="E970" s="384" t="s">
        <v>2869</v>
      </c>
      <c r="F970" s="557"/>
      <c r="G970" s="558"/>
      <c r="H970" s="559"/>
      <c r="I970" s="560"/>
      <c r="J970" s="558"/>
      <c r="K970" s="561"/>
      <c r="L970" s="557"/>
      <c r="M970" s="558"/>
      <c r="N970" s="559"/>
      <c r="O970" s="560"/>
      <c r="P970" s="558"/>
      <c r="Q970" s="561"/>
      <c r="R970" s="557"/>
      <c r="S970" s="558"/>
      <c r="T970" s="559"/>
      <c r="U970" s="562"/>
      <c r="V970" s="563"/>
      <c r="W970" s="591"/>
      <c r="X970" s="572"/>
      <c r="Y970" s="353"/>
      <c r="Z970" s="573"/>
      <c r="AA970" s="574" t="str">
        <f>IFERROR(__xludf.DUMMYFUNCTION("""COMPUTED_VALUE"""),"")</f>
        <v/>
      </c>
      <c r="AB970" s="577" t="str">
        <f>IFERROR(__xludf.DUMMYFUNCTION("""COMPUTED_VALUE"""),"")</f>
        <v/>
      </c>
      <c r="AC970" s="575" t="str">
        <f>IFERROR(__xludf.DUMMYFUNCTION("""COMPUTED_VALUE"""),"")</f>
        <v/>
      </c>
      <c r="AD970" s="576" t="str">
        <f>IFERROR(__xludf.DUMMYFUNCTION("""COMPUTED_VALUE"""),"")</f>
        <v/>
      </c>
      <c r="AE970" s="574" t="str">
        <f>IFERROR(__xludf.DUMMYFUNCTION("""COMPUTED_VALUE"""),"")</f>
        <v/>
      </c>
      <c r="AF970" s="577" t="str">
        <f>IFERROR(__xludf.DUMMYFUNCTION("""COMPUTED_VALUE"""),"")</f>
        <v/>
      </c>
      <c r="AG970" s="570"/>
      <c r="AH970" s="571"/>
      <c r="AI970" s="393"/>
    </row>
    <row r="971">
      <c r="A971" s="554"/>
      <c r="B971" s="480" t="s">
        <v>2869</v>
      </c>
      <c r="C971" s="555"/>
      <c r="D971" s="556"/>
      <c r="E971" s="384" t="s">
        <v>2869</v>
      </c>
      <c r="F971" s="557"/>
      <c r="G971" s="558"/>
      <c r="H971" s="559"/>
      <c r="I971" s="560"/>
      <c r="J971" s="558"/>
      <c r="K971" s="561"/>
      <c r="L971" s="557"/>
      <c r="M971" s="558"/>
      <c r="N971" s="559"/>
      <c r="O971" s="560"/>
      <c r="P971" s="558"/>
      <c r="Q971" s="561"/>
      <c r="R971" s="557"/>
      <c r="S971" s="558"/>
      <c r="T971" s="559"/>
      <c r="U971" s="562"/>
      <c r="V971" s="563"/>
      <c r="W971" s="591"/>
      <c r="X971" s="572"/>
      <c r="Y971" s="353"/>
      <c r="Z971" s="573"/>
      <c r="AA971" s="574" t="str">
        <f>IFERROR(__xludf.DUMMYFUNCTION("""COMPUTED_VALUE"""),"")</f>
        <v/>
      </c>
      <c r="AB971" s="577" t="str">
        <f>IFERROR(__xludf.DUMMYFUNCTION("""COMPUTED_VALUE"""),"")</f>
        <v/>
      </c>
      <c r="AC971" s="575" t="str">
        <f>IFERROR(__xludf.DUMMYFUNCTION("""COMPUTED_VALUE"""),"")</f>
        <v/>
      </c>
      <c r="AD971" s="576" t="str">
        <f>IFERROR(__xludf.DUMMYFUNCTION("""COMPUTED_VALUE"""),"")</f>
        <v/>
      </c>
      <c r="AE971" s="574" t="str">
        <f>IFERROR(__xludf.DUMMYFUNCTION("""COMPUTED_VALUE"""),"")</f>
        <v/>
      </c>
      <c r="AF971" s="577" t="str">
        <f>IFERROR(__xludf.DUMMYFUNCTION("""COMPUTED_VALUE"""),"")</f>
        <v/>
      </c>
      <c r="AG971" s="570"/>
      <c r="AH971" s="571"/>
      <c r="AI971" s="393"/>
    </row>
    <row r="972">
      <c r="A972" s="554"/>
      <c r="B972" s="480" t="s">
        <v>2869</v>
      </c>
      <c r="C972" s="555"/>
      <c r="D972" s="556"/>
      <c r="E972" s="384" t="s">
        <v>2869</v>
      </c>
      <c r="F972" s="557"/>
      <c r="G972" s="558"/>
      <c r="H972" s="559"/>
      <c r="I972" s="560"/>
      <c r="J972" s="558"/>
      <c r="K972" s="561"/>
      <c r="L972" s="557"/>
      <c r="M972" s="558"/>
      <c r="N972" s="559"/>
      <c r="O972" s="560"/>
      <c r="P972" s="558"/>
      <c r="Q972" s="561"/>
      <c r="R972" s="557"/>
      <c r="S972" s="558"/>
      <c r="T972" s="559"/>
      <c r="U972" s="562"/>
      <c r="V972" s="563"/>
      <c r="W972" s="591"/>
      <c r="X972" s="572"/>
      <c r="Y972" s="353"/>
      <c r="Z972" s="573"/>
      <c r="AA972" s="574" t="str">
        <f>IFERROR(__xludf.DUMMYFUNCTION("""COMPUTED_VALUE"""),"")</f>
        <v/>
      </c>
      <c r="AB972" s="577" t="str">
        <f>IFERROR(__xludf.DUMMYFUNCTION("""COMPUTED_VALUE"""),"")</f>
        <v/>
      </c>
      <c r="AC972" s="575" t="str">
        <f>IFERROR(__xludf.DUMMYFUNCTION("""COMPUTED_VALUE"""),"")</f>
        <v/>
      </c>
      <c r="AD972" s="576" t="str">
        <f>IFERROR(__xludf.DUMMYFUNCTION("""COMPUTED_VALUE"""),"")</f>
        <v/>
      </c>
      <c r="AE972" s="574" t="str">
        <f>IFERROR(__xludf.DUMMYFUNCTION("""COMPUTED_VALUE"""),"")</f>
        <v/>
      </c>
      <c r="AF972" s="577" t="str">
        <f>IFERROR(__xludf.DUMMYFUNCTION("""COMPUTED_VALUE"""),"")</f>
        <v/>
      </c>
      <c r="AG972" s="570"/>
      <c r="AH972" s="571"/>
      <c r="AI972" s="393"/>
    </row>
    <row r="973">
      <c r="A973" s="554"/>
      <c r="B973" s="480" t="s">
        <v>2869</v>
      </c>
      <c r="C973" s="555"/>
      <c r="D973" s="556"/>
      <c r="E973" s="384" t="s">
        <v>2869</v>
      </c>
      <c r="F973" s="557"/>
      <c r="G973" s="558"/>
      <c r="H973" s="559"/>
      <c r="I973" s="560"/>
      <c r="J973" s="558"/>
      <c r="K973" s="561"/>
      <c r="L973" s="557"/>
      <c r="M973" s="558"/>
      <c r="N973" s="559"/>
      <c r="O973" s="560"/>
      <c r="P973" s="558"/>
      <c r="Q973" s="561"/>
      <c r="R973" s="557"/>
      <c r="S973" s="558"/>
      <c r="T973" s="559"/>
      <c r="U973" s="562"/>
      <c r="V973" s="563"/>
      <c r="W973" s="591"/>
      <c r="X973" s="572"/>
      <c r="Y973" s="353"/>
      <c r="Z973" s="573"/>
      <c r="AA973" s="574" t="str">
        <f>IFERROR(__xludf.DUMMYFUNCTION("""COMPUTED_VALUE"""),"")</f>
        <v/>
      </c>
      <c r="AB973" s="577" t="str">
        <f>IFERROR(__xludf.DUMMYFUNCTION("""COMPUTED_VALUE"""),"")</f>
        <v/>
      </c>
      <c r="AC973" s="575" t="str">
        <f>IFERROR(__xludf.DUMMYFUNCTION("""COMPUTED_VALUE"""),"")</f>
        <v/>
      </c>
      <c r="AD973" s="576" t="str">
        <f>IFERROR(__xludf.DUMMYFUNCTION("""COMPUTED_VALUE"""),"")</f>
        <v/>
      </c>
      <c r="AE973" s="574" t="str">
        <f>IFERROR(__xludf.DUMMYFUNCTION("""COMPUTED_VALUE"""),"")</f>
        <v/>
      </c>
      <c r="AF973" s="577" t="str">
        <f>IFERROR(__xludf.DUMMYFUNCTION("""COMPUTED_VALUE"""),"")</f>
        <v/>
      </c>
      <c r="AG973" s="570"/>
      <c r="AH973" s="571"/>
      <c r="AI973" s="393"/>
    </row>
    <row r="974">
      <c r="A974" s="554"/>
      <c r="B974" s="480" t="s">
        <v>2869</v>
      </c>
      <c r="C974" s="555"/>
      <c r="D974" s="556"/>
      <c r="E974" s="384" t="s">
        <v>2869</v>
      </c>
      <c r="F974" s="557"/>
      <c r="G974" s="558"/>
      <c r="H974" s="559"/>
      <c r="I974" s="560"/>
      <c r="J974" s="558"/>
      <c r="K974" s="561"/>
      <c r="L974" s="557"/>
      <c r="M974" s="558"/>
      <c r="N974" s="559"/>
      <c r="O974" s="560"/>
      <c r="P974" s="558"/>
      <c r="Q974" s="561"/>
      <c r="R974" s="557"/>
      <c r="S974" s="558"/>
      <c r="T974" s="559"/>
      <c r="U974" s="562"/>
      <c r="V974" s="563"/>
      <c r="W974" s="591"/>
      <c r="X974" s="572"/>
      <c r="Y974" s="353"/>
      <c r="Z974" s="573"/>
      <c r="AA974" s="574" t="str">
        <f>IFERROR(__xludf.DUMMYFUNCTION("""COMPUTED_VALUE"""),"")</f>
        <v/>
      </c>
      <c r="AB974" s="577" t="str">
        <f>IFERROR(__xludf.DUMMYFUNCTION("""COMPUTED_VALUE"""),"")</f>
        <v/>
      </c>
      <c r="AC974" s="575" t="str">
        <f>IFERROR(__xludf.DUMMYFUNCTION("""COMPUTED_VALUE"""),"")</f>
        <v/>
      </c>
      <c r="AD974" s="576" t="str">
        <f>IFERROR(__xludf.DUMMYFUNCTION("""COMPUTED_VALUE"""),"")</f>
        <v/>
      </c>
      <c r="AE974" s="574" t="str">
        <f>IFERROR(__xludf.DUMMYFUNCTION("""COMPUTED_VALUE"""),"")</f>
        <v/>
      </c>
      <c r="AF974" s="577" t="str">
        <f>IFERROR(__xludf.DUMMYFUNCTION("""COMPUTED_VALUE"""),"")</f>
        <v/>
      </c>
      <c r="AG974" s="570"/>
      <c r="AH974" s="571"/>
      <c r="AI974" s="393"/>
    </row>
    <row r="975">
      <c r="A975" s="554"/>
      <c r="B975" s="480" t="s">
        <v>2869</v>
      </c>
      <c r="C975" s="555"/>
      <c r="D975" s="556"/>
      <c r="E975" s="384" t="s">
        <v>2869</v>
      </c>
      <c r="F975" s="557"/>
      <c r="G975" s="558"/>
      <c r="H975" s="559"/>
      <c r="I975" s="560"/>
      <c r="J975" s="558"/>
      <c r="K975" s="561"/>
      <c r="L975" s="557"/>
      <c r="M975" s="558"/>
      <c r="N975" s="559"/>
      <c r="O975" s="560"/>
      <c r="P975" s="558"/>
      <c r="Q975" s="561"/>
      <c r="R975" s="557"/>
      <c r="S975" s="558"/>
      <c r="T975" s="559"/>
      <c r="U975" s="562"/>
      <c r="V975" s="563"/>
      <c r="W975" s="591"/>
      <c r="X975" s="572"/>
      <c r="Y975" s="353"/>
      <c r="Z975" s="573"/>
      <c r="AA975" s="574" t="str">
        <f>IFERROR(__xludf.DUMMYFUNCTION("""COMPUTED_VALUE"""),"")</f>
        <v/>
      </c>
      <c r="AB975" s="577" t="str">
        <f>IFERROR(__xludf.DUMMYFUNCTION("""COMPUTED_VALUE"""),"")</f>
        <v/>
      </c>
      <c r="AC975" s="575" t="str">
        <f>IFERROR(__xludf.DUMMYFUNCTION("""COMPUTED_VALUE"""),"")</f>
        <v/>
      </c>
      <c r="AD975" s="576" t="str">
        <f>IFERROR(__xludf.DUMMYFUNCTION("""COMPUTED_VALUE"""),"")</f>
        <v/>
      </c>
      <c r="AE975" s="574" t="str">
        <f>IFERROR(__xludf.DUMMYFUNCTION("""COMPUTED_VALUE"""),"")</f>
        <v/>
      </c>
      <c r="AF975" s="577" t="str">
        <f>IFERROR(__xludf.DUMMYFUNCTION("""COMPUTED_VALUE"""),"")</f>
        <v/>
      </c>
      <c r="AG975" s="570"/>
      <c r="AH975" s="571"/>
      <c r="AI975" s="393"/>
    </row>
    <row r="976">
      <c r="A976" s="554"/>
      <c r="B976" s="480" t="s">
        <v>2869</v>
      </c>
      <c r="C976" s="555"/>
      <c r="D976" s="556"/>
      <c r="E976" s="384" t="s">
        <v>2869</v>
      </c>
      <c r="F976" s="557"/>
      <c r="G976" s="558"/>
      <c r="H976" s="559"/>
      <c r="I976" s="560"/>
      <c r="J976" s="558"/>
      <c r="K976" s="561"/>
      <c r="L976" s="557"/>
      <c r="M976" s="558"/>
      <c r="N976" s="559"/>
      <c r="O976" s="560"/>
      <c r="P976" s="558"/>
      <c r="Q976" s="561"/>
      <c r="R976" s="557"/>
      <c r="S976" s="558"/>
      <c r="T976" s="559"/>
      <c r="U976" s="562"/>
      <c r="V976" s="563"/>
      <c r="W976" s="591"/>
      <c r="X976" s="572"/>
      <c r="Y976" s="353"/>
      <c r="Z976" s="573"/>
      <c r="AA976" s="574" t="str">
        <f>IFERROR(__xludf.DUMMYFUNCTION("""COMPUTED_VALUE"""),"")</f>
        <v/>
      </c>
      <c r="AB976" s="577" t="str">
        <f>IFERROR(__xludf.DUMMYFUNCTION("""COMPUTED_VALUE"""),"")</f>
        <v/>
      </c>
      <c r="AC976" s="575" t="str">
        <f>IFERROR(__xludf.DUMMYFUNCTION("""COMPUTED_VALUE"""),"")</f>
        <v/>
      </c>
      <c r="AD976" s="576" t="str">
        <f>IFERROR(__xludf.DUMMYFUNCTION("""COMPUTED_VALUE"""),"")</f>
        <v/>
      </c>
      <c r="AE976" s="574" t="str">
        <f>IFERROR(__xludf.DUMMYFUNCTION("""COMPUTED_VALUE"""),"")</f>
        <v/>
      </c>
      <c r="AF976" s="577" t="str">
        <f>IFERROR(__xludf.DUMMYFUNCTION("""COMPUTED_VALUE"""),"")</f>
        <v/>
      </c>
      <c r="AG976" s="570"/>
      <c r="AH976" s="571"/>
      <c r="AI976" s="393"/>
    </row>
    <row r="977">
      <c r="A977" s="554"/>
      <c r="B977" s="480" t="s">
        <v>2869</v>
      </c>
      <c r="C977" s="555"/>
      <c r="D977" s="556"/>
      <c r="E977" s="384" t="s">
        <v>2869</v>
      </c>
      <c r="F977" s="557"/>
      <c r="G977" s="558"/>
      <c r="H977" s="559"/>
      <c r="I977" s="560"/>
      <c r="J977" s="558"/>
      <c r="K977" s="561"/>
      <c r="L977" s="557"/>
      <c r="M977" s="558"/>
      <c r="N977" s="559"/>
      <c r="O977" s="560"/>
      <c r="P977" s="558"/>
      <c r="Q977" s="561"/>
      <c r="R977" s="557"/>
      <c r="S977" s="558"/>
      <c r="T977" s="559"/>
      <c r="U977" s="562"/>
      <c r="V977" s="563"/>
      <c r="W977" s="591"/>
      <c r="X977" s="572"/>
      <c r="Y977" s="353"/>
      <c r="Z977" s="573"/>
      <c r="AA977" s="574" t="str">
        <f>IFERROR(__xludf.DUMMYFUNCTION("""COMPUTED_VALUE"""),"")</f>
        <v/>
      </c>
      <c r="AB977" s="577" t="str">
        <f>IFERROR(__xludf.DUMMYFUNCTION("""COMPUTED_VALUE"""),"")</f>
        <v/>
      </c>
      <c r="AC977" s="575" t="str">
        <f>IFERROR(__xludf.DUMMYFUNCTION("""COMPUTED_VALUE"""),"")</f>
        <v/>
      </c>
      <c r="AD977" s="576" t="str">
        <f>IFERROR(__xludf.DUMMYFUNCTION("""COMPUTED_VALUE"""),"")</f>
        <v/>
      </c>
      <c r="AE977" s="574" t="str">
        <f>IFERROR(__xludf.DUMMYFUNCTION("""COMPUTED_VALUE"""),"")</f>
        <v/>
      </c>
      <c r="AF977" s="577" t="str">
        <f>IFERROR(__xludf.DUMMYFUNCTION("""COMPUTED_VALUE"""),"")</f>
        <v/>
      </c>
      <c r="AG977" s="570"/>
      <c r="AH977" s="571"/>
      <c r="AI977" s="393"/>
    </row>
    <row r="978">
      <c r="A978" s="554"/>
      <c r="B978" s="480" t="s">
        <v>2869</v>
      </c>
      <c r="C978" s="555"/>
      <c r="D978" s="556"/>
      <c r="E978" s="384" t="s">
        <v>2869</v>
      </c>
      <c r="F978" s="557"/>
      <c r="G978" s="558"/>
      <c r="H978" s="559"/>
      <c r="I978" s="560"/>
      <c r="J978" s="558"/>
      <c r="K978" s="561"/>
      <c r="L978" s="557"/>
      <c r="M978" s="558"/>
      <c r="N978" s="559"/>
      <c r="O978" s="560"/>
      <c r="P978" s="558"/>
      <c r="Q978" s="561"/>
      <c r="R978" s="557"/>
      <c r="S978" s="558"/>
      <c r="T978" s="559"/>
      <c r="U978" s="562"/>
      <c r="V978" s="563"/>
      <c r="W978" s="591"/>
      <c r="X978" s="572"/>
      <c r="Y978" s="353"/>
      <c r="Z978" s="573"/>
      <c r="AA978" s="574" t="str">
        <f>IFERROR(__xludf.DUMMYFUNCTION("""COMPUTED_VALUE"""),"")</f>
        <v/>
      </c>
      <c r="AB978" s="577" t="str">
        <f>IFERROR(__xludf.DUMMYFUNCTION("""COMPUTED_VALUE"""),"")</f>
        <v/>
      </c>
      <c r="AC978" s="575" t="str">
        <f>IFERROR(__xludf.DUMMYFUNCTION("""COMPUTED_VALUE"""),"")</f>
        <v/>
      </c>
      <c r="AD978" s="576" t="str">
        <f>IFERROR(__xludf.DUMMYFUNCTION("""COMPUTED_VALUE"""),"")</f>
        <v/>
      </c>
      <c r="AE978" s="574" t="str">
        <f>IFERROR(__xludf.DUMMYFUNCTION("""COMPUTED_VALUE"""),"")</f>
        <v/>
      </c>
      <c r="AF978" s="577" t="str">
        <f>IFERROR(__xludf.DUMMYFUNCTION("""COMPUTED_VALUE"""),"")</f>
        <v/>
      </c>
      <c r="AG978" s="570"/>
      <c r="AH978" s="571"/>
      <c r="AI978" s="393"/>
    </row>
    <row r="979">
      <c r="A979" s="554"/>
      <c r="B979" s="480" t="s">
        <v>2869</v>
      </c>
      <c r="C979" s="555"/>
      <c r="D979" s="556"/>
      <c r="E979" s="384" t="s">
        <v>2869</v>
      </c>
      <c r="F979" s="557"/>
      <c r="G979" s="558"/>
      <c r="H979" s="559"/>
      <c r="I979" s="560"/>
      <c r="J979" s="558"/>
      <c r="K979" s="561"/>
      <c r="L979" s="557"/>
      <c r="M979" s="558"/>
      <c r="N979" s="559"/>
      <c r="O979" s="560"/>
      <c r="P979" s="558"/>
      <c r="Q979" s="561"/>
      <c r="R979" s="557"/>
      <c r="S979" s="558"/>
      <c r="T979" s="559"/>
      <c r="U979" s="562"/>
      <c r="V979" s="563"/>
      <c r="W979" s="591"/>
      <c r="X979" s="572"/>
      <c r="Y979" s="353"/>
      <c r="Z979" s="573"/>
      <c r="AA979" s="574" t="str">
        <f>IFERROR(__xludf.DUMMYFUNCTION("""COMPUTED_VALUE"""),"")</f>
        <v/>
      </c>
      <c r="AB979" s="577" t="str">
        <f>IFERROR(__xludf.DUMMYFUNCTION("""COMPUTED_VALUE"""),"")</f>
        <v/>
      </c>
      <c r="AC979" s="575" t="str">
        <f>IFERROR(__xludf.DUMMYFUNCTION("""COMPUTED_VALUE"""),"")</f>
        <v/>
      </c>
      <c r="AD979" s="576" t="str">
        <f>IFERROR(__xludf.DUMMYFUNCTION("""COMPUTED_VALUE"""),"")</f>
        <v/>
      </c>
      <c r="AE979" s="574" t="str">
        <f>IFERROR(__xludf.DUMMYFUNCTION("""COMPUTED_VALUE"""),"")</f>
        <v/>
      </c>
      <c r="AF979" s="577" t="str">
        <f>IFERROR(__xludf.DUMMYFUNCTION("""COMPUTED_VALUE"""),"")</f>
        <v/>
      </c>
      <c r="AG979" s="570"/>
      <c r="AH979" s="571"/>
      <c r="AI979" s="393"/>
    </row>
    <row r="980">
      <c r="A980" s="554"/>
      <c r="B980" s="480" t="s">
        <v>2869</v>
      </c>
      <c r="C980" s="555"/>
      <c r="D980" s="556"/>
      <c r="E980" s="384" t="s">
        <v>2869</v>
      </c>
      <c r="F980" s="557"/>
      <c r="G980" s="558"/>
      <c r="H980" s="559"/>
      <c r="I980" s="560"/>
      <c r="J980" s="558"/>
      <c r="K980" s="561"/>
      <c r="L980" s="557"/>
      <c r="M980" s="558"/>
      <c r="N980" s="559"/>
      <c r="O980" s="560"/>
      <c r="P980" s="558"/>
      <c r="Q980" s="561"/>
      <c r="R980" s="557"/>
      <c r="S980" s="558"/>
      <c r="T980" s="559"/>
      <c r="U980" s="562"/>
      <c r="V980" s="563"/>
      <c r="W980" s="591"/>
      <c r="X980" s="572"/>
      <c r="Y980" s="353"/>
      <c r="Z980" s="573"/>
      <c r="AA980" s="574" t="str">
        <f>IFERROR(__xludf.DUMMYFUNCTION("""COMPUTED_VALUE"""),"")</f>
        <v/>
      </c>
      <c r="AB980" s="577" t="str">
        <f>IFERROR(__xludf.DUMMYFUNCTION("""COMPUTED_VALUE"""),"")</f>
        <v/>
      </c>
      <c r="AC980" s="575" t="str">
        <f>IFERROR(__xludf.DUMMYFUNCTION("""COMPUTED_VALUE"""),"")</f>
        <v/>
      </c>
      <c r="AD980" s="576" t="str">
        <f>IFERROR(__xludf.DUMMYFUNCTION("""COMPUTED_VALUE"""),"")</f>
        <v/>
      </c>
      <c r="AE980" s="574" t="str">
        <f>IFERROR(__xludf.DUMMYFUNCTION("""COMPUTED_VALUE"""),"")</f>
        <v/>
      </c>
      <c r="AF980" s="577" t="str">
        <f>IFERROR(__xludf.DUMMYFUNCTION("""COMPUTED_VALUE"""),"")</f>
        <v/>
      </c>
      <c r="AG980" s="570"/>
      <c r="AH980" s="571"/>
      <c r="AI980" s="393"/>
    </row>
    <row r="981">
      <c r="A981" s="554"/>
      <c r="B981" s="480" t="s">
        <v>2869</v>
      </c>
      <c r="C981" s="555"/>
      <c r="D981" s="556"/>
      <c r="E981" s="384" t="s">
        <v>2869</v>
      </c>
      <c r="F981" s="557"/>
      <c r="G981" s="558"/>
      <c r="H981" s="559"/>
      <c r="I981" s="560"/>
      <c r="J981" s="558"/>
      <c r="K981" s="561"/>
      <c r="L981" s="557"/>
      <c r="M981" s="558"/>
      <c r="N981" s="559"/>
      <c r="O981" s="560"/>
      <c r="P981" s="558"/>
      <c r="Q981" s="561"/>
      <c r="R981" s="557"/>
      <c r="S981" s="558"/>
      <c r="T981" s="559"/>
      <c r="U981" s="562"/>
      <c r="V981" s="563"/>
      <c r="W981" s="591"/>
      <c r="X981" s="572"/>
      <c r="Y981" s="353"/>
      <c r="Z981" s="573"/>
      <c r="AA981" s="574" t="str">
        <f>IFERROR(__xludf.DUMMYFUNCTION("""COMPUTED_VALUE"""),"")</f>
        <v/>
      </c>
      <c r="AB981" s="577" t="str">
        <f>IFERROR(__xludf.DUMMYFUNCTION("""COMPUTED_VALUE"""),"")</f>
        <v/>
      </c>
      <c r="AC981" s="575" t="str">
        <f>IFERROR(__xludf.DUMMYFUNCTION("""COMPUTED_VALUE"""),"")</f>
        <v/>
      </c>
      <c r="AD981" s="576" t="str">
        <f>IFERROR(__xludf.DUMMYFUNCTION("""COMPUTED_VALUE"""),"")</f>
        <v/>
      </c>
      <c r="AE981" s="574" t="str">
        <f>IFERROR(__xludf.DUMMYFUNCTION("""COMPUTED_VALUE"""),"")</f>
        <v/>
      </c>
      <c r="AF981" s="577" t="str">
        <f>IFERROR(__xludf.DUMMYFUNCTION("""COMPUTED_VALUE"""),"")</f>
        <v/>
      </c>
      <c r="AG981" s="570"/>
      <c r="AH981" s="571"/>
      <c r="AI981" s="393"/>
    </row>
    <row r="982">
      <c r="A982" s="554"/>
      <c r="B982" s="480" t="s">
        <v>2869</v>
      </c>
      <c r="C982" s="555"/>
      <c r="D982" s="556"/>
      <c r="E982" s="384" t="s">
        <v>2869</v>
      </c>
      <c r="F982" s="557"/>
      <c r="G982" s="558"/>
      <c r="H982" s="559"/>
      <c r="I982" s="560"/>
      <c r="J982" s="558"/>
      <c r="K982" s="561"/>
      <c r="L982" s="557"/>
      <c r="M982" s="558"/>
      <c r="N982" s="559"/>
      <c r="O982" s="560"/>
      <c r="P982" s="558"/>
      <c r="Q982" s="561"/>
      <c r="R982" s="557"/>
      <c r="S982" s="558"/>
      <c r="T982" s="559"/>
      <c r="U982" s="562"/>
      <c r="V982" s="563"/>
      <c r="W982" s="591"/>
      <c r="X982" s="572"/>
      <c r="Y982" s="353"/>
      <c r="Z982" s="573"/>
      <c r="AA982" s="574" t="str">
        <f>IFERROR(__xludf.DUMMYFUNCTION("""COMPUTED_VALUE"""),"")</f>
        <v/>
      </c>
      <c r="AB982" s="577" t="str">
        <f>IFERROR(__xludf.DUMMYFUNCTION("""COMPUTED_VALUE"""),"")</f>
        <v/>
      </c>
      <c r="AC982" s="575" t="str">
        <f>IFERROR(__xludf.DUMMYFUNCTION("""COMPUTED_VALUE"""),"")</f>
        <v/>
      </c>
      <c r="AD982" s="576" t="str">
        <f>IFERROR(__xludf.DUMMYFUNCTION("""COMPUTED_VALUE"""),"")</f>
        <v/>
      </c>
      <c r="AE982" s="574" t="str">
        <f>IFERROR(__xludf.DUMMYFUNCTION("""COMPUTED_VALUE"""),"")</f>
        <v/>
      </c>
      <c r="AF982" s="577" t="str">
        <f>IFERROR(__xludf.DUMMYFUNCTION("""COMPUTED_VALUE"""),"")</f>
        <v/>
      </c>
      <c r="AG982" s="570"/>
      <c r="AH982" s="571"/>
      <c r="AI982" s="393"/>
    </row>
    <row r="983">
      <c r="A983" s="554"/>
      <c r="B983" s="480" t="s">
        <v>2869</v>
      </c>
      <c r="C983" s="555"/>
      <c r="D983" s="556"/>
      <c r="E983" s="384" t="s">
        <v>2869</v>
      </c>
      <c r="F983" s="557"/>
      <c r="G983" s="558"/>
      <c r="H983" s="559"/>
      <c r="I983" s="560"/>
      <c r="J983" s="558"/>
      <c r="K983" s="561"/>
      <c r="L983" s="557"/>
      <c r="M983" s="558"/>
      <c r="N983" s="559"/>
      <c r="O983" s="560"/>
      <c r="P983" s="558"/>
      <c r="Q983" s="561"/>
      <c r="R983" s="557"/>
      <c r="S983" s="558"/>
      <c r="T983" s="559"/>
      <c r="U983" s="562"/>
      <c r="V983" s="563"/>
      <c r="W983" s="591"/>
      <c r="X983" s="572"/>
      <c r="Y983" s="353"/>
      <c r="Z983" s="573"/>
      <c r="AA983" s="574" t="str">
        <f>IFERROR(__xludf.DUMMYFUNCTION("""COMPUTED_VALUE"""),"")</f>
        <v/>
      </c>
      <c r="AB983" s="577" t="str">
        <f>IFERROR(__xludf.DUMMYFUNCTION("""COMPUTED_VALUE"""),"")</f>
        <v/>
      </c>
      <c r="AC983" s="575" t="str">
        <f>IFERROR(__xludf.DUMMYFUNCTION("""COMPUTED_VALUE"""),"")</f>
        <v/>
      </c>
      <c r="AD983" s="576" t="str">
        <f>IFERROR(__xludf.DUMMYFUNCTION("""COMPUTED_VALUE"""),"")</f>
        <v/>
      </c>
      <c r="AE983" s="574" t="str">
        <f>IFERROR(__xludf.DUMMYFUNCTION("""COMPUTED_VALUE"""),"")</f>
        <v/>
      </c>
      <c r="AF983" s="577" t="str">
        <f>IFERROR(__xludf.DUMMYFUNCTION("""COMPUTED_VALUE"""),"")</f>
        <v/>
      </c>
      <c r="AG983" s="570"/>
      <c r="AH983" s="571"/>
      <c r="AI983" s="393"/>
    </row>
    <row r="984">
      <c r="A984" s="554"/>
      <c r="B984" s="480" t="s">
        <v>2869</v>
      </c>
      <c r="C984" s="555"/>
      <c r="D984" s="556"/>
      <c r="E984" s="384" t="s">
        <v>2869</v>
      </c>
      <c r="F984" s="557"/>
      <c r="G984" s="558"/>
      <c r="H984" s="559"/>
      <c r="I984" s="560"/>
      <c r="J984" s="558"/>
      <c r="K984" s="561"/>
      <c r="L984" s="557"/>
      <c r="M984" s="558"/>
      <c r="N984" s="559"/>
      <c r="O984" s="560"/>
      <c r="P984" s="558"/>
      <c r="Q984" s="561"/>
      <c r="R984" s="557"/>
      <c r="S984" s="558"/>
      <c r="T984" s="559"/>
      <c r="U984" s="562"/>
      <c r="V984" s="563"/>
      <c r="W984" s="591"/>
      <c r="X984" s="572"/>
      <c r="Y984" s="353"/>
      <c r="Z984" s="573"/>
      <c r="AA984" s="574" t="str">
        <f>IFERROR(__xludf.DUMMYFUNCTION("""COMPUTED_VALUE"""),"")</f>
        <v/>
      </c>
      <c r="AB984" s="577" t="str">
        <f>IFERROR(__xludf.DUMMYFUNCTION("""COMPUTED_VALUE"""),"")</f>
        <v/>
      </c>
      <c r="AC984" s="575" t="str">
        <f>IFERROR(__xludf.DUMMYFUNCTION("""COMPUTED_VALUE"""),"")</f>
        <v/>
      </c>
      <c r="AD984" s="576" t="str">
        <f>IFERROR(__xludf.DUMMYFUNCTION("""COMPUTED_VALUE"""),"")</f>
        <v/>
      </c>
      <c r="AE984" s="574" t="str">
        <f>IFERROR(__xludf.DUMMYFUNCTION("""COMPUTED_VALUE"""),"")</f>
        <v/>
      </c>
      <c r="AF984" s="577" t="str">
        <f>IFERROR(__xludf.DUMMYFUNCTION("""COMPUTED_VALUE"""),"")</f>
        <v/>
      </c>
      <c r="AG984" s="570"/>
      <c r="AH984" s="571"/>
      <c r="AI984" s="393"/>
    </row>
    <row r="985">
      <c r="A985" s="554"/>
      <c r="B985" s="480" t="s">
        <v>2869</v>
      </c>
      <c r="C985" s="555"/>
      <c r="D985" s="556"/>
      <c r="E985" s="384" t="s">
        <v>2869</v>
      </c>
      <c r="F985" s="557"/>
      <c r="G985" s="558"/>
      <c r="H985" s="559"/>
      <c r="I985" s="560"/>
      <c r="J985" s="558"/>
      <c r="K985" s="561"/>
      <c r="L985" s="557"/>
      <c r="M985" s="558"/>
      <c r="N985" s="559"/>
      <c r="O985" s="560"/>
      <c r="P985" s="558"/>
      <c r="Q985" s="561"/>
      <c r="R985" s="557"/>
      <c r="S985" s="558"/>
      <c r="T985" s="559"/>
      <c r="U985" s="562"/>
      <c r="V985" s="563"/>
      <c r="W985" s="591"/>
      <c r="X985" s="572"/>
      <c r="Y985" s="353"/>
      <c r="Z985" s="573"/>
      <c r="AA985" s="574" t="str">
        <f>IFERROR(__xludf.DUMMYFUNCTION("""COMPUTED_VALUE"""),"")</f>
        <v/>
      </c>
      <c r="AB985" s="577" t="str">
        <f>IFERROR(__xludf.DUMMYFUNCTION("""COMPUTED_VALUE"""),"")</f>
        <v/>
      </c>
      <c r="AC985" s="575" t="str">
        <f>IFERROR(__xludf.DUMMYFUNCTION("""COMPUTED_VALUE"""),"")</f>
        <v/>
      </c>
      <c r="AD985" s="576" t="str">
        <f>IFERROR(__xludf.DUMMYFUNCTION("""COMPUTED_VALUE"""),"")</f>
        <v/>
      </c>
      <c r="AE985" s="574" t="str">
        <f>IFERROR(__xludf.DUMMYFUNCTION("""COMPUTED_VALUE"""),"")</f>
        <v/>
      </c>
      <c r="AF985" s="577" t="str">
        <f>IFERROR(__xludf.DUMMYFUNCTION("""COMPUTED_VALUE"""),"")</f>
        <v/>
      </c>
      <c r="AG985" s="570"/>
      <c r="AH985" s="571"/>
      <c r="AI985" s="393"/>
    </row>
    <row r="986">
      <c r="A986" s="554"/>
      <c r="B986" s="480" t="s">
        <v>2869</v>
      </c>
      <c r="C986" s="555"/>
      <c r="D986" s="556"/>
      <c r="E986" s="384" t="s">
        <v>2869</v>
      </c>
      <c r="F986" s="557"/>
      <c r="G986" s="558"/>
      <c r="H986" s="559"/>
      <c r="I986" s="560"/>
      <c r="J986" s="558"/>
      <c r="K986" s="561"/>
      <c r="L986" s="557"/>
      <c r="M986" s="558"/>
      <c r="N986" s="559"/>
      <c r="O986" s="560"/>
      <c r="P986" s="558"/>
      <c r="Q986" s="561"/>
      <c r="R986" s="557"/>
      <c r="S986" s="558"/>
      <c r="T986" s="559"/>
      <c r="U986" s="562"/>
      <c r="V986" s="563"/>
      <c r="W986" s="591"/>
      <c r="X986" s="572"/>
      <c r="Y986" s="353"/>
      <c r="Z986" s="573"/>
      <c r="AA986" s="574" t="str">
        <f>IFERROR(__xludf.DUMMYFUNCTION("""COMPUTED_VALUE"""),"")</f>
        <v/>
      </c>
      <c r="AB986" s="577" t="str">
        <f>IFERROR(__xludf.DUMMYFUNCTION("""COMPUTED_VALUE"""),"")</f>
        <v/>
      </c>
      <c r="AC986" s="575" t="str">
        <f>IFERROR(__xludf.DUMMYFUNCTION("""COMPUTED_VALUE"""),"")</f>
        <v/>
      </c>
      <c r="AD986" s="576" t="str">
        <f>IFERROR(__xludf.DUMMYFUNCTION("""COMPUTED_VALUE"""),"")</f>
        <v/>
      </c>
      <c r="AE986" s="574" t="str">
        <f>IFERROR(__xludf.DUMMYFUNCTION("""COMPUTED_VALUE"""),"")</f>
        <v/>
      </c>
      <c r="AF986" s="577" t="str">
        <f>IFERROR(__xludf.DUMMYFUNCTION("""COMPUTED_VALUE"""),"")</f>
        <v/>
      </c>
      <c r="AG986" s="570"/>
      <c r="AH986" s="571"/>
      <c r="AI986" s="393"/>
    </row>
    <row r="987">
      <c r="A987" s="554"/>
      <c r="B987" s="480" t="s">
        <v>2869</v>
      </c>
      <c r="C987" s="555"/>
      <c r="D987" s="556"/>
      <c r="E987" s="384" t="s">
        <v>2869</v>
      </c>
      <c r="F987" s="557"/>
      <c r="G987" s="558"/>
      <c r="H987" s="559"/>
      <c r="I987" s="560"/>
      <c r="J987" s="558"/>
      <c r="K987" s="561"/>
      <c r="L987" s="557"/>
      <c r="M987" s="558"/>
      <c r="N987" s="559"/>
      <c r="O987" s="560"/>
      <c r="P987" s="558"/>
      <c r="Q987" s="561"/>
      <c r="R987" s="557"/>
      <c r="S987" s="558"/>
      <c r="T987" s="559"/>
      <c r="U987" s="562"/>
      <c r="V987" s="563"/>
      <c r="W987" s="591"/>
      <c r="X987" s="572"/>
      <c r="Y987" s="353"/>
      <c r="Z987" s="573"/>
      <c r="AA987" s="574" t="str">
        <f>IFERROR(__xludf.DUMMYFUNCTION("""COMPUTED_VALUE"""),"")</f>
        <v/>
      </c>
      <c r="AB987" s="577" t="str">
        <f>IFERROR(__xludf.DUMMYFUNCTION("""COMPUTED_VALUE"""),"")</f>
        <v/>
      </c>
      <c r="AC987" s="575" t="str">
        <f>IFERROR(__xludf.DUMMYFUNCTION("""COMPUTED_VALUE"""),"")</f>
        <v/>
      </c>
      <c r="AD987" s="576" t="str">
        <f>IFERROR(__xludf.DUMMYFUNCTION("""COMPUTED_VALUE"""),"")</f>
        <v/>
      </c>
      <c r="AE987" s="574" t="str">
        <f>IFERROR(__xludf.DUMMYFUNCTION("""COMPUTED_VALUE"""),"")</f>
        <v/>
      </c>
      <c r="AF987" s="577" t="str">
        <f>IFERROR(__xludf.DUMMYFUNCTION("""COMPUTED_VALUE"""),"")</f>
        <v/>
      </c>
      <c r="AG987" s="570"/>
      <c r="AH987" s="571"/>
      <c r="AI987" s="393"/>
    </row>
    <row r="988">
      <c r="A988" s="554"/>
      <c r="B988" s="480" t="s">
        <v>2869</v>
      </c>
      <c r="C988" s="555"/>
      <c r="D988" s="556"/>
      <c r="E988" s="384" t="s">
        <v>2869</v>
      </c>
      <c r="F988" s="557"/>
      <c r="G988" s="558"/>
      <c r="H988" s="559"/>
      <c r="I988" s="560"/>
      <c r="J988" s="558"/>
      <c r="K988" s="561"/>
      <c r="L988" s="557"/>
      <c r="M988" s="558"/>
      <c r="N988" s="559"/>
      <c r="O988" s="560"/>
      <c r="P988" s="558"/>
      <c r="Q988" s="561"/>
      <c r="R988" s="557"/>
      <c r="S988" s="558"/>
      <c r="T988" s="559"/>
      <c r="U988" s="562"/>
      <c r="V988" s="563"/>
      <c r="W988" s="591"/>
      <c r="X988" s="572"/>
      <c r="Y988" s="353"/>
      <c r="Z988" s="573"/>
      <c r="AA988" s="574" t="str">
        <f>IFERROR(__xludf.DUMMYFUNCTION("""COMPUTED_VALUE"""),"")</f>
        <v/>
      </c>
      <c r="AB988" s="577" t="str">
        <f>IFERROR(__xludf.DUMMYFUNCTION("""COMPUTED_VALUE"""),"")</f>
        <v/>
      </c>
      <c r="AC988" s="575" t="str">
        <f>IFERROR(__xludf.DUMMYFUNCTION("""COMPUTED_VALUE"""),"")</f>
        <v/>
      </c>
      <c r="AD988" s="576" t="str">
        <f>IFERROR(__xludf.DUMMYFUNCTION("""COMPUTED_VALUE"""),"")</f>
        <v/>
      </c>
      <c r="AE988" s="574" t="str">
        <f>IFERROR(__xludf.DUMMYFUNCTION("""COMPUTED_VALUE"""),"")</f>
        <v/>
      </c>
      <c r="AF988" s="577" t="str">
        <f>IFERROR(__xludf.DUMMYFUNCTION("""COMPUTED_VALUE"""),"")</f>
        <v/>
      </c>
      <c r="AG988" s="570"/>
      <c r="AH988" s="571"/>
      <c r="AI988" s="393"/>
    </row>
    <row r="989">
      <c r="A989" s="554"/>
      <c r="B989" s="480" t="s">
        <v>2869</v>
      </c>
      <c r="C989" s="555"/>
      <c r="D989" s="556"/>
      <c r="E989" s="384" t="s">
        <v>2869</v>
      </c>
      <c r="F989" s="557"/>
      <c r="G989" s="558"/>
      <c r="H989" s="559"/>
      <c r="I989" s="560"/>
      <c r="J989" s="558"/>
      <c r="K989" s="561"/>
      <c r="L989" s="557"/>
      <c r="M989" s="558"/>
      <c r="N989" s="559"/>
      <c r="O989" s="560"/>
      <c r="P989" s="558"/>
      <c r="Q989" s="561"/>
      <c r="R989" s="557"/>
      <c r="S989" s="558"/>
      <c r="T989" s="559"/>
      <c r="U989" s="562"/>
      <c r="V989" s="563"/>
      <c r="W989" s="591"/>
      <c r="X989" s="572"/>
      <c r="Y989" s="353"/>
      <c r="Z989" s="573"/>
      <c r="AA989" s="574" t="str">
        <f>IFERROR(__xludf.DUMMYFUNCTION("""COMPUTED_VALUE"""),"")</f>
        <v/>
      </c>
      <c r="AB989" s="577" t="str">
        <f>IFERROR(__xludf.DUMMYFUNCTION("""COMPUTED_VALUE"""),"")</f>
        <v/>
      </c>
      <c r="AC989" s="575" t="str">
        <f>IFERROR(__xludf.DUMMYFUNCTION("""COMPUTED_VALUE"""),"")</f>
        <v/>
      </c>
      <c r="AD989" s="576" t="str">
        <f>IFERROR(__xludf.DUMMYFUNCTION("""COMPUTED_VALUE"""),"")</f>
        <v/>
      </c>
      <c r="AE989" s="574" t="str">
        <f>IFERROR(__xludf.DUMMYFUNCTION("""COMPUTED_VALUE"""),"")</f>
        <v/>
      </c>
      <c r="AF989" s="577" t="str">
        <f>IFERROR(__xludf.DUMMYFUNCTION("""COMPUTED_VALUE"""),"")</f>
        <v/>
      </c>
      <c r="AG989" s="570"/>
      <c r="AH989" s="571"/>
      <c r="AI989" s="393"/>
    </row>
    <row r="990">
      <c r="A990" s="554"/>
      <c r="B990" s="480" t="s">
        <v>2869</v>
      </c>
      <c r="C990" s="555"/>
      <c r="D990" s="556"/>
      <c r="E990" s="384" t="s">
        <v>2869</v>
      </c>
      <c r="F990" s="557"/>
      <c r="G990" s="558"/>
      <c r="H990" s="559"/>
      <c r="I990" s="560"/>
      <c r="J990" s="558"/>
      <c r="K990" s="561"/>
      <c r="L990" s="557"/>
      <c r="M990" s="558"/>
      <c r="N990" s="559"/>
      <c r="O990" s="560"/>
      <c r="P990" s="558"/>
      <c r="Q990" s="561"/>
      <c r="R990" s="557"/>
      <c r="S990" s="558"/>
      <c r="T990" s="559"/>
      <c r="U990" s="562"/>
      <c r="V990" s="563"/>
      <c r="W990" s="591"/>
      <c r="X990" s="572"/>
      <c r="Y990" s="353"/>
      <c r="Z990" s="573"/>
      <c r="AA990" s="574" t="str">
        <f>IFERROR(__xludf.DUMMYFUNCTION("""COMPUTED_VALUE"""),"")</f>
        <v/>
      </c>
      <c r="AB990" s="577" t="str">
        <f>IFERROR(__xludf.DUMMYFUNCTION("""COMPUTED_VALUE"""),"")</f>
        <v/>
      </c>
      <c r="AC990" s="575" t="str">
        <f>IFERROR(__xludf.DUMMYFUNCTION("""COMPUTED_VALUE"""),"")</f>
        <v/>
      </c>
      <c r="AD990" s="576" t="str">
        <f>IFERROR(__xludf.DUMMYFUNCTION("""COMPUTED_VALUE"""),"")</f>
        <v/>
      </c>
      <c r="AE990" s="574" t="str">
        <f>IFERROR(__xludf.DUMMYFUNCTION("""COMPUTED_VALUE"""),"")</f>
        <v/>
      </c>
      <c r="AF990" s="577" t="str">
        <f>IFERROR(__xludf.DUMMYFUNCTION("""COMPUTED_VALUE"""),"")</f>
        <v/>
      </c>
      <c r="AG990" s="570"/>
      <c r="AH990" s="571"/>
      <c r="AI990" s="393"/>
    </row>
    <row r="991">
      <c r="A991" s="554"/>
      <c r="B991" s="480" t="s">
        <v>2869</v>
      </c>
      <c r="C991" s="555"/>
      <c r="D991" s="556"/>
      <c r="E991" s="384" t="s">
        <v>2869</v>
      </c>
      <c r="F991" s="557"/>
      <c r="G991" s="558"/>
      <c r="H991" s="559"/>
      <c r="I991" s="560"/>
      <c r="J991" s="558"/>
      <c r="K991" s="561"/>
      <c r="L991" s="557"/>
      <c r="M991" s="558"/>
      <c r="N991" s="559"/>
      <c r="O991" s="560"/>
      <c r="P991" s="558"/>
      <c r="Q991" s="561"/>
      <c r="R991" s="557"/>
      <c r="S991" s="558"/>
      <c r="T991" s="559"/>
      <c r="U991" s="562"/>
      <c r="V991" s="563"/>
      <c r="W991" s="591"/>
      <c r="X991" s="572"/>
      <c r="Y991" s="353"/>
      <c r="Z991" s="573"/>
      <c r="AA991" s="574" t="str">
        <f>IFERROR(__xludf.DUMMYFUNCTION("""COMPUTED_VALUE"""),"")</f>
        <v/>
      </c>
      <c r="AB991" s="577" t="str">
        <f>IFERROR(__xludf.DUMMYFUNCTION("""COMPUTED_VALUE"""),"")</f>
        <v/>
      </c>
      <c r="AC991" s="575" t="str">
        <f>IFERROR(__xludf.DUMMYFUNCTION("""COMPUTED_VALUE"""),"")</f>
        <v/>
      </c>
      <c r="AD991" s="576" t="str">
        <f>IFERROR(__xludf.DUMMYFUNCTION("""COMPUTED_VALUE"""),"")</f>
        <v/>
      </c>
      <c r="AE991" s="574" t="str">
        <f>IFERROR(__xludf.DUMMYFUNCTION("""COMPUTED_VALUE"""),"")</f>
        <v/>
      </c>
      <c r="AF991" s="577" t="str">
        <f>IFERROR(__xludf.DUMMYFUNCTION("""COMPUTED_VALUE"""),"")</f>
        <v/>
      </c>
      <c r="AG991" s="570"/>
      <c r="AH991" s="571"/>
      <c r="AI991" s="393"/>
    </row>
    <row r="992">
      <c r="A992" s="554"/>
      <c r="B992" s="480" t="s">
        <v>2869</v>
      </c>
      <c r="C992" s="555"/>
      <c r="D992" s="556"/>
      <c r="E992" s="384" t="s">
        <v>2869</v>
      </c>
      <c r="F992" s="557"/>
      <c r="G992" s="558"/>
      <c r="H992" s="559"/>
      <c r="I992" s="560"/>
      <c r="J992" s="558"/>
      <c r="K992" s="561"/>
      <c r="L992" s="557"/>
      <c r="M992" s="558"/>
      <c r="N992" s="559"/>
      <c r="O992" s="560"/>
      <c r="P992" s="558"/>
      <c r="Q992" s="561"/>
      <c r="R992" s="557"/>
      <c r="S992" s="558"/>
      <c r="T992" s="559"/>
      <c r="U992" s="562"/>
      <c r="V992" s="563"/>
      <c r="W992" s="591"/>
      <c r="X992" s="572"/>
      <c r="Y992" s="353"/>
      <c r="Z992" s="573"/>
      <c r="AA992" s="574" t="str">
        <f>IFERROR(__xludf.DUMMYFUNCTION("""COMPUTED_VALUE"""),"")</f>
        <v/>
      </c>
      <c r="AB992" s="577" t="str">
        <f>IFERROR(__xludf.DUMMYFUNCTION("""COMPUTED_VALUE"""),"")</f>
        <v/>
      </c>
      <c r="AC992" s="575" t="str">
        <f>IFERROR(__xludf.DUMMYFUNCTION("""COMPUTED_VALUE"""),"")</f>
        <v/>
      </c>
      <c r="AD992" s="576" t="str">
        <f>IFERROR(__xludf.DUMMYFUNCTION("""COMPUTED_VALUE"""),"")</f>
        <v/>
      </c>
      <c r="AE992" s="574" t="str">
        <f>IFERROR(__xludf.DUMMYFUNCTION("""COMPUTED_VALUE"""),"")</f>
        <v/>
      </c>
      <c r="AF992" s="577" t="str">
        <f>IFERROR(__xludf.DUMMYFUNCTION("""COMPUTED_VALUE"""),"")</f>
        <v/>
      </c>
      <c r="AG992" s="570"/>
      <c r="AH992" s="571"/>
      <c r="AI992" s="393"/>
    </row>
    <row r="993">
      <c r="A993" s="554"/>
      <c r="B993" s="480" t="s">
        <v>2869</v>
      </c>
      <c r="C993" s="555"/>
      <c r="D993" s="556"/>
      <c r="E993" s="384" t="s">
        <v>2869</v>
      </c>
      <c r="F993" s="557"/>
      <c r="G993" s="558"/>
      <c r="H993" s="559"/>
      <c r="I993" s="560"/>
      <c r="J993" s="558"/>
      <c r="K993" s="561"/>
      <c r="L993" s="557"/>
      <c r="M993" s="558"/>
      <c r="N993" s="559"/>
      <c r="O993" s="560"/>
      <c r="P993" s="558"/>
      <c r="Q993" s="561"/>
      <c r="R993" s="557"/>
      <c r="S993" s="558"/>
      <c r="T993" s="559"/>
      <c r="U993" s="562"/>
      <c r="V993" s="563"/>
      <c r="W993" s="591"/>
      <c r="X993" s="572"/>
      <c r="Y993" s="353"/>
      <c r="Z993" s="573"/>
      <c r="AA993" s="574" t="str">
        <f>IFERROR(__xludf.DUMMYFUNCTION("""COMPUTED_VALUE"""),"")</f>
        <v/>
      </c>
      <c r="AB993" s="577" t="str">
        <f>IFERROR(__xludf.DUMMYFUNCTION("""COMPUTED_VALUE"""),"")</f>
        <v/>
      </c>
      <c r="AC993" s="575" t="str">
        <f>IFERROR(__xludf.DUMMYFUNCTION("""COMPUTED_VALUE"""),"")</f>
        <v/>
      </c>
      <c r="AD993" s="576" t="str">
        <f>IFERROR(__xludf.DUMMYFUNCTION("""COMPUTED_VALUE"""),"")</f>
        <v/>
      </c>
      <c r="AE993" s="574" t="str">
        <f>IFERROR(__xludf.DUMMYFUNCTION("""COMPUTED_VALUE"""),"")</f>
        <v/>
      </c>
      <c r="AF993" s="577" t="str">
        <f>IFERROR(__xludf.DUMMYFUNCTION("""COMPUTED_VALUE"""),"")</f>
        <v/>
      </c>
      <c r="AG993" s="570"/>
      <c r="AH993" s="571"/>
      <c r="AI993" s="393"/>
    </row>
    <row r="994">
      <c r="A994" s="554"/>
      <c r="B994" s="480" t="s">
        <v>2869</v>
      </c>
      <c r="C994" s="555"/>
      <c r="D994" s="556"/>
      <c r="E994" s="384" t="s">
        <v>2869</v>
      </c>
      <c r="F994" s="557"/>
      <c r="G994" s="558"/>
      <c r="H994" s="559"/>
      <c r="I994" s="560"/>
      <c r="J994" s="558"/>
      <c r="K994" s="561"/>
      <c r="L994" s="557"/>
      <c r="M994" s="558"/>
      <c r="N994" s="559"/>
      <c r="O994" s="560"/>
      <c r="P994" s="558"/>
      <c r="Q994" s="561"/>
      <c r="R994" s="557"/>
      <c r="S994" s="558"/>
      <c r="T994" s="559"/>
      <c r="U994" s="562"/>
      <c r="V994" s="563"/>
      <c r="W994" s="591"/>
      <c r="X994" s="572"/>
      <c r="Y994" s="353"/>
      <c r="Z994" s="573"/>
      <c r="AA994" s="574" t="str">
        <f>IFERROR(__xludf.DUMMYFUNCTION("""COMPUTED_VALUE"""),"")</f>
        <v/>
      </c>
      <c r="AB994" s="577" t="str">
        <f>IFERROR(__xludf.DUMMYFUNCTION("""COMPUTED_VALUE"""),"")</f>
        <v/>
      </c>
      <c r="AC994" s="575" t="str">
        <f>IFERROR(__xludf.DUMMYFUNCTION("""COMPUTED_VALUE"""),"")</f>
        <v/>
      </c>
      <c r="AD994" s="576" t="str">
        <f>IFERROR(__xludf.DUMMYFUNCTION("""COMPUTED_VALUE"""),"")</f>
        <v/>
      </c>
      <c r="AE994" s="574" t="str">
        <f>IFERROR(__xludf.DUMMYFUNCTION("""COMPUTED_VALUE"""),"")</f>
        <v/>
      </c>
      <c r="AF994" s="577" t="str">
        <f>IFERROR(__xludf.DUMMYFUNCTION("""COMPUTED_VALUE"""),"")</f>
        <v/>
      </c>
      <c r="AG994" s="570"/>
      <c r="AH994" s="571"/>
      <c r="AI994" s="393"/>
    </row>
    <row r="995">
      <c r="A995" s="554"/>
      <c r="B995" s="480" t="s">
        <v>2869</v>
      </c>
      <c r="C995" s="555"/>
      <c r="D995" s="556"/>
      <c r="E995" s="384" t="s">
        <v>2869</v>
      </c>
      <c r="F995" s="557"/>
      <c r="G995" s="558"/>
      <c r="H995" s="559"/>
      <c r="I995" s="560"/>
      <c r="J995" s="558"/>
      <c r="K995" s="561"/>
      <c r="L995" s="557"/>
      <c r="M995" s="558"/>
      <c r="N995" s="559"/>
      <c r="O995" s="560"/>
      <c r="P995" s="558"/>
      <c r="Q995" s="561"/>
      <c r="R995" s="557"/>
      <c r="S995" s="558"/>
      <c r="T995" s="559"/>
      <c r="U995" s="562"/>
      <c r="V995" s="563"/>
      <c r="W995" s="591"/>
      <c r="X995" s="572"/>
      <c r="Y995" s="353"/>
      <c r="Z995" s="573"/>
      <c r="AA995" s="574" t="str">
        <f>IFERROR(__xludf.DUMMYFUNCTION("""COMPUTED_VALUE"""),"")</f>
        <v/>
      </c>
      <c r="AB995" s="577" t="str">
        <f>IFERROR(__xludf.DUMMYFUNCTION("""COMPUTED_VALUE"""),"")</f>
        <v/>
      </c>
      <c r="AC995" s="575" t="str">
        <f>IFERROR(__xludf.DUMMYFUNCTION("""COMPUTED_VALUE"""),"")</f>
        <v/>
      </c>
      <c r="AD995" s="576" t="str">
        <f>IFERROR(__xludf.DUMMYFUNCTION("""COMPUTED_VALUE"""),"")</f>
        <v/>
      </c>
      <c r="AE995" s="574" t="str">
        <f>IFERROR(__xludf.DUMMYFUNCTION("""COMPUTED_VALUE"""),"")</f>
        <v/>
      </c>
      <c r="AF995" s="577" t="str">
        <f>IFERROR(__xludf.DUMMYFUNCTION("""COMPUTED_VALUE"""),"")</f>
        <v/>
      </c>
      <c r="AG995" s="570"/>
      <c r="AH995" s="571"/>
      <c r="AI995" s="393"/>
    </row>
    <row r="996">
      <c r="A996" s="554"/>
      <c r="B996" s="480" t="s">
        <v>2869</v>
      </c>
      <c r="C996" s="555"/>
      <c r="D996" s="556"/>
      <c r="E996" s="384" t="s">
        <v>2869</v>
      </c>
      <c r="F996" s="557"/>
      <c r="G996" s="558"/>
      <c r="H996" s="559"/>
      <c r="I996" s="560"/>
      <c r="J996" s="558"/>
      <c r="K996" s="561"/>
      <c r="L996" s="557"/>
      <c r="M996" s="558"/>
      <c r="N996" s="559"/>
      <c r="O996" s="560"/>
      <c r="P996" s="558"/>
      <c r="Q996" s="561"/>
      <c r="R996" s="557"/>
      <c r="S996" s="558"/>
      <c r="T996" s="559"/>
      <c r="U996" s="562"/>
      <c r="V996" s="563"/>
      <c r="W996" s="591"/>
      <c r="X996" s="572"/>
      <c r="Y996" s="353"/>
      <c r="Z996" s="573"/>
      <c r="AA996" s="574" t="str">
        <f>IFERROR(__xludf.DUMMYFUNCTION("""COMPUTED_VALUE"""),"")</f>
        <v/>
      </c>
      <c r="AB996" s="577" t="str">
        <f>IFERROR(__xludf.DUMMYFUNCTION("""COMPUTED_VALUE"""),"")</f>
        <v/>
      </c>
      <c r="AC996" s="575" t="str">
        <f>IFERROR(__xludf.DUMMYFUNCTION("""COMPUTED_VALUE"""),"")</f>
        <v/>
      </c>
      <c r="AD996" s="576" t="str">
        <f>IFERROR(__xludf.DUMMYFUNCTION("""COMPUTED_VALUE"""),"")</f>
        <v/>
      </c>
      <c r="AE996" s="574" t="str">
        <f>IFERROR(__xludf.DUMMYFUNCTION("""COMPUTED_VALUE"""),"")</f>
        <v/>
      </c>
      <c r="AF996" s="577" t="str">
        <f>IFERROR(__xludf.DUMMYFUNCTION("""COMPUTED_VALUE"""),"")</f>
        <v/>
      </c>
      <c r="AG996" s="570"/>
      <c r="AH996" s="571"/>
      <c r="AI996" s="393"/>
    </row>
    <row r="997">
      <c r="A997" s="554"/>
      <c r="B997" s="480" t="s">
        <v>2869</v>
      </c>
      <c r="C997" s="555"/>
      <c r="D997" s="556"/>
      <c r="E997" s="384" t="s">
        <v>2869</v>
      </c>
      <c r="F997" s="557"/>
      <c r="G997" s="558"/>
      <c r="H997" s="559"/>
      <c r="I997" s="560"/>
      <c r="J997" s="558"/>
      <c r="K997" s="561"/>
      <c r="L997" s="557"/>
      <c r="M997" s="558"/>
      <c r="N997" s="559"/>
      <c r="O997" s="560"/>
      <c r="P997" s="558"/>
      <c r="Q997" s="561"/>
      <c r="R997" s="557"/>
      <c r="S997" s="558"/>
      <c r="T997" s="559"/>
      <c r="U997" s="562"/>
      <c r="V997" s="563"/>
      <c r="W997" s="591"/>
      <c r="X997" s="572"/>
      <c r="Y997" s="353"/>
      <c r="Z997" s="573"/>
      <c r="AA997" s="574" t="str">
        <f>IFERROR(__xludf.DUMMYFUNCTION("""COMPUTED_VALUE"""),"")</f>
        <v/>
      </c>
      <c r="AB997" s="577" t="str">
        <f>IFERROR(__xludf.DUMMYFUNCTION("""COMPUTED_VALUE"""),"")</f>
        <v/>
      </c>
      <c r="AC997" s="575" t="str">
        <f>IFERROR(__xludf.DUMMYFUNCTION("""COMPUTED_VALUE"""),"")</f>
        <v/>
      </c>
      <c r="AD997" s="576" t="str">
        <f>IFERROR(__xludf.DUMMYFUNCTION("""COMPUTED_VALUE"""),"")</f>
        <v/>
      </c>
      <c r="AE997" s="574" t="str">
        <f>IFERROR(__xludf.DUMMYFUNCTION("""COMPUTED_VALUE"""),"")</f>
        <v/>
      </c>
      <c r="AF997" s="577" t="str">
        <f>IFERROR(__xludf.DUMMYFUNCTION("""COMPUTED_VALUE"""),"")</f>
        <v/>
      </c>
      <c r="AG997" s="570"/>
      <c r="AH997" s="571"/>
      <c r="AI997" s="393"/>
    </row>
    <row r="998">
      <c r="A998" s="554"/>
      <c r="B998" s="480" t="s">
        <v>2869</v>
      </c>
      <c r="C998" s="555"/>
      <c r="D998" s="556"/>
      <c r="E998" s="384" t="s">
        <v>2869</v>
      </c>
      <c r="F998" s="557"/>
      <c r="G998" s="558"/>
      <c r="H998" s="559"/>
      <c r="I998" s="560"/>
      <c r="J998" s="558"/>
      <c r="K998" s="561"/>
      <c r="L998" s="557"/>
      <c r="M998" s="558"/>
      <c r="N998" s="559"/>
      <c r="O998" s="560"/>
      <c r="P998" s="558"/>
      <c r="Q998" s="561"/>
      <c r="R998" s="557"/>
      <c r="S998" s="558"/>
      <c r="T998" s="559"/>
      <c r="U998" s="562"/>
      <c r="V998" s="563"/>
      <c r="W998" s="591"/>
      <c r="X998" s="572"/>
      <c r="Y998" s="353"/>
      <c r="Z998" s="573"/>
      <c r="AA998" s="574" t="str">
        <f>IFERROR(__xludf.DUMMYFUNCTION("""COMPUTED_VALUE"""),"")</f>
        <v/>
      </c>
      <c r="AB998" s="577" t="str">
        <f>IFERROR(__xludf.DUMMYFUNCTION("""COMPUTED_VALUE"""),"")</f>
        <v/>
      </c>
      <c r="AC998" s="575" t="str">
        <f>IFERROR(__xludf.DUMMYFUNCTION("""COMPUTED_VALUE"""),"")</f>
        <v/>
      </c>
      <c r="AD998" s="576" t="str">
        <f>IFERROR(__xludf.DUMMYFUNCTION("""COMPUTED_VALUE"""),"")</f>
        <v/>
      </c>
      <c r="AE998" s="574" t="str">
        <f>IFERROR(__xludf.DUMMYFUNCTION("""COMPUTED_VALUE"""),"")</f>
        <v/>
      </c>
      <c r="AF998" s="577" t="str">
        <f>IFERROR(__xludf.DUMMYFUNCTION("""COMPUTED_VALUE"""),"")</f>
        <v/>
      </c>
      <c r="AG998" s="570"/>
      <c r="AH998" s="571"/>
      <c r="AI998" s="393"/>
    </row>
    <row r="999">
      <c r="A999" s="554"/>
      <c r="B999" s="480" t="s">
        <v>2869</v>
      </c>
      <c r="C999" s="555"/>
      <c r="D999" s="556"/>
      <c r="E999" s="384" t="s">
        <v>2869</v>
      </c>
      <c r="F999" s="557"/>
      <c r="G999" s="558"/>
      <c r="H999" s="559"/>
      <c r="I999" s="560"/>
      <c r="J999" s="558"/>
      <c r="K999" s="561"/>
      <c r="L999" s="557"/>
      <c r="M999" s="558"/>
      <c r="N999" s="559"/>
      <c r="O999" s="560"/>
      <c r="P999" s="558"/>
      <c r="Q999" s="561"/>
      <c r="R999" s="557"/>
      <c r="S999" s="558"/>
      <c r="T999" s="559"/>
      <c r="U999" s="562"/>
      <c r="V999" s="563"/>
      <c r="W999" s="591"/>
      <c r="X999" s="572"/>
      <c r="Y999" s="353"/>
      <c r="Z999" s="573"/>
      <c r="AA999" s="574" t="str">
        <f>IFERROR(__xludf.DUMMYFUNCTION("""COMPUTED_VALUE"""),"")</f>
        <v/>
      </c>
      <c r="AB999" s="577" t="str">
        <f>IFERROR(__xludf.DUMMYFUNCTION("""COMPUTED_VALUE"""),"")</f>
        <v/>
      </c>
      <c r="AC999" s="575" t="str">
        <f>IFERROR(__xludf.DUMMYFUNCTION("""COMPUTED_VALUE"""),"")</f>
        <v/>
      </c>
      <c r="AD999" s="576" t="str">
        <f>IFERROR(__xludf.DUMMYFUNCTION("""COMPUTED_VALUE"""),"")</f>
        <v/>
      </c>
      <c r="AE999" s="574" t="str">
        <f>IFERROR(__xludf.DUMMYFUNCTION("""COMPUTED_VALUE"""),"")</f>
        <v/>
      </c>
      <c r="AF999" s="577" t="str">
        <f>IFERROR(__xludf.DUMMYFUNCTION("""COMPUTED_VALUE"""),"")</f>
        <v/>
      </c>
      <c r="AG999" s="570"/>
      <c r="AH999" s="571"/>
      <c r="AI999" s="393"/>
    </row>
    <row r="1000">
      <c r="A1000" s="554"/>
      <c r="B1000" s="480" t="s">
        <v>2869</v>
      </c>
      <c r="C1000" s="555"/>
      <c r="D1000" s="556"/>
      <c r="E1000" s="384" t="s">
        <v>2869</v>
      </c>
      <c r="F1000" s="557"/>
      <c r="G1000" s="558"/>
      <c r="H1000" s="559"/>
      <c r="I1000" s="560"/>
      <c r="J1000" s="558"/>
      <c r="K1000" s="561"/>
      <c r="L1000" s="557"/>
      <c r="M1000" s="558"/>
      <c r="N1000" s="559"/>
      <c r="O1000" s="560"/>
      <c r="P1000" s="558"/>
      <c r="Q1000" s="561"/>
      <c r="R1000" s="557"/>
      <c r="S1000" s="558"/>
      <c r="T1000" s="559"/>
      <c r="U1000" s="562"/>
      <c r="V1000" s="563"/>
      <c r="W1000" s="591"/>
      <c r="X1000" s="572"/>
      <c r="Y1000" s="353"/>
      <c r="Z1000" s="573"/>
      <c r="AA1000" s="574" t="str">
        <f>IFERROR(__xludf.DUMMYFUNCTION("""COMPUTED_VALUE"""),"")</f>
        <v/>
      </c>
      <c r="AB1000" s="577" t="str">
        <f>IFERROR(__xludf.DUMMYFUNCTION("""COMPUTED_VALUE"""),"")</f>
        <v/>
      </c>
      <c r="AC1000" s="575" t="str">
        <f>IFERROR(__xludf.DUMMYFUNCTION("""COMPUTED_VALUE"""),"")</f>
        <v/>
      </c>
      <c r="AD1000" s="576" t="str">
        <f>IFERROR(__xludf.DUMMYFUNCTION("""COMPUTED_VALUE"""),"")</f>
        <v/>
      </c>
      <c r="AE1000" s="574" t="str">
        <f>IFERROR(__xludf.DUMMYFUNCTION("""COMPUTED_VALUE"""),"")</f>
        <v/>
      </c>
      <c r="AF1000" s="577" t="str">
        <f>IFERROR(__xludf.DUMMYFUNCTION("""COMPUTED_VALUE"""),"")</f>
        <v/>
      </c>
      <c r="AG1000" s="570"/>
      <c r="AH1000" s="571"/>
      <c r="AI1000" s="393"/>
    </row>
    <row r="1001">
      <c r="A1001" s="554"/>
      <c r="B1001" s="480" t="s">
        <v>2869</v>
      </c>
      <c r="C1001" s="555"/>
      <c r="D1001" s="556"/>
      <c r="E1001" s="384" t="s">
        <v>2869</v>
      </c>
      <c r="F1001" s="557"/>
      <c r="G1001" s="558"/>
      <c r="H1001" s="559"/>
      <c r="I1001" s="560"/>
      <c r="J1001" s="558"/>
      <c r="K1001" s="561"/>
      <c r="L1001" s="557"/>
      <c r="M1001" s="558"/>
      <c r="N1001" s="559"/>
      <c r="O1001" s="560"/>
      <c r="P1001" s="558"/>
      <c r="Q1001" s="561"/>
      <c r="R1001" s="557"/>
      <c r="S1001" s="558"/>
      <c r="T1001" s="559"/>
      <c r="U1001" s="562"/>
      <c r="V1001" s="563"/>
      <c r="W1001" s="591"/>
      <c r="X1001" s="572"/>
      <c r="Y1001" s="353"/>
      <c r="Z1001" s="573"/>
      <c r="AA1001" s="574" t="str">
        <f>IFERROR(__xludf.DUMMYFUNCTION("""COMPUTED_VALUE"""),"")</f>
        <v/>
      </c>
      <c r="AB1001" s="577" t="str">
        <f>IFERROR(__xludf.DUMMYFUNCTION("""COMPUTED_VALUE"""),"")</f>
        <v/>
      </c>
      <c r="AC1001" s="575" t="str">
        <f>IFERROR(__xludf.DUMMYFUNCTION("""COMPUTED_VALUE"""),"")</f>
        <v/>
      </c>
      <c r="AD1001" s="576" t="str">
        <f>IFERROR(__xludf.DUMMYFUNCTION("""COMPUTED_VALUE"""),"")</f>
        <v/>
      </c>
      <c r="AE1001" s="574" t="str">
        <f>IFERROR(__xludf.DUMMYFUNCTION("""COMPUTED_VALUE"""),"")</f>
        <v/>
      </c>
      <c r="AF1001" s="577" t="str">
        <f>IFERROR(__xludf.DUMMYFUNCTION("""COMPUTED_VALUE"""),"")</f>
        <v/>
      </c>
      <c r="AG1001" s="570"/>
      <c r="AH1001" s="571"/>
      <c r="AI1001" s="393"/>
    </row>
    <row r="1002">
      <c r="A1002" s="554"/>
      <c r="B1002" s="480" t="s">
        <v>2869</v>
      </c>
      <c r="C1002" s="555"/>
      <c r="D1002" s="556"/>
      <c r="E1002" s="384" t="s">
        <v>2869</v>
      </c>
      <c r="F1002" s="557"/>
      <c r="G1002" s="558"/>
      <c r="H1002" s="559"/>
      <c r="I1002" s="560"/>
      <c r="J1002" s="558"/>
      <c r="K1002" s="561"/>
      <c r="L1002" s="557"/>
      <c r="M1002" s="558"/>
      <c r="N1002" s="559"/>
      <c r="O1002" s="560"/>
      <c r="P1002" s="558"/>
      <c r="Q1002" s="561"/>
      <c r="R1002" s="557"/>
      <c r="S1002" s="558"/>
      <c r="T1002" s="559"/>
      <c r="U1002" s="562"/>
      <c r="V1002" s="563"/>
      <c r="W1002" s="591"/>
      <c r="X1002" s="572"/>
      <c r="Y1002" s="353"/>
      <c r="Z1002" s="573"/>
      <c r="AA1002" s="574" t="str">
        <f>IFERROR(__xludf.DUMMYFUNCTION("""COMPUTED_VALUE"""),"")</f>
        <v/>
      </c>
      <c r="AB1002" s="577" t="str">
        <f>IFERROR(__xludf.DUMMYFUNCTION("""COMPUTED_VALUE"""),"")</f>
        <v/>
      </c>
      <c r="AC1002" s="575" t="str">
        <f>IFERROR(__xludf.DUMMYFUNCTION("""COMPUTED_VALUE"""),"")</f>
        <v/>
      </c>
      <c r="AD1002" s="576" t="str">
        <f>IFERROR(__xludf.DUMMYFUNCTION("""COMPUTED_VALUE"""),"")</f>
        <v/>
      </c>
      <c r="AE1002" s="574" t="str">
        <f>IFERROR(__xludf.DUMMYFUNCTION("""COMPUTED_VALUE"""),"")</f>
        <v/>
      </c>
      <c r="AF1002" s="577" t="str">
        <f>IFERROR(__xludf.DUMMYFUNCTION("""COMPUTED_VALUE"""),"")</f>
        <v/>
      </c>
      <c r="AG1002" s="570"/>
      <c r="AH1002" s="571"/>
      <c r="AI1002" s="393"/>
    </row>
    <row r="1003">
      <c r="A1003" s="554"/>
      <c r="B1003" s="480" t="s">
        <v>2869</v>
      </c>
      <c r="C1003" s="555"/>
      <c r="D1003" s="556"/>
      <c r="E1003" s="384" t="s">
        <v>2869</v>
      </c>
      <c r="F1003" s="557"/>
      <c r="G1003" s="558"/>
      <c r="H1003" s="559"/>
      <c r="I1003" s="560"/>
      <c r="J1003" s="558"/>
      <c r="K1003" s="561"/>
      <c r="L1003" s="557"/>
      <c r="M1003" s="558"/>
      <c r="N1003" s="559"/>
      <c r="O1003" s="560"/>
      <c r="P1003" s="558"/>
      <c r="Q1003" s="561"/>
      <c r="R1003" s="557"/>
      <c r="S1003" s="558"/>
      <c r="T1003" s="559"/>
      <c r="U1003" s="562"/>
      <c r="V1003" s="563"/>
      <c r="W1003" s="591"/>
      <c r="X1003" s="572"/>
      <c r="Y1003" s="353"/>
      <c r="Z1003" s="573"/>
      <c r="AA1003" s="574" t="str">
        <f>IFERROR(__xludf.DUMMYFUNCTION("""COMPUTED_VALUE"""),"")</f>
        <v/>
      </c>
      <c r="AB1003" s="577" t="str">
        <f>IFERROR(__xludf.DUMMYFUNCTION("""COMPUTED_VALUE"""),"")</f>
        <v/>
      </c>
      <c r="AC1003" s="575" t="str">
        <f>IFERROR(__xludf.DUMMYFUNCTION("""COMPUTED_VALUE"""),"")</f>
        <v/>
      </c>
      <c r="AD1003" s="576" t="str">
        <f>IFERROR(__xludf.DUMMYFUNCTION("""COMPUTED_VALUE"""),"")</f>
        <v/>
      </c>
      <c r="AE1003" s="574" t="str">
        <f>IFERROR(__xludf.DUMMYFUNCTION("""COMPUTED_VALUE"""),"")</f>
        <v/>
      </c>
      <c r="AF1003" s="577" t="str">
        <f>IFERROR(__xludf.DUMMYFUNCTION("""COMPUTED_VALUE"""),"")</f>
        <v/>
      </c>
      <c r="AG1003" s="570"/>
      <c r="AH1003" s="571"/>
      <c r="AI1003" s="393"/>
    </row>
    <row r="1004">
      <c r="A1004" s="554"/>
      <c r="B1004" s="480" t="s">
        <v>2869</v>
      </c>
      <c r="C1004" s="555"/>
      <c r="D1004" s="556"/>
      <c r="E1004" s="384" t="s">
        <v>2869</v>
      </c>
      <c r="F1004" s="557"/>
      <c r="G1004" s="558"/>
      <c r="H1004" s="559"/>
      <c r="I1004" s="560"/>
      <c r="J1004" s="558"/>
      <c r="K1004" s="561"/>
      <c r="L1004" s="557"/>
      <c r="M1004" s="558"/>
      <c r="N1004" s="559"/>
      <c r="O1004" s="560"/>
      <c r="P1004" s="558"/>
      <c r="Q1004" s="561"/>
      <c r="R1004" s="557"/>
      <c r="S1004" s="558"/>
      <c r="T1004" s="559"/>
      <c r="U1004" s="562"/>
      <c r="V1004" s="563"/>
      <c r="W1004" s="591"/>
      <c r="X1004" s="572"/>
      <c r="Y1004" s="353"/>
      <c r="Z1004" s="573"/>
      <c r="AA1004" s="574" t="str">
        <f>IFERROR(__xludf.DUMMYFUNCTION("""COMPUTED_VALUE"""),"")</f>
        <v/>
      </c>
      <c r="AB1004" s="577" t="str">
        <f>IFERROR(__xludf.DUMMYFUNCTION("""COMPUTED_VALUE"""),"")</f>
        <v/>
      </c>
      <c r="AC1004" s="575" t="str">
        <f>IFERROR(__xludf.DUMMYFUNCTION("""COMPUTED_VALUE"""),"")</f>
        <v/>
      </c>
      <c r="AD1004" s="576" t="str">
        <f>IFERROR(__xludf.DUMMYFUNCTION("""COMPUTED_VALUE"""),"")</f>
        <v/>
      </c>
      <c r="AE1004" s="574" t="str">
        <f>IFERROR(__xludf.DUMMYFUNCTION("""COMPUTED_VALUE"""),"")</f>
        <v/>
      </c>
      <c r="AF1004" s="577" t="str">
        <f>IFERROR(__xludf.DUMMYFUNCTION("""COMPUTED_VALUE"""),"")</f>
        <v/>
      </c>
      <c r="AG1004" s="570"/>
      <c r="AH1004" s="571"/>
      <c r="AI1004" s="393"/>
    </row>
    <row r="1005">
      <c r="A1005" s="554"/>
      <c r="B1005" s="480" t="s">
        <v>2869</v>
      </c>
      <c r="C1005" s="555"/>
      <c r="D1005" s="556"/>
      <c r="E1005" s="384" t="s">
        <v>2869</v>
      </c>
      <c r="F1005" s="557"/>
      <c r="G1005" s="558"/>
      <c r="H1005" s="559"/>
      <c r="I1005" s="560"/>
      <c r="J1005" s="558"/>
      <c r="K1005" s="561"/>
      <c r="L1005" s="557"/>
      <c r="M1005" s="558"/>
      <c r="N1005" s="559"/>
      <c r="O1005" s="560"/>
      <c r="P1005" s="558"/>
      <c r="Q1005" s="561"/>
      <c r="R1005" s="557"/>
      <c r="S1005" s="558"/>
      <c r="T1005" s="559"/>
      <c r="U1005" s="562"/>
      <c r="V1005" s="563"/>
      <c r="W1005" s="591"/>
      <c r="X1005" s="572"/>
      <c r="Y1005" s="353"/>
      <c r="Z1005" s="573"/>
      <c r="AA1005" s="574" t="str">
        <f>IFERROR(__xludf.DUMMYFUNCTION("""COMPUTED_VALUE"""),"")</f>
        <v/>
      </c>
      <c r="AB1005" s="577" t="str">
        <f>IFERROR(__xludf.DUMMYFUNCTION("""COMPUTED_VALUE"""),"")</f>
        <v/>
      </c>
      <c r="AC1005" s="575" t="str">
        <f>IFERROR(__xludf.DUMMYFUNCTION("""COMPUTED_VALUE"""),"")</f>
        <v/>
      </c>
      <c r="AD1005" s="576" t="str">
        <f>IFERROR(__xludf.DUMMYFUNCTION("""COMPUTED_VALUE"""),"")</f>
        <v/>
      </c>
      <c r="AE1005" s="574" t="str">
        <f>IFERROR(__xludf.DUMMYFUNCTION("""COMPUTED_VALUE"""),"")</f>
        <v/>
      </c>
      <c r="AF1005" s="577" t="str">
        <f>IFERROR(__xludf.DUMMYFUNCTION("""COMPUTED_VALUE"""),"")</f>
        <v/>
      </c>
      <c r="AG1005" s="570"/>
      <c r="AH1005" s="571"/>
      <c r="AI1005" s="393"/>
    </row>
    <row r="1006">
      <c r="A1006" s="554"/>
      <c r="B1006" s="480" t="s">
        <v>2869</v>
      </c>
      <c r="C1006" s="555"/>
      <c r="D1006" s="556"/>
      <c r="E1006" s="384" t="s">
        <v>2869</v>
      </c>
      <c r="F1006" s="557"/>
      <c r="G1006" s="558"/>
      <c r="H1006" s="559"/>
      <c r="I1006" s="560"/>
      <c r="J1006" s="558"/>
      <c r="K1006" s="561"/>
      <c r="L1006" s="557"/>
      <c r="M1006" s="558"/>
      <c r="N1006" s="559"/>
      <c r="O1006" s="560"/>
      <c r="P1006" s="558"/>
      <c r="Q1006" s="561"/>
      <c r="R1006" s="557"/>
      <c r="S1006" s="558"/>
      <c r="T1006" s="559"/>
      <c r="U1006" s="562"/>
      <c r="V1006" s="563"/>
      <c r="W1006" s="591"/>
      <c r="X1006" s="572"/>
      <c r="Y1006" s="353"/>
      <c r="Z1006" s="573"/>
      <c r="AA1006" s="574" t="str">
        <f>IFERROR(__xludf.DUMMYFUNCTION("""COMPUTED_VALUE"""),"")</f>
        <v/>
      </c>
      <c r="AB1006" s="577" t="str">
        <f>IFERROR(__xludf.DUMMYFUNCTION("""COMPUTED_VALUE"""),"")</f>
        <v/>
      </c>
      <c r="AC1006" s="575" t="str">
        <f>IFERROR(__xludf.DUMMYFUNCTION("""COMPUTED_VALUE"""),"")</f>
        <v/>
      </c>
      <c r="AD1006" s="576" t="str">
        <f>IFERROR(__xludf.DUMMYFUNCTION("""COMPUTED_VALUE"""),"")</f>
        <v/>
      </c>
      <c r="AE1006" s="574" t="str">
        <f>IFERROR(__xludf.DUMMYFUNCTION("""COMPUTED_VALUE"""),"")</f>
        <v/>
      </c>
      <c r="AF1006" s="577" t="str">
        <f>IFERROR(__xludf.DUMMYFUNCTION("""COMPUTED_VALUE"""),"")</f>
        <v/>
      </c>
      <c r="AG1006" s="570"/>
      <c r="AH1006" s="571"/>
      <c r="AI1006" s="393"/>
    </row>
    <row r="1007">
      <c r="A1007" s="554"/>
      <c r="B1007" s="480" t="s">
        <v>2869</v>
      </c>
      <c r="C1007" s="555"/>
      <c r="D1007" s="556"/>
      <c r="E1007" s="384" t="s">
        <v>2869</v>
      </c>
      <c r="F1007" s="557"/>
      <c r="G1007" s="558"/>
      <c r="H1007" s="559"/>
      <c r="I1007" s="560"/>
      <c r="J1007" s="558"/>
      <c r="K1007" s="561"/>
      <c r="L1007" s="557"/>
      <c r="M1007" s="558"/>
      <c r="N1007" s="559"/>
      <c r="O1007" s="560"/>
      <c r="P1007" s="558"/>
      <c r="Q1007" s="561"/>
      <c r="R1007" s="557"/>
      <c r="S1007" s="558"/>
      <c r="T1007" s="559"/>
      <c r="U1007" s="562"/>
      <c r="V1007" s="563"/>
      <c r="W1007" s="591"/>
      <c r="X1007" s="572"/>
      <c r="Y1007" s="353"/>
      <c r="Z1007" s="573"/>
      <c r="AA1007" s="574" t="str">
        <f>IFERROR(__xludf.DUMMYFUNCTION("""COMPUTED_VALUE"""),"")</f>
        <v/>
      </c>
      <c r="AB1007" s="577" t="str">
        <f>IFERROR(__xludf.DUMMYFUNCTION("""COMPUTED_VALUE"""),"")</f>
        <v/>
      </c>
      <c r="AC1007" s="575" t="str">
        <f>IFERROR(__xludf.DUMMYFUNCTION("""COMPUTED_VALUE"""),"")</f>
        <v/>
      </c>
      <c r="AD1007" s="576" t="str">
        <f>IFERROR(__xludf.DUMMYFUNCTION("""COMPUTED_VALUE"""),"")</f>
        <v/>
      </c>
      <c r="AE1007" s="574" t="str">
        <f>IFERROR(__xludf.DUMMYFUNCTION("""COMPUTED_VALUE"""),"")</f>
        <v/>
      </c>
      <c r="AF1007" s="577" t="str">
        <f>IFERROR(__xludf.DUMMYFUNCTION("""COMPUTED_VALUE"""),"")</f>
        <v/>
      </c>
      <c r="AG1007" s="570"/>
      <c r="AH1007" s="571"/>
      <c r="AI1007" s="393"/>
    </row>
    <row r="1008">
      <c r="A1008" s="554"/>
      <c r="B1008" s="480" t="s">
        <v>2869</v>
      </c>
      <c r="C1008" s="555"/>
      <c r="D1008" s="556"/>
      <c r="E1008" s="384" t="s">
        <v>2869</v>
      </c>
      <c r="F1008" s="557"/>
      <c r="G1008" s="558"/>
      <c r="H1008" s="559"/>
      <c r="I1008" s="560"/>
      <c r="J1008" s="558"/>
      <c r="K1008" s="561"/>
      <c r="L1008" s="557"/>
      <c r="M1008" s="558"/>
      <c r="N1008" s="559"/>
      <c r="O1008" s="560"/>
      <c r="P1008" s="558"/>
      <c r="Q1008" s="561"/>
      <c r="R1008" s="557"/>
      <c r="S1008" s="558"/>
      <c r="T1008" s="559"/>
      <c r="U1008" s="562"/>
      <c r="V1008" s="563"/>
      <c r="W1008" s="591"/>
      <c r="X1008" s="572"/>
      <c r="Y1008" s="353"/>
      <c r="Z1008" s="573"/>
      <c r="AA1008" s="574" t="str">
        <f>IFERROR(__xludf.DUMMYFUNCTION("""COMPUTED_VALUE"""),"")</f>
        <v/>
      </c>
      <c r="AB1008" s="577" t="str">
        <f>IFERROR(__xludf.DUMMYFUNCTION("""COMPUTED_VALUE"""),"")</f>
        <v/>
      </c>
      <c r="AC1008" s="575" t="str">
        <f>IFERROR(__xludf.DUMMYFUNCTION("""COMPUTED_VALUE"""),"")</f>
        <v/>
      </c>
      <c r="AD1008" s="576" t="str">
        <f>IFERROR(__xludf.DUMMYFUNCTION("""COMPUTED_VALUE"""),"")</f>
        <v/>
      </c>
      <c r="AE1008" s="574" t="str">
        <f>IFERROR(__xludf.DUMMYFUNCTION("""COMPUTED_VALUE"""),"")</f>
        <v/>
      </c>
      <c r="AF1008" s="577" t="str">
        <f>IFERROR(__xludf.DUMMYFUNCTION("""COMPUTED_VALUE"""),"")</f>
        <v/>
      </c>
      <c r="AG1008" s="570"/>
      <c r="AH1008" s="571"/>
      <c r="AI1008" s="393"/>
    </row>
    <row r="1009">
      <c r="A1009" s="554"/>
      <c r="B1009" s="480" t="s">
        <v>2869</v>
      </c>
      <c r="C1009" s="555"/>
      <c r="D1009" s="556"/>
      <c r="E1009" s="384" t="s">
        <v>2869</v>
      </c>
      <c r="F1009" s="557"/>
      <c r="G1009" s="558"/>
      <c r="H1009" s="559"/>
      <c r="I1009" s="560"/>
      <c r="J1009" s="558"/>
      <c r="K1009" s="561"/>
      <c r="L1009" s="557"/>
      <c r="M1009" s="558"/>
      <c r="N1009" s="559"/>
      <c r="O1009" s="560"/>
      <c r="P1009" s="558"/>
      <c r="Q1009" s="561"/>
      <c r="R1009" s="557"/>
      <c r="S1009" s="558"/>
      <c r="T1009" s="559"/>
      <c r="U1009" s="562"/>
      <c r="V1009" s="563"/>
      <c r="W1009" s="591"/>
      <c r="X1009" s="572"/>
      <c r="Y1009" s="353"/>
      <c r="Z1009" s="573"/>
      <c r="AA1009" s="574" t="str">
        <f>IFERROR(__xludf.DUMMYFUNCTION("""COMPUTED_VALUE"""),"")</f>
        <v/>
      </c>
      <c r="AB1009" s="577" t="str">
        <f>IFERROR(__xludf.DUMMYFUNCTION("""COMPUTED_VALUE"""),"")</f>
        <v/>
      </c>
      <c r="AC1009" s="575" t="str">
        <f>IFERROR(__xludf.DUMMYFUNCTION("""COMPUTED_VALUE"""),"")</f>
        <v/>
      </c>
      <c r="AD1009" s="576" t="str">
        <f>IFERROR(__xludf.DUMMYFUNCTION("""COMPUTED_VALUE"""),"")</f>
        <v/>
      </c>
      <c r="AE1009" s="574" t="str">
        <f>IFERROR(__xludf.DUMMYFUNCTION("""COMPUTED_VALUE"""),"")</f>
        <v/>
      </c>
      <c r="AF1009" s="577" t="str">
        <f>IFERROR(__xludf.DUMMYFUNCTION("""COMPUTED_VALUE"""),"")</f>
        <v/>
      </c>
      <c r="AG1009" s="570"/>
      <c r="AH1009" s="571"/>
      <c r="AI1009" s="393"/>
    </row>
    <row r="1010">
      <c r="A1010" s="554"/>
      <c r="B1010" s="480" t="s">
        <v>2869</v>
      </c>
      <c r="C1010" s="555"/>
      <c r="D1010" s="556"/>
      <c r="E1010" s="384" t="s">
        <v>2869</v>
      </c>
      <c r="F1010" s="557"/>
      <c r="G1010" s="558"/>
      <c r="H1010" s="559"/>
      <c r="I1010" s="560"/>
      <c r="J1010" s="558"/>
      <c r="K1010" s="561"/>
      <c r="L1010" s="557"/>
      <c r="M1010" s="558"/>
      <c r="N1010" s="559"/>
      <c r="O1010" s="560"/>
      <c r="P1010" s="558"/>
      <c r="Q1010" s="561"/>
      <c r="R1010" s="557"/>
      <c r="S1010" s="558"/>
      <c r="T1010" s="559"/>
      <c r="U1010" s="562"/>
      <c r="V1010" s="563"/>
      <c r="W1010" s="591"/>
      <c r="X1010" s="572"/>
      <c r="Y1010" s="353"/>
      <c r="Z1010" s="573"/>
      <c r="AA1010" s="574" t="str">
        <f>IFERROR(__xludf.DUMMYFUNCTION("""COMPUTED_VALUE"""),"")</f>
        <v/>
      </c>
      <c r="AB1010" s="577" t="str">
        <f>IFERROR(__xludf.DUMMYFUNCTION("""COMPUTED_VALUE"""),"")</f>
        <v/>
      </c>
      <c r="AC1010" s="575" t="str">
        <f>IFERROR(__xludf.DUMMYFUNCTION("""COMPUTED_VALUE"""),"")</f>
        <v/>
      </c>
      <c r="AD1010" s="576" t="str">
        <f>IFERROR(__xludf.DUMMYFUNCTION("""COMPUTED_VALUE"""),"")</f>
        <v/>
      </c>
      <c r="AE1010" s="574" t="str">
        <f>IFERROR(__xludf.DUMMYFUNCTION("""COMPUTED_VALUE"""),"")</f>
        <v/>
      </c>
      <c r="AF1010" s="577" t="str">
        <f>IFERROR(__xludf.DUMMYFUNCTION("""COMPUTED_VALUE"""),"")</f>
        <v/>
      </c>
      <c r="AG1010" s="570"/>
      <c r="AH1010" s="571"/>
      <c r="AI1010" s="393"/>
    </row>
    <row r="1011">
      <c r="A1011" s="554"/>
      <c r="B1011" s="480" t="s">
        <v>2869</v>
      </c>
      <c r="C1011" s="555"/>
      <c r="D1011" s="556"/>
      <c r="E1011" s="384" t="s">
        <v>2869</v>
      </c>
      <c r="F1011" s="557"/>
      <c r="G1011" s="558"/>
      <c r="H1011" s="559"/>
      <c r="I1011" s="560"/>
      <c r="J1011" s="558"/>
      <c r="K1011" s="561"/>
      <c r="L1011" s="557"/>
      <c r="M1011" s="558"/>
      <c r="N1011" s="559"/>
      <c r="O1011" s="560"/>
      <c r="P1011" s="558"/>
      <c r="Q1011" s="561"/>
      <c r="R1011" s="557"/>
      <c r="S1011" s="558"/>
      <c r="T1011" s="559"/>
      <c r="U1011" s="562"/>
      <c r="V1011" s="563"/>
      <c r="W1011" s="591"/>
      <c r="X1011" s="572"/>
      <c r="Y1011" s="353"/>
      <c r="Z1011" s="573"/>
      <c r="AA1011" s="574" t="str">
        <f>IFERROR(__xludf.DUMMYFUNCTION("""COMPUTED_VALUE"""),"")</f>
        <v/>
      </c>
      <c r="AB1011" s="577" t="str">
        <f>IFERROR(__xludf.DUMMYFUNCTION("""COMPUTED_VALUE"""),"")</f>
        <v/>
      </c>
      <c r="AC1011" s="575" t="str">
        <f>IFERROR(__xludf.DUMMYFUNCTION("""COMPUTED_VALUE"""),"")</f>
        <v/>
      </c>
      <c r="AD1011" s="576" t="str">
        <f>IFERROR(__xludf.DUMMYFUNCTION("""COMPUTED_VALUE"""),"")</f>
        <v/>
      </c>
      <c r="AE1011" s="574" t="str">
        <f>IFERROR(__xludf.DUMMYFUNCTION("""COMPUTED_VALUE"""),"")</f>
        <v/>
      </c>
      <c r="AF1011" s="577" t="str">
        <f>IFERROR(__xludf.DUMMYFUNCTION("""COMPUTED_VALUE"""),"")</f>
        <v/>
      </c>
      <c r="AG1011" s="570"/>
      <c r="AH1011" s="571"/>
      <c r="AI1011" s="393"/>
    </row>
    <row r="1012">
      <c r="A1012" s="554"/>
      <c r="B1012" s="480" t="s">
        <v>2869</v>
      </c>
      <c r="C1012" s="555"/>
      <c r="D1012" s="556"/>
      <c r="E1012" s="384" t="s">
        <v>2869</v>
      </c>
      <c r="F1012" s="557"/>
      <c r="G1012" s="558"/>
      <c r="H1012" s="559"/>
      <c r="I1012" s="560"/>
      <c r="J1012" s="558"/>
      <c r="K1012" s="561"/>
      <c r="L1012" s="557"/>
      <c r="M1012" s="558"/>
      <c r="N1012" s="559"/>
      <c r="O1012" s="560"/>
      <c r="P1012" s="558"/>
      <c r="Q1012" s="561"/>
      <c r="R1012" s="557"/>
      <c r="S1012" s="558"/>
      <c r="T1012" s="559"/>
      <c r="U1012" s="562"/>
      <c r="V1012" s="563"/>
      <c r="W1012" s="591"/>
      <c r="X1012" s="572"/>
      <c r="Y1012" s="353"/>
      <c r="Z1012" s="573"/>
      <c r="AA1012" s="574" t="str">
        <f>IFERROR(__xludf.DUMMYFUNCTION("""COMPUTED_VALUE"""),"")</f>
        <v/>
      </c>
      <c r="AB1012" s="577" t="str">
        <f>IFERROR(__xludf.DUMMYFUNCTION("""COMPUTED_VALUE"""),"")</f>
        <v/>
      </c>
      <c r="AC1012" s="575" t="str">
        <f>IFERROR(__xludf.DUMMYFUNCTION("""COMPUTED_VALUE"""),"")</f>
        <v/>
      </c>
      <c r="AD1012" s="576" t="str">
        <f>IFERROR(__xludf.DUMMYFUNCTION("""COMPUTED_VALUE"""),"")</f>
        <v/>
      </c>
      <c r="AE1012" s="574" t="str">
        <f>IFERROR(__xludf.DUMMYFUNCTION("""COMPUTED_VALUE"""),"")</f>
        <v/>
      </c>
      <c r="AF1012" s="577" t="str">
        <f>IFERROR(__xludf.DUMMYFUNCTION("""COMPUTED_VALUE"""),"")</f>
        <v/>
      </c>
      <c r="AG1012" s="570"/>
      <c r="AH1012" s="571"/>
      <c r="AI1012" s="393"/>
    </row>
    <row r="1013">
      <c r="A1013" s="554"/>
      <c r="B1013" s="480" t="s">
        <v>2869</v>
      </c>
      <c r="C1013" s="555"/>
      <c r="D1013" s="556"/>
      <c r="E1013" s="384" t="s">
        <v>2869</v>
      </c>
      <c r="F1013" s="557"/>
      <c r="G1013" s="558"/>
      <c r="H1013" s="559"/>
      <c r="I1013" s="560"/>
      <c r="J1013" s="558"/>
      <c r="K1013" s="561"/>
      <c r="L1013" s="557"/>
      <c r="M1013" s="558"/>
      <c r="N1013" s="559"/>
      <c r="O1013" s="560"/>
      <c r="P1013" s="558"/>
      <c r="Q1013" s="561"/>
      <c r="R1013" s="557"/>
      <c r="S1013" s="558"/>
      <c r="T1013" s="559"/>
      <c r="U1013" s="562"/>
      <c r="V1013" s="563"/>
      <c r="W1013" s="591"/>
      <c r="X1013" s="572"/>
      <c r="Y1013" s="353"/>
      <c r="Z1013" s="573"/>
      <c r="AA1013" s="574" t="str">
        <f>IFERROR(__xludf.DUMMYFUNCTION("""COMPUTED_VALUE"""),"")</f>
        <v/>
      </c>
      <c r="AB1013" s="577" t="str">
        <f>IFERROR(__xludf.DUMMYFUNCTION("""COMPUTED_VALUE"""),"")</f>
        <v/>
      </c>
      <c r="AC1013" s="575" t="str">
        <f>IFERROR(__xludf.DUMMYFUNCTION("""COMPUTED_VALUE"""),"")</f>
        <v/>
      </c>
      <c r="AD1013" s="576" t="str">
        <f>IFERROR(__xludf.DUMMYFUNCTION("""COMPUTED_VALUE"""),"")</f>
        <v/>
      </c>
      <c r="AE1013" s="574" t="str">
        <f>IFERROR(__xludf.DUMMYFUNCTION("""COMPUTED_VALUE"""),"")</f>
        <v/>
      </c>
      <c r="AF1013" s="577" t="str">
        <f>IFERROR(__xludf.DUMMYFUNCTION("""COMPUTED_VALUE"""),"")</f>
        <v/>
      </c>
      <c r="AG1013" s="570"/>
      <c r="AH1013" s="571"/>
      <c r="AI1013" s="393"/>
    </row>
    <row r="1014">
      <c r="A1014" s="554"/>
      <c r="B1014" s="480" t="s">
        <v>2869</v>
      </c>
      <c r="C1014" s="555"/>
      <c r="D1014" s="556"/>
      <c r="E1014" s="384" t="s">
        <v>2869</v>
      </c>
      <c r="F1014" s="557"/>
      <c r="G1014" s="558"/>
      <c r="H1014" s="559"/>
      <c r="I1014" s="560"/>
      <c r="J1014" s="558"/>
      <c r="K1014" s="561"/>
      <c r="L1014" s="557"/>
      <c r="M1014" s="558"/>
      <c r="N1014" s="559"/>
      <c r="O1014" s="560"/>
      <c r="P1014" s="558"/>
      <c r="Q1014" s="561"/>
      <c r="R1014" s="557"/>
      <c r="S1014" s="558"/>
      <c r="T1014" s="559"/>
      <c r="U1014" s="562"/>
      <c r="V1014" s="563"/>
      <c r="W1014" s="591"/>
      <c r="X1014" s="572"/>
      <c r="Y1014" s="353"/>
      <c r="Z1014" s="573"/>
      <c r="AA1014" s="574" t="str">
        <f>IFERROR(__xludf.DUMMYFUNCTION("""COMPUTED_VALUE"""),"")</f>
        <v/>
      </c>
      <c r="AB1014" s="577" t="str">
        <f>IFERROR(__xludf.DUMMYFUNCTION("""COMPUTED_VALUE"""),"")</f>
        <v/>
      </c>
      <c r="AC1014" s="575" t="str">
        <f>IFERROR(__xludf.DUMMYFUNCTION("""COMPUTED_VALUE"""),"")</f>
        <v/>
      </c>
      <c r="AD1014" s="576" t="str">
        <f>IFERROR(__xludf.DUMMYFUNCTION("""COMPUTED_VALUE"""),"")</f>
        <v/>
      </c>
      <c r="AE1014" s="574" t="str">
        <f>IFERROR(__xludf.DUMMYFUNCTION("""COMPUTED_VALUE"""),"")</f>
        <v/>
      </c>
      <c r="AF1014" s="577" t="str">
        <f>IFERROR(__xludf.DUMMYFUNCTION("""COMPUTED_VALUE"""),"")</f>
        <v/>
      </c>
      <c r="AG1014" s="570"/>
      <c r="AH1014" s="571"/>
      <c r="AI1014" s="393"/>
    </row>
    <row r="1015">
      <c r="A1015" s="554"/>
      <c r="B1015" s="480" t="s">
        <v>2869</v>
      </c>
      <c r="C1015" s="555"/>
      <c r="D1015" s="556"/>
      <c r="E1015" s="384" t="s">
        <v>2869</v>
      </c>
      <c r="F1015" s="557"/>
      <c r="G1015" s="558"/>
      <c r="H1015" s="559"/>
      <c r="I1015" s="560"/>
      <c r="J1015" s="558"/>
      <c r="K1015" s="561"/>
      <c r="L1015" s="557"/>
      <c r="M1015" s="558"/>
      <c r="N1015" s="559"/>
      <c r="O1015" s="560"/>
      <c r="P1015" s="558"/>
      <c r="Q1015" s="561"/>
      <c r="R1015" s="557"/>
      <c r="S1015" s="558"/>
      <c r="T1015" s="559"/>
      <c r="U1015" s="562"/>
      <c r="V1015" s="563"/>
      <c r="W1015" s="591"/>
      <c r="X1015" s="572"/>
      <c r="Y1015" s="353"/>
      <c r="Z1015" s="573"/>
      <c r="AA1015" s="574" t="str">
        <f>IFERROR(__xludf.DUMMYFUNCTION("""COMPUTED_VALUE"""),"")</f>
        <v/>
      </c>
      <c r="AB1015" s="577" t="str">
        <f>IFERROR(__xludf.DUMMYFUNCTION("""COMPUTED_VALUE"""),"")</f>
        <v/>
      </c>
      <c r="AC1015" s="575" t="str">
        <f>IFERROR(__xludf.DUMMYFUNCTION("""COMPUTED_VALUE"""),"")</f>
        <v/>
      </c>
      <c r="AD1015" s="576" t="str">
        <f>IFERROR(__xludf.DUMMYFUNCTION("""COMPUTED_VALUE"""),"")</f>
        <v/>
      </c>
      <c r="AE1015" s="574" t="str">
        <f>IFERROR(__xludf.DUMMYFUNCTION("""COMPUTED_VALUE"""),"")</f>
        <v/>
      </c>
      <c r="AF1015" s="577" t="str">
        <f>IFERROR(__xludf.DUMMYFUNCTION("""COMPUTED_VALUE"""),"")</f>
        <v/>
      </c>
      <c r="AG1015" s="570"/>
      <c r="AH1015" s="571"/>
      <c r="AI1015" s="393"/>
    </row>
    <row r="1016">
      <c r="A1016" s="554"/>
      <c r="B1016" s="480" t="s">
        <v>2869</v>
      </c>
      <c r="C1016" s="555"/>
      <c r="D1016" s="556"/>
      <c r="E1016" s="384" t="s">
        <v>2869</v>
      </c>
      <c r="F1016" s="557"/>
      <c r="G1016" s="558"/>
      <c r="H1016" s="559"/>
      <c r="I1016" s="560"/>
      <c r="J1016" s="558"/>
      <c r="K1016" s="561"/>
      <c r="L1016" s="557"/>
      <c r="M1016" s="558"/>
      <c r="N1016" s="559"/>
      <c r="O1016" s="560"/>
      <c r="P1016" s="558"/>
      <c r="Q1016" s="561"/>
      <c r="R1016" s="557"/>
      <c r="S1016" s="558"/>
      <c r="T1016" s="559"/>
      <c r="U1016" s="562"/>
      <c r="V1016" s="563"/>
      <c r="W1016" s="591"/>
      <c r="X1016" s="572"/>
      <c r="Y1016" s="353"/>
      <c r="Z1016" s="573"/>
      <c r="AA1016" s="574" t="str">
        <f>IFERROR(__xludf.DUMMYFUNCTION("""COMPUTED_VALUE"""),"")</f>
        <v/>
      </c>
      <c r="AB1016" s="577" t="str">
        <f>IFERROR(__xludf.DUMMYFUNCTION("""COMPUTED_VALUE"""),"")</f>
        <v/>
      </c>
      <c r="AC1016" s="575" t="str">
        <f>IFERROR(__xludf.DUMMYFUNCTION("""COMPUTED_VALUE"""),"")</f>
        <v/>
      </c>
      <c r="AD1016" s="576" t="str">
        <f>IFERROR(__xludf.DUMMYFUNCTION("""COMPUTED_VALUE"""),"")</f>
        <v/>
      </c>
      <c r="AE1016" s="574" t="str">
        <f>IFERROR(__xludf.DUMMYFUNCTION("""COMPUTED_VALUE"""),"")</f>
        <v/>
      </c>
      <c r="AF1016" s="577" t="str">
        <f>IFERROR(__xludf.DUMMYFUNCTION("""COMPUTED_VALUE"""),"")</f>
        <v/>
      </c>
      <c r="AG1016" s="570"/>
      <c r="AH1016" s="571"/>
      <c r="AI1016" s="393"/>
    </row>
    <row r="1017">
      <c r="A1017" s="554"/>
      <c r="B1017" s="480" t="s">
        <v>2869</v>
      </c>
      <c r="C1017" s="555"/>
      <c r="D1017" s="556"/>
      <c r="E1017" s="384" t="s">
        <v>2869</v>
      </c>
      <c r="F1017" s="557"/>
      <c r="G1017" s="558"/>
      <c r="H1017" s="559"/>
      <c r="I1017" s="560"/>
      <c r="J1017" s="558"/>
      <c r="K1017" s="561"/>
      <c r="L1017" s="557"/>
      <c r="M1017" s="558"/>
      <c r="N1017" s="559"/>
      <c r="O1017" s="560"/>
      <c r="P1017" s="558"/>
      <c r="Q1017" s="561"/>
      <c r="R1017" s="557"/>
      <c r="S1017" s="558"/>
      <c r="T1017" s="559"/>
      <c r="U1017" s="562"/>
      <c r="V1017" s="563"/>
      <c r="W1017" s="591"/>
      <c r="X1017" s="572"/>
      <c r="Y1017" s="353"/>
      <c r="Z1017" s="573"/>
      <c r="AA1017" s="574" t="str">
        <f>IFERROR(__xludf.DUMMYFUNCTION("""COMPUTED_VALUE"""),"")</f>
        <v/>
      </c>
      <c r="AB1017" s="577" t="str">
        <f>IFERROR(__xludf.DUMMYFUNCTION("""COMPUTED_VALUE"""),"")</f>
        <v/>
      </c>
      <c r="AC1017" s="575" t="str">
        <f>IFERROR(__xludf.DUMMYFUNCTION("""COMPUTED_VALUE"""),"")</f>
        <v/>
      </c>
      <c r="AD1017" s="576" t="str">
        <f>IFERROR(__xludf.DUMMYFUNCTION("""COMPUTED_VALUE"""),"")</f>
        <v/>
      </c>
      <c r="AE1017" s="574" t="str">
        <f>IFERROR(__xludf.DUMMYFUNCTION("""COMPUTED_VALUE"""),"")</f>
        <v/>
      </c>
      <c r="AF1017" s="577" t="str">
        <f>IFERROR(__xludf.DUMMYFUNCTION("""COMPUTED_VALUE"""),"")</f>
        <v/>
      </c>
      <c r="AG1017" s="570"/>
      <c r="AH1017" s="571"/>
      <c r="AI1017" s="393"/>
    </row>
    <row r="1018">
      <c r="A1018" s="554"/>
      <c r="B1018" s="480" t="s">
        <v>2869</v>
      </c>
      <c r="C1018" s="555"/>
      <c r="D1018" s="556"/>
      <c r="E1018" s="384" t="s">
        <v>2869</v>
      </c>
      <c r="F1018" s="557"/>
      <c r="G1018" s="558"/>
      <c r="H1018" s="559"/>
      <c r="I1018" s="560"/>
      <c r="J1018" s="558"/>
      <c r="K1018" s="561"/>
      <c r="L1018" s="557"/>
      <c r="M1018" s="558"/>
      <c r="N1018" s="559"/>
      <c r="O1018" s="560"/>
      <c r="P1018" s="558"/>
      <c r="Q1018" s="561"/>
      <c r="R1018" s="557"/>
      <c r="S1018" s="558"/>
      <c r="T1018" s="559"/>
      <c r="U1018" s="562"/>
      <c r="V1018" s="563"/>
      <c r="W1018" s="591"/>
      <c r="X1018" s="572"/>
      <c r="Y1018" s="353"/>
      <c r="Z1018" s="573"/>
      <c r="AA1018" s="574" t="str">
        <f>IFERROR(__xludf.DUMMYFUNCTION("""COMPUTED_VALUE"""),"")</f>
        <v/>
      </c>
      <c r="AB1018" s="577" t="str">
        <f>IFERROR(__xludf.DUMMYFUNCTION("""COMPUTED_VALUE"""),"")</f>
        <v/>
      </c>
      <c r="AC1018" s="575" t="str">
        <f>IFERROR(__xludf.DUMMYFUNCTION("""COMPUTED_VALUE"""),"")</f>
        <v/>
      </c>
      <c r="AD1018" s="576" t="str">
        <f>IFERROR(__xludf.DUMMYFUNCTION("""COMPUTED_VALUE"""),"")</f>
        <v/>
      </c>
      <c r="AE1018" s="574" t="str">
        <f>IFERROR(__xludf.DUMMYFUNCTION("""COMPUTED_VALUE"""),"")</f>
        <v/>
      </c>
      <c r="AF1018" s="577" t="str">
        <f>IFERROR(__xludf.DUMMYFUNCTION("""COMPUTED_VALUE"""),"")</f>
        <v/>
      </c>
      <c r="AG1018" s="570"/>
      <c r="AH1018" s="571"/>
      <c r="AI1018" s="393"/>
    </row>
    <row r="1019">
      <c r="A1019" s="554"/>
      <c r="B1019" s="480" t="s">
        <v>2869</v>
      </c>
      <c r="C1019" s="555"/>
      <c r="D1019" s="556"/>
      <c r="E1019" s="384" t="s">
        <v>2869</v>
      </c>
      <c r="F1019" s="557"/>
      <c r="G1019" s="558"/>
      <c r="H1019" s="559"/>
      <c r="I1019" s="560"/>
      <c r="J1019" s="558"/>
      <c r="K1019" s="561"/>
      <c r="L1019" s="557"/>
      <c r="M1019" s="558"/>
      <c r="N1019" s="559"/>
      <c r="O1019" s="560"/>
      <c r="P1019" s="558"/>
      <c r="Q1019" s="561"/>
      <c r="R1019" s="557"/>
      <c r="S1019" s="558"/>
      <c r="T1019" s="559"/>
      <c r="U1019" s="562"/>
      <c r="V1019" s="563"/>
      <c r="W1019" s="591"/>
      <c r="X1019" s="572"/>
      <c r="Y1019" s="353"/>
      <c r="Z1019" s="573"/>
      <c r="AA1019" s="574" t="str">
        <f>IFERROR(__xludf.DUMMYFUNCTION("""COMPUTED_VALUE"""),"")</f>
        <v/>
      </c>
      <c r="AB1019" s="577" t="str">
        <f>IFERROR(__xludf.DUMMYFUNCTION("""COMPUTED_VALUE"""),"")</f>
        <v/>
      </c>
      <c r="AC1019" s="575" t="str">
        <f>IFERROR(__xludf.DUMMYFUNCTION("""COMPUTED_VALUE"""),"")</f>
        <v/>
      </c>
      <c r="AD1019" s="576" t="str">
        <f>IFERROR(__xludf.DUMMYFUNCTION("""COMPUTED_VALUE"""),"")</f>
        <v/>
      </c>
      <c r="AE1019" s="574" t="str">
        <f>IFERROR(__xludf.DUMMYFUNCTION("""COMPUTED_VALUE"""),"")</f>
        <v/>
      </c>
      <c r="AF1019" s="577" t="str">
        <f>IFERROR(__xludf.DUMMYFUNCTION("""COMPUTED_VALUE"""),"")</f>
        <v/>
      </c>
      <c r="AG1019" s="570"/>
      <c r="AH1019" s="571"/>
      <c r="AI1019" s="393"/>
    </row>
    <row r="1020">
      <c r="A1020" s="554"/>
      <c r="B1020" s="480" t="s">
        <v>2869</v>
      </c>
      <c r="C1020" s="555"/>
      <c r="D1020" s="556"/>
      <c r="E1020" s="384" t="s">
        <v>2869</v>
      </c>
      <c r="F1020" s="557"/>
      <c r="G1020" s="558"/>
      <c r="H1020" s="559"/>
      <c r="I1020" s="560"/>
      <c r="J1020" s="558"/>
      <c r="K1020" s="561"/>
      <c r="L1020" s="557"/>
      <c r="M1020" s="558"/>
      <c r="N1020" s="559"/>
      <c r="O1020" s="560"/>
      <c r="P1020" s="558"/>
      <c r="Q1020" s="561"/>
      <c r="R1020" s="557"/>
      <c r="S1020" s="558"/>
      <c r="T1020" s="559"/>
      <c r="U1020" s="562"/>
      <c r="V1020" s="563"/>
      <c r="W1020" s="591"/>
      <c r="X1020" s="572"/>
      <c r="Y1020" s="353"/>
      <c r="Z1020" s="573"/>
      <c r="AA1020" s="574" t="str">
        <f>IFERROR(__xludf.DUMMYFUNCTION("""COMPUTED_VALUE"""),"")</f>
        <v/>
      </c>
      <c r="AB1020" s="577" t="str">
        <f>IFERROR(__xludf.DUMMYFUNCTION("""COMPUTED_VALUE"""),"")</f>
        <v/>
      </c>
      <c r="AC1020" s="575" t="str">
        <f>IFERROR(__xludf.DUMMYFUNCTION("""COMPUTED_VALUE"""),"")</f>
        <v/>
      </c>
      <c r="AD1020" s="576" t="str">
        <f>IFERROR(__xludf.DUMMYFUNCTION("""COMPUTED_VALUE"""),"")</f>
        <v/>
      </c>
      <c r="AE1020" s="574" t="str">
        <f>IFERROR(__xludf.DUMMYFUNCTION("""COMPUTED_VALUE"""),"")</f>
        <v/>
      </c>
      <c r="AF1020" s="577" t="str">
        <f>IFERROR(__xludf.DUMMYFUNCTION("""COMPUTED_VALUE"""),"")</f>
        <v/>
      </c>
      <c r="AG1020" s="570"/>
      <c r="AH1020" s="571"/>
      <c r="AI1020" s="393"/>
    </row>
    <row r="1021">
      <c r="A1021" s="554"/>
      <c r="B1021" s="480" t="s">
        <v>2869</v>
      </c>
      <c r="C1021" s="555"/>
      <c r="D1021" s="556"/>
      <c r="E1021" s="384" t="s">
        <v>2869</v>
      </c>
      <c r="F1021" s="557"/>
      <c r="G1021" s="558"/>
      <c r="H1021" s="559"/>
      <c r="I1021" s="560"/>
      <c r="J1021" s="558"/>
      <c r="K1021" s="561"/>
      <c r="L1021" s="557"/>
      <c r="M1021" s="558"/>
      <c r="N1021" s="559"/>
      <c r="O1021" s="560"/>
      <c r="P1021" s="558"/>
      <c r="Q1021" s="561"/>
      <c r="R1021" s="557"/>
      <c r="S1021" s="558"/>
      <c r="T1021" s="559"/>
      <c r="U1021" s="562"/>
      <c r="V1021" s="563"/>
      <c r="W1021" s="591"/>
      <c r="X1021" s="572"/>
      <c r="Y1021" s="353"/>
      <c r="Z1021" s="573"/>
      <c r="AA1021" s="574" t="str">
        <f>IFERROR(__xludf.DUMMYFUNCTION("""COMPUTED_VALUE"""),"")</f>
        <v/>
      </c>
      <c r="AB1021" s="577" t="str">
        <f>IFERROR(__xludf.DUMMYFUNCTION("""COMPUTED_VALUE"""),"")</f>
        <v/>
      </c>
      <c r="AC1021" s="575" t="str">
        <f>IFERROR(__xludf.DUMMYFUNCTION("""COMPUTED_VALUE"""),"")</f>
        <v/>
      </c>
      <c r="AD1021" s="576" t="str">
        <f>IFERROR(__xludf.DUMMYFUNCTION("""COMPUTED_VALUE"""),"")</f>
        <v/>
      </c>
      <c r="AE1021" s="574" t="str">
        <f>IFERROR(__xludf.DUMMYFUNCTION("""COMPUTED_VALUE"""),"")</f>
        <v/>
      </c>
      <c r="AF1021" s="577" t="str">
        <f>IFERROR(__xludf.DUMMYFUNCTION("""COMPUTED_VALUE"""),"")</f>
        <v/>
      </c>
      <c r="AG1021" s="570"/>
      <c r="AH1021" s="571"/>
      <c r="AI1021" s="393"/>
    </row>
    <row r="1022">
      <c r="A1022" s="554"/>
      <c r="B1022" s="480" t="s">
        <v>2869</v>
      </c>
      <c r="C1022" s="555"/>
      <c r="D1022" s="556"/>
      <c r="E1022" s="384" t="s">
        <v>2869</v>
      </c>
      <c r="F1022" s="557"/>
      <c r="G1022" s="558"/>
      <c r="H1022" s="559"/>
      <c r="I1022" s="560"/>
      <c r="J1022" s="558"/>
      <c r="K1022" s="561"/>
      <c r="L1022" s="557"/>
      <c r="M1022" s="558"/>
      <c r="N1022" s="559"/>
      <c r="O1022" s="560"/>
      <c r="P1022" s="558"/>
      <c r="Q1022" s="561"/>
      <c r="R1022" s="557"/>
      <c r="S1022" s="558"/>
      <c r="T1022" s="559"/>
      <c r="U1022" s="562"/>
      <c r="V1022" s="563"/>
      <c r="W1022" s="591"/>
      <c r="X1022" s="572"/>
      <c r="Y1022" s="353"/>
      <c r="Z1022" s="573"/>
      <c r="AA1022" s="574" t="str">
        <f>IFERROR(__xludf.DUMMYFUNCTION("""COMPUTED_VALUE"""),"")</f>
        <v/>
      </c>
      <c r="AB1022" s="577" t="str">
        <f>IFERROR(__xludf.DUMMYFUNCTION("""COMPUTED_VALUE"""),"")</f>
        <v/>
      </c>
      <c r="AC1022" s="575" t="str">
        <f>IFERROR(__xludf.DUMMYFUNCTION("""COMPUTED_VALUE"""),"")</f>
        <v/>
      </c>
      <c r="AD1022" s="576" t="str">
        <f>IFERROR(__xludf.DUMMYFUNCTION("""COMPUTED_VALUE"""),"")</f>
        <v/>
      </c>
      <c r="AE1022" s="574" t="str">
        <f>IFERROR(__xludf.DUMMYFUNCTION("""COMPUTED_VALUE"""),"")</f>
        <v/>
      </c>
      <c r="AF1022" s="577" t="str">
        <f>IFERROR(__xludf.DUMMYFUNCTION("""COMPUTED_VALUE"""),"")</f>
        <v/>
      </c>
      <c r="AG1022" s="570"/>
      <c r="AH1022" s="571"/>
      <c r="AI1022" s="393"/>
    </row>
    <row r="1023">
      <c r="A1023" s="554"/>
      <c r="B1023" s="480" t="s">
        <v>2869</v>
      </c>
      <c r="C1023" s="555"/>
      <c r="D1023" s="556"/>
      <c r="E1023" s="384" t="s">
        <v>2869</v>
      </c>
      <c r="F1023" s="557"/>
      <c r="G1023" s="558"/>
      <c r="H1023" s="559"/>
      <c r="I1023" s="560"/>
      <c r="J1023" s="558"/>
      <c r="K1023" s="561"/>
      <c r="L1023" s="557"/>
      <c r="M1023" s="558"/>
      <c r="N1023" s="559"/>
      <c r="O1023" s="560"/>
      <c r="P1023" s="558"/>
      <c r="Q1023" s="561"/>
      <c r="R1023" s="557"/>
      <c r="S1023" s="558"/>
      <c r="T1023" s="559"/>
      <c r="U1023" s="562"/>
      <c r="V1023" s="563"/>
      <c r="W1023" s="591"/>
      <c r="X1023" s="572"/>
      <c r="Y1023" s="353"/>
      <c r="Z1023" s="573"/>
      <c r="AA1023" s="574" t="str">
        <f>IFERROR(__xludf.DUMMYFUNCTION("""COMPUTED_VALUE"""),"")</f>
        <v/>
      </c>
      <c r="AB1023" s="577" t="str">
        <f>IFERROR(__xludf.DUMMYFUNCTION("""COMPUTED_VALUE"""),"")</f>
        <v/>
      </c>
      <c r="AC1023" s="575" t="str">
        <f>IFERROR(__xludf.DUMMYFUNCTION("""COMPUTED_VALUE"""),"")</f>
        <v/>
      </c>
      <c r="AD1023" s="576" t="str">
        <f>IFERROR(__xludf.DUMMYFUNCTION("""COMPUTED_VALUE"""),"")</f>
        <v/>
      </c>
      <c r="AE1023" s="574" t="str">
        <f>IFERROR(__xludf.DUMMYFUNCTION("""COMPUTED_VALUE"""),"")</f>
        <v/>
      </c>
      <c r="AF1023" s="577" t="str">
        <f>IFERROR(__xludf.DUMMYFUNCTION("""COMPUTED_VALUE"""),"")</f>
        <v/>
      </c>
      <c r="AG1023" s="570"/>
      <c r="AH1023" s="571"/>
      <c r="AI1023" s="393"/>
    </row>
    <row r="1024">
      <c r="A1024" s="554"/>
      <c r="B1024" s="480" t="s">
        <v>2869</v>
      </c>
      <c r="C1024" s="555"/>
      <c r="D1024" s="556"/>
      <c r="E1024" s="384" t="s">
        <v>2869</v>
      </c>
      <c r="F1024" s="557"/>
      <c r="G1024" s="558"/>
      <c r="H1024" s="559"/>
      <c r="I1024" s="560"/>
      <c r="J1024" s="558"/>
      <c r="K1024" s="561"/>
      <c r="L1024" s="557"/>
      <c r="M1024" s="558"/>
      <c r="N1024" s="559"/>
      <c r="O1024" s="560"/>
      <c r="P1024" s="558"/>
      <c r="Q1024" s="561"/>
      <c r="R1024" s="557"/>
      <c r="S1024" s="558"/>
      <c r="T1024" s="559"/>
      <c r="U1024" s="562"/>
      <c r="V1024" s="563"/>
      <c r="W1024" s="591"/>
      <c r="X1024" s="572"/>
      <c r="Y1024" s="353"/>
      <c r="Z1024" s="573"/>
      <c r="AA1024" s="574" t="str">
        <f>IFERROR(__xludf.DUMMYFUNCTION("""COMPUTED_VALUE"""),"")</f>
        <v/>
      </c>
      <c r="AB1024" s="577" t="str">
        <f>IFERROR(__xludf.DUMMYFUNCTION("""COMPUTED_VALUE"""),"")</f>
        <v/>
      </c>
      <c r="AC1024" s="575" t="str">
        <f>IFERROR(__xludf.DUMMYFUNCTION("""COMPUTED_VALUE"""),"")</f>
        <v/>
      </c>
      <c r="AD1024" s="576" t="str">
        <f>IFERROR(__xludf.DUMMYFUNCTION("""COMPUTED_VALUE"""),"")</f>
        <v/>
      </c>
      <c r="AE1024" s="574" t="str">
        <f>IFERROR(__xludf.DUMMYFUNCTION("""COMPUTED_VALUE"""),"")</f>
        <v/>
      </c>
      <c r="AF1024" s="577" t="str">
        <f>IFERROR(__xludf.DUMMYFUNCTION("""COMPUTED_VALUE"""),"")</f>
        <v/>
      </c>
      <c r="AG1024" s="570"/>
      <c r="AH1024" s="571"/>
      <c r="AI1024" s="393"/>
    </row>
    <row r="1025">
      <c r="A1025" s="554"/>
      <c r="B1025" s="480" t="s">
        <v>2869</v>
      </c>
      <c r="C1025" s="555"/>
      <c r="D1025" s="556"/>
      <c r="E1025" s="384" t="s">
        <v>2869</v>
      </c>
      <c r="F1025" s="557"/>
      <c r="G1025" s="558"/>
      <c r="H1025" s="559"/>
      <c r="I1025" s="560"/>
      <c r="J1025" s="558"/>
      <c r="K1025" s="561"/>
      <c r="L1025" s="557"/>
      <c r="M1025" s="558"/>
      <c r="N1025" s="559"/>
      <c r="O1025" s="560"/>
      <c r="P1025" s="558"/>
      <c r="Q1025" s="561"/>
      <c r="R1025" s="557"/>
      <c r="S1025" s="558"/>
      <c r="T1025" s="559"/>
      <c r="U1025" s="562"/>
      <c r="V1025" s="563"/>
      <c r="W1025" s="591"/>
      <c r="X1025" s="572"/>
      <c r="Y1025" s="353"/>
      <c r="Z1025" s="573"/>
      <c r="AA1025" s="574" t="str">
        <f>IFERROR(__xludf.DUMMYFUNCTION("""COMPUTED_VALUE"""),"")</f>
        <v/>
      </c>
      <c r="AB1025" s="577" t="str">
        <f>IFERROR(__xludf.DUMMYFUNCTION("""COMPUTED_VALUE"""),"")</f>
        <v/>
      </c>
      <c r="AC1025" s="575" t="str">
        <f>IFERROR(__xludf.DUMMYFUNCTION("""COMPUTED_VALUE"""),"")</f>
        <v/>
      </c>
      <c r="AD1025" s="576" t="str">
        <f>IFERROR(__xludf.DUMMYFUNCTION("""COMPUTED_VALUE"""),"")</f>
        <v/>
      </c>
      <c r="AE1025" s="574" t="str">
        <f>IFERROR(__xludf.DUMMYFUNCTION("""COMPUTED_VALUE"""),"")</f>
        <v/>
      </c>
      <c r="AF1025" s="577" t="str">
        <f>IFERROR(__xludf.DUMMYFUNCTION("""COMPUTED_VALUE"""),"")</f>
        <v/>
      </c>
      <c r="AG1025" s="570"/>
      <c r="AH1025" s="571"/>
      <c r="AI1025" s="393"/>
    </row>
    <row r="1026">
      <c r="A1026" s="554"/>
      <c r="B1026" s="480" t="s">
        <v>2869</v>
      </c>
      <c r="C1026" s="555"/>
      <c r="D1026" s="556"/>
      <c r="E1026" s="384" t="s">
        <v>2869</v>
      </c>
      <c r="F1026" s="557"/>
      <c r="G1026" s="558"/>
      <c r="H1026" s="559"/>
      <c r="I1026" s="560"/>
      <c r="J1026" s="558"/>
      <c r="K1026" s="561"/>
      <c r="L1026" s="557"/>
      <c r="M1026" s="558"/>
      <c r="N1026" s="559"/>
      <c r="O1026" s="560"/>
      <c r="P1026" s="558"/>
      <c r="Q1026" s="561"/>
      <c r="R1026" s="557"/>
      <c r="S1026" s="558"/>
      <c r="T1026" s="559"/>
      <c r="U1026" s="562"/>
      <c r="V1026" s="563"/>
      <c r="W1026" s="591"/>
      <c r="X1026" s="572"/>
      <c r="Y1026" s="353"/>
      <c r="Z1026" s="573"/>
      <c r="AA1026" s="574" t="str">
        <f>IFERROR(__xludf.DUMMYFUNCTION("""COMPUTED_VALUE"""),"")</f>
        <v/>
      </c>
      <c r="AB1026" s="577" t="str">
        <f>IFERROR(__xludf.DUMMYFUNCTION("""COMPUTED_VALUE"""),"")</f>
        <v/>
      </c>
      <c r="AC1026" s="575" t="str">
        <f>IFERROR(__xludf.DUMMYFUNCTION("""COMPUTED_VALUE"""),"")</f>
        <v/>
      </c>
      <c r="AD1026" s="576" t="str">
        <f>IFERROR(__xludf.DUMMYFUNCTION("""COMPUTED_VALUE"""),"")</f>
        <v/>
      </c>
      <c r="AE1026" s="574" t="str">
        <f>IFERROR(__xludf.DUMMYFUNCTION("""COMPUTED_VALUE"""),"")</f>
        <v/>
      </c>
      <c r="AF1026" s="577" t="str">
        <f>IFERROR(__xludf.DUMMYFUNCTION("""COMPUTED_VALUE"""),"")</f>
        <v/>
      </c>
      <c r="AG1026" s="570"/>
      <c r="AH1026" s="571"/>
      <c r="AI1026" s="393"/>
    </row>
    <row r="1027">
      <c r="A1027" s="554"/>
      <c r="B1027" s="480" t="s">
        <v>2869</v>
      </c>
      <c r="C1027" s="555"/>
      <c r="D1027" s="556"/>
      <c r="E1027" s="384" t="s">
        <v>2869</v>
      </c>
      <c r="F1027" s="557"/>
      <c r="G1027" s="558"/>
      <c r="H1027" s="559"/>
      <c r="I1027" s="560"/>
      <c r="J1027" s="558"/>
      <c r="K1027" s="561"/>
      <c r="L1027" s="557"/>
      <c r="M1027" s="558"/>
      <c r="N1027" s="559"/>
      <c r="O1027" s="560"/>
      <c r="P1027" s="558"/>
      <c r="Q1027" s="561"/>
      <c r="R1027" s="557"/>
      <c r="S1027" s="558"/>
      <c r="T1027" s="559"/>
      <c r="U1027" s="562"/>
      <c r="V1027" s="563"/>
      <c r="W1027" s="591"/>
      <c r="X1027" s="572"/>
      <c r="Y1027" s="353"/>
      <c r="Z1027" s="573"/>
      <c r="AA1027" s="574" t="str">
        <f>IFERROR(__xludf.DUMMYFUNCTION("""COMPUTED_VALUE"""),"")</f>
        <v/>
      </c>
      <c r="AB1027" s="577" t="str">
        <f>IFERROR(__xludf.DUMMYFUNCTION("""COMPUTED_VALUE"""),"")</f>
        <v/>
      </c>
      <c r="AC1027" s="575" t="str">
        <f>IFERROR(__xludf.DUMMYFUNCTION("""COMPUTED_VALUE"""),"")</f>
        <v/>
      </c>
      <c r="AD1027" s="576" t="str">
        <f>IFERROR(__xludf.DUMMYFUNCTION("""COMPUTED_VALUE"""),"")</f>
        <v/>
      </c>
      <c r="AE1027" s="574" t="str">
        <f>IFERROR(__xludf.DUMMYFUNCTION("""COMPUTED_VALUE"""),"")</f>
        <v/>
      </c>
      <c r="AF1027" s="577" t="str">
        <f>IFERROR(__xludf.DUMMYFUNCTION("""COMPUTED_VALUE"""),"")</f>
        <v/>
      </c>
      <c r="AG1027" s="570"/>
      <c r="AH1027" s="571"/>
      <c r="AI1027" s="393"/>
    </row>
    <row r="1028">
      <c r="A1028" s="554"/>
      <c r="B1028" s="480" t="s">
        <v>2869</v>
      </c>
      <c r="C1028" s="555"/>
      <c r="D1028" s="556"/>
      <c r="E1028" s="384" t="s">
        <v>2869</v>
      </c>
      <c r="F1028" s="557"/>
      <c r="G1028" s="558"/>
      <c r="H1028" s="559"/>
      <c r="I1028" s="560"/>
      <c r="J1028" s="558"/>
      <c r="K1028" s="561"/>
      <c r="L1028" s="557"/>
      <c r="M1028" s="558"/>
      <c r="N1028" s="559"/>
      <c r="O1028" s="560"/>
      <c r="P1028" s="558"/>
      <c r="Q1028" s="561"/>
      <c r="R1028" s="557"/>
      <c r="S1028" s="558"/>
      <c r="T1028" s="559"/>
      <c r="U1028" s="562"/>
      <c r="V1028" s="563"/>
      <c r="W1028" s="591"/>
      <c r="X1028" s="572"/>
      <c r="Y1028" s="353"/>
      <c r="Z1028" s="573"/>
      <c r="AA1028" s="574" t="str">
        <f>IFERROR(__xludf.DUMMYFUNCTION("""COMPUTED_VALUE"""),"")</f>
        <v/>
      </c>
      <c r="AB1028" s="577" t="str">
        <f>IFERROR(__xludf.DUMMYFUNCTION("""COMPUTED_VALUE"""),"")</f>
        <v/>
      </c>
      <c r="AC1028" s="575" t="str">
        <f>IFERROR(__xludf.DUMMYFUNCTION("""COMPUTED_VALUE"""),"")</f>
        <v/>
      </c>
      <c r="AD1028" s="576" t="str">
        <f>IFERROR(__xludf.DUMMYFUNCTION("""COMPUTED_VALUE"""),"")</f>
        <v/>
      </c>
      <c r="AE1028" s="574" t="str">
        <f>IFERROR(__xludf.DUMMYFUNCTION("""COMPUTED_VALUE"""),"")</f>
        <v/>
      </c>
      <c r="AF1028" s="577" t="str">
        <f>IFERROR(__xludf.DUMMYFUNCTION("""COMPUTED_VALUE"""),"")</f>
        <v/>
      </c>
      <c r="AG1028" s="570"/>
      <c r="AH1028" s="571"/>
      <c r="AI1028" s="393"/>
    </row>
    <row r="1029">
      <c r="A1029" s="554"/>
      <c r="B1029" s="480" t="s">
        <v>2869</v>
      </c>
      <c r="C1029" s="555"/>
      <c r="D1029" s="556"/>
      <c r="E1029" s="384" t="s">
        <v>2869</v>
      </c>
      <c r="F1029" s="557"/>
      <c r="G1029" s="558"/>
      <c r="H1029" s="559"/>
      <c r="I1029" s="560"/>
      <c r="J1029" s="558"/>
      <c r="K1029" s="561"/>
      <c r="L1029" s="557"/>
      <c r="M1029" s="558"/>
      <c r="N1029" s="559"/>
      <c r="O1029" s="560"/>
      <c r="P1029" s="558"/>
      <c r="Q1029" s="561"/>
      <c r="R1029" s="557"/>
      <c r="S1029" s="558"/>
      <c r="T1029" s="559"/>
      <c r="U1029" s="562"/>
      <c r="V1029" s="563"/>
      <c r="W1029" s="591"/>
      <c r="X1029" s="572"/>
      <c r="Y1029" s="353"/>
      <c r="Z1029" s="573"/>
      <c r="AA1029" s="574" t="str">
        <f>IFERROR(__xludf.DUMMYFUNCTION("""COMPUTED_VALUE"""),"")</f>
        <v/>
      </c>
      <c r="AB1029" s="577" t="str">
        <f>IFERROR(__xludf.DUMMYFUNCTION("""COMPUTED_VALUE"""),"")</f>
        <v/>
      </c>
      <c r="AC1029" s="575" t="str">
        <f>IFERROR(__xludf.DUMMYFUNCTION("""COMPUTED_VALUE"""),"")</f>
        <v/>
      </c>
      <c r="AD1029" s="576" t="str">
        <f>IFERROR(__xludf.DUMMYFUNCTION("""COMPUTED_VALUE"""),"")</f>
        <v/>
      </c>
      <c r="AE1029" s="574" t="str">
        <f>IFERROR(__xludf.DUMMYFUNCTION("""COMPUTED_VALUE"""),"")</f>
        <v/>
      </c>
      <c r="AF1029" s="577" t="str">
        <f>IFERROR(__xludf.DUMMYFUNCTION("""COMPUTED_VALUE"""),"")</f>
        <v/>
      </c>
      <c r="AG1029" s="570"/>
      <c r="AH1029" s="571"/>
      <c r="AI1029" s="393"/>
    </row>
    <row r="1030">
      <c r="A1030" s="554"/>
      <c r="B1030" s="480" t="s">
        <v>2869</v>
      </c>
      <c r="C1030" s="555"/>
      <c r="D1030" s="556"/>
      <c r="E1030" s="384" t="s">
        <v>2869</v>
      </c>
      <c r="F1030" s="557"/>
      <c r="G1030" s="558"/>
      <c r="H1030" s="559"/>
      <c r="I1030" s="560"/>
      <c r="J1030" s="558"/>
      <c r="K1030" s="561"/>
      <c r="L1030" s="557"/>
      <c r="M1030" s="558"/>
      <c r="N1030" s="559"/>
      <c r="O1030" s="560"/>
      <c r="P1030" s="558"/>
      <c r="Q1030" s="561"/>
      <c r="R1030" s="557"/>
      <c r="S1030" s="558"/>
      <c r="T1030" s="559"/>
      <c r="U1030" s="562"/>
      <c r="V1030" s="563"/>
      <c r="W1030" s="591"/>
      <c r="X1030" s="572"/>
      <c r="Y1030" s="353"/>
      <c r="Z1030" s="573"/>
      <c r="AA1030" s="574" t="str">
        <f>IFERROR(__xludf.DUMMYFUNCTION("""COMPUTED_VALUE"""),"")</f>
        <v/>
      </c>
      <c r="AB1030" s="577" t="str">
        <f>IFERROR(__xludf.DUMMYFUNCTION("""COMPUTED_VALUE"""),"")</f>
        <v/>
      </c>
      <c r="AC1030" s="575" t="str">
        <f>IFERROR(__xludf.DUMMYFUNCTION("""COMPUTED_VALUE"""),"")</f>
        <v/>
      </c>
      <c r="AD1030" s="576" t="str">
        <f>IFERROR(__xludf.DUMMYFUNCTION("""COMPUTED_VALUE"""),"")</f>
        <v/>
      </c>
      <c r="AE1030" s="574" t="str">
        <f>IFERROR(__xludf.DUMMYFUNCTION("""COMPUTED_VALUE"""),"")</f>
        <v/>
      </c>
      <c r="AF1030" s="577" t="str">
        <f>IFERROR(__xludf.DUMMYFUNCTION("""COMPUTED_VALUE"""),"")</f>
        <v/>
      </c>
      <c r="AG1030" s="570"/>
      <c r="AH1030" s="571"/>
      <c r="AI1030" s="393"/>
    </row>
    <row r="1031">
      <c r="A1031" s="554"/>
      <c r="B1031" s="480" t="s">
        <v>2869</v>
      </c>
      <c r="C1031" s="555"/>
      <c r="D1031" s="556"/>
      <c r="E1031" s="384" t="s">
        <v>2869</v>
      </c>
      <c r="F1031" s="557"/>
      <c r="G1031" s="558"/>
      <c r="H1031" s="559"/>
      <c r="I1031" s="560"/>
      <c r="J1031" s="558"/>
      <c r="K1031" s="561"/>
      <c r="L1031" s="557"/>
      <c r="M1031" s="558"/>
      <c r="N1031" s="559"/>
      <c r="O1031" s="560"/>
      <c r="P1031" s="558"/>
      <c r="Q1031" s="561"/>
      <c r="R1031" s="557"/>
      <c r="S1031" s="558"/>
      <c r="T1031" s="559"/>
      <c r="U1031" s="562"/>
      <c r="V1031" s="563"/>
      <c r="W1031" s="591"/>
      <c r="X1031" s="572"/>
      <c r="Y1031" s="353"/>
      <c r="Z1031" s="573"/>
      <c r="AA1031" s="574" t="str">
        <f>IFERROR(__xludf.DUMMYFUNCTION("""COMPUTED_VALUE"""),"")</f>
        <v/>
      </c>
      <c r="AB1031" s="577" t="str">
        <f>IFERROR(__xludf.DUMMYFUNCTION("""COMPUTED_VALUE"""),"")</f>
        <v/>
      </c>
      <c r="AC1031" s="575" t="str">
        <f>IFERROR(__xludf.DUMMYFUNCTION("""COMPUTED_VALUE"""),"")</f>
        <v/>
      </c>
      <c r="AD1031" s="576" t="str">
        <f>IFERROR(__xludf.DUMMYFUNCTION("""COMPUTED_VALUE"""),"")</f>
        <v/>
      </c>
      <c r="AE1031" s="574" t="str">
        <f>IFERROR(__xludf.DUMMYFUNCTION("""COMPUTED_VALUE"""),"")</f>
        <v/>
      </c>
      <c r="AF1031" s="577" t="str">
        <f>IFERROR(__xludf.DUMMYFUNCTION("""COMPUTED_VALUE"""),"")</f>
        <v/>
      </c>
      <c r="AG1031" s="570"/>
      <c r="AH1031" s="571"/>
      <c r="AI1031" s="393"/>
    </row>
    <row r="1032">
      <c r="A1032" s="554"/>
      <c r="B1032" s="480" t="s">
        <v>2869</v>
      </c>
      <c r="C1032" s="555"/>
      <c r="D1032" s="556"/>
      <c r="E1032" s="384" t="s">
        <v>2869</v>
      </c>
      <c r="F1032" s="557"/>
      <c r="G1032" s="558"/>
      <c r="H1032" s="559"/>
      <c r="I1032" s="560"/>
      <c r="J1032" s="558"/>
      <c r="K1032" s="561"/>
      <c r="L1032" s="557"/>
      <c r="M1032" s="558"/>
      <c r="N1032" s="559"/>
      <c r="O1032" s="560"/>
      <c r="P1032" s="558"/>
      <c r="Q1032" s="561"/>
      <c r="R1032" s="557"/>
      <c r="S1032" s="558"/>
      <c r="T1032" s="559"/>
      <c r="U1032" s="562"/>
      <c r="V1032" s="563"/>
      <c r="W1032" s="591"/>
      <c r="X1032" s="572"/>
      <c r="Y1032" s="353"/>
      <c r="Z1032" s="573"/>
      <c r="AA1032" s="574" t="str">
        <f>IFERROR(__xludf.DUMMYFUNCTION("""COMPUTED_VALUE"""),"")</f>
        <v/>
      </c>
      <c r="AB1032" s="577" t="str">
        <f>IFERROR(__xludf.DUMMYFUNCTION("""COMPUTED_VALUE"""),"")</f>
        <v/>
      </c>
      <c r="AC1032" s="575" t="str">
        <f>IFERROR(__xludf.DUMMYFUNCTION("""COMPUTED_VALUE"""),"")</f>
        <v/>
      </c>
      <c r="AD1032" s="576" t="str">
        <f>IFERROR(__xludf.DUMMYFUNCTION("""COMPUTED_VALUE"""),"")</f>
        <v/>
      </c>
      <c r="AE1032" s="574" t="str">
        <f>IFERROR(__xludf.DUMMYFUNCTION("""COMPUTED_VALUE"""),"")</f>
        <v/>
      </c>
      <c r="AF1032" s="577" t="str">
        <f>IFERROR(__xludf.DUMMYFUNCTION("""COMPUTED_VALUE"""),"")</f>
        <v/>
      </c>
      <c r="AG1032" s="570"/>
      <c r="AH1032" s="571"/>
      <c r="AI1032" s="393"/>
    </row>
    <row r="1033">
      <c r="A1033" s="554"/>
      <c r="B1033" s="480" t="s">
        <v>2869</v>
      </c>
      <c r="C1033" s="555"/>
      <c r="D1033" s="556"/>
      <c r="E1033" s="384" t="s">
        <v>2869</v>
      </c>
      <c r="F1033" s="557"/>
      <c r="G1033" s="558"/>
      <c r="H1033" s="559"/>
      <c r="I1033" s="560"/>
      <c r="J1033" s="558"/>
      <c r="K1033" s="561"/>
      <c r="L1033" s="557"/>
      <c r="M1033" s="558"/>
      <c r="N1033" s="559"/>
      <c r="O1033" s="560"/>
      <c r="P1033" s="558"/>
      <c r="Q1033" s="561"/>
      <c r="R1033" s="557"/>
      <c r="S1033" s="558"/>
      <c r="T1033" s="559"/>
      <c r="U1033" s="562"/>
      <c r="V1033" s="563"/>
      <c r="W1033" s="591"/>
      <c r="X1033" s="572"/>
      <c r="Y1033" s="353"/>
      <c r="Z1033" s="573"/>
      <c r="AA1033" s="574" t="str">
        <f>IFERROR(__xludf.DUMMYFUNCTION("""COMPUTED_VALUE"""),"")</f>
        <v/>
      </c>
      <c r="AB1033" s="577" t="str">
        <f>IFERROR(__xludf.DUMMYFUNCTION("""COMPUTED_VALUE"""),"")</f>
        <v/>
      </c>
      <c r="AC1033" s="575" t="str">
        <f>IFERROR(__xludf.DUMMYFUNCTION("""COMPUTED_VALUE"""),"")</f>
        <v/>
      </c>
      <c r="AD1033" s="576" t="str">
        <f>IFERROR(__xludf.DUMMYFUNCTION("""COMPUTED_VALUE"""),"")</f>
        <v/>
      </c>
      <c r="AE1033" s="574" t="str">
        <f>IFERROR(__xludf.DUMMYFUNCTION("""COMPUTED_VALUE"""),"")</f>
        <v/>
      </c>
      <c r="AF1033" s="577" t="str">
        <f>IFERROR(__xludf.DUMMYFUNCTION("""COMPUTED_VALUE"""),"")</f>
        <v/>
      </c>
      <c r="AG1033" s="570"/>
      <c r="AH1033" s="571"/>
      <c r="AI1033" s="393"/>
    </row>
    <row r="1034">
      <c r="A1034" s="554"/>
      <c r="B1034" s="480" t="s">
        <v>2869</v>
      </c>
      <c r="C1034" s="555"/>
      <c r="D1034" s="556"/>
      <c r="E1034" s="384" t="s">
        <v>2869</v>
      </c>
      <c r="F1034" s="557"/>
      <c r="G1034" s="558"/>
      <c r="H1034" s="559"/>
      <c r="I1034" s="560"/>
      <c r="J1034" s="558"/>
      <c r="K1034" s="561"/>
      <c r="L1034" s="557"/>
      <c r="M1034" s="558"/>
      <c r="N1034" s="559"/>
      <c r="O1034" s="560"/>
      <c r="P1034" s="558"/>
      <c r="Q1034" s="561"/>
      <c r="R1034" s="557"/>
      <c r="S1034" s="558"/>
      <c r="T1034" s="559"/>
      <c r="U1034" s="562"/>
      <c r="V1034" s="563"/>
      <c r="W1034" s="591"/>
      <c r="X1034" s="572"/>
      <c r="Y1034" s="353"/>
      <c r="Z1034" s="573"/>
      <c r="AA1034" s="574" t="str">
        <f>IFERROR(__xludf.DUMMYFUNCTION("""COMPUTED_VALUE"""),"")</f>
        <v/>
      </c>
      <c r="AB1034" s="577" t="str">
        <f>IFERROR(__xludf.DUMMYFUNCTION("""COMPUTED_VALUE"""),"")</f>
        <v/>
      </c>
      <c r="AC1034" s="575" t="str">
        <f>IFERROR(__xludf.DUMMYFUNCTION("""COMPUTED_VALUE"""),"")</f>
        <v/>
      </c>
      <c r="AD1034" s="576" t="str">
        <f>IFERROR(__xludf.DUMMYFUNCTION("""COMPUTED_VALUE"""),"")</f>
        <v/>
      </c>
      <c r="AE1034" s="574" t="str">
        <f>IFERROR(__xludf.DUMMYFUNCTION("""COMPUTED_VALUE"""),"")</f>
        <v/>
      </c>
      <c r="AF1034" s="577" t="str">
        <f>IFERROR(__xludf.DUMMYFUNCTION("""COMPUTED_VALUE"""),"")</f>
        <v/>
      </c>
      <c r="AG1034" s="570"/>
      <c r="AH1034" s="571"/>
      <c r="AI1034" s="393"/>
    </row>
    <row r="1035">
      <c r="A1035" s="554"/>
      <c r="B1035" s="480" t="s">
        <v>2869</v>
      </c>
      <c r="C1035" s="555"/>
      <c r="D1035" s="556"/>
      <c r="E1035" s="384" t="s">
        <v>2869</v>
      </c>
      <c r="F1035" s="557"/>
      <c r="G1035" s="558"/>
      <c r="H1035" s="559"/>
      <c r="I1035" s="560"/>
      <c r="J1035" s="558"/>
      <c r="K1035" s="561"/>
      <c r="L1035" s="557"/>
      <c r="M1035" s="558"/>
      <c r="N1035" s="559"/>
      <c r="O1035" s="560"/>
      <c r="P1035" s="558"/>
      <c r="Q1035" s="561"/>
      <c r="R1035" s="557"/>
      <c r="S1035" s="558"/>
      <c r="T1035" s="559"/>
      <c r="U1035" s="562"/>
      <c r="V1035" s="563"/>
      <c r="W1035" s="591"/>
      <c r="X1035" s="572"/>
      <c r="Y1035" s="353"/>
      <c r="Z1035" s="573"/>
      <c r="AA1035" s="574" t="str">
        <f>IFERROR(__xludf.DUMMYFUNCTION("""COMPUTED_VALUE"""),"")</f>
        <v/>
      </c>
      <c r="AB1035" s="577" t="str">
        <f>IFERROR(__xludf.DUMMYFUNCTION("""COMPUTED_VALUE"""),"")</f>
        <v/>
      </c>
      <c r="AC1035" s="575" t="str">
        <f>IFERROR(__xludf.DUMMYFUNCTION("""COMPUTED_VALUE"""),"")</f>
        <v/>
      </c>
      <c r="AD1035" s="576" t="str">
        <f>IFERROR(__xludf.DUMMYFUNCTION("""COMPUTED_VALUE"""),"")</f>
        <v/>
      </c>
      <c r="AE1035" s="574" t="str">
        <f>IFERROR(__xludf.DUMMYFUNCTION("""COMPUTED_VALUE"""),"")</f>
        <v/>
      </c>
      <c r="AF1035" s="577" t="str">
        <f>IFERROR(__xludf.DUMMYFUNCTION("""COMPUTED_VALUE"""),"")</f>
        <v/>
      </c>
      <c r="AG1035" s="570"/>
      <c r="AH1035" s="571"/>
      <c r="AI1035" s="393"/>
    </row>
    <row r="1036">
      <c r="A1036" s="554"/>
      <c r="B1036" s="480" t="s">
        <v>2869</v>
      </c>
      <c r="C1036" s="555"/>
      <c r="D1036" s="556"/>
      <c r="E1036" s="384" t="s">
        <v>2869</v>
      </c>
      <c r="F1036" s="557"/>
      <c r="G1036" s="558"/>
      <c r="H1036" s="559"/>
      <c r="I1036" s="560"/>
      <c r="J1036" s="558"/>
      <c r="K1036" s="561"/>
      <c r="L1036" s="557"/>
      <c r="M1036" s="558"/>
      <c r="N1036" s="559"/>
      <c r="O1036" s="560"/>
      <c r="P1036" s="558"/>
      <c r="Q1036" s="561"/>
      <c r="R1036" s="557"/>
      <c r="S1036" s="558"/>
      <c r="T1036" s="559"/>
      <c r="U1036" s="562"/>
      <c r="V1036" s="563"/>
      <c r="W1036" s="591"/>
      <c r="X1036" s="572"/>
      <c r="Y1036" s="353"/>
      <c r="Z1036" s="573"/>
      <c r="AA1036" s="574" t="str">
        <f>IFERROR(__xludf.DUMMYFUNCTION("""COMPUTED_VALUE"""),"")</f>
        <v/>
      </c>
      <c r="AB1036" s="577" t="str">
        <f>IFERROR(__xludf.DUMMYFUNCTION("""COMPUTED_VALUE"""),"")</f>
        <v/>
      </c>
      <c r="AC1036" s="575" t="str">
        <f>IFERROR(__xludf.DUMMYFUNCTION("""COMPUTED_VALUE"""),"")</f>
        <v/>
      </c>
      <c r="AD1036" s="576" t="str">
        <f>IFERROR(__xludf.DUMMYFUNCTION("""COMPUTED_VALUE"""),"")</f>
        <v/>
      </c>
      <c r="AE1036" s="574" t="str">
        <f>IFERROR(__xludf.DUMMYFUNCTION("""COMPUTED_VALUE"""),"")</f>
        <v/>
      </c>
      <c r="AF1036" s="577" t="str">
        <f>IFERROR(__xludf.DUMMYFUNCTION("""COMPUTED_VALUE"""),"")</f>
        <v/>
      </c>
      <c r="AG1036" s="570"/>
      <c r="AH1036" s="571"/>
      <c r="AI1036" s="393"/>
    </row>
    <row r="1037">
      <c r="A1037" s="554"/>
      <c r="B1037" s="480" t="s">
        <v>2869</v>
      </c>
      <c r="C1037" s="555"/>
      <c r="D1037" s="556"/>
      <c r="E1037" s="384" t="s">
        <v>2869</v>
      </c>
      <c r="F1037" s="557"/>
      <c r="G1037" s="558"/>
      <c r="H1037" s="559"/>
      <c r="I1037" s="560"/>
      <c r="J1037" s="558"/>
      <c r="K1037" s="561"/>
      <c r="L1037" s="557"/>
      <c r="M1037" s="558"/>
      <c r="N1037" s="559"/>
      <c r="O1037" s="560"/>
      <c r="P1037" s="558"/>
      <c r="Q1037" s="561"/>
      <c r="R1037" s="557"/>
      <c r="S1037" s="558"/>
      <c r="T1037" s="559"/>
      <c r="U1037" s="562"/>
      <c r="V1037" s="563"/>
      <c r="W1037" s="591"/>
      <c r="X1037" s="572"/>
      <c r="Y1037" s="353"/>
      <c r="Z1037" s="573"/>
      <c r="AA1037" s="574" t="str">
        <f>IFERROR(__xludf.DUMMYFUNCTION("""COMPUTED_VALUE"""),"")</f>
        <v/>
      </c>
      <c r="AB1037" s="577" t="str">
        <f>IFERROR(__xludf.DUMMYFUNCTION("""COMPUTED_VALUE"""),"")</f>
        <v/>
      </c>
      <c r="AC1037" s="575" t="str">
        <f>IFERROR(__xludf.DUMMYFUNCTION("""COMPUTED_VALUE"""),"")</f>
        <v/>
      </c>
      <c r="AD1037" s="576" t="str">
        <f>IFERROR(__xludf.DUMMYFUNCTION("""COMPUTED_VALUE"""),"")</f>
        <v/>
      </c>
      <c r="AE1037" s="574" t="str">
        <f>IFERROR(__xludf.DUMMYFUNCTION("""COMPUTED_VALUE"""),"")</f>
        <v/>
      </c>
      <c r="AF1037" s="577" t="str">
        <f>IFERROR(__xludf.DUMMYFUNCTION("""COMPUTED_VALUE"""),"")</f>
        <v/>
      </c>
      <c r="AG1037" s="570"/>
      <c r="AH1037" s="571"/>
      <c r="AI1037" s="393"/>
    </row>
    <row r="1038">
      <c r="A1038" s="554"/>
      <c r="B1038" s="480" t="s">
        <v>2869</v>
      </c>
      <c r="C1038" s="555"/>
      <c r="D1038" s="556"/>
      <c r="E1038" s="384" t="s">
        <v>2869</v>
      </c>
      <c r="F1038" s="557"/>
      <c r="G1038" s="558"/>
      <c r="H1038" s="559"/>
      <c r="I1038" s="560"/>
      <c r="J1038" s="558"/>
      <c r="K1038" s="561"/>
      <c r="L1038" s="557"/>
      <c r="M1038" s="558"/>
      <c r="N1038" s="559"/>
      <c r="O1038" s="560"/>
      <c r="P1038" s="558"/>
      <c r="Q1038" s="561"/>
      <c r="R1038" s="557"/>
      <c r="S1038" s="558"/>
      <c r="T1038" s="559"/>
      <c r="U1038" s="562"/>
      <c r="V1038" s="563"/>
      <c r="W1038" s="591"/>
      <c r="X1038" s="572"/>
      <c r="Y1038" s="353"/>
      <c r="Z1038" s="573"/>
      <c r="AA1038" s="574" t="str">
        <f>IFERROR(__xludf.DUMMYFUNCTION("""COMPUTED_VALUE"""),"")</f>
        <v/>
      </c>
      <c r="AB1038" s="577" t="str">
        <f>IFERROR(__xludf.DUMMYFUNCTION("""COMPUTED_VALUE"""),"")</f>
        <v/>
      </c>
      <c r="AC1038" s="575" t="str">
        <f>IFERROR(__xludf.DUMMYFUNCTION("""COMPUTED_VALUE"""),"")</f>
        <v/>
      </c>
      <c r="AD1038" s="576" t="str">
        <f>IFERROR(__xludf.DUMMYFUNCTION("""COMPUTED_VALUE"""),"")</f>
        <v/>
      </c>
      <c r="AE1038" s="574" t="str">
        <f>IFERROR(__xludf.DUMMYFUNCTION("""COMPUTED_VALUE"""),"")</f>
        <v/>
      </c>
      <c r="AF1038" s="577" t="str">
        <f>IFERROR(__xludf.DUMMYFUNCTION("""COMPUTED_VALUE"""),"")</f>
        <v/>
      </c>
      <c r="AG1038" s="570"/>
      <c r="AH1038" s="571"/>
      <c r="AI1038" s="393"/>
    </row>
    <row r="1039">
      <c r="A1039" s="554"/>
      <c r="B1039" s="480" t="s">
        <v>2869</v>
      </c>
      <c r="C1039" s="555"/>
      <c r="D1039" s="556"/>
      <c r="E1039" s="384" t="s">
        <v>2869</v>
      </c>
      <c r="F1039" s="557"/>
      <c r="G1039" s="558"/>
      <c r="H1039" s="559"/>
      <c r="I1039" s="560"/>
      <c r="J1039" s="558"/>
      <c r="K1039" s="561"/>
      <c r="L1039" s="557"/>
      <c r="M1039" s="558"/>
      <c r="N1039" s="559"/>
      <c r="O1039" s="560"/>
      <c r="P1039" s="558"/>
      <c r="Q1039" s="561"/>
      <c r="R1039" s="557"/>
      <c r="S1039" s="558"/>
      <c r="T1039" s="559"/>
      <c r="U1039" s="562"/>
      <c r="V1039" s="563"/>
      <c r="W1039" s="591"/>
      <c r="X1039" s="572"/>
      <c r="Y1039" s="353"/>
      <c r="Z1039" s="573"/>
      <c r="AA1039" s="574" t="str">
        <f>IFERROR(__xludf.DUMMYFUNCTION("""COMPUTED_VALUE"""),"")</f>
        <v/>
      </c>
      <c r="AB1039" s="577" t="str">
        <f>IFERROR(__xludf.DUMMYFUNCTION("""COMPUTED_VALUE"""),"")</f>
        <v/>
      </c>
      <c r="AC1039" s="575" t="str">
        <f>IFERROR(__xludf.DUMMYFUNCTION("""COMPUTED_VALUE"""),"")</f>
        <v/>
      </c>
      <c r="AD1039" s="576" t="str">
        <f>IFERROR(__xludf.DUMMYFUNCTION("""COMPUTED_VALUE"""),"")</f>
        <v/>
      </c>
      <c r="AE1039" s="574" t="str">
        <f>IFERROR(__xludf.DUMMYFUNCTION("""COMPUTED_VALUE"""),"")</f>
        <v/>
      </c>
      <c r="AF1039" s="577" t="str">
        <f>IFERROR(__xludf.DUMMYFUNCTION("""COMPUTED_VALUE"""),"")</f>
        <v/>
      </c>
      <c r="AG1039" s="570"/>
      <c r="AH1039" s="571"/>
      <c r="AI1039" s="393"/>
    </row>
    <row r="1040">
      <c r="A1040" s="554"/>
      <c r="B1040" s="480" t="s">
        <v>2869</v>
      </c>
      <c r="C1040" s="555"/>
      <c r="D1040" s="556"/>
      <c r="E1040" s="384" t="s">
        <v>2869</v>
      </c>
      <c r="F1040" s="557"/>
      <c r="G1040" s="558"/>
      <c r="H1040" s="559"/>
      <c r="I1040" s="560"/>
      <c r="J1040" s="558"/>
      <c r="K1040" s="561"/>
      <c r="L1040" s="557"/>
      <c r="M1040" s="558"/>
      <c r="N1040" s="559"/>
      <c r="O1040" s="560"/>
      <c r="P1040" s="558"/>
      <c r="Q1040" s="561"/>
      <c r="R1040" s="557"/>
      <c r="S1040" s="558"/>
      <c r="T1040" s="559"/>
      <c r="U1040" s="562"/>
      <c r="V1040" s="563"/>
      <c r="W1040" s="591"/>
      <c r="X1040" s="572"/>
      <c r="Y1040" s="353"/>
      <c r="Z1040" s="573"/>
      <c r="AA1040" s="574" t="str">
        <f>IFERROR(__xludf.DUMMYFUNCTION("""COMPUTED_VALUE"""),"")</f>
        <v/>
      </c>
      <c r="AB1040" s="577" t="str">
        <f>IFERROR(__xludf.DUMMYFUNCTION("""COMPUTED_VALUE"""),"")</f>
        <v/>
      </c>
      <c r="AC1040" s="575" t="str">
        <f>IFERROR(__xludf.DUMMYFUNCTION("""COMPUTED_VALUE"""),"")</f>
        <v/>
      </c>
      <c r="AD1040" s="576" t="str">
        <f>IFERROR(__xludf.DUMMYFUNCTION("""COMPUTED_VALUE"""),"")</f>
        <v/>
      </c>
      <c r="AE1040" s="574" t="str">
        <f>IFERROR(__xludf.DUMMYFUNCTION("""COMPUTED_VALUE"""),"")</f>
        <v/>
      </c>
      <c r="AF1040" s="577" t="str">
        <f>IFERROR(__xludf.DUMMYFUNCTION("""COMPUTED_VALUE"""),"")</f>
        <v/>
      </c>
      <c r="AG1040" s="570"/>
      <c r="AH1040" s="571"/>
      <c r="AI1040" s="393"/>
    </row>
    <row r="1041">
      <c r="A1041" s="554"/>
      <c r="B1041" s="480" t="s">
        <v>2869</v>
      </c>
      <c r="C1041" s="555"/>
      <c r="D1041" s="556"/>
      <c r="E1041" s="384" t="s">
        <v>2869</v>
      </c>
      <c r="F1041" s="557"/>
      <c r="G1041" s="558"/>
      <c r="H1041" s="559"/>
      <c r="I1041" s="560"/>
      <c r="J1041" s="558"/>
      <c r="K1041" s="561"/>
      <c r="L1041" s="557"/>
      <c r="M1041" s="558"/>
      <c r="N1041" s="559"/>
      <c r="O1041" s="560"/>
      <c r="P1041" s="558"/>
      <c r="Q1041" s="561"/>
      <c r="R1041" s="557"/>
      <c r="S1041" s="558"/>
      <c r="T1041" s="559"/>
      <c r="U1041" s="562"/>
      <c r="V1041" s="563"/>
      <c r="W1041" s="591"/>
      <c r="X1041" s="572"/>
      <c r="Y1041" s="353"/>
      <c r="Z1041" s="573"/>
      <c r="AA1041" s="574" t="str">
        <f>IFERROR(__xludf.DUMMYFUNCTION("""COMPUTED_VALUE"""),"")</f>
        <v/>
      </c>
      <c r="AB1041" s="577" t="str">
        <f>IFERROR(__xludf.DUMMYFUNCTION("""COMPUTED_VALUE"""),"")</f>
        <v/>
      </c>
      <c r="AC1041" s="575" t="str">
        <f>IFERROR(__xludf.DUMMYFUNCTION("""COMPUTED_VALUE"""),"")</f>
        <v/>
      </c>
      <c r="AD1041" s="576" t="str">
        <f>IFERROR(__xludf.DUMMYFUNCTION("""COMPUTED_VALUE"""),"")</f>
        <v/>
      </c>
      <c r="AE1041" s="574" t="str">
        <f>IFERROR(__xludf.DUMMYFUNCTION("""COMPUTED_VALUE"""),"")</f>
        <v/>
      </c>
      <c r="AF1041" s="577" t="str">
        <f>IFERROR(__xludf.DUMMYFUNCTION("""COMPUTED_VALUE"""),"")</f>
        <v/>
      </c>
      <c r="AG1041" s="570"/>
      <c r="AH1041" s="571"/>
      <c r="AI1041" s="393"/>
    </row>
    <row r="1042">
      <c r="A1042" s="554"/>
      <c r="B1042" s="480" t="s">
        <v>2869</v>
      </c>
      <c r="C1042" s="555"/>
      <c r="D1042" s="556"/>
      <c r="E1042" s="384" t="s">
        <v>2869</v>
      </c>
      <c r="F1042" s="557"/>
      <c r="G1042" s="558"/>
      <c r="H1042" s="559"/>
      <c r="I1042" s="560"/>
      <c r="J1042" s="558"/>
      <c r="K1042" s="561"/>
      <c r="L1042" s="557"/>
      <c r="M1042" s="558"/>
      <c r="N1042" s="559"/>
      <c r="O1042" s="560"/>
      <c r="P1042" s="558"/>
      <c r="Q1042" s="561"/>
      <c r="R1042" s="557"/>
      <c r="S1042" s="558"/>
      <c r="T1042" s="559"/>
      <c r="U1042" s="562"/>
      <c r="V1042" s="563"/>
      <c r="W1042" s="591"/>
      <c r="X1042" s="572"/>
      <c r="Y1042" s="353"/>
      <c r="Z1042" s="573"/>
      <c r="AA1042" s="574" t="str">
        <f>IFERROR(__xludf.DUMMYFUNCTION("""COMPUTED_VALUE"""),"")</f>
        <v/>
      </c>
      <c r="AB1042" s="577" t="str">
        <f>IFERROR(__xludf.DUMMYFUNCTION("""COMPUTED_VALUE"""),"")</f>
        <v/>
      </c>
      <c r="AC1042" s="575" t="str">
        <f>IFERROR(__xludf.DUMMYFUNCTION("""COMPUTED_VALUE"""),"")</f>
        <v/>
      </c>
      <c r="AD1042" s="576" t="str">
        <f>IFERROR(__xludf.DUMMYFUNCTION("""COMPUTED_VALUE"""),"")</f>
        <v/>
      </c>
      <c r="AE1042" s="574" t="str">
        <f>IFERROR(__xludf.DUMMYFUNCTION("""COMPUTED_VALUE"""),"")</f>
        <v/>
      </c>
      <c r="AF1042" s="577" t="str">
        <f>IFERROR(__xludf.DUMMYFUNCTION("""COMPUTED_VALUE"""),"")</f>
        <v/>
      </c>
      <c r="AG1042" s="570"/>
      <c r="AH1042" s="571"/>
      <c r="AI1042" s="393"/>
    </row>
    <row r="1043">
      <c r="A1043" s="554"/>
      <c r="B1043" s="480" t="s">
        <v>2869</v>
      </c>
      <c r="C1043" s="555"/>
      <c r="D1043" s="556"/>
      <c r="E1043" s="384" t="s">
        <v>2869</v>
      </c>
      <c r="F1043" s="557"/>
      <c r="G1043" s="558"/>
      <c r="H1043" s="559"/>
      <c r="I1043" s="560"/>
      <c r="J1043" s="558"/>
      <c r="K1043" s="561"/>
      <c r="L1043" s="557"/>
      <c r="M1043" s="558"/>
      <c r="N1043" s="559"/>
      <c r="O1043" s="560"/>
      <c r="P1043" s="558"/>
      <c r="Q1043" s="561"/>
      <c r="R1043" s="557"/>
      <c r="S1043" s="558"/>
      <c r="T1043" s="559"/>
      <c r="U1043" s="562"/>
      <c r="V1043" s="563"/>
      <c r="W1043" s="591"/>
      <c r="X1043" s="572"/>
      <c r="Y1043" s="353"/>
      <c r="Z1043" s="573"/>
      <c r="AA1043" s="574" t="str">
        <f>IFERROR(__xludf.DUMMYFUNCTION("""COMPUTED_VALUE"""),"")</f>
        <v/>
      </c>
      <c r="AB1043" s="577" t="str">
        <f>IFERROR(__xludf.DUMMYFUNCTION("""COMPUTED_VALUE"""),"")</f>
        <v/>
      </c>
      <c r="AC1043" s="575" t="str">
        <f>IFERROR(__xludf.DUMMYFUNCTION("""COMPUTED_VALUE"""),"")</f>
        <v/>
      </c>
      <c r="AD1043" s="576" t="str">
        <f>IFERROR(__xludf.DUMMYFUNCTION("""COMPUTED_VALUE"""),"")</f>
        <v/>
      </c>
      <c r="AE1043" s="574" t="str">
        <f>IFERROR(__xludf.DUMMYFUNCTION("""COMPUTED_VALUE"""),"")</f>
        <v/>
      </c>
      <c r="AF1043" s="577" t="str">
        <f>IFERROR(__xludf.DUMMYFUNCTION("""COMPUTED_VALUE"""),"")</f>
        <v/>
      </c>
      <c r="AG1043" s="570"/>
      <c r="AH1043" s="571"/>
      <c r="AI1043" s="393"/>
    </row>
    <row r="1044">
      <c r="A1044" s="554"/>
      <c r="B1044" s="480" t="s">
        <v>2869</v>
      </c>
      <c r="C1044" s="555"/>
      <c r="D1044" s="556"/>
      <c r="E1044" s="384" t="s">
        <v>2869</v>
      </c>
      <c r="F1044" s="557"/>
      <c r="G1044" s="558"/>
      <c r="H1044" s="559"/>
      <c r="I1044" s="560"/>
      <c r="J1044" s="558"/>
      <c r="K1044" s="561"/>
      <c r="L1044" s="557"/>
      <c r="M1044" s="558"/>
      <c r="N1044" s="559"/>
      <c r="O1044" s="560"/>
      <c r="P1044" s="558"/>
      <c r="Q1044" s="561"/>
      <c r="R1044" s="557"/>
      <c r="S1044" s="558"/>
      <c r="T1044" s="559"/>
      <c r="U1044" s="562"/>
      <c r="V1044" s="563"/>
      <c r="W1044" s="591"/>
      <c r="X1044" s="572"/>
      <c r="Y1044" s="353"/>
      <c r="Z1044" s="573"/>
      <c r="AA1044" s="574" t="str">
        <f>IFERROR(__xludf.DUMMYFUNCTION("""COMPUTED_VALUE"""),"")</f>
        <v/>
      </c>
      <c r="AB1044" s="577" t="str">
        <f>IFERROR(__xludf.DUMMYFUNCTION("""COMPUTED_VALUE"""),"")</f>
        <v/>
      </c>
      <c r="AC1044" s="575" t="str">
        <f>IFERROR(__xludf.DUMMYFUNCTION("""COMPUTED_VALUE"""),"")</f>
        <v/>
      </c>
      <c r="AD1044" s="576" t="str">
        <f>IFERROR(__xludf.DUMMYFUNCTION("""COMPUTED_VALUE"""),"")</f>
        <v/>
      </c>
      <c r="AE1044" s="574" t="str">
        <f>IFERROR(__xludf.DUMMYFUNCTION("""COMPUTED_VALUE"""),"")</f>
        <v/>
      </c>
      <c r="AF1044" s="577" t="str">
        <f>IFERROR(__xludf.DUMMYFUNCTION("""COMPUTED_VALUE"""),"")</f>
        <v/>
      </c>
      <c r="AG1044" s="570"/>
      <c r="AH1044" s="571"/>
      <c r="AI1044" s="393"/>
    </row>
    <row r="1045">
      <c r="A1045" s="554"/>
      <c r="B1045" s="480" t="s">
        <v>2869</v>
      </c>
      <c r="C1045" s="555"/>
      <c r="D1045" s="556"/>
      <c r="E1045" s="384" t="s">
        <v>2869</v>
      </c>
      <c r="F1045" s="557"/>
      <c r="G1045" s="558"/>
      <c r="H1045" s="559"/>
      <c r="I1045" s="560"/>
      <c r="J1045" s="558"/>
      <c r="K1045" s="561"/>
      <c r="L1045" s="557"/>
      <c r="M1045" s="558"/>
      <c r="N1045" s="559"/>
      <c r="O1045" s="560"/>
      <c r="P1045" s="558"/>
      <c r="Q1045" s="561"/>
      <c r="R1045" s="557"/>
      <c r="S1045" s="558"/>
      <c r="T1045" s="559"/>
      <c r="U1045" s="562"/>
      <c r="V1045" s="563"/>
      <c r="W1045" s="591"/>
      <c r="X1045" s="572"/>
      <c r="Y1045" s="353"/>
      <c r="Z1045" s="573"/>
      <c r="AA1045" s="574" t="str">
        <f>IFERROR(__xludf.DUMMYFUNCTION("""COMPUTED_VALUE"""),"")</f>
        <v/>
      </c>
      <c r="AB1045" s="577" t="str">
        <f>IFERROR(__xludf.DUMMYFUNCTION("""COMPUTED_VALUE"""),"")</f>
        <v/>
      </c>
      <c r="AC1045" s="575" t="str">
        <f>IFERROR(__xludf.DUMMYFUNCTION("""COMPUTED_VALUE"""),"")</f>
        <v/>
      </c>
      <c r="AD1045" s="576" t="str">
        <f>IFERROR(__xludf.DUMMYFUNCTION("""COMPUTED_VALUE"""),"")</f>
        <v/>
      </c>
      <c r="AE1045" s="574" t="str">
        <f>IFERROR(__xludf.DUMMYFUNCTION("""COMPUTED_VALUE"""),"")</f>
        <v/>
      </c>
      <c r="AF1045" s="577" t="str">
        <f>IFERROR(__xludf.DUMMYFUNCTION("""COMPUTED_VALUE"""),"")</f>
        <v/>
      </c>
      <c r="AG1045" s="570"/>
      <c r="AH1045" s="571"/>
      <c r="AI1045" s="393"/>
    </row>
    <row r="1046">
      <c r="A1046" s="554"/>
      <c r="B1046" s="480" t="s">
        <v>2869</v>
      </c>
      <c r="C1046" s="555"/>
      <c r="D1046" s="556"/>
      <c r="E1046" s="384" t="s">
        <v>2869</v>
      </c>
      <c r="F1046" s="557"/>
      <c r="G1046" s="558"/>
      <c r="H1046" s="559"/>
      <c r="I1046" s="560"/>
      <c r="J1046" s="558"/>
      <c r="K1046" s="561"/>
      <c r="L1046" s="557"/>
      <c r="M1046" s="558"/>
      <c r="N1046" s="559"/>
      <c r="O1046" s="560"/>
      <c r="P1046" s="558"/>
      <c r="Q1046" s="561"/>
      <c r="R1046" s="557"/>
      <c r="S1046" s="558"/>
      <c r="T1046" s="559"/>
      <c r="U1046" s="562"/>
      <c r="V1046" s="563"/>
      <c r="W1046" s="591"/>
      <c r="X1046" s="572"/>
      <c r="Y1046" s="353"/>
      <c r="Z1046" s="573"/>
      <c r="AA1046" s="574" t="str">
        <f>IFERROR(__xludf.DUMMYFUNCTION("""COMPUTED_VALUE"""),"")</f>
        <v/>
      </c>
      <c r="AB1046" s="577" t="str">
        <f>IFERROR(__xludf.DUMMYFUNCTION("""COMPUTED_VALUE"""),"")</f>
        <v/>
      </c>
      <c r="AC1046" s="575" t="str">
        <f>IFERROR(__xludf.DUMMYFUNCTION("""COMPUTED_VALUE"""),"")</f>
        <v/>
      </c>
      <c r="AD1046" s="576" t="str">
        <f>IFERROR(__xludf.DUMMYFUNCTION("""COMPUTED_VALUE"""),"")</f>
        <v/>
      </c>
      <c r="AE1046" s="574" t="str">
        <f>IFERROR(__xludf.DUMMYFUNCTION("""COMPUTED_VALUE"""),"")</f>
        <v/>
      </c>
      <c r="AF1046" s="577" t="str">
        <f>IFERROR(__xludf.DUMMYFUNCTION("""COMPUTED_VALUE"""),"")</f>
        <v/>
      </c>
      <c r="AG1046" s="570"/>
      <c r="AH1046" s="571"/>
      <c r="AI1046" s="393"/>
    </row>
    <row r="1047">
      <c r="A1047" s="554"/>
      <c r="B1047" s="480" t="s">
        <v>2869</v>
      </c>
      <c r="C1047" s="555"/>
      <c r="D1047" s="556"/>
      <c r="E1047" s="384" t="s">
        <v>2869</v>
      </c>
      <c r="F1047" s="557"/>
      <c r="G1047" s="558"/>
      <c r="H1047" s="559"/>
      <c r="I1047" s="560"/>
      <c r="J1047" s="558"/>
      <c r="K1047" s="561"/>
      <c r="L1047" s="557"/>
      <c r="M1047" s="558"/>
      <c r="N1047" s="559"/>
      <c r="O1047" s="560"/>
      <c r="P1047" s="558"/>
      <c r="Q1047" s="561"/>
      <c r="R1047" s="557"/>
      <c r="S1047" s="558"/>
      <c r="T1047" s="559"/>
      <c r="U1047" s="562"/>
      <c r="V1047" s="563"/>
      <c r="W1047" s="591"/>
      <c r="X1047" s="572"/>
      <c r="Y1047" s="353"/>
      <c r="Z1047" s="573"/>
      <c r="AA1047" s="574" t="str">
        <f>IFERROR(__xludf.DUMMYFUNCTION("""COMPUTED_VALUE"""),"")</f>
        <v/>
      </c>
      <c r="AB1047" s="577" t="str">
        <f>IFERROR(__xludf.DUMMYFUNCTION("""COMPUTED_VALUE"""),"")</f>
        <v/>
      </c>
      <c r="AC1047" s="575" t="str">
        <f>IFERROR(__xludf.DUMMYFUNCTION("""COMPUTED_VALUE"""),"")</f>
        <v/>
      </c>
      <c r="AD1047" s="576" t="str">
        <f>IFERROR(__xludf.DUMMYFUNCTION("""COMPUTED_VALUE"""),"")</f>
        <v/>
      </c>
      <c r="AE1047" s="574" t="str">
        <f>IFERROR(__xludf.DUMMYFUNCTION("""COMPUTED_VALUE"""),"")</f>
        <v/>
      </c>
      <c r="AF1047" s="577" t="str">
        <f>IFERROR(__xludf.DUMMYFUNCTION("""COMPUTED_VALUE"""),"")</f>
        <v/>
      </c>
      <c r="AG1047" s="570"/>
      <c r="AH1047" s="571"/>
      <c r="AI1047" s="393"/>
    </row>
    <row r="1048">
      <c r="A1048" s="554"/>
      <c r="B1048" s="480" t="s">
        <v>2869</v>
      </c>
      <c r="C1048" s="555"/>
      <c r="D1048" s="556"/>
      <c r="E1048" s="384" t="s">
        <v>2869</v>
      </c>
      <c r="F1048" s="557"/>
      <c r="G1048" s="558"/>
      <c r="H1048" s="559"/>
      <c r="I1048" s="560"/>
      <c r="J1048" s="558"/>
      <c r="K1048" s="561"/>
      <c r="L1048" s="557"/>
      <c r="M1048" s="558"/>
      <c r="N1048" s="559"/>
      <c r="O1048" s="560"/>
      <c r="P1048" s="558"/>
      <c r="Q1048" s="561"/>
      <c r="R1048" s="557"/>
      <c r="S1048" s="558"/>
      <c r="T1048" s="559"/>
      <c r="U1048" s="562"/>
      <c r="V1048" s="563"/>
      <c r="W1048" s="591"/>
      <c r="X1048" s="572"/>
      <c r="Y1048" s="353"/>
      <c r="Z1048" s="573"/>
      <c r="AA1048" s="574" t="str">
        <f>IFERROR(__xludf.DUMMYFUNCTION("""COMPUTED_VALUE"""),"")</f>
        <v/>
      </c>
      <c r="AB1048" s="577" t="str">
        <f>IFERROR(__xludf.DUMMYFUNCTION("""COMPUTED_VALUE"""),"")</f>
        <v/>
      </c>
      <c r="AC1048" s="575" t="str">
        <f>IFERROR(__xludf.DUMMYFUNCTION("""COMPUTED_VALUE"""),"")</f>
        <v/>
      </c>
      <c r="AD1048" s="576" t="str">
        <f>IFERROR(__xludf.DUMMYFUNCTION("""COMPUTED_VALUE"""),"")</f>
        <v/>
      </c>
      <c r="AE1048" s="574" t="str">
        <f>IFERROR(__xludf.DUMMYFUNCTION("""COMPUTED_VALUE"""),"")</f>
        <v/>
      </c>
      <c r="AF1048" s="577" t="str">
        <f>IFERROR(__xludf.DUMMYFUNCTION("""COMPUTED_VALUE"""),"")</f>
        <v/>
      </c>
      <c r="AG1048" s="570"/>
      <c r="AH1048" s="571"/>
      <c r="AI1048" s="393"/>
    </row>
    <row r="1049">
      <c r="A1049" s="554"/>
      <c r="B1049" s="480" t="s">
        <v>2869</v>
      </c>
      <c r="C1049" s="555"/>
      <c r="D1049" s="556"/>
      <c r="E1049" s="384" t="s">
        <v>2869</v>
      </c>
      <c r="F1049" s="557"/>
      <c r="G1049" s="558"/>
      <c r="H1049" s="559"/>
      <c r="I1049" s="560"/>
      <c r="J1049" s="558"/>
      <c r="K1049" s="561"/>
      <c r="L1049" s="557"/>
      <c r="M1049" s="558"/>
      <c r="N1049" s="559"/>
      <c r="O1049" s="560"/>
      <c r="P1049" s="558"/>
      <c r="Q1049" s="561"/>
      <c r="R1049" s="557"/>
      <c r="S1049" s="558"/>
      <c r="T1049" s="559"/>
      <c r="U1049" s="562"/>
      <c r="V1049" s="563"/>
      <c r="W1049" s="591"/>
      <c r="X1049" s="572"/>
      <c r="Y1049" s="353"/>
      <c r="Z1049" s="573"/>
      <c r="AA1049" s="574" t="str">
        <f>IFERROR(__xludf.DUMMYFUNCTION("""COMPUTED_VALUE"""),"")</f>
        <v/>
      </c>
      <c r="AB1049" s="577" t="str">
        <f>IFERROR(__xludf.DUMMYFUNCTION("""COMPUTED_VALUE"""),"")</f>
        <v/>
      </c>
      <c r="AC1049" s="575" t="str">
        <f>IFERROR(__xludf.DUMMYFUNCTION("""COMPUTED_VALUE"""),"")</f>
        <v/>
      </c>
      <c r="AD1049" s="576" t="str">
        <f>IFERROR(__xludf.DUMMYFUNCTION("""COMPUTED_VALUE"""),"")</f>
        <v/>
      </c>
      <c r="AE1049" s="574" t="str">
        <f>IFERROR(__xludf.DUMMYFUNCTION("""COMPUTED_VALUE"""),"")</f>
        <v/>
      </c>
      <c r="AF1049" s="577" t="str">
        <f>IFERROR(__xludf.DUMMYFUNCTION("""COMPUTED_VALUE"""),"")</f>
        <v/>
      </c>
      <c r="AG1049" s="570"/>
      <c r="AH1049" s="571"/>
      <c r="AI1049" s="393"/>
    </row>
    <row r="1050">
      <c r="A1050" s="554"/>
      <c r="B1050" s="480" t="s">
        <v>2869</v>
      </c>
      <c r="C1050" s="555"/>
      <c r="D1050" s="556"/>
      <c r="E1050" s="384" t="s">
        <v>2869</v>
      </c>
      <c r="F1050" s="557"/>
      <c r="G1050" s="558"/>
      <c r="H1050" s="559"/>
      <c r="I1050" s="560"/>
      <c r="J1050" s="558"/>
      <c r="K1050" s="561"/>
      <c r="L1050" s="557"/>
      <c r="M1050" s="558"/>
      <c r="N1050" s="559"/>
      <c r="O1050" s="560"/>
      <c r="P1050" s="558"/>
      <c r="Q1050" s="561"/>
      <c r="R1050" s="557"/>
      <c r="S1050" s="558"/>
      <c r="T1050" s="559"/>
      <c r="U1050" s="562"/>
      <c r="V1050" s="563"/>
      <c r="W1050" s="591"/>
      <c r="X1050" s="572"/>
      <c r="Y1050" s="353"/>
      <c r="Z1050" s="573"/>
      <c r="AA1050" s="574" t="str">
        <f>IFERROR(__xludf.DUMMYFUNCTION("""COMPUTED_VALUE"""),"")</f>
        <v/>
      </c>
      <c r="AB1050" s="577" t="str">
        <f>IFERROR(__xludf.DUMMYFUNCTION("""COMPUTED_VALUE"""),"")</f>
        <v/>
      </c>
      <c r="AC1050" s="575" t="str">
        <f>IFERROR(__xludf.DUMMYFUNCTION("""COMPUTED_VALUE"""),"")</f>
        <v/>
      </c>
      <c r="AD1050" s="576" t="str">
        <f>IFERROR(__xludf.DUMMYFUNCTION("""COMPUTED_VALUE"""),"")</f>
        <v/>
      </c>
      <c r="AE1050" s="574" t="str">
        <f>IFERROR(__xludf.DUMMYFUNCTION("""COMPUTED_VALUE"""),"")</f>
        <v/>
      </c>
      <c r="AF1050" s="577" t="str">
        <f>IFERROR(__xludf.DUMMYFUNCTION("""COMPUTED_VALUE"""),"")</f>
        <v/>
      </c>
      <c r="AG1050" s="570"/>
      <c r="AH1050" s="571"/>
      <c r="AI1050" s="393"/>
    </row>
    <row r="1051">
      <c r="A1051" s="554"/>
      <c r="B1051" s="480" t="s">
        <v>2869</v>
      </c>
      <c r="C1051" s="555"/>
      <c r="D1051" s="556"/>
      <c r="E1051" s="384" t="s">
        <v>2869</v>
      </c>
      <c r="F1051" s="557"/>
      <c r="G1051" s="558"/>
      <c r="H1051" s="559"/>
      <c r="I1051" s="560"/>
      <c r="J1051" s="558"/>
      <c r="K1051" s="561"/>
      <c r="L1051" s="557"/>
      <c r="M1051" s="558"/>
      <c r="N1051" s="559"/>
      <c r="O1051" s="560"/>
      <c r="P1051" s="558"/>
      <c r="Q1051" s="561"/>
      <c r="R1051" s="557"/>
      <c r="S1051" s="558"/>
      <c r="T1051" s="559"/>
      <c r="U1051" s="562"/>
      <c r="V1051" s="563"/>
      <c r="W1051" s="591"/>
      <c r="X1051" s="572"/>
      <c r="Y1051" s="353"/>
      <c r="Z1051" s="573"/>
      <c r="AA1051" s="574" t="str">
        <f>IFERROR(__xludf.DUMMYFUNCTION("""COMPUTED_VALUE"""),"")</f>
        <v/>
      </c>
      <c r="AB1051" s="577" t="str">
        <f>IFERROR(__xludf.DUMMYFUNCTION("""COMPUTED_VALUE"""),"")</f>
        <v/>
      </c>
      <c r="AC1051" s="575" t="str">
        <f>IFERROR(__xludf.DUMMYFUNCTION("""COMPUTED_VALUE"""),"")</f>
        <v/>
      </c>
      <c r="AD1051" s="576" t="str">
        <f>IFERROR(__xludf.DUMMYFUNCTION("""COMPUTED_VALUE"""),"")</f>
        <v/>
      </c>
      <c r="AE1051" s="574" t="str">
        <f>IFERROR(__xludf.DUMMYFUNCTION("""COMPUTED_VALUE"""),"")</f>
        <v/>
      </c>
      <c r="AF1051" s="577" t="str">
        <f>IFERROR(__xludf.DUMMYFUNCTION("""COMPUTED_VALUE"""),"")</f>
        <v/>
      </c>
      <c r="AG1051" s="570"/>
      <c r="AH1051" s="571"/>
      <c r="AI1051" s="393"/>
    </row>
    <row r="1052">
      <c r="A1052" s="554"/>
      <c r="B1052" s="480" t="s">
        <v>2869</v>
      </c>
      <c r="C1052" s="555"/>
      <c r="D1052" s="556"/>
      <c r="E1052" s="384" t="s">
        <v>2869</v>
      </c>
      <c r="F1052" s="557"/>
      <c r="G1052" s="558"/>
      <c r="H1052" s="559"/>
      <c r="I1052" s="560"/>
      <c r="J1052" s="558"/>
      <c r="K1052" s="561"/>
      <c r="L1052" s="557"/>
      <c r="M1052" s="558"/>
      <c r="N1052" s="559"/>
      <c r="O1052" s="560"/>
      <c r="P1052" s="558"/>
      <c r="Q1052" s="561"/>
      <c r="R1052" s="557"/>
      <c r="S1052" s="558"/>
      <c r="T1052" s="559"/>
      <c r="U1052" s="562"/>
      <c r="V1052" s="563"/>
      <c r="W1052" s="591"/>
      <c r="X1052" s="572"/>
      <c r="Y1052" s="353"/>
      <c r="Z1052" s="573"/>
      <c r="AA1052" s="574" t="str">
        <f>IFERROR(__xludf.DUMMYFUNCTION("""COMPUTED_VALUE"""),"")</f>
        <v/>
      </c>
      <c r="AB1052" s="577" t="str">
        <f>IFERROR(__xludf.DUMMYFUNCTION("""COMPUTED_VALUE"""),"")</f>
        <v/>
      </c>
      <c r="AC1052" s="575" t="str">
        <f>IFERROR(__xludf.DUMMYFUNCTION("""COMPUTED_VALUE"""),"")</f>
        <v/>
      </c>
      <c r="AD1052" s="576" t="str">
        <f>IFERROR(__xludf.DUMMYFUNCTION("""COMPUTED_VALUE"""),"")</f>
        <v/>
      </c>
      <c r="AE1052" s="574" t="str">
        <f>IFERROR(__xludf.DUMMYFUNCTION("""COMPUTED_VALUE"""),"")</f>
        <v/>
      </c>
      <c r="AF1052" s="577" t="str">
        <f>IFERROR(__xludf.DUMMYFUNCTION("""COMPUTED_VALUE"""),"")</f>
        <v/>
      </c>
      <c r="AG1052" s="570"/>
      <c r="AH1052" s="571"/>
      <c r="AI1052" s="393"/>
    </row>
    <row r="1053">
      <c r="A1053" s="554"/>
      <c r="B1053" s="480" t="s">
        <v>2869</v>
      </c>
      <c r="C1053" s="555"/>
      <c r="D1053" s="556"/>
      <c r="E1053" s="384" t="s">
        <v>2869</v>
      </c>
      <c r="F1053" s="557"/>
      <c r="G1053" s="558"/>
      <c r="H1053" s="559"/>
      <c r="I1053" s="560"/>
      <c r="J1053" s="558"/>
      <c r="K1053" s="561"/>
      <c r="L1053" s="557"/>
      <c r="M1053" s="558"/>
      <c r="N1053" s="559"/>
      <c r="O1053" s="560"/>
      <c r="P1053" s="558"/>
      <c r="Q1053" s="561"/>
      <c r="R1053" s="557"/>
      <c r="S1053" s="558"/>
      <c r="T1053" s="559"/>
      <c r="U1053" s="562"/>
      <c r="V1053" s="563"/>
      <c r="W1053" s="591"/>
      <c r="X1053" s="572"/>
      <c r="Y1053" s="353"/>
      <c r="Z1053" s="573"/>
      <c r="AA1053" s="574" t="str">
        <f>IFERROR(__xludf.DUMMYFUNCTION("""COMPUTED_VALUE"""),"")</f>
        <v/>
      </c>
      <c r="AB1053" s="577" t="str">
        <f>IFERROR(__xludf.DUMMYFUNCTION("""COMPUTED_VALUE"""),"")</f>
        <v/>
      </c>
      <c r="AC1053" s="575" t="str">
        <f>IFERROR(__xludf.DUMMYFUNCTION("""COMPUTED_VALUE"""),"")</f>
        <v/>
      </c>
      <c r="AD1053" s="576" t="str">
        <f>IFERROR(__xludf.DUMMYFUNCTION("""COMPUTED_VALUE"""),"")</f>
        <v/>
      </c>
      <c r="AE1053" s="574" t="str">
        <f>IFERROR(__xludf.DUMMYFUNCTION("""COMPUTED_VALUE"""),"")</f>
        <v/>
      </c>
      <c r="AF1053" s="577" t="str">
        <f>IFERROR(__xludf.DUMMYFUNCTION("""COMPUTED_VALUE"""),"")</f>
        <v/>
      </c>
      <c r="AG1053" s="570"/>
      <c r="AH1053" s="571"/>
      <c r="AI1053" s="393"/>
    </row>
    <row r="1054">
      <c r="A1054" s="554"/>
      <c r="B1054" s="480" t="s">
        <v>2869</v>
      </c>
      <c r="C1054" s="555"/>
      <c r="D1054" s="556"/>
      <c r="E1054" s="384" t="s">
        <v>2869</v>
      </c>
      <c r="F1054" s="557"/>
      <c r="G1054" s="558"/>
      <c r="H1054" s="559"/>
      <c r="I1054" s="560"/>
      <c r="J1054" s="558"/>
      <c r="K1054" s="561"/>
      <c r="L1054" s="557"/>
      <c r="M1054" s="558"/>
      <c r="N1054" s="559"/>
      <c r="O1054" s="560"/>
      <c r="P1054" s="558"/>
      <c r="Q1054" s="561"/>
      <c r="R1054" s="557"/>
      <c r="S1054" s="558"/>
      <c r="T1054" s="559"/>
      <c r="U1054" s="562"/>
      <c r="V1054" s="563"/>
      <c r="W1054" s="591"/>
      <c r="X1054" s="572"/>
      <c r="Y1054" s="353"/>
      <c r="Z1054" s="573"/>
      <c r="AA1054" s="574" t="str">
        <f>IFERROR(__xludf.DUMMYFUNCTION("""COMPUTED_VALUE"""),"")</f>
        <v/>
      </c>
      <c r="AB1054" s="577" t="str">
        <f>IFERROR(__xludf.DUMMYFUNCTION("""COMPUTED_VALUE"""),"")</f>
        <v/>
      </c>
      <c r="AC1054" s="575" t="str">
        <f>IFERROR(__xludf.DUMMYFUNCTION("""COMPUTED_VALUE"""),"")</f>
        <v/>
      </c>
      <c r="AD1054" s="576" t="str">
        <f>IFERROR(__xludf.DUMMYFUNCTION("""COMPUTED_VALUE"""),"")</f>
        <v/>
      </c>
      <c r="AE1054" s="574" t="str">
        <f>IFERROR(__xludf.DUMMYFUNCTION("""COMPUTED_VALUE"""),"")</f>
        <v/>
      </c>
      <c r="AF1054" s="577" t="str">
        <f>IFERROR(__xludf.DUMMYFUNCTION("""COMPUTED_VALUE"""),"")</f>
        <v/>
      </c>
      <c r="AG1054" s="570"/>
      <c r="AH1054" s="571"/>
      <c r="AI1054" s="393"/>
    </row>
    <row r="1055">
      <c r="A1055" s="554"/>
      <c r="B1055" s="480" t="s">
        <v>2869</v>
      </c>
      <c r="C1055" s="555"/>
      <c r="D1055" s="556"/>
      <c r="E1055" s="384" t="s">
        <v>2869</v>
      </c>
      <c r="F1055" s="557"/>
      <c r="G1055" s="558"/>
      <c r="H1055" s="559"/>
      <c r="I1055" s="560"/>
      <c r="J1055" s="558"/>
      <c r="K1055" s="561"/>
      <c r="L1055" s="557"/>
      <c r="M1055" s="558"/>
      <c r="N1055" s="559"/>
      <c r="O1055" s="560"/>
      <c r="P1055" s="558"/>
      <c r="Q1055" s="561"/>
      <c r="R1055" s="557"/>
      <c r="S1055" s="558"/>
      <c r="T1055" s="559"/>
      <c r="U1055" s="562"/>
      <c r="V1055" s="563"/>
      <c r="W1055" s="591"/>
      <c r="X1055" s="572"/>
      <c r="Y1055" s="353"/>
      <c r="Z1055" s="573"/>
      <c r="AA1055" s="574" t="str">
        <f>IFERROR(__xludf.DUMMYFUNCTION("""COMPUTED_VALUE"""),"")</f>
        <v/>
      </c>
      <c r="AB1055" s="577" t="str">
        <f>IFERROR(__xludf.DUMMYFUNCTION("""COMPUTED_VALUE"""),"")</f>
        <v/>
      </c>
      <c r="AC1055" s="575" t="str">
        <f>IFERROR(__xludf.DUMMYFUNCTION("""COMPUTED_VALUE"""),"")</f>
        <v/>
      </c>
      <c r="AD1055" s="576" t="str">
        <f>IFERROR(__xludf.DUMMYFUNCTION("""COMPUTED_VALUE"""),"")</f>
        <v/>
      </c>
      <c r="AE1055" s="574" t="str">
        <f>IFERROR(__xludf.DUMMYFUNCTION("""COMPUTED_VALUE"""),"")</f>
        <v/>
      </c>
      <c r="AF1055" s="577" t="str">
        <f>IFERROR(__xludf.DUMMYFUNCTION("""COMPUTED_VALUE"""),"")</f>
        <v/>
      </c>
      <c r="AG1055" s="570"/>
      <c r="AH1055" s="571"/>
      <c r="AI1055" s="393"/>
    </row>
    <row r="1056">
      <c r="A1056" s="554"/>
      <c r="B1056" s="480" t="s">
        <v>2869</v>
      </c>
      <c r="C1056" s="555"/>
      <c r="D1056" s="556"/>
      <c r="E1056" s="384" t="s">
        <v>2869</v>
      </c>
      <c r="F1056" s="557"/>
      <c r="G1056" s="558"/>
      <c r="H1056" s="559"/>
      <c r="I1056" s="560"/>
      <c r="J1056" s="558"/>
      <c r="K1056" s="561"/>
      <c r="L1056" s="557"/>
      <c r="M1056" s="558"/>
      <c r="N1056" s="559"/>
      <c r="O1056" s="560"/>
      <c r="P1056" s="558"/>
      <c r="Q1056" s="561"/>
      <c r="R1056" s="557"/>
      <c r="S1056" s="558"/>
      <c r="T1056" s="559"/>
      <c r="U1056" s="562"/>
      <c r="V1056" s="563"/>
      <c r="W1056" s="591"/>
      <c r="X1056" s="572"/>
      <c r="Y1056" s="353"/>
      <c r="Z1056" s="573"/>
      <c r="AA1056" s="574" t="str">
        <f>IFERROR(__xludf.DUMMYFUNCTION("""COMPUTED_VALUE"""),"")</f>
        <v/>
      </c>
      <c r="AB1056" s="577" t="str">
        <f>IFERROR(__xludf.DUMMYFUNCTION("""COMPUTED_VALUE"""),"")</f>
        <v/>
      </c>
      <c r="AC1056" s="575" t="str">
        <f>IFERROR(__xludf.DUMMYFUNCTION("""COMPUTED_VALUE"""),"")</f>
        <v/>
      </c>
      <c r="AD1056" s="576" t="str">
        <f>IFERROR(__xludf.DUMMYFUNCTION("""COMPUTED_VALUE"""),"")</f>
        <v/>
      </c>
      <c r="AE1056" s="574" t="str">
        <f>IFERROR(__xludf.DUMMYFUNCTION("""COMPUTED_VALUE"""),"")</f>
        <v/>
      </c>
      <c r="AF1056" s="577" t="str">
        <f>IFERROR(__xludf.DUMMYFUNCTION("""COMPUTED_VALUE"""),"")</f>
        <v/>
      </c>
      <c r="AG1056" s="570"/>
      <c r="AH1056" s="571"/>
      <c r="AI1056" s="393"/>
    </row>
    <row r="1057">
      <c r="A1057" s="554"/>
      <c r="B1057" s="480" t="s">
        <v>2869</v>
      </c>
      <c r="C1057" s="555"/>
      <c r="D1057" s="556"/>
      <c r="E1057" s="384" t="s">
        <v>2869</v>
      </c>
      <c r="F1057" s="557"/>
      <c r="G1057" s="558"/>
      <c r="H1057" s="559"/>
      <c r="I1057" s="560"/>
      <c r="J1057" s="558"/>
      <c r="K1057" s="561"/>
      <c r="L1057" s="557"/>
      <c r="M1057" s="558"/>
      <c r="N1057" s="559"/>
      <c r="O1057" s="560"/>
      <c r="P1057" s="558"/>
      <c r="Q1057" s="561"/>
      <c r="R1057" s="557"/>
      <c r="S1057" s="558"/>
      <c r="T1057" s="559"/>
      <c r="U1057" s="562"/>
      <c r="V1057" s="563"/>
      <c r="W1057" s="591"/>
      <c r="X1057" s="572"/>
      <c r="Y1057" s="353"/>
      <c r="Z1057" s="573"/>
      <c r="AA1057" s="574" t="str">
        <f>IFERROR(__xludf.DUMMYFUNCTION("""COMPUTED_VALUE"""),"")</f>
        <v/>
      </c>
      <c r="AB1057" s="577" t="str">
        <f>IFERROR(__xludf.DUMMYFUNCTION("""COMPUTED_VALUE"""),"")</f>
        <v/>
      </c>
      <c r="AC1057" s="575" t="str">
        <f>IFERROR(__xludf.DUMMYFUNCTION("""COMPUTED_VALUE"""),"")</f>
        <v/>
      </c>
      <c r="AD1057" s="576" t="str">
        <f>IFERROR(__xludf.DUMMYFUNCTION("""COMPUTED_VALUE"""),"")</f>
        <v/>
      </c>
      <c r="AE1057" s="574" t="str">
        <f>IFERROR(__xludf.DUMMYFUNCTION("""COMPUTED_VALUE"""),"")</f>
        <v/>
      </c>
      <c r="AF1057" s="577" t="str">
        <f>IFERROR(__xludf.DUMMYFUNCTION("""COMPUTED_VALUE"""),"")</f>
        <v/>
      </c>
      <c r="AG1057" s="570"/>
      <c r="AH1057" s="571"/>
      <c r="AI1057" s="393"/>
    </row>
    <row r="1058">
      <c r="A1058" s="554"/>
      <c r="B1058" s="480" t="s">
        <v>2869</v>
      </c>
      <c r="C1058" s="555"/>
      <c r="D1058" s="556"/>
      <c r="E1058" s="384" t="s">
        <v>2869</v>
      </c>
      <c r="F1058" s="557"/>
      <c r="G1058" s="558"/>
      <c r="H1058" s="559"/>
      <c r="I1058" s="560"/>
      <c r="J1058" s="558"/>
      <c r="K1058" s="561"/>
      <c r="L1058" s="557"/>
      <c r="M1058" s="558"/>
      <c r="N1058" s="559"/>
      <c r="O1058" s="560"/>
      <c r="P1058" s="558"/>
      <c r="Q1058" s="561"/>
      <c r="R1058" s="557"/>
      <c r="S1058" s="558"/>
      <c r="T1058" s="559"/>
      <c r="U1058" s="562"/>
      <c r="V1058" s="563"/>
      <c r="W1058" s="591"/>
      <c r="X1058" s="572"/>
      <c r="Y1058" s="353"/>
      <c r="Z1058" s="573"/>
      <c r="AA1058" s="574" t="str">
        <f>IFERROR(__xludf.DUMMYFUNCTION("""COMPUTED_VALUE"""),"")</f>
        <v/>
      </c>
      <c r="AB1058" s="577" t="str">
        <f>IFERROR(__xludf.DUMMYFUNCTION("""COMPUTED_VALUE"""),"")</f>
        <v/>
      </c>
      <c r="AC1058" s="575" t="str">
        <f>IFERROR(__xludf.DUMMYFUNCTION("""COMPUTED_VALUE"""),"")</f>
        <v/>
      </c>
      <c r="AD1058" s="576" t="str">
        <f>IFERROR(__xludf.DUMMYFUNCTION("""COMPUTED_VALUE"""),"")</f>
        <v/>
      </c>
      <c r="AE1058" s="574" t="str">
        <f>IFERROR(__xludf.DUMMYFUNCTION("""COMPUTED_VALUE"""),"")</f>
        <v/>
      </c>
      <c r="AF1058" s="577" t="str">
        <f>IFERROR(__xludf.DUMMYFUNCTION("""COMPUTED_VALUE"""),"")</f>
        <v/>
      </c>
      <c r="AG1058" s="570"/>
      <c r="AH1058" s="571"/>
      <c r="AI1058" s="393"/>
    </row>
    <row r="1059">
      <c r="A1059" s="554"/>
      <c r="B1059" s="480" t="s">
        <v>2869</v>
      </c>
      <c r="C1059" s="555"/>
      <c r="D1059" s="556"/>
      <c r="E1059" s="384" t="s">
        <v>2869</v>
      </c>
      <c r="F1059" s="557"/>
      <c r="G1059" s="558"/>
      <c r="H1059" s="559"/>
      <c r="I1059" s="560"/>
      <c r="J1059" s="558"/>
      <c r="K1059" s="561"/>
      <c r="L1059" s="557"/>
      <c r="M1059" s="558"/>
      <c r="N1059" s="559"/>
      <c r="O1059" s="560"/>
      <c r="P1059" s="558"/>
      <c r="Q1059" s="561"/>
      <c r="R1059" s="557"/>
      <c r="S1059" s="558"/>
      <c r="T1059" s="559"/>
      <c r="U1059" s="562"/>
      <c r="V1059" s="563"/>
      <c r="W1059" s="591"/>
      <c r="X1059" s="572"/>
      <c r="Y1059" s="353"/>
      <c r="Z1059" s="573"/>
      <c r="AA1059" s="574" t="str">
        <f>IFERROR(__xludf.DUMMYFUNCTION("""COMPUTED_VALUE"""),"")</f>
        <v/>
      </c>
      <c r="AB1059" s="577" t="str">
        <f>IFERROR(__xludf.DUMMYFUNCTION("""COMPUTED_VALUE"""),"")</f>
        <v/>
      </c>
      <c r="AC1059" s="575" t="str">
        <f>IFERROR(__xludf.DUMMYFUNCTION("""COMPUTED_VALUE"""),"")</f>
        <v/>
      </c>
      <c r="AD1059" s="576" t="str">
        <f>IFERROR(__xludf.DUMMYFUNCTION("""COMPUTED_VALUE"""),"")</f>
        <v/>
      </c>
      <c r="AE1059" s="574" t="str">
        <f>IFERROR(__xludf.DUMMYFUNCTION("""COMPUTED_VALUE"""),"")</f>
        <v/>
      </c>
      <c r="AF1059" s="577" t="str">
        <f>IFERROR(__xludf.DUMMYFUNCTION("""COMPUTED_VALUE"""),"")</f>
        <v/>
      </c>
      <c r="AG1059" s="570"/>
      <c r="AH1059" s="571"/>
      <c r="AI1059" s="393"/>
    </row>
    <row r="1060">
      <c r="A1060" s="554"/>
      <c r="B1060" s="480" t="s">
        <v>2869</v>
      </c>
      <c r="C1060" s="555"/>
      <c r="D1060" s="556"/>
      <c r="E1060" s="384" t="s">
        <v>2869</v>
      </c>
      <c r="F1060" s="557"/>
      <c r="G1060" s="558"/>
      <c r="H1060" s="559"/>
      <c r="I1060" s="560"/>
      <c r="J1060" s="558"/>
      <c r="K1060" s="561"/>
      <c r="L1060" s="557"/>
      <c r="M1060" s="558"/>
      <c r="N1060" s="559"/>
      <c r="O1060" s="560"/>
      <c r="P1060" s="558"/>
      <c r="Q1060" s="561"/>
      <c r="R1060" s="557"/>
      <c r="S1060" s="558"/>
      <c r="T1060" s="559"/>
      <c r="U1060" s="562"/>
      <c r="V1060" s="563"/>
      <c r="W1060" s="591"/>
      <c r="X1060" s="572"/>
      <c r="Y1060" s="353"/>
      <c r="Z1060" s="573"/>
      <c r="AA1060" s="574" t="str">
        <f>IFERROR(__xludf.DUMMYFUNCTION("""COMPUTED_VALUE"""),"")</f>
        <v/>
      </c>
      <c r="AB1060" s="577" t="str">
        <f>IFERROR(__xludf.DUMMYFUNCTION("""COMPUTED_VALUE"""),"")</f>
        <v/>
      </c>
      <c r="AC1060" s="575" t="str">
        <f>IFERROR(__xludf.DUMMYFUNCTION("""COMPUTED_VALUE"""),"")</f>
        <v/>
      </c>
      <c r="AD1060" s="576" t="str">
        <f>IFERROR(__xludf.DUMMYFUNCTION("""COMPUTED_VALUE"""),"")</f>
        <v/>
      </c>
      <c r="AE1060" s="574" t="str">
        <f>IFERROR(__xludf.DUMMYFUNCTION("""COMPUTED_VALUE"""),"")</f>
        <v/>
      </c>
      <c r="AF1060" s="577" t="str">
        <f>IFERROR(__xludf.DUMMYFUNCTION("""COMPUTED_VALUE"""),"")</f>
        <v/>
      </c>
      <c r="AG1060" s="570"/>
      <c r="AH1060" s="571"/>
      <c r="AI1060" s="393"/>
    </row>
    <row r="1061">
      <c r="A1061" s="554"/>
      <c r="B1061" s="480" t="s">
        <v>2869</v>
      </c>
      <c r="C1061" s="555"/>
      <c r="D1061" s="556"/>
      <c r="E1061" s="384" t="s">
        <v>2869</v>
      </c>
      <c r="F1061" s="557"/>
      <c r="G1061" s="558"/>
      <c r="H1061" s="559"/>
      <c r="I1061" s="560"/>
      <c r="J1061" s="558"/>
      <c r="K1061" s="561"/>
      <c r="L1061" s="557"/>
      <c r="M1061" s="558"/>
      <c r="N1061" s="559"/>
      <c r="O1061" s="560"/>
      <c r="P1061" s="558"/>
      <c r="Q1061" s="561"/>
      <c r="R1061" s="557"/>
      <c r="S1061" s="558"/>
      <c r="T1061" s="559"/>
      <c r="U1061" s="562"/>
      <c r="V1061" s="563"/>
      <c r="W1061" s="591"/>
      <c r="X1061" s="572"/>
      <c r="Y1061" s="353"/>
      <c r="Z1061" s="573"/>
      <c r="AA1061" s="574" t="str">
        <f>IFERROR(__xludf.DUMMYFUNCTION("""COMPUTED_VALUE"""),"")</f>
        <v/>
      </c>
      <c r="AB1061" s="577" t="str">
        <f>IFERROR(__xludf.DUMMYFUNCTION("""COMPUTED_VALUE"""),"")</f>
        <v/>
      </c>
      <c r="AC1061" s="575" t="str">
        <f>IFERROR(__xludf.DUMMYFUNCTION("""COMPUTED_VALUE"""),"")</f>
        <v/>
      </c>
      <c r="AD1061" s="576" t="str">
        <f>IFERROR(__xludf.DUMMYFUNCTION("""COMPUTED_VALUE"""),"")</f>
        <v/>
      </c>
      <c r="AE1061" s="574" t="str">
        <f>IFERROR(__xludf.DUMMYFUNCTION("""COMPUTED_VALUE"""),"")</f>
        <v/>
      </c>
      <c r="AF1061" s="577" t="str">
        <f>IFERROR(__xludf.DUMMYFUNCTION("""COMPUTED_VALUE"""),"")</f>
        <v/>
      </c>
      <c r="AG1061" s="570"/>
      <c r="AH1061" s="571"/>
      <c r="AI1061" s="393"/>
    </row>
    <row r="1062">
      <c r="A1062" s="554"/>
      <c r="B1062" s="480" t="s">
        <v>2869</v>
      </c>
      <c r="C1062" s="555"/>
      <c r="D1062" s="556"/>
      <c r="E1062" s="384" t="s">
        <v>2869</v>
      </c>
      <c r="F1062" s="557"/>
      <c r="G1062" s="558"/>
      <c r="H1062" s="559"/>
      <c r="I1062" s="560"/>
      <c r="J1062" s="558"/>
      <c r="K1062" s="561"/>
      <c r="L1062" s="557"/>
      <c r="M1062" s="558"/>
      <c r="N1062" s="559"/>
      <c r="O1062" s="560"/>
      <c r="P1062" s="558"/>
      <c r="Q1062" s="561"/>
      <c r="R1062" s="557"/>
      <c r="S1062" s="558"/>
      <c r="T1062" s="559"/>
      <c r="U1062" s="562"/>
      <c r="V1062" s="563"/>
      <c r="W1062" s="591"/>
      <c r="X1062" s="572"/>
      <c r="Y1062" s="353"/>
      <c r="Z1062" s="573"/>
      <c r="AA1062" s="574" t="str">
        <f>IFERROR(__xludf.DUMMYFUNCTION("""COMPUTED_VALUE"""),"")</f>
        <v/>
      </c>
      <c r="AB1062" s="577" t="str">
        <f>IFERROR(__xludf.DUMMYFUNCTION("""COMPUTED_VALUE"""),"")</f>
        <v/>
      </c>
      <c r="AC1062" s="575" t="str">
        <f>IFERROR(__xludf.DUMMYFUNCTION("""COMPUTED_VALUE"""),"")</f>
        <v/>
      </c>
      <c r="AD1062" s="576" t="str">
        <f>IFERROR(__xludf.DUMMYFUNCTION("""COMPUTED_VALUE"""),"")</f>
        <v/>
      </c>
      <c r="AE1062" s="574" t="str">
        <f>IFERROR(__xludf.DUMMYFUNCTION("""COMPUTED_VALUE"""),"")</f>
        <v/>
      </c>
      <c r="AF1062" s="577" t="str">
        <f>IFERROR(__xludf.DUMMYFUNCTION("""COMPUTED_VALUE"""),"")</f>
        <v/>
      </c>
      <c r="AG1062" s="570"/>
      <c r="AH1062" s="571"/>
      <c r="AI1062" s="393"/>
    </row>
    <row r="1063">
      <c r="A1063" s="554"/>
      <c r="B1063" s="480" t="s">
        <v>2869</v>
      </c>
      <c r="C1063" s="555"/>
      <c r="D1063" s="556"/>
      <c r="E1063" s="384" t="s">
        <v>2869</v>
      </c>
      <c r="F1063" s="557"/>
      <c r="G1063" s="558"/>
      <c r="H1063" s="559"/>
      <c r="I1063" s="560"/>
      <c r="J1063" s="558"/>
      <c r="K1063" s="561"/>
      <c r="L1063" s="557"/>
      <c r="M1063" s="558"/>
      <c r="N1063" s="559"/>
      <c r="O1063" s="560"/>
      <c r="P1063" s="558"/>
      <c r="Q1063" s="561"/>
      <c r="R1063" s="557"/>
      <c r="S1063" s="558"/>
      <c r="T1063" s="559"/>
      <c r="U1063" s="562"/>
      <c r="V1063" s="563"/>
      <c r="W1063" s="591"/>
      <c r="X1063" s="572"/>
      <c r="Y1063" s="353"/>
      <c r="Z1063" s="573"/>
      <c r="AA1063" s="574" t="str">
        <f>IFERROR(__xludf.DUMMYFUNCTION("""COMPUTED_VALUE"""),"")</f>
        <v/>
      </c>
      <c r="AB1063" s="577" t="str">
        <f>IFERROR(__xludf.DUMMYFUNCTION("""COMPUTED_VALUE"""),"")</f>
        <v/>
      </c>
      <c r="AC1063" s="575" t="str">
        <f>IFERROR(__xludf.DUMMYFUNCTION("""COMPUTED_VALUE"""),"")</f>
        <v/>
      </c>
      <c r="AD1063" s="576" t="str">
        <f>IFERROR(__xludf.DUMMYFUNCTION("""COMPUTED_VALUE"""),"")</f>
        <v/>
      </c>
      <c r="AE1063" s="574" t="str">
        <f>IFERROR(__xludf.DUMMYFUNCTION("""COMPUTED_VALUE"""),"")</f>
        <v/>
      </c>
      <c r="AF1063" s="577" t="str">
        <f>IFERROR(__xludf.DUMMYFUNCTION("""COMPUTED_VALUE"""),"")</f>
        <v/>
      </c>
      <c r="AG1063" s="570"/>
      <c r="AH1063" s="571"/>
      <c r="AI1063" s="393"/>
    </row>
    <row r="1064">
      <c r="A1064" s="554"/>
      <c r="B1064" s="480" t="s">
        <v>2869</v>
      </c>
      <c r="C1064" s="555"/>
      <c r="D1064" s="556"/>
      <c r="E1064" s="384" t="s">
        <v>2869</v>
      </c>
      <c r="F1064" s="557"/>
      <c r="G1064" s="558"/>
      <c r="H1064" s="559"/>
      <c r="I1064" s="560"/>
      <c r="J1064" s="558"/>
      <c r="K1064" s="561"/>
      <c r="L1064" s="557"/>
      <c r="M1064" s="558"/>
      <c r="N1064" s="559"/>
      <c r="O1064" s="560"/>
      <c r="P1064" s="558"/>
      <c r="Q1064" s="561"/>
      <c r="R1064" s="557"/>
      <c r="S1064" s="558"/>
      <c r="T1064" s="559"/>
      <c r="U1064" s="562"/>
      <c r="V1064" s="563"/>
      <c r="W1064" s="591"/>
      <c r="X1064" s="572"/>
      <c r="Y1064" s="353"/>
      <c r="Z1064" s="573"/>
      <c r="AA1064" s="574" t="str">
        <f>IFERROR(__xludf.DUMMYFUNCTION("""COMPUTED_VALUE"""),"")</f>
        <v/>
      </c>
      <c r="AB1064" s="577" t="str">
        <f>IFERROR(__xludf.DUMMYFUNCTION("""COMPUTED_VALUE"""),"")</f>
        <v/>
      </c>
      <c r="AC1064" s="575" t="str">
        <f>IFERROR(__xludf.DUMMYFUNCTION("""COMPUTED_VALUE"""),"")</f>
        <v/>
      </c>
      <c r="AD1064" s="576" t="str">
        <f>IFERROR(__xludf.DUMMYFUNCTION("""COMPUTED_VALUE"""),"")</f>
        <v/>
      </c>
      <c r="AE1064" s="574" t="str">
        <f>IFERROR(__xludf.DUMMYFUNCTION("""COMPUTED_VALUE"""),"")</f>
        <v/>
      </c>
      <c r="AF1064" s="577" t="str">
        <f>IFERROR(__xludf.DUMMYFUNCTION("""COMPUTED_VALUE"""),"")</f>
        <v/>
      </c>
      <c r="AG1064" s="570"/>
      <c r="AH1064" s="571"/>
      <c r="AI1064" s="393"/>
    </row>
    <row r="1065">
      <c r="A1065" s="554"/>
      <c r="B1065" s="480" t="s">
        <v>2869</v>
      </c>
      <c r="C1065" s="555"/>
      <c r="D1065" s="556"/>
      <c r="E1065" s="384" t="s">
        <v>2869</v>
      </c>
      <c r="F1065" s="557"/>
      <c r="G1065" s="558"/>
      <c r="H1065" s="559"/>
      <c r="I1065" s="560"/>
      <c r="J1065" s="558"/>
      <c r="K1065" s="561"/>
      <c r="L1065" s="557"/>
      <c r="M1065" s="558"/>
      <c r="N1065" s="559"/>
      <c r="O1065" s="560"/>
      <c r="P1065" s="558"/>
      <c r="Q1065" s="561"/>
      <c r="R1065" s="557"/>
      <c r="S1065" s="558"/>
      <c r="T1065" s="559"/>
      <c r="U1065" s="562"/>
      <c r="V1065" s="563"/>
      <c r="W1065" s="591"/>
      <c r="X1065" s="572"/>
      <c r="Y1065" s="353"/>
      <c r="Z1065" s="573"/>
      <c r="AA1065" s="574" t="str">
        <f>IFERROR(__xludf.DUMMYFUNCTION("""COMPUTED_VALUE"""),"")</f>
        <v/>
      </c>
      <c r="AB1065" s="577" t="str">
        <f>IFERROR(__xludf.DUMMYFUNCTION("""COMPUTED_VALUE"""),"")</f>
        <v/>
      </c>
      <c r="AC1065" s="575" t="str">
        <f>IFERROR(__xludf.DUMMYFUNCTION("""COMPUTED_VALUE"""),"")</f>
        <v/>
      </c>
      <c r="AD1065" s="576" t="str">
        <f>IFERROR(__xludf.DUMMYFUNCTION("""COMPUTED_VALUE"""),"")</f>
        <v/>
      </c>
      <c r="AE1065" s="574" t="str">
        <f>IFERROR(__xludf.DUMMYFUNCTION("""COMPUTED_VALUE"""),"")</f>
        <v/>
      </c>
      <c r="AF1065" s="577" t="str">
        <f>IFERROR(__xludf.DUMMYFUNCTION("""COMPUTED_VALUE"""),"")</f>
        <v/>
      </c>
      <c r="AG1065" s="570"/>
      <c r="AH1065" s="571"/>
      <c r="AI1065" s="393"/>
    </row>
    <row r="1066">
      <c r="A1066" s="554"/>
      <c r="B1066" s="480" t="s">
        <v>2869</v>
      </c>
      <c r="C1066" s="555"/>
      <c r="D1066" s="556"/>
      <c r="E1066" s="384" t="s">
        <v>2869</v>
      </c>
      <c r="F1066" s="557"/>
      <c r="G1066" s="558"/>
      <c r="H1066" s="559"/>
      <c r="I1066" s="560"/>
      <c r="J1066" s="558"/>
      <c r="K1066" s="561"/>
      <c r="L1066" s="557"/>
      <c r="M1066" s="558"/>
      <c r="N1066" s="559"/>
      <c r="O1066" s="560"/>
      <c r="P1066" s="558"/>
      <c r="Q1066" s="561"/>
      <c r="R1066" s="557"/>
      <c r="S1066" s="558"/>
      <c r="T1066" s="559"/>
      <c r="U1066" s="562"/>
      <c r="V1066" s="563"/>
      <c r="W1066" s="591"/>
      <c r="X1066" s="572"/>
      <c r="Y1066" s="353"/>
      <c r="Z1066" s="573"/>
      <c r="AA1066" s="574" t="str">
        <f>IFERROR(__xludf.DUMMYFUNCTION("""COMPUTED_VALUE"""),"")</f>
        <v/>
      </c>
      <c r="AB1066" s="577" t="str">
        <f>IFERROR(__xludf.DUMMYFUNCTION("""COMPUTED_VALUE"""),"")</f>
        <v/>
      </c>
      <c r="AC1066" s="575" t="str">
        <f>IFERROR(__xludf.DUMMYFUNCTION("""COMPUTED_VALUE"""),"")</f>
        <v/>
      </c>
      <c r="AD1066" s="576" t="str">
        <f>IFERROR(__xludf.DUMMYFUNCTION("""COMPUTED_VALUE"""),"")</f>
        <v/>
      </c>
      <c r="AE1066" s="574" t="str">
        <f>IFERROR(__xludf.DUMMYFUNCTION("""COMPUTED_VALUE"""),"")</f>
        <v/>
      </c>
      <c r="AF1066" s="577" t="str">
        <f>IFERROR(__xludf.DUMMYFUNCTION("""COMPUTED_VALUE"""),"")</f>
        <v/>
      </c>
      <c r="AG1066" s="570"/>
      <c r="AH1066" s="571"/>
      <c r="AI1066" s="393"/>
    </row>
    <row r="1067">
      <c r="A1067" s="554"/>
      <c r="B1067" s="480" t="s">
        <v>2869</v>
      </c>
      <c r="C1067" s="555"/>
      <c r="D1067" s="556"/>
      <c r="E1067" s="384" t="s">
        <v>2869</v>
      </c>
      <c r="F1067" s="557"/>
      <c r="G1067" s="558"/>
      <c r="H1067" s="559"/>
      <c r="I1067" s="560"/>
      <c r="J1067" s="558"/>
      <c r="K1067" s="561"/>
      <c r="L1067" s="557"/>
      <c r="M1067" s="558"/>
      <c r="N1067" s="559"/>
      <c r="O1067" s="560"/>
      <c r="P1067" s="558"/>
      <c r="Q1067" s="561"/>
      <c r="R1067" s="557"/>
      <c r="S1067" s="558"/>
      <c r="T1067" s="559"/>
      <c r="U1067" s="562"/>
      <c r="V1067" s="563"/>
      <c r="W1067" s="591"/>
      <c r="X1067" s="572"/>
      <c r="Y1067" s="353"/>
      <c r="Z1067" s="573"/>
      <c r="AA1067" s="574" t="str">
        <f>IFERROR(__xludf.DUMMYFUNCTION("""COMPUTED_VALUE"""),"")</f>
        <v/>
      </c>
      <c r="AB1067" s="577" t="str">
        <f>IFERROR(__xludf.DUMMYFUNCTION("""COMPUTED_VALUE"""),"")</f>
        <v/>
      </c>
      <c r="AC1067" s="575" t="str">
        <f>IFERROR(__xludf.DUMMYFUNCTION("""COMPUTED_VALUE"""),"")</f>
        <v/>
      </c>
      <c r="AD1067" s="576" t="str">
        <f>IFERROR(__xludf.DUMMYFUNCTION("""COMPUTED_VALUE"""),"")</f>
        <v/>
      </c>
      <c r="AE1067" s="574" t="str">
        <f>IFERROR(__xludf.DUMMYFUNCTION("""COMPUTED_VALUE"""),"")</f>
        <v/>
      </c>
      <c r="AF1067" s="577" t="str">
        <f>IFERROR(__xludf.DUMMYFUNCTION("""COMPUTED_VALUE"""),"")</f>
        <v/>
      </c>
      <c r="AG1067" s="570"/>
      <c r="AH1067" s="571"/>
      <c r="AI1067" s="393"/>
    </row>
    <row r="1068">
      <c r="A1068" s="554"/>
      <c r="B1068" s="480" t="s">
        <v>2869</v>
      </c>
      <c r="C1068" s="555"/>
      <c r="D1068" s="556"/>
      <c r="E1068" s="384" t="s">
        <v>2869</v>
      </c>
      <c r="F1068" s="557"/>
      <c r="G1068" s="558"/>
      <c r="H1068" s="559"/>
      <c r="I1068" s="560"/>
      <c r="J1068" s="558"/>
      <c r="K1068" s="561"/>
      <c r="L1068" s="557"/>
      <c r="M1068" s="558"/>
      <c r="N1068" s="559"/>
      <c r="O1068" s="560"/>
      <c r="P1068" s="558"/>
      <c r="Q1068" s="561"/>
      <c r="R1068" s="557"/>
      <c r="S1068" s="558"/>
      <c r="T1068" s="559"/>
      <c r="U1068" s="562"/>
      <c r="V1068" s="563"/>
      <c r="W1068" s="591"/>
      <c r="X1068" s="572"/>
      <c r="Y1068" s="353"/>
      <c r="Z1068" s="573"/>
      <c r="AA1068" s="574" t="str">
        <f>IFERROR(__xludf.DUMMYFUNCTION("""COMPUTED_VALUE"""),"")</f>
        <v/>
      </c>
      <c r="AB1068" s="577" t="str">
        <f>IFERROR(__xludf.DUMMYFUNCTION("""COMPUTED_VALUE"""),"")</f>
        <v/>
      </c>
      <c r="AC1068" s="575" t="str">
        <f>IFERROR(__xludf.DUMMYFUNCTION("""COMPUTED_VALUE"""),"")</f>
        <v/>
      </c>
      <c r="AD1068" s="576" t="str">
        <f>IFERROR(__xludf.DUMMYFUNCTION("""COMPUTED_VALUE"""),"")</f>
        <v/>
      </c>
      <c r="AE1068" s="574" t="str">
        <f>IFERROR(__xludf.DUMMYFUNCTION("""COMPUTED_VALUE"""),"")</f>
        <v/>
      </c>
      <c r="AF1068" s="577" t="str">
        <f>IFERROR(__xludf.DUMMYFUNCTION("""COMPUTED_VALUE"""),"")</f>
        <v/>
      </c>
      <c r="AG1068" s="570"/>
      <c r="AH1068" s="571"/>
      <c r="AI1068" s="393"/>
    </row>
    <row r="1069">
      <c r="A1069" s="554"/>
      <c r="B1069" s="480" t="s">
        <v>2869</v>
      </c>
      <c r="C1069" s="555"/>
      <c r="D1069" s="556"/>
      <c r="E1069" s="384" t="s">
        <v>2869</v>
      </c>
      <c r="F1069" s="557"/>
      <c r="G1069" s="558"/>
      <c r="H1069" s="559"/>
      <c r="I1069" s="560"/>
      <c r="J1069" s="558"/>
      <c r="K1069" s="561"/>
      <c r="L1069" s="557"/>
      <c r="M1069" s="558"/>
      <c r="N1069" s="559"/>
      <c r="O1069" s="560"/>
      <c r="P1069" s="558"/>
      <c r="Q1069" s="561"/>
      <c r="R1069" s="557"/>
      <c r="S1069" s="558"/>
      <c r="T1069" s="559"/>
      <c r="U1069" s="562"/>
      <c r="V1069" s="563"/>
      <c r="W1069" s="591"/>
      <c r="X1069" s="572"/>
      <c r="Y1069" s="353"/>
      <c r="Z1069" s="573"/>
      <c r="AA1069" s="574" t="str">
        <f>IFERROR(__xludf.DUMMYFUNCTION("""COMPUTED_VALUE"""),"")</f>
        <v/>
      </c>
      <c r="AB1069" s="577" t="str">
        <f>IFERROR(__xludf.DUMMYFUNCTION("""COMPUTED_VALUE"""),"")</f>
        <v/>
      </c>
      <c r="AC1069" s="575" t="str">
        <f>IFERROR(__xludf.DUMMYFUNCTION("""COMPUTED_VALUE"""),"")</f>
        <v/>
      </c>
      <c r="AD1069" s="576" t="str">
        <f>IFERROR(__xludf.DUMMYFUNCTION("""COMPUTED_VALUE"""),"")</f>
        <v/>
      </c>
      <c r="AE1069" s="574" t="str">
        <f>IFERROR(__xludf.DUMMYFUNCTION("""COMPUTED_VALUE"""),"")</f>
        <v/>
      </c>
      <c r="AF1069" s="577" t="str">
        <f>IFERROR(__xludf.DUMMYFUNCTION("""COMPUTED_VALUE"""),"")</f>
        <v/>
      </c>
      <c r="AG1069" s="570"/>
      <c r="AH1069" s="571"/>
      <c r="AI1069" s="393"/>
    </row>
    <row r="1070">
      <c r="A1070" s="554"/>
      <c r="B1070" s="480" t="s">
        <v>2869</v>
      </c>
      <c r="C1070" s="555"/>
      <c r="D1070" s="556"/>
      <c r="E1070" s="384" t="s">
        <v>2869</v>
      </c>
      <c r="F1070" s="557"/>
      <c r="G1070" s="558"/>
      <c r="H1070" s="559"/>
      <c r="I1070" s="560"/>
      <c r="J1070" s="558"/>
      <c r="K1070" s="561"/>
      <c r="L1070" s="557"/>
      <c r="M1070" s="558"/>
      <c r="N1070" s="559"/>
      <c r="O1070" s="560"/>
      <c r="P1070" s="558"/>
      <c r="Q1070" s="561"/>
      <c r="R1070" s="557"/>
      <c r="S1070" s="558"/>
      <c r="T1070" s="559"/>
      <c r="U1070" s="562"/>
      <c r="V1070" s="563"/>
      <c r="W1070" s="591"/>
      <c r="X1070" s="572"/>
      <c r="Y1070" s="353"/>
      <c r="Z1070" s="573"/>
      <c r="AA1070" s="574" t="str">
        <f>IFERROR(__xludf.DUMMYFUNCTION("""COMPUTED_VALUE"""),"")</f>
        <v/>
      </c>
      <c r="AB1070" s="577" t="str">
        <f>IFERROR(__xludf.DUMMYFUNCTION("""COMPUTED_VALUE"""),"")</f>
        <v/>
      </c>
      <c r="AC1070" s="575" t="str">
        <f>IFERROR(__xludf.DUMMYFUNCTION("""COMPUTED_VALUE"""),"")</f>
        <v/>
      </c>
      <c r="AD1070" s="576" t="str">
        <f>IFERROR(__xludf.DUMMYFUNCTION("""COMPUTED_VALUE"""),"")</f>
        <v/>
      </c>
      <c r="AE1070" s="574" t="str">
        <f>IFERROR(__xludf.DUMMYFUNCTION("""COMPUTED_VALUE"""),"")</f>
        <v/>
      </c>
      <c r="AF1070" s="577" t="str">
        <f>IFERROR(__xludf.DUMMYFUNCTION("""COMPUTED_VALUE"""),"")</f>
        <v/>
      </c>
      <c r="AG1070" s="570"/>
      <c r="AH1070" s="571"/>
      <c r="AI1070" s="393"/>
    </row>
    <row r="1071">
      <c r="A1071" s="554"/>
      <c r="B1071" s="480" t="s">
        <v>2869</v>
      </c>
      <c r="C1071" s="555"/>
      <c r="D1071" s="556"/>
      <c r="E1071" s="384" t="s">
        <v>2869</v>
      </c>
      <c r="F1071" s="557"/>
      <c r="G1071" s="558"/>
      <c r="H1071" s="559"/>
      <c r="I1071" s="560"/>
      <c r="J1071" s="558"/>
      <c r="K1071" s="561"/>
      <c r="L1071" s="557"/>
      <c r="M1071" s="558"/>
      <c r="N1071" s="559"/>
      <c r="O1071" s="560"/>
      <c r="P1071" s="558"/>
      <c r="Q1071" s="561"/>
      <c r="R1071" s="557"/>
      <c r="S1071" s="558"/>
      <c r="T1071" s="559"/>
      <c r="U1071" s="562"/>
      <c r="V1071" s="563"/>
      <c r="W1071" s="591"/>
      <c r="X1071" s="572"/>
      <c r="Y1071" s="353"/>
      <c r="Z1071" s="573"/>
      <c r="AA1071" s="574" t="str">
        <f>IFERROR(__xludf.DUMMYFUNCTION("""COMPUTED_VALUE"""),"")</f>
        <v/>
      </c>
      <c r="AB1071" s="577" t="str">
        <f>IFERROR(__xludf.DUMMYFUNCTION("""COMPUTED_VALUE"""),"")</f>
        <v/>
      </c>
      <c r="AC1071" s="575" t="str">
        <f>IFERROR(__xludf.DUMMYFUNCTION("""COMPUTED_VALUE"""),"")</f>
        <v/>
      </c>
      <c r="AD1071" s="576" t="str">
        <f>IFERROR(__xludf.DUMMYFUNCTION("""COMPUTED_VALUE"""),"")</f>
        <v/>
      </c>
      <c r="AE1071" s="574" t="str">
        <f>IFERROR(__xludf.DUMMYFUNCTION("""COMPUTED_VALUE"""),"")</f>
        <v/>
      </c>
      <c r="AF1071" s="577" t="str">
        <f>IFERROR(__xludf.DUMMYFUNCTION("""COMPUTED_VALUE"""),"")</f>
        <v/>
      </c>
      <c r="AG1071" s="570"/>
      <c r="AH1071" s="571"/>
      <c r="AI1071" s="393"/>
    </row>
    <row r="1072">
      <c r="A1072" s="554"/>
      <c r="B1072" s="480" t="s">
        <v>2869</v>
      </c>
      <c r="C1072" s="555"/>
      <c r="D1072" s="556"/>
      <c r="E1072" s="384" t="s">
        <v>2869</v>
      </c>
      <c r="F1072" s="557"/>
      <c r="G1072" s="558"/>
      <c r="H1072" s="559"/>
      <c r="I1072" s="560"/>
      <c r="J1072" s="558"/>
      <c r="K1072" s="561"/>
      <c r="L1072" s="557"/>
      <c r="M1072" s="558"/>
      <c r="N1072" s="559"/>
      <c r="O1072" s="560"/>
      <c r="P1072" s="558"/>
      <c r="Q1072" s="561"/>
      <c r="R1072" s="557"/>
      <c r="S1072" s="558"/>
      <c r="T1072" s="559"/>
      <c r="U1072" s="562"/>
      <c r="V1072" s="563"/>
      <c r="W1072" s="591"/>
      <c r="X1072" s="572"/>
      <c r="Y1072" s="353"/>
      <c r="Z1072" s="573"/>
      <c r="AA1072" s="574" t="str">
        <f>IFERROR(__xludf.DUMMYFUNCTION("""COMPUTED_VALUE"""),"")</f>
        <v/>
      </c>
      <c r="AB1072" s="577" t="str">
        <f>IFERROR(__xludf.DUMMYFUNCTION("""COMPUTED_VALUE"""),"")</f>
        <v/>
      </c>
      <c r="AC1072" s="575" t="str">
        <f>IFERROR(__xludf.DUMMYFUNCTION("""COMPUTED_VALUE"""),"")</f>
        <v/>
      </c>
      <c r="AD1072" s="576" t="str">
        <f>IFERROR(__xludf.DUMMYFUNCTION("""COMPUTED_VALUE"""),"")</f>
        <v/>
      </c>
      <c r="AE1072" s="574" t="str">
        <f>IFERROR(__xludf.DUMMYFUNCTION("""COMPUTED_VALUE"""),"")</f>
        <v/>
      </c>
      <c r="AF1072" s="577" t="str">
        <f>IFERROR(__xludf.DUMMYFUNCTION("""COMPUTED_VALUE"""),"")</f>
        <v/>
      </c>
      <c r="AG1072" s="570"/>
      <c r="AH1072" s="571"/>
      <c r="AI1072" s="393"/>
    </row>
    <row r="1073">
      <c r="A1073" s="554"/>
      <c r="B1073" s="480" t="s">
        <v>2869</v>
      </c>
      <c r="C1073" s="555"/>
      <c r="D1073" s="556"/>
      <c r="E1073" s="384" t="s">
        <v>2869</v>
      </c>
      <c r="F1073" s="557"/>
      <c r="G1073" s="558"/>
      <c r="H1073" s="559"/>
      <c r="I1073" s="560"/>
      <c r="J1073" s="558"/>
      <c r="K1073" s="561"/>
      <c r="L1073" s="557"/>
      <c r="M1073" s="558"/>
      <c r="N1073" s="559"/>
      <c r="O1073" s="560"/>
      <c r="P1073" s="558"/>
      <c r="Q1073" s="561"/>
      <c r="R1073" s="557"/>
      <c r="S1073" s="558"/>
      <c r="T1073" s="559"/>
      <c r="U1073" s="562"/>
      <c r="V1073" s="563"/>
      <c r="W1073" s="591"/>
      <c r="X1073" s="572"/>
      <c r="Y1073" s="353"/>
      <c r="Z1073" s="573"/>
      <c r="AA1073" s="574" t="str">
        <f>IFERROR(__xludf.DUMMYFUNCTION("""COMPUTED_VALUE"""),"")</f>
        <v/>
      </c>
      <c r="AB1073" s="577" t="str">
        <f>IFERROR(__xludf.DUMMYFUNCTION("""COMPUTED_VALUE"""),"")</f>
        <v/>
      </c>
      <c r="AC1073" s="575" t="str">
        <f>IFERROR(__xludf.DUMMYFUNCTION("""COMPUTED_VALUE"""),"")</f>
        <v/>
      </c>
      <c r="AD1073" s="576" t="str">
        <f>IFERROR(__xludf.DUMMYFUNCTION("""COMPUTED_VALUE"""),"")</f>
        <v/>
      </c>
      <c r="AE1073" s="574" t="str">
        <f>IFERROR(__xludf.DUMMYFUNCTION("""COMPUTED_VALUE"""),"")</f>
        <v/>
      </c>
      <c r="AF1073" s="577" t="str">
        <f>IFERROR(__xludf.DUMMYFUNCTION("""COMPUTED_VALUE"""),"")</f>
        <v/>
      </c>
      <c r="AG1073" s="570"/>
      <c r="AH1073" s="571"/>
      <c r="AI1073" s="393"/>
    </row>
    <row r="1074">
      <c r="A1074" s="554"/>
      <c r="B1074" s="480" t="s">
        <v>2869</v>
      </c>
      <c r="C1074" s="555"/>
      <c r="D1074" s="556"/>
      <c r="E1074" s="384" t="s">
        <v>2869</v>
      </c>
      <c r="F1074" s="557"/>
      <c r="G1074" s="558"/>
      <c r="H1074" s="559"/>
      <c r="I1074" s="560"/>
      <c r="J1074" s="558"/>
      <c r="K1074" s="561"/>
      <c r="L1074" s="557"/>
      <c r="M1074" s="558"/>
      <c r="N1074" s="559"/>
      <c r="O1074" s="560"/>
      <c r="P1074" s="558"/>
      <c r="Q1074" s="561"/>
      <c r="R1074" s="557"/>
      <c r="S1074" s="558"/>
      <c r="T1074" s="559"/>
      <c r="U1074" s="562"/>
      <c r="V1074" s="563"/>
      <c r="W1074" s="591"/>
      <c r="X1074" s="572"/>
      <c r="Y1074" s="353"/>
      <c r="Z1074" s="573"/>
      <c r="AA1074" s="574" t="str">
        <f>IFERROR(__xludf.DUMMYFUNCTION("""COMPUTED_VALUE"""),"")</f>
        <v/>
      </c>
      <c r="AB1074" s="577" t="str">
        <f>IFERROR(__xludf.DUMMYFUNCTION("""COMPUTED_VALUE"""),"")</f>
        <v/>
      </c>
      <c r="AC1074" s="575" t="str">
        <f>IFERROR(__xludf.DUMMYFUNCTION("""COMPUTED_VALUE"""),"")</f>
        <v/>
      </c>
      <c r="AD1074" s="576" t="str">
        <f>IFERROR(__xludf.DUMMYFUNCTION("""COMPUTED_VALUE"""),"")</f>
        <v/>
      </c>
      <c r="AE1074" s="574" t="str">
        <f>IFERROR(__xludf.DUMMYFUNCTION("""COMPUTED_VALUE"""),"")</f>
        <v/>
      </c>
      <c r="AF1074" s="577" t="str">
        <f>IFERROR(__xludf.DUMMYFUNCTION("""COMPUTED_VALUE"""),"")</f>
        <v/>
      </c>
      <c r="AG1074" s="570"/>
      <c r="AH1074" s="571"/>
      <c r="AI1074" s="393"/>
    </row>
    <row r="1075">
      <c r="A1075" s="554"/>
      <c r="B1075" s="480" t="s">
        <v>2869</v>
      </c>
      <c r="C1075" s="555"/>
      <c r="D1075" s="556"/>
      <c r="E1075" s="384" t="s">
        <v>2869</v>
      </c>
      <c r="F1075" s="557"/>
      <c r="G1075" s="558"/>
      <c r="H1075" s="559"/>
      <c r="I1075" s="560"/>
      <c r="J1075" s="558"/>
      <c r="K1075" s="561"/>
      <c r="L1075" s="557"/>
      <c r="M1075" s="558"/>
      <c r="N1075" s="559"/>
      <c r="O1075" s="560"/>
      <c r="P1075" s="558"/>
      <c r="Q1075" s="561"/>
      <c r="R1075" s="557"/>
      <c r="S1075" s="558"/>
      <c r="T1075" s="559"/>
      <c r="U1075" s="562"/>
      <c r="V1075" s="563"/>
      <c r="W1075" s="591"/>
      <c r="X1075" s="572"/>
      <c r="Y1075" s="353"/>
      <c r="Z1075" s="573"/>
      <c r="AA1075" s="574" t="str">
        <f>IFERROR(__xludf.DUMMYFUNCTION("""COMPUTED_VALUE"""),"")</f>
        <v/>
      </c>
      <c r="AB1075" s="577" t="str">
        <f>IFERROR(__xludf.DUMMYFUNCTION("""COMPUTED_VALUE"""),"")</f>
        <v/>
      </c>
      <c r="AC1075" s="575" t="str">
        <f>IFERROR(__xludf.DUMMYFUNCTION("""COMPUTED_VALUE"""),"")</f>
        <v/>
      </c>
      <c r="AD1075" s="576" t="str">
        <f>IFERROR(__xludf.DUMMYFUNCTION("""COMPUTED_VALUE"""),"")</f>
        <v/>
      </c>
      <c r="AE1075" s="574" t="str">
        <f>IFERROR(__xludf.DUMMYFUNCTION("""COMPUTED_VALUE"""),"")</f>
        <v/>
      </c>
      <c r="AF1075" s="577" t="str">
        <f>IFERROR(__xludf.DUMMYFUNCTION("""COMPUTED_VALUE"""),"")</f>
        <v/>
      </c>
      <c r="AG1075" s="570"/>
      <c r="AH1075" s="571"/>
      <c r="AI1075" s="393"/>
    </row>
    <row r="1076">
      <c r="A1076" s="554"/>
      <c r="B1076" s="480" t="s">
        <v>2869</v>
      </c>
      <c r="C1076" s="555"/>
      <c r="D1076" s="556"/>
      <c r="E1076" s="384" t="s">
        <v>2869</v>
      </c>
      <c r="F1076" s="557"/>
      <c r="G1076" s="558"/>
      <c r="H1076" s="559"/>
      <c r="I1076" s="560"/>
      <c r="J1076" s="558"/>
      <c r="K1076" s="561"/>
      <c r="L1076" s="557"/>
      <c r="M1076" s="558"/>
      <c r="N1076" s="559"/>
      <c r="O1076" s="560"/>
      <c r="P1076" s="558"/>
      <c r="Q1076" s="561"/>
      <c r="R1076" s="557"/>
      <c r="S1076" s="558"/>
      <c r="T1076" s="559"/>
      <c r="U1076" s="562"/>
      <c r="V1076" s="563"/>
      <c r="W1076" s="591"/>
      <c r="X1076" s="572"/>
      <c r="Y1076" s="353"/>
      <c r="Z1076" s="573"/>
      <c r="AA1076" s="574" t="str">
        <f>IFERROR(__xludf.DUMMYFUNCTION("""COMPUTED_VALUE"""),"")</f>
        <v/>
      </c>
      <c r="AB1076" s="577" t="str">
        <f>IFERROR(__xludf.DUMMYFUNCTION("""COMPUTED_VALUE"""),"")</f>
        <v/>
      </c>
      <c r="AC1076" s="575" t="str">
        <f>IFERROR(__xludf.DUMMYFUNCTION("""COMPUTED_VALUE"""),"")</f>
        <v/>
      </c>
      <c r="AD1076" s="576" t="str">
        <f>IFERROR(__xludf.DUMMYFUNCTION("""COMPUTED_VALUE"""),"")</f>
        <v/>
      </c>
      <c r="AE1076" s="574" t="str">
        <f>IFERROR(__xludf.DUMMYFUNCTION("""COMPUTED_VALUE"""),"")</f>
        <v/>
      </c>
      <c r="AF1076" s="577" t="str">
        <f>IFERROR(__xludf.DUMMYFUNCTION("""COMPUTED_VALUE"""),"")</f>
        <v/>
      </c>
      <c r="AG1076" s="570"/>
      <c r="AH1076" s="571"/>
      <c r="AI1076" s="393"/>
    </row>
    <row r="1077">
      <c r="A1077" s="554"/>
      <c r="B1077" s="480" t="s">
        <v>2869</v>
      </c>
      <c r="C1077" s="555"/>
      <c r="D1077" s="556"/>
      <c r="E1077" s="384" t="s">
        <v>2869</v>
      </c>
      <c r="F1077" s="557"/>
      <c r="G1077" s="558"/>
      <c r="H1077" s="559"/>
      <c r="I1077" s="560"/>
      <c r="J1077" s="558"/>
      <c r="K1077" s="561"/>
      <c r="L1077" s="557"/>
      <c r="M1077" s="558"/>
      <c r="N1077" s="559"/>
      <c r="O1077" s="560"/>
      <c r="P1077" s="558"/>
      <c r="Q1077" s="561"/>
      <c r="R1077" s="557"/>
      <c r="S1077" s="558"/>
      <c r="T1077" s="559"/>
      <c r="U1077" s="562"/>
      <c r="V1077" s="563"/>
      <c r="W1077" s="591"/>
      <c r="X1077" s="572"/>
      <c r="Y1077" s="353"/>
      <c r="Z1077" s="573"/>
      <c r="AA1077" s="574" t="str">
        <f>IFERROR(__xludf.DUMMYFUNCTION("""COMPUTED_VALUE"""),"")</f>
        <v/>
      </c>
      <c r="AB1077" s="577" t="str">
        <f>IFERROR(__xludf.DUMMYFUNCTION("""COMPUTED_VALUE"""),"")</f>
        <v/>
      </c>
      <c r="AC1077" s="575" t="str">
        <f>IFERROR(__xludf.DUMMYFUNCTION("""COMPUTED_VALUE"""),"")</f>
        <v/>
      </c>
      <c r="AD1077" s="576" t="str">
        <f>IFERROR(__xludf.DUMMYFUNCTION("""COMPUTED_VALUE"""),"")</f>
        <v/>
      </c>
      <c r="AE1077" s="574" t="str">
        <f>IFERROR(__xludf.DUMMYFUNCTION("""COMPUTED_VALUE"""),"")</f>
        <v/>
      </c>
      <c r="AF1077" s="577" t="str">
        <f>IFERROR(__xludf.DUMMYFUNCTION("""COMPUTED_VALUE"""),"")</f>
        <v/>
      </c>
      <c r="AG1077" s="570"/>
      <c r="AH1077" s="571"/>
      <c r="AI1077" s="393"/>
    </row>
    <row r="1078">
      <c r="A1078" s="554"/>
      <c r="B1078" s="480" t="s">
        <v>2869</v>
      </c>
      <c r="C1078" s="555"/>
      <c r="D1078" s="556"/>
      <c r="E1078" s="384" t="s">
        <v>2869</v>
      </c>
      <c r="F1078" s="557"/>
      <c r="G1078" s="558"/>
      <c r="H1078" s="559"/>
      <c r="I1078" s="560"/>
      <c r="J1078" s="558"/>
      <c r="K1078" s="561"/>
      <c r="L1078" s="557"/>
      <c r="M1078" s="558"/>
      <c r="N1078" s="559"/>
      <c r="O1078" s="560"/>
      <c r="P1078" s="558"/>
      <c r="Q1078" s="561"/>
      <c r="R1078" s="557"/>
      <c r="S1078" s="558"/>
      <c r="T1078" s="559"/>
      <c r="U1078" s="562"/>
      <c r="V1078" s="563"/>
      <c r="W1078" s="591"/>
      <c r="X1078" s="572"/>
      <c r="Y1078" s="353"/>
      <c r="Z1078" s="573"/>
      <c r="AA1078" s="574" t="str">
        <f>IFERROR(__xludf.DUMMYFUNCTION("""COMPUTED_VALUE"""),"")</f>
        <v/>
      </c>
      <c r="AB1078" s="577" t="str">
        <f>IFERROR(__xludf.DUMMYFUNCTION("""COMPUTED_VALUE"""),"")</f>
        <v/>
      </c>
      <c r="AC1078" s="575" t="str">
        <f>IFERROR(__xludf.DUMMYFUNCTION("""COMPUTED_VALUE"""),"")</f>
        <v/>
      </c>
      <c r="AD1078" s="576" t="str">
        <f>IFERROR(__xludf.DUMMYFUNCTION("""COMPUTED_VALUE"""),"")</f>
        <v/>
      </c>
      <c r="AE1078" s="574" t="str">
        <f>IFERROR(__xludf.DUMMYFUNCTION("""COMPUTED_VALUE"""),"")</f>
        <v/>
      </c>
      <c r="AF1078" s="577" t="str">
        <f>IFERROR(__xludf.DUMMYFUNCTION("""COMPUTED_VALUE"""),"")</f>
        <v/>
      </c>
      <c r="AG1078" s="570"/>
      <c r="AH1078" s="571"/>
      <c r="AI1078" s="393"/>
    </row>
    <row r="1079">
      <c r="A1079" s="554"/>
      <c r="B1079" s="600" t="s">
        <v>2869</v>
      </c>
      <c r="C1079" s="601"/>
      <c r="D1079" s="602"/>
      <c r="E1079" s="603" t="s">
        <v>2869</v>
      </c>
      <c r="F1079" s="604"/>
      <c r="G1079" s="605"/>
      <c r="H1079" s="606"/>
      <c r="I1079" s="607"/>
      <c r="J1079" s="605"/>
      <c r="K1079" s="608"/>
      <c r="L1079" s="604"/>
      <c r="M1079" s="605"/>
      <c r="N1079" s="606"/>
      <c r="O1079" s="607"/>
      <c r="P1079" s="605"/>
      <c r="Q1079" s="608"/>
      <c r="R1079" s="604"/>
      <c r="S1079" s="605"/>
      <c r="T1079" s="606"/>
      <c r="U1079" s="609"/>
      <c r="V1079" s="610"/>
      <c r="W1079" s="611"/>
      <c r="X1079" s="612"/>
      <c r="Y1079" s="613"/>
      <c r="Z1079" s="614"/>
      <c r="AA1079" s="615" t="str">
        <f>IFERROR(__xludf.DUMMYFUNCTION("""COMPUTED_VALUE"""),"")</f>
        <v/>
      </c>
      <c r="AB1079" s="616" t="str">
        <f>IFERROR(__xludf.DUMMYFUNCTION("""COMPUTED_VALUE"""),"")</f>
        <v/>
      </c>
      <c r="AC1079" s="617" t="str">
        <f>IFERROR(__xludf.DUMMYFUNCTION("""COMPUTED_VALUE"""),"")</f>
        <v/>
      </c>
      <c r="AD1079" s="618" t="str">
        <f>IFERROR(__xludf.DUMMYFUNCTION("""COMPUTED_VALUE"""),"")</f>
        <v/>
      </c>
      <c r="AE1079" s="615" t="str">
        <f>IFERROR(__xludf.DUMMYFUNCTION("""COMPUTED_VALUE"""),"")</f>
        <v/>
      </c>
      <c r="AF1079" s="616" t="str">
        <f>IFERROR(__xludf.DUMMYFUNCTION("""COMPUTED_VALUE"""),"")</f>
        <v/>
      </c>
      <c r="AG1079" s="619"/>
      <c r="AH1079" s="620"/>
      <c r="AI1079" s="621"/>
    </row>
  </sheetData>
  <customSheetViews>
    <customSheetView guid="{89AA41C2-11E3-4566-82AA-C878037F25C7}" filter="1" showAutoFilter="1">
      <autoFilter ref="$A$4:$AI$173"/>
    </customSheetView>
  </customSheetViews>
  <mergeCells count="23">
    <mergeCell ref="R2:T2"/>
    <mergeCell ref="U2:U3"/>
    <mergeCell ref="F1:T1"/>
    <mergeCell ref="U1:W1"/>
    <mergeCell ref="AA1:AH1"/>
    <mergeCell ref="A2:A3"/>
    <mergeCell ref="B2:C3"/>
    <mergeCell ref="D2:D3"/>
    <mergeCell ref="E2:E3"/>
    <mergeCell ref="F2:H2"/>
    <mergeCell ref="I2:K2"/>
    <mergeCell ref="L2:N2"/>
    <mergeCell ref="O2:Q2"/>
    <mergeCell ref="V2:V3"/>
    <mergeCell ref="W2:W3"/>
    <mergeCell ref="X2:X3"/>
    <mergeCell ref="Y2:Y3"/>
    <mergeCell ref="Z2:Z3"/>
    <mergeCell ref="AA2:AB2"/>
    <mergeCell ref="AC2:AD2"/>
    <mergeCell ref="AE2:AF2"/>
    <mergeCell ref="AG2:AH2"/>
    <mergeCell ref="AI2:AI3"/>
  </mergeCells>
  <conditionalFormatting sqref="AG2 AA3:AF3">
    <cfRule type="cellIs" dxfId="5" priority="1" operator="equal">
      <formula>"Total Damage"</formula>
    </cfRule>
  </conditionalFormatting>
  <conditionalFormatting sqref="A2:AH3">
    <cfRule type="cellIs" dxfId="6" priority="2" operator="equal">
      <formula>"Inspect"</formula>
    </cfRule>
  </conditionalFormatting>
  <conditionalFormatting sqref="A2:AH3">
    <cfRule type="cellIs" dxfId="7" priority="3" operator="equal">
      <formula>"Check"</formula>
    </cfRule>
  </conditionalFormatting>
  <conditionalFormatting sqref="A2:AH3">
    <cfRule type="cellIs" dxfId="8" priority="4" operator="equal">
      <formula>"Cross-Check/Admin"</formula>
    </cfRule>
  </conditionalFormatting>
  <conditionalFormatting sqref="AA1:AA1079 AC1:AC1079 AE1:AE1079 F4:T1079">
    <cfRule type="cellIs" dxfId="9" priority="5" operator="greaterThan">
      <formula>0</formula>
    </cfRule>
  </conditionalFormatting>
  <conditionalFormatting sqref="D1:D1079">
    <cfRule type="expression" dxfId="10" priority="6">
      <formula>countif(D:D,D1)&gt;1</formula>
    </cfRule>
  </conditionalFormatting>
  <conditionalFormatting sqref="D1:D1079">
    <cfRule type="beginsWith" dxfId="9" priority="7" operator="beginsWith" text="CRMC">
      <formula>LEFT((D1),LEN("CRMC"))=("CRMC")</formula>
    </cfRule>
  </conditionalFormatting>
  <conditionalFormatting sqref="D1:D1079">
    <cfRule type="beginsWith" dxfId="9" priority="8" operator="beginsWith" text="KCAP">
      <formula>LEFT((D1),LEN("KCAP"))=("KCAP")</formula>
    </cfRule>
  </conditionalFormatting>
  <conditionalFormatting sqref="D1:D1079">
    <cfRule type="beginsWith" dxfId="9" priority="9" operator="beginsWith" text="STC">
      <formula>LEFT((D1),LEN("STC"))=("STC")</formula>
    </cfRule>
  </conditionalFormatting>
  <conditionalFormatting sqref="D1:D1079">
    <cfRule type="beginsWith" dxfId="9" priority="10" operator="beginsWith" text="MFC">
      <formula>LEFT((D1),LEN("MFC"))=("MFC")</formula>
    </cfRule>
  </conditionalFormatting>
  <conditionalFormatting sqref="D1:D1079">
    <cfRule type="beginsWith" dxfId="9" priority="11" operator="beginsWith" text="RHT">
      <formula>LEFT((D1),LEN("RHT"))=("RHT")</formula>
    </cfRule>
  </conditionalFormatting>
  <conditionalFormatting sqref="D1:D1079">
    <cfRule type="beginsWith" dxfId="9" priority="12" operator="beginsWith" text="CTCO">
      <formula>LEFT((D1),LEN("CTCO"))=("CTCO")</formula>
    </cfRule>
  </conditionalFormatting>
  <conditionalFormatting sqref="D1:D1079">
    <cfRule type="beginsWith" dxfId="9" priority="13" operator="beginsWith" text="QARR">
      <formula>LEFT((D1),LEN("QARR"))=("QARR")</formula>
    </cfRule>
  </conditionalFormatting>
  <conditionalFormatting sqref="D1:D1079">
    <cfRule type="beginsWith" dxfId="9" priority="14" operator="beginsWith" text="QCWT">
      <formula>LEFT((D1),LEN("QCWT"))=("QCWT")</formula>
    </cfRule>
  </conditionalFormatting>
  <conditionalFormatting sqref="D1:D1079">
    <cfRule type="beginsWith" dxfId="9" priority="15" operator="beginsWith" text="TCMA">
      <formula>LEFT((D1),LEN("TCMA"))=("TCMA")</formula>
    </cfRule>
  </conditionalFormatting>
  <conditionalFormatting sqref="D1:D1079">
    <cfRule type="beginsWith" dxfId="9" priority="16" operator="beginsWith" text="TAMZ">
      <formula>LEFT((D1),LEN("TAMZ"))=("TAMZ")</formula>
    </cfRule>
  </conditionalFormatting>
  <conditionalFormatting sqref="D1:D1079">
    <cfRule type="beginsWith" dxfId="9" priority="17" operator="beginsWith" text="2166">
      <formula>LEFT((D1),LEN("2166"))=("2166")</formula>
    </cfRule>
  </conditionalFormatting>
  <conditionalFormatting sqref="D1:D1079">
    <cfRule type="beginsWith" dxfId="9" priority="18" operator="beginsWith" text="TRHT">
      <formula>LEFT((D1),LEN("TRHT"))=("TRHT")</formula>
    </cfRule>
  </conditionalFormatting>
  <conditionalFormatting sqref="D1:D1079">
    <cfRule type="beginsWith" dxfId="9" priority="19" operator="beginsWith" text="ESLE">
      <formula>LEFT((D1),LEN("ESLE"))=("ESLE")</formula>
    </cfRule>
  </conditionalFormatting>
  <dataValidations>
    <dataValidation type="list" allowBlank="1" showErrorMessage="1" sqref="W55">
      <formula1>CONFIG!$C$85:$C$110</formula1>
    </dataValidation>
    <dataValidation type="list" allowBlank="1" showErrorMessage="1" sqref="Y4:Y1079">
      <formula1>CONFIG!$F$3:$F$18</formula1>
    </dataValidation>
    <dataValidation type="list" allowBlank="1" showErrorMessage="1" sqref="AI5:AI1079">
      <formula1>CONFIG!$C$101:$C$116</formula1>
    </dataValidation>
    <dataValidation type="list" allowBlank="1" showErrorMessage="1" sqref="U5:V1079">
      <formula1>CONFIG!$C$2:$C$100</formula1>
    </dataValidation>
    <dataValidation type="list" allowBlank="1" showErrorMessage="1" sqref="W5:W54 W56:W1079">
      <formula1>CONFIG!$C$85:$C$110</formula1>
    </dataValidation>
    <dataValidation type="custom" allowBlank="1" showDropDown="1" sqref="C4:C1079">
      <formula1>OR(NOT(ISERROR(DATEVALUE(C4))), AND(ISNUMBER(C4), LEFT(CELL("format", C4))="D"))</formula1>
    </dataValidation>
  </dataValidations>
  <hyperlinks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V77"/>
    <hyperlink r:id="rId76" ref="E78"/>
    <hyperlink r:id="rId77" ref="V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V87"/>
    <hyperlink r:id="rId88" ref="E88"/>
    <hyperlink r:id="rId89" ref="V88"/>
    <hyperlink r:id="rId90" ref="E89"/>
    <hyperlink r:id="rId91" ref="V89"/>
    <hyperlink r:id="rId92" ref="E90"/>
    <hyperlink r:id="rId93" ref="V90"/>
    <hyperlink r:id="rId94" ref="E91"/>
    <hyperlink r:id="rId95" ref="E92"/>
    <hyperlink r:id="rId96" ref="E93"/>
    <hyperlink r:id="rId97" ref="E94"/>
    <hyperlink r:id="rId98" ref="E95"/>
    <hyperlink r:id="rId99" ref="E96"/>
    <hyperlink r:id="rId100" ref="E97"/>
    <hyperlink r:id="rId101" ref="E98"/>
    <hyperlink r:id="rId102" ref="E99"/>
    <hyperlink r:id="rId103" ref="E100"/>
    <hyperlink r:id="rId104" ref="E101"/>
    <hyperlink r:id="rId105" ref="E102"/>
    <hyperlink r:id="rId106" ref="E103"/>
    <hyperlink r:id="rId107" ref="E104"/>
    <hyperlink r:id="rId108" ref="E105"/>
    <hyperlink r:id="rId109" ref="E106"/>
    <hyperlink r:id="rId110" ref="E107"/>
    <hyperlink r:id="rId111" ref="E108"/>
    <hyperlink r:id="rId112" ref="E109"/>
    <hyperlink r:id="rId113" ref="E110"/>
    <hyperlink r:id="rId114" ref="E111"/>
    <hyperlink r:id="rId115" ref="E112"/>
    <hyperlink r:id="rId116" ref="E113"/>
    <hyperlink r:id="rId117" ref="E114"/>
    <hyperlink r:id="rId118" ref="E115"/>
    <hyperlink r:id="rId119" ref="E116"/>
    <hyperlink r:id="rId120" ref="E117"/>
    <hyperlink r:id="rId121" ref="E118"/>
    <hyperlink r:id="rId122" ref="E119"/>
    <hyperlink r:id="rId123" ref="E120"/>
    <hyperlink r:id="rId124" ref="E121"/>
    <hyperlink r:id="rId125" ref="E122"/>
    <hyperlink r:id="rId126" ref="E123"/>
    <hyperlink r:id="rId127" ref="E124"/>
    <hyperlink r:id="rId128" ref="E125"/>
    <hyperlink r:id="rId129" ref="E126"/>
    <hyperlink r:id="rId130" ref="E127"/>
    <hyperlink r:id="rId131" ref="E128"/>
    <hyperlink r:id="rId132" ref="E129"/>
    <hyperlink r:id="rId133" ref="E130"/>
    <hyperlink r:id="rId134" ref="E131"/>
    <hyperlink r:id="rId135" ref="E132"/>
    <hyperlink r:id="rId136" ref="E133"/>
    <hyperlink r:id="rId137" ref="E134"/>
    <hyperlink r:id="rId138" ref="E135"/>
    <hyperlink r:id="rId139" ref="E136"/>
    <hyperlink r:id="rId140" ref="E137"/>
    <hyperlink r:id="rId141" ref="E138"/>
    <hyperlink r:id="rId142" ref="E139"/>
    <hyperlink r:id="rId143" ref="E140"/>
    <hyperlink r:id="rId144" ref="E141"/>
    <hyperlink r:id="rId145" ref="E142"/>
    <hyperlink r:id="rId146" ref="E143"/>
    <hyperlink r:id="rId147" ref="E144"/>
    <hyperlink r:id="rId148" ref="E145"/>
    <hyperlink r:id="rId149" ref="E146"/>
    <hyperlink r:id="rId150" ref="E147"/>
    <hyperlink r:id="rId151" ref="E148"/>
    <hyperlink r:id="rId152" ref="E149"/>
    <hyperlink r:id="rId153" ref="E150"/>
    <hyperlink r:id="rId154" ref="E151"/>
    <hyperlink r:id="rId155" ref="E152"/>
    <hyperlink r:id="rId156" ref="E153"/>
    <hyperlink r:id="rId157" ref="E154"/>
    <hyperlink r:id="rId158" ref="E155"/>
    <hyperlink r:id="rId159" ref="E156"/>
    <hyperlink r:id="rId160" ref="E157"/>
    <hyperlink r:id="rId161" ref="E158"/>
    <hyperlink r:id="rId162" ref="E159"/>
    <hyperlink r:id="rId163" ref="E160"/>
    <hyperlink r:id="rId164" ref="E161"/>
    <hyperlink r:id="rId165" ref="E162"/>
    <hyperlink r:id="rId166" ref="E163"/>
    <hyperlink r:id="rId167" ref="E164"/>
    <hyperlink r:id="rId168" ref="E165"/>
    <hyperlink r:id="rId169" ref="E166"/>
    <hyperlink r:id="rId170" ref="E167"/>
    <hyperlink r:id="rId171" ref="E168"/>
    <hyperlink r:id="rId172" ref="E169"/>
    <hyperlink r:id="rId173" ref="E170"/>
    <hyperlink r:id="rId174" ref="E171"/>
    <hyperlink r:id="rId175" ref="E172"/>
    <hyperlink r:id="rId176" ref="E173"/>
  </hyperlinks>
  <drawing r:id="rId177"/>
  <legacyDrawing r:id="rId178"/>
  <tableParts count="1">
    <tablePart r:id="rId18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 outlineLevelCol="1"/>
  <cols>
    <col customWidth="1" min="1" max="1" width="5.13"/>
    <col customWidth="1" min="2" max="2" width="11.38"/>
    <col customWidth="1" min="3" max="3" width="23.0"/>
    <col customWidth="1" min="4" max="4" width="15.13"/>
    <col customWidth="1" min="5" max="40" width="10.0" outlineLevel="1"/>
    <col customWidth="1" min="41" max="42" width="23.63"/>
    <col customWidth="1" min="43" max="43" width="56.38"/>
    <col customWidth="1" min="44" max="44" width="14.75"/>
    <col customWidth="1" hidden="1" min="45" max="45" width="30.75"/>
    <col customWidth="1" min="46" max="46" width="10.63"/>
    <col customWidth="1" min="47" max="47" width="11.88"/>
    <col customWidth="1" min="48" max="48" width="10.63"/>
    <col customWidth="1" min="49" max="49" width="11.88"/>
    <col customWidth="1" min="50" max="50" width="20.0"/>
  </cols>
  <sheetData>
    <row r="1">
      <c r="A1" s="468"/>
      <c r="B1" s="5"/>
      <c r="C1" s="1"/>
      <c r="D1" s="1"/>
      <c r="E1" s="305" t="s">
        <v>3054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13"/>
      <c r="AO1" s="308"/>
      <c r="AP1" s="19"/>
      <c r="AQ1" s="8"/>
      <c r="AR1" s="622">
        <f>COUNTIF(AR5:AR1173,"DONE")</f>
        <v>594</v>
      </c>
      <c r="AS1" s="7"/>
      <c r="AT1" s="305" t="s">
        <v>7456</v>
      </c>
      <c r="AU1" s="306"/>
      <c r="AV1" s="306"/>
      <c r="AW1" s="306"/>
    </row>
    <row r="2">
      <c r="A2" s="317" t="str">
        <f t="array" ref="A2:A1173">{"Date";"";"";IF(B5:B1173="", "", TEXT(B5:B1173, "ddd"))}</f>
        <v>Date</v>
      </c>
      <c r="B2" s="535"/>
      <c r="C2" s="317" t="s">
        <v>39</v>
      </c>
      <c r="D2" s="10" t="str">
        <f t="array" ref="D2:D1173">{"LINK SESSION";"";""; IF(C5:C1173 = "", "", "https://agent-admin.paveapi.com/inspectionView/" &amp; C5:C1173 &amp; "?activeTab=past-sessions")}</f>
        <v>LINK SESSION</v>
      </c>
      <c r="E2" s="305" t="s">
        <v>7457</v>
      </c>
      <c r="F2" s="306"/>
      <c r="G2" s="306"/>
      <c r="H2" s="306"/>
      <c r="I2" s="306"/>
      <c r="J2" s="313"/>
      <c r="K2" s="305" t="s">
        <v>7458</v>
      </c>
      <c r="L2" s="306"/>
      <c r="M2" s="306"/>
      <c r="N2" s="306"/>
      <c r="O2" s="306"/>
      <c r="P2" s="313"/>
      <c r="Q2" s="305" t="s">
        <v>7459</v>
      </c>
      <c r="R2" s="306"/>
      <c r="S2" s="306"/>
      <c r="T2" s="306"/>
      <c r="U2" s="306"/>
      <c r="V2" s="313"/>
      <c r="W2" s="305" t="s">
        <v>7460</v>
      </c>
      <c r="X2" s="306"/>
      <c r="Y2" s="306"/>
      <c r="Z2" s="306"/>
      <c r="AA2" s="306"/>
      <c r="AB2" s="313"/>
      <c r="AC2" s="305" t="s">
        <v>7461</v>
      </c>
      <c r="AD2" s="306"/>
      <c r="AE2" s="306"/>
      <c r="AF2" s="306"/>
      <c r="AG2" s="306"/>
      <c r="AH2" s="313"/>
      <c r="AI2" s="305" t="s">
        <v>7462</v>
      </c>
      <c r="AJ2" s="306"/>
      <c r="AK2" s="306"/>
      <c r="AL2" s="306"/>
      <c r="AM2" s="306"/>
      <c r="AN2" s="313"/>
      <c r="AO2" s="623" t="s">
        <v>7463</v>
      </c>
      <c r="AP2" s="624" t="s">
        <v>7464</v>
      </c>
      <c r="AQ2" s="625" t="s">
        <v>43</v>
      </c>
      <c r="AR2" s="626" t="s">
        <v>7465</v>
      </c>
      <c r="AS2" s="317"/>
      <c r="AT2" s="627" t="s">
        <v>7463</v>
      </c>
      <c r="AU2" s="628"/>
      <c r="AV2" s="627" t="s">
        <v>7464</v>
      </c>
      <c r="AW2" s="628"/>
      <c r="AX2" s="322" t="s">
        <v>3067</v>
      </c>
    </row>
    <row r="3">
      <c r="A3" s="629"/>
      <c r="C3" s="629"/>
      <c r="D3" s="630"/>
      <c r="E3" s="631" t="s">
        <v>7463</v>
      </c>
      <c r="F3" s="306"/>
      <c r="G3" s="307"/>
      <c r="H3" s="632" t="s">
        <v>7464</v>
      </c>
      <c r="I3" s="306"/>
      <c r="J3" s="313"/>
      <c r="K3" s="631" t="s">
        <v>7463</v>
      </c>
      <c r="L3" s="306"/>
      <c r="M3" s="307"/>
      <c r="N3" s="632" t="s">
        <v>7464</v>
      </c>
      <c r="O3" s="306"/>
      <c r="P3" s="313"/>
      <c r="Q3" s="631" t="s">
        <v>7463</v>
      </c>
      <c r="R3" s="306"/>
      <c r="S3" s="307"/>
      <c r="T3" s="632" t="s">
        <v>7464</v>
      </c>
      <c r="U3" s="306"/>
      <c r="V3" s="313"/>
      <c r="W3" s="633" t="s">
        <v>7463</v>
      </c>
      <c r="X3" s="306"/>
      <c r="Y3" s="307"/>
      <c r="Z3" s="632" t="s">
        <v>7464</v>
      </c>
      <c r="AA3" s="306"/>
      <c r="AB3" s="313"/>
      <c r="AC3" s="633" t="s">
        <v>7463</v>
      </c>
      <c r="AD3" s="306"/>
      <c r="AE3" s="307"/>
      <c r="AF3" s="632" t="s">
        <v>7464</v>
      </c>
      <c r="AG3" s="306"/>
      <c r="AH3" s="313"/>
      <c r="AI3" s="633" t="s">
        <v>7463</v>
      </c>
      <c r="AJ3" s="306"/>
      <c r="AK3" s="307"/>
      <c r="AL3" s="632" t="s">
        <v>7464</v>
      </c>
      <c r="AM3" s="306"/>
      <c r="AN3" s="313"/>
      <c r="AO3" s="634"/>
      <c r="AP3" s="635"/>
      <c r="AQ3" s="83"/>
      <c r="AR3" s="629"/>
      <c r="AS3" s="629"/>
      <c r="AT3" s="636"/>
      <c r="AU3" s="637"/>
      <c r="AV3" s="636"/>
      <c r="AW3" s="637"/>
      <c r="AX3" s="638"/>
    </row>
    <row r="4">
      <c r="A4" s="324"/>
      <c r="B4" s="323"/>
      <c r="C4" s="324"/>
      <c r="D4" s="22"/>
      <c r="E4" s="639" t="s">
        <v>7466</v>
      </c>
      <c r="F4" s="640" t="s">
        <v>7467</v>
      </c>
      <c r="G4" s="641" t="s">
        <v>7468</v>
      </c>
      <c r="H4" s="642" t="s">
        <v>7466</v>
      </c>
      <c r="I4" s="643" t="s">
        <v>7467</v>
      </c>
      <c r="J4" s="644" t="s">
        <v>7468</v>
      </c>
      <c r="K4" s="639" t="s">
        <v>7466</v>
      </c>
      <c r="L4" s="640" t="s">
        <v>7467</v>
      </c>
      <c r="M4" s="641" t="s">
        <v>7468</v>
      </c>
      <c r="N4" s="642" t="s">
        <v>7466</v>
      </c>
      <c r="O4" s="643" t="s">
        <v>7467</v>
      </c>
      <c r="P4" s="644" t="s">
        <v>7468</v>
      </c>
      <c r="Q4" s="639" t="s">
        <v>7466</v>
      </c>
      <c r="R4" s="640" t="s">
        <v>7467</v>
      </c>
      <c r="S4" s="641" t="s">
        <v>7468</v>
      </c>
      <c r="T4" s="642" t="s">
        <v>7466</v>
      </c>
      <c r="U4" s="643" t="s">
        <v>7467</v>
      </c>
      <c r="V4" s="644" t="s">
        <v>7468</v>
      </c>
      <c r="W4" s="645" t="s">
        <v>7466</v>
      </c>
      <c r="X4" s="640" t="s">
        <v>7467</v>
      </c>
      <c r="Y4" s="641" t="s">
        <v>7468</v>
      </c>
      <c r="Z4" s="642" t="s">
        <v>7466</v>
      </c>
      <c r="AA4" s="643" t="s">
        <v>7467</v>
      </c>
      <c r="AB4" s="644" t="s">
        <v>7468</v>
      </c>
      <c r="AC4" s="645" t="s">
        <v>7466</v>
      </c>
      <c r="AD4" s="640" t="s">
        <v>7467</v>
      </c>
      <c r="AE4" s="641" t="s">
        <v>7468</v>
      </c>
      <c r="AF4" s="642" t="s">
        <v>7466</v>
      </c>
      <c r="AG4" s="643" t="s">
        <v>7467</v>
      </c>
      <c r="AH4" s="644" t="s">
        <v>7468</v>
      </c>
      <c r="AI4" s="645" t="s">
        <v>7469</v>
      </c>
      <c r="AJ4" s="640" t="s">
        <v>7470</v>
      </c>
      <c r="AK4" s="641" t="s">
        <v>7471</v>
      </c>
      <c r="AL4" s="642" t="s">
        <v>7469</v>
      </c>
      <c r="AM4" s="643" t="s">
        <v>7470</v>
      </c>
      <c r="AN4" s="644" t="s">
        <v>7471</v>
      </c>
      <c r="AO4" s="331"/>
      <c r="AP4" s="333"/>
      <c r="AQ4" s="23"/>
      <c r="AR4" s="324"/>
      <c r="AS4" s="324"/>
      <c r="AT4" s="646" t="str">
        <f t="array" ref="AT4:AT1173">{"Penalty";IF(LEN(C5:C1173)* (AR5:AR1173 = "DONE"), (E5:E1173*4 + F5:F1173*3 + G5:G1173*2) + (K5:K1173*4 + L5:L1173*3 + M5:M1173*2) + (Q5:Q1173*4 + R5:R1173*3 + S5:S1173*2) + (W5:W1173*4 + X5:X1173*3 + Y5:Y1173*2) + (AC5:AC1173*4 + AD5:AD1173*3 + AE5:AE1173*2) + (AI5:AI1173 + AJ5:AJ1173 + AK5:AK1173), "")}</f>
        <v>Penalty</v>
      </c>
      <c r="AU4" s="647" t="str">
        <f t="array" ref="AU4:AU1173">{"Remaining"; IF(LEN(C5:C1173)* (AR5:AR1173 = "DONE"), 100 - AT5:AT1173, "")}</f>
        <v>Remaining</v>
      </c>
      <c r="AV4" s="648" t="str">
        <f t="array" ref="AV4:AV1173">{"Penalty";IF(LEN(C5:C1173)* (AR5:AR1173 = "DONE"), (H5:H1173*4 + I5:I1173*3 + J5:J1173*2) + (N5:N1173*4 + O5:O1173*3 + P5:P1173*2) + (T5:T1173*4 + U5:U1173*3 + V5:V1173*2) + (Z5:Z1173*4 + AA5:AA1173*3 + AB5:AB1173*2) + (AF5:AF1173*4 + AG5:AG1173*3 + AH5:AH1173*2) + (AL5:AL1173 + AM5:AM1173 + AN5:AN1173), "")}</f>
        <v>Penalty</v>
      </c>
      <c r="AW4" s="647" t="str">
        <f t="array" ref="AW4:AW1173">{"Remaining"; IF(LEN(C5:C1173)* (AR5:AR1173 = "DONE"), 100 - AV5:AV1173, "")}</f>
        <v>Remaining</v>
      </c>
      <c r="AX4" s="339"/>
    </row>
    <row r="5">
      <c r="A5" s="477" t="s">
        <v>5164</v>
      </c>
      <c r="B5" s="649">
        <v>46167.0</v>
      </c>
      <c r="C5" s="650" t="s">
        <v>5130</v>
      </c>
      <c r="D5" s="343" t="s">
        <v>5131</v>
      </c>
      <c r="E5" s="347"/>
      <c r="F5" s="345"/>
      <c r="G5" s="348"/>
      <c r="H5" s="651"/>
      <c r="I5" s="345"/>
      <c r="J5" s="346"/>
      <c r="K5" s="347"/>
      <c r="L5" s="345"/>
      <c r="M5" s="348"/>
      <c r="N5" s="651"/>
      <c r="O5" s="345"/>
      <c r="P5" s="346"/>
      <c r="Q5" s="347"/>
      <c r="R5" s="345"/>
      <c r="S5" s="348"/>
      <c r="T5" s="651"/>
      <c r="U5" s="345"/>
      <c r="V5" s="346"/>
      <c r="W5" s="344"/>
      <c r="X5" s="345"/>
      <c r="Y5" s="348"/>
      <c r="Z5" s="651"/>
      <c r="AA5" s="345"/>
      <c r="AB5" s="346"/>
      <c r="AC5" s="344"/>
      <c r="AD5" s="345"/>
      <c r="AE5" s="348"/>
      <c r="AF5" s="651"/>
      <c r="AG5" s="345"/>
      <c r="AH5" s="346"/>
      <c r="AI5" s="344"/>
      <c r="AJ5" s="345"/>
      <c r="AK5" s="348"/>
      <c r="AL5" s="651"/>
      <c r="AM5" s="345"/>
      <c r="AN5" s="346"/>
      <c r="AO5" s="652" t="s">
        <v>1626</v>
      </c>
      <c r="AP5" s="479"/>
      <c r="AQ5" s="352"/>
      <c r="AR5" s="653" t="s">
        <v>7472</v>
      </c>
      <c r="AS5" s="353"/>
      <c r="AT5" s="355">
        <v>0.0</v>
      </c>
      <c r="AU5" s="654">
        <v>100.0</v>
      </c>
      <c r="AV5" s="355">
        <v>0.0</v>
      </c>
      <c r="AW5" s="654">
        <v>100.0</v>
      </c>
      <c r="AX5" s="393" t="s">
        <v>3051</v>
      </c>
    </row>
    <row r="6">
      <c r="A6" s="480" t="s">
        <v>5132</v>
      </c>
      <c r="B6" s="433">
        <v>46169.0</v>
      </c>
      <c r="C6" s="434" t="s">
        <v>5133</v>
      </c>
      <c r="D6" s="363" t="s">
        <v>5134</v>
      </c>
      <c r="E6" s="367"/>
      <c r="F6" s="365"/>
      <c r="G6" s="368"/>
      <c r="H6" s="655"/>
      <c r="I6" s="365"/>
      <c r="J6" s="368"/>
      <c r="K6" s="364"/>
      <c r="L6" s="365"/>
      <c r="M6" s="368"/>
      <c r="N6" s="655"/>
      <c r="O6" s="365"/>
      <c r="P6" s="368"/>
      <c r="Q6" s="364"/>
      <c r="R6" s="365"/>
      <c r="S6" s="368"/>
      <c r="T6" s="655"/>
      <c r="U6" s="365"/>
      <c r="V6" s="368"/>
      <c r="W6" s="364"/>
      <c r="X6" s="365"/>
      <c r="Y6" s="368"/>
      <c r="Z6" s="655"/>
      <c r="AA6" s="365"/>
      <c r="AB6" s="368"/>
      <c r="AC6" s="364"/>
      <c r="AD6" s="365"/>
      <c r="AE6" s="368"/>
      <c r="AF6" s="655"/>
      <c r="AG6" s="365"/>
      <c r="AH6" s="368"/>
      <c r="AI6" s="364"/>
      <c r="AJ6" s="365"/>
      <c r="AK6" s="368"/>
      <c r="AL6" s="655"/>
      <c r="AM6" s="365"/>
      <c r="AN6" s="366"/>
      <c r="AO6" s="369" t="s">
        <v>1626</v>
      </c>
      <c r="AP6" s="481" t="s">
        <v>270</v>
      </c>
      <c r="AQ6" s="372"/>
      <c r="AR6" s="653" t="s">
        <v>7472</v>
      </c>
      <c r="AS6" s="353"/>
      <c r="AT6" s="374">
        <v>0.0</v>
      </c>
      <c r="AU6" s="656">
        <v>100.0</v>
      </c>
      <c r="AV6" s="374">
        <v>0.0</v>
      </c>
      <c r="AW6" s="656">
        <v>100.0</v>
      </c>
      <c r="AX6" s="393" t="s">
        <v>3051</v>
      </c>
    </row>
    <row r="7">
      <c r="A7" s="482" t="s">
        <v>5135</v>
      </c>
      <c r="B7" s="433">
        <v>46170.0</v>
      </c>
      <c r="C7" s="434" t="s">
        <v>5136</v>
      </c>
      <c r="D7" s="363" t="s">
        <v>5137</v>
      </c>
      <c r="E7" s="367"/>
      <c r="F7" s="365"/>
      <c r="G7" s="368"/>
      <c r="H7" s="655"/>
      <c r="I7" s="365"/>
      <c r="J7" s="366"/>
      <c r="K7" s="367"/>
      <c r="L7" s="365"/>
      <c r="M7" s="368"/>
      <c r="N7" s="655"/>
      <c r="O7" s="365"/>
      <c r="P7" s="366"/>
      <c r="Q7" s="367"/>
      <c r="R7" s="365"/>
      <c r="S7" s="368"/>
      <c r="T7" s="655"/>
      <c r="U7" s="365"/>
      <c r="V7" s="366"/>
      <c r="W7" s="364"/>
      <c r="X7" s="365"/>
      <c r="Y7" s="368"/>
      <c r="Z7" s="655"/>
      <c r="AA7" s="365"/>
      <c r="AB7" s="366"/>
      <c r="AC7" s="364"/>
      <c r="AD7" s="365"/>
      <c r="AE7" s="368"/>
      <c r="AF7" s="655"/>
      <c r="AG7" s="365"/>
      <c r="AH7" s="366"/>
      <c r="AI7" s="364"/>
      <c r="AJ7" s="365"/>
      <c r="AK7" s="368"/>
      <c r="AL7" s="655"/>
      <c r="AM7" s="365"/>
      <c r="AN7" s="366"/>
      <c r="AO7" s="369" t="s">
        <v>1626</v>
      </c>
      <c r="AP7" s="481"/>
      <c r="AQ7" s="380"/>
      <c r="AR7" s="653" t="s">
        <v>7472</v>
      </c>
      <c r="AS7" s="353"/>
      <c r="AT7" s="382">
        <v>0.0</v>
      </c>
      <c r="AU7" s="656">
        <v>100.0</v>
      </c>
      <c r="AV7" s="374">
        <v>0.0</v>
      </c>
      <c r="AW7" s="656">
        <v>100.0</v>
      </c>
      <c r="AX7" s="393" t="s">
        <v>3051</v>
      </c>
    </row>
    <row r="8">
      <c r="A8" s="480" t="s">
        <v>5138</v>
      </c>
      <c r="B8" s="433">
        <v>46168.0</v>
      </c>
      <c r="C8" s="434" t="s">
        <v>5139</v>
      </c>
      <c r="D8" s="363" t="s">
        <v>5140</v>
      </c>
      <c r="E8" s="367"/>
      <c r="F8" s="365"/>
      <c r="G8" s="368"/>
      <c r="H8" s="655"/>
      <c r="I8" s="365"/>
      <c r="J8" s="366"/>
      <c r="K8" s="367"/>
      <c r="L8" s="365"/>
      <c r="M8" s="368"/>
      <c r="N8" s="655"/>
      <c r="O8" s="365"/>
      <c r="P8" s="366"/>
      <c r="Q8" s="367"/>
      <c r="R8" s="365"/>
      <c r="S8" s="368"/>
      <c r="T8" s="655"/>
      <c r="U8" s="365"/>
      <c r="V8" s="366"/>
      <c r="W8" s="364"/>
      <c r="X8" s="365"/>
      <c r="Y8" s="368"/>
      <c r="Z8" s="655"/>
      <c r="AA8" s="365"/>
      <c r="AB8" s="366"/>
      <c r="AC8" s="364"/>
      <c r="AD8" s="365"/>
      <c r="AE8" s="368"/>
      <c r="AF8" s="655"/>
      <c r="AG8" s="365"/>
      <c r="AH8" s="366"/>
      <c r="AI8" s="364"/>
      <c r="AJ8" s="365"/>
      <c r="AK8" s="368"/>
      <c r="AL8" s="655"/>
      <c r="AM8" s="365"/>
      <c r="AN8" s="366"/>
      <c r="AO8" s="369" t="s">
        <v>1626</v>
      </c>
      <c r="AP8" s="481"/>
      <c r="AQ8" s="372"/>
      <c r="AR8" s="653" t="s">
        <v>7472</v>
      </c>
      <c r="AS8" s="353"/>
      <c r="AT8" s="382">
        <v>0.0</v>
      </c>
      <c r="AU8" s="657">
        <v>100.0</v>
      </c>
      <c r="AV8" s="382">
        <v>0.0</v>
      </c>
      <c r="AW8" s="658">
        <v>100.0</v>
      </c>
      <c r="AX8" s="393" t="s">
        <v>3051</v>
      </c>
    </row>
    <row r="9">
      <c r="A9" s="480" t="s">
        <v>5135</v>
      </c>
      <c r="B9" s="433">
        <v>46170.0</v>
      </c>
      <c r="C9" s="434" t="s">
        <v>7473</v>
      </c>
      <c r="D9" s="363" t="s">
        <v>7474</v>
      </c>
      <c r="E9" s="367"/>
      <c r="F9" s="365"/>
      <c r="G9" s="368"/>
      <c r="H9" s="655"/>
      <c r="I9" s="365"/>
      <c r="J9" s="366"/>
      <c r="K9" s="367"/>
      <c r="L9" s="365"/>
      <c r="M9" s="368"/>
      <c r="N9" s="655"/>
      <c r="O9" s="365"/>
      <c r="P9" s="366"/>
      <c r="Q9" s="367"/>
      <c r="R9" s="365"/>
      <c r="S9" s="368"/>
      <c r="T9" s="655"/>
      <c r="U9" s="365"/>
      <c r="V9" s="366"/>
      <c r="W9" s="364"/>
      <c r="X9" s="365"/>
      <c r="Y9" s="368"/>
      <c r="Z9" s="655"/>
      <c r="AA9" s="365"/>
      <c r="AB9" s="366"/>
      <c r="AC9" s="364"/>
      <c r="AD9" s="365"/>
      <c r="AE9" s="368"/>
      <c r="AF9" s="655"/>
      <c r="AG9" s="365"/>
      <c r="AH9" s="366"/>
      <c r="AI9" s="364"/>
      <c r="AJ9" s="365"/>
      <c r="AK9" s="368"/>
      <c r="AL9" s="655"/>
      <c r="AM9" s="365"/>
      <c r="AN9" s="366"/>
      <c r="AO9" s="369" t="s">
        <v>1626</v>
      </c>
      <c r="AP9" s="481"/>
      <c r="AQ9" s="372"/>
      <c r="AR9" s="653" t="s">
        <v>7472</v>
      </c>
      <c r="AS9" s="353"/>
      <c r="AT9" s="382">
        <v>0.0</v>
      </c>
      <c r="AU9" s="657">
        <v>100.0</v>
      </c>
      <c r="AV9" s="382">
        <v>0.0</v>
      </c>
      <c r="AW9" s="658">
        <v>100.0</v>
      </c>
      <c r="AX9" s="393" t="s">
        <v>3051</v>
      </c>
    </row>
    <row r="10">
      <c r="A10" s="480" t="s">
        <v>5138</v>
      </c>
      <c r="B10" s="433">
        <v>46168.0</v>
      </c>
      <c r="C10" s="434" t="s">
        <v>7475</v>
      </c>
      <c r="D10" s="363" t="s">
        <v>7476</v>
      </c>
      <c r="E10" s="367"/>
      <c r="F10" s="365"/>
      <c r="G10" s="368"/>
      <c r="H10" s="655"/>
      <c r="I10" s="365"/>
      <c r="J10" s="366"/>
      <c r="K10" s="367"/>
      <c r="L10" s="365"/>
      <c r="M10" s="368"/>
      <c r="N10" s="655"/>
      <c r="O10" s="365"/>
      <c r="P10" s="366"/>
      <c r="Q10" s="367"/>
      <c r="R10" s="365"/>
      <c r="S10" s="368"/>
      <c r="T10" s="655"/>
      <c r="U10" s="365"/>
      <c r="V10" s="366"/>
      <c r="W10" s="364"/>
      <c r="X10" s="365"/>
      <c r="Y10" s="368"/>
      <c r="Z10" s="655"/>
      <c r="AA10" s="365"/>
      <c r="AB10" s="366"/>
      <c r="AC10" s="364"/>
      <c r="AD10" s="365"/>
      <c r="AE10" s="368"/>
      <c r="AF10" s="655"/>
      <c r="AG10" s="365"/>
      <c r="AH10" s="366"/>
      <c r="AI10" s="364"/>
      <c r="AJ10" s="365"/>
      <c r="AK10" s="368"/>
      <c r="AL10" s="655"/>
      <c r="AM10" s="365"/>
      <c r="AN10" s="366"/>
      <c r="AO10" s="369" t="s">
        <v>1626</v>
      </c>
      <c r="AP10" s="481"/>
      <c r="AQ10" s="372"/>
      <c r="AR10" s="653" t="s">
        <v>7472</v>
      </c>
      <c r="AS10" s="353"/>
      <c r="AT10" s="382">
        <v>0.0</v>
      </c>
      <c r="AU10" s="657">
        <v>100.0</v>
      </c>
      <c r="AV10" s="382">
        <v>0.0</v>
      </c>
      <c r="AW10" s="658">
        <v>100.0</v>
      </c>
      <c r="AX10" s="393" t="s">
        <v>3051</v>
      </c>
    </row>
    <row r="11">
      <c r="A11" s="480" t="s">
        <v>5132</v>
      </c>
      <c r="B11" s="433">
        <v>46169.0</v>
      </c>
      <c r="C11" s="434" t="s">
        <v>5141</v>
      </c>
      <c r="D11" s="363" t="s">
        <v>5142</v>
      </c>
      <c r="E11" s="367">
        <v>1.0</v>
      </c>
      <c r="F11" s="365"/>
      <c r="G11" s="368"/>
      <c r="H11" s="655"/>
      <c r="I11" s="365"/>
      <c r="J11" s="366"/>
      <c r="K11" s="367"/>
      <c r="L11" s="365"/>
      <c r="M11" s="368"/>
      <c r="N11" s="655"/>
      <c r="O11" s="365"/>
      <c r="P11" s="366"/>
      <c r="Q11" s="367">
        <v>1.0</v>
      </c>
      <c r="R11" s="365">
        <v>1.0</v>
      </c>
      <c r="S11" s="368"/>
      <c r="T11" s="655"/>
      <c r="U11" s="365"/>
      <c r="V11" s="366"/>
      <c r="W11" s="364"/>
      <c r="X11" s="365"/>
      <c r="Y11" s="368"/>
      <c r="Z11" s="655"/>
      <c r="AA11" s="365"/>
      <c r="AB11" s="366"/>
      <c r="AC11" s="364"/>
      <c r="AD11" s="365"/>
      <c r="AE11" s="368"/>
      <c r="AF11" s="655"/>
      <c r="AG11" s="365"/>
      <c r="AH11" s="366"/>
      <c r="AI11" s="364"/>
      <c r="AJ11" s="365"/>
      <c r="AK11" s="368"/>
      <c r="AL11" s="655"/>
      <c r="AM11" s="365"/>
      <c r="AN11" s="366"/>
      <c r="AO11" s="369" t="s">
        <v>1626</v>
      </c>
      <c r="AP11" s="481" t="s">
        <v>1913</v>
      </c>
      <c r="AQ11" s="380" t="s">
        <v>7477</v>
      </c>
      <c r="AR11" s="653" t="s">
        <v>7472</v>
      </c>
      <c r="AS11" s="353"/>
      <c r="AT11" s="382">
        <v>11.0</v>
      </c>
      <c r="AU11" s="657">
        <v>89.0</v>
      </c>
      <c r="AV11" s="382">
        <v>0.0</v>
      </c>
      <c r="AW11" s="658">
        <v>100.0</v>
      </c>
      <c r="AX11" s="393" t="s">
        <v>3051</v>
      </c>
    </row>
    <row r="12">
      <c r="A12" s="480" t="s">
        <v>5135</v>
      </c>
      <c r="B12" s="433">
        <v>46170.0</v>
      </c>
      <c r="C12" s="434" t="s">
        <v>5143</v>
      </c>
      <c r="D12" s="363" t="s">
        <v>5144</v>
      </c>
      <c r="E12" s="367"/>
      <c r="F12" s="365"/>
      <c r="G12" s="368"/>
      <c r="H12" s="655"/>
      <c r="I12" s="365"/>
      <c r="J12" s="366"/>
      <c r="K12" s="367"/>
      <c r="L12" s="365"/>
      <c r="M12" s="368"/>
      <c r="N12" s="655"/>
      <c r="O12" s="365"/>
      <c r="P12" s="366"/>
      <c r="Q12" s="367"/>
      <c r="R12" s="365"/>
      <c r="S12" s="368"/>
      <c r="T12" s="655"/>
      <c r="U12" s="365"/>
      <c r="V12" s="366"/>
      <c r="W12" s="364"/>
      <c r="X12" s="365"/>
      <c r="Y12" s="368"/>
      <c r="Z12" s="655"/>
      <c r="AA12" s="365"/>
      <c r="AB12" s="366"/>
      <c r="AC12" s="364"/>
      <c r="AD12" s="365"/>
      <c r="AE12" s="368"/>
      <c r="AF12" s="655"/>
      <c r="AG12" s="365"/>
      <c r="AH12" s="366"/>
      <c r="AI12" s="364"/>
      <c r="AJ12" s="365"/>
      <c r="AK12" s="368"/>
      <c r="AL12" s="655"/>
      <c r="AM12" s="365"/>
      <c r="AN12" s="366"/>
      <c r="AO12" s="369" t="s">
        <v>2877</v>
      </c>
      <c r="AP12" s="481"/>
      <c r="AQ12" s="380"/>
      <c r="AR12" s="653" t="s">
        <v>7472</v>
      </c>
      <c r="AS12" s="353"/>
      <c r="AT12" s="382">
        <v>0.0</v>
      </c>
      <c r="AU12" s="657">
        <v>100.0</v>
      </c>
      <c r="AV12" s="382">
        <v>0.0</v>
      </c>
      <c r="AW12" s="658">
        <v>100.0</v>
      </c>
      <c r="AX12" s="393" t="s">
        <v>3051</v>
      </c>
    </row>
    <row r="13">
      <c r="A13" s="480" t="s">
        <v>5135</v>
      </c>
      <c r="B13" s="433">
        <v>46170.0</v>
      </c>
      <c r="C13" s="434" t="s">
        <v>5145</v>
      </c>
      <c r="D13" s="363" t="s">
        <v>5146</v>
      </c>
      <c r="E13" s="367"/>
      <c r="F13" s="365"/>
      <c r="G13" s="368"/>
      <c r="H13" s="655"/>
      <c r="I13" s="365"/>
      <c r="J13" s="366"/>
      <c r="K13" s="367"/>
      <c r="L13" s="365"/>
      <c r="M13" s="368"/>
      <c r="N13" s="655"/>
      <c r="O13" s="365"/>
      <c r="P13" s="366"/>
      <c r="Q13" s="367"/>
      <c r="R13" s="365"/>
      <c r="S13" s="368"/>
      <c r="T13" s="655"/>
      <c r="U13" s="365"/>
      <c r="V13" s="366"/>
      <c r="W13" s="364"/>
      <c r="X13" s="365"/>
      <c r="Y13" s="368"/>
      <c r="Z13" s="655"/>
      <c r="AA13" s="365"/>
      <c r="AB13" s="366"/>
      <c r="AC13" s="364"/>
      <c r="AD13" s="365"/>
      <c r="AE13" s="368"/>
      <c r="AF13" s="655"/>
      <c r="AG13" s="365"/>
      <c r="AH13" s="366"/>
      <c r="AI13" s="364">
        <v>1.0</v>
      </c>
      <c r="AJ13" s="365"/>
      <c r="AK13" s="368"/>
      <c r="AL13" s="655"/>
      <c r="AM13" s="365"/>
      <c r="AN13" s="366"/>
      <c r="AO13" s="369" t="s">
        <v>2877</v>
      </c>
      <c r="AP13" s="481"/>
      <c r="AQ13" s="380" t="s">
        <v>7478</v>
      </c>
      <c r="AR13" s="653" t="s">
        <v>7472</v>
      </c>
      <c r="AS13" s="353"/>
      <c r="AT13" s="382">
        <v>1.0</v>
      </c>
      <c r="AU13" s="657">
        <v>99.0</v>
      </c>
      <c r="AV13" s="382">
        <v>0.0</v>
      </c>
      <c r="AW13" s="658">
        <v>100.0</v>
      </c>
      <c r="AX13" s="393" t="s">
        <v>3051</v>
      </c>
    </row>
    <row r="14">
      <c r="A14" s="480" t="s">
        <v>5132</v>
      </c>
      <c r="B14" s="433">
        <v>46169.0</v>
      </c>
      <c r="C14" s="434" t="s">
        <v>5147</v>
      </c>
      <c r="D14" s="363" t="s">
        <v>5148</v>
      </c>
      <c r="E14" s="367"/>
      <c r="F14" s="365"/>
      <c r="G14" s="368"/>
      <c r="H14" s="655"/>
      <c r="I14" s="365"/>
      <c r="J14" s="366"/>
      <c r="K14" s="367"/>
      <c r="L14" s="365"/>
      <c r="M14" s="368"/>
      <c r="N14" s="655"/>
      <c r="O14" s="365"/>
      <c r="P14" s="366"/>
      <c r="Q14" s="367"/>
      <c r="R14" s="365"/>
      <c r="S14" s="368"/>
      <c r="T14" s="655"/>
      <c r="U14" s="365"/>
      <c r="V14" s="366"/>
      <c r="W14" s="364"/>
      <c r="X14" s="365"/>
      <c r="Y14" s="368"/>
      <c r="Z14" s="655"/>
      <c r="AA14" s="365"/>
      <c r="AB14" s="366"/>
      <c r="AC14" s="364"/>
      <c r="AD14" s="365"/>
      <c r="AE14" s="368"/>
      <c r="AF14" s="655"/>
      <c r="AG14" s="365"/>
      <c r="AH14" s="366"/>
      <c r="AI14" s="364"/>
      <c r="AJ14" s="365"/>
      <c r="AK14" s="368"/>
      <c r="AL14" s="655"/>
      <c r="AM14" s="365"/>
      <c r="AN14" s="366"/>
      <c r="AO14" s="369" t="s">
        <v>2877</v>
      </c>
      <c r="AP14" s="481" t="s">
        <v>270</v>
      </c>
      <c r="AQ14" s="372"/>
      <c r="AR14" s="653" t="s">
        <v>7472</v>
      </c>
      <c r="AS14" s="353"/>
      <c r="AT14" s="382">
        <v>0.0</v>
      </c>
      <c r="AU14" s="657">
        <v>100.0</v>
      </c>
      <c r="AV14" s="382">
        <v>0.0</v>
      </c>
      <c r="AW14" s="658">
        <v>100.0</v>
      </c>
      <c r="AX14" s="393" t="s">
        <v>3051</v>
      </c>
    </row>
    <row r="15">
      <c r="A15" s="480" t="s">
        <v>5132</v>
      </c>
      <c r="B15" s="433">
        <v>46169.0</v>
      </c>
      <c r="C15" s="434" t="s">
        <v>5149</v>
      </c>
      <c r="D15" s="363" t="s">
        <v>5150</v>
      </c>
      <c r="E15" s="367"/>
      <c r="F15" s="365"/>
      <c r="G15" s="368"/>
      <c r="H15" s="655"/>
      <c r="I15" s="365"/>
      <c r="J15" s="366"/>
      <c r="K15" s="367"/>
      <c r="L15" s="365"/>
      <c r="M15" s="368"/>
      <c r="N15" s="655"/>
      <c r="O15" s="365"/>
      <c r="P15" s="366"/>
      <c r="Q15" s="367"/>
      <c r="R15" s="365"/>
      <c r="S15" s="368"/>
      <c r="T15" s="655"/>
      <c r="U15" s="365"/>
      <c r="V15" s="366"/>
      <c r="W15" s="364"/>
      <c r="X15" s="365"/>
      <c r="Y15" s="368"/>
      <c r="Z15" s="655"/>
      <c r="AA15" s="365"/>
      <c r="AB15" s="366"/>
      <c r="AC15" s="364"/>
      <c r="AD15" s="365"/>
      <c r="AE15" s="368"/>
      <c r="AF15" s="655"/>
      <c r="AG15" s="365"/>
      <c r="AH15" s="366"/>
      <c r="AI15" s="364"/>
      <c r="AJ15" s="365"/>
      <c r="AK15" s="368"/>
      <c r="AL15" s="655"/>
      <c r="AM15" s="365"/>
      <c r="AN15" s="366"/>
      <c r="AO15" s="369" t="s">
        <v>2877</v>
      </c>
      <c r="AP15" s="481"/>
      <c r="AQ15" s="372"/>
      <c r="AR15" s="653" t="s">
        <v>7472</v>
      </c>
      <c r="AS15" s="353"/>
      <c r="AT15" s="382">
        <v>0.0</v>
      </c>
      <c r="AU15" s="657">
        <v>100.0</v>
      </c>
      <c r="AV15" s="382">
        <v>0.0</v>
      </c>
      <c r="AW15" s="658">
        <v>100.0</v>
      </c>
      <c r="AX15" s="393" t="s">
        <v>3051</v>
      </c>
    </row>
    <row r="16">
      <c r="A16" s="480" t="s">
        <v>5138</v>
      </c>
      <c r="B16" s="433">
        <v>46168.0</v>
      </c>
      <c r="C16" s="434" t="s">
        <v>5151</v>
      </c>
      <c r="D16" s="363" t="s">
        <v>5152</v>
      </c>
      <c r="E16" s="367"/>
      <c r="F16" s="365"/>
      <c r="G16" s="368"/>
      <c r="H16" s="655"/>
      <c r="I16" s="365"/>
      <c r="J16" s="366"/>
      <c r="K16" s="367"/>
      <c r="L16" s="365"/>
      <c r="M16" s="368"/>
      <c r="N16" s="655"/>
      <c r="O16" s="365"/>
      <c r="P16" s="366"/>
      <c r="Q16" s="367"/>
      <c r="R16" s="365"/>
      <c r="S16" s="368"/>
      <c r="T16" s="655"/>
      <c r="U16" s="365"/>
      <c r="V16" s="366"/>
      <c r="W16" s="364"/>
      <c r="X16" s="365"/>
      <c r="Y16" s="368"/>
      <c r="Z16" s="655"/>
      <c r="AA16" s="365"/>
      <c r="AB16" s="366"/>
      <c r="AC16" s="364"/>
      <c r="AD16" s="365"/>
      <c r="AE16" s="368"/>
      <c r="AF16" s="655"/>
      <c r="AG16" s="365"/>
      <c r="AH16" s="366"/>
      <c r="AI16" s="364"/>
      <c r="AJ16" s="365"/>
      <c r="AK16" s="368"/>
      <c r="AL16" s="655"/>
      <c r="AM16" s="365"/>
      <c r="AN16" s="366"/>
      <c r="AO16" s="369" t="s">
        <v>2877</v>
      </c>
      <c r="AP16" s="481"/>
      <c r="AQ16" s="380"/>
      <c r="AR16" s="653" t="s">
        <v>7472</v>
      </c>
      <c r="AS16" s="353"/>
      <c r="AT16" s="382">
        <v>0.0</v>
      </c>
      <c r="AU16" s="657">
        <v>100.0</v>
      </c>
      <c r="AV16" s="382">
        <v>0.0</v>
      </c>
      <c r="AW16" s="658">
        <v>100.0</v>
      </c>
      <c r="AX16" s="393" t="s">
        <v>3051</v>
      </c>
    </row>
    <row r="17">
      <c r="A17" s="360" t="s">
        <v>5138</v>
      </c>
      <c r="B17" s="433">
        <v>46168.0</v>
      </c>
      <c r="C17" s="434" t="s">
        <v>5154</v>
      </c>
      <c r="D17" s="435" t="s">
        <v>5155</v>
      </c>
      <c r="E17" s="376"/>
      <c r="F17" s="436"/>
      <c r="G17" s="438"/>
      <c r="H17" s="659"/>
      <c r="I17" s="436"/>
      <c r="J17" s="437"/>
      <c r="K17" s="376">
        <v>1.0</v>
      </c>
      <c r="L17" s="436"/>
      <c r="M17" s="438"/>
      <c r="N17" s="659"/>
      <c r="O17" s="436"/>
      <c r="P17" s="437"/>
      <c r="Q17" s="376"/>
      <c r="R17" s="436"/>
      <c r="S17" s="438"/>
      <c r="T17" s="659"/>
      <c r="U17" s="436"/>
      <c r="V17" s="437"/>
      <c r="W17" s="374">
        <v>1.0</v>
      </c>
      <c r="X17" s="436">
        <v>1.0</v>
      </c>
      <c r="Y17" s="438"/>
      <c r="Z17" s="659"/>
      <c r="AA17" s="436"/>
      <c r="AB17" s="437"/>
      <c r="AC17" s="374"/>
      <c r="AD17" s="436"/>
      <c r="AE17" s="438"/>
      <c r="AF17" s="659"/>
      <c r="AG17" s="436"/>
      <c r="AH17" s="437"/>
      <c r="AI17" s="374"/>
      <c r="AJ17" s="436"/>
      <c r="AK17" s="438"/>
      <c r="AL17" s="659"/>
      <c r="AM17" s="436"/>
      <c r="AN17" s="437"/>
      <c r="AO17" s="457" t="s">
        <v>2877</v>
      </c>
      <c r="AP17" s="660"/>
      <c r="AQ17" s="661" t="s">
        <v>7479</v>
      </c>
      <c r="AR17" s="653" t="s">
        <v>7472</v>
      </c>
      <c r="AS17" s="442"/>
      <c r="AT17" s="382">
        <v>11.0</v>
      </c>
      <c r="AU17" s="657">
        <v>89.0</v>
      </c>
      <c r="AV17" s="382">
        <v>0.0</v>
      </c>
      <c r="AW17" s="658">
        <v>100.0</v>
      </c>
      <c r="AX17" s="393" t="s">
        <v>3051</v>
      </c>
    </row>
    <row r="18">
      <c r="A18" s="480" t="s">
        <v>5138</v>
      </c>
      <c r="B18" s="433">
        <v>46168.0</v>
      </c>
      <c r="C18" s="434" t="s">
        <v>5158</v>
      </c>
      <c r="D18" s="363" t="s">
        <v>5159</v>
      </c>
      <c r="E18" s="367"/>
      <c r="F18" s="365"/>
      <c r="G18" s="368"/>
      <c r="H18" s="655"/>
      <c r="I18" s="365"/>
      <c r="J18" s="366"/>
      <c r="K18" s="367"/>
      <c r="L18" s="365"/>
      <c r="M18" s="368"/>
      <c r="N18" s="655"/>
      <c r="O18" s="365"/>
      <c r="P18" s="366"/>
      <c r="Q18" s="367"/>
      <c r="R18" s="365">
        <v>1.0</v>
      </c>
      <c r="S18" s="368"/>
      <c r="T18" s="655"/>
      <c r="U18" s="365"/>
      <c r="V18" s="366"/>
      <c r="W18" s="364"/>
      <c r="X18" s="365"/>
      <c r="Y18" s="368"/>
      <c r="Z18" s="655"/>
      <c r="AA18" s="365"/>
      <c r="AB18" s="366"/>
      <c r="AC18" s="364"/>
      <c r="AD18" s="365"/>
      <c r="AE18" s="368"/>
      <c r="AF18" s="655"/>
      <c r="AG18" s="365"/>
      <c r="AH18" s="366"/>
      <c r="AI18" s="364"/>
      <c r="AJ18" s="365"/>
      <c r="AK18" s="368"/>
      <c r="AL18" s="655"/>
      <c r="AM18" s="365"/>
      <c r="AN18" s="366"/>
      <c r="AO18" s="369" t="s">
        <v>1062</v>
      </c>
      <c r="AP18" s="481"/>
      <c r="AQ18" s="380" t="s">
        <v>7480</v>
      </c>
      <c r="AR18" s="653" t="s">
        <v>7472</v>
      </c>
      <c r="AS18" s="353"/>
      <c r="AT18" s="382">
        <v>3.0</v>
      </c>
      <c r="AU18" s="657">
        <v>97.0</v>
      </c>
      <c r="AV18" s="382">
        <v>0.0</v>
      </c>
      <c r="AW18" s="658">
        <v>100.0</v>
      </c>
      <c r="AX18" s="393" t="s">
        <v>3051</v>
      </c>
    </row>
    <row r="19">
      <c r="A19" s="480" t="s">
        <v>5132</v>
      </c>
      <c r="B19" s="433">
        <v>46169.0</v>
      </c>
      <c r="C19" s="434" t="s">
        <v>5160</v>
      </c>
      <c r="D19" s="363" t="s">
        <v>5161</v>
      </c>
      <c r="E19" s="367"/>
      <c r="F19" s="365">
        <v>1.0</v>
      </c>
      <c r="G19" s="368"/>
      <c r="H19" s="655"/>
      <c r="I19" s="365"/>
      <c r="J19" s="366"/>
      <c r="K19" s="367"/>
      <c r="L19" s="365"/>
      <c r="M19" s="368"/>
      <c r="N19" s="655"/>
      <c r="O19" s="365"/>
      <c r="P19" s="366"/>
      <c r="Q19" s="367"/>
      <c r="R19" s="365"/>
      <c r="S19" s="368"/>
      <c r="T19" s="655"/>
      <c r="U19" s="365"/>
      <c r="V19" s="366"/>
      <c r="W19" s="364"/>
      <c r="X19" s="365"/>
      <c r="Y19" s="368"/>
      <c r="Z19" s="655"/>
      <c r="AA19" s="365"/>
      <c r="AB19" s="366"/>
      <c r="AC19" s="364"/>
      <c r="AD19" s="365"/>
      <c r="AE19" s="368"/>
      <c r="AF19" s="655"/>
      <c r="AG19" s="365"/>
      <c r="AH19" s="366"/>
      <c r="AI19" s="364"/>
      <c r="AJ19" s="365">
        <v>2.0</v>
      </c>
      <c r="AK19" s="368"/>
      <c r="AL19" s="655"/>
      <c r="AM19" s="365"/>
      <c r="AN19" s="366"/>
      <c r="AO19" s="369" t="s">
        <v>1062</v>
      </c>
      <c r="AP19" s="481"/>
      <c r="AQ19" s="380" t="s">
        <v>7481</v>
      </c>
      <c r="AR19" s="653" t="s">
        <v>7472</v>
      </c>
      <c r="AS19" s="353"/>
      <c r="AT19" s="382">
        <v>5.0</v>
      </c>
      <c r="AU19" s="657">
        <v>95.0</v>
      </c>
      <c r="AV19" s="382">
        <v>0.0</v>
      </c>
      <c r="AW19" s="658">
        <v>100.0</v>
      </c>
      <c r="AX19" s="393" t="s">
        <v>3051</v>
      </c>
    </row>
    <row r="20">
      <c r="A20" s="480" t="s">
        <v>5138</v>
      </c>
      <c r="B20" s="433">
        <v>46168.0</v>
      </c>
      <c r="C20" s="434" t="s">
        <v>5162</v>
      </c>
      <c r="D20" s="363" t="s">
        <v>5163</v>
      </c>
      <c r="E20" s="367"/>
      <c r="F20" s="365"/>
      <c r="G20" s="368"/>
      <c r="H20" s="655"/>
      <c r="I20" s="365"/>
      <c r="J20" s="366"/>
      <c r="K20" s="367"/>
      <c r="L20" s="365"/>
      <c r="M20" s="368"/>
      <c r="N20" s="655"/>
      <c r="O20" s="365"/>
      <c r="P20" s="366"/>
      <c r="Q20" s="367"/>
      <c r="R20" s="365"/>
      <c r="S20" s="368"/>
      <c r="T20" s="655"/>
      <c r="U20" s="365"/>
      <c r="V20" s="366"/>
      <c r="W20" s="364"/>
      <c r="X20" s="365"/>
      <c r="Y20" s="368"/>
      <c r="Z20" s="655"/>
      <c r="AA20" s="365"/>
      <c r="AB20" s="366"/>
      <c r="AC20" s="364"/>
      <c r="AD20" s="365"/>
      <c r="AE20" s="368"/>
      <c r="AF20" s="655"/>
      <c r="AG20" s="365"/>
      <c r="AH20" s="366"/>
      <c r="AI20" s="364"/>
      <c r="AJ20" s="365"/>
      <c r="AK20" s="368"/>
      <c r="AL20" s="655"/>
      <c r="AM20" s="365"/>
      <c r="AN20" s="366"/>
      <c r="AO20" s="369" t="s">
        <v>1062</v>
      </c>
      <c r="AP20" s="481"/>
      <c r="AQ20" s="380"/>
      <c r="AR20" s="653" t="s">
        <v>7472</v>
      </c>
      <c r="AS20" s="353"/>
      <c r="AT20" s="382">
        <v>0.0</v>
      </c>
      <c r="AU20" s="657">
        <v>100.0</v>
      </c>
      <c r="AV20" s="382">
        <v>0.0</v>
      </c>
      <c r="AW20" s="658">
        <v>100.0</v>
      </c>
      <c r="AX20" s="393" t="s">
        <v>3051</v>
      </c>
    </row>
    <row r="21">
      <c r="A21" s="480" t="s">
        <v>5164</v>
      </c>
      <c r="B21" s="433">
        <v>46167.0</v>
      </c>
      <c r="C21" s="434" t="s">
        <v>5165</v>
      </c>
      <c r="D21" s="363" t="s">
        <v>5166</v>
      </c>
      <c r="E21" s="367"/>
      <c r="F21" s="365"/>
      <c r="G21" s="368"/>
      <c r="H21" s="655"/>
      <c r="I21" s="365"/>
      <c r="J21" s="366"/>
      <c r="K21" s="367"/>
      <c r="L21" s="365"/>
      <c r="M21" s="368"/>
      <c r="N21" s="655"/>
      <c r="O21" s="365"/>
      <c r="P21" s="366"/>
      <c r="Q21" s="367">
        <v>1.0</v>
      </c>
      <c r="R21" s="365">
        <v>1.0</v>
      </c>
      <c r="S21" s="368"/>
      <c r="T21" s="655"/>
      <c r="U21" s="365"/>
      <c r="V21" s="366"/>
      <c r="W21" s="364"/>
      <c r="X21" s="365"/>
      <c r="Y21" s="368"/>
      <c r="Z21" s="655"/>
      <c r="AA21" s="365"/>
      <c r="AB21" s="366"/>
      <c r="AC21" s="364"/>
      <c r="AD21" s="365"/>
      <c r="AE21" s="368"/>
      <c r="AF21" s="655"/>
      <c r="AG21" s="365"/>
      <c r="AH21" s="366"/>
      <c r="AI21" s="364"/>
      <c r="AJ21" s="365"/>
      <c r="AK21" s="368"/>
      <c r="AL21" s="655"/>
      <c r="AM21" s="365"/>
      <c r="AN21" s="366"/>
      <c r="AO21" s="369" t="s">
        <v>1062</v>
      </c>
      <c r="AP21" s="481"/>
      <c r="AQ21" s="380" t="s">
        <v>7482</v>
      </c>
      <c r="AR21" s="653" t="s">
        <v>7472</v>
      </c>
      <c r="AS21" s="353"/>
      <c r="AT21" s="382">
        <v>7.0</v>
      </c>
      <c r="AU21" s="657">
        <v>93.0</v>
      </c>
      <c r="AV21" s="382">
        <v>0.0</v>
      </c>
      <c r="AW21" s="658">
        <v>100.0</v>
      </c>
      <c r="AX21" s="393" t="s">
        <v>3051</v>
      </c>
    </row>
    <row r="22">
      <c r="A22" s="662" t="s">
        <v>5132</v>
      </c>
      <c r="B22" s="663">
        <v>46169.0</v>
      </c>
      <c r="C22" s="664" t="s">
        <v>5168</v>
      </c>
      <c r="D22" s="665" t="s">
        <v>5169</v>
      </c>
      <c r="E22" s="367"/>
      <c r="F22" s="365"/>
      <c r="G22" s="368"/>
      <c r="H22" s="655"/>
      <c r="I22" s="365"/>
      <c r="J22" s="366"/>
      <c r="K22" s="367"/>
      <c r="L22" s="365"/>
      <c r="M22" s="368"/>
      <c r="N22" s="655"/>
      <c r="O22" s="365"/>
      <c r="P22" s="366"/>
      <c r="Q22" s="367"/>
      <c r="R22" s="365"/>
      <c r="S22" s="368"/>
      <c r="T22" s="655"/>
      <c r="U22" s="365"/>
      <c r="V22" s="366"/>
      <c r="W22" s="364"/>
      <c r="X22" s="365"/>
      <c r="Y22" s="368"/>
      <c r="Z22" s="655"/>
      <c r="AA22" s="365"/>
      <c r="AB22" s="366"/>
      <c r="AC22" s="364"/>
      <c r="AD22" s="365"/>
      <c r="AE22" s="368"/>
      <c r="AF22" s="655"/>
      <c r="AG22" s="365"/>
      <c r="AH22" s="366"/>
      <c r="AI22" s="364"/>
      <c r="AJ22" s="365"/>
      <c r="AK22" s="368"/>
      <c r="AL22" s="655"/>
      <c r="AM22" s="365"/>
      <c r="AN22" s="366"/>
      <c r="AO22" s="369" t="s">
        <v>1062</v>
      </c>
      <c r="AP22" s="506" t="s">
        <v>1152</v>
      </c>
      <c r="AQ22" s="380"/>
      <c r="AR22" s="653"/>
      <c r="AS22" s="353"/>
      <c r="AT22" s="382" t="s">
        <v>2869</v>
      </c>
      <c r="AU22" s="657" t="s">
        <v>2869</v>
      </c>
      <c r="AV22" s="382" t="s">
        <v>2869</v>
      </c>
      <c r="AW22" s="658" t="s">
        <v>2869</v>
      </c>
      <c r="AX22" s="393" t="s">
        <v>3051</v>
      </c>
    </row>
    <row r="23">
      <c r="A23" s="480" t="s">
        <v>5138</v>
      </c>
      <c r="B23" s="433">
        <v>46168.0</v>
      </c>
      <c r="C23" s="434" t="s">
        <v>5170</v>
      </c>
      <c r="D23" s="363" t="s">
        <v>5171</v>
      </c>
      <c r="E23" s="367"/>
      <c r="F23" s="365"/>
      <c r="G23" s="368"/>
      <c r="H23" s="655"/>
      <c r="I23" s="365"/>
      <c r="J23" s="366"/>
      <c r="K23" s="367"/>
      <c r="L23" s="365"/>
      <c r="M23" s="368"/>
      <c r="N23" s="655"/>
      <c r="O23" s="365"/>
      <c r="P23" s="366"/>
      <c r="Q23" s="367"/>
      <c r="R23" s="365"/>
      <c r="S23" s="368"/>
      <c r="T23" s="655"/>
      <c r="U23" s="365"/>
      <c r="V23" s="366"/>
      <c r="W23" s="364"/>
      <c r="X23" s="365">
        <v>1.0</v>
      </c>
      <c r="Y23" s="368"/>
      <c r="Z23" s="655"/>
      <c r="AA23" s="365"/>
      <c r="AB23" s="366"/>
      <c r="AC23" s="364"/>
      <c r="AD23" s="365"/>
      <c r="AE23" s="368"/>
      <c r="AF23" s="655"/>
      <c r="AG23" s="365"/>
      <c r="AH23" s="366"/>
      <c r="AI23" s="364"/>
      <c r="AJ23" s="365"/>
      <c r="AK23" s="368"/>
      <c r="AL23" s="655"/>
      <c r="AM23" s="365"/>
      <c r="AN23" s="366"/>
      <c r="AO23" s="369" t="s">
        <v>2882</v>
      </c>
      <c r="AP23" s="481"/>
      <c r="AQ23" s="380" t="s">
        <v>7483</v>
      </c>
      <c r="AR23" s="653" t="s">
        <v>7472</v>
      </c>
      <c r="AS23" s="353"/>
      <c r="AT23" s="382">
        <v>3.0</v>
      </c>
      <c r="AU23" s="657">
        <v>97.0</v>
      </c>
      <c r="AV23" s="382">
        <v>0.0</v>
      </c>
      <c r="AW23" s="658">
        <v>100.0</v>
      </c>
      <c r="AX23" s="393" t="s">
        <v>3051</v>
      </c>
    </row>
    <row r="24">
      <c r="A24" s="480" t="s">
        <v>5138</v>
      </c>
      <c r="B24" s="433">
        <v>46168.0</v>
      </c>
      <c r="C24" s="434" t="s">
        <v>5173</v>
      </c>
      <c r="D24" s="363" t="s">
        <v>5174</v>
      </c>
      <c r="E24" s="367"/>
      <c r="F24" s="365"/>
      <c r="G24" s="368"/>
      <c r="H24" s="655"/>
      <c r="I24" s="365"/>
      <c r="J24" s="366"/>
      <c r="K24" s="367"/>
      <c r="L24" s="365"/>
      <c r="M24" s="368"/>
      <c r="N24" s="655"/>
      <c r="O24" s="365"/>
      <c r="P24" s="366"/>
      <c r="Q24" s="367"/>
      <c r="R24" s="365"/>
      <c r="S24" s="368"/>
      <c r="T24" s="655"/>
      <c r="U24" s="365"/>
      <c r="V24" s="366"/>
      <c r="W24" s="364"/>
      <c r="X24" s="365"/>
      <c r="Y24" s="368"/>
      <c r="Z24" s="655"/>
      <c r="AA24" s="365"/>
      <c r="AB24" s="366"/>
      <c r="AC24" s="364"/>
      <c r="AD24" s="365"/>
      <c r="AE24" s="368"/>
      <c r="AF24" s="655"/>
      <c r="AG24" s="365"/>
      <c r="AH24" s="366"/>
      <c r="AI24" s="364"/>
      <c r="AJ24" s="365"/>
      <c r="AK24" s="368"/>
      <c r="AL24" s="655"/>
      <c r="AM24" s="365"/>
      <c r="AN24" s="366"/>
      <c r="AO24" s="369" t="s">
        <v>2882</v>
      </c>
      <c r="AP24" s="481"/>
      <c r="AQ24" s="372"/>
      <c r="AR24" s="653" t="s">
        <v>7472</v>
      </c>
      <c r="AS24" s="353"/>
      <c r="AT24" s="382">
        <v>0.0</v>
      </c>
      <c r="AU24" s="657">
        <v>100.0</v>
      </c>
      <c r="AV24" s="382">
        <v>0.0</v>
      </c>
      <c r="AW24" s="658">
        <v>100.0</v>
      </c>
      <c r="AX24" s="393" t="s">
        <v>3051</v>
      </c>
    </row>
    <row r="25">
      <c r="A25" s="480" t="s">
        <v>5135</v>
      </c>
      <c r="B25" s="433">
        <v>46170.0</v>
      </c>
      <c r="C25" s="434" t="s">
        <v>5175</v>
      </c>
      <c r="D25" s="363" t="s">
        <v>5176</v>
      </c>
      <c r="E25" s="367"/>
      <c r="F25" s="365"/>
      <c r="G25" s="368"/>
      <c r="H25" s="655"/>
      <c r="I25" s="365"/>
      <c r="J25" s="366"/>
      <c r="K25" s="367"/>
      <c r="L25" s="365"/>
      <c r="M25" s="368"/>
      <c r="N25" s="655"/>
      <c r="O25" s="365"/>
      <c r="P25" s="366"/>
      <c r="Q25" s="367"/>
      <c r="R25" s="365"/>
      <c r="S25" s="368"/>
      <c r="T25" s="655"/>
      <c r="U25" s="365"/>
      <c r="V25" s="366"/>
      <c r="W25" s="364"/>
      <c r="X25" s="365"/>
      <c r="Y25" s="368"/>
      <c r="Z25" s="655"/>
      <c r="AA25" s="365"/>
      <c r="AB25" s="366"/>
      <c r="AC25" s="364"/>
      <c r="AD25" s="365"/>
      <c r="AE25" s="368"/>
      <c r="AF25" s="655"/>
      <c r="AG25" s="365"/>
      <c r="AH25" s="366"/>
      <c r="AI25" s="364"/>
      <c r="AJ25" s="365"/>
      <c r="AK25" s="368"/>
      <c r="AL25" s="655"/>
      <c r="AM25" s="365"/>
      <c r="AN25" s="366"/>
      <c r="AO25" s="369" t="s">
        <v>2882</v>
      </c>
      <c r="AP25" s="481"/>
      <c r="AQ25" s="380"/>
      <c r="AR25" s="653"/>
      <c r="AS25" s="353"/>
      <c r="AT25" s="382" t="s">
        <v>2869</v>
      </c>
      <c r="AU25" s="657" t="s">
        <v>2869</v>
      </c>
      <c r="AV25" s="382" t="s">
        <v>2869</v>
      </c>
      <c r="AW25" s="658" t="s">
        <v>2869</v>
      </c>
      <c r="AX25" s="393" t="s">
        <v>3051</v>
      </c>
    </row>
    <row r="26">
      <c r="A26" s="480" t="s">
        <v>5132</v>
      </c>
      <c r="B26" s="433">
        <v>46169.0</v>
      </c>
      <c r="C26" s="434" t="s">
        <v>5177</v>
      </c>
      <c r="D26" s="363" t="s">
        <v>5178</v>
      </c>
      <c r="E26" s="367"/>
      <c r="F26" s="365"/>
      <c r="G26" s="368"/>
      <c r="H26" s="655"/>
      <c r="I26" s="365"/>
      <c r="J26" s="366"/>
      <c r="K26" s="367"/>
      <c r="L26" s="365"/>
      <c r="M26" s="368"/>
      <c r="N26" s="655"/>
      <c r="O26" s="365"/>
      <c r="P26" s="366"/>
      <c r="Q26" s="367"/>
      <c r="R26" s="365"/>
      <c r="S26" s="368"/>
      <c r="T26" s="655"/>
      <c r="U26" s="365"/>
      <c r="V26" s="366"/>
      <c r="W26" s="364"/>
      <c r="X26" s="365"/>
      <c r="Y26" s="368"/>
      <c r="Z26" s="655"/>
      <c r="AA26" s="365"/>
      <c r="AB26" s="366"/>
      <c r="AC26" s="364"/>
      <c r="AD26" s="365"/>
      <c r="AE26" s="368"/>
      <c r="AF26" s="655"/>
      <c r="AG26" s="365"/>
      <c r="AH26" s="366"/>
      <c r="AI26" s="364"/>
      <c r="AJ26" s="365"/>
      <c r="AK26" s="368"/>
      <c r="AL26" s="655"/>
      <c r="AM26" s="365"/>
      <c r="AN26" s="366"/>
      <c r="AO26" s="369" t="s">
        <v>2882</v>
      </c>
      <c r="AP26" s="481"/>
      <c r="AQ26" s="372"/>
      <c r="AR26" s="653"/>
      <c r="AS26" s="353"/>
      <c r="AT26" s="382" t="s">
        <v>2869</v>
      </c>
      <c r="AU26" s="657" t="s">
        <v>2869</v>
      </c>
      <c r="AV26" s="382" t="s">
        <v>2869</v>
      </c>
      <c r="AW26" s="658" t="s">
        <v>2869</v>
      </c>
      <c r="AX26" s="393" t="s">
        <v>3051</v>
      </c>
    </row>
    <row r="27">
      <c r="A27" s="480" t="s">
        <v>5132</v>
      </c>
      <c r="B27" s="433">
        <v>46169.0</v>
      </c>
      <c r="C27" s="434" t="s">
        <v>5179</v>
      </c>
      <c r="D27" s="363" t="s">
        <v>5180</v>
      </c>
      <c r="E27" s="367"/>
      <c r="F27" s="365"/>
      <c r="G27" s="368"/>
      <c r="H27" s="655"/>
      <c r="I27" s="365"/>
      <c r="J27" s="366"/>
      <c r="K27" s="367"/>
      <c r="L27" s="365"/>
      <c r="M27" s="368"/>
      <c r="N27" s="655"/>
      <c r="O27" s="365"/>
      <c r="P27" s="366"/>
      <c r="Q27" s="367"/>
      <c r="R27" s="365"/>
      <c r="S27" s="368"/>
      <c r="T27" s="655"/>
      <c r="U27" s="365"/>
      <c r="V27" s="366"/>
      <c r="W27" s="364"/>
      <c r="X27" s="365"/>
      <c r="Y27" s="368"/>
      <c r="Z27" s="655"/>
      <c r="AA27" s="365"/>
      <c r="AB27" s="366"/>
      <c r="AC27" s="364"/>
      <c r="AD27" s="365"/>
      <c r="AE27" s="368"/>
      <c r="AF27" s="655"/>
      <c r="AG27" s="365"/>
      <c r="AH27" s="366"/>
      <c r="AI27" s="364"/>
      <c r="AJ27" s="365"/>
      <c r="AK27" s="368"/>
      <c r="AL27" s="655"/>
      <c r="AM27" s="365"/>
      <c r="AN27" s="366"/>
      <c r="AO27" s="369" t="s">
        <v>2882</v>
      </c>
      <c r="AP27" s="481"/>
      <c r="AQ27" s="380"/>
      <c r="AR27" s="653"/>
      <c r="AS27" s="353"/>
      <c r="AT27" s="382" t="s">
        <v>2869</v>
      </c>
      <c r="AU27" s="657" t="s">
        <v>2869</v>
      </c>
      <c r="AV27" s="382" t="s">
        <v>2869</v>
      </c>
      <c r="AW27" s="658" t="s">
        <v>2869</v>
      </c>
      <c r="AX27" s="393" t="s">
        <v>3051</v>
      </c>
    </row>
    <row r="28">
      <c r="A28" s="480" t="s">
        <v>5138</v>
      </c>
      <c r="B28" s="433">
        <v>46168.0</v>
      </c>
      <c r="C28" s="434" t="s">
        <v>5181</v>
      </c>
      <c r="D28" s="363" t="s">
        <v>5182</v>
      </c>
      <c r="E28" s="367"/>
      <c r="F28" s="365"/>
      <c r="G28" s="368"/>
      <c r="H28" s="655"/>
      <c r="I28" s="365"/>
      <c r="J28" s="366"/>
      <c r="K28" s="367"/>
      <c r="L28" s="365"/>
      <c r="M28" s="368"/>
      <c r="N28" s="655"/>
      <c r="O28" s="365"/>
      <c r="P28" s="366"/>
      <c r="Q28" s="367"/>
      <c r="R28" s="365"/>
      <c r="S28" s="368"/>
      <c r="T28" s="655"/>
      <c r="U28" s="365"/>
      <c r="V28" s="366"/>
      <c r="W28" s="364"/>
      <c r="X28" s="365"/>
      <c r="Y28" s="368"/>
      <c r="Z28" s="655"/>
      <c r="AA28" s="365"/>
      <c r="AB28" s="366"/>
      <c r="AC28" s="364"/>
      <c r="AD28" s="365"/>
      <c r="AE28" s="368"/>
      <c r="AF28" s="655"/>
      <c r="AG28" s="365"/>
      <c r="AH28" s="366"/>
      <c r="AI28" s="364"/>
      <c r="AJ28" s="365"/>
      <c r="AK28" s="368"/>
      <c r="AL28" s="655"/>
      <c r="AM28" s="365"/>
      <c r="AN28" s="366"/>
      <c r="AO28" s="369" t="s">
        <v>241</v>
      </c>
      <c r="AP28" s="481"/>
      <c r="AQ28" s="380"/>
      <c r="AR28" s="653"/>
      <c r="AS28" s="353"/>
      <c r="AT28" s="382" t="s">
        <v>2869</v>
      </c>
      <c r="AU28" s="657" t="s">
        <v>2869</v>
      </c>
      <c r="AV28" s="382" t="s">
        <v>2869</v>
      </c>
      <c r="AW28" s="658" t="s">
        <v>2869</v>
      </c>
      <c r="AX28" s="393" t="s">
        <v>3051</v>
      </c>
    </row>
    <row r="29">
      <c r="A29" s="480" t="s">
        <v>5132</v>
      </c>
      <c r="B29" s="433">
        <v>46169.0</v>
      </c>
      <c r="C29" s="434" t="s">
        <v>5184</v>
      </c>
      <c r="D29" s="363" t="s">
        <v>5185</v>
      </c>
      <c r="E29" s="367"/>
      <c r="F29" s="365"/>
      <c r="G29" s="368"/>
      <c r="H29" s="655"/>
      <c r="I29" s="365"/>
      <c r="J29" s="366"/>
      <c r="K29" s="367"/>
      <c r="L29" s="365"/>
      <c r="M29" s="368"/>
      <c r="N29" s="655"/>
      <c r="O29" s="365"/>
      <c r="P29" s="366"/>
      <c r="Q29" s="367"/>
      <c r="R29" s="365"/>
      <c r="S29" s="368"/>
      <c r="T29" s="655"/>
      <c r="U29" s="365"/>
      <c r="V29" s="366"/>
      <c r="W29" s="364"/>
      <c r="X29" s="365"/>
      <c r="Y29" s="368"/>
      <c r="Z29" s="655"/>
      <c r="AA29" s="365"/>
      <c r="AB29" s="366"/>
      <c r="AC29" s="364"/>
      <c r="AD29" s="365"/>
      <c r="AE29" s="368"/>
      <c r="AF29" s="655"/>
      <c r="AG29" s="365"/>
      <c r="AH29" s="366"/>
      <c r="AI29" s="364"/>
      <c r="AJ29" s="365"/>
      <c r="AK29" s="368"/>
      <c r="AL29" s="655"/>
      <c r="AM29" s="365"/>
      <c r="AN29" s="366"/>
      <c r="AO29" s="369" t="s">
        <v>241</v>
      </c>
      <c r="AP29" s="481"/>
      <c r="AQ29" s="380"/>
      <c r="AR29" s="653"/>
      <c r="AS29" s="353"/>
      <c r="AT29" s="382" t="s">
        <v>2869</v>
      </c>
      <c r="AU29" s="657" t="s">
        <v>2869</v>
      </c>
      <c r="AV29" s="382" t="s">
        <v>2869</v>
      </c>
      <c r="AW29" s="658" t="s">
        <v>2869</v>
      </c>
      <c r="AX29" s="393" t="s">
        <v>3051</v>
      </c>
    </row>
    <row r="30">
      <c r="A30" s="480" t="s">
        <v>5164</v>
      </c>
      <c r="B30" s="433">
        <v>46167.0</v>
      </c>
      <c r="C30" s="434" t="s">
        <v>5186</v>
      </c>
      <c r="D30" s="363" t="s">
        <v>5187</v>
      </c>
      <c r="E30" s="367"/>
      <c r="F30" s="365"/>
      <c r="G30" s="368"/>
      <c r="H30" s="655"/>
      <c r="I30" s="365"/>
      <c r="J30" s="366"/>
      <c r="K30" s="367"/>
      <c r="L30" s="365"/>
      <c r="M30" s="368"/>
      <c r="N30" s="655"/>
      <c r="O30" s="365"/>
      <c r="P30" s="366"/>
      <c r="Q30" s="367"/>
      <c r="R30" s="365"/>
      <c r="S30" s="368"/>
      <c r="T30" s="655"/>
      <c r="U30" s="365"/>
      <c r="V30" s="366"/>
      <c r="W30" s="364"/>
      <c r="X30" s="365"/>
      <c r="Y30" s="368"/>
      <c r="Z30" s="655"/>
      <c r="AA30" s="365"/>
      <c r="AB30" s="366"/>
      <c r="AC30" s="364"/>
      <c r="AD30" s="365"/>
      <c r="AE30" s="368"/>
      <c r="AF30" s="655"/>
      <c r="AG30" s="365"/>
      <c r="AH30" s="366"/>
      <c r="AI30" s="364"/>
      <c r="AJ30" s="365"/>
      <c r="AK30" s="368"/>
      <c r="AL30" s="655"/>
      <c r="AM30" s="365"/>
      <c r="AN30" s="366"/>
      <c r="AO30" s="369" t="s">
        <v>241</v>
      </c>
      <c r="AP30" s="481"/>
      <c r="AQ30" s="372"/>
      <c r="AR30" s="653"/>
      <c r="AS30" s="353"/>
      <c r="AT30" s="382" t="s">
        <v>2869</v>
      </c>
      <c r="AU30" s="657" t="s">
        <v>2869</v>
      </c>
      <c r="AV30" s="382" t="s">
        <v>2869</v>
      </c>
      <c r="AW30" s="658" t="s">
        <v>2869</v>
      </c>
      <c r="AX30" s="393" t="s">
        <v>3051</v>
      </c>
    </row>
    <row r="31">
      <c r="A31" s="480" t="s">
        <v>5135</v>
      </c>
      <c r="B31" s="433">
        <v>46170.0</v>
      </c>
      <c r="C31" s="434" t="s">
        <v>5188</v>
      </c>
      <c r="D31" s="363" t="s">
        <v>5189</v>
      </c>
      <c r="E31" s="367"/>
      <c r="F31" s="365"/>
      <c r="G31" s="368"/>
      <c r="H31" s="655"/>
      <c r="I31" s="365"/>
      <c r="J31" s="366"/>
      <c r="K31" s="367"/>
      <c r="L31" s="365"/>
      <c r="M31" s="368"/>
      <c r="N31" s="655"/>
      <c r="O31" s="365"/>
      <c r="P31" s="366"/>
      <c r="Q31" s="367"/>
      <c r="R31" s="365"/>
      <c r="S31" s="368"/>
      <c r="T31" s="655"/>
      <c r="U31" s="365"/>
      <c r="V31" s="366"/>
      <c r="W31" s="364"/>
      <c r="X31" s="365"/>
      <c r="Y31" s="368"/>
      <c r="Z31" s="655"/>
      <c r="AA31" s="365"/>
      <c r="AB31" s="366"/>
      <c r="AC31" s="364"/>
      <c r="AD31" s="365"/>
      <c r="AE31" s="368"/>
      <c r="AF31" s="655"/>
      <c r="AG31" s="365"/>
      <c r="AH31" s="366"/>
      <c r="AI31" s="364"/>
      <c r="AJ31" s="365"/>
      <c r="AK31" s="368"/>
      <c r="AL31" s="655"/>
      <c r="AM31" s="365"/>
      <c r="AN31" s="366"/>
      <c r="AO31" s="369" t="s">
        <v>241</v>
      </c>
      <c r="AP31" s="481"/>
      <c r="AQ31" s="372"/>
      <c r="AR31" s="653"/>
      <c r="AS31" s="353"/>
      <c r="AT31" s="382" t="s">
        <v>2869</v>
      </c>
      <c r="AU31" s="657" t="s">
        <v>2869</v>
      </c>
      <c r="AV31" s="382" t="s">
        <v>2869</v>
      </c>
      <c r="AW31" s="658" t="s">
        <v>2869</v>
      </c>
      <c r="AX31" s="393" t="s">
        <v>3051</v>
      </c>
    </row>
    <row r="32">
      <c r="A32" s="480" t="s">
        <v>5132</v>
      </c>
      <c r="B32" s="433">
        <v>46169.0</v>
      </c>
      <c r="C32" s="434" t="s">
        <v>5190</v>
      </c>
      <c r="D32" s="363" t="s">
        <v>5191</v>
      </c>
      <c r="E32" s="367"/>
      <c r="F32" s="365"/>
      <c r="G32" s="368"/>
      <c r="H32" s="655"/>
      <c r="I32" s="365"/>
      <c r="J32" s="366"/>
      <c r="K32" s="367"/>
      <c r="L32" s="365"/>
      <c r="M32" s="368"/>
      <c r="N32" s="655"/>
      <c r="O32" s="365"/>
      <c r="P32" s="366"/>
      <c r="Q32" s="367"/>
      <c r="R32" s="365"/>
      <c r="S32" s="368"/>
      <c r="T32" s="655"/>
      <c r="U32" s="365"/>
      <c r="V32" s="366"/>
      <c r="W32" s="364"/>
      <c r="X32" s="365"/>
      <c r="Y32" s="368"/>
      <c r="Z32" s="655"/>
      <c r="AA32" s="365"/>
      <c r="AB32" s="366"/>
      <c r="AC32" s="364"/>
      <c r="AD32" s="365"/>
      <c r="AE32" s="368"/>
      <c r="AF32" s="655"/>
      <c r="AG32" s="365"/>
      <c r="AH32" s="366"/>
      <c r="AI32" s="364"/>
      <c r="AJ32" s="365"/>
      <c r="AK32" s="368"/>
      <c r="AL32" s="655"/>
      <c r="AM32" s="365"/>
      <c r="AN32" s="366"/>
      <c r="AO32" s="369" t="s">
        <v>241</v>
      </c>
      <c r="AP32" s="481"/>
      <c r="AQ32" s="372"/>
      <c r="AR32" s="653"/>
      <c r="AS32" s="353"/>
      <c r="AT32" s="382" t="s">
        <v>2869</v>
      </c>
      <c r="AU32" s="657" t="s">
        <v>2869</v>
      </c>
      <c r="AV32" s="382" t="s">
        <v>2869</v>
      </c>
      <c r="AW32" s="658" t="s">
        <v>2869</v>
      </c>
      <c r="AX32" s="359"/>
    </row>
    <row r="33">
      <c r="A33" s="480" t="s">
        <v>5135</v>
      </c>
      <c r="B33" s="433">
        <v>46170.0</v>
      </c>
      <c r="C33" s="434" t="s">
        <v>5192</v>
      </c>
      <c r="D33" s="363" t="s">
        <v>5193</v>
      </c>
      <c r="E33" s="367"/>
      <c r="F33" s="365"/>
      <c r="G33" s="368"/>
      <c r="H33" s="655"/>
      <c r="I33" s="365"/>
      <c r="J33" s="366"/>
      <c r="K33" s="367"/>
      <c r="L33" s="365"/>
      <c r="M33" s="368"/>
      <c r="N33" s="655"/>
      <c r="O33" s="365"/>
      <c r="P33" s="366"/>
      <c r="Q33" s="367"/>
      <c r="R33" s="365"/>
      <c r="S33" s="368"/>
      <c r="T33" s="655"/>
      <c r="U33" s="365"/>
      <c r="V33" s="366"/>
      <c r="W33" s="364"/>
      <c r="X33" s="365"/>
      <c r="Y33" s="368"/>
      <c r="Z33" s="655"/>
      <c r="AA33" s="365"/>
      <c r="AB33" s="366"/>
      <c r="AC33" s="364"/>
      <c r="AD33" s="365"/>
      <c r="AE33" s="368"/>
      <c r="AF33" s="655"/>
      <c r="AG33" s="365"/>
      <c r="AH33" s="366"/>
      <c r="AI33" s="364"/>
      <c r="AJ33" s="365"/>
      <c r="AK33" s="368"/>
      <c r="AL33" s="655"/>
      <c r="AM33" s="365"/>
      <c r="AN33" s="366"/>
      <c r="AO33" s="369" t="s">
        <v>279</v>
      </c>
      <c r="AP33" s="481" t="s">
        <v>1174</v>
      </c>
      <c r="AQ33" s="372"/>
      <c r="AR33" s="653" t="s">
        <v>7472</v>
      </c>
      <c r="AS33" s="353"/>
      <c r="AT33" s="382">
        <v>0.0</v>
      </c>
      <c r="AU33" s="657">
        <v>100.0</v>
      </c>
      <c r="AV33" s="382">
        <v>0.0</v>
      </c>
      <c r="AW33" s="658">
        <v>100.0</v>
      </c>
      <c r="AX33" s="393" t="s">
        <v>3053</v>
      </c>
    </row>
    <row r="34">
      <c r="A34" s="480" t="s">
        <v>5138</v>
      </c>
      <c r="B34" s="433">
        <v>46168.0</v>
      </c>
      <c r="C34" s="434" t="s">
        <v>5194</v>
      </c>
      <c r="D34" s="363" t="s">
        <v>5195</v>
      </c>
      <c r="E34" s="367"/>
      <c r="F34" s="365"/>
      <c r="G34" s="368"/>
      <c r="H34" s="655"/>
      <c r="I34" s="365"/>
      <c r="J34" s="366"/>
      <c r="K34" s="367"/>
      <c r="L34" s="365"/>
      <c r="M34" s="368"/>
      <c r="N34" s="655"/>
      <c r="O34" s="365"/>
      <c r="P34" s="366"/>
      <c r="Q34" s="367"/>
      <c r="R34" s="365"/>
      <c r="S34" s="368"/>
      <c r="T34" s="655"/>
      <c r="U34" s="365"/>
      <c r="V34" s="366"/>
      <c r="W34" s="364"/>
      <c r="X34" s="365"/>
      <c r="Y34" s="368"/>
      <c r="Z34" s="655"/>
      <c r="AA34" s="365"/>
      <c r="AB34" s="366"/>
      <c r="AC34" s="364"/>
      <c r="AD34" s="365"/>
      <c r="AE34" s="368"/>
      <c r="AF34" s="655"/>
      <c r="AG34" s="365"/>
      <c r="AH34" s="366"/>
      <c r="AI34" s="364"/>
      <c r="AJ34" s="365"/>
      <c r="AK34" s="368"/>
      <c r="AL34" s="655"/>
      <c r="AM34" s="365"/>
      <c r="AN34" s="366"/>
      <c r="AO34" s="369" t="s">
        <v>279</v>
      </c>
      <c r="AP34" s="481"/>
      <c r="AQ34" s="372"/>
      <c r="AR34" s="653" t="s">
        <v>7472</v>
      </c>
      <c r="AS34" s="353"/>
      <c r="AT34" s="382">
        <v>0.0</v>
      </c>
      <c r="AU34" s="657">
        <v>100.0</v>
      </c>
      <c r="AV34" s="382">
        <v>0.0</v>
      </c>
      <c r="AW34" s="658">
        <v>100.0</v>
      </c>
      <c r="AX34" s="393" t="s">
        <v>3053</v>
      </c>
    </row>
    <row r="35">
      <c r="A35" s="480" t="s">
        <v>5132</v>
      </c>
      <c r="B35" s="433">
        <v>46169.0</v>
      </c>
      <c r="C35" s="434" t="s">
        <v>5197</v>
      </c>
      <c r="D35" s="363" t="s">
        <v>5198</v>
      </c>
      <c r="E35" s="367"/>
      <c r="F35" s="365">
        <v>1.0</v>
      </c>
      <c r="G35" s="368"/>
      <c r="H35" s="655"/>
      <c r="I35" s="365"/>
      <c r="J35" s="366"/>
      <c r="K35" s="367"/>
      <c r="L35" s="365"/>
      <c r="M35" s="368"/>
      <c r="N35" s="655"/>
      <c r="O35" s="365"/>
      <c r="P35" s="366"/>
      <c r="Q35" s="367"/>
      <c r="R35" s="365">
        <v>1.0</v>
      </c>
      <c r="S35" s="368"/>
      <c r="T35" s="655"/>
      <c r="U35" s="365"/>
      <c r="V35" s="366"/>
      <c r="W35" s="364"/>
      <c r="X35" s="365"/>
      <c r="Y35" s="368"/>
      <c r="Z35" s="655"/>
      <c r="AA35" s="365"/>
      <c r="AB35" s="366"/>
      <c r="AC35" s="364"/>
      <c r="AD35" s="365"/>
      <c r="AE35" s="368"/>
      <c r="AF35" s="655"/>
      <c r="AG35" s="365"/>
      <c r="AH35" s="366"/>
      <c r="AI35" s="364"/>
      <c r="AJ35" s="365"/>
      <c r="AK35" s="368"/>
      <c r="AL35" s="655"/>
      <c r="AM35" s="365"/>
      <c r="AN35" s="366"/>
      <c r="AO35" s="369" t="s">
        <v>279</v>
      </c>
      <c r="AP35" s="481"/>
      <c r="AQ35" s="380" t="s">
        <v>7484</v>
      </c>
      <c r="AR35" s="653" t="s">
        <v>7472</v>
      </c>
      <c r="AS35" s="353"/>
      <c r="AT35" s="382">
        <v>6.0</v>
      </c>
      <c r="AU35" s="657">
        <v>94.0</v>
      </c>
      <c r="AV35" s="382">
        <v>0.0</v>
      </c>
      <c r="AW35" s="658">
        <v>100.0</v>
      </c>
      <c r="AX35" s="393" t="s">
        <v>3053</v>
      </c>
    </row>
    <row r="36">
      <c r="A36" s="480" t="s">
        <v>5132</v>
      </c>
      <c r="B36" s="433">
        <v>46169.0</v>
      </c>
      <c r="C36" s="434" t="s">
        <v>5200</v>
      </c>
      <c r="D36" s="363" t="s">
        <v>5201</v>
      </c>
      <c r="E36" s="367"/>
      <c r="F36" s="365"/>
      <c r="G36" s="368"/>
      <c r="H36" s="655"/>
      <c r="I36" s="365"/>
      <c r="J36" s="366"/>
      <c r="K36" s="367"/>
      <c r="L36" s="365"/>
      <c r="M36" s="368"/>
      <c r="N36" s="655"/>
      <c r="O36" s="365"/>
      <c r="P36" s="366"/>
      <c r="Q36" s="367"/>
      <c r="R36" s="365"/>
      <c r="S36" s="368"/>
      <c r="T36" s="655"/>
      <c r="U36" s="365"/>
      <c r="V36" s="366"/>
      <c r="W36" s="364"/>
      <c r="X36" s="365"/>
      <c r="Y36" s="368"/>
      <c r="Z36" s="655"/>
      <c r="AA36" s="365"/>
      <c r="AB36" s="366"/>
      <c r="AC36" s="364"/>
      <c r="AD36" s="365"/>
      <c r="AE36" s="368"/>
      <c r="AF36" s="655"/>
      <c r="AG36" s="365"/>
      <c r="AH36" s="366"/>
      <c r="AI36" s="364"/>
      <c r="AJ36" s="365"/>
      <c r="AK36" s="368"/>
      <c r="AL36" s="655"/>
      <c r="AM36" s="365"/>
      <c r="AN36" s="366"/>
      <c r="AO36" s="369" t="s">
        <v>279</v>
      </c>
      <c r="AP36" s="481"/>
      <c r="AQ36" s="372"/>
      <c r="AR36" s="653"/>
      <c r="AS36" s="353"/>
      <c r="AT36" s="382" t="s">
        <v>2869</v>
      </c>
      <c r="AU36" s="657" t="s">
        <v>2869</v>
      </c>
      <c r="AV36" s="382" t="s">
        <v>2869</v>
      </c>
      <c r="AW36" s="658" t="s">
        <v>2869</v>
      </c>
      <c r="AX36" s="393"/>
    </row>
    <row r="37">
      <c r="A37" s="480" t="s">
        <v>5135</v>
      </c>
      <c r="B37" s="433">
        <v>46170.0</v>
      </c>
      <c r="C37" s="434" t="s">
        <v>5203</v>
      </c>
      <c r="D37" s="363" t="s">
        <v>5204</v>
      </c>
      <c r="E37" s="367"/>
      <c r="F37" s="365"/>
      <c r="G37" s="368"/>
      <c r="H37" s="655"/>
      <c r="I37" s="365"/>
      <c r="J37" s="366"/>
      <c r="K37" s="367"/>
      <c r="L37" s="365"/>
      <c r="M37" s="368"/>
      <c r="N37" s="655"/>
      <c r="O37" s="365"/>
      <c r="P37" s="366"/>
      <c r="Q37" s="367"/>
      <c r="R37" s="365"/>
      <c r="S37" s="368"/>
      <c r="T37" s="655"/>
      <c r="U37" s="365"/>
      <c r="V37" s="366"/>
      <c r="W37" s="364"/>
      <c r="X37" s="365"/>
      <c r="Y37" s="368"/>
      <c r="Z37" s="655"/>
      <c r="AA37" s="365"/>
      <c r="AB37" s="366"/>
      <c r="AC37" s="364"/>
      <c r="AD37" s="365"/>
      <c r="AE37" s="368"/>
      <c r="AF37" s="655"/>
      <c r="AG37" s="365"/>
      <c r="AH37" s="366"/>
      <c r="AI37" s="364"/>
      <c r="AJ37" s="365"/>
      <c r="AK37" s="368"/>
      <c r="AL37" s="655"/>
      <c r="AM37" s="365"/>
      <c r="AN37" s="366"/>
      <c r="AO37" s="369" t="s">
        <v>279</v>
      </c>
      <c r="AP37" s="481"/>
      <c r="AQ37" s="372"/>
      <c r="AR37" s="653"/>
      <c r="AS37" s="353"/>
      <c r="AT37" s="382" t="s">
        <v>2869</v>
      </c>
      <c r="AU37" s="657" t="s">
        <v>2869</v>
      </c>
      <c r="AV37" s="382" t="s">
        <v>2869</v>
      </c>
      <c r="AW37" s="658" t="s">
        <v>2869</v>
      </c>
      <c r="AX37" s="359"/>
    </row>
    <row r="38">
      <c r="A38" s="480" t="s">
        <v>5138</v>
      </c>
      <c r="B38" s="433">
        <v>46168.0</v>
      </c>
      <c r="C38" s="434" t="s">
        <v>5205</v>
      </c>
      <c r="D38" s="363" t="s">
        <v>5206</v>
      </c>
      <c r="E38" s="367"/>
      <c r="F38" s="365"/>
      <c r="G38" s="368"/>
      <c r="H38" s="655"/>
      <c r="I38" s="365"/>
      <c r="J38" s="366"/>
      <c r="K38" s="367"/>
      <c r="L38" s="365"/>
      <c r="M38" s="368"/>
      <c r="N38" s="655"/>
      <c r="O38" s="365"/>
      <c r="P38" s="366"/>
      <c r="Q38" s="367"/>
      <c r="R38" s="365"/>
      <c r="S38" s="368"/>
      <c r="T38" s="655"/>
      <c r="U38" s="365"/>
      <c r="V38" s="366"/>
      <c r="W38" s="364"/>
      <c r="X38" s="365"/>
      <c r="Y38" s="368"/>
      <c r="Z38" s="655"/>
      <c r="AA38" s="365"/>
      <c r="AB38" s="366"/>
      <c r="AC38" s="364"/>
      <c r="AD38" s="365"/>
      <c r="AE38" s="368"/>
      <c r="AF38" s="655"/>
      <c r="AG38" s="365"/>
      <c r="AH38" s="366"/>
      <c r="AI38" s="364"/>
      <c r="AJ38" s="365"/>
      <c r="AK38" s="368"/>
      <c r="AL38" s="655"/>
      <c r="AM38" s="365"/>
      <c r="AN38" s="366"/>
      <c r="AO38" s="369" t="s">
        <v>279</v>
      </c>
      <c r="AP38" s="481"/>
      <c r="AQ38" s="372"/>
      <c r="AR38" s="653"/>
      <c r="AS38" s="353"/>
      <c r="AT38" s="382" t="s">
        <v>2869</v>
      </c>
      <c r="AU38" s="657" t="s">
        <v>2869</v>
      </c>
      <c r="AV38" s="382" t="s">
        <v>2869</v>
      </c>
      <c r="AW38" s="658" t="s">
        <v>2869</v>
      </c>
      <c r="AX38" s="359"/>
    </row>
    <row r="39">
      <c r="A39" s="480" t="s">
        <v>5132</v>
      </c>
      <c r="B39" s="433">
        <v>46169.0</v>
      </c>
      <c r="C39" s="434" t="s">
        <v>5209</v>
      </c>
      <c r="D39" s="363" t="s">
        <v>5210</v>
      </c>
      <c r="E39" s="367"/>
      <c r="F39" s="365">
        <v>1.0</v>
      </c>
      <c r="G39" s="368"/>
      <c r="H39" s="655"/>
      <c r="I39" s="365"/>
      <c r="J39" s="366"/>
      <c r="K39" s="367"/>
      <c r="L39" s="365">
        <v>3.0</v>
      </c>
      <c r="M39" s="368"/>
      <c r="N39" s="655"/>
      <c r="O39" s="365"/>
      <c r="P39" s="366"/>
      <c r="Q39" s="367"/>
      <c r="R39" s="365">
        <v>1.0</v>
      </c>
      <c r="S39" s="368"/>
      <c r="T39" s="655"/>
      <c r="U39" s="365"/>
      <c r="V39" s="366"/>
      <c r="W39" s="364"/>
      <c r="X39" s="365">
        <v>1.0</v>
      </c>
      <c r="Y39" s="368"/>
      <c r="Z39" s="655"/>
      <c r="AA39" s="365"/>
      <c r="AB39" s="366"/>
      <c r="AC39" s="364"/>
      <c r="AD39" s="365"/>
      <c r="AE39" s="368"/>
      <c r="AF39" s="655"/>
      <c r="AG39" s="365"/>
      <c r="AH39" s="366"/>
      <c r="AI39" s="364"/>
      <c r="AJ39" s="365"/>
      <c r="AK39" s="368"/>
      <c r="AL39" s="655"/>
      <c r="AM39" s="365"/>
      <c r="AN39" s="366"/>
      <c r="AO39" s="369" t="s">
        <v>2889</v>
      </c>
      <c r="AP39" s="481"/>
      <c r="AQ39" s="380" t="s">
        <v>7485</v>
      </c>
      <c r="AR39" s="653" t="s">
        <v>7472</v>
      </c>
      <c r="AS39" s="353"/>
      <c r="AT39" s="382">
        <v>18.0</v>
      </c>
      <c r="AU39" s="657">
        <v>82.0</v>
      </c>
      <c r="AV39" s="382">
        <v>0.0</v>
      </c>
      <c r="AW39" s="658">
        <v>100.0</v>
      </c>
      <c r="AX39" s="393" t="s">
        <v>3033</v>
      </c>
    </row>
    <row r="40">
      <c r="A40" s="480" t="s">
        <v>5132</v>
      </c>
      <c r="B40" s="433">
        <v>46169.0</v>
      </c>
      <c r="C40" s="434" t="s">
        <v>5212</v>
      </c>
      <c r="D40" s="363" t="s">
        <v>5213</v>
      </c>
      <c r="E40" s="367"/>
      <c r="F40" s="365"/>
      <c r="G40" s="368">
        <v>1.0</v>
      </c>
      <c r="H40" s="655"/>
      <c r="I40" s="365"/>
      <c r="J40" s="366"/>
      <c r="K40" s="367">
        <v>1.0</v>
      </c>
      <c r="L40" s="365"/>
      <c r="M40" s="368">
        <v>3.0</v>
      </c>
      <c r="N40" s="655"/>
      <c r="O40" s="365"/>
      <c r="P40" s="366"/>
      <c r="Q40" s="367"/>
      <c r="R40" s="365"/>
      <c r="S40" s="368"/>
      <c r="T40" s="655"/>
      <c r="U40" s="365"/>
      <c r="V40" s="366"/>
      <c r="W40" s="364"/>
      <c r="X40" s="365"/>
      <c r="Y40" s="368"/>
      <c r="Z40" s="655"/>
      <c r="AA40" s="365"/>
      <c r="AB40" s="366"/>
      <c r="AC40" s="364"/>
      <c r="AD40" s="365"/>
      <c r="AE40" s="368"/>
      <c r="AF40" s="655"/>
      <c r="AG40" s="365"/>
      <c r="AH40" s="366"/>
      <c r="AI40" s="364"/>
      <c r="AJ40" s="365"/>
      <c r="AK40" s="368"/>
      <c r="AL40" s="655"/>
      <c r="AM40" s="365"/>
      <c r="AN40" s="366"/>
      <c r="AO40" s="369" t="s">
        <v>2889</v>
      </c>
      <c r="AP40" s="481"/>
      <c r="AQ40" s="380" t="s">
        <v>7486</v>
      </c>
      <c r="AR40" s="653" t="s">
        <v>7472</v>
      </c>
      <c r="AS40" s="353"/>
      <c r="AT40" s="382">
        <v>12.0</v>
      </c>
      <c r="AU40" s="657">
        <v>88.0</v>
      </c>
      <c r="AV40" s="382">
        <v>0.0</v>
      </c>
      <c r="AW40" s="658">
        <v>100.0</v>
      </c>
      <c r="AX40" s="393" t="s">
        <v>3033</v>
      </c>
    </row>
    <row r="41">
      <c r="A41" s="480" t="s">
        <v>5138</v>
      </c>
      <c r="B41" s="433">
        <v>46168.0</v>
      </c>
      <c r="C41" s="434" t="s">
        <v>5215</v>
      </c>
      <c r="D41" s="363" t="s">
        <v>5216</v>
      </c>
      <c r="E41" s="367"/>
      <c r="F41" s="365">
        <v>1.0</v>
      </c>
      <c r="G41" s="368"/>
      <c r="H41" s="655"/>
      <c r="I41" s="365"/>
      <c r="J41" s="366"/>
      <c r="K41" s="367"/>
      <c r="L41" s="365"/>
      <c r="M41" s="368"/>
      <c r="N41" s="655"/>
      <c r="O41" s="365"/>
      <c r="P41" s="366"/>
      <c r="Q41" s="367"/>
      <c r="R41" s="365">
        <v>1.0</v>
      </c>
      <c r="S41" s="368"/>
      <c r="T41" s="655"/>
      <c r="U41" s="365"/>
      <c r="V41" s="366"/>
      <c r="W41" s="364"/>
      <c r="X41" s="365"/>
      <c r="Y41" s="368"/>
      <c r="Z41" s="655"/>
      <c r="AA41" s="365"/>
      <c r="AB41" s="366"/>
      <c r="AC41" s="364"/>
      <c r="AD41" s="365"/>
      <c r="AE41" s="368"/>
      <c r="AF41" s="655"/>
      <c r="AG41" s="365"/>
      <c r="AH41" s="366"/>
      <c r="AI41" s="364"/>
      <c r="AJ41" s="365"/>
      <c r="AK41" s="368"/>
      <c r="AL41" s="655"/>
      <c r="AM41" s="365"/>
      <c r="AN41" s="366"/>
      <c r="AO41" s="369" t="s">
        <v>2889</v>
      </c>
      <c r="AP41" s="481"/>
      <c r="AQ41" s="380" t="s">
        <v>7487</v>
      </c>
      <c r="AR41" s="653" t="s">
        <v>7472</v>
      </c>
      <c r="AS41" s="353"/>
      <c r="AT41" s="382">
        <v>6.0</v>
      </c>
      <c r="AU41" s="657">
        <v>94.0</v>
      </c>
      <c r="AV41" s="382">
        <v>0.0</v>
      </c>
      <c r="AW41" s="658">
        <v>100.0</v>
      </c>
      <c r="AX41" s="393" t="s">
        <v>3033</v>
      </c>
    </row>
    <row r="42">
      <c r="A42" s="480" t="s">
        <v>5138</v>
      </c>
      <c r="B42" s="433">
        <v>46168.0</v>
      </c>
      <c r="C42" s="434" t="s">
        <v>5217</v>
      </c>
      <c r="D42" s="363" t="s">
        <v>5218</v>
      </c>
      <c r="E42" s="367"/>
      <c r="F42" s="365"/>
      <c r="G42" s="368"/>
      <c r="H42" s="655"/>
      <c r="I42" s="365"/>
      <c r="J42" s="366"/>
      <c r="K42" s="367"/>
      <c r="L42" s="365"/>
      <c r="M42" s="368"/>
      <c r="N42" s="655"/>
      <c r="O42" s="365"/>
      <c r="P42" s="366"/>
      <c r="Q42" s="367"/>
      <c r="R42" s="365"/>
      <c r="S42" s="368"/>
      <c r="T42" s="655"/>
      <c r="U42" s="365"/>
      <c r="V42" s="366"/>
      <c r="W42" s="364"/>
      <c r="X42" s="365"/>
      <c r="Y42" s="368"/>
      <c r="Z42" s="655"/>
      <c r="AA42" s="365"/>
      <c r="AB42" s="366"/>
      <c r="AC42" s="364"/>
      <c r="AD42" s="365"/>
      <c r="AE42" s="368"/>
      <c r="AF42" s="655"/>
      <c r="AG42" s="365"/>
      <c r="AH42" s="366"/>
      <c r="AI42" s="364"/>
      <c r="AJ42" s="365"/>
      <c r="AK42" s="368"/>
      <c r="AL42" s="655"/>
      <c r="AM42" s="365"/>
      <c r="AN42" s="366"/>
      <c r="AO42" s="369" t="s">
        <v>2889</v>
      </c>
      <c r="AP42" s="481"/>
      <c r="AQ42" s="380"/>
      <c r="AR42" s="653" t="s">
        <v>7472</v>
      </c>
      <c r="AS42" s="353"/>
      <c r="AT42" s="382">
        <v>0.0</v>
      </c>
      <c r="AU42" s="657">
        <v>100.0</v>
      </c>
      <c r="AV42" s="382">
        <v>0.0</v>
      </c>
      <c r="AW42" s="658">
        <v>100.0</v>
      </c>
      <c r="AX42" s="393" t="s">
        <v>3033</v>
      </c>
    </row>
    <row r="43">
      <c r="A43" s="480" t="s">
        <v>5132</v>
      </c>
      <c r="B43" s="433">
        <v>46169.0</v>
      </c>
      <c r="C43" s="434" t="s">
        <v>5219</v>
      </c>
      <c r="D43" s="363" t="s">
        <v>5220</v>
      </c>
      <c r="E43" s="367"/>
      <c r="F43" s="365"/>
      <c r="G43" s="368"/>
      <c r="H43" s="655"/>
      <c r="I43" s="365"/>
      <c r="J43" s="366"/>
      <c r="K43" s="367"/>
      <c r="L43" s="365"/>
      <c r="M43" s="368"/>
      <c r="N43" s="655"/>
      <c r="O43" s="365"/>
      <c r="P43" s="366"/>
      <c r="Q43" s="367"/>
      <c r="R43" s="365"/>
      <c r="S43" s="368"/>
      <c r="T43" s="655"/>
      <c r="U43" s="365"/>
      <c r="V43" s="366"/>
      <c r="W43" s="364"/>
      <c r="X43" s="365"/>
      <c r="Y43" s="368"/>
      <c r="Z43" s="655"/>
      <c r="AA43" s="365"/>
      <c r="AB43" s="366"/>
      <c r="AC43" s="364"/>
      <c r="AD43" s="365"/>
      <c r="AE43" s="368"/>
      <c r="AF43" s="655"/>
      <c r="AG43" s="365"/>
      <c r="AH43" s="366"/>
      <c r="AI43" s="364"/>
      <c r="AJ43" s="365"/>
      <c r="AK43" s="368"/>
      <c r="AL43" s="655"/>
      <c r="AM43" s="365"/>
      <c r="AN43" s="366"/>
      <c r="AO43" s="369" t="s">
        <v>2889</v>
      </c>
      <c r="AP43" s="481"/>
      <c r="AQ43" s="380"/>
      <c r="AR43" s="653" t="s">
        <v>7472</v>
      </c>
      <c r="AS43" s="353"/>
      <c r="AT43" s="382">
        <v>0.0</v>
      </c>
      <c r="AU43" s="657">
        <v>100.0</v>
      </c>
      <c r="AV43" s="382">
        <v>0.0</v>
      </c>
      <c r="AW43" s="658">
        <v>100.0</v>
      </c>
      <c r="AX43" s="393" t="s">
        <v>3033</v>
      </c>
    </row>
    <row r="44">
      <c r="A44" s="480" t="s">
        <v>5138</v>
      </c>
      <c r="B44" s="433">
        <v>46168.0</v>
      </c>
      <c r="C44" s="434" t="s">
        <v>5221</v>
      </c>
      <c r="D44" s="363" t="s">
        <v>5222</v>
      </c>
      <c r="E44" s="367"/>
      <c r="F44" s="365"/>
      <c r="G44" s="368"/>
      <c r="H44" s="655"/>
      <c r="I44" s="365"/>
      <c r="J44" s="366"/>
      <c r="K44" s="367"/>
      <c r="L44" s="365"/>
      <c r="M44" s="368"/>
      <c r="N44" s="655"/>
      <c r="O44" s="365"/>
      <c r="P44" s="366"/>
      <c r="Q44" s="367"/>
      <c r="R44" s="365"/>
      <c r="S44" s="368"/>
      <c r="T44" s="655"/>
      <c r="U44" s="365"/>
      <c r="V44" s="366"/>
      <c r="W44" s="364"/>
      <c r="X44" s="365"/>
      <c r="Y44" s="368"/>
      <c r="Z44" s="655"/>
      <c r="AA44" s="365"/>
      <c r="AB44" s="366"/>
      <c r="AC44" s="364"/>
      <c r="AD44" s="365"/>
      <c r="AE44" s="368"/>
      <c r="AF44" s="655"/>
      <c r="AG44" s="365"/>
      <c r="AH44" s="366"/>
      <c r="AI44" s="364"/>
      <c r="AJ44" s="365"/>
      <c r="AK44" s="368"/>
      <c r="AL44" s="655"/>
      <c r="AM44" s="365"/>
      <c r="AN44" s="366"/>
      <c r="AO44" s="369" t="s">
        <v>2889</v>
      </c>
      <c r="AP44" s="481"/>
      <c r="AQ44" s="380"/>
      <c r="AR44" s="653"/>
      <c r="AS44" s="353"/>
      <c r="AT44" s="382" t="s">
        <v>2869</v>
      </c>
      <c r="AU44" s="657" t="s">
        <v>2869</v>
      </c>
      <c r="AV44" s="382" t="s">
        <v>2869</v>
      </c>
      <c r="AW44" s="658" t="s">
        <v>2869</v>
      </c>
      <c r="AX44" s="393"/>
    </row>
    <row r="45">
      <c r="A45" s="480" t="s">
        <v>5132</v>
      </c>
      <c r="B45" s="433">
        <v>46169.0</v>
      </c>
      <c r="C45" s="434" t="s">
        <v>5223</v>
      </c>
      <c r="D45" s="363" t="s">
        <v>5224</v>
      </c>
      <c r="E45" s="367"/>
      <c r="F45" s="365"/>
      <c r="G45" s="368"/>
      <c r="H45" s="655"/>
      <c r="I45" s="365"/>
      <c r="J45" s="366"/>
      <c r="K45" s="367"/>
      <c r="L45" s="365"/>
      <c r="M45" s="368"/>
      <c r="N45" s="655"/>
      <c r="O45" s="365"/>
      <c r="P45" s="366"/>
      <c r="Q45" s="367"/>
      <c r="R45" s="365"/>
      <c r="S45" s="368"/>
      <c r="T45" s="655"/>
      <c r="U45" s="365"/>
      <c r="V45" s="366"/>
      <c r="W45" s="364"/>
      <c r="X45" s="365"/>
      <c r="Y45" s="368"/>
      <c r="Z45" s="655"/>
      <c r="AA45" s="365"/>
      <c r="AB45" s="366"/>
      <c r="AC45" s="364"/>
      <c r="AD45" s="365"/>
      <c r="AE45" s="368"/>
      <c r="AF45" s="655"/>
      <c r="AG45" s="365"/>
      <c r="AH45" s="366"/>
      <c r="AI45" s="364"/>
      <c r="AJ45" s="365"/>
      <c r="AK45" s="368"/>
      <c r="AL45" s="655"/>
      <c r="AM45" s="365"/>
      <c r="AN45" s="366"/>
      <c r="AO45" s="369" t="s">
        <v>2889</v>
      </c>
      <c r="AP45" s="481" t="s">
        <v>5225</v>
      </c>
      <c r="AQ45" s="380"/>
      <c r="AR45" s="653"/>
      <c r="AS45" s="353"/>
      <c r="AT45" s="382" t="s">
        <v>2869</v>
      </c>
      <c r="AU45" s="657" t="s">
        <v>2869</v>
      </c>
      <c r="AV45" s="382" t="s">
        <v>2869</v>
      </c>
      <c r="AW45" s="658" t="s">
        <v>2869</v>
      </c>
      <c r="AX45" s="393"/>
    </row>
    <row r="46">
      <c r="A46" s="480" t="s">
        <v>5135</v>
      </c>
      <c r="B46" s="433">
        <v>46170.0</v>
      </c>
      <c r="C46" s="434" t="s">
        <v>5226</v>
      </c>
      <c r="D46" s="363" t="s">
        <v>5227</v>
      </c>
      <c r="E46" s="367"/>
      <c r="F46" s="365"/>
      <c r="G46" s="368"/>
      <c r="H46" s="655"/>
      <c r="I46" s="365"/>
      <c r="J46" s="366"/>
      <c r="K46" s="367"/>
      <c r="L46" s="365"/>
      <c r="M46" s="368"/>
      <c r="N46" s="655"/>
      <c r="O46" s="365"/>
      <c r="P46" s="366"/>
      <c r="Q46" s="367"/>
      <c r="R46" s="365"/>
      <c r="S46" s="368"/>
      <c r="T46" s="655"/>
      <c r="U46" s="365"/>
      <c r="V46" s="366"/>
      <c r="W46" s="364"/>
      <c r="X46" s="365"/>
      <c r="Y46" s="368"/>
      <c r="Z46" s="655"/>
      <c r="AA46" s="365"/>
      <c r="AB46" s="366"/>
      <c r="AC46" s="364"/>
      <c r="AD46" s="365"/>
      <c r="AE46" s="368"/>
      <c r="AF46" s="655"/>
      <c r="AG46" s="365"/>
      <c r="AH46" s="366"/>
      <c r="AI46" s="364"/>
      <c r="AJ46" s="365"/>
      <c r="AK46" s="368"/>
      <c r="AL46" s="655"/>
      <c r="AM46" s="365"/>
      <c r="AN46" s="366"/>
      <c r="AO46" s="369" t="s">
        <v>2889</v>
      </c>
      <c r="AP46" s="481"/>
      <c r="AQ46" s="380"/>
      <c r="AR46" s="653"/>
      <c r="AS46" s="353"/>
      <c r="AT46" s="382" t="s">
        <v>2869</v>
      </c>
      <c r="AU46" s="657" t="s">
        <v>2869</v>
      </c>
      <c r="AV46" s="382" t="s">
        <v>2869</v>
      </c>
      <c r="AW46" s="658" t="s">
        <v>2869</v>
      </c>
      <c r="AX46" s="393"/>
    </row>
    <row r="47">
      <c r="A47" s="480" t="s">
        <v>5135</v>
      </c>
      <c r="B47" s="433">
        <v>46170.0</v>
      </c>
      <c r="C47" s="434" t="s">
        <v>7488</v>
      </c>
      <c r="D47" s="363" t="s">
        <v>7489</v>
      </c>
      <c r="E47" s="367"/>
      <c r="F47" s="365"/>
      <c r="G47" s="368"/>
      <c r="H47" s="655"/>
      <c r="I47" s="365"/>
      <c r="J47" s="366"/>
      <c r="K47" s="367"/>
      <c r="L47" s="365"/>
      <c r="M47" s="368"/>
      <c r="N47" s="655"/>
      <c r="O47" s="365"/>
      <c r="P47" s="366"/>
      <c r="Q47" s="367"/>
      <c r="R47" s="365"/>
      <c r="S47" s="368"/>
      <c r="T47" s="655"/>
      <c r="U47" s="365"/>
      <c r="V47" s="366"/>
      <c r="W47" s="364"/>
      <c r="X47" s="365"/>
      <c r="Y47" s="368"/>
      <c r="Z47" s="655"/>
      <c r="AA47" s="365"/>
      <c r="AB47" s="366"/>
      <c r="AC47" s="364"/>
      <c r="AD47" s="365"/>
      <c r="AE47" s="368"/>
      <c r="AF47" s="655"/>
      <c r="AG47" s="365"/>
      <c r="AH47" s="366"/>
      <c r="AI47" s="364"/>
      <c r="AJ47" s="365"/>
      <c r="AK47" s="368"/>
      <c r="AL47" s="655"/>
      <c r="AM47" s="365"/>
      <c r="AN47" s="366"/>
      <c r="AO47" s="369" t="s">
        <v>2889</v>
      </c>
      <c r="AP47" s="481"/>
      <c r="AQ47" s="372"/>
      <c r="AR47" s="653"/>
      <c r="AS47" s="353"/>
      <c r="AT47" s="382" t="s">
        <v>2869</v>
      </c>
      <c r="AU47" s="657" t="s">
        <v>2869</v>
      </c>
      <c r="AV47" s="382" t="s">
        <v>2869</v>
      </c>
      <c r="AW47" s="658" t="s">
        <v>2869</v>
      </c>
      <c r="AX47" s="359"/>
    </row>
    <row r="48">
      <c r="A48" s="480" t="s">
        <v>5164</v>
      </c>
      <c r="B48" s="433">
        <v>46167.0</v>
      </c>
      <c r="C48" s="434" t="s">
        <v>5228</v>
      </c>
      <c r="D48" s="363" t="s">
        <v>5229</v>
      </c>
      <c r="E48" s="367"/>
      <c r="F48" s="365"/>
      <c r="G48" s="368"/>
      <c r="H48" s="655"/>
      <c r="I48" s="365"/>
      <c r="J48" s="366"/>
      <c r="K48" s="367"/>
      <c r="L48" s="365"/>
      <c r="M48" s="368"/>
      <c r="N48" s="655"/>
      <c r="O48" s="365"/>
      <c r="P48" s="366"/>
      <c r="Q48" s="367"/>
      <c r="R48" s="365"/>
      <c r="S48" s="368"/>
      <c r="T48" s="655"/>
      <c r="U48" s="365"/>
      <c r="V48" s="366"/>
      <c r="W48" s="364"/>
      <c r="X48" s="365"/>
      <c r="Y48" s="368"/>
      <c r="Z48" s="655"/>
      <c r="AA48" s="365"/>
      <c r="AB48" s="366"/>
      <c r="AC48" s="364"/>
      <c r="AD48" s="365"/>
      <c r="AE48" s="368"/>
      <c r="AF48" s="655"/>
      <c r="AG48" s="365"/>
      <c r="AH48" s="366"/>
      <c r="AI48" s="364"/>
      <c r="AJ48" s="365"/>
      <c r="AK48" s="368"/>
      <c r="AL48" s="655"/>
      <c r="AM48" s="365"/>
      <c r="AN48" s="366"/>
      <c r="AO48" s="369" t="s">
        <v>2892</v>
      </c>
      <c r="AP48" s="481"/>
      <c r="AQ48" s="380"/>
      <c r="AR48" s="653" t="s">
        <v>7472</v>
      </c>
      <c r="AS48" s="353"/>
      <c r="AT48" s="382">
        <v>0.0</v>
      </c>
      <c r="AU48" s="657">
        <v>100.0</v>
      </c>
      <c r="AV48" s="382">
        <v>0.0</v>
      </c>
      <c r="AW48" s="658">
        <v>100.0</v>
      </c>
      <c r="AX48" s="393" t="s">
        <v>3053</v>
      </c>
    </row>
    <row r="49">
      <c r="A49" s="480" t="s">
        <v>5132</v>
      </c>
      <c r="B49" s="433">
        <v>46169.0</v>
      </c>
      <c r="C49" s="434" t="s">
        <v>5231</v>
      </c>
      <c r="D49" s="363" t="s">
        <v>5232</v>
      </c>
      <c r="E49" s="367"/>
      <c r="F49" s="365"/>
      <c r="G49" s="368"/>
      <c r="H49" s="655"/>
      <c r="I49" s="365"/>
      <c r="J49" s="366"/>
      <c r="K49" s="367"/>
      <c r="L49" s="365"/>
      <c r="M49" s="368"/>
      <c r="N49" s="655"/>
      <c r="O49" s="365"/>
      <c r="P49" s="366"/>
      <c r="Q49" s="367"/>
      <c r="R49" s="365"/>
      <c r="S49" s="368"/>
      <c r="T49" s="655"/>
      <c r="U49" s="365"/>
      <c r="V49" s="366"/>
      <c r="W49" s="364"/>
      <c r="X49" s="365"/>
      <c r="Y49" s="368"/>
      <c r="Z49" s="655"/>
      <c r="AA49" s="365"/>
      <c r="AB49" s="366"/>
      <c r="AC49" s="364"/>
      <c r="AD49" s="365"/>
      <c r="AE49" s="368"/>
      <c r="AF49" s="655"/>
      <c r="AG49" s="365"/>
      <c r="AH49" s="366"/>
      <c r="AI49" s="364"/>
      <c r="AJ49" s="365"/>
      <c r="AK49" s="368"/>
      <c r="AL49" s="655"/>
      <c r="AM49" s="365"/>
      <c r="AN49" s="366"/>
      <c r="AO49" s="369" t="s">
        <v>2892</v>
      </c>
      <c r="AP49" s="481"/>
      <c r="AQ49" s="380"/>
      <c r="AR49" s="653" t="s">
        <v>7472</v>
      </c>
      <c r="AS49" s="353"/>
      <c r="AT49" s="382">
        <v>0.0</v>
      </c>
      <c r="AU49" s="657">
        <v>100.0</v>
      </c>
      <c r="AV49" s="382">
        <v>0.0</v>
      </c>
      <c r="AW49" s="658">
        <v>100.0</v>
      </c>
      <c r="AX49" s="393" t="s">
        <v>3053</v>
      </c>
    </row>
    <row r="50">
      <c r="A50" s="480" t="s">
        <v>5132</v>
      </c>
      <c r="B50" s="433">
        <v>46169.0</v>
      </c>
      <c r="C50" s="434" t="s">
        <v>5233</v>
      </c>
      <c r="D50" s="363" t="s">
        <v>5234</v>
      </c>
      <c r="E50" s="367"/>
      <c r="F50" s="365"/>
      <c r="G50" s="368"/>
      <c r="H50" s="655"/>
      <c r="I50" s="365"/>
      <c r="J50" s="366"/>
      <c r="K50" s="367"/>
      <c r="L50" s="365"/>
      <c r="M50" s="368"/>
      <c r="N50" s="655"/>
      <c r="O50" s="365"/>
      <c r="P50" s="366"/>
      <c r="Q50" s="367"/>
      <c r="R50" s="365"/>
      <c r="S50" s="368"/>
      <c r="T50" s="655"/>
      <c r="U50" s="365"/>
      <c r="V50" s="366"/>
      <c r="W50" s="364"/>
      <c r="X50" s="365"/>
      <c r="Y50" s="368"/>
      <c r="Z50" s="655"/>
      <c r="AA50" s="365"/>
      <c r="AB50" s="366"/>
      <c r="AC50" s="364"/>
      <c r="AD50" s="365"/>
      <c r="AE50" s="368"/>
      <c r="AF50" s="655"/>
      <c r="AG50" s="365"/>
      <c r="AH50" s="366"/>
      <c r="AI50" s="364"/>
      <c r="AJ50" s="365"/>
      <c r="AK50" s="368"/>
      <c r="AL50" s="655"/>
      <c r="AM50" s="365"/>
      <c r="AN50" s="366"/>
      <c r="AO50" s="369" t="s">
        <v>2892</v>
      </c>
      <c r="AP50" s="481"/>
      <c r="AQ50" s="372"/>
      <c r="AR50" s="653"/>
      <c r="AS50" s="353"/>
      <c r="AT50" s="382" t="s">
        <v>2869</v>
      </c>
      <c r="AU50" s="657" t="s">
        <v>2869</v>
      </c>
      <c r="AV50" s="382" t="s">
        <v>2869</v>
      </c>
      <c r="AW50" s="658" t="s">
        <v>2869</v>
      </c>
      <c r="AX50" s="359"/>
    </row>
    <row r="51">
      <c r="A51" s="480" t="s">
        <v>5138</v>
      </c>
      <c r="B51" s="433">
        <v>46168.0</v>
      </c>
      <c r="C51" s="434" t="s">
        <v>5236</v>
      </c>
      <c r="D51" s="363" t="s">
        <v>5237</v>
      </c>
      <c r="E51" s="367"/>
      <c r="F51" s="365"/>
      <c r="G51" s="368"/>
      <c r="H51" s="655"/>
      <c r="I51" s="365"/>
      <c r="J51" s="366"/>
      <c r="K51" s="367"/>
      <c r="L51" s="365"/>
      <c r="M51" s="368"/>
      <c r="N51" s="655"/>
      <c r="O51" s="365"/>
      <c r="P51" s="366"/>
      <c r="Q51" s="367"/>
      <c r="R51" s="365">
        <v>1.0</v>
      </c>
      <c r="S51" s="368"/>
      <c r="T51" s="655"/>
      <c r="U51" s="365"/>
      <c r="V51" s="366"/>
      <c r="W51" s="364"/>
      <c r="X51" s="365">
        <v>1.0</v>
      </c>
      <c r="Y51" s="368"/>
      <c r="Z51" s="655"/>
      <c r="AA51" s="365"/>
      <c r="AB51" s="366"/>
      <c r="AC51" s="364"/>
      <c r="AD51" s="365"/>
      <c r="AE51" s="368"/>
      <c r="AF51" s="655"/>
      <c r="AG51" s="365"/>
      <c r="AH51" s="366"/>
      <c r="AI51" s="364"/>
      <c r="AJ51" s="365"/>
      <c r="AK51" s="368"/>
      <c r="AL51" s="655"/>
      <c r="AM51" s="365"/>
      <c r="AN51" s="366"/>
      <c r="AO51" s="369" t="s">
        <v>2892</v>
      </c>
      <c r="AP51" s="481"/>
      <c r="AQ51" s="380" t="s">
        <v>7490</v>
      </c>
      <c r="AR51" s="653" t="s">
        <v>7472</v>
      </c>
      <c r="AS51" s="353"/>
      <c r="AT51" s="382">
        <v>6.0</v>
      </c>
      <c r="AU51" s="657">
        <v>94.0</v>
      </c>
      <c r="AV51" s="382">
        <v>0.0</v>
      </c>
      <c r="AW51" s="658">
        <v>100.0</v>
      </c>
      <c r="AX51" s="393" t="s">
        <v>3053</v>
      </c>
    </row>
    <row r="52">
      <c r="A52" s="480" t="s">
        <v>5138</v>
      </c>
      <c r="B52" s="433">
        <v>46168.0</v>
      </c>
      <c r="C52" s="434" t="s">
        <v>5239</v>
      </c>
      <c r="D52" s="363" t="s">
        <v>5240</v>
      </c>
      <c r="E52" s="367"/>
      <c r="F52" s="365"/>
      <c r="G52" s="368"/>
      <c r="H52" s="655"/>
      <c r="I52" s="365"/>
      <c r="J52" s="366"/>
      <c r="K52" s="367"/>
      <c r="L52" s="365"/>
      <c r="M52" s="368"/>
      <c r="N52" s="655"/>
      <c r="O52" s="365"/>
      <c r="P52" s="366"/>
      <c r="Q52" s="367"/>
      <c r="R52" s="365"/>
      <c r="S52" s="368"/>
      <c r="T52" s="655"/>
      <c r="U52" s="365"/>
      <c r="V52" s="366"/>
      <c r="W52" s="364"/>
      <c r="X52" s="365"/>
      <c r="Y52" s="368"/>
      <c r="Z52" s="655"/>
      <c r="AA52" s="365"/>
      <c r="AB52" s="366"/>
      <c r="AC52" s="364"/>
      <c r="AD52" s="365"/>
      <c r="AE52" s="368"/>
      <c r="AF52" s="655"/>
      <c r="AG52" s="365"/>
      <c r="AH52" s="366"/>
      <c r="AI52" s="364"/>
      <c r="AJ52" s="365"/>
      <c r="AK52" s="368"/>
      <c r="AL52" s="655"/>
      <c r="AM52" s="365"/>
      <c r="AN52" s="366"/>
      <c r="AO52" s="369" t="s">
        <v>2892</v>
      </c>
      <c r="AP52" s="481"/>
      <c r="AQ52" s="372"/>
      <c r="AR52" s="653"/>
      <c r="AS52" s="353"/>
      <c r="AT52" s="382" t="s">
        <v>2869</v>
      </c>
      <c r="AU52" s="657" t="s">
        <v>2869</v>
      </c>
      <c r="AV52" s="382" t="s">
        <v>2869</v>
      </c>
      <c r="AW52" s="658" t="s">
        <v>2869</v>
      </c>
      <c r="AX52" s="359"/>
    </row>
    <row r="53">
      <c r="A53" s="480" t="s">
        <v>5132</v>
      </c>
      <c r="B53" s="433">
        <v>46169.0</v>
      </c>
      <c r="C53" s="434" t="s">
        <v>5242</v>
      </c>
      <c r="D53" s="363" t="s">
        <v>5243</v>
      </c>
      <c r="E53" s="367"/>
      <c r="F53" s="365"/>
      <c r="G53" s="368"/>
      <c r="H53" s="655"/>
      <c r="I53" s="365"/>
      <c r="J53" s="366"/>
      <c r="K53" s="367"/>
      <c r="L53" s="365"/>
      <c r="M53" s="368"/>
      <c r="N53" s="655"/>
      <c r="O53" s="365"/>
      <c r="P53" s="366"/>
      <c r="Q53" s="367"/>
      <c r="R53" s="365"/>
      <c r="S53" s="368"/>
      <c r="T53" s="655"/>
      <c r="U53" s="365"/>
      <c r="V53" s="366"/>
      <c r="W53" s="364"/>
      <c r="X53" s="365"/>
      <c r="Y53" s="368"/>
      <c r="Z53" s="655"/>
      <c r="AA53" s="365"/>
      <c r="AB53" s="366"/>
      <c r="AC53" s="364"/>
      <c r="AD53" s="365"/>
      <c r="AE53" s="368"/>
      <c r="AF53" s="655"/>
      <c r="AG53" s="365"/>
      <c r="AH53" s="366"/>
      <c r="AI53" s="364"/>
      <c r="AJ53" s="365"/>
      <c r="AK53" s="368"/>
      <c r="AL53" s="655"/>
      <c r="AM53" s="365"/>
      <c r="AN53" s="366"/>
      <c r="AO53" s="369" t="s">
        <v>2892</v>
      </c>
      <c r="AP53" s="481"/>
      <c r="AQ53" s="372"/>
      <c r="AR53" s="653"/>
      <c r="AS53" s="353"/>
      <c r="AT53" s="382" t="s">
        <v>2869</v>
      </c>
      <c r="AU53" s="657" t="s">
        <v>2869</v>
      </c>
      <c r="AV53" s="382" t="s">
        <v>2869</v>
      </c>
      <c r="AW53" s="658" t="s">
        <v>2869</v>
      </c>
      <c r="AX53" s="393"/>
    </row>
    <row r="54">
      <c r="A54" s="480" t="s">
        <v>5138</v>
      </c>
      <c r="B54" s="433">
        <v>46168.0</v>
      </c>
      <c r="C54" s="434" t="s">
        <v>5245</v>
      </c>
      <c r="D54" s="363" t="s">
        <v>5246</v>
      </c>
      <c r="E54" s="367"/>
      <c r="F54" s="365"/>
      <c r="G54" s="368"/>
      <c r="H54" s="655"/>
      <c r="I54" s="365"/>
      <c r="J54" s="366"/>
      <c r="K54" s="367"/>
      <c r="L54" s="365"/>
      <c r="M54" s="368"/>
      <c r="N54" s="655"/>
      <c r="O54" s="365"/>
      <c r="P54" s="366"/>
      <c r="Q54" s="367"/>
      <c r="R54" s="365"/>
      <c r="S54" s="368"/>
      <c r="T54" s="655"/>
      <c r="U54" s="365"/>
      <c r="V54" s="366"/>
      <c r="W54" s="364"/>
      <c r="X54" s="365"/>
      <c r="Y54" s="368"/>
      <c r="Z54" s="655"/>
      <c r="AA54" s="365"/>
      <c r="AB54" s="366"/>
      <c r="AC54" s="364"/>
      <c r="AD54" s="365"/>
      <c r="AE54" s="368"/>
      <c r="AF54" s="655"/>
      <c r="AG54" s="365"/>
      <c r="AH54" s="366"/>
      <c r="AI54" s="364"/>
      <c r="AJ54" s="365"/>
      <c r="AK54" s="368"/>
      <c r="AL54" s="655"/>
      <c r="AM54" s="365"/>
      <c r="AN54" s="366"/>
      <c r="AO54" s="369" t="s">
        <v>2892</v>
      </c>
      <c r="AP54" s="481"/>
      <c r="AQ54" s="372"/>
      <c r="AR54" s="653"/>
      <c r="AS54" s="353"/>
      <c r="AT54" s="382" t="s">
        <v>2869</v>
      </c>
      <c r="AU54" s="657" t="s">
        <v>2869</v>
      </c>
      <c r="AV54" s="382" t="s">
        <v>2869</v>
      </c>
      <c r="AW54" s="658" t="s">
        <v>2869</v>
      </c>
      <c r="AX54" s="359"/>
    </row>
    <row r="55">
      <c r="A55" s="480" t="s">
        <v>5132</v>
      </c>
      <c r="B55" s="433">
        <v>46169.0</v>
      </c>
      <c r="C55" s="434" t="s">
        <v>5247</v>
      </c>
      <c r="D55" s="363" t="s">
        <v>5248</v>
      </c>
      <c r="E55" s="367"/>
      <c r="F55" s="365"/>
      <c r="G55" s="368"/>
      <c r="H55" s="655"/>
      <c r="I55" s="365"/>
      <c r="J55" s="366"/>
      <c r="K55" s="367"/>
      <c r="L55" s="365"/>
      <c r="M55" s="368"/>
      <c r="N55" s="655"/>
      <c r="O55" s="365"/>
      <c r="P55" s="366"/>
      <c r="Q55" s="367"/>
      <c r="R55" s="365"/>
      <c r="S55" s="368"/>
      <c r="T55" s="655"/>
      <c r="U55" s="365"/>
      <c r="V55" s="366"/>
      <c r="W55" s="364"/>
      <c r="X55" s="365"/>
      <c r="Y55" s="368"/>
      <c r="Z55" s="655"/>
      <c r="AA55" s="365"/>
      <c r="AB55" s="366"/>
      <c r="AC55" s="364"/>
      <c r="AD55" s="365"/>
      <c r="AE55" s="368"/>
      <c r="AF55" s="655"/>
      <c r="AG55" s="365"/>
      <c r="AH55" s="366"/>
      <c r="AI55" s="364"/>
      <c r="AJ55" s="365"/>
      <c r="AK55" s="368"/>
      <c r="AL55" s="655"/>
      <c r="AM55" s="365"/>
      <c r="AN55" s="366"/>
      <c r="AO55" s="369" t="s">
        <v>2892</v>
      </c>
      <c r="AP55" s="481"/>
      <c r="AQ55" s="380"/>
      <c r="AR55" s="653"/>
      <c r="AS55" s="353"/>
      <c r="AT55" s="382" t="s">
        <v>2869</v>
      </c>
      <c r="AU55" s="657" t="s">
        <v>2869</v>
      </c>
      <c r="AV55" s="382" t="s">
        <v>2869</v>
      </c>
      <c r="AW55" s="658" t="s">
        <v>2869</v>
      </c>
      <c r="AX55" s="393"/>
    </row>
    <row r="56">
      <c r="A56" s="480" t="s">
        <v>5132</v>
      </c>
      <c r="B56" s="433">
        <v>46169.0</v>
      </c>
      <c r="C56" s="434" t="s">
        <v>5250</v>
      </c>
      <c r="D56" s="363" t="s">
        <v>5251</v>
      </c>
      <c r="E56" s="367"/>
      <c r="F56" s="365"/>
      <c r="G56" s="368"/>
      <c r="H56" s="655"/>
      <c r="I56" s="365"/>
      <c r="J56" s="366"/>
      <c r="K56" s="367"/>
      <c r="L56" s="365"/>
      <c r="M56" s="368"/>
      <c r="N56" s="655"/>
      <c r="O56" s="365"/>
      <c r="P56" s="366"/>
      <c r="Q56" s="367"/>
      <c r="R56" s="365"/>
      <c r="S56" s="368"/>
      <c r="T56" s="655"/>
      <c r="U56" s="365"/>
      <c r="V56" s="366"/>
      <c r="W56" s="364"/>
      <c r="X56" s="365"/>
      <c r="Y56" s="368"/>
      <c r="Z56" s="655"/>
      <c r="AA56" s="365"/>
      <c r="AB56" s="366"/>
      <c r="AC56" s="364"/>
      <c r="AD56" s="365"/>
      <c r="AE56" s="368"/>
      <c r="AF56" s="655"/>
      <c r="AG56" s="365"/>
      <c r="AH56" s="366"/>
      <c r="AI56" s="364"/>
      <c r="AJ56" s="365"/>
      <c r="AK56" s="368"/>
      <c r="AL56" s="655"/>
      <c r="AM56" s="365"/>
      <c r="AN56" s="366"/>
      <c r="AO56" s="369" t="s">
        <v>2902</v>
      </c>
      <c r="AP56" s="481"/>
      <c r="AQ56" s="380"/>
      <c r="AR56" s="653" t="s">
        <v>7472</v>
      </c>
      <c r="AS56" s="353"/>
      <c r="AT56" s="382">
        <v>0.0</v>
      </c>
      <c r="AU56" s="657">
        <v>100.0</v>
      </c>
      <c r="AV56" s="382">
        <v>0.0</v>
      </c>
      <c r="AW56" s="658">
        <v>100.0</v>
      </c>
      <c r="AX56" s="393" t="s">
        <v>3053</v>
      </c>
    </row>
    <row r="57">
      <c r="A57" s="480" t="s">
        <v>5138</v>
      </c>
      <c r="B57" s="433">
        <v>46168.0</v>
      </c>
      <c r="C57" s="434" t="s">
        <v>5252</v>
      </c>
      <c r="D57" s="363" t="s">
        <v>5253</v>
      </c>
      <c r="E57" s="367"/>
      <c r="F57" s="365"/>
      <c r="G57" s="368"/>
      <c r="H57" s="655"/>
      <c r="I57" s="365"/>
      <c r="J57" s="366"/>
      <c r="K57" s="367"/>
      <c r="L57" s="365"/>
      <c r="M57" s="368"/>
      <c r="N57" s="655"/>
      <c r="O57" s="365"/>
      <c r="P57" s="366"/>
      <c r="Q57" s="367"/>
      <c r="R57" s="365"/>
      <c r="S57" s="368"/>
      <c r="T57" s="655"/>
      <c r="U57" s="365"/>
      <c r="V57" s="366"/>
      <c r="W57" s="364"/>
      <c r="X57" s="365"/>
      <c r="Y57" s="368"/>
      <c r="Z57" s="655"/>
      <c r="AA57" s="365"/>
      <c r="AB57" s="366"/>
      <c r="AC57" s="364"/>
      <c r="AD57" s="365"/>
      <c r="AE57" s="368"/>
      <c r="AF57" s="655"/>
      <c r="AG57" s="365"/>
      <c r="AH57" s="366"/>
      <c r="AI57" s="364"/>
      <c r="AJ57" s="365"/>
      <c r="AK57" s="368"/>
      <c r="AL57" s="655"/>
      <c r="AM57" s="365"/>
      <c r="AN57" s="366"/>
      <c r="AO57" s="369" t="s">
        <v>2902</v>
      </c>
      <c r="AP57" s="481"/>
      <c r="AQ57" s="380"/>
      <c r="AR57" s="653" t="s">
        <v>7472</v>
      </c>
      <c r="AS57" s="353"/>
      <c r="AT57" s="382">
        <v>0.0</v>
      </c>
      <c r="AU57" s="657">
        <v>100.0</v>
      </c>
      <c r="AV57" s="382">
        <v>0.0</v>
      </c>
      <c r="AW57" s="658">
        <v>100.0</v>
      </c>
      <c r="AX57" s="393" t="s">
        <v>3053</v>
      </c>
    </row>
    <row r="58">
      <c r="A58" s="480" t="s">
        <v>5138</v>
      </c>
      <c r="B58" s="433">
        <v>46168.0</v>
      </c>
      <c r="C58" s="434" t="s">
        <v>5255</v>
      </c>
      <c r="D58" s="363" t="s">
        <v>5256</v>
      </c>
      <c r="E58" s="367"/>
      <c r="F58" s="365"/>
      <c r="G58" s="368"/>
      <c r="H58" s="655"/>
      <c r="I58" s="365"/>
      <c r="J58" s="366"/>
      <c r="K58" s="367"/>
      <c r="L58" s="365"/>
      <c r="M58" s="368"/>
      <c r="N58" s="655"/>
      <c r="O58" s="365"/>
      <c r="P58" s="366"/>
      <c r="Q58" s="367"/>
      <c r="R58" s="365"/>
      <c r="S58" s="368"/>
      <c r="T58" s="655"/>
      <c r="U58" s="365"/>
      <c r="V58" s="366"/>
      <c r="W58" s="364"/>
      <c r="X58" s="365"/>
      <c r="Y58" s="368"/>
      <c r="Z58" s="655"/>
      <c r="AA58" s="365"/>
      <c r="AB58" s="366"/>
      <c r="AC58" s="364"/>
      <c r="AD58" s="365"/>
      <c r="AE58" s="368"/>
      <c r="AF58" s="655"/>
      <c r="AG58" s="365"/>
      <c r="AH58" s="366"/>
      <c r="AI58" s="364"/>
      <c r="AJ58" s="365"/>
      <c r="AK58" s="368"/>
      <c r="AL58" s="655"/>
      <c r="AM58" s="365"/>
      <c r="AN58" s="366"/>
      <c r="AO58" s="369" t="s">
        <v>2902</v>
      </c>
      <c r="AP58" s="481"/>
      <c r="AQ58" s="372"/>
      <c r="AR58" s="653"/>
      <c r="AS58" s="353"/>
      <c r="AT58" s="382" t="s">
        <v>2869</v>
      </c>
      <c r="AU58" s="657" t="s">
        <v>2869</v>
      </c>
      <c r="AV58" s="382" t="s">
        <v>2869</v>
      </c>
      <c r="AW58" s="658" t="s">
        <v>2869</v>
      </c>
      <c r="AX58" s="359"/>
    </row>
    <row r="59">
      <c r="A59" s="480" t="s">
        <v>5132</v>
      </c>
      <c r="B59" s="433">
        <v>46169.0</v>
      </c>
      <c r="C59" s="434" t="s">
        <v>5257</v>
      </c>
      <c r="D59" s="363" t="s">
        <v>5258</v>
      </c>
      <c r="E59" s="367"/>
      <c r="F59" s="365"/>
      <c r="G59" s="368"/>
      <c r="H59" s="655"/>
      <c r="I59" s="365"/>
      <c r="J59" s="366"/>
      <c r="K59" s="367"/>
      <c r="L59" s="365"/>
      <c r="M59" s="368"/>
      <c r="N59" s="655"/>
      <c r="O59" s="365"/>
      <c r="P59" s="366"/>
      <c r="Q59" s="367"/>
      <c r="R59" s="365"/>
      <c r="S59" s="368"/>
      <c r="T59" s="655"/>
      <c r="U59" s="365"/>
      <c r="V59" s="366"/>
      <c r="W59" s="364"/>
      <c r="X59" s="365"/>
      <c r="Y59" s="368"/>
      <c r="Z59" s="655"/>
      <c r="AA59" s="365"/>
      <c r="AB59" s="366"/>
      <c r="AC59" s="364"/>
      <c r="AD59" s="365"/>
      <c r="AE59" s="368"/>
      <c r="AF59" s="655"/>
      <c r="AG59" s="365"/>
      <c r="AH59" s="366"/>
      <c r="AI59" s="364"/>
      <c r="AJ59" s="365"/>
      <c r="AK59" s="368"/>
      <c r="AL59" s="655"/>
      <c r="AM59" s="365"/>
      <c r="AN59" s="366"/>
      <c r="AO59" s="369" t="s">
        <v>2902</v>
      </c>
      <c r="AP59" s="481"/>
      <c r="AQ59" s="380"/>
      <c r="AR59" s="653"/>
      <c r="AS59" s="353"/>
      <c r="AT59" s="382" t="s">
        <v>2869</v>
      </c>
      <c r="AU59" s="657" t="s">
        <v>2869</v>
      </c>
      <c r="AV59" s="382" t="s">
        <v>2869</v>
      </c>
      <c r="AW59" s="658" t="s">
        <v>2869</v>
      </c>
      <c r="AX59" s="359"/>
    </row>
    <row r="60">
      <c r="A60" s="480" t="s">
        <v>5132</v>
      </c>
      <c r="B60" s="433">
        <v>46169.0</v>
      </c>
      <c r="C60" s="434" t="s">
        <v>5259</v>
      </c>
      <c r="D60" s="363" t="s">
        <v>5260</v>
      </c>
      <c r="E60" s="367"/>
      <c r="F60" s="365"/>
      <c r="G60" s="368"/>
      <c r="H60" s="655"/>
      <c r="I60" s="365"/>
      <c r="J60" s="366"/>
      <c r="K60" s="367"/>
      <c r="L60" s="365"/>
      <c r="M60" s="368"/>
      <c r="N60" s="655"/>
      <c r="O60" s="365"/>
      <c r="P60" s="366"/>
      <c r="Q60" s="367"/>
      <c r="R60" s="365"/>
      <c r="S60" s="368"/>
      <c r="T60" s="655"/>
      <c r="U60" s="365"/>
      <c r="V60" s="366"/>
      <c r="W60" s="364"/>
      <c r="X60" s="365"/>
      <c r="Y60" s="368"/>
      <c r="Z60" s="655"/>
      <c r="AA60" s="365"/>
      <c r="AB60" s="366"/>
      <c r="AC60" s="364"/>
      <c r="AD60" s="365"/>
      <c r="AE60" s="368"/>
      <c r="AF60" s="655"/>
      <c r="AG60" s="365"/>
      <c r="AH60" s="366"/>
      <c r="AI60" s="364"/>
      <c r="AJ60" s="365"/>
      <c r="AK60" s="368"/>
      <c r="AL60" s="655"/>
      <c r="AM60" s="365"/>
      <c r="AN60" s="366"/>
      <c r="AO60" s="369" t="s">
        <v>2902</v>
      </c>
      <c r="AP60" s="481"/>
      <c r="AQ60" s="372"/>
      <c r="AR60" s="653"/>
      <c r="AS60" s="353"/>
      <c r="AT60" s="382" t="s">
        <v>2869</v>
      </c>
      <c r="AU60" s="657" t="s">
        <v>2869</v>
      </c>
      <c r="AV60" s="382" t="s">
        <v>2869</v>
      </c>
      <c r="AW60" s="658" t="s">
        <v>2869</v>
      </c>
      <c r="AX60" s="359"/>
    </row>
    <row r="61">
      <c r="A61" s="480" t="s">
        <v>5132</v>
      </c>
      <c r="B61" s="433">
        <v>46169.0</v>
      </c>
      <c r="C61" s="434" t="s">
        <v>5261</v>
      </c>
      <c r="D61" s="363" t="s">
        <v>5262</v>
      </c>
      <c r="E61" s="367"/>
      <c r="F61" s="365"/>
      <c r="G61" s="368"/>
      <c r="H61" s="655"/>
      <c r="I61" s="365"/>
      <c r="J61" s="366"/>
      <c r="K61" s="367"/>
      <c r="L61" s="365"/>
      <c r="M61" s="368"/>
      <c r="N61" s="655"/>
      <c r="O61" s="365"/>
      <c r="P61" s="366"/>
      <c r="Q61" s="367"/>
      <c r="R61" s="365"/>
      <c r="S61" s="368"/>
      <c r="T61" s="655"/>
      <c r="U61" s="365"/>
      <c r="V61" s="366"/>
      <c r="W61" s="364"/>
      <c r="X61" s="365"/>
      <c r="Y61" s="368"/>
      <c r="Z61" s="655"/>
      <c r="AA61" s="365"/>
      <c r="AB61" s="366"/>
      <c r="AC61" s="364"/>
      <c r="AD61" s="365"/>
      <c r="AE61" s="368"/>
      <c r="AF61" s="655"/>
      <c r="AG61" s="365"/>
      <c r="AH61" s="366"/>
      <c r="AI61" s="364"/>
      <c r="AJ61" s="365"/>
      <c r="AK61" s="368"/>
      <c r="AL61" s="655"/>
      <c r="AM61" s="365"/>
      <c r="AN61" s="366"/>
      <c r="AO61" s="369" t="s">
        <v>2902</v>
      </c>
      <c r="AP61" s="481"/>
      <c r="AQ61" s="380"/>
      <c r="AR61" s="653"/>
      <c r="AS61" s="353"/>
      <c r="AT61" s="382" t="s">
        <v>2869</v>
      </c>
      <c r="AU61" s="657" t="s">
        <v>2869</v>
      </c>
      <c r="AV61" s="382" t="s">
        <v>2869</v>
      </c>
      <c r="AW61" s="658" t="s">
        <v>2869</v>
      </c>
      <c r="AX61" s="393"/>
    </row>
    <row r="62">
      <c r="A62" s="480" t="s">
        <v>5132</v>
      </c>
      <c r="B62" s="433">
        <v>46169.0</v>
      </c>
      <c r="C62" s="434" t="s">
        <v>5264</v>
      </c>
      <c r="D62" s="363" t="s">
        <v>5265</v>
      </c>
      <c r="E62" s="367"/>
      <c r="F62" s="365"/>
      <c r="G62" s="368"/>
      <c r="H62" s="655"/>
      <c r="I62" s="365"/>
      <c r="J62" s="366"/>
      <c r="K62" s="367"/>
      <c r="L62" s="365"/>
      <c r="M62" s="368"/>
      <c r="N62" s="655"/>
      <c r="O62" s="365"/>
      <c r="P62" s="366"/>
      <c r="Q62" s="367"/>
      <c r="R62" s="365"/>
      <c r="S62" s="368"/>
      <c r="T62" s="655"/>
      <c r="U62" s="365"/>
      <c r="V62" s="366"/>
      <c r="W62" s="364"/>
      <c r="X62" s="365"/>
      <c r="Y62" s="368"/>
      <c r="Z62" s="655"/>
      <c r="AA62" s="365"/>
      <c r="AB62" s="366"/>
      <c r="AC62" s="364"/>
      <c r="AD62" s="365"/>
      <c r="AE62" s="368"/>
      <c r="AF62" s="655"/>
      <c r="AG62" s="365"/>
      <c r="AH62" s="366"/>
      <c r="AI62" s="364"/>
      <c r="AJ62" s="365"/>
      <c r="AK62" s="368"/>
      <c r="AL62" s="655"/>
      <c r="AM62" s="365"/>
      <c r="AN62" s="366"/>
      <c r="AO62" s="369" t="s">
        <v>2902</v>
      </c>
      <c r="AP62" s="481"/>
      <c r="AQ62" s="380"/>
      <c r="AR62" s="653"/>
      <c r="AS62" s="353"/>
      <c r="AT62" s="382" t="s">
        <v>2869</v>
      </c>
      <c r="AU62" s="657" t="s">
        <v>2869</v>
      </c>
      <c r="AV62" s="382" t="s">
        <v>2869</v>
      </c>
      <c r="AW62" s="658" t="s">
        <v>2869</v>
      </c>
      <c r="AX62" s="393"/>
    </row>
    <row r="63">
      <c r="A63" s="480" t="s">
        <v>5138</v>
      </c>
      <c r="B63" s="433">
        <v>46168.0</v>
      </c>
      <c r="C63" s="434" t="s">
        <v>5266</v>
      </c>
      <c r="D63" s="363" t="s">
        <v>5267</v>
      </c>
      <c r="E63" s="367"/>
      <c r="F63" s="365"/>
      <c r="G63" s="368"/>
      <c r="H63" s="655"/>
      <c r="I63" s="365"/>
      <c r="J63" s="366"/>
      <c r="K63" s="367"/>
      <c r="L63" s="365"/>
      <c r="M63" s="368"/>
      <c r="N63" s="655"/>
      <c r="O63" s="365"/>
      <c r="P63" s="366"/>
      <c r="Q63" s="367"/>
      <c r="R63" s="365"/>
      <c r="S63" s="368"/>
      <c r="T63" s="655"/>
      <c r="U63" s="365"/>
      <c r="V63" s="366"/>
      <c r="W63" s="364"/>
      <c r="X63" s="365"/>
      <c r="Y63" s="368"/>
      <c r="Z63" s="655"/>
      <c r="AA63" s="365"/>
      <c r="AB63" s="366"/>
      <c r="AC63" s="364"/>
      <c r="AD63" s="365"/>
      <c r="AE63" s="368"/>
      <c r="AF63" s="655"/>
      <c r="AG63" s="365"/>
      <c r="AH63" s="366"/>
      <c r="AI63" s="364"/>
      <c r="AJ63" s="365"/>
      <c r="AK63" s="368"/>
      <c r="AL63" s="655"/>
      <c r="AM63" s="365"/>
      <c r="AN63" s="366"/>
      <c r="AO63" s="369" t="s">
        <v>2902</v>
      </c>
      <c r="AP63" s="481"/>
      <c r="AQ63" s="380"/>
      <c r="AR63" s="653"/>
      <c r="AS63" s="353"/>
      <c r="AT63" s="382" t="s">
        <v>2869</v>
      </c>
      <c r="AU63" s="657" t="s">
        <v>2869</v>
      </c>
      <c r="AV63" s="382" t="s">
        <v>2869</v>
      </c>
      <c r="AW63" s="658" t="s">
        <v>2869</v>
      </c>
      <c r="AX63" s="393"/>
    </row>
    <row r="64">
      <c r="A64" s="480" t="s">
        <v>5135</v>
      </c>
      <c r="B64" s="433">
        <v>46170.0</v>
      </c>
      <c r="C64" s="434" t="s">
        <v>7491</v>
      </c>
      <c r="D64" s="363" t="s">
        <v>7492</v>
      </c>
      <c r="E64" s="367"/>
      <c r="F64" s="365"/>
      <c r="G64" s="368"/>
      <c r="H64" s="655"/>
      <c r="I64" s="365"/>
      <c r="J64" s="366"/>
      <c r="K64" s="367"/>
      <c r="L64" s="365"/>
      <c r="M64" s="368"/>
      <c r="N64" s="655"/>
      <c r="O64" s="365"/>
      <c r="P64" s="366"/>
      <c r="Q64" s="367"/>
      <c r="R64" s="365"/>
      <c r="S64" s="368"/>
      <c r="T64" s="655"/>
      <c r="U64" s="365"/>
      <c r="V64" s="366"/>
      <c r="W64" s="364"/>
      <c r="X64" s="365"/>
      <c r="Y64" s="368"/>
      <c r="Z64" s="655"/>
      <c r="AA64" s="365"/>
      <c r="AB64" s="366"/>
      <c r="AC64" s="364"/>
      <c r="AD64" s="365"/>
      <c r="AE64" s="368"/>
      <c r="AF64" s="655"/>
      <c r="AG64" s="365"/>
      <c r="AH64" s="366"/>
      <c r="AI64" s="364"/>
      <c r="AJ64" s="365"/>
      <c r="AK64" s="368"/>
      <c r="AL64" s="655"/>
      <c r="AM64" s="365"/>
      <c r="AN64" s="366"/>
      <c r="AO64" s="369" t="s">
        <v>2902</v>
      </c>
      <c r="AP64" s="481"/>
      <c r="AQ64" s="380"/>
      <c r="AR64" s="653" t="s">
        <v>7472</v>
      </c>
      <c r="AS64" s="353"/>
      <c r="AT64" s="382">
        <v>0.0</v>
      </c>
      <c r="AU64" s="657">
        <v>100.0</v>
      </c>
      <c r="AV64" s="382">
        <v>0.0</v>
      </c>
      <c r="AW64" s="658">
        <v>100.0</v>
      </c>
      <c r="AX64" s="393" t="s">
        <v>3053</v>
      </c>
    </row>
    <row r="65">
      <c r="A65" s="480" t="s">
        <v>5138</v>
      </c>
      <c r="B65" s="433">
        <v>46168.0</v>
      </c>
      <c r="C65" s="434" t="s">
        <v>5268</v>
      </c>
      <c r="D65" s="363" t="s">
        <v>5269</v>
      </c>
      <c r="E65" s="367"/>
      <c r="F65" s="365"/>
      <c r="G65" s="368"/>
      <c r="H65" s="655"/>
      <c r="I65" s="365"/>
      <c r="J65" s="366"/>
      <c r="K65" s="367"/>
      <c r="L65" s="365"/>
      <c r="M65" s="368"/>
      <c r="N65" s="655"/>
      <c r="O65" s="365"/>
      <c r="P65" s="366"/>
      <c r="Q65" s="367"/>
      <c r="R65" s="365"/>
      <c r="S65" s="368"/>
      <c r="T65" s="655"/>
      <c r="U65" s="365"/>
      <c r="V65" s="366"/>
      <c r="W65" s="364"/>
      <c r="X65" s="365"/>
      <c r="Y65" s="368"/>
      <c r="Z65" s="655"/>
      <c r="AA65" s="365"/>
      <c r="AB65" s="366"/>
      <c r="AC65" s="364"/>
      <c r="AD65" s="365"/>
      <c r="AE65" s="368"/>
      <c r="AF65" s="655"/>
      <c r="AG65" s="365"/>
      <c r="AH65" s="366"/>
      <c r="AI65" s="364"/>
      <c r="AJ65" s="365"/>
      <c r="AK65" s="368"/>
      <c r="AL65" s="655"/>
      <c r="AM65" s="365"/>
      <c r="AN65" s="366"/>
      <c r="AO65" s="369" t="s">
        <v>2902</v>
      </c>
      <c r="AP65" s="481"/>
      <c r="AQ65" s="380"/>
      <c r="AR65" s="653"/>
      <c r="AS65" s="353"/>
      <c r="AT65" s="382" t="s">
        <v>2869</v>
      </c>
      <c r="AU65" s="657" t="s">
        <v>2869</v>
      </c>
      <c r="AV65" s="382" t="s">
        <v>2869</v>
      </c>
      <c r="AW65" s="658" t="s">
        <v>2869</v>
      </c>
      <c r="AX65" s="393"/>
    </row>
    <row r="66">
      <c r="A66" s="480" t="s">
        <v>5132</v>
      </c>
      <c r="B66" s="433">
        <v>46169.0</v>
      </c>
      <c r="C66" s="434" t="s">
        <v>5271</v>
      </c>
      <c r="D66" s="363" t="s">
        <v>5272</v>
      </c>
      <c r="E66" s="367"/>
      <c r="F66" s="365"/>
      <c r="G66" s="368"/>
      <c r="H66" s="655"/>
      <c r="I66" s="365"/>
      <c r="J66" s="366"/>
      <c r="K66" s="367"/>
      <c r="L66" s="365"/>
      <c r="M66" s="368"/>
      <c r="N66" s="655"/>
      <c r="O66" s="365"/>
      <c r="P66" s="366"/>
      <c r="Q66" s="367"/>
      <c r="R66" s="365"/>
      <c r="S66" s="368"/>
      <c r="T66" s="655"/>
      <c r="U66" s="365"/>
      <c r="V66" s="366"/>
      <c r="W66" s="364"/>
      <c r="X66" s="365"/>
      <c r="Y66" s="368"/>
      <c r="Z66" s="655"/>
      <c r="AA66" s="365"/>
      <c r="AB66" s="366"/>
      <c r="AC66" s="364"/>
      <c r="AD66" s="365"/>
      <c r="AE66" s="368"/>
      <c r="AF66" s="655"/>
      <c r="AG66" s="365"/>
      <c r="AH66" s="366"/>
      <c r="AI66" s="364"/>
      <c r="AJ66" s="365"/>
      <c r="AK66" s="368"/>
      <c r="AL66" s="655"/>
      <c r="AM66" s="365"/>
      <c r="AN66" s="366"/>
      <c r="AO66" s="369" t="s">
        <v>2902</v>
      </c>
      <c r="AP66" s="481"/>
      <c r="AQ66" s="380"/>
      <c r="AR66" s="653"/>
      <c r="AS66" s="353"/>
      <c r="AT66" s="382" t="s">
        <v>2869</v>
      </c>
      <c r="AU66" s="657" t="s">
        <v>2869</v>
      </c>
      <c r="AV66" s="382" t="s">
        <v>2869</v>
      </c>
      <c r="AW66" s="658" t="s">
        <v>2869</v>
      </c>
      <c r="AX66" s="393"/>
    </row>
    <row r="67">
      <c r="A67" s="480" t="s">
        <v>5138</v>
      </c>
      <c r="B67" s="433">
        <v>46168.0</v>
      </c>
      <c r="C67" s="434" t="s">
        <v>5274</v>
      </c>
      <c r="D67" s="363" t="s">
        <v>5275</v>
      </c>
      <c r="E67" s="367"/>
      <c r="F67" s="365"/>
      <c r="G67" s="368"/>
      <c r="H67" s="655"/>
      <c r="I67" s="365"/>
      <c r="J67" s="366"/>
      <c r="K67" s="367"/>
      <c r="L67" s="365"/>
      <c r="M67" s="368"/>
      <c r="N67" s="655"/>
      <c r="O67" s="365"/>
      <c r="P67" s="366"/>
      <c r="Q67" s="367"/>
      <c r="R67" s="365"/>
      <c r="S67" s="368"/>
      <c r="T67" s="655"/>
      <c r="U67" s="365"/>
      <c r="V67" s="366"/>
      <c r="W67" s="364"/>
      <c r="X67" s="365"/>
      <c r="Y67" s="368"/>
      <c r="Z67" s="655"/>
      <c r="AA67" s="365"/>
      <c r="AB67" s="366"/>
      <c r="AC67" s="364"/>
      <c r="AD67" s="365"/>
      <c r="AE67" s="368"/>
      <c r="AF67" s="655"/>
      <c r="AG67" s="365"/>
      <c r="AH67" s="366"/>
      <c r="AI67" s="364"/>
      <c r="AJ67" s="365"/>
      <c r="AK67" s="368"/>
      <c r="AL67" s="655"/>
      <c r="AM67" s="365"/>
      <c r="AN67" s="366"/>
      <c r="AO67" s="369" t="s">
        <v>2902</v>
      </c>
      <c r="AP67" s="481"/>
      <c r="AQ67" s="380"/>
      <c r="AR67" s="653"/>
      <c r="AS67" s="353"/>
      <c r="AT67" s="382" t="s">
        <v>2869</v>
      </c>
      <c r="AU67" s="657" t="s">
        <v>2869</v>
      </c>
      <c r="AV67" s="382" t="s">
        <v>2869</v>
      </c>
      <c r="AW67" s="658" t="s">
        <v>2869</v>
      </c>
      <c r="AX67" s="393"/>
    </row>
    <row r="68">
      <c r="A68" s="480" t="s">
        <v>5135</v>
      </c>
      <c r="B68" s="433">
        <v>46170.0</v>
      </c>
      <c r="C68" s="434" t="s">
        <v>7493</v>
      </c>
      <c r="D68" s="363" t="s">
        <v>7494</v>
      </c>
      <c r="E68" s="367"/>
      <c r="F68" s="365"/>
      <c r="G68" s="368"/>
      <c r="H68" s="655"/>
      <c r="I68" s="365"/>
      <c r="J68" s="366"/>
      <c r="K68" s="367"/>
      <c r="L68" s="365"/>
      <c r="M68" s="368"/>
      <c r="N68" s="655"/>
      <c r="O68" s="365"/>
      <c r="P68" s="366"/>
      <c r="Q68" s="367"/>
      <c r="R68" s="365"/>
      <c r="S68" s="368"/>
      <c r="T68" s="655"/>
      <c r="U68" s="365"/>
      <c r="V68" s="366"/>
      <c r="W68" s="364">
        <v>1.0</v>
      </c>
      <c r="X68" s="365"/>
      <c r="Y68" s="368"/>
      <c r="Z68" s="655"/>
      <c r="AA68" s="365"/>
      <c r="AB68" s="366"/>
      <c r="AC68" s="364"/>
      <c r="AD68" s="365"/>
      <c r="AE68" s="368"/>
      <c r="AF68" s="655"/>
      <c r="AG68" s="365"/>
      <c r="AH68" s="366"/>
      <c r="AI68" s="364"/>
      <c r="AJ68" s="365"/>
      <c r="AK68" s="368"/>
      <c r="AL68" s="655"/>
      <c r="AM68" s="365"/>
      <c r="AN68" s="366"/>
      <c r="AO68" s="369" t="s">
        <v>2902</v>
      </c>
      <c r="AP68" s="481"/>
      <c r="AQ68" s="380" t="s">
        <v>7495</v>
      </c>
      <c r="AR68" s="653" t="s">
        <v>7472</v>
      </c>
      <c r="AS68" s="353"/>
      <c r="AT68" s="382">
        <v>4.0</v>
      </c>
      <c r="AU68" s="657">
        <v>96.0</v>
      </c>
      <c r="AV68" s="382">
        <v>0.0</v>
      </c>
      <c r="AW68" s="658">
        <v>100.0</v>
      </c>
      <c r="AX68" s="393" t="s">
        <v>3053</v>
      </c>
    </row>
    <row r="69">
      <c r="A69" s="480" t="s">
        <v>5138</v>
      </c>
      <c r="B69" s="433">
        <v>46168.0</v>
      </c>
      <c r="C69" s="434" t="s">
        <v>5276</v>
      </c>
      <c r="D69" s="363" t="s">
        <v>5277</v>
      </c>
      <c r="E69" s="367"/>
      <c r="F69" s="365"/>
      <c r="G69" s="368"/>
      <c r="H69" s="655"/>
      <c r="I69" s="365"/>
      <c r="J69" s="366"/>
      <c r="K69" s="367"/>
      <c r="L69" s="365"/>
      <c r="M69" s="368"/>
      <c r="N69" s="655"/>
      <c r="O69" s="365"/>
      <c r="P69" s="366"/>
      <c r="Q69" s="367"/>
      <c r="R69" s="365"/>
      <c r="S69" s="368"/>
      <c r="T69" s="655"/>
      <c r="U69" s="365"/>
      <c r="V69" s="366"/>
      <c r="W69" s="364"/>
      <c r="X69" s="365"/>
      <c r="Y69" s="368"/>
      <c r="Z69" s="655"/>
      <c r="AA69" s="365"/>
      <c r="AB69" s="366"/>
      <c r="AC69" s="364"/>
      <c r="AD69" s="365"/>
      <c r="AE69" s="368"/>
      <c r="AF69" s="655"/>
      <c r="AG69" s="365"/>
      <c r="AH69" s="366"/>
      <c r="AI69" s="364"/>
      <c r="AJ69" s="365"/>
      <c r="AK69" s="368"/>
      <c r="AL69" s="655"/>
      <c r="AM69" s="365"/>
      <c r="AN69" s="366"/>
      <c r="AO69" s="369" t="s">
        <v>2244</v>
      </c>
      <c r="AP69" s="481"/>
      <c r="AQ69" s="380"/>
      <c r="AR69" s="653" t="s">
        <v>7472</v>
      </c>
      <c r="AS69" s="353"/>
      <c r="AT69" s="382">
        <v>0.0</v>
      </c>
      <c r="AU69" s="657">
        <v>100.0</v>
      </c>
      <c r="AV69" s="382">
        <v>0.0</v>
      </c>
      <c r="AW69" s="658">
        <v>100.0</v>
      </c>
      <c r="AX69" s="393" t="s">
        <v>3022</v>
      </c>
    </row>
    <row r="70">
      <c r="A70" s="480" t="s">
        <v>5164</v>
      </c>
      <c r="B70" s="433">
        <v>46167.0</v>
      </c>
      <c r="C70" s="434" t="s">
        <v>5278</v>
      </c>
      <c r="D70" s="363" t="s">
        <v>5279</v>
      </c>
      <c r="E70" s="367"/>
      <c r="F70" s="365"/>
      <c r="G70" s="368"/>
      <c r="H70" s="655"/>
      <c r="I70" s="365"/>
      <c r="J70" s="366"/>
      <c r="K70" s="367"/>
      <c r="L70" s="365"/>
      <c r="M70" s="368"/>
      <c r="N70" s="655"/>
      <c r="O70" s="365"/>
      <c r="P70" s="366"/>
      <c r="Q70" s="367"/>
      <c r="R70" s="365"/>
      <c r="S70" s="368"/>
      <c r="T70" s="655"/>
      <c r="U70" s="365"/>
      <c r="V70" s="366"/>
      <c r="W70" s="364"/>
      <c r="X70" s="365">
        <v>1.0</v>
      </c>
      <c r="Y70" s="368">
        <v>1.0</v>
      </c>
      <c r="Z70" s="655"/>
      <c r="AA70" s="365"/>
      <c r="AB70" s="366"/>
      <c r="AC70" s="364"/>
      <c r="AD70" s="365"/>
      <c r="AE70" s="368"/>
      <c r="AF70" s="655"/>
      <c r="AG70" s="365"/>
      <c r="AH70" s="366"/>
      <c r="AI70" s="364"/>
      <c r="AJ70" s="365"/>
      <c r="AK70" s="368"/>
      <c r="AL70" s="655"/>
      <c r="AM70" s="365"/>
      <c r="AN70" s="366"/>
      <c r="AO70" s="369" t="s">
        <v>2244</v>
      </c>
      <c r="AP70" s="481"/>
      <c r="AQ70" s="380" t="s">
        <v>7496</v>
      </c>
      <c r="AR70" s="653" t="s">
        <v>7472</v>
      </c>
      <c r="AS70" s="353"/>
      <c r="AT70" s="382">
        <v>5.0</v>
      </c>
      <c r="AU70" s="657">
        <v>95.0</v>
      </c>
      <c r="AV70" s="382">
        <v>0.0</v>
      </c>
      <c r="AW70" s="658">
        <v>100.0</v>
      </c>
      <c r="AX70" s="393" t="s">
        <v>3022</v>
      </c>
    </row>
    <row r="71">
      <c r="A71" s="480" t="s">
        <v>5164</v>
      </c>
      <c r="B71" s="433">
        <v>46167.0</v>
      </c>
      <c r="C71" s="434" t="s">
        <v>5280</v>
      </c>
      <c r="D71" s="363" t="s">
        <v>5281</v>
      </c>
      <c r="E71" s="367"/>
      <c r="F71" s="365"/>
      <c r="G71" s="368"/>
      <c r="H71" s="655"/>
      <c r="I71" s="365"/>
      <c r="J71" s="366"/>
      <c r="K71" s="367"/>
      <c r="L71" s="365"/>
      <c r="M71" s="368"/>
      <c r="N71" s="655"/>
      <c r="O71" s="365"/>
      <c r="P71" s="366"/>
      <c r="Q71" s="367"/>
      <c r="R71" s="365"/>
      <c r="S71" s="368"/>
      <c r="T71" s="655"/>
      <c r="U71" s="365"/>
      <c r="V71" s="366"/>
      <c r="W71" s="364">
        <v>1.0</v>
      </c>
      <c r="X71" s="365">
        <v>2.0</v>
      </c>
      <c r="Y71" s="368"/>
      <c r="Z71" s="655"/>
      <c r="AA71" s="365"/>
      <c r="AB71" s="366"/>
      <c r="AC71" s="364"/>
      <c r="AD71" s="365"/>
      <c r="AE71" s="368"/>
      <c r="AF71" s="655"/>
      <c r="AG71" s="365"/>
      <c r="AH71" s="366"/>
      <c r="AI71" s="364"/>
      <c r="AJ71" s="365"/>
      <c r="AK71" s="368"/>
      <c r="AL71" s="655"/>
      <c r="AM71" s="365"/>
      <c r="AN71" s="366"/>
      <c r="AO71" s="369" t="s">
        <v>2244</v>
      </c>
      <c r="AP71" s="481"/>
      <c r="AQ71" s="380" t="s">
        <v>7497</v>
      </c>
      <c r="AR71" s="653" t="s">
        <v>7472</v>
      </c>
      <c r="AS71" s="353"/>
      <c r="AT71" s="382">
        <v>10.0</v>
      </c>
      <c r="AU71" s="657">
        <v>90.0</v>
      </c>
      <c r="AV71" s="382">
        <v>0.0</v>
      </c>
      <c r="AW71" s="658">
        <v>100.0</v>
      </c>
      <c r="AX71" s="393" t="s">
        <v>3022</v>
      </c>
    </row>
    <row r="72">
      <c r="A72" s="480" t="s">
        <v>5132</v>
      </c>
      <c r="B72" s="433">
        <v>46169.0</v>
      </c>
      <c r="C72" s="434" t="s">
        <v>5282</v>
      </c>
      <c r="D72" s="363" t="s">
        <v>5283</v>
      </c>
      <c r="E72" s="367"/>
      <c r="F72" s="365"/>
      <c r="G72" s="368"/>
      <c r="H72" s="655"/>
      <c r="I72" s="365"/>
      <c r="J72" s="366"/>
      <c r="K72" s="367"/>
      <c r="L72" s="365"/>
      <c r="M72" s="368"/>
      <c r="N72" s="655"/>
      <c r="O72" s="365"/>
      <c r="P72" s="366"/>
      <c r="Q72" s="367"/>
      <c r="R72" s="365"/>
      <c r="S72" s="368"/>
      <c r="T72" s="655"/>
      <c r="U72" s="365"/>
      <c r="V72" s="366"/>
      <c r="W72" s="364"/>
      <c r="X72" s="365"/>
      <c r="Y72" s="368"/>
      <c r="Z72" s="655"/>
      <c r="AA72" s="365"/>
      <c r="AB72" s="366"/>
      <c r="AC72" s="364"/>
      <c r="AD72" s="365"/>
      <c r="AE72" s="368"/>
      <c r="AF72" s="655"/>
      <c r="AG72" s="365"/>
      <c r="AH72" s="366"/>
      <c r="AI72" s="364"/>
      <c r="AJ72" s="365"/>
      <c r="AK72" s="368"/>
      <c r="AL72" s="655"/>
      <c r="AM72" s="365"/>
      <c r="AN72" s="366"/>
      <c r="AO72" s="369" t="s">
        <v>2244</v>
      </c>
      <c r="AP72" s="481"/>
      <c r="AQ72" s="380"/>
      <c r="AR72" s="653" t="s">
        <v>7472</v>
      </c>
      <c r="AS72" s="353"/>
      <c r="AT72" s="382">
        <v>0.0</v>
      </c>
      <c r="AU72" s="657">
        <v>100.0</v>
      </c>
      <c r="AV72" s="382">
        <v>0.0</v>
      </c>
      <c r="AW72" s="658">
        <v>100.0</v>
      </c>
      <c r="AX72" s="393" t="s">
        <v>3022</v>
      </c>
    </row>
    <row r="73">
      <c r="A73" s="480" t="s">
        <v>5135</v>
      </c>
      <c r="B73" s="433">
        <v>46170.0</v>
      </c>
      <c r="C73" s="434" t="s">
        <v>5284</v>
      </c>
      <c r="D73" s="363" t="s">
        <v>5285</v>
      </c>
      <c r="E73" s="367"/>
      <c r="F73" s="365"/>
      <c r="G73" s="368"/>
      <c r="H73" s="655"/>
      <c r="I73" s="365"/>
      <c r="J73" s="366"/>
      <c r="K73" s="367"/>
      <c r="L73" s="365"/>
      <c r="M73" s="368"/>
      <c r="N73" s="655"/>
      <c r="O73" s="365"/>
      <c r="P73" s="366"/>
      <c r="Q73" s="367"/>
      <c r="R73" s="365"/>
      <c r="S73" s="368"/>
      <c r="T73" s="655"/>
      <c r="U73" s="365"/>
      <c r="V73" s="366"/>
      <c r="W73" s="364"/>
      <c r="X73" s="365"/>
      <c r="Y73" s="368"/>
      <c r="Z73" s="655"/>
      <c r="AA73" s="365"/>
      <c r="AB73" s="366"/>
      <c r="AC73" s="364"/>
      <c r="AD73" s="365"/>
      <c r="AE73" s="368"/>
      <c r="AF73" s="655"/>
      <c r="AG73" s="365"/>
      <c r="AH73" s="366"/>
      <c r="AI73" s="364"/>
      <c r="AJ73" s="365"/>
      <c r="AK73" s="368"/>
      <c r="AL73" s="655"/>
      <c r="AM73" s="365"/>
      <c r="AN73" s="366"/>
      <c r="AO73" s="369" t="s">
        <v>2244</v>
      </c>
      <c r="AP73" s="481"/>
      <c r="AQ73" s="380"/>
      <c r="AR73" s="653" t="s">
        <v>7472</v>
      </c>
      <c r="AS73" s="353"/>
      <c r="AT73" s="382">
        <v>0.0</v>
      </c>
      <c r="AU73" s="657">
        <v>100.0</v>
      </c>
      <c r="AV73" s="382">
        <v>0.0</v>
      </c>
      <c r="AW73" s="658">
        <v>100.0</v>
      </c>
      <c r="AX73" s="393" t="s">
        <v>3022</v>
      </c>
    </row>
    <row r="74">
      <c r="A74" s="480" t="s">
        <v>5138</v>
      </c>
      <c r="B74" s="433">
        <v>46168.0</v>
      </c>
      <c r="C74" s="434" t="s">
        <v>5286</v>
      </c>
      <c r="D74" s="363" t="s">
        <v>5287</v>
      </c>
      <c r="E74" s="367"/>
      <c r="F74" s="365"/>
      <c r="G74" s="368"/>
      <c r="H74" s="655"/>
      <c r="I74" s="365"/>
      <c r="J74" s="366"/>
      <c r="K74" s="367"/>
      <c r="L74" s="365"/>
      <c r="M74" s="368"/>
      <c r="N74" s="655"/>
      <c r="O74" s="365"/>
      <c r="P74" s="366"/>
      <c r="Q74" s="367"/>
      <c r="R74" s="365"/>
      <c r="S74" s="368"/>
      <c r="T74" s="655"/>
      <c r="U74" s="365"/>
      <c r="V74" s="366"/>
      <c r="W74" s="364"/>
      <c r="X74" s="365"/>
      <c r="Y74" s="368"/>
      <c r="Z74" s="655"/>
      <c r="AA74" s="365"/>
      <c r="AB74" s="366"/>
      <c r="AC74" s="364"/>
      <c r="AD74" s="365"/>
      <c r="AE74" s="368"/>
      <c r="AF74" s="655"/>
      <c r="AG74" s="365"/>
      <c r="AH74" s="366"/>
      <c r="AI74" s="364"/>
      <c r="AJ74" s="365"/>
      <c r="AK74" s="368"/>
      <c r="AL74" s="655"/>
      <c r="AM74" s="365"/>
      <c r="AN74" s="366"/>
      <c r="AO74" s="369" t="s">
        <v>2244</v>
      </c>
      <c r="AP74" s="481"/>
      <c r="AQ74" s="380"/>
      <c r="AR74" s="653" t="s">
        <v>7472</v>
      </c>
      <c r="AS74" s="353"/>
      <c r="AT74" s="382">
        <v>0.0</v>
      </c>
      <c r="AU74" s="657">
        <v>100.0</v>
      </c>
      <c r="AV74" s="382">
        <v>0.0</v>
      </c>
      <c r="AW74" s="658">
        <v>100.0</v>
      </c>
      <c r="AX74" s="393" t="s">
        <v>3022</v>
      </c>
    </row>
    <row r="75">
      <c r="A75" s="480" t="s">
        <v>5138</v>
      </c>
      <c r="B75" s="433">
        <v>46168.0</v>
      </c>
      <c r="C75" s="434" t="s">
        <v>5288</v>
      </c>
      <c r="D75" s="363" t="s">
        <v>5289</v>
      </c>
      <c r="E75" s="367"/>
      <c r="F75" s="365"/>
      <c r="G75" s="368"/>
      <c r="H75" s="655"/>
      <c r="I75" s="365"/>
      <c r="J75" s="366"/>
      <c r="K75" s="367"/>
      <c r="L75" s="365"/>
      <c r="M75" s="368"/>
      <c r="N75" s="655"/>
      <c r="O75" s="365"/>
      <c r="P75" s="366"/>
      <c r="Q75" s="367"/>
      <c r="R75" s="365"/>
      <c r="S75" s="368"/>
      <c r="T75" s="655"/>
      <c r="U75" s="365"/>
      <c r="V75" s="366"/>
      <c r="W75" s="364"/>
      <c r="X75" s="365"/>
      <c r="Y75" s="368"/>
      <c r="Z75" s="655"/>
      <c r="AA75" s="365"/>
      <c r="AB75" s="366"/>
      <c r="AC75" s="364"/>
      <c r="AD75" s="365"/>
      <c r="AE75" s="368"/>
      <c r="AF75" s="655"/>
      <c r="AG75" s="365"/>
      <c r="AH75" s="366"/>
      <c r="AI75" s="364"/>
      <c r="AJ75" s="365"/>
      <c r="AK75" s="368"/>
      <c r="AL75" s="655"/>
      <c r="AM75" s="365"/>
      <c r="AN75" s="366"/>
      <c r="AO75" s="369" t="s">
        <v>2244</v>
      </c>
      <c r="AP75" s="481"/>
      <c r="AQ75" s="372"/>
      <c r="AR75" s="653"/>
      <c r="AS75" s="353"/>
      <c r="AT75" s="382" t="s">
        <v>2869</v>
      </c>
      <c r="AU75" s="657" t="s">
        <v>2869</v>
      </c>
      <c r="AV75" s="382" t="s">
        <v>2869</v>
      </c>
      <c r="AW75" s="658" t="s">
        <v>2869</v>
      </c>
      <c r="AX75" s="393"/>
    </row>
    <row r="76">
      <c r="A76" s="480" t="s">
        <v>5138</v>
      </c>
      <c r="B76" s="433">
        <v>46168.0</v>
      </c>
      <c r="C76" s="434" t="s">
        <v>5291</v>
      </c>
      <c r="D76" s="363" t="s">
        <v>5292</v>
      </c>
      <c r="E76" s="367"/>
      <c r="F76" s="365"/>
      <c r="G76" s="368"/>
      <c r="H76" s="655"/>
      <c r="I76" s="365"/>
      <c r="J76" s="366"/>
      <c r="K76" s="367"/>
      <c r="L76" s="365"/>
      <c r="M76" s="368"/>
      <c r="N76" s="655"/>
      <c r="O76" s="365"/>
      <c r="P76" s="366"/>
      <c r="Q76" s="367"/>
      <c r="R76" s="365"/>
      <c r="S76" s="368"/>
      <c r="T76" s="655"/>
      <c r="U76" s="365"/>
      <c r="V76" s="366"/>
      <c r="W76" s="364"/>
      <c r="X76" s="365"/>
      <c r="Y76" s="368"/>
      <c r="Z76" s="655"/>
      <c r="AA76" s="365"/>
      <c r="AB76" s="366"/>
      <c r="AC76" s="364"/>
      <c r="AD76" s="365"/>
      <c r="AE76" s="368"/>
      <c r="AF76" s="655"/>
      <c r="AG76" s="365"/>
      <c r="AH76" s="366"/>
      <c r="AI76" s="364"/>
      <c r="AJ76" s="365"/>
      <c r="AK76" s="368"/>
      <c r="AL76" s="655"/>
      <c r="AM76" s="365"/>
      <c r="AN76" s="366"/>
      <c r="AO76" s="369" t="s">
        <v>2244</v>
      </c>
      <c r="AP76" s="481"/>
      <c r="AQ76" s="380"/>
      <c r="AR76" s="653"/>
      <c r="AS76" s="353"/>
      <c r="AT76" s="382" t="s">
        <v>2869</v>
      </c>
      <c r="AU76" s="657" t="s">
        <v>2869</v>
      </c>
      <c r="AV76" s="382" t="s">
        <v>2869</v>
      </c>
      <c r="AW76" s="658" t="s">
        <v>2869</v>
      </c>
      <c r="AX76" s="393"/>
    </row>
    <row r="77">
      <c r="A77" s="480" t="s">
        <v>5132</v>
      </c>
      <c r="B77" s="433">
        <v>46169.0</v>
      </c>
      <c r="C77" s="434" t="s">
        <v>7498</v>
      </c>
      <c r="D77" s="363" t="s">
        <v>7499</v>
      </c>
      <c r="E77" s="367"/>
      <c r="F77" s="365"/>
      <c r="G77" s="368"/>
      <c r="H77" s="655"/>
      <c r="I77" s="365"/>
      <c r="J77" s="366"/>
      <c r="K77" s="367"/>
      <c r="L77" s="365"/>
      <c r="M77" s="368"/>
      <c r="N77" s="655"/>
      <c r="O77" s="365"/>
      <c r="P77" s="366"/>
      <c r="Q77" s="367"/>
      <c r="R77" s="365"/>
      <c r="S77" s="368"/>
      <c r="T77" s="655"/>
      <c r="U77" s="365"/>
      <c r="V77" s="366"/>
      <c r="W77" s="364"/>
      <c r="X77" s="365"/>
      <c r="Y77" s="368"/>
      <c r="Z77" s="655"/>
      <c r="AA77" s="365"/>
      <c r="AB77" s="366"/>
      <c r="AC77" s="364"/>
      <c r="AD77" s="365"/>
      <c r="AE77" s="368"/>
      <c r="AF77" s="655"/>
      <c r="AG77" s="365"/>
      <c r="AH77" s="366"/>
      <c r="AI77" s="364"/>
      <c r="AJ77" s="365"/>
      <c r="AK77" s="368"/>
      <c r="AL77" s="655"/>
      <c r="AM77" s="365"/>
      <c r="AN77" s="366"/>
      <c r="AO77" s="369" t="s">
        <v>555</v>
      </c>
      <c r="AP77" s="481"/>
      <c r="AQ77" s="380"/>
      <c r="AR77" s="653" t="s">
        <v>7472</v>
      </c>
      <c r="AS77" s="353"/>
      <c r="AT77" s="382">
        <v>0.0</v>
      </c>
      <c r="AU77" s="657">
        <v>100.0</v>
      </c>
      <c r="AV77" s="382">
        <v>0.0</v>
      </c>
      <c r="AW77" s="658">
        <v>100.0</v>
      </c>
      <c r="AX77" s="393" t="s">
        <v>3039</v>
      </c>
    </row>
    <row r="78">
      <c r="A78" s="480" t="s">
        <v>5132</v>
      </c>
      <c r="B78" s="433">
        <v>46169.0</v>
      </c>
      <c r="C78" s="434" t="s">
        <v>5293</v>
      </c>
      <c r="D78" s="363" t="s">
        <v>5294</v>
      </c>
      <c r="E78" s="367"/>
      <c r="F78" s="365"/>
      <c r="G78" s="368"/>
      <c r="H78" s="655"/>
      <c r="I78" s="365"/>
      <c r="J78" s="366"/>
      <c r="K78" s="367"/>
      <c r="L78" s="365"/>
      <c r="M78" s="368"/>
      <c r="N78" s="655"/>
      <c r="O78" s="365"/>
      <c r="P78" s="366"/>
      <c r="Q78" s="367"/>
      <c r="R78" s="365"/>
      <c r="S78" s="368"/>
      <c r="T78" s="655"/>
      <c r="U78" s="365"/>
      <c r="V78" s="366"/>
      <c r="W78" s="364"/>
      <c r="X78" s="365"/>
      <c r="Y78" s="368"/>
      <c r="Z78" s="655"/>
      <c r="AA78" s="365"/>
      <c r="AB78" s="366"/>
      <c r="AC78" s="364"/>
      <c r="AD78" s="365"/>
      <c r="AE78" s="368"/>
      <c r="AF78" s="655"/>
      <c r="AG78" s="365"/>
      <c r="AH78" s="366"/>
      <c r="AI78" s="364"/>
      <c r="AJ78" s="365"/>
      <c r="AK78" s="368"/>
      <c r="AL78" s="655"/>
      <c r="AM78" s="365"/>
      <c r="AN78" s="366"/>
      <c r="AO78" s="369" t="s">
        <v>555</v>
      </c>
      <c r="AP78" s="481"/>
      <c r="AQ78" s="380"/>
      <c r="AR78" s="653" t="s">
        <v>7472</v>
      </c>
      <c r="AS78" s="353"/>
      <c r="AT78" s="382">
        <v>0.0</v>
      </c>
      <c r="AU78" s="657">
        <v>100.0</v>
      </c>
      <c r="AV78" s="382">
        <v>0.0</v>
      </c>
      <c r="AW78" s="658">
        <v>100.0</v>
      </c>
      <c r="AX78" s="393" t="s">
        <v>3039</v>
      </c>
    </row>
    <row r="79">
      <c r="A79" s="480" t="s">
        <v>5132</v>
      </c>
      <c r="B79" s="433">
        <v>46169.0</v>
      </c>
      <c r="C79" s="434" t="s">
        <v>7500</v>
      </c>
      <c r="D79" s="363" t="s">
        <v>7501</v>
      </c>
      <c r="E79" s="367"/>
      <c r="F79" s="365"/>
      <c r="G79" s="368"/>
      <c r="H79" s="655"/>
      <c r="I79" s="365"/>
      <c r="J79" s="366"/>
      <c r="K79" s="367"/>
      <c r="L79" s="365"/>
      <c r="M79" s="368"/>
      <c r="N79" s="655"/>
      <c r="O79" s="365"/>
      <c r="P79" s="366"/>
      <c r="Q79" s="367"/>
      <c r="R79" s="365"/>
      <c r="S79" s="368"/>
      <c r="T79" s="655"/>
      <c r="U79" s="365"/>
      <c r="V79" s="366"/>
      <c r="W79" s="364"/>
      <c r="X79" s="365"/>
      <c r="Y79" s="368"/>
      <c r="Z79" s="655"/>
      <c r="AA79" s="365"/>
      <c r="AB79" s="366"/>
      <c r="AC79" s="364"/>
      <c r="AD79" s="365"/>
      <c r="AE79" s="368"/>
      <c r="AF79" s="655"/>
      <c r="AG79" s="365"/>
      <c r="AH79" s="366"/>
      <c r="AI79" s="364"/>
      <c r="AJ79" s="365"/>
      <c r="AK79" s="368"/>
      <c r="AL79" s="655"/>
      <c r="AM79" s="365"/>
      <c r="AN79" s="366"/>
      <c r="AO79" s="369" t="s">
        <v>555</v>
      </c>
      <c r="AP79" s="481"/>
      <c r="AQ79" s="372"/>
      <c r="AR79" s="653" t="s">
        <v>7472</v>
      </c>
      <c r="AS79" s="353"/>
      <c r="AT79" s="382">
        <v>0.0</v>
      </c>
      <c r="AU79" s="657">
        <v>100.0</v>
      </c>
      <c r="AV79" s="382">
        <v>0.0</v>
      </c>
      <c r="AW79" s="658">
        <v>100.0</v>
      </c>
      <c r="AX79" s="393" t="s">
        <v>3039</v>
      </c>
    </row>
    <row r="80">
      <c r="A80" s="480" t="s">
        <v>5138</v>
      </c>
      <c r="B80" s="433">
        <v>46168.0</v>
      </c>
      <c r="C80" s="434" t="s">
        <v>5295</v>
      </c>
      <c r="D80" s="363" t="s">
        <v>5296</v>
      </c>
      <c r="E80" s="367"/>
      <c r="F80" s="365"/>
      <c r="G80" s="368"/>
      <c r="H80" s="655"/>
      <c r="I80" s="365"/>
      <c r="J80" s="366"/>
      <c r="K80" s="367"/>
      <c r="L80" s="365"/>
      <c r="M80" s="368"/>
      <c r="N80" s="655"/>
      <c r="O80" s="365"/>
      <c r="P80" s="366"/>
      <c r="Q80" s="367"/>
      <c r="R80" s="365"/>
      <c r="S80" s="368"/>
      <c r="T80" s="655"/>
      <c r="U80" s="365"/>
      <c r="V80" s="366"/>
      <c r="W80" s="364"/>
      <c r="X80" s="365"/>
      <c r="Y80" s="368"/>
      <c r="Z80" s="655"/>
      <c r="AA80" s="365"/>
      <c r="AB80" s="366"/>
      <c r="AC80" s="364"/>
      <c r="AD80" s="365"/>
      <c r="AE80" s="368"/>
      <c r="AF80" s="655"/>
      <c r="AG80" s="365"/>
      <c r="AH80" s="366"/>
      <c r="AI80" s="364"/>
      <c r="AJ80" s="365"/>
      <c r="AK80" s="368"/>
      <c r="AL80" s="655"/>
      <c r="AM80" s="365"/>
      <c r="AN80" s="366"/>
      <c r="AO80" s="369" t="s">
        <v>555</v>
      </c>
      <c r="AP80" s="481"/>
      <c r="AQ80" s="372"/>
      <c r="AR80" s="653" t="s">
        <v>7472</v>
      </c>
      <c r="AS80" s="353"/>
      <c r="AT80" s="382">
        <v>0.0</v>
      </c>
      <c r="AU80" s="657">
        <v>100.0</v>
      </c>
      <c r="AV80" s="382">
        <v>0.0</v>
      </c>
      <c r="AW80" s="658">
        <v>100.0</v>
      </c>
      <c r="AX80" s="393" t="s">
        <v>3039</v>
      </c>
    </row>
    <row r="81">
      <c r="A81" s="480" t="s">
        <v>5132</v>
      </c>
      <c r="B81" s="433">
        <v>46169.0</v>
      </c>
      <c r="C81" s="434" t="s">
        <v>5297</v>
      </c>
      <c r="D81" s="363" t="s">
        <v>5298</v>
      </c>
      <c r="E81" s="367"/>
      <c r="F81" s="365"/>
      <c r="G81" s="368"/>
      <c r="H81" s="655"/>
      <c r="I81" s="365"/>
      <c r="J81" s="366"/>
      <c r="K81" s="367"/>
      <c r="L81" s="365"/>
      <c r="M81" s="368"/>
      <c r="N81" s="655"/>
      <c r="O81" s="365"/>
      <c r="P81" s="366"/>
      <c r="Q81" s="367"/>
      <c r="R81" s="365"/>
      <c r="S81" s="368"/>
      <c r="T81" s="655"/>
      <c r="U81" s="365"/>
      <c r="V81" s="366"/>
      <c r="W81" s="364"/>
      <c r="X81" s="365"/>
      <c r="Y81" s="368"/>
      <c r="Z81" s="655"/>
      <c r="AA81" s="365"/>
      <c r="AB81" s="366"/>
      <c r="AC81" s="364"/>
      <c r="AD81" s="365"/>
      <c r="AE81" s="368"/>
      <c r="AF81" s="655"/>
      <c r="AG81" s="365"/>
      <c r="AH81" s="366"/>
      <c r="AI81" s="364"/>
      <c r="AJ81" s="365"/>
      <c r="AK81" s="368"/>
      <c r="AL81" s="655"/>
      <c r="AM81" s="365"/>
      <c r="AN81" s="366"/>
      <c r="AO81" s="369" t="s">
        <v>555</v>
      </c>
      <c r="AP81" s="481" t="s">
        <v>3003</v>
      </c>
      <c r="AQ81" s="372"/>
      <c r="AR81" s="653"/>
      <c r="AS81" s="353"/>
      <c r="AT81" s="382" t="s">
        <v>2869</v>
      </c>
      <c r="AU81" s="657" t="s">
        <v>2869</v>
      </c>
      <c r="AV81" s="382" t="s">
        <v>2869</v>
      </c>
      <c r="AW81" s="658" t="s">
        <v>2869</v>
      </c>
      <c r="AX81" s="393"/>
    </row>
    <row r="82">
      <c r="A82" s="480" t="s">
        <v>5164</v>
      </c>
      <c r="B82" s="433">
        <v>46167.0</v>
      </c>
      <c r="C82" s="434" t="s">
        <v>5299</v>
      </c>
      <c r="D82" s="363" t="s">
        <v>5300</v>
      </c>
      <c r="E82" s="367"/>
      <c r="F82" s="365"/>
      <c r="G82" s="368"/>
      <c r="H82" s="655"/>
      <c r="I82" s="365"/>
      <c r="J82" s="366"/>
      <c r="K82" s="367"/>
      <c r="L82" s="365"/>
      <c r="M82" s="368"/>
      <c r="N82" s="655"/>
      <c r="O82" s="365"/>
      <c r="P82" s="366"/>
      <c r="Q82" s="367"/>
      <c r="R82" s="365"/>
      <c r="S82" s="368"/>
      <c r="T82" s="655"/>
      <c r="U82" s="365"/>
      <c r="V82" s="366"/>
      <c r="W82" s="364"/>
      <c r="X82" s="365"/>
      <c r="Y82" s="368"/>
      <c r="Z82" s="655"/>
      <c r="AA82" s="365"/>
      <c r="AB82" s="366"/>
      <c r="AC82" s="364"/>
      <c r="AD82" s="365"/>
      <c r="AE82" s="368"/>
      <c r="AF82" s="655"/>
      <c r="AG82" s="365"/>
      <c r="AH82" s="366"/>
      <c r="AI82" s="364"/>
      <c r="AJ82" s="365"/>
      <c r="AK82" s="368"/>
      <c r="AL82" s="655"/>
      <c r="AM82" s="365"/>
      <c r="AN82" s="366"/>
      <c r="AO82" s="369" t="s">
        <v>555</v>
      </c>
      <c r="AP82" s="481"/>
      <c r="AQ82" s="380"/>
      <c r="AR82" s="653" t="s">
        <v>7472</v>
      </c>
      <c r="AS82" s="353"/>
      <c r="AT82" s="382">
        <v>0.0</v>
      </c>
      <c r="AU82" s="657">
        <v>100.0</v>
      </c>
      <c r="AV82" s="382">
        <v>0.0</v>
      </c>
      <c r="AW82" s="658">
        <v>100.0</v>
      </c>
      <c r="AX82" s="393" t="s">
        <v>3039</v>
      </c>
    </row>
    <row r="83">
      <c r="A83" s="480" t="s">
        <v>5132</v>
      </c>
      <c r="B83" s="433">
        <v>46169.0</v>
      </c>
      <c r="C83" s="434" t="s">
        <v>7502</v>
      </c>
      <c r="D83" s="363" t="s">
        <v>7503</v>
      </c>
      <c r="E83" s="367"/>
      <c r="F83" s="365"/>
      <c r="G83" s="368"/>
      <c r="H83" s="655"/>
      <c r="I83" s="365"/>
      <c r="J83" s="366"/>
      <c r="K83" s="367"/>
      <c r="L83" s="365"/>
      <c r="M83" s="368"/>
      <c r="N83" s="655"/>
      <c r="O83" s="365"/>
      <c r="P83" s="366"/>
      <c r="Q83" s="367"/>
      <c r="R83" s="365"/>
      <c r="S83" s="368"/>
      <c r="T83" s="655"/>
      <c r="U83" s="365"/>
      <c r="V83" s="366"/>
      <c r="W83" s="364"/>
      <c r="X83" s="365"/>
      <c r="Y83" s="368"/>
      <c r="Z83" s="655"/>
      <c r="AA83" s="365"/>
      <c r="AB83" s="366"/>
      <c r="AC83" s="364"/>
      <c r="AD83" s="365"/>
      <c r="AE83" s="368"/>
      <c r="AF83" s="655"/>
      <c r="AG83" s="365"/>
      <c r="AH83" s="366"/>
      <c r="AI83" s="364"/>
      <c r="AJ83" s="365"/>
      <c r="AK83" s="368"/>
      <c r="AL83" s="655"/>
      <c r="AM83" s="365"/>
      <c r="AN83" s="366"/>
      <c r="AO83" s="369" t="s">
        <v>555</v>
      </c>
      <c r="AP83" s="481"/>
      <c r="AQ83" s="380"/>
      <c r="AR83" s="653"/>
      <c r="AS83" s="353"/>
      <c r="AT83" s="382" t="s">
        <v>2869</v>
      </c>
      <c r="AU83" s="657" t="s">
        <v>2869</v>
      </c>
      <c r="AV83" s="382" t="s">
        <v>2869</v>
      </c>
      <c r="AW83" s="658" t="s">
        <v>2869</v>
      </c>
      <c r="AX83" s="393"/>
    </row>
    <row r="84">
      <c r="A84" s="480" t="s">
        <v>5135</v>
      </c>
      <c r="B84" s="433">
        <v>46170.0</v>
      </c>
      <c r="C84" s="434" t="s">
        <v>5301</v>
      </c>
      <c r="D84" s="363" t="s">
        <v>5302</v>
      </c>
      <c r="E84" s="367"/>
      <c r="F84" s="365"/>
      <c r="G84" s="368"/>
      <c r="H84" s="655"/>
      <c r="I84" s="365"/>
      <c r="J84" s="366"/>
      <c r="K84" s="367"/>
      <c r="L84" s="365"/>
      <c r="M84" s="368"/>
      <c r="N84" s="655"/>
      <c r="O84" s="365"/>
      <c r="P84" s="366"/>
      <c r="Q84" s="367"/>
      <c r="R84" s="365"/>
      <c r="S84" s="368"/>
      <c r="T84" s="655"/>
      <c r="U84" s="365"/>
      <c r="V84" s="366"/>
      <c r="W84" s="364"/>
      <c r="X84" s="365"/>
      <c r="Y84" s="368"/>
      <c r="Z84" s="655"/>
      <c r="AA84" s="365"/>
      <c r="AB84" s="366"/>
      <c r="AC84" s="364"/>
      <c r="AD84" s="365"/>
      <c r="AE84" s="368"/>
      <c r="AF84" s="655"/>
      <c r="AG84" s="365"/>
      <c r="AH84" s="366"/>
      <c r="AI84" s="364"/>
      <c r="AJ84" s="365"/>
      <c r="AK84" s="368"/>
      <c r="AL84" s="655"/>
      <c r="AM84" s="365"/>
      <c r="AN84" s="366"/>
      <c r="AO84" s="369" t="s">
        <v>555</v>
      </c>
      <c r="AP84" s="481"/>
      <c r="AQ84" s="380"/>
      <c r="AR84" s="653"/>
      <c r="AS84" s="353"/>
      <c r="AT84" s="382" t="s">
        <v>2869</v>
      </c>
      <c r="AU84" s="657" t="s">
        <v>2869</v>
      </c>
      <c r="AV84" s="382" t="s">
        <v>2869</v>
      </c>
      <c r="AW84" s="658" t="s">
        <v>2869</v>
      </c>
      <c r="AX84" s="393"/>
    </row>
    <row r="85">
      <c r="A85" s="480" t="s">
        <v>5135</v>
      </c>
      <c r="B85" s="433">
        <v>46170.0</v>
      </c>
      <c r="C85" s="434" t="s">
        <v>5303</v>
      </c>
      <c r="D85" s="363" t="s">
        <v>5304</v>
      </c>
      <c r="E85" s="367"/>
      <c r="F85" s="365"/>
      <c r="G85" s="368"/>
      <c r="H85" s="655"/>
      <c r="I85" s="365"/>
      <c r="J85" s="366"/>
      <c r="K85" s="367"/>
      <c r="L85" s="365"/>
      <c r="M85" s="368"/>
      <c r="N85" s="655"/>
      <c r="O85" s="365"/>
      <c r="P85" s="366"/>
      <c r="Q85" s="367"/>
      <c r="R85" s="365"/>
      <c r="S85" s="368"/>
      <c r="T85" s="655"/>
      <c r="U85" s="365"/>
      <c r="V85" s="366"/>
      <c r="W85" s="364"/>
      <c r="X85" s="365"/>
      <c r="Y85" s="368"/>
      <c r="Z85" s="655"/>
      <c r="AA85" s="365"/>
      <c r="AB85" s="366"/>
      <c r="AC85" s="364"/>
      <c r="AD85" s="365"/>
      <c r="AE85" s="368"/>
      <c r="AF85" s="655"/>
      <c r="AG85" s="365"/>
      <c r="AH85" s="366"/>
      <c r="AI85" s="364"/>
      <c r="AJ85" s="365"/>
      <c r="AK85" s="368"/>
      <c r="AL85" s="655"/>
      <c r="AM85" s="365"/>
      <c r="AN85" s="366"/>
      <c r="AO85" s="369" t="s">
        <v>555</v>
      </c>
      <c r="AP85" s="481"/>
      <c r="AQ85" s="372"/>
      <c r="AR85" s="653"/>
      <c r="AS85" s="353"/>
      <c r="AT85" s="382" t="s">
        <v>2869</v>
      </c>
      <c r="AU85" s="657" t="s">
        <v>2869</v>
      </c>
      <c r="AV85" s="382" t="s">
        <v>2869</v>
      </c>
      <c r="AW85" s="658" t="s">
        <v>2869</v>
      </c>
      <c r="AX85" s="359"/>
    </row>
    <row r="86">
      <c r="A86" s="480" t="s">
        <v>5138</v>
      </c>
      <c r="B86" s="433">
        <v>46168.0</v>
      </c>
      <c r="C86" s="434" t="s">
        <v>5305</v>
      </c>
      <c r="D86" s="363" t="s">
        <v>5306</v>
      </c>
      <c r="E86" s="367"/>
      <c r="F86" s="365"/>
      <c r="G86" s="368"/>
      <c r="H86" s="655"/>
      <c r="I86" s="365"/>
      <c r="J86" s="366"/>
      <c r="K86" s="367"/>
      <c r="L86" s="365"/>
      <c r="M86" s="368"/>
      <c r="N86" s="655"/>
      <c r="O86" s="365"/>
      <c r="P86" s="366"/>
      <c r="Q86" s="367"/>
      <c r="R86" s="365"/>
      <c r="S86" s="368"/>
      <c r="T86" s="655"/>
      <c r="U86" s="365"/>
      <c r="V86" s="366"/>
      <c r="W86" s="364"/>
      <c r="X86" s="365"/>
      <c r="Y86" s="368"/>
      <c r="Z86" s="655"/>
      <c r="AA86" s="365"/>
      <c r="AB86" s="366"/>
      <c r="AC86" s="364"/>
      <c r="AD86" s="365"/>
      <c r="AE86" s="368"/>
      <c r="AF86" s="655"/>
      <c r="AG86" s="365"/>
      <c r="AH86" s="366"/>
      <c r="AI86" s="364"/>
      <c r="AJ86" s="365"/>
      <c r="AK86" s="368"/>
      <c r="AL86" s="655"/>
      <c r="AM86" s="365"/>
      <c r="AN86" s="366"/>
      <c r="AO86" s="369" t="s">
        <v>555</v>
      </c>
      <c r="AP86" s="481"/>
      <c r="AQ86" s="380"/>
      <c r="AR86" s="653"/>
      <c r="AS86" s="353"/>
      <c r="AT86" s="382" t="s">
        <v>2869</v>
      </c>
      <c r="AU86" s="657" t="s">
        <v>2869</v>
      </c>
      <c r="AV86" s="382" t="s">
        <v>2869</v>
      </c>
      <c r="AW86" s="658" t="s">
        <v>2869</v>
      </c>
      <c r="AX86" s="393"/>
    </row>
    <row r="87">
      <c r="A87" s="482" t="s">
        <v>5138</v>
      </c>
      <c r="B87" s="433">
        <v>46168.0</v>
      </c>
      <c r="C87" s="434" t="s">
        <v>7504</v>
      </c>
      <c r="D87" s="363" t="s">
        <v>7505</v>
      </c>
      <c r="E87" s="367"/>
      <c r="F87" s="365"/>
      <c r="G87" s="368"/>
      <c r="H87" s="655"/>
      <c r="I87" s="365"/>
      <c r="J87" s="366"/>
      <c r="K87" s="367"/>
      <c r="L87" s="365"/>
      <c r="M87" s="368"/>
      <c r="N87" s="655"/>
      <c r="O87" s="365"/>
      <c r="P87" s="366"/>
      <c r="Q87" s="367"/>
      <c r="R87" s="365"/>
      <c r="S87" s="368"/>
      <c r="T87" s="655"/>
      <c r="U87" s="365"/>
      <c r="V87" s="366"/>
      <c r="W87" s="364"/>
      <c r="X87" s="365"/>
      <c r="Y87" s="368"/>
      <c r="Z87" s="655"/>
      <c r="AA87" s="365"/>
      <c r="AB87" s="366"/>
      <c r="AC87" s="364"/>
      <c r="AD87" s="365"/>
      <c r="AE87" s="368"/>
      <c r="AF87" s="655"/>
      <c r="AG87" s="365"/>
      <c r="AH87" s="366"/>
      <c r="AI87" s="364"/>
      <c r="AJ87" s="365"/>
      <c r="AK87" s="368"/>
      <c r="AL87" s="655"/>
      <c r="AM87" s="365"/>
      <c r="AN87" s="366"/>
      <c r="AO87" s="369" t="s">
        <v>555</v>
      </c>
      <c r="AP87" s="481"/>
      <c r="AQ87" s="380"/>
      <c r="AR87" s="653"/>
      <c r="AS87" s="353"/>
      <c r="AT87" s="382" t="s">
        <v>2869</v>
      </c>
      <c r="AU87" s="657" t="s">
        <v>2869</v>
      </c>
      <c r="AV87" s="382" t="s">
        <v>2869</v>
      </c>
      <c r="AW87" s="658" t="s">
        <v>2869</v>
      </c>
      <c r="AX87" s="393"/>
    </row>
    <row r="88">
      <c r="A88" s="480" t="s">
        <v>5132</v>
      </c>
      <c r="B88" s="433">
        <v>46169.0</v>
      </c>
      <c r="C88" s="434" t="s">
        <v>7506</v>
      </c>
      <c r="D88" s="363" t="s">
        <v>7507</v>
      </c>
      <c r="E88" s="367"/>
      <c r="F88" s="365"/>
      <c r="G88" s="368"/>
      <c r="H88" s="655"/>
      <c r="I88" s="365"/>
      <c r="J88" s="366"/>
      <c r="K88" s="367"/>
      <c r="L88" s="365"/>
      <c r="M88" s="368"/>
      <c r="N88" s="655"/>
      <c r="O88" s="365"/>
      <c r="P88" s="366"/>
      <c r="Q88" s="367"/>
      <c r="R88" s="365"/>
      <c r="S88" s="368"/>
      <c r="T88" s="655"/>
      <c r="U88" s="365"/>
      <c r="V88" s="366"/>
      <c r="W88" s="364"/>
      <c r="X88" s="365"/>
      <c r="Y88" s="368"/>
      <c r="Z88" s="655"/>
      <c r="AA88" s="365"/>
      <c r="AB88" s="366"/>
      <c r="AC88" s="364"/>
      <c r="AD88" s="365"/>
      <c r="AE88" s="368"/>
      <c r="AF88" s="655"/>
      <c r="AG88" s="365"/>
      <c r="AH88" s="366"/>
      <c r="AI88" s="364"/>
      <c r="AJ88" s="365"/>
      <c r="AK88" s="368"/>
      <c r="AL88" s="655"/>
      <c r="AM88" s="365"/>
      <c r="AN88" s="366"/>
      <c r="AO88" s="369" t="s">
        <v>555</v>
      </c>
      <c r="AP88" s="481"/>
      <c r="AQ88" s="372"/>
      <c r="AR88" s="653"/>
      <c r="AS88" s="353"/>
      <c r="AT88" s="382" t="s">
        <v>2869</v>
      </c>
      <c r="AU88" s="657" t="s">
        <v>2869</v>
      </c>
      <c r="AV88" s="382" t="s">
        <v>2869</v>
      </c>
      <c r="AW88" s="658" t="s">
        <v>2869</v>
      </c>
      <c r="AX88" s="393"/>
    </row>
    <row r="89">
      <c r="A89" s="480" t="s">
        <v>5132</v>
      </c>
      <c r="B89" s="433">
        <v>46169.0</v>
      </c>
      <c r="C89" s="434" t="s">
        <v>5307</v>
      </c>
      <c r="D89" s="363" t="s">
        <v>5308</v>
      </c>
      <c r="E89" s="367"/>
      <c r="F89" s="365"/>
      <c r="G89" s="368"/>
      <c r="H89" s="655"/>
      <c r="I89" s="365"/>
      <c r="J89" s="366"/>
      <c r="K89" s="367"/>
      <c r="L89" s="365"/>
      <c r="M89" s="368"/>
      <c r="N89" s="655"/>
      <c r="O89" s="365"/>
      <c r="P89" s="366"/>
      <c r="Q89" s="367"/>
      <c r="R89" s="365"/>
      <c r="S89" s="368"/>
      <c r="T89" s="655"/>
      <c r="U89" s="365"/>
      <c r="V89" s="366"/>
      <c r="W89" s="364"/>
      <c r="X89" s="365"/>
      <c r="Y89" s="368"/>
      <c r="Z89" s="655"/>
      <c r="AA89" s="365"/>
      <c r="AB89" s="366"/>
      <c r="AC89" s="364"/>
      <c r="AD89" s="365"/>
      <c r="AE89" s="368"/>
      <c r="AF89" s="655"/>
      <c r="AG89" s="365"/>
      <c r="AH89" s="366"/>
      <c r="AI89" s="364"/>
      <c r="AJ89" s="365"/>
      <c r="AK89" s="368"/>
      <c r="AL89" s="655"/>
      <c r="AM89" s="365"/>
      <c r="AN89" s="366"/>
      <c r="AO89" s="369" t="s">
        <v>555</v>
      </c>
      <c r="AP89" s="481"/>
      <c r="AQ89" s="372"/>
      <c r="AR89" s="653"/>
      <c r="AS89" s="353"/>
      <c r="AT89" s="382" t="s">
        <v>2869</v>
      </c>
      <c r="AU89" s="657" t="s">
        <v>2869</v>
      </c>
      <c r="AV89" s="382" t="s">
        <v>2869</v>
      </c>
      <c r="AW89" s="658" t="s">
        <v>2869</v>
      </c>
      <c r="AX89" s="393"/>
    </row>
    <row r="90">
      <c r="A90" s="480" t="s">
        <v>5135</v>
      </c>
      <c r="B90" s="433">
        <v>46170.0</v>
      </c>
      <c r="C90" s="434" t="s">
        <v>5309</v>
      </c>
      <c r="D90" s="363" t="s">
        <v>5310</v>
      </c>
      <c r="E90" s="367"/>
      <c r="F90" s="365"/>
      <c r="G90" s="368"/>
      <c r="H90" s="655"/>
      <c r="I90" s="365"/>
      <c r="J90" s="366"/>
      <c r="K90" s="367"/>
      <c r="L90" s="365"/>
      <c r="M90" s="368"/>
      <c r="N90" s="655"/>
      <c r="O90" s="365"/>
      <c r="P90" s="366"/>
      <c r="Q90" s="367"/>
      <c r="R90" s="365"/>
      <c r="S90" s="368"/>
      <c r="T90" s="655"/>
      <c r="U90" s="365"/>
      <c r="V90" s="366"/>
      <c r="W90" s="364"/>
      <c r="X90" s="365"/>
      <c r="Y90" s="368"/>
      <c r="Z90" s="655"/>
      <c r="AA90" s="365"/>
      <c r="AB90" s="366"/>
      <c r="AC90" s="364"/>
      <c r="AD90" s="365"/>
      <c r="AE90" s="368"/>
      <c r="AF90" s="655"/>
      <c r="AG90" s="365"/>
      <c r="AH90" s="366"/>
      <c r="AI90" s="364"/>
      <c r="AJ90" s="365"/>
      <c r="AK90" s="368"/>
      <c r="AL90" s="655"/>
      <c r="AM90" s="365"/>
      <c r="AN90" s="366"/>
      <c r="AO90" s="369" t="s">
        <v>2939</v>
      </c>
      <c r="AP90" s="481"/>
      <c r="AQ90" s="372"/>
      <c r="AR90" s="653" t="s">
        <v>7472</v>
      </c>
      <c r="AS90" s="353"/>
      <c r="AT90" s="382">
        <v>0.0</v>
      </c>
      <c r="AU90" s="657">
        <v>100.0</v>
      </c>
      <c r="AV90" s="382">
        <v>0.0</v>
      </c>
      <c r="AW90" s="658">
        <v>100.0</v>
      </c>
      <c r="AX90" s="393" t="s">
        <v>3053</v>
      </c>
    </row>
    <row r="91">
      <c r="A91" s="480" t="s">
        <v>5164</v>
      </c>
      <c r="B91" s="433">
        <v>46167.0</v>
      </c>
      <c r="C91" s="434" t="s">
        <v>5311</v>
      </c>
      <c r="D91" s="363" t="s">
        <v>5312</v>
      </c>
      <c r="E91" s="367"/>
      <c r="F91" s="365"/>
      <c r="G91" s="368"/>
      <c r="H91" s="655"/>
      <c r="I91" s="365"/>
      <c r="J91" s="366"/>
      <c r="K91" s="367"/>
      <c r="L91" s="365"/>
      <c r="M91" s="368"/>
      <c r="N91" s="655"/>
      <c r="O91" s="365"/>
      <c r="P91" s="366"/>
      <c r="Q91" s="367"/>
      <c r="R91" s="365"/>
      <c r="S91" s="368"/>
      <c r="T91" s="655"/>
      <c r="U91" s="365"/>
      <c r="V91" s="366"/>
      <c r="W91" s="364"/>
      <c r="X91" s="365"/>
      <c r="Y91" s="368"/>
      <c r="Z91" s="655"/>
      <c r="AA91" s="365"/>
      <c r="AB91" s="366"/>
      <c r="AC91" s="364"/>
      <c r="AD91" s="365"/>
      <c r="AE91" s="368"/>
      <c r="AF91" s="655"/>
      <c r="AG91" s="365"/>
      <c r="AH91" s="366"/>
      <c r="AI91" s="364"/>
      <c r="AJ91" s="365"/>
      <c r="AK91" s="368"/>
      <c r="AL91" s="655"/>
      <c r="AM91" s="365"/>
      <c r="AN91" s="366"/>
      <c r="AO91" s="369" t="s">
        <v>2939</v>
      </c>
      <c r="AP91" s="481"/>
      <c r="AQ91" s="380"/>
      <c r="AR91" s="653" t="s">
        <v>7472</v>
      </c>
      <c r="AS91" s="353"/>
      <c r="AT91" s="382">
        <v>0.0</v>
      </c>
      <c r="AU91" s="657">
        <v>100.0</v>
      </c>
      <c r="AV91" s="382">
        <v>0.0</v>
      </c>
      <c r="AW91" s="658">
        <v>100.0</v>
      </c>
      <c r="AX91" s="393" t="s">
        <v>3053</v>
      </c>
    </row>
    <row r="92">
      <c r="A92" s="480" t="s">
        <v>5132</v>
      </c>
      <c r="B92" s="433">
        <v>46169.0</v>
      </c>
      <c r="C92" s="434" t="s">
        <v>7508</v>
      </c>
      <c r="D92" s="363" t="s">
        <v>7509</v>
      </c>
      <c r="E92" s="367"/>
      <c r="F92" s="365"/>
      <c r="G92" s="368"/>
      <c r="H92" s="655"/>
      <c r="I92" s="365"/>
      <c r="J92" s="366"/>
      <c r="K92" s="367"/>
      <c r="L92" s="365"/>
      <c r="M92" s="368"/>
      <c r="N92" s="655"/>
      <c r="O92" s="365"/>
      <c r="P92" s="366"/>
      <c r="Q92" s="367"/>
      <c r="R92" s="365"/>
      <c r="S92" s="368"/>
      <c r="T92" s="655"/>
      <c r="U92" s="365"/>
      <c r="V92" s="366"/>
      <c r="W92" s="364"/>
      <c r="X92" s="365"/>
      <c r="Y92" s="368"/>
      <c r="Z92" s="655"/>
      <c r="AA92" s="365"/>
      <c r="AB92" s="366"/>
      <c r="AC92" s="364"/>
      <c r="AD92" s="365"/>
      <c r="AE92" s="368"/>
      <c r="AF92" s="655"/>
      <c r="AG92" s="365"/>
      <c r="AH92" s="366"/>
      <c r="AI92" s="364"/>
      <c r="AJ92" s="365"/>
      <c r="AK92" s="368"/>
      <c r="AL92" s="655"/>
      <c r="AM92" s="365"/>
      <c r="AN92" s="366"/>
      <c r="AO92" s="369" t="s">
        <v>2939</v>
      </c>
      <c r="AP92" s="481"/>
      <c r="AQ92" s="380"/>
      <c r="AR92" s="653" t="s">
        <v>7472</v>
      </c>
      <c r="AS92" s="353"/>
      <c r="AT92" s="382">
        <v>0.0</v>
      </c>
      <c r="AU92" s="657">
        <v>100.0</v>
      </c>
      <c r="AV92" s="382">
        <v>0.0</v>
      </c>
      <c r="AW92" s="658">
        <v>100.0</v>
      </c>
      <c r="AX92" s="393" t="s">
        <v>3053</v>
      </c>
    </row>
    <row r="93">
      <c r="A93" s="480" t="s">
        <v>5138</v>
      </c>
      <c r="B93" s="433">
        <v>46168.0</v>
      </c>
      <c r="C93" s="434" t="s">
        <v>5313</v>
      </c>
      <c r="D93" s="363" t="s">
        <v>5314</v>
      </c>
      <c r="E93" s="367"/>
      <c r="F93" s="365"/>
      <c r="G93" s="368"/>
      <c r="H93" s="655"/>
      <c r="I93" s="365"/>
      <c r="J93" s="366"/>
      <c r="K93" s="367"/>
      <c r="L93" s="365"/>
      <c r="M93" s="368"/>
      <c r="N93" s="655"/>
      <c r="O93" s="365"/>
      <c r="P93" s="366"/>
      <c r="Q93" s="367"/>
      <c r="R93" s="365"/>
      <c r="S93" s="368"/>
      <c r="T93" s="655"/>
      <c r="U93" s="365"/>
      <c r="V93" s="366"/>
      <c r="W93" s="364"/>
      <c r="X93" s="365"/>
      <c r="Y93" s="368"/>
      <c r="Z93" s="655"/>
      <c r="AA93" s="365"/>
      <c r="AB93" s="366"/>
      <c r="AC93" s="364"/>
      <c r="AD93" s="365"/>
      <c r="AE93" s="368"/>
      <c r="AF93" s="655"/>
      <c r="AG93" s="365"/>
      <c r="AH93" s="366"/>
      <c r="AI93" s="364"/>
      <c r="AJ93" s="365"/>
      <c r="AK93" s="368"/>
      <c r="AL93" s="655"/>
      <c r="AM93" s="365"/>
      <c r="AN93" s="366"/>
      <c r="AO93" s="369" t="s">
        <v>2939</v>
      </c>
      <c r="AP93" s="481"/>
      <c r="AQ93" s="372"/>
      <c r="AR93" s="653"/>
      <c r="AS93" s="353"/>
      <c r="AT93" s="382" t="s">
        <v>2869</v>
      </c>
      <c r="AU93" s="657" t="s">
        <v>2869</v>
      </c>
      <c r="AV93" s="382" t="s">
        <v>2869</v>
      </c>
      <c r="AW93" s="658" t="s">
        <v>2869</v>
      </c>
      <c r="AX93" s="393"/>
    </row>
    <row r="94">
      <c r="A94" s="480" t="s">
        <v>5138</v>
      </c>
      <c r="B94" s="433">
        <v>46168.0</v>
      </c>
      <c r="C94" s="434" t="s">
        <v>7510</v>
      </c>
      <c r="D94" s="363" t="s">
        <v>7511</v>
      </c>
      <c r="E94" s="367"/>
      <c r="F94" s="365"/>
      <c r="G94" s="368"/>
      <c r="H94" s="655"/>
      <c r="I94" s="365"/>
      <c r="J94" s="366"/>
      <c r="K94" s="367"/>
      <c r="L94" s="365"/>
      <c r="M94" s="368"/>
      <c r="N94" s="655"/>
      <c r="O94" s="365"/>
      <c r="P94" s="366"/>
      <c r="Q94" s="367"/>
      <c r="R94" s="365"/>
      <c r="S94" s="368"/>
      <c r="T94" s="655"/>
      <c r="U94" s="365"/>
      <c r="V94" s="366"/>
      <c r="W94" s="364"/>
      <c r="X94" s="365"/>
      <c r="Y94" s="368"/>
      <c r="Z94" s="655"/>
      <c r="AA94" s="365"/>
      <c r="AB94" s="366"/>
      <c r="AC94" s="364"/>
      <c r="AD94" s="365"/>
      <c r="AE94" s="368"/>
      <c r="AF94" s="655"/>
      <c r="AG94" s="365"/>
      <c r="AH94" s="366"/>
      <c r="AI94" s="364"/>
      <c r="AJ94" s="365"/>
      <c r="AK94" s="368"/>
      <c r="AL94" s="655"/>
      <c r="AM94" s="365"/>
      <c r="AN94" s="366"/>
      <c r="AO94" s="369" t="s">
        <v>2939</v>
      </c>
      <c r="AP94" s="481"/>
      <c r="AQ94" s="380"/>
      <c r="AR94" s="653"/>
      <c r="AS94" s="353"/>
      <c r="AT94" s="382" t="s">
        <v>2869</v>
      </c>
      <c r="AU94" s="657" t="s">
        <v>2869</v>
      </c>
      <c r="AV94" s="382" t="s">
        <v>2869</v>
      </c>
      <c r="AW94" s="658" t="s">
        <v>2869</v>
      </c>
      <c r="AX94" s="359"/>
    </row>
    <row r="95">
      <c r="A95" s="480" t="s">
        <v>5135</v>
      </c>
      <c r="B95" s="433">
        <v>46170.0</v>
      </c>
      <c r="C95" s="434" t="s">
        <v>5315</v>
      </c>
      <c r="D95" s="363" t="s">
        <v>5316</v>
      </c>
      <c r="E95" s="367"/>
      <c r="F95" s="365"/>
      <c r="G95" s="368"/>
      <c r="H95" s="655"/>
      <c r="I95" s="365"/>
      <c r="J95" s="366"/>
      <c r="K95" s="367"/>
      <c r="L95" s="365"/>
      <c r="M95" s="368"/>
      <c r="N95" s="655"/>
      <c r="O95" s="365"/>
      <c r="P95" s="366"/>
      <c r="Q95" s="367"/>
      <c r="R95" s="365"/>
      <c r="S95" s="368"/>
      <c r="T95" s="655"/>
      <c r="U95" s="365"/>
      <c r="V95" s="366"/>
      <c r="W95" s="364"/>
      <c r="X95" s="365"/>
      <c r="Y95" s="368"/>
      <c r="Z95" s="655"/>
      <c r="AA95" s="365"/>
      <c r="AB95" s="366"/>
      <c r="AC95" s="364"/>
      <c r="AD95" s="365"/>
      <c r="AE95" s="368"/>
      <c r="AF95" s="655"/>
      <c r="AG95" s="365"/>
      <c r="AH95" s="366"/>
      <c r="AI95" s="364"/>
      <c r="AJ95" s="365"/>
      <c r="AK95" s="368"/>
      <c r="AL95" s="655"/>
      <c r="AM95" s="365"/>
      <c r="AN95" s="366"/>
      <c r="AO95" s="369" t="s">
        <v>2939</v>
      </c>
      <c r="AP95" s="481"/>
      <c r="AQ95" s="372"/>
      <c r="AR95" s="653"/>
      <c r="AS95" s="353"/>
      <c r="AT95" s="382" t="s">
        <v>2869</v>
      </c>
      <c r="AU95" s="657" t="s">
        <v>2869</v>
      </c>
      <c r="AV95" s="382" t="s">
        <v>2869</v>
      </c>
      <c r="AW95" s="658" t="s">
        <v>2869</v>
      </c>
      <c r="AX95" s="359"/>
    </row>
    <row r="96">
      <c r="A96" s="480" t="s">
        <v>5135</v>
      </c>
      <c r="B96" s="433">
        <v>46170.0</v>
      </c>
      <c r="C96" s="434" t="s">
        <v>5317</v>
      </c>
      <c r="D96" s="363" t="s">
        <v>5318</v>
      </c>
      <c r="E96" s="367"/>
      <c r="F96" s="365"/>
      <c r="G96" s="368"/>
      <c r="H96" s="655"/>
      <c r="I96" s="365"/>
      <c r="J96" s="366"/>
      <c r="K96" s="367"/>
      <c r="L96" s="365"/>
      <c r="M96" s="368"/>
      <c r="N96" s="655"/>
      <c r="O96" s="365"/>
      <c r="P96" s="366"/>
      <c r="Q96" s="367"/>
      <c r="R96" s="365"/>
      <c r="S96" s="368"/>
      <c r="T96" s="655"/>
      <c r="U96" s="365"/>
      <c r="V96" s="366"/>
      <c r="W96" s="364"/>
      <c r="X96" s="365"/>
      <c r="Y96" s="368"/>
      <c r="Z96" s="655"/>
      <c r="AA96" s="365"/>
      <c r="AB96" s="366"/>
      <c r="AC96" s="364"/>
      <c r="AD96" s="365"/>
      <c r="AE96" s="368"/>
      <c r="AF96" s="655"/>
      <c r="AG96" s="365"/>
      <c r="AH96" s="366"/>
      <c r="AI96" s="364"/>
      <c r="AJ96" s="365"/>
      <c r="AK96" s="368"/>
      <c r="AL96" s="655"/>
      <c r="AM96" s="365"/>
      <c r="AN96" s="366"/>
      <c r="AO96" s="369" t="s">
        <v>2939</v>
      </c>
      <c r="AP96" s="481"/>
      <c r="AQ96" s="372"/>
      <c r="AR96" s="653"/>
      <c r="AS96" s="353"/>
      <c r="AT96" s="382" t="s">
        <v>2869</v>
      </c>
      <c r="AU96" s="657" t="s">
        <v>2869</v>
      </c>
      <c r="AV96" s="382" t="s">
        <v>2869</v>
      </c>
      <c r="AW96" s="658" t="s">
        <v>2869</v>
      </c>
      <c r="AX96" s="359"/>
    </row>
    <row r="97">
      <c r="A97" s="480" t="s">
        <v>5138</v>
      </c>
      <c r="B97" s="433">
        <v>46168.0</v>
      </c>
      <c r="C97" s="434" t="s">
        <v>5319</v>
      </c>
      <c r="D97" s="363" t="s">
        <v>5320</v>
      </c>
      <c r="E97" s="367"/>
      <c r="F97" s="365"/>
      <c r="G97" s="368"/>
      <c r="H97" s="655"/>
      <c r="I97" s="365"/>
      <c r="J97" s="366"/>
      <c r="K97" s="367"/>
      <c r="L97" s="365"/>
      <c r="M97" s="368"/>
      <c r="N97" s="655"/>
      <c r="O97" s="365"/>
      <c r="P97" s="366"/>
      <c r="Q97" s="367"/>
      <c r="R97" s="365"/>
      <c r="S97" s="368"/>
      <c r="T97" s="655"/>
      <c r="U97" s="365"/>
      <c r="V97" s="366"/>
      <c r="W97" s="364"/>
      <c r="X97" s="365"/>
      <c r="Y97" s="368"/>
      <c r="Z97" s="655"/>
      <c r="AA97" s="365"/>
      <c r="AB97" s="366"/>
      <c r="AC97" s="364"/>
      <c r="AD97" s="365"/>
      <c r="AE97" s="368"/>
      <c r="AF97" s="655"/>
      <c r="AG97" s="365"/>
      <c r="AH97" s="366"/>
      <c r="AI97" s="364"/>
      <c r="AJ97" s="365"/>
      <c r="AK97" s="368"/>
      <c r="AL97" s="655"/>
      <c r="AM97" s="365"/>
      <c r="AN97" s="366"/>
      <c r="AO97" s="369" t="s">
        <v>2939</v>
      </c>
      <c r="AP97" s="481"/>
      <c r="AQ97" s="380"/>
      <c r="AR97" s="653"/>
      <c r="AS97" s="353"/>
      <c r="AT97" s="382" t="s">
        <v>2869</v>
      </c>
      <c r="AU97" s="657" t="s">
        <v>2869</v>
      </c>
      <c r="AV97" s="382" t="s">
        <v>2869</v>
      </c>
      <c r="AW97" s="658" t="s">
        <v>2869</v>
      </c>
      <c r="AX97" s="359"/>
    </row>
    <row r="98">
      <c r="A98" s="480" t="s">
        <v>5132</v>
      </c>
      <c r="B98" s="433">
        <v>46169.0</v>
      </c>
      <c r="C98" s="434" t="s">
        <v>5321</v>
      </c>
      <c r="D98" s="363" t="s">
        <v>5322</v>
      </c>
      <c r="E98" s="367"/>
      <c r="F98" s="365"/>
      <c r="G98" s="368"/>
      <c r="H98" s="655"/>
      <c r="I98" s="365"/>
      <c r="J98" s="366"/>
      <c r="K98" s="367"/>
      <c r="L98" s="365"/>
      <c r="M98" s="368"/>
      <c r="N98" s="655"/>
      <c r="O98" s="365"/>
      <c r="P98" s="366"/>
      <c r="Q98" s="367"/>
      <c r="R98" s="365"/>
      <c r="S98" s="368"/>
      <c r="T98" s="655"/>
      <c r="U98" s="365"/>
      <c r="V98" s="366"/>
      <c r="W98" s="364"/>
      <c r="X98" s="365"/>
      <c r="Y98" s="368"/>
      <c r="Z98" s="655"/>
      <c r="AA98" s="365"/>
      <c r="AB98" s="366"/>
      <c r="AC98" s="364"/>
      <c r="AD98" s="365"/>
      <c r="AE98" s="368"/>
      <c r="AF98" s="655"/>
      <c r="AG98" s="365"/>
      <c r="AH98" s="366"/>
      <c r="AI98" s="364"/>
      <c r="AJ98" s="365"/>
      <c r="AK98" s="368"/>
      <c r="AL98" s="655"/>
      <c r="AM98" s="365"/>
      <c r="AN98" s="366"/>
      <c r="AO98" s="369" t="s">
        <v>2939</v>
      </c>
      <c r="AP98" s="481"/>
      <c r="AQ98" s="372"/>
      <c r="AR98" s="653" t="s">
        <v>7472</v>
      </c>
      <c r="AS98" s="353"/>
      <c r="AT98" s="382">
        <v>0.0</v>
      </c>
      <c r="AU98" s="657">
        <v>100.0</v>
      </c>
      <c r="AV98" s="382">
        <v>0.0</v>
      </c>
      <c r="AW98" s="658">
        <v>100.0</v>
      </c>
      <c r="AX98" s="393" t="s">
        <v>3053</v>
      </c>
    </row>
    <row r="99">
      <c r="A99" s="480" t="s">
        <v>5138</v>
      </c>
      <c r="B99" s="433">
        <v>46168.0</v>
      </c>
      <c r="C99" s="434" t="s">
        <v>5323</v>
      </c>
      <c r="D99" s="363" t="s">
        <v>5324</v>
      </c>
      <c r="E99" s="367"/>
      <c r="F99" s="365"/>
      <c r="G99" s="368"/>
      <c r="H99" s="655"/>
      <c r="I99" s="365"/>
      <c r="J99" s="366"/>
      <c r="K99" s="367"/>
      <c r="L99" s="365"/>
      <c r="M99" s="368"/>
      <c r="N99" s="655"/>
      <c r="O99" s="365"/>
      <c r="P99" s="366"/>
      <c r="Q99" s="367"/>
      <c r="R99" s="365"/>
      <c r="S99" s="368"/>
      <c r="T99" s="655"/>
      <c r="U99" s="365"/>
      <c r="V99" s="366"/>
      <c r="W99" s="364"/>
      <c r="X99" s="365"/>
      <c r="Y99" s="368"/>
      <c r="Z99" s="655"/>
      <c r="AA99" s="365"/>
      <c r="AB99" s="366"/>
      <c r="AC99" s="364"/>
      <c r="AD99" s="365"/>
      <c r="AE99" s="368"/>
      <c r="AF99" s="655"/>
      <c r="AG99" s="365"/>
      <c r="AH99" s="366"/>
      <c r="AI99" s="364"/>
      <c r="AJ99" s="365"/>
      <c r="AK99" s="368"/>
      <c r="AL99" s="655"/>
      <c r="AM99" s="365"/>
      <c r="AN99" s="366"/>
      <c r="AO99" s="369" t="s">
        <v>2939</v>
      </c>
      <c r="AP99" s="481"/>
      <c r="AQ99" s="372"/>
      <c r="AR99" s="653"/>
      <c r="AS99" s="353"/>
      <c r="AT99" s="382" t="s">
        <v>2869</v>
      </c>
      <c r="AU99" s="657" t="s">
        <v>2869</v>
      </c>
      <c r="AV99" s="382" t="s">
        <v>2869</v>
      </c>
      <c r="AW99" s="658" t="s">
        <v>2869</v>
      </c>
      <c r="AX99" s="359"/>
    </row>
    <row r="100">
      <c r="A100" s="480" t="s">
        <v>5138</v>
      </c>
      <c r="B100" s="433">
        <v>46168.0</v>
      </c>
      <c r="C100" s="434" t="s">
        <v>7512</v>
      </c>
      <c r="D100" s="363" t="s">
        <v>7513</v>
      </c>
      <c r="E100" s="367"/>
      <c r="F100" s="365"/>
      <c r="G100" s="368"/>
      <c r="H100" s="655"/>
      <c r="I100" s="365"/>
      <c r="J100" s="366"/>
      <c r="K100" s="367"/>
      <c r="L100" s="365"/>
      <c r="M100" s="368"/>
      <c r="N100" s="655"/>
      <c r="O100" s="365"/>
      <c r="P100" s="366"/>
      <c r="Q100" s="367"/>
      <c r="R100" s="365"/>
      <c r="S100" s="368"/>
      <c r="T100" s="655"/>
      <c r="U100" s="365"/>
      <c r="V100" s="366"/>
      <c r="W100" s="364"/>
      <c r="X100" s="365"/>
      <c r="Y100" s="368"/>
      <c r="Z100" s="655"/>
      <c r="AA100" s="365"/>
      <c r="AB100" s="366"/>
      <c r="AC100" s="364"/>
      <c r="AD100" s="365"/>
      <c r="AE100" s="368"/>
      <c r="AF100" s="655"/>
      <c r="AG100" s="365"/>
      <c r="AH100" s="366"/>
      <c r="AI100" s="364"/>
      <c r="AJ100" s="365"/>
      <c r="AK100" s="368"/>
      <c r="AL100" s="655"/>
      <c r="AM100" s="365"/>
      <c r="AN100" s="366"/>
      <c r="AO100" s="369" t="s">
        <v>2939</v>
      </c>
      <c r="AP100" s="481"/>
      <c r="AQ100" s="380"/>
      <c r="AR100" s="653"/>
      <c r="AS100" s="353"/>
      <c r="AT100" s="382" t="s">
        <v>2869</v>
      </c>
      <c r="AU100" s="657" t="s">
        <v>2869</v>
      </c>
      <c r="AV100" s="382" t="s">
        <v>2869</v>
      </c>
      <c r="AW100" s="658" t="s">
        <v>2869</v>
      </c>
      <c r="AX100" s="359"/>
    </row>
    <row r="101">
      <c r="A101" s="480" t="s">
        <v>5164</v>
      </c>
      <c r="B101" s="433">
        <v>46167.0</v>
      </c>
      <c r="C101" s="434" t="s">
        <v>7514</v>
      </c>
      <c r="D101" s="363" t="s">
        <v>7515</v>
      </c>
      <c r="E101" s="367"/>
      <c r="F101" s="365"/>
      <c r="G101" s="368"/>
      <c r="H101" s="655"/>
      <c r="I101" s="365"/>
      <c r="J101" s="366"/>
      <c r="K101" s="367"/>
      <c r="L101" s="365"/>
      <c r="M101" s="368"/>
      <c r="N101" s="655"/>
      <c r="O101" s="365"/>
      <c r="P101" s="366"/>
      <c r="Q101" s="367"/>
      <c r="R101" s="365"/>
      <c r="S101" s="368"/>
      <c r="T101" s="655"/>
      <c r="U101" s="365"/>
      <c r="V101" s="366"/>
      <c r="W101" s="364"/>
      <c r="X101" s="365"/>
      <c r="Y101" s="368"/>
      <c r="Z101" s="655"/>
      <c r="AA101" s="365"/>
      <c r="AB101" s="366"/>
      <c r="AC101" s="364"/>
      <c r="AD101" s="365"/>
      <c r="AE101" s="368"/>
      <c r="AF101" s="655"/>
      <c r="AG101" s="365"/>
      <c r="AH101" s="366"/>
      <c r="AI101" s="364"/>
      <c r="AJ101" s="365"/>
      <c r="AK101" s="368"/>
      <c r="AL101" s="655"/>
      <c r="AM101" s="365"/>
      <c r="AN101" s="366"/>
      <c r="AO101" s="369" t="s">
        <v>2939</v>
      </c>
      <c r="AP101" s="481"/>
      <c r="AQ101" s="372"/>
      <c r="AR101" s="653"/>
      <c r="AS101" s="353"/>
      <c r="AT101" s="382" t="s">
        <v>2869</v>
      </c>
      <c r="AU101" s="657" t="s">
        <v>2869</v>
      </c>
      <c r="AV101" s="382" t="s">
        <v>2869</v>
      </c>
      <c r="AW101" s="658" t="s">
        <v>2869</v>
      </c>
      <c r="AX101" s="359"/>
    </row>
    <row r="102">
      <c r="A102" s="480" t="s">
        <v>5132</v>
      </c>
      <c r="B102" s="433">
        <v>46169.0</v>
      </c>
      <c r="C102" s="434" t="s">
        <v>7516</v>
      </c>
      <c r="D102" s="363" t="s">
        <v>7517</v>
      </c>
      <c r="E102" s="367"/>
      <c r="F102" s="365"/>
      <c r="G102" s="368"/>
      <c r="H102" s="655"/>
      <c r="I102" s="365"/>
      <c r="J102" s="366"/>
      <c r="K102" s="367"/>
      <c r="L102" s="365"/>
      <c r="M102" s="368"/>
      <c r="N102" s="655"/>
      <c r="O102" s="365"/>
      <c r="P102" s="366"/>
      <c r="Q102" s="367"/>
      <c r="R102" s="365"/>
      <c r="S102" s="368"/>
      <c r="T102" s="655"/>
      <c r="U102" s="365"/>
      <c r="V102" s="366"/>
      <c r="W102" s="364"/>
      <c r="X102" s="365"/>
      <c r="Y102" s="368"/>
      <c r="Z102" s="655"/>
      <c r="AA102" s="365"/>
      <c r="AB102" s="366"/>
      <c r="AC102" s="364"/>
      <c r="AD102" s="365"/>
      <c r="AE102" s="368"/>
      <c r="AF102" s="655"/>
      <c r="AG102" s="365"/>
      <c r="AH102" s="366"/>
      <c r="AI102" s="364"/>
      <c r="AJ102" s="365"/>
      <c r="AK102" s="368"/>
      <c r="AL102" s="655"/>
      <c r="AM102" s="365"/>
      <c r="AN102" s="366"/>
      <c r="AO102" s="369" t="s">
        <v>2939</v>
      </c>
      <c r="AP102" s="481"/>
      <c r="AQ102" s="372"/>
      <c r="AR102" s="653"/>
      <c r="AS102" s="353"/>
      <c r="AT102" s="382" t="s">
        <v>2869</v>
      </c>
      <c r="AU102" s="657" t="s">
        <v>2869</v>
      </c>
      <c r="AV102" s="382" t="s">
        <v>2869</v>
      </c>
      <c r="AW102" s="658" t="s">
        <v>2869</v>
      </c>
      <c r="AX102" s="359"/>
    </row>
    <row r="103">
      <c r="A103" s="480" t="s">
        <v>5164</v>
      </c>
      <c r="B103" s="433">
        <v>46167.0</v>
      </c>
      <c r="C103" s="434" t="s">
        <v>7518</v>
      </c>
      <c r="D103" s="363" t="s">
        <v>7519</v>
      </c>
      <c r="E103" s="367"/>
      <c r="F103" s="365"/>
      <c r="G103" s="368"/>
      <c r="H103" s="655"/>
      <c r="I103" s="365"/>
      <c r="J103" s="366"/>
      <c r="K103" s="367"/>
      <c r="L103" s="365"/>
      <c r="M103" s="368"/>
      <c r="N103" s="655"/>
      <c r="O103" s="365"/>
      <c r="P103" s="366"/>
      <c r="Q103" s="367"/>
      <c r="R103" s="365"/>
      <c r="S103" s="368"/>
      <c r="T103" s="655"/>
      <c r="U103" s="365"/>
      <c r="V103" s="366"/>
      <c r="W103" s="364"/>
      <c r="X103" s="365"/>
      <c r="Y103" s="368"/>
      <c r="Z103" s="655"/>
      <c r="AA103" s="365"/>
      <c r="AB103" s="366"/>
      <c r="AC103" s="364"/>
      <c r="AD103" s="365"/>
      <c r="AE103" s="368"/>
      <c r="AF103" s="655"/>
      <c r="AG103" s="365"/>
      <c r="AH103" s="366"/>
      <c r="AI103" s="364"/>
      <c r="AJ103" s="365"/>
      <c r="AK103" s="368"/>
      <c r="AL103" s="655"/>
      <c r="AM103" s="365"/>
      <c r="AN103" s="366"/>
      <c r="AO103" s="369" t="s">
        <v>2939</v>
      </c>
      <c r="AP103" s="481"/>
      <c r="AQ103" s="372"/>
      <c r="AR103" s="653"/>
      <c r="AS103" s="353"/>
      <c r="AT103" s="382" t="s">
        <v>2869</v>
      </c>
      <c r="AU103" s="657" t="s">
        <v>2869</v>
      </c>
      <c r="AV103" s="382" t="s">
        <v>2869</v>
      </c>
      <c r="AW103" s="658" t="s">
        <v>2869</v>
      </c>
      <c r="AX103" s="359"/>
    </row>
    <row r="104">
      <c r="A104" s="480" t="s">
        <v>5132</v>
      </c>
      <c r="B104" s="433">
        <v>46169.0</v>
      </c>
      <c r="C104" s="434" t="s">
        <v>5325</v>
      </c>
      <c r="D104" s="363" t="s">
        <v>5326</v>
      </c>
      <c r="E104" s="367"/>
      <c r="F104" s="365"/>
      <c r="G104" s="368"/>
      <c r="H104" s="655"/>
      <c r="I104" s="365"/>
      <c r="J104" s="366"/>
      <c r="K104" s="367"/>
      <c r="L104" s="365"/>
      <c r="M104" s="368"/>
      <c r="N104" s="655"/>
      <c r="O104" s="365"/>
      <c r="P104" s="366"/>
      <c r="Q104" s="367"/>
      <c r="R104" s="365"/>
      <c r="S104" s="368"/>
      <c r="T104" s="655"/>
      <c r="U104" s="365"/>
      <c r="V104" s="366"/>
      <c r="W104" s="364"/>
      <c r="X104" s="365"/>
      <c r="Y104" s="368"/>
      <c r="Z104" s="655"/>
      <c r="AA104" s="365"/>
      <c r="AB104" s="366"/>
      <c r="AC104" s="364"/>
      <c r="AD104" s="365"/>
      <c r="AE104" s="368"/>
      <c r="AF104" s="655"/>
      <c r="AG104" s="365"/>
      <c r="AH104" s="366"/>
      <c r="AI104" s="364"/>
      <c r="AJ104" s="365"/>
      <c r="AK104" s="368"/>
      <c r="AL104" s="655"/>
      <c r="AM104" s="365"/>
      <c r="AN104" s="366"/>
      <c r="AO104" s="369" t="s">
        <v>2939</v>
      </c>
      <c r="AP104" s="481"/>
      <c r="AQ104" s="372"/>
      <c r="AR104" s="653"/>
      <c r="AS104" s="353"/>
      <c r="AT104" s="382" t="s">
        <v>2869</v>
      </c>
      <c r="AU104" s="657" t="s">
        <v>2869</v>
      </c>
      <c r="AV104" s="382" t="s">
        <v>2869</v>
      </c>
      <c r="AW104" s="658" t="s">
        <v>2869</v>
      </c>
      <c r="AX104" s="359"/>
    </row>
    <row r="105">
      <c r="A105" s="480" t="s">
        <v>5135</v>
      </c>
      <c r="B105" s="433">
        <v>46170.0</v>
      </c>
      <c r="C105" s="434" t="s">
        <v>5327</v>
      </c>
      <c r="D105" s="363" t="s">
        <v>5328</v>
      </c>
      <c r="E105" s="367"/>
      <c r="F105" s="365"/>
      <c r="G105" s="368"/>
      <c r="H105" s="655"/>
      <c r="I105" s="365"/>
      <c r="J105" s="366"/>
      <c r="K105" s="367"/>
      <c r="L105" s="365"/>
      <c r="M105" s="368"/>
      <c r="N105" s="655"/>
      <c r="O105" s="365"/>
      <c r="P105" s="366"/>
      <c r="Q105" s="367"/>
      <c r="R105" s="365"/>
      <c r="S105" s="368"/>
      <c r="T105" s="655"/>
      <c r="U105" s="365"/>
      <c r="V105" s="366"/>
      <c r="W105" s="364"/>
      <c r="X105" s="365"/>
      <c r="Y105" s="368"/>
      <c r="Z105" s="655"/>
      <c r="AA105" s="365"/>
      <c r="AB105" s="366"/>
      <c r="AC105" s="364"/>
      <c r="AD105" s="365"/>
      <c r="AE105" s="368"/>
      <c r="AF105" s="655"/>
      <c r="AG105" s="365"/>
      <c r="AH105" s="366"/>
      <c r="AI105" s="364"/>
      <c r="AJ105" s="365"/>
      <c r="AK105" s="368"/>
      <c r="AL105" s="655"/>
      <c r="AM105" s="365"/>
      <c r="AN105" s="366"/>
      <c r="AO105" s="369" t="s">
        <v>2427</v>
      </c>
      <c r="AP105" s="481"/>
      <c r="AQ105" s="372"/>
      <c r="AR105" s="653"/>
      <c r="AS105" s="353"/>
      <c r="AT105" s="382" t="s">
        <v>2869</v>
      </c>
      <c r="AU105" s="657" t="s">
        <v>2869</v>
      </c>
      <c r="AV105" s="382" t="s">
        <v>2869</v>
      </c>
      <c r="AW105" s="658" t="s">
        <v>2869</v>
      </c>
      <c r="AX105" s="359"/>
    </row>
    <row r="106">
      <c r="A106" s="480" t="s">
        <v>5135</v>
      </c>
      <c r="B106" s="433">
        <v>46170.0</v>
      </c>
      <c r="C106" s="434" t="s">
        <v>5329</v>
      </c>
      <c r="D106" s="363" t="s">
        <v>5330</v>
      </c>
      <c r="E106" s="367"/>
      <c r="F106" s="365"/>
      <c r="G106" s="368"/>
      <c r="H106" s="655"/>
      <c r="I106" s="365"/>
      <c r="J106" s="366"/>
      <c r="K106" s="367"/>
      <c r="L106" s="365"/>
      <c r="M106" s="368"/>
      <c r="N106" s="655"/>
      <c r="O106" s="365"/>
      <c r="P106" s="366"/>
      <c r="Q106" s="367"/>
      <c r="R106" s="365"/>
      <c r="S106" s="368"/>
      <c r="T106" s="655"/>
      <c r="U106" s="365"/>
      <c r="V106" s="366"/>
      <c r="W106" s="364"/>
      <c r="X106" s="365"/>
      <c r="Y106" s="368"/>
      <c r="Z106" s="655"/>
      <c r="AA106" s="365"/>
      <c r="AB106" s="366"/>
      <c r="AC106" s="364"/>
      <c r="AD106" s="365"/>
      <c r="AE106" s="368"/>
      <c r="AF106" s="655"/>
      <c r="AG106" s="365"/>
      <c r="AH106" s="366"/>
      <c r="AI106" s="364"/>
      <c r="AJ106" s="365"/>
      <c r="AK106" s="368"/>
      <c r="AL106" s="655"/>
      <c r="AM106" s="365"/>
      <c r="AN106" s="366"/>
      <c r="AO106" s="369" t="s">
        <v>2427</v>
      </c>
      <c r="AP106" s="481"/>
      <c r="AQ106" s="380"/>
      <c r="AR106" s="653"/>
      <c r="AS106" s="353"/>
      <c r="AT106" s="382" t="s">
        <v>2869</v>
      </c>
      <c r="AU106" s="657" t="s">
        <v>2869</v>
      </c>
      <c r="AV106" s="382" t="s">
        <v>2869</v>
      </c>
      <c r="AW106" s="658" t="s">
        <v>2869</v>
      </c>
      <c r="AX106" s="359"/>
    </row>
    <row r="107">
      <c r="A107" s="480" t="s">
        <v>5164</v>
      </c>
      <c r="B107" s="433">
        <v>46167.0</v>
      </c>
      <c r="C107" s="434" t="s">
        <v>5331</v>
      </c>
      <c r="D107" s="363" t="s">
        <v>5332</v>
      </c>
      <c r="E107" s="367"/>
      <c r="F107" s="365"/>
      <c r="G107" s="368"/>
      <c r="H107" s="655"/>
      <c r="I107" s="365"/>
      <c r="J107" s="366"/>
      <c r="K107" s="367"/>
      <c r="L107" s="365"/>
      <c r="M107" s="368"/>
      <c r="N107" s="655"/>
      <c r="O107" s="365"/>
      <c r="P107" s="366"/>
      <c r="Q107" s="367"/>
      <c r="R107" s="365"/>
      <c r="S107" s="368"/>
      <c r="T107" s="655"/>
      <c r="U107" s="365"/>
      <c r="V107" s="366"/>
      <c r="W107" s="364"/>
      <c r="X107" s="365"/>
      <c r="Y107" s="368"/>
      <c r="Z107" s="655"/>
      <c r="AA107" s="365"/>
      <c r="AB107" s="366"/>
      <c r="AC107" s="364"/>
      <c r="AD107" s="365"/>
      <c r="AE107" s="368"/>
      <c r="AF107" s="655"/>
      <c r="AG107" s="365"/>
      <c r="AH107" s="366"/>
      <c r="AI107" s="364"/>
      <c r="AJ107" s="365"/>
      <c r="AK107" s="368"/>
      <c r="AL107" s="655"/>
      <c r="AM107" s="365"/>
      <c r="AN107" s="366"/>
      <c r="AO107" s="369" t="s">
        <v>2427</v>
      </c>
      <c r="AP107" s="481"/>
      <c r="AQ107" s="372"/>
      <c r="AR107" s="653"/>
      <c r="AS107" s="353"/>
      <c r="AT107" s="382" t="s">
        <v>2869</v>
      </c>
      <c r="AU107" s="657" t="s">
        <v>2869</v>
      </c>
      <c r="AV107" s="382" t="s">
        <v>2869</v>
      </c>
      <c r="AW107" s="658" t="s">
        <v>2869</v>
      </c>
      <c r="AX107" s="359"/>
    </row>
    <row r="108">
      <c r="A108" s="480" t="s">
        <v>5138</v>
      </c>
      <c r="B108" s="433">
        <v>46168.0</v>
      </c>
      <c r="C108" s="434" t="s">
        <v>5333</v>
      </c>
      <c r="D108" s="363" t="s">
        <v>5334</v>
      </c>
      <c r="E108" s="367"/>
      <c r="F108" s="365"/>
      <c r="G108" s="368"/>
      <c r="H108" s="655"/>
      <c r="I108" s="365"/>
      <c r="J108" s="366"/>
      <c r="K108" s="367"/>
      <c r="L108" s="365"/>
      <c r="M108" s="368"/>
      <c r="N108" s="655"/>
      <c r="O108" s="365"/>
      <c r="P108" s="366"/>
      <c r="Q108" s="367"/>
      <c r="R108" s="365"/>
      <c r="S108" s="368"/>
      <c r="T108" s="655"/>
      <c r="U108" s="365"/>
      <c r="V108" s="366"/>
      <c r="W108" s="364"/>
      <c r="X108" s="365"/>
      <c r="Y108" s="368"/>
      <c r="Z108" s="655"/>
      <c r="AA108" s="365"/>
      <c r="AB108" s="366"/>
      <c r="AC108" s="364"/>
      <c r="AD108" s="365"/>
      <c r="AE108" s="368"/>
      <c r="AF108" s="655"/>
      <c r="AG108" s="365"/>
      <c r="AH108" s="366"/>
      <c r="AI108" s="364"/>
      <c r="AJ108" s="365"/>
      <c r="AK108" s="368"/>
      <c r="AL108" s="655"/>
      <c r="AM108" s="365"/>
      <c r="AN108" s="366"/>
      <c r="AO108" s="369" t="s">
        <v>2427</v>
      </c>
      <c r="AP108" s="481"/>
      <c r="AQ108" s="372"/>
      <c r="AR108" s="653"/>
      <c r="AS108" s="353"/>
      <c r="AT108" s="382" t="s">
        <v>2869</v>
      </c>
      <c r="AU108" s="657" t="s">
        <v>2869</v>
      </c>
      <c r="AV108" s="382" t="s">
        <v>2869</v>
      </c>
      <c r="AW108" s="658" t="s">
        <v>2869</v>
      </c>
      <c r="AX108" s="359"/>
    </row>
    <row r="109">
      <c r="A109" s="480" t="s">
        <v>5132</v>
      </c>
      <c r="B109" s="433">
        <v>46169.0</v>
      </c>
      <c r="C109" s="434" t="s">
        <v>5336</v>
      </c>
      <c r="D109" s="363" t="s">
        <v>5337</v>
      </c>
      <c r="E109" s="367"/>
      <c r="F109" s="365"/>
      <c r="G109" s="368"/>
      <c r="H109" s="655"/>
      <c r="I109" s="365"/>
      <c r="J109" s="366"/>
      <c r="K109" s="367"/>
      <c r="L109" s="365"/>
      <c r="M109" s="368"/>
      <c r="N109" s="655"/>
      <c r="O109" s="365"/>
      <c r="P109" s="366"/>
      <c r="Q109" s="367"/>
      <c r="R109" s="365"/>
      <c r="S109" s="368"/>
      <c r="T109" s="655"/>
      <c r="U109" s="365"/>
      <c r="V109" s="366"/>
      <c r="W109" s="364"/>
      <c r="X109" s="365"/>
      <c r="Y109" s="368"/>
      <c r="Z109" s="655"/>
      <c r="AA109" s="365"/>
      <c r="AB109" s="366"/>
      <c r="AC109" s="364"/>
      <c r="AD109" s="365"/>
      <c r="AE109" s="368"/>
      <c r="AF109" s="655"/>
      <c r="AG109" s="365"/>
      <c r="AH109" s="366"/>
      <c r="AI109" s="364"/>
      <c r="AJ109" s="365"/>
      <c r="AK109" s="368"/>
      <c r="AL109" s="655"/>
      <c r="AM109" s="365"/>
      <c r="AN109" s="366"/>
      <c r="AO109" s="369" t="s">
        <v>2427</v>
      </c>
      <c r="AP109" s="481"/>
      <c r="AQ109" s="372"/>
      <c r="AR109" s="653"/>
      <c r="AS109" s="353"/>
      <c r="AT109" s="382" t="s">
        <v>2869</v>
      </c>
      <c r="AU109" s="657" t="s">
        <v>2869</v>
      </c>
      <c r="AV109" s="382" t="s">
        <v>2869</v>
      </c>
      <c r="AW109" s="658" t="s">
        <v>2869</v>
      </c>
      <c r="AX109" s="359"/>
    </row>
    <row r="110">
      <c r="A110" s="480" t="s">
        <v>5138</v>
      </c>
      <c r="B110" s="433">
        <v>46168.0</v>
      </c>
      <c r="C110" s="434" t="s">
        <v>5339</v>
      </c>
      <c r="D110" s="363" t="s">
        <v>5340</v>
      </c>
      <c r="E110" s="367"/>
      <c r="F110" s="365"/>
      <c r="G110" s="368"/>
      <c r="H110" s="655"/>
      <c r="I110" s="365"/>
      <c r="J110" s="366"/>
      <c r="K110" s="367"/>
      <c r="L110" s="365"/>
      <c r="M110" s="368"/>
      <c r="N110" s="655"/>
      <c r="O110" s="365"/>
      <c r="P110" s="366"/>
      <c r="Q110" s="367"/>
      <c r="R110" s="365"/>
      <c r="S110" s="368"/>
      <c r="T110" s="655"/>
      <c r="U110" s="365"/>
      <c r="V110" s="366"/>
      <c r="W110" s="364"/>
      <c r="X110" s="365"/>
      <c r="Y110" s="368"/>
      <c r="Z110" s="655"/>
      <c r="AA110" s="365"/>
      <c r="AB110" s="366"/>
      <c r="AC110" s="364"/>
      <c r="AD110" s="365"/>
      <c r="AE110" s="368"/>
      <c r="AF110" s="655"/>
      <c r="AG110" s="365"/>
      <c r="AH110" s="366"/>
      <c r="AI110" s="364"/>
      <c r="AJ110" s="365"/>
      <c r="AK110" s="368"/>
      <c r="AL110" s="655"/>
      <c r="AM110" s="365"/>
      <c r="AN110" s="366"/>
      <c r="AO110" s="369" t="s">
        <v>2427</v>
      </c>
      <c r="AP110" s="481"/>
      <c r="AQ110" s="380"/>
      <c r="AR110" s="653"/>
      <c r="AS110" s="353"/>
      <c r="AT110" s="382" t="s">
        <v>2869</v>
      </c>
      <c r="AU110" s="657" t="s">
        <v>2869</v>
      </c>
      <c r="AV110" s="382" t="s">
        <v>2869</v>
      </c>
      <c r="AW110" s="658" t="s">
        <v>2869</v>
      </c>
      <c r="AX110" s="359"/>
    </row>
    <row r="111">
      <c r="A111" s="482" t="s">
        <v>5132</v>
      </c>
      <c r="B111" s="433">
        <v>46169.0</v>
      </c>
      <c r="C111" s="434" t="s">
        <v>7520</v>
      </c>
      <c r="D111" s="363" t="s">
        <v>7521</v>
      </c>
      <c r="E111" s="367"/>
      <c r="F111" s="365"/>
      <c r="G111" s="368"/>
      <c r="H111" s="655"/>
      <c r="I111" s="365"/>
      <c r="J111" s="366"/>
      <c r="K111" s="367"/>
      <c r="L111" s="365"/>
      <c r="M111" s="368"/>
      <c r="N111" s="655"/>
      <c r="O111" s="365"/>
      <c r="P111" s="366"/>
      <c r="Q111" s="367"/>
      <c r="R111" s="365"/>
      <c r="S111" s="368"/>
      <c r="T111" s="655"/>
      <c r="U111" s="365"/>
      <c r="V111" s="366"/>
      <c r="W111" s="364"/>
      <c r="X111" s="365"/>
      <c r="Y111" s="368"/>
      <c r="Z111" s="655"/>
      <c r="AA111" s="365"/>
      <c r="AB111" s="366"/>
      <c r="AC111" s="364"/>
      <c r="AD111" s="365"/>
      <c r="AE111" s="368"/>
      <c r="AF111" s="655"/>
      <c r="AG111" s="365"/>
      <c r="AH111" s="366"/>
      <c r="AI111" s="364"/>
      <c r="AJ111" s="365"/>
      <c r="AK111" s="368"/>
      <c r="AL111" s="655"/>
      <c r="AM111" s="365"/>
      <c r="AN111" s="366"/>
      <c r="AO111" s="369" t="s">
        <v>2427</v>
      </c>
      <c r="AP111" s="481"/>
      <c r="AQ111" s="372"/>
      <c r="AR111" s="653"/>
      <c r="AS111" s="353"/>
      <c r="AT111" s="382" t="s">
        <v>2869</v>
      </c>
      <c r="AU111" s="657" t="s">
        <v>2869</v>
      </c>
      <c r="AV111" s="382" t="s">
        <v>2869</v>
      </c>
      <c r="AW111" s="658" t="s">
        <v>2869</v>
      </c>
      <c r="AX111" s="359"/>
    </row>
    <row r="112">
      <c r="A112" s="480" t="s">
        <v>5132</v>
      </c>
      <c r="B112" s="433">
        <v>46169.0</v>
      </c>
      <c r="C112" s="434" t="s">
        <v>7522</v>
      </c>
      <c r="D112" s="363" t="s">
        <v>7523</v>
      </c>
      <c r="E112" s="367"/>
      <c r="F112" s="365"/>
      <c r="G112" s="368"/>
      <c r="H112" s="655"/>
      <c r="I112" s="365"/>
      <c r="J112" s="366"/>
      <c r="K112" s="367"/>
      <c r="L112" s="365"/>
      <c r="M112" s="368"/>
      <c r="N112" s="655"/>
      <c r="O112" s="365"/>
      <c r="P112" s="366"/>
      <c r="Q112" s="367"/>
      <c r="R112" s="365"/>
      <c r="S112" s="368"/>
      <c r="T112" s="655"/>
      <c r="U112" s="365"/>
      <c r="V112" s="366"/>
      <c r="W112" s="364"/>
      <c r="X112" s="365"/>
      <c r="Y112" s="368"/>
      <c r="Z112" s="655"/>
      <c r="AA112" s="365"/>
      <c r="AB112" s="366"/>
      <c r="AC112" s="364"/>
      <c r="AD112" s="365"/>
      <c r="AE112" s="368"/>
      <c r="AF112" s="655"/>
      <c r="AG112" s="365"/>
      <c r="AH112" s="366"/>
      <c r="AI112" s="364"/>
      <c r="AJ112" s="365"/>
      <c r="AK112" s="368"/>
      <c r="AL112" s="655"/>
      <c r="AM112" s="365"/>
      <c r="AN112" s="366"/>
      <c r="AO112" s="369" t="s">
        <v>2427</v>
      </c>
      <c r="AP112" s="481"/>
      <c r="AQ112" s="380"/>
      <c r="AR112" s="653"/>
      <c r="AS112" s="353"/>
      <c r="AT112" s="382" t="s">
        <v>2869</v>
      </c>
      <c r="AU112" s="657" t="s">
        <v>2869</v>
      </c>
      <c r="AV112" s="382" t="s">
        <v>2869</v>
      </c>
      <c r="AW112" s="658" t="s">
        <v>2869</v>
      </c>
      <c r="AX112" s="359"/>
    </row>
    <row r="113">
      <c r="A113" s="480" t="s">
        <v>5135</v>
      </c>
      <c r="B113" s="433">
        <v>46170.0</v>
      </c>
      <c r="C113" s="434" t="s">
        <v>7524</v>
      </c>
      <c r="D113" s="363" t="s">
        <v>7525</v>
      </c>
      <c r="E113" s="367"/>
      <c r="F113" s="365"/>
      <c r="G113" s="368"/>
      <c r="H113" s="655"/>
      <c r="I113" s="365"/>
      <c r="J113" s="366"/>
      <c r="K113" s="367"/>
      <c r="L113" s="365"/>
      <c r="M113" s="368"/>
      <c r="N113" s="655"/>
      <c r="O113" s="365"/>
      <c r="P113" s="366"/>
      <c r="Q113" s="367"/>
      <c r="R113" s="365"/>
      <c r="S113" s="368"/>
      <c r="T113" s="655"/>
      <c r="U113" s="365"/>
      <c r="V113" s="366"/>
      <c r="W113" s="364"/>
      <c r="X113" s="365"/>
      <c r="Y113" s="368"/>
      <c r="Z113" s="655"/>
      <c r="AA113" s="365"/>
      <c r="AB113" s="366"/>
      <c r="AC113" s="364"/>
      <c r="AD113" s="365"/>
      <c r="AE113" s="368"/>
      <c r="AF113" s="655"/>
      <c r="AG113" s="365"/>
      <c r="AH113" s="366"/>
      <c r="AI113" s="364"/>
      <c r="AJ113" s="365"/>
      <c r="AK113" s="368"/>
      <c r="AL113" s="655"/>
      <c r="AM113" s="365"/>
      <c r="AN113" s="366"/>
      <c r="AO113" s="369" t="s">
        <v>2427</v>
      </c>
      <c r="AP113" s="481"/>
      <c r="AQ113" s="380"/>
      <c r="AR113" s="653"/>
      <c r="AS113" s="353"/>
      <c r="AT113" s="382" t="s">
        <v>2869</v>
      </c>
      <c r="AU113" s="657" t="s">
        <v>2869</v>
      </c>
      <c r="AV113" s="382" t="s">
        <v>2869</v>
      </c>
      <c r="AW113" s="658" t="s">
        <v>2869</v>
      </c>
      <c r="AX113" s="393" t="s">
        <v>1913</v>
      </c>
    </row>
    <row r="114">
      <c r="A114" s="480" t="s">
        <v>5132</v>
      </c>
      <c r="B114" s="433">
        <v>46169.0</v>
      </c>
      <c r="C114" s="434" t="s">
        <v>5346</v>
      </c>
      <c r="D114" s="363" t="s">
        <v>5347</v>
      </c>
      <c r="E114" s="367"/>
      <c r="F114" s="365"/>
      <c r="G114" s="368"/>
      <c r="H114" s="655"/>
      <c r="I114" s="365"/>
      <c r="J114" s="366"/>
      <c r="K114" s="367"/>
      <c r="L114" s="365"/>
      <c r="M114" s="368"/>
      <c r="N114" s="655"/>
      <c r="O114" s="365"/>
      <c r="P114" s="366"/>
      <c r="Q114" s="367"/>
      <c r="R114" s="365"/>
      <c r="S114" s="368"/>
      <c r="T114" s="655"/>
      <c r="U114" s="365"/>
      <c r="V114" s="366"/>
      <c r="W114" s="364"/>
      <c r="X114" s="365"/>
      <c r="Y114" s="368"/>
      <c r="Z114" s="655"/>
      <c r="AA114" s="365"/>
      <c r="AB114" s="366"/>
      <c r="AC114" s="364"/>
      <c r="AD114" s="365"/>
      <c r="AE114" s="368"/>
      <c r="AF114" s="655"/>
      <c r="AG114" s="365"/>
      <c r="AH114" s="366"/>
      <c r="AI114" s="364"/>
      <c r="AJ114" s="365"/>
      <c r="AK114" s="368"/>
      <c r="AL114" s="655"/>
      <c r="AM114" s="365"/>
      <c r="AN114" s="366"/>
      <c r="AO114" s="369" t="s">
        <v>2427</v>
      </c>
      <c r="AP114" s="481"/>
      <c r="AQ114" s="380"/>
      <c r="AR114" s="653" t="s">
        <v>7472</v>
      </c>
      <c r="AS114" s="353"/>
      <c r="AT114" s="382">
        <v>0.0</v>
      </c>
      <c r="AU114" s="657">
        <v>100.0</v>
      </c>
      <c r="AV114" s="382">
        <v>0.0</v>
      </c>
      <c r="AW114" s="658">
        <v>100.0</v>
      </c>
      <c r="AX114" s="393" t="s">
        <v>1913</v>
      </c>
    </row>
    <row r="115">
      <c r="A115" s="480" t="s">
        <v>5138</v>
      </c>
      <c r="B115" s="433">
        <v>46168.0</v>
      </c>
      <c r="C115" s="434" t="s">
        <v>7526</v>
      </c>
      <c r="D115" s="363" t="s">
        <v>7527</v>
      </c>
      <c r="E115" s="367"/>
      <c r="F115" s="365"/>
      <c r="G115" s="368"/>
      <c r="H115" s="655"/>
      <c r="I115" s="365"/>
      <c r="J115" s="366"/>
      <c r="K115" s="367"/>
      <c r="L115" s="365"/>
      <c r="M115" s="368"/>
      <c r="N115" s="655"/>
      <c r="O115" s="365"/>
      <c r="P115" s="366"/>
      <c r="Q115" s="367"/>
      <c r="R115" s="365"/>
      <c r="S115" s="368"/>
      <c r="T115" s="655"/>
      <c r="U115" s="365"/>
      <c r="V115" s="366"/>
      <c r="W115" s="364"/>
      <c r="X115" s="365"/>
      <c r="Y115" s="368"/>
      <c r="Z115" s="655"/>
      <c r="AA115" s="365"/>
      <c r="AB115" s="366"/>
      <c r="AC115" s="364"/>
      <c r="AD115" s="365"/>
      <c r="AE115" s="368"/>
      <c r="AF115" s="655"/>
      <c r="AG115" s="365"/>
      <c r="AH115" s="366"/>
      <c r="AI115" s="364"/>
      <c r="AJ115" s="365"/>
      <c r="AK115" s="368"/>
      <c r="AL115" s="655"/>
      <c r="AM115" s="365"/>
      <c r="AN115" s="366"/>
      <c r="AO115" s="369" t="s">
        <v>2427</v>
      </c>
      <c r="AP115" s="481"/>
      <c r="AQ115" s="380"/>
      <c r="AR115" s="653" t="s">
        <v>7472</v>
      </c>
      <c r="AS115" s="353"/>
      <c r="AT115" s="382">
        <v>0.0</v>
      </c>
      <c r="AU115" s="657">
        <v>100.0</v>
      </c>
      <c r="AV115" s="382">
        <v>0.0</v>
      </c>
      <c r="AW115" s="658">
        <v>100.0</v>
      </c>
      <c r="AX115" s="393" t="s">
        <v>1913</v>
      </c>
    </row>
    <row r="116">
      <c r="A116" s="480" t="s">
        <v>5132</v>
      </c>
      <c r="B116" s="433">
        <v>46169.0</v>
      </c>
      <c r="C116" s="434" t="s">
        <v>7528</v>
      </c>
      <c r="D116" s="363" t="s">
        <v>7529</v>
      </c>
      <c r="E116" s="367"/>
      <c r="F116" s="365"/>
      <c r="G116" s="368"/>
      <c r="H116" s="655"/>
      <c r="I116" s="365"/>
      <c r="J116" s="366"/>
      <c r="K116" s="367"/>
      <c r="L116" s="365"/>
      <c r="M116" s="368"/>
      <c r="N116" s="655"/>
      <c r="O116" s="365"/>
      <c r="P116" s="366"/>
      <c r="Q116" s="367"/>
      <c r="R116" s="365"/>
      <c r="S116" s="368"/>
      <c r="T116" s="655"/>
      <c r="U116" s="365"/>
      <c r="V116" s="366"/>
      <c r="W116" s="364"/>
      <c r="X116" s="365"/>
      <c r="Y116" s="368"/>
      <c r="Z116" s="655"/>
      <c r="AA116" s="365"/>
      <c r="AB116" s="366"/>
      <c r="AC116" s="364"/>
      <c r="AD116" s="365"/>
      <c r="AE116" s="368"/>
      <c r="AF116" s="655"/>
      <c r="AG116" s="365"/>
      <c r="AH116" s="366"/>
      <c r="AI116" s="364"/>
      <c r="AJ116" s="365"/>
      <c r="AK116" s="368"/>
      <c r="AL116" s="655"/>
      <c r="AM116" s="365"/>
      <c r="AN116" s="366"/>
      <c r="AO116" s="369" t="s">
        <v>2427</v>
      </c>
      <c r="AP116" s="481"/>
      <c r="AQ116" s="372"/>
      <c r="AR116" s="653" t="s">
        <v>7472</v>
      </c>
      <c r="AS116" s="353"/>
      <c r="AT116" s="382">
        <v>0.0</v>
      </c>
      <c r="AU116" s="657">
        <v>100.0</v>
      </c>
      <c r="AV116" s="382">
        <v>0.0</v>
      </c>
      <c r="AW116" s="658">
        <v>100.0</v>
      </c>
      <c r="AX116" s="393" t="s">
        <v>1913</v>
      </c>
    </row>
    <row r="117">
      <c r="A117" s="480" t="s">
        <v>5138</v>
      </c>
      <c r="B117" s="433">
        <v>46168.0</v>
      </c>
      <c r="C117" s="434" t="s">
        <v>5348</v>
      </c>
      <c r="D117" s="363" t="s">
        <v>5349</v>
      </c>
      <c r="E117" s="367"/>
      <c r="F117" s="365"/>
      <c r="G117" s="368"/>
      <c r="H117" s="655"/>
      <c r="I117" s="365"/>
      <c r="J117" s="366"/>
      <c r="K117" s="367"/>
      <c r="L117" s="365"/>
      <c r="M117" s="368"/>
      <c r="N117" s="655"/>
      <c r="O117" s="365"/>
      <c r="P117" s="366"/>
      <c r="Q117" s="367"/>
      <c r="R117" s="365"/>
      <c r="S117" s="368"/>
      <c r="T117" s="655"/>
      <c r="U117" s="365"/>
      <c r="V117" s="366"/>
      <c r="W117" s="364"/>
      <c r="X117" s="365"/>
      <c r="Y117" s="368"/>
      <c r="Z117" s="655"/>
      <c r="AA117" s="365"/>
      <c r="AB117" s="366"/>
      <c r="AC117" s="364"/>
      <c r="AD117" s="365"/>
      <c r="AE117" s="368"/>
      <c r="AF117" s="655"/>
      <c r="AG117" s="365"/>
      <c r="AH117" s="366"/>
      <c r="AI117" s="364"/>
      <c r="AJ117" s="365"/>
      <c r="AK117" s="368"/>
      <c r="AL117" s="655"/>
      <c r="AM117" s="365"/>
      <c r="AN117" s="366"/>
      <c r="AO117" s="369" t="s">
        <v>2427</v>
      </c>
      <c r="AP117" s="481"/>
      <c r="AQ117" s="372"/>
      <c r="AR117" s="653" t="s">
        <v>7472</v>
      </c>
      <c r="AS117" s="353"/>
      <c r="AT117" s="382">
        <v>0.0</v>
      </c>
      <c r="AU117" s="657">
        <v>100.0</v>
      </c>
      <c r="AV117" s="382">
        <v>0.0</v>
      </c>
      <c r="AW117" s="658">
        <v>100.0</v>
      </c>
      <c r="AX117" s="393" t="s">
        <v>1913</v>
      </c>
    </row>
    <row r="118">
      <c r="A118" s="480" t="s">
        <v>5135</v>
      </c>
      <c r="B118" s="433">
        <v>46170.0</v>
      </c>
      <c r="C118" s="434" t="s">
        <v>7530</v>
      </c>
      <c r="D118" s="363" t="s">
        <v>7531</v>
      </c>
      <c r="E118" s="367"/>
      <c r="F118" s="365"/>
      <c r="G118" s="368"/>
      <c r="H118" s="655"/>
      <c r="I118" s="365"/>
      <c r="J118" s="366"/>
      <c r="K118" s="367"/>
      <c r="L118" s="365"/>
      <c r="M118" s="368"/>
      <c r="N118" s="655"/>
      <c r="O118" s="365"/>
      <c r="P118" s="366"/>
      <c r="Q118" s="367"/>
      <c r="R118" s="365"/>
      <c r="S118" s="368"/>
      <c r="T118" s="655"/>
      <c r="U118" s="365"/>
      <c r="V118" s="366"/>
      <c r="W118" s="364"/>
      <c r="X118" s="365"/>
      <c r="Y118" s="368"/>
      <c r="Z118" s="655"/>
      <c r="AA118" s="365"/>
      <c r="AB118" s="366"/>
      <c r="AC118" s="364"/>
      <c r="AD118" s="365"/>
      <c r="AE118" s="368"/>
      <c r="AF118" s="655"/>
      <c r="AG118" s="365"/>
      <c r="AH118" s="366"/>
      <c r="AI118" s="364"/>
      <c r="AJ118" s="365"/>
      <c r="AK118" s="368"/>
      <c r="AL118" s="655"/>
      <c r="AM118" s="365"/>
      <c r="AN118" s="366"/>
      <c r="AO118" s="369" t="s">
        <v>2948</v>
      </c>
      <c r="AP118" s="481"/>
      <c r="AQ118" s="372"/>
      <c r="AR118" s="653" t="s">
        <v>7472</v>
      </c>
      <c r="AS118" s="353"/>
      <c r="AT118" s="382">
        <v>0.0</v>
      </c>
      <c r="AU118" s="657">
        <v>100.0</v>
      </c>
      <c r="AV118" s="382">
        <v>0.0</v>
      </c>
      <c r="AW118" s="658">
        <v>100.0</v>
      </c>
      <c r="AX118" s="393" t="s">
        <v>1913</v>
      </c>
    </row>
    <row r="119">
      <c r="A119" s="480" t="s">
        <v>5132</v>
      </c>
      <c r="B119" s="433">
        <v>46169.0</v>
      </c>
      <c r="C119" s="434" t="s">
        <v>7532</v>
      </c>
      <c r="D119" s="363" t="s">
        <v>7533</v>
      </c>
      <c r="E119" s="367"/>
      <c r="F119" s="365"/>
      <c r="G119" s="368"/>
      <c r="H119" s="655"/>
      <c r="I119" s="365"/>
      <c r="J119" s="366"/>
      <c r="K119" s="367"/>
      <c r="L119" s="365"/>
      <c r="M119" s="368"/>
      <c r="N119" s="655"/>
      <c r="O119" s="365"/>
      <c r="P119" s="366"/>
      <c r="Q119" s="367"/>
      <c r="R119" s="365"/>
      <c r="S119" s="368"/>
      <c r="T119" s="655"/>
      <c r="U119" s="365"/>
      <c r="V119" s="366"/>
      <c r="W119" s="364"/>
      <c r="X119" s="365"/>
      <c r="Y119" s="368"/>
      <c r="Z119" s="655"/>
      <c r="AA119" s="365"/>
      <c r="AB119" s="366"/>
      <c r="AC119" s="364"/>
      <c r="AD119" s="365"/>
      <c r="AE119" s="368"/>
      <c r="AF119" s="655"/>
      <c r="AG119" s="365"/>
      <c r="AH119" s="366"/>
      <c r="AI119" s="364"/>
      <c r="AJ119" s="365"/>
      <c r="AK119" s="368"/>
      <c r="AL119" s="655"/>
      <c r="AM119" s="365"/>
      <c r="AN119" s="366"/>
      <c r="AO119" s="369" t="s">
        <v>2948</v>
      </c>
      <c r="AP119" s="481"/>
      <c r="AQ119" s="380"/>
      <c r="AR119" s="653" t="s">
        <v>7472</v>
      </c>
      <c r="AS119" s="353"/>
      <c r="AT119" s="382">
        <v>0.0</v>
      </c>
      <c r="AU119" s="657">
        <v>100.0</v>
      </c>
      <c r="AV119" s="382">
        <v>0.0</v>
      </c>
      <c r="AW119" s="658">
        <v>100.0</v>
      </c>
      <c r="AX119" s="393" t="s">
        <v>1913</v>
      </c>
    </row>
    <row r="120">
      <c r="A120" s="480" t="s">
        <v>5135</v>
      </c>
      <c r="B120" s="433">
        <v>46170.0</v>
      </c>
      <c r="C120" s="434" t="s">
        <v>7534</v>
      </c>
      <c r="D120" s="363" t="s">
        <v>7535</v>
      </c>
      <c r="E120" s="367"/>
      <c r="F120" s="365"/>
      <c r="G120" s="368"/>
      <c r="H120" s="655"/>
      <c r="I120" s="365"/>
      <c r="J120" s="366"/>
      <c r="K120" s="367"/>
      <c r="L120" s="365"/>
      <c r="M120" s="368"/>
      <c r="N120" s="655"/>
      <c r="O120" s="365"/>
      <c r="P120" s="366"/>
      <c r="Q120" s="367"/>
      <c r="R120" s="365"/>
      <c r="S120" s="368"/>
      <c r="T120" s="655"/>
      <c r="U120" s="365"/>
      <c r="V120" s="366"/>
      <c r="W120" s="364"/>
      <c r="X120" s="365"/>
      <c r="Y120" s="368"/>
      <c r="Z120" s="655"/>
      <c r="AA120" s="365"/>
      <c r="AB120" s="366"/>
      <c r="AC120" s="364"/>
      <c r="AD120" s="365"/>
      <c r="AE120" s="368"/>
      <c r="AF120" s="655"/>
      <c r="AG120" s="365"/>
      <c r="AH120" s="366"/>
      <c r="AI120" s="364"/>
      <c r="AJ120" s="365"/>
      <c r="AK120" s="368"/>
      <c r="AL120" s="655"/>
      <c r="AM120" s="365"/>
      <c r="AN120" s="366"/>
      <c r="AO120" s="369" t="s">
        <v>2948</v>
      </c>
      <c r="AP120" s="481"/>
      <c r="AQ120" s="372"/>
      <c r="AR120" s="653" t="s">
        <v>7472</v>
      </c>
      <c r="AS120" s="353"/>
      <c r="AT120" s="382">
        <v>0.0</v>
      </c>
      <c r="AU120" s="657">
        <v>100.0</v>
      </c>
      <c r="AV120" s="382">
        <v>0.0</v>
      </c>
      <c r="AW120" s="658">
        <v>100.0</v>
      </c>
      <c r="AX120" s="393" t="s">
        <v>1913</v>
      </c>
    </row>
    <row r="121">
      <c r="A121" s="480" t="s">
        <v>5138</v>
      </c>
      <c r="B121" s="433">
        <v>46168.0</v>
      </c>
      <c r="C121" s="434" t="s">
        <v>7536</v>
      </c>
      <c r="D121" s="363" t="s">
        <v>7537</v>
      </c>
      <c r="E121" s="367"/>
      <c r="F121" s="365"/>
      <c r="G121" s="368"/>
      <c r="H121" s="655"/>
      <c r="I121" s="365"/>
      <c r="J121" s="366"/>
      <c r="K121" s="367"/>
      <c r="L121" s="365"/>
      <c r="M121" s="368"/>
      <c r="N121" s="655"/>
      <c r="O121" s="365"/>
      <c r="P121" s="366"/>
      <c r="Q121" s="367"/>
      <c r="R121" s="365"/>
      <c r="S121" s="368"/>
      <c r="T121" s="655"/>
      <c r="U121" s="365"/>
      <c r="V121" s="366"/>
      <c r="W121" s="364"/>
      <c r="X121" s="365"/>
      <c r="Y121" s="368"/>
      <c r="Z121" s="655"/>
      <c r="AA121" s="365"/>
      <c r="AB121" s="366"/>
      <c r="AC121" s="364"/>
      <c r="AD121" s="365"/>
      <c r="AE121" s="368"/>
      <c r="AF121" s="655"/>
      <c r="AG121" s="365"/>
      <c r="AH121" s="366"/>
      <c r="AI121" s="364"/>
      <c r="AJ121" s="365"/>
      <c r="AK121" s="368"/>
      <c r="AL121" s="655"/>
      <c r="AM121" s="365"/>
      <c r="AN121" s="366"/>
      <c r="AO121" s="369" t="s">
        <v>2948</v>
      </c>
      <c r="AP121" s="481"/>
      <c r="AQ121" s="372"/>
      <c r="AR121" s="653" t="s">
        <v>7472</v>
      </c>
      <c r="AS121" s="353"/>
      <c r="AT121" s="382">
        <v>0.0</v>
      </c>
      <c r="AU121" s="657">
        <v>100.0</v>
      </c>
      <c r="AV121" s="382">
        <v>0.0</v>
      </c>
      <c r="AW121" s="658">
        <v>100.0</v>
      </c>
      <c r="AX121" s="393" t="s">
        <v>1913</v>
      </c>
    </row>
    <row r="122">
      <c r="A122" s="480" t="s">
        <v>5135</v>
      </c>
      <c r="B122" s="433">
        <v>46170.0</v>
      </c>
      <c r="C122" s="434" t="s">
        <v>5354</v>
      </c>
      <c r="D122" s="363" t="s">
        <v>5355</v>
      </c>
      <c r="E122" s="367"/>
      <c r="F122" s="365"/>
      <c r="G122" s="368"/>
      <c r="H122" s="655"/>
      <c r="I122" s="365"/>
      <c r="J122" s="366"/>
      <c r="K122" s="367"/>
      <c r="L122" s="365"/>
      <c r="M122" s="368"/>
      <c r="N122" s="655"/>
      <c r="O122" s="365"/>
      <c r="P122" s="366"/>
      <c r="Q122" s="367"/>
      <c r="R122" s="365"/>
      <c r="S122" s="368"/>
      <c r="T122" s="655"/>
      <c r="U122" s="365"/>
      <c r="V122" s="366"/>
      <c r="W122" s="364"/>
      <c r="X122" s="365"/>
      <c r="Y122" s="368"/>
      <c r="Z122" s="655"/>
      <c r="AA122" s="365"/>
      <c r="AB122" s="366"/>
      <c r="AC122" s="364"/>
      <c r="AD122" s="365"/>
      <c r="AE122" s="368"/>
      <c r="AF122" s="655"/>
      <c r="AG122" s="365"/>
      <c r="AH122" s="366"/>
      <c r="AI122" s="364"/>
      <c r="AJ122" s="365"/>
      <c r="AK122" s="368"/>
      <c r="AL122" s="655"/>
      <c r="AM122" s="365"/>
      <c r="AN122" s="366"/>
      <c r="AO122" s="396" t="s">
        <v>2948</v>
      </c>
      <c r="AP122" s="507"/>
      <c r="AQ122" s="380"/>
      <c r="AR122" s="653" t="s">
        <v>7472</v>
      </c>
      <c r="AS122" s="353"/>
      <c r="AT122" s="382">
        <v>0.0</v>
      </c>
      <c r="AU122" s="657">
        <v>100.0</v>
      </c>
      <c r="AV122" s="382">
        <v>0.0</v>
      </c>
      <c r="AW122" s="658">
        <v>100.0</v>
      </c>
      <c r="AX122" s="393" t="s">
        <v>1913</v>
      </c>
    </row>
    <row r="123">
      <c r="A123" s="480" t="s">
        <v>5132</v>
      </c>
      <c r="B123" s="433">
        <v>46169.0</v>
      </c>
      <c r="C123" s="434" t="s">
        <v>7538</v>
      </c>
      <c r="D123" s="363" t="s">
        <v>7539</v>
      </c>
      <c r="E123" s="367"/>
      <c r="F123" s="365"/>
      <c r="G123" s="368"/>
      <c r="H123" s="655"/>
      <c r="I123" s="365"/>
      <c r="J123" s="366"/>
      <c r="K123" s="367"/>
      <c r="L123" s="365"/>
      <c r="M123" s="368"/>
      <c r="N123" s="655"/>
      <c r="O123" s="365"/>
      <c r="P123" s="366"/>
      <c r="Q123" s="367"/>
      <c r="R123" s="365"/>
      <c r="S123" s="368"/>
      <c r="T123" s="655"/>
      <c r="U123" s="365"/>
      <c r="V123" s="366"/>
      <c r="W123" s="364"/>
      <c r="X123" s="365"/>
      <c r="Y123" s="368"/>
      <c r="Z123" s="655"/>
      <c r="AA123" s="365"/>
      <c r="AB123" s="366"/>
      <c r="AC123" s="364"/>
      <c r="AD123" s="365"/>
      <c r="AE123" s="368"/>
      <c r="AF123" s="655"/>
      <c r="AG123" s="365"/>
      <c r="AH123" s="366"/>
      <c r="AI123" s="364"/>
      <c r="AJ123" s="365"/>
      <c r="AK123" s="368"/>
      <c r="AL123" s="655"/>
      <c r="AM123" s="365"/>
      <c r="AN123" s="366"/>
      <c r="AO123" s="369" t="s">
        <v>2948</v>
      </c>
      <c r="AP123" s="481"/>
      <c r="AQ123" s="380"/>
      <c r="AR123" s="653"/>
      <c r="AS123" s="353"/>
      <c r="AT123" s="382" t="s">
        <v>2869</v>
      </c>
      <c r="AU123" s="657" t="s">
        <v>2869</v>
      </c>
      <c r="AV123" s="382" t="s">
        <v>2869</v>
      </c>
      <c r="AW123" s="658" t="s">
        <v>2869</v>
      </c>
      <c r="AX123" s="359"/>
    </row>
    <row r="124">
      <c r="A124" s="480" t="s">
        <v>5138</v>
      </c>
      <c r="B124" s="433">
        <v>46168.0</v>
      </c>
      <c r="C124" s="434" t="s">
        <v>7540</v>
      </c>
      <c r="D124" s="363" t="s">
        <v>7541</v>
      </c>
      <c r="E124" s="367"/>
      <c r="F124" s="365"/>
      <c r="G124" s="368"/>
      <c r="H124" s="655"/>
      <c r="I124" s="365"/>
      <c r="J124" s="366"/>
      <c r="K124" s="367"/>
      <c r="L124" s="365"/>
      <c r="M124" s="368"/>
      <c r="N124" s="655"/>
      <c r="O124" s="365"/>
      <c r="P124" s="366"/>
      <c r="Q124" s="367"/>
      <c r="R124" s="365"/>
      <c r="S124" s="368"/>
      <c r="T124" s="655"/>
      <c r="U124" s="365"/>
      <c r="V124" s="366"/>
      <c r="W124" s="364"/>
      <c r="X124" s="365"/>
      <c r="Y124" s="368"/>
      <c r="Z124" s="655"/>
      <c r="AA124" s="365"/>
      <c r="AB124" s="366"/>
      <c r="AC124" s="364"/>
      <c r="AD124" s="365"/>
      <c r="AE124" s="368"/>
      <c r="AF124" s="655"/>
      <c r="AG124" s="365"/>
      <c r="AH124" s="366"/>
      <c r="AI124" s="364"/>
      <c r="AJ124" s="365"/>
      <c r="AK124" s="368"/>
      <c r="AL124" s="655"/>
      <c r="AM124" s="365"/>
      <c r="AN124" s="366"/>
      <c r="AO124" s="369" t="s">
        <v>2948</v>
      </c>
      <c r="AP124" s="481"/>
      <c r="AQ124" s="380"/>
      <c r="AR124" s="653"/>
      <c r="AS124" s="353"/>
      <c r="AT124" s="382" t="s">
        <v>2869</v>
      </c>
      <c r="AU124" s="657" t="s">
        <v>2869</v>
      </c>
      <c r="AV124" s="382" t="s">
        <v>2869</v>
      </c>
      <c r="AW124" s="658" t="s">
        <v>2869</v>
      </c>
      <c r="AX124" s="393"/>
    </row>
    <row r="125">
      <c r="A125" s="480" t="s">
        <v>5132</v>
      </c>
      <c r="B125" s="433">
        <v>46169.0</v>
      </c>
      <c r="C125" s="434" t="s">
        <v>7542</v>
      </c>
      <c r="D125" s="363" t="s">
        <v>7543</v>
      </c>
      <c r="E125" s="367"/>
      <c r="F125" s="365"/>
      <c r="G125" s="368"/>
      <c r="H125" s="655"/>
      <c r="I125" s="365"/>
      <c r="J125" s="366"/>
      <c r="K125" s="367"/>
      <c r="L125" s="365"/>
      <c r="M125" s="368"/>
      <c r="N125" s="655"/>
      <c r="O125" s="365"/>
      <c r="P125" s="366"/>
      <c r="Q125" s="367"/>
      <c r="R125" s="365"/>
      <c r="S125" s="368"/>
      <c r="T125" s="655"/>
      <c r="U125" s="365"/>
      <c r="V125" s="366"/>
      <c r="W125" s="364"/>
      <c r="X125" s="365"/>
      <c r="Y125" s="368"/>
      <c r="Z125" s="655"/>
      <c r="AA125" s="365"/>
      <c r="AB125" s="366"/>
      <c r="AC125" s="364"/>
      <c r="AD125" s="365"/>
      <c r="AE125" s="368"/>
      <c r="AF125" s="655"/>
      <c r="AG125" s="365"/>
      <c r="AH125" s="366"/>
      <c r="AI125" s="364"/>
      <c r="AJ125" s="365"/>
      <c r="AK125" s="368"/>
      <c r="AL125" s="655"/>
      <c r="AM125" s="365"/>
      <c r="AN125" s="366"/>
      <c r="AO125" s="369" t="s">
        <v>2948</v>
      </c>
      <c r="AP125" s="481"/>
      <c r="AQ125" s="380"/>
      <c r="AR125" s="653"/>
      <c r="AS125" s="353"/>
      <c r="AT125" s="382" t="s">
        <v>2869</v>
      </c>
      <c r="AU125" s="657" t="s">
        <v>2869</v>
      </c>
      <c r="AV125" s="382" t="s">
        <v>2869</v>
      </c>
      <c r="AW125" s="658" t="s">
        <v>2869</v>
      </c>
      <c r="AX125" s="393"/>
    </row>
    <row r="126">
      <c r="A126" s="480" t="s">
        <v>5132</v>
      </c>
      <c r="B126" s="433">
        <v>46169.0</v>
      </c>
      <c r="C126" s="434" t="s">
        <v>5356</v>
      </c>
      <c r="D126" s="363" t="s">
        <v>5357</v>
      </c>
      <c r="E126" s="367"/>
      <c r="F126" s="365"/>
      <c r="G126" s="368"/>
      <c r="H126" s="655"/>
      <c r="I126" s="365"/>
      <c r="J126" s="366"/>
      <c r="K126" s="367"/>
      <c r="L126" s="365"/>
      <c r="M126" s="368"/>
      <c r="N126" s="655"/>
      <c r="O126" s="365"/>
      <c r="P126" s="366"/>
      <c r="Q126" s="367"/>
      <c r="R126" s="365"/>
      <c r="S126" s="368"/>
      <c r="T126" s="655"/>
      <c r="U126" s="365"/>
      <c r="V126" s="366"/>
      <c r="W126" s="364"/>
      <c r="X126" s="365"/>
      <c r="Y126" s="368"/>
      <c r="Z126" s="655"/>
      <c r="AA126" s="365"/>
      <c r="AB126" s="366"/>
      <c r="AC126" s="364"/>
      <c r="AD126" s="365"/>
      <c r="AE126" s="368"/>
      <c r="AF126" s="655"/>
      <c r="AG126" s="365"/>
      <c r="AH126" s="366"/>
      <c r="AI126" s="364"/>
      <c r="AJ126" s="365"/>
      <c r="AK126" s="368"/>
      <c r="AL126" s="655"/>
      <c r="AM126" s="365"/>
      <c r="AN126" s="366"/>
      <c r="AO126" s="369" t="s">
        <v>2948</v>
      </c>
      <c r="AP126" s="481"/>
      <c r="AQ126" s="380"/>
      <c r="AR126" s="653"/>
      <c r="AS126" s="353"/>
      <c r="AT126" s="382" t="s">
        <v>2869</v>
      </c>
      <c r="AU126" s="657" t="s">
        <v>2869</v>
      </c>
      <c r="AV126" s="382" t="s">
        <v>2869</v>
      </c>
      <c r="AW126" s="658" t="s">
        <v>2869</v>
      </c>
      <c r="AX126" s="393"/>
    </row>
    <row r="127">
      <c r="A127" s="480" t="s">
        <v>5138</v>
      </c>
      <c r="B127" s="433">
        <v>46168.0</v>
      </c>
      <c r="C127" s="434" t="s">
        <v>5358</v>
      </c>
      <c r="D127" s="363" t="s">
        <v>5359</v>
      </c>
      <c r="E127" s="367"/>
      <c r="F127" s="365"/>
      <c r="G127" s="368"/>
      <c r="H127" s="655"/>
      <c r="I127" s="365"/>
      <c r="J127" s="366"/>
      <c r="K127" s="367"/>
      <c r="L127" s="365"/>
      <c r="M127" s="368"/>
      <c r="N127" s="655"/>
      <c r="O127" s="365"/>
      <c r="P127" s="366"/>
      <c r="Q127" s="367"/>
      <c r="R127" s="365"/>
      <c r="S127" s="368"/>
      <c r="T127" s="655"/>
      <c r="U127" s="365"/>
      <c r="V127" s="366"/>
      <c r="W127" s="364"/>
      <c r="X127" s="365"/>
      <c r="Y127" s="368"/>
      <c r="Z127" s="655"/>
      <c r="AA127" s="365"/>
      <c r="AB127" s="366"/>
      <c r="AC127" s="364"/>
      <c r="AD127" s="365"/>
      <c r="AE127" s="368"/>
      <c r="AF127" s="655"/>
      <c r="AG127" s="365"/>
      <c r="AH127" s="366"/>
      <c r="AI127" s="364"/>
      <c r="AJ127" s="365"/>
      <c r="AK127" s="368"/>
      <c r="AL127" s="655"/>
      <c r="AM127" s="365"/>
      <c r="AN127" s="366"/>
      <c r="AO127" s="369" t="s">
        <v>2948</v>
      </c>
      <c r="AP127" s="481"/>
      <c r="AQ127" s="380"/>
      <c r="AR127" s="653"/>
      <c r="AS127" s="353"/>
      <c r="AT127" s="382" t="s">
        <v>2869</v>
      </c>
      <c r="AU127" s="657" t="s">
        <v>2869</v>
      </c>
      <c r="AV127" s="382" t="s">
        <v>2869</v>
      </c>
      <c r="AW127" s="658" t="s">
        <v>2869</v>
      </c>
      <c r="AX127" s="393"/>
    </row>
    <row r="128">
      <c r="A128" s="480" t="s">
        <v>5135</v>
      </c>
      <c r="B128" s="433">
        <v>46170.0</v>
      </c>
      <c r="C128" s="434" t="s">
        <v>5361</v>
      </c>
      <c r="D128" s="363" t="s">
        <v>5362</v>
      </c>
      <c r="E128" s="367"/>
      <c r="F128" s="365"/>
      <c r="G128" s="368"/>
      <c r="H128" s="655"/>
      <c r="I128" s="365"/>
      <c r="J128" s="366"/>
      <c r="K128" s="367"/>
      <c r="L128" s="365"/>
      <c r="M128" s="368"/>
      <c r="N128" s="655"/>
      <c r="O128" s="365"/>
      <c r="P128" s="366"/>
      <c r="Q128" s="367"/>
      <c r="R128" s="365"/>
      <c r="S128" s="368"/>
      <c r="T128" s="655"/>
      <c r="U128" s="365"/>
      <c r="V128" s="366"/>
      <c r="W128" s="364"/>
      <c r="X128" s="365"/>
      <c r="Y128" s="368"/>
      <c r="Z128" s="655"/>
      <c r="AA128" s="365"/>
      <c r="AB128" s="366"/>
      <c r="AC128" s="364"/>
      <c r="AD128" s="365"/>
      <c r="AE128" s="368"/>
      <c r="AF128" s="655"/>
      <c r="AG128" s="365"/>
      <c r="AH128" s="366"/>
      <c r="AI128" s="364"/>
      <c r="AJ128" s="365"/>
      <c r="AK128" s="368"/>
      <c r="AL128" s="655"/>
      <c r="AM128" s="365"/>
      <c r="AN128" s="366"/>
      <c r="AO128" s="369" t="s">
        <v>2948</v>
      </c>
      <c r="AP128" s="481"/>
      <c r="AQ128" s="380"/>
      <c r="AR128" s="653"/>
      <c r="AS128" s="353"/>
      <c r="AT128" s="382" t="s">
        <v>2869</v>
      </c>
      <c r="AU128" s="657" t="s">
        <v>2869</v>
      </c>
      <c r="AV128" s="382" t="s">
        <v>2869</v>
      </c>
      <c r="AW128" s="658" t="s">
        <v>2869</v>
      </c>
      <c r="AX128" s="393"/>
    </row>
    <row r="129">
      <c r="A129" s="480" t="s">
        <v>5132</v>
      </c>
      <c r="B129" s="433">
        <v>46169.0</v>
      </c>
      <c r="C129" s="434" t="s">
        <v>5364</v>
      </c>
      <c r="D129" s="363" t="s">
        <v>5365</v>
      </c>
      <c r="E129" s="367"/>
      <c r="F129" s="365"/>
      <c r="G129" s="368"/>
      <c r="H129" s="655"/>
      <c r="I129" s="365"/>
      <c r="J129" s="366"/>
      <c r="K129" s="367"/>
      <c r="L129" s="365"/>
      <c r="M129" s="368"/>
      <c r="N129" s="655"/>
      <c r="O129" s="365"/>
      <c r="P129" s="366"/>
      <c r="Q129" s="367"/>
      <c r="R129" s="365"/>
      <c r="S129" s="368"/>
      <c r="T129" s="655"/>
      <c r="U129" s="365"/>
      <c r="V129" s="366"/>
      <c r="W129" s="364"/>
      <c r="X129" s="365"/>
      <c r="Y129" s="368"/>
      <c r="Z129" s="655"/>
      <c r="AA129" s="365"/>
      <c r="AB129" s="366"/>
      <c r="AC129" s="364"/>
      <c r="AD129" s="365"/>
      <c r="AE129" s="368"/>
      <c r="AF129" s="655"/>
      <c r="AG129" s="365"/>
      <c r="AH129" s="366"/>
      <c r="AI129" s="364"/>
      <c r="AJ129" s="365"/>
      <c r="AK129" s="368"/>
      <c r="AL129" s="655"/>
      <c r="AM129" s="365"/>
      <c r="AN129" s="366"/>
      <c r="AO129" s="369" t="s">
        <v>2948</v>
      </c>
      <c r="AP129" s="481" t="s">
        <v>3006</v>
      </c>
      <c r="AQ129" s="380"/>
      <c r="AR129" s="653"/>
      <c r="AS129" s="353"/>
      <c r="AT129" s="382" t="s">
        <v>2869</v>
      </c>
      <c r="AU129" s="657" t="s">
        <v>2869</v>
      </c>
      <c r="AV129" s="382" t="s">
        <v>2869</v>
      </c>
      <c r="AW129" s="658" t="s">
        <v>2869</v>
      </c>
      <c r="AX129" s="393"/>
    </row>
    <row r="130">
      <c r="A130" s="480" t="s">
        <v>5132</v>
      </c>
      <c r="B130" s="433">
        <v>46169.0</v>
      </c>
      <c r="C130" s="434" t="s">
        <v>5367</v>
      </c>
      <c r="D130" s="363" t="s">
        <v>5368</v>
      </c>
      <c r="E130" s="367"/>
      <c r="F130" s="365"/>
      <c r="G130" s="368"/>
      <c r="H130" s="655"/>
      <c r="I130" s="365"/>
      <c r="J130" s="366"/>
      <c r="K130" s="367"/>
      <c r="L130" s="365"/>
      <c r="M130" s="368"/>
      <c r="N130" s="655"/>
      <c r="O130" s="365"/>
      <c r="P130" s="366"/>
      <c r="Q130" s="367"/>
      <c r="R130" s="365"/>
      <c r="S130" s="368"/>
      <c r="T130" s="655"/>
      <c r="U130" s="365"/>
      <c r="V130" s="366"/>
      <c r="W130" s="364"/>
      <c r="X130" s="365"/>
      <c r="Y130" s="368"/>
      <c r="Z130" s="655"/>
      <c r="AA130" s="365"/>
      <c r="AB130" s="366"/>
      <c r="AC130" s="364"/>
      <c r="AD130" s="365"/>
      <c r="AE130" s="368"/>
      <c r="AF130" s="655"/>
      <c r="AG130" s="365"/>
      <c r="AH130" s="366"/>
      <c r="AI130" s="364"/>
      <c r="AJ130" s="365"/>
      <c r="AK130" s="368"/>
      <c r="AL130" s="655"/>
      <c r="AM130" s="365"/>
      <c r="AN130" s="366"/>
      <c r="AO130" s="369" t="s">
        <v>2948</v>
      </c>
      <c r="AP130" s="481"/>
      <c r="AQ130" s="380"/>
      <c r="AR130" s="653"/>
      <c r="AS130" s="353"/>
      <c r="AT130" s="382" t="s">
        <v>2869</v>
      </c>
      <c r="AU130" s="657" t="s">
        <v>2869</v>
      </c>
      <c r="AV130" s="382" t="s">
        <v>2869</v>
      </c>
      <c r="AW130" s="658" t="s">
        <v>2869</v>
      </c>
      <c r="AX130" s="393"/>
    </row>
    <row r="131">
      <c r="A131" s="480" t="s">
        <v>5138</v>
      </c>
      <c r="B131" s="433">
        <v>46168.0</v>
      </c>
      <c r="C131" s="434" t="s">
        <v>5369</v>
      </c>
      <c r="D131" s="363" t="s">
        <v>5370</v>
      </c>
      <c r="E131" s="367"/>
      <c r="F131" s="365"/>
      <c r="G131" s="368"/>
      <c r="H131" s="655"/>
      <c r="I131" s="365"/>
      <c r="J131" s="366"/>
      <c r="K131" s="367"/>
      <c r="L131" s="365"/>
      <c r="M131" s="368"/>
      <c r="N131" s="655"/>
      <c r="O131" s="365"/>
      <c r="P131" s="366"/>
      <c r="Q131" s="367"/>
      <c r="R131" s="365"/>
      <c r="S131" s="368"/>
      <c r="T131" s="655"/>
      <c r="U131" s="365"/>
      <c r="V131" s="366"/>
      <c r="W131" s="364"/>
      <c r="X131" s="365"/>
      <c r="Y131" s="368"/>
      <c r="Z131" s="655"/>
      <c r="AA131" s="365"/>
      <c r="AB131" s="366"/>
      <c r="AC131" s="364"/>
      <c r="AD131" s="365"/>
      <c r="AE131" s="368"/>
      <c r="AF131" s="655"/>
      <c r="AG131" s="365"/>
      <c r="AH131" s="366"/>
      <c r="AI131" s="364"/>
      <c r="AJ131" s="365"/>
      <c r="AK131" s="368"/>
      <c r="AL131" s="655"/>
      <c r="AM131" s="365"/>
      <c r="AN131" s="366"/>
      <c r="AO131" s="369" t="s">
        <v>2948</v>
      </c>
      <c r="AP131" s="481"/>
      <c r="AQ131" s="372"/>
      <c r="AR131" s="653"/>
      <c r="AS131" s="353"/>
      <c r="AT131" s="382" t="s">
        <v>2869</v>
      </c>
      <c r="AU131" s="657" t="s">
        <v>2869</v>
      </c>
      <c r="AV131" s="382" t="s">
        <v>2869</v>
      </c>
      <c r="AW131" s="658" t="s">
        <v>2869</v>
      </c>
      <c r="AX131" s="393"/>
    </row>
    <row r="132">
      <c r="A132" s="480" t="s">
        <v>5132</v>
      </c>
      <c r="B132" s="433">
        <v>46169.0</v>
      </c>
      <c r="C132" s="434" t="s">
        <v>5371</v>
      </c>
      <c r="D132" s="363" t="s">
        <v>5372</v>
      </c>
      <c r="E132" s="367"/>
      <c r="F132" s="365"/>
      <c r="G132" s="368"/>
      <c r="H132" s="655"/>
      <c r="I132" s="365"/>
      <c r="J132" s="366"/>
      <c r="K132" s="367"/>
      <c r="L132" s="365"/>
      <c r="M132" s="368"/>
      <c r="N132" s="655"/>
      <c r="O132" s="365"/>
      <c r="P132" s="366"/>
      <c r="Q132" s="367"/>
      <c r="R132" s="365"/>
      <c r="S132" s="368"/>
      <c r="T132" s="655"/>
      <c r="U132" s="365"/>
      <c r="V132" s="366"/>
      <c r="W132" s="364"/>
      <c r="X132" s="365"/>
      <c r="Y132" s="368"/>
      <c r="Z132" s="655"/>
      <c r="AA132" s="365"/>
      <c r="AB132" s="366"/>
      <c r="AC132" s="364"/>
      <c r="AD132" s="365"/>
      <c r="AE132" s="368"/>
      <c r="AF132" s="655"/>
      <c r="AG132" s="365"/>
      <c r="AH132" s="366"/>
      <c r="AI132" s="364"/>
      <c r="AJ132" s="365"/>
      <c r="AK132" s="368"/>
      <c r="AL132" s="655"/>
      <c r="AM132" s="365"/>
      <c r="AN132" s="366"/>
      <c r="AO132" s="369" t="s">
        <v>2948</v>
      </c>
      <c r="AP132" s="481"/>
      <c r="AQ132" s="380"/>
      <c r="AR132" s="653"/>
      <c r="AS132" s="353"/>
      <c r="AT132" s="382" t="s">
        <v>2869</v>
      </c>
      <c r="AU132" s="657" t="s">
        <v>2869</v>
      </c>
      <c r="AV132" s="382" t="s">
        <v>2869</v>
      </c>
      <c r="AW132" s="658" t="s">
        <v>2869</v>
      </c>
      <c r="AX132" s="393"/>
    </row>
    <row r="133">
      <c r="A133" s="480" t="s">
        <v>5132</v>
      </c>
      <c r="B133" s="433">
        <v>46169.0</v>
      </c>
      <c r="C133" s="434" t="s">
        <v>7544</v>
      </c>
      <c r="D133" s="363" t="s">
        <v>7545</v>
      </c>
      <c r="E133" s="367"/>
      <c r="F133" s="365"/>
      <c r="G133" s="368"/>
      <c r="H133" s="655"/>
      <c r="I133" s="365"/>
      <c r="J133" s="366"/>
      <c r="K133" s="367"/>
      <c r="L133" s="365"/>
      <c r="M133" s="368"/>
      <c r="N133" s="655"/>
      <c r="O133" s="365"/>
      <c r="P133" s="366"/>
      <c r="Q133" s="367"/>
      <c r="R133" s="365"/>
      <c r="S133" s="368"/>
      <c r="T133" s="655"/>
      <c r="U133" s="365"/>
      <c r="V133" s="366"/>
      <c r="W133" s="364"/>
      <c r="X133" s="365"/>
      <c r="Y133" s="368"/>
      <c r="Z133" s="655"/>
      <c r="AA133" s="365"/>
      <c r="AB133" s="366"/>
      <c r="AC133" s="364"/>
      <c r="AD133" s="365"/>
      <c r="AE133" s="368"/>
      <c r="AF133" s="655"/>
      <c r="AG133" s="365"/>
      <c r="AH133" s="366"/>
      <c r="AI133" s="364"/>
      <c r="AJ133" s="365"/>
      <c r="AK133" s="368"/>
      <c r="AL133" s="655"/>
      <c r="AM133" s="365"/>
      <c r="AN133" s="366"/>
      <c r="AO133" s="369" t="s">
        <v>2948</v>
      </c>
      <c r="AP133" s="481"/>
      <c r="AQ133" s="380"/>
      <c r="AR133" s="653"/>
      <c r="AS133" s="353"/>
      <c r="AT133" s="382" t="s">
        <v>2869</v>
      </c>
      <c r="AU133" s="657" t="s">
        <v>2869</v>
      </c>
      <c r="AV133" s="382" t="s">
        <v>2869</v>
      </c>
      <c r="AW133" s="658" t="s">
        <v>2869</v>
      </c>
      <c r="AX133" s="393"/>
    </row>
    <row r="134">
      <c r="A134" s="480" t="s">
        <v>5132</v>
      </c>
      <c r="B134" s="433">
        <v>46169.0</v>
      </c>
      <c r="C134" s="434" t="s">
        <v>7546</v>
      </c>
      <c r="D134" s="363" t="s">
        <v>7547</v>
      </c>
      <c r="E134" s="367"/>
      <c r="F134" s="365"/>
      <c r="G134" s="368"/>
      <c r="H134" s="655"/>
      <c r="I134" s="365"/>
      <c r="J134" s="366"/>
      <c r="K134" s="367"/>
      <c r="L134" s="365"/>
      <c r="M134" s="368"/>
      <c r="N134" s="655"/>
      <c r="O134" s="365"/>
      <c r="P134" s="366"/>
      <c r="Q134" s="367"/>
      <c r="R134" s="365"/>
      <c r="S134" s="368"/>
      <c r="T134" s="655"/>
      <c r="U134" s="365"/>
      <c r="V134" s="366"/>
      <c r="W134" s="364"/>
      <c r="X134" s="365"/>
      <c r="Y134" s="368"/>
      <c r="Z134" s="655"/>
      <c r="AA134" s="365"/>
      <c r="AB134" s="366"/>
      <c r="AC134" s="364"/>
      <c r="AD134" s="365"/>
      <c r="AE134" s="368"/>
      <c r="AF134" s="655"/>
      <c r="AG134" s="365"/>
      <c r="AH134" s="366"/>
      <c r="AI134" s="364"/>
      <c r="AJ134" s="365"/>
      <c r="AK134" s="368"/>
      <c r="AL134" s="655"/>
      <c r="AM134" s="365"/>
      <c r="AN134" s="366"/>
      <c r="AO134" s="369" t="s">
        <v>2948</v>
      </c>
      <c r="AP134" s="481"/>
      <c r="AQ134" s="380"/>
      <c r="AR134" s="653"/>
      <c r="AS134" s="353"/>
      <c r="AT134" s="382" t="s">
        <v>2869</v>
      </c>
      <c r="AU134" s="657" t="s">
        <v>2869</v>
      </c>
      <c r="AV134" s="382" t="s">
        <v>2869</v>
      </c>
      <c r="AW134" s="658" t="s">
        <v>2869</v>
      </c>
      <c r="AX134" s="393"/>
    </row>
    <row r="135">
      <c r="A135" s="480" t="s">
        <v>5138</v>
      </c>
      <c r="B135" s="433">
        <v>46168.0</v>
      </c>
      <c r="C135" s="434" t="s">
        <v>7548</v>
      </c>
      <c r="D135" s="363" t="s">
        <v>7549</v>
      </c>
      <c r="E135" s="367"/>
      <c r="F135" s="365"/>
      <c r="G135" s="368"/>
      <c r="H135" s="655"/>
      <c r="I135" s="365"/>
      <c r="J135" s="366"/>
      <c r="K135" s="367"/>
      <c r="L135" s="365"/>
      <c r="M135" s="368"/>
      <c r="N135" s="655"/>
      <c r="O135" s="365"/>
      <c r="P135" s="366"/>
      <c r="Q135" s="367"/>
      <c r="R135" s="365"/>
      <c r="S135" s="368"/>
      <c r="T135" s="655"/>
      <c r="U135" s="365"/>
      <c r="V135" s="366"/>
      <c r="W135" s="364"/>
      <c r="X135" s="365"/>
      <c r="Y135" s="368"/>
      <c r="Z135" s="655"/>
      <c r="AA135" s="365"/>
      <c r="AB135" s="366"/>
      <c r="AC135" s="364"/>
      <c r="AD135" s="365"/>
      <c r="AE135" s="368"/>
      <c r="AF135" s="655"/>
      <c r="AG135" s="365"/>
      <c r="AH135" s="366"/>
      <c r="AI135" s="364"/>
      <c r="AJ135" s="365"/>
      <c r="AK135" s="368"/>
      <c r="AL135" s="655"/>
      <c r="AM135" s="365"/>
      <c r="AN135" s="366"/>
      <c r="AO135" s="369" t="s">
        <v>2948</v>
      </c>
      <c r="AP135" s="481"/>
      <c r="AQ135" s="372"/>
      <c r="AR135" s="653"/>
      <c r="AS135" s="353"/>
      <c r="AT135" s="382" t="s">
        <v>2869</v>
      </c>
      <c r="AU135" s="657" t="s">
        <v>2869</v>
      </c>
      <c r="AV135" s="382" t="s">
        <v>2869</v>
      </c>
      <c r="AW135" s="658" t="s">
        <v>2869</v>
      </c>
      <c r="AX135" s="359"/>
    </row>
    <row r="136">
      <c r="A136" s="480" t="s">
        <v>5135</v>
      </c>
      <c r="B136" s="433">
        <v>46170.0</v>
      </c>
      <c r="C136" s="434" t="s">
        <v>5375</v>
      </c>
      <c r="D136" s="363" t="s">
        <v>5376</v>
      </c>
      <c r="E136" s="367"/>
      <c r="F136" s="365"/>
      <c r="G136" s="368"/>
      <c r="H136" s="655"/>
      <c r="I136" s="365"/>
      <c r="J136" s="366"/>
      <c r="K136" s="367"/>
      <c r="L136" s="365"/>
      <c r="M136" s="368"/>
      <c r="N136" s="655"/>
      <c r="O136" s="365"/>
      <c r="P136" s="366"/>
      <c r="Q136" s="367"/>
      <c r="R136" s="365"/>
      <c r="S136" s="368"/>
      <c r="T136" s="655"/>
      <c r="U136" s="365"/>
      <c r="V136" s="366"/>
      <c r="W136" s="364"/>
      <c r="X136" s="365"/>
      <c r="Y136" s="368"/>
      <c r="Z136" s="655"/>
      <c r="AA136" s="365"/>
      <c r="AB136" s="366"/>
      <c r="AC136" s="364"/>
      <c r="AD136" s="365"/>
      <c r="AE136" s="368"/>
      <c r="AF136" s="655"/>
      <c r="AG136" s="365"/>
      <c r="AH136" s="366"/>
      <c r="AI136" s="364"/>
      <c r="AJ136" s="365"/>
      <c r="AK136" s="368"/>
      <c r="AL136" s="655"/>
      <c r="AM136" s="365"/>
      <c r="AN136" s="366"/>
      <c r="AO136" s="369" t="s">
        <v>1658</v>
      </c>
      <c r="AP136" s="481"/>
      <c r="AQ136" s="380"/>
      <c r="AR136" s="653" t="s">
        <v>7472</v>
      </c>
      <c r="AS136" s="353"/>
      <c r="AT136" s="382">
        <v>0.0</v>
      </c>
      <c r="AU136" s="657">
        <v>100.0</v>
      </c>
      <c r="AV136" s="382">
        <v>0.0</v>
      </c>
      <c r="AW136" s="658">
        <v>100.0</v>
      </c>
      <c r="AX136" s="393" t="s">
        <v>3049</v>
      </c>
    </row>
    <row r="137">
      <c r="A137" s="480" t="s">
        <v>5132</v>
      </c>
      <c r="B137" s="433">
        <v>46169.0</v>
      </c>
      <c r="C137" s="434" t="s">
        <v>7550</v>
      </c>
      <c r="D137" s="363" t="s">
        <v>7551</v>
      </c>
      <c r="E137" s="367"/>
      <c r="F137" s="365"/>
      <c r="G137" s="368"/>
      <c r="H137" s="655"/>
      <c r="I137" s="365"/>
      <c r="J137" s="366"/>
      <c r="K137" s="367">
        <v>2.0</v>
      </c>
      <c r="L137" s="365"/>
      <c r="M137" s="368"/>
      <c r="N137" s="655"/>
      <c r="O137" s="365"/>
      <c r="P137" s="366"/>
      <c r="Q137" s="367"/>
      <c r="R137" s="365"/>
      <c r="S137" s="368"/>
      <c r="T137" s="655"/>
      <c r="U137" s="365"/>
      <c r="V137" s="366"/>
      <c r="W137" s="364"/>
      <c r="X137" s="365"/>
      <c r="Y137" s="368"/>
      <c r="Z137" s="655"/>
      <c r="AA137" s="365"/>
      <c r="AB137" s="366"/>
      <c r="AC137" s="364"/>
      <c r="AD137" s="365"/>
      <c r="AE137" s="368"/>
      <c r="AF137" s="655"/>
      <c r="AG137" s="365"/>
      <c r="AH137" s="366"/>
      <c r="AI137" s="364"/>
      <c r="AJ137" s="365"/>
      <c r="AK137" s="368"/>
      <c r="AL137" s="655"/>
      <c r="AM137" s="365"/>
      <c r="AN137" s="366"/>
      <c r="AO137" s="369" t="s">
        <v>1658</v>
      </c>
      <c r="AP137" s="481"/>
      <c r="AQ137" s="380" t="s">
        <v>7552</v>
      </c>
      <c r="AR137" s="653" t="s">
        <v>7472</v>
      </c>
      <c r="AS137" s="353"/>
      <c r="AT137" s="382">
        <v>8.0</v>
      </c>
      <c r="AU137" s="657">
        <v>92.0</v>
      </c>
      <c r="AV137" s="382">
        <v>0.0</v>
      </c>
      <c r="AW137" s="658">
        <v>100.0</v>
      </c>
      <c r="AX137" s="393" t="s">
        <v>3049</v>
      </c>
    </row>
    <row r="138">
      <c r="A138" s="480" t="s">
        <v>5132</v>
      </c>
      <c r="B138" s="433">
        <v>46169.0</v>
      </c>
      <c r="C138" s="434" t="s">
        <v>7553</v>
      </c>
      <c r="D138" s="363" t="s">
        <v>7554</v>
      </c>
      <c r="E138" s="367"/>
      <c r="F138" s="365"/>
      <c r="G138" s="368"/>
      <c r="H138" s="655"/>
      <c r="I138" s="365"/>
      <c r="J138" s="366"/>
      <c r="K138" s="367"/>
      <c r="L138" s="365"/>
      <c r="M138" s="368"/>
      <c r="N138" s="655"/>
      <c r="O138" s="365"/>
      <c r="P138" s="366"/>
      <c r="Q138" s="367"/>
      <c r="R138" s="365"/>
      <c r="S138" s="368"/>
      <c r="T138" s="655"/>
      <c r="U138" s="365"/>
      <c r="V138" s="366"/>
      <c r="W138" s="364"/>
      <c r="X138" s="365"/>
      <c r="Y138" s="368"/>
      <c r="Z138" s="655"/>
      <c r="AA138" s="365"/>
      <c r="AB138" s="366"/>
      <c r="AC138" s="364"/>
      <c r="AD138" s="365"/>
      <c r="AE138" s="368"/>
      <c r="AF138" s="655"/>
      <c r="AG138" s="365"/>
      <c r="AH138" s="366"/>
      <c r="AI138" s="364"/>
      <c r="AJ138" s="365"/>
      <c r="AK138" s="368"/>
      <c r="AL138" s="655"/>
      <c r="AM138" s="365"/>
      <c r="AN138" s="366"/>
      <c r="AO138" s="369" t="s">
        <v>1658</v>
      </c>
      <c r="AP138" s="481"/>
      <c r="AQ138" s="380"/>
      <c r="AR138" s="653" t="s">
        <v>7472</v>
      </c>
      <c r="AS138" s="353"/>
      <c r="AT138" s="382">
        <v>0.0</v>
      </c>
      <c r="AU138" s="657">
        <v>100.0</v>
      </c>
      <c r="AV138" s="382">
        <v>0.0</v>
      </c>
      <c r="AW138" s="658">
        <v>100.0</v>
      </c>
      <c r="AX138" s="393" t="s">
        <v>3049</v>
      </c>
    </row>
    <row r="139">
      <c r="A139" s="480" t="s">
        <v>5164</v>
      </c>
      <c r="B139" s="433">
        <v>46167.0</v>
      </c>
      <c r="C139" s="434" t="s">
        <v>5377</v>
      </c>
      <c r="D139" s="363" t="s">
        <v>5378</v>
      </c>
      <c r="E139" s="367">
        <v>1.0</v>
      </c>
      <c r="F139" s="365"/>
      <c r="G139" s="368"/>
      <c r="H139" s="655"/>
      <c r="I139" s="365"/>
      <c r="J139" s="366"/>
      <c r="K139" s="367"/>
      <c r="L139" s="365"/>
      <c r="M139" s="368"/>
      <c r="N139" s="655"/>
      <c r="O139" s="365"/>
      <c r="P139" s="366"/>
      <c r="Q139" s="367"/>
      <c r="R139" s="365"/>
      <c r="S139" s="368"/>
      <c r="T139" s="655"/>
      <c r="U139" s="365"/>
      <c r="V139" s="366"/>
      <c r="W139" s="364"/>
      <c r="X139" s="365"/>
      <c r="Y139" s="368"/>
      <c r="Z139" s="655"/>
      <c r="AA139" s="365"/>
      <c r="AB139" s="366"/>
      <c r="AC139" s="364"/>
      <c r="AD139" s="365"/>
      <c r="AE139" s="368"/>
      <c r="AF139" s="655"/>
      <c r="AG139" s="365"/>
      <c r="AH139" s="366"/>
      <c r="AI139" s="364"/>
      <c r="AJ139" s="365"/>
      <c r="AK139" s="368"/>
      <c r="AL139" s="655"/>
      <c r="AM139" s="365"/>
      <c r="AN139" s="366"/>
      <c r="AO139" s="369" t="s">
        <v>1658</v>
      </c>
      <c r="AP139" s="481"/>
      <c r="AQ139" s="380" t="s">
        <v>7555</v>
      </c>
      <c r="AR139" s="653" t="s">
        <v>7472</v>
      </c>
      <c r="AS139" s="353"/>
      <c r="AT139" s="382">
        <v>4.0</v>
      </c>
      <c r="AU139" s="657">
        <v>96.0</v>
      </c>
      <c r="AV139" s="382">
        <v>0.0</v>
      </c>
      <c r="AW139" s="658">
        <v>100.0</v>
      </c>
      <c r="AX139" s="393" t="s">
        <v>3049</v>
      </c>
    </row>
    <row r="140">
      <c r="A140" s="480" t="s">
        <v>5135</v>
      </c>
      <c r="B140" s="433">
        <v>46170.0</v>
      </c>
      <c r="C140" s="434" t="s">
        <v>5379</v>
      </c>
      <c r="D140" s="363" t="s">
        <v>5380</v>
      </c>
      <c r="E140" s="367"/>
      <c r="F140" s="365"/>
      <c r="G140" s="368"/>
      <c r="H140" s="655"/>
      <c r="I140" s="365"/>
      <c r="J140" s="366"/>
      <c r="K140" s="367"/>
      <c r="L140" s="365"/>
      <c r="M140" s="368"/>
      <c r="N140" s="655"/>
      <c r="O140" s="365"/>
      <c r="P140" s="366"/>
      <c r="Q140" s="367"/>
      <c r="R140" s="365"/>
      <c r="S140" s="368"/>
      <c r="T140" s="655"/>
      <c r="U140" s="365"/>
      <c r="V140" s="366"/>
      <c r="W140" s="364"/>
      <c r="X140" s="365"/>
      <c r="Y140" s="368"/>
      <c r="Z140" s="655"/>
      <c r="AA140" s="365"/>
      <c r="AB140" s="366"/>
      <c r="AC140" s="364"/>
      <c r="AD140" s="365"/>
      <c r="AE140" s="368"/>
      <c r="AF140" s="655"/>
      <c r="AG140" s="365"/>
      <c r="AH140" s="366"/>
      <c r="AI140" s="364"/>
      <c r="AJ140" s="365"/>
      <c r="AK140" s="368"/>
      <c r="AL140" s="655"/>
      <c r="AM140" s="365"/>
      <c r="AN140" s="366"/>
      <c r="AO140" s="369" t="s">
        <v>1658</v>
      </c>
      <c r="AP140" s="481"/>
      <c r="AQ140" s="372"/>
      <c r="AR140" s="653" t="s">
        <v>7472</v>
      </c>
      <c r="AS140" s="353"/>
      <c r="AT140" s="382">
        <v>0.0</v>
      </c>
      <c r="AU140" s="657">
        <v>100.0</v>
      </c>
      <c r="AV140" s="382">
        <v>0.0</v>
      </c>
      <c r="AW140" s="658">
        <v>100.0</v>
      </c>
      <c r="AX140" s="393" t="s">
        <v>3049</v>
      </c>
    </row>
    <row r="141">
      <c r="A141" s="480" t="s">
        <v>5138</v>
      </c>
      <c r="B141" s="433">
        <v>46168.0</v>
      </c>
      <c r="C141" s="434" t="s">
        <v>5381</v>
      </c>
      <c r="D141" s="363" t="s">
        <v>5382</v>
      </c>
      <c r="E141" s="367"/>
      <c r="F141" s="365"/>
      <c r="G141" s="368"/>
      <c r="H141" s="655"/>
      <c r="I141" s="365"/>
      <c r="J141" s="366"/>
      <c r="K141" s="367"/>
      <c r="L141" s="365"/>
      <c r="M141" s="368"/>
      <c r="N141" s="655"/>
      <c r="O141" s="365"/>
      <c r="P141" s="366"/>
      <c r="Q141" s="367"/>
      <c r="R141" s="365"/>
      <c r="S141" s="368"/>
      <c r="T141" s="655"/>
      <c r="U141" s="365"/>
      <c r="V141" s="366"/>
      <c r="W141" s="364"/>
      <c r="X141" s="365"/>
      <c r="Y141" s="368"/>
      <c r="Z141" s="655"/>
      <c r="AA141" s="365"/>
      <c r="AB141" s="366"/>
      <c r="AC141" s="364"/>
      <c r="AD141" s="365"/>
      <c r="AE141" s="368"/>
      <c r="AF141" s="655"/>
      <c r="AG141" s="365"/>
      <c r="AH141" s="366"/>
      <c r="AI141" s="364"/>
      <c r="AJ141" s="365"/>
      <c r="AK141" s="368"/>
      <c r="AL141" s="655"/>
      <c r="AM141" s="365"/>
      <c r="AN141" s="366"/>
      <c r="AO141" s="369" t="s">
        <v>1658</v>
      </c>
      <c r="AP141" s="481"/>
      <c r="AQ141" s="380"/>
      <c r="AR141" s="653"/>
      <c r="AS141" s="353"/>
      <c r="AT141" s="382" t="s">
        <v>2869</v>
      </c>
      <c r="AU141" s="657" t="s">
        <v>2869</v>
      </c>
      <c r="AV141" s="382" t="s">
        <v>2869</v>
      </c>
      <c r="AW141" s="658" t="s">
        <v>2869</v>
      </c>
      <c r="AX141" s="359"/>
    </row>
    <row r="142">
      <c r="A142" s="482" t="s">
        <v>5132</v>
      </c>
      <c r="B142" s="433">
        <v>46169.0</v>
      </c>
      <c r="C142" s="434" t="s">
        <v>7556</v>
      </c>
      <c r="D142" s="363" t="s">
        <v>7557</v>
      </c>
      <c r="E142" s="367"/>
      <c r="F142" s="365"/>
      <c r="G142" s="368"/>
      <c r="H142" s="655"/>
      <c r="I142" s="365"/>
      <c r="J142" s="366"/>
      <c r="K142" s="367"/>
      <c r="L142" s="365"/>
      <c r="M142" s="368"/>
      <c r="N142" s="655"/>
      <c r="O142" s="365"/>
      <c r="P142" s="366"/>
      <c r="Q142" s="367"/>
      <c r="R142" s="365"/>
      <c r="S142" s="368"/>
      <c r="T142" s="655"/>
      <c r="U142" s="365"/>
      <c r="V142" s="366"/>
      <c r="W142" s="364"/>
      <c r="X142" s="365"/>
      <c r="Y142" s="368"/>
      <c r="Z142" s="655"/>
      <c r="AA142" s="365"/>
      <c r="AB142" s="366"/>
      <c r="AC142" s="364"/>
      <c r="AD142" s="365"/>
      <c r="AE142" s="368"/>
      <c r="AF142" s="655"/>
      <c r="AG142" s="365"/>
      <c r="AH142" s="366"/>
      <c r="AI142" s="364"/>
      <c r="AJ142" s="365"/>
      <c r="AK142" s="368"/>
      <c r="AL142" s="655"/>
      <c r="AM142" s="365"/>
      <c r="AN142" s="366"/>
      <c r="AO142" s="369" t="s">
        <v>1658</v>
      </c>
      <c r="AP142" s="481"/>
      <c r="AQ142" s="380"/>
      <c r="AR142" s="653"/>
      <c r="AS142" s="353"/>
      <c r="AT142" s="382" t="s">
        <v>2869</v>
      </c>
      <c r="AU142" s="657" t="s">
        <v>2869</v>
      </c>
      <c r="AV142" s="382" t="s">
        <v>2869</v>
      </c>
      <c r="AW142" s="658" t="s">
        <v>2869</v>
      </c>
      <c r="AX142" s="359"/>
    </row>
    <row r="143">
      <c r="A143" s="480" t="s">
        <v>5132</v>
      </c>
      <c r="B143" s="433">
        <v>46169.0</v>
      </c>
      <c r="C143" s="434" t="s">
        <v>7558</v>
      </c>
      <c r="D143" s="363" t="s">
        <v>7559</v>
      </c>
      <c r="E143" s="367"/>
      <c r="F143" s="365"/>
      <c r="G143" s="368"/>
      <c r="H143" s="655"/>
      <c r="I143" s="365"/>
      <c r="J143" s="366"/>
      <c r="K143" s="367"/>
      <c r="L143" s="365"/>
      <c r="M143" s="368"/>
      <c r="N143" s="655"/>
      <c r="O143" s="365"/>
      <c r="P143" s="366"/>
      <c r="Q143" s="367"/>
      <c r="R143" s="365"/>
      <c r="S143" s="368"/>
      <c r="T143" s="655"/>
      <c r="U143" s="365"/>
      <c r="V143" s="366"/>
      <c r="W143" s="364"/>
      <c r="X143" s="365"/>
      <c r="Y143" s="368"/>
      <c r="Z143" s="655"/>
      <c r="AA143" s="365"/>
      <c r="AB143" s="366"/>
      <c r="AC143" s="364"/>
      <c r="AD143" s="365"/>
      <c r="AE143" s="368"/>
      <c r="AF143" s="655"/>
      <c r="AG143" s="365"/>
      <c r="AH143" s="366"/>
      <c r="AI143" s="364"/>
      <c r="AJ143" s="365"/>
      <c r="AK143" s="368"/>
      <c r="AL143" s="655"/>
      <c r="AM143" s="365"/>
      <c r="AN143" s="366"/>
      <c r="AO143" s="369" t="s">
        <v>1658</v>
      </c>
      <c r="AP143" s="481"/>
      <c r="AQ143" s="380"/>
      <c r="AR143" s="653"/>
      <c r="AS143" s="353"/>
      <c r="AT143" s="382" t="s">
        <v>2869</v>
      </c>
      <c r="AU143" s="657" t="s">
        <v>2869</v>
      </c>
      <c r="AV143" s="382" t="s">
        <v>2869</v>
      </c>
      <c r="AW143" s="658" t="s">
        <v>2869</v>
      </c>
      <c r="AX143" s="359"/>
    </row>
    <row r="144">
      <c r="A144" s="480" t="s">
        <v>5132</v>
      </c>
      <c r="B144" s="433">
        <v>46169.0</v>
      </c>
      <c r="C144" s="434" t="s">
        <v>5383</v>
      </c>
      <c r="D144" s="363" t="s">
        <v>5384</v>
      </c>
      <c r="E144" s="367"/>
      <c r="F144" s="365"/>
      <c r="G144" s="368"/>
      <c r="H144" s="655"/>
      <c r="I144" s="365"/>
      <c r="J144" s="366"/>
      <c r="K144" s="367"/>
      <c r="L144" s="365"/>
      <c r="M144" s="368"/>
      <c r="N144" s="655"/>
      <c r="O144" s="365"/>
      <c r="P144" s="366"/>
      <c r="Q144" s="367"/>
      <c r="R144" s="365"/>
      <c r="S144" s="368"/>
      <c r="T144" s="655"/>
      <c r="U144" s="365"/>
      <c r="V144" s="366"/>
      <c r="W144" s="364"/>
      <c r="X144" s="365"/>
      <c r="Y144" s="368"/>
      <c r="Z144" s="655"/>
      <c r="AA144" s="365"/>
      <c r="AB144" s="366"/>
      <c r="AC144" s="364"/>
      <c r="AD144" s="365"/>
      <c r="AE144" s="368"/>
      <c r="AF144" s="655"/>
      <c r="AG144" s="365"/>
      <c r="AH144" s="366"/>
      <c r="AI144" s="364"/>
      <c r="AJ144" s="365"/>
      <c r="AK144" s="368"/>
      <c r="AL144" s="655"/>
      <c r="AM144" s="365"/>
      <c r="AN144" s="366"/>
      <c r="AO144" s="369" t="s">
        <v>1658</v>
      </c>
      <c r="AP144" s="481"/>
      <c r="AQ144" s="380"/>
      <c r="AR144" s="653"/>
      <c r="AS144" s="353"/>
      <c r="AT144" s="382" t="s">
        <v>2869</v>
      </c>
      <c r="AU144" s="657" t="s">
        <v>2869</v>
      </c>
      <c r="AV144" s="382" t="s">
        <v>2869</v>
      </c>
      <c r="AW144" s="658" t="s">
        <v>2869</v>
      </c>
      <c r="AX144" s="359"/>
    </row>
    <row r="145">
      <c r="A145" s="480" t="s">
        <v>5138</v>
      </c>
      <c r="B145" s="433">
        <v>46168.0</v>
      </c>
      <c r="C145" s="434" t="s">
        <v>7560</v>
      </c>
      <c r="D145" s="363" t="s">
        <v>7561</v>
      </c>
      <c r="E145" s="367"/>
      <c r="F145" s="365"/>
      <c r="G145" s="368"/>
      <c r="H145" s="655"/>
      <c r="I145" s="365"/>
      <c r="J145" s="366"/>
      <c r="K145" s="367"/>
      <c r="L145" s="365"/>
      <c r="M145" s="368"/>
      <c r="N145" s="655"/>
      <c r="O145" s="365"/>
      <c r="P145" s="366"/>
      <c r="Q145" s="367"/>
      <c r="R145" s="365"/>
      <c r="S145" s="368"/>
      <c r="T145" s="655"/>
      <c r="U145" s="365"/>
      <c r="V145" s="366"/>
      <c r="W145" s="364"/>
      <c r="X145" s="365"/>
      <c r="Y145" s="368"/>
      <c r="Z145" s="655"/>
      <c r="AA145" s="365"/>
      <c r="AB145" s="366"/>
      <c r="AC145" s="364"/>
      <c r="AD145" s="365"/>
      <c r="AE145" s="368"/>
      <c r="AF145" s="655"/>
      <c r="AG145" s="365"/>
      <c r="AH145" s="366"/>
      <c r="AI145" s="364"/>
      <c r="AJ145" s="365"/>
      <c r="AK145" s="368"/>
      <c r="AL145" s="655"/>
      <c r="AM145" s="365"/>
      <c r="AN145" s="366"/>
      <c r="AO145" s="369" t="s">
        <v>1658</v>
      </c>
      <c r="AP145" s="481"/>
      <c r="AQ145" s="372"/>
      <c r="AR145" s="653"/>
      <c r="AS145" s="353"/>
      <c r="AT145" s="382" t="s">
        <v>2869</v>
      </c>
      <c r="AU145" s="657" t="s">
        <v>2869</v>
      </c>
      <c r="AV145" s="382" t="s">
        <v>2869</v>
      </c>
      <c r="AW145" s="658" t="s">
        <v>2869</v>
      </c>
      <c r="AX145" s="359"/>
    </row>
    <row r="146">
      <c r="A146" s="480" t="s">
        <v>5138</v>
      </c>
      <c r="B146" s="433">
        <v>46168.0</v>
      </c>
      <c r="C146" s="434" t="s">
        <v>7562</v>
      </c>
      <c r="D146" s="363" t="s">
        <v>7563</v>
      </c>
      <c r="E146" s="367"/>
      <c r="F146" s="365"/>
      <c r="G146" s="368"/>
      <c r="H146" s="655"/>
      <c r="I146" s="365"/>
      <c r="J146" s="366"/>
      <c r="K146" s="367"/>
      <c r="L146" s="365"/>
      <c r="M146" s="368"/>
      <c r="N146" s="655"/>
      <c r="O146" s="365"/>
      <c r="P146" s="366"/>
      <c r="Q146" s="367"/>
      <c r="R146" s="365"/>
      <c r="S146" s="368"/>
      <c r="T146" s="655"/>
      <c r="U146" s="365"/>
      <c r="V146" s="366"/>
      <c r="W146" s="364"/>
      <c r="X146" s="365"/>
      <c r="Y146" s="368"/>
      <c r="Z146" s="655"/>
      <c r="AA146" s="365"/>
      <c r="AB146" s="366"/>
      <c r="AC146" s="364"/>
      <c r="AD146" s="365"/>
      <c r="AE146" s="368"/>
      <c r="AF146" s="655"/>
      <c r="AG146" s="365"/>
      <c r="AH146" s="366"/>
      <c r="AI146" s="364"/>
      <c r="AJ146" s="365"/>
      <c r="AK146" s="368"/>
      <c r="AL146" s="655"/>
      <c r="AM146" s="365"/>
      <c r="AN146" s="366"/>
      <c r="AO146" s="369" t="s">
        <v>1658</v>
      </c>
      <c r="AP146" s="481"/>
      <c r="AQ146" s="380"/>
      <c r="AR146" s="653"/>
      <c r="AS146" s="353"/>
      <c r="AT146" s="382" t="s">
        <v>2869</v>
      </c>
      <c r="AU146" s="657" t="s">
        <v>2869</v>
      </c>
      <c r="AV146" s="382" t="s">
        <v>2869</v>
      </c>
      <c r="AW146" s="658" t="s">
        <v>2869</v>
      </c>
      <c r="AX146" s="359"/>
    </row>
    <row r="147">
      <c r="A147" s="480" t="s">
        <v>5138</v>
      </c>
      <c r="B147" s="433">
        <v>46168.0</v>
      </c>
      <c r="C147" s="434" t="s">
        <v>7564</v>
      </c>
      <c r="D147" s="363" t="s">
        <v>7565</v>
      </c>
      <c r="E147" s="367"/>
      <c r="F147" s="365"/>
      <c r="G147" s="368"/>
      <c r="H147" s="655"/>
      <c r="I147" s="365"/>
      <c r="J147" s="366"/>
      <c r="K147" s="367"/>
      <c r="L147" s="365"/>
      <c r="M147" s="368"/>
      <c r="N147" s="655"/>
      <c r="O147" s="365"/>
      <c r="P147" s="366"/>
      <c r="Q147" s="367"/>
      <c r="R147" s="365"/>
      <c r="S147" s="368"/>
      <c r="T147" s="655"/>
      <c r="U147" s="365"/>
      <c r="V147" s="366"/>
      <c r="W147" s="364"/>
      <c r="X147" s="365"/>
      <c r="Y147" s="368"/>
      <c r="Z147" s="655"/>
      <c r="AA147" s="365"/>
      <c r="AB147" s="366"/>
      <c r="AC147" s="364"/>
      <c r="AD147" s="365"/>
      <c r="AE147" s="368"/>
      <c r="AF147" s="655"/>
      <c r="AG147" s="365"/>
      <c r="AH147" s="366"/>
      <c r="AI147" s="364"/>
      <c r="AJ147" s="365"/>
      <c r="AK147" s="368"/>
      <c r="AL147" s="655"/>
      <c r="AM147" s="365"/>
      <c r="AN147" s="366"/>
      <c r="AO147" s="369" t="s">
        <v>1658</v>
      </c>
      <c r="AP147" s="481"/>
      <c r="AQ147" s="380"/>
      <c r="AR147" s="653"/>
      <c r="AS147" s="353"/>
      <c r="AT147" s="382" t="s">
        <v>2869</v>
      </c>
      <c r="AU147" s="657" t="s">
        <v>2869</v>
      </c>
      <c r="AV147" s="382" t="s">
        <v>2869</v>
      </c>
      <c r="AW147" s="658" t="s">
        <v>2869</v>
      </c>
      <c r="AX147" s="359"/>
    </row>
    <row r="148">
      <c r="A148" s="480" t="s">
        <v>5138</v>
      </c>
      <c r="B148" s="433">
        <v>46168.0</v>
      </c>
      <c r="C148" s="434" t="s">
        <v>5385</v>
      </c>
      <c r="D148" s="363" t="s">
        <v>5386</v>
      </c>
      <c r="E148" s="367"/>
      <c r="F148" s="365"/>
      <c r="G148" s="368"/>
      <c r="H148" s="655"/>
      <c r="I148" s="365"/>
      <c r="J148" s="366"/>
      <c r="K148" s="367"/>
      <c r="L148" s="365"/>
      <c r="M148" s="368"/>
      <c r="N148" s="655"/>
      <c r="O148" s="365"/>
      <c r="P148" s="366"/>
      <c r="Q148" s="367"/>
      <c r="R148" s="365"/>
      <c r="S148" s="368"/>
      <c r="T148" s="655"/>
      <c r="U148" s="365"/>
      <c r="V148" s="366"/>
      <c r="W148" s="364"/>
      <c r="X148" s="365"/>
      <c r="Y148" s="368"/>
      <c r="Z148" s="655"/>
      <c r="AA148" s="365"/>
      <c r="AB148" s="366"/>
      <c r="AC148" s="364"/>
      <c r="AD148" s="365"/>
      <c r="AE148" s="368"/>
      <c r="AF148" s="655"/>
      <c r="AG148" s="365"/>
      <c r="AH148" s="366"/>
      <c r="AI148" s="364"/>
      <c r="AJ148" s="365"/>
      <c r="AK148" s="368"/>
      <c r="AL148" s="655"/>
      <c r="AM148" s="365"/>
      <c r="AN148" s="366"/>
      <c r="AO148" s="369" t="s">
        <v>1658</v>
      </c>
      <c r="AP148" s="481"/>
      <c r="AQ148" s="380"/>
      <c r="AR148" s="653"/>
      <c r="AS148" s="353"/>
      <c r="AT148" s="382" t="s">
        <v>2869</v>
      </c>
      <c r="AU148" s="657" t="s">
        <v>2869</v>
      </c>
      <c r="AV148" s="382" t="s">
        <v>2869</v>
      </c>
      <c r="AW148" s="658" t="s">
        <v>2869</v>
      </c>
      <c r="AX148" s="359"/>
    </row>
    <row r="149">
      <c r="A149" s="480" t="s">
        <v>5135</v>
      </c>
      <c r="B149" s="433">
        <v>46170.0</v>
      </c>
      <c r="C149" s="434" t="s">
        <v>7566</v>
      </c>
      <c r="D149" s="363" t="s">
        <v>7567</v>
      </c>
      <c r="E149" s="367"/>
      <c r="F149" s="365"/>
      <c r="G149" s="368"/>
      <c r="H149" s="655"/>
      <c r="I149" s="365"/>
      <c r="J149" s="366"/>
      <c r="K149" s="367"/>
      <c r="L149" s="365"/>
      <c r="M149" s="368"/>
      <c r="N149" s="655"/>
      <c r="O149" s="365"/>
      <c r="P149" s="366"/>
      <c r="Q149" s="367"/>
      <c r="R149" s="365"/>
      <c r="S149" s="368"/>
      <c r="T149" s="655"/>
      <c r="U149" s="365"/>
      <c r="V149" s="366"/>
      <c r="W149" s="364"/>
      <c r="X149" s="365"/>
      <c r="Y149" s="368"/>
      <c r="Z149" s="655"/>
      <c r="AA149" s="365"/>
      <c r="AB149" s="366"/>
      <c r="AC149" s="364"/>
      <c r="AD149" s="365"/>
      <c r="AE149" s="368"/>
      <c r="AF149" s="655"/>
      <c r="AG149" s="365"/>
      <c r="AH149" s="366"/>
      <c r="AI149" s="364"/>
      <c r="AJ149" s="365"/>
      <c r="AK149" s="368"/>
      <c r="AL149" s="655"/>
      <c r="AM149" s="365"/>
      <c r="AN149" s="366"/>
      <c r="AO149" s="369" t="s">
        <v>1658</v>
      </c>
      <c r="AP149" s="481"/>
      <c r="AQ149" s="380"/>
      <c r="AR149" s="653"/>
      <c r="AS149" s="353"/>
      <c r="AT149" s="382" t="s">
        <v>2869</v>
      </c>
      <c r="AU149" s="657" t="s">
        <v>2869</v>
      </c>
      <c r="AV149" s="382" t="s">
        <v>2869</v>
      </c>
      <c r="AW149" s="658" t="s">
        <v>2869</v>
      </c>
      <c r="AX149" s="359"/>
    </row>
    <row r="150">
      <c r="A150" s="480" t="s">
        <v>5135</v>
      </c>
      <c r="B150" s="433">
        <v>46170.0</v>
      </c>
      <c r="C150" s="434" t="s">
        <v>7568</v>
      </c>
      <c r="D150" s="363" t="s">
        <v>7569</v>
      </c>
      <c r="E150" s="367"/>
      <c r="F150" s="365"/>
      <c r="G150" s="368"/>
      <c r="H150" s="655"/>
      <c r="I150" s="365"/>
      <c r="J150" s="366"/>
      <c r="K150" s="367"/>
      <c r="L150" s="365"/>
      <c r="M150" s="368"/>
      <c r="N150" s="655"/>
      <c r="O150" s="365"/>
      <c r="P150" s="366"/>
      <c r="Q150" s="367"/>
      <c r="R150" s="365"/>
      <c r="S150" s="368"/>
      <c r="T150" s="655"/>
      <c r="U150" s="365"/>
      <c r="V150" s="366"/>
      <c r="W150" s="364"/>
      <c r="X150" s="365"/>
      <c r="Y150" s="368"/>
      <c r="Z150" s="655"/>
      <c r="AA150" s="365"/>
      <c r="AB150" s="366"/>
      <c r="AC150" s="364"/>
      <c r="AD150" s="365"/>
      <c r="AE150" s="368"/>
      <c r="AF150" s="655"/>
      <c r="AG150" s="365"/>
      <c r="AH150" s="366"/>
      <c r="AI150" s="364"/>
      <c r="AJ150" s="365"/>
      <c r="AK150" s="368"/>
      <c r="AL150" s="655"/>
      <c r="AM150" s="365"/>
      <c r="AN150" s="366"/>
      <c r="AO150" s="369" t="s">
        <v>1658</v>
      </c>
      <c r="AP150" s="481"/>
      <c r="AQ150" s="380"/>
      <c r="AR150" s="653"/>
      <c r="AS150" s="353"/>
      <c r="AT150" s="382" t="s">
        <v>2869</v>
      </c>
      <c r="AU150" s="657" t="s">
        <v>2869</v>
      </c>
      <c r="AV150" s="382" t="s">
        <v>2869</v>
      </c>
      <c r="AW150" s="658" t="s">
        <v>2869</v>
      </c>
      <c r="AX150" s="393"/>
    </row>
    <row r="151">
      <c r="A151" s="480" t="s">
        <v>5164</v>
      </c>
      <c r="B151" s="433">
        <v>46167.0</v>
      </c>
      <c r="C151" s="434" t="s">
        <v>7570</v>
      </c>
      <c r="D151" s="363" t="s">
        <v>7571</v>
      </c>
      <c r="E151" s="367"/>
      <c r="F151" s="365"/>
      <c r="G151" s="368"/>
      <c r="H151" s="655"/>
      <c r="I151" s="365"/>
      <c r="J151" s="366"/>
      <c r="K151" s="367"/>
      <c r="L151" s="365"/>
      <c r="M151" s="368"/>
      <c r="N151" s="655"/>
      <c r="O151" s="365"/>
      <c r="P151" s="366"/>
      <c r="Q151" s="367"/>
      <c r="R151" s="365"/>
      <c r="S151" s="368"/>
      <c r="T151" s="655"/>
      <c r="U151" s="365"/>
      <c r="V151" s="366"/>
      <c r="W151" s="364"/>
      <c r="X151" s="365"/>
      <c r="Y151" s="368"/>
      <c r="Z151" s="655"/>
      <c r="AA151" s="365"/>
      <c r="AB151" s="366"/>
      <c r="AC151" s="364"/>
      <c r="AD151" s="365"/>
      <c r="AE151" s="368"/>
      <c r="AF151" s="655"/>
      <c r="AG151" s="365"/>
      <c r="AH151" s="366"/>
      <c r="AI151" s="364"/>
      <c r="AJ151" s="365"/>
      <c r="AK151" s="368"/>
      <c r="AL151" s="655"/>
      <c r="AM151" s="365"/>
      <c r="AN151" s="366"/>
      <c r="AO151" s="369" t="s">
        <v>1658</v>
      </c>
      <c r="AP151" s="481"/>
      <c r="AQ151" s="372"/>
      <c r="AR151" s="653"/>
      <c r="AS151" s="353"/>
      <c r="AT151" s="382" t="s">
        <v>2869</v>
      </c>
      <c r="AU151" s="657" t="s">
        <v>2869</v>
      </c>
      <c r="AV151" s="382" t="s">
        <v>2869</v>
      </c>
      <c r="AW151" s="658" t="s">
        <v>2869</v>
      </c>
      <c r="AX151" s="393"/>
    </row>
    <row r="152">
      <c r="A152" s="480" t="s">
        <v>5132</v>
      </c>
      <c r="B152" s="433">
        <v>46169.0</v>
      </c>
      <c r="C152" s="434" t="s">
        <v>7572</v>
      </c>
      <c r="D152" s="363" t="s">
        <v>7573</v>
      </c>
      <c r="E152" s="367"/>
      <c r="F152" s="365"/>
      <c r="G152" s="368"/>
      <c r="H152" s="655"/>
      <c r="I152" s="365"/>
      <c r="J152" s="366"/>
      <c r="K152" s="367"/>
      <c r="L152" s="365"/>
      <c r="M152" s="368"/>
      <c r="N152" s="655"/>
      <c r="O152" s="365"/>
      <c r="P152" s="366"/>
      <c r="Q152" s="367"/>
      <c r="R152" s="365"/>
      <c r="S152" s="368"/>
      <c r="T152" s="655"/>
      <c r="U152" s="365"/>
      <c r="V152" s="366"/>
      <c r="W152" s="364"/>
      <c r="X152" s="365"/>
      <c r="Y152" s="368"/>
      <c r="Z152" s="655"/>
      <c r="AA152" s="365"/>
      <c r="AB152" s="366"/>
      <c r="AC152" s="364"/>
      <c r="AD152" s="365"/>
      <c r="AE152" s="368"/>
      <c r="AF152" s="655"/>
      <c r="AG152" s="365"/>
      <c r="AH152" s="366"/>
      <c r="AI152" s="364"/>
      <c r="AJ152" s="365"/>
      <c r="AK152" s="368"/>
      <c r="AL152" s="655"/>
      <c r="AM152" s="365"/>
      <c r="AN152" s="366"/>
      <c r="AO152" s="369" t="s">
        <v>1658</v>
      </c>
      <c r="AP152" s="481"/>
      <c r="AQ152" s="380"/>
      <c r="AR152" s="653"/>
      <c r="AS152" s="353"/>
      <c r="AT152" s="382" t="s">
        <v>2869</v>
      </c>
      <c r="AU152" s="657" t="s">
        <v>2869</v>
      </c>
      <c r="AV152" s="382" t="s">
        <v>2869</v>
      </c>
      <c r="AW152" s="658" t="s">
        <v>2869</v>
      </c>
      <c r="AX152" s="393"/>
    </row>
    <row r="153">
      <c r="A153" s="480" t="s">
        <v>5132</v>
      </c>
      <c r="B153" s="433">
        <v>46169.0</v>
      </c>
      <c r="C153" s="434" t="s">
        <v>5391</v>
      </c>
      <c r="D153" s="363" t="s">
        <v>5392</v>
      </c>
      <c r="E153" s="367"/>
      <c r="F153" s="365"/>
      <c r="G153" s="368"/>
      <c r="H153" s="655"/>
      <c r="I153" s="365"/>
      <c r="J153" s="366"/>
      <c r="K153" s="367"/>
      <c r="L153" s="365"/>
      <c r="M153" s="368"/>
      <c r="N153" s="655"/>
      <c r="O153" s="365"/>
      <c r="P153" s="366"/>
      <c r="Q153" s="367"/>
      <c r="R153" s="365"/>
      <c r="S153" s="368"/>
      <c r="T153" s="655"/>
      <c r="U153" s="365"/>
      <c r="V153" s="366"/>
      <c r="W153" s="364"/>
      <c r="X153" s="365"/>
      <c r="Y153" s="368"/>
      <c r="Z153" s="655"/>
      <c r="AA153" s="365"/>
      <c r="AB153" s="366"/>
      <c r="AC153" s="364"/>
      <c r="AD153" s="365"/>
      <c r="AE153" s="368"/>
      <c r="AF153" s="655"/>
      <c r="AG153" s="365"/>
      <c r="AH153" s="366"/>
      <c r="AI153" s="364"/>
      <c r="AJ153" s="365"/>
      <c r="AK153" s="368"/>
      <c r="AL153" s="655"/>
      <c r="AM153" s="365"/>
      <c r="AN153" s="366"/>
      <c r="AO153" s="369" t="s">
        <v>1658</v>
      </c>
      <c r="AP153" s="506" t="s">
        <v>1152</v>
      </c>
      <c r="AQ153" s="380"/>
      <c r="AR153" s="653"/>
      <c r="AS153" s="353"/>
      <c r="AT153" s="382" t="s">
        <v>2869</v>
      </c>
      <c r="AU153" s="657" t="s">
        <v>2869</v>
      </c>
      <c r="AV153" s="382" t="s">
        <v>2869</v>
      </c>
      <c r="AW153" s="658" t="s">
        <v>2869</v>
      </c>
      <c r="AX153" s="393"/>
    </row>
    <row r="154">
      <c r="A154" s="482" t="s">
        <v>5164</v>
      </c>
      <c r="B154" s="433">
        <v>46167.0</v>
      </c>
      <c r="C154" s="434" t="s">
        <v>7574</v>
      </c>
      <c r="D154" s="363" t="s">
        <v>7575</v>
      </c>
      <c r="E154" s="367"/>
      <c r="F154" s="365"/>
      <c r="G154" s="368"/>
      <c r="H154" s="655"/>
      <c r="I154" s="365"/>
      <c r="J154" s="366"/>
      <c r="K154" s="367"/>
      <c r="L154" s="365"/>
      <c r="M154" s="368"/>
      <c r="N154" s="655"/>
      <c r="O154" s="365"/>
      <c r="P154" s="366"/>
      <c r="Q154" s="367"/>
      <c r="R154" s="365"/>
      <c r="S154" s="368"/>
      <c r="T154" s="655"/>
      <c r="U154" s="365"/>
      <c r="V154" s="366"/>
      <c r="W154" s="364"/>
      <c r="X154" s="365"/>
      <c r="Y154" s="368"/>
      <c r="Z154" s="655"/>
      <c r="AA154" s="365"/>
      <c r="AB154" s="366"/>
      <c r="AC154" s="364"/>
      <c r="AD154" s="365"/>
      <c r="AE154" s="368"/>
      <c r="AF154" s="655"/>
      <c r="AG154" s="365"/>
      <c r="AH154" s="366"/>
      <c r="AI154" s="364"/>
      <c r="AJ154" s="365"/>
      <c r="AK154" s="368"/>
      <c r="AL154" s="655"/>
      <c r="AM154" s="365"/>
      <c r="AN154" s="366"/>
      <c r="AO154" s="369" t="s">
        <v>1658</v>
      </c>
      <c r="AP154" s="481"/>
      <c r="AQ154" s="380"/>
      <c r="AR154" s="653"/>
      <c r="AS154" s="353"/>
      <c r="AT154" s="382" t="s">
        <v>2869</v>
      </c>
      <c r="AU154" s="657" t="s">
        <v>2869</v>
      </c>
      <c r="AV154" s="382" t="s">
        <v>2869</v>
      </c>
      <c r="AW154" s="658" t="s">
        <v>2869</v>
      </c>
      <c r="AX154" s="393"/>
    </row>
    <row r="155">
      <c r="A155" s="480" t="s">
        <v>5132</v>
      </c>
      <c r="B155" s="433">
        <v>46169.0</v>
      </c>
      <c r="C155" s="434" t="s">
        <v>5393</v>
      </c>
      <c r="D155" s="363" t="s">
        <v>5394</v>
      </c>
      <c r="E155" s="367"/>
      <c r="F155" s="365"/>
      <c r="G155" s="368"/>
      <c r="H155" s="655"/>
      <c r="I155" s="365"/>
      <c r="J155" s="366"/>
      <c r="K155" s="367"/>
      <c r="L155" s="365"/>
      <c r="M155" s="368"/>
      <c r="N155" s="655"/>
      <c r="O155" s="365"/>
      <c r="P155" s="366"/>
      <c r="Q155" s="367"/>
      <c r="R155" s="365"/>
      <c r="S155" s="368"/>
      <c r="T155" s="655"/>
      <c r="U155" s="365"/>
      <c r="V155" s="366"/>
      <c r="W155" s="364"/>
      <c r="X155" s="365"/>
      <c r="Y155" s="368"/>
      <c r="Z155" s="655"/>
      <c r="AA155" s="365"/>
      <c r="AB155" s="366"/>
      <c r="AC155" s="364"/>
      <c r="AD155" s="365"/>
      <c r="AE155" s="368"/>
      <c r="AF155" s="655"/>
      <c r="AG155" s="365"/>
      <c r="AH155" s="366"/>
      <c r="AI155" s="364"/>
      <c r="AJ155" s="365"/>
      <c r="AK155" s="368"/>
      <c r="AL155" s="655"/>
      <c r="AM155" s="365"/>
      <c r="AN155" s="366"/>
      <c r="AO155" s="369" t="s">
        <v>2957</v>
      </c>
      <c r="AP155" s="481"/>
      <c r="AQ155" s="372"/>
      <c r="AR155" s="653" t="s">
        <v>7472</v>
      </c>
      <c r="AS155" s="353"/>
      <c r="AT155" s="382">
        <v>0.0</v>
      </c>
      <c r="AU155" s="657">
        <v>100.0</v>
      </c>
      <c r="AV155" s="382">
        <v>0.0</v>
      </c>
      <c r="AW155" s="658">
        <v>100.0</v>
      </c>
      <c r="AX155" s="393" t="s">
        <v>3022</v>
      </c>
    </row>
    <row r="156">
      <c r="A156" s="482" t="s">
        <v>5132</v>
      </c>
      <c r="B156" s="433">
        <v>46169.0</v>
      </c>
      <c r="C156" s="434" t="s">
        <v>7576</v>
      </c>
      <c r="D156" s="363" t="s">
        <v>7577</v>
      </c>
      <c r="E156" s="367"/>
      <c r="F156" s="365"/>
      <c r="G156" s="368"/>
      <c r="H156" s="655"/>
      <c r="I156" s="365"/>
      <c r="J156" s="366"/>
      <c r="K156" s="367"/>
      <c r="L156" s="365"/>
      <c r="M156" s="368"/>
      <c r="N156" s="655"/>
      <c r="O156" s="365"/>
      <c r="P156" s="366"/>
      <c r="Q156" s="367"/>
      <c r="R156" s="365">
        <v>1.0</v>
      </c>
      <c r="S156" s="368"/>
      <c r="T156" s="655"/>
      <c r="U156" s="365"/>
      <c r="V156" s="366"/>
      <c r="W156" s="364"/>
      <c r="X156" s="365"/>
      <c r="Y156" s="368"/>
      <c r="Z156" s="655"/>
      <c r="AA156" s="365"/>
      <c r="AB156" s="366"/>
      <c r="AC156" s="364"/>
      <c r="AD156" s="365"/>
      <c r="AE156" s="368"/>
      <c r="AF156" s="655"/>
      <c r="AG156" s="365"/>
      <c r="AH156" s="366"/>
      <c r="AI156" s="364"/>
      <c r="AJ156" s="365"/>
      <c r="AK156" s="368"/>
      <c r="AL156" s="655"/>
      <c r="AM156" s="365"/>
      <c r="AN156" s="366"/>
      <c r="AO156" s="369" t="s">
        <v>2957</v>
      </c>
      <c r="AP156" s="481"/>
      <c r="AQ156" s="380" t="s">
        <v>7578</v>
      </c>
      <c r="AR156" s="653" t="s">
        <v>7472</v>
      </c>
      <c r="AS156" s="353"/>
      <c r="AT156" s="382">
        <v>3.0</v>
      </c>
      <c r="AU156" s="657">
        <v>97.0</v>
      </c>
      <c r="AV156" s="382">
        <v>0.0</v>
      </c>
      <c r="AW156" s="658">
        <v>100.0</v>
      </c>
      <c r="AX156" s="393" t="s">
        <v>3022</v>
      </c>
    </row>
    <row r="157">
      <c r="A157" s="480" t="s">
        <v>5132</v>
      </c>
      <c r="B157" s="433">
        <v>46169.0</v>
      </c>
      <c r="C157" s="434" t="s">
        <v>7579</v>
      </c>
      <c r="D157" s="363" t="s">
        <v>7580</v>
      </c>
      <c r="E157" s="367"/>
      <c r="F157" s="365"/>
      <c r="G157" s="368"/>
      <c r="H157" s="655"/>
      <c r="I157" s="365"/>
      <c r="J157" s="366"/>
      <c r="K157" s="367"/>
      <c r="L157" s="365"/>
      <c r="M157" s="368"/>
      <c r="N157" s="655"/>
      <c r="O157" s="365"/>
      <c r="P157" s="366"/>
      <c r="Q157" s="367"/>
      <c r="R157" s="365"/>
      <c r="S157" s="368"/>
      <c r="T157" s="655"/>
      <c r="U157" s="365"/>
      <c r="V157" s="366"/>
      <c r="W157" s="364"/>
      <c r="X157" s="365"/>
      <c r="Y157" s="368"/>
      <c r="Z157" s="655"/>
      <c r="AA157" s="365"/>
      <c r="AB157" s="366"/>
      <c r="AC157" s="364"/>
      <c r="AD157" s="365"/>
      <c r="AE157" s="368"/>
      <c r="AF157" s="655"/>
      <c r="AG157" s="365"/>
      <c r="AH157" s="366"/>
      <c r="AI157" s="364"/>
      <c r="AJ157" s="365"/>
      <c r="AK157" s="368"/>
      <c r="AL157" s="655"/>
      <c r="AM157" s="365"/>
      <c r="AN157" s="366"/>
      <c r="AO157" s="369" t="s">
        <v>2957</v>
      </c>
      <c r="AP157" s="481"/>
      <c r="AQ157" s="380"/>
      <c r="AR157" s="653" t="s">
        <v>7472</v>
      </c>
      <c r="AS157" s="353"/>
      <c r="AT157" s="382">
        <v>0.0</v>
      </c>
      <c r="AU157" s="657">
        <v>100.0</v>
      </c>
      <c r="AV157" s="382">
        <v>0.0</v>
      </c>
      <c r="AW157" s="658">
        <v>100.0</v>
      </c>
      <c r="AX157" s="393" t="s">
        <v>3022</v>
      </c>
    </row>
    <row r="158">
      <c r="A158" s="480" t="s">
        <v>5132</v>
      </c>
      <c r="B158" s="433">
        <v>46169.0</v>
      </c>
      <c r="C158" s="434" t="s">
        <v>5395</v>
      </c>
      <c r="D158" s="363" t="s">
        <v>5396</v>
      </c>
      <c r="E158" s="367"/>
      <c r="F158" s="365"/>
      <c r="G158" s="368"/>
      <c r="H158" s="655"/>
      <c r="I158" s="365"/>
      <c r="J158" s="366"/>
      <c r="K158" s="367"/>
      <c r="L158" s="365"/>
      <c r="M158" s="368"/>
      <c r="N158" s="655"/>
      <c r="O158" s="365"/>
      <c r="P158" s="366"/>
      <c r="Q158" s="367"/>
      <c r="R158" s="365"/>
      <c r="S158" s="368"/>
      <c r="T158" s="655"/>
      <c r="U158" s="365"/>
      <c r="V158" s="366"/>
      <c r="W158" s="364"/>
      <c r="X158" s="365"/>
      <c r="Y158" s="368"/>
      <c r="Z158" s="655"/>
      <c r="AA158" s="365"/>
      <c r="AB158" s="366"/>
      <c r="AC158" s="364"/>
      <c r="AD158" s="365"/>
      <c r="AE158" s="368"/>
      <c r="AF158" s="655"/>
      <c r="AG158" s="365"/>
      <c r="AH158" s="366"/>
      <c r="AI158" s="364"/>
      <c r="AJ158" s="365"/>
      <c r="AK158" s="368"/>
      <c r="AL158" s="655"/>
      <c r="AM158" s="365"/>
      <c r="AN158" s="366"/>
      <c r="AO158" s="369" t="s">
        <v>2957</v>
      </c>
      <c r="AP158" s="506" t="s">
        <v>3035</v>
      </c>
      <c r="AQ158" s="380"/>
      <c r="AR158" s="653" t="s">
        <v>7472</v>
      </c>
      <c r="AS158" s="353"/>
      <c r="AT158" s="382">
        <v>0.0</v>
      </c>
      <c r="AU158" s="657">
        <v>100.0</v>
      </c>
      <c r="AV158" s="382">
        <v>0.0</v>
      </c>
      <c r="AW158" s="658">
        <v>100.0</v>
      </c>
      <c r="AX158" s="393" t="s">
        <v>3022</v>
      </c>
    </row>
    <row r="159">
      <c r="A159" s="480" t="s">
        <v>5138</v>
      </c>
      <c r="B159" s="433">
        <v>46168.0</v>
      </c>
      <c r="C159" s="434" t="s">
        <v>5397</v>
      </c>
      <c r="D159" s="363" t="s">
        <v>5398</v>
      </c>
      <c r="E159" s="367"/>
      <c r="F159" s="365"/>
      <c r="G159" s="368"/>
      <c r="H159" s="655"/>
      <c r="I159" s="365"/>
      <c r="J159" s="366"/>
      <c r="K159" s="367"/>
      <c r="L159" s="365"/>
      <c r="M159" s="368"/>
      <c r="N159" s="655"/>
      <c r="O159" s="365"/>
      <c r="P159" s="366"/>
      <c r="Q159" s="367"/>
      <c r="R159" s="365"/>
      <c r="S159" s="368"/>
      <c r="T159" s="655"/>
      <c r="U159" s="365"/>
      <c r="V159" s="366"/>
      <c r="W159" s="364"/>
      <c r="X159" s="365"/>
      <c r="Y159" s="368"/>
      <c r="Z159" s="655"/>
      <c r="AA159" s="365"/>
      <c r="AB159" s="366"/>
      <c r="AC159" s="364"/>
      <c r="AD159" s="365"/>
      <c r="AE159" s="368"/>
      <c r="AF159" s="655"/>
      <c r="AG159" s="365"/>
      <c r="AH159" s="366"/>
      <c r="AI159" s="364"/>
      <c r="AJ159" s="365"/>
      <c r="AK159" s="368"/>
      <c r="AL159" s="655"/>
      <c r="AM159" s="365"/>
      <c r="AN159" s="366"/>
      <c r="AO159" s="369" t="s">
        <v>2957</v>
      </c>
      <c r="AP159" s="481"/>
      <c r="AQ159" s="372"/>
      <c r="AR159" s="653" t="s">
        <v>7472</v>
      </c>
      <c r="AS159" s="353"/>
      <c r="AT159" s="382">
        <v>0.0</v>
      </c>
      <c r="AU159" s="657">
        <v>100.0</v>
      </c>
      <c r="AV159" s="382">
        <v>0.0</v>
      </c>
      <c r="AW159" s="658">
        <v>100.0</v>
      </c>
      <c r="AX159" s="393" t="s">
        <v>3022</v>
      </c>
    </row>
    <row r="160">
      <c r="A160" s="480" t="s">
        <v>5135</v>
      </c>
      <c r="B160" s="433">
        <v>46170.0</v>
      </c>
      <c r="C160" s="434" t="s">
        <v>5399</v>
      </c>
      <c r="D160" s="363" t="s">
        <v>5400</v>
      </c>
      <c r="E160" s="367"/>
      <c r="F160" s="365"/>
      <c r="G160" s="368"/>
      <c r="H160" s="655"/>
      <c r="I160" s="365"/>
      <c r="J160" s="366"/>
      <c r="K160" s="367"/>
      <c r="L160" s="365"/>
      <c r="M160" s="368"/>
      <c r="N160" s="655"/>
      <c r="O160" s="365"/>
      <c r="P160" s="366"/>
      <c r="Q160" s="367">
        <v>1.0</v>
      </c>
      <c r="R160" s="365"/>
      <c r="S160" s="368"/>
      <c r="T160" s="655"/>
      <c r="U160" s="365"/>
      <c r="V160" s="366"/>
      <c r="W160" s="364"/>
      <c r="X160" s="365"/>
      <c r="Y160" s="368"/>
      <c r="Z160" s="655"/>
      <c r="AA160" s="365"/>
      <c r="AB160" s="366"/>
      <c r="AC160" s="364"/>
      <c r="AD160" s="365"/>
      <c r="AE160" s="368"/>
      <c r="AF160" s="655"/>
      <c r="AG160" s="365"/>
      <c r="AH160" s="366"/>
      <c r="AI160" s="364"/>
      <c r="AJ160" s="365"/>
      <c r="AK160" s="368"/>
      <c r="AL160" s="655"/>
      <c r="AM160" s="365"/>
      <c r="AN160" s="366"/>
      <c r="AO160" s="369" t="s">
        <v>2957</v>
      </c>
      <c r="AP160" s="481"/>
      <c r="AQ160" s="380" t="s">
        <v>7581</v>
      </c>
      <c r="AR160" s="653" t="s">
        <v>7472</v>
      </c>
      <c r="AS160" s="353"/>
      <c r="AT160" s="382">
        <v>4.0</v>
      </c>
      <c r="AU160" s="657">
        <v>96.0</v>
      </c>
      <c r="AV160" s="382">
        <v>0.0</v>
      </c>
      <c r="AW160" s="658">
        <v>100.0</v>
      </c>
      <c r="AX160" s="393" t="s">
        <v>3022</v>
      </c>
    </row>
    <row r="161">
      <c r="A161" s="480" t="s">
        <v>5132</v>
      </c>
      <c r="B161" s="433">
        <v>46169.0</v>
      </c>
      <c r="C161" s="434" t="s">
        <v>7582</v>
      </c>
      <c r="D161" s="363" t="s">
        <v>7583</v>
      </c>
      <c r="E161" s="367"/>
      <c r="F161" s="365"/>
      <c r="G161" s="368"/>
      <c r="H161" s="655"/>
      <c r="I161" s="365"/>
      <c r="J161" s="366"/>
      <c r="K161" s="367"/>
      <c r="L161" s="365"/>
      <c r="M161" s="368"/>
      <c r="N161" s="655"/>
      <c r="O161" s="365"/>
      <c r="P161" s="366"/>
      <c r="Q161" s="367"/>
      <c r="R161" s="365"/>
      <c r="S161" s="368"/>
      <c r="T161" s="655"/>
      <c r="U161" s="365"/>
      <c r="V161" s="366"/>
      <c r="W161" s="364"/>
      <c r="X161" s="365"/>
      <c r="Y161" s="368"/>
      <c r="Z161" s="655"/>
      <c r="AA161" s="365"/>
      <c r="AB161" s="366"/>
      <c r="AC161" s="364"/>
      <c r="AD161" s="365"/>
      <c r="AE161" s="368"/>
      <c r="AF161" s="655"/>
      <c r="AG161" s="365"/>
      <c r="AH161" s="366"/>
      <c r="AI161" s="364"/>
      <c r="AJ161" s="365"/>
      <c r="AK161" s="368"/>
      <c r="AL161" s="655"/>
      <c r="AM161" s="365"/>
      <c r="AN161" s="366"/>
      <c r="AO161" s="369" t="s">
        <v>2957</v>
      </c>
      <c r="AP161" s="481"/>
      <c r="AQ161" s="372"/>
      <c r="AR161" s="653"/>
      <c r="AS161" s="353"/>
      <c r="AT161" s="382" t="s">
        <v>2869</v>
      </c>
      <c r="AU161" s="657" t="s">
        <v>2869</v>
      </c>
      <c r="AV161" s="382" t="s">
        <v>2869</v>
      </c>
      <c r="AW161" s="658" t="s">
        <v>2869</v>
      </c>
      <c r="AX161" s="359"/>
    </row>
    <row r="162">
      <c r="A162" s="482" t="s">
        <v>5132</v>
      </c>
      <c r="B162" s="433">
        <v>46169.0</v>
      </c>
      <c r="C162" s="434" t="s">
        <v>7584</v>
      </c>
      <c r="D162" s="363" t="s">
        <v>7585</v>
      </c>
      <c r="E162" s="367"/>
      <c r="F162" s="365"/>
      <c r="G162" s="368"/>
      <c r="H162" s="655"/>
      <c r="I162" s="365"/>
      <c r="J162" s="366"/>
      <c r="K162" s="367"/>
      <c r="L162" s="365"/>
      <c r="M162" s="368"/>
      <c r="N162" s="655"/>
      <c r="O162" s="365"/>
      <c r="P162" s="366"/>
      <c r="Q162" s="367"/>
      <c r="R162" s="365"/>
      <c r="S162" s="368"/>
      <c r="T162" s="655"/>
      <c r="U162" s="365"/>
      <c r="V162" s="366"/>
      <c r="W162" s="364"/>
      <c r="X162" s="365"/>
      <c r="Y162" s="368"/>
      <c r="Z162" s="655"/>
      <c r="AA162" s="365"/>
      <c r="AB162" s="366"/>
      <c r="AC162" s="364"/>
      <c r="AD162" s="365"/>
      <c r="AE162" s="368"/>
      <c r="AF162" s="655"/>
      <c r="AG162" s="365"/>
      <c r="AH162" s="366"/>
      <c r="AI162" s="364"/>
      <c r="AJ162" s="365"/>
      <c r="AK162" s="368"/>
      <c r="AL162" s="655"/>
      <c r="AM162" s="365"/>
      <c r="AN162" s="366"/>
      <c r="AO162" s="369" t="s">
        <v>2957</v>
      </c>
      <c r="AP162" s="481"/>
      <c r="AQ162" s="380"/>
      <c r="AR162" s="653"/>
      <c r="AS162" s="353"/>
      <c r="AT162" s="382" t="s">
        <v>2869</v>
      </c>
      <c r="AU162" s="657" t="s">
        <v>2869</v>
      </c>
      <c r="AV162" s="382" t="s">
        <v>2869</v>
      </c>
      <c r="AW162" s="658" t="s">
        <v>2869</v>
      </c>
      <c r="AX162" s="359"/>
    </row>
    <row r="163">
      <c r="A163" s="480" t="s">
        <v>5138</v>
      </c>
      <c r="B163" s="433">
        <v>46168.0</v>
      </c>
      <c r="C163" s="434" t="s">
        <v>5403</v>
      </c>
      <c r="D163" s="363" t="s">
        <v>5404</v>
      </c>
      <c r="E163" s="367"/>
      <c r="F163" s="365"/>
      <c r="G163" s="368"/>
      <c r="H163" s="655"/>
      <c r="I163" s="365"/>
      <c r="J163" s="366"/>
      <c r="K163" s="367"/>
      <c r="L163" s="365"/>
      <c r="M163" s="368"/>
      <c r="N163" s="655"/>
      <c r="O163" s="365"/>
      <c r="P163" s="366"/>
      <c r="Q163" s="367"/>
      <c r="R163" s="365"/>
      <c r="S163" s="368"/>
      <c r="T163" s="655"/>
      <c r="U163" s="365"/>
      <c r="V163" s="366"/>
      <c r="W163" s="364"/>
      <c r="X163" s="365"/>
      <c r="Y163" s="368"/>
      <c r="Z163" s="655"/>
      <c r="AA163" s="365"/>
      <c r="AB163" s="366"/>
      <c r="AC163" s="364"/>
      <c r="AD163" s="365"/>
      <c r="AE163" s="368"/>
      <c r="AF163" s="655"/>
      <c r="AG163" s="365"/>
      <c r="AH163" s="366"/>
      <c r="AI163" s="364"/>
      <c r="AJ163" s="365"/>
      <c r="AK163" s="368"/>
      <c r="AL163" s="655"/>
      <c r="AM163" s="365"/>
      <c r="AN163" s="366"/>
      <c r="AO163" s="369" t="s">
        <v>2957</v>
      </c>
      <c r="AP163" s="481"/>
      <c r="AQ163" s="372"/>
      <c r="AR163" s="653"/>
      <c r="AS163" s="353"/>
      <c r="AT163" s="382" t="s">
        <v>2869</v>
      </c>
      <c r="AU163" s="657" t="s">
        <v>2869</v>
      </c>
      <c r="AV163" s="382" t="s">
        <v>2869</v>
      </c>
      <c r="AW163" s="658" t="s">
        <v>2869</v>
      </c>
      <c r="AX163" s="359"/>
    </row>
    <row r="164">
      <c r="A164" s="480" t="s">
        <v>5138</v>
      </c>
      <c r="B164" s="433">
        <v>46168.0</v>
      </c>
      <c r="C164" s="434" t="s">
        <v>7586</v>
      </c>
      <c r="D164" s="363" t="s">
        <v>7587</v>
      </c>
      <c r="E164" s="367"/>
      <c r="F164" s="365"/>
      <c r="G164" s="368"/>
      <c r="H164" s="655"/>
      <c r="I164" s="365"/>
      <c r="J164" s="366"/>
      <c r="K164" s="367"/>
      <c r="L164" s="365"/>
      <c r="M164" s="368"/>
      <c r="N164" s="655"/>
      <c r="O164" s="365"/>
      <c r="P164" s="366"/>
      <c r="Q164" s="367"/>
      <c r="R164" s="365"/>
      <c r="S164" s="368"/>
      <c r="T164" s="655"/>
      <c r="U164" s="365"/>
      <c r="V164" s="366"/>
      <c r="W164" s="364"/>
      <c r="X164" s="365"/>
      <c r="Y164" s="368"/>
      <c r="Z164" s="655"/>
      <c r="AA164" s="365"/>
      <c r="AB164" s="366"/>
      <c r="AC164" s="364"/>
      <c r="AD164" s="365"/>
      <c r="AE164" s="368"/>
      <c r="AF164" s="655"/>
      <c r="AG164" s="365"/>
      <c r="AH164" s="366"/>
      <c r="AI164" s="364"/>
      <c r="AJ164" s="365"/>
      <c r="AK164" s="368"/>
      <c r="AL164" s="655"/>
      <c r="AM164" s="365"/>
      <c r="AN164" s="366"/>
      <c r="AO164" s="369" t="s">
        <v>2957</v>
      </c>
      <c r="AP164" s="481"/>
      <c r="AQ164" s="380"/>
      <c r="AR164" s="653"/>
      <c r="AS164" s="353"/>
      <c r="AT164" s="382" t="s">
        <v>2869</v>
      </c>
      <c r="AU164" s="657" t="s">
        <v>2869</v>
      </c>
      <c r="AV164" s="382" t="s">
        <v>2869</v>
      </c>
      <c r="AW164" s="658" t="s">
        <v>2869</v>
      </c>
      <c r="AX164" s="359"/>
    </row>
    <row r="165">
      <c r="A165" s="480" t="s">
        <v>5132</v>
      </c>
      <c r="B165" s="433">
        <v>46169.0</v>
      </c>
      <c r="C165" s="434" t="s">
        <v>7588</v>
      </c>
      <c r="D165" s="363" t="s">
        <v>7589</v>
      </c>
      <c r="E165" s="367"/>
      <c r="F165" s="365"/>
      <c r="G165" s="368"/>
      <c r="H165" s="655"/>
      <c r="I165" s="365"/>
      <c r="J165" s="366"/>
      <c r="K165" s="367"/>
      <c r="L165" s="365"/>
      <c r="M165" s="368"/>
      <c r="N165" s="655"/>
      <c r="O165" s="365"/>
      <c r="P165" s="366"/>
      <c r="Q165" s="367"/>
      <c r="R165" s="365"/>
      <c r="S165" s="368"/>
      <c r="T165" s="655"/>
      <c r="U165" s="365"/>
      <c r="V165" s="366"/>
      <c r="W165" s="364"/>
      <c r="X165" s="365"/>
      <c r="Y165" s="368"/>
      <c r="Z165" s="655"/>
      <c r="AA165" s="365"/>
      <c r="AB165" s="366"/>
      <c r="AC165" s="364"/>
      <c r="AD165" s="365"/>
      <c r="AE165" s="368"/>
      <c r="AF165" s="655"/>
      <c r="AG165" s="365"/>
      <c r="AH165" s="366"/>
      <c r="AI165" s="364"/>
      <c r="AJ165" s="365"/>
      <c r="AK165" s="368"/>
      <c r="AL165" s="655"/>
      <c r="AM165" s="365"/>
      <c r="AN165" s="366"/>
      <c r="AO165" s="369" t="s">
        <v>2957</v>
      </c>
      <c r="AP165" s="481"/>
      <c r="AQ165" s="380"/>
      <c r="AR165" s="653"/>
      <c r="AS165" s="353"/>
      <c r="AT165" s="382" t="s">
        <v>2869</v>
      </c>
      <c r="AU165" s="657" t="s">
        <v>2869</v>
      </c>
      <c r="AV165" s="382" t="s">
        <v>2869</v>
      </c>
      <c r="AW165" s="658" t="s">
        <v>2869</v>
      </c>
      <c r="AX165" s="359"/>
    </row>
    <row r="166">
      <c r="A166" s="480" t="s">
        <v>5132</v>
      </c>
      <c r="B166" s="433">
        <v>46169.0</v>
      </c>
      <c r="C166" s="434" t="s">
        <v>7590</v>
      </c>
      <c r="D166" s="363" t="s">
        <v>7591</v>
      </c>
      <c r="E166" s="367"/>
      <c r="F166" s="365"/>
      <c r="G166" s="368"/>
      <c r="H166" s="655"/>
      <c r="I166" s="365"/>
      <c r="J166" s="366"/>
      <c r="K166" s="367"/>
      <c r="L166" s="365"/>
      <c r="M166" s="368"/>
      <c r="N166" s="655"/>
      <c r="O166" s="365"/>
      <c r="P166" s="366"/>
      <c r="Q166" s="367"/>
      <c r="R166" s="365"/>
      <c r="S166" s="368"/>
      <c r="T166" s="655"/>
      <c r="U166" s="365"/>
      <c r="V166" s="366"/>
      <c r="W166" s="364"/>
      <c r="X166" s="365"/>
      <c r="Y166" s="368"/>
      <c r="Z166" s="655"/>
      <c r="AA166" s="365"/>
      <c r="AB166" s="366"/>
      <c r="AC166" s="364"/>
      <c r="AD166" s="365"/>
      <c r="AE166" s="368"/>
      <c r="AF166" s="655"/>
      <c r="AG166" s="365"/>
      <c r="AH166" s="366"/>
      <c r="AI166" s="364"/>
      <c r="AJ166" s="365"/>
      <c r="AK166" s="368"/>
      <c r="AL166" s="655"/>
      <c r="AM166" s="365"/>
      <c r="AN166" s="366"/>
      <c r="AO166" s="369" t="s">
        <v>2957</v>
      </c>
      <c r="AP166" s="481"/>
      <c r="AQ166" s="380"/>
      <c r="AR166" s="653"/>
      <c r="AS166" s="353"/>
      <c r="AT166" s="382" t="s">
        <v>2869</v>
      </c>
      <c r="AU166" s="657" t="s">
        <v>2869</v>
      </c>
      <c r="AV166" s="382" t="s">
        <v>2869</v>
      </c>
      <c r="AW166" s="658" t="s">
        <v>2869</v>
      </c>
      <c r="AX166" s="359"/>
    </row>
    <row r="167">
      <c r="A167" s="480" t="s">
        <v>5132</v>
      </c>
      <c r="B167" s="433">
        <v>46169.0</v>
      </c>
      <c r="C167" s="434" t="s">
        <v>7592</v>
      </c>
      <c r="D167" s="363" t="s">
        <v>7593</v>
      </c>
      <c r="E167" s="367"/>
      <c r="F167" s="365"/>
      <c r="G167" s="368"/>
      <c r="H167" s="655"/>
      <c r="I167" s="365"/>
      <c r="J167" s="366"/>
      <c r="K167" s="367"/>
      <c r="L167" s="365"/>
      <c r="M167" s="368"/>
      <c r="N167" s="655"/>
      <c r="O167" s="365"/>
      <c r="P167" s="366"/>
      <c r="Q167" s="367"/>
      <c r="R167" s="365"/>
      <c r="S167" s="368"/>
      <c r="T167" s="655"/>
      <c r="U167" s="365"/>
      <c r="V167" s="366"/>
      <c r="W167" s="364"/>
      <c r="X167" s="365"/>
      <c r="Y167" s="368"/>
      <c r="Z167" s="655"/>
      <c r="AA167" s="365"/>
      <c r="AB167" s="366"/>
      <c r="AC167" s="364"/>
      <c r="AD167" s="365"/>
      <c r="AE167" s="368"/>
      <c r="AF167" s="655"/>
      <c r="AG167" s="365"/>
      <c r="AH167" s="366"/>
      <c r="AI167" s="364"/>
      <c r="AJ167" s="365"/>
      <c r="AK167" s="368"/>
      <c r="AL167" s="655"/>
      <c r="AM167" s="365"/>
      <c r="AN167" s="366"/>
      <c r="AO167" s="369" t="s">
        <v>2957</v>
      </c>
      <c r="AP167" s="481"/>
      <c r="AQ167" s="372"/>
      <c r="AR167" s="653"/>
      <c r="AS167" s="353"/>
      <c r="AT167" s="382" t="s">
        <v>2869</v>
      </c>
      <c r="AU167" s="657" t="s">
        <v>2869</v>
      </c>
      <c r="AV167" s="382" t="s">
        <v>2869</v>
      </c>
      <c r="AW167" s="658" t="s">
        <v>2869</v>
      </c>
      <c r="AX167" s="359"/>
    </row>
    <row r="168">
      <c r="A168" s="480" t="s">
        <v>5138</v>
      </c>
      <c r="B168" s="433">
        <v>46168.0</v>
      </c>
      <c r="C168" s="434" t="s">
        <v>7594</v>
      </c>
      <c r="D168" s="363" t="s">
        <v>7595</v>
      </c>
      <c r="E168" s="367"/>
      <c r="F168" s="365"/>
      <c r="G168" s="368"/>
      <c r="H168" s="655"/>
      <c r="I168" s="365"/>
      <c r="J168" s="366"/>
      <c r="K168" s="367"/>
      <c r="L168" s="365"/>
      <c r="M168" s="368"/>
      <c r="N168" s="655"/>
      <c r="O168" s="365"/>
      <c r="P168" s="366"/>
      <c r="Q168" s="367"/>
      <c r="R168" s="365"/>
      <c r="S168" s="368"/>
      <c r="T168" s="655"/>
      <c r="U168" s="365"/>
      <c r="V168" s="366"/>
      <c r="W168" s="364"/>
      <c r="X168" s="365"/>
      <c r="Y168" s="368"/>
      <c r="Z168" s="655"/>
      <c r="AA168" s="365"/>
      <c r="AB168" s="366"/>
      <c r="AC168" s="364"/>
      <c r="AD168" s="365"/>
      <c r="AE168" s="368"/>
      <c r="AF168" s="655"/>
      <c r="AG168" s="365"/>
      <c r="AH168" s="366"/>
      <c r="AI168" s="364"/>
      <c r="AJ168" s="365"/>
      <c r="AK168" s="368"/>
      <c r="AL168" s="655"/>
      <c r="AM168" s="365"/>
      <c r="AN168" s="366"/>
      <c r="AO168" s="369" t="s">
        <v>2957</v>
      </c>
      <c r="AP168" s="481"/>
      <c r="AQ168" s="380"/>
      <c r="AR168" s="653"/>
      <c r="AS168" s="353"/>
      <c r="AT168" s="382" t="s">
        <v>2869</v>
      </c>
      <c r="AU168" s="657" t="s">
        <v>2869</v>
      </c>
      <c r="AV168" s="382" t="s">
        <v>2869</v>
      </c>
      <c r="AW168" s="658" t="s">
        <v>2869</v>
      </c>
      <c r="AX168" s="359"/>
    </row>
    <row r="169">
      <c r="A169" s="480" t="s">
        <v>5132</v>
      </c>
      <c r="B169" s="433">
        <v>46169.0</v>
      </c>
      <c r="C169" s="434" t="s">
        <v>7596</v>
      </c>
      <c r="D169" s="363" t="s">
        <v>7597</v>
      </c>
      <c r="E169" s="367"/>
      <c r="F169" s="365"/>
      <c r="G169" s="368"/>
      <c r="H169" s="655"/>
      <c r="I169" s="365"/>
      <c r="J169" s="366"/>
      <c r="K169" s="367"/>
      <c r="L169" s="365"/>
      <c r="M169" s="368"/>
      <c r="N169" s="655"/>
      <c r="O169" s="365"/>
      <c r="P169" s="366"/>
      <c r="Q169" s="367"/>
      <c r="R169" s="365"/>
      <c r="S169" s="368"/>
      <c r="T169" s="655"/>
      <c r="U169" s="365"/>
      <c r="V169" s="366"/>
      <c r="W169" s="364"/>
      <c r="X169" s="365"/>
      <c r="Y169" s="368"/>
      <c r="Z169" s="655"/>
      <c r="AA169" s="365"/>
      <c r="AB169" s="366"/>
      <c r="AC169" s="364"/>
      <c r="AD169" s="365"/>
      <c r="AE169" s="368"/>
      <c r="AF169" s="655"/>
      <c r="AG169" s="365"/>
      <c r="AH169" s="366"/>
      <c r="AI169" s="364"/>
      <c r="AJ169" s="365"/>
      <c r="AK169" s="368"/>
      <c r="AL169" s="655"/>
      <c r="AM169" s="365"/>
      <c r="AN169" s="366"/>
      <c r="AO169" s="369" t="s">
        <v>2957</v>
      </c>
      <c r="AP169" s="481"/>
      <c r="AQ169" s="380"/>
      <c r="AR169" s="653"/>
      <c r="AS169" s="353"/>
      <c r="AT169" s="382" t="s">
        <v>2869</v>
      </c>
      <c r="AU169" s="657" t="s">
        <v>2869</v>
      </c>
      <c r="AV169" s="382" t="s">
        <v>2869</v>
      </c>
      <c r="AW169" s="658" t="s">
        <v>2869</v>
      </c>
      <c r="AX169" s="359"/>
    </row>
    <row r="170">
      <c r="A170" s="482" t="s">
        <v>5164</v>
      </c>
      <c r="B170" s="433">
        <v>46167.0</v>
      </c>
      <c r="C170" s="434" t="s">
        <v>5411</v>
      </c>
      <c r="D170" s="363" t="s">
        <v>5412</v>
      </c>
      <c r="E170" s="367"/>
      <c r="F170" s="365"/>
      <c r="G170" s="368"/>
      <c r="H170" s="655"/>
      <c r="I170" s="365"/>
      <c r="J170" s="366"/>
      <c r="K170" s="367"/>
      <c r="L170" s="365"/>
      <c r="M170" s="368"/>
      <c r="N170" s="655"/>
      <c r="O170" s="365"/>
      <c r="P170" s="366"/>
      <c r="Q170" s="367"/>
      <c r="R170" s="365">
        <v>2.0</v>
      </c>
      <c r="S170" s="368"/>
      <c r="T170" s="655"/>
      <c r="U170" s="365"/>
      <c r="V170" s="366"/>
      <c r="W170" s="364"/>
      <c r="X170" s="365"/>
      <c r="Y170" s="368"/>
      <c r="Z170" s="655"/>
      <c r="AA170" s="365"/>
      <c r="AB170" s="366"/>
      <c r="AC170" s="364"/>
      <c r="AD170" s="365"/>
      <c r="AE170" s="368"/>
      <c r="AF170" s="655"/>
      <c r="AG170" s="365"/>
      <c r="AH170" s="366"/>
      <c r="AI170" s="364"/>
      <c r="AJ170" s="365"/>
      <c r="AK170" s="368"/>
      <c r="AL170" s="655"/>
      <c r="AM170" s="365"/>
      <c r="AN170" s="366"/>
      <c r="AO170" s="369" t="s">
        <v>544</v>
      </c>
      <c r="AP170" s="481"/>
      <c r="AQ170" s="380" t="s">
        <v>7598</v>
      </c>
      <c r="AR170" s="653" t="s">
        <v>7472</v>
      </c>
      <c r="AS170" s="353"/>
      <c r="AT170" s="382">
        <v>6.0</v>
      </c>
      <c r="AU170" s="657">
        <v>94.0</v>
      </c>
      <c r="AV170" s="382">
        <v>0.0</v>
      </c>
      <c r="AW170" s="658">
        <v>100.0</v>
      </c>
      <c r="AX170" s="393" t="s">
        <v>3022</v>
      </c>
    </row>
    <row r="171">
      <c r="A171" s="480" t="s">
        <v>5135</v>
      </c>
      <c r="B171" s="433">
        <v>46170.0</v>
      </c>
      <c r="C171" s="434" t="s">
        <v>7599</v>
      </c>
      <c r="D171" s="363" t="s">
        <v>7600</v>
      </c>
      <c r="E171" s="367"/>
      <c r="F171" s="365"/>
      <c r="G171" s="368"/>
      <c r="H171" s="655"/>
      <c r="I171" s="365"/>
      <c r="J171" s="366"/>
      <c r="K171" s="367"/>
      <c r="L171" s="365"/>
      <c r="M171" s="368"/>
      <c r="N171" s="655"/>
      <c r="O171" s="365"/>
      <c r="P171" s="366"/>
      <c r="Q171" s="367"/>
      <c r="R171" s="365"/>
      <c r="S171" s="368"/>
      <c r="T171" s="655"/>
      <c r="U171" s="365"/>
      <c r="V171" s="366"/>
      <c r="W171" s="364"/>
      <c r="X171" s="365"/>
      <c r="Y171" s="368"/>
      <c r="Z171" s="655"/>
      <c r="AA171" s="365"/>
      <c r="AB171" s="366"/>
      <c r="AC171" s="364"/>
      <c r="AD171" s="365"/>
      <c r="AE171" s="368"/>
      <c r="AF171" s="655"/>
      <c r="AG171" s="365"/>
      <c r="AH171" s="366"/>
      <c r="AI171" s="364"/>
      <c r="AJ171" s="365"/>
      <c r="AK171" s="368"/>
      <c r="AL171" s="655"/>
      <c r="AM171" s="365"/>
      <c r="AN171" s="366"/>
      <c r="AO171" s="369" t="s">
        <v>544</v>
      </c>
      <c r="AP171" s="481"/>
      <c r="AQ171" s="380"/>
      <c r="AR171" s="653" t="s">
        <v>7472</v>
      </c>
      <c r="AS171" s="353"/>
      <c r="AT171" s="382">
        <v>0.0</v>
      </c>
      <c r="AU171" s="657">
        <v>100.0</v>
      </c>
      <c r="AV171" s="382">
        <v>0.0</v>
      </c>
      <c r="AW171" s="658">
        <v>100.0</v>
      </c>
      <c r="AX171" s="393" t="s">
        <v>3022</v>
      </c>
    </row>
    <row r="172">
      <c r="A172" s="480" t="s">
        <v>5135</v>
      </c>
      <c r="B172" s="433">
        <v>46170.0</v>
      </c>
      <c r="C172" s="434" t="s">
        <v>7601</v>
      </c>
      <c r="D172" s="363" t="s">
        <v>7602</v>
      </c>
      <c r="E172" s="367"/>
      <c r="F172" s="365"/>
      <c r="G172" s="368"/>
      <c r="H172" s="655"/>
      <c r="I172" s="365"/>
      <c r="J172" s="366"/>
      <c r="K172" s="367"/>
      <c r="L172" s="365"/>
      <c r="M172" s="368"/>
      <c r="N172" s="655"/>
      <c r="O172" s="365"/>
      <c r="P172" s="366"/>
      <c r="Q172" s="367"/>
      <c r="R172" s="365"/>
      <c r="S172" s="368"/>
      <c r="T172" s="655"/>
      <c r="U172" s="365"/>
      <c r="V172" s="366"/>
      <c r="W172" s="364"/>
      <c r="X172" s="365"/>
      <c r="Y172" s="368"/>
      <c r="Z172" s="655"/>
      <c r="AA172" s="365"/>
      <c r="AB172" s="366"/>
      <c r="AC172" s="364"/>
      <c r="AD172" s="365"/>
      <c r="AE172" s="368"/>
      <c r="AF172" s="655"/>
      <c r="AG172" s="365"/>
      <c r="AH172" s="366"/>
      <c r="AI172" s="364"/>
      <c r="AJ172" s="365"/>
      <c r="AK172" s="368"/>
      <c r="AL172" s="655"/>
      <c r="AM172" s="365"/>
      <c r="AN172" s="366"/>
      <c r="AO172" s="369" t="s">
        <v>544</v>
      </c>
      <c r="AP172" s="481"/>
      <c r="AQ172" s="380"/>
      <c r="AR172" s="653" t="s">
        <v>7472</v>
      </c>
      <c r="AS172" s="353"/>
      <c r="AT172" s="382">
        <v>0.0</v>
      </c>
      <c r="AU172" s="657">
        <v>100.0</v>
      </c>
      <c r="AV172" s="382">
        <v>0.0</v>
      </c>
      <c r="AW172" s="658">
        <v>100.0</v>
      </c>
      <c r="AX172" s="393" t="s">
        <v>3022</v>
      </c>
    </row>
    <row r="173">
      <c r="A173" s="480" t="s">
        <v>5135</v>
      </c>
      <c r="B173" s="433">
        <v>46170.0</v>
      </c>
      <c r="C173" s="434" t="s">
        <v>7603</v>
      </c>
      <c r="D173" s="363" t="s">
        <v>7604</v>
      </c>
      <c r="E173" s="367"/>
      <c r="F173" s="365"/>
      <c r="G173" s="368"/>
      <c r="H173" s="655"/>
      <c r="I173" s="365"/>
      <c r="J173" s="366"/>
      <c r="K173" s="367"/>
      <c r="L173" s="365"/>
      <c r="M173" s="368"/>
      <c r="N173" s="655"/>
      <c r="O173" s="365"/>
      <c r="P173" s="366"/>
      <c r="Q173" s="367"/>
      <c r="R173" s="365"/>
      <c r="S173" s="368"/>
      <c r="T173" s="655"/>
      <c r="U173" s="365"/>
      <c r="V173" s="366"/>
      <c r="W173" s="364"/>
      <c r="X173" s="365"/>
      <c r="Y173" s="368"/>
      <c r="Z173" s="655"/>
      <c r="AA173" s="365"/>
      <c r="AB173" s="366"/>
      <c r="AC173" s="364"/>
      <c r="AD173" s="365"/>
      <c r="AE173" s="368"/>
      <c r="AF173" s="655"/>
      <c r="AG173" s="365"/>
      <c r="AH173" s="366"/>
      <c r="AI173" s="364"/>
      <c r="AJ173" s="365"/>
      <c r="AK173" s="368"/>
      <c r="AL173" s="655"/>
      <c r="AM173" s="365"/>
      <c r="AN173" s="366"/>
      <c r="AO173" s="369" t="s">
        <v>544</v>
      </c>
      <c r="AP173" s="481"/>
      <c r="AQ173" s="380"/>
      <c r="AR173" s="653" t="s">
        <v>7472</v>
      </c>
      <c r="AS173" s="353"/>
      <c r="AT173" s="382">
        <v>0.0</v>
      </c>
      <c r="AU173" s="657">
        <v>100.0</v>
      </c>
      <c r="AV173" s="382">
        <v>0.0</v>
      </c>
      <c r="AW173" s="658">
        <v>100.0</v>
      </c>
      <c r="AX173" s="393" t="s">
        <v>3022</v>
      </c>
    </row>
    <row r="174">
      <c r="A174" s="480" t="s">
        <v>5135</v>
      </c>
      <c r="B174" s="433">
        <v>46170.0</v>
      </c>
      <c r="C174" s="434" t="s">
        <v>7605</v>
      </c>
      <c r="D174" s="363" t="s">
        <v>7606</v>
      </c>
      <c r="E174" s="367"/>
      <c r="F174" s="365"/>
      <c r="G174" s="368"/>
      <c r="H174" s="655"/>
      <c r="I174" s="365"/>
      <c r="J174" s="366"/>
      <c r="K174" s="367"/>
      <c r="L174" s="365"/>
      <c r="M174" s="368"/>
      <c r="N174" s="655"/>
      <c r="O174" s="365"/>
      <c r="P174" s="366"/>
      <c r="Q174" s="367">
        <v>1.0</v>
      </c>
      <c r="R174" s="365">
        <v>2.0</v>
      </c>
      <c r="S174" s="368"/>
      <c r="T174" s="655"/>
      <c r="U174" s="365"/>
      <c r="V174" s="366"/>
      <c r="W174" s="364"/>
      <c r="X174" s="365">
        <v>1.0</v>
      </c>
      <c r="Y174" s="368"/>
      <c r="Z174" s="655"/>
      <c r="AA174" s="365"/>
      <c r="AB174" s="366"/>
      <c r="AC174" s="364"/>
      <c r="AD174" s="365"/>
      <c r="AE174" s="368"/>
      <c r="AF174" s="655"/>
      <c r="AG174" s="365"/>
      <c r="AH174" s="366"/>
      <c r="AI174" s="364"/>
      <c r="AJ174" s="365"/>
      <c r="AK174" s="368"/>
      <c r="AL174" s="655"/>
      <c r="AM174" s="365"/>
      <c r="AN174" s="366"/>
      <c r="AO174" s="369" t="s">
        <v>544</v>
      </c>
      <c r="AP174" s="481"/>
      <c r="AQ174" s="380" t="s">
        <v>7607</v>
      </c>
      <c r="AR174" s="653" t="s">
        <v>7472</v>
      </c>
      <c r="AS174" s="353"/>
      <c r="AT174" s="382">
        <v>13.0</v>
      </c>
      <c r="AU174" s="657">
        <v>87.0</v>
      </c>
      <c r="AV174" s="382">
        <v>0.0</v>
      </c>
      <c r="AW174" s="658">
        <v>100.0</v>
      </c>
      <c r="AX174" s="393" t="s">
        <v>3022</v>
      </c>
    </row>
    <row r="175">
      <c r="A175" s="480" t="s">
        <v>5164</v>
      </c>
      <c r="B175" s="433">
        <v>46167.0</v>
      </c>
      <c r="C175" s="434" t="s">
        <v>7608</v>
      </c>
      <c r="D175" s="363" t="s">
        <v>7609</v>
      </c>
      <c r="E175" s="367"/>
      <c r="F175" s="365"/>
      <c r="G175" s="368"/>
      <c r="H175" s="655"/>
      <c r="I175" s="365"/>
      <c r="J175" s="366"/>
      <c r="K175" s="367"/>
      <c r="L175" s="365"/>
      <c r="M175" s="368"/>
      <c r="N175" s="655"/>
      <c r="O175" s="365"/>
      <c r="P175" s="366"/>
      <c r="Q175" s="367"/>
      <c r="R175" s="365"/>
      <c r="S175" s="368"/>
      <c r="T175" s="655"/>
      <c r="U175" s="365"/>
      <c r="V175" s="366"/>
      <c r="W175" s="364"/>
      <c r="X175" s="365"/>
      <c r="Y175" s="368"/>
      <c r="Z175" s="655"/>
      <c r="AA175" s="365"/>
      <c r="AB175" s="366"/>
      <c r="AC175" s="364"/>
      <c r="AD175" s="365"/>
      <c r="AE175" s="368"/>
      <c r="AF175" s="655"/>
      <c r="AG175" s="365"/>
      <c r="AH175" s="366"/>
      <c r="AI175" s="364"/>
      <c r="AJ175" s="365"/>
      <c r="AK175" s="368"/>
      <c r="AL175" s="655"/>
      <c r="AM175" s="365"/>
      <c r="AN175" s="366"/>
      <c r="AO175" s="369" t="s">
        <v>544</v>
      </c>
      <c r="AP175" s="481"/>
      <c r="AQ175" s="380"/>
      <c r="AR175" s="653" t="s">
        <v>7472</v>
      </c>
      <c r="AS175" s="353"/>
      <c r="AT175" s="382">
        <v>0.0</v>
      </c>
      <c r="AU175" s="657">
        <v>100.0</v>
      </c>
      <c r="AV175" s="382">
        <v>0.0</v>
      </c>
      <c r="AW175" s="658">
        <v>100.0</v>
      </c>
      <c r="AX175" s="393" t="s">
        <v>3022</v>
      </c>
    </row>
    <row r="176">
      <c r="A176" s="480" t="s">
        <v>5135</v>
      </c>
      <c r="B176" s="433">
        <v>46170.0</v>
      </c>
      <c r="C176" s="434" t="s">
        <v>5415</v>
      </c>
      <c r="D176" s="363" t="s">
        <v>5416</v>
      </c>
      <c r="E176" s="367"/>
      <c r="F176" s="365"/>
      <c r="G176" s="368"/>
      <c r="H176" s="655"/>
      <c r="I176" s="365"/>
      <c r="J176" s="366"/>
      <c r="K176" s="367"/>
      <c r="L176" s="365"/>
      <c r="M176" s="368"/>
      <c r="N176" s="655"/>
      <c r="O176" s="365"/>
      <c r="P176" s="366"/>
      <c r="Q176" s="367"/>
      <c r="R176" s="365"/>
      <c r="S176" s="368"/>
      <c r="T176" s="655"/>
      <c r="U176" s="365"/>
      <c r="V176" s="366"/>
      <c r="W176" s="364"/>
      <c r="X176" s="365"/>
      <c r="Y176" s="368"/>
      <c r="Z176" s="655"/>
      <c r="AA176" s="365"/>
      <c r="AB176" s="366"/>
      <c r="AC176" s="364"/>
      <c r="AD176" s="365"/>
      <c r="AE176" s="368"/>
      <c r="AF176" s="655"/>
      <c r="AG176" s="365"/>
      <c r="AH176" s="366"/>
      <c r="AI176" s="364"/>
      <c r="AJ176" s="365"/>
      <c r="AK176" s="368"/>
      <c r="AL176" s="655"/>
      <c r="AM176" s="365"/>
      <c r="AN176" s="366"/>
      <c r="AO176" s="369" t="s">
        <v>544</v>
      </c>
      <c r="AP176" s="481"/>
      <c r="AQ176" s="380"/>
      <c r="AR176" s="653" t="s">
        <v>7472</v>
      </c>
      <c r="AS176" s="353"/>
      <c r="AT176" s="382">
        <v>0.0</v>
      </c>
      <c r="AU176" s="657">
        <v>100.0</v>
      </c>
      <c r="AV176" s="382">
        <v>0.0</v>
      </c>
      <c r="AW176" s="658">
        <v>100.0</v>
      </c>
      <c r="AX176" s="393" t="s">
        <v>3022</v>
      </c>
    </row>
    <row r="177">
      <c r="A177" s="480" t="s">
        <v>5135</v>
      </c>
      <c r="B177" s="433">
        <v>46170.0</v>
      </c>
      <c r="C177" s="434" t="s">
        <v>5417</v>
      </c>
      <c r="D177" s="363" t="s">
        <v>5418</v>
      </c>
      <c r="E177" s="367"/>
      <c r="F177" s="365"/>
      <c r="G177" s="368"/>
      <c r="H177" s="655"/>
      <c r="I177" s="365"/>
      <c r="J177" s="366"/>
      <c r="K177" s="367"/>
      <c r="L177" s="365"/>
      <c r="M177" s="368"/>
      <c r="N177" s="655"/>
      <c r="O177" s="365"/>
      <c r="P177" s="366"/>
      <c r="Q177" s="367"/>
      <c r="R177" s="365"/>
      <c r="S177" s="368"/>
      <c r="T177" s="655"/>
      <c r="U177" s="365"/>
      <c r="V177" s="366"/>
      <c r="W177" s="364"/>
      <c r="X177" s="365"/>
      <c r="Y177" s="368"/>
      <c r="Z177" s="655"/>
      <c r="AA177" s="365"/>
      <c r="AB177" s="366"/>
      <c r="AC177" s="364"/>
      <c r="AD177" s="365"/>
      <c r="AE177" s="368"/>
      <c r="AF177" s="655"/>
      <c r="AG177" s="365"/>
      <c r="AH177" s="366"/>
      <c r="AI177" s="364"/>
      <c r="AJ177" s="365"/>
      <c r="AK177" s="368"/>
      <c r="AL177" s="655"/>
      <c r="AM177" s="365"/>
      <c r="AN177" s="366"/>
      <c r="AO177" s="369" t="s">
        <v>544</v>
      </c>
      <c r="AP177" s="481"/>
      <c r="AQ177" s="380"/>
      <c r="AR177" s="653"/>
      <c r="AS177" s="353"/>
      <c r="AT177" s="382" t="s">
        <v>2869</v>
      </c>
      <c r="AU177" s="657" t="s">
        <v>2869</v>
      </c>
      <c r="AV177" s="382" t="s">
        <v>2869</v>
      </c>
      <c r="AW177" s="658" t="s">
        <v>2869</v>
      </c>
      <c r="AX177" s="359"/>
    </row>
    <row r="178">
      <c r="A178" s="480" t="s">
        <v>5135</v>
      </c>
      <c r="B178" s="433">
        <v>46170.0</v>
      </c>
      <c r="C178" s="434" t="s">
        <v>7610</v>
      </c>
      <c r="D178" s="363" t="s">
        <v>7611</v>
      </c>
      <c r="E178" s="367"/>
      <c r="F178" s="365"/>
      <c r="G178" s="368"/>
      <c r="H178" s="655"/>
      <c r="I178" s="365"/>
      <c r="J178" s="366"/>
      <c r="K178" s="367"/>
      <c r="L178" s="365"/>
      <c r="M178" s="368"/>
      <c r="N178" s="655"/>
      <c r="O178" s="365"/>
      <c r="P178" s="366"/>
      <c r="Q178" s="367"/>
      <c r="R178" s="365"/>
      <c r="S178" s="368"/>
      <c r="T178" s="655"/>
      <c r="U178" s="365"/>
      <c r="V178" s="366"/>
      <c r="W178" s="364"/>
      <c r="X178" s="365"/>
      <c r="Y178" s="368"/>
      <c r="Z178" s="655"/>
      <c r="AA178" s="365"/>
      <c r="AB178" s="366"/>
      <c r="AC178" s="364"/>
      <c r="AD178" s="365"/>
      <c r="AE178" s="368"/>
      <c r="AF178" s="655"/>
      <c r="AG178" s="365"/>
      <c r="AH178" s="366"/>
      <c r="AI178" s="364"/>
      <c r="AJ178" s="365"/>
      <c r="AK178" s="368"/>
      <c r="AL178" s="655"/>
      <c r="AM178" s="365"/>
      <c r="AN178" s="366"/>
      <c r="AO178" s="369" t="s">
        <v>544</v>
      </c>
      <c r="AP178" s="481"/>
      <c r="AQ178" s="380"/>
      <c r="AR178" s="653"/>
      <c r="AS178" s="353"/>
      <c r="AT178" s="382" t="s">
        <v>2869</v>
      </c>
      <c r="AU178" s="657" t="s">
        <v>2869</v>
      </c>
      <c r="AV178" s="382" t="s">
        <v>2869</v>
      </c>
      <c r="AW178" s="658" t="s">
        <v>2869</v>
      </c>
      <c r="AX178" s="359"/>
    </row>
    <row r="179">
      <c r="A179" s="480" t="s">
        <v>5164</v>
      </c>
      <c r="B179" s="433">
        <v>46167.0</v>
      </c>
      <c r="C179" s="434" t="s">
        <v>7612</v>
      </c>
      <c r="D179" s="363" t="s">
        <v>7613</v>
      </c>
      <c r="E179" s="367"/>
      <c r="F179" s="365"/>
      <c r="G179" s="368"/>
      <c r="H179" s="655"/>
      <c r="I179" s="365"/>
      <c r="J179" s="366"/>
      <c r="K179" s="367"/>
      <c r="L179" s="365"/>
      <c r="M179" s="368"/>
      <c r="N179" s="655"/>
      <c r="O179" s="365"/>
      <c r="P179" s="366"/>
      <c r="Q179" s="367"/>
      <c r="R179" s="365"/>
      <c r="S179" s="368"/>
      <c r="T179" s="655"/>
      <c r="U179" s="365"/>
      <c r="V179" s="366"/>
      <c r="W179" s="364"/>
      <c r="X179" s="365"/>
      <c r="Y179" s="368"/>
      <c r="Z179" s="655"/>
      <c r="AA179" s="365"/>
      <c r="AB179" s="366"/>
      <c r="AC179" s="364"/>
      <c r="AD179" s="365"/>
      <c r="AE179" s="368"/>
      <c r="AF179" s="655"/>
      <c r="AG179" s="365"/>
      <c r="AH179" s="366"/>
      <c r="AI179" s="364"/>
      <c r="AJ179" s="365"/>
      <c r="AK179" s="368"/>
      <c r="AL179" s="655"/>
      <c r="AM179" s="365"/>
      <c r="AN179" s="366"/>
      <c r="AO179" s="369" t="s">
        <v>544</v>
      </c>
      <c r="AP179" s="481"/>
      <c r="AQ179" s="380"/>
      <c r="AR179" s="653"/>
      <c r="AS179" s="353"/>
      <c r="AT179" s="382" t="s">
        <v>2869</v>
      </c>
      <c r="AU179" s="657" t="s">
        <v>2869</v>
      </c>
      <c r="AV179" s="382" t="s">
        <v>2869</v>
      </c>
      <c r="AW179" s="658" t="s">
        <v>2869</v>
      </c>
      <c r="AX179" s="359"/>
    </row>
    <row r="180">
      <c r="A180" s="480" t="s">
        <v>5164</v>
      </c>
      <c r="B180" s="433">
        <v>46167.0</v>
      </c>
      <c r="C180" s="434" t="s">
        <v>7614</v>
      </c>
      <c r="D180" s="363" t="s">
        <v>7615</v>
      </c>
      <c r="E180" s="367"/>
      <c r="F180" s="365"/>
      <c r="G180" s="368"/>
      <c r="H180" s="655"/>
      <c r="I180" s="365"/>
      <c r="J180" s="366"/>
      <c r="K180" s="367"/>
      <c r="L180" s="365"/>
      <c r="M180" s="368"/>
      <c r="N180" s="655"/>
      <c r="O180" s="365"/>
      <c r="P180" s="366"/>
      <c r="Q180" s="367"/>
      <c r="R180" s="365"/>
      <c r="S180" s="368"/>
      <c r="T180" s="655"/>
      <c r="U180" s="365"/>
      <c r="V180" s="366"/>
      <c r="W180" s="364"/>
      <c r="X180" s="365"/>
      <c r="Y180" s="368"/>
      <c r="Z180" s="655"/>
      <c r="AA180" s="365"/>
      <c r="AB180" s="366"/>
      <c r="AC180" s="364"/>
      <c r="AD180" s="365"/>
      <c r="AE180" s="368"/>
      <c r="AF180" s="655"/>
      <c r="AG180" s="365"/>
      <c r="AH180" s="366"/>
      <c r="AI180" s="364"/>
      <c r="AJ180" s="365"/>
      <c r="AK180" s="368"/>
      <c r="AL180" s="655"/>
      <c r="AM180" s="365"/>
      <c r="AN180" s="366"/>
      <c r="AO180" s="369" t="s">
        <v>544</v>
      </c>
      <c r="AP180" s="481"/>
      <c r="AQ180" s="380"/>
      <c r="AR180" s="653"/>
      <c r="AS180" s="353"/>
      <c r="AT180" s="382" t="s">
        <v>2869</v>
      </c>
      <c r="AU180" s="657" t="s">
        <v>2869</v>
      </c>
      <c r="AV180" s="382" t="s">
        <v>2869</v>
      </c>
      <c r="AW180" s="658" t="s">
        <v>2869</v>
      </c>
      <c r="AX180" s="359"/>
    </row>
    <row r="181">
      <c r="A181" s="480" t="s">
        <v>5164</v>
      </c>
      <c r="B181" s="433">
        <v>46167.0</v>
      </c>
      <c r="C181" s="434" t="s">
        <v>7616</v>
      </c>
      <c r="D181" s="363" t="s">
        <v>7617</v>
      </c>
      <c r="E181" s="367"/>
      <c r="F181" s="365"/>
      <c r="G181" s="368"/>
      <c r="H181" s="655"/>
      <c r="I181" s="365"/>
      <c r="J181" s="366"/>
      <c r="K181" s="367"/>
      <c r="L181" s="365"/>
      <c r="M181" s="368"/>
      <c r="N181" s="655"/>
      <c r="O181" s="365"/>
      <c r="P181" s="366"/>
      <c r="Q181" s="367"/>
      <c r="R181" s="365"/>
      <c r="S181" s="368"/>
      <c r="T181" s="655"/>
      <c r="U181" s="365"/>
      <c r="V181" s="366"/>
      <c r="W181" s="364"/>
      <c r="X181" s="365"/>
      <c r="Y181" s="368"/>
      <c r="Z181" s="655"/>
      <c r="AA181" s="365"/>
      <c r="AB181" s="366"/>
      <c r="AC181" s="364"/>
      <c r="AD181" s="365"/>
      <c r="AE181" s="368"/>
      <c r="AF181" s="655"/>
      <c r="AG181" s="365"/>
      <c r="AH181" s="366"/>
      <c r="AI181" s="364"/>
      <c r="AJ181" s="365"/>
      <c r="AK181" s="368"/>
      <c r="AL181" s="655"/>
      <c r="AM181" s="365"/>
      <c r="AN181" s="366"/>
      <c r="AO181" s="369" t="s">
        <v>544</v>
      </c>
      <c r="AP181" s="481"/>
      <c r="AQ181" s="380"/>
      <c r="AR181" s="653"/>
      <c r="AS181" s="353"/>
      <c r="AT181" s="382" t="s">
        <v>2869</v>
      </c>
      <c r="AU181" s="657" t="s">
        <v>2869</v>
      </c>
      <c r="AV181" s="382" t="s">
        <v>2869</v>
      </c>
      <c r="AW181" s="658" t="s">
        <v>2869</v>
      </c>
      <c r="AX181" s="359"/>
    </row>
    <row r="182">
      <c r="A182" s="480" t="s">
        <v>5135</v>
      </c>
      <c r="B182" s="433">
        <v>46170.0</v>
      </c>
      <c r="C182" s="434" t="s">
        <v>5421</v>
      </c>
      <c r="D182" s="363" t="s">
        <v>5422</v>
      </c>
      <c r="E182" s="367"/>
      <c r="F182" s="365"/>
      <c r="G182" s="368"/>
      <c r="H182" s="655"/>
      <c r="I182" s="365"/>
      <c r="J182" s="366"/>
      <c r="K182" s="367"/>
      <c r="L182" s="365"/>
      <c r="M182" s="368"/>
      <c r="N182" s="655"/>
      <c r="O182" s="365"/>
      <c r="P182" s="366"/>
      <c r="Q182" s="367"/>
      <c r="R182" s="365"/>
      <c r="S182" s="368"/>
      <c r="T182" s="655"/>
      <c r="U182" s="365"/>
      <c r="V182" s="366"/>
      <c r="W182" s="364"/>
      <c r="X182" s="365"/>
      <c r="Y182" s="368"/>
      <c r="Z182" s="655"/>
      <c r="AA182" s="365"/>
      <c r="AB182" s="366"/>
      <c r="AC182" s="364"/>
      <c r="AD182" s="365"/>
      <c r="AE182" s="368"/>
      <c r="AF182" s="655"/>
      <c r="AG182" s="365"/>
      <c r="AH182" s="366"/>
      <c r="AI182" s="364"/>
      <c r="AJ182" s="365"/>
      <c r="AK182" s="368"/>
      <c r="AL182" s="655"/>
      <c r="AM182" s="365"/>
      <c r="AN182" s="366"/>
      <c r="AO182" s="369" t="s">
        <v>544</v>
      </c>
      <c r="AP182" s="481"/>
      <c r="AQ182" s="380"/>
      <c r="AR182" s="653"/>
      <c r="AS182" s="353"/>
      <c r="AT182" s="382" t="s">
        <v>2869</v>
      </c>
      <c r="AU182" s="657" t="s">
        <v>2869</v>
      </c>
      <c r="AV182" s="382" t="s">
        <v>2869</v>
      </c>
      <c r="AW182" s="658" t="s">
        <v>2869</v>
      </c>
      <c r="AX182" s="359"/>
    </row>
    <row r="183">
      <c r="A183" s="480" t="s">
        <v>5135</v>
      </c>
      <c r="B183" s="433">
        <v>46170.0</v>
      </c>
      <c r="C183" s="434" t="s">
        <v>7618</v>
      </c>
      <c r="D183" s="363" t="s">
        <v>7619</v>
      </c>
      <c r="E183" s="367"/>
      <c r="F183" s="365"/>
      <c r="G183" s="368"/>
      <c r="H183" s="655"/>
      <c r="I183" s="365"/>
      <c r="J183" s="366"/>
      <c r="K183" s="367"/>
      <c r="L183" s="365"/>
      <c r="M183" s="368"/>
      <c r="N183" s="655"/>
      <c r="O183" s="365"/>
      <c r="P183" s="366"/>
      <c r="Q183" s="367"/>
      <c r="R183" s="365"/>
      <c r="S183" s="368"/>
      <c r="T183" s="655"/>
      <c r="U183" s="365"/>
      <c r="V183" s="366"/>
      <c r="W183" s="364"/>
      <c r="X183" s="365"/>
      <c r="Y183" s="368"/>
      <c r="Z183" s="655"/>
      <c r="AA183" s="365"/>
      <c r="AB183" s="366"/>
      <c r="AC183" s="364"/>
      <c r="AD183" s="365"/>
      <c r="AE183" s="368"/>
      <c r="AF183" s="655"/>
      <c r="AG183" s="365"/>
      <c r="AH183" s="366"/>
      <c r="AI183" s="364"/>
      <c r="AJ183" s="365"/>
      <c r="AK183" s="368"/>
      <c r="AL183" s="655"/>
      <c r="AM183" s="365"/>
      <c r="AN183" s="366"/>
      <c r="AO183" s="369" t="s">
        <v>544</v>
      </c>
      <c r="AP183" s="481"/>
      <c r="AQ183" s="380"/>
      <c r="AR183" s="653"/>
      <c r="AS183" s="353"/>
      <c r="AT183" s="382" t="s">
        <v>2869</v>
      </c>
      <c r="AU183" s="657" t="s">
        <v>2869</v>
      </c>
      <c r="AV183" s="382" t="s">
        <v>2869</v>
      </c>
      <c r="AW183" s="658" t="s">
        <v>2869</v>
      </c>
      <c r="AX183" s="359"/>
    </row>
    <row r="184">
      <c r="A184" s="480" t="s">
        <v>5164</v>
      </c>
      <c r="B184" s="433">
        <v>46167.0</v>
      </c>
      <c r="C184" s="434" t="s">
        <v>5413</v>
      </c>
      <c r="D184" s="363" t="s">
        <v>5414</v>
      </c>
      <c r="E184" s="367"/>
      <c r="F184" s="365"/>
      <c r="G184" s="368"/>
      <c r="H184" s="655"/>
      <c r="I184" s="365"/>
      <c r="J184" s="366"/>
      <c r="K184" s="367"/>
      <c r="L184" s="365"/>
      <c r="M184" s="368"/>
      <c r="N184" s="655"/>
      <c r="O184" s="365"/>
      <c r="P184" s="366"/>
      <c r="Q184" s="367"/>
      <c r="R184" s="365"/>
      <c r="S184" s="368"/>
      <c r="T184" s="655"/>
      <c r="U184" s="365"/>
      <c r="V184" s="366"/>
      <c r="W184" s="364"/>
      <c r="X184" s="365"/>
      <c r="Y184" s="368"/>
      <c r="Z184" s="655"/>
      <c r="AA184" s="365"/>
      <c r="AB184" s="366"/>
      <c r="AC184" s="364"/>
      <c r="AD184" s="365"/>
      <c r="AE184" s="368"/>
      <c r="AF184" s="655"/>
      <c r="AG184" s="365"/>
      <c r="AH184" s="366"/>
      <c r="AI184" s="364"/>
      <c r="AJ184" s="365"/>
      <c r="AK184" s="368"/>
      <c r="AL184" s="655"/>
      <c r="AM184" s="365"/>
      <c r="AN184" s="366"/>
      <c r="AO184" s="369" t="s">
        <v>544</v>
      </c>
      <c r="AP184" s="481"/>
      <c r="AQ184" s="380"/>
      <c r="AR184" s="653"/>
      <c r="AS184" s="353"/>
      <c r="AT184" s="382" t="s">
        <v>2869</v>
      </c>
      <c r="AU184" s="657" t="s">
        <v>2869</v>
      </c>
      <c r="AV184" s="382" t="s">
        <v>2869</v>
      </c>
      <c r="AW184" s="658" t="s">
        <v>2869</v>
      </c>
      <c r="AX184" s="359"/>
    </row>
    <row r="185">
      <c r="A185" s="480" t="s">
        <v>5164</v>
      </c>
      <c r="B185" s="433">
        <v>46167.0</v>
      </c>
      <c r="C185" s="434" t="s">
        <v>5429</v>
      </c>
      <c r="D185" s="363" t="s">
        <v>5430</v>
      </c>
      <c r="E185" s="367"/>
      <c r="F185" s="365"/>
      <c r="G185" s="368"/>
      <c r="H185" s="655"/>
      <c r="I185" s="365"/>
      <c r="J185" s="366"/>
      <c r="K185" s="367"/>
      <c r="L185" s="365"/>
      <c r="M185" s="368"/>
      <c r="N185" s="655"/>
      <c r="O185" s="365"/>
      <c r="P185" s="366"/>
      <c r="Q185" s="367"/>
      <c r="R185" s="365"/>
      <c r="S185" s="368"/>
      <c r="T185" s="655"/>
      <c r="U185" s="365"/>
      <c r="V185" s="366"/>
      <c r="W185" s="364"/>
      <c r="X185" s="365"/>
      <c r="Y185" s="368"/>
      <c r="Z185" s="655"/>
      <c r="AA185" s="365"/>
      <c r="AB185" s="366"/>
      <c r="AC185" s="364"/>
      <c r="AD185" s="365"/>
      <c r="AE185" s="368"/>
      <c r="AF185" s="655"/>
      <c r="AG185" s="365"/>
      <c r="AH185" s="366"/>
      <c r="AI185" s="364"/>
      <c r="AJ185" s="365"/>
      <c r="AK185" s="368"/>
      <c r="AL185" s="655"/>
      <c r="AM185" s="365"/>
      <c r="AN185" s="366"/>
      <c r="AO185" s="369" t="s">
        <v>2963</v>
      </c>
      <c r="AP185" s="481"/>
      <c r="AQ185" s="372"/>
      <c r="AR185" s="653" t="s">
        <v>7472</v>
      </c>
      <c r="AS185" s="353"/>
      <c r="AT185" s="382">
        <v>0.0</v>
      </c>
      <c r="AU185" s="657">
        <v>100.0</v>
      </c>
      <c r="AV185" s="382">
        <v>0.0</v>
      </c>
      <c r="AW185" s="658">
        <v>100.0</v>
      </c>
      <c r="AX185" s="393" t="s">
        <v>3022</v>
      </c>
    </row>
    <row r="186">
      <c r="A186" s="480" t="s">
        <v>5138</v>
      </c>
      <c r="B186" s="433">
        <v>46168.0</v>
      </c>
      <c r="C186" s="434" t="s">
        <v>5431</v>
      </c>
      <c r="D186" s="363" t="s">
        <v>5432</v>
      </c>
      <c r="E186" s="367"/>
      <c r="F186" s="365"/>
      <c r="G186" s="368"/>
      <c r="H186" s="655"/>
      <c r="I186" s="365"/>
      <c r="J186" s="366"/>
      <c r="K186" s="367"/>
      <c r="L186" s="365"/>
      <c r="M186" s="368"/>
      <c r="N186" s="655"/>
      <c r="O186" s="365"/>
      <c r="P186" s="366"/>
      <c r="Q186" s="367"/>
      <c r="R186" s="365"/>
      <c r="S186" s="368"/>
      <c r="T186" s="655"/>
      <c r="U186" s="365"/>
      <c r="V186" s="366"/>
      <c r="W186" s="364"/>
      <c r="X186" s="365"/>
      <c r="Y186" s="368"/>
      <c r="Z186" s="655"/>
      <c r="AA186" s="365"/>
      <c r="AB186" s="366"/>
      <c r="AC186" s="364"/>
      <c r="AD186" s="365"/>
      <c r="AE186" s="368"/>
      <c r="AF186" s="655"/>
      <c r="AG186" s="365"/>
      <c r="AH186" s="366"/>
      <c r="AI186" s="364"/>
      <c r="AJ186" s="365"/>
      <c r="AK186" s="368"/>
      <c r="AL186" s="655"/>
      <c r="AM186" s="365"/>
      <c r="AN186" s="366"/>
      <c r="AO186" s="369" t="s">
        <v>2963</v>
      </c>
      <c r="AP186" s="481"/>
      <c r="AQ186" s="380"/>
      <c r="AR186" s="653" t="s">
        <v>7472</v>
      </c>
      <c r="AS186" s="353"/>
      <c r="AT186" s="382">
        <v>0.0</v>
      </c>
      <c r="AU186" s="657">
        <v>100.0</v>
      </c>
      <c r="AV186" s="382">
        <v>0.0</v>
      </c>
      <c r="AW186" s="658">
        <v>100.0</v>
      </c>
      <c r="AX186" s="393" t="s">
        <v>3022</v>
      </c>
    </row>
    <row r="187">
      <c r="A187" s="480" t="s">
        <v>5132</v>
      </c>
      <c r="B187" s="433">
        <v>46169.0</v>
      </c>
      <c r="C187" s="434" t="s">
        <v>5433</v>
      </c>
      <c r="D187" s="363" t="s">
        <v>5434</v>
      </c>
      <c r="E187" s="367"/>
      <c r="F187" s="365"/>
      <c r="G187" s="368"/>
      <c r="H187" s="655"/>
      <c r="I187" s="365"/>
      <c r="J187" s="366"/>
      <c r="K187" s="367"/>
      <c r="L187" s="365"/>
      <c r="M187" s="368"/>
      <c r="N187" s="655"/>
      <c r="O187" s="365"/>
      <c r="P187" s="366"/>
      <c r="Q187" s="367"/>
      <c r="R187" s="365"/>
      <c r="S187" s="368"/>
      <c r="T187" s="655"/>
      <c r="U187" s="365"/>
      <c r="V187" s="366"/>
      <c r="W187" s="364"/>
      <c r="X187" s="365"/>
      <c r="Y187" s="368"/>
      <c r="Z187" s="655"/>
      <c r="AA187" s="365"/>
      <c r="AB187" s="366"/>
      <c r="AC187" s="364"/>
      <c r="AD187" s="365"/>
      <c r="AE187" s="368"/>
      <c r="AF187" s="655"/>
      <c r="AG187" s="365"/>
      <c r="AH187" s="366"/>
      <c r="AI187" s="364"/>
      <c r="AJ187" s="365"/>
      <c r="AK187" s="368"/>
      <c r="AL187" s="655"/>
      <c r="AM187" s="365"/>
      <c r="AN187" s="366"/>
      <c r="AO187" s="369" t="s">
        <v>2963</v>
      </c>
      <c r="AP187" s="481"/>
      <c r="AQ187" s="380"/>
      <c r="AR187" s="653" t="s">
        <v>7472</v>
      </c>
      <c r="AS187" s="353"/>
      <c r="AT187" s="382">
        <v>0.0</v>
      </c>
      <c r="AU187" s="657">
        <v>100.0</v>
      </c>
      <c r="AV187" s="382">
        <v>0.0</v>
      </c>
      <c r="AW187" s="658">
        <v>100.0</v>
      </c>
      <c r="AX187" s="393" t="s">
        <v>3022</v>
      </c>
    </row>
    <row r="188">
      <c r="A188" s="480" t="s">
        <v>5135</v>
      </c>
      <c r="B188" s="433">
        <v>46170.0</v>
      </c>
      <c r="C188" s="434" t="s">
        <v>5435</v>
      </c>
      <c r="D188" s="363" t="s">
        <v>5436</v>
      </c>
      <c r="E188" s="367"/>
      <c r="F188" s="365"/>
      <c r="G188" s="368"/>
      <c r="H188" s="655"/>
      <c r="I188" s="365"/>
      <c r="J188" s="366"/>
      <c r="K188" s="367"/>
      <c r="L188" s="365"/>
      <c r="M188" s="368"/>
      <c r="N188" s="655"/>
      <c r="O188" s="365"/>
      <c r="P188" s="366"/>
      <c r="Q188" s="367"/>
      <c r="R188" s="365"/>
      <c r="S188" s="368"/>
      <c r="T188" s="655"/>
      <c r="U188" s="365"/>
      <c r="V188" s="366"/>
      <c r="W188" s="364"/>
      <c r="X188" s="365"/>
      <c r="Y188" s="368"/>
      <c r="Z188" s="655"/>
      <c r="AA188" s="365"/>
      <c r="AB188" s="366"/>
      <c r="AC188" s="364"/>
      <c r="AD188" s="365"/>
      <c r="AE188" s="368"/>
      <c r="AF188" s="655"/>
      <c r="AG188" s="365"/>
      <c r="AH188" s="366"/>
      <c r="AI188" s="364"/>
      <c r="AJ188" s="365"/>
      <c r="AK188" s="368"/>
      <c r="AL188" s="655"/>
      <c r="AM188" s="365"/>
      <c r="AN188" s="366"/>
      <c r="AO188" s="369" t="s">
        <v>2963</v>
      </c>
      <c r="AP188" s="481"/>
      <c r="AQ188" s="380"/>
      <c r="AR188" s="653" t="s">
        <v>7472</v>
      </c>
      <c r="AS188" s="353"/>
      <c r="AT188" s="382">
        <v>0.0</v>
      </c>
      <c r="AU188" s="657">
        <v>100.0</v>
      </c>
      <c r="AV188" s="382">
        <v>0.0</v>
      </c>
      <c r="AW188" s="658">
        <v>100.0</v>
      </c>
      <c r="AX188" s="393" t="s">
        <v>3022</v>
      </c>
    </row>
    <row r="189">
      <c r="A189" s="480" t="s">
        <v>5138</v>
      </c>
      <c r="B189" s="433">
        <v>46168.0</v>
      </c>
      <c r="C189" s="434" t="s">
        <v>5437</v>
      </c>
      <c r="D189" s="363" t="s">
        <v>5438</v>
      </c>
      <c r="E189" s="367"/>
      <c r="F189" s="365"/>
      <c r="G189" s="368"/>
      <c r="H189" s="655"/>
      <c r="I189" s="365"/>
      <c r="J189" s="366"/>
      <c r="K189" s="367"/>
      <c r="L189" s="365"/>
      <c r="M189" s="368"/>
      <c r="N189" s="655"/>
      <c r="O189" s="365"/>
      <c r="P189" s="366"/>
      <c r="Q189" s="367"/>
      <c r="R189" s="365"/>
      <c r="S189" s="368"/>
      <c r="T189" s="655"/>
      <c r="U189" s="365"/>
      <c r="V189" s="366"/>
      <c r="W189" s="364"/>
      <c r="X189" s="365"/>
      <c r="Y189" s="368"/>
      <c r="Z189" s="655"/>
      <c r="AA189" s="365"/>
      <c r="AB189" s="366"/>
      <c r="AC189" s="364"/>
      <c r="AD189" s="365"/>
      <c r="AE189" s="368"/>
      <c r="AF189" s="655"/>
      <c r="AG189" s="365"/>
      <c r="AH189" s="366"/>
      <c r="AI189" s="364"/>
      <c r="AJ189" s="365"/>
      <c r="AK189" s="368"/>
      <c r="AL189" s="655"/>
      <c r="AM189" s="365"/>
      <c r="AN189" s="366"/>
      <c r="AO189" s="369" t="s">
        <v>2963</v>
      </c>
      <c r="AP189" s="481"/>
      <c r="AQ189" s="372"/>
      <c r="AR189" s="653" t="s">
        <v>7472</v>
      </c>
      <c r="AS189" s="353"/>
      <c r="AT189" s="382">
        <v>0.0</v>
      </c>
      <c r="AU189" s="657">
        <v>100.0</v>
      </c>
      <c r="AV189" s="382">
        <v>0.0</v>
      </c>
      <c r="AW189" s="658">
        <v>100.0</v>
      </c>
      <c r="AX189" s="393" t="s">
        <v>3022</v>
      </c>
    </row>
    <row r="190">
      <c r="A190" s="480" t="s">
        <v>5135</v>
      </c>
      <c r="B190" s="433">
        <v>46170.0</v>
      </c>
      <c r="C190" s="434" t="s">
        <v>5439</v>
      </c>
      <c r="D190" s="363" t="s">
        <v>5440</v>
      </c>
      <c r="E190" s="367"/>
      <c r="F190" s="365"/>
      <c r="G190" s="368"/>
      <c r="H190" s="655"/>
      <c r="I190" s="365"/>
      <c r="J190" s="366"/>
      <c r="K190" s="367"/>
      <c r="L190" s="365"/>
      <c r="M190" s="368"/>
      <c r="N190" s="655"/>
      <c r="O190" s="365"/>
      <c r="P190" s="366"/>
      <c r="Q190" s="367"/>
      <c r="R190" s="365"/>
      <c r="S190" s="368"/>
      <c r="T190" s="655"/>
      <c r="U190" s="365"/>
      <c r="V190" s="366"/>
      <c r="W190" s="364"/>
      <c r="X190" s="365"/>
      <c r="Y190" s="368"/>
      <c r="Z190" s="655"/>
      <c r="AA190" s="365"/>
      <c r="AB190" s="366"/>
      <c r="AC190" s="364"/>
      <c r="AD190" s="365"/>
      <c r="AE190" s="368"/>
      <c r="AF190" s="655"/>
      <c r="AG190" s="365"/>
      <c r="AH190" s="366"/>
      <c r="AI190" s="364"/>
      <c r="AJ190" s="365"/>
      <c r="AK190" s="368"/>
      <c r="AL190" s="655"/>
      <c r="AM190" s="365"/>
      <c r="AN190" s="366"/>
      <c r="AO190" s="369" t="s">
        <v>2963</v>
      </c>
      <c r="AP190" s="481"/>
      <c r="AQ190" s="372"/>
      <c r="AR190" s="653" t="s">
        <v>7472</v>
      </c>
      <c r="AS190" s="353"/>
      <c r="AT190" s="382">
        <v>0.0</v>
      </c>
      <c r="AU190" s="657">
        <v>100.0</v>
      </c>
      <c r="AV190" s="382">
        <v>0.0</v>
      </c>
      <c r="AW190" s="658">
        <v>100.0</v>
      </c>
      <c r="AX190" s="393" t="s">
        <v>3022</v>
      </c>
    </row>
    <row r="191">
      <c r="A191" s="482" t="s">
        <v>5132</v>
      </c>
      <c r="B191" s="433">
        <v>46169.0</v>
      </c>
      <c r="C191" s="434" t="s">
        <v>5441</v>
      </c>
      <c r="D191" s="363" t="s">
        <v>5442</v>
      </c>
      <c r="E191" s="367"/>
      <c r="F191" s="365"/>
      <c r="G191" s="368"/>
      <c r="H191" s="655"/>
      <c r="I191" s="365"/>
      <c r="J191" s="366"/>
      <c r="K191" s="367"/>
      <c r="L191" s="365"/>
      <c r="M191" s="368"/>
      <c r="N191" s="655"/>
      <c r="O191" s="365"/>
      <c r="P191" s="366"/>
      <c r="Q191" s="367"/>
      <c r="R191" s="365"/>
      <c r="S191" s="368"/>
      <c r="T191" s="655"/>
      <c r="U191" s="365"/>
      <c r="V191" s="366"/>
      <c r="W191" s="364"/>
      <c r="X191" s="365"/>
      <c r="Y191" s="368"/>
      <c r="Z191" s="655"/>
      <c r="AA191" s="365"/>
      <c r="AB191" s="366"/>
      <c r="AC191" s="364"/>
      <c r="AD191" s="365"/>
      <c r="AE191" s="368"/>
      <c r="AF191" s="655"/>
      <c r="AG191" s="365"/>
      <c r="AH191" s="366"/>
      <c r="AI191" s="364"/>
      <c r="AJ191" s="365"/>
      <c r="AK191" s="368"/>
      <c r="AL191" s="655"/>
      <c r="AM191" s="365"/>
      <c r="AN191" s="366"/>
      <c r="AO191" s="369" t="s">
        <v>2963</v>
      </c>
      <c r="AP191" s="481"/>
      <c r="AQ191" s="372"/>
      <c r="AR191" s="653"/>
      <c r="AS191" s="353"/>
      <c r="AT191" s="382" t="s">
        <v>2869</v>
      </c>
      <c r="AU191" s="657" t="s">
        <v>2869</v>
      </c>
      <c r="AV191" s="382" t="s">
        <v>2869</v>
      </c>
      <c r="AW191" s="658" t="s">
        <v>2869</v>
      </c>
      <c r="AX191" s="359"/>
    </row>
    <row r="192">
      <c r="A192" s="480" t="s">
        <v>5135</v>
      </c>
      <c r="B192" s="433">
        <v>46170.0</v>
      </c>
      <c r="C192" s="434" t="s">
        <v>5443</v>
      </c>
      <c r="D192" s="363" t="s">
        <v>5444</v>
      </c>
      <c r="E192" s="367"/>
      <c r="F192" s="365"/>
      <c r="G192" s="368"/>
      <c r="H192" s="655"/>
      <c r="I192" s="365"/>
      <c r="J192" s="366"/>
      <c r="K192" s="367"/>
      <c r="L192" s="365"/>
      <c r="M192" s="368"/>
      <c r="N192" s="655"/>
      <c r="O192" s="365"/>
      <c r="P192" s="366"/>
      <c r="Q192" s="367"/>
      <c r="R192" s="365"/>
      <c r="S192" s="368"/>
      <c r="T192" s="655"/>
      <c r="U192" s="365"/>
      <c r="V192" s="366"/>
      <c r="W192" s="364"/>
      <c r="X192" s="365"/>
      <c r="Y192" s="368"/>
      <c r="Z192" s="655"/>
      <c r="AA192" s="365"/>
      <c r="AB192" s="366"/>
      <c r="AC192" s="364"/>
      <c r="AD192" s="365"/>
      <c r="AE192" s="368"/>
      <c r="AF192" s="655"/>
      <c r="AG192" s="365"/>
      <c r="AH192" s="366"/>
      <c r="AI192" s="364"/>
      <c r="AJ192" s="365"/>
      <c r="AK192" s="368"/>
      <c r="AL192" s="655"/>
      <c r="AM192" s="365"/>
      <c r="AN192" s="366"/>
      <c r="AO192" s="369" t="s">
        <v>2967</v>
      </c>
      <c r="AP192" s="481"/>
      <c r="AQ192" s="380"/>
      <c r="AR192" s="653" t="s">
        <v>7472</v>
      </c>
      <c r="AS192" s="353"/>
      <c r="AT192" s="382">
        <v>0.0</v>
      </c>
      <c r="AU192" s="657">
        <v>100.0</v>
      </c>
      <c r="AV192" s="382">
        <v>0.0</v>
      </c>
      <c r="AW192" s="658">
        <v>100.0</v>
      </c>
      <c r="AX192" s="393" t="s">
        <v>3022</v>
      </c>
    </row>
    <row r="193">
      <c r="A193" s="480" t="s">
        <v>5132</v>
      </c>
      <c r="B193" s="433">
        <v>46169.0</v>
      </c>
      <c r="C193" s="434" t="s">
        <v>5445</v>
      </c>
      <c r="D193" s="363" t="s">
        <v>5446</v>
      </c>
      <c r="E193" s="367"/>
      <c r="F193" s="365"/>
      <c r="G193" s="368"/>
      <c r="H193" s="655"/>
      <c r="I193" s="365"/>
      <c r="J193" s="366"/>
      <c r="K193" s="367"/>
      <c r="L193" s="365"/>
      <c r="M193" s="368"/>
      <c r="N193" s="655"/>
      <c r="O193" s="365"/>
      <c r="P193" s="366"/>
      <c r="Q193" s="367"/>
      <c r="R193" s="365"/>
      <c r="S193" s="368"/>
      <c r="T193" s="655"/>
      <c r="U193" s="365"/>
      <c r="V193" s="366"/>
      <c r="W193" s="364"/>
      <c r="X193" s="365"/>
      <c r="Y193" s="368"/>
      <c r="Z193" s="655"/>
      <c r="AA193" s="365"/>
      <c r="AB193" s="366"/>
      <c r="AC193" s="364"/>
      <c r="AD193" s="365"/>
      <c r="AE193" s="368"/>
      <c r="AF193" s="655"/>
      <c r="AG193" s="365"/>
      <c r="AH193" s="366"/>
      <c r="AI193" s="364"/>
      <c r="AJ193" s="365"/>
      <c r="AK193" s="368"/>
      <c r="AL193" s="655"/>
      <c r="AM193" s="365"/>
      <c r="AN193" s="366"/>
      <c r="AO193" s="369" t="s">
        <v>2967</v>
      </c>
      <c r="AP193" s="481"/>
      <c r="AQ193" s="380"/>
      <c r="AR193" s="653" t="s">
        <v>7472</v>
      </c>
      <c r="AS193" s="353"/>
      <c r="AT193" s="382">
        <v>0.0</v>
      </c>
      <c r="AU193" s="657">
        <v>100.0</v>
      </c>
      <c r="AV193" s="382">
        <v>0.0</v>
      </c>
      <c r="AW193" s="658">
        <v>100.0</v>
      </c>
      <c r="AX193" s="393" t="s">
        <v>3022</v>
      </c>
    </row>
    <row r="194">
      <c r="A194" s="480" t="s">
        <v>5132</v>
      </c>
      <c r="B194" s="433">
        <v>46169.0</v>
      </c>
      <c r="C194" s="434" t="s">
        <v>5447</v>
      </c>
      <c r="D194" s="363" t="s">
        <v>5448</v>
      </c>
      <c r="E194" s="367"/>
      <c r="F194" s="365"/>
      <c r="G194" s="368"/>
      <c r="H194" s="655"/>
      <c r="I194" s="365"/>
      <c r="J194" s="366"/>
      <c r="K194" s="367"/>
      <c r="L194" s="365"/>
      <c r="M194" s="368"/>
      <c r="N194" s="655"/>
      <c r="O194" s="365"/>
      <c r="P194" s="366"/>
      <c r="Q194" s="367"/>
      <c r="R194" s="365"/>
      <c r="S194" s="368"/>
      <c r="T194" s="655"/>
      <c r="U194" s="365"/>
      <c r="V194" s="366"/>
      <c r="W194" s="364"/>
      <c r="X194" s="365"/>
      <c r="Y194" s="368"/>
      <c r="Z194" s="655"/>
      <c r="AA194" s="365"/>
      <c r="AB194" s="366"/>
      <c r="AC194" s="364"/>
      <c r="AD194" s="365"/>
      <c r="AE194" s="368"/>
      <c r="AF194" s="655"/>
      <c r="AG194" s="365"/>
      <c r="AH194" s="366"/>
      <c r="AI194" s="364"/>
      <c r="AJ194" s="365"/>
      <c r="AK194" s="368"/>
      <c r="AL194" s="655"/>
      <c r="AM194" s="365"/>
      <c r="AN194" s="366"/>
      <c r="AO194" s="369" t="s">
        <v>2967</v>
      </c>
      <c r="AP194" s="481"/>
      <c r="AQ194" s="380"/>
      <c r="AR194" s="653" t="s">
        <v>7472</v>
      </c>
      <c r="AS194" s="353"/>
      <c r="AT194" s="382">
        <v>0.0</v>
      </c>
      <c r="AU194" s="657">
        <v>100.0</v>
      </c>
      <c r="AV194" s="382">
        <v>0.0</v>
      </c>
      <c r="AW194" s="658">
        <v>100.0</v>
      </c>
      <c r="AX194" s="393" t="s">
        <v>3022</v>
      </c>
    </row>
    <row r="195">
      <c r="A195" s="480" t="s">
        <v>5138</v>
      </c>
      <c r="B195" s="433">
        <v>46168.0</v>
      </c>
      <c r="C195" s="434" t="s">
        <v>5449</v>
      </c>
      <c r="D195" s="363" t="s">
        <v>5450</v>
      </c>
      <c r="E195" s="367"/>
      <c r="F195" s="365"/>
      <c r="G195" s="368"/>
      <c r="H195" s="655"/>
      <c r="I195" s="365"/>
      <c r="J195" s="366"/>
      <c r="K195" s="367"/>
      <c r="L195" s="365"/>
      <c r="M195" s="368"/>
      <c r="N195" s="655"/>
      <c r="O195" s="365"/>
      <c r="P195" s="366"/>
      <c r="Q195" s="367"/>
      <c r="R195" s="365"/>
      <c r="S195" s="368"/>
      <c r="T195" s="655"/>
      <c r="U195" s="365"/>
      <c r="V195" s="366"/>
      <c r="W195" s="364"/>
      <c r="X195" s="365"/>
      <c r="Y195" s="368"/>
      <c r="Z195" s="655"/>
      <c r="AA195" s="365"/>
      <c r="AB195" s="366"/>
      <c r="AC195" s="364"/>
      <c r="AD195" s="365"/>
      <c r="AE195" s="368"/>
      <c r="AF195" s="655"/>
      <c r="AG195" s="365"/>
      <c r="AH195" s="366"/>
      <c r="AI195" s="364"/>
      <c r="AJ195" s="365"/>
      <c r="AK195" s="368"/>
      <c r="AL195" s="655"/>
      <c r="AM195" s="365"/>
      <c r="AN195" s="366"/>
      <c r="AO195" s="369" t="s">
        <v>2967</v>
      </c>
      <c r="AP195" s="481"/>
      <c r="AQ195" s="380"/>
      <c r="AR195" s="653" t="s">
        <v>7472</v>
      </c>
      <c r="AS195" s="353"/>
      <c r="AT195" s="382">
        <v>0.0</v>
      </c>
      <c r="AU195" s="657">
        <v>100.0</v>
      </c>
      <c r="AV195" s="382">
        <v>0.0</v>
      </c>
      <c r="AW195" s="658">
        <v>100.0</v>
      </c>
      <c r="AX195" s="393" t="s">
        <v>3022</v>
      </c>
    </row>
    <row r="196">
      <c r="A196" s="480" t="s">
        <v>5138</v>
      </c>
      <c r="B196" s="433">
        <v>46168.0</v>
      </c>
      <c r="C196" s="434" t="s">
        <v>5451</v>
      </c>
      <c r="D196" s="363" t="s">
        <v>5452</v>
      </c>
      <c r="E196" s="367"/>
      <c r="F196" s="365"/>
      <c r="G196" s="368"/>
      <c r="H196" s="655"/>
      <c r="I196" s="365"/>
      <c r="J196" s="366"/>
      <c r="K196" s="367"/>
      <c r="L196" s="365"/>
      <c r="M196" s="368"/>
      <c r="N196" s="655"/>
      <c r="O196" s="365"/>
      <c r="P196" s="366"/>
      <c r="Q196" s="367"/>
      <c r="R196" s="365"/>
      <c r="S196" s="368"/>
      <c r="T196" s="655"/>
      <c r="U196" s="365"/>
      <c r="V196" s="366"/>
      <c r="W196" s="364"/>
      <c r="X196" s="365"/>
      <c r="Y196" s="368"/>
      <c r="Z196" s="655"/>
      <c r="AA196" s="365"/>
      <c r="AB196" s="366"/>
      <c r="AC196" s="364"/>
      <c r="AD196" s="365"/>
      <c r="AE196" s="368"/>
      <c r="AF196" s="655"/>
      <c r="AG196" s="365"/>
      <c r="AH196" s="366"/>
      <c r="AI196" s="364"/>
      <c r="AJ196" s="365"/>
      <c r="AK196" s="368"/>
      <c r="AL196" s="655"/>
      <c r="AM196" s="365"/>
      <c r="AN196" s="366"/>
      <c r="AO196" s="369" t="s">
        <v>2967</v>
      </c>
      <c r="AP196" s="481"/>
      <c r="AQ196" s="372"/>
      <c r="AR196" s="653" t="s">
        <v>7472</v>
      </c>
      <c r="AS196" s="353"/>
      <c r="AT196" s="382">
        <v>0.0</v>
      </c>
      <c r="AU196" s="657">
        <v>100.0</v>
      </c>
      <c r="AV196" s="382">
        <v>0.0</v>
      </c>
      <c r="AW196" s="658">
        <v>100.0</v>
      </c>
      <c r="AX196" s="393" t="s">
        <v>3022</v>
      </c>
    </row>
    <row r="197">
      <c r="A197" s="480" t="s">
        <v>5135</v>
      </c>
      <c r="B197" s="433">
        <v>46170.0</v>
      </c>
      <c r="C197" s="434" t="s">
        <v>5453</v>
      </c>
      <c r="D197" s="363" t="s">
        <v>5454</v>
      </c>
      <c r="E197" s="367"/>
      <c r="F197" s="365"/>
      <c r="G197" s="368"/>
      <c r="H197" s="655"/>
      <c r="I197" s="365"/>
      <c r="J197" s="366"/>
      <c r="K197" s="367"/>
      <c r="L197" s="365"/>
      <c r="M197" s="368"/>
      <c r="N197" s="655"/>
      <c r="O197" s="365"/>
      <c r="P197" s="366"/>
      <c r="Q197" s="367"/>
      <c r="R197" s="365"/>
      <c r="S197" s="368"/>
      <c r="T197" s="655"/>
      <c r="U197" s="365"/>
      <c r="V197" s="366"/>
      <c r="W197" s="364"/>
      <c r="X197" s="365"/>
      <c r="Y197" s="368"/>
      <c r="Z197" s="655"/>
      <c r="AA197" s="365"/>
      <c r="AB197" s="366"/>
      <c r="AC197" s="364"/>
      <c r="AD197" s="365"/>
      <c r="AE197" s="368"/>
      <c r="AF197" s="655"/>
      <c r="AG197" s="365"/>
      <c r="AH197" s="366"/>
      <c r="AI197" s="364"/>
      <c r="AJ197" s="365"/>
      <c r="AK197" s="368"/>
      <c r="AL197" s="655"/>
      <c r="AM197" s="365"/>
      <c r="AN197" s="366"/>
      <c r="AO197" s="369" t="s">
        <v>2967</v>
      </c>
      <c r="AP197" s="481"/>
      <c r="AQ197" s="372"/>
      <c r="AR197" s="653" t="s">
        <v>7472</v>
      </c>
      <c r="AS197" s="353"/>
      <c r="AT197" s="382">
        <v>0.0</v>
      </c>
      <c r="AU197" s="657">
        <v>100.0</v>
      </c>
      <c r="AV197" s="382">
        <v>0.0</v>
      </c>
      <c r="AW197" s="658">
        <v>100.0</v>
      </c>
      <c r="AX197" s="393" t="s">
        <v>3022</v>
      </c>
    </row>
    <row r="198">
      <c r="A198" s="480" t="s">
        <v>5132</v>
      </c>
      <c r="B198" s="433">
        <v>46169.0</v>
      </c>
      <c r="C198" s="434" t="s">
        <v>5455</v>
      </c>
      <c r="D198" s="363" t="s">
        <v>5456</v>
      </c>
      <c r="E198" s="367"/>
      <c r="F198" s="365"/>
      <c r="G198" s="368"/>
      <c r="H198" s="655"/>
      <c r="I198" s="365"/>
      <c r="J198" s="366"/>
      <c r="K198" s="367"/>
      <c r="L198" s="365"/>
      <c r="M198" s="368"/>
      <c r="N198" s="655"/>
      <c r="O198" s="365"/>
      <c r="P198" s="366"/>
      <c r="Q198" s="367"/>
      <c r="R198" s="365"/>
      <c r="S198" s="368"/>
      <c r="T198" s="655"/>
      <c r="U198" s="365"/>
      <c r="V198" s="366"/>
      <c r="W198" s="364"/>
      <c r="X198" s="365"/>
      <c r="Y198" s="368"/>
      <c r="Z198" s="655"/>
      <c r="AA198" s="365"/>
      <c r="AB198" s="366"/>
      <c r="AC198" s="364"/>
      <c r="AD198" s="365"/>
      <c r="AE198" s="368"/>
      <c r="AF198" s="655"/>
      <c r="AG198" s="365"/>
      <c r="AH198" s="366"/>
      <c r="AI198" s="364"/>
      <c r="AJ198" s="365"/>
      <c r="AK198" s="368"/>
      <c r="AL198" s="655"/>
      <c r="AM198" s="365"/>
      <c r="AN198" s="366"/>
      <c r="AO198" s="369" t="s">
        <v>2967</v>
      </c>
      <c r="AP198" s="481"/>
      <c r="AQ198" s="380"/>
      <c r="AR198" s="653"/>
      <c r="AS198" s="353"/>
      <c r="AT198" s="382" t="s">
        <v>2869</v>
      </c>
      <c r="AU198" s="657" t="s">
        <v>2869</v>
      </c>
      <c r="AV198" s="382" t="s">
        <v>2869</v>
      </c>
      <c r="AW198" s="658" t="s">
        <v>2869</v>
      </c>
      <c r="AX198" s="359"/>
    </row>
    <row r="199">
      <c r="A199" s="480" t="s">
        <v>5138</v>
      </c>
      <c r="B199" s="433">
        <v>46168.0</v>
      </c>
      <c r="C199" s="434" t="s">
        <v>5457</v>
      </c>
      <c r="D199" s="363" t="s">
        <v>5458</v>
      </c>
      <c r="E199" s="367"/>
      <c r="F199" s="365"/>
      <c r="G199" s="368"/>
      <c r="H199" s="655"/>
      <c r="I199" s="365"/>
      <c r="J199" s="366"/>
      <c r="K199" s="367"/>
      <c r="L199" s="365"/>
      <c r="M199" s="368"/>
      <c r="N199" s="655"/>
      <c r="O199" s="365"/>
      <c r="P199" s="366"/>
      <c r="Q199" s="367"/>
      <c r="R199" s="365"/>
      <c r="S199" s="368"/>
      <c r="T199" s="655"/>
      <c r="U199" s="365"/>
      <c r="V199" s="366"/>
      <c r="W199" s="364"/>
      <c r="X199" s="365"/>
      <c r="Y199" s="368"/>
      <c r="Z199" s="655"/>
      <c r="AA199" s="365"/>
      <c r="AB199" s="366"/>
      <c r="AC199" s="364"/>
      <c r="AD199" s="365"/>
      <c r="AE199" s="368"/>
      <c r="AF199" s="655"/>
      <c r="AG199" s="365"/>
      <c r="AH199" s="366"/>
      <c r="AI199" s="364"/>
      <c r="AJ199" s="365"/>
      <c r="AK199" s="368"/>
      <c r="AL199" s="655"/>
      <c r="AM199" s="365"/>
      <c r="AN199" s="366"/>
      <c r="AO199" s="369" t="s">
        <v>2967</v>
      </c>
      <c r="AP199" s="481"/>
      <c r="AQ199" s="372"/>
      <c r="AR199" s="653"/>
      <c r="AS199" s="353"/>
      <c r="AT199" s="382" t="s">
        <v>2869</v>
      </c>
      <c r="AU199" s="657" t="s">
        <v>2869</v>
      </c>
      <c r="AV199" s="382" t="s">
        <v>2869</v>
      </c>
      <c r="AW199" s="658" t="s">
        <v>2869</v>
      </c>
      <c r="AX199" s="359"/>
    </row>
    <row r="200">
      <c r="A200" s="480" t="s">
        <v>5138</v>
      </c>
      <c r="B200" s="433">
        <v>46168.0</v>
      </c>
      <c r="C200" s="434" t="s">
        <v>5459</v>
      </c>
      <c r="D200" s="363" t="s">
        <v>5460</v>
      </c>
      <c r="E200" s="367"/>
      <c r="F200" s="365"/>
      <c r="G200" s="368"/>
      <c r="H200" s="655"/>
      <c r="I200" s="365"/>
      <c r="J200" s="366"/>
      <c r="K200" s="367"/>
      <c r="L200" s="365"/>
      <c r="M200" s="368"/>
      <c r="N200" s="655"/>
      <c r="O200" s="365"/>
      <c r="P200" s="366"/>
      <c r="Q200" s="367"/>
      <c r="R200" s="365"/>
      <c r="S200" s="368"/>
      <c r="T200" s="655"/>
      <c r="U200" s="365"/>
      <c r="V200" s="366"/>
      <c r="W200" s="364"/>
      <c r="X200" s="365">
        <v>1.0</v>
      </c>
      <c r="Y200" s="368"/>
      <c r="Z200" s="655"/>
      <c r="AA200" s="365"/>
      <c r="AB200" s="366"/>
      <c r="AC200" s="364"/>
      <c r="AD200" s="365"/>
      <c r="AE200" s="368"/>
      <c r="AF200" s="655"/>
      <c r="AG200" s="365"/>
      <c r="AH200" s="366"/>
      <c r="AI200" s="364"/>
      <c r="AJ200" s="365"/>
      <c r="AK200" s="368"/>
      <c r="AL200" s="655"/>
      <c r="AM200" s="365"/>
      <c r="AN200" s="366"/>
      <c r="AO200" s="369" t="s">
        <v>464</v>
      </c>
      <c r="AP200" s="481"/>
      <c r="AQ200" s="380" t="s">
        <v>4950</v>
      </c>
      <c r="AR200" s="653" t="s">
        <v>7472</v>
      </c>
      <c r="AS200" s="353"/>
      <c r="AT200" s="382">
        <v>3.0</v>
      </c>
      <c r="AU200" s="657">
        <v>97.0</v>
      </c>
      <c r="AV200" s="382">
        <v>0.0</v>
      </c>
      <c r="AW200" s="658">
        <v>100.0</v>
      </c>
      <c r="AX200" s="393" t="s">
        <v>3049</v>
      </c>
    </row>
    <row r="201">
      <c r="A201" s="480" t="s">
        <v>5132</v>
      </c>
      <c r="B201" s="433">
        <v>46169.0</v>
      </c>
      <c r="C201" s="434" t="s">
        <v>5461</v>
      </c>
      <c r="D201" s="363" t="s">
        <v>5462</v>
      </c>
      <c r="E201" s="367"/>
      <c r="F201" s="365"/>
      <c r="G201" s="368"/>
      <c r="H201" s="655"/>
      <c r="I201" s="365"/>
      <c r="J201" s="366"/>
      <c r="K201" s="367"/>
      <c r="L201" s="365"/>
      <c r="M201" s="368"/>
      <c r="N201" s="655"/>
      <c r="O201" s="365"/>
      <c r="P201" s="366"/>
      <c r="Q201" s="367"/>
      <c r="R201" s="365"/>
      <c r="S201" s="368"/>
      <c r="T201" s="655"/>
      <c r="U201" s="365"/>
      <c r="V201" s="366"/>
      <c r="W201" s="364"/>
      <c r="X201" s="365"/>
      <c r="Y201" s="368"/>
      <c r="Z201" s="655"/>
      <c r="AA201" s="365"/>
      <c r="AB201" s="366"/>
      <c r="AC201" s="364"/>
      <c r="AD201" s="365"/>
      <c r="AE201" s="368"/>
      <c r="AF201" s="655"/>
      <c r="AG201" s="365"/>
      <c r="AH201" s="366"/>
      <c r="AI201" s="364"/>
      <c r="AJ201" s="365"/>
      <c r="AK201" s="368"/>
      <c r="AL201" s="655"/>
      <c r="AM201" s="365"/>
      <c r="AN201" s="366"/>
      <c r="AO201" s="369" t="s">
        <v>464</v>
      </c>
      <c r="AP201" s="481"/>
      <c r="AQ201" s="380"/>
      <c r="AR201" s="653" t="s">
        <v>7472</v>
      </c>
      <c r="AS201" s="353"/>
      <c r="AT201" s="382">
        <v>0.0</v>
      </c>
      <c r="AU201" s="657">
        <v>100.0</v>
      </c>
      <c r="AV201" s="382">
        <v>0.0</v>
      </c>
      <c r="AW201" s="658">
        <v>100.0</v>
      </c>
      <c r="AX201" s="393" t="s">
        <v>3049</v>
      </c>
    </row>
    <row r="202">
      <c r="A202" s="480" t="s">
        <v>5135</v>
      </c>
      <c r="B202" s="433">
        <v>46170.0</v>
      </c>
      <c r="C202" s="434" t="s">
        <v>5463</v>
      </c>
      <c r="D202" s="363" t="s">
        <v>5464</v>
      </c>
      <c r="E202" s="367"/>
      <c r="F202" s="365"/>
      <c r="G202" s="368"/>
      <c r="H202" s="655"/>
      <c r="I202" s="365"/>
      <c r="J202" s="366"/>
      <c r="K202" s="367"/>
      <c r="L202" s="365"/>
      <c r="M202" s="368"/>
      <c r="N202" s="655"/>
      <c r="O202" s="365"/>
      <c r="P202" s="366"/>
      <c r="Q202" s="367"/>
      <c r="R202" s="365"/>
      <c r="S202" s="368"/>
      <c r="T202" s="655"/>
      <c r="U202" s="365"/>
      <c r="V202" s="366"/>
      <c r="W202" s="364"/>
      <c r="X202" s="365"/>
      <c r="Y202" s="368"/>
      <c r="Z202" s="655"/>
      <c r="AA202" s="365"/>
      <c r="AB202" s="366"/>
      <c r="AC202" s="364"/>
      <c r="AD202" s="365"/>
      <c r="AE202" s="368"/>
      <c r="AF202" s="655"/>
      <c r="AG202" s="365"/>
      <c r="AH202" s="366"/>
      <c r="AI202" s="364"/>
      <c r="AJ202" s="365"/>
      <c r="AK202" s="368"/>
      <c r="AL202" s="655"/>
      <c r="AM202" s="365"/>
      <c r="AN202" s="366"/>
      <c r="AO202" s="369" t="s">
        <v>464</v>
      </c>
      <c r="AP202" s="481"/>
      <c r="AQ202" s="380"/>
      <c r="AR202" s="653" t="s">
        <v>7472</v>
      </c>
      <c r="AS202" s="353"/>
      <c r="AT202" s="382">
        <v>0.0</v>
      </c>
      <c r="AU202" s="657">
        <v>100.0</v>
      </c>
      <c r="AV202" s="382">
        <v>0.0</v>
      </c>
      <c r="AW202" s="658">
        <v>100.0</v>
      </c>
      <c r="AX202" s="393" t="s">
        <v>3049</v>
      </c>
    </row>
    <row r="203">
      <c r="A203" s="480" t="s">
        <v>5138</v>
      </c>
      <c r="B203" s="433">
        <v>46168.0</v>
      </c>
      <c r="C203" s="434" t="s">
        <v>5465</v>
      </c>
      <c r="D203" s="363" t="s">
        <v>5466</v>
      </c>
      <c r="E203" s="367"/>
      <c r="F203" s="365"/>
      <c r="G203" s="368"/>
      <c r="H203" s="655"/>
      <c r="I203" s="365"/>
      <c r="J203" s="366"/>
      <c r="K203" s="367"/>
      <c r="L203" s="365"/>
      <c r="M203" s="368"/>
      <c r="N203" s="655"/>
      <c r="O203" s="365"/>
      <c r="P203" s="366"/>
      <c r="Q203" s="367"/>
      <c r="R203" s="365"/>
      <c r="S203" s="368"/>
      <c r="T203" s="655"/>
      <c r="U203" s="365"/>
      <c r="V203" s="366"/>
      <c r="W203" s="364"/>
      <c r="X203" s="365"/>
      <c r="Y203" s="368"/>
      <c r="Z203" s="655"/>
      <c r="AA203" s="365"/>
      <c r="AB203" s="366"/>
      <c r="AC203" s="364"/>
      <c r="AD203" s="365"/>
      <c r="AE203" s="368"/>
      <c r="AF203" s="655"/>
      <c r="AG203" s="365"/>
      <c r="AH203" s="366"/>
      <c r="AI203" s="364"/>
      <c r="AJ203" s="365"/>
      <c r="AK203" s="368"/>
      <c r="AL203" s="655"/>
      <c r="AM203" s="365"/>
      <c r="AN203" s="366"/>
      <c r="AO203" s="369" t="s">
        <v>464</v>
      </c>
      <c r="AP203" s="481"/>
      <c r="AQ203" s="380"/>
      <c r="AR203" s="653" t="s">
        <v>7472</v>
      </c>
      <c r="AS203" s="353"/>
      <c r="AT203" s="382">
        <v>0.0</v>
      </c>
      <c r="AU203" s="657">
        <v>100.0</v>
      </c>
      <c r="AV203" s="382">
        <v>0.0</v>
      </c>
      <c r="AW203" s="658">
        <v>100.0</v>
      </c>
      <c r="AX203" s="393" t="s">
        <v>3049</v>
      </c>
    </row>
    <row r="204">
      <c r="A204" s="480" t="s">
        <v>5164</v>
      </c>
      <c r="B204" s="433">
        <v>46167.0</v>
      </c>
      <c r="C204" s="434" t="s">
        <v>5467</v>
      </c>
      <c r="D204" s="363" t="s">
        <v>5468</v>
      </c>
      <c r="E204" s="367"/>
      <c r="F204" s="365"/>
      <c r="G204" s="368"/>
      <c r="H204" s="655"/>
      <c r="I204" s="365"/>
      <c r="J204" s="366"/>
      <c r="K204" s="367"/>
      <c r="L204" s="365"/>
      <c r="M204" s="368"/>
      <c r="N204" s="655"/>
      <c r="O204" s="365"/>
      <c r="P204" s="366"/>
      <c r="Q204" s="367"/>
      <c r="R204" s="365"/>
      <c r="S204" s="368"/>
      <c r="T204" s="655"/>
      <c r="U204" s="365"/>
      <c r="V204" s="366"/>
      <c r="W204" s="364"/>
      <c r="X204" s="365"/>
      <c r="Y204" s="368"/>
      <c r="Z204" s="655"/>
      <c r="AA204" s="365"/>
      <c r="AB204" s="366"/>
      <c r="AC204" s="364"/>
      <c r="AD204" s="365"/>
      <c r="AE204" s="368"/>
      <c r="AF204" s="655"/>
      <c r="AG204" s="365"/>
      <c r="AH204" s="366"/>
      <c r="AI204" s="364"/>
      <c r="AJ204" s="365"/>
      <c r="AK204" s="368"/>
      <c r="AL204" s="655"/>
      <c r="AM204" s="365"/>
      <c r="AN204" s="366"/>
      <c r="AO204" s="369" t="s">
        <v>464</v>
      </c>
      <c r="AP204" s="481"/>
      <c r="AQ204" s="372"/>
      <c r="AR204" s="653" t="s">
        <v>7472</v>
      </c>
      <c r="AS204" s="353"/>
      <c r="AT204" s="382">
        <v>0.0</v>
      </c>
      <c r="AU204" s="657">
        <v>100.0</v>
      </c>
      <c r="AV204" s="382">
        <v>0.0</v>
      </c>
      <c r="AW204" s="658">
        <v>100.0</v>
      </c>
      <c r="AX204" s="393" t="s">
        <v>3049</v>
      </c>
    </row>
    <row r="205">
      <c r="A205" s="480" t="s">
        <v>5135</v>
      </c>
      <c r="B205" s="433">
        <v>46170.0</v>
      </c>
      <c r="C205" s="434" t="s">
        <v>5469</v>
      </c>
      <c r="D205" s="363" t="s">
        <v>5470</v>
      </c>
      <c r="E205" s="367"/>
      <c r="F205" s="365"/>
      <c r="G205" s="368"/>
      <c r="H205" s="655"/>
      <c r="I205" s="365"/>
      <c r="J205" s="366"/>
      <c r="K205" s="367"/>
      <c r="L205" s="365"/>
      <c r="M205" s="368"/>
      <c r="N205" s="655"/>
      <c r="O205" s="365"/>
      <c r="P205" s="366"/>
      <c r="Q205" s="367"/>
      <c r="R205" s="365"/>
      <c r="S205" s="368"/>
      <c r="T205" s="655"/>
      <c r="U205" s="365"/>
      <c r="V205" s="366"/>
      <c r="W205" s="364"/>
      <c r="X205" s="365"/>
      <c r="Y205" s="368"/>
      <c r="Z205" s="655"/>
      <c r="AA205" s="365"/>
      <c r="AB205" s="366"/>
      <c r="AC205" s="364"/>
      <c r="AD205" s="365"/>
      <c r="AE205" s="368"/>
      <c r="AF205" s="655"/>
      <c r="AG205" s="365"/>
      <c r="AH205" s="366"/>
      <c r="AI205" s="364"/>
      <c r="AJ205" s="365"/>
      <c r="AK205" s="368"/>
      <c r="AL205" s="655"/>
      <c r="AM205" s="365"/>
      <c r="AN205" s="366"/>
      <c r="AO205" s="369" t="s">
        <v>464</v>
      </c>
      <c r="AP205" s="481" t="s">
        <v>3006</v>
      </c>
      <c r="AQ205" s="380"/>
      <c r="AR205" s="653"/>
      <c r="AS205" s="353"/>
      <c r="AT205" s="382" t="s">
        <v>2869</v>
      </c>
      <c r="AU205" s="657" t="s">
        <v>2869</v>
      </c>
      <c r="AV205" s="382" t="s">
        <v>2869</v>
      </c>
      <c r="AW205" s="658" t="s">
        <v>2869</v>
      </c>
      <c r="AX205" s="359"/>
    </row>
    <row r="206">
      <c r="A206" s="480" t="s">
        <v>5132</v>
      </c>
      <c r="B206" s="433">
        <v>46169.0</v>
      </c>
      <c r="C206" s="434" t="s">
        <v>7620</v>
      </c>
      <c r="D206" s="363" t="s">
        <v>7621</v>
      </c>
      <c r="E206" s="367"/>
      <c r="F206" s="365"/>
      <c r="G206" s="368"/>
      <c r="H206" s="655"/>
      <c r="I206" s="365"/>
      <c r="J206" s="366"/>
      <c r="K206" s="367"/>
      <c r="L206" s="365"/>
      <c r="M206" s="368"/>
      <c r="N206" s="655"/>
      <c r="O206" s="365"/>
      <c r="P206" s="366"/>
      <c r="Q206" s="367"/>
      <c r="R206" s="365"/>
      <c r="S206" s="368"/>
      <c r="T206" s="655"/>
      <c r="U206" s="365"/>
      <c r="V206" s="366"/>
      <c r="W206" s="364"/>
      <c r="X206" s="365"/>
      <c r="Y206" s="368"/>
      <c r="Z206" s="655"/>
      <c r="AA206" s="365"/>
      <c r="AB206" s="366"/>
      <c r="AC206" s="364"/>
      <c r="AD206" s="365"/>
      <c r="AE206" s="368"/>
      <c r="AF206" s="655"/>
      <c r="AG206" s="365"/>
      <c r="AH206" s="366"/>
      <c r="AI206" s="364"/>
      <c r="AJ206" s="365"/>
      <c r="AK206" s="368"/>
      <c r="AL206" s="655"/>
      <c r="AM206" s="365"/>
      <c r="AN206" s="366"/>
      <c r="AO206" s="369" t="s">
        <v>464</v>
      </c>
      <c r="AP206" s="481" t="s">
        <v>3003</v>
      </c>
      <c r="AQ206" s="380"/>
      <c r="AR206" s="653"/>
      <c r="AS206" s="353"/>
      <c r="AT206" s="382" t="s">
        <v>2869</v>
      </c>
      <c r="AU206" s="657" t="s">
        <v>2869</v>
      </c>
      <c r="AV206" s="382" t="s">
        <v>2869</v>
      </c>
      <c r="AW206" s="658" t="s">
        <v>2869</v>
      </c>
      <c r="AX206" s="359"/>
    </row>
    <row r="207">
      <c r="A207" s="480" t="s">
        <v>5138</v>
      </c>
      <c r="B207" s="433">
        <v>46168.0</v>
      </c>
      <c r="C207" s="434" t="s">
        <v>5471</v>
      </c>
      <c r="D207" s="363" t="s">
        <v>5472</v>
      </c>
      <c r="E207" s="367"/>
      <c r="F207" s="365"/>
      <c r="G207" s="368"/>
      <c r="H207" s="655"/>
      <c r="I207" s="365"/>
      <c r="J207" s="366"/>
      <c r="K207" s="367"/>
      <c r="L207" s="365"/>
      <c r="M207" s="368"/>
      <c r="N207" s="655"/>
      <c r="O207" s="365"/>
      <c r="P207" s="366"/>
      <c r="Q207" s="367"/>
      <c r="R207" s="365"/>
      <c r="S207" s="368"/>
      <c r="T207" s="655"/>
      <c r="U207" s="365"/>
      <c r="V207" s="366"/>
      <c r="W207" s="364"/>
      <c r="X207" s="365"/>
      <c r="Y207" s="368"/>
      <c r="Z207" s="655"/>
      <c r="AA207" s="365"/>
      <c r="AB207" s="366"/>
      <c r="AC207" s="364"/>
      <c r="AD207" s="365"/>
      <c r="AE207" s="368"/>
      <c r="AF207" s="655"/>
      <c r="AG207" s="365"/>
      <c r="AH207" s="366"/>
      <c r="AI207" s="364"/>
      <c r="AJ207" s="365"/>
      <c r="AK207" s="368"/>
      <c r="AL207" s="655"/>
      <c r="AM207" s="365"/>
      <c r="AN207" s="366"/>
      <c r="AO207" s="369" t="s">
        <v>3003</v>
      </c>
      <c r="AP207" s="481"/>
      <c r="AQ207" s="372"/>
      <c r="AR207" s="653"/>
      <c r="AS207" s="353"/>
      <c r="AT207" s="382" t="s">
        <v>2869</v>
      </c>
      <c r="AU207" s="657" t="s">
        <v>2869</v>
      </c>
      <c r="AV207" s="382" t="s">
        <v>2869</v>
      </c>
      <c r="AW207" s="658" t="s">
        <v>2869</v>
      </c>
      <c r="AX207" s="359"/>
    </row>
    <row r="208">
      <c r="A208" s="480" t="s">
        <v>5135</v>
      </c>
      <c r="B208" s="433">
        <v>46170.0</v>
      </c>
      <c r="C208" s="434" t="s">
        <v>5473</v>
      </c>
      <c r="D208" s="363" t="s">
        <v>5474</v>
      </c>
      <c r="E208" s="367"/>
      <c r="F208" s="365"/>
      <c r="G208" s="368"/>
      <c r="H208" s="655"/>
      <c r="I208" s="365"/>
      <c r="J208" s="366"/>
      <c r="K208" s="367"/>
      <c r="L208" s="365"/>
      <c r="M208" s="368"/>
      <c r="N208" s="655"/>
      <c r="O208" s="365"/>
      <c r="P208" s="366"/>
      <c r="Q208" s="367"/>
      <c r="R208" s="365"/>
      <c r="S208" s="368"/>
      <c r="T208" s="655"/>
      <c r="U208" s="365"/>
      <c r="V208" s="366"/>
      <c r="W208" s="364"/>
      <c r="X208" s="365"/>
      <c r="Y208" s="368"/>
      <c r="Z208" s="655"/>
      <c r="AA208" s="365"/>
      <c r="AB208" s="366"/>
      <c r="AC208" s="364"/>
      <c r="AD208" s="365"/>
      <c r="AE208" s="368"/>
      <c r="AF208" s="655"/>
      <c r="AG208" s="365"/>
      <c r="AH208" s="366"/>
      <c r="AI208" s="364"/>
      <c r="AJ208" s="365"/>
      <c r="AK208" s="368"/>
      <c r="AL208" s="655"/>
      <c r="AM208" s="365"/>
      <c r="AN208" s="366"/>
      <c r="AO208" s="369" t="s">
        <v>3003</v>
      </c>
      <c r="AP208" s="481"/>
      <c r="AQ208" s="380"/>
      <c r="AR208" s="653"/>
      <c r="AS208" s="353"/>
      <c r="AT208" s="382" t="s">
        <v>2869</v>
      </c>
      <c r="AU208" s="657" t="s">
        <v>2869</v>
      </c>
      <c r="AV208" s="382" t="s">
        <v>2869</v>
      </c>
      <c r="AW208" s="658" t="s">
        <v>2869</v>
      </c>
      <c r="AX208" s="359"/>
    </row>
    <row r="209">
      <c r="A209" s="480" t="s">
        <v>5132</v>
      </c>
      <c r="B209" s="433">
        <v>46169.0</v>
      </c>
      <c r="C209" s="434" t="s">
        <v>5476</v>
      </c>
      <c r="D209" s="363" t="s">
        <v>5477</v>
      </c>
      <c r="E209" s="367"/>
      <c r="F209" s="365"/>
      <c r="G209" s="368"/>
      <c r="H209" s="655"/>
      <c r="I209" s="365"/>
      <c r="J209" s="366"/>
      <c r="K209" s="367"/>
      <c r="L209" s="365"/>
      <c r="M209" s="368"/>
      <c r="N209" s="655"/>
      <c r="O209" s="365"/>
      <c r="P209" s="366"/>
      <c r="Q209" s="367"/>
      <c r="R209" s="365"/>
      <c r="S209" s="368"/>
      <c r="T209" s="655"/>
      <c r="U209" s="365"/>
      <c r="V209" s="366"/>
      <c r="W209" s="364"/>
      <c r="X209" s="365"/>
      <c r="Y209" s="368"/>
      <c r="Z209" s="655"/>
      <c r="AA209" s="365"/>
      <c r="AB209" s="366"/>
      <c r="AC209" s="364"/>
      <c r="AD209" s="365"/>
      <c r="AE209" s="368"/>
      <c r="AF209" s="655"/>
      <c r="AG209" s="365"/>
      <c r="AH209" s="366"/>
      <c r="AI209" s="364"/>
      <c r="AJ209" s="365"/>
      <c r="AK209" s="368"/>
      <c r="AL209" s="655"/>
      <c r="AM209" s="365"/>
      <c r="AN209" s="366"/>
      <c r="AO209" s="369" t="s">
        <v>3003</v>
      </c>
      <c r="AP209" s="481"/>
      <c r="AQ209" s="380"/>
      <c r="AR209" s="653"/>
      <c r="AS209" s="353"/>
      <c r="AT209" s="382" t="s">
        <v>2869</v>
      </c>
      <c r="AU209" s="657" t="s">
        <v>2869</v>
      </c>
      <c r="AV209" s="382" t="s">
        <v>2869</v>
      </c>
      <c r="AW209" s="658" t="s">
        <v>2869</v>
      </c>
      <c r="AX209" s="359"/>
    </row>
    <row r="210">
      <c r="A210" s="480" t="s">
        <v>5135</v>
      </c>
      <c r="B210" s="433">
        <v>46170.0</v>
      </c>
      <c r="C210" s="434" t="s">
        <v>5478</v>
      </c>
      <c r="D210" s="363" t="s">
        <v>5479</v>
      </c>
      <c r="E210" s="367"/>
      <c r="F210" s="365"/>
      <c r="G210" s="368"/>
      <c r="H210" s="655"/>
      <c r="I210" s="365"/>
      <c r="J210" s="366"/>
      <c r="K210" s="367"/>
      <c r="L210" s="365"/>
      <c r="M210" s="368"/>
      <c r="N210" s="655"/>
      <c r="O210" s="365"/>
      <c r="P210" s="366"/>
      <c r="Q210" s="367"/>
      <c r="R210" s="365"/>
      <c r="S210" s="368"/>
      <c r="T210" s="655"/>
      <c r="U210" s="365"/>
      <c r="V210" s="366"/>
      <c r="W210" s="364"/>
      <c r="X210" s="365"/>
      <c r="Y210" s="368"/>
      <c r="Z210" s="655"/>
      <c r="AA210" s="365"/>
      <c r="AB210" s="366"/>
      <c r="AC210" s="364"/>
      <c r="AD210" s="365"/>
      <c r="AE210" s="368"/>
      <c r="AF210" s="655"/>
      <c r="AG210" s="365"/>
      <c r="AH210" s="366"/>
      <c r="AI210" s="364"/>
      <c r="AJ210" s="365"/>
      <c r="AK210" s="368"/>
      <c r="AL210" s="655"/>
      <c r="AM210" s="365"/>
      <c r="AN210" s="366"/>
      <c r="AO210" s="369" t="s">
        <v>3003</v>
      </c>
      <c r="AP210" s="481"/>
      <c r="AQ210" s="380"/>
      <c r="AR210" s="653"/>
      <c r="AS210" s="353"/>
      <c r="AT210" s="382" t="s">
        <v>2869</v>
      </c>
      <c r="AU210" s="657" t="s">
        <v>2869</v>
      </c>
      <c r="AV210" s="382" t="s">
        <v>2869</v>
      </c>
      <c r="AW210" s="658" t="s">
        <v>2869</v>
      </c>
      <c r="AX210" s="359"/>
    </row>
    <row r="211">
      <c r="A211" s="480" t="s">
        <v>5138</v>
      </c>
      <c r="B211" s="433">
        <v>46168.0</v>
      </c>
      <c r="C211" s="434" t="s">
        <v>5481</v>
      </c>
      <c r="D211" s="363" t="s">
        <v>5482</v>
      </c>
      <c r="E211" s="367"/>
      <c r="F211" s="365"/>
      <c r="G211" s="368"/>
      <c r="H211" s="655"/>
      <c r="I211" s="365"/>
      <c r="J211" s="366"/>
      <c r="K211" s="367"/>
      <c r="L211" s="365"/>
      <c r="M211" s="368"/>
      <c r="N211" s="655"/>
      <c r="O211" s="365"/>
      <c r="P211" s="366"/>
      <c r="Q211" s="367"/>
      <c r="R211" s="365"/>
      <c r="S211" s="368"/>
      <c r="T211" s="655"/>
      <c r="U211" s="365"/>
      <c r="V211" s="366"/>
      <c r="W211" s="364"/>
      <c r="X211" s="365"/>
      <c r="Y211" s="368"/>
      <c r="Z211" s="655"/>
      <c r="AA211" s="365"/>
      <c r="AB211" s="366"/>
      <c r="AC211" s="364"/>
      <c r="AD211" s="365"/>
      <c r="AE211" s="368"/>
      <c r="AF211" s="655"/>
      <c r="AG211" s="365"/>
      <c r="AH211" s="366"/>
      <c r="AI211" s="364"/>
      <c r="AJ211" s="365"/>
      <c r="AK211" s="368"/>
      <c r="AL211" s="655"/>
      <c r="AM211" s="365"/>
      <c r="AN211" s="366"/>
      <c r="AO211" s="369" t="s">
        <v>3003</v>
      </c>
      <c r="AP211" s="481"/>
      <c r="AQ211" s="380"/>
      <c r="AR211" s="653" t="s">
        <v>7472</v>
      </c>
      <c r="AS211" s="353"/>
      <c r="AT211" s="382">
        <v>0.0</v>
      </c>
      <c r="AU211" s="657">
        <v>100.0</v>
      </c>
      <c r="AV211" s="382">
        <v>0.0</v>
      </c>
      <c r="AW211" s="658">
        <v>100.0</v>
      </c>
      <c r="AX211" s="393" t="s">
        <v>3049</v>
      </c>
    </row>
    <row r="212">
      <c r="A212" s="480" t="s">
        <v>5132</v>
      </c>
      <c r="B212" s="433">
        <v>46169.0</v>
      </c>
      <c r="C212" s="434" t="s">
        <v>5483</v>
      </c>
      <c r="D212" s="363" t="s">
        <v>5484</v>
      </c>
      <c r="E212" s="367"/>
      <c r="F212" s="365"/>
      <c r="G212" s="368"/>
      <c r="H212" s="655"/>
      <c r="I212" s="365"/>
      <c r="J212" s="366"/>
      <c r="K212" s="367"/>
      <c r="L212" s="365"/>
      <c r="M212" s="368"/>
      <c r="N212" s="655"/>
      <c r="O212" s="365"/>
      <c r="P212" s="366"/>
      <c r="Q212" s="367"/>
      <c r="R212" s="365"/>
      <c r="S212" s="368"/>
      <c r="T212" s="655"/>
      <c r="U212" s="365"/>
      <c r="V212" s="366"/>
      <c r="W212" s="364"/>
      <c r="X212" s="365"/>
      <c r="Y212" s="368"/>
      <c r="Z212" s="655"/>
      <c r="AA212" s="365"/>
      <c r="AB212" s="366"/>
      <c r="AC212" s="364"/>
      <c r="AD212" s="365"/>
      <c r="AE212" s="368"/>
      <c r="AF212" s="655"/>
      <c r="AG212" s="365"/>
      <c r="AH212" s="366"/>
      <c r="AI212" s="364"/>
      <c r="AJ212" s="365"/>
      <c r="AK212" s="368"/>
      <c r="AL212" s="655"/>
      <c r="AM212" s="365"/>
      <c r="AN212" s="366"/>
      <c r="AO212" s="369" t="s">
        <v>3003</v>
      </c>
      <c r="AP212" s="481"/>
      <c r="AQ212" s="380"/>
      <c r="AR212" s="653" t="s">
        <v>7472</v>
      </c>
      <c r="AS212" s="353"/>
      <c r="AT212" s="382">
        <v>0.0</v>
      </c>
      <c r="AU212" s="657">
        <v>100.0</v>
      </c>
      <c r="AV212" s="382">
        <v>0.0</v>
      </c>
      <c r="AW212" s="658">
        <v>100.0</v>
      </c>
      <c r="AX212" s="393" t="s">
        <v>3049</v>
      </c>
    </row>
    <row r="213">
      <c r="A213" s="480" t="s">
        <v>5138</v>
      </c>
      <c r="B213" s="433">
        <v>46168.0</v>
      </c>
      <c r="C213" s="434" t="s">
        <v>5485</v>
      </c>
      <c r="D213" s="363" t="s">
        <v>5486</v>
      </c>
      <c r="E213" s="367"/>
      <c r="F213" s="365"/>
      <c r="G213" s="368"/>
      <c r="H213" s="655"/>
      <c r="I213" s="365"/>
      <c r="J213" s="366"/>
      <c r="K213" s="367"/>
      <c r="L213" s="365"/>
      <c r="M213" s="368"/>
      <c r="N213" s="655"/>
      <c r="O213" s="365"/>
      <c r="P213" s="366"/>
      <c r="Q213" s="367"/>
      <c r="R213" s="365"/>
      <c r="S213" s="368"/>
      <c r="T213" s="655"/>
      <c r="U213" s="365"/>
      <c r="V213" s="366"/>
      <c r="W213" s="364"/>
      <c r="X213" s="365"/>
      <c r="Y213" s="368"/>
      <c r="Z213" s="655"/>
      <c r="AA213" s="365"/>
      <c r="AB213" s="366"/>
      <c r="AC213" s="364"/>
      <c r="AD213" s="365"/>
      <c r="AE213" s="368"/>
      <c r="AF213" s="655"/>
      <c r="AG213" s="365"/>
      <c r="AH213" s="366"/>
      <c r="AI213" s="364"/>
      <c r="AJ213" s="365"/>
      <c r="AK213" s="368"/>
      <c r="AL213" s="655"/>
      <c r="AM213" s="365"/>
      <c r="AN213" s="366"/>
      <c r="AO213" s="369" t="s">
        <v>3006</v>
      </c>
      <c r="AP213" s="481"/>
      <c r="AQ213" s="372"/>
      <c r="AR213" s="653"/>
      <c r="AS213" s="353"/>
      <c r="AT213" s="382" t="s">
        <v>2869</v>
      </c>
      <c r="AU213" s="657" t="s">
        <v>2869</v>
      </c>
      <c r="AV213" s="382" t="s">
        <v>2869</v>
      </c>
      <c r="AW213" s="658" t="s">
        <v>2869</v>
      </c>
      <c r="AX213" s="359"/>
    </row>
    <row r="214">
      <c r="A214" s="482" t="s">
        <v>5135</v>
      </c>
      <c r="B214" s="433">
        <v>46170.0</v>
      </c>
      <c r="C214" s="434" t="s">
        <v>5487</v>
      </c>
      <c r="D214" s="363" t="s">
        <v>5488</v>
      </c>
      <c r="E214" s="367"/>
      <c r="F214" s="365"/>
      <c r="G214" s="368"/>
      <c r="H214" s="655"/>
      <c r="I214" s="365"/>
      <c r="J214" s="366"/>
      <c r="K214" s="367"/>
      <c r="L214" s="365"/>
      <c r="M214" s="368"/>
      <c r="N214" s="655"/>
      <c r="O214" s="365"/>
      <c r="P214" s="366"/>
      <c r="Q214" s="367"/>
      <c r="R214" s="365"/>
      <c r="S214" s="368"/>
      <c r="T214" s="655"/>
      <c r="U214" s="365"/>
      <c r="V214" s="366"/>
      <c r="W214" s="364"/>
      <c r="X214" s="365"/>
      <c r="Y214" s="368"/>
      <c r="Z214" s="655"/>
      <c r="AA214" s="365"/>
      <c r="AB214" s="366"/>
      <c r="AC214" s="364"/>
      <c r="AD214" s="365"/>
      <c r="AE214" s="368"/>
      <c r="AF214" s="655"/>
      <c r="AG214" s="365"/>
      <c r="AH214" s="366"/>
      <c r="AI214" s="364"/>
      <c r="AJ214" s="365"/>
      <c r="AK214" s="368"/>
      <c r="AL214" s="655"/>
      <c r="AM214" s="365"/>
      <c r="AN214" s="366"/>
      <c r="AO214" s="369" t="s">
        <v>3006</v>
      </c>
      <c r="AP214" s="481"/>
      <c r="AQ214" s="380"/>
      <c r="AR214" s="653"/>
      <c r="AS214" s="353"/>
      <c r="AT214" s="382" t="s">
        <v>2869</v>
      </c>
      <c r="AU214" s="657" t="s">
        <v>2869</v>
      </c>
      <c r="AV214" s="382" t="s">
        <v>2869</v>
      </c>
      <c r="AW214" s="658" t="s">
        <v>2869</v>
      </c>
      <c r="AX214" s="359"/>
    </row>
    <row r="215">
      <c r="A215" s="480" t="s">
        <v>5135</v>
      </c>
      <c r="B215" s="433">
        <v>46170.0</v>
      </c>
      <c r="C215" s="434" t="s">
        <v>5489</v>
      </c>
      <c r="D215" s="363" t="s">
        <v>5490</v>
      </c>
      <c r="E215" s="367"/>
      <c r="F215" s="365"/>
      <c r="G215" s="368"/>
      <c r="H215" s="655"/>
      <c r="I215" s="365"/>
      <c r="J215" s="366"/>
      <c r="K215" s="367"/>
      <c r="L215" s="365"/>
      <c r="M215" s="368"/>
      <c r="N215" s="655"/>
      <c r="O215" s="365"/>
      <c r="P215" s="366"/>
      <c r="Q215" s="367"/>
      <c r="R215" s="365"/>
      <c r="S215" s="368"/>
      <c r="T215" s="655"/>
      <c r="U215" s="365"/>
      <c r="V215" s="366"/>
      <c r="W215" s="364"/>
      <c r="X215" s="365"/>
      <c r="Y215" s="368"/>
      <c r="Z215" s="655"/>
      <c r="AA215" s="365"/>
      <c r="AB215" s="366"/>
      <c r="AC215" s="364"/>
      <c r="AD215" s="365"/>
      <c r="AE215" s="368"/>
      <c r="AF215" s="655"/>
      <c r="AG215" s="365"/>
      <c r="AH215" s="366"/>
      <c r="AI215" s="364"/>
      <c r="AJ215" s="365"/>
      <c r="AK215" s="368"/>
      <c r="AL215" s="655"/>
      <c r="AM215" s="365"/>
      <c r="AN215" s="366"/>
      <c r="AO215" s="369" t="s">
        <v>3006</v>
      </c>
      <c r="AP215" s="481"/>
      <c r="AQ215" s="380"/>
      <c r="AR215" s="653"/>
      <c r="AS215" s="353"/>
      <c r="AT215" s="382" t="s">
        <v>2869</v>
      </c>
      <c r="AU215" s="657" t="s">
        <v>2869</v>
      </c>
      <c r="AV215" s="382" t="s">
        <v>2869</v>
      </c>
      <c r="AW215" s="658" t="s">
        <v>2869</v>
      </c>
      <c r="AX215" s="359"/>
    </row>
    <row r="216">
      <c r="A216" s="480" t="s">
        <v>5164</v>
      </c>
      <c r="B216" s="433">
        <v>46167.0</v>
      </c>
      <c r="C216" s="434" t="s">
        <v>5491</v>
      </c>
      <c r="D216" s="363" t="s">
        <v>5492</v>
      </c>
      <c r="E216" s="367"/>
      <c r="F216" s="365"/>
      <c r="G216" s="368"/>
      <c r="H216" s="655"/>
      <c r="I216" s="365"/>
      <c r="J216" s="366"/>
      <c r="K216" s="367"/>
      <c r="L216" s="365"/>
      <c r="M216" s="368"/>
      <c r="N216" s="655"/>
      <c r="O216" s="365"/>
      <c r="P216" s="366"/>
      <c r="Q216" s="367"/>
      <c r="R216" s="365"/>
      <c r="S216" s="368"/>
      <c r="T216" s="655"/>
      <c r="U216" s="365"/>
      <c r="V216" s="366"/>
      <c r="W216" s="364"/>
      <c r="X216" s="365"/>
      <c r="Y216" s="368"/>
      <c r="Z216" s="655"/>
      <c r="AA216" s="365"/>
      <c r="AB216" s="366"/>
      <c r="AC216" s="364"/>
      <c r="AD216" s="365"/>
      <c r="AE216" s="368"/>
      <c r="AF216" s="655"/>
      <c r="AG216" s="365"/>
      <c r="AH216" s="366"/>
      <c r="AI216" s="364"/>
      <c r="AJ216" s="365"/>
      <c r="AK216" s="368"/>
      <c r="AL216" s="655"/>
      <c r="AM216" s="365"/>
      <c r="AN216" s="366"/>
      <c r="AO216" s="369" t="s">
        <v>3013</v>
      </c>
      <c r="AP216" s="481"/>
      <c r="AQ216" s="380"/>
      <c r="AR216" s="653" t="s">
        <v>7472</v>
      </c>
      <c r="AS216" s="353"/>
      <c r="AT216" s="382">
        <v>0.0</v>
      </c>
      <c r="AU216" s="657">
        <v>100.0</v>
      </c>
      <c r="AV216" s="382">
        <v>0.0</v>
      </c>
      <c r="AW216" s="658">
        <v>100.0</v>
      </c>
      <c r="AX216" s="393" t="s">
        <v>3049</v>
      </c>
    </row>
    <row r="217" ht="52.5" customHeight="1">
      <c r="A217" s="480" t="s">
        <v>5138</v>
      </c>
      <c r="B217" s="433">
        <v>46168.0</v>
      </c>
      <c r="C217" s="434" t="s">
        <v>5493</v>
      </c>
      <c r="D217" s="363" t="s">
        <v>5494</v>
      </c>
      <c r="E217" s="367"/>
      <c r="F217" s="365"/>
      <c r="G217" s="368"/>
      <c r="H217" s="655"/>
      <c r="I217" s="365"/>
      <c r="J217" s="366"/>
      <c r="K217" s="367"/>
      <c r="L217" s="365"/>
      <c r="M217" s="368"/>
      <c r="N217" s="655"/>
      <c r="O217" s="365"/>
      <c r="P217" s="366"/>
      <c r="Q217" s="367"/>
      <c r="R217" s="365">
        <v>2.0</v>
      </c>
      <c r="S217" s="368"/>
      <c r="T217" s="655"/>
      <c r="U217" s="365"/>
      <c r="V217" s="366"/>
      <c r="W217" s="364"/>
      <c r="X217" s="365"/>
      <c r="Y217" s="368"/>
      <c r="Z217" s="655"/>
      <c r="AA217" s="365"/>
      <c r="AB217" s="366"/>
      <c r="AC217" s="364"/>
      <c r="AD217" s="365"/>
      <c r="AE217" s="368"/>
      <c r="AF217" s="655"/>
      <c r="AG217" s="365"/>
      <c r="AH217" s="366"/>
      <c r="AI217" s="364"/>
      <c r="AJ217" s="365"/>
      <c r="AK217" s="368"/>
      <c r="AL217" s="655"/>
      <c r="AM217" s="365"/>
      <c r="AN217" s="366"/>
      <c r="AO217" s="369" t="s">
        <v>3013</v>
      </c>
      <c r="AP217" s="481"/>
      <c r="AQ217" s="380" t="s">
        <v>7622</v>
      </c>
      <c r="AR217" s="653" t="s">
        <v>7472</v>
      </c>
      <c r="AS217" s="353"/>
      <c r="AT217" s="382">
        <v>6.0</v>
      </c>
      <c r="AU217" s="657">
        <v>94.0</v>
      </c>
      <c r="AV217" s="382">
        <v>0.0</v>
      </c>
      <c r="AW217" s="658">
        <v>100.0</v>
      </c>
      <c r="AX217" s="393" t="s">
        <v>3049</v>
      </c>
    </row>
    <row r="218">
      <c r="A218" s="480" t="s">
        <v>5138</v>
      </c>
      <c r="B218" s="433">
        <v>46168.0</v>
      </c>
      <c r="C218" s="434" t="s">
        <v>5495</v>
      </c>
      <c r="D218" s="363" t="s">
        <v>5496</v>
      </c>
      <c r="E218" s="367"/>
      <c r="F218" s="365"/>
      <c r="G218" s="368"/>
      <c r="H218" s="655"/>
      <c r="I218" s="365"/>
      <c r="J218" s="366"/>
      <c r="K218" s="367"/>
      <c r="L218" s="365"/>
      <c r="M218" s="368"/>
      <c r="N218" s="655"/>
      <c r="O218" s="365"/>
      <c r="P218" s="366"/>
      <c r="Q218" s="367"/>
      <c r="R218" s="365"/>
      <c r="S218" s="368"/>
      <c r="T218" s="655"/>
      <c r="U218" s="365"/>
      <c r="V218" s="366"/>
      <c r="W218" s="364"/>
      <c r="X218" s="365"/>
      <c r="Y218" s="368"/>
      <c r="Z218" s="655"/>
      <c r="AA218" s="365"/>
      <c r="AB218" s="366"/>
      <c r="AC218" s="364"/>
      <c r="AD218" s="365"/>
      <c r="AE218" s="368"/>
      <c r="AF218" s="655"/>
      <c r="AG218" s="365"/>
      <c r="AH218" s="366"/>
      <c r="AI218" s="364"/>
      <c r="AJ218" s="365"/>
      <c r="AK218" s="368"/>
      <c r="AL218" s="655"/>
      <c r="AM218" s="365"/>
      <c r="AN218" s="366"/>
      <c r="AO218" s="369" t="s">
        <v>3013</v>
      </c>
      <c r="AP218" s="481"/>
      <c r="AQ218" s="380"/>
      <c r="AR218" s="653" t="s">
        <v>7472</v>
      </c>
      <c r="AS218" s="353"/>
      <c r="AT218" s="382">
        <v>0.0</v>
      </c>
      <c r="AU218" s="657">
        <v>100.0</v>
      </c>
      <c r="AV218" s="382">
        <v>0.0</v>
      </c>
      <c r="AW218" s="658">
        <v>100.0</v>
      </c>
      <c r="AX218" s="393" t="s">
        <v>3049</v>
      </c>
    </row>
    <row r="219">
      <c r="A219" s="480" t="s">
        <v>5138</v>
      </c>
      <c r="B219" s="433">
        <v>46168.0</v>
      </c>
      <c r="C219" s="434" t="s">
        <v>5497</v>
      </c>
      <c r="D219" s="363" t="s">
        <v>5498</v>
      </c>
      <c r="E219" s="367"/>
      <c r="F219" s="365"/>
      <c r="G219" s="368"/>
      <c r="H219" s="655"/>
      <c r="I219" s="365"/>
      <c r="J219" s="366"/>
      <c r="K219" s="367"/>
      <c r="L219" s="365"/>
      <c r="M219" s="368"/>
      <c r="N219" s="655"/>
      <c r="O219" s="365"/>
      <c r="P219" s="366"/>
      <c r="Q219" s="367"/>
      <c r="R219" s="365"/>
      <c r="S219" s="368"/>
      <c r="T219" s="655"/>
      <c r="U219" s="365"/>
      <c r="V219" s="366"/>
      <c r="W219" s="364"/>
      <c r="X219" s="365"/>
      <c r="Y219" s="368"/>
      <c r="Z219" s="655"/>
      <c r="AA219" s="365"/>
      <c r="AB219" s="366"/>
      <c r="AC219" s="364"/>
      <c r="AD219" s="365"/>
      <c r="AE219" s="368"/>
      <c r="AF219" s="655"/>
      <c r="AG219" s="365"/>
      <c r="AH219" s="366"/>
      <c r="AI219" s="364"/>
      <c r="AJ219" s="365"/>
      <c r="AK219" s="368"/>
      <c r="AL219" s="655"/>
      <c r="AM219" s="365"/>
      <c r="AN219" s="366"/>
      <c r="AO219" s="369" t="s">
        <v>3013</v>
      </c>
      <c r="AP219" s="481"/>
      <c r="AQ219" s="380"/>
      <c r="AR219" s="653" t="s">
        <v>7472</v>
      </c>
      <c r="AS219" s="353"/>
      <c r="AT219" s="382">
        <v>0.0</v>
      </c>
      <c r="AU219" s="657">
        <v>100.0</v>
      </c>
      <c r="AV219" s="382">
        <v>0.0</v>
      </c>
      <c r="AW219" s="658">
        <v>100.0</v>
      </c>
      <c r="AX219" s="393" t="s">
        <v>3049</v>
      </c>
    </row>
    <row r="220">
      <c r="A220" s="480" t="s">
        <v>5138</v>
      </c>
      <c r="B220" s="433">
        <v>46168.0</v>
      </c>
      <c r="C220" s="434" t="s">
        <v>5499</v>
      </c>
      <c r="D220" s="363" t="s">
        <v>5500</v>
      </c>
      <c r="E220" s="367"/>
      <c r="F220" s="365"/>
      <c r="G220" s="368"/>
      <c r="H220" s="655"/>
      <c r="I220" s="365"/>
      <c r="J220" s="366"/>
      <c r="K220" s="367"/>
      <c r="L220" s="365"/>
      <c r="M220" s="368"/>
      <c r="N220" s="655"/>
      <c r="O220" s="365"/>
      <c r="P220" s="366"/>
      <c r="Q220" s="367"/>
      <c r="R220" s="365"/>
      <c r="S220" s="368"/>
      <c r="T220" s="655"/>
      <c r="U220" s="365"/>
      <c r="V220" s="366"/>
      <c r="W220" s="364"/>
      <c r="X220" s="365"/>
      <c r="Y220" s="368"/>
      <c r="Z220" s="655"/>
      <c r="AA220" s="365"/>
      <c r="AB220" s="366"/>
      <c r="AC220" s="364"/>
      <c r="AD220" s="365"/>
      <c r="AE220" s="368"/>
      <c r="AF220" s="655"/>
      <c r="AG220" s="365"/>
      <c r="AH220" s="366"/>
      <c r="AI220" s="364"/>
      <c r="AJ220" s="365"/>
      <c r="AK220" s="368"/>
      <c r="AL220" s="655"/>
      <c r="AM220" s="365"/>
      <c r="AN220" s="366"/>
      <c r="AO220" s="369" t="s">
        <v>3013</v>
      </c>
      <c r="AP220" s="481"/>
      <c r="AQ220" s="372"/>
      <c r="AR220" s="653" t="s">
        <v>7472</v>
      </c>
      <c r="AS220" s="353"/>
      <c r="AT220" s="382">
        <v>0.0</v>
      </c>
      <c r="AU220" s="657">
        <v>100.0</v>
      </c>
      <c r="AV220" s="382">
        <v>0.0</v>
      </c>
      <c r="AW220" s="658">
        <v>100.0</v>
      </c>
      <c r="AX220" s="393" t="s">
        <v>3049</v>
      </c>
    </row>
    <row r="221">
      <c r="A221" s="480" t="s">
        <v>5135</v>
      </c>
      <c r="B221" s="433">
        <v>46170.0</v>
      </c>
      <c r="C221" s="434" t="s">
        <v>5501</v>
      </c>
      <c r="D221" s="363" t="s">
        <v>5502</v>
      </c>
      <c r="E221" s="367"/>
      <c r="F221" s="365"/>
      <c r="G221" s="368"/>
      <c r="H221" s="655"/>
      <c r="I221" s="365"/>
      <c r="J221" s="366"/>
      <c r="K221" s="367"/>
      <c r="L221" s="365"/>
      <c r="M221" s="368"/>
      <c r="N221" s="655"/>
      <c r="O221" s="365"/>
      <c r="P221" s="366"/>
      <c r="Q221" s="367"/>
      <c r="R221" s="365"/>
      <c r="S221" s="368"/>
      <c r="T221" s="655"/>
      <c r="U221" s="365"/>
      <c r="V221" s="366"/>
      <c r="W221" s="364"/>
      <c r="X221" s="365"/>
      <c r="Y221" s="368"/>
      <c r="Z221" s="655"/>
      <c r="AA221" s="365"/>
      <c r="AB221" s="366"/>
      <c r="AC221" s="364"/>
      <c r="AD221" s="365"/>
      <c r="AE221" s="368"/>
      <c r="AF221" s="655"/>
      <c r="AG221" s="365"/>
      <c r="AH221" s="366"/>
      <c r="AI221" s="364"/>
      <c r="AJ221" s="365"/>
      <c r="AK221" s="368"/>
      <c r="AL221" s="655"/>
      <c r="AM221" s="365"/>
      <c r="AN221" s="366"/>
      <c r="AO221" s="369" t="s">
        <v>3013</v>
      </c>
      <c r="AP221" s="481"/>
      <c r="AQ221" s="380"/>
      <c r="AR221" s="653"/>
      <c r="AS221" s="353"/>
      <c r="AT221" s="382" t="s">
        <v>2869</v>
      </c>
      <c r="AU221" s="657" t="s">
        <v>2869</v>
      </c>
      <c r="AV221" s="382" t="s">
        <v>2869</v>
      </c>
      <c r="AW221" s="658" t="s">
        <v>2869</v>
      </c>
      <c r="AX221" s="359"/>
    </row>
    <row r="222">
      <c r="A222" s="480" t="s">
        <v>5135</v>
      </c>
      <c r="B222" s="433">
        <v>46170.0</v>
      </c>
      <c r="C222" s="434" t="s">
        <v>5503</v>
      </c>
      <c r="D222" s="363" t="s">
        <v>5504</v>
      </c>
      <c r="E222" s="367"/>
      <c r="F222" s="365"/>
      <c r="G222" s="368"/>
      <c r="H222" s="655"/>
      <c r="I222" s="365"/>
      <c r="J222" s="366"/>
      <c r="K222" s="367"/>
      <c r="L222" s="365"/>
      <c r="M222" s="368"/>
      <c r="N222" s="655"/>
      <c r="O222" s="365"/>
      <c r="P222" s="366"/>
      <c r="Q222" s="367"/>
      <c r="R222" s="365"/>
      <c r="S222" s="368"/>
      <c r="T222" s="655"/>
      <c r="U222" s="365"/>
      <c r="V222" s="366"/>
      <c r="W222" s="364"/>
      <c r="X222" s="365"/>
      <c r="Y222" s="368"/>
      <c r="Z222" s="655"/>
      <c r="AA222" s="365"/>
      <c r="AB222" s="366"/>
      <c r="AC222" s="364"/>
      <c r="AD222" s="365"/>
      <c r="AE222" s="368"/>
      <c r="AF222" s="655"/>
      <c r="AG222" s="365"/>
      <c r="AH222" s="366"/>
      <c r="AI222" s="364"/>
      <c r="AJ222" s="365"/>
      <c r="AK222" s="368"/>
      <c r="AL222" s="655"/>
      <c r="AM222" s="365"/>
      <c r="AN222" s="366"/>
      <c r="AO222" s="369" t="s">
        <v>3013</v>
      </c>
      <c r="AP222" s="481"/>
      <c r="AQ222" s="380"/>
      <c r="AR222" s="653"/>
      <c r="AS222" s="353"/>
      <c r="AT222" s="382" t="s">
        <v>2869</v>
      </c>
      <c r="AU222" s="657" t="s">
        <v>2869</v>
      </c>
      <c r="AV222" s="382" t="s">
        <v>2869</v>
      </c>
      <c r="AW222" s="658" t="s">
        <v>2869</v>
      </c>
      <c r="AX222" s="359"/>
    </row>
    <row r="223">
      <c r="A223" s="480" t="s">
        <v>5138</v>
      </c>
      <c r="B223" s="433">
        <v>46168.0</v>
      </c>
      <c r="C223" s="434" t="s">
        <v>5505</v>
      </c>
      <c r="D223" s="363" t="s">
        <v>5506</v>
      </c>
      <c r="E223" s="367"/>
      <c r="F223" s="365"/>
      <c r="G223" s="368"/>
      <c r="H223" s="655"/>
      <c r="I223" s="365"/>
      <c r="J223" s="366"/>
      <c r="K223" s="367"/>
      <c r="L223" s="365"/>
      <c r="M223" s="368"/>
      <c r="N223" s="655"/>
      <c r="O223" s="365"/>
      <c r="P223" s="366"/>
      <c r="Q223" s="367"/>
      <c r="R223" s="365"/>
      <c r="S223" s="368"/>
      <c r="T223" s="655"/>
      <c r="U223" s="365"/>
      <c r="V223" s="366"/>
      <c r="W223" s="364"/>
      <c r="X223" s="365"/>
      <c r="Y223" s="368"/>
      <c r="Z223" s="655"/>
      <c r="AA223" s="365"/>
      <c r="AB223" s="366"/>
      <c r="AC223" s="364"/>
      <c r="AD223" s="365"/>
      <c r="AE223" s="368"/>
      <c r="AF223" s="655"/>
      <c r="AG223" s="365"/>
      <c r="AH223" s="366"/>
      <c r="AI223" s="364"/>
      <c r="AJ223" s="365"/>
      <c r="AK223" s="368"/>
      <c r="AL223" s="655"/>
      <c r="AM223" s="365"/>
      <c r="AN223" s="366"/>
      <c r="AO223" s="369" t="s">
        <v>3013</v>
      </c>
      <c r="AP223" s="481"/>
      <c r="AQ223" s="380"/>
      <c r="AR223" s="653"/>
      <c r="AS223" s="353"/>
      <c r="AT223" s="382" t="s">
        <v>2869</v>
      </c>
      <c r="AU223" s="657" t="s">
        <v>2869</v>
      </c>
      <c r="AV223" s="382" t="s">
        <v>2869</v>
      </c>
      <c r="AW223" s="658" t="s">
        <v>2869</v>
      </c>
      <c r="AX223" s="359"/>
    </row>
    <row r="224">
      <c r="A224" s="480" t="s">
        <v>5138</v>
      </c>
      <c r="B224" s="433">
        <v>46168.0</v>
      </c>
      <c r="C224" s="434" t="s">
        <v>5507</v>
      </c>
      <c r="D224" s="363" t="s">
        <v>5508</v>
      </c>
      <c r="E224" s="367"/>
      <c r="F224" s="365"/>
      <c r="G224" s="368"/>
      <c r="H224" s="655"/>
      <c r="I224" s="365"/>
      <c r="J224" s="366"/>
      <c r="K224" s="367"/>
      <c r="L224" s="365"/>
      <c r="M224" s="368"/>
      <c r="N224" s="655"/>
      <c r="O224" s="365"/>
      <c r="P224" s="366"/>
      <c r="Q224" s="367"/>
      <c r="R224" s="365"/>
      <c r="S224" s="368"/>
      <c r="T224" s="655"/>
      <c r="U224" s="365"/>
      <c r="V224" s="366"/>
      <c r="W224" s="364"/>
      <c r="X224" s="365"/>
      <c r="Y224" s="368"/>
      <c r="Z224" s="655"/>
      <c r="AA224" s="365"/>
      <c r="AB224" s="366"/>
      <c r="AC224" s="364"/>
      <c r="AD224" s="365"/>
      <c r="AE224" s="368"/>
      <c r="AF224" s="655"/>
      <c r="AG224" s="365"/>
      <c r="AH224" s="366"/>
      <c r="AI224" s="364"/>
      <c r="AJ224" s="365"/>
      <c r="AK224" s="368"/>
      <c r="AL224" s="655"/>
      <c r="AM224" s="365"/>
      <c r="AN224" s="366"/>
      <c r="AO224" s="369" t="s">
        <v>3013</v>
      </c>
      <c r="AP224" s="481"/>
      <c r="AQ224" s="372"/>
      <c r="AR224" s="653"/>
      <c r="AS224" s="353"/>
      <c r="AT224" s="382" t="s">
        <v>2869</v>
      </c>
      <c r="AU224" s="657" t="s">
        <v>2869</v>
      </c>
      <c r="AV224" s="382" t="s">
        <v>2869</v>
      </c>
      <c r="AW224" s="658" t="s">
        <v>2869</v>
      </c>
      <c r="AX224" s="359"/>
    </row>
    <row r="225">
      <c r="A225" s="480" t="s">
        <v>5135</v>
      </c>
      <c r="B225" s="433">
        <v>46170.0</v>
      </c>
      <c r="C225" s="434" t="s">
        <v>5509</v>
      </c>
      <c r="D225" s="363" t="s">
        <v>5510</v>
      </c>
      <c r="E225" s="367"/>
      <c r="F225" s="365"/>
      <c r="G225" s="368"/>
      <c r="H225" s="655"/>
      <c r="I225" s="365"/>
      <c r="J225" s="366"/>
      <c r="K225" s="367"/>
      <c r="L225" s="365"/>
      <c r="M225" s="368"/>
      <c r="N225" s="655"/>
      <c r="O225" s="365"/>
      <c r="P225" s="366"/>
      <c r="Q225" s="367"/>
      <c r="R225" s="365"/>
      <c r="S225" s="368"/>
      <c r="T225" s="655"/>
      <c r="U225" s="365"/>
      <c r="V225" s="366"/>
      <c r="W225" s="364"/>
      <c r="X225" s="365"/>
      <c r="Y225" s="368"/>
      <c r="Z225" s="655"/>
      <c r="AA225" s="365"/>
      <c r="AB225" s="366"/>
      <c r="AC225" s="364"/>
      <c r="AD225" s="365"/>
      <c r="AE225" s="368"/>
      <c r="AF225" s="655"/>
      <c r="AG225" s="365"/>
      <c r="AH225" s="366"/>
      <c r="AI225" s="364"/>
      <c r="AJ225" s="365"/>
      <c r="AK225" s="368"/>
      <c r="AL225" s="655"/>
      <c r="AM225" s="365"/>
      <c r="AN225" s="366"/>
      <c r="AO225" s="369" t="s">
        <v>3013</v>
      </c>
      <c r="AP225" s="481"/>
      <c r="AQ225" s="372"/>
      <c r="AR225" s="653"/>
      <c r="AS225" s="353"/>
      <c r="AT225" s="382" t="s">
        <v>2869</v>
      </c>
      <c r="AU225" s="657" t="s">
        <v>2869</v>
      </c>
      <c r="AV225" s="382" t="s">
        <v>2869</v>
      </c>
      <c r="AW225" s="658" t="s">
        <v>2869</v>
      </c>
      <c r="AX225" s="359"/>
    </row>
    <row r="226">
      <c r="A226" s="480" t="s">
        <v>5135</v>
      </c>
      <c r="B226" s="433">
        <v>46170.0</v>
      </c>
      <c r="C226" s="434" t="s">
        <v>5511</v>
      </c>
      <c r="D226" s="363" t="s">
        <v>5512</v>
      </c>
      <c r="E226" s="367"/>
      <c r="F226" s="365"/>
      <c r="G226" s="368"/>
      <c r="H226" s="655"/>
      <c r="I226" s="365"/>
      <c r="J226" s="366"/>
      <c r="K226" s="367"/>
      <c r="L226" s="365"/>
      <c r="M226" s="368"/>
      <c r="N226" s="655"/>
      <c r="O226" s="365"/>
      <c r="P226" s="366"/>
      <c r="Q226" s="367"/>
      <c r="R226" s="365"/>
      <c r="S226" s="368"/>
      <c r="T226" s="655"/>
      <c r="U226" s="365"/>
      <c r="V226" s="366"/>
      <c r="W226" s="364"/>
      <c r="X226" s="365"/>
      <c r="Y226" s="368"/>
      <c r="Z226" s="655"/>
      <c r="AA226" s="365"/>
      <c r="AB226" s="366"/>
      <c r="AC226" s="364"/>
      <c r="AD226" s="365"/>
      <c r="AE226" s="368"/>
      <c r="AF226" s="655"/>
      <c r="AG226" s="365"/>
      <c r="AH226" s="366"/>
      <c r="AI226" s="364"/>
      <c r="AJ226" s="365"/>
      <c r="AK226" s="368"/>
      <c r="AL226" s="655"/>
      <c r="AM226" s="365"/>
      <c r="AN226" s="366"/>
      <c r="AO226" s="369" t="s">
        <v>3017</v>
      </c>
      <c r="AP226" s="481"/>
      <c r="AQ226" s="372"/>
      <c r="AR226" s="653" t="s">
        <v>7472</v>
      </c>
      <c r="AS226" s="353"/>
      <c r="AT226" s="382">
        <v>0.0</v>
      </c>
      <c r="AU226" s="657">
        <v>100.0</v>
      </c>
      <c r="AV226" s="382">
        <v>0.0</v>
      </c>
      <c r="AW226" s="658">
        <v>100.0</v>
      </c>
      <c r="AX226" s="393" t="s">
        <v>3049</v>
      </c>
    </row>
    <row r="227">
      <c r="A227" s="480" t="s">
        <v>5135</v>
      </c>
      <c r="B227" s="433">
        <v>46170.0</v>
      </c>
      <c r="C227" s="434" t="s">
        <v>7623</v>
      </c>
      <c r="D227" s="363" t="s">
        <v>7624</v>
      </c>
      <c r="E227" s="367"/>
      <c r="F227" s="365"/>
      <c r="G227" s="368"/>
      <c r="H227" s="655"/>
      <c r="I227" s="365"/>
      <c r="J227" s="366"/>
      <c r="K227" s="367"/>
      <c r="L227" s="365"/>
      <c r="M227" s="368"/>
      <c r="N227" s="655"/>
      <c r="O227" s="365"/>
      <c r="P227" s="366"/>
      <c r="Q227" s="367"/>
      <c r="R227" s="365"/>
      <c r="S227" s="368"/>
      <c r="T227" s="655"/>
      <c r="U227" s="365"/>
      <c r="V227" s="366"/>
      <c r="W227" s="364"/>
      <c r="X227" s="365"/>
      <c r="Y227" s="368"/>
      <c r="Z227" s="655"/>
      <c r="AA227" s="365"/>
      <c r="AB227" s="366"/>
      <c r="AC227" s="364"/>
      <c r="AD227" s="365"/>
      <c r="AE227" s="368"/>
      <c r="AF227" s="655"/>
      <c r="AG227" s="365"/>
      <c r="AH227" s="366"/>
      <c r="AI227" s="364"/>
      <c r="AJ227" s="365"/>
      <c r="AK227" s="368"/>
      <c r="AL227" s="655"/>
      <c r="AM227" s="365"/>
      <c r="AN227" s="366"/>
      <c r="AO227" s="369" t="s">
        <v>3017</v>
      </c>
      <c r="AP227" s="481"/>
      <c r="AQ227" s="372"/>
      <c r="AR227" s="653" t="s">
        <v>7472</v>
      </c>
      <c r="AS227" s="353"/>
      <c r="AT227" s="382">
        <v>0.0</v>
      </c>
      <c r="AU227" s="657">
        <v>100.0</v>
      </c>
      <c r="AV227" s="382">
        <v>0.0</v>
      </c>
      <c r="AW227" s="658">
        <v>100.0</v>
      </c>
      <c r="AX227" s="393" t="s">
        <v>3049</v>
      </c>
    </row>
    <row r="228">
      <c r="A228" s="480" t="s">
        <v>5132</v>
      </c>
      <c r="B228" s="433">
        <v>46169.0</v>
      </c>
      <c r="C228" s="434" t="s">
        <v>7625</v>
      </c>
      <c r="D228" s="363" t="s">
        <v>7626</v>
      </c>
      <c r="E228" s="367"/>
      <c r="F228" s="365"/>
      <c r="G228" s="368"/>
      <c r="H228" s="655"/>
      <c r="I228" s="365"/>
      <c r="J228" s="366"/>
      <c r="K228" s="367"/>
      <c r="L228" s="365"/>
      <c r="M228" s="368"/>
      <c r="N228" s="655"/>
      <c r="O228" s="365"/>
      <c r="P228" s="366"/>
      <c r="Q228" s="367"/>
      <c r="R228" s="365"/>
      <c r="S228" s="368"/>
      <c r="T228" s="655"/>
      <c r="U228" s="365"/>
      <c r="V228" s="366"/>
      <c r="W228" s="364"/>
      <c r="X228" s="365">
        <v>1.0</v>
      </c>
      <c r="Y228" s="368"/>
      <c r="Z228" s="655"/>
      <c r="AA228" s="365"/>
      <c r="AB228" s="366"/>
      <c r="AC228" s="364"/>
      <c r="AD228" s="365"/>
      <c r="AE228" s="368"/>
      <c r="AF228" s="655"/>
      <c r="AG228" s="365"/>
      <c r="AH228" s="366"/>
      <c r="AI228" s="364"/>
      <c r="AJ228" s="365"/>
      <c r="AK228" s="368"/>
      <c r="AL228" s="655"/>
      <c r="AM228" s="365"/>
      <c r="AN228" s="366"/>
      <c r="AO228" s="369" t="s">
        <v>3017</v>
      </c>
      <c r="AP228" s="481"/>
      <c r="AQ228" s="380" t="s">
        <v>7627</v>
      </c>
      <c r="AR228" s="653" t="s">
        <v>7472</v>
      </c>
      <c r="AS228" s="353"/>
      <c r="AT228" s="382">
        <v>3.0</v>
      </c>
      <c r="AU228" s="657">
        <v>97.0</v>
      </c>
      <c r="AV228" s="382">
        <v>0.0</v>
      </c>
      <c r="AW228" s="658">
        <v>100.0</v>
      </c>
      <c r="AX228" s="393" t="s">
        <v>3049</v>
      </c>
    </row>
    <row r="229">
      <c r="A229" s="480" t="s">
        <v>5135</v>
      </c>
      <c r="B229" s="433">
        <v>46170.0</v>
      </c>
      <c r="C229" s="434" t="s">
        <v>7628</v>
      </c>
      <c r="D229" s="363" t="s">
        <v>7629</v>
      </c>
      <c r="E229" s="367"/>
      <c r="F229" s="365"/>
      <c r="G229" s="368"/>
      <c r="H229" s="655"/>
      <c r="I229" s="365"/>
      <c r="J229" s="366"/>
      <c r="K229" s="367"/>
      <c r="L229" s="365"/>
      <c r="M229" s="368"/>
      <c r="N229" s="655"/>
      <c r="O229" s="365"/>
      <c r="P229" s="366"/>
      <c r="Q229" s="367"/>
      <c r="R229" s="365"/>
      <c r="S229" s="368"/>
      <c r="T229" s="655"/>
      <c r="U229" s="365"/>
      <c r="V229" s="366"/>
      <c r="W229" s="364"/>
      <c r="X229" s="365"/>
      <c r="Y229" s="368"/>
      <c r="Z229" s="655"/>
      <c r="AA229" s="365"/>
      <c r="AB229" s="366"/>
      <c r="AC229" s="364"/>
      <c r="AD229" s="365"/>
      <c r="AE229" s="368"/>
      <c r="AF229" s="655"/>
      <c r="AG229" s="365"/>
      <c r="AH229" s="366"/>
      <c r="AI229" s="364"/>
      <c r="AJ229" s="365"/>
      <c r="AK229" s="368"/>
      <c r="AL229" s="655"/>
      <c r="AM229" s="365"/>
      <c r="AN229" s="366"/>
      <c r="AO229" s="369" t="s">
        <v>3017</v>
      </c>
      <c r="AP229" s="481"/>
      <c r="AQ229" s="380"/>
      <c r="AR229" s="653" t="s">
        <v>7472</v>
      </c>
      <c r="AS229" s="353"/>
      <c r="AT229" s="382">
        <v>0.0</v>
      </c>
      <c r="AU229" s="657">
        <v>100.0</v>
      </c>
      <c r="AV229" s="382">
        <v>0.0</v>
      </c>
      <c r="AW229" s="658">
        <v>100.0</v>
      </c>
      <c r="AX229" s="393" t="s">
        <v>3049</v>
      </c>
    </row>
    <row r="230">
      <c r="A230" s="480" t="s">
        <v>5135</v>
      </c>
      <c r="B230" s="433">
        <v>46170.0</v>
      </c>
      <c r="C230" s="434" t="s">
        <v>7630</v>
      </c>
      <c r="D230" s="363" t="s">
        <v>7631</v>
      </c>
      <c r="E230" s="367"/>
      <c r="F230" s="365"/>
      <c r="G230" s="368"/>
      <c r="H230" s="655"/>
      <c r="I230" s="365"/>
      <c r="J230" s="366"/>
      <c r="K230" s="367"/>
      <c r="L230" s="365"/>
      <c r="M230" s="368"/>
      <c r="N230" s="655"/>
      <c r="O230" s="365"/>
      <c r="P230" s="366"/>
      <c r="Q230" s="367"/>
      <c r="R230" s="365"/>
      <c r="S230" s="368"/>
      <c r="T230" s="655"/>
      <c r="U230" s="365"/>
      <c r="V230" s="366"/>
      <c r="W230" s="364"/>
      <c r="X230" s="365"/>
      <c r="Y230" s="368"/>
      <c r="Z230" s="655"/>
      <c r="AA230" s="365"/>
      <c r="AB230" s="366"/>
      <c r="AC230" s="364"/>
      <c r="AD230" s="365"/>
      <c r="AE230" s="368"/>
      <c r="AF230" s="655"/>
      <c r="AG230" s="365"/>
      <c r="AH230" s="366"/>
      <c r="AI230" s="364"/>
      <c r="AJ230" s="365"/>
      <c r="AK230" s="368"/>
      <c r="AL230" s="655"/>
      <c r="AM230" s="365"/>
      <c r="AN230" s="366"/>
      <c r="AO230" s="369" t="s">
        <v>3017</v>
      </c>
      <c r="AP230" s="481"/>
      <c r="AQ230" s="372"/>
      <c r="AR230" s="653" t="s">
        <v>7472</v>
      </c>
      <c r="AS230" s="353"/>
      <c r="AT230" s="382">
        <v>0.0</v>
      </c>
      <c r="AU230" s="657">
        <v>100.0</v>
      </c>
      <c r="AV230" s="382">
        <v>0.0</v>
      </c>
      <c r="AW230" s="658">
        <v>100.0</v>
      </c>
      <c r="AX230" s="393" t="s">
        <v>3049</v>
      </c>
    </row>
    <row r="231">
      <c r="A231" s="480" t="s">
        <v>5132</v>
      </c>
      <c r="B231" s="433">
        <v>46169.0</v>
      </c>
      <c r="C231" s="434" t="s">
        <v>7632</v>
      </c>
      <c r="D231" s="363" t="s">
        <v>7633</v>
      </c>
      <c r="E231" s="367"/>
      <c r="F231" s="365"/>
      <c r="G231" s="368"/>
      <c r="H231" s="655"/>
      <c r="I231" s="365"/>
      <c r="J231" s="366"/>
      <c r="K231" s="367"/>
      <c r="L231" s="365"/>
      <c r="M231" s="368"/>
      <c r="N231" s="655"/>
      <c r="O231" s="365"/>
      <c r="P231" s="366"/>
      <c r="Q231" s="367"/>
      <c r="R231" s="365"/>
      <c r="S231" s="368"/>
      <c r="T231" s="655"/>
      <c r="U231" s="365"/>
      <c r="V231" s="366"/>
      <c r="W231" s="364"/>
      <c r="X231" s="365"/>
      <c r="Y231" s="368"/>
      <c r="Z231" s="655"/>
      <c r="AA231" s="365"/>
      <c r="AB231" s="366"/>
      <c r="AC231" s="364"/>
      <c r="AD231" s="365"/>
      <c r="AE231" s="368"/>
      <c r="AF231" s="655"/>
      <c r="AG231" s="365"/>
      <c r="AH231" s="366"/>
      <c r="AI231" s="364"/>
      <c r="AJ231" s="365"/>
      <c r="AK231" s="368"/>
      <c r="AL231" s="655"/>
      <c r="AM231" s="365"/>
      <c r="AN231" s="366"/>
      <c r="AO231" s="369" t="s">
        <v>3017</v>
      </c>
      <c r="AP231" s="481"/>
      <c r="AQ231" s="372"/>
      <c r="AR231" s="653"/>
      <c r="AS231" s="353"/>
      <c r="AT231" s="382" t="s">
        <v>2869</v>
      </c>
      <c r="AU231" s="657" t="s">
        <v>2869</v>
      </c>
      <c r="AV231" s="382" t="s">
        <v>2869</v>
      </c>
      <c r="AW231" s="658" t="s">
        <v>2869</v>
      </c>
      <c r="AX231" s="359"/>
    </row>
    <row r="232">
      <c r="A232" s="480" t="s">
        <v>5135</v>
      </c>
      <c r="B232" s="433">
        <v>46170.0</v>
      </c>
      <c r="C232" s="434" t="s">
        <v>5521</v>
      </c>
      <c r="D232" s="363" t="s">
        <v>5522</v>
      </c>
      <c r="E232" s="367"/>
      <c r="F232" s="365"/>
      <c r="G232" s="368"/>
      <c r="H232" s="655"/>
      <c r="I232" s="365"/>
      <c r="J232" s="366"/>
      <c r="K232" s="367"/>
      <c r="L232" s="365"/>
      <c r="M232" s="368"/>
      <c r="N232" s="655"/>
      <c r="O232" s="365"/>
      <c r="P232" s="366"/>
      <c r="Q232" s="367"/>
      <c r="R232" s="365"/>
      <c r="S232" s="368"/>
      <c r="T232" s="655"/>
      <c r="U232" s="365"/>
      <c r="V232" s="366"/>
      <c r="W232" s="364"/>
      <c r="X232" s="365"/>
      <c r="Y232" s="368"/>
      <c r="Z232" s="655"/>
      <c r="AA232" s="365"/>
      <c r="AB232" s="366"/>
      <c r="AC232" s="364"/>
      <c r="AD232" s="365"/>
      <c r="AE232" s="368"/>
      <c r="AF232" s="655"/>
      <c r="AG232" s="365"/>
      <c r="AH232" s="366"/>
      <c r="AI232" s="364"/>
      <c r="AJ232" s="365"/>
      <c r="AK232" s="368"/>
      <c r="AL232" s="655"/>
      <c r="AM232" s="365"/>
      <c r="AN232" s="366"/>
      <c r="AO232" s="396" t="s">
        <v>3017</v>
      </c>
      <c r="AP232" s="507"/>
      <c r="AQ232" s="380"/>
      <c r="AR232" s="653"/>
      <c r="AS232" s="353"/>
      <c r="AT232" s="382" t="s">
        <v>2869</v>
      </c>
      <c r="AU232" s="657" t="s">
        <v>2869</v>
      </c>
      <c r="AV232" s="382" t="s">
        <v>2869</v>
      </c>
      <c r="AW232" s="658" t="s">
        <v>2869</v>
      </c>
      <c r="AX232" s="393"/>
    </row>
    <row r="233">
      <c r="A233" s="480" t="s">
        <v>5132</v>
      </c>
      <c r="B233" s="433">
        <v>46169.0</v>
      </c>
      <c r="C233" s="434" t="s">
        <v>7634</v>
      </c>
      <c r="D233" s="363" t="s">
        <v>7635</v>
      </c>
      <c r="E233" s="367"/>
      <c r="F233" s="365"/>
      <c r="G233" s="368"/>
      <c r="H233" s="655"/>
      <c r="I233" s="365"/>
      <c r="J233" s="366"/>
      <c r="K233" s="367"/>
      <c r="L233" s="365"/>
      <c r="M233" s="368"/>
      <c r="N233" s="655"/>
      <c r="O233" s="365"/>
      <c r="P233" s="366"/>
      <c r="Q233" s="367"/>
      <c r="R233" s="365"/>
      <c r="S233" s="368"/>
      <c r="T233" s="655"/>
      <c r="U233" s="365"/>
      <c r="V233" s="366"/>
      <c r="W233" s="364"/>
      <c r="X233" s="365"/>
      <c r="Y233" s="368"/>
      <c r="Z233" s="655"/>
      <c r="AA233" s="365"/>
      <c r="AB233" s="366"/>
      <c r="AC233" s="364"/>
      <c r="AD233" s="365"/>
      <c r="AE233" s="368"/>
      <c r="AF233" s="655"/>
      <c r="AG233" s="365"/>
      <c r="AH233" s="366"/>
      <c r="AI233" s="364"/>
      <c r="AJ233" s="365"/>
      <c r="AK233" s="368"/>
      <c r="AL233" s="655"/>
      <c r="AM233" s="365"/>
      <c r="AN233" s="366"/>
      <c r="AO233" s="369" t="s">
        <v>3017</v>
      </c>
      <c r="AP233" s="481"/>
      <c r="AQ233" s="380"/>
      <c r="AR233" s="653"/>
      <c r="AS233" s="353"/>
      <c r="AT233" s="382" t="s">
        <v>2869</v>
      </c>
      <c r="AU233" s="657" t="s">
        <v>2869</v>
      </c>
      <c r="AV233" s="382" t="s">
        <v>2869</v>
      </c>
      <c r="AW233" s="658" t="s">
        <v>2869</v>
      </c>
      <c r="AX233" s="393"/>
    </row>
    <row r="234">
      <c r="A234" s="480" t="s">
        <v>5138</v>
      </c>
      <c r="B234" s="433">
        <v>46168.0</v>
      </c>
      <c r="C234" s="434" t="s">
        <v>5525</v>
      </c>
      <c r="D234" s="363" t="s">
        <v>5526</v>
      </c>
      <c r="E234" s="367"/>
      <c r="F234" s="365"/>
      <c r="G234" s="368"/>
      <c r="H234" s="655"/>
      <c r="I234" s="365"/>
      <c r="J234" s="366"/>
      <c r="K234" s="367"/>
      <c r="L234" s="365"/>
      <c r="M234" s="368"/>
      <c r="N234" s="655"/>
      <c r="O234" s="365"/>
      <c r="P234" s="366"/>
      <c r="Q234" s="367"/>
      <c r="R234" s="365"/>
      <c r="S234" s="368"/>
      <c r="T234" s="655"/>
      <c r="U234" s="365"/>
      <c r="V234" s="366"/>
      <c r="W234" s="364"/>
      <c r="X234" s="365"/>
      <c r="Y234" s="368"/>
      <c r="Z234" s="655"/>
      <c r="AA234" s="365"/>
      <c r="AB234" s="366"/>
      <c r="AC234" s="364"/>
      <c r="AD234" s="365"/>
      <c r="AE234" s="368"/>
      <c r="AF234" s="655"/>
      <c r="AG234" s="365"/>
      <c r="AH234" s="366"/>
      <c r="AI234" s="364"/>
      <c r="AJ234" s="365"/>
      <c r="AK234" s="368"/>
      <c r="AL234" s="655"/>
      <c r="AM234" s="365"/>
      <c r="AN234" s="366"/>
      <c r="AO234" s="369" t="s">
        <v>3017</v>
      </c>
      <c r="AP234" s="481"/>
      <c r="AQ234" s="380"/>
      <c r="AR234" s="653"/>
      <c r="AS234" s="353"/>
      <c r="AT234" s="382" t="s">
        <v>2869</v>
      </c>
      <c r="AU234" s="657" t="s">
        <v>2869</v>
      </c>
      <c r="AV234" s="382" t="s">
        <v>2869</v>
      </c>
      <c r="AW234" s="658" t="s">
        <v>2869</v>
      </c>
      <c r="AX234" s="393"/>
    </row>
    <row r="235">
      <c r="A235" s="480" t="s">
        <v>5138</v>
      </c>
      <c r="B235" s="433">
        <v>46168.0</v>
      </c>
      <c r="C235" s="434" t="s">
        <v>5527</v>
      </c>
      <c r="D235" s="363" t="s">
        <v>5528</v>
      </c>
      <c r="E235" s="367"/>
      <c r="F235" s="365"/>
      <c r="G235" s="368"/>
      <c r="H235" s="655"/>
      <c r="I235" s="365"/>
      <c r="J235" s="366"/>
      <c r="K235" s="367"/>
      <c r="L235" s="365"/>
      <c r="M235" s="368"/>
      <c r="N235" s="655"/>
      <c r="O235" s="365"/>
      <c r="P235" s="366"/>
      <c r="Q235" s="367"/>
      <c r="R235" s="365"/>
      <c r="S235" s="368"/>
      <c r="T235" s="655"/>
      <c r="U235" s="365"/>
      <c r="V235" s="366"/>
      <c r="W235" s="364"/>
      <c r="X235" s="365"/>
      <c r="Y235" s="368"/>
      <c r="Z235" s="655"/>
      <c r="AA235" s="365"/>
      <c r="AB235" s="366"/>
      <c r="AC235" s="364"/>
      <c r="AD235" s="365"/>
      <c r="AE235" s="368"/>
      <c r="AF235" s="655"/>
      <c r="AG235" s="365"/>
      <c r="AH235" s="366"/>
      <c r="AI235" s="364"/>
      <c r="AJ235" s="365"/>
      <c r="AK235" s="368"/>
      <c r="AL235" s="655"/>
      <c r="AM235" s="365"/>
      <c r="AN235" s="366"/>
      <c r="AO235" s="369" t="s">
        <v>3017</v>
      </c>
      <c r="AP235" s="481"/>
      <c r="AQ235" s="380"/>
      <c r="AR235" s="653"/>
      <c r="AS235" s="353"/>
      <c r="AT235" s="382" t="s">
        <v>2869</v>
      </c>
      <c r="AU235" s="657" t="s">
        <v>2869</v>
      </c>
      <c r="AV235" s="382" t="s">
        <v>2869</v>
      </c>
      <c r="AW235" s="658" t="s">
        <v>2869</v>
      </c>
      <c r="AX235" s="393"/>
    </row>
    <row r="236">
      <c r="A236" s="480" t="s">
        <v>5132</v>
      </c>
      <c r="B236" s="433">
        <v>46169.0</v>
      </c>
      <c r="C236" s="434" t="s">
        <v>5529</v>
      </c>
      <c r="D236" s="363" t="s">
        <v>5530</v>
      </c>
      <c r="E236" s="367"/>
      <c r="F236" s="365"/>
      <c r="G236" s="368"/>
      <c r="H236" s="655"/>
      <c r="I236" s="365"/>
      <c r="J236" s="366"/>
      <c r="K236" s="367"/>
      <c r="L236" s="365"/>
      <c r="M236" s="368"/>
      <c r="N236" s="655"/>
      <c r="O236" s="365"/>
      <c r="P236" s="366"/>
      <c r="Q236" s="367"/>
      <c r="R236" s="365"/>
      <c r="S236" s="368"/>
      <c r="T236" s="655"/>
      <c r="U236" s="365"/>
      <c r="V236" s="366"/>
      <c r="W236" s="364"/>
      <c r="X236" s="365"/>
      <c r="Y236" s="368"/>
      <c r="Z236" s="655"/>
      <c r="AA236" s="365"/>
      <c r="AB236" s="366"/>
      <c r="AC236" s="364"/>
      <c r="AD236" s="365"/>
      <c r="AE236" s="368"/>
      <c r="AF236" s="655"/>
      <c r="AG236" s="365"/>
      <c r="AH236" s="366"/>
      <c r="AI236" s="364"/>
      <c r="AJ236" s="365"/>
      <c r="AK236" s="368"/>
      <c r="AL236" s="655"/>
      <c r="AM236" s="365"/>
      <c r="AN236" s="366"/>
      <c r="AO236" s="369" t="s">
        <v>3017</v>
      </c>
      <c r="AP236" s="481"/>
      <c r="AQ236" s="380"/>
      <c r="AR236" s="653"/>
      <c r="AS236" s="353"/>
      <c r="AT236" s="382" t="s">
        <v>2869</v>
      </c>
      <c r="AU236" s="657" t="s">
        <v>2869</v>
      </c>
      <c r="AV236" s="382" t="s">
        <v>2869</v>
      </c>
      <c r="AW236" s="658" t="s">
        <v>2869</v>
      </c>
      <c r="AX236" s="393"/>
    </row>
    <row r="237">
      <c r="A237" s="480" t="s">
        <v>5132</v>
      </c>
      <c r="B237" s="433">
        <v>46169.0</v>
      </c>
      <c r="C237" s="434" t="s">
        <v>7636</v>
      </c>
      <c r="D237" s="363" t="s">
        <v>7637</v>
      </c>
      <c r="E237" s="367"/>
      <c r="F237" s="365"/>
      <c r="G237" s="368"/>
      <c r="H237" s="655"/>
      <c r="I237" s="365"/>
      <c r="J237" s="366"/>
      <c r="K237" s="367"/>
      <c r="L237" s="365"/>
      <c r="M237" s="368"/>
      <c r="N237" s="655"/>
      <c r="O237" s="365"/>
      <c r="P237" s="366"/>
      <c r="Q237" s="367"/>
      <c r="R237" s="365"/>
      <c r="S237" s="368"/>
      <c r="T237" s="655"/>
      <c r="U237" s="365"/>
      <c r="V237" s="366"/>
      <c r="W237" s="364"/>
      <c r="X237" s="365"/>
      <c r="Y237" s="368"/>
      <c r="Z237" s="655"/>
      <c r="AA237" s="365"/>
      <c r="AB237" s="366"/>
      <c r="AC237" s="364"/>
      <c r="AD237" s="365"/>
      <c r="AE237" s="368"/>
      <c r="AF237" s="655"/>
      <c r="AG237" s="365"/>
      <c r="AH237" s="366"/>
      <c r="AI237" s="364"/>
      <c r="AJ237" s="365"/>
      <c r="AK237" s="368"/>
      <c r="AL237" s="655"/>
      <c r="AM237" s="365"/>
      <c r="AN237" s="366"/>
      <c r="AO237" s="369"/>
      <c r="AP237" s="506" t="s">
        <v>3035</v>
      </c>
      <c r="AQ237" s="380"/>
      <c r="AR237" s="653" t="s">
        <v>7472</v>
      </c>
      <c r="AS237" s="353"/>
      <c r="AT237" s="382">
        <v>0.0</v>
      </c>
      <c r="AU237" s="657">
        <v>100.0</v>
      </c>
      <c r="AV237" s="382">
        <v>0.0</v>
      </c>
      <c r="AW237" s="658">
        <v>100.0</v>
      </c>
      <c r="AX237" s="393" t="s">
        <v>3049</v>
      </c>
    </row>
    <row r="238">
      <c r="A238" s="480" t="s">
        <v>5132</v>
      </c>
      <c r="B238" s="433">
        <v>46169.0</v>
      </c>
      <c r="C238" s="434" t="s">
        <v>5531</v>
      </c>
      <c r="D238" s="363" t="s">
        <v>5532</v>
      </c>
      <c r="E238" s="367"/>
      <c r="F238" s="365"/>
      <c r="G238" s="368"/>
      <c r="H238" s="655"/>
      <c r="I238" s="365"/>
      <c r="J238" s="366"/>
      <c r="K238" s="367"/>
      <c r="L238" s="365"/>
      <c r="M238" s="368"/>
      <c r="N238" s="655"/>
      <c r="O238" s="365"/>
      <c r="P238" s="366"/>
      <c r="Q238" s="367"/>
      <c r="R238" s="365"/>
      <c r="S238" s="368"/>
      <c r="T238" s="655"/>
      <c r="U238" s="365"/>
      <c r="V238" s="366"/>
      <c r="W238" s="364"/>
      <c r="X238" s="365"/>
      <c r="Y238" s="368"/>
      <c r="Z238" s="655"/>
      <c r="AA238" s="365"/>
      <c r="AB238" s="366"/>
      <c r="AC238" s="364"/>
      <c r="AD238" s="365"/>
      <c r="AE238" s="368"/>
      <c r="AF238" s="655"/>
      <c r="AG238" s="365"/>
      <c r="AH238" s="366"/>
      <c r="AI238" s="364"/>
      <c r="AJ238" s="365"/>
      <c r="AK238" s="368"/>
      <c r="AL238" s="655"/>
      <c r="AM238" s="365"/>
      <c r="AN238" s="366"/>
      <c r="AO238" s="369" t="s">
        <v>2427</v>
      </c>
      <c r="AP238" s="506" t="s">
        <v>3035</v>
      </c>
      <c r="AQ238" s="372"/>
      <c r="AR238" s="653" t="s">
        <v>7472</v>
      </c>
      <c r="AS238" s="353"/>
      <c r="AT238" s="382">
        <v>0.0</v>
      </c>
      <c r="AU238" s="657">
        <v>100.0</v>
      </c>
      <c r="AV238" s="382">
        <v>0.0</v>
      </c>
      <c r="AW238" s="658">
        <v>100.0</v>
      </c>
      <c r="AX238" s="393" t="s">
        <v>3049</v>
      </c>
    </row>
    <row r="239">
      <c r="A239" s="480" t="s">
        <v>5132</v>
      </c>
      <c r="B239" s="433">
        <v>46169.0</v>
      </c>
      <c r="C239" s="434" t="s">
        <v>5533</v>
      </c>
      <c r="D239" s="363" t="s">
        <v>5534</v>
      </c>
      <c r="E239" s="367"/>
      <c r="F239" s="365"/>
      <c r="G239" s="368"/>
      <c r="H239" s="655"/>
      <c r="I239" s="365"/>
      <c r="J239" s="366"/>
      <c r="K239" s="367"/>
      <c r="L239" s="365"/>
      <c r="M239" s="368"/>
      <c r="N239" s="655"/>
      <c r="O239" s="365"/>
      <c r="P239" s="366"/>
      <c r="Q239" s="367"/>
      <c r="R239" s="365"/>
      <c r="S239" s="368"/>
      <c r="T239" s="655"/>
      <c r="U239" s="365"/>
      <c r="V239" s="366"/>
      <c r="W239" s="364"/>
      <c r="X239" s="365"/>
      <c r="Y239" s="368"/>
      <c r="Z239" s="655"/>
      <c r="AA239" s="365"/>
      <c r="AB239" s="366"/>
      <c r="AC239" s="364"/>
      <c r="AD239" s="365"/>
      <c r="AE239" s="368"/>
      <c r="AF239" s="655"/>
      <c r="AG239" s="365"/>
      <c r="AH239" s="366"/>
      <c r="AI239" s="364"/>
      <c r="AJ239" s="365"/>
      <c r="AK239" s="368"/>
      <c r="AL239" s="655"/>
      <c r="AM239" s="365"/>
      <c r="AN239" s="366"/>
      <c r="AO239" s="369" t="s">
        <v>3017</v>
      </c>
      <c r="AP239" s="506" t="s">
        <v>3035</v>
      </c>
      <c r="AQ239" s="372"/>
      <c r="AR239" s="653" t="s">
        <v>7472</v>
      </c>
      <c r="AS239" s="353"/>
      <c r="AT239" s="382">
        <v>0.0</v>
      </c>
      <c r="AU239" s="657">
        <v>100.0</v>
      </c>
      <c r="AV239" s="382">
        <v>0.0</v>
      </c>
      <c r="AW239" s="658">
        <v>100.0</v>
      </c>
      <c r="AX239" s="393" t="s">
        <v>3049</v>
      </c>
    </row>
    <row r="240">
      <c r="A240" s="480" t="s">
        <v>5132</v>
      </c>
      <c r="B240" s="433">
        <v>46169.0</v>
      </c>
      <c r="C240" s="434" t="s">
        <v>5535</v>
      </c>
      <c r="D240" s="363" t="s">
        <v>5536</v>
      </c>
      <c r="E240" s="367"/>
      <c r="F240" s="365"/>
      <c r="G240" s="368"/>
      <c r="H240" s="655"/>
      <c r="I240" s="365"/>
      <c r="J240" s="366"/>
      <c r="K240" s="367"/>
      <c r="L240" s="365"/>
      <c r="M240" s="368"/>
      <c r="N240" s="655"/>
      <c r="O240" s="365"/>
      <c r="P240" s="366"/>
      <c r="Q240" s="367"/>
      <c r="R240" s="365"/>
      <c r="S240" s="368"/>
      <c r="T240" s="655"/>
      <c r="U240" s="365"/>
      <c r="V240" s="366"/>
      <c r="W240" s="364"/>
      <c r="X240" s="365"/>
      <c r="Y240" s="368"/>
      <c r="Z240" s="655"/>
      <c r="AA240" s="365"/>
      <c r="AB240" s="366"/>
      <c r="AC240" s="364"/>
      <c r="AD240" s="365"/>
      <c r="AE240" s="368"/>
      <c r="AF240" s="655"/>
      <c r="AG240" s="365"/>
      <c r="AH240" s="366"/>
      <c r="AI240" s="364"/>
      <c r="AJ240" s="365"/>
      <c r="AK240" s="368"/>
      <c r="AL240" s="655"/>
      <c r="AM240" s="365"/>
      <c r="AN240" s="366"/>
      <c r="AO240" s="369" t="s">
        <v>241</v>
      </c>
      <c r="AP240" s="506" t="s">
        <v>3035</v>
      </c>
      <c r="AQ240" s="380" t="s">
        <v>7638</v>
      </c>
      <c r="AR240" s="653" t="s">
        <v>7639</v>
      </c>
      <c r="AS240" s="353"/>
      <c r="AT240" s="382" t="s">
        <v>2869</v>
      </c>
      <c r="AU240" s="657" t="s">
        <v>2869</v>
      </c>
      <c r="AV240" s="382" t="s">
        <v>2869</v>
      </c>
      <c r="AW240" s="658" t="s">
        <v>2869</v>
      </c>
      <c r="AX240" s="393" t="s">
        <v>3049</v>
      </c>
    </row>
    <row r="241">
      <c r="A241" s="480" t="s">
        <v>5132</v>
      </c>
      <c r="B241" s="433">
        <v>46169.0</v>
      </c>
      <c r="C241" s="434" t="s">
        <v>5537</v>
      </c>
      <c r="D241" s="363" t="s">
        <v>5538</v>
      </c>
      <c r="E241" s="367"/>
      <c r="F241" s="365"/>
      <c r="G241" s="368"/>
      <c r="H241" s="655"/>
      <c r="I241" s="365"/>
      <c r="J241" s="366"/>
      <c r="K241" s="367"/>
      <c r="L241" s="365"/>
      <c r="M241" s="368"/>
      <c r="N241" s="655"/>
      <c r="O241" s="365"/>
      <c r="P241" s="366"/>
      <c r="Q241" s="367"/>
      <c r="R241" s="365"/>
      <c r="S241" s="368"/>
      <c r="T241" s="655"/>
      <c r="U241" s="365"/>
      <c r="V241" s="366"/>
      <c r="W241" s="364"/>
      <c r="X241" s="365"/>
      <c r="Y241" s="368"/>
      <c r="Z241" s="655"/>
      <c r="AA241" s="365"/>
      <c r="AB241" s="366"/>
      <c r="AC241" s="364"/>
      <c r="AD241" s="365"/>
      <c r="AE241" s="368"/>
      <c r="AF241" s="655"/>
      <c r="AG241" s="365"/>
      <c r="AH241" s="366"/>
      <c r="AI241" s="364"/>
      <c r="AJ241" s="365"/>
      <c r="AK241" s="368"/>
      <c r="AL241" s="655"/>
      <c r="AM241" s="365"/>
      <c r="AN241" s="366"/>
      <c r="AO241" s="369" t="s">
        <v>2913</v>
      </c>
      <c r="AP241" s="506" t="s">
        <v>3035</v>
      </c>
      <c r="AQ241" s="372"/>
      <c r="AR241" s="653" t="s">
        <v>7472</v>
      </c>
      <c r="AS241" s="353"/>
      <c r="AT241" s="382">
        <v>0.0</v>
      </c>
      <c r="AU241" s="657">
        <v>100.0</v>
      </c>
      <c r="AV241" s="382">
        <v>0.0</v>
      </c>
      <c r="AW241" s="658">
        <v>100.0</v>
      </c>
      <c r="AX241" s="393" t="s">
        <v>3022</v>
      </c>
    </row>
    <row r="242">
      <c r="A242" s="480" t="s">
        <v>5132</v>
      </c>
      <c r="B242" s="433">
        <v>46169.0</v>
      </c>
      <c r="C242" s="434" t="s">
        <v>5539</v>
      </c>
      <c r="D242" s="363" t="s">
        <v>5540</v>
      </c>
      <c r="E242" s="367"/>
      <c r="F242" s="365"/>
      <c r="G242" s="368"/>
      <c r="H242" s="655"/>
      <c r="I242" s="365"/>
      <c r="J242" s="366"/>
      <c r="K242" s="367"/>
      <c r="L242" s="365"/>
      <c r="M242" s="368"/>
      <c r="N242" s="655"/>
      <c r="O242" s="365"/>
      <c r="P242" s="366"/>
      <c r="Q242" s="367"/>
      <c r="R242" s="365"/>
      <c r="S242" s="368"/>
      <c r="T242" s="655"/>
      <c r="U242" s="365"/>
      <c r="V242" s="366"/>
      <c r="W242" s="364"/>
      <c r="X242" s="365"/>
      <c r="Y242" s="368"/>
      <c r="Z242" s="655"/>
      <c r="AA242" s="365"/>
      <c r="AB242" s="366"/>
      <c r="AC242" s="364"/>
      <c r="AD242" s="365"/>
      <c r="AE242" s="368"/>
      <c r="AF242" s="655"/>
      <c r="AG242" s="365"/>
      <c r="AH242" s="366"/>
      <c r="AI242" s="364"/>
      <c r="AJ242" s="365"/>
      <c r="AK242" s="368"/>
      <c r="AL242" s="655"/>
      <c r="AM242" s="365"/>
      <c r="AN242" s="366"/>
      <c r="AO242" s="369"/>
      <c r="AP242" s="506" t="s">
        <v>3035</v>
      </c>
      <c r="AQ242" s="380"/>
      <c r="AR242" s="653" t="s">
        <v>7472</v>
      </c>
      <c r="AS242" s="353"/>
      <c r="AT242" s="382">
        <v>0.0</v>
      </c>
      <c r="AU242" s="657">
        <v>100.0</v>
      </c>
      <c r="AV242" s="382">
        <v>0.0</v>
      </c>
      <c r="AW242" s="658">
        <v>100.0</v>
      </c>
      <c r="AX242" s="393" t="s">
        <v>3049</v>
      </c>
    </row>
    <row r="243">
      <c r="A243" s="480" t="s">
        <v>5132</v>
      </c>
      <c r="B243" s="433">
        <v>46169.0</v>
      </c>
      <c r="C243" s="434" t="s">
        <v>5541</v>
      </c>
      <c r="D243" s="363" t="s">
        <v>5542</v>
      </c>
      <c r="E243" s="367"/>
      <c r="F243" s="365"/>
      <c r="G243" s="368"/>
      <c r="H243" s="655"/>
      <c r="I243" s="365"/>
      <c r="J243" s="366"/>
      <c r="K243" s="367"/>
      <c r="L243" s="365"/>
      <c r="M243" s="368"/>
      <c r="N243" s="655"/>
      <c r="O243" s="365"/>
      <c r="P243" s="366"/>
      <c r="Q243" s="367"/>
      <c r="R243" s="365"/>
      <c r="S243" s="368"/>
      <c r="T243" s="655"/>
      <c r="U243" s="365"/>
      <c r="V243" s="366"/>
      <c r="W243" s="364"/>
      <c r="X243" s="365"/>
      <c r="Y243" s="368"/>
      <c r="Z243" s="655"/>
      <c r="AA243" s="365"/>
      <c r="AB243" s="366"/>
      <c r="AC243" s="364"/>
      <c r="AD243" s="365"/>
      <c r="AE243" s="368"/>
      <c r="AF243" s="655"/>
      <c r="AG243" s="365"/>
      <c r="AH243" s="366"/>
      <c r="AI243" s="364"/>
      <c r="AJ243" s="365"/>
      <c r="AK243" s="368"/>
      <c r="AL243" s="655"/>
      <c r="AM243" s="365"/>
      <c r="AN243" s="366"/>
      <c r="AO243" s="369" t="s">
        <v>674</v>
      </c>
      <c r="AP243" s="481"/>
      <c r="AQ243" s="380"/>
      <c r="AR243" s="653" t="s">
        <v>7472</v>
      </c>
      <c r="AS243" s="353"/>
      <c r="AT243" s="382">
        <v>0.0</v>
      </c>
      <c r="AU243" s="657">
        <v>100.0</v>
      </c>
      <c r="AV243" s="382">
        <v>0.0</v>
      </c>
      <c r="AW243" s="658">
        <v>100.0</v>
      </c>
      <c r="AX243" s="393" t="s">
        <v>3031</v>
      </c>
    </row>
    <row r="244">
      <c r="A244" s="480" t="s">
        <v>5138</v>
      </c>
      <c r="B244" s="433">
        <v>46168.0</v>
      </c>
      <c r="C244" s="434" t="s">
        <v>5543</v>
      </c>
      <c r="D244" s="363" t="s">
        <v>5544</v>
      </c>
      <c r="E244" s="367"/>
      <c r="F244" s="365">
        <v>1.0</v>
      </c>
      <c r="G244" s="368"/>
      <c r="H244" s="655"/>
      <c r="I244" s="365"/>
      <c r="J244" s="366"/>
      <c r="K244" s="367"/>
      <c r="L244" s="365"/>
      <c r="M244" s="368"/>
      <c r="N244" s="655"/>
      <c r="O244" s="365"/>
      <c r="P244" s="366"/>
      <c r="Q244" s="367"/>
      <c r="R244" s="365"/>
      <c r="S244" s="368"/>
      <c r="T244" s="655"/>
      <c r="U244" s="365"/>
      <c r="V244" s="366"/>
      <c r="W244" s="364"/>
      <c r="X244" s="365"/>
      <c r="Y244" s="368"/>
      <c r="Z244" s="655"/>
      <c r="AA244" s="365"/>
      <c r="AB244" s="366"/>
      <c r="AC244" s="364"/>
      <c r="AD244" s="365"/>
      <c r="AE244" s="368"/>
      <c r="AF244" s="655"/>
      <c r="AG244" s="365"/>
      <c r="AH244" s="366"/>
      <c r="AI244" s="364"/>
      <c r="AJ244" s="365"/>
      <c r="AK244" s="368"/>
      <c r="AL244" s="655"/>
      <c r="AM244" s="365"/>
      <c r="AN244" s="366"/>
      <c r="AO244" s="369" t="s">
        <v>674</v>
      </c>
      <c r="AP244" s="481"/>
      <c r="AQ244" s="380" t="s">
        <v>7640</v>
      </c>
      <c r="AR244" s="653" t="s">
        <v>7472</v>
      </c>
      <c r="AS244" s="353"/>
      <c r="AT244" s="382">
        <v>3.0</v>
      </c>
      <c r="AU244" s="657">
        <v>97.0</v>
      </c>
      <c r="AV244" s="382">
        <v>0.0</v>
      </c>
      <c r="AW244" s="658">
        <v>100.0</v>
      </c>
      <c r="AX244" s="393" t="s">
        <v>3031</v>
      </c>
    </row>
    <row r="245">
      <c r="A245" s="480" t="s">
        <v>5164</v>
      </c>
      <c r="B245" s="433">
        <v>46167.0</v>
      </c>
      <c r="C245" s="434" t="s">
        <v>5545</v>
      </c>
      <c r="D245" s="363" t="s">
        <v>5546</v>
      </c>
      <c r="E245" s="367">
        <v>1.0</v>
      </c>
      <c r="F245" s="365"/>
      <c r="G245" s="368"/>
      <c r="H245" s="655"/>
      <c r="I245" s="365"/>
      <c r="J245" s="366"/>
      <c r="K245" s="367"/>
      <c r="L245" s="365"/>
      <c r="M245" s="368"/>
      <c r="N245" s="655"/>
      <c r="O245" s="365"/>
      <c r="P245" s="366"/>
      <c r="Q245" s="367"/>
      <c r="R245" s="365"/>
      <c r="S245" s="368"/>
      <c r="T245" s="655"/>
      <c r="U245" s="365"/>
      <c r="V245" s="366"/>
      <c r="W245" s="364"/>
      <c r="X245" s="365"/>
      <c r="Y245" s="368"/>
      <c r="Z245" s="655"/>
      <c r="AA245" s="365"/>
      <c r="AB245" s="366"/>
      <c r="AC245" s="364"/>
      <c r="AD245" s="365"/>
      <c r="AE245" s="368"/>
      <c r="AF245" s="655"/>
      <c r="AG245" s="365"/>
      <c r="AH245" s="366"/>
      <c r="AI245" s="364"/>
      <c r="AJ245" s="365"/>
      <c r="AK245" s="368"/>
      <c r="AL245" s="655"/>
      <c r="AM245" s="365"/>
      <c r="AN245" s="366"/>
      <c r="AO245" s="369" t="s">
        <v>674</v>
      </c>
      <c r="AP245" s="481"/>
      <c r="AQ245" s="380" t="s">
        <v>7641</v>
      </c>
      <c r="AR245" s="653" t="s">
        <v>7472</v>
      </c>
      <c r="AS245" s="353"/>
      <c r="AT245" s="382">
        <v>4.0</v>
      </c>
      <c r="AU245" s="657">
        <v>96.0</v>
      </c>
      <c r="AV245" s="382">
        <v>0.0</v>
      </c>
      <c r="AW245" s="658">
        <v>100.0</v>
      </c>
      <c r="AX245" s="393" t="s">
        <v>3031</v>
      </c>
    </row>
    <row r="246">
      <c r="A246" s="480" t="s">
        <v>5132</v>
      </c>
      <c r="B246" s="433">
        <v>46169.0</v>
      </c>
      <c r="C246" s="434" t="s">
        <v>5547</v>
      </c>
      <c r="D246" s="363" t="s">
        <v>5548</v>
      </c>
      <c r="E246" s="367"/>
      <c r="F246" s="365"/>
      <c r="G246" s="368"/>
      <c r="H246" s="655"/>
      <c r="I246" s="365"/>
      <c r="J246" s="366"/>
      <c r="K246" s="367"/>
      <c r="L246" s="365"/>
      <c r="M246" s="368"/>
      <c r="N246" s="655"/>
      <c r="O246" s="365"/>
      <c r="P246" s="366"/>
      <c r="Q246" s="367"/>
      <c r="R246" s="365"/>
      <c r="S246" s="368"/>
      <c r="T246" s="655"/>
      <c r="U246" s="365"/>
      <c r="V246" s="366"/>
      <c r="W246" s="364"/>
      <c r="X246" s="365"/>
      <c r="Y246" s="368"/>
      <c r="Z246" s="655"/>
      <c r="AA246" s="365"/>
      <c r="AB246" s="366"/>
      <c r="AC246" s="364"/>
      <c r="AD246" s="365"/>
      <c r="AE246" s="368"/>
      <c r="AF246" s="655"/>
      <c r="AG246" s="365"/>
      <c r="AH246" s="366"/>
      <c r="AI246" s="364"/>
      <c r="AJ246" s="365"/>
      <c r="AK246" s="368"/>
      <c r="AL246" s="655"/>
      <c r="AM246" s="365"/>
      <c r="AN246" s="366"/>
      <c r="AO246" s="369" t="s">
        <v>674</v>
      </c>
      <c r="AP246" s="481"/>
      <c r="AQ246" s="372"/>
      <c r="AR246" s="653" t="s">
        <v>7472</v>
      </c>
      <c r="AS246" s="353"/>
      <c r="AT246" s="382">
        <v>0.0</v>
      </c>
      <c r="AU246" s="657">
        <v>100.0</v>
      </c>
      <c r="AV246" s="382">
        <v>0.0</v>
      </c>
      <c r="AW246" s="658">
        <v>100.0</v>
      </c>
      <c r="AX246" s="393" t="s">
        <v>3031</v>
      </c>
    </row>
    <row r="247">
      <c r="A247" s="480" t="s">
        <v>5132</v>
      </c>
      <c r="B247" s="433">
        <v>46169.0</v>
      </c>
      <c r="C247" s="434" t="s">
        <v>5549</v>
      </c>
      <c r="D247" s="363" t="s">
        <v>5550</v>
      </c>
      <c r="E247" s="367"/>
      <c r="F247" s="365"/>
      <c r="G247" s="368"/>
      <c r="H247" s="655"/>
      <c r="I247" s="365"/>
      <c r="J247" s="366"/>
      <c r="K247" s="367">
        <v>1.0</v>
      </c>
      <c r="L247" s="365"/>
      <c r="M247" s="368"/>
      <c r="N247" s="655"/>
      <c r="O247" s="365"/>
      <c r="P247" s="366"/>
      <c r="Q247" s="367"/>
      <c r="R247" s="365"/>
      <c r="S247" s="368"/>
      <c r="T247" s="655"/>
      <c r="U247" s="365"/>
      <c r="V247" s="366"/>
      <c r="W247" s="364"/>
      <c r="X247" s="365"/>
      <c r="Y247" s="368"/>
      <c r="Z247" s="655"/>
      <c r="AA247" s="365"/>
      <c r="AB247" s="366"/>
      <c r="AC247" s="364"/>
      <c r="AD247" s="365"/>
      <c r="AE247" s="368"/>
      <c r="AF247" s="655"/>
      <c r="AG247" s="365"/>
      <c r="AH247" s="366"/>
      <c r="AI247" s="364"/>
      <c r="AJ247" s="365"/>
      <c r="AK247" s="368"/>
      <c r="AL247" s="655"/>
      <c r="AM247" s="365"/>
      <c r="AN247" s="366"/>
      <c r="AO247" s="369" t="s">
        <v>634</v>
      </c>
      <c r="AP247" s="481"/>
      <c r="AQ247" s="380" t="s">
        <v>7642</v>
      </c>
      <c r="AR247" s="653" t="s">
        <v>7472</v>
      </c>
      <c r="AS247" s="353"/>
      <c r="AT247" s="382">
        <v>4.0</v>
      </c>
      <c r="AU247" s="657">
        <v>96.0</v>
      </c>
      <c r="AV247" s="382">
        <v>0.0</v>
      </c>
      <c r="AW247" s="658">
        <v>100.0</v>
      </c>
      <c r="AX247" s="393" t="s">
        <v>3033</v>
      </c>
    </row>
    <row r="248">
      <c r="A248" s="480" t="s">
        <v>5138</v>
      </c>
      <c r="B248" s="433">
        <v>46168.0</v>
      </c>
      <c r="C248" s="434" t="s">
        <v>5551</v>
      </c>
      <c r="D248" s="363" t="s">
        <v>5552</v>
      </c>
      <c r="E248" s="367"/>
      <c r="F248" s="365"/>
      <c r="G248" s="368"/>
      <c r="H248" s="655"/>
      <c r="I248" s="365"/>
      <c r="J248" s="366"/>
      <c r="K248" s="367"/>
      <c r="L248" s="365"/>
      <c r="M248" s="368"/>
      <c r="N248" s="655"/>
      <c r="O248" s="365"/>
      <c r="P248" s="366"/>
      <c r="Q248" s="367"/>
      <c r="R248" s="365"/>
      <c r="S248" s="368"/>
      <c r="T248" s="655"/>
      <c r="U248" s="365"/>
      <c r="V248" s="366"/>
      <c r="W248" s="364"/>
      <c r="X248" s="365"/>
      <c r="Y248" s="368"/>
      <c r="Z248" s="655"/>
      <c r="AA248" s="365"/>
      <c r="AB248" s="366"/>
      <c r="AC248" s="364"/>
      <c r="AD248" s="365"/>
      <c r="AE248" s="368"/>
      <c r="AF248" s="655"/>
      <c r="AG248" s="365"/>
      <c r="AH248" s="366"/>
      <c r="AI248" s="364"/>
      <c r="AJ248" s="365"/>
      <c r="AK248" s="368"/>
      <c r="AL248" s="655"/>
      <c r="AM248" s="365"/>
      <c r="AN248" s="366"/>
      <c r="AO248" s="369" t="s">
        <v>634</v>
      </c>
      <c r="AP248" s="481"/>
      <c r="AQ248" s="380"/>
      <c r="AR248" s="653" t="s">
        <v>7472</v>
      </c>
      <c r="AS248" s="353"/>
      <c r="AT248" s="382">
        <v>0.0</v>
      </c>
      <c r="AU248" s="657">
        <v>100.0</v>
      </c>
      <c r="AV248" s="382">
        <v>0.0</v>
      </c>
      <c r="AW248" s="658">
        <v>100.0</v>
      </c>
      <c r="AX248" s="393" t="s">
        <v>3033</v>
      </c>
    </row>
    <row r="249">
      <c r="A249" s="480" t="s">
        <v>5138</v>
      </c>
      <c r="B249" s="433">
        <v>46168.0</v>
      </c>
      <c r="C249" s="434" t="s">
        <v>5553</v>
      </c>
      <c r="D249" s="363" t="s">
        <v>5554</v>
      </c>
      <c r="E249" s="367"/>
      <c r="F249" s="365"/>
      <c r="G249" s="368"/>
      <c r="H249" s="655"/>
      <c r="I249" s="365"/>
      <c r="J249" s="366"/>
      <c r="K249" s="367"/>
      <c r="L249" s="365">
        <v>1.0</v>
      </c>
      <c r="M249" s="368"/>
      <c r="N249" s="655"/>
      <c r="O249" s="365"/>
      <c r="P249" s="366"/>
      <c r="Q249" s="367"/>
      <c r="R249" s="365"/>
      <c r="S249" s="368"/>
      <c r="T249" s="655"/>
      <c r="U249" s="365"/>
      <c r="V249" s="366"/>
      <c r="W249" s="364"/>
      <c r="X249" s="365"/>
      <c r="Y249" s="368"/>
      <c r="Z249" s="655"/>
      <c r="AA249" s="365"/>
      <c r="AB249" s="366"/>
      <c r="AC249" s="364"/>
      <c r="AD249" s="365"/>
      <c r="AE249" s="368"/>
      <c r="AF249" s="655"/>
      <c r="AG249" s="365"/>
      <c r="AH249" s="366"/>
      <c r="AI249" s="364"/>
      <c r="AJ249" s="365"/>
      <c r="AK249" s="368"/>
      <c r="AL249" s="655"/>
      <c r="AM249" s="365"/>
      <c r="AN249" s="366"/>
      <c r="AO249" s="369" t="s">
        <v>634</v>
      </c>
      <c r="AP249" s="481"/>
      <c r="AQ249" s="380" t="s">
        <v>7643</v>
      </c>
      <c r="AR249" s="653" t="s">
        <v>7472</v>
      </c>
      <c r="AS249" s="353"/>
      <c r="AT249" s="382">
        <v>3.0</v>
      </c>
      <c r="AU249" s="657">
        <v>97.0</v>
      </c>
      <c r="AV249" s="382">
        <v>0.0</v>
      </c>
      <c r="AW249" s="658">
        <v>100.0</v>
      </c>
      <c r="AX249" s="393" t="s">
        <v>3033</v>
      </c>
    </row>
    <row r="250">
      <c r="A250" s="480" t="s">
        <v>5164</v>
      </c>
      <c r="B250" s="433">
        <v>46167.0</v>
      </c>
      <c r="C250" s="434" t="s">
        <v>5555</v>
      </c>
      <c r="D250" s="363" t="s">
        <v>5556</v>
      </c>
      <c r="E250" s="367"/>
      <c r="F250" s="365"/>
      <c r="G250" s="368"/>
      <c r="H250" s="655"/>
      <c r="I250" s="365"/>
      <c r="J250" s="366"/>
      <c r="K250" s="367"/>
      <c r="L250" s="365"/>
      <c r="M250" s="368"/>
      <c r="N250" s="655"/>
      <c r="O250" s="365"/>
      <c r="P250" s="366"/>
      <c r="Q250" s="367"/>
      <c r="R250" s="365"/>
      <c r="S250" s="368"/>
      <c r="T250" s="655"/>
      <c r="U250" s="365"/>
      <c r="V250" s="366"/>
      <c r="W250" s="364"/>
      <c r="X250" s="365"/>
      <c r="Y250" s="368"/>
      <c r="Z250" s="655"/>
      <c r="AA250" s="365"/>
      <c r="AB250" s="366"/>
      <c r="AC250" s="364"/>
      <c r="AD250" s="365"/>
      <c r="AE250" s="368"/>
      <c r="AF250" s="655"/>
      <c r="AG250" s="365"/>
      <c r="AH250" s="366"/>
      <c r="AI250" s="364"/>
      <c r="AJ250" s="365"/>
      <c r="AK250" s="368"/>
      <c r="AL250" s="655"/>
      <c r="AM250" s="365"/>
      <c r="AN250" s="366"/>
      <c r="AO250" s="369" t="s">
        <v>634</v>
      </c>
      <c r="AP250" s="481"/>
      <c r="AQ250" s="372"/>
      <c r="AR250" s="653" t="s">
        <v>7472</v>
      </c>
      <c r="AS250" s="353"/>
      <c r="AT250" s="382">
        <v>0.0</v>
      </c>
      <c r="AU250" s="657">
        <v>100.0</v>
      </c>
      <c r="AV250" s="382">
        <v>0.0</v>
      </c>
      <c r="AW250" s="658">
        <v>100.0</v>
      </c>
      <c r="AX250" s="393" t="s">
        <v>3033</v>
      </c>
    </row>
    <row r="251">
      <c r="A251" s="480" t="s">
        <v>5132</v>
      </c>
      <c r="B251" s="433">
        <v>46169.0</v>
      </c>
      <c r="C251" s="434" t="s">
        <v>5557</v>
      </c>
      <c r="D251" s="363" t="s">
        <v>5558</v>
      </c>
      <c r="E251" s="367"/>
      <c r="F251" s="365"/>
      <c r="G251" s="368"/>
      <c r="H251" s="655"/>
      <c r="I251" s="365"/>
      <c r="J251" s="366"/>
      <c r="K251" s="367"/>
      <c r="L251" s="365"/>
      <c r="M251" s="368"/>
      <c r="N251" s="655"/>
      <c r="O251" s="365"/>
      <c r="P251" s="366"/>
      <c r="Q251" s="367"/>
      <c r="R251" s="365"/>
      <c r="S251" s="368"/>
      <c r="T251" s="655"/>
      <c r="U251" s="365"/>
      <c r="V251" s="366"/>
      <c r="W251" s="364"/>
      <c r="X251" s="365"/>
      <c r="Y251" s="368"/>
      <c r="Z251" s="655"/>
      <c r="AA251" s="365"/>
      <c r="AB251" s="366"/>
      <c r="AC251" s="364"/>
      <c r="AD251" s="365"/>
      <c r="AE251" s="368"/>
      <c r="AF251" s="655"/>
      <c r="AG251" s="365"/>
      <c r="AH251" s="366"/>
      <c r="AI251" s="364"/>
      <c r="AJ251" s="365"/>
      <c r="AK251" s="368"/>
      <c r="AL251" s="655"/>
      <c r="AM251" s="365"/>
      <c r="AN251" s="366"/>
      <c r="AO251" s="369" t="s">
        <v>634</v>
      </c>
      <c r="AP251" s="481"/>
      <c r="AQ251" s="372"/>
      <c r="AR251" s="653" t="s">
        <v>7472</v>
      </c>
      <c r="AS251" s="353"/>
      <c r="AT251" s="382">
        <v>0.0</v>
      </c>
      <c r="AU251" s="657">
        <v>100.0</v>
      </c>
      <c r="AV251" s="382">
        <v>0.0</v>
      </c>
      <c r="AW251" s="658">
        <v>100.0</v>
      </c>
      <c r="AX251" s="393" t="s">
        <v>3033</v>
      </c>
    </row>
    <row r="252">
      <c r="A252" s="480" t="s">
        <v>5132</v>
      </c>
      <c r="B252" s="433">
        <v>46169.0</v>
      </c>
      <c r="C252" s="434" t="s">
        <v>5559</v>
      </c>
      <c r="D252" s="363" t="s">
        <v>5560</v>
      </c>
      <c r="E252" s="367"/>
      <c r="F252" s="365"/>
      <c r="G252" s="368"/>
      <c r="H252" s="655"/>
      <c r="I252" s="365"/>
      <c r="J252" s="366"/>
      <c r="K252" s="367"/>
      <c r="L252" s="365"/>
      <c r="M252" s="368"/>
      <c r="N252" s="655"/>
      <c r="O252" s="365"/>
      <c r="P252" s="366"/>
      <c r="Q252" s="367"/>
      <c r="R252" s="365"/>
      <c r="S252" s="368"/>
      <c r="T252" s="655"/>
      <c r="U252" s="365"/>
      <c r="V252" s="366"/>
      <c r="W252" s="364"/>
      <c r="X252" s="365"/>
      <c r="Y252" s="368"/>
      <c r="Z252" s="655"/>
      <c r="AA252" s="365"/>
      <c r="AB252" s="366"/>
      <c r="AC252" s="364"/>
      <c r="AD252" s="365"/>
      <c r="AE252" s="368"/>
      <c r="AF252" s="655"/>
      <c r="AG252" s="365"/>
      <c r="AH252" s="366"/>
      <c r="AI252" s="364"/>
      <c r="AJ252" s="365"/>
      <c r="AK252" s="368"/>
      <c r="AL252" s="655"/>
      <c r="AM252" s="365"/>
      <c r="AN252" s="366"/>
      <c r="AO252" s="369" t="s">
        <v>2907</v>
      </c>
      <c r="AP252" s="481"/>
      <c r="AQ252" s="372"/>
      <c r="AR252" s="653"/>
      <c r="AS252" s="353"/>
      <c r="AT252" s="382" t="s">
        <v>2869</v>
      </c>
      <c r="AU252" s="657" t="s">
        <v>2869</v>
      </c>
      <c r="AV252" s="382" t="s">
        <v>2869</v>
      </c>
      <c r="AW252" s="658" t="s">
        <v>2869</v>
      </c>
      <c r="AX252" s="359"/>
    </row>
    <row r="253">
      <c r="A253" s="480" t="s">
        <v>5138</v>
      </c>
      <c r="B253" s="433">
        <v>46168.0</v>
      </c>
      <c r="C253" s="434" t="s">
        <v>5561</v>
      </c>
      <c r="D253" s="363" t="s">
        <v>5562</v>
      </c>
      <c r="E253" s="367"/>
      <c r="F253" s="365"/>
      <c r="G253" s="368"/>
      <c r="H253" s="655"/>
      <c r="I253" s="365"/>
      <c r="J253" s="366"/>
      <c r="K253" s="367"/>
      <c r="L253" s="365"/>
      <c r="M253" s="368"/>
      <c r="N253" s="655"/>
      <c r="O253" s="365"/>
      <c r="P253" s="366"/>
      <c r="Q253" s="367"/>
      <c r="R253" s="365"/>
      <c r="S253" s="368"/>
      <c r="T253" s="655"/>
      <c r="U253" s="365"/>
      <c r="V253" s="366"/>
      <c r="W253" s="364"/>
      <c r="X253" s="365"/>
      <c r="Y253" s="368"/>
      <c r="Z253" s="655"/>
      <c r="AA253" s="365"/>
      <c r="AB253" s="366"/>
      <c r="AC253" s="364"/>
      <c r="AD253" s="365"/>
      <c r="AE253" s="368"/>
      <c r="AF253" s="655"/>
      <c r="AG253" s="365"/>
      <c r="AH253" s="366"/>
      <c r="AI253" s="364"/>
      <c r="AJ253" s="365"/>
      <c r="AK253" s="368"/>
      <c r="AL253" s="655"/>
      <c r="AM253" s="365"/>
      <c r="AN253" s="366"/>
      <c r="AO253" s="369" t="s">
        <v>2907</v>
      </c>
      <c r="AP253" s="481"/>
      <c r="AQ253" s="372"/>
      <c r="AR253" s="653"/>
      <c r="AS253" s="353"/>
      <c r="AT253" s="382" t="s">
        <v>2869</v>
      </c>
      <c r="AU253" s="657" t="s">
        <v>2869</v>
      </c>
      <c r="AV253" s="382" t="s">
        <v>2869</v>
      </c>
      <c r="AW253" s="658" t="s">
        <v>2869</v>
      </c>
      <c r="AX253" s="359"/>
    </row>
    <row r="254">
      <c r="A254" s="480" t="s">
        <v>5132</v>
      </c>
      <c r="B254" s="433">
        <v>46169.0</v>
      </c>
      <c r="C254" s="434" t="s">
        <v>5563</v>
      </c>
      <c r="D254" s="363" t="s">
        <v>5564</v>
      </c>
      <c r="E254" s="367"/>
      <c r="F254" s="365"/>
      <c r="G254" s="368"/>
      <c r="H254" s="655"/>
      <c r="I254" s="365"/>
      <c r="J254" s="366"/>
      <c r="K254" s="367"/>
      <c r="L254" s="365"/>
      <c r="M254" s="368"/>
      <c r="N254" s="655"/>
      <c r="O254" s="365"/>
      <c r="P254" s="366"/>
      <c r="Q254" s="367"/>
      <c r="R254" s="365"/>
      <c r="S254" s="368"/>
      <c r="T254" s="655"/>
      <c r="U254" s="365"/>
      <c r="V254" s="366"/>
      <c r="W254" s="364"/>
      <c r="X254" s="365"/>
      <c r="Y254" s="368"/>
      <c r="Z254" s="655"/>
      <c r="AA254" s="365"/>
      <c r="AB254" s="366"/>
      <c r="AC254" s="364"/>
      <c r="AD254" s="365"/>
      <c r="AE254" s="368"/>
      <c r="AF254" s="655"/>
      <c r="AG254" s="365"/>
      <c r="AH254" s="366"/>
      <c r="AI254" s="364"/>
      <c r="AJ254" s="365"/>
      <c r="AK254" s="368"/>
      <c r="AL254" s="655"/>
      <c r="AM254" s="365"/>
      <c r="AN254" s="366"/>
      <c r="AO254" s="369" t="s">
        <v>2907</v>
      </c>
      <c r="AP254" s="481"/>
      <c r="AQ254" s="380"/>
      <c r="AR254" s="653"/>
      <c r="AS254" s="353"/>
      <c r="AT254" s="382" t="s">
        <v>2869</v>
      </c>
      <c r="AU254" s="657" t="s">
        <v>2869</v>
      </c>
      <c r="AV254" s="382" t="s">
        <v>2869</v>
      </c>
      <c r="AW254" s="658" t="s">
        <v>2869</v>
      </c>
      <c r="AX254" s="359"/>
    </row>
    <row r="255">
      <c r="A255" s="480" t="s">
        <v>5164</v>
      </c>
      <c r="B255" s="433">
        <v>46167.0</v>
      </c>
      <c r="C255" s="434" t="s">
        <v>5565</v>
      </c>
      <c r="D255" s="363" t="s">
        <v>5566</v>
      </c>
      <c r="E255" s="367"/>
      <c r="F255" s="365"/>
      <c r="G255" s="368"/>
      <c r="H255" s="655"/>
      <c r="I255" s="365"/>
      <c r="J255" s="366"/>
      <c r="K255" s="367"/>
      <c r="L255" s="365"/>
      <c r="M255" s="368"/>
      <c r="N255" s="655"/>
      <c r="O255" s="365"/>
      <c r="P255" s="366"/>
      <c r="Q255" s="367"/>
      <c r="R255" s="365"/>
      <c r="S255" s="368"/>
      <c r="T255" s="655"/>
      <c r="U255" s="365"/>
      <c r="V255" s="366"/>
      <c r="W255" s="364"/>
      <c r="X255" s="365"/>
      <c r="Y255" s="368"/>
      <c r="Z255" s="655"/>
      <c r="AA255" s="365"/>
      <c r="AB255" s="366"/>
      <c r="AC255" s="364"/>
      <c r="AD255" s="365"/>
      <c r="AE255" s="368"/>
      <c r="AF255" s="655"/>
      <c r="AG255" s="365"/>
      <c r="AH255" s="366"/>
      <c r="AI255" s="364"/>
      <c r="AJ255" s="365"/>
      <c r="AK255" s="368"/>
      <c r="AL255" s="655"/>
      <c r="AM255" s="365"/>
      <c r="AN255" s="366"/>
      <c r="AO255" s="369" t="s">
        <v>2907</v>
      </c>
      <c r="AP255" s="481"/>
      <c r="AQ255" s="380"/>
      <c r="AR255" s="653"/>
      <c r="AS255" s="353"/>
      <c r="AT255" s="382" t="s">
        <v>2869</v>
      </c>
      <c r="AU255" s="657" t="s">
        <v>2869</v>
      </c>
      <c r="AV255" s="382" t="s">
        <v>2869</v>
      </c>
      <c r="AW255" s="658" t="s">
        <v>2869</v>
      </c>
      <c r="AX255" s="359"/>
    </row>
    <row r="256">
      <c r="A256" s="480" t="s">
        <v>5138</v>
      </c>
      <c r="B256" s="433">
        <v>46168.0</v>
      </c>
      <c r="C256" s="434" t="s">
        <v>5567</v>
      </c>
      <c r="D256" s="363" t="s">
        <v>5568</v>
      </c>
      <c r="E256" s="367"/>
      <c r="F256" s="365"/>
      <c r="G256" s="368"/>
      <c r="H256" s="655"/>
      <c r="I256" s="365"/>
      <c r="J256" s="366"/>
      <c r="K256" s="367"/>
      <c r="L256" s="365"/>
      <c r="M256" s="368"/>
      <c r="N256" s="655"/>
      <c r="O256" s="365"/>
      <c r="P256" s="366"/>
      <c r="Q256" s="367"/>
      <c r="R256" s="365"/>
      <c r="S256" s="368"/>
      <c r="T256" s="655"/>
      <c r="U256" s="365"/>
      <c r="V256" s="366"/>
      <c r="W256" s="364"/>
      <c r="X256" s="365"/>
      <c r="Y256" s="368"/>
      <c r="Z256" s="655"/>
      <c r="AA256" s="365"/>
      <c r="AB256" s="366"/>
      <c r="AC256" s="364"/>
      <c r="AD256" s="365"/>
      <c r="AE256" s="368"/>
      <c r="AF256" s="655"/>
      <c r="AG256" s="365"/>
      <c r="AH256" s="366"/>
      <c r="AI256" s="364"/>
      <c r="AJ256" s="365"/>
      <c r="AK256" s="368"/>
      <c r="AL256" s="655"/>
      <c r="AM256" s="365"/>
      <c r="AN256" s="366"/>
      <c r="AO256" s="369" t="s">
        <v>2907</v>
      </c>
      <c r="AP256" s="481"/>
      <c r="AQ256" s="380"/>
      <c r="AR256" s="653"/>
      <c r="AS256" s="353"/>
      <c r="AT256" s="382" t="s">
        <v>2869</v>
      </c>
      <c r="AU256" s="657" t="s">
        <v>2869</v>
      </c>
      <c r="AV256" s="382" t="s">
        <v>2869</v>
      </c>
      <c r="AW256" s="658" t="s">
        <v>2869</v>
      </c>
      <c r="AX256" s="359"/>
    </row>
    <row r="257">
      <c r="A257" s="480" t="s">
        <v>5164</v>
      </c>
      <c r="B257" s="433">
        <v>46167.0</v>
      </c>
      <c r="C257" s="434" t="s">
        <v>5569</v>
      </c>
      <c r="D257" s="363" t="s">
        <v>5570</v>
      </c>
      <c r="E257" s="367"/>
      <c r="F257" s="365"/>
      <c r="G257" s="368"/>
      <c r="H257" s="655"/>
      <c r="I257" s="365"/>
      <c r="J257" s="366"/>
      <c r="K257" s="367"/>
      <c r="L257" s="365"/>
      <c r="M257" s="368"/>
      <c r="N257" s="655"/>
      <c r="O257" s="365"/>
      <c r="P257" s="366"/>
      <c r="Q257" s="367"/>
      <c r="R257" s="365"/>
      <c r="S257" s="368"/>
      <c r="T257" s="655"/>
      <c r="U257" s="365"/>
      <c r="V257" s="366"/>
      <c r="W257" s="364"/>
      <c r="X257" s="365"/>
      <c r="Y257" s="368"/>
      <c r="Z257" s="655"/>
      <c r="AA257" s="365"/>
      <c r="AB257" s="366"/>
      <c r="AC257" s="364"/>
      <c r="AD257" s="365"/>
      <c r="AE257" s="368"/>
      <c r="AF257" s="655"/>
      <c r="AG257" s="365"/>
      <c r="AH257" s="366"/>
      <c r="AI257" s="364"/>
      <c r="AJ257" s="365"/>
      <c r="AK257" s="368"/>
      <c r="AL257" s="655"/>
      <c r="AM257" s="365"/>
      <c r="AN257" s="366"/>
      <c r="AO257" s="369" t="s">
        <v>2910</v>
      </c>
      <c r="AP257" s="481"/>
      <c r="AQ257" s="380"/>
      <c r="AR257" s="653" t="s">
        <v>7472</v>
      </c>
      <c r="AS257" s="353"/>
      <c r="AT257" s="382">
        <v>0.0</v>
      </c>
      <c r="AU257" s="657">
        <v>100.0</v>
      </c>
      <c r="AV257" s="382">
        <v>0.0</v>
      </c>
      <c r="AW257" s="658">
        <v>100.0</v>
      </c>
      <c r="AX257" s="393" t="s">
        <v>3053</v>
      </c>
    </row>
    <row r="258">
      <c r="A258" s="480" t="s">
        <v>5138</v>
      </c>
      <c r="B258" s="433">
        <v>46168.0</v>
      </c>
      <c r="C258" s="434" t="s">
        <v>5571</v>
      </c>
      <c r="D258" s="363" t="s">
        <v>5572</v>
      </c>
      <c r="E258" s="367"/>
      <c r="F258" s="365"/>
      <c r="G258" s="368"/>
      <c r="H258" s="655"/>
      <c r="I258" s="365"/>
      <c r="J258" s="366"/>
      <c r="K258" s="367"/>
      <c r="L258" s="365"/>
      <c r="M258" s="368"/>
      <c r="N258" s="655"/>
      <c r="O258" s="365"/>
      <c r="P258" s="366"/>
      <c r="Q258" s="367"/>
      <c r="R258" s="365"/>
      <c r="S258" s="368"/>
      <c r="T258" s="655"/>
      <c r="U258" s="365"/>
      <c r="V258" s="366"/>
      <c r="W258" s="364"/>
      <c r="X258" s="365"/>
      <c r="Y258" s="368"/>
      <c r="Z258" s="655"/>
      <c r="AA258" s="365"/>
      <c r="AB258" s="366"/>
      <c r="AC258" s="364"/>
      <c r="AD258" s="365"/>
      <c r="AE258" s="368"/>
      <c r="AF258" s="655"/>
      <c r="AG258" s="365"/>
      <c r="AH258" s="366"/>
      <c r="AI258" s="364"/>
      <c r="AJ258" s="365"/>
      <c r="AK258" s="368"/>
      <c r="AL258" s="655"/>
      <c r="AM258" s="365"/>
      <c r="AN258" s="366"/>
      <c r="AO258" s="369" t="s">
        <v>2910</v>
      </c>
      <c r="AP258" s="481"/>
      <c r="AQ258" s="380"/>
      <c r="AR258" s="653"/>
      <c r="AS258" s="353"/>
      <c r="AT258" s="382" t="s">
        <v>2869</v>
      </c>
      <c r="AU258" s="657" t="s">
        <v>2869</v>
      </c>
      <c r="AV258" s="382" t="s">
        <v>2869</v>
      </c>
      <c r="AW258" s="658" t="s">
        <v>2869</v>
      </c>
      <c r="AX258" s="359"/>
    </row>
    <row r="259">
      <c r="A259" s="480" t="s">
        <v>5132</v>
      </c>
      <c r="B259" s="433">
        <v>46169.0</v>
      </c>
      <c r="C259" s="434" t="s">
        <v>5573</v>
      </c>
      <c r="D259" s="363" t="s">
        <v>5574</v>
      </c>
      <c r="E259" s="367"/>
      <c r="F259" s="365"/>
      <c r="G259" s="368"/>
      <c r="H259" s="655"/>
      <c r="I259" s="365"/>
      <c r="J259" s="366"/>
      <c r="K259" s="367"/>
      <c r="L259" s="365"/>
      <c r="M259" s="368"/>
      <c r="N259" s="655"/>
      <c r="O259" s="365"/>
      <c r="P259" s="366"/>
      <c r="Q259" s="367"/>
      <c r="R259" s="365"/>
      <c r="S259" s="368"/>
      <c r="T259" s="655"/>
      <c r="U259" s="365"/>
      <c r="V259" s="366"/>
      <c r="W259" s="364"/>
      <c r="X259" s="365"/>
      <c r="Y259" s="368"/>
      <c r="Z259" s="655"/>
      <c r="AA259" s="365"/>
      <c r="AB259" s="366"/>
      <c r="AC259" s="364"/>
      <c r="AD259" s="365"/>
      <c r="AE259" s="368"/>
      <c r="AF259" s="655"/>
      <c r="AG259" s="365"/>
      <c r="AH259" s="366"/>
      <c r="AI259" s="364"/>
      <c r="AJ259" s="365"/>
      <c r="AK259" s="368"/>
      <c r="AL259" s="655"/>
      <c r="AM259" s="365"/>
      <c r="AN259" s="366"/>
      <c r="AO259" s="369" t="s">
        <v>2910</v>
      </c>
      <c r="AP259" s="481"/>
      <c r="AQ259" s="380"/>
      <c r="AR259" s="653"/>
      <c r="AS259" s="353"/>
      <c r="AT259" s="382" t="s">
        <v>2869</v>
      </c>
      <c r="AU259" s="657" t="s">
        <v>2869</v>
      </c>
      <c r="AV259" s="382" t="s">
        <v>2869</v>
      </c>
      <c r="AW259" s="658" t="s">
        <v>2869</v>
      </c>
      <c r="AX259" s="359"/>
    </row>
    <row r="260">
      <c r="A260" s="480" t="s">
        <v>5138</v>
      </c>
      <c r="B260" s="433">
        <v>46168.0</v>
      </c>
      <c r="C260" s="434" t="s">
        <v>5575</v>
      </c>
      <c r="D260" s="363" t="s">
        <v>5576</v>
      </c>
      <c r="E260" s="367"/>
      <c r="F260" s="365"/>
      <c r="G260" s="368"/>
      <c r="H260" s="655"/>
      <c r="I260" s="365"/>
      <c r="J260" s="366"/>
      <c r="K260" s="367"/>
      <c r="L260" s="365"/>
      <c r="M260" s="368"/>
      <c r="N260" s="655"/>
      <c r="O260" s="365"/>
      <c r="P260" s="366"/>
      <c r="Q260" s="367"/>
      <c r="R260" s="365"/>
      <c r="S260" s="368"/>
      <c r="T260" s="655"/>
      <c r="U260" s="365"/>
      <c r="V260" s="366"/>
      <c r="W260" s="364"/>
      <c r="X260" s="365"/>
      <c r="Y260" s="368"/>
      <c r="Z260" s="655"/>
      <c r="AA260" s="365"/>
      <c r="AB260" s="366"/>
      <c r="AC260" s="364"/>
      <c r="AD260" s="365"/>
      <c r="AE260" s="368"/>
      <c r="AF260" s="655"/>
      <c r="AG260" s="365"/>
      <c r="AH260" s="366"/>
      <c r="AI260" s="364"/>
      <c r="AJ260" s="365"/>
      <c r="AK260" s="368"/>
      <c r="AL260" s="655"/>
      <c r="AM260" s="365"/>
      <c r="AN260" s="366"/>
      <c r="AO260" s="369" t="s">
        <v>2910</v>
      </c>
      <c r="AP260" s="481"/>
      <c r="AQ260" s="380"/>
      <c r="AR260" s="653"/>
      <c r="AS260" s="353"/>
      <c r="AT260" s="382" t="s">
        <v>2869</v>
      </c>
      <c r="AU260" s="657" t="s">
        <v>2869</v>
      </c>
      <c r="AV260" s="382" t="s">
        <v>2869</v>
      </c>
      <c r="AW260" s="658" t="s">
        <v>2869</v>
      </c>
      <c r="AX260" s="359"/>
    </row>
    <row r="261">
      <c r="A261" s="480" t="s">
        <v>5132</v>
      </c>
      <c r="B261" s="433">
        <v>46169.0</v>
      </c>
      <c r="C261" s="434" t="s">
        <v>5577</v>
      </c>
      <c r="D261" s="363" t="s">
        <v>5578</v>
      </c>
      <c r="E261" s="367"/>
      <c r="F261" s="365"/>
      <c r="G261" s="368"/>
      <c r="H261" s="655"/>
      <c r="I261" s="365"/>
      <c r="J261" s="366"/>
      <c r="K261" s="367"/>
      <c r="L261" s="365"/>
      <c r="M261" s="368"/>
      <c r="N261" s="655"/>
      <c r="O261" s="365"/>
      <c r="P261" s="366"/>
      <c r="Q261" s="367"/>
      <c r="R261" s="365"/>
      <c r="S261" s="368"/>
      <c r="T261" s="655"/>
      <c r="U261" s="365"/>
      <c r="V261" s="366"/>
      <c r="W261" s="364"/>
      <c r="X261" s="365"/>
      <c r="Y261" s="368"/>
      <c r="Z261" s="655"/>
      <c r="AA261" s="365"/>
      <c r="AB261" s="366"/>
      <c r="AC261" s="364"/>
      <c r="AD261" s="365"/>
      <c r="AE261" s="368"/>
      <c r="AF261" s="655"/>
      <c r="AG261" s="365"/>
      <c r="AH261" s="366"/>
      <c r="AI261" s="364"/>
      <c r="AJ261" s="365"/>
      <c r="AK261" s="368"/>
      <c r="AL261" s="655"/>
      <c r="AM261" s="365"/>
      <c r="AN261" s="366"/>
      <c r="AO261" s="369" t="s">
        <v>2910</v>
      </c>
      <c r="AP261" s="481"/>
      <c r="AQ261" s="380"/>
      <c r="AR261" s="653" t="s">
        <v>7472</v>
      </c>
      <c r="AS261" s="353"/>
      <c r="AT261" s="382">
        <v>0.0</v>
      </c>
      <c r="AU261" s="657">
        <v>100.0</v>
      </c>
      <c r="AV261" s="382">
        <v>0.0</v>
      </c>
      <c r="AW261" s="658">
        <v>100.0</v>
      </c>
      <c r="AX261" s="393" t="s">
        <v>3053</v>
      </c>
    </row>
    <row r="262">
      <c r="A262" s="480" t="s">
        <v>5135</v>
      </c>
      <c r="B262" s="433">
        <v>46170.0</v>
      </c>
      <c r="C262" s="434" t="s">
        <v>5579</v>
      </c>
      <c r="D262" s="363" t="s">
        <v>5580</v>
      </c>
      <c r="E262" s="367"/>
      <c r="F262" s="365"/>
      <c r="G262" s="368"/>
      <c r="H262" s="655"/>
      <c r="I262" s="365"/>
      <c r="J262" s="366"/>
      <c r="K262" s="367"/>
      <c r="L262" s="365">
        <v>1.0</v>
      </c>
      <c r="M262" s="368"/>
      <c r="N262" s="655"/>
      <c r="O262" s="365"/>
      <c r="P262" s="366"/>
      <c r="Q262" s="367"/>
      <c r="R262" s="365">
        <v>1.0</v>
      </c>
      <c r="S262" s="368"/>
      <c r="T262" s="655"/>
      <c r="U262" s="365"/>
      <c r="V262" s="366"/>
      <c r="W262" s="364"/>
      <c r="X262" s="365"/>
      <c r="Y262" s="368"/>
      <c r="Z262" s="655"/>
      <c r="AA262" s="365"/>
      <c r="AB262" s="366"/>
      <c r="AC262" s="364"/>
      <c r="AD262" s="365"/>
      <c r="AE262" s="368"/>
      <c r="AF262" s="655"/>
      <c r="AG262" s="365"/>
      <c r="AH262" s="366"/>
      <c r="AI262" s="364"/>
      <c r="AJ262" s="365"/>
      <c r="AK262" s="368"/>
      <c r="AL262" s="655"/>
      <c r="AM262" s="365"/>
      <c r="AN262" s="366"/>
      <c r="AO262" s="369" t="s">
        <v>2913</v>
      </c>
      <c r="AP262" s="481"/>
      <c r="AQ262" s="380" t="s">
        <v>7644</v>
      </c>
      <c r="AR262" s="653" t="s">
        <v>7472</v>
      </c>
      <c r="AS262" s="353"/>
      <c r="AT262" s="382">
        <v>6.0</v>
      </c>
      <c r="AU262" s="657">
        <v>94.0</v>
      </c>
      <c r="AV262" s="382">
        <v>0.0</v>
      </c>
      <c r="AW262" s="658">
        <v>100.0</v>
      </c>
      <c r="AX262" s="393" t="s">
        <v>3022</v>
      </c>
    </row>
    <row r="263">
      <c r="A263" s="480" t="s">
        <v>5138</v>
      </c>
      <c r="B263" s="433">
        <v>46168.0</v>
      </c>
      <c r="C263" s="434" t="s">
        <v>5581</v>
      </c>
      <c r="D263" s="363" t="s">
        <v>5582</v>
      </c>
      <c r="E263" s="367"/>
      <c r="F263" s="365"/>
      <c r="G263" s="368"/>
      <c r="H263" s="655"/>
      <c r="I263" s="365"/>
      <c r="J263" s="366"/>
      <c r="K263" s="367"/>
      <c r="L263" s="365"/>
      <c r="M263" s="368"/>
      <c r="N263" s="655"/>
      <c r="O263" s="365"/>
      <c r="P263" s="366"/>
      <c r="Q263" s="367"/>
      <c r="R263" s="365"/>
      <c r="S263" s="368"/>
      <c r="T263" s="655"/>
      <c r="U263" s="365"/>
      <c r="V263" s="366"/>
      <c r="W263" s="364"/>
      <c r="X263" s="365"/>
      <c r="Y263" s="368"/>
      <c r="Z263" s="655"/>
      <c r="AA263" s="365"/>
      <c r="AB263" s="366"/>
      <c r="AC263" s="364"/>
      <c r="AD263" s="365"/>
      <c r="AE263" s="368"/>
      <c r="AF263" s="655"/>
      <c r="AG263" s="365"/>
      <c r="AH263" s="366"/>
      <c r="AI263" s="364"/>
      <c r="AJ263" s="365"/>
      <c r="AK263" s="368"/>
      <c r="AL263" s="655"/>
      <c r="AM263" s="365"/>
      <c r="AN263" s="366"/>
      <c r="AO263" s="369" t="s">
        <v>2913</v>
      </c>
      <c r="AP263" s="481"/>
      <c r="AQ263" s="380"/>
      <c r="AR263" s="653" t="s">
        <v>7472</v>
      </c>
      <c r="AS263" s="353"/>
      <c r="AT263" s="382">
        <v>0.0</v>
      </c>
      <c r="AU263" s="657">
        <v>100.0</v>
      </c>
      <c r="AV263" s="382">
        <v>0.0</v>
      </c>
      <c r="AW263" s="658">
        <v>100.0</v>
      </c>
      <c r="AX263" s="393" t="s">
        <v>3022</v>
      </c>
    </row>
    <row r="264">
      <c r="A264" s="480" t="s">
        <v>5138</v>
      </c>
      <c r="B264" s="433">
        <v>46168.0</v>
      </c>
      <c r="C264" s="434" t="s">
        <v>5583</v>
      </c>
      <c r="D264" s="363" t="s">
        <v>5584</v>
      </c>
      <c r="E264" s="367"/>
      <c r="F264" s="365"/>
      <c r="G264" s="368"/>
      <c r="H264" s="655"/>
      <c r="I264" s="365"/>
      <c r="J264" s="366"/>
      <c r="K264" s="367"/>
      <c r="L264" s="365"/>
      <c r="M264" s="368"/>
      <c r="N264" s="655"/>
      <c r="O264" s="365"/>
      <c r="P264" s="366"/>
      <c r="Q264" s="367"/>
      <c r="R264" s="365"/>
      <c r="S264" s="368"/>
      <c r="T264" s="655"/>
      <c r="U264" s="365"/>
      <c r="V264" s="366"/>
      <c r="W264" s="364"/>
      <c r="X264" s="365"/>
      <c r="Y264" s="368"/>
      <c r="Z264" s="655"/>
      <c r="AA264" s="365"/>
      <c r="AB264" s="366"/>
      <c r="AC264" s="364"/>
      <c r="AD264" s="365"/>
      <c r="AE264" s="368"/>
      <c r="AF264" s="655"/>
      <c r="AG264" s="365"/>
      <c r="AH264" s="366"/>
      <c r="AI264" s="364"/>
      <c r="AJ264" s="365"/>
      <c r="AK264" s="368"/>
      <c r="AL264" s="655"/>
      <c r="AM264" s="365"/>
      <c r="AN264" s="366"/>
      <c r="AO264" s="369" t="s">
        <v>2913</v>
      </c>
      <c r="AP264" s="481"/>
      <c r="AQ264" s="380"/>
      <c r="AR264" s="653" t="s">
        <v>7472</v>
      </c>
      <c r="AS264" s="353"/>
      <c r="AT264" s="382">
        <v>0.0</v>
      </c>
      <c r="AU264" s="657">
        <v>100.0</v>
      </c>
      <c r="AV264" s="382">
        <v>0.0</v>
      </c>
      <c r="AW264" s="658">
        <v>100.0</v>
      </c>
      <c r="AX264" s="393" t="s">
        <v>3022</v>
      </c>
    </row>
    <row r="265">
      <c r="A265" s="480" t="s">
        <v>5164</v>
      </c>
      <c r="B265" s="433">
        <v>46167.0</v>
      </c>
      <c r="C265" s="434" t="s">
        <v>5585</v>
      </c>
      <c r="D265" s="363" t="s">
        <v>5586</v>
      </c>
      <c r="E265" s="367"/>
      <c r="F265" s="365"/>
      <c r="G265" s="368"/>
      <c r="H265" s="655"/>
      <c r="I265" s="365"/>
      <c r="J265" s="366"/>
      <c r="K265" s="367"/>
      <c r="L265" s="365"/>
      <c r="M265" s="368"/>
      <c r="N265" s="655"/>
      <c r="O265" s="365"/>
      <c r="P265" s="366"/>
      <c r="Q265" s="367"/>
      <c r="R265" s="365"/>
      <c r="S265" s="368"/>
      <c r="T265" s="655"/>
      <c r="U265" s="365"/>
      <c r="V265" s="366"/>
      <c r="W265" s="364"/>
      <c r="X265" s="365"/>
      <c r="Y265" s="368"/>
      <c r="Z265" s="655"/>
      <c r="AA265" s="365"/>
      <c r="AB265" s="366"/>
      <c r="AC265" s="364"/>
      <c r="AD265" s="365"/>
      <c r="AE265" s="368"/>
      <c r="AF265" s="655"/>
      <c r="AG265" s="365"/>
      <c r="AH265" s="366"/>
      <c r="AI265" s="364"/>
      <c r="AJ265" s="365"/>
      <c r="AK265" s="368"/>
      <c r="AL265" s="655"/>
      <c r="AM265" s="365"/>
      <c r="AN265" s="366"/>
      <c r="AO265" s="369" t="s">
        <v>2918</v>
      </c>
      <c r="AP265" s="481"/>
      <c r="AQ265" s="380"/>
      <c r="AR265" s="653" t="s">
        <v>7472</v>
      </c>
      <c r="AS265" s="353"/>
      <c r="AT265" s="382">
        <v>0.0</v>
      </c>
      <c r="AU265" s="657">
        <v>100.0</v>
      </c>
      <c r="AV265" s="382">
        <v>0.0</v>
      </c>
      <c r="AW265" s="658">
        <v>100.0</v>
      </c>
      <c r="AX265" s="393" t="s">
        <v>3022</v>
      </c>
    </row>
    <row r="266">
      <c r="A266" s="480" t="s">
        <v>5138</v>
      </c>
      <c r="B266" s="433">
        <v>46168.0</v>
      </c>
      <c r="C266" s="434" t="s">
        <v>5587</v>
      </c>
      <c r="D266" s="363" t="s">
        <v>5588</v>
      </c>
      <c r="E266" s="367"/>
      <c r="F266" s="365"/>
      <c r="G266" s="368"/>
      <c r="H266" s="655"/>
      <c r="I266" s="365"/>
      <c r="J266" s="366"/>
      <c r="K266" s="367"/>
      <c r="L266" s="365"/>
      <c r="M266" s="368"/>
      <c r="N266" s="655"/>
      <c r="O266" s="365"/>
      <c r="P266" s="366"/>
      <c r="Q266" s="367"/>
      <c r="R266" s="365"/>
      <c r="S266" s="368"/>
      <c r="T266" s="655"/>
      <c r="U266" s="365"/>
      <c r="V266" s="366"/>
      <c r="W266" s="364"/>
      <c r="X266" s="365"/>
      <c r="Y266" s="368"/>
      <c r="Z266" s="655"/>
      <c r="AA266" s="365"/>
      <c r="AB266" s="366"/>
      <c r="AC266" s="364"/>
      <c r="AD266" s="365"/>
      <c r="AE266" s="368"/>
      <c r="AF266" s="655"/>
      <c r="AG266" s="365"/>
      <c r="AH266" s="366"/>
      <c r="AI266" s="364"/>
      <c r="AJ266" s="365"/>
      <c r="AK266" s="368"/>
      <c r="AL266" s="655"/>
      <c r="AM266" s="365"/>
      <c r="AN266" s="366"/>
      <c r="AO266" s="369" t="s">
        <v>2918</v>
      </c>
      <c r="AP266" s="481"/>
      <c r="AQ266" s="380"/>
      <c r="AR266" s="653" t="s">
        <v>7472</v>
      </c>
      <c r="AS266" s="353"/>
      <c r="AT266" s="382">
        <v>0.0</v>
      </c>
      <c r="AU266" s="657">
        <v>100.0</v>
      </c>
      <c r="AV266" s="382">
        <v>0.0</v>
      </c>
      <c r="AW266" s="658">
        <v>100.0</v>
      </c>
      <c r="AX266" s="393" t="s">
        <v>3022</v>
      </c>
    </row>
    <row r="267">
      <c r="A267" s="480" t="s">
        <v>5132</v>
      </c>
      <c r="B267" s="433">
        <v>46169.0</v>
      </c>
      <c r="C267" s="434" t="s">
        <v>5589</v>
      </c>
      <c r="D267" s="363" t="s">
        <v>5590</v>
      </c>
      <c r="E267" s="367"/>
      <c r="F267" s="365"/>
      <c r="G267" s="368"/>
      <c r="H267" s="655"/>
      <c r="I267" s="365"/>
      <c r="J267" s="366"/>
      <c r="K267" s="367"/>
      <c r="L267" s="365"/>
      <c r="M267" s="368"/>
      <c r="N267" s="655"/>
      <c r="O267" s="365"/>
      <c r="P267" s="366"/>
      <c r="Q267" s="367"/>
      <c r="R267" s="365"/>
      <c r="S267" s="368"/>
      <c r="T267" s="655"/>
      <c r="U267" s="365"/>
      <c r="V267" s="366"/>
      <c r="W267" s="364"/>
      <c r="X267" s="365"/>
      <c r="Y267" s="368"/>
      <c r="Z267" s="655"/>
      <c r="AA267" s="365"/>
      <c r="AB267" s="366"/>
      <c r="AC267" s="364"/>
      <c r="AD267" s="365"/>
      <c r="AE267" s="368"/>
      <c r="AF267" s="655"/>
      <c r="AG267" s="365"/>
      <c r="AH267" s="366"/>
      <c r="AI267" s="364"/>
      <c r="AJ267" s="365"/>
      <c r="AK267" s="368"/>
      <c r="AL267" s="655"/>
      <c r="AM267" s="365"/>
      <c r="AN267" s="366"/>
      <c r="AO267" s="369" t="s">
        <v>2918</v>
      </c>
      <c r="AP267" s="481"/>
      <c r="AQ267" s="380"/>
      <c r="AR267" s="653" t="s">
        <v>7472</v>
      </c>
      <c r="AS267" s="353"/>
      <c r="AT267" s="382">
        <v>0.0</v>
      </c>
      <c r="AU267" s="657">
        <v>100.0</v>
      </c>
      <c r="AV267" s="382">
        <v>0.0</v>
      </c>
      <c r="AW267" s="658">
        <v>100.0</v>
      </c>
      <c r="AX267" s="393" t="s">
        <v>3022</v>
      </c>
    </row>
    <row r="268">
      <c r="A268" s="480" t="s">
        <v>5138</v>
      </c>
      <c r="B268" s="433">
        <v>46168.0</v>
      </c>
      <c r="C268" s="434" t="s">
        <v>5591</v>
      </c>
      <c r="D268" s="363" t="s">
        <v>5592</v>
      </c>
      <c r="E268" s="367"/>
      <c r="F268" s="365"/>
      <c r="G268" s="368"/>
      <c r="H268" s="655"/>
      <c r="I268" s="365"/>
      <c r="J268" s="366"/>
      <c r="K268" s="367"/>
      <c r="L268" s="365"/>
      <c r="M268" s="368"/>
      <c r="N268" s="655"/>
      <c r="O268" s="365"/>
      <c r="P268" s="366"/>
      <c r="Q268" s="367"/>
      <c r="R268" s="365"/>
      <c r="S268" s="368"/>
      <c r="T268" s="655"/>
      <c r="U268" s="365"/>
      <c r="V268" s="366"/>
      <c r="W268" s="364"/>
      <c r="X268" s="365"/>
      <c r="Y268" s="368"/>
      <c r="Z268" s="655"/>
      <c r="AA268" s="365"/>
      <c r="AB268" s="366"/>
      <c r="AC268" s="364"/>
      <c r="AD268" s="365"/>
      <c r="AE268" s="368"/>
      <c r="AF268" s="655"/>
      <c r="AG268" s="365"/>
      <c r="AH268" s="366"/>
      <c r="AI268" s="364"/>
      <c r="AJ268" s="365"/>
      <c r="AK268" s="368"/>
      <c r="AL268" s="655"/>
      <c r="AM268" s="365"/>
      <c r="AN268" s="366"/>
      <c r="AO268" s="369" t="s">
        <v>2918</v>
      </c>
      <c r="AP268" s="481"/>
      <c r="AQ268" s="380"/>
      <c r="AR268" s="653" t="s">
        <v>7472</v>
      </c>
      <c r="AS268" s="353"/>
      <c r="AT268" s="382">
        <v>0.0</v>
      </c>
      <c r="AU268" s="657">
        <v>100.0</v>
      </c>
      <c r="AV268" s="382">
        <v>0.0</v>
      </c>
      <c r="AW268" s="658">
        <v>100.0</v>
      </c>
      <c r="AX268" s="393" t="s">
        <v>3022</v>
      </c>
    </row>
    <row r="269">
      <c r="A269" s="480" t="s">
        <v>5132</v>
      </c>
      <c r="B269" s="433">
        <v>46169.0</v>
      </c>
      <c r="C269" s="434" t="s">
        <v>5593</v>
      </c>
      <c r="D269" s="363" t="s">
        <v>5594</v>
      </c>
      <c r="E269" s="367"/>
      <c r="F269" s="365"/>
      <c r="G269" s="368"/>
      <c r="H269" s="655"/>
      <c r="I269" s="365"/>
      <c r="J269" s="366"/>
      <c r="K269" s="367"/>
      <c r="L269" s="365"/>
      <c r="M269" s="368"/>
      <c r="N269" s="655"/>
      <c r="O269" s="365"/>
      <c r="P269" s="366"/>
      <c r="Q269" s="367"/>
      <c r="R269" s="365"/>
      <c r="S269" s="368"/>
      <c r="T269" s="655"/>
      <c r="U269" s="365"/>
      <c r="V269" s="366"/>
      <c r="W269" s="364"/>
      <c r="X269" s="365"/>
      <c r="Y269" s="368"/>
      <c r="Z269" s="655"/>
      <c r="AA269" s="365"/>
      <c r="AB269" s="366"/>
      <c r="AC269" s="364"/>
      <c r="AD269" s="365"/>
      <c r="AE269" s="368"/>
      <c r="AF269" s="655"/>
      <c r="AG269" s="365"/>
      <c r="AH269" s="366"/>
      <c r="AI269" s="364"/>
      <c r="AJ269" s="365"/>
      <c r="AK269" s="368"/>
      <c r="AL269" s="655"/>
      <c r="AM269" s="365"/>
      <c r="AN269" s="366"/>
      <c r="AO269" s="369" t="s">
        <v>2918</v>
      </c>
      <c r="AP269" s="481"/>
      <c r="AQ269" s="380"/>
      <c r="AR269" s="653" t="s">
        <v>7472</v>
      </c>
      <c r="AS269" s="353"/>
      <c r="AT269" s="382">
        <v>0.0</v>
      </c>
      <c r="AU269" s="657">
        <v>100.0</v>
      </c>
      <c r="AV269" s="382">
        <v>0.0</v>
      </c>
      <c r="AW269" s="658">
        <v>100.0</v>
      </c>
      <c r="AX269" s="393" t="s">
        <v>3022</v>
      </c>
    </row>
    <row r="270">
      <c r="A270" s="480" t="s">
        <v>5132</v>
      </c>
      <c r="B270" s="433">
        <v>46169.0</v>
      </c>
      <c r="C270" s="434" t="s">
        <v>5595</v>
      </c>
      <c r="D270" s="363" t="s">
        <v>5596</v>
      </c>
      <c r="E270" s="367"/>
      <c r="F270" s="365"/>
      <c r="G270" s="368"/>
      <c r="H270" s="655"/>
      <c r="I270" s="365"/>
      <c r="J270" s="366"/>
      <c r="K270" s="367"/>
      <c r="L270" s="365"/>
      <c r="M270" s="368"/>
      <c r="N270" s="655"/>
      <c r="O270" s="365"/>
      <c r="P270" s="366"/>
      <c r="Q270" s="367"/>
      <c r="R270" s="365"/>
      <c r="S270" s="368"/>
      <c r="T270" s="655"/>
      <c r="U270" s="365"/>
      <c r="V270" s="366"/>
      <c r="W270" s="364"/>
      <c r="X270" s="365">
        <v>1.0</v>
      </c>
      <c r="Y270" s="368"/>
      <c r="Z270" s="655"/>
      <c r="AA270" s="365"/>
      <c r="AB270" s="366"/>
      <c r="AC270" s="364"/>
      <c r="AD270" s="365"/>
      <c r="AE270" s="368"/>
      <c r="AF270" s="655"/>
      <c r="AG270" s="365"/>
      <c r="AH270" s="366"/>
      <c r="AI270" s="364"/>
      <c r="AJ270" s="365"/>
      <c r="AK270" s="368"/>
      <c r="AL270" s="655"/>
      <c r="AM270" s="365"/>
      <c r="AN270" s="366"/>
      <c r="AO270" s="369" t="s">
        <v>529</v>
      </c>
      <c r="AP270" s="481"/>
      <c r="AQ270" s="380" t="s">
        <v>7645</v>
      </c>
      <c r="AR270" s="653" t="s">
        <v>7472</v>
      </c>
      <c r="AS270" s="353"/>
      <c r="AT270" s="382">
        <v>3.0</v>
      </c>
      <c r="AU270" s="657">
        <v>97.0</v>
      </c>
      <c r="AV270" s="382">
        <v>0.0</v>
      </c>
      <c r="AW270" s="658">
        <v>100.0</v>
      </c>
      <c r="AX270" s="393" t="s">
        <v>3022</v>
      </c>
    </row>
    <row r="271">
      <c r="A271" s="480" t="s">
        <v>5132</v>
      </c>
      <c r="B271" s="433">
        <v>46169.0</v>
      </c>
      <c r="C271" s="434" t="s">
        <v>5597</v>
      </c>
      <c r="D271" s="363" t="s">
        <v>5598</v>
      </c>
      <c r="E271" s="367"/>
      <c r="F271" s="365"/>
      <c r="G271" s="368"/>
      <c r="H271" s="655"/>
      <c r="I271" s="365"/>
      <c r="J271" s="366"/>
      <c r="K271" s="367"/>
      <c r="L271" s="365"/>
      <c r="M271" s="368"/>
      <c r="N271" s="655"/>
      <c r="O271" s="365"/>
      <c r="P271" s="366"/>
      <c r="Q271" s="367"/>
      <c r="R271" s="365"/>
      <c r="S271" s="368"/>
      <c r="T271" s="655"/>
      <c r="U271" s="365"/>
      <c r="V271" s="366"/>
      <c r="W271" s="364"/>
      <c r="X271" s="365"/>
      <c r="Y271" s="368"/>
      <c r="Z271" s="655"/>
      <c r="AA271" s="365"/>
      <c r="AB271" s="366"/>
      <c r="AC271" s="364"/>
      <c r="AD271" s="365"/>
      <c r="AE271" s="368"/>
      <c r="AF271" s="655"/>
      <c r="AG271" s="365"/>
      <c r="AH271" s="366"/>
      <c r="AI271" s="364"/>
      <c r="AJ271" s="365"/>
      <c r="AK271" s="368"/>
      <c r="AL271" s="655"/>
      <c r="AM271" s="365"/>
      <c r="AN271" s="366"/>
      <c r="AO271" s="369" t="s">
        <v>529</v>
      </c>
      <c r="AP271" s="481"/>
      <c r="AQ271" s="380"/>
      <c r="AR271" s="653" t="s">
        <v>7472</v>
      </c>
      <c r="AS271" s="353"/>
      <c r="AT271" s="382">
        <v>0.0</v>
      </c>
      <c r="AU271" s="657">
        <v>100.0</v>
      </c>
      <c r="AV271" s="382">
        <v>0.0</v>
      </c>
      <c r="AW271" s="658">
        <v>100.0</v>
      </c>
      <c r="AX271" s="393" t="s">
        <v>3022</v>
      </c>
    </row>
    <row r="272">
      <c r="A272" s="480" t="s">
        <v>5138</v>
      </c>
      <c r="B272" s="433">
        <v>46168.0</v>
      </c>
      <c r="C272" s="434" t="s">
        <v>5599</v>
      </c>
      <c r="D272" s="363" t="s">
        <v>5600</v>
      </c>
      <c r="E272" s="367"/>
      <c r="F272" s="365"/>
      <c r="G272" s="368"/>
      <c r="H272" s="655"/>
      <c r="I272" s="365"/>
      <c r="J272" s="366"/>
      <c r="K272" s="367"/>
      <c r="L272" s="365"/>
      <c r="M272" s="368"/>
      <c r="N272" s="655"/>
      <c r="O272" s="365"/>
      <c r="P272" s="366"/>
      <c r="Q272" s="367"/>
      <c r="R272" s="365">
        <v>1.0</v>
      </c>
      <c r="S272" s="368"/>
      <c r="T272" s="655"/>
      <c r="U272" s="365"/>
      <c r="V272" s="366"/>
      <c r="W272" s="364"/>
      <c r="X272" s="365"/>
      <c r="Y272" s="368"/>
      <c r="Z272" s="655"/>
      <c r="AA272" s="365"/>
      <c r="AB272" s="366"/>
      <c r="AC272" s="364"/>
      <c r="AD272" s="365"/>
      <c r="AE272" s="368"/>
      <c r="AF272" s="655"/>
      <c r="AG272" s="365"/>
      <c r="AH272" s="366"/>
      <c r="AI272" s="364"/>
      <c r="AJ272" s="365"/>
      <c r="AK272" s="368"/>
      <c r="AL272" s="655"/>
      <c r="AM272" s="365"/>
      <c r="AN272" s="366"/>
      <c r="AO272" s="369" t="s">
        <v>529</v>
      </c>
      <c r="AP272" s="481"/>
      <c r="AQ272" s="380" t="s">
        <v>7646</v>
      </c>
      <c r="AR272" s="653" t="s">
        <v>7472</v>
      </c>
      <c r="AS272" s="353"/>
      <c r="AT272" s="382">
        <v>3.0</v>
      </c>
      <c r="AU272" s="657">
        <v>97.0</v>
      </c>
      <c r="AV272" s="382">
        <v>0.0</v>
      </c>
      <c r="AW272" s="658">
        <v>100.0</v>
      </c>
      <c r="AX272" s="393" t="s">
        <v>3022</v>
      </c>
    </row>
    <row r="273">
      <c r="A273" s="480" t="s">
        <v>5138</v>
      </c>
      <c r="B273" s="433">
        <v>46168.0</v>
      </c>
      <c r="C273" s="434" t="s">
        <v>5601</v>
      </c>
      <c r="D273" s="363" t="s">
        <v>5602</v>
      </c>
      <c r="E273" s="367"/>
      <c r="F273" s="365"/>
      <c r="G273" s="368"/>
      <c r="H273" s="655"/>
      <c r="I273" s="365"/>
      <c r="J273" s="366"/>
      <c r="K273" s="367"/>
      <c r="L273" s="365"/>
      <c r="M273" s="368"/>
      <c r="N273" s="655"/>
      <c r="O273" s="365"/>
      <c r="P273" s="366"/>
      <c r="Q273" s="367"/>
      <c r="R273" s="365">
        <v>1.0</v>
      </c>
      <c r="S273" s="368"/>
      <c r="T273" s="655"/>
      <c r="U273" s="365"/>
      <c r="V273" s="366"/>
      <c r="W273" s="364"/>
      <c r="X273" s="365"/>
      <c r="Y273" s="368"/>
      <c r="Z273" s="655"/>
      <c r="AA273" s="365"/>
      <c r="AB273" s="366"/>
      <c r="AC273" s="364"/>
      <c r="AD273" s="365"/>
      <c r="AE273" s="368"/>
      <c r="AF273" s="655"/>
      <c r="AG273" s="365"/>
      <c r="AH273" s="366"/>
      <c r="AI273" s="364"/>
      <c r="AJ273" s="365"/>
      <c r="AK273" s="368"/>
      <c r="AL273" s="655"/>
      <c r="AM273" s="365"/>
      <c r="AN273" s="366"/>
      <c r="AO273" s="369" t="s">
        <v>529</v>
      </c>
      <c r="AP273" s="481"/>
      <c r="AQ273" s="380" t="s">
        <v>7647</v>
      </c>
      <c r="AR273" s="653" t="s">
        <v>7472</v>
      </c>
      <c r="AS273" s="353"/>
      <c r="AT273" s="382">
        <v>3.0</v>
      </c>
      <c r="AU273" s="657">
        <v>97.0</v>
      </c>
      <c r="AV273" s="382">
        <v>0.0</v>
      </c>
      <c r="AW273" s="658">
        <v>100.0</v>
      </c>
      <c r="AX273" s="393" t="s">
        <v>3022</v>
      </c>
    </row>
    <row r="274">
      <c r="A274" s="482" t="s">
        <v>5164</v>
      </c>
      <c r="B274" s="433">
        <v>46167.0</v>
      </c>
      <c r="C274" s="434" t="s">
        <v>5603</v>
      </c>
      <c r="D274" s="363" t="s">
        <v>5604</v>
      </c>
      <c r="E274" s="367"/>
      <c r="F274" s="365"/>
      <c r="G274" s="368"/>
      <c r="H274" s="655"/>
      <c r="I274" s="365"/>
      <c r="J274" s="366"/>
      <c r="K274" s="367"/>
      <c r="L274" s="365"/>
      <c r="M274" s="368"/>
      <c r="N274" s="655"/>
      <c r="O274" s="365"/>
      <c r="P274" s="366"/>
      <c r="Q274" s="367"/>
      <c r="R274" s="365">
        <v>1.0</v>
      </c>
      <c r="S274" s="368"/>
      <c r="T274" s="655"/>
      <c r="U274" s="365"/>
      <c r="V274" s="366"/>
      <c r="W274" s="364"/>
      <c r="X274" s="365"/>
      <c r="Y274" s="368"/>
      <c r="Z274" s="655"/>
      <c r="AA274" s="365"/>
      <c r="AB274" s="366"/>
      <c r="AC274" s="364"/>
      <c r="AD274" s="365"/>
      <c r="AE274" s="368"/>
      <c r="AF274" s="655"/>
      <c r="AG274" s="365"/>
      <c r="AH274" s="366"/>
      <c r="AI274" s="364"/>
      <c r="AJ274" s="365"/>
      <c r="AK274" s="368"/>
      <c r="AL274" s="655"/>
      <c r="AM274" s="365"/>
      <c r="AN274" s="366"/>
      <c r="AO274" s="369" t="s">
        <v>529</v>
      </c>
      <c r="AP274" s="481"/>
      <c r="AQ274" s="380" t="s">
        <v>7648</v>
      </c>
      <c r="AR274" s="653" t="s">
        <v>7472</v>
      </c>
      <c r="AS274" s="353"/>
      <c r="AT274" s="382">
        <v>3.0</v>
      </c>
      <c r="AU274" s="657">
        <v>97.0</v>
      </c>
      <c r="AV274" s="382">
        <v>0.0</v>
      </c>
      <c r="AW274" s="658">
        <v>100.0</v>
      </c>
      <c r="AX274" s="393" t="s">
        <v>3022</v>
      </c>
    </row>
    <row r="275">
      <c r="A275" s="480" t="s">
        <v>5132</v>
      </c>
      <c r="B275" s="433">
        <v>46169.0</v>
      </c>
      <c r="C275" s="434" t="s">
        <v>5605</v>
      </c>
      <c r="D275" s="363" t="s">
        <v>5606</v>
      </c>
      <c r="E275" s="367"/>
      <c r="F275" s="365"/>
      <c r="G275" s="368"/>
      <c r="H275" s="655"/>
      <c r="I275" s="365"/>
      <c r="J275" s="366"/>
      <c r="K275" s="367"/>
      <c r="L275" s="365"/>
      <c r="M275" s="368"/>
      <c r="N275" s="655"/>
      <c r="O275" s="365"/>
      <c r="P275" s="366"/>
      <c r="Q275" s="367">
        <v>1.0</v>
      </c>
      <c r="R275" s="365"/>
      <c r="S275" s="368"/>
      <c r="T275" s="655"/>
      <c r="U275" s="365"/>
      <c r="V275" s="366"/>
      <c r="W275" s="364"/>
      <c r="X275" s="365"/>
      <c r="Y275" s="368"/>
      <c r="Z275" s="655"/>
      <c r="AA275" s="365"/>
      <c r="AB275" s="366"/>
      <c r="AC275" s="364"/>
      <c r="AD275" s="365"/>
      <c r="AE275" s="368"/>
      <c r="AF275" s="655"/>
      <c r="AG275" s="365"/>
      <c r="AH275" s="366"/>
      <c r="AI275" s="364"/>
      <c r="AJ275" s="365"/>
      <c r="AK275" s="368"/>
      <c r="AL275" s="655"/>
      <c r="AM275" s="365"/>
      <c r="AN275" s="366"/>
      <c r="AO275" s="369" t="s">
        <v>2611</v>
      </c>
      <c r="AP275" s="481"/>
      <c r="AQ275" s="380" t="s">
        <v>7649</v>
      </c>
      <c r="AR275" s="653" t="s">
        <v>7472</v>
      </c>
      <c r="AS275" s="353"/>
      <c r="AT275" s="382">
        <v>4.0</v>
      </c>
      <c r="AU275" s="657">
        <v>96.0</v>
      </c>
      <c r="AV275" s="382">
        <v>0.0</v>
      </c>
      <c r="AW275" s="658">
        <v>100.0</v>
      </c>
      <c r="AX275" s="359"/>
    </row>
    <row r="276">
      <c r="A276" s="480" t="s">
        <v>5164</v>
      </c>
      <c r="B276" s="433">
        <v>46167.0</v>
      </c>
      <c r="C276" s="434" t="s">
        <v>5607</v>
      </c>
      <c r="D276" s="363" t="s">
        <v>5608</v>
      </c>
      <c r="E276" s="367"/>
      <c r="F276" s="365"/>
      <c r="G276" s="368"/>
      <c r="H276" s="655"/>
      <c r="I276" s="365"/>
      <c r="J276" s="366"/>
      <c r="K276" s="367"/>
      <c r="L276" s="365"/>
      <c r="M276" s="368"/>
      <c r="N276" s="655"/>
      <c r="O276" s="365"/>
      <c r="P276" s="366"/>
      <c r="Q276" s="367"/>
      <c r="R276" s="365"/>
      <c r="S276" s="368"/>
      <c r="T276" s="655"/>
      <c r="U276" s="365"/>
      <c r="V276" s="366"/>
      <c r="W276" s="364"/>
      <c r="X276" s="365">
        <v>2.0</v>
      </c>
      <c r="Y276" s="368"/>
      <c r="Z276" s="655"/>
      <c r="AA276" s="365"/>
      <c r="AB276" s="366"/>
      <c r="AC276" s="364"/>
      <c r="AD276" s="365"/>
      <c r="AE276" s="368"/>
      <c r="AF276" s="655"/>
      <c r="AG276" s="365"/>
      <c r="AH276" s="366"/>
      <c r="AI276" s="364"/>
      <c r="AJ276" s="365"/>
      <c r="AK276" s="368"/>
      <c r="AL276" s="655"/>
      <c r="AM276" s="365"/>
      <c r="AN276" s="366"/>
      <c r="AO276" s="369" t="s">
        <v>2611</v>
      </c>
      <c r="AP276" s="481"/>
      <c r="AQ276" s="380" t="s">
        <v>7650</v>
      </c>
      <c r="AR276" s="653" t="s">
        <v>7472</v>
      </c>
      <c r="AS276" s="353"/>
      <c r="AT276" s="382">
        <v>6.0</v>
      </c>
      <c r="AU276" s="657">
        <v>94.0</v>
      </c>
      <c r="AV276" s="382">
        <v>0.0</v>
      </c>
      <c r="AW276" s="658">
        <v>100.0</v>
      </c>
      <c r="AX276" s="359"/>
    </row>
    <row r="277">
      <c r="A277" s="480" t="s">
        <v>5132</v>
      </c>
      <c r="B277" s="433">
        <v>46169.0</v>
      </c>
      <c r="C277" s="434" t="s">
        <v>5609</v>
      </c>
      <c r="D277" s="363" t="s">
        <v>5610</v>
      </c>
      <c r="E277" s="367"/>
      <c r="F277" s="365">
        <v>1.0</v>
      </c>
      <c r="G277" s="368"/>
      <c r="H277" s="655"/>
      <c r="I277" s="365"/>
      <c r="J277" s="366"/>
      <c r="K277" s="367"/>
      <c r="L277" s="365"/>
      <c r="M277" s="368"/>
      <c r="N277" s="655"/>
      <c r="O277" s="365"/>
      <c r="P277" s="366"/>
      <c r="Q277" s="367"/>
      <c r="R277" s="365"/>
      <c r="S277" s="368"/>
      <c r="T277" s="655"/>
      <c r="U277" s="365"/>
      <c r="V277" s="366"/>
      <c r="W277" s="364"/>
      <c r="X277" s="365"/>
      <c r="Y277" s="368"/>
      <c r="Z277" s="655"/>
      <c r="AA277" s="365"/>
      <c r="AB277" s="366"/>
      <c r="AC277" s="364"/>
      <c r="AD277" s="365"/>
      <c r="AE277" s="368"/>
      <c r="AF277" s="655"/>
      <c r="AG277" s="365"/>
      <c r="AH277" s="366"/>
      <c r="AI277" s="364"/>
      <c r="AJ277" s="365"/>
      <c r="AK277" s="368"/>
      <c r="AL277" s="655"/>
      <c r="AM277" s="365"/>
      <c r="AN277" s="366"/>
      <c r="AO277" s="369" t="s">
        <v>2611</v>
      </c>
      <c r="AP277" s="481"/>
      <c r="AQ277" s="380" t="s">
        <v>7651</v>
      </c>
      <c r="AR277" s="653" t="s">
        <v>7472</v>
      </c>
      <c r="AS277" s="353"/>
      <c r="AT277" s="382">
        <v>3.0</v>
      </c>
      <c r="AU277" s="657">
        <v>97.0</v>
      </c>
      <c r="AV277" s="382">
        <v>0.0</v>
      </c>
      <c r="AW277" s="658">
        <v>100.0</v>
      </c>
      <c r="AX277" s="359"/>
    </row>
    <row r="278">
      <c r="A278" s="480" t="s">
        <v>5138</v>
      </c>
      <c r="B278" s="433">
        <v>46168.0</v>
      </c>
      <c r="C278" s="434" t="s">
        <v>5611</v>
      </c>
      <c r="D278" s="363" t="s">
        <v>5612</v>
      </c>
      <c r="E278" s="367"/>
      <c r="F278" s="365"/>
      <c r="G278" s="368"/>
      <c r="H278" s="655"/>
      <c r="I278" s="365"/>
      <c r="J278" s="366"/>
      <c r="K278" s="367"/>
      <c r="L278" s="365"/>
      <c r="M278" s="368"/>
      <c r="N278" s="655"/>
      <c r="O278" s="365"/>
      <c r="P278" s="366"/>
      <c r="Q278" s="367"/>
      <c r="R278" s="365"/>
      <c r="S278" s="368"/>
      <c r="T278" s="655"/>
      <c r="U278" s="365"/>
      <c r="V278" s="366"/>
      <c r="W278" s="364"/>
      <c r="X278" s="365"/>
      <c r="Y278" s="368"/>
      <c r="Z278" s="655"/>
      <c r="AA278" s="365"/>
      <c r="AB278" s="366"/>
      <c r="AC278" s="364"/>
      <c r="AD278" s="365"/>
      <c r="AE278" s="368"/>
      <c r="AF278" s="655"/>
      <c r="AG278" s="365"/>
      <c r="AH278" s="366"/>
      <c r="AI278" s="364"/>
      <c r="AJ278" s="365"/>
      <c r="AK278" s="368"/>
      <c r="AL278" s="655"/>
      <c r="AM278" s="365"/>
      <c r="AN278" s="366"/>
      <c r="AO278" s="369" t="s">
        <v>2611</v>
      </c>
      <c r="AP278" s="481"/>
      <c r="AQ278" s="380"/>
      <c r="AR278" s="653" t="s">
        <v>7472</v>
      </c>
      <c r="AS278" s="353"/>
      <c r="AT278" s="382">
        <v>0.0</v>
      </c>
      <c r="AU278" s="657">
        <v>100.0</v>
      </c>
      <c r="AV278" s="382">
        <v>0.0</v>
      </c>
      <c r="AW278" s="658">
        <v>100.0</v>
      </c>
      <c r="AX278" s="359"/>
    </row>
    <row r="279">
      <c r="A279" s="480" t="s">
        <v>5132</v>
      </c>
      <c r="B279" s="433">
        <v>46169.0</v>
      </c>
      <c r="C279" s="434" t="s">
        <v>5613</v>
      </c>
      <c r="D279" s="363" t="s">
        <v>5614</v>
      </c>
      <c r="E279" s="367"/>
      <c r="F279" s="365"/>
      <c r="G279" s="368"/>
      <c r="H279" s="655"/>
      <c r="I279" s="365"/>
      <c r="J279" s="366"/>
      <c r="K279" s="367"/>
      <c r="L279" s="365"/>
      <c r="M279" s="368"/>
      <c r="N279" s="655"/>
      <c r="O279" s="365"/>
      <c r="P279" s="366"/>
      <c r="Q279" s="367"/>
      <c r="R279" s="365"/>
      <c r="S279" s="368"/>
      <c r="T279" s="655"/>
      <c r="U279" s="365"/>
      <c r="V279" s="366"/>
      <c r="W279" s="364"/>
      <c r="X279" s="365"/>
      <c r="Y279" s="368"/>
      <c r="Z279" s="655"/>
      <c r="AA279" s="365"/>
      <c r="AB279" s="366"/>
      <c r="AC279" s="364"/>
      <c r="AD279" s="365"/>
      <c r="AE279" s="368"/>
      <c r="AF279" s="655"/>
      <c r="AG279" s="365"/>
      <c r="AH279" s="366"/>
      <c r="AI279" s="364"/>
      <c r="AJ279" s="365"/>
      <c r="AK279" s="368"/>
      <c r="AL279" s="655"/>
      <c r="AM279" s="365"/>
      <c r="AN279" s="366"/>
      <c r="AO279" s="369" t="s">
        <v>2611</v>
      </c>
      <c r="AP279" s="481"/>
      <c r="AQ279" s="372"/>
      <c r="AR279" s="653" t="s">
        <v>7472</v>
      </c>
      <c r="AS279" s="353"/>
      <c r="AT279" s="382">
        <v>0.0</v>
      </c>
      <c r="AU279" s="657">
        <v>100.0</v>
      </c>
      <c r="AV279" s="382">
        <v>0.0</v>
      </c>
      <c r="AW279" s="658">
        <v>100.0</v>
      </c>
      <c r="AX279" s="359"/>
    </row>
    <row r="280">
      <c r="A280" s="480" t="s">
        <v>5138</v>
      </c>
      <c r="B280" s="433">
        <v>46168.0</v>
      </c>
      <c r="C280" s="434" t="s">
        <v>5615</v>
      </c>
      <c r="D280" s="363" t="s">
        <v>5616</v>
      </c>
      <c r="E280" s="367"/>
      <c r="F280" s="365"/>
      <c r="G280" s="368"/>
      <c r="H280" s="655"/>
      <c r="I280" s="365"/>
      <c r="J280" s="366"/>
      <c r="K280" s="367"/>
      <c r="L280" s="365"/>
      <c r="M280" s="368"/>
      <c r="N280" s="655"/>
      <c r="O280" s="365"/>
      <c r="P280" s="366"/>
      <c r="Q280" s="367"/>
      <c r="R280" s="365"/>
      <c r="S280" s="368"/>
      <c r="T280" s="655"/>
      <c r="U280" s="365"/>
      <c r="V280" s="366"/>
      <c r="W280" s="364"/>
      <c r="X280" s="365"/>
      <c r="Y280" s="368"/>
      <c r="Z280" s="655"/>
      <c r="AA280" s="365"/>
      <c r="AB280" s="366"/>
      <c r="AC280" s="364"/>
      <c r="AD280" s="365"/>
      <c r="AE280" s="368"/>
      <c r="AF280" s="655"/>
      <c r="AG280" s="365"/>
      <c r="AH280" s="366"/>
      <c r="AI280" s="364"/>
      <c r="AJ280" s="365"/>
      <c r="AK280" s="368"/>
      <c r="AL280" s="655"/>
      <c r="AM280" s="365"/>
      <c r="AN280" s="366"/>
      <c r="AO280" s="369" t="s">
        <v>2611</v>
      </c>
      <c r="AP280" s="481"/>
      <c r="AQ280" s="372"/>
      <c r="AR280" s="653" t="s">
        <v>7472</v>
      </c>
      <c r="AS280" s="353"/>
      <c r="AT280" s="382">
        <v>0.0</v>
      </c>
      <c r="AU280" s="657">
        <v>100.0</v>
      </c>
      <c r="AV280" s="382">
        <v>0.0</v>
      </c>
      <c r="AW280" s="658">
        <v>100.0</v>
      </c>
      <c r="AX280" s="359"/>
    </row>
    <row r="281">
      <c r="A281" s="480" t="s">
        <v>5132</v>
      </c>
      <c r="B281" s="433">
        <v>46169.0</v>
      </c>
      <c r="C281" s="434" t="s">
        <v>5617</v>
      </c>
      <c r="D281" s="363" t="s">
        <v>5618</v>
      </c>
      <c r="E281" s="367"/>
      <c r="F281" s="365"/>
      <c r="G281" s="368"/>
      <c r="H281" s="655"/>
      <c r="I281" s="365"/>
      <c r="J281" s="366"/>
      <c r="K281" s="367"/>
      <c r="L281" s="365"/>
      <c r="M281" s="368"/>
      <c r="N281" s="655"/>
      <c r="O281" s="365"/>
      <c r="P281" s="366"/>
      <c r="Q281" s="367"/>
      <c r="R281" s="365"/>
      <c r="S281" s="368"/>
      <c r="T281" s="655"/>
      <c r="U281" s="365"/>
      <c r="V281" s="366"/>
      <c r="W281" s="364"/>
      <c r="X281" s="365"/>
      <c r="Y281" s="368"/>
      <c r="Z281" s="655"/>
      <c r="AA281" s="365"/>
      <c r="AB281" s="366"/>
      <c r="AC281" s="364"/>
      <c r="AD281" s="365"/>
      <c r="AE281" s="368"/>
      <c r="AF281" s="655"/>
      <c r="AG281" s="365"/>
      <c r="AH281" s="366"/>
      <c r="AI281" s="364"/>
      <c r="AJ281" s="365"/>
      <c r="AK281" s="368"/>
      <c r="AL281" s="655"/>
      <c r="AM281" s="365"/>
      <c r="AN281" s="366"/>
      <c r="AO281" s="369" t="s">
        <v>1292</v>
      </c>
      <c r="AP281" s="481"/>
      <c r="AQ281" s="380"/>
      <c r="AR281" s="653" t="s">
        <v>7472</v>
      </c>
      <c r="AS281" s="353"/>
      <c r="AT281" s="382">
        <v>0.0</v>
      </c>
      <c r="AU281" s="657">
        <v>100.0</v>
      </c>
      <c r="AV281" s="382">
        <v>0.0</v>
      </c>
      <c r="AW281" s="658">
        <v>100.0</v>
      </c>
      <c r="AX281" s="393" t="s">
        <v>3037</v>
      </c>
    </row>
    <row r="282">
      <c r="A282" s="480" t="s">
        <v>5164</v>
      </c>
      <c r="B282" s="433">
        <v>46167.0</v>
      </c>
      <c r="C282" s="434" t="s">
        <v>5619</v>
      </c>
      <c r="D282" s="363" t="s">
        <v>5620</v>
      </c>
      <c r="E282" s="367"/>
      <c r="F282" s="365"/>
      <c r="G282" s="368"/>
      <c r="H282" s="655"/>
      <c r="I282" s="365"/>
      <c r="J282" s="366"/>
      <c r="K282" s="367"/>
      <c r="L282" s="365"/>
      <c r="M282" s="368"/>
      <c r="N282" s="655"/>
      <c r="O282" s="365"/>
      <c r="P282" s="366"/>
      <c r="Q282" s="367"/>
      <c r="R282" s="365"/>
      <c r="S282" s="368"/>
      <c r="T282" s="655"/>
      <c r="U282" s="365"/>
      <c r="V282" s="366"/>
      <c r="W282" s="364"/>
      <c r="X282" s="365"/>
      <c r="Y282" s="368"/>
      <c r="Z282" s="655"/>
      <c r="AA282" s="365"/>
      <c r="AB282" s="366"/>
      <c r="AC282" s="364"/>
      <c r="AD282" s="365"/>
      <c r="AE282" s="368"/>
      <c r="AF282" s="655"/>
      <c r="AG282" s="365"/>
      <c r="AH282" s="366"/>
      <c r="AI282" s="364"/>
      <c r="AJ282" s="365"/>
      <c r="AK282" s="368"/>
      <c r="AL282" s="655"/>
      <c r="AM282" s="365"/>
      <c r="AN282" s="366"/>
      <c r="AO282" s="369" t="s">
        <v>1292</v>
      </c>
      <c r="AP282" s="481"/>
      <c r="AQ282" s="380"/>
      <c r="AR282" s="653" t="s">
        <v>7472</v>
      </c>
      <c r="AS282" s="353"/>
      <c r="AT282" s="382">
        <v>0.0</v>
      </c>
      <c r="AU282" s="657">
        <v>100.0</v>
      </c>
      <c r="AV282" s="382">
        <v>0.0</v>
      </c>
      <c r="AW282" s="658">
        <v>100.0</v>
      </c>
      <c r="AX282" s="393" t="s">
        <v>3037</v>
      </c>
    </row>
    <row r="283">
      <c r="A283" s="480" t="s">
        <v>5138</v>
      </c>
      <c r="B283" s="433">
        <v>46168.0</v>
      </c>
      <c r="C283" s="434" t="s">
        <v>5621</v>
      </c>
      <c r="D283" s="363" t="s">
        <v>5622</v>
      </c>
      <c r="E283" s="367"/>
      <c r="F283" s="365"/>
      <c r="G283" s="368"/>
      <c r="H283" s="655"/>
      <c r="I283" s="365"/>
      <c r="J283" s="366"/>
      <c r="K283" s="367"/>
      <c r="L283" s="365"/>
      <c r="M283" s="368"/>
      <c r="N283" s="655"/>
      <c r="O283" s="365"/>
      <c r="P283" s="366"/>
      <c r="Q283" s="367"/>
      <c r="R283" s="365"/>
      <c r="S283" s="368"/>
      <c r="T283" s="655"/>
      <c r="U283" s="365"/>
      <c r="V283" s="366"/>
      <c r="W283" s="364"/>
      <c r="X283" s="365"/>
      <c r="Y283" s="368"/>
      <c r="Z283" s="655"/>
      <c r="AA283" s="365"/>
      <c r="AB283" s="366"/>
      <c r="AC283" s="364"/>
      <c r="AD283" s="365"/>
      <c r="AE283" s="368"/>
      <c r="AF283" s="655"/>
      <c r="AG283" s="365"/>
      <c r="AH283" s="366"/>
      <c r="AI283" s="364"/>
      <c r="AJ283" s="365"/>
      <c r="AK283" s="368"/>
      <c r="AL283" s="655"/>
      <c r="AM283" s="365"/>
      <c r="AN283" s="366"/>
      <c r="AO283" s="369" t="s">
        <v>1292</v>
      </c>
      <c r="AP283" s="481"/>
      <c r="AQ283" s="380"/>
      <c r="AR283" s="653" t="s">
        <v>7472</v>
      </c>
      <c r="AS283" s="353"/>
      <c r="AT283" s="382">
        <v>0.0</v>
      </c>
      <c r="AU283" s="657">
        <v>100.0</v>
      </c>
      <c r="AV283" s="382">
        <v>0.0</v>
      </c>
      <c r="AW283" s="658">
        <v>100.0</v>
      </c>
      <c r="AX283" s="393" t="s">
        <v>3037</v>
      </c>
    </row>
    <row r="284">
      <c r="A284" s="480" t="s">
        <v>5138</v>
      </c>
      <c r="B284" s="433">
        <v>46168.0</v>
      </c>
      <c r="C284" s="434" t="s">
        <v>5623</v>
      </c>
      <c r="D284" s="363" t="s">
        <v>5624</v>
      </c>
      <c r="E284" s="367"/>
      <c r="F284" s="365"/>
      <c r="G284" s="368"/>
      <c r="H284" s="655"/>
      <c r="I284" s="365"/>
      <c r="J284" s="366"/>
      <c r="K284" s="367"/>
      <c r="L284" s="365"/>
      <c r="M284" s="368"/>
      <c r="N284" s="655"/>
      <c r="O284" s="365"/>
      <c r="P284" s="366"/>
      <c r="Q284" s="367"/>
      <c r="R284" s="365"/>
      <c r="S284" s="368"/>
      <c r="T284" s="655"/>
      <c r="U284" s="365"/>
      <c r="V284" s="366"/>
      <c r="W284" s="364"/>
      <c r="X284" s="365"/>
      <c r="Y284" s="368"/>
      <c r="Z284" s="655"/>
      <c r="AA284" s="365"/>
      <c r="AB284" s="366"/>
      <c r="AC284" s="364"/>
      <c r="AD284" s="365"/>
      <c r="AE284" s="368"/>
      <c r="AF284" s="655"/>
      <c r="AG284" s="365"/>
      <c r="AH284" s="366"/>
      <c r="AI284" s="364"/>
      <c r="AJ284" s="365"/>
      <c r="AK284" s="368"/>
      <c r="AL284" s="655"/>
      <c r="AM284" s="365"/>
      <c r="AN284" s="366"/>
      <c r="AO284" s="369" t="s">
        <v>1292</v>
      </c>
      <c r="AP284" s="481"/>
      <c r="AQ284" s="372"/>
      <c r="AR284" s="653" t="s">
        <v>7472</v>
      </c>
      <c r="AS284" s="353"/>
      <c r="AT284" s="382">
        <v>0.0</v>
      </c>
      <c r="AU284" s="657">
        <v>100.0</v>
      </c>
      <c r="AV284" s="382">
        <v>0.0</v>
      </c>
      <c r="AW284" s="658">
        <v>100.0</v>
      </c>
      <c r="AX284" s="393" t="s">
        <v>3037</v>
      </c>
    </row>
    <row r="285">
      <c r="A285" s="480" t="s">
        <v>5132</v>
      </c>
      <c r="B285" s="433">
        <v>46169.0</v>
      </c>
      <c r="C285" s="434" t="s">
        <v>5625</v>
      </c>
      <c r="D285" s="363" t="s">
        <v>5626</v>
      </c>
      <c r="E285" s="367"/>
      <c r="F285" s="365"/>
      <c r="G285" s="368"/>
      <c r="H285" s="655"/>
      <c r="I285" s="365"/>
      <c r="J285" s="366"/>
      <c r="K285" s="367"/>
      <c r="L285" s="365"/>
      <c r="M285" s="368"/>
      <c r="N285" s="655"/>
      <c r="O285" s="365"/>
      <c r="P285" s="366"/>
      <c r="Q285" s="367"/>
      <c r="R285" s="365"/>
      <c r="S285" s="368"/>
      <c r="T285" s="655"/>
      <c r="U285" s="365"/>
      <c r="V285" s="366"/>
      <c r="W285" s="364"/>
      <c r="X285" s="365"/>
      <c r="Y285" s="368"/>
      <c r="Z285" s="655"/>
      <c r="AA285" s="365"/>
      <c r="AB285" s="366"/>
      <c r="AC285" s="364"/>
      <c r="AD285" s="365"/>
      <c r="AE285" s="368"/>
      <c r="AF285" s="655"/>
      <c r="AG285" s="365"/>
      <c r="AH285" s="366"/>
      <c r="AI285" s="364"/>
      <c r="AJ285" s="365"/>
      <c r="AK285" s="368"/>
      <c r="AL285" s="655"/>
      <c r="AM285" s="365"/>
      <c r="AN285" s="366"/>
      <c r="AO285" s="369" t="s">
        <v>1292</v>
      </c>
      <c r="AP285" s="481"/>
      <c r="AQ285" s="372"/>
      <c r="AR285" s="653" t="s">
        <v>7472</v>
      </c>
      <c r="AS285" s="353"/>
      <c r="AT285" s="382">
        <v>0.0</v>
      </c>
      <c r="AU285" s="657">
        <v>100.0</v>
      </c>
      <c r="AV285" s="382">
        <v>0.0</v>
      </c>
      <c r="AW285" s="658">
        <v>100.0</v>
      </c>
      <c r="AX285" s="393" t="s">
        <v>3037</v>
      </c>
    </row>
    <row r="286">
      <c r="A286" s="480" t="s">
        <v>5132</v>
      </c>
      <c r="B286" s="433">
        <v>46169.0</v>
      </c>
      <c r="C286" s="434" t="s">
        <v>5627</v>
      </c>
      <c r="D286" s="363" t="s">
        <v>5628</v>
      </c>
      <c r="E286" s="367"/>
      <c r="F286" s="365"/>
      <c r="G286" s="368"/>
      <c r="H286" s="655"/>
      <c r="I286" s="365"/>
      <c r="J286" s="366"/>
      <c r="K286" s="367"/>
      <c r="L286" s="365"/>
      <c r="M286" s="368"/>
      <c r="N286" s="655"/>
      <c r="O286" s="365"/>
      <c r="P286" s="366"/>
      <c r="Q286" s="367"/>
      <c r="R286" s="365"/>
      <c r="S286" s="368"/>
      <c r="T286" s="655"/>
      <c r="U286" s="365"/>
      <c r="V286" s="366"/>
      <c r="W286" s="364"/>
      <c r="X286" s="365"/>
      <c r="Y286" s="368"/>
      <c r="Z286" s="655"/>
      <c r="AA286" s="365"/>
      <c r="AB286" s="366"/>
      <c r="AC286" s="364"/>
      <c r="AD286" s="365"/>
      <c r="AE286" s="368"/>
      <c r="AF286" s="655"/>
      <c r="AG286" s="365"/>
      <c r="AH286" s="366"/>
      <c r="AI286" s="364"/>
      <c r="AJ286" s="365"/>
      <c r="AK286" s="368"/>
      <c r="AL286" s="655"/>
      <c r="AM286" s="365"/>
      <c r="AN286" s="366"/>
      <c r="AO286" s="369" t="s">
        <v>1292</v>
      </c>
      <c r="AP286" s="481"/>
      <c r="AQ286" s="380"/>
      <c r="AR286" s="653" t="s">
        <v>7472</v>
      </c>
      <c r="AS286" s="353"/>
      <c r="AT286" s="382">
        <v>0.0</v>
      </c>
      <c r="AU286" s="657">
        <v>100.0</v>
      </c>
      <c r="AV286" s="382">
        <v>0.0</v>
      </c>
      <c r="AW286" s="658">
        <v>100.0</v>
      </c>
      <c r="AX286" s="393" t="s">
        <v>3037</v>
      </c>
    </row>
    <row r="287">
      <c r="A287" s="480" t="s">
        <v>5132</v>
      </c>
      <c r="B287" s="433">
        <v>46169.0</v>
      </c>
      <c r="C287" s="434" t="s">
        <v>5629</v>
      </c>
      <c r="D287" s="363" t="s">
        <v>5630</v>
      </c>
      <c r="E287" s="367"/>
      <c r="F287" s="365"/>
      <c r="G287" s="368"/>
      <c r="H287" s="655"/>
      <c r="I287" s="365"/>
      <c r="J287" s="366"/>
      <c r="K287" s="367"/>
      <c r="L287" s="365"/>
      <c r="M287" s="368"/>
      <c r="N287" s="655"/>
      <c r="O287" s="365"/>
      <c r="P287" s="366"/>
      <c r="Q287" s="367"/>
      <c r="R287" s="365"/>
      <c r="S287" s="368"/>
      <c r="T287" s="655"/>
      <c r="U287" s="365"/>
      <c r="V287" s="366"/>
      <c r="W287" s="364"/>
      <c r="X287" s="365"/>
      <c r="Y287" s="368"/>
      <c r="Z287" s="655"/>
      <c r="AA287" s="365"/>
      <c r="AB287" s="366"/>
      <c r="AC287" s="364"/>
      <c r="AD287" s="365"/>
      <c r="AE287" s="368"/>
      <c r="AF287" s="655"/>
      <c r="AG287" s="365"/>
      <c r="AH287" s="366"/>
      <c r="AI287" s="364"/>
      <c r="AJ287" s="365"/>
      <c r="AK287" s="368"/>
      <c r="AL287" s="655"/>
      <c r="AM287" s="365"/>
      <c r="AN287" s="366"/>
      <c r="AO287" s="369" t="s">
        <v>1292</v>
      </c>
      <c r="AP287" s="481"/>
      <c r="AQ287" s="372"/>
      <c r="AR287" s="653"/>
      <c r="AS287" s="353"/>
      <c r="AT287" s="382" t="s">
        <v>2869</v>
      </c>
      <c r="AU287" s="657" t="s">
        <v>2869</v>
      </c>
      <c r="AV287" s="382" t="s">
        <v>2869</v>
      </c>
      <c r="AW287" s="658" t="s">
        <v>2869</v>
      </c>
      <c r="AX287" s="359"/>
    </row>
    <row r="288">
      <c r="A288" s="508" t="s">
        <v>5138</v>
      </c>
      <c r="B288" s="433">
        <v>46168.0</v>
      </c>
      <c r="C288" s="434" t="s">
        <v>5631</v>
      </c>
      <c r="D288" s="363" t="s">
        <v>5632</v>
      </c>
      <c r="E288" s="367"/>
      <c r="F288" s="365"/>
      <c r="G288" s="368"/>
      <c r="H288" s="655"/>
      <c r="I288" s="365"/>
      <c r="J288" s="366"/>
      <c r="K288" s="367"/>
      <c r="L288" s="365"/>
      <c r="M288" s="368"/>
      <c r="N288" s="655"/>
      <c r="O288" s="365"/>
      <c r="P288" s="366"/>
      <c r="Q288" s="367"/>
      <c r="R288" s="365"/>
      <c r="S288" s="368"/>
      <c r="T288" s="655"/>
      <c r="U288" s="365"/>
      <c r="V288" s="366"/>
      <c r="W288" s="364"/>
      <c r="X288" s="365"/>
      <c r="Y288" s="368"/>
      <c r="Z288" s="655"/>
      <c r="AA288" s="365"/>
      <c r="AB288" s="366"/>
      <c r="AC288" s="364"/>
      <c r="AD288" s="365"/>
      <c r="AE288" s="368"/>
      <c r="AF288" s="655"/>
      <c r="AG288" s="365"/>
      <c r="AH288" s="366"/>
      <c r="AI288" s="364"/>
      <c r="AJ288" s="365"/>
      <c r="AK288" s="368"/>
      <c r="AL288" s="655"/>
      <c r="AM288" s="365"/>
      <c r="AN288" s="366"/>
      <c r="AO288" s="369" t="s">
        <v>2929</v>
      </c>
      <c r="AP288" s="481"/>
      <c r="AQ288" s="380"/>
      <c r="AR288" s="653" t="s">
        <v>7472</v>
      </c>
      <c r="AS288" s="353"/>
      <c r="AT288" s="374">
        <v>0.0</v>
      </c>
      <c r="AU288" s="666">
        <v>100.0</v>
      </c>
      <c r="AV288" s="374">
        <v>0.0</v>
      </c>
      <c r="AW288" s="656">
        <v>100.0</v>
      </c>
      <c r="AX288" s="393" t="s">
        <v>3037</v>
      </c>
    </row>
    <row r="289">
      <c r="A289" s="508" t="s">
        <v>5132</v>
      </c>
      <c r="B289" s="433">
        <v>46169.0</v>
      </c>
      <c r="C289" s="434" t="s">
        <v>5633</v>
      </c>
      <c r="D289" s="363" t="s">
        <v>5634</v>
      </c>
      <c r="E289" s="367"/>
      <c r="F289" s="365"/>
      <c r="G289" s="368"/>
      <c r="H289" s="655"/>
      <c r="I289" s="365"/>
      <c r="J289" s="366"/>
      <c r="K289" s="367"/>
      <c r="L289" s="365"/>
      <c r="M289" s="368"/>
      <c r="N289" s="655"/>
      <c r="O289" s="365"/>
      <c r="P289" s="366"/>
      <c r="Q289" s="367"/>
      <c r="R289" s="365"/>
      <c r="S289" s="368"/>
      <c r="T289" s="655"/>
      <c r="U289" s="365"/>
      <c r="V289" s="366"/>
      <c r="W289" s="364"/>
      <c r="X289" s="365"/>
      <c r="Y289" s="368"/>
      <c r="Z289" s="655"/>
      <c r="AA289" s="365"/>
      <c r="AB289" s="366"/>
      <c r="AC289" s="364"/>
      <c r="AD289" s="365"/>
      <c r="AE289" s="368"/>
      <c r="AF289" s="655"/>
      <c r="AG289" s="365"/>
      <c r="AH289" s="366"/>
      <c r="AI289" s="364"/>
      <c r="AJ289" s="365"/>
      <c r="AK289" s="368"/>
      <c r="AL289" s="655"/>
      <c r="AM289" s="365"/>
      <c r="AN289" s="366"/>
      <c r="AO289" s="369" t="s">
        <v>2929</v>
      </c>
      <c r="AP289" s="481"/>
      <c r="AQ289" s="380"/>
      <c r="AR289" s="653" t="s">
        <v>7472</v>
      </c>
      <c r="AS289" s="353"/>
      <c r="AT289" s="374">
        <v>0.0</v>
      </c>
      <c r="AU289" s="666">
        <v>100.0</v>
      </c>
      <c r="AV289" s="374">
        <v>0.0</v>
      </c>
      <c r="AW289" s="656">
        <v>100.0</v>
      </c>
      <c r="AX289" s="393" t="s">
        <v>3037</v>
      </c>
    </row>
    <row r="290">
      <c r="A290" s="480" t="s">
        <v>5164</v>
      </c>
      <c r="B290" s="433">
        <v>46167.0</v>
      </c>
      <c r="C290" s="434" t="s">
        <v>5636</v>
      </c>
      <c r="D290" s="363" t="s">
        <v>5637</v>
      </c>
      <c r="E290" s="367"/>
      <c r="F290" s="365"/>
      <c r="G290" s="368"/>
      <c r="H290" s="655"/>
      <c r="I290" s="365"/>
      <c r="J290" s="366"/>
      <c r="K290" s="367"/>
      <c r="L290" s="365"/>
      <c r="M290" s="368"/>
      <c r="N290" s="655"/>
      <c r="O290" s="365"/>
      <c r="P290" s="366"/>
      <c r="Q290" s="367"/>
      <c r="R290" s="365"/>
      <c r="S290" s="368"/>
      <c r="T290" s="655"/>
      <c r="U290" s="365"/>
      <c r="V290" s="366"/>
      <c r="W290" s="364"/>
      <c r="X290" s="365"/>
      <c r="Y290" s="368"/>
      <c r="Z290" s="655"/>
      <c r="AA290" s="365"/>
      <c r="AB290" s="366"/>
      <c r="AC290" s="364"/>
      <c r="AD290" s="365"/>
      <c r="AE290" s="368"/>
      <c r="AF290" s="655"/>
      <c r="AG290" s="365"/>
      <c r="AH290" s="366"/>
      <c r="AI290" s="364"/>
      <c r="AJ290" s="365"/>
      <c r="AK290" s="368"/>
      <c r="AL290" s="655"/>
      <c r="AM290" s="365"/>
      <c r="AN290" s="366"/>
      <c r="AO290" s="369" t="s">
        <v>2929</v>
      </c>
      <c r="AP290" s="481"/>
      <c r="AQ290" s="372"/>
      <c r="AR290" s="653" t="s">
        <v>7472</v>
      </c>
      <c r="AS290" s="353"/>
      <c r="AT290" s="382">
        <v>0.0</v>
      </c>
      <c r="AU290" s="657">
        <v>100.0</v>
      </c>
      <c r="AV290" s="382">
        <v>0.0</v>
      </c>
      <c r="AW290" s="658">
        <v>100.0</v>
      </c>
      <c r="AX290" s="393" t="s">
        <v>3037</v>
      </c>
    </row>
    <row r="291">
      <c r="A291" s="480" t="s">
        <v>5138</v>
      </c>
      <c r="B291" s="433">
        <v>46168.0</v>
      </c>
      <c r="C291" s="434" t="s">
        <v>5638</v>
      </c>
      <c r="D291" s="363" t="s">
        <v>5639</v>
      </c>
      <c r="E291" s="367"/>
      <c r="F291" s="365"/>
      <c r="G291" s="368"/>
      <c r="H291" s="655"/>
      <c r="I291" s="365"/>
      <c r="J291" s="366"/>
      <c r="K291" s="367"/>
      <c r="L291" s="365"/>
      <c r="M291" s="368"/>
      <c r="N291" s="655"/>
      <c r="O291" s="365"/>
      <c r="P291" s="366"/>
      <c r="Q291" s="367"/>
      <c r="R291" s="365"/>
      <c r="S291" s="368"/>
      <c r="T291" s="655"/>
      <c r="U291" s="365"/>
      <c r="V291" s="366"/>
      <c r="W291" s="364"/>
      <c r="X291" s="365"/>
      <c r="Y291" s="368"/>
      <c r="Z291" s="655"/>
      <c r="AA291" s="365"/>
      <c r="AB291" s="366"/>
      <c r="AC291" s="364"/>
      <c r="AD291" s="365"/>
      <c r="AE291" s="368"/>
      <c r="AF291" s="655"/>
      <c r="AG291" s="365"/>
      <c r="AH291" s="366"/>
      <c r="AI291" s="364"/>
      <c r="AJ291" s="365"/>
      <c r="AK291" s="368"/>
      <c r="AL291" s="655"/>
      <c r="AM291" s="365"/>
      <c r="AN291" s="366"/>
      <c r="AO291" s="369" t="s">
        <v>2929</v>
      </c>
      <c r="AP291" s="481"/>
      <c r="AQ291" s="372"/>
      <c r="AR291" s="653" t="s">
        <v>7472</v>
      </c>
      <c r="AS291" s="353"/>
      <c r="AT291" s="382">
        <v>0.0</v>
      </c>
      <c r="AU291" s="657">
        <v>100.0</v>
      </c>
      <c r="AV291" s="382">
        <v>0.0</v>
      </c>
      <c r="AW291" s="658">
        <v>100.0</v>
      </c>
      <c r="AX291" s="393" t="s">
        <v>3037</v>
      </c>
    </row>
    <row r="292">
      <c r="A292" s="482" t="s">
        <v>5138</v>
      </c>
      <c r="B292" s="433">
        <v>46168.0</v>
      </c>
      <c r="C292" s="434" t="s">
        <v>5640</v>
      </c>
      <c r="D292" s="363" t="s">
        <v>5641</v>
      </c>
      <c r="E292" s="367"/>
      <c r="F292" s="365"/>
      <c r="G292" s="368"/>
      <c r="H292" s="655"/>
      <c r="I292" s="365"/>
      <c r="J292" s="366"/>
      <c r="K292" s="367"/>
      <c r="L292" s="365"/>
      <c r="M292" s="368"/>
      <c r="N292" s="655"/>
      <c r="O292" s="365"/>
      <c r="P292" s="366"/>
      <c r="Q292" s="367"/>
      <c r="R292" s="365"/>
      <c r="S292" s="368"/>
      <c r="T292" s="655"/>
      <c r="U292" s="365"/>
      <c r="V292" s="366"/>
      <c r="W292" s="364"/>
      <c r="X292" s="365"/>
      <c r="Y292" s="368"/>
      <c r="Z292" s="655"/>
      <c r="AA292" s="365"/>
      <c r="AB292" s="366"/>
      <c r="AC292" s="364"/>
      <c r="AD292" s="365"/>
      <c r="AE292" s="368"/>
      <c r="AF292" s="655"/>
      <c r="AG292" s="365"/>
      <c r="AH292" s="366"/>
      <c r="AI292" s="364"/>
      <c r="AJ292" s="365"/>
      <c r="AK292" s="368"/>
      <c r="AL292" s="655"/>
      <c r="AM292" s="365"/>
      <c r="AN292" s="366"/>
      <c r="AO292" s="369" t="s">
        <v>2929</v>
      </c>
      <c r="AP292" s="481"/>
      <c r="AQ292" s="380"/>
      <c r="AR292" s="653" t="s">
        <v>7472</v>
      </c>
      <c r="AS292" s="353"/>
      <c r="AT292" s="382">
        <v>0.0</v>
      </c>
      <c r="AU292" s="657">
        <v>100.0</v>
      </c>
      <c r="AV292" s="382">
        <v>0.0</v>
      </c>
      <c r="AW292" s="658">
        <v>100.0</v>
      </c>
      <c r="AX292" s="393" t="s">
        <v>3037</v>
      </c>
    </row>
    <row r="293">
      <c r="A293" s="480" t="s">
        <v>5132</v>
      </c>
      <c r="B293" s="433">
        <v>46169.0</v>
      </c>
      <c r="C293" s="434" t="s">
        <v>5642</v>
      </c>
      <c r="D293" s="363" t="s">
        <v>5643</v>
      </c>
      <c r="E293" s="367"/>
      <c r="F293" s="365"/>
      <c r="G293" s="368"/>
      <c r="H293" s="655"/>
      <c r="I293" s="365"/>
      <c r="J293" s="366"/>
      <c r="K293" s="367"/>
      <c r="L293" s="365">
        <v>1.0</v>
      </c>
      <c r="M293" s="368"/>
      <c r="N293" s="655"/>
      <c r="O293" s="365"/>
      <c r="P293" s="366"/>
      <c r="Q293" s="367"/>
      <c r="R293" s="365">
        <v>1.0</v>
      </c>
      <c r="S293" s="368"/>
      <c r="T293" s="655"/>
      <c r="U293" s="365"/>
      <c r="V293" s="366"/>
      <c r="W293" s="364"/>
      <c r="X293" s="365"/>
      <c r="Y293" s="368"/>
      <c r="Z293" s="655"/>
      <c r="AA293" s="365"/>
      <c r="AB293" s="366"/>
      <c r="AC293" s="364"/>
      <c r="AD293" s="365"/>
      <c r="AE293" s="368"/>
      <c r="AF293" s="655"/>
      <c r="AG293" s="365"/>
      <c r="AH293" s="366"/>
      <c r="AI293" s="364"/>
      <c r="AJ293" s="365"/>
      <c r="AK293" s="368"/>
      <c r="AL293" s="655"/>
      <c r="AM293" s="365"/>
      <c r="AN293" s="366"/>
      <c r="AO293" s="369" t="s">
        <v>2929</v>
      </c>
      <c r="AP293" s="481"/>
      <c r="AQ293" s="380" t="s">
        <v>7652</v>
      </c>
      <c r="AR293" s="653" t="s">
        <v>7472</v>
      </c>
      <c r="AS293" s="353"/>
      <c r="AT293" s="382">
        <v>6.0</v>
      </c>
      <c r="AU293" s="657">
        <v>94.0</v>
      </c>
      <c r="AV293" s="382">
        <v>0.0</v>
      </c>
      <c r="AW293" s="658">
        <v>100.0</v>
      </c>
      <c r="AX293" s="393" t="s">
        <v>3037</v>
      </c>
    </row>
    <row r="294">
      <c r="A294" s="482" t="s">
        <v>5138</v>
      </c>
      <c r="B294" s="433">
        <v>46168.0</v>
      </c>
      <c r="C294" s="434" t="s">
        <v>5646</v>
      </c>
      <c r="D294" s="363" t="s">
        <v>5647</v>
      </c>
      <c r="E294" s="367"/>
      <c r="F294" s="365"/>
      <c r="G294" s="368"/>
      <c r="H294" s="655"/>
      <c r="I294" s="365"/>
      <c r="J294" s="366"/>
      <c r="K294" s="367"/>
      <c r="L294" s="365"/>
      <c r="M294" s="368"/>
      <c r="N294" s="655"/>
      <c r="O294" s="365"/>
      <c r="P294" s="366"/>
      <c r="Q294" s="367"/>
      <c r="R294" s="365"/>
      <c r="S294" s="368"/>
      <c r="T294" s="655"/>
      <c r="U294" s="365"/>
      <c r="V294" s="366"/>
      <c r="W294" s="364"/>
      <c r="X294" s="365"/>
      <c r="Y294" s="368"/>
      <c r="Z294" s="655"/>
      <c r="AA294" s="365"/>
      <c r="AB294" s="366"/>
      <c r="AC294" s="364"/>
      <c r="AD294" s="365"/>
      <c r="AE294" s="368"/>
      <c r="AF294" s="655"/>
      <c r="AG294" s="365"/>
      <c r="AH294" s="366"/>
      <c r="AI294" s="364"/>
      <c r="AJ294" s="365"/>
      <c r="AK294" s="368"/>
      <c r="AL294" s="655"/>
      <c r="AM294" s="365"/>
      <c r="AN294" s="366"/>
      <c r="AO294" s="369" t="s">
        <v>2929</v>
      </c>
      <c r="AP294" s="481"/>
      <c r="AQ294" s="380"/>
      <c r="AR294" s="653"/>
      <c r="AS294" s="353"/>
      <c r="AT294" s="382" t="s">
        <v>2869</v>
      </c>
      <c r="AU294" s="657" t="s">
        <v>2869</v>
      </c>
      <c r="AV294" s="382" t="s">
        <v>2869</v>
      </c>
      <c r="AW294" s="658" t="s">
        <v>2869</v>
      </c>
      <c r="AX294" s="359"/>
    </row>
    <row r="295">
      <c r="A295" s="480" t="s">
        <v>5132</v>
      </c>
      <c r="B295" s="433">
        <v>46169.0</v>
      </c>
      <c r="C295" s="434" t="s">
        <v>5649</v>
      </c>
      <c r="D295" s="363" t="s">
        <v>5650</v>
      </c>
      <c r="E295" s="367"/>
      <c r="F295" s="365"/>
      <c r="G295" s="368"/>
      <c r="H295" s="655"/>
      <c r="I295" s="365"/>
      <c r="J295" s="366"/>
      <c r="K295" s="367"/>
      <c r="L295" s="365"/>
      <c r="M295" s="368"/>
      <c r="N295" s="655"/>
      <c r="O295" s="365"/>
      <c r="P295" s="366"/>
      <c r="Q295" s="367"/>
      <c r="R295" s="365"/>
      <c r="S295" s="368"/>
      <c r="T295" s="655"/>
      <c r="U295" s="365"/>
      <c r="V295" s="366"/>
      <c r="W295" s="364"/>
      <c r="X295" s="365"/>
      <c r="Y295" s="368"/>
      <c r="Z295" s="655"/>
      <c r="AA295" s="365"/>
      <c r="AB295" s="366"/>
      <c r="AC295" s="364"/>
      <c r="AD295" s="365"/>
      <c r="AE295" s="368"/>
      <c r="AF295" s="655"/>
      <c r="AG295" s="365"/>
      <c r="AH295" s="366"/>
      <c r="AI295" s="364"/>
      <c r="AJ295" s="365"/>
      <c r="AK295" s="368"/>
      <c r="AL295" s="655"/>
      <c r="AM295" s="365"/>
      <c r="AN295" s="366"/>
      <c r="AO295" s="369" t="s">
        <v>754</v>
      </c>
      <c r="AP295" s="481"/>
      <c r="AQ295" s="380"/>
      <c r="AR295" s="653" t="s">
        <v>7472</v>
      </c>
      <c r="AS295" s="353"/>
      <c r="AT295" s="382">
        <v>0.0</v>
      </c>
      <c r="AU295" s="657">
        <v>100.0</v>
      </c>
      <c r="AV295" s="382">
        <v>0.0</v>
      </c>
      <c r="AW295" s="658">
        <v>100.0</v>
      </c>
      <c r="AX295" s="393" t="s">
        <v>3037</v>
      </c>
    </row>
    <row r="296">
      <c r="A296" s="480" t="s">
        <v>5132</v>
      </c>
      <c r="B296" s="433">
        <v>46169.0</v>
      </c>
      <c r="C296" s="434" t="s">
        <v>5652</v>
      </c>
      <c r="D296" s="363" t="s">
        <v>5653</v>
      </c>
      <c r="E296" s="367"/>
      <c r="F296" s="365"/>
      <c r="G296" s="368"/>
      <c r="H296" s="655"/>
      <c r="I296" s="365"/>
      <c r="J296" s="366"/>
      <c r="K296" s="367"/>
      <c r="L296" s="365"/>
      <c r="M296" s="368"/>
      <c r="N296" s="655"/>
      <c r="O296" s="365"/>
      <c r="P296" s="366"/>
      <c r="Q296" s="367"/>
      <c r="R296" s="365"/>
      <c r="S296" s="368"/>
      <c r="T296" s="655"/>
      <c r="U296" s="365"/>
      <c r="V296" s="366"/>
      <c r="W296" s="364"/>
      <c r="X296" s="365"/>
      <c r="Y296" s="368"/>
      <c r="Z296" s="655"/>
      <c r="AA296" s="365"/>
      <c r="AB296" s="366"/>
      <c r="AC296" s="364"/>
      <c r="AD296" s="365"/>
      <c r="AE296" s="368"/>
      <c r="AF296" s="655"/>
      <c r="AG296" s="365"/>
      <c r="AH296" s="366"/>
      <c r="AI296" s="364"/>
      <c r="AJ296" s="365"/>
      <c r="AK296" s="368"/>
      <c r="AL296" s="655"/>
      <c r="AM296" s="365"/>
      <c r="AN296" s="366"/>
      <c r="AO296" s="369" t="s">
        <v>754</v>
      </c>
      <c r="AP296" s="481"/>
      <c r="AQ296" s="372"/>
      <c r="AR296" s="653" t="s">
        <v>7472</v>
      </c>
      <c r="AS296" s="353"/>
      <c r="AT296" s="382">
        <v>0.0</v>
      </c>
      <c r="AU296" s="657">
        <v>100.0</v>
      </c>
      <c r="AV296" s="382">
        <v>0.0</v>
      </c>
      <c r="AW296" s="658">
        <v>100.0</v>
      </c>
      <c r="AX296" s="393" t="s">
        <v>3037</v>
      </c>
    </row>
    <row r="297">
      <c r="A297" s="480" t="s">
        <v>5132</v>
      </c>
      <c r="B297" s="433">
        <v>46169.0</v>
      </c>
      <c r="C297" s="434" t="s">
        <v>5655</v>
      </c>
      <c r="D297" s="363" t="s">
        <v>5656</v>
      </c>
      <c r="E297" s="367"/>
      <c r="F297" s="365"/>
      <c r="G297" s="368"/>
      <c r="H297" s="655"/>
      <c r="I297" s="365"/>
      <c r="J297" s="366"/>
      <c r="K297" s="367"/>
      <c r="L297" s="365"/>
      <c r="M297" s="368"/>
      <c r="N297" s="655"/>
      <c r="O297" s="365"/>
      <c r="P297" s="366"/>
      <c r="Q297" s="367"/>
      <c r="R297" s="365"/>
      <c r="S297" s="368"/>
      <c r="T297" s="655"/>
      <c r="U297" s="365"/>
      <c r="V297" s="366"/>
      <c r="W297" s="364"/>
      <c r="X297" s="365">
        <v>1.0</v>
      </c>
      <c r="Y297" s="368"/>
      <c r="Z297" s="655"/>
      <c r="AA297" s="365"/>
      <c r="AB297" s="366"/>
      <c r="AC297" s="364"/>
      <c r="AD297" s="365"/>
      <c r="AE297" s="368"/>
      <c r="AF297" s="655"/>
      <c r="AG297" s="365"/>
      <c r="AH297" s="366"/>
      <c r="AI297" s="364"/>
      <c r="AJ297" s="365"/>
      <c r="AK297" s="368"/>
      <c r="AL297" s="655"/>
      <c r="AM297" s="365"/>
      <c r="AN297" s="366"/>
      <c r="AO297" s="369" t="s">
        <v>754</v>
      </c>
      <c r="AP297" s="481"/>
      <c r="AQ297" s="380" t="s">
        <v>7653</v>
      </c>
      <c r="AR297" s="653" t="s">
        <v>7472</v>
      </c>
      <c r="AS297" s="353"/>
      <c r="AT297" s="382">
        <v>3.0</v>
      </c>
      <c r="AU297" s="657">
        <v>97.0</v>
      </c>
      <c r="AV297" s="382">
        <v>0.0</v>
      </c>
      <c r="AW297" s="658">
        <v>100.0</v>
      </c>
      <c r="AX297" s="393" t="s">
        <v>3037</v>
      </c>
    </row>
    <row r="298">
      <c r="A298" s="480" t="s">
        <v>5164</v>
      </c>
      <c r="B298" s="433">
        <v>46167.0</v>
      </c>
      <c r="C298" s="434" t="s">
        <v>5658</v>
      </c>
      <c r="D298" s="363" t="s">
        <v>5659</v>
      </c>
      <c r="E298" s="367"/>
      <c r="F298" s="365"/>
      <c r="G298" s="368"/>
      <c r="H298" s="655"/>
      <c r="I298" s="365"/>
      <c r="J298" s="366"/>
      <c r="K298" s="367"/>
      <c r="L298" s="365"/>
      <c r="M298" s="368"/>
      <c r="N298" s="655"/>
      <c r="O298" s="365"/>
      <c r="P298" s="366"/>
      <c r="Q298" s="367"/>
      <c r="R298" s="365">
        <v>1.0</v>
      </c>
      <c r="S298" s="368"/>
      <c r="T298" s="655"/>
      <c r="U298" s="365"/>
      <c r="V298" s="366"/>
      <c r="W298" s="364"/>
      <c r="X298" s="365"/>
      <c r="Y298" s="368"/>
      <c r="Z298" s="655"/>
      <c r="AA298" s="365"/>
      <c r="AB298" s="366"/>
      <c r="AC298" s="364"/>
      <c r="AD298" s="365"/>
      <c r="AE298" s="368"/>
      <c r="AF298" s="655"/>
      <c r="AG298" s="365"/>
      <c r="AH298" s="366"/>
      <c r="AI298" s="364"/>
      <c r="AJ298" s="365"/>
      <c r="AK298" s="368"/>
      <c r="AL298" s="655"/>
      <c r="AM298" s="365"/>
      <c r="AN298" s="366"/>
      <c r="AO298" s="369" t="s">
        <v>754</v>
      </c>
      <c r="AP298" s="481"/>
      <c r="AQ298" s="380" t="s">
        <v>7654</v>
      </c>
      <c r="AR298" s="653" t="s">
        <v>7472</v>
      </c>
      <c r="AS298" s="353"/>
      <c r="AT298" s="382">
        <v>3.0</v>
      </c>
      <c r="AU298" s="657">
        <v>97.0</v>
      </c>
      <c r="AV298" s="382">
        <v>0.0</v>
      </c>
      <c r="AW298" s="658">
        <v>100.0</v>
      </c>
      <c r="AX298" s="393" t="s">
        <v>3037</v>
      </c>
    </row>
    <row r="299">
      <c r="A299" s="480" t="s">
        <v>5164</v>
      </c>
      <c r="B299" s="433">
        <v>46167.0</v>
      </c>
      <c r="C299" s="434" t="s">
        <v>5661</v>
      </c>
      <c r="D299" s="363" t="s">
        <v>5662</v>
      </c>
      <c r="E299" s="367"/>
      <c r="F299" s="365"/>
      <c r="G299" s="368"/>
      <c r="H299" s="655"/>
      <c r="I299" s="365"/>
      <c r="J299" s="366"/>
      <c r="K299" s="367"/>
      <c r="L299" s="365"/>
      <c r="M299" s="368"/>
      <c r="N299" s="655"/>
      <c r="O299" s="365"/>
      <c r="P299" s="366"/>
      <c r="Q299" s="367"/>
      <c r="R299" s="365"/>
      <c r="S299" s="368"/>
      <c r="T299" s="655"/>
      <c r="U299" s="365"/>
      <c r="V299" s="366"/>
      <c r="W299" s="364"/>
      <c r="X299" s="365"/>
      <c r="Y299" s="368"/>
      <c r="Z299" s="655"/>
      <c r="AA299" s="365"/>
      <c r="AB299" s="366"/>
      <c r="AC299" s="364"/>
      <c r="AD299" s="365"/>
      <c r="AE299" s="368"/>
      <c r="AF299" s="655"/>
      <c r="AG299" s="365"/>
      <c r="AH299" s="366"/>
      <c r="AI299" s="364"/>
      <c r="AJ299" s="365"/>
      <c r="AK299" s="368"/>
      <c r="AL299" s="655"/>
      <c r="AM299" s="365"/>
      <c r="AN299" s="366"/>
      <c r="AO299" s="369" t="s">
        <v>754</v>
      </c>
      <c r="AP299" s="481"/>
      <c r="AQ299" s="372"/>
      <c r="AR299" s="653" t="s">
        <v>7472</v>
      </c>
      <c r="AS299" s="353"/>
      <c r="AT299" s="382">
        <v>0.0</v>
      </c>
      <c r="AU299" s="657">
        <v>100.0</v>
      </c>
      <c r="AV299" s="382">
        <v>0.0</v>
      </c>
      <c r="AW299" s="658">
        <v>100.0</v>
      </c>
      <c r="AX299" s="393" t="s">
        <v>3037</v>
      </c>
    </row>
    <row r="300">
      <c r="A300" s="480" t="s">
        <v>5164</v>
      </c>
      <c r="B300" s="433">
        <v>46167.0</v>
      </c>
      <c r="C300" s="434" t="s">
        <v>5664</v>
      </c>
      <c r="D300" s="363" t="s">
        <v>5665</v>
      </c>
      <c r="E300" s="367"/>
      <c r="F300" s="365"/>
      <c r="G300" s="368"/>
      <c r="H300" s="655"/>
      <c r="I300" s="365"/>
      <c r="J300" s="366"/>
      <c r="K300" s="367"/>
      <c r="L300" s="365"/>
      <c r="M300" s="368"/>
      <c r="N300" s="655"/>
      <c r="O300" s="365"/>
      <c r="P300" s="366"/>
      <c r="Q300" s="367"/>
      <c r="R300" s="365"/>
      <c r="S300" s="368"/>
      <c r="T300" s="655"/>
      <c r="U300" s="365"/>
      <c r="V300" s="366"/>
      <c r="W300" s="364"/>
      <c r="X300" s="365"/>
      <c r="Y300" s="368"/>
      <c r="Z300" s="655"/>
      <c r="AA300" s="365"/>
      <c r="AB300" s="366"/>
      <c r="AC300" s="364"/>
      <c r="AD300" s="365"/>
      <c r="AE300" s="368"/>
      <c r="AF300" s="655"/>
      <c r="AG300" s="365"/>
      <c r="AH300" s="366"/>
      <c r="AI300" s="364"/>
      <c r="AJ300" s="365"/>
      <c r="AK300" s="368"/>
      <c r="AL300" s="655"/>
      <c r="AM300" s="365"/>
      <c r="AN300" s="366"/>
      <c r="AO300" s="369" t="s">
        <v>754</v>
      </c>
      <c r="AP300" s="481"/>
      <c r="AQ300" s="380"/>
      <c r="AR300" s="653" t="s">
        <v>7472</v>
      </c>
      <c r="AS300" s="353"/>
      <c r="AT300" s="382">
        <v>0.0</v>
      </c>
      <c r="AU300" s="657">
        <v>100.0</v>
      </c>
      <c r="AV300" s="382">
        <v>0.0</v>
      </c>
      <c r="AW300" s="658">
        <v>100.0</v>
      </c>
      <c r="AX300" s="393" t="s">
        <v>3037</v>
      </c>
    </row>
    <row r="301">
      <c r="A301" s="480" t="s">
        <v>5132</v>
      </c>
      <c r="B301" s="433">
        <v>46169.0</v>
      </c>
      <c r="C301" s="434" t="s">
        <v>5666</v>
      </c>
      <c r="D301" s="363" t="s">
        <v>5667</v>
      </c>
      <c r="E301" s="367"/>
      <c r="F301" s="365"/>
      <c r="G301" s="368"/>
      <c r="H301" s="655"/>
      <c r="I301" s="365"/>
      <c r="J301" s="366"/>
      <c r="K301" s="367"/>
      <c r="L301" s="365"/>
      <c r="M301" s="368"/>
      <c r="N301" s="655"/>
      <c r="O301" s="365"/>
      <c r="P301" s="366"/>
      <c r="Q301" s="367"/>
      <c r="R301" s="365"/>
      <c r="S301" s="368"/>
      <c r="T301" s="655"/>
      <c r="U301" s="365"/>
      <c r="V301" s="366"/>
      <c r="W301" s="364"/>
      <c r="X301" s="365"/>
      <c r="Y301" s="368"/>
      <c r="Z301" s="655"/>
      <c r="AA301" s="365"/>
      <c r="AB301" s="366"/>
      <c r="AC301" s="364"/>
      <c r="AD301" s="365"/>
      <c r="AE301" s="368"/>
      <c r="AF301" s="655"/>
      <c r="AG301" s="365"/>
      <c r="AH301" s="366"/>
      <c r="AI301" s="364"/>
      <c r="AJ301" s="365"/>
      <c r="AK301" s="368"/>
      <c r="AL301" s="655"/>
      <c r="AM301" s="365"/>
      <c r="AN301" s="366"/>
      <c r="AO301" s="369" t="s">
        <v>754</v>
      </c>
      <c r="AP301" s="481"/>
      <c r="AQ301" s="372"/>
      <c r="AR301" s="653"/>
      <c r="AS301" s="353"/>
      <c r="AT301" s="382" t="s">
        <v>2869</v>
      </c>
      <c r="AU301" s="657" t="s">
        <v>2869</v>
      </c>
      <c r="AV301" s="382" t="s">
        <v>2869</v>
      </c>
      <c r="AW301" s="658" t="s">
        <v>2869</v>
      </c>
      <c r="AX301" s="359"/>
    </row>
    <row r="302">
      <c r="A302" s="480" t="s">
        <v>5132</v>
      </c>
      <c r="B302" s="433">
        <v>46169.0</v>
      </c>
      <c r="C302" s="434" t="s">
        <v>5669</v>
      </c>
      <c r="D302" s="363" t="s">
        <v>5670</v>
      </c>
      <c r="E302" s="367"/>
      <c r="F302" s="365"/>
      <c r="G302" s="368"/>
      <c r="H302" s="655"/>
      <c r="I302" s="365"/>
      <c r="J302" s="366"/>
      <c r="K302" s="367"/>
      <c r="L302" s="365"/>
      <c r="M302" s="368"/>
      <c r="N302" s="655"/>
      <c r="O302" s="365"/>
      <c r="P302" s="366"/>
      <c r="Q302" s="367"/>
      <c r="R302" s="365"/>
      <c r="S302" s="368"/>
      <c r="T302" s="655"/>
      <c r="U302" s="365"/>
      <c r="V302" s="366"/>
      <c r="W302" s="364"/>
      <c r="X302" s="365"/>
      <c r="Y302" s="368"/>
      <c r="Z302" s="655"/>
      <c r="AA302" s="365"/>
      <c r="AB302" s="366"/>
      <c r="AC302" s="364"/>
      <c r="AD302" s="365"/>
      <c r="AE302" s="368"/>
      <c r="AF302" s="655"/>
      <c r="AG302" s="365"/>
      <c r="AH302" s="366"/>
      <c r="AI302" s="364"/>
      <c r="AJ302" s="365"/>
      <c r="AK302" s="368"/>
      <c r="AL302" s="655"/>
      <c r="AM302" s="365"/>
      <c r="AN302" s="366"/>
      <c r="AO302" s="369" t="s">
        <v>754</v>
      </c>
      <c r="AP302" s="481"/>
      <c r="AQ302" s="380"/>
      <c r="AR302" s="653"/>
      <c r="AS302" s="353"/>
      <c r="AT302" s="382" t="s">
        <v>2869</v>
      </c>
      <c r="AU302" s="657" t="s">
        <v>2869</v>
      </c>
      <c r="AV302" s="382" t="s">
        <v>2869</v>
      </c>
      <c r="AW302" s="658" t="s">
        <v>2869</v>
      </c>
      <c r="AX302" s="359"/>
    </row>
    <row r="303">
      <c r="A303" s="480" t="s">
        <v>5138</v>
      </c>
      <c r="B303" s="433">
        <v>46168.0</v>
      </c>
      <c r="C303" s="434" t="s">
        <v>7655</v>
      </c>
      <c r="D303" s="363" t="s">
        <v>7656</v>
      </c>
      <c r="E303" s="367"/>
      <c r="F303" s="365"/>
      <c r="G303" s="368"/>
      <c r="H303" s="655"/>
      <c r="I303" s="365"/>
      <c r="J303" s="366"/>
      <c r="K303" s="367"/>
      <c r="L303" s="365"/>
      <c r="M303" s="368"/>
      <c r="N303" s="655"/>
      <c r="O303" s="365"/>
      <c r="P303" s="366"/>
      <c r="Q303" s="367"/>
      <c r="R303" s="365"/>
      <c r="S303" s="368"/>
      <c r="T303" s="655"/>
      <c r="U303" s="365"/>
      <c r="V303" s="366"/>
      <c r="W303" s="364"/>
      <c r="X303" s="365"/>
      <c r="Y303" s="368"/>
      <c r="Z303" s="655"/>
      <c r="AA303" s="365"/>
      <c r="AB303" s="366"/>
      <c r="AC303" s="364"/>
      <c r="AD303" s="365"/>
      <c r="AE303" s="368"/>
      <c r="AF303" s="655"/>
      <c r="AG303" s="365"/>
      <c r="AH303" s="366"/>
      <c r="AI303" s="364"/>
      <c r="AJ303" s="365"/>
      <c r="AK303" s="368"/>
      <c r="AL303" s="655"/>
      <c r="AM303" s="365"/>
      <c r="AN303" s="366"/>
      <c r="AO303" s="369" t="s">
        <v>754</v>
      </c>
      <c r="AP303" s="481"/>
      <c r="AQ303" s="372"/>
      <c r="AR303" s="653"/>
      <c r="AS303" s="353"/>
      <c r="AT303" s="382" t="s">
        <v>2869</v>
      </c>
      <c r="AU303" s="657" t="s">
        <v>2869</v>
      </c>
      <c r="AV303" s="382" t="s">
        <v>2869</v>
      </c>
      <c r="AW303" s="658" t="s">
        <v>2869</v>
      </c>
      <c r="AX303" s="359"/>
    </row>
    <row r="304">
      <c r="A304" s="480" t="s">
        <v>5138</v>
      </c>
      <c r="B304" s="433">
        <v>46168.0</v>
      </c>
      <c r="C304" s="434" t="s">
        <v>7657</v>
      </c>
      <c r="D304" s="363" t="s">
        <v>7658</v>
      </c>
      <c r="E304" s="367"/>
      <c r="F304" s="365"/>
      <c r="G304" s="368"/>
      <c r="H304" s="655"/>
      <c r="I304" s="365"/>
      <c r="J304" s="366"/>
      <c r="K304" s="367"/>
      <c r="L304" s="365"/>
      <c r="M304" s="368"/>
      <c r="N304" s="655"/>
      <c r="O304" s="365"/>
      <c r="P304" s="366"/>
      <c r="Q304" s="367"/>
      <c r="R304" s="365"/>
      <c r="S304" s="368"/>
      <c r="T304" s="655"/>
      <c r="U304" s="365"/>
      <c r="V304" s="366"/>
      <c r="W304" s="364"/>
      <c r="X304" s="365"/>
      <c r="Y304" s="368"/>
      <c r="Z304" s="655"/>
      <c r="AA304" s="365"/>
      <c r="AB304" s="366"/>
      <c r="AC304" s="364"/>
      <c r="AD304" s="365"/>
      <c r="AE304" s="368"/>
      <c r="AF304" s="655"/>
      <c r="AG304" s="365"/>
      <c r="AH304" s="366"/>
      <c r="AI304" s="364"/>
      <c r="AJ304" s="365"/>
      <c r="AK304" s="368"/>
      <c r="AL304" s="655"/>
      <c r="AM304" s="365"/>
      <c r="AN304" s="366"/>
      <c r="AO304" s="369" t="s">
        <v>754</v>
      </c>
      <c r="AP304" s="481"/>
      <c r="AQ304" s="372"/>
      <c r="AR304" s="653"/>
      <c r="AS304" s="353"/>
      <c r="AT304" s="382" t="s">
        <v>2869</v>
      </c>
      <c r="AU304" s="657" t="s">
        <v>2869</v>
      </c>
      <c r="AV304" s="382" t="s">
        <v>2869</v>
      </c>
      <c r="AW304" s="658" t="s">
        <v>2869</v>
      </c>
      <c r="AX304" s="359"/>
    </row>
    <row r="305">
      <c r="A305" s="482" t="s">
        <v>5138</v>
      </c>
      <c r="B305" s="433">
        <v>46168.0</v>
      </c>
      <c r="C305" s="434" t="s">
        <v>5671</v>
      </c>
      <c r="D305" s="363" t="s">
        <v>5672</v>
      </c>
      <c r="E305" s="367"/>
      <c r="F305" s="365"/>
      <c r="G305" s="368"/>
      <c r="H305" s="655"/>
      <c r="I305" s="365"/>
      <c r="J305" s="366"/>
      <c r="K305" s="367"/>
      <c r="L305" s="365"/>
      <c r="M305" s="368"/>
      <c r="N305" s="655"/>
      <c r="O305" s="365"/>
      <c r="P305" s="366"/>
      <c r="Q305" s="367"/>
      <c r="R305" s="365"/>
      <c r="S305" s="368"/>
      <c r="T305" s="655"/>
      <c r="U305" s="365"/>
      <c r="V305" s="366"/>
      <c r="W305" s="364"/>
      <c r="X305" s="365"/>
      <c r="Y305" s="368"/>
      <c r="Z305" s="655"/>
      <c r="AA305" s="365"/>
      <c r="AB305" s="366"/>
      <c r="AC305" s="364"/>
      <c r="AD305" s="365"/>
      <c r="AE305" s="368"/>
      <c r="AF305" s="655"/>
      <c r="AG305" s="365"/>
      <c r="AH305" s="366"/>
      <c r="AI305" s="364"/>
      <c r="AJ305" s="365"/>
      <c r="AK305" s="368"/>
      <c r="AL305" s="655"/>
      <c r="AM305" s="365"/>
      <c r="AN305" s="366"/>
      <c r="AO305" s="369" t="s">
        <v>754</v>
      </c>
      <c r="AP305" s="481"/>
      <c r="AQ305" s="380"/>
      <c r="AR305" s="653"/>
      <c r="AS305" s="353"/>
      <c r="AT305" s="382" t="s">
        <v>2869</v>
      </c>
      <c r="AU305" s="657" t="s">
        <v>2869</v>
      </c>
      <c r="AV305" s="382" t="s">
        <v>2869</v>
      </c>
      <c r="AW305" s="658" t="s">
        <v>2869</v>
      </c>
      <c r="AX305" s="359"/>
    </row>
    <row r="306">
      <c r="A306" s="480" t="s">
        <v>5132</v>
      </c>
      <c r="B306" s="433">
        <v>46169.0</v>
      </c>
      <c r="C306" s="434" t="s">
        <v>7659</v>
      </c>
      <c r="D306" s="363" t="s">
        <v>7660</v>
      </c>
      <c r="E306" s="367"/>
      <c r="F306" s="365"/>
      <c r="G306" s="368"/>
      <c r="H306" s="655"/>
      <c r="I306" s="365"/>
      <c r="J306" s="366"/>
      <c r="K306" s="367"/>
      <c r="L306" s="365"/>
      <c r="M306" s="368"/>
      <c r="N306" s="655"/>
      <c r="O306" s="365"/>
      <c r="P306" s="366"/>
      <c r="Q306" s="367"/>
      <c r="R306" s="365"/>
      <c r="S306" s="368"/>
      <c r="T306" s="655"/>
      <c r="U306" s="365"/>
      <c r="V306" s="366"/>
      <c r="W306" s="364"/>
      <c r="X306" s="365"/>
      <c r="Y306" s="368"/>
      <c r="Z306" s="655"/>
      <c r="AA306" s="365"/>
      <c r="AB306" s="366"/>
      <c r="AC306" s="364"/>
      <c r="AD306" s="365"/>
      <c r="AE306" s="368"/>
      <c r="AF306" s="655"/>
      <c r="AG306" s="365"/>
      <c r="AH306" s="366"/>
      <c r="AI306" s="364"/>
      <c r="AJ306" s="365"/>
      <c r="AK306" s="368"/>
      <c r="AL306" s="655"/>
      <c r="AM306" s="365"/>
      <c r="AN306" s="366"/>
      <c r="AO306" s="369" t="s">
        <v>754</v>
      </c>
      <c r="AP306" s="481"/>
      <c r="AQ306" s="372"/>
      <c r="AR306" s="653"/>
      <c r="AS306" s="353"/>
      <c r="AT306" s="382" t="s">
        <v>2869</v>
      </c>
      <c r="AU306" s="657" t="s">
        <v>2869</v>
      </c>
      <c r="AV306" s="382" t="s">
        <v>2869</v>
      </c>
      <c r="AW306" s="658" t="s">
        <v>2869</v>
      </c>
      <c r="AX306" s="359"/>
    </row>
    <row r="307">
      <c r="A307" s="480" t="s">
        <v>5132</v>
      </c>
      <c r="B307" s="433">
        <v>46169.0</v>
      </c>
      <c r="C307" s="434" t="s">
        <v>5673</v>
      </c>
      <c r="D307" s="363" t="s">
        <v>5674</v>
      </c>
      <c r="E307" s="367"/>
      <c r="F307" s="365"/>
      <c r="G307" s="368"/>
      <c r="H307" s="655"/>
      <c r="I307" s="365"/>
      <c r="J307" s="366"/>
      <c r="K307" s="367"/>
      <c r="L307" s="365"/>
      <c r="M307" s="368"/>
      <c r="N307" s="655"/>
      <c r="O307" s="365"/>
      <c r="P307" s="366"/>
      <c r="Q307" s="367"/>
      <c r="R307" s="365"/>
      <c r="S307" s="368"/>
      <c r="T307" s="655"/>
      <c r="U307" s="365"/>
      <c r="V307" s="366"/>
      <c r="W307" s="364"/>
      <c r="X307" s="365"/>
      <c r="Y307" s="368"/>
      <c r="Z307" s="655"/>
      <c r="AA307" s="365"/>
      <c r="AB307" s="366"/>
      <c r="AC307" s="364"/>
      <c r="AD307" s="365"/>
      <c r="AE307" s="368"/>
      <c r="AF307" s="655"/>
      <c r="AG307" s="365"/>
      <c r="AH307" s="366"/>
      <c r="AI307" s="364"/>
      <c r="AJ307" s="365"/>
      <c r="AK307" s="368"/>
      <c r="AL307" s="655"/>
      <c r="AM307" s="365"/>
      <c r="AN307" s="366"/>
      <c r="AO307" s="369" t="s">
        <v>754</v>
      </c>
      <c r="AP307" s="481"/>
      <c r="AQ307" s="380"/>
      <c r="AR307" s="653"/>
      <c r="AS307" s="353"/>
      <c r="AT307" s="382" t="s">
        <v>2869</v>
      </c>
      <c r="AU307" s="657" t="s">
        <v>2869</v>
      </c>
      <c r="AV307" s="382" t="s">
        <v>2869</v>
      </c>
      <c r="AW307" s="658" t="s">
        <v>2869</v>
      </c>
      <c r="AX307" s="359"/>
    </row>
    <row r="308">
      <c r="A308" s="480" t="s">
        <v>5138</v>
      </c>
      <c r="B308" s="433">
        <v>46168.0</v>
      </c>
      <c r="C308" s="434" t="s">
        <v>5675</v>
      </c>
      <c r="D308" s="363" t="s">
        <v>5676</v>
      </c>
      <c r="E308" s="367"/>
      <c r="F308" s="365"/>
      <c r="G308" s="368"/>
      <c r="H308" s="655"/>
      <c r="I308" s="365"/>
      <c r="J308" s="366"/>
      <c r="K308" s="367"/>
      <c r="L308" s="365"/>
      <c r="M308" s="368"/>
      <c r="N308" s="655"/>
      <c r="O308" s="365"/>
      <c r="P308" s="366"/>
      <c r="Q308" s="367"/>
      <c r="R308" s="365"/>
      <c r="S308" s="368"/>
      <c r="T308" s="655"/>
      <c r="U308" s="365"/>
      <c r="V308" s="366"/>
      <c r="W308" s="364"/>
      <c r="X308" s="365"/>
      <c r="Y308" s="368"/>
      <c r="Z308" s="655"/>
      <c r="AA308" s="365"/>
      <c r="AB308" s="366"/>
      <c r="AC308" s="364"/>
      <c r="AD308" s="365"/>
      <c r="AE308" s="368"/>
      <c r="AF308" s="655"/>
      <c r="AG308" s="365"/>
      <c r="AH308" s="366"/>
      <c r="AI308" s="364"/>
      <c r="AJ308" s="365"/>
      <c r="AK308" s="368"/>
      <c r="AL308" s="655"/>
      <c r="AM308" s="365"/>
      <c r="AN308" s="366"/>
      <c r="AO308" s="369" t="s">
        <v>1575</v>
      </c>
      <c r="AP308" s="507"/>
      <c r="AQ308" s="380"/>
      <c r="AR308" s="653" t="s">
        <v>7472</v>
      </c>
      <c r="AS308" s="353"/>
      <c r="AT308" s="382">
        <v>0.0</v>
      </c>
      <c r="AU308" s="657">
        <v>100.0</v>
      </c>
      <c r="AV308" s="382">
        <v>0.0</v>
      </c>
      <c r="AW308" s="658">
        <v>100.0</v>
      </c>
      <c r="AX308" s="393" t="s">
        <v>3039</v>
      </c>
    </row>
    <row r="309">
      <c r="A309" s="480" t="s">
        <v>5138</v>
      </c>
      <c r="B309" s="433">
        <v>46168.0</v>
      </c>
      <c r="C309" s="434" t="s">
        <v>5677</v>
      </c>
      <c r="D309" s="363" t="s">
        <v>5678</v>
      </c>
      <c r="E309" s="367"/>
      <c r="F309" s="365"/>
      <c r="G309" s="368"/>
      <c r="H309" s="655"/>
      <c r="I309" s="365"/>
      <c r="J309" s="366"/>
      <c r="K309" s="367"/>
      <c r="L309" s="365"/>
      <c r="M309" s="368"/>
      <c r="N309" s="655"/>
      <c r="O309" s="365"/>
      <c r="P309" s="366"/>
      <c r="Q309" s="367"/>
      <c r="R309" s="365"/>
      <c r="S309" s="368"/>
      <c r="T309" s="655"/>
      <c r="U309" s="365"/>
      <c r="V309" s="366"/>
      <c r="W309" s="364"/>
      <c r="X309" s="365"/>
      <c r="Y309" s="368"/>
      <c r="Z309" s="655"/>
      <c r="AA309" s="365"/>
      <c r="AB309" s="366"/>
      <c r="AC309" s="364"/>
      <c r="AD309" s="365"/>
      <c r="AE309" s="368"/>
      <c r="AF309" s="655"/>
      <c r="AG309" s="365"/>
      <c r="AH309" s="366"/>
      <c r="AI309" s="364"/>
      <c r="AJ309" s="365"/>
      <c r="AK309" s="368"/>
      <c r="AL309" s="655"/>
      <c r="AM309" s="365"/>
      <c r="AN309" s="366"/>
      <c r="AO309" s="369" t="s">
        <v>1575</v>
      </c>
      <c r="AP309" s="481"/>
      <c r="AQ309" s="372"/>
      <c r="AR309" s="653"/>
      <c r="AS309" s="353"/>
      <c r="AT309" s="382" t="s">
        <v>2869</v>
      </c>
      <c r="AU309" s="657" t="s">
        <v>2869</v>
      </c>
      <c r="AV309" s="382" t="s">
        <v>2869</v>
      </c>
      <c r="AW309" s="658" t="s">
        <v>2869</v>
      </c>
      <c r="AX309" s="393"/>
    </row>
    <row r="310">
      <c r="A310" s="480" t="s">
        <v>5138</v>
      </c>
      <c r="B310" s="433">
        <v>46168.0</v>
      </c>
      <c r="C310" s="434" t="s">
        <v>5679</v>
      </c>
      <c r="D310" s="363" t="s">
        <v>5680</v>
      </c>
      <c r="E310" s="367"/>
      <c r="F310" s="365"/>
      <c r="G310" s="368"/>
      <c r="H310" s="655"/>
      <c r="I310" s="365"/>
      <c r="J310" s="366"/>
      <c r="K310" s="367"/>
      <c r="L310" s="365"/>
      <c r="M310" s="368"/>
      <c r="N310" s="655"/>
      <c r="O310" s="365"/>
      <c r="P310" s="366"/>
      <c r="Q310" s="367"/>
      <c r="R310" s="365"/>
      <c r="S310" s="368"/>
      <c r="T310" s="655"/>
      <c r="U310" s="365"/>
      <c r="V310" s="366"/>
      <c r="W310" s="364"/>
      <c r="X310" s="365"/>
      <c r="Y310" s="368"/>
      <c r="Z310" s="655"/>
      <c r="AA310" s="365"/>
      <c r="AB310" s="366"/>
      <c r="AC310" s="364"/>
      <c r="AD310" s="365"/>
      <c r="AE310" s="368"/>
      <c r="AF310" s="655"/>
      <c r="AG310" s="365"/>
      <c r="AH310" s="366"/>
      <c r="AI310" s="364"/>
      <c r="AJ310" s="365"/>
      <c r="AK310" s="368"/>
      <c r="AL310" s="655"/>
      <c r="AM310" s="365"/>
      <c r="AN310" s="366"/>
      <c r="AO310" s="369" t="s">
        <v>1575</v>
      </c>
      <c r="AP310" s="481"/>
      <c r="AQ310" s="380"/>
      <c r="AR310" s="653"/>
      <c r="AS310" s="353"/>
      <c r="AT310" s="382" t="s">
        <v>2869</v>
      </c>
      <c r="AU310" s="657" t="s">
        <v>2869</v>
      </c>
      <c r="AV310" s="382" t="s">
        <v>2869</v>
      </c>
      <c r="AW310" s="658" t="s">
        <v>2869</v>
      </c>
      <c r="AX310" s="393"/>
    </row>
    <row r="311">
      <c r="A311" s="480" t="s">
        <v>5132</v>
      </c>
      <c r="B311" s="433">
        <v>46169.0</v>
      </c>
      <c r="C311" s="434" t="s">
        <v>7661</v>
      </c>
      <c r="D311" s="363" t="s">
        <v>7662</v>
      </c>
      <c r="E311" s="367"/>
      <c r="F311" s="365"/>
      <c r="G311" s="368"/>
      <c r="H311" s="655"/>
      <c r="I311" s="365"/>
      <c r="J311" s="366"/>
      <c r="K311" s="367"/>
      <c r="L311" s="365"/>
      <c r="M311" s="368"/>
      <c r="N311" s="655"/>
      <c r="O311" s="365"/>
      <c r="P311" s="366"/>
      <c r="Q311" s="367"/>
      <c r="R311" s="365"/>
      <c r="S311" s="368"/>
      <c r="T311" s="655"/>
      <c r="U311" s="365"/>
      <c r="V311" s="366"/>
      <c r="W311" s="364"/>
      <c r="X311" s="365"/>
      <c r="Y311" s="368"/>
      <c r="Z311" s="655"/>
      <c r="AA311" s="365"/>
      <c r="AB311" s="366"/>
      <c r="AC311" s="364"/>
      <c r="AD311" s="365"/>
      <c r="AE311" s="368"/>
      <c r="AF311" s="655"/>
      <c r="AG311" s="365"/>
      <c r="AH311" s="366"/>
      <c r="AI311" s="364"/>
      <c r="AJ311" s="365"/>
      <c r="AK311" s="368"/>
      <c r="AL311" s="655"/>
      <c r="AM311" s="365"/>
      <c r="AN311" s="366"/>
      <c r="AO311" s="369" t="s">
        <v>1575</v>
      </c>
      <c r="AP311" s="481"/>
      <c r="AQ311" s="380"/>
      <c r="AR311" s="653"/>
      <c r="AS311" s="353"/>
      <c r="AT311" s="382" t="s">
        <v>2869</v>
      </c>
      <c r="AU311" s="657" t="s">
        <v>2869</v>
      </c>
      <c r="AV311" s="382" t="s">
        <v>2869</v>
      </c>
      <c r="AW311" s="658" t="s">
        <v>2869</v>
      </c>
      <c r="AX311" s="393"/>
    </row>
    <row r="312">
      <c r="A312" s="482" t="s">
        <v>5132</v>
      </c>
      <c r="B312" s="433">
        <v>46169.0</v>
      </c>
      <c r="C312" s="434" t="s">
        <v>5681</v>
      </c>
      <c r="D312" s="363" t="s">
        <v>5682</v>
      </c>
      <c r="E312" s="367"/>
      <c r="F312" s="365"/>
      <c r="G312" s="368"/>
      <c r="H312" s="655"/>
      <c r="I312" s="365"/>
      <c r="J312" s="366"/>
      <c r="K312" s="367"/>
      <c r="L312" s="365"/>
      <c r="M312" s="368"/>
      <c r="N312" s="655"/>
      <c r="O312" s="365"/>
      <c r="P312" s="366"/>
      <c r="Q312" s="367"/>
      <c r="R312" s="365"/>
      <c r="S312" s="368"/>
      <c r="T312" s="655"/>
      <c r="U312" s="365"/>
      <c r="V312" s="366"/>
      <c r="W312" s="364"/>
      <c r="X312" s="365">
        <v>3.0</v>
      </c>
      <c r="Y312" s="368"/>
      <c r="Z312" s="655"/>
      <c r="AA312" s="365"/>
      <c r="AB312" s="366"/>
      <c r="AC312" s="364"/>
      <c r="AD312" s="365"/>
      <c r="AE312" s="368"/>
      <c r="AF312" s="655"/>
      <c r="AG312" s="365"/>
      <c r="AH312" s="366"/>
      <c r="AI312" s="364"/>
      <c r="AJ312" s="365"/>
      <c r="AK312" s="368"/>
      <c r="AL312" s="655"/>
      <c r="AM312" s="365"/>
      <c r="AN312" s="366"/>
      <c r="AO312" s="369" t="s">
        <v>1575</v>
      </c>
      <c r="AP312" s="481"/>
      <c r="AQ312" s="380" t="s">
        <v>7663</v>
      </c>
      <c r="AR312" s="653" t="s">
        <v>7472</v>
      </c>
      <c r="AS312" s="353"/>
      <c r="AT312" s="382">
        <v>9.0</v>
      </c>
      <c r="AU312" s="657">
        <v>91.0</v>
      </c>
      <c r="AV312" s="382">
        <v>0.0</v>
      </c>
      <c r="AW312" s="658">
        <v>100.0</v>
      </c>
      <c r="AX312" s="393" t="s">
        <v>3039</v>
      </c>
    </row>
    <row r="313">
      <c r="A313" s="482" t="s">
        <v>5132</v>
      </c>
      <c r="B313" s="433">
        <v>46169.0</v>
      </c>
      <c r="C313" s="434" t="s">
        <v>5683</v>
      </c>
      <c r="D313" s="363" t="s">
        <v>5684</v>
      </c>
      <c r="E313" s="367"/>
      <c r="F313" s="365"/>
      <c r="G313" s="368"/>
      <c r="H313" s="655"/>
      <c r="I313" s="365"/>
      <c r="J313" s="366"/>
      <c r="K313" s="367"/>
      <c r="L313" s="365"/>
      <c r="M313" s="368"/>
      <c r="N313" s="655"/>
      <c r="O313" s="365"/>
      <c r="P313" s="366"/>
      <c r="Q313" s="367"/>
      <c r="R313" s="365"/>
      <c r="S313" s="368"/>
      <c r="T313" s="655"/>
      <c r="U313" s="365"/>
      <c r="V313" s="366"/>
      <c r="W313" s="364"/>
      <c r="X313" s="365"/>
      <c r="Y313" s="368"/>
      <c r="Z313" s="655"/>
      <c r="AA313" s="365"/>
      <c r="AB313" s="366"/>
      <c r="AC313" s="364"/>
      <c r="AD313" s="365"/>
      <c r="AE313" s="368"/>
      <c r="AF313" s="655"/>
      <c r="AG313" s="365"/>
      <c r="AH313" s="366"/>
      <c r="AI313" s="364"/>
      <c r="AJ313" s="365"/>
      <c r="AK313" s="368"/>
      <c r="AL313" s="655"/>
      <c r="AM313" s="365"/>
      <c r="AN313" s="366"/>
      <c r="AO313" s="369" t="s">
        <v>1575</v>
      </c>
      <c r="AP313" s="481"/>
      <c r="AQ313" s="380"/>
      <c r="AR313" s="653"/>
      <c r="AS313" s="353"/>
      <c r="AT313" s="382" t="s">
        <v>2869</v>
      </c>
      <c r="AU313" s="657" t="s">
        <v>2869</v>
      </c>
      <c r="AV313" s="382" t="s">
        <v>2869</v>
      </c>
      <c r="AW313" s="658" t="s">
        <v>2869</v>
      </c>
      <c r="AX313" s="359"/>
    </row>
    <row r="314">
      <c r="A314" s="480" t="s">
        <v>5132</v>
      </c>
      <c r="B314" s="433">
        <v>46169.0</v>
      </c>
      <c r="C314" s="434" t="s">
        <v>5685</v>
      </c>
      <c r="D314" s="363" t="s">
        <v>5686</v>
      </c>
      <c r="E314" s="367"/>
      <c r="F314" s="365"/>
      <c r="G314" s="368"/>
      <c r="H314" s="655"/>
      <c r="I314" s="365"/>
      <c r="J314" s="366"/>
      <c r="K314" s="367"/>
      <c r="L314" s="365"/>
      <c r="M314" s="368"/>
      <c r="N314" s="655"/>
      <c r="O314" s="365"/>
      <c r="P314" s="366"/>
      <c r="Q314" s="367"/>
      <c r="R314" s="365"/>
      <c r="S314" s="368"/>
      <c r="T314" s="655"/>
      <c r="U314" s="365"/>
      <c r="V314" s="366"/>
      <c r="W314" s="364"/>
      <c r="X314" s="365"/>
      <c r="Y314" s="368"/>
      <c r="Z314" s="655"/>
      <c r="AA314" s="365"/>
      <c r="AB314" s="366"/>
      <c r="AC314" s="364"/>
      <c r="AD314" s="365"/>
      <c r="AE314" s="368"/>
      <c r="AF314" s="655"/>
      <c r="AG314" s="365"/>
      <c r="AH314" s="366"/>
      <c r="AI314" s="364"/>
      <c r="AJ314" s="365"/>
      <c r="AK314" s="368"/>
      <c r="AL314" s="655"/>
      <c r="AM314" s="365"/>
      <c r="AN314" s="366"/>
      <c r="AO314" s="369" t="s">
        <v>1575</v>
      </c>
      <c r="AP314" s="481"/>
      <c r="AQ314" s="372"/>
      <c r="AR314" s="653"/>
      <c r="AS314" s="353"/>
      <c r="AT314" s="382" t="s">
        <v>2869</v>
      </c>
      <c r="AU314" s="657" t="s">
        <v>2869</v>
      </c>
      <c r="AV314" s="382" t="s">
        <v>2869</v>
      </c>
      <c r="AW314" s="658" t="s">
        <v>2869</v>
      </c>
      <c r="AX314" s="359"/>
    </row>
    <row r="315">
      <c r="A315" s="480" t="s">
        <v>5132</v>
      </c>
      <c r="B315" s="433">
        <v>46169.0</v>
      </c>
      <c r="C315" s="434" t="s">
        <v>7664</v>
      </c>
      <c r="D315" s="363" t="s">
        <v>7665</v>
      </c>
      <c r="E315" s="367"/>
      <c r="F315" s="365"/>
      <c r="G315" s="368"/>
      <c r="H315" s="655"/>
      <c r="I315" s="365"/>
      <c r="J315" s="366"/>
      <c r="K315" s="367"/>
      <c r="L315" s="365"/>
      <c r="M315" s="368"/>
      <c r="N315" s="655"/>
      <c r="O315" s="365"/>
      <c r="P315" s="366"/>
      <c r="Q315" s="367"/>
      <c r="R315" s="365"/>
      <c r="S315" s="368"/>
      <c r="T315" s="655"/>
      <c r="U315" s="365"/>
      <c r="V315" s="366"/>
      <c r="W315" s="364"/>
      <c r="X315" s="365"/>
      <c r="Y315" s="368"/>
      <c r="Z315" s="655"/>
      <c r="AA315" s="365"/>
      <c r="AB315" s="366"/>
      <c r="AC315" s="364"/>
      <c r="AD315" s="365"/>
      <c r="AE315" s="368"/>
      <c r="AF315" s="655"/>
      <c r="AG315" s="365"/>
      <c r="AH315" s="366"/>
      <c r="AI315" s="364"/>
      <c r="AJ315" s="365"/>
      <c r="AK315" s="368"/>
      <c r="AL315" s="655"/>
      <c r="AM315" s="365"/>
      <c r="AN315" s="366"/>
      <c r="AO315" s="369" t="s">
        <v>1575</v>
      </c>
      <c r="AP315" s="481"/>
      <c r="AQ315" s="372"/>
      <c r="AR315" s="653"/>
      <c r="AS315" s="353"/>
      <c r="AT315" s="382" t="s">
        <v>2869</v>
      </c>
      <c r="AU315" s="657" t="s">
        <v>2869</v>
      </c>
      <c r="AV315" s="382" t="s">
        <v>2869</v>
      </c>
      <c r="AW315" s="658" t="s">
        <v>2869</v>
      </c>
      <c r="AX315" s="359"/>
    </row>
    <row r="316">
      <c r="A316" s="480" t="s">
        <v>5132</v>
      </c>
      <c r="B316" s="433">
        <v>46169.0</v>
      </c>
      <c r="C316" s="434" t="s">
        <v>7666</v>
      </c>
      <c r="D316" s="363" t="s">
        <v>7667</v>
      </c>
      <c r="E316" s="367"/>
      <c r="F316" s="365"/>
      <c r="G316" s="368"/>
      <c r="H316" s="655"/>
      <c r="I316" s="365"/>
      <c r="J316" s="366"/>
      <c r="K316" s="367"/>
      <c r="L316" s="365"/>
      <c r="M316" s="368"/>
      <c r="N316" s="655"/>
      <c r="O316" s="365"/>
      <c r="P316" s="366"/>
      <c r="Q316" s="367"/>
      <c r="R316" s="365"/>
      <c r="S316" s="368"/>
      <c r="T316" s="655"/>
      <c r="U316" s="365"/>
      <c r="V316" s="366"/>
      <c r="W316" s="364"/>
      <c r="X316" s="365"/>
      <c r="Y316" s="368"/>
      <c r="Z316" s="655"/>
      <c r="AA316" s="365"/>
      <c r="AB316" s="366"/>
      <c r="AC316" s="364"/>
      <c r="AD316" s="365"/>
      <c r="AE316" s="368"/>
      <c r="AF316" s="655"/>
      <c r="AG316" s="365"/>
      <c r="AH316" s="366"/>
      <c r="AI316" s="364"/>
      <c r="AJ316" s="365"/>
      <c r="AK316" s="368"/>
      <c r="AL316" s="655"/>
      <c r="AM316" s="365"/>
      <c r="AN316" s="366"/>
      <c r="AO316" s="369" t="s">
        <v>1575</v>
      </c>
      <c r="AP316" s="481"/>
      <c r="AQ316" s="380"/>
      <c r="AR316" s="653"/>
      <c r="AS316" s="353"/>
      <c r="AT316" s="382" t="s">
        <v>2869</v>
      </c>
      <c r="AU316" s="657" t="s">
        <v>2869</v>
      </c>
      <c r="AV316" s="382" t="s">
        <v>2869</v>
      </c>
      <c r="AW316" s="658" t="s">
        <v>2869</v>
      </c>
      <c r="AX316" s="359"/>
    </row>
    <row r="317">
      <c r="A317" s="509" t="s">
        <v>5138</v>
      </c>
      <c r="B317" s="433">
        <v>46168.0</v>
      </c>
      <c r="C317" s="434" t="s">
        <v>5687</v>
      </c>
      <c r="D317" s="363" t="s">
        <v>5688</v>
      </c>
      <c r="E317" s="367"/>
      <c r="F317" s="365"/>
      <c r="G317" s="368"/>
      <c r="H317" s="655"/>
      <c r="I317" s="365"/>
      <c r="J317" s="366"/>
      <c r="K317" s="367"/>
      <c r="L317" s="365"/>
      <c r="M317" s="368"/>
      <c r="N317" s="655"/>
      <c r="O317" s="365"/>
      <c r="P317" s="366"/>
      <c r="Q317" s="367"/>
      <c r="R317" s="365"/>
      <c r="S317" s="368"/>
      <c r="T317" s="655"/>
      <c r="U317" s="365"/>
      <c r="V317" s="366"/>
      <c r="W317" s="364"/>
      <c r="X317" s="365"/>
      <c r="Y317" s="368"/>
      <c r="Z317" s="655"/>
      <c r="AA317" s="365"/>
      <c r="AB317" s="366"/>
      <c r="AC317" s="364"/>
      <c r="AD317" s="365"/>
      <c r="AE317" s="368"/>
      <c r="AF317" s="655"/>
      <c r="AG317" s="365"/>
      <c r="AH317" s="366"/>
      <c r="AI317" s="364"/>
      <c r="AJ317" s="365"/>
      <c r="AK317" s="368"/>
      <c r="AL317" s="655"/>
      <c r="AM317" s="365"/>
      <c r="AN317" s="366"/>
      <c r="AO317" s="369" t="s">
        <v>1575</v>
      </c>
      <c r="AP317" s="481"/>
      <c r="AQ317" s="380"/>
      <c r="AR317" s="653"/>
      <c r="AS317" s="353"/>
      <c r="AT317" s="382" t="s">
        <v>2869</v>
      </c>
      <c r="AU317" s="657" t="s">
        <v>2869</v>
      </c>
      <c r="AV317" s="382" t="s">
        <v>2869</v>
      </c>
      <c r="AW317" s="658" t="s">
        <v>2869</v>
      </c>
      <c r="AX317" s="359"/>
    </row>
    <row r="318">
      <c r="A318" s="480" t="s">
        <v>5132</v>
      </c>
      <c r="B318" s="433">
        <v>46169.0</v>
      </c>
      <c r="C318" s="434" t="s">
        <v>7668</v>
      </c>
      <c r="D318" s="363" t="s">
        <v>7669</v>
      </c>
      <c r="E318" s="367"/>
      <c r="F318" s="365"/>
      <c r="G318" s="368"/>
      <c r="H318" s="655"/>
      <c r="I318" s="365"/>
      <c r="J318" s="366"/>
      <c r="K318" s="367"/>
      <c r="L318" s="365"/>
      <c r="M318" s="368"/>
      <c r="N318" s="655"/>
      <c r="O318" s="365"/>
      <c r="P318" s="366"/>
      <c r="Q318" s="367"/>
      <c r="R318" s="365"/>
      <c r="S318" s="368"/>
      <c r="T318" s="655"/>
      <c r="U318" s="365"/>
      <c r="V318" s="366"/>
      <c r="W318" s="364"/>
      <c r="X318" s="365"/>
      <c r="Y318" s="368"/>
      <c r="Z318" s="655"/>
      <c r="AA318" s="365"/>
      <c r="AB318" s="366"/>
      <c r="AC318" s="364"/>
      <c r="AD318" s="365"/>
      <c r="AE318" s="368"/>
      <c r="AF318" s="655"/>
      <c r="AG318" s="365"/>
      <c r="AH318" s="366"/>
      <c r="AI318" s="364"/>
      <c r="AJ318" s="365"/>
      <c r="AK318" s="368"/>
      <c r="AL318" s="655"/>
      <c r="AM318" s="365"/>
      <c r="AN318" s="366"/>
      <c r="AO318" s="369" t="s">
        <v>1575</v>
      </c>
      <c r="AP318" s="481"/>
      <c r="AQ318" s="380"/>
      <c r="AR318" s="653"/>
      <c r="AS318" s="353"/>
      <c r="AT318" s="382" t="s">
        <v>2869</v>
      </c>
      <c r="AU318" s="657" t="s">
        <v>2869</v>
      </c>
      <c r="AV318" s="382" t="s">
        <v>2869</v>
      </c>
      <c r="AW318" s="658" t="s">
        <v>2869</v>
      </c>
      <c r="AX318" s="359"/>
    </row>
    <row r="319">
      <c r="A319" s="480" t="s">
        <v>5132</v>
      </c>
      <c r="B319" s="433">
        <v>46169.0</v>
      </c>
      <c r="C319" s="434" t="s">
        <v>5689</v>
      </c>
      <c r="D319" s="363" t="s">
        <v>5690</v>
      </c>
      <c r="E319" s="367"/>
      <c r="F319" s="365"/>
      <c r="G319" s="368"/>
      <c r="H319" s="655"/>
      <c r="I319" s="365"/>
      <c r="J319" s="366"/>
      <c r="K319" s="367"/>
      <c r="L319" s="365"/>
      <c r="M319" s="368"/>
      <c r="N319" s="655"/>
      <c r="O319" s="365"/>
      <c r="P319" s="366"/>
      <c r="Q319" s="367"/>
      <c r="R319" s="365"/>
      <c r="S319" s="368"/>
      <c r="T319" s="655"/>
      <c r="U319" s="365"/>
      <c r="V319" s="366"/>
      <c r="W319" s="364"/>
      <c r="X319" s="365"/>
      <c r="Y319" s="368"/>
      <c r="Z319" s="655"/>
      <c r="AA319" s="365"/>
      <c r="AB319" s="366"/>
      <c r="AC319" s="364"/>
      <c r="AD319" s="365"/>
      <c r="AE319" s="368"/>
      <c r="AF319" s="655"/>
      <c r="AG319" s="365"/>
      <c r="AH319" s="366"/>
      <c r="AI319" s="364"/>
      <c r="AJ319" s="365"/>
      <c r="AK319" s="368"/>
      <c r="AL319" s="655"/>
      <c r="AM319" s="365"/>
      <c r="AN319" s="366"/>
      <c r="AO319" s="369" t="s">
        <v>1575</v>
      </c>
      <c r="AP319" s="481"/>
      <c r="AQ319" s="380"/>
      <c r="AR319" s="653" t="s">
        <v>7472</v>
      </c>
      <c r="AS319" s="353"/>
      <c r="AT319" s="382">
        <v>0.0</v>
      </c>
      <c r="AU319" s="657">
        <v>100.0</v>
      </c>
      <c r="AV319" s="382">
        <v>0.0</v>
      </c>
      <c r="AW319" s="658">
        <v>100.0</v>
      </c>
      <c r="AX319" s="393" t="s">
        <v>3039</v>
      </c>
    </row>
    <row r="320">
      <c r="A320" s="482" t="s">
        <v>5132</v>
      </c>
      <c r="B320" s="433">
        <v>46169.0</v>
      </c>
      <c r="C320" s="434" t="s">
        <v>7670</v>
      </c>
      <c r="D320" s="363" t="s">
        <v>7671</v>
      </c>
      <c r="E320" s="367"/>
      <c r="F320" s="365"/>
      <c r="G320" s="368"/>
      <c r="H320" s="655"/>
      <c r="I320" s="365"/>
      <c r="J320" s="366"/>
      <c r="K320" s="367"/>
      <c r="L320" s="365"/>
      <c r="M320" s="368"/>
      <c r="N320" s="655"/>
      <c r="O320" s="365"/>
      <c r="P320" s="366"/>
      <c r="Q320" s="367"/>
      <c r="R320" s="365"/>
      <c r="S320" s="368"/>
      <c r="T320" s="655"/>
      <c r="U320" s="365"/>
      <c r="V320" s="366"/>
      <c r="W320" s="364"/>
      <c r="X320" s="365"/>
      <c r="Y320" s="368"/>
      <c r="Z320" s="655"/>
      <c r="AA320" s="365"/>
      <c r="AB320" s="366"/>
      <c r="AC320" s="364"/>
      <c r="AD320" s="365"/>
      <c r="AE320" s="368"/>
      <c r="AF320" s="655"/>
      <c r="AG320" s="365"/>
      <c r="AH320" s="366"/>
      <c r="AI320" s="364"/>
      <c r="AJ320" s="365"/>
      <c r="AK320" s="368"/>
      <c r="AL320" s="655"/>
      <c r="AM320" s="365"/>
      <c r="AN320" s="366"/>
      <c r="AO320" s="369" t="s">
        <v>1575</v>
      </c>
      <c r="AP320" s="481"/>
      <c r="AQ320" s="380"/>
      <c r="AR320" s="653"/>
      <c r="AS320" s="353"/>
      <c r="AT320" s="382" t="s">
        <v>2869</v>
      </c>
      <c r="AU320" s="657" t="s">
        <v>2869</v>
      </c>
      <c r="AV320" s="382" t="s">
        <v>2869</v>
      </c>
      <c r="AW320" s="658" t="s">
        <v>2869</v>
      </c>
      <c r="AX320" s="359"/>
    </row>
    <row r="321">
      <c r="A321" s="480" t="s">
        <v>5138</v>
      </c>
      <c r="B321" s="433">
        <v>46168.0</v>
      </c>
      <c r="C321" s="434" t="s">
        <v>5691</v>
      </c>
      <c r="D321" s="363" t="s">
        <v>5692</v>
      </c>
      <c r="E321" s="367"/>
      <c r="F321" s="365"/>
      <c r="G321" s="368"/>
      <c r="H321" s="655"/>
      <c r="I321" s="365"/>
      <c r="J321" s="366"/>
      <c r="K321" s="367"/>
      <c r="L321" s="365"/>
      <c r="M321" s="368"/>
      <c r="N321" s="655"/>
      <c r="O321" s="365"/>
      <c r="P321" s="366"/>
      <c r="Q321" s="367"/>
      <c r="R321" s="365"/>
      <c r="S321" s="368"/>
      <c r="T321" s="655"/>
      <c r="U321" s="365"/>
      <c r="V321" s="366"/>
      <c r="W321" s="364"/>
      <c r="X321" s="365"/>
      <c r="Y321" s="368"/>
      <c r="Z321" s="655"/>
      <c r="AA321" s="365"/>
      <c r="AB321" s="366"/>
      <c r="AC321" s="364"/>
      <c r="AD321" s="365"/>
      <c r="AE321" s="368"/>
      <c r="AF321" s="655"/>
      <c r="AG321" s="365"/>
      <c r="AH321" s="366"/>
      <c r="AI321" s="364"/>
      <c r="AJ321" s="365"/>
      <c r="AK321" s="368"/>
      <c r="AL321" s="655"/>
      <c r="AM321" s="365"/>
      <c r="AN321" s="366"/>
      <c r="AO321" s="369" t="s">
        <v>1575</v>
      </c>
      <c r="AP321" s="481"/>
      <c r="AQ321" s="380"/>
      <c r="AR321" s="653" t="s">
        <v>7472</v>
      </c>
      <c r="AS321" s="353"/>
      <c r="AT321" s="382">
        <v>0.0</v>
      </c>
      <c r="AU321" s="657">
        <v>100.0</v>
      </c>
      <c r="AV321" s="382">
        <v>0.0</v>
      </c>
      <c r="AW321" s="658">
        <v>100.0</v>
      </c>
      <c r="AX321" s="393" t="s">
        <v>3039</v>
      </c>
    </row>
    <row r="322">
      <c r="A322" s="480" t="s">
        <v>5164</v>
      </c>
      <c r="B322" s="433">
        <v>46167.0</v>
      </c>
      <c r="C322" s="434" t="s">
        <v>5693</v>
      </c>
      <c r="D322" s="363" t="s">
        <v>5694</v>
      </c>
      <c r="E322" s="367"/>
      <c r="F322" s="365"/>
      <c r="G322" s="368"/>
      <c r="H322" s="655"/>
      <c r="I322" s="365"/>
      <c r="J322" s="366"/>
      <c r="K322" s="367"/>
      <c r="L322" s="365"/>
      <c r="M322" s="368"/>
      <c r="N322" s="655"/>
      <c r="O322" s="365"/>
      <c r="P322" s="366"/>
      <c r="Q322" s="367"/>
      <c r="R322" s="365"/>
      <c r="S322" s="368"/>
      <c r="T322" s="655"/>
      <c r="U322" s="365"/>
      <c r="V322" s="366"/>
      <c r="W322" s="364"/>
      <c r="X322" s="365"/>
      <c r="Y322" s="368"/>
      <c r="Z322" s="655"/>
      <c r="AA322" s="365"/>
      <c r="AB322" s="366"/>
      <c r="AC322" s="364"/>
      <c r="AD322" s="365"/>
      <c r="AE322" s="368"/>
      <c r="AF322" s="655"/>
      <c r="AG322" s="365"/>
      <c r="AH322" s="366"/>
      <c r="AI322" s="364"/>
      <c r="AJ322" s="365"/>
      <c r="AK322" s="368"/>
      <c r="AL322" s="655"/>
      <c r="AM322" s="365"/>
      <c r="AN322" s="366"/>
      <c r="AO322" s="369" t="s">
        <v>1575</v>
      </c>
      <c r="AP322" s="481"/>
      <c r="AQ322" s="380" t="s">
        <v>7672</v>
      </c>
      <c r="AR322" s="653" t="s">
        <v>7472</v>
      </c>
      <c r="AS322" s="353"/>
      <c r="AT322" s="382">
        <v>0.0</v>
      </c>
      <c r="AU322" s="657">
        <v>100.0</v>
      </c>
      <c r="AV322" s="382">
        <v>0.0</v>
      </c>
      <c r="AW322" s="658">
        <v>100.0</v>
      </c>
      <c r="AX322" s="393" t="s">
        <v>3039</v>
      </c>
    </row>
    <row r="323">
      <c r="A323" s="480" t="s">
        <v>5132</v>
      </c>
      <c r="B323" s="433">
        <v>46169.0</v>
      </c>
      <c r="C323" s="434" t="s">
        <v>7673</v>
      </c>
      <c r="D323" s="363" t="s">
        <v>7674</v>
      </c>
      <c r="E323" s="367"/>
      <c r="F323" s="365"/>
      <c r="G323" s="368"/>
      <c r="H323" s="655"/>
      <c r="I323" s="365"/>
      <c r="J323" s="366"/>
      <c r="K323" s="367"/>
      <c r="L323" s="365"/>
      <c r="M323" s="368"/>
      <c r="N323" s="655"/>
      <c r="O323" s="365"/>
      <c r="P323" s="366"/>
      <c r="Q323" s="367"/>
      <c r="R323" s="365"/>
      <c r="S323" s="368"/>
      <c r="T323" s="655"/>
      <c r="U323" s="365"/>
      <c r="V323" s="366"/>
      <c r="W323" s="364"/>
      <c r="X323" s="365"/>
      <c r="Y323" s="368"/>
      <c r="Z323" s="655"/>
      <c r="AA323" s="365"/>
      <c r="AB323" s="366"/>
      <c r="AC323" s="364"/>
      <c r="AD323" s="365"/>
      <c r="AE323" s="368"/>
      <c r="AF323" s="655"/>
      <c r="AG323" s="365"/>
      <c r="AH323" s="366"/>
      <c r="AI323" s="364"/>
      <c r="AJ323" s="365"/>
      <c r="AK323" s="368"/>
      <c r="AL323" s="655"/>
      <c r="AM323" s="365"/>
      <c r="AN323" s="366"/>
      <c r="AO323" s="369" t="s">
        <v>1929</v>
      </c>
      <c r="AP323" s="481"/>
      <c r="AQ323" s="372"/>
      <c r="AR323" s="653" t="s">
        <v>7472</v>
      </c>
      <c r="AS323" s="353"/>
      <c r="AT323" s="382">
        <v>0.0</v>
      </c>
      <c r="AU323" s="657">
        <v>100.0</v>
      </c>
      <c r="AV323" s="382">
        <v>0.0</v>
      </c>
      <c r="AW323" s="658">
        <v>100.0</v>
      </c>
      <c r="AX323" s="393" t="s">
        <v>3039</v>
      </c>
    </row>
    <row r="324">
      <c r="A324" s="480" t="s">
        <v>5132</v>
      </c>
      <c r="B324" s="433">
        <v>46169.0</v>
      </c>
      <c r="C324" s="434" t="s">
        <v>7675</v>
      </c>
      <c r="D324" s="363" t="s">
        <v>7676</v>
      </c>
      <c r="E324" s="367"/>
      <c r="F324" s="365"/>
      <c r="G324" s="368"/>
      <c r="H324" s="655"/>
      <c r="I324" s="365"/>
      <c r="J324" s="366"/>
      <c r="K324" s="367"/>
      <c r="L324" s="365"/>
      <c r="M324" s="368"/>
      <c r="N324" s="655"/>
      <c r="O324" s="365"/>
      <c r="P324" s="366"/>
      <c r="Q324" s="367"/>
      <c r="R324" s="365"/>
      <c r="S324" s="368"/>
      <c r="T324" s="655"/>
      <c r="U324" s="365"/>
      <c r="V324" s="366"/>
      <c r="W324" s="364"/>
      <c r="X324" s="365"/>
      <c r="Y324" s="368"/>
      <c r="Z324" s="655"/>
      <c r="AA324" s="365"/>
      <c r="AB324" s="366"/>
      <c r="AC324" s="364"/>
      <c r="AD324" s="365"/>
      <c r="AE324" s="368"/>
      <c r="AF324" s="655"/>
      <c r="AG324" s="365"/>
      <c r="AH324" s="366"/>
      <c r="AI324" s="364"/>
      <c r="AJ324" s="365"/>
      <c r="AK324" s="368"/>
      <c r="AL324" s="655"/>
      <c r="AM324" s="365"/>
      <c r="AN324" s="366"/>
      <c r="AO324" s="369" t="s">
        <v>1929</v>
      </c>
      <c r="AP324" s="481"/>
      <c r="AQ324" s="372"/>
      <c r="AR324" s="653" t="s">
        <v>7472</v>
      </c>
      <c r="AS324" s="353"/>
      <c r="AT324" s="382">
        <v>0.0</v>
      </c>
      <c r="AU324" s="657">
        <v>100.0</v>
      </c>
      <c r="AV324" s="382">
        <v>0.0</v>
      </c>
      <c r="AW324" s="658">
        <v>100.0</v>
      </c>
      <c r="AX324" s="393" t="s">
        <v>3039</v>
      </c>
    </row>
    <row r="325">
      <c r="A325" s="480" t="s">
        <v>5138</v>
      </c>
      <c r="B325" s="433">
        <v>46168.0</v>
      </c>
      <c r="C325" s="434" t="s">
        <v>7677</v>
      </c>
      <c r="D325" s="363" t="s">
        <v>7678</v>
      </c>
      <c r="E325" s="367"/>
      <c r="F325" s="365"/>
      <c r="G325" s="368"/>
      <c r="H325" s="655"/>
      <c r="I325" s="365"/>
      <c r="J325" s="366"/>
      <c r="K325" s="367"/>
      <c r="L325" s="365"/>
      <c r="M325" s="368"/>
      <c r="N325" s="655"/>
      <c r="O325" s="365"/>
      <c r="P325" s="366"/>
      <c r="Q325" s="367"/>
      <c r="R325" s="365"/>
      <c r="S325" s="368"/>
      <c r="T325" s="655"/>
      <c r="U325" s="365"/>
      <c r="V325" s="366"/>
      <c r="W325" s="364"/>
      <c r="X325" s="365"/>
      <c r="Y325" s="368"/>
      <c r="Z325" s="655"/>
      <c r="AA325" s="365"/>
      <c r="AB325" s="366"/>
      <c r="AC325" s="364"/>
      <c r="AD325" s="365"/>
      <c r="AE325" s="368"/>
      <c r="AF325" s="655"/>
      <c r="AG325" s="365"/>
      <c r="AH325" s="366"/>
      <c r="AI325" s="364"/>
      <c r="AJ325" s="365"/>
      <c r="AK325" s="368"/>
      <c r="AL325" s="655"/>
      <c r="AM325" s="365"/>
      <c r="AN325" s="366"/>
      <c r="AO325" s="369" t="s">
        <v>1929</v>
      </c>
      <c r="AP325" s="481"/>
      <c r="AQ325" s="372"/>
      <c r="AR325" s="653" t="s">
        <v>7472</v>
      </c>
      <c r="AS325" s="353"/>
      <c r="AT325" s="382">
        <v>0.0</v>
      </c>
      <c r="AU325" s="657">
        <v>100.0</v>
      </c>
      <c r="AV325" s="382">
        <v>0.0</v>
      </c>
      <c r="AW325" s="658">
        <v>100.0</v>
      </c>
      <c r="AX325" s="393" t="s">
        <v>3039</v>
      </c>
    </row>
    <row r="326">
      <c r="A326" s="480" t="s">
        <v>5132</v>
      </c>
      <c r="B326" s="433">
        <v>46169.0</v>
      </c>
      <c r="C326" s="434" t="s">
        <v>7679</v>
      </c>
      <c r="D326" s="363" t="s">
        <v>7680</v>
      </c>
      <c r="E326" s="367"/>
      <c r="F326" s="365"/>
      <c r="G326" s="368"/>
      <c r="H326" s="655"/>
      <c r="I326" s="365"/>
      <c r="J326" s="366"/>
      <c r="K326" s="367"/>
      <c r="L326" s="365"/>
      <c r="M326" s="368"/>
      <c r="N326" s="655"/>
      <c r="O326" s="365"/>
      <c r="P326" s="366"/>
      <c r="Q326" s="367"/>
      <c r="R326" s="365">
        <v>1.0</v>
      </c>
      <c r="S326" s="368"/>
      <c r="T326" s="655"/>
      <c r="U326" s="365"/>
      <c r="V326" s="366"/>
      <c r="W326" s="364"/>
      <c r="X326" s="365">
        <v>1.0</v>
      </c>
      <c r="Y326" s="368">
        <v>1.0</v>
      </c>
      <c r="Z326" s="655"/>
      <c r="AA326" s="365"/>
      <c r="AB326" s="366"/>
      <c r="AC326" s="364"/>
      <c r="AD326" s="365"/>
      <c r="AE326" s="368"/>
      <c r="AF326" s="655"/>
      <c r="AG326" s="365"/>
      <c r="AH326" s="366"/>
      <c r="AI326" s="364"/>
      <c r="AJ326" s="365"/>
      <c r="AK326" s="368"/>
      <c r="AL326" s="655"/>
      <c r="AM326" s="365"/>
      <c r="AN326" s="366"/>
      <c r="AO326" s="369" t="s">
        <v>1929</v>
      </c>
      <c r="AP326" s="481"/>
      <c r="AQ326" s="380" t="s">
        <v>7681</v>
      </c>
      <c r="AR326" s="653" t="s">
        <v>7472</v>
      </c>
      <c r="AS326" s="353"/>
      <c r="AT326" s="382">
        <v>8.0</v>
      </c>
      <c r="AU326" s="657">
        <v>92.0</v>
      </c>
      <c r="AV326" s="382">
        <v>0.0</v>
      </c>
      <c r="AW326" s="658">
        <v>100.0</v>
      </c>
      <c r="AX326" s="393" t="s">
        <v>3039</v>
      </c>
    </row>
    <row r="327">
      <c r="A327" s="480" t="s">
        <v>5132</v>
      </c>
      <c r="B327" s="433">
        <v>46169.0</v>
      </c>
      <c r="C327" s="434" t="s">
        <v>7682</v>
      </c>
      <c r="D327" s="363" t="s">
        <v>7683</v>
      </c>
      <c r="E327" s="367"/>
      <c r="F327" s="365"/>
      <c r="G327" s="368"/>
      <c r="H327" s="655"/>
      <c r="I327" s="365"/>
      <c r="J327" s="366"/>
      <c r="K327" s="367"/>
      <c r="L327" s="365"/>
      <c r="M327" s="368"/>
      <c r="N327" s="655"/>
      <c r="O327" s="365"/>
      <c r="P327" s="366"/>
      <c r="Q327" s="367"/>
      <c r="R327" s="365"/>
      <c r="S327" s="368">
        <v>2.0</v>
      </c>
      <c r="T327" s="655"/>
      <c r="U327" s="365"/>
      <c r="V327" s="366"/>
      <c r="W327" s="364"/>
      <c r="X327" s="365"/>
      <c r="Y327" s="368"/>
      <c r="Z327" s="655"/>
      <c r="AA327" s="365"/>
      <c r="AB327" s="366"/>
      <c r="AC327" s="364"/>
      <c r="AD327" s="365"/>
      <c r="AE327" s="368"/>
      <c r="AF327" s="655"/>
      <c r="AG327" s="365"/>
      <c r="AH327" s="366"/>
      <c r="AI327" s="364"/>
      <c r="AJ327" s="365"/>
      <c r="AK327" s="368"/>
      <c r="AL327" s="655"/>
      <c r="AM327" s="365"/>
      <c r="AN327" s="366"/>
      <c r="AO327" s="369" t="s">
        <v>1929</v>
      </c>
      <c r="AP327" s="481"/>
      <c r="AQ327" s="380" t="s">
        <v>7684</v>
      </c>
      <c r="AR327" s="653" t="s">
        <v>7472</v>
      </c>
      <c r="AS327" s="353"/>
      <c r="AT327" s="382">
        <v>4.0</v>
      </c>
      <c r="AU327" s="657">
        <v>96.0</v>
      </c>
      <c r="AV327" s="382">
        <v>0.0</v>
      </c>
      <c r="AW327" s="658">
        <v>100.0</v>
      </c>
      <c r="AX327" s="393" t="s">
        <v>3039</v>
      </c>
    </row>
    <row r="328">
      <c r="A328" s="480" t="s">
        <v>5132</v>
      </c>
      <c r="B328" s="433">
        <v>46169.0</v>
      </c>
      <c r="C328" s="434" t="s">
        <v>7685</v>
      </c>
      <c r="D328" s="363" t="s">
        <v>7686</v>
      </c>
      <c r="E328" s="367"/>
      <c r="F328" s="365"/>
      <c r="G328" s="368"/>
      <c r="H328" s="655"/>
      <c r="I328" s="365"/>
      <c r="J328" s="366"/>
      <c r="K328" s="367"/>
      <c r="L328" s="365"/>
      <c r="M328" s="368"/>
      <c r="N328" s="655"/>
      <c r="O328" s="365"/>
      <c r="P328" s="366"/>
      <c r="Q328" s="367"/>
      <c r="R328" s="365"/>
      <c r="S328" s="368"/>
      <c r="T328" s="655"/>
      <c r="U328" s="365"/>
      <c r="V328" s="366"/>
      <c r="W328" s="364"/>
      <c r="X328" s="365"/>
      <c r="Y328" s="368"/>
      <c r="Z328" s="655"/>
      <c r="AA328" s="365"/>
      <c r="AB328" s="366"/>
      <c r="AC328" s="364"/>
      <c r="AD328" s="365"/>
      <c r="AE328" s="368"/>
      <c r="AF328" s="655"/>
      <c r="AG328" s="365"/>
      <c r="AH328" s="366"/>
      <c r="AI328" s="364"/>
      <c r="AJ328" s="365"/>
      <c r="AK328" s="368"/>
      <c r="AL328" s="655"/>
      <c r="AM328" s="365"/>
      <c r="AN328" s="366"/>
      <c r="AO328" s="396" t="s">
        <v>1929</v>
      </c>
      <c r="AP328" s="507"/>
      <c r="AQ328" s="380"/>
      <c r="AR328" s="653"/>
      <c r="AS328" s="353"/>
      <c r="AT328" s="382" t="s">
        <v>2869</v>
      </c>
      <c r="AU328" s="657" t="s">
        <v>2869</v>
      </c>
      <c r="AV328" s="382" t="s">
        <v>2869</v>
      </c>
      <c r="AW328" s="658" t="s">
        <v>2869</v>
      </c>
      <c r="AX328" s="359"/>
    </row>
    <row r="329">
      <c r="A329" s="509" t="s">
        <v>5132</v>
      </c>
      <c r="B329" s="433">
        <v>46169.0</v>
      </c>
      <c r="C329" s="434" t="s">
        <v>7687</v>
      </c>
      <c r="D329" s="363" t="s">
        <v>7688</v>
      </c>
      <c r="E329" s="367"/>
      <c r="F329" s="365"/>
      <c r="G329" s="368"/>
      <c r="H329" s="655"/>
      <c r="I329" s="365"/>
      <c r="J329" s="366"/>
      <c r="K329" s="367"/>
      <c r="L329" s="365"/>
      <c r="M329" s="368"/>
      <c r="N329" s="655"/>
      <c r="O329" s="365"/>
      <c r="P329" s="366"/>
      <c r="Q329" s="367"/>
      <c r="R329" s="365"/>
      <c r="S329" s="368"/>
      <c r="T329" s="655"/>
      <c r="U329" s="365"/>
      <c r="V329" s="366"/>
      <c r="W329" s="364"/>
      <c r="X329" s="365"/>
      <c r="Y329" s="368"/>
      <c r="Z329" s="655"/>
      <c r="AA329" s="365"/>
      <c r="AB329" s="366"/>
      <c r="AC329" s="364"/>
      <c r="AD329" s="365"/>
      <c r="AE329" s="368"/>
      <c r="AF329" s="655"/>
      <c r="AG329" s="365"/>
      <c r="AH329" s="366"/>
      <c r="AI329" s="364"/>
      <c r="AJ329" s="365"/>
      <c r="AK329" s="368"/>
      <c r="AL329" s="655"/>
      <c r="AM329" s="365"/>
      <c r="AN329" s="366"/>
      <c r="AO329" s="369" t="s">
        <v>1929</v>
      </c>
      <c r="AP329" s="481"/>
      <c r="AQ329" s="372"/>
      <c r="AR329" s="653"/>
      <c r="AS329" s="353"/>
      <c r="AT329" s="382" t="s">
        <v>2869</v>
      </c>
      <c r="AU329" s="657" t="s">
        <v>2869</v>
      </c>
      <c r="AV329" s="382" t="s">
        <v>2869</v>
      </c>
      <c r="AW329" s="658" t="s">
        <v>2869</v>
      </c>
      <c r="AX329" s="359"/>
    </row>
    <row r="330">
      <c r="A330" s="480" t="s">
        <v>5138</v>
      </c>
      <c r="B330" s="433">
        <v>46168.0</v>
      </c>
      <c r="C330" s="434" t="s">
        <v>7689</v>
      </c>
      <c r="D330" s="363" t="s">
        <v>7690</v>
      </c>
      <c r="E330" s="367"/>
      <c r="F330" s="365"/>
      <c r="G330" s="368"/>
      <c r="H330" s="655"/>
      <c r="I330" s="365"/>
      <c r="J330" s="366"/>
      <c r="K330" s="367"/>
      <c r="L330" s="365"/>
      <c r="M330" s="368"/>
      <c r="N330" s="655"/>
      <c r="O330" s="365"/>
      <c r="P330" s="366"/>
      <c r="Q330" s="367"/>
      <c r="R330" s="365"/>
      <c r="S330" s="368"/>
      <c r="T330" s="655"/>
      <c r="U330" s="365"/>
      <c r="V330" s="366"/>
      <c r="W330" s="364"/>
      <c r="X330" s="365"/>
      <c r="Y330" s="368"/>
      <c r="Z330" s="655"/>
      <c r="AA330" s="365"/>
      <c r="AB330" s="366"/>
      <c r="AC330" s="364"/>
      <c r="AD330" s="365"/>
      <c r="AE330" s="368"/>
      <c r="AF330" s="655"/>
      <c r="AG330" s="365"/>
      <c r="AH330" s="366"/>
      <c r="AI330" s="364"/>
      <c r="AJ330" s="365"/>
      <c r="AK330" s="368"/>
      <c r="AL330" s="655"/>
      <c r="AM330" s="365"/>
      <c r="AN330" s="366"/>
      <c r="AO330" s="369" t="s">
        <v>1929</v>
      </c>
      <c r="AP330" s="481"/>
      <c r="AQ330" s="380"/>
      <c r="AR330" s="653"/>
      <c r="AS330" s="353"/>
      <c r="AT330" s="382" t="s">
        <v>2869</v>
      </c>
      <c r="AU330" s="657" t="s">
        <v>2869</v>
      </c>
      <c r="AV330" s="382" t="s">
        <v>2869</v>
      </c>
      <c r="AW330" s="658" t="s">
        <v>2869</v>
      </c>
      <c r="AX330" s="359"/>
    </row>
    <row r="331">
      <c r="A331" s="480" t="s">
        <v>5132</v>
      </c>
      <c r="B331" s="433">
        <v>46169.0</v>
      </c>
      <c r="C331" s="434" t="s">
        <v>7691</v>
      </c>
      <c r="D331" s="363" t="s">
        <v>7692</v>
      </c>
      <c r="E331" s="367"/>
      <c r="F331" s="365"/>
      <c r="G331" s="368"/>
      <c r="H331" s="655"/>
      <c r="I331" s="365"/>
      <c r="J331" s="366"/>
      <c r="K331" s="367"/>
      <c r="L331" s="365"/>
      <c r="M331" s="368"/>
      <c r="N331" s="655"/>
      <c r="O331" s="365"/>
      <c r="P331" s="366"/>
      <c r="Q331" s="367"/>
      <c r="R331" s="365"/>
      <c r="S331" s="368"/>
      <c r="T331" s="655"/>
      <c r="U331" s="365"/>
      <c r="V331" s="366"/>
      <c r="W331" s="364"/>
      <c r="X331" s="365"/>
      <c r="Y331" s="368"/>
      <c r="Z331" s="655"/>
      <c r="AA331" s="365"/>
      <c r="AB331" s="366"/>
      <c r="AC331" s="364"/>
      <c r="AD331" s="365"/>
      <c r="AE331" s="368"/>
      <c r="AF331" s="655"/>
      <c r="AG331" s="365"/>
      <c r="AH331" s="366"/>
      <c r="AI331" s="364"/>
      <c r="AJ331" s="365"/>
      <c r="AK331" s="368"/>
      <c r="AL331" s="655"/>
      <c r="AM331" s="365"/>
      <c r="AN331" s="366"/>
      <c r="AO331" s="369" t="s">
        <v>1929</v>
      </c>
      <c r="AP331" s="481"/>
      <c r="AQ331" s="372"/>
      <c r="AR331" s="653"/>
      <c r="AS331" s="353"/>
      <c r="AT331" s="382" t="s">
        <v>2869</v>
      </c>
      <c r="AU331" s="657" t="s">
        <v>2869</v>
      </c>
      <c r="AV331" s="382" t="s">
        <v>2869</v>
      </c>
      <c r="AW331" s="658" t="s">
        <v>2869</v>
      </c>
      <c r="AX331" s="359"/>
    </row>
    <row r="332">
      <c r="A332" s="480" t="s">
        <v>5132</v>
      </c>
      <c r="B332" s="433">
        <v>46169.0</v>
      </c>
      <c r="C332" s="434" t="s">
        <v>7693</v>
      </c>
      <c r="D332" s="363" t="s">
        <v>7694</v>
      </c>
      <c r="E332" s="367"/>
      <c r="F332" s="365"/>
      <c r="G332" s="368"/>
      <c r="H332" s="655"/>
      <c r="I332" s="365"/>
      <c r="J332" s="366"/>
      <c r="K332" s="367"/>
      <c r="L332" s="365"/>
      <c r="M332" s="368"/>
      <c r="N332" s="655"/>
      <c r="O332" s="365"/>
      <c r="P332" s="366"/>
      <c r="Q332" s="367"/>
      <c r="R332" s="365"/>
      <c r="S332" s="368"/>
      <c r="T332" s="655"/>
      <c r="U332" s="365"/>
      <c r="V332" s="366"/>
      <c r="W332" s="364"/>
      <c r="X332" s="365"/>
      <c r="Y332" s="368"/>
      <c r="Z332" s="655"/>
      <c r="AA332" s="365"/>
      <c r="AB332" s="366"/>
      <c r="AC332" s="364"/>
      <c r="AD332" s="365"/>
      <c r="AE332" s="368"/>
      <c r="AF332" s="655"/>
      <c r="AG332" s="365"/>
      <c r="AH332" s="366"/>
      <c r="AI332" s="364"/>
      <c r="AJ332" s="365"/>
      <c r="AK332" s="368"/>
      <c r="AL332" s="655"/>
      <c r="AM332" s="365"/>
      <c r="AN332" s="366"/>
      <c r="AO332" s="369" t="s">
        <v>1929</v>
      </c>
      <c r="AP332" s="481"/>
      <c r="AQ332" s="372"/>
      <c r="AR332" s="653"/>
      <c r="AS332" s="353"/>
      <c r="AT332" s="382" t="s">
        <v>2869</v>
      </c>
      <c r="AU332" s="657" t="s">
        <v>2869</v>
      </c>
      <c r="AV332" s="382" t="s">
        <v>2869</v>
      </c>
      <c r="AW332" s="658" t="s">
        <v>2869</v>
      </c>
      <c r="AX332" s="359"/>
    </row>
    <row r="333">
      <c r="A333" s="480" t="s">
        <v>5132</v>
      </c>
      <c r="B333" s="433">
        <v>46169.0</v>
      </c>
      <c r="C333" s="434" t="s">
        <v>7695</v>
      </c>
      <c r="D333" s="363" t="s">
        <v>7696</v>
      </c>
      <c r="E333" s="367"/>
      <c r="F333" s="365"/>
      <c r="G333" s="368"/>
      <c r="H333" s="655"/>
      <c r="I333" s="365"/>
      <c r="J333" s="366"/>
      <c r="K333" s="367"/>
      <c r="L333" s="365"/>
      <c r="M333" s="368"/>
      <c r="N333" s="655"/>
      <c r="O333" s="365"/>
      <c r="P333" s="366"/>
      <c r="Q333" s="367"/>
      <c r="R333" s="365"/>
      <c r="S333" s="368"/>
      <c r="T333" s="655"/>
      <c r="U333" s="365"/>
      <c r="V333" s="366"/>
      <c r="W333" s="364"/>
      <c r="X333" s="365"/>
      <c r="Y333" s="368"/>
      <c r="Z333" s="655"/>
      <c r="AA333" s="365"/>
      <c r="AB333" s="366"/>
      <c r="AC333" s="364"/>
      <c r="AD333" s="365"/>
      <c r="AE333" s="368"/>
      <c r="AF333" s="655"/>
      <c r="AG333" s="365"/>
      <c r="AH333" s="366"/>
      <c r="AI333" s="364"/>
      <c r="AJ333" s="365"/>
      <c r="AK333" s="368"/>
      <c r="AL333" s="655"/>
      <c r="AM333" s="365"/>
      <c r="AN333" s="366"/>
      <c r="AO333" s="369" t="s">
        <v>1929</v>
      </c>
      <c r="AP333" s="481"/>
      <c r="AQ333" s="380"/>
      <c r="AR333" s="653"/>
      <c r="AS333" s="353"/>
      <c r="AT333" s="382" t="s">
        <v>2869</v>
      </c>
      <c r="AU333" s="657" t="s">
        <v>2869</v>
      </c>
      <c r="AV333" s="382" t="s">
        <v>2869</v>
      </c>
      <c r="AW333" s="658" t="s">
        <v>2869</v>
      </c>
      <c r="AX333" s="359"/>
    </row>
    <row r="334">
      <c r="A334" s="480" t="s">
        <v>5138</v>
      </c>
      <c r="B334" s="433">
        <v>46168.0</v>
      </c>
      <c r="C334" s="434" t="s">
        <v>7697</v>
      </c>
      <c r="D334" s="363" t="s">
        <v>7698</v>
      </c>
      <c r="E334" s="367"/>
      <c r="F334" s="365"/>
      <c r="G334" s="368"/>
      <c r="H334" s="655"/>
      <c r="I334" s="365"/>
      <c r="J334" s="366"/>
      <c r="K334" s="367"/>
      <c r="L334" s="365"/>
      <c r="M334" s="368"/>
      <c r="N334" s="655"/>
      <c r="O334" s="365"/>
      <c r="P334" s="366"/>
      <c r="Q334" s="367"/>
      <c r="R334" s="365"/>
      <c r="S334" s="368"/>
      <c r="T334" s="655"/>
      <c r="U334" s="365"/>
      <c r="V334" s="366"/>
      <c r="W334" s="364"/>
      <c r="X334" s="365"/>
      <c r="Y334" s="368"/>
      <c r="Z334" s="655"/>
      <c r="AA334" s="365"/>
      <c r="AB334" s="366"/>
      <c r="AC334" s="364"/>
      <c r="AD334" s="365"/>
      <c r="AE334" s="368"/>
      <c r="AF334" s="655"/>
      <c r="AG334" s="365"/>
      <c r="AH334" s="366"/>
      <c r="AI334" s="364"/>
      <c r="AJ334" s="365"/>
      <c r="AK334" s="368"/>
      <c r="AL334" s="655"/>
      <c r="AM334" s="365"/>
      <c r="AN334" s="366"/>
      <c r="AO334" s="369" t="s">
        <v>1929</v>
      </c>
      <c r="AP334" s="481"/>
      <c r="AQ334" s="372"/>
      <c r="AR334" s="653"/>
      <c r="AS334" s="353"/>
      <c r="AT334" s="382" t="s">
        <v>2869</v>
      </c>
      <c r="AU334" s="657" t="s">
        <v>2869</v>
      </c>
      <c r="AV334" s="382" t="s">
        <v>2869</v>
      </c>
      <c r="AW334" s="658" t="s">
        <v>2869</v>
      </c>
      <c r="AX334" s="359"/>
    </row>
    <row r="335" ht="18.75" customHeight="1">
      <c r="A335" s="480" t="s">
        <v>5138</v>
      </c>
      <c r="B335" s="433">
        <v>46168.0</v>
      </c>
      <c r="C335" s="434" t="s">
        <v>5697</v>
      </c>
      <c r="D335" s="363" t="s">
        <v>5698</v>
      </c>
      <c r="E335" s="367"/>
      <c r="F335" s="365"/>
      <c r="G335" s="368"/>
      <c r="H335" s="655"/>
      <c r="I335" s="365"/>
      <c r="J335" s="366"/>
      <c r="K335" s="367"/>
      <c r="L335" s="365"/>
      <c r="M335" s="368"/>
      <c r="N335" s="655"/>
      <c r="O335" s="365"/>
      <c r="P335" s="366"/>
      <c r="Q335" s="367"/>
      <c r="R335" s="365"/>
      <c r="S335" s="368"/>
      <c r="T335" s="655"/>
      <c r="U335" s="365"/>
      <c r="V335" s="366"/>
      <c r="W335" s="364"/>
      <c r="X335" s="365"/>
      <c r="Y335" s="368"/>
      <c r="Z335" s="655"/>
      <c r="AA335" s="365"/>
      <c r="AB335" s="366"/>
      <c r="AC335" s="364"/>
      <c r="AD335" s="365"/>
      <c r="AE335" s="368"/>
      <c r="AF335" s="655"/>
      <c r="AG335" s="365"/>
      <c r="AH335" s="366"/>
      <c r="AI335" s="364"/>
      <c r="AJ335" s="365"/>
      <c r="AK335" s="368"/>
      <c r="AL335" s="655"/>
      <c r="AM335" s="365"/>
      <c r="AN335" s="366"/>
      <c r="AO335" s="369" t="s">
        <v>1929</v>
      </c>
      <c r="AP335" s="481"/>
      <c r="AQ335" s="372"/>
      <c r="AR335" s="653"/>
      <c r="AS335" s="353"/>
      <c r="AT335" s="382" t="s">
        <v>2869</v>
      </c>
      <c r="AU335" s="657" t="s">
        <v>2869</v>
      </c>
      <c r="AV335" s="382" t="s">
        <v>2869</v>
      </c>
      <c r="AW335" s="658" t="s">
        <v>2869</v>
      </c>
      <c r="AX335" s="359"/>
    </row>
    <row r="336">
      <c r="A336" s="480" t="s">
        <v>5132</v>
      </c>
      <c r="B336" s="433">
        <v>46169.0</v>
      </c>
      <c r="C336" s="434" t="s">
        <v>7699</v>
      </c>
      <c r="D336" s="363" t="s">
        <v>7700</v>
      </c>
      <c r="E336" s="367"/>
      <c r="F336" s="365"/>
      <c r="G336" s="368"/>
      <c r="H336" s="655"/>
      <c r="I336" s="365"/>
      <c r="J336" s="366"/>
      <c r="K336" s="367"/>
      <c r="L336" s="365"/>
      <c r="M336" s="368"/>
      <c r="N336" s="655"/>
      <c r="O336" s="365"/>
      <c r="P336" s="366"/>
      <c r="Q336" s="367"/>
      <c r="R336" s="365"/>
      <c r="S336" s="368"/>
      <c r="T336" s="655"/>
      <c r="U336" s="365"/>
      <c r="V336" s="366"/>
      <c r="W336" s="364"/>
      <c r="X336" s="365"/>
      <c r="Y336" s="368"/>
      <c r="Z336" s="655"/>
      <c r="AA336" s="365"/>
      <c r="AB336" s="366"/>
      <c r="AC336" s="364"/>
      <c r="AD336" s="365"/>
      <c r="AE336" s="368"/>
      <c r="AF336" s="655"/>
      <c r="AG336" s="365"/>
      <c r="AH336" s="366"/>
      <c r="AI336" s="364"/>
      <c r="AJ336" s="365"/>
      <c r="AK336" s="368"/>
      <c r="AL336" s="655"/>
      <c r="AM336" s="365"/>
      <c r="AN336" s="366"/>
      <c r="AO336" s="369" t="s">
        <v>1929</v>
      </c>
      <c r="AP336" s="481"/>
      <c r="AQ336" s="372"/>
      <c r="AR336" s="653"/>
      <c r="AS336" s="353"/>
      <c r="AT336" s="382" t="s">
        <v>2869</v>
      </c>
      <c r="AU336" s="657" t="s">
        <v>2869</v>
      </c>
      <c r="AV336" s="382" t="s">
        <v>2869</v>
      </c>
      <c r="AW336" s="658" t="s">
        <v>2869</v>
      </c>
      <c r="AX336" s="393"/>
    </row>
    <row r="337">
      <c r="A337" s="480" t="s">
        <v>5132</v>
      </c>
      <c r="B337" s="433">
        <v>46169.0</v>
      </c>
      <c r="C337" s="434" t="s">
        <v>7701</v>
      </c>
      <c r="D337" s="363" t="s">
        <v>7702</v>
      </c>
      <c r="E337" s="367"/>
      <c r="F337" s="365"/>
      <c r="G337" s="368"/>
      <c r="H337" s="655"/>
      <c r="I337" s="365"/>
      <c r="J337" s="366"/>
      <c r="K337" s="367"/>
      <c r="L337" s="365"/>
      <c r="M337" s="368"/>
      <c r="N337" s="655"/>
      <c r="O337" s="365"/>
      <c r="P337" s="366"/>
      <c r="Q337" s="367"/>
      <c r="R337" s="365"/>
      <c r="S337" s="368"/>
      <c r="T337" s="655"/>
      <c r="U337" s="365"/>
      <c r="V337" s="366"/>
      <c r="W337" s="364"/>
      <c r="X337" s="365"/>
      <c r="Y337" s="368"/>
      <c r="Z337" s="655"/>
      <c r="AA337" s="365"/>
      <c r="AB337" s="366"/>
      <c r="AC337" s="364"/>
      <c r="AD337" s="365"/>
      <c r="AE337" s="368"/>
      <c r="AF337" s="655"/>
      <c r="AG337" s="365"/>
      <c r="AH337" s="366"/>
      <c r="AI337" s="364"/>
      <c r="AJ337" s="365"/>
      <c r="AK337" s="368"/>
      <c r="AL337" s="655"/>
      <c r="AM337" s="365"/>
      <c r="AN337" s="366"/>
      <c r="AO337" s="369" t="s">
        <v>1929</v>
      </c>
      <c r="AP337" s="481"/>
      <c r="AQ337" s="380"/>
      <c r="AR337" s="653"/>
      <c r="AS337" s="353"/>
      <c r="AT337" s="382" t="s">
        <v>2869</v>
      </c>
      <c r="AU337" s="657" t="s">
        <v>2869</v>
      </c>
      <c r="AV337" s="382" t="s">
        <v>2869</v>
      </c>
      <c r="AW337" s="658" t="s">
        <v>2869</v>
      </c>
      <c r="AX337" s="393"/>
    </row>
    <row r="338">
      <c r="A338" s="480" t="s">
        <v>5132</v>
      </c>
      <c r="B338" s="433">
        <v>46169.0</v>
      </c>
      <c r="C338" s="434" t="s">
        <v>7703</v>
      </c>
      <c r="D338" s="363" t="s">
        <v>7704</v>
      </c>
      <c r="E338" s="367"/>
      <c r="F338" s="365"/>
      <c r="G338" s="368"/>
      <c r="H338" s="655"/>
      <c r="I338" s="365"/>
      <c r="J338" s="366"/>
      <c r="K338" s="367"/>
      <c r="L338" s="365"/>
      <c r="M338" s="368"/>
      <c r="N338" s="655"/>
      <c r="O338" s="365"/>
      <c r="P338" s="366"/>
      <c r="Q338" s="367"/>
      <c r="R338" s="365"/>
      <c r="S338" s="368"/>
      <c r="T338" s="655"/>
      <c r="U338" s="365"/>
      <c r="V338" s="366"/>
      <c r="W338" s="364"/>
      <c r="X338" s="365"/>
      <c r="Y338" s="368"/>
      <c r="Z338" s="655"/>
      <c r="AA338" s="365"/>
      <c r="AB338" s="366"/>
      <c r="AC338" s="364"/>
      <c r="AD338" s="365"/>
      <c r="AE338" s="368"/>
      <c r="AF338" s="655"/>
      <c r="AG338" s="365"/>
      <c r="AH338" s="366"/>
      <c r="AI338" s="364"/>
      <c r="AJ338" s="365"/>
      <c r="AK338" s="368"/>
      <c r="AL338" s="655"/>
      <c r="AM338" s="365"/>
      <c r="AN338" s="366"/>
      <c r="AO338" s="369" t="s">
        <v>1929</v>
      </c>
      <c r="AP338" s="481"/>
      <c r="AQ338" s="372"/>
      <c r="AR338" s="653"/>
      <c r="AS338" s="353"/>
      <c r="AT338" s="382" t="s">
        <v>2869</v>
      </c>
      <c r="AU338" s="657" t="s">
        <v>2869</v>
      </c>
      <c r="AV338" s="382" t="s">
        <v>2869</v>
      </c>
      <c r="AW338" s="658" t="s">
        <v>2869</v>
      </c>
      <c r="AX338" s="393"/>
    </row>
    <row r="339">
      <c r="A339" s="509" t="s">
        <v>5132</v>
      </c>
      <c r="B339" s="433">
        <v>46169.0</v>
      </c>
      <c r="C339" s="434" t="s">
        <v>7705</v>
      </c>
      <c r="D339" s="363" t="s">
        <v>7706</v>
      </c>
      <c r="E339" s="367"/>
      <c r="F339" s="365"/>
      <c r="G339" s="368"/>
      <c r="H339" s="655"/>
      <c r="I339" s="365"/>
      <c r="J339" s="366"/>
      <c r="K339" s="367"/>
      <c r="L339" s="365"/>
      <c r="M339" s="368"/>
      <c r="N339" s="655"/>
      <c r="O339" s="365"/>
      <c r="P339" s="366"/>
      <c r="Q339" s="367"/>
      <c r="R339" s="365"/>
      <c r="S339" s="368"/>
      <c r="T339" s="655"/>
      <c r="U339" s="365"/>
      <c r="V339" s="366"/>
      <c r="W339" s="364"/>
      <c r="X339" s="365"/>
      <c r="Y339" s="368"/>
      <c r="Z339" s="655"/>
      <c r="AA339" s="365"/>
      <c r="AB339" s="366"/>
      <c r="AC339" s="364"/>
      <c r="AD339" s="365"/>
      <c r="AE339" s="368"/>
      <c r="AF339" s="655"/>
      <c r="AG339" s="365"/>
      <c r="AH339" s="366"/>
      <c r="AI339" s="364"/>
      <c r="AJ339" s="365"/>
      <c r="AK339" s="368"/>
      <c r="AL339" s="655"/>
      <c r="AM339" s="365"/>
      <c r="AN339" s="366"/>
      <c r="AO339" s="369" t="s">
        <v>1929</v>
      </c>
      <c r="AP339" s="481"/>
      <c r="AQ339" s="372"/>
      <c r="AR339" s="653"/>
      <c r="AS339" s="353"/>
      <c r="AT339" s="382" t="s">
        <v>2869</v>
      </c>
      <c r="AU339" s="657" t="s">
        <v>2869</v>
      </c>
      <c r="AV339" s="382" t="s">
        <v>2869</v>
      </c>
      <c r="AW339" s="658" t="s">
        <v>2869</v>
      </c>
      <c r="AX339" s="393"/>
    </row>
    <row r="340">
      <c r="A340" s="480" t="s">
        <v>5138</v>
      </c>
      <c r="B340" s="433">
        <v>46168.0</v>
      </c>
      <c r="C340" s="434" t="s">
        <v>5716</v>
      </c>
      <c r="D340" s="363" t="s">
        <v>5717</v>
      </c>
      <c r="E340" s="367"/>
      <c r="F340" s="365"/>
      <c r="G340" s="368"/>
      <c r="H340" s="655"/>
      <c r="I340" s="365"/>
      <c r="J340" s="366"/>
      <c r="K340" s="367"/>
      <c r="L340" s="365"/>
      <c r="M340" s="368"/>
      <c r="N340" s="655"/>
      <c r="O340" s="365"/>
      <c r="P340" s="366"/>
      <c r="Q340" s="367"/>
      <c r="R340" s="365"/>
      <c r="S340" s="368"/>
      <c r="T340" s="655"/>
      <c r="U340" s="365"/>
      <c r="V340" s="366"/>
      <c r="W340" s="364"/>
      <c r="X340" s="365"/>
      <c r="Y340" s="368"/>
      <c r="Z340" s="655"/>
      <c r="AA340" s="365"/>
      <c r="AB340" s="366"/>
      <c r="AC340" s="364"/>
      <c r="AD340" s="365"/>
      <c r="AE340" s="368"/>
      <c r="AF340" s="655"/>
      <c r="AG340" s="365"/>
      <c r="AH340" s="366"/>
      <c r="AI340" s="364"/>
      <c r="AJ340" s="365"/>
      <c r="AK340" s="368"/>
      <c r="AL340" s="655"/>
      <c r="AM340" s="365"/>
      <c r="AN340" s="366"/>
      <c r="AO340" s="369" t="s">
        <v>2944</v>
      </c>
      <c r="AP340" s="481"/>
      <c r="AQ340" s="372"/>
      <c r="AR340" s="653"/>
      <c r="AS340" s="353"/>
      <c r="AT340" s="382" t="s">
        <v>2869</v>
      </c>
      <c r="AU340" s="657" t="s">
        <v>2869</v>
      </c>
      <c r="AV340" s="382" t="s">
        <v>2869</v>
      </c>
      <c r="AW340" s="658" t="s">
        <v>2869</v>
      </c>
      <c r="AX340" s="393"/>
    </row>
    <row r="341">
      <c r="A341" s="480" t="s">
        <v>5138</v>
      </c>
      <c r="B341" s="433">
        <v>46168.0</v>
      </c>
      <c r="C341" s="434" t="s">
        <v>7707</v>
      </c>
      <c r="D341" s="363" t="s">
        <v>7708</v>
      </c>
      <c r="E341" s="367"/>
      <c r="F341" s="365"/>
      <c r="G341" s="368"/>
      <c r="H341" s="655"/>
      <c r="I341" s="365"/>
      <c r="J341" s="366"/>
      <c r="K341" s="367"/>
      <c r="L341" s="365"/>
      <c r="M341" s="368"/>
      <c r="N341" s="655"/>
      <c r="O341" s="365"/>
      <c r="P341" s="366"/>
      <c r="Q341" s="367"/>
      <c r="R341" s="365"/>
      <c r="S341" s="368"/>
      <c r="T341" s="655"/>
      <c r="U341" s="365"/>
      <c r="V341" s="366"/>
      <c r="W341" s="364"/>
      <c r="X341" s="365"/>
      <c r="Y341" s="368"/>
      <c r="Z341" s="655"/>
      <c r="AA341" s="365"/>
      <c r="AB341" s="366"/>
      <c r="AC341" s="364"/>
      <c r="AD341" s="365"/>
      <c r="AE341" s="368"/>
      <c r="AF341" s="655"/>
      <c r="AG341" s="365"/>
      <c r="AH341" s="366"/>
      <c r="AI341" s="364"/>
      <c r="AJ341" s="365"/>
      <c r="AK341" s="368"/>
      <c r="AL341" s="655"/>
      <c r="AM341" s="365"/>
      <c r="AN341" s="366"/>
      <c r="AO341" s="369" t="s">
        <v>2944</v>
      </c>
      <c r="AP341" s="481"/>
      <c r="AQ341" s="380"/>
      <c r="AR341" s="653"/>
      <c r="AS341" s="353"/>
      <c r="AT341" s="382" t="s">
        <v>2869</v>
      </c>
      <c r="AU341" s="657" t="s">
        <v>2869</v>
      </c>
      <c r="AV341" s="382" t="s">
        <v>2869</v>
      </c>
      <c r="AW341" s="658" t="s">
        <v>2869</v>
      </c>
      <c r="AX341" s="393"/>
    </row>
    <row r="342">
      <c r="A342" s="480" t="s">
        <v>5132</v>
      </c>
      <c r="B342" s="433">
        <v>46169.0</v>
      </c>
      <c r="C342" s="434" t="s">
        <v>5718</v>
      </c>
      <c r="D342" s="363" t="s">
        <v>5719</v>
      </c>
      <c r="E342" s="367"/>
      <c r="F342" s="365"/>
      <c r="G342" s="368"/>
      <c r="H342" s="655"/>
      <c r="I342" s="365"/>
      <c r="J342" s="366"/>
      <c r="K342" s="367"/>
      <c r="L342" s="365"/>
      <c r="M342" s="368"/>
      <c r="N342" s="655"/>
      <c r="O342" s="365"/>
      <c r="P342" s="366"/>
      <c r="Q342" s="367"/>
      <c r="R342" s="365"/>
      <c r="S342" s="368"/>
      <c r="T342" s="655"/>
      <c r="U342" s="365"/>
      <c r="V342" s="366"/>
      <c r="W342" s="364"/>
      <c r="X342" s="365"/>
      <c r="Y342" s="368"/>
      <c r="Z342" s="655"/>
      <c r="AA342" s="365"/>
      <c r="AB342" s="366"/>
      <c r="AC342" s="364"/>
      <c r="AD342" s="365"/>
      <c r="AE342" s="368"/>
      <c r="AF342" s="655"/>
      <c r="AG342" s="365"/>
      <c r="AH342" s="366"/>
      <c r="AI342" s="364"/>
      <c r="AJ342" s="365"/>
      <c r="AK342" s="368"/>
      <c r="AL342" s="655"/>
      <c r="AM342" s="365"/>
      <c r="AN342" s="366"/>
      <c r="AO342" s="369" t="s">
        <v>2944</v>
      </c>
      <c r="AP342" s="481"/>
      <c r="AQ342" s="380"/>
      <c r="AR342" s="653"/>
      <c r="AS342" s="353"/>
      <c r="AT342" s="382" t="s">
        <v>2869</v>
      </c>
      <c r="AU342" s="657" t="s">
        <v>2869</v>
      </c>
      <c r="AV342" s="382" t="s">
        <v>2869</v>
      </c>
      <c r="AW342" s="658" t="s">
        <v>2869</v>
      </c>
      <c r="AX342" s="393"/>
    </row>
    <row r="343">
      <c r="A343" s="480" t="s">
        <v>5138</v>
      </c>
      <c r="B343" s="433">
        <v>46168.0</v>
      </c>
      <c r="C343" s="434" t="s">
        <v>7709</v>
      </c>
      <c r="D343" s="363" t="s">
        <v>7710</v>
      </c>
      <c r="E343" s="367"/>
      <c r="F343" s="365"/>
      <c r="G343" s="368"/>
      <c r="H343" s="655"/>
      <c r="I343" s="365"/>
      <c r="J343" s="366"/>
      <c r="K343" s="367"/>
      <c r="L343" s="365"/>
      <c r="M343" s="368"/>
      <c r="N343" s="655"/>
      <c r="O343" s="365"/>
      <c r="P343" s="366"/>
      <c r="Q343" s="367"/>
      <c r="R343" s="365"/>
      <c r="S343" s="368"/>
      <c r="T343" s="655"/>
      <c r="U343" s="365"/>
      <c r="V343" s="366"/>
      <c r="W343" s="364"/>
      <c r="X343" s="365"/>
      <c r="Y343" s="368"/>
      <c r="Z343" s="655"/>
      <c r="AA343" s="365"/>
      <c r="AB343" s="366"/>
      <c r="AC343" s="364"/>
      <c r="AD343" s="365"/>
      <c r="AE343" s="368"/>
      <c r="AF343" s="655"/>
      <c r="AG343" s="365"/>
      <c r="AH343" s="366"/>
      <c r="AI343" s="364"/>
      <c r="AJ343" s="365"/>
      <c r="AK343" s="368"/>
      <c r="AL343" s="655"/>
      <c r="AM343" s="365"/>
      <c r="AN343" s="366"/>
      <c r="AO343" s="369" t="s">
        <v>2944</v>
      </c>
      <c r="AP343" s="481"/>
      <c r="AQ343" s="380"/>
      <c r="AR343" s="653"/>
      <c r="AS343" s="353"/>
      <c r="AT343" s="382" t="s">
        <v>2869</v>
      </c>
      <c r="AU343" s="657" t="s">
        <v>2869</v>
      </c>
      <c r="AV343" s="382" t="s">
        <v>2869</v>
      </c>
      <c r="AW343" s="658" t="s">
        <v>2869</v>
      </c>
      <c r="AX343" s="393"/>
    </row>
    <row r="344">
      <c r="A344" s="480" t="s">
        <v>5132</v>
      </c>
      <c r="B344" s="433">
        <v>46169.0</v>
      </c>
      <c r="C344" s="434" t="s">
        <v>7711</v>
      </c>
      <c r="D344" s="363" t="s">
        <v>7712</v>
      </c>
      <c r="E344" s="367"/>
      <c r="F344" s="365"/>
      <c r="G344" s="368"/>
      <c r="H344" s="655"/>
      <c r="I344" s="365"/>
      <c r="J344" s="366"/>
      <c r="K344" s="367"/>
      <c r="L344" s="365"/>
      <c r="M344" s="368"/>
      <c r="N344" s="655"/>
      <c r="O344" s="365"/>
      <c r="P344" s="366"/>
      <c r="Q344" s="367"/>
      <c r="R344" s="365"/>
      <c r="S344" s="368"/>
      <c r="T344" s="655"/>
      <c r="U344" s="365"/>
      <c r="V344" s="366"/>
      <c r="W344" s="364"/>
      <c r="X344" s="365"/>
      <c r="Y344" s="368"/>
      <c r="Z344" s="655"/>
      <c r="AA344" s="365"/>
      <c r="AB344" s="366"/>
      <c r="AC344" s="364"/>
      <c r="AD344" s="365"/>
      <c r="AE344" s="368"/>
      <c r="AF344" s="655"/>
      <c r="AG344" s="365"/>
      <c r="AH344" s="366"/>
      <c r="AI344" s="364"/>
      <c r="AJ344" s="365"/>
      <c r="AK344" s="368"/>
      <c r="AL344" s="655"/>
      <c r="AM344" s="365"/>
      <c r="AN344" s="366"/>
      <c r="AO344" s="369" t="s">
        <v>2944</v>
      </c>
      <c r="AP344" s="481"/>
      <c r="AQ344" s="380"/>
      <c r="AR344" s="653"/>
      <c r="AS344" s="353"/>
      <c r="AT344" s="382" t="s">
        <v>2869</v>
      </c>
      <c r="AU344" s="657" t="s">
        <v>2869</v>
      </c>
      <c r="AV344" s="382" t="s">
        <v>2869</v>
      </c>
      <c r="AW344" s="658" t="s">
        <v>2869</v>
      </c>
      <c r="AX344" s="393"/>
    </row>
    <row r="345">
      <c r="A345" s="480" t="s">
        <v>5132</v>
      </c>
      <c r="B345" s="433">
        <v>46169.0</v>
      </c>
      <c r="C345" s="434" t="s">
        <v>7713</v>
      </c>
      <c r="D345" s="363" t="s">
        <v>7714</v>
      </c>
      <c r="E345" s="367"/>
      <c r="F345" s="365"/>
      <c r="G345" s="368"/>
      <c r="H345" s="655"/>
      <c r="I345" s="365"/>
      <c r="J345" s="366"/>
      <c r="K345" s="367"/>
      <c r="L345" s="365"/>
      <c r="M345" s="368"/>
      <c r="N345" s="655"/>
      <c r="O345" s="365"/>
      <c r="P345" s="366"/>
      <c r="Q345" s="367"/>
      <c r="R345" s="365"/>
      <c r="S345" s="368"/>
      <c r="T345" s="655"/>
      <c r="U345" s="365"/>
      <c r="V345" s="366"/>
      <c r="W345" s="364"/>
      <c r="X345" s="365"/>
      <c r="Y345" s="368"/>
      <c r="Z345" s="655"/>
      <c r="AA345" s="365"/>
      <c r="AB345" s="366"/>
      <c r="AC345" s="364"/>
      <c r="AD345" s="365"/>
      <c r="AE345" s="368"/>
      <c r="AF345" s="655"/>
      <c r="AG345" s="365"/>
      <c r="AH345" s="366"/>
      <c r="AI345" s="364"/>
      <c r="AJ345" s="365"/>
      <c r="AK345" s="368"/>
      <c r="AL345" s="655"/>
      <c r="AM345" s="365"/>
      <c r="AN345" s="366"/>
      <c r="AO345" s="369" t="s">
        <v>2944</v>
      </c>
      <c r="AP345" s="481"/>
      <c r="AQ345" s="380"/>
      <c r="AR345" s="653"/>
      <c r="AS345" s="353"/>
      <c r="AT345" s="382" t="s">
        <v>2869</v>
      </c>
      <c r="AU345" s="657" t="s">
        <v>2869</v>
      </c>
      <c r="AV345" s="382" t="s">
        <v>2869</v>
      </c>
      <c r="AW345" s="658" t="s">
        <v>2869</v>
      </c>
      <c r="AX345" s="393"/>
    </row>
    <row r="346">
      <c r="A346" s="480" t="s">
        <v>5132</v>
      </c>
      <c r="B346" s="433">
        <v>46169.0</v>
      </c>
      <c r="C346" s="434" t="s">
        <v>7715</v>
      </c>
      <c r="D346" s="363" t="s">
        <v>7716</v>
      </c>
      <c r="E346" s="367"/>
      <c r="F346" s="365"/>
      <c r="G346" s="368"/>
      <c r="H346" s="655"/>
      <c r="I346" s="365"/>
      <c r="J346" s="366"/>
      <c r="K346" s="367"/>
      <c r="L346" s="365"/>
      <c r="M346" s="368"/>
      <c r="N346" s="655"/>
      <c r="O346" s="365"/>
      <c r="P346" s="366"/>
      <c r="Q346" s="367"/>
      <c r="R346" s="365"/>
      <c r="S346" s="368"/>
      <c r="T346" s="655"/>
      <c r="U346" s="365"/>
      <c r="V346" s="366"/>
      <c r="W346" s="364"/>
      <c r="X346" s="365"/>
      <c r="Y346" s="368"/>
      <c r="Z346" s="655"/>
      <c r="AA346" s="365"/>
      <c r="AB346" s="366"/>
      <c r="AC346" s="364"/>
      <c r="AD346" s="365"/>
      <c r="AE346" s="368"/>
      <c r="AF346" s="655"/>
      <c r="AG346" s="365"/>
      <c r="AH346" s="366"/>
      <c r="AI346" s="364"/>
      <c r="AJ346" s="365"/>
      <c r="AK346" s="368"/>
      <c r="AL346" s="655"/>
      <c r="AM346" s="365"/>
      <c r="AN346" s="366"/>
      <c r="AO346" s="369" t="s">
        <v>2944</v>
      </c>
      <c r="AP346" s="481"/>
      <c r="AQ346" s="380"/>
      <c r="AR346" s="653"/>
      <c r="AS346" s="353"/>
      <c r="AT346" s="382" t="s">
        <v>2869</v>
      </c>
      <c r="AU346" s="657" t="s">
        <v>2869</v>
      </c>
      <c r="AV346" s="382" t="s">
        <v>2869</v>
      </c>
      <c r="AW346" s="658" t="s">
        <v>2869</v>
      </c>
      <c r="AX346" s="393"/>
    </row>
    <row r="347">
      <c r="A347" s="480" t="s">
        <v>5132</v>
      </c>
      <c r="B347" s="433">
        <v>46169.0</v>
      </c>
      <c r="C347" s="434" t="s">
        <v>7717</v>
      </c>
      <c r="D347" s="363" t="s">
        <v>7718</v>
      </c>
      <c r="E347" s="367"/>
      <c r="F347" s="365"/>
      <c r="G347" s="368"/>
      <c r="H347" s="655"/>
      <c r="I347" s="365"/>
      <c r="J347" s="366"/>
      <c r="K347" s="367"/>
      <c r="L347" s="365"/>
      <c r="M347" s="368"/>
      <c r="N347" s="655"/>
      <c r="O347" s="365"/>
      <c r="P347" s="366"/>
      <c r="Q347" s="367"/>
      <c r="R347" s="365"/>
      <c r="S347" s="368"/>
      <c r="T347" s="655"/>
      <c r="U347" s="365"/>
      <c r="V347" s="366"/>
      <c r="W347" s="364"/>
      <c r="X347" s="365"/>
      <c r="Y347" s="368"/>
      <c r="Z347" s="655"/>
      <c r="AA347" s="365"/>
      <c r="AB347" s="366"/>
      <c r="AC347" s="364"/>
      <c r="AD347" s="365"/>
      <c r="AE347" s="368"/>
      <c r="AF347" s="655"/>
      <c r="AG347" s="365"/>
      <c r="AH347" s="366"/>
      <c r="AI347" s="364"/>
      <c r="AJ347" s="365"/>
      <c r="AK347" s="368"/>
      <c r="AL347" s="655"/>
      <c r="AM347" s="365"/>
      <c r="AN347" s="366"/>
      <c r="AO347" s="369" t="s">
        <v>2944</v>
      </c>
      <c r="AP347" s="481"/>
      <c r="AQ347" s="380"/>
      <c r="AR347" s="653"/>
      <c r="AS347" s="353"/>
      <c r="AT347" s="382" t="s">
        <v>2869</v>
      </c>
      <c r="AU347" s="657" t="s">
        <v>2869</v>
      </c>
      <c r="AV347" s="382" t="s">
        <v>2869</v>
      </c>
      <c r="AW347" s="658" t="s">
        <v>2869</v>
      </c>
      <c r="AX347" s="393"/>
    </row>
    <row r="348">
      <c r="A348" s="480" t="s">
        <v>5138</v>
      </c>
      <c r="B348" s="433">
        <v>46168.0</v>
      </c>
      <c r="C348" s="434" t="s">
        <v>7719</v>
      </c>
      <c r="D348" s="363" t="s">
        <v>7720</v>
      </c>
      <c r="E348" s="367"/>
      <c r="F348" s="365"/>
      <c r="G348" s="368"/>
      <c r="H348" s="655"/>
      <c r="I348" s="365"/>
      <c r="J348" s="366"/>
      <c r="K348" s="367"/>
      <c r="L348" s="365"/>
      <c r="M348" s="368"/>
      <c r="N348" s="655"/>
      <c r="O348" s="365"/>
      <c r="P348" s="366"/>
      <c r="Q348" s="367"/>
      <c r="R348" s="365"/>
      <c r="S348" s="368"/>
      <c r="T348" s="655"/>
      <c r="U348" s="365"/>
      <c r="V348" s="366"/>
      <c r="W348" s="364"/>
      <c r="X348" s="365"/>
      <c r="Y348" s="368"/>
      <c r="Z348" s="655"/>
      <c r="AA348" s="365"/>
      <c r="AB348" s="366"/>
      <c r="AC348" s="364"/>
      <c r="AD348" s="365"/>
      <c r="AE348" s="368"/>
      <c r="AF348" s="655"/>
      <c r="AG348" s="365"/>
      <c r="AH348" s="366"/>
      <c r="AI348" s="364"/>
      <c r="AJ348" s="365"/>
      <c r="AK348" s="368"/>
      <c r="AL348" s="655"/>
      <c r="AM348" s="365"/>
      <c r="AN348" s="366"/>
      <c r="AO348" s="369" t="s">
        <v>2944</v>
      </c>
      <c r="AP348" s="481"/>
      <c r="AQ348" s="372"/>
      <c r="AR348" s="653"/>
      <c r="AS348" s="353"/>
      <c r="AT348" s="382" t="s">
        <v>2869</v>
      </c>
      <c r="AU348" s="657" t="s">
        <v>2869</v>
      </c>
      <c r="AV348" s="382" t="s">
        <v>2869</v>
      </c>
      <c r="AW348" s="658" t="s">
        <v>2869</v>
      </c>
      <c r="AX348" s="393"/>
    </row>
    <row r="349">
      <c r="A349" s="480" t="s">
        <v>5132</v>
      </c>
      <c r="B349" s="433">
        <v>46169.0</v>
      </c>
      <c r="C349" s="434" t="s">
        <v>7721</v>
      </c>
      <c r="D349" s="363" t="s">
        <v>7722</v>
      </c>
      <c r="E349" s="367"/>
      <c r="F349" s="365"/>
      <c r="G349" s="368"/>
      <c r="H349" s="655"/>
      <c r="I349" s="365"/>
      <c r="J349" s="366"/>
      <c r="K349" s="367"/>
      <c r="L349" s="365"/>
      <c r="M349" s="368"/>
      <c r="N349" s="655"/>
      <c r="O349" s="365"/>
      <c r="P349" s="366"/>
      <c r="Q349" s="367"/>
      <c r="R349" s="365"/>
      <c r="S349" s="368"/>
      <c r="T349" s="655"/>
      <c r="U349" s="365"/>
      <c r="V349" s="366"/>
      <c r="W349" s="364"/>
      <c r="X349" s="365"/>
      <c r="Y349" s="368"/>
      <c r="Z349" s="655"/>
      <c r="AA349" s="365"/>
      <c r="AB349" s="366"/>
      <c r="AC349" s="364"/>
      <c r="AD349" s="365"/>
      <c r="AE349" s="368"/>
      <c r="AF349" s="655"/>
      <c r="AG349" s="365"/>
      <c r="AH349" s="366"/>
      <c r="AI349" s="364"/>
      <c r="AJ349" s="365"/>
      <c r="AK349" s="368"/>
      <c r="AL349" s="655"/>
      <c r="AM349" s="365"/>
      <c r="AN349" s="366"/>
      <c r="AO349" s="369" t="s">
        <v>2944</v>
      </c>
      <c r="AP349" s="481"/>
      <c r="AQ349" s="380"/>
      <c r="AR349" s="653" t="s">
        <v>7472</v>
      </c>
      <c r="AS349" s="353"/>
      <c r="AT349" s="382">
        <v>0.0</v>
      </c>
      <c r="AU349" s="657">
        <v>100.0</v>
      </c>
      <c r="AV349" s="382">
        <v>0.0</v>
      </c>
      <c r="AW349" s="658">
        <v>100.0</v>
      </c>
      <c r="AX349" s="393"/>
    </row>
    <row r="350">
      <c r="A350" s="480" t="s">
        <v>5138</v>
      </c>
      <c r="B350" s="433">
        <v>46168.0</v>
      </c>
      <c r="C350" s="434" t="s">
        <v>7723</v>
      </c>
      <c r="D350" s="363" t="s">
        <v>7724</v>
      </c>
      <c r="E350" s="367"/>
      <c r="F350" s="365"/>
      <c r="G350" s="368"/>
      <c r="H350" s="655"/>
      <c r="I350" s="365"/>
      <c r="J350" s="366"/>
      <c r="K350" s="367"/>
      <c r="L350" s="365"/>
      <c r="M350" s="368"/>
      <c r="N350" s="655"/>
      <c r="O350" s="365"/>
      <c r="P350" s="366"/>
      <c r="Q350" s="367"/>
      <c r="R350" s="365"/>
      <c r="S350" s="368"/>
      <c r="T350" s="655"/>
      <c r="U350" s="365"/>
      <c r="V350" s="366"/>
      <c r="W350" s="364"/>
      <c r="X350" s="365"/>
      <c r="Y350" s="368"/>
      <c r="Z350" s="655"/>
      <c r="AA350" s="365"/>
      <c r="AB350" s="366"/>
      <c r="AC350" s="364"/>
      <c r="AD350" s="365"/>
      <c r="AE350" s="368"/>
      <c r="AF350" s="655"/>
      <c r="AG350" s="365"/>
      <c r="AH350" s="366"/>
      <c r="AI350" s="364"/>
      <c r="AJ350" s="365"/>
      <c r="AK350" s="368"/>
      <c r="AL350" s="655"/>
      <c r="AM350" s="365"/>
      <c r="AN350" s="366"/>
      <c r="AO350" s="369" t="s">
        <v>2944</v>
      </c>
      <c r="AP350" s="481"/>
      <c r="AQ350" s="372"/>
      <c r="AR350" s="653" t="s">
        <v>7472</v>
      </c>
      <c r="AS350" s="353"/>
      <c r="AT350" s="382">
        <v>0.0</v>
      </c>
      <c r="AU350" s="657">
        <v>100.0</v>
      </c>
      <c r="AV350" s="382">
        <v>0.0</v>
      </c>
      <c r="AW350" s="658">
        <v>100.0</v>
      </c>
      <c r="AX350" s="359"/>
    </row>
    <row r="351">
      <c r="A351" s="480" t="s">
        <v>5138</v>
      </c>
      <c r="B351" s="433">
        <v>46168.0</v>
      </c>
      <c r="C351" s="434" t="s">
        <v>7725</v>
      </c>
      <c r="D351" s="363" t="s">
        <v>7726</v>
      </c>
      <c r="E351" s="367"/>
      <c r="F351" s="365"/>
      <c r="G351" s="368"/>
      <c r="H351" s="655"/>
      <c r="I351" s="365"/>
      <c r="J351" s="366"/>
      <c r="K351" s="367"/>
      <c r="L351" s="365"/>
      <c r="M351" s="368"/>
      <c r="N351" s="655"/>
      <c r="O351" s="365"/>
      <c r="P351" s="366"/>
      <c r="Q351" s="367"/>
      <c r="R351" s="365"/>
      <c r="S351" s="368"/>
      <c r="T351" s="655"/>
      <c r="U351" s="365"/>
      <c r="V351" s="366"/>
      <c r="W351" s="364"/>
      <c r="X351" s="365">
        <v>1.0</v>
      </c>
      <c r="Y351" s="368"/>
      <c r="Z351" s="655"/>
      <c r="AA351" s="365"/>
      <c r="AB351" s="366"/>
      <c r="AC351" s="364"/>
      <c r="AD351" s="365"/>
      <c r="AE351" s="368"/>
      <c r="AF351" s="655"/>
      <c r="AG351" s="365"/>
      <c r="AH351" s="366"/>
      <c r="AI351" s="364"/>
      <c r="AJ351" s="365"/>
      <c r="AK351" s="368"/>
      <c r="AL351" s="655"/>
      <c r="AM351" s="365"/>
      <c r="AN351" s="366"/>
      <c r="AO351" s="369" t="s">
        <v>2944</v>
      </c>
      <c r="AP351" s="481"/>
      <c r="AQ351" s="380" t="s">
        <v>7727</v>
      </c>
      <c r="AR351" s="653" t="s">
        <v>7472</v>
      </c>
      <c r="AS351" s="353"/>
      <c r="AT351" s="382">
        <v>3.0</v>
      </c>
      <c r="AU351" s="657">
        <v>97.0</v>
      </c>
      <c r="AV351" s="382">
        <v>0.0</v>
      </c>
      <c r="AW351" s="658">
        <v>100.0</v>
      </c>
      <c r="AX351" s="359"/>
    </row>
    <row r="352">
      <c r="A352" s="480" t="s">
        <v>5138</v>
      </c>
      <c r="B352" s="433">
        <v>46168.0</v>
      </c>
      <c r="C352" s="434" t="s">
        <v>5734</v>
      </c>
      <c r="D352" s="363" t="s">
        <v>5735</v>
      </c>
      <c r="E352" s="367"/>
      <c r="F352" s="365"/>
      <c r="G352" s="368"/>
      <c r="H352" s="655"/>
      <c r="I352" s="365"/>
      <c r="J352" s="366"/>
      <c r="K352" s="367"/>
      <c r="L352" s="365"/>
      <c r="M352" s="368"/>
      <c r="N352" s="655"/>
      <c r="O352" s="365"/>
      <c r="P352" s="366"/>
      <c r="Q352" s="367"/>
      <c r="R352" s="365"/>
      <c r="S352" s="368"/>
      <c r="T352" s="655"/>
      <c r="U352" s="365"/>
      <c r="V352" s="366"/>
      <c r="W352" s="364"/>
      <c r="X352" s="365"/>
      <c r="Y352" s="368"/>
      <c r="Z352" s="655"/>
      <c r="AA352" s="365"/>
      <c r="AB352" s="366"/>
      <c r="AC352" s="364"/>
      <c r="AD352" s="365"/>
      <c r="AE352" s="368"/>
      <c r="AF352" s="655"/>
      <c r="AG352" s="365"/>
      <c r="AH352" s="366"/>
      <c r="AI352" s="364"/>
      <c r="AJ352" s="365"/>
      <c r="AK352" s="368"/>
      <c r="AL352" s="655"/>
      <c r="AM352" s="365"/>
      <c r="AN352" s="366"/>
      <c r="AO352" s="369" t="s">
        <v>2944</v>
      </c>
      <c r="AP352" s="506" t="s">
        <v>3022</v>
      </c>
      <c r="AQ352" s="372"/>
      <c r="AR352" s="653" t="s">
        <v>7472</v>
      </c>
      <c r="AS352" s="353"/>
      <c r="AT352" s="382">
        <v>0.0</v>
      </c>
      <c r="AU352" s="657">
        <v>100.0</v>
      </c>
      <c r="AV352" s="382">
        <v>0.0</v>
      </c>
      <c r="AW352" s="658">
        <v>100.0</v>
      </c>
      <c r="AX352" s="359"/>
    </row>
    <row r="353">
      <c r="A353" s="480" t="s">
        <v>5132</v>
      </c>
      <c r="B353" s="433">
        <v>46169.0</v>
      </c>
      <c r="C353" s="434" t="s">
        <v>5736</v>
      </c>
      <c r="D353" s="363" t="s">
        <v>5737</v>
      </c>
      <c r="E353" s="367"/>
      <c r="F353" s="365"/>
      <c r="G353" s="368"/>
      <c r="H353" s="655"/>
      <c r="I353" s="365"/>
      <c r="J353" s="366"/>
      <c r="K353" s="367"/>
      <c r="L353" s="365"/>
      <c r="M353" s="368"/>
      <c r="N353" s="655"/>
      <c r="O353" s="365"/>
      <c r="P353" s="366"/>
      <c r="Q353" s="367"/>
      <c r="R353" s="365"/>
      <c r="S353" s="368"/>
      <c r="T353" s="655"/>
      <c r="U353" s="365"/>
      <c r="V353" s="366"/>
      <c r="W353" s="364"/>
      <c r="X353" s="365"/>
      <c r="Y353" s="368"/>
      <c r="Z353" s="655"/>
      <c r="AA353" s="365"/>
      <c r="AB353" s="366"/>
      <c r="AC353" s="364"/>
      <c r="AD353" s="365"/>
      <c r="AE353" s="368"/>
      <c r="AF353" s="655"/>
      <c r="AG353" s="365"/>
      <c r="AH353" s="366"/>
      <c r="AI353" s="364"/>
      <c r="AJ353" s="365"/>
      <c r="AK353" s="368"/>
      <c r="AL353" s="655"/>
      <c r="AM353" s="365"/>
      <c r="AN353" s="366"/>
      <c r="AO353" s="369" t="s">
        <v>207</v>
      </c>
      <c r="AP353" s="481"/>
      <c r="AQ353" s="372"/>
      <c r="AR353" s="653" t="s">
        <v>7472</v>
      </c>
      <c r="AS353" s="353"/>
      <c r="AT353" s="382">
        <v>0.0</v>
      </c>
      <c r="AU353" s="657">
        <v>100.0</v>
      </c>
      <c r="AV353" s="382">
        <v>0.0</v>
      </c>
      <c r="AW353" s="658">
        <v>100.0</v>
      </c>
      <c r="AX353" s="393" t="s">
        <v>3049</v>
      </c>
    </row>
    <row r="354">
      <c r="A354" s="480" t="s">
        <v>5132</v>
      </c>
      <c r="B354" s="433">
        <v>46169.0</v>
      </c>
      <c r="C354" s="434" t="s">
        <v>7728</v>
      </c>
      <c r="D354" s="363" t="s">
        <v>7729</v>
      </c>
      <c r="E354" s="367"/>
      <c r="F354" s="365"/>
      <c r="G354" s="368"/>
      <c r="H354" s="655"/>
      <c r="I354" s="365"/>
      <c r="J354" s="366"/>
      <c r="K354" s="367"/>
      <c r="L354" s="365"/>
      <c r="M354" s="368"/>
      <c r="N354" s="655"/>
      <c r="O354" s="365"/>
      <c r="P354" s="366"/>
      <c r="Q354" s="367"/>
      <c r="R354" s="365"/>
      <c r="S354" s="368"/>
      <c r="T354" s="655"/>
      <c r="U354" s="365"/>
      <c r="V354" s="366"/>
      <c r="W354" s="364"/>
      <c r="X354" s="365"/>
      <c r="Y354" s="368"/>
      <c r="Z354" s="655"/>
      <c r="AA354" s="365"/>
      <c r="AB354" s="366"/>
      <c r="AC354" s="364"/>
      <c r="AD354" s="365"/>
      <c r="AE354" s="368"/>
      <c r="AF354" s="655"/>
      <c r="AG354" s="365"/>
      <c r="AH354" s="366"/>
      <c r="AI354" s="364"/>
      <c r="AJ354" s="365"/>
      <c r="AK354" s="368"/>
      <c r="AL354" s="655"/>
      <c r="AM354" s="365"/>
      <c r="AN354" s="366"/>
      <c r="AO354" s="369" t="s">
        <v>207</v>
      </c>
      <c r="AP354" s="481"/>
      <c r="AQ354" s="372"/>
      <c r="AR354" s="653" t="s">
        <v>7472</v>
      </c>
      <c r="AS354" s="353"/>
      <c r="AT354" s="382">
        <v>0.0</v>
      </c>
      <c r="AU354" s="657">
        <v>100.0</v>
      </c>
      <c r="AV354" s="382">
        <v>0.0</v>
      </c>
      <c r="AW354" s="658">
        <v>100.0</v>
      </c>
      <c r="AX354" s="393" t="s">
        <v>3049</v>
      </c>
    </row>
    <row r="355">
      <c r="A355" s="480" t="s">
        <v>5132</v>
      </c>
      <c r="B355" s="433">
        <v>46169.0</v>
      </c>
      <c r="C355" s="434" t="s">
        <v>7730</v>
      </c>
      <c r="D355" s="363" t="s">
        <v>7731</v>
      </c>
      <c r="E355" s="367"/>
      <c r="F355" s="365"/>
      <c r="G355" s="368"/>
      <c r="H355" s="655"/>
      <c r="I355" s="365"/>
      <c r="J355" s="366"/>
      <c r="K355" s="367"/>
      <c r="L355" s="365"/>
      <c r="M355" s="368"/>
      <c r="N355" s="655"/>
      <c r="O355" s="365"/>
      <c r="P355" s="366"/>
      <c r="Q355" s="367"/>
      <c r="R355" s="365"/>
      <c r="S355" s="368"/>
      <c r="T355" s="655"/>
      <c r="U355" s="365"/>
      <c r="V355" s="366"/>
      <c r="W355" s="364"/>
      <c r="X355" s="365"/>
      <c r="Y355" s="368"/>
      <c r="Z355" s="655"/>
      <c r="AA355" s="365"/>
      <c r="AB355" s="366"/>
      <c r="AC355" s="364"/>
      <c r="AD355" s="365"/>
      <c r="AE355" s="368"/>
      <c r="AF355" s="655"/>
      <c r="AG355" s="365"/>
      <c r="AH355" s="366"/>
      <c r="AI355" s="364"/>
      <c r="AJ355" s="365"/>
      <c r="AK355" s="368"/>
      <c r="AL355" s="655"/>
      <c r="AM355" s="365"/>
      <c r="AN355" s="366"/>
      <c r="AO355" s="369" t="s">
        <v>207</v>
      </c>
      <c r="AP355" s="481"/>
      <c r="AQ355" s="372"/>
      <c r="AR355" s="653" t="s">
        <v>7472</v>
      </c>
      <c r="AS355" s="353"/>
      <c r="AT355" s="382">
        <v>0.0</v>
      </c>
      <c r="AU355" s="657">
        <v>100.0</v>
      </c>
      <c r="AV355" s="382">
        <v>0.0</v>
      </c>
      <c r="AW355" s="658">
        <v>100.0</v>
      </c>
      <c r="AX355" s="393" t="s">
        <v>3049</v>
      </c>
    </row>
    <row r="356">
      <c r="A356" s="480" t="s">
        <v>5138</v>
      </c>
      <c r="B356" s="433">
        <v>46168.0</v>
      </c>
      <c r="C356" s="434" t="s">
        <v>7732</v>
      </c>
      <c r="D356" s="363" t="s">
        <v>7733</v>
      </c>
      <c r="E356" s="367"/>
      <c r="F356" s="365"/>
      <c r="G356" s="368"/>
      <c r="H356" s="655"/>
      <c r="I356" s="365"/>
      <c r="J356" s="366"/>
      <c r="K356" s="367"/>
      <c r="L356" s="365"/>
      <c r="M356" s="368"/>
      <c r="N356" s="655"/>
      <c r="O356" s="365"/>
      <c r="P356" s="366"/>
      <c r="Q356" s="367">
        <v>1.0</v>
      </c>
      <c r="R356" s="365">
        <v>1.0</v>
      </c>
      <c r="S356" s="368"/>
      <c r="T356" s="655"/>
      <c r="U356" s="365"/>
      <c r="V356" s="366"/>
      <c r="W356" s="364"/>
      <c r="X356" s="365"/>
      <c r="Y356" s="368"/>
      <c r="Z356" s="655"/>
      <c r="AA356" s="365"/>
      <c r="AB356" s="366"/>
      <c r="AC356" s="364"/>
      <c r="AD356" s="365"/>
      <c r="AE356" s="368"/>
      <c r="AF356" s="655"/>
      <c r="AG356" s="365"/>
      <c r="AH356" s="366"/>
      <c r="AI356" s="364"/>
      <c r="AJ356" s="365"/>
      <c r="AK356" s="368"/>
      <c r="AL356" s="655"/>
      <c r="AM356" s="365"/>
      <c r="AN356" s="366"/>
      <c r="AO356" s="369" t="s">
        <v>207</v>
      </c>
      <c r="AP356" s="481"/>
      <c r="AQ356" s="380" t="s">
        <v>7734</v>
      </c>
      <c r="AR356" s="653" t="s">
        <v>7472</v>
      </c>
      <c r="AS356" s="353"/>
      <c r="AT356" s="382">
        <v>7.0</v>
      </c>
      <c r="AU356" s="657">
        <v>93.0</v>
      </c>
      <c r="AV356" s="382">
        <v>0.0</v>
      </c>
      <c r="AW356" s="658">
        <v>100.0</v>
      </c>
      <c r="AX356" s="393" t="s">
        <v>3049</v>
      </c>
    </row>
    <row r="357">
      <c r="A357" s="480" t="s">
        <v>5138</v>
      </c>
      <c r="B357" s="433">
        <v>46168.0</v>
      </c>
      <c r="C357" s="434" t="s">
        <v>7735</v>
      </c>
      <c r="D357" s="363" t="s">
        <v>7736</v>
      </c>
      <c r="E357" s="367"/>
      <c r="F357" s="365"/>
      <c r="G357" s="368"/>
      <c r="H357" s="655"/>
      <c r="I357" s="365"/>
      <c r="J357" s="366"/>
      <c r="K357" s="367"/>
      <c r="L357" s="365"/>
      <c r="M357" s="368"/>
      <c r="N357" s="655"/>
      <c r="O357" s="365"/>
      <c r="P357" s="366"/>
      <c r="Q357" s="367"/>
      <c r="R357" s="365"/>
      <c r="S357" s="368"/>
      <c r="T357" s="655"/>
      <c r="U357" s="365"/>
      <c r="V357" s="366"/>
      <c r="W357" s="364"/>
      <c r="X357" s="365"/>
      <c r="Y357" s="368"/>
      <c r="Z357" s="655"/>
      <c r="AA357" s="365"/>
      <c r="AB357" s="366"/>
      <c r="AC357" s="364"/>
      <c r="AD357" s="365"/>
      <c r="AE357" s="368"/>
      <c r="AF357" s="655"/>
      <c r="AG357" s="365"/>
      <c r="AH357" s="366"/>
      <c r="AI357" s="364"/>
      <c r="AJ357" s="365"/>
      <c r="AK357" s="368"/>
      <c r="AL357" s="655"/>
      <c r="AM357" s="365"/>
      <c r="AN357" s="366"/>
      <c r="AO357" s="369" t="s">
        <v>207</v>
      </c>
      <c r="AP357" s="481"/>
      <c r="AQ357" s="372"/>
      <c r="AR357" s="653" t="s">
        <v>7472</v>
      </c>
      <c r="AS357" s="353"/>
      <c r="AT357" s="382">
        <v>0.0</v>
      </c>
      <c r="AU357" s="657">
        <v>100.0</v>
      </c>
      <c r="AV357" s="382">
        <v>0.0</v>
      </c>
      <c r="AW357" s="658">
        <v>100.0</v>
      </c>
      <c r="AX357" s="393" t="s">
        <v>3049</v>
      </c>
    </row>
    <row r="358">
      <c r="A358" s="480" t="s">
        <v>5132</v>
      </c>
      <c r="B358" s="433">
        <v>46169.0</v>
      </c>
      <c r="C358" s="434" t="s">
        <v>5745</v>
      </c>
      <c r="D358" s="363" t="s">
        <v>5746</v>
      </c>
      <c r="E358" s="367"/>
      <c r="F358" s="365"/>
      <c r="G358" s="368"/>
      <c r="H358" s="655"/>
      <c r="I358" s="365"/>
      <c r="J358" s="366"/>
      <c r="K358" s="367"/>
      <c r="L358" s="365"/>
      <c r="M358" s="368"/>
      <c r="N358" s="655"/>
      <c r="O358" s="365"/>
      <c r="P358" s="366"/>
      <c r="Q358" s="367"/>
      <c r="R358" s="365"/>
      <c r="S358" s="368"/>
      <c r="T358" s="655"/>
      <c r="U358" s="365"/>
      <c r="V358" s="366"/>
      <c r="W358" s="364"/>
      <c r="X358" s="365"/>
      <c r="Y358" s="368"/>
      <c r="Z358" s="655"/>
      <c r="AA358" s="365"/>
      <c r="AB358" s="366"/>
      <c r="AC358" s="364"/>
      <c r="AD358" s="365"/>
      <c r="AE358" s="368"/>
      <c r="AF358" s="655"/>
      <c r="AG358" s="365"/>
      <c r="AH358" s="366"/>
      <c r="AI358" s="364"/>
      <c r="AJ358" s="365"/>
      <c r="AK358" s="368"/>
      <c r="AL358" s="655"/>
      <c r="AM358" s="365"/>
      <c r="AN358" s="366"/>
      <c r="AO358" s="369" t="s">
        <v>207</v>
      </c>
      <c r="AP358" s="481"/>
      <c r="AQ358" s="372"/>
      <c r="AR358" s="653"/>
      <c r="AS358" s="353"/>
      <c r="AT358" s="382" t="s">
        <v>2869</v>
      </c>
      <c r="AU358" s="657" t="s">
        <v>2869</v>
      </c>
      <c r="AV358" s="382" t="s">
        <v>2869</v>
      </c>
      <c r="AW358" s="658" t="s">
        <v>2869</v>
      </c>
      <c r="AX358" s="359"/>
    </row>
    <row r="359">
      <c r="A359" s="480" t="s">
        <v>5138</v>
      </c>
      <c r="B359" s="433">
        <v>46168.0</v>
      </c>
      <c r="C359" s="434" t="s">
        <v>7737</v>
      </c>
      <c r="D359" s="363" t="s">
        <v>7738</v>
      </c>
      <c r="E359" s="367"/>
      <c r="F359" s="365"/>
      <c r="G359" s="368"/>
      <c r="H359" s="655"/>
      <c r="I359" s="365"/>
      <c r="J359" s="366"/>
      <c r="K359" s="367"/>
      <c r="L359" s="365"/>
      <c r="M359" s="368"/>
      <c r="N359" s="655"/>
      <c r="O359" s="365"/>
      <c r="P359" s="366"/>
      <c r="Q359" s="367"/>
      <c r="R359" s="365"/>
      <c r="S359" s="368"/>
      <c r="T359" s="655"/>
      <c r="U359" s="365"/>
      <c r="V359" s="366"/>
      <c r="W359" s="364"/>
      <c r="X359" s="365"/>
      <c r="Y359" s="368"/>
      <c r="Z359" s="655"/>
      <c r="AA359" s="365"/>
      <c r="AB359" s="366"/>
      <c r="AC359" s="364"/>
      <c r="AD359" s="365"/>
      <c r="AE359" s="368"/>
      <c r="AF359" s="655"/>
      <c r="AG359" s="365"/>
      <c r="AH359" s="366"/>
      <c r="AI359" s="364"/>
      <c r="AJ359" s="365"/>
      <c r="AK359" s="368"/>
      <c r="AL359" s="655"/>
      <c r="AM359" s="365"/>
      <c r="AN359" s="366"/>
      <c r="AO359" s="369" t="s">
        <v>207</v>
      </c>
      <c r="AP359" s="481"/>
      <c r="AQ359" s="372"/>
      <c r="AR359" s="653"/>
      <c r="AS359" s="353"/>
      <c r="AT359" s="382" t="s">
        <v>2869</v>
      </c>
      <c r="AU359" s="657" t="s">
        <v>2869</v>
      </c>
      <c r="AV359" s="382" t="s">
        <v>2869</v>
      </c>
      <c r="AW359" s="658" t="s">
        <v>2869</v>
      </c>
      <c r="AX359" s="359"/>
    </row>
    <row r="360">
      <c r="A360" s="480" t="s">
        <v>5138</v>
      </c>
      <c r="B360" s="433">
        <v>46168.0</v>
      </c>
      <c r="C360" s="434" t="s">
        <v>7739</v>
      </c>
      <c r="D360" s="363" t="s">
        <v>7740</v>
      </c>
      <c r="E360" s="367"/>
      <c r="F360" s="365"/>
      <c r="G360" s="368"/>
      <c r="H360" s="655"/>
      <c r="I360" s="365"/>
      <c r="J360" s="366"/>
      <c r="K360" s="367"/>
      <c r="L360" s="365"/>
      <c r="M360" s="368"/>
      <c r="N360" s="655"/>
      <c r="O360" s="365"/>
      <c r="P360" s="366"/>
      <c r="Q360" s="367"/>
      <c r="R360" s="365"/>
      <c r="S360" s="368"/>
      <c r="T360" s="655"/>
      <c r="U360" s="365"/>
      <c r="V360" s="366"/>
      <c r="W360" s="364"/>
      <c r="X360" s="365"/>
      <c r="Y360" s="368"/>
      <c r="Z360" s="655"/>
      <c r="AA360" s="365"/>
      <c r="AB360" s="366"/>
      <c r="AC360" s="364"/>
      <c r="AD360" s="365"/>
      <c r="AE360" s="368"/>
      <c r="AF360" s="655"/>
      <c r="AG360" s="365"/>
      <c r="AH360" s="366"/>
      <c r="AI360" s="364"/>
      <c r="AJ360" s="365"/>
      <c r="AK360" s="368"/>
      <c r="AL360" s="655"/>
      <c r="AM360" s="365"/>
      <c r="AN360" s="366"/>
      <c r="AO360" s="369" t="s">
        <v>207</v>
      </c>
      <c r="AP360" s="481"/>
      <c r="AQ360" s="372"/>
      <c r="AR360" s="653"/>
      <c r="AS360" s="353"/>
      <c r="AT360" s="382" t="s">
        <v>2869</v>
      </c>
      <c r="AU360" s="657" t="s">
        <v>2869</v>
      </c>
      <c r="AV360" s="382" t="s">
        <v>2869</v>
      </c>
      <c r="AW360" s="658" t="s">
        <v>2869</v>
      </c>
      <c r="AX360" s="359"/>
    </row>
    <row r="361">
      <c r="A361" s="480" t="s">
        <v>5138</v>
      </c>
      <c r="B361" s="433">
        <v>46168.0</v>
      </c>
      <c r="C361" s="434" t="s">
        <v>7741</v>
      </c>
      <c r="D361" s="363" t="s">
        <v>7742</v>
      </c>
      <c r="E361" s="367"/>
      <c r="F361" s="365"/>
      <c r="G361" s="368"/>
      <c r="H361" s="655"/>
      <c r="I361" s="365"/>
      <c r="J361" s="366"/>
      <c r="K361" s="367"/>
      <c r="L361" s="365"/>
      <c r="M361" s="368"/>
      <c r="N361" s="655"/>
      <c r="O361" s="365"/>
      <c r="P361" s="366"/>
      <c r="Q361" s="367"/>
      <c r="R361" s="365"/>
      <c r="S361" s="368"/>
      <c r="T361" s="655"/>
      <c r="U361" s="365"/>
      <c r="V361" s="366"/>
      <c r="W361" s="364"/>
      <c r="X361" s="365"/>
      <c r="Y361" s="368"/>
      <c r="Z361" s="655"/>
      <c r="AA361" s="365"/>
      <c r="AB361" s="366"/>
      <c r="AC361" s="364"/>
      <c r="AD361" s="365"/>
      <c r="AE361" s="368"/>
      <c r="AF361" s="655"/>
      <c r="AG361" s="365"/>
      <c r="AH361" s="366"/>
      <c r="AI361" s="364"/>
      <c r="AJ361" s="365"/>
      <c r="AK361" s="368"/>
      <c r="AL361" s="655"/>
      <c r="AM361" s="365"/>
      <c r="AN361" s="366"/>
      <c r="AO361" s="369" t="s">
        <v>207</v>
      </c>
      <c r="AP361" s="481"/>
      <c r="AQ361" s="372"/>
      <c r="AR361" s="653"/>
      <c r="AS361" s="353"/>
      <c r="AT361" s="382" t="s">
        <v>2869</v>
      </c>
      <c r="AU361" s="657" t="s">
        <v>2869</v>
      </c>
      <c r="AV361" s="382" t="s">
        <v>2869</v>
      </c>
      <c r="AW361" s="658" t="s">
        <v>2869</v>
      </c>
      <c r="AX361" s="359"/>
    </row>
    <row r="362">
      <c r="A362" s="480" t="s">
        <v>5138</v>
      </c>
      <c r="B362" s="433">
        <v>46168.0</v>
      </c>
      <c r="C362" s="434" t="s">
        <v>7743</v>
      </c>
      <c r="D362" s="363" t="s">
        <v>7744</v>
      </c>
      <c r="E362" s="367"/>
      <c r="F362" s="365"/>
      <c r="G362" s="368"/>
      <c r="H362" s="655"/>
      <c r="I362" s="365"/>
      <c r="J362" s="366"/>
      <c r="K362" s="367"/>
      <c r="L362" s="365"/>
      <c r="M362" s="368"/>
      <c r="N362" s="655"/>
      <c r="O362" s="365"/>
      <c r="P362" s="366"/>
      <c r="Q362" s="367"/>
      <c r="R362" s="365"/>
      <c r="S362" s="368"/>
      <c r="T362" s="655"/>
      <c r="U362" s="365"/>
      <c r="V362" s="366"/>
      <c r="W362" s="364"/>
      <c r="X362" s="365"/>
      <c r="Y362" s="368"/>
      <c r="Z362" s="655"/>
      <c r="AA362" s="365"/>
      <c r="AB362" s="366"/>
      <c r="AC362" s="364"/>
      <c r="AD362" s="365"/>
      <c r="AE362" s="368"/>
      <c r="AF362" s="655"/>
      <c r="AG362" s="365"/>
      <c r="AH362" s="366"/>
      <c r="AI362" s="364"/>
      <c r="AJ362" s="365"/>
      <c r="AK362" s="368"/>
      <c r="AL362" s="655"/>
      <c r="AM362" s="365"/>
      <c r="AN362" s="366"/>
      <c r="AO362" s="369" t="s">
        <v>207</v>
      </c>
      <c r="AP362" s="481"/>
      <c r="AQ362" s="372"/>
      <c r="AR362" s="653"/>
      <c r="AS362" s="353"/>
      <c r="AT362" s="382" t="s">
        <v>2869</v>
      </c>
      <c r="AU362" s="657" t="s">
        <v>2869</v>
      </c>
      <c r="AV362" s="382" t="s">
        <v>2869</v>
      </c>
      <c r="AW362" s="658" t="s">
        <v>2869</v>
      </c>
      <c r="AX362" s="359"/>
    </row>
    <row r="363">
      <c r="A363" s="480" t="s">
        <v>5132</v>
      </c>
      <c r="B363" s="433">
        <v>46169.0</v>
      </c>
      <c r="C363" s="434" t="s">
        <v>7745</v>
      </c>
      <c r="D363" s="363" t="s">
        <v>7746</v>
      </c>
      <c r="E363" s="367"/>
      <c r="F363" s="365"/>
      <c r="G363" s="368"/>
      <c r="H363" s="655"/>
      <c r="I363" s="365"/>
      <c r="J363" s="366"/>
      <c r="K363" s="367"/>
      <c r="L363" s="365"/>
      <c r="M363" s="368"/>
      <c r="N363" s="655"/>
      <c r="O363" s="365"/>
      <c r="P363" s="366"/>
      <c r="Q363" s="367"/>
      <c r="R363" s="365"/>
      <c r="S363" s="368"/>
      <c r="T363" s="655"/>
      <c r="U363" s="365"/>
      <c r="V363" s="366"/>
      <c r="W363" s="364"/>
      <c r="X363" s="365"/>
      <c r="Y363" s="368"/>
      <c r="Z363" s="655"/>
      <c r="AA363" s="365"/>
      <c r="AB363" s="366"/>
      <c r="AC363" s="364"/>
      <c r="AD363" s="365"/>
      <c r="AE363" s="368"/>
      <c r="AF363" s="655"/>
      <c r="AG363" s="365"/>
      <c r="AH363" s="366"/>
      <c r="AI363" s="364"/>
      <c r="AJ363" s="365"/>
      <c r="AK363" s="368"/>
      <c r="AL363" s="655"/>
      <c r="AM363" s="365"/>
      <c r="AN363" s="366"/>
      <c r="AO363" s="369" t="s">
        <v>207</v>
      </c>
      <c r="AP363" s="481"/>
      <c r="AQ363" s="372"/>
      <c r="AR363" s="653"/>
      <c r="AS363" s="353"/>
      <c r="AT363" s="382" t="s">
        <v>2869</v>
      </c>
      <c r="AU363" s="657" t="s">
        <v>2869</v>
      </c>
      <c r="AV363" s="382" t="s">
        <v>2869</v>
      </c>
      <c r="AW363" s="658" t="s">
        <v>2869</v>
      </c>
      <c r="AX363" s="359"/>
    </row>
    <row r="364">
      <c r="A364" s="480" t="s">
        <v>5138</v>
      </c>
      <c r="B364" s="433">
        <v>46168.0</v>
      </c>
      <c r="C364" s="434" t="s">
        <v>5751</v>
      </c>
      <c r="D364" s="363" t="s">
        <v>5752</v>
      </c>
      <c r="E364" s="367"/>
      <c r="F364" s="365"/>
      <c r="G364" s="368"/>
      <c r="H364" s="655"/>
      <c r="I364" s="365"/>
      <c r="J364" s="366"/>
      <c r="K364" s="367"/>
      <c r="L364" s="365"/>
      <c r="M364" s="368"/>
      <c r="N364" s="655"/>
      <c r="O364" s="365"/>
      <c r="P364" s="366"/>
      <c r="Q364" s="367"/>
      <c r="R364" s="365"/>
      <c r="S364" s="368"/>
      <c r="T364" s="655"/>
      <c r="U364" s="365"/>
      <c r="V364" s="366"/>
      <c r="W364" s="364"/>
      <c r="X364" s="365"/>
      <c r="Y364" s="368"/>
      <c r="Z364" s="655"/>
      <c r="AA364" s="365"/>
      <c r="AB364" s="366"/>
      <c r="AC364" s="364"/>
      <c r="AD364" s="365"/>
      <c r="AE364" s="368"/>
      <c r="AF364" s="655"/>
      <c r="AG364" s="365"/>
      <c r="AH364" s="366"/>
      <c r="AI364" s="364"/>
      <c r="AJ364" s="365"/>
      <c r="AK364" s="368"/>
      <c r="AL364" s="655"/>
      <c r="AM364" s="365"/>
      <c r="AN364" s="366"/>
      <c r="AO364" s="369" t="s">
        <v>207</v>
      </c>
      <c r="AP364" s="481"/>
      <c r="AQ364" s="372"/>
      <c r="AR364" s="653"/>
      <c r="AS364" s="353"/>
      <c r="AT364" s="382" t="s">
        <v>2869</v>
      </c>
      <c r="AU364" s="657" t="s">
        <v>2869</v>
      </c>
      <c r="AV364" s="382" t="s">
        <v>2869</v>
      </c>
      <c r="AW364" s="658" t="s">
        <v>2869</v>
      </c>
      <c r="AX364" s="359"/>
    </row>
    <row r="365">
      <c r="A365" s="480" t="s">
        <v>5138</v>
      </c>
      <c r="B365" s="433">
        <v>46168.0</v>
      </c>
      <c r="C365" s="434" t="s">
        <v>7747</v>
      </c>
      <c r="D365" s="363" t="s">
        <v>7748</v>
      </c>
      <c r="E365" s="367"/>
      <c r="F365" s="365"/>
      <c r="G365" s="368"/>
      <c r="H365" s="655"/>
      <c r="I365" s="365"/>
      <c r="J365" s="366"/>
      <c r="K365" s="367"/>
      <c r="L365" s="365"/>
      <c r="M365" s="368"/>
      <c r="N365" s="655"/>
      <c r="O365" s="365"/>
      <c r="P365" s="366"/>
      <c r="Q365" s="367"/>
      <c r="R365" s="365"/>
      <c r="S365" s="368"/>
      <c r="T365" s="655"/>
      <c r="U365" s="365"/>
      <c r="V365" s="366"/>
      <c r="W365" s="364"/>
      <c r="X365" s="365"/>
      <c r="Y365" s="368"/>
      <c r="Z365" s="655"/>
      <c r="AA365" s="365"/>
      <c r="AB365" s="366"/>
      <c r="AC365" s="364"/>
      <c r="AD365" s="365"/>
      <c r="AE365" s="368"/>
      <c r="AF365" s="655"/>
      <c r="AG365" s="365"/>
      <c r="AH365" s="366"/>
      <c r="AI365" s="364"/>
      <c r="AJ365" s="365"/>
      <c r="AK365" s="368"/>
      <c r="AL365" s="655"/>
      <c r="AM365" s="365"/>
      <c r="AN365" s="366"/>
      <c r="AO365" s="369" t="s">
        <v>2380</v>
      </c>
      <c r="AP365" s="481"/>
      <c r="AQ365" s="372"/>
      <c r="AR365" s="653" t="s">
        <v>7472</v>
      </c>
      <c r="AS365" s="353"/>
      <c r="AT365" s="382">
        <v>0.0</v>
      </c>
      <c r="AU365" s="657">
        <v>100.0</v>
      </c>
      <c r="AV365" s="382">
        <v>0.0</v>
      </c>
      <c r="AW365" s="658">
        <v>100.0</v>
      </c>
      <c r="AX365" s="393" t="s">
        <v>1913</v>
      </c>
    </row>
    <row r="366">
      <c r="A366" s="480" t="s">
        <v>5138</v>
      </c>
      <c r="B366" s="433">
        <v>46168.0</v>
      </c>
      <c r="C366" s="434" t="s">
        <v>7749</v>
      </c>
      <c r="D366" s="363" t="s">
        <v>7750</v>
      </c>
      <c r="E366" s="367"/>
      <c r="F366" s="365"/>
      <c r="G366" s="368"/>
      <c r="H366" s="655"/>
      <c r="I366" s="365"/>
      <c r="J366" s="366"/>
      <c r="K366" s="367"/>
      <c r="L366" s="365"/>
      <c r="M366" s="368"/>
      <c r="N366" s="655"/>
      <c r="O366" s="365"/>
      <c r="P366" s="366"/>
      <c r="Q366" s="367"/>
      <c r="R366" s="365"/>
      <c r="S366" s="368"/>
      <c r="T366" s="655"/>
      <c r="U366" s="365"/>
      <c r="V366" s="366"/>
      <c r="W366" s="364"/>
      <c r="X366" s="365"/>
      <c r="Y366" s="368"/>
      <c r="Z366" s="655"/>
      <c r="AA366" s="365"/>
      <c r="AB366" s="366"/>
      <c r="AC366" s="364"/>
      <c r="AD366" s="365"/>
      <c r="AE366" s="368"/>
      <c r="AF366" s="655"/>
      <c r="AG366" s="365"/>
      <c r="AH366" s="366"/>
      <c r="AI366" s="364"/>
      <c r="AJ366" s="365"/>
      <c r="AK366" s="368"/>
      <c r="AL366" s="655"/>
      <c r="AM366" s="365"/>
      <c r="AN366" s="366"/>
      <c r="AO366" s="369" t="s">
        <v>2380</v>
      </c>
      <c r="AP366" s="481"/>
      <c r="AQ366" s="372"/>
      <c r="AR366" s="653" t="s">
        <v>7472</v>
      </c>
      <c r="AS366" s="353"/>
      <c r="AT366" s="382">
        <v>0.0</v>
      </c>
      <c r="AU366" s="657">
        <v>100.0</v>
      </c>
      <c r="AV366" s="382">
        <v>0.0</v>
      </c>
      <c r="AW366" s="658">
        <v>100.0</v>
      </c>
      <c r="AX366" s="393" t="s">
        <v>1913</v>
      </c>
    </row>
    <row r="367">
      <c r="A367" s="480" t="s">
        <v>5138</v>
      </c>
      <c r="B367" s="433">
        <v>46168.0</v>
      </c>
      <c r="C367" s="434" t="s">
        <v>7751</v>
      </c>
      <c r="D367" s="363" t="s">
        <v>7752</v>
      </c>
      <c r="E367" s="367"/>
      <c r="F367" s="365"/>
      <c r="G367" s="368"/>
      <c r="H367" s="655"/>
      <c r="I367" s="365"/>
      <c r="J367" s="366"/>
      <c r="K367" s="367"/>
      <c r="L367" s="365"/>
      <c r="M367" s="368"/>
      <c r="N367" s="655"/>
      <c r="O367" s="365"/>
      <c r="P367" s="366"/>
      <c r="Q367" s="367"/>
      <c r="R367" s="365">
        <v>1.0</v>
      </c>
      <c r="S367" s="368"/>
      <c r="T367" s="655"/>
      <c r="U367" s="365"/>
      <c r="V367" s="366"/>
      <c r="W367" s="364"/>
      <c r="X367" s="365"/>
      <c r="Y367" s="368"/>
      <c r="Z367" s="655"/>
      <c r="AA367" s="365"/>
      <c r="AB367" s="366"/>
      <c r="AC367" s="364"/>
      <c r="AD367" s="365"/>
      <c r="AE367" s="368"/>
      <c r="AF367" s="655"/>
      <c r="AG367" s="365"/>
      <c r="AH367" s="366"/>
      <c r="AI367" s="364"/>
      <c r="AJ367" s="365"/>
      <c r="AK367" s="368"/>
      <c r="AL367" s="655"/>
      <c r="AM367" s="365"/>
      <c r="AN367" s="366"/>
      <c r="AO367" s="369" t="s">
        <v>2380</v>
      </c>
      <c r="AP367" s="481"/>
      <c r="AQ367" s="380" t="s">
        <v>7753</v>
      </c>
      <c r="AR367" s="653" t="s">
        <v>7472</v>
      </c>
      <c r="AS367" s="353"/>
      <c r="AT367" s="382">
        <v>3.0</v>
      </c>
      <c r="AU367" s="657">
        <v>97.0</v>
      </c>
      <c r="AV367" s="382">
        <v>0.0</v>
      </c>
      <c r="AW367" s="658">
        <v>100.0</v>
      </c>
      <c r="AX367" s="393" t="s">
        <v>1913</v>
      </c>
    </row>
    <row r="368">
      <c r="A368" s="480" t="s">
        <v>5138</v>
      </c>
      <c r="B368" s="433">
        <v>46168.0</v>
      </c>
      <c r="C368" s="434" t="s">
        <v>7754</v>
      </c>
      <c r="D368" s="363" t="s">
        <v>7755</v>
      </c>
      <c r="E368" s="367"/>
      <c r="F368" s="365"/>
      <c r="G368" s="368"/>
      <c r="H368" s="655"/>
      <c r="I368" s="365"/>
      <c r="J368" s="366"/>
      <c r="K368" s="367"/>
      <c r="L368" s="365"/>
      <c r="M368" s="368"/>
      <c r="N368" s="655"/>
      <c r="O368" s="365"/>
      <c r="P368" s="366"/>
      <c r="Q368" s="367"/>
      <c r="R368" s="365"/>
      <c r="S368" s="368"/>
      <c r="T368" s="655"/>
      <c r="U368" s="365"/>
      <c r="V368" s="366"/>
      <c r="W368" s="364"/>
      <c r="X368" s="365"/>
      <c r="Y368" s="368"/>
      <c r="Z368" s="655"/>
      <c r="AA368" s="365"/>
      <c r="AB368" s="366"/>
      <c r="AC368" s="364"/>
      <c r="AD368" s="365"/>
      <c r="AE368" s="368"/>
      <c r="AF368" s="655"/>
      <c r="AG368" s="365"/>
      <c r="AH368" s="366"/>
      <c r="AI368" s="364"/>
      <c r="AJ368" s="365"/>
      <c r="AK368" s="368"/>
      <c r="AL368" s="655"/>
      <c r="AM368" s="365"/>
      <c r="AN368" s="366"/>
      <c r="AO368" s="369" t="s">
        <v>2380</v>
      </c>
      <c r="AP368" s="481"/>
      <c r="AQ368" s="372"/>
      <c r="AR368" s="653"/>
      <c r="AS368" s="353"/>
      <c r="AT368" s="382" t="s">
        <v>2869</v>
      </c>
      <c r="AU368" s="657" t="s">
        <v>2869</v>
      </c>
      <c r="AV368" s="382" t="s">
        <v>2869</v>
      </c>
      <c r="AW368" s="658" t="s">
        <v>2869</v>
      </c>
      <c r="AX368" s="359"/>
    </row>
    <row r="369">
      <c r="A369" s="480" t="s">
        <v>5138</v>
      </c>
      <c r="B369" s="433">
        <v>46168.0</v>
      </c>
      <c r="C369" s="434" t="s">
        <v>7756</v>
      </c>
      <c r="D369" s="363" t="s">
        <v>7757</v>
      </c>
      <c r="E369" s="367"/>
      <c r="F369" s="365"/>
      <c r="G369" s="368"/>
      <c r="H369" s="655"/>
      <c r="I369" s="365"/>
      <c r="J369" s="366"/>
      <c r="K369" s="367"/>
      <c r="L369" s="365"/>
      <c r="M369" s="368"/>
      <c r="N369" s="655"/>
      <c r="O369" s="365"/>
      <c r="P369" s="366"/>
      <c r="Q369" s="367"/>
      <c r="R369" s="365"/>
      <c r="S369" s="368"/>
      <c r="T369" s="655"/>
      <c r="U369" s="365"/>
      <c r="V369" s="366"/>
      <c r="W369" s="364"/>
      <c r="X369" s="365"/>
      <c r="Y369" s="368"/>
      <c r="Z369" s="655"/>
      <c r="AA369" s="365"/>
      <c r="AB369" s="366"/>
      <c r="AC369" s="364"/>
      <c r="AD369" s="365"/>
      <c r="AE369" s="368"/>
      <c r="AF369" s="655"/>
      <c r="AG369" s="365"/>
      <c r="AH369" s="366"/>
      <c r="AI369" s="364"/>
      <c r="AJ369" s="365"/>
      <c r="AK369" s="368"/>
      <c r="AL369" s="655"/>
      <c r="AM369" s="365"/>
      <c r="AN369" s="366"/>
      <c r="AO369" s="369" t="s">
        <v>2380</v>
      </c>
      <c r="AP369" s="481"/>
      <c r="AQ369" s="380"/>
      <c r="AR369" s="653"/>
      <c r="AS369" s="353"/>
      <c r="AT369" s="382" t="s">
        <v>2869</v>
      </c>
      <c r="AU369" s="657" t="s">
        <v>2869</v>
      </c>
      <c r="AV369" s="382" t="s">
        <v>2869</v>
      </c>
      <c r="AW369" s="658" t="s">
        <v>2869</v>
      </c>
      <c r="AX369" s="359"/>
    </row>
    <row r="370">
      <c r="A370" s="480" t="s">
        <v>5138</v>
      </c>
      <c r="B370" s="433">
        <v>46168.0</v>
      </c>
      <c r="C370" s="434" t="s">
        <v>7758</v>
      </c>
      <c r="D370" s="363" t="s">
        <v>7759</v>
      </c>
      <c r="E370" s="367"/>
      <c r="F370" s="365"/>
      <c r="G370" s="368"/>
      <c r="H370" s="655"/>
      <c r="I370" s="365"/>
      <c r="J370" s="366"/>
      <c r="K370" s="367"/>
      <c r="L370" s="365"/>
      <c r="M370" s="368"/>
      <c r="N370" s="655"/>
      <c r="O370" s="365"/>
      <c r="P370" s="366"/>
      <c r="Q370" s="367"/>
      <c r="R370" s="365"/>
      <c r="S370" s="368"/>
      <c r="T370" s="655"/>
      <c r="U370" s="365"/>
      <c r="V370" s="366"/>
      <c r="W370" s="364"/>
      <c r="X370" s="365"/>
      <c r="Y370" s="368"/>
      <c r="Z370" s="655"/>
      <c r="AA370" s="365"/>
      <c r="AB370" s="366"/>
      <c r="AC370" s="364"/>
      <c r="AD370" s="365"/>
      <c r="AE370" s="368"/>
      <c r="AF370" s="655"/>
      <c r="AG370" s="365"/>
      <c r="AH370" s="366"/>
      <c r="AI370" s="364"/>
      <c r="AJ370" s="365"/>
      <c r="AK370" s="368"/>
      <c r="AL370" s="655"/>
      <c r="AM370" s="365"/>
      <c r="AN370" s="366"/>
      <c r="AO370" s="369" t="s">
        <v>2380</v>
      </c>
      <c r="AP370" s="481"/>
      <c r="AQ370" s="372"/>
      <c r="AR370" s="653"/>
      <c r="AS370" s="353"/>
      <c r="AT370" s="382" t="s">
        <v>2869</v>
      </c>
      <c r="AU370" s="657" t="s">
        <v>2869</v>
      </c>
      <c r="AV370" s="382" t="s">
        <v>2869</v>
      </c>
      <c r="AW370" s="658" t="s">
        <v>2869</v>
      </c>
      <c r="AX370" s="359"/>
    </row>
    <row r="371">
      <c r="A371" s="480" t="s">
        <v>5138</v>
      </c>
      <c r="B371" s="433">
        <v>46168.0</v>
      </c>
      <c r="C371" s="434" t="s">
        <v>7760</v>
      </c>
      <c r="D371" s="363" t="s">
        <v>7761</v>
      </c>
      <c r="E371" s="367"/>
      <c r="F371" s="365"/>
      <c r="G371" s="368"/>
      <c r="H371" s="655"/>
      <c r="I371" s="365"/>
      <c r="J371" s="366"/>
      <c r="K371" s="367"/>
      <c r="L371" s="365"/>
      <c r="M371" s="368"/>
      <c r="N371" s="655"/>
      <c r="O371" s="365"/>
      <c r="P371" s="366"/>
      <c r="Q371" s="367"/>
      <c r="R371" s="365"/>
      <c r="S371" s="368"/>
      <c r="T371" s="655"/>
      <c r="U371" s="365"/>
      <c r="V371" s="366"/>
      <c r="W371" s="364"/>
      <c r="X371" s="365"/>
      <c r="Y371" s="368"/>
      <c r="Z371" s="655"/>
      <c r="AA371" s="365"/>
      <c r="AB371" s="366"/>
      <c r="AC371" s="364"/>
      <c r="AD371" s="365"/>
      <c r="AE371" s="368"/>
      <c r="AF371" s="655"/>
      <c r="AG371" s="365"/>
      <c r="AH371" s="366"/>
      <c r="AI371" s="364"/>
      <c r="AJ371" s="365"/>
      <c r="AK371" s="368"/>
      <c r="AL371" s="655"/>
      <c r="AM371" s="365"/>
      <c r="AN371" s="366"/>
      <c r="AO371" s="369" t="s">
        <v>2380</v>
      </c>
      <c r="AP371" s="481"/>
      <c r="AQ371" s="372"/>
      <c r="AR371" s="653"/>
      <c r="AS371" s="353"/>
      <c r="AT371" s="382" t="s">
        <v>2869</v>
      </c>
      <c r="AU371" s="657" t="s">
        <v>2869</v>
      </c>
      <c r="AV371" s="382" t="s">
        <v>2869</v>
      </c>
      <c r="AW371" s="658" t="s">
        <v>2869</v>
      </c>
      <c r="AX371" s="359"/>
    </row>
    <row r="372">
      <c r="A372" s="480" t="s">
        <v>5138</v>
      </c>
      <c r="B372" s="433">
        <v>46168.0</v>
      </c>
      <c r="C372" s="434" t="s">
        <v>5753</v>
      </c>
      <c r="D372" s="363" t="s">
        <v>5754</v>
      </c>
      <c r="E372" s="367"/>
      <c r="F372" s="365"/>
      <c r="G372" s="368"/>
      <c r="H372" s="655"/>
      <c r="I372" s="365"/>
      <c r="J372" s="366"/>
      <c r="K372" s="367"/>
      <c r="L372" s="365"/>
      <c r="M372" s="368"/>
      <c r="N372" s="655"/>
      <c r="O372" s="365"/>
      <c r="P372" s="366"/>
      <c r="Q372" s="367"/>
      <c r="R372" s="365"/>
      <c r="S372" s="368"/>
      <c r="T372" s="655"/>
      <c r="U372" s="365"/>
      <c r="V372" s="366"/>
      <c r="W372" s="364"/>
      <c r="X372" s="365"/>
      <c r="Y372" s="368"/>
      <c r="Z372" s="655"/>
      <c r="AA372" s="365"/>
      <c r="AB372" s="366"/>
      <c r="AC372" s="364"/>
      <c r="AD372" s="365"/>
      <c r="AE372" s="368"/>
      <c r="AF372" s="655"/>
      <c r="AG372" s="365"/>
      <c r="AH372" s="366"/>
      <c r="AI372" s="364"/>
      <c r="AJ372" s="365"/>
      <c r="AK372" s="368"/>
      <c r="AL372" s="655"/>
      <c r="AM372" s="365"/>
      <c r="AN372" s="366"/>
      <c r="AO372" s="369" t="s">
        <v>2380</v>
      </c>
      <c r="AP372" s="481"/>
      <c r="AQ372" s="372"/>
      <c r="AR372" s="653"/>
      <c r="AS372" s="353"/>
      <c r="AT372" s="382" t="s">
        <v>2869</v>
      </c>
      <c r="AU372" s="657" t="s">
        <v>2869</v>
      </c>
      <c r="AV372" s="382" t="s">
        <v>2869</v>
      </c>
      <c r="AW372" s="658" t="s">
        <v>2869</v>
      </c>
      <c r="AX372" s="359"/>
    </row>
    <row r="373">
      <c r="A373" s="480" t="s">
        <v>5138</v>
      </c>
      <c r="B373" s="433">
        <v>46168.0</v>
      </c>
      <c r="C373" s="434" t="s">
        <v>5755</v>
      </c>
      <c r="D373" s="363" t="s">
        <v>5756</v>
      </c>
      <c r="E373" s="367"/>
      <c r="F373" s="365"/>
      <c r="G373" s="368"/>
      <c r="H373" s="655"/>
      <c r="I373" s="365"/>
      <c r="J373" s="366"/>
      <c r="K373" s="367"/>
      <c r="L373" s="365"/>
      <c r="M373" s="368"/>
      <c r="N373" s="655"/>
      <c r="O373" s="365"/>
      <c r="P373" s="366"/>
      <c r="Q373" s="367"/>
      <c r="R373" s="365"/>
      <c r="S373" s="368"/>
      <c r="T373" s="655"/>
      <c r="U373" s="365"/>
      <c r="V373" s="366"/>
      <c r="W373" s="364"/>
      <c r="X373" s="365"/>
      <c r="Y373" s="368"/>
      <c r="Z373" s="655"/>
      <c r="AA373" s="365"/>
      <c r="AB373" s="366"/>
      <c r="AC373" s="364"/>
      <c r="AD373" s="365"/>
      <c r="AE373" s="368"/>
      <c r="AF373" s="655"/>
      <c r="AG373" s="365"/>
      <c r="AH373" s="366"/>
      <c r="AI373" s="364"/>
      <c r="AJ373" s="365"/>
      <c r="AK373" s="368"/>
      <c r="AL373" s="655"/>
      <c r="AM373" s="365"/>
      <c r="AN373" s="366"/>
      <c r="AO373" s="369" t="s">
        <v>2380</v>
      </c>
      <c r="AP373" s="481"/>
      <c r="AQ373" s="372"/>
      <c r="AR373" s="653"/>
      <c r="AS373" s="353"/>
      <c r="AT373" s="382" t="s">
        <v>2869</v>
      </c>
      <c r="AU373" s="657" t="s">
        <v>2869</v>
      </c>
      <c r="AV373" s="382" t="s">
        <v>2869</v>
      </c>
      <c r="AW373" s="658" t="s">
        <v>2869</v>
      </c>
      <c r="AX373" s="359"/>
    </row>
    <row r="374">
      <c r="A374" s="480" t="s">
        <v>5132</v>
      </c>
      <c r="B374" s="433">
        <v>46169.0</v>
      </c>
      <c r="C374" s="434" t="s">
        <v>7762</v>
      </c>
      <c r="D374" s="363" t="s">
        <v>7763</v>
      </c>
      <c r="E374" s="367"/>
      <c r="F374" s="365"/>
      <c r="G374" s="368"/>
      <c r="H374" s="655"/>
      <c r="I374" s="365"/>
      <c r="J374" s="366"/>
      <c r="K374" s="367"/>
      <c r="L374" s="365"/>
      <c r="M374" s="368"/>
      <c r="N374" s="655"/>
      <c r="O374" s="365"/>
      <c r="P374" s="366"/>
      <c r="Q374" s="367"/>
      <c r="R374" s="365"/>
      <c r="S374" s="368"/>
      <c r="T374" s="655"/>
      <c r="U374" s="365"/>
      <c r="V374" s="366"/>
      <c r="W374" s="364"/>
      <c r="X374" s="365"/>
      <c r="Y374" s="368"/>
      <c r="Z374" s="655"/>
      <c r="AA374" s="365"/>
      <c r="AB374" s="366"/>
      <c r="AC374" s="364"/>
      <c r="AD374" s="365"/>
      <c r="AE374" s="368"/>
      <c r="AF374" s="655"/>
      <c r="AG374" s="365"/>
      <c r="AH374" s="366"/>
      <c r="AI374" s="364"/>
      <c r="AJ374" s="365"/>
      <c r="AK374" s="368"/>
      <c r="AL374" s="655"/>
      <c r="AM374" s="365"/>
      <c r="AN374" s="366"/>
      <c r="AO374" s="369" t="s">
        <v>2380</v>
      </c>
      <c r="AP374" s="481"/>
      <c r="AQ374" s="372"/>
      <c r="AR374" s="653"/>
      <c r="AS374" s="353"/>
      <c r="AT374" s="382" t="s">
        <v>2869</v>
      </c>
      <c r="AU374" s="657" t="s">
        <v>2869</v>
      </c>
      <c r="AV374" s="382" t="s">
        <v>2869</v>
      </c>
      <c r="AW374" s="658" t="s">
        <v>2869</v>
      </c>
      <c r="AX374" s="359"/>
    </row>
    <row r="375">
      <c r="A375" s="480" t="s">
        <v>5138</v>
      </c>
      <c r="B375" s="433">
        <v>46168.0</v>
      </c>
      <c r="C375" s="434" t="s">
        <v>7764</v>
      </c>
      <c r="D375" s="363" t="s">
        <v>7765</v>
      </c>
      <c r="E375" s="367"/>
      <c r="F375" s="365"/>
      <c r="G375" s="368"/>
      <c r="H375" s="655"/>
      <c r="I375" s="365"/>
      <c r="J375" s="366"/>
      <c r="K375" s="367"/>
      <c r="L375" s="365"/>
      <c r="M375" s="368"/>
      <c r="N375" s="655"/>
      <c r="O375" s="365"/>
      <c r="P375" s="366"/>
      <c r="Q375" s="367"/>
      <c r="R375" s="365"/>
      <c r="S375" s="368"/>
      <c r="T375" s="655"/>
      <c r="U375" s="365"/>
      <c r="V375" s="366"/>
      <c r="W375" s="364"/>
      <c r="X375" s="365"/>
      <c r="Y375" s="368"/>
      <c r="Z375" s="655"/>
      <c r="AA375" s="365"/>
      <c r="AB375" s="366"/>
      <c r="AC375" s="364"/>
      <c r="AD375" s="365"/>
      <c r="AE375" s="368"/>
      <c r="AF375" s="655"/>
      <c r="AG375" s="365"/>
      <c r="AH375" s="366"/>
      <c r="AI375" s="364"/>
      <c r="AJ375" s="365"/>
      <c r="AK375" s="368"/>
      <c r="AL375" s="655"/>
      <c r="AM375" s="365"/>
      <c r="AN375" s="366"/>
      <c r="AO375" s="369" t="s">
        <v>2380</v>
      </c>
      <c r="AP375" s="481"/>
      <c r="AQ375" s="372"/>
      <c r="AR375" s="653"/>
      <c r="AS375" s="353"/>
      <c r="AT375" s="382" t="s">
        <v>2869</v>
      </c>
      <c r="AU375" s="657" t="s">
        <v>2869</v>
      </c>
      <c r="AV375" s="382" t="s">
        <v>2869</v>
      </c>
      <c r="AW375" s="658" t="s">
        <v>2869</v>
      </c>
      <c r="AX375" s="359"/>
    </row>
    <row r="376">
      <c r="A376" s="480" t="s">
        <v>5132</v>
      </c>
      <c r="B376" s="433">
        <v>46169.0</v>
      </c>
      <c r="C376" s="434" t="s">
        <v>7766</v>
      </c>
      <c r="D376" s="363" t="s">
        <v>7767</v>
      </c>
      <c r="E376" s="367"/>
      <c r="F376" s="365"/>
      <c r="G376" s="368"/>
      <c r="H376" s="655"/>
      <c r="I376" s="365"/>
      <c r="J376" s="366"/>
      <c r="K376" s="367"/>
      <c r="L376" s="365"/>
      <c r="M376" s="368"/>
      <c r="N376" s="655"/>
      <c r="O376" s="365"/>
      <c r="P376" s="366"/>
      <c r="Q376" s="367"/>
      <c r="R376" s="365"/>
      <c r="S376" s="368"/>
      <c r="T376" s="655"/>
      <c r="U376" s="365"/>
      <c r="V376" s="366"/>
      <c r="W376" s="364"/>
      <c r="X376" s="365"/>
      <c r="Y376" s="368"/>
      <c r="Z376" s="655"/>
      <c r="AA376" s="365"/>
      <c r="AB376" s="366"/>
      <c r="AC376" s="364"/>
      <c r="AD376" s="365"/>
      <c r="AE376" s="368"/>
      <c r="AF376" s="655"/>
      <c r="AG376" s="365"/>
      <c r="AH376" s="366"/>
      <c r="AI376" s="364"/>
      <c r="AJ376" s="365"/>
      <c r="AK376" s="368"/>
      <c r="AL376" s="655"/>
      <c r="AM376" s="365"/>
      <c r="AN376" s="366"/>
      <c r="AO376" s="369" t="s">
        <v>2380</v>
      </c>
      <c r="AP376" s="481"/>
      <c r="AQ376" s="372"/>
      <c r="AR376" s="653"/>
      <c r="AS376" s="353"/>
      <c r="AT376" s="382" t="s">
        <v>2869</v>
      </c>
      <c r="AU376" s="657" t="s">
        <v>2869</v>
      </c>
      <c r="AV376" s="382" t="s">
        <v>2869</v>
      </c>
      <c r="AW376" s="658" t="s">
        <v>2869</v>
      </c>
      <c r="AX376" s="359"/>
    </row>
    <row r="377">
      <c r="A377" s="480" t="s">
        <v>5138</v>
      </c>
      <c r="B377" s="433">
        <v>46168.0</v>
      </c>
      <c r="C377" s="434" t="s">
        <v>7768</v>
      </c>
      <c r="D377" s="363" t="s">
        <v>7769</v>
      </c>
      <c r="E377" s="367"/>
      <c r="F377" s="365"/>
      <c r="G377" s="368"/>
      <c r="H377" s="655"/>
      <c r="I377" s="365"/>
      <c r="J377" s="366"/>
      <c r="K377" s="367"/>
      <c r="L377" s="365"/>
      <c r="M377" s="368"/>
      <c r="N377" s="655"/>
      <c r="O377" s="365"/>
      <c r="P377" s="366"/>
      <c r="Q377" s="367"/>
      <c r="R377" s="365"/>
      <c r="S377" s="368"/>
      <c r="T377" s="655"/>
      <c r="U377" s="365"/>
      <c r="V377" s="366"/>
      <c r="W377" s="364"/>
      <c r="X377" s="365"/>
      <c r="Y377" s="368"/>
      <c r="Z377" s="655"/>
      <c r="AA377" s="365"/>
      <c r="AB377" s="366"/>
      <c r="AC377" s="364"/>
      <c r="AD377" s="365"/>
      <c r="AE377" s="368"/>
      <c r="AF377" s="655"/>
      <c r="AG377" s="365"/>
      <c r="AH377" s="366"/>
      <c r="AI377" s="364"/>
      <c r="AJ377" s="365"/>
      <c r="AK377" s="368"/>
      <c r="AL377" s="655"/>
      <c r="AM377" s="365"/>
      <c r="AN377" s="366"/>
      <c r="AO377" s="369" t="s">
        <v>2380</v>
      </c>
      <c r="AP377" s="481"/>
      <c r="AQ377" s="372"/>
      <c r="AR377" s="653"/>
      <c r="AS377" s="353"/>
      <c r="AT377" s="382" t="s">
        <v>2869</v>
      </c>
      <c r="AU377" s="657" t="s">
        <v>2869</v>
      </c>
      <c r="AV377" s="382" t="s">
        <v>2869</v>
      </c>
      <c r="AW377" s="658" t="s">
        <v>2869</v>
      </c>
      <c r="AX377" s="359"/>
    </row>
    <row r="378">
      <c r="A378" s="480" t="s">
        <v>5132</v>
      </c>
      <c r="B378" s="433">
        <v>46169.0</v>
      </c>
      <c r="C378" s="434" t="s">
        <v>7770</v>
      </c>
      <c r="D378" s="363" t="s">
        <v>7771</v>
      </c>
      <c r="E378" s="367"/>
      <c r="F378" s="365"/>
      <c r="G378" s="368"/>
      <c r="H378" s="655"/>
      <c r="I378" s="365"/>
      <c r="J378" s="366"/>
      <c r="K378" s="367"/>
      <c r="L378" s="365"/>
      <c r="M378" s="368"/>
      <c r="N378" s="655"/>
      <c r="O378" s="365"/>
      <c r="P378" s="366"/>
      <c r="Q378" s="367"/>
      <c r="R378" s="365"/>
      <c r="S378" s="368"/>
      <c r="T378" s="655"/>
      <c r="U378" s="365"/>
      <c r="V378" s="366"/>
      <c r="W378" s="364"/>
      <c r="X378" s="365"/>
      <c r="Y378" s="368"/>
      <c r="Z378" s="655"/>
      <c r="AA378" s="365"/>
      <c r="AB378" s="366"/>
      <c r="AC378" s="364"/>
      <c r="AD378" s="365"/>
      <c r="AE378" s="368"/>
      <c r="AF378" s="655"/>
      <c r="AG378" s="365"/>
      <c r="AH378" s="366"/>
      <c r="AI378" s="364"/>
      <c r="AJ378" s="365"/>
      <c r="AK378" s="368"/>
      <c r="AL378" s="655"/>
      <c r="AM378" s="365"/>
      <c r="AN378" s="366"/>
      <c r="AO378" s="369" t="s">
        <v>2380</v>
      </c>
      <c r="AP378" s="481"/>
      <c r="AQ378" s="372"/>
      <c r="AR378" s="653"/>
      <c r="AS378" s="353"/>
      <c r="AT378" s="382" t="s">
        <v>2869</v>
      </c>
      <c r="AU378" s="657" t="s">
        <v>2869</v>
      </c>
      <c r="AV378" s="382" t="s">
        <v>2869</v>
      </c>
      <c r="AW378" s="658" t="s">
        <v>2869</v>
      </c>
      <c r="AX378" s="359"/>
    </row>
    <row r="379">
      <c r="A379" s="480" t="s">
        <v>5138</v>
      </c>
      <c r="B379" s="433">
        <v>46168.0</v>
      </c>
      <c r="C379" s="434" t="s">
        <v>5767</v>
      </c>
      <c r="D379" s="363" t="s">
        <v>5768</v>
      </c>
      <c r="E379" s="367"/>
      <c r="F379" s="365"/>
      <c r="G379" s="368"/>
      <c r="H379" s="655"/>
      <c r="I379" s="365"/>
      <c r="J379" s="366"/>
      <c r="K379" s="367"/>
      <c r="L379" s="365"/>
      <c r="M379" s="368"/>
      <c r="N379" s="655"/>
      <c r="O379" s="365"/>
      <c r="P379" s="366"/>
      <c r="Q379" s="367"/>
      <c r="R379" s="365"/>
      <c r="S379" s="368"/>
      <c r="T379" s="655"/>
      <c r="U379" s="365"/>
      <c r="V379" s="366"/>
      <c r="W379" s="364"/>
      <c r="X379" s="365"/>
      <c r="Y379" s="368"/>
      <c r="Z379" s="655"/>
      <c r="AA379" s="365"/>
      <c r="AB379" s="366"/>
      <c r="AC379" s="364"/>
      <c r="AD379" s="365"/>
      <c r="AE379" s="368"/>
      <c r="AF379" s="655"/>
      <c r="AG379" s="365"/>
      <c r="AH379" s="366"/>
      <c r="AI379" s="364"/>
      <c r="AJ379" s="365"/>
      <c r="AK379" s="368"/>
      <c r="AL379" s="655"/>
      <c r="AM379" s="365"/>
      <c r="AN379" s="366"/>
      <c r="AO379" s="369" t="s">
        <v>2525</v>
      </c>
      <c r="AP379" s="481"/>
      <c r="AQ379" s="372"/>
      <c r="AR379" s="653" t="s">
        <v>7472</v>
      </c>
      <c r="AS379" s="353"/>
      <c r="AT379" s="382">
        <v>0.0</v>
      </c>
      <c r="AU379" s="657">
        <v>100.0</v>
      </c>
      <c r="AV379" s="382">
        <v>0.0</v>
      </c>
      <c r="AW379" s="658">
        <v>100.0</v>
      </c>
      <c r="AX379" s="393" t="s">
        <v>3031</v>
      </c>
    </row>
    <row r="380">
      <c r="A380" s="480" t="s">
        <v>5138</v>
      </c>
      <c r="B380" s="433">
        <v>46168.0</v>
      </c>
      <c r="C380" s="434" t="s">
        <v>7772</v>
      </c>
      <c r="D380" s="363" t="s">
        <v>7773</v>
      </c>
      <c r="E380" s="367"/>
      <c r="F380" s="365"/>
      <c r="G380" s="368"/>
      <c r="H380" s="655"/>
      <c r="I380" s="365"/>
      <c r="J380" s="366"/>
      <c r="K380" s="367"/>
      <c r="L380" s="365"/>
      <c r="M380" s="368"/>
      <c r="N380" s="655"/>
      <c r="O380" s="365"/>
      <c r="P380" s="366"/>
      <c r="Q380" s="367"/>
      <c r="R380" s="365"/>
      <c r="S380" s="368"/>
      <c r="T380" s="655"/>
      <c r="U380" s="365"/>
      <c r="V380" s="366"/>
      <c r="W380" s="364"/>
      <c r="X380" s="365"/>
      <c r="Y380" s="368"/>
      <c r="Z380" s="655"/>
      <c r="AA380" s="365"/>
      <c r="AB380" s="366"/>
      <c r="AC380" s="364"/>
      <c r="AD380" s="365"/>
      <c r="AE380" s="368"/>
      <c r="AF380" s="655"/>
      <c r="AG380" s="365"/>
      <c r="AH380" s="366"/>
      <c r="AI380" s="364"/>
      <c r="AJ380" s="365"/>
      <c r="AK380" s="368"/>
      <c r="AL380" s="655"/>
      <c r="AM380" s="365"/>
      <c r="AN380" s="366"/>
      <c r="AO380" s="369" t="s">
        <v>2525</v>
      </c>
      <c r="AP380" s="481"/>
      <c r="AQ380" s="372"/>
      <c r="AR380" s="653" t="s">
        <v>7472</v>
      </c>
      <c r="AS380" s="353"/>
      <c r="AT380" s="382">
        <v>0.0</v>
      </c>
      <c r="AU380" s="657">
        <v>100.0</v>
      </c>
      <c r="AV380" s="382">
        <v>0.0</v>
      </c>
      <c r="AW380" s="658">
        <v>100.0</v>
      </c>
      <c r="AX380" s="393" t="s">
        <v>3031</v>
      </c>
    </row>
    <row r="381">
      <c r="A381" s="480" t="s">
        <v>5138</v>
      </c>
      <c r="B381" s="433">
        <v>46168.0</v>
      </c>
      <c r="C381" s="434" t="s">
        <v>7774</v>
      </c>
      <c r="D381" s="363" t="s">
        <v>7775</v>
      </c>
      <c r="E381" s="367"/>
      <c r="F381" s="365"/>
      <c r="G381" s="368"/>
      <c r="H381" s="655"/>
      <c r="I381" s="365"/>
      <c r="J381" s="366"/>
      <c r="K381" s="367"/>
      <c r="L381" s="365"/>
      <c r="M381" s="368"/>
      <c r="N381" s="655"/>
      <c r="O381" s="365"/>
      <c r="P381" s="366"/>
      <c r="Q381" s="367"/>
      <c r="R381" s="365">
        <v>1.0</v>
      </c>
      <c r="S381" s="368"/>
      <c r="T381" s="655"/>
      <c r="U381" s="365"/>
      <c r="V381" s="366"/>
      <c r="W381" s="364"/>
      <c r="X381" s="365"/>
      <c r="Y381" s="368"/>
      <c r="Z381" s="655"/>
      <c r="AA381" s="365"/>
      <c r="AB381" s="366"/>
      <c r="AC381" s="364"/>
      <c r="AD381" s="365"/>
      <c r="AE381" s="368"/>
      <c r="AF381" s="655"/>
      <c r="AG381" s="365"/>
      <c r="AH381" s="366"/>
      <c r="AI381" s="364"/>
      <c r="AJ381" s="365"/>
      <c r="AK381" s="368"/>
      <c r="AL381" s="655"/>
      <c r="AM381" s="365"/>
      <c r="AN381" s="366"/>
      <c r="AO381" s="369" t="s">
        <v>2525</v>
      </c>
      <c r="AP381" s="481"/>
      <c r="AQ381" s="380" t="s">
        <v>7776</v>
      </c>
      <c r="AR381" s="653" t="s">
        <v>7472</v>
      </c>
      <c r="AS381" s="353"/>
      <c r="AT381" s="382">
        <v>3.0</v>
      </c>
      <c r="AU381" s="657">
        <v>97.0</v>
      </c>
      <c r="AV381" s="382">
        <v>0.0</v>
      </c>
      <c r="AW381" s="658">
        <v>100.0</v>
      </c>
      <c r="AX381" s="393" t="s">
        <v>3031</v>
      </c>
    </row>
    <row r="382">
      <c r="A382" s="480" t="s">
        <v>5132</v>
      </c>
      <c r="B382" s="433">
        <v>46169.0</v>
      </c>
      <c r="C382" s="434" t="s">
        <v>5769</v>
      </c>
      <c r="D382" s="363" t="s">
        <v>5770</v>
      </c>
      <c r="E382" s="367"/>
      <c r="F382" s="365"/>
      <c r="G382" s="368"/>
      <c r="H382" s="655"/>
      <c r="I382" s="365"/>
      <c r="J382" s="366"/>
      <c r="K382" s="367"/>
      <c r="L382" s="365"/>
      <c r="M382" s="368"/>
      <c r="N382" s="655"/>
      <c r="O382" s="365"/>
      <c r="P382" s="366"/>
      <c r="Q382" s="367"/>
      <c r="R382" s="365"/>
      <c r="S382" s="368"/>
      <c r="T382" s="655"/>
      <c r="U382" s="365"/>
      <c r="V382" s="366"/>
      <c r="W382" s="364"/>
      <c r="X382" s="365"/>
      <c r="Y382" s="368"/>
      <c r="Z382" s="655"/>
      <c r="AA382" s="365"/>
      <c r="AB382" s="366"/>
      <c r="AC382" s="364"/>
      <c r="AD382" s="365"/>
      <c r="AE382" s="368"/>
      <c r="AF382" s="655"/>
      <c r="AG382" s="365"/>
      <c r="AH382" s="366"/>
      <c r="AI382" s="364"/>
      <c r="AJ382" s="365"/>
      <c r="AK382" s="368"/>
      <c r="AL382" s="655"/>
      <c r="AM382" s="365"/>
      <c r="AN382" s="366"/>
      <c r="AO382" s="369" t="s">
        <v>2525</v>
      </c>
      <c r="AP382" s="481"/>
      <c r="AQ382" s="372"/>
      <c r="AR382" s="653"/>
      <c r="AS382" s="353"/>
      <c r="AT382" s="382" t="s">
        <v>2869</v>
      </c>
      <c r="AU382" s="657" t="s">
        <v>2869</v>
      </c>
      <c r="AV382" s="382" t="s">
        <v>2869</v>
      </c>
      <c r="AW382" s="658" t="s">
        <v>2869</v>
      </c>
      <c r="AX382" s="393"/>
    </row>
    <row r="383">
      <c r="A383" s="480" t="s">
        <v>5164</v>
      </c>
      <c r="B383" s="433">
        <v>46167.0</v>
      </c>
      <c r="C383" s="434" t="s">
        <v>5771</v>
      </c>
      <c r="D383" s="363" t="s">
        <v>5772</v>
      </c>
      <c r="E383" s="367"/>
      <c r="F383" s="365"/>
      <c r="G383" s="368"/>
      <c r="H383" s="655"/>
      <c r="I383" s="365"/>
      <c r="J383" s="366"/>
      <c r="K383" s="367"/>
      <c r="L383" s="365"/>
      <c r="M383" s="368"/>
      <c r="N383" s="655"/>
      <c r="O383" s="365"/>
      <c r="P383" s="366"/>
      <c r="Q383" s="367">
        <v>2.0</v>
      </c>
      <c r="R383" s="365"/>
      <c r="S383" s="368"/>
      <c r="T383" s="655"/>
      <c r="U383" s="365"/>
      <c r="V383" s="366"/>
      <c r="W383" s="364"/>
      <c r="X383" s="365">
        <v>1.0</v>
      </c>
      <c r="Y383" s="368"/>
      <c r="Z383" s="655"/>
      <c r="AA383" s="365"/>
      <c r="AB383" s="366"/>
      <c r="AC383" s="364"/>
      <c r="AD383" s="365"/>
      <c r="AE383" s="368"/>
      <c r="AF383" s="655"/>
      <c r="AG383" s="365"/>
      <c r="AH383" s="366"/>
      <c r="AI383" s="364"/>
      <c r="AJ383" s="365"/>
      <c r="AK383" s="368"/>
      <c r="AL383" s="655"/>
      <c r="AM383" s="365"/>
      <c r="AN383" s="366"/>
      <c r="AO383" s="369" t="s">
        <v>2525</v>
      </c>
      <c r="AP383" s="481"/>
      <c r="AQ383" s="380" t="s">
        <v>7777</v>
      </c>
      <c r="AR383" s="653" t="s">
        <v>7472</v>
      </c>
      <c r="AS383" s="353"/>
      <c r="AT383" s="382">
        <v>11.0</v>
      </c>
      <c r="AU383" s="657">
        <v>89.0</v>
      </c>
      <c r="AV383" s="382">
        <v>0.0</v>
      </c>
      <c r="AW383" s="658">
        <v>100.0</v>
      </c>
      <c r="AX383" s="393" t="s">
        <v>3031</v>
      </c>
    </row>
    <row r="384">
      <c r="A384" s="480" t="s">
        <v>5164</v>
      </c>
      <c r="B384" s="433">
        <v>46167.0</v>
      </c>
      <c r="C384" s="434" t="s">
        <v>7778</v>
      </c>
      <c r="D384" s="363" t="s">
        <v>7779</v>
      </c>
      <c r="E384" s="367"/>
      <c r="F384" s="365"/>
      <c r="G384" s="368"/>
      <c r="H384" s="655"/>
      <c r="I384" s="365"/>
      <c r="J384" s="366"/>
      <c r="K384" s="367"/>
      <c r="L384" s="365"/>
      <c r="M384" s="368"/>
      <c r="N384" s="655"/>
      <c r="O384" s="365"/>
      <c r="P384" s="366"/>
      <c r="Q384" s="367"/>
      <c r="R384" s="365"/>
      <c r="S384" s="368"/>
      <c r="T384" s="655"/>
      <c r="U384" s="365"/>
      <c r="V384" s="366"/>
      <c r="W384" s="364"/>
      <c r="X384" s="365"/>
      <c r="Y384" s="368"/>
      <c r="Z384" s="655"/>
      <c r="AA384" s="365"/>
      <c r="AB384" s="366"/>
      <c r="AC384" s="364"/>
      <c r="AD384" s="365"/>
      <c r="AE384" s="368"/>
      <c r="AF384" s="655"/>
      <c r="AG384" s="365"/>
      <c r="AH384" s="366"/>
      <c r="AI384" s="364"/>
      <c r="AJ384" s="365"/>
      <c r="AK384" s="368"/>
      <c r="AL384" s="655"/>
      <c r="AM384" s="365"/>
      <c r="AN384" s="366"/>
      <c r="AO384" s="369" t="s">
        <v>2525</v>
      </c>
      <c r="AP384" s="481"/>
      <c r="AQ384" s="372"/>
      <c r="AR384" s="653" t="s">
        <v>7472</v>
      </c>
      <c r="AS384" s="353"/>
      <c r="AT384" s="382">
        <v>0.0</v>
      </c>
      <c r="AU384" s="657">
        <v>100.0</v>
      </c>
      <c r="AV384" s="382">
        <v>0.0</v>
      </c>
      <c r="AW384" s="658">
        <v>100.0</v>
      </c>
      <c r="AX384" s="393" t="s">
        <v>1913</v>
      </c>
    </row>
    <row r="385">
      <c r="A385" s="480" t="s">
        <v>5138</v>
      </c>
      <c r="B385" s="433">
        <v>46168.0</v>
      </c>
      <c r="C385" s="434" t="s">
        <v>7780</v>
      </c>
      <c r="D385" s="363" t="s">
        <v>7781</v>
      </c>
      <c r="E385" s="367"/>
      <c r="F385" s="365"/>
      <c r="G385" s="368"/>
      <c r="H385" s="655"/>
      <c r="I385" s="365"/>
      <c r="J385" s="366"/>
      <c r="K385" s="367"/>
      <c r="L385" s="365"/>
      <c r="M385" s="368"/>
      <c r="N385" s="655"/>
      <c r="O385" s="365"/>
      <c r="P385" s="366"/>
      <c r="Q385" s="367"/>
      <c r="R385" s="365"/>
      <c r="S385" s="368"/>
      <c r="T385" s="655"/>
      <c r="U385" s="365"/>
      <c r="V385" s="366"/>
      <c r="W385" s="364"/>
      <c r="X385" s="365"/>
      <c r="Y385" s="368"/>
      <c r="Z385" s="655"/>
      <c r="AA385" s="365"/>
      <c r="AB385" s="366"/>
      <c r="AC385" s="364"/>
      <c r="AD385" s="365"/>
      <c r="AE385" s="368"/>
      <c r="AF385" s="655"/>
      <c r="AG385" s="365"/>
      <c r="AH385" s="366"/>
      <c r="AI385" s="364"/>
      <c r="AJ385" s="365"/>
      <c r="AK385" s="368"/>
      <c r="AL385" s="655"/>
      <c r="AM385" s="365"/>
      <c r="AN385" s="366"/>
      <c r="AO385" s="369" t="s">
        <v>2525</v>
      </c>
      <c r="AP385" s="481"/>
      <c r="AQ385" s="372"/>
      <c r="AR385" s="653" t="s">
        <v>7472</v>
      </c>
      <c r="AS385" s="353"/>
      <c r="AT385" s="382">
        <v>0.0</v>
      </c>
      <c r="AU385" s="657">
        <v>100.0</v>
      </c>
      <c r="AV385" s="382">
        <v>0.0</v>
      </c>
      <c r="AW385" s="658">
        <v>100.0</v>
      </c>
      <c r="AX385" s="393" t="s">
        <v>1913</v>
      </c>
    </row>
    <row r="386">
      <c r="A386" s="480" t="s">
        <v>5138</v>
      </c>
      <c r="B386" s="433">
        <v>46168.0</v>
      </c>
      <c r="C386" s="434" t="s">
        <v>7782</v>
      </c>
      <c r="D386" s="363" t="s">
        <v>7783</v>
      </c>
      <c r="E386" s="367"/>
      <c r="F386" s="365"/>
      <c r="G386" s="368"/>
      <c r="H386" s="655"/>
      <c r="I386" s="365"/>
      <c r="J386" s="366"/>
      <c r="K386" s="367"/>
      <c r="L386" s="365"/>
      <c r="M386" s="368"/>
      <c r="N386" s="655"/>
      <c r="O386" s="365"/>
      <c r="P386" s="366"/>
      <c r="Q386" s="367"/>
      <c r="R386" s="365"/>
      <c r="S386" s="368"/>
      <c r="T386" s="655"/>
      <c r="U386" s="365"/>
      <c r="V386" s="366"/>
      <c r="W386" s="364"/>
      <c r="X386" s="365"/>
      <c r="Y386" s="368"/>
      <c r="Z386" s="655"/>
      <c r="AA386" s="365"/>
      <c r="AB386" s="366"/>
      <c r="AC386" s="364"/>
      <c r="AD386" s="365"/>
      <c r="AE386" s="368"/>
      <c r="AF386" s="655"/>
      <c r="AG386" s="365"/>
      <c r="AH386" s="366"/>
      <c r="AI386" s="364"/>
      <c r="AJ386" s="365"/>
      <c r="AK386" s="368"/>
      <c r="AL386" s="655"/>
      <c r="AM386" s="365"/>
      <c r="AN386" s="366"/>
      <c r="AO386" s="369" t="s">
        <v>2525</v>
      </c>
      <c r="AP386" s="481"/>
      <c r="AQ386" s="372"/>
      <c r="AR386" s="653"/>
      <c r="AS386" s="353"/>
      <c r="AT386" s="382" t="s">
        <v>2869</v>
      </c>
      <c r="AU386" s="657" t="s">
        <v>2869</v>
      </c>
      <c r="AV386" s="382" t="s">
        <v>2869</v>
      </c>
      <c r="AW386" s="658" t="s">
        <v>2869</v>
      </c>
      <c r="AX386" s="359"/>
    </row>
    <row r="387">
      <c r="A387" s="480" t="s">
        <v>5132</v>
      </c>
      <c r="B387" s="433">
        <v>46169.0</v>
      </c>
      <c r="C387" s="434" t="s">
        <v>5775</v>
      </c>
      <c r="D387" s="363" t="s">
        <v>5776</v>
      </c>
      <c r="E387" s="367"/>
      <c r="F387" s="365"/>
      <c r="G387" s="368"/>
      <c r="H387" s="655"/>
      <c r="I387" s="365"/>
      <c r="J387" s="366"/>
      <c r="K387" s="367"/>
      <c r="L387" s="365"/>
      <c r="M387" s="368"/>
      <c r="N387" s="655"/>
      <c r="O387" s="365"/>
      <c r="P387" s="366"/>
      <c r="Q387" s="367"/>
      <c r="R387" s="365"/>
      <c r="S387" s="368"/>
      <c r="T387" s="655"/>
      <c r="U387" s="365"/>
      <c r="V387" s="366"/>
      <c r="W387" s="364"/>
      <c r="X387" s="365"/>
      <c r="Y387" s="368"/>
      <c r="Z387" s="655"/>
      <c r="AA387" s="365"/>
      <c r="AB387" s="366"/>
      <c r="AC387" s="364"/>
      <c r="AD387" s="365"/>
      <c r="AE387" s="368"/>
      <c r="AF387" s="655"/>
      <c r="AG387" s="365"/>
      <c r="AH387" s="366"/>
      <c r="AI387" s="364"/>
      <c r="AJ387" s="365"/>
      <c r="AK387" s="368"/>
      <c r="AL387" s="655"/>
      <c r="AM387" s="365"/>
      <c r="AN387" s="366"/>
      <c r="AO387" s="369" t="s">
        <v>2525</v>
      </c>
      <c r="AP387" s="481"/>
      <c r="AQ387" s="372"/>
      <c r="AR387" s="653"/>
      <c r="AS387" s="353"/>
      <c r="AT387" s="382" t="s">
        <v>2869</v>
      </c>
      <c r="AU387" s="657" t="s">
        <v>2869</v>
      </c>
      <c r="AV387" s="382" t="s">
        <v>2869</v>
      </c>
      <c r="AW387" s="658" t="s">
        <v>2869</v>
      </c>
      <c r="AX387" s="359"/>
    </row>
    <row r="388">
      <c r="A388" s="480" t="s">
        <v>5164</v>
      </c>
      <c r="B388" s="433">
        <v>46167.0</v>
      </c>
      <c r="C388" s="434" t="s">
        <v>7784</v>
      </c>
      <c r="D388" s="363" t="s">
        <v>7785</v>
      </c>
      <c r="E388" s="367"/>
      <c r="F388" s="365"/>
      <c r="G388" s="368"/>
      <c r="H388" s="655"/>
      <c r="I388" s="365"/>
      <c r="J388" s="366"/>
      <c r="K388" s="367"/>
      <c r="L388" s="365"/>
      <c r="M388" s="368"/>
      <c r="N388" s="655"/>
      <c r="O388" s="365"/>
      <c r="P388" s="366"/>
      <c r="Q388" s="367"/>
      <c r="R388" s="365"/>
      <c r="S388" s="368"/>
      <c r="T388" s="655"/>
      <c r="U388" s="365"/>
      <c r="V388" s="366"/>
      <c r="W388" s="364"/>
      <c r="X388" s="365"/>
      <c r="Y388" s="368"/>
      <c r="Z388" s="655"/>
      <c r="AA388" s="365"/>
      <c r="AB388" s="366"/>
      <c r="AC388" s="364"/>
      <c r="AD388" s="365"/>
      <c r="AE388" s="368"/>
      <c r="AF388" s="655"/>
      <c r="AG388" s="365"/>
      <c r="AH388" s="366"/>
      <c r="AI388" s="364"/>
      <c r="AJ388" s="365"/>
      <c r="AK388" s="368"/>
      <c r="AL388" s="655"/>
      <c r="AM388" s="365"/>
      <c r="AN388" s="366"/>
      <c r="AO388" s="369" t="s">
        <v>2525</v>
      </c>
      <c r="AP388" s="481"/>
      <c r="AQ388" s="372"/>
      <c r="AR388" s="653"/>
      <c r="AS388" s="353"/>
      <c r="AT388" s="382" t="s">
        <v>2869</v>
      </c>
      <c r="AU388" s="657" t="s">
        <v>2869</v>
      </c>
      <c r="AV388" s="382" t="s">
        <v>2869</v>
      </c>
      <c r="AW388" s="658" t="s">
        <v>2869</v>
      </c>
      <c r="AX388" s="359"/>
    </row>
    <row r="389">
      <c r="A389" s="480" t="s">
        <v>5132</v>
      </c>
      <c r="B389" s="433">
        <v>46169.0</v>
      </c>
      <c r="C389" s="434" t="s">
        <v>7786</v>
      </c>
      <c r="D389" s="363" t="s">
        <v>7787</v>
      </c>
      <c r="E389" s="367"/>
      <c r="F389" s="365"/>
      <c r="G389" s="368"/>
      <c r="H389" s="655"/>
      <c r="I389" s="365"/>
      <c r="J389" s="366"/>
      <c r="K389" s="367"/>
      <c r="L389" s="365"/>
      <c r="M389" s="368"/>
      <c r="N389" s="655"/>
      <c r="O389" s="365"/>
      <c r="P389" s="366"/>
      <c r="Q389" s="367"/>
      <c r="R389" s="365"/>
      <c r="S389" s="368"/>
      <c r="T389" s="655"/>
      <c r="U389" s="365"/>
      <c r="V389" s="366"/>
      <c r="W389" s="364"/>
      <c r="X389" s="365"/>
      <c r="Y389" s="368"/>
      <c r="Z389" s="655"/>
      <c r="AA389" s="365"/>
      <c r="AB389" s="366"/>
      <c r="AC389" s="364"/>
      <c r="AD389" s="365"/>
      <c r="AE389" s="368"/>
      <c r="AF389" s="655"/>
      <c r="AG389" s="365"/>
      <c r="AH389" s="366"/>
      <c r="AI389" s="364"/>
      <c r="AJ389" s="365"/>
      <c r="AK389" s="368"/>
      <c r="AL389" s="655"/>
      <c r="AM389" s="365"/>
      <c r="AN389" s="366"/>
      <c r="AO389" s="369" t="s">
        <v>2525</v>
      </c>
      <c r="AP389" s="481"/>
      <c r="AQ389" s="372"/>
      <c r="AR389" s="653"/>
      <c r="AS389" s="353"/>
      <c r="AT389" s="382" t="s">
        <v>2869</v>
      </c>
      <c r="AU389" s="657" t="s">
        <v>2869</v>
      </c>
      <c r="AV389" s="382" t="s">
        <v>2869</v>
      </c>
      <c r="AW389" s="658" t="s">
        <v>2869</v>
      </c>
      <c r="AX389" s="359"/>
    </row>
    <row r="390">
      <c r="A390" s="480" t="s">
        <v>5132</v>
      </c>
      <c r="B390" s="433">
        <v>46169.0</v>
      </c>
      <c r="C390" s="434" t="s">
        <v>7788</v>
      </c>
      <c r="D390" s="363" t="s">
        <v>7789</v>
      </c>
      <c r="E390" s="367"/>
      <c r="F390" s="365"/>
      <c r="G390" s="368"/>
      <c r="H390" s="655"/>
      <c r="I390" s="365"/>
      <c r="J390" s="366"/>
      <c r="K390" s="367"/>
      <c r="L390" s="365"/>
      <c r="M390" s="368"/>
      <c r="N390" s="655"/>
      <c r="O390" s="365"/>
      <c r="P390" s="366"/>
      <c r="Q390" s="367"/>
      <c r="R390" s="365"/>
      <c r="S390" s="368"/>
      <c r="T390" s="655"/>
      <c r="U390" s="365"/>
      <c r="V390" s="366"/>
      <c r="W390" s="364"/>
      <c r="X390" s="365"/>
      <c r="Y390" s="368"/>
      <c r="Z390" s="655"/>
      <c r="AA390" s="365"/>
      <c r="AB390" s="366"/>
      <c r="AC390" s="364"/>
      <c r="AD390" s="365"/>
      <c r="AE390" s="368"/>
      <c r="AF390" s="655"/>
      <c r="AG390" s="365"/>
      <c r="AH390" s="366"/>
      <c r="AI390" s="364"/>
      <c r="AJ390" s="365"/>
      <c r="AK390" s="368"/>
      <c r="AL390" s="655"/>
      <c r="AM390" s="365"/>
      <c r="AN390" s="366"/>
      <c r="AO390" s="369" t="s">
        <v>2525</v>
      </c>
      <c r="AP390" s="481"/>
      <c r="AQ390" s="372"/>
      <c r="AR390" s="653"/>
      <c r="AS390" s="353"/>
      <c r="AT390" s="382" t="s">
        <v>2869</v>
      </c>
      <c r="AU390" s="657" t="s">
        <v>2869</v>
      </c>
      <c r="AV390" s="382" t="s">
        <v>2869</v>
      </c>
      <c r="AW390" s="658" t="s">
        <v>2869</v>
      </c>
      <c r="AX390" s="359"/>
    </row>
    <row r="391">
      <c r="A391" s="480" t="s">
        <v>5138</v>
      </c>
      <c r="B391" s="433">
        <v>46168.0</v>
      </c>
      <c r="C391" s="434" t="s">
        <v>5783</v>
      </c>
      <c r="D391" s="363" t="s">
        <v>5784</v>
      </c>
      <c r="E391" s="367"/>
      <c r="F391" s="365"/>
      <c r="G391" s="368"/>
      <c r="H391" s="655"/>
      <c r="I391" s="365"/>
      <c r="J391" s="366"/>
      <c r="K391" s="367"/>
      <c r="L391" s="365"/>
      <c r="M391" s="368"/>
      <c r="N391" s="655"/>
      <c r="O391" s="365"/>
      <c r="P391" s="366"/>
      <c r="Q391" s="367"/>
      <c r="R391" s="365"/>
      <c r="S391" s="368"/>
      <c r="T391" s="655"/>
      <c r="U391" s="365"/>
      <c r="V391" s="366"/>
      <c r="W391" s="364"/>
      <c r="X391" s="365"/>
      <c r="Y391" s="368"/>
      <c r="Z391" s="655"/>
      <c r="AA391" s="365"/>
      <c r="AB391" s="366"/>
      <c r="AC391" s="364"/>
      <c r="AD391" s="365"/>
      <c r="AE391" s="368"/>
      <c r="AF391" s="655"/>
      <c r="AG391" s="365"/>
      <c r="AH391" s="366"/>
      <c r="AI391" s="364"/>
      <c r="AJ391" s="365"/>
      <c r="AK391" s="368"/>
      <c r="AL391" s="655"/>
      <c r="AM391" s="365"/>
      <c r="AN391" s="366"/>
      <c r="AO391" s="369" t="s">
        <v>2525</v>
      </c>
      <c r="AP391" s="481"/>
      <c r="AQ391" s="372"/>
      <c r="AR391" s="653"/>
      <c r="AS391" s="353"/>
      <c r="AT391" s="382" t="s">
        <v>2869</v>
      </c>
      <c r="AU391" s="657" t="s">
        <v>2869</v>
      </c>
      <c r="AV391" s="382" t="s">
        <v>2869</v>
      </c>
      <c r="AW391" s="658" t="s">
        <v>2869</v>
      </c>
      <c r="AX391" s="393"/>
    </row>
    <row r="392">
      <c r="A392" s="480" t="s">
        <v>5132</v>
      </c>
      <c r="B392" s="433">
        <v>46169.0</v>
      </c>
      <c r="C392" s="434" t="s">
        <v>7790</v>
      </c>
      <c r="D392" s="363" t="s">
        <v>7791</v>
      </c>
      <c r="E392" s="367"/>
      <c r="F392" s="365"/>
      <c r="G392" s="368"/>
      <c r="H392" s="655"/>
      <c r="I392" s="365"/>
      <c r="J392" s="366"/>
      <c r="K392" s="367"/>
      <c r="L392" s="365"/>
      <c r="M392" s="368"/>
      <c r="N392" s="655"/>
      <c r="O392" s="365"/>
      <c r="P392" s="366"/>
      <c r="Q392" s="367"/>
      <c r="R392" s="365"/>
      <c r="S392" s="368"/>
      <c r="T392" s="655"/>
      <c r="U392" s="365"/>
      <c r="V392" s="366"/>
      <c r="W392" s="364"/>
      <c r="X392" s="365"/>
      <c r="Y392" s="368"/>
      <c r="Z392" s="655"/>
      <c r="AA392" s="365"/>
      <c r="AB392" s="366"/>
      <c r="AC392" s="364"/>
      <c r="AD392" s="365"/>
      <c r="AE392" s="368"/>
      <c r="AF392" s="655"/>
      <c r="AG392" s="365"/>
      <c r="AH392" s="366"/>
      <c r="AI392" s="364"/>
      <c r="AJ392" s="365"/>
      <c r="AK392" s="368"/>
      <c r="AL392" s="655"/>
      <c r="AM392" s="365"/>
      <c r="AN392" s="366"/>
      <c r="AO392" s="369" t="s">
        <v>2525</v>
      </c>
      <c r="AP392" s="481"/>
      <c r="AQ392" s="372"/>
      <c r="AR392" s="653"/>
      <c r="AS392" s="353"/>
      <c r="AT392" s="382" t="s">
        <v>2869</v>
      </c>
      <c r="AU392" s="657" t="s">
        <v>2869</v>
      </c>
      <c r="AV392" s="382" t="s">
        <v>2869</v>
      </c>
      <c r="AW392" s="658" t="s">
        <v>2869</v>
      </c>
      <c r="AX392" s="393"/>
    </row>
    <row r="393">
      <c r="A393" s="480" t="s">
        <v>5132</v>
      </c>
      <c r="B393" s="433">
        <v>46169.0</v>
      </c>
      <c r="C393" s="434" t="s">
        <v>5787</v>
      </c>
      <c r="D393" s="363" t="s">
        <v>5788</v>
      </c>
      <c r="E393" s="367"/>
      <c r="F393" s="365"/>
      <c r="G393" s="368"/>
      <c r="H393" s="655"/>
      <c r="I393" s="365"/>
      <c r="J393" s="366"/>
      <c r="K393" s="367"/>
      <c r="L393" s="365"/>
      <c r="M393" s="368"/>
      <c r="N393" s="655"/>
      <c r="O393" s="365"/>
      <c r="P393" s="366"/>
      <c r="Q393" s="367"/>
      <c r="R393" s="365"/>
      <c r="S393" s="368"/>
      <c r="T393" s="655"/>
      <c r="U393" s="365"/>
      <c r="V393" s="366"/>
      <c r="W393" s="364"/>
      <c r="X393" s="365"/>
      <c r="Y393" s="368"/>
      <c r="Z393" s="655"/>
      <c r="AA393" s="365"/>
      <c r="AB393" s="366"/>
      <c r="AC393" s="364"/>
      <c r="AD393" s="365"/>
      <c r="AE393" s="368"/>
      <c r="AF393" s="655"/>
      <c r="AG393" s="365"/>
      <c r="AH393" s="366"/>
      <c r="AI393" s="364"/>
      <c r="AJ393" s="365"/>
      <c r="AK393" s="368"/>
      <c r="AL393" s="655"/>
      <c r="AM393" s="365"/>
      <c r="AN393" s="366"/>
      <c r="AO393" s="369" t="s">
        <v>506</v>
      </c>
      <c r="AP393" s="481"/>
      <c r="AQ393" s="372"/>
      <c r="AR393" s="653" t="s">
        <v>7472</v>
      </c>
      <c r="AS393" s="353"/>
      <c r="AT393" s="382">
        <v>0.0</v>
      </c>
      <c r="AU393" s="657">
        <v>100.0</v>
      </c>
      <c r="AV393" s="382">
        <v>0.0</v>
      </c>
      <c r="AW393" s="658">
        <v>100.0</v>
      </c>
      <c r="AX393" s="393" t="s">
        <v>3022</v>
      </c>
    </row>
    <row r="394">
      <c r="A394" s="480" t="s">
        <v>5132</v>
      </c>
      <c r="B394" s="433">
        <v>46169.0</v>
      </c>
      <c r="C394" s="434" t="s">
        <v>5789</v>
      </c>
      <c r="D394" s="363" t="s">
        <v>5790</v>
      </c>
      <c r="E394" s="367"/>
      <c r="F394" s="365"/>
      <c r="G394" s="368"/>
      <c r="H394" s="655"/>
      <c r="I394" s="365"/>
      <c r="J394" s="366"/>
      <c r="K394" s="367"/>
      <c r="L394" s="365"/>
      <c r="M394" s="368"/>
      <c r="N394" s="655"/>
      <c r="O394" s="365"/>
      <c r="P394" s="366"/>
      <c r="Q394" s="367"/>
      <c r="R394" s="365"/>
      <c r="S394" s="368"/>
      <c r="T394" s="655"/>
      <c r="U394" s="365"/>
      <c r="V394" s="366"/>
      <c r="W394" s="364"/>
      <c r="X394" s="365"/>
      <c r="Y394" s="368"/>
      <c r="Z394" s="655"/>
      <c r="AA394" s="365"/>
      <c r="AB394" s="366"/>
      <c r="AC394" s="364"/>
      <c r="AD394" s="365"/>
      <c r="AE394" s="368"/>
      <c r="AF394" s="655"/>
      <c r="AG394" s="365"/>
      <c r="AH394" s="366"/>
      <c r="AI394" s="364"/>
      <c r="AJ394" s="365"/>
      <c r="AK394" s="368"/>
      <c r="AL394" s="655"/>
      <c r="AM394" s="365"/>
      <c r="AN394" s="366"/>
      <c r="AO394" s="369" t="s">
        <v>506</v>
      </c>
      <c r="AP394" s="481"/>
      <c r="AQ394" s="372"/>
      <c r="AR394" s="653" t="s">
        <v>7472</v>
      </c>
      <c r="AS394" s="353"/>
      <c r="AT394" s="382">
        <v>0.0</v>
      </c>
      <c r="AU394" s="657">
        <v>100.0</v>
      </c>
      <c r="AV394" s="382">
        <v>0.0</v>
      </c>
      <c r="AW394" s="658">
        <v>100.0</v>
      </c>
      <c r="AX394" s="393" t="s">
        <v>3022</v>
      </c>
    </row>
    <row r="395">
      <c r="A395" s="480" t="s">
        <v>5138</v>
      </c>
      <c r="B395" s="433">
        <v>46168.0</v>
      </c>
      <c r="C395" s="434" t="s">
        <v>5791</v>
      </c>
      <c r="D395" s="363" t="s">
        <v>5792</v>
      </c>
      <c r="E395" s="367"/>
      <c r="F395" s="365"/>
      <c r="G395" s="368"/>
      <c r="H395" s="655"/>
      <c r="I395" s="365"/>
      <c r="J395" s="366"/>
      <c r="K395" s="367"/>
      <c r="L395" s="365"/>
      <c r="M395" s="368"/>
      <c r="N395" s="655"/>
      <c r="O395" s="365"/>
      <c r="P395" s="366"/>
      <c r="Q395" s="367"/>
      <c r="R395" s="365"/>
      <c r="S395" s="368"/>
      <c r="T395" s="655"/>
      <c r="U395" s="365"/>
      <c r="V395" s="366"/>
      <c r="W395" s="364"/>
      <c r="X395" s="365"/>
      <c r="Y395" s="368"/>
      <c r="Z395" s="655"/>
      <c r="AA395" s="365"/>
      <c r="AB395" s="366"/>
      <c r="AC395" s="364"/>
      <c r="AD395" s="365"/>
      <c r="AE395" s="368"/>
      <c r="AF395" s="655"/>
      <c r="AG395" s="365"/>
      <c r="AH395" s="366"/>
      <c r="AI395" s="364"/>
      <c r="AJ395" s="365"/>
      <c r="AK395" s="368"/>
      <c r="AL395" s="655"/>
      <c r="AM395" s="365"/>
      <c r="AN395" s="366"/>
      <c r="AO395" s="369" t="s">
        <v>506</v>
      </c>
      <c r="AP395" s="481"/>
      <c r="AQ395" s="372"/>
      <c r="AR395" s="653" t="s">
        <v>7472</v>
      </c>
      <c r="AS395" s="353"/>
      <c r="AT395" s="382">
        <v>0.0</v>
      </c>
      <c r="AU395" s="657">
        <v>100.0</v>
      </c>
      <c r="AV395" s="382">
        <v>0.0</v>
      </c>
      <c r="AW395" s="658">
        <v>100.0</v>
      </c>
      <c r="AX395" s="393" t="s">
        <v>3022</v>
      </c>
    </row>
    <row r="396">
      <c r="A396" s="480" t="s">
        <v>5132</v>
      </c>
      <c r="B396" s="433">
        <v>46169.0</v>
      </c>
      <c r="C396" s="434" t="s">
        <v>7792</v>
      </c>
      <c r="D396" s="363" t="s">
        <v>7793</v>
      </c>
      <c r="E396" s="367"/>
      <c r="F396" s="365"/>
      <c r="G396" s="368"/>
      <c r="H396" s="655"/>
      <c r="I396" s="365"/>
      <c r="J396" s="366"/>
      <c r="K396" s="367"/>
      <c r="L396" s="365"/>
      <c r="M396" s="368"/>
      <c r="N396" s="655"/>
      <c r="O396" s="365"/>
      <c r="P396" s="366"/>
      <c r="Q396" s="367"/>
      <c r="R396" s="365"/>
      <c r="S396" s="368"/>
      <c r="T396" s="655"/>
      <c r="U396" s="365"/>
      <c r="V396" s="366"/>
      <c r="W396" s="364"/>
      <c r="X396" s="365"/>
      <c r="Y396" s="368"/>
      <c r="Z396" s="655"/>
      <c r="AA396" s="365"/>
      <c r="AB396" s="366"/>
      <c r="AC396" s="364"/>
      <c r="AD396" s="365"/>
      <c r="AE396" s="368"/>
      <c r="AF396" s="655"/>
      <c r="AG396" s="365"/>
      <c r="AH396" s="366"/>
      <c r="AI396" s="364"/>
      <c r="AJ396" s="365"/>
      <c r="AK396" s="368"/>
      <c r="AL396" s="655"/>
      <c r="AM396" s="365"/>
      <c r="AN396" s="366"/>
      <c r="AO396" s="369" t="s">
        <v>506</v>
      </c>
      <c r="AP396" s="481"/>
      <c r="AQ396" s="372"/>
      <c r="AR396" s="653" t="s">
        <v>7472</v>
      </c>
      <c r="AS396" s="353"/>
      <c r="AT396" s="382">
        <v>0.0</v>
      </c>
      <c r="AU396" s="657">
        <v>100.0</v>
      </c>
      <c r="AV396" s="382">
        <v>0.0</v>
      </c>
      <c r="AW396" s="658">
        <v>100.0</v>
      </c>
      <c r="AX396" s="393" t="s">
        <v>3022</v>
      </c>
    </row>
    <row r="397">
      <c r="A397" s="480" t="s">
        <v>5132</v>
      </c>
      <c r="B397" s="433">
        <v>46169.0</v>
      </c>
      <c r="C397" s="434" t="s">
        <v>7794</v>
      </c>
      <c r="D397" s="363" t="s">
        <v>7795</v>
      </c>
      <c r="E397" s="367"/>
      <c r="F397" s="365"/>
      <c r="G397" s="368"/>
      <c r="H397" s="655"/>
      <c r="I397" s="365"/>
      <c r="J397" s="366"/>
      <c r="K397" s="367"/>
      <c r="L397" s="365"/>
      <c r="M397" s="368"/>
      <c r="N397" s="655"/>
      <c r="O397" s="365"/>
      <c r="P397" s="366"/>
      <c r="Q397" s="367"/>
      <c r="R397" s="365"/>
      <c r="S397" s="368"/>
      <c r="T397" s="655"/>
      <c r="U397" s="365"/>
      <c r="V397" s="366"/>
      <c r="W397" s="364"/>
      <c r="X397" s="365"/>
      <c r="Y397" s="368"/>
      <c r="Z397" s="655"/>
      <c r="AA397" s="365"/>
      <c r="AB397" s="366"/>
      <c r="AC397" s="364"/>
      <c r="AD397" s="365"/>
      <c r="AE397" s="368"/>
      <c r="AF397" s="655"/>
      <c r="AG397" s="365"/>
      <c r="AH397" s="366"/>
      <c r="AI397" s="364"/>
      <c r="AJ397" s="365"/>
      <c r="AK397" s="368"/>
      <c r="AL397" s="655"/>
      <c r="AM397" s="365"/>
      <c r="AN397" s="366"/>
      <c r="AO397" s="369" t="s">
        <v>506</v>
      </c>
      <c r="AP397" s="481"/>
      <c r="AQ397" s="372"/>
      <c r="AR397" s="653" t="s">
        <v>7472</v>
      </c>
      <c r="AS397" s="353"/>
      <c r="AT397" s="382">
        <v>0.0</v>
      </c>
      <c r="AU397" s="657">
        <v>100.0</v>
      </c>
      <c r="AV397" s="382">
        <v>0.0</v>
      </c>
      <c r="AW397" s="658">
        <v>100.0</v>
      </c>
      <c r="AX397" s="393" t="s">
        <v>3022</v>
      </c>
    </row>
    <row r="398">
      <c r="A398" s="480" t="s">
        <v>5132</v>
      </c>
      <c r="B398" s="433">
        <v>46169.0</v>
      </c>
      <c r="C398" s="434" t="s">
        <v>7796</v>
      </c>
      <c r="D398" s="363" t="s">
        <v>7797</v>
      </c>
      <c r="E398" s="367">
        <v>1.0</v>
      </c>
      <c r="F398" s="365"/>
      <c r="G398" s="368"/>
      <c r="H398" s="655"/>
      <c r="I398" s="365"/>
      <c r="J398" s="366"/>
      <c r="K398" s="367"/>
      <c r="L398" s="365"/>
      <c r="M398" s="368"/>
      <c r="N398" s="655"/>
      <c r="O398" s="365"/>
      <c r="P398" s="366"/>
      <c r="Q398" s="367"/>
      <c r="R398" s="365"/>
      <c r="S398" s="368"/>
      <c r="T398" s="655"/>
      <c r="U398" s="365"/>
      <c r="V398" s="366"/>
      <c r="W398" s="364"/>
      <c r="X398" s="365"/>
      <c r="Y398" s="368"/>
      <c r="Z398" s="655"/>
      <c r="AA398" s="365"/>
      <c r="AB398" s="366"/>
      <c r="AC398" s="364"/>
      <c r="AD398" s="365"/>
      <c r="AE398" s="368"/>
      <c r="AF398" s="655"/>
      <c r="AG398" s="365"/>
      <c r="AH398" s="366"/>
      <c r="AI398" s="364"/>
      <c r="AJ398" s="365"/>
      <c r="AK398" s="368"/>
      <c r="AL398" s="655"/>
      <c r="AM398" s="365"/>
      <c r="AN398" s="366"/>
      <c r="AO398" s="369" t="s">
        <v>506</v>
      </c>
      <c r="AP398" s="481"/>
      <c r="AQ398" s="380" t="s">
        <v>7798</v>
      </c>
      <c r="AR398" s="653" t="s">
        <v>7472</v>
      </c>
      <c r="AS398" s="353"/>
      <c r="AT398" s="382">
        <v>4.0</v>
      </c>
      <c r="AU398" s="657">
        <v>96.0</v>
      </c>
      <c r="AV398" s="382">
        <v>0.0</v>
      </c>
      <c r="AW398" s="658">
        <v>100.0</v>
      </c>
      <c r="AX398" s="393" t="s">
        <v>3022</v>
      </c>
    </row>
    <row r="399">
      <c r="A399" s="480" t="s">
        <v>5132</v>
      </c>
      <c r="B399" s="433">
        <v>46169.0</v>
      </c>
      <c r="C399" s="434" t="s">
        <v>7799</v>
      </c>
      <c r="D399" s="363" t="s">
        <v>7800</v>
      </c>
      <c r="E399" s="367"/>
      <c r="F399" s="365"/>
      <c r="G399" s="368"/>
      <c r="H399" s="655"/>
      <c r="I399" s="365"/>
      <c r="J399" s="366"/>
      <c r="K399" s="367"/>
      <c r="L399" s="365"/>
      <c r="M399" s="368"/>
      <c r="N399" s="655"/>
      <c r="O399" s="365"/>
      <c r="P399" s="366"/>
      <c r="Q399" s="367">
        <v>1.0</v>
      </c>
      <c r="R399" s="365">
        <v>1.0</v>
      </c>
      <c r="S399" s="368"/>
      <c r="T399" s="655"/>
      <c r="U399" s="365"/>
      <c r="V399" s="366"/>
      <c r="W399" s="364"/>
      <c r="X399" s="365"/>
      <c r="Y399" s="368"/>
      <c r="Z399" s="655"/>
      <c r="AA399" s="365"/>
      <c r="AB399" s="366"/>
      <c r="AC399" s="364"/>
      <c r="AD399" s="365"/>
      <c r="AE399" s="368"/>
      <c r="AF399" s="655"/>
      <c r="AG399" s="365"/>
      <c r="AH399" s="366"/>
      <c r="AI399" s="364"/>
      <c r="AJ399" s="365"/>
      <c r="AK399" s="368"/>
      <c r="AL399" s="655"/>
      <c r="AM399" s="365"/>
      <c r="AN399" s="366"/>
      <c r="AO399" s="369" t="s">
        <v>506</v>
      </c>
      <c r="AP399" s="481"/>
      <c r="AQ399" s="380" t="s">
        <v>7801</v>
      </c>
      <c r="AR399" s="653" t="s">
        <v>7472</v>
      </c>
      <c r="AS399" s="353"/>
      <c r="AT399" s="382">
        <v>7.0</v>
      </c>
      <c r="AU399" s="657">
        <v>93.0</v>
      </c>
      <c r="AV399" s="382">
        <v>0.0</v>
      </c>
      <c r="AW399" s="658">
        <v>100.0</v>
      </c>
      <c r="AX399" s="393" t="s">
        <v>3022</v>
      </c>
    </row>
    <row r="400">
      <c r="A400" s="480" t="s">
        <v>5138</v>
      </c>
      <c r="B400" s="433">
        <v>46168.0</v>
      </c>
      <c r="C400" s="434" t="s">
        <v>5793</v>
      </c>
      <c r="D400" s="363" t="s">
        <v>5794</v>
      </c>
      <c r="E400" s="367"/>
      <c r="F400" s="365"/>
      <c r="G400" s="368"/>
      <c r="H400" s="655"/>
      <c r="I400" s="365"/>
      <c r="J400" s="366"/>
      <c r="K400" s="367"/>
      <c r="L400" s="365"/>
      <c r="M400" s="368"/>
      <c r="N400" s="655"/>
      <c r="O400" s="365"/>
      <c r="P400" s="366"/>
      <c r="Q400" s="367"/>
      <c r="R400" s="365"/>
      <c r="S400" s="368"/>
      <c r="T400" s="655"/>
      <c r="U400" s="365"/>
      <c r="V400" s="366"/>
      <c r="W400" s="364"/>
      <c r="X400" s="365"/>
      <c r="Y400" s="368"/>
      <c r="Z400" s="655"/>
      <c r="AA400" s="365"/>
      <c r="AB400" s="366"/>
      <c r="AC400" s="364"/>
      <c r="AD400" s="365"/>
      <c r="AE400" s="368"/>
      <c r="AF400" s="655"/>
      <c r="AG400" s="365"/>
      <c r="AH400" s="366"/>
      <c r="AI400" s="364"/>
      <c r="AJ400" s="365"/>
      <c r="AK400" s="368"/>
      <c r="AL400" s="655"/>
      <c r="AM400" s="365"/>
      <c r="AN400" s="366"/>
      <c r="AO400" s="369" t="s">
        <v>506</v>
      </c>
      <c r="AP400" s="481"/>
      <c r="AQ400" s="372"/>
      <c r="AR400" s="653"/>
      <c r="AS400" s="353"/>
      <c r="AT400" s="382" t="s">
        <v>2869</v>
      </c>
      <c r="AU400" s="657" t="s">
        <v>2869</v>
      </c>
      <c r="AV400" s="382" t="s">
        <v>2869</v>
      </c>
      <c r="AW400" s="658" t="s">
        <v>2869</v>
      </c>
      <c r="AX400" s="359"/>
    </row>
    <row r="401">
      <c r="A401" s="480" t="s">
        <v>5138</v>
      </c>
      <c r="B401" s="433">
        <v>46168.0</v>
      </c>
      <c r="C401" s="434" t="s">
        <v>7802</v>
      </c>
      <c r="D401" s="363" t="s">
        <v>7803</v>
      </c>
      <c r="E401" s="367"/>
      <c r="F401" s="365"/>
      <c r="G401" s="368"/>
      <c r="H401" s="655"/>
      <c r="I401" s="365"/>
      <c r="J401" s="366"/>
      <c r="K401" s="367"/>
      <c r="L401" s="365"/>
      <c r="M401" s="368"/>
      <c r="N401" s="655"/>
      <c r="O401" s="365"/>
      <c r="P401" s="366"/>
      <c r="Q401" s="367"/>
      <c r="R401" s="365"/>
      <c r="S401" s="368"/>
      <c r="T401" s="655"/>
      <c r="U401" s="365"/>
      <c r="V401" s="366"/>
      <c r="W401" s="364"/>
      <c r="X401" s="365"/>
      <c r="Y401" s="368"/>
      <c r="Z401" s="655"/>
      <c r="AA401" s="365"/>
      <c r="AB401" s="366"/>
      <c r="AC401" s="364"/>
      <c r="AD401" s="365"/>
      <c r="AE401" s="368"/>
      <c r="AF401" s="655"/>
      <c r="AG401" s="365"/>
      <c r="AH401" s="366"/>
      <c r="AI401" s="364"/>
      <c r="AJ401" s="365"/>
      <c r="AK401" s="368"/>
      <c r="AL401" s="655"/>
      <c r="AM401" s="365"/>
      <c r="AN401" s="366"/>
      <c r="AO401" s="369" t="s">
        <v>506</v>
      </c>
      <c r="AP401" s="481"/>
      <c r="AQ401" s="372"/>
      <c r="AR401" s="653"/>
      <c r="AS401" s="353"/>
      <c r="AT401" s="382" t="s">
        <v>2869</v>
      </c>
      <c r="AU401" s="657" t="s">
        <v>2869</v>
      </c>
      <c r="AV401" s="382" t="s">
        <v>2869</v>
      </c>
      <c r="AW401" s="658" t="s">
        <v>2869</v>
      </c>
      <c r="AX401" s="359"/>
    </row>
    <row r="402">
      <c r="A402" s="480" t="s">
        <v>5138</v>
      </c>
      <c r="B402" s="433">
        <v>46168.0</v>
      </c>
      <c r="C402" s="434" t="s">
        <v>7804</v>
      </c>
      <c r="D402" s="363" t="s">
        <v>7805</v>
      </c>
      <c r="E402" s="367"/>
      <c r="F402" s="365"/>
      <c r="G402" s="368"/>
      <c r="H402" s="655"/>
      <c r="I402" s="365"/>
      <c r="J402" s="366"/>
      <c r="K402" s="367"/>
      <c r="L402" s="365"/>
      <c r="M402" s="368"/>
      <c r="N402" s="655"/>
      <c r="O402" s="365"/>
      <c r="P402" s="366"/>
      <c r="Q402" s="367"/>
      <c r="R402" s="365"/>
      <c r="S402" s="368"/>
      <c r="T402" s="655"/>
      <c r="U402" s="365"/>
      <c r="V402" s="366"/>
      <c r="W402" s="364"/>
      <c r="X402" s="365"/>
      <c r="Y402" s="368"/>
      <c r="Z402" s="655"/>
      <c r="AA402" s="365"/>
      <c r="AB402" s="366"/>
      <c r="AC402" s="364"/>
      <c r="AD402" s="365"/>
      <c r="AE402" s="368"/>
      <c r="AF402" s="655"/>
      <c r="AG402" s="365"/>
      <c r="AH402" s="366"/>
      <c r="AI402" s="364"/>
      <c r="AJ402" s="365"/>
      <c r="AK402" s="368"/>
      <c r="AL402" s="655"/>
      <c r="AM402" s="365"/>
      <c r="AN402" s="366"/>
      <c r="AO402" s="369" t="s">
        <v>506</v>
      </c>
      <c r="AP402" s="481"/>
      <c r="AQ402" s="372"/>
      <c r="AR402" s="653"/>
      <c r="AS402" s="353"/>
      <c r="AT402" s="382" t="s">
        <v>2869</v>
      </c>
      <c r="AU402" s="657" t="s">
        <v>2869</v>
      </c>
      <c r="AV402" s="382" t="s">
        <v>2869</v>
      </c>
      <c r="AW402" s="658" t="s">
        <v>2869</v>
      </c>
      <c r="AX402" s="359"/>
    </row>
    <row r="403">
      <c r="A403" s="480" t="s">
        <v>5132</v>
      </c>
      <c r="B403" s="433">
        <v>46169.0</v>
      </c>
      <c r="C403" s="434" t="s">
        <v>7806</v>
      </c>
      <c r="D403" s="363" t="s">
        <v>7807</v>
      </c>
      <c r="E403" s="367"/>
      <c r="F403" s="365"/>
      <c r="G403" s="368"/>
      <c r="H403" s="655"/>
      <c r="I403" s="365"/>
      <c r="J403" s="366"/>
      <c r="K403" s="367"/>
      <c r="L403" s="365"/>
      <c r="M403" s="368"/>
      <c r="N403" s="655"/>
      <c r="O403" s="365"/>
      <c r="P403" s="366"/>
      <c r="Q403" s="367"/>
      <c r="R403" s="365"/>
      <c r="S403" s="368"/>
      <c r="T403" s="655"/>
      <c r="U403" s="365"/>
      <c r="V403" s="366"/>
      <c r="W403" s="364"/>
      <c r="X403" s="365"/>
      <c r="Y403" s="368"/>
      <c r="Z403" s="655"/>
      <c r="AA403" s="365"/>
      <c r="AB403" s="366"/>
      <c r="AC403" s="364"/>
      <c r="AD403" s="365"/>
      <c r="AE403" s="368"/>
      <c r="AF403" s="655"/>
      <c r="AG403" s="365"/>
      <c r="AH403" s="366"/>
      <c r="AI403" s="364"/>
      <c r="AJ403" s="365"/>
      <c r="AK403" s="368"/>
      <c r="AL403" s="655"/>
      <c r="AM403" s="365"/>
      <c r="AN403" s="366"/>
      <c r="AO403" s="369" t="s">
        <v>506</v>
      </c>
      <c r="AP403" s="481"/>
      <c r="AQ403" s="372"/>
      <c r="AR403" s="653"/>
      <c r="AS403" s="353"/>
      <c r="AT403" s="382" t="s">
        <v>2869</v>
      </c>
      <c r="AU403" s="657" t="s">
        <v>2869</v>
      </c>
      <c r="AV403" s="382" t="s">
        <v>2869</v>
      </c>
      <c r="AW403" s="658" t="s">
        <v>2869</v>
      </c>
      <c r="AX403" s="359"/>
    </row>
    <row r="404">
      <c r="A404" s="480" t="s">
        <v>5132</v>
      </c>
      <c r="B404" s="433">
        <v>46169.0</v>
      </c>
      <c r="C404" s="434" t="s">
        <v>7808</v>
      </c>
      <c r="D404" s="363" t="s">
        <v>7809</v>
      </c>
      <c r="E404" s="367"/>
      <c r="F404" s="365"/>
      <c r="G404" s="368"/>
      <c r="H404" s="655"/>
      <c r="I404" s="365"/>
      <c r="J404" s="366"/>
      <c r="K404" s="367"/>
      <c r="L404" s="365"/>
      <c r="M404" s="368"/>
      <c r="N404" s="655"/>
      <c r="O404" s="365"/>
      <c r="P404" s="366"/>
      <c r="Q404" s="367"/>
      <c r="R404" s="365"/>
      <c r="S404" s="368"/>
      <c r="T404" s="655"/>
      <c r="U404" s="365"/>
      <c r="V404" s="366"/>
      <c r="W404" s="364"/>
      <c r="X404" s="365"/>
      <c r="Y404" s="368"/>
      <c r="Z404" s="655"/>
      <c r="AA404" s="365"/>
      <c r="AB404" s="366"/>
      <c r="AC404" s="364"/>
      <c r="AD404" s="365"/>
      <c r="AE404" s="368"/>
      <c r="AF404" s="655"/>
      <c r="AG404" s="365"/>
      <c r="AH404" s="366"/>
      <c r="AI404" s="364"/>
      <c r="AJ404" s="365"/>
      <c r="AK404" s="368"/>
      <c r="AL404" s="655"/>
      <c r="AM404" s="365"/>
      <c r="AN404" s="366"/>
      <c r="AO404" s="369" t="s">
        <v>506</v>
      </c>
      <c r="AP404" s="481"/>
      <c r="AQ404" s="380"/>
      <c r="AR404" s="653"/>
      <c r="AS404" s="353"/>
      <c r="AT404" s="382" t="s">
        <v>2869</v>
      </c>
      <c r="AU404" s="657" t="s">
        <v>2869</v>
      </c>
      <c r="AV404" s="382" t="s">
        <v>2869</v>
      </c>
      <c r="AW404" s="658" t="s">
        <v>2869</v>
      </c>
      <c r="AX404" s="359"/>
    </row>
    <row r="405">
      <c r="A405" s="480" t="s">
        <v>5138</v>
      </c>
      <c r="B405" s="433">
        <v>46168.0</v>
      </c>
      <c r="C405" s="434" t="s">
        <v>7810</v>
      </c>
      <c r="D405" s="363" t="s">
        <v>7811</v>
      </c>
      <c r="E405" s="367"/>
      <c r="F405" s="365"/>
      <c r="G405" s="368"/>
      <c r="H405" s="655"/>
      <c r="I405" s="365"/>
      <c r="J405" s="366"/>
      <c r="K405" s="367"/>
      <c r="L405" s="365"/>
      <c r="M405" s="368"/>
      <c r="N405" s="655"/>
      <c r="O405" s="365"/>
      <c r="P405" s="366"/>
      <c r="Q405" s="367"/>
      <c r="R405" s="365"/>
      <c r="S405" s="368"/>
      <c r="T405" s="655"/>
      <c r="U405" s="365"/>
      <c r="V405" s="366"/>
      <c r="W405" s="364"/>
      <c r="X405" s="365"/>
      <c r="Y405" s="368"/>
      <c r="Z405" s="655"/>
      <c r="AA405" s="365"/>
      <c r="AB405" s="366"/>
      <c r="AC405" s="364"/>
      <c r="AD405" s="365"/>
      <c r="AE405" s="368"/>
      <c r="AF405" s="655"/>
      <c r="AG405" s="365"/>
      <c r="AH405" s="366"/>
      <c r="AI405" s="364"/>
      <c r="AJ405" s="365"/>
      <c r="AK405" s="368"/>
      <c r="AL405" s="655"/>
      <c r="AM405" s="365"/>
      <c r="AN405" s="366"/>
      <c r="AO405" s="369" t="s">
        <v>506</v>
      </c>
      <c r="AP405" s="481"/>
      <c r="AQ405" s="372"/>
      <c r="AR405" s="653"/>
      <c r="AS405" s="353"/>
      <c r="AT405" s="382" t="s">
        <v>2869</v>
      </c>
      <c r="AU405" s="657" t="s">
        <v>2869</v>
      </c>
      <c r="AV405" s="382" t="s">
        <v>2869</v>
      </c>
      <c r="AW405" s="658" t="s">
        <v>2869</v>
      </c>
      <c r="AX405" s="359"/>
    </row>
    <row r="406">
      <c r="A406" s="480" t="s">
        <v>5132</v>
      </c>
      <c r="B406" s="433">
        <v>46169.0</v>
      </c>
      <c r="C406" s="434" t="s">
        <v>7812</v>
      </c>
      <c r="D406" s="363" t="s">
        <v>7813</v>
      </c>
      <c r="E406" s="367"/>
      <c r="F406" s="365"/>
      <c r="G406" s="368"/>
      <c r="H406" s="655"/>
      <c r="I406" s="365"/>
      <c r="J406" s="366"/>
      <c r="K406" s="367"/>
      <c r="L406" s="365"/>
      <c r="M406" s="368"/>
      <c r="N406" s="655"/>
      <c r="O406" s="365"/>
      <c r="P406" s="366"/>
      <c r="Q406" s="367"/>
      <c r="R406" s="365"/>
      <c r="S406" s="368"/>
      <c r="T406" s="655"/>
      <c r="U406" s="365"/>
      <c r="V406" s="366"/>
      <c r="W406" s="364"/>
      <c r="X406" s="365"/>
      <c r="Y406" s="368"/>
      <c r="Z406" s="655"/>
      <c r="AA406" s="365"/>
      <c r="AB406" s="366"/>
      <c r="AC406" s="364"/>
      <c r="AD406" s="365"/>
      <c r="AE406" s="368"/>
      <c r="AF406" s="655"/>
      <c r="AG406" s="365"/>
      <c r="AH406" s="366"/>
      <c r="AI406" s="364"/>
      <c r="AJ406" s="365"/>
      <c r="AK406" s="368"/>
      <c r="AL406" s="655"/>
      <c r="AM406" s="365"/>
      <c r="AN406" s="366"/>
      <c r="AO406" s="369" t="s">
        <v>506</v>
      </c>
      <c r="AP406" s="481"/>
      <c r="AQ406" s="372"/>
      <c r="AR406" s="653"/>
      <c r="AS406" s="353"/>
      <c r="AT406" s="382" t="s">
        <v>2869</v>
      </c>
      <c r="AU406" s="657" t="s">
        <v>2869</v>
      </c>
      <c r="AV406" s="382" t="s">
        <v>2869</v>
      </c>
      <c r="AW406" s="658" t="s">
        <v>2869</v>
      </c>
      <c r="AX406" s="359"/>
    </row>
    <row r="407">
      <c r="A407" s="480" t="s">
        <v>5138</v>
      </c>
      <c r="B407" s="433">
        <v>46168.0</v>
      </c>
      <c r="C407" s="434" t="s">
        <v>7814</v>
      </c>
      <c r="D407" s="363" t="s">
        <v>7815</v>
      </c>
      <c r="E407" s="367"/>
      <c r="F407" s="365"/>
      <c r="G407" s="368"/>
      <c r="H407" s="655"/>
      <c r="I407" s="365"/>
      <c r="J407" s="366"/>
      <c r="K407" s="367"/>
      <c r="L407" s="365"/>
      <c r="M407" s="368"/>
      <c r="N407" s="655"/>
      <c r="O407" s="365"/>
      <c r="P407" s="366"/>
      <c r="Q407" s="367"/>
      <c r="R407" s="365"/>
      <c r="S407" s="368"/>
      <c r="T407" s="655"/>
      <c r="U407" s="365"/>
      <c r="V407" s="366"/>
      <c r="W407" s="364"/>
      <c r="X407" s="365"/>
      <c r="Y407" s="368"/>
      <c r="Z407" s="655"/>
      <c r="AA407" s="365"/>
      <c r="AB407" s="366"/>
      <c r="AC407" s="364"/>
      <c r="AD407" s="365"/>
      <c r="AE407" s="368"/>
      <c r="AF407" s="655"/>
      <c r="AG407" s="365"/>
      <c r="AH407" s="366"/>
      <c r="AI407" s="364"/>
      <c r="AJ407" s="365"/>
      <c r="AK407" s="368"/>
      <c r="AL407" s="655"/>
      <c r="AM407" s="365"/>
      <c r="AN407" s="366"/>
      <c r="AO407" s="369" t="s">
        <v>506</v>
      </c>
      <c r="AP407" s="481"/>
      <c r="AQ407" s="372"/>
      <c r="AR407" s="653"/>
      <c r="AS407" s="353"/>
      <c r="AT407" s="382" t="s">
        <v>2869</v>
      </c>
      <c r="AU407" s="657" t="s">
        <v>2869</v>
      </c>
      <c r="AV407" s="382" t="s">
        <v>2869</v>
      </c>
      <c r="AW407" s="658" t="s">
        <v>2869</v>
      </c>
      <c r="AX407" s="359"/>
    </row>
    <row r="408">
      <c r="A408" s="480" t="s">
        <v>5132</v>
      </c>
      <c r="B408" s="433">
        <v>46169.0</v>
      </c>
      <c r="C408" s="434" t="s">
        <v>7816</v>
      </c>
      <c r="D408" s="363" t="s">
        <v>7817</v>
      </c>
      <c r="E408" s="367"/>
      <c r="F408" s="365"/>
      <c r="G408" s="368"/>
      <c r="H408" s="655"/>
      <c r="I408" s="365"/>
      <c r="J408" s="366"/>
      <c r="K408" s="367"/>
      <c r="L408" s="365"/>
      <c r="M408" s="368"/>
      <c r="N408" s="655"/>
      <c r="O408" s="365"/>
      <c r="P408" s="366"/>
      <c r="Q408" s="367"/>
      <c r="R408" s="365"/>
      <c r="S408" s="368"/>
      <c r="T408" s="655"/>
      <c r="U408" s="365"/>
      <c r="V408" s="366"/>
      <c r="W408" s="364"/>
      <c r="X408" s="365"/>
      <c r="Y408" s="368"/>
      <c r="Z408" s="655"/>
      <c r="AA408" s="365"/>
      <c r="AB408" s="366"/>
      <c r="AC408" s="364"/>
      <c r="AD408" s="365"/>
      <c r="AE408" s="368"/>
      <c r="AF408" s="655"/>
      <c r="AG408" s="365"/>
      <c r="AH408" s="366"/>
      <c r="AI408" s="364"/>
      <c r="AJ408" s="365"/>
      <c r="AK408" s="368"/>
      <c r="AL408" s="655"/>
      <c r="AM408" s="365"/>
      <c r="AN408" s="366"/>
      <c r="AO408" s="369" t="s">
        <v>506</v>
      </c>
      <c r="AP408" s="481"/>
      <c r="AQ408" s="372"/>
      <c r="AR408" s="653"/>
      <c r="AS408" s="353"/>
      <c r="AT408" s="382" t="s">
        <v>2869</v>
      </c>
      <c r="AU408" s="657" t="s">
        <v>2869</v>
      </c>
      <c r="AV408" s="382" t="s">
        <v>2869</v>
      </c>
      <c r="AW408" s="658" t="s">
        <v>2869</v>
      </c>
      <c r="AX408" s="359"/>
    </row>
    <row r="409">
      <c r="A409" s="480" t="s">
        <v>5164</v>
      </c>
      <c r="B409" s="433">
        <v>46167.0</v>
      </c>
      <c r="C409" s="434" t="s">
        <v>5803</v>
      </c>
      <c r="D409" s="363" t="s">
        <v>5804</v>
      </c>
      <c r="E409" s="367"/>
      <c r="F409" s="365"/>
      <c r="G409" s="368"/>
      <c r="H409" s="655"/>
      <c r="I409" s="365"/>
      <c r="J409" s="366"/>
      <c r="K409" s="367"/>
      <c r="L409" s="365"/>
      <c r="M409" s="368"/>
      <c r="N409" s="655"/>
      <c r="O409" s="365"/>
      <c r="P409" s="366"/>
      <c r="Q409" s="367"/>
      <c r="R409" s="365"/>
      <c r="S409" s="368"/>
      <c r="T409" s="655"/>
      <c r="U409" s="365"/>
      <c r="V409" s="366"/>
      <c r="W409" s="364"/>
      <c r="X409" s="365"/>
      <c r="Y409" s="368"/>
      <c r="Z409" s="655"/>
      <c r="AA409" s="365"/>
      <c r="AB409" s="366"/>
      <c r="AC409" s="364"/>
      <c r="AD409" s="365"/>
      <c r="AE409" s="368"/>
      <c r="AF409" s="655"/>
      <c r="AG409" s="365"/>
      <c r="AH409" s="366"/>
      <c r="AI409" s="364"/>
      <c r="AJ409" s="365"/>
      <c r="AK409" s="368"/>
      <c r="AL409" s="655"/>
      <c r="AM409" s="365"/>
      <c r="AN409" s="366"/>
      <c r="AO409" s="369" t="s">
        <v>506</v>
      </c>
      <c r="AP409" s="481"/>
      <c r="AQ409" s="372"/>
      <c r="AR409" s="653"/>
      <c r="AS409" s="353"/>
      <c r="AT409" s="382" t="s">
        <v>2869</v>
      </c>
      <c r="AU409" s="657" t="s">
        <v>2869</v>
      </c>
      <c r="AV409" s="382" t="s">
        <v>2869</v>
      </c>
      <c r="AW409" s="658" t="s">
        <v>2869</v>
      </c>
      <c r="AX409" s="359"/>
    </row>
    <row r="410">
      <c r="A410" s="480" t="s">
        <v>5132</v>
      </c>
      <c r="B410" s="433">
        <v>46169.0</v>
      </c>
      <c r="C410" s="434" t="s">
        <v>7818</v>
      </c>
      <c r="D410" s="363" t="s">
        <v>7819</v>
      </c>
      <c r="E410" s="367"/>
      <c r="F410" s="365"/>
      <c r="G410" s="368"/>
      <c r="H410" s="655"/>
      <c r="I410" s="365"/>
      <c r="J410" s="366"/>
      <c r="K410" s="367"/>
      <c r="L410" s="365"/>
      <c r="M410" s="368"/>
      <c r="N410" s="655"/>
      <c r="O410" s="365"/>
      <c r="P410" s="366"/>
      <c r="Q410" s="367"/>
      <c r="R410" s="365"/>
      <c r="S410" s="368"/>
      <c r="T410" s="655"/>
      <c r="U410" s="365"/>
      <c r="V410" s="366"/>
      <c r="W410" s="364"/>
      <c r="X410" s="365"/>
      <c r="Y410" s="368"/>
      <c r="Z410" s="655"/>
      <c r="AA410" s="365"/>
      <c r="AB410" s="366"/>
      <c r="AC410" s="364"/>
      <c r="AD410" s="365"/>
      <c r="AE410" s="368"/>
      <c r="AF410" s="655"/>
      <c r="AG410" s="365"/>
      <c r="AH410" s="366"/>
      <c r="AI410" s="364"/>
      <c r="AJ410" s="365"/>
      <c r="AK410" s="368"/>
      <c r="AL410" s="655"/>
      <c r="AM410" s="365"/>
      <c r="AN410" s="366"/>
      <c r="AO410" s="369" t="s">
        <v>506</v>
      </c>
      <c r="AP410" s="481"/>
      <c r="AQ410" s="372"/>
      <c r="AR410" s="653"/>
      <c r="AS410" s="353"/>
      <c r="AT410" s="382" t="s">
        <v>2869</v>
      </c>
      <c r="AU410" s="657" t="s">
        <v>2869</v>
      </c>
      <c r="AV410" s="382" t="s">
        <v>2869</v>
      </c>
      <c r="AW410" s="658" t="s">
        <v>2869</v>
      </c>
      <c r="AX410" s="359"/>
    </row>
    <row r="411">
      <c r="A411" s="480" t="s">
        <v>5132</v>
      </c>
      <c r="B411" s="433">
        <v>46169.0</v>
      </c>
      <c r="C411" s="434" t="s">
        <v>5807</v>
      </c>
      <c r="D411" s="363" t="s">
        <v>5808</v>
      </c>
      <c r="E411" s="367"/>
      <c r="F411" s="365"/>
      <c r="G411" s="368"/>
      <c r="H411" s="655"/>
      <c r="I411" s="365"/>
      <c r="J411" s="366"/>
      <c r="K411" s="367"/>
      <c r="L411" s="365"/>
      <c r="M411" s="368"/>
      <c r="N411" s="655"/>
      <c r="O411" s="365"/>
      <c r="P411" s="366"/>
      <c r="Q411" s="367">
        <v>1.0</v>
      </c>
      <c r="R411" s="365"/>
      <c r="S411" s="368"/>
      <c r="T411" s="655"/>
      <c r="U411" s="365"/>
      <c r="V411" s="366"/>
      <c r="W411" s="364"/>
      <c r="X411" s="365"/>
      <c r="Y411" s="368"/>
      <c r="Z411" s="655"/>
      <c r="AA411" s="365"/>
      <c r="AB411" s="366"/>
      <c r="AC411" s="364"/>
      <c r="AD411" s="365"/>
      <c r="AE411" s="368"/>
      <c r="AF411" s="655"/>
      <c r="AG411" s="365"/>
      <c r="AH411" s="366"/>
      <c r="AI411" s="364"/>
      <c r="AJ411" s="365"/>
      <c r="AK411" s="368"/>
      <c r="AL411" s="655"/>
      <c r="AM411" s="365"/>
      <c r="AN411" s="366"/>
      <c r="AO411" s="369" t="s">
        <v>1443</v>
      </c>
      <c r="AP411" s="481"/>
      <c r="AQ411" s="380" t="s">
        <v>7820</v>
      </c>
      <c r="AR411" s="653" t="s">
        <v>7472</v>
      </c>
      <c r="AS411" s="353"/>
      <c r="AT411" s="382">
        <v>4.0</v>
      </c>
      <c r="AU411" s="657">
        <v>96.0</v>
      </c>
      <c r="AV411" s="382">
        <v>0.0</v>
      </c>
      <c r="AW411" s="658">
        <v>100.0</v>
      </c>
      <c r="AX411" s="393" t="s">
        <v>3022</v>
      </c>
    </row>
    <row r="412">
      <c r="A412" s="480" t="s">
        <v>5132</v>
      </c>
      <c r="B412" s="433">
        <v>46169.0</v>
      </c>
      <c r="C412" s="434" t="s">
        <v>5809</v>
      </c>
      <c r="D412" s="363" t="s">
        <v>5810</v>
      </c>
      <c r="E412" s="367"/>
      <c r="F412" s="365"/>
      <c r="G412" s="368"/>
      <c r="H412" s="655"/>
      <c r="I412" s="365"/>
      <c r="J412" s="366"/>
      <c r="K412" s="367"/>
      <c r="L412" s="365"/>
      <c r="M412" s="368"/>
      <c r="N412" s="655"/>
      <c r="O412" s="365"/>
      <c r="P412" s="366"/>
      <c r="Q412" s="367"/>
      <c r="R412" s="365"/>
      <c r="S412" s="368"/>
      <c r="T412" s="655"/>
      <c r="U412" s="365"/>
      <c r="V412" s="366"/>
      <c r="W412" s="364"/>
      <c r="X412" s="365"/>
      <c r="Y412" s="368"/>
      <c r="Z412" s="655"/>
      <c r="AA412" s="365"/>
      <c r="AB412" s="366"/>
      <c r="AC412" s="364"/>
      <c r="AD412" s="365"/>
      <c r="AE412" s="368"/>
      <c r="AF412" s="655"/>
      <c r="AG412" s="365"/>
      <c r="AH412" s="366"/>
      <c r="AI412" s="364"/>
      <c r="AJ412" s="365"/>
      <c r="AK412" s="368"/>
      <c r="AL412" s="655"/>
      <c r="AM412" s="365"/>
      <c r="AN412" s="366"/>
      <c r="AO412" s="369" t="s">
        <v>1443</v>
      </c>
      <c r="AP412" s="481"/>
      <c r="AQ412" s="372"/>
      <c r="AR412" s="653" t="s">
        <v>7472</v>
      </c>
      <c r="AS412" s="353"/>
      <c r="AT412" s="382">
        <v>0.0</v>
      </c>
      <c r="AU412" s="657">
        <v>100.0</v>
      </c>
      <c r="AV412" s="382">
        <v>0.0</v>
      </c>
      <c r="AW412" s="658">
        <v>100.0</v>
      </c>
      <c r="AX412" s="393" t="s">
        <v>3022</v>
      </c>
    </row>
    <row r="413">
      <c r="A413" s="480" t="s">
        <v>5132</v>
      </c>
      <c r="B413" s="433">
        <v>46169.0</v>
      </c>
      <c r="C413" s="434" t="s">
        <v>7821</v>
      </c>
      <c r="D413" s="363" t="s">
        <v>7822</v>
      </c>
      <c r="E413" s="367"/>
      <c r="F413" s="365"/>
      <c r="G413" s="368"/>
      <c r="H413" s="655"/>
      <c r="I413" s="365"/>
      <c r="J413" s="366"/>
      <c r="K413" s="367"/>
      <c r="L413" s="365"/>
      <c r="M413" s="368"/>
      <c r="N413" s="655"/>
      <c r="O413" s="365"/>
      <c r="P413" s="366"/>
      <c r="Q413" s="367"/>
      <c r="R413" s="365"/>
      <c r="S413" s="368"/>
      <c r="T413" s="655"/>
      <c r="U413" s="365"/>
      <c r="V413" s="366"/>
      <c r="W413" s="364"/>
      <c r="X413" s="365"/>
      <c r="Y413" s="368"/>
      <c r="Z413" s="655"/>
      <c r="AA413" s="365"/>
      <c r="AB413" s="366"/>
      <c r="AC413" s="364"/>
      <c r="AD413" s="365"/>
      <c r="AE413" s="368"/>
      <c r="AF413" s="655"/>
      <c r="AG413" s="365"/>
      <c r="AH413" s="366"/>
      <c r="AI413" s="364"/>
      <c r="AJ413" s="365"/>
      <c r="AK413" s="368"/>
      <c r="AL413" s="655"/>
      <c r="AM413" s="365"/>
      <c r="AN413" s="366"/>
      <c r="AO413" s="369" t="s">
        <v>1443</v>
      </c>
      <c r="AP413" s="481"/>
      <c r="AQ413" s="372"/>
      <c r="AR413" s="653" t="s">
        <v>7472</v>
      </c>
      <c r="AS413" s="353"/>
      <c r="AT413" s="382">
        <v>0.0</v>
      </c>
      <c r="AU413" s="657">
        <v>100.0</v>
      </c>
      <c r="AV413" s="382">
        <v>0.0</v>
      </c>
      <c r="AW413" s="658">
        <v>100.0</v>
      </c>
      <c r="AX413" s="393" t="s">
        <v>3022</v>
      </c>
    </row>
    <row r="414">
      <c r="A414" s="480" t="s">
        <v>5132</v>
      </c>
      <c r="B414" s="433">
        <v>46169.0</v>
      </c>
      <c r="C414" s="434" t="s">
        <v>7823</v>
      </c>
      <c r="D414" s="363" t="s">
        <v>7824</v>
      </c>
      <c r="E414" s="367"/>
      <c r="F414" s="365"/>
      <c r="G414" s="368"/>
      <c r="H414" s="655"/>
      <c r="I414" s="365"/>
      <c r="J414" s="366"/>
      <c r="K414" s="367"/>
      <c r="L414" s="365"/>
      <c r="M414" s="368"/>
      <c r="N414" s="655"/>
      <c r="O414" s="365"/>
      <c r="P414" s="366"/>
      <c r="Q414" s="367"/>
      <c r="R414" s="365"/>
      <c r="S414" s="368"/>
      <c r="T414" s="655"/>
      <c r="U414" s="365"/>
      <c r="V414" s="366"/>
      <c r="W414" s="364"/>
      <c r="X414" s="365"/>
      <c r="Y414" s="368"/>
      <c r="Z414" s="655"/>
      <c r="AA414" s="365"/>
      <c r="AB414" s="366"/>
      <c r="AC414" s="364"/>
      <c r="AD414" s="365"/>
      <c r="AE414" s="368"/>
      <c r="AF414" s="655"/>
      <c r="AG414" s="365"/>
      <c r="AH414" s="366"/>
      <c r="AI414" s="364"/>
      <c r="AJ414" s="365"/>
      <c r="AK414" s="368"/>
      <c r="AL414" s="655"/>
      <c r="AM414" s="365"/>
      <c r="AN414" s="366"/>
      <c r="AO414" s="369" t="s">
        <v>1443</v>
      </c>
      <c r="AP414" s="481"/>
      <c r="AQ414" s="372"/>
      <c r="AR414" s="653" t="s">
        <v>7472</v>
      </c>
      <c r="AS414" s="353"/>
      <c r="AT414" s="382">
        <v>0.0</v>
      </c>
      <c r="AU414" s="657">
        <v>100.0</v>
      </c>
      <c r="AV414" s="382">
        <v>0.0</v>
      </c>
      <c r="AW414" s="658">
        <v>100.0</v>
      </c>
      <c r="AX414" s="393" t="s">
        <v>3022</v>
      </c>
    </row>
    <row r="415">
      <c r="A415" s="480" t="s">
        <v>5138</v>
      </c>
      <c r="B415" s="433">
        <v>46168.0</v>
      </c>
      <c r="C415" s="434" t="s">
        <v>5815</v>
      </c>
      <c r="D415" s="363" t="s">
        <v>5816</v>
      </c>
      <c r="E415" s="367"/>
      <c r="F415" s="365"/>
      <c r="G415" s="368"/>
      <c r="H415" s="655"/>
      <c r="I415" s="365"/>
      <c r="J415" s="366"/>
      <c r="K415" s="367"/>
      <c r="L415" s="365"/>
      <c r="M415" s="368"/>
      <c r="N415" s="655"/>
      <c r="O415" s="365"/>
      <c r="P415" s="366"/>
      <c r="Q415" s="367"/>
      <c r="R415" s="365"/>
      <c r="S415" s="368"/>
      <c r="T415" s="655"/>
      <c r="U415" s="365"/>
      <c r="V415" s="366"/>
      <c r="W415" s="364">
        <v>1.0</v>
      </c>
      <c r="X415" s="365">
        <v>1.0</v>
      </c>
      <c r="Y415" s="368"/>
      <c r="Z415" s="655"/>
      <c r="AA415" s="365"/>
      <c r="AB415" s="366"/>
      <c r="AC415" s="364"/>
      <c r="AD415" s="365"/>
      <c r="AE415" s="368"/>
      <c r="AF415" s="655"/>
      <c r="AG415" s="365"/>
      <c r="AH415" s="366"/>
      <c r="AI415" s="364"/>
      <c r="AJ415" s="365"/>
      <c r="AK415" s="368"/>
      <c r="AL415" s="655"/>
      <c r="AM415" s="365"/>
      <c r="AN415" s="366"/>
      <c r="AO415" s="369" t="s">
        <v>1443</v>
      </c>
      <c r="AP415" s="481"/>
      <c r="AQ415" s="380" t="s">
        <v>7825</v>
      </c>
      <c r="AR415" s="653" t="s">
        <v>7472</v>
      </c>
      <c r="AS415" s="353"/>
      <c r="AT415" s="382">
        <v>7.0</v>
      </c>
      <c r="AU415" s="657">
        <v>93.0</v>
      </c>
      <c r="AV415" s="382">
        <v>0.0</v>
      </c>
      <c r="AW415" s="658">
        <v>100.0</v>
      </c>
      <c r="AX415" s="393" t="s">
        <v>3022</v>
      </c>
    </row>
    <row r="416">
      <c r="A416" s="480" t="s">
        <v>5138</v>
      </c>
      <c r="B416" s="433">
        <v>46168.0</v>
      </c>
      <c r="C416" s="434" t="s">
        <v>5817</v>
      </c>
      <c r="D416" s="363" t="s">
        <v>5818</v>
      </c>
      <c r="E416" s="367"/>
      <c r="F416" s="365"/>
      <c r="G416" s="368"/>
      <c r="H416" s="655"/>
      <c r="I416" s="365"/>
      <c r="J416" s="366"/>
      <c r="K416" s="367"/>
      <c r="L416" s="365"/>
      <c r="M416" s="368"/>
      <c r="N416" s="655"/>
      <c r="O416" s="365"/>
      <c r="P416" s="366"/>
      <c r="Q416" s="367"/>
      <c r="R416" s="365"/>
      <c r="S416" s="368"/>
      <c r="T416" s="655"/>
      <c r="U416" s="365"/>
      <c r="V416" s="366"/>
      <c r="W416" s="364"/>
      <c r="X416" s="365"/>
      <c r="Y416" s="368"/>
      <c r="Z416" s="655"/>
      <c r="AA416" s="365"/>
      <c r="AB416" s="366"/>
      <c r="AC416" s="364"/>
      <c r="AD416" s="365"/>
      <c r="AE416" s="368"/>
      <c r="AF416" s="655"/>
      <c r="AG416" s="365"/>
      <c r="AH416" s="366"/>
      <c r="AI416" s="364"/>
      <c r="AJ416" s="365"/>
      <c r="AK416" s="368"/>
      <c r="AL416" s="655"/>
      <c r="AM416" s="365"/>
      <c r="AN416" s="366"/>
      <c r="AO416" s="369" t="s">
        <v>1443</v>
      </c>
      <c r="AP416" s="481"/>
      <c r="AQ416" s="372"/>
      <c r="AR416" s="653" t="s">
        <v>7472</v>
      </c>
      <c r="AS416" s="353"/>
      <c r="AT416" s="382">
        <v>0.0</v>
      </c>
      <c r="AU416" s="657">
        <v>100.0</v>
      </c>
      <c r="AV416" s="382">
        <v>0.0</v>
      </c>
      <c r="AW416" s="658">
        <v>100.0</v>
      </c>
      <c r="AX416" s="393" t="s">
        <v>3022</v>
      </c>
    </row>
    <row r="417">
      <c r="A417" s="480" t="s">
        <v>5132</v>
      </c>
      <c r="B417" s="433">
        <v>46169.0</v>
      </c>
      <c r="C417" s="434" t="s">
        <v>7826</v>
      </c>
      <c r="D417" s="363" t="s">
        <v>7827</v>
      </c>
      <c r="E417" s="367"/>
      <c r="F417" s="365"/>
      <c r="G417" s="368"/>
      <c r="H417" s="655"/>
      <c r="I417" s="365"/>
      <c r="J417" s="366"/>
      <c r="K417" s="367"/>
      <c r="L417" s="365"/>
      <c r="M417" s="368"/>
      <c r="N417" s="655"/>
      <c r="O417" s="365"/>
      <c r="P417" s="366"/>
      <c r="Q417" s="367"/>
      <c r="R417" s="365"/>
      <c r="S417" s="368"/>
      <c r="T417" s="655"/>
      <c r="U417" s="365"/>
      <c r="V417" s="366"/>
      <c r="W417" s="364"/>
      <c r="X417" s="365"/>
      <c r="Y417" s="368"/>
      <c r="Z417" s="655"/>
      <c r="AA417" s="365"/>
      <c r="AB417" s="366"/>
      <c r="AC417" s="364"/>
      <c r="AD417" s="365"/>
      <c r="AE417" s="368"/>
      <c r="AF417" s="655"/>
      <c r="AG417" s="365"/>
      <c r="AH417" s="366"/>
      <c r="AI417" s="364"/>
      <c r="AJ417" s="365"/>
      <c r="AK417" s="368"/>
      <c r="AL417" s="655"/>
      <c r="AM417" s="365"/>
      <c r="AN417" s="366"/>
      <c r="AO417" s="369" t="s">
        <v>1443</v>
      </c>
      <c r="AP417" s="481"/>
      <c r="AQ417" s="372"/>
      <c r="AR417" s="653"/>
      <c r="AS417" s="353"/>
      <c r="AT417" s="382" t="s">
        <v>2869</v>
      </c>
      <c r="AU417" s="657" t="s">
        <v>2869</v>
      </c>
      <c r="AV417" s="382" t="s">
        <v>2869</v>
      </c>
      <c r="AW417" s="658" t="s">
        <v>2869</v>
      </c>
      <c r="AX417" s="359"/>
    </row>
    <row r="418">
      <c r="A418" s="480" t="s">
        <v>5138</v>
      </c>
      <c r="B418" s="433">
        <v>46168.0</v>
      </c>
      <c r="C418" s="434" t="s">
        <v>7828</v>
      </c>
      <c r="D418" s="363" t="s">
        <v>7829</v>
      </c>
      <c r="E418" s="367"/>
      <c r="F418" s="365"/>
      <c r="G418" s="368"/>
      <c r="H418" s="655"/>
      <c r="I418" s="365"/>
      <c r="J418" s="366"/>
      <c r="K418" s="367"/>
      <c r="L418" s="365"/>
      <c r="M418" s="368"/>
      <c r="N418" s="655"/>
      <c r="O418" s="365"/>
      <c r="P418" s="366"/>
      <c r="Q418" s="367"/>
      <c r="R418" s="365"/>
      <c r="S418" s="368"/>
      <c r="T418" s="655"/>
      <c r="U418" s="365"/>
      <c r="V418" s="366"/>
      <c r="W418" s="364"/>
      <c r="X418" s="365"/>
      <c r="Y418" s="368"/>
      <c r="Z418" s="655"/>
      <c r="AA418" s="365"/>
      <c r="AB418" s="366"/>
      <c r="AC418" s="364"/>
      <c r="AD418" s="365"/>
      <c r="AE418" s="368"/>
      <c r="AF418" s="655"/>
      <c r="AG418" s="365"/>
      <c r="AH418" s="366"/>
      <c r="AI418" s="364"/>
      <c r="AJ418" s="365"/>
      <c r="AK418" s="368"/>
      <c r="AL418" s="655"/>
      <c r="AM418" s="365"/>
      <c r="AN418" s="366"/>
      <c r="AO418" s="369" t="s">
        <v>1443</v>
      </c>
      <c r="AP418" s="481"/>
      <c r="AQ418" s="372"/>
      <c r="AR418" s="653"/>
      <c r="AS418" s="353"/>
      <c r="AT418" s="382" t="s">
        <v>2869</v>
      </c>
      <c r="AU418" s="657" t="s">
        <v>2869</v>
      </c>
      <c r="AV418" s="382" t="s">
        <v>2869</v>
      </c>
      <c r="AW418" s="658" t="s">
        <v>2869</v>
      </c>
      <c r="AX418" s="359"/>
    </row>
    <row r="419">
      <c r="A419" s="480" t="s">
        <v>5138</v>
      </c>
      <c r="B419" s="433">
        <v>46168.0</v>
      </c>
      <c r="C419" s="434" t="s">
        <v>7830</v>
      </c>
      <c r="D419" s="363" t="s">
        <v>7831</v>
      </c>
      <c r="E419" s="367"/>
      <c r="F419" s="365"/>
      <c r="G419" s="368"/>
      <c r="H419" s="655"/>
      <c r="I419" s="365"/>
      <c r="J419" s="366"/>
      <c r="K419" s="367"/>
      <c r="L419" s="365"/>
      <c r="M419" s="368"/>
      <c r="N419" s="655"/>
      <c r="O419" s="365"/>
      <c r="P419" s="366"/>
      <c r="Q419" s="367"/>
      <c r="R419" s="365"/>
      <c r="S419" s="368"/>
      <c r="T419" s="655"/>
      <c r="U419" s="365"/>
      <c r="V419" s="366"/>
      <c r="W419" s="364"/>
      <c r="X419" s="365"/>
      <c r="Y419" s="368"/>
      <c r="Z419" s="655"/>
      <c r="AA419" s="365"/>
      <c r="AB419" s="366"/>
      <c r="AC419" s="364"/>
      <c r="AD419" s="365"/>
      <c r="AE419" s="368"/>
      <c r="AF419" s="655"/>
      <c r="AG419" s="365"/>
      <c r="AH419" s="366"/>
      <c r="AI419" s="364"/>
      <c r="AJ419" s="365"/>
      <c r="AK419" s="368"/>
      <c r="AL419" s="655"/>
      <c r="AM419" s="365"/>
      <c r="AN419" s="366"/>
      <c r="AO419" s="369" t="s">
        <v>1443</v>
      </c>
      <c r="AP419" s="481"/>
      <c r="AQ419" s="372"/>
      <c r="AR419" s="653"/>
      <c r="AS419" s="353"/>
      <c r="AT419" s="382" t="s">
        <v>2869</v>
      </c>
      <c r="AU419" s="657" t="s">
        <v>2869</v>
      </c>
      <c r="AV419" s="382" t="s">
        <v>2869</v>
      </c>
      <c r="AW419" s="658" t="s">
        <v>2869</v>
      </c>
      <c r="AX419" s="359"/>
    </row>
    <row r="420">
      <c r="A420" s="480" t="s">
        <v>5138</v>
      </c>
      <c r="B420" s="433">
        <v>46168.0</v>
      </c>
      <c r="C420" s="434" t="s">
        <v>7832</v>
      </c>
      <c r="D420" s="363" t="s">
        <v>7833</v>
      </c>
      <c r="E420" s="367"/>
      <c r="F420" s="365"/>
      <c r="G420" s="368"/>
      <c r="H420" s="655"/>
      <c r="I420" s="365"/>
      <c r="J420" s="366"/>
      <c r="K420" s="367"/>
      <c r="L420" s="365"/>
      <c r="M420" s="368"/>
      <c r="N420" s="655"/>
      <c r="O420" s="365"/>
      <c r="P420" s="366"/>
      <c r="Q420" s="367"/>
      <c r="R420" s="365"/>
      <c r="S420" s="368"/>
      <c r="T420" s="655"/>
      <c r="U420" s="365"/>
      <c r="V420" s="366"/>
      <c r="W420" s="364"/>
      <c r="X420" s="365"/>
      <c r="Y420" s="368"/>
      <c r="Z420" s="655"/>
      <c r="AA420" s="365"/>
      <c r="AB420" s="366"/>
      <c r="AC420" s="364"/>
      <c r="AD420" s="365"/>
      <c r="AE420" s="368"/>
      <c r="AF420" s="655"/>
      <c r="AG420" s="365"/>
      <c r="AH420" s="366"/>
      <c r="AI420" s="364"/>
      <c r="AJ420" s="365"/>
      <c r="AK420" s="368"/>
      <c r="AL420" s="655"/>
      <c r="AM420" s="365"/>
      <c r="AN420" s="366"/>
      <c r="AO420" s="369" t="s">
        <v>1443</v>
      </c>
      <c r="AP420" s="481"/>
      <c r="AQ420" s="372"/>
      <c r="AR420" s="653"/>
      <c r="AS420" s="353"/>
      <c r="AT420" s="382" t="s">
        <v>2869</v>
      </c>
      <c r="AU420" s="657" t="s">
        <v>2869</v>
      </c>
      <c r="AV420" s="382" t="s">
        <v>2869</v>
      </c>
      <c r="AW420" s="658" t="s">
        <v>2869</v>
      </c>
      <c r="AX420" s="359"/>
    </row>
    <row r="421">
      <c r="A421" s="480" t="s">
        <v>5132</v>
      </c>
      <c r="B421" s="433">
        <v>46169.0</v>
      </c>
      <c r="C421" s="434" t="s">
        <v>7834</v>
      </c>
      <c r="D421" s="363" t="s">
        <v>7835</v>
      </c>
      <c r="E421" s="367"/>
      <c r="F421" s="365"/>
      <c r="G421" s="368"/>
      <c r="H421" s="655"/>
      <c r="I421" s="365"/>
      <c r="J421" s="366"/>
      <c r="K421" s="367"/>
      <c r="L421" s="365"/>
      <c r="M421" s="368"/>
      <c r="N421" s="655"/>
      <c r="O421" s="365"/>
      <c r="P421" s="366"/>
      <c r="Q421" s="367"/>
      <c r="R421" s="365"/>
      <c r="S421" s="368"/>
      <c r="T421" s="655"/>
      <c r="U421" s="365"/>
      <c r="V421" s="366"/>
      <c r="W421" s="364"/>
      <c r="X421" s="365"/>
      <c r="Y421" s="368"/>
      <c r="Z421" s="655"/>
      <c r="AA421" s="365"/>
      <c r="AB421" s="366"/>
      <c r="AC421" s="364"/>
      <c r="AD421" s="365"/>
      <c r="AE421" s="368"/>
      <c r="AF421" s="655"/>
      <c r="AG421" s="365"/>
      <c r="AH421" s="366"/>
      <c r="AI421" s="364"/>
      <c r="AJ421" s="365"/>
      <c r="AK421" s="368"/>
      <c r="AL421" s="655"/>
      <c r="AM421" s="365"/>
      <c r="AN421" s="366"/>
      <c r="AO421" s="369" t="s">
        <v>1443</v>
      </c>
      <c r="AP421" s="481"/>
      <c r="AQ421" s="372"/>
      <c r="AR421" s="653"/>
      <c r="AS421" s="353"/>
      <c r="AT421" s="382" t="s">
        <v>2869</v>
      </c>
      <c r="AU421" s="657" t="s">
        <v>2869</v>
      </c>
      <c r="AV421" s="382" t="s">
        <v>2869</v>
      </c>
      <c r="AW421" s="658" t="s">
        <v>2869</v>
      </c>
      <c r="AX421" s="359"/>
    </row>
    <row r="422">
      <c r="A422" s="480" t="s">
        <v>5132</v>
      </c>
      <c r="B422" s="433">
        <v>46169.0</v>
      </c>
      <c r="C422" s="434" t="s">
        <v>7836</v>
      </c>
      <c r="D422" s="363" t="s">
        <v>7837</v>
      </c>
      <c r="E422" s="367"/>
      <c r="F422" s="365"/>
      <c r="G422" s="368"/>
      <c r="H422" s="655"/>
      <c r="I422" s="365"/>
      <c r="J422" s="366"/>
      <c r="K422" s="367"/>
      <c r="L422" s="365"/>
      <c r="M422" s="368"/>
      <c r="N422" s="655"/>
      <c r="O422" s="365"/>
      <c r="P422" s="366"/>
      <c r="Q422" s="367"/>
      <c r="R422" s="365"/>
      <c r="S422" s="368"/>
      <c r="T422" s="655"/>
      <c r="U422" s="365"/>
      <c r="V422" s="366"/>
      <c r="W422" s="364"/>
      <c r="X422" s="365"/>
      <c r="Y422" s="368"/>
      <c r="Z422" s="655"/>
      <c r="AA422" s="365"/>
      <c r="AB422" s="366"/>
      <c r="AC422" s="364"/>
      <c r="AD422" s="365"/>
      <c r="AE422" s="368"/>
      <c r="AF422" s="655"/>
      <c r="AG422" s="365"/>
      <c r="AH422" s="366"/>
      <c r="AI422" s="364"/>
      <c r="AJ422" s="365"/>
      <c r="AK422" s="368"/>
      <c r="AL422" s="655"/>
      <c r="AM422" s="365"/>
      <c r="AN422" s="366"/>
      <c r="AO422" s="369" t="s">
        <v>1443</v>
      </c>
      <c r="AP422" s="481"/>
      <c r="AQ422" s="372"/>
      <c r="AR422" s="653"/>
      <c r="AS422" s="353"/>
      <c r="AT422" s="382" t="s">
        <v>2869</v>
      </c>
      <c r="AU422" s="657" t="s">
        <v>2869</v>
      </c>
      <c r="AV422" s="382" t="s">
        <v>2869</v>
      </c>
      <c r="AW422" s="658" t="s">
        <v>2869</v>
      </c>
      <c r="AX422" s="359"/>
    </row>
    <row r="423">
      <c r="A423" s="480" t="s">
        <v>5132</v>
      </c>
      <c r="B423" s="433">
        <v>46169.0</v>
      </c>
      <c r="C423" s="434" t="s">
        <v>7838</v>
      </c>
      <c r="D423" s="363" t="s">
        <v>7839</v>
      </c>
      <c r="E423" s="367"/>
      <c r="F423" s="365"/>
      <c r="G423" s="368"/>
      <c r="H423" s="655"/>
      <c r="I423" s="365"/>
      <c r="J423" s="366"/>
      <c r="K423" s="367"/>
      <c r="L423" s="365"/>
      <c r="M423" s="368"/>
      <c r="N423" s="655"/>
      <c r="O423" s="365"/>
      <c r="P423" s="366"/>
      <c r="Q423" s="367"/>
      <c r="R423" s="365"/>
      <c r="S423" s="368"/>
      <c r="T423" s="655"/>
      <c r="U423" s="365"/>
      <c r="V423" s="366"/>
      <c r="W423" s="364"/>
      <c r="X423" s="365"/>
      <c r="Y423" s="368"/>
      <c r="Z423" s="655"/>
      <c r="AA423" s="365"/>
      <c r="AB423" s="366"/>
      <c r="AC423" s="364"/>
      <c r="AD423" s="365"/>
      <c r="AE423" s="368"/>
      <c r="AF423" s="655"/>
      <c r="AG423" s="365"/>
      <c r="AH423" s="366"/>
      <c r="AI423" s="364"/>
      <c r="AJ423" s="365"/>
      <c r="AK423" s="368"/>
      <c r="AL423" s="655"/>
      <c r="AM423" s="365"/>
      <c r="AN423" s="366"/>
      <c r="AO423" s="369" t="s">
        <v>1443</v>
      </c>
      <c r="AP423" s="481"/>
      <c r="AQ423" s="372"/>
      <c r="AR423" s="653"/>
      <c r="AS423" s="353"/>
      <c r="AT423" s="382" t="s">
        <v>2869</v>
      </c>
      <c r="AU423" s="657" t="s">
        <v>2869</v>
      </c>
      <c r="AV423" s="382" t="s">
        <v>2869</v>
      </c>
      <c r="AW423" s="658" t="s">
        <v>2869</v>
      </c>
      <c r="AX423" s="359"/>
    </row>
    <row r="424">
      <c r="A424" s="480" t="s">
        <v>5138</v>
      </c>
      <c r="B424" s="433">
        <v>46168.0</v>
      </c>
      <c r="C424" s="434" t="s">
        <v>7840</v>
      </c>
      <c r="D424" s="363" t="s">
        <v>7841</v>
      </c>
      <c r="E424" s="367"/>
      <c r="F424" s="365"/>
      <c r="G424" s="368"/>
      <c r="H424" s="655"/>
      <c r="I424" s="365"/>
      <c r="J424" s="366"/>
      <c r="K424" s="367"/>
      <c r="L424" s="365"/>
      <c r="M424" s="368"/>
      <c r="N424" s="655"/>
      <c r="O424" s="365"/>
      <c r="P424" s="366"/>
      <c r="Q424" s="367"/>
      <c r="R424" s="365"/>
      <c r="S424" s="368"/>
      <c r="T424" s="655"/>
      <c r="U424" s="365"/>
      <c r="V424" s="366"/>
      <c r="W424" s="364"/>
      <c r="X424" s="365"/>
      <c r="Y424" s="368"/>
      <c r="Z424" s="655"/>
      <c r="AA424" s="365"/>
      <c r="AB424" s="366"/>
      <c r="AC424" s="364"/>
      <c r="AD424" s="365"/>
      <c r="AE424" s="368"/>
      <c r="AF424" s="655"/>
      <c r="AG424" s="365"/>
      <c r="AH424" s="366"/>
      <c r="AI424" s="364"/>
      <c r="AJ424" s="365"/>
      <c r="AK424" s="368"/>
      <c r="AL424" s="655"/>
      <c r="AM424" s="365"/>
      <c r="AN424" s="366"/>
      <c r="AO424" s="369" t="s">
        <v>1443</v>
      </c>
      <c r="AP424" s="481"/>
      <c r="AQ424" s="372"/>
      <c r="AR424" s="653"/>
      <c r="AS424" s="353"/>
      <c r="AT424" s="382" t="s">
        <v>2869</v>
      </c>
      <c r="AU424" s="657" t="s">
        <v>2869</v>
      </c>
      <c r="AV424" s="382" t="s">
        <v>2869</v>
      </c>
      <c r="AW424" s="658" t="s">
        <v>2869</v>
      </c>
      <c r="AX424" s="359"/>
    </row>
    <row r="425">
      <c r="A425" s="480" t="s">
        <v>5132</v>
      </c>
      <c r="B425" s="433">
        <v>46169.0</v>
      </c>
      <c r="C425" s="434" t="s">
        <v>5827</v>
      </c>
      <c r="D425" s="363" t="s">
        <v>5828</v>
      </c>
      <c r="E425" s="367"/>
      <c r="F425" s="365"/>
      <c r="G425" s="368"/>
      <c r="H425" s="655"/>
      <c r="I425" s="365"/>
      <c r="J425" s="366"/>
      <c r="K425" s="367"/>
      <c r="L425" s="365"/>
      <c r="M425" s="368"/>
      <c r="N425" s="655"/>
      <c r="O425" s="365"/>
      <c r="P425" s="366"/>
      <c r="Q425" s="367">
        <v>1.0</v>
      </c>
      <c r="R425" s="365">
        <v>2.0</v>
      </c>
      <c r="S425" s="368"/>
      <c r="T425" s="655"/>
      <c r="U425" s="365"/>
      <c r="V425" s="366"/>
      <c r="W425" s="364"/>
      <c r="X425" s="365"/>
      <c r="Y425" s="368"/>
      <c r="Z425" s="655"/>
      <c r="AA425" s="365"/>
      <c r="AB425" s="366"/>
      <c r="AC425" s="364"/>
      <c r="AD425" s="365"/>
      <c r="AE425" s="368"/>
      <c r="AF425" s="655"/>
      <c r="AG425" s="365"/>
      <c r="AH425" s="366"/>
      <c r="AI425" s="364"/>
      <c r="AJ425" s="365"/>
      <c r="AK425" s="368"/>
      <c r="AL425" s="655"/>
      <c r="AM425" s="365"/>
      <c r="AN425" s="366"/>
      <c r="AO425" s="369" t="s">
        <v>1891</v>
      </c>
      <c r="AP425" s="481"/>
      <c r="AQ425" s="380" t="s">
        <v>7842</v>
      </c>
      <c r="AR425" s="653" t="s">
        <v>7472</v>
      </c>
      <c r="AS425" s="353"/>
      <c r="AT425" s="382">
        <v>10.0</v>
      </c>
      <c r="AU425" s="657">
        <v>90.0</v>
      </c>
      <c r="AV425" s="382">
        <v>0.0</v>
      </c>
      <c r="AW425" s="658">
        <v>100.0</v>
      </c>
      <c r="AX425" s="393" t="s">
        <v>3037</v>
      </c>
    </row>
    <row r="426">
      <c r="A426" s="480" t="s">
        <v>5132</v>
      </c>
      <c r="B426" s="433">
        <v>46169.0</v>
      </c>
      <c r="C426" s="434" t="s">
        <v>5829</v>
      </c>
      <c r="D426" s="363" t="s">
        <v>5830</v>
      </c>
      <c r="E426" s="367"/>
      <c r="F426" s="365"/>
      <c r="G426" s="368"/>
      <c r="H426" s="655"/>
      <c r="I426" s="365"/>
      <c r="J426" s="366"/>
      <c r="K426" s="367"/>
      <c r="L426" s="365"/>
      <c r="M426" s="368"/>
      <c r="N426" s="655"/>
      <c r="O426" s="365"/>
      <c r="P426" s="366"/>
      <c r="Q426" s="367"/>
      <c r="R426" s="365"/>
      <c r="S426" s="368"/>
      <c r="T426" s="655"/>
      <c r="U426" s="365"/>
      <c r="V426" s="366"/>
      <c r="W426" s="364"/>
      <c r="X426" s="365"/>
      <c r="Y426" s="368"/>
      <c r="Z426" s="655"/>
      <c r="AA426" s="365"/>
      <c r="AB426" s="366"/>
      <c r="AC426" s="364"/>
      <c r="AD426" s="365"/>
      <c r="AE426" s="368"/>
      <c r="AF426" s="655"/>
      <c r="AG426" s="365"/>
      <c r="AH426" s="366"/>
      <c r="AI426" s="364"/>
      <c r="AJ426" s="365"/>
      <c r="AK426" s="368"/>
      <c r="AL426" s="655"/>
      <c r="AM426" s="365"/>
      <c r="AN426" s="366"/>
      <c r="AO426" s="369" t="s">
        <v>1891</v>
      </c>
      <c r="AP426" s="481"/>
      <c r="AQ426" s="372"/>
      <c r="AR426" s="653" t="s">
        <v>7472</v>
      </c>
      <c r="AS426" s="353"/>
      <c r="AT426" s="382">
        <v>0.0</v>
      </c>
      <c r="AU426" s="657">
        <v>100.0</v>
      </c>
      <c r="AV426" s="382">
        <v>0.0</v>
      </c>
      <c r="AW426" s="658">
        <v>100.0</v>
      </c>
      <c r="AX426" s="393" t="s">
        <v>3037</v>
      </c>
    </row>
    <row r="427">
      <c r="A427" s="480" t="s">
        <v>5164</v>
      </c>
      <c r="B427" s="433">
        <v>46167.0</v>
      </c>
      <c r="C427" s="434" t="s">
        <v>7843</v>
      </c>
      <c r="D427" s="363" t="s">
        <v>7844</v>
      </c>
      <c r="E427" s="367"/>
      <c r="F427" s="365"/>
      <c r="G427" s="368"/>
      <c r="H427" s="655"/>
      <c r="I427" s="365"/>
      <c r="J427" s="366"/>
      <c r="K427" s="367"/>
      <c r="L427" s="365"/>
      <c r="M427" s="368"/>
      <c r="N427" s="655"/>
      <c r="O427" s="365"/>
      <c r="P427" s="366"/>
      <c r="Q427" s="367"/>
      <c r="R427" s="365">
        <v>1.0</v>
      </c>
      <c r="S427" s="368"/>
      <c r="T427" s="655"/>
      <c r="U427" s="365"/>
      <c r="V427" s="366"/>
      <c r="W427" s="364"/>
      <c r="X427" s="365"/>
      <c r="Y427" s="368"/>
      <c r="Z427" s="655"/>
      <c r="AA427" s="365"/>
      <c r="AB427" s="366"/>
      <c r="AC427" s="364"/>
      <c r="AD427" s="365"/>
      <c r="AE427" s="368"/>
      <c r="AF427" s="655"/>
      <c r="AG427" s="365"/>
      <c r="AH427" s="366"/>
      <c r="AI427" s="364"/>
      <c r="AJ427" s="365"/>
      <c r="AK427" s="368"/>
      <c r="AL427" s="655"/>
      <c r="AM427" s="365"/>
      <c r="AN427" s="366"/>
      <c r="AO427" s="369" t="s">
        <v>1891</v>
      </c>
      <c r="AP427" s="481"/>
      <c r="AQ427" s="380" t="s">
        <v>7845</v>
      </c>
      <c r="AR427" s="653" t="s">
        <v>7472</v>
      </c>
      <c r="AS427" s="353"/>
      <c r="AT427" s="382">
        <v>3.0</v>
      </c>
      <c r="AU427" s="657">
        <v>97.0</v>
      </c>
      <c r="AV427" s="382">
        <v>0.0</v>
      </c>
      <c r="AW427" s="658">
        <v>100.0</v>
      </c>
      <c r="AX427" s="393" t="s">
        <v>3037</v>
      </c>
    </row>
    <row r="428">
      <c r="A428" s="480" t="s">
        <v>5132</v>
      </c>
      <c r="B428" s="433">
        <v>46169.0</v>
      </c>
      <c r="C428" s="434" t="s">
        <v>7846</v>
      </c>
      <c r="D428" s="363" t="s">
        <v>7847</v>
      </c>
      <c r="E428" s="367"/>
      <c r="F428" s="365"/>
      <c r="G428" s="368"/>
      <c r="H428" s="655"/>
      <c r="I428" s="365"/>
      <c r="J428" s="366"/>
      <c r="K428" s="367"/>
      <c r="L428" s="365"/>
      <c r="M428" s="368"/>
      <c r="N428" s="655"/>
      <c r="O428" s="365"/>
      <c r="P428" s="366"/>
      <c r="Q428" s="367"/>
      <c r="R428" s="365"/>
      <c r="S428" s="368"/>
      <c r="T428" s="655"/>
      <c r="U428" s="365"/>
      <c r="V428" s="366"/>
      <c r="W428" s="364"/>
      <c r="X428" s="365">
        <v>1.0</v>
      </c>
      <c r="Y428" s="368"/>
      <c r="Z428" s="655"/>
      <c r="AA428" s="365"/>
      <c r="AB428" s="366"/>
      <c r="AC428" s="364"/>
      <c r="AD428" s="365"/>
      <c r="AE428" s="368"/>
      <c r="AF428" s="655"/>
      <c r="AG428" s="365"/>
      <c r="AH428" s="366"/>
      <c r="AI428" s="364"/>
      <c r="AJ428" s="365"/>
      <c r="AK428" s="368"/>
      <c r="AL428" s="655"/>
      <c r="AM428" s="365"/>
      <c r="AN428" s="366"/>
      <c r="AO428" s="369" t="s">
        <v>1891</v>
      </c>
      <c r="AP428" s="481"/>
      <c r="AQ428" s="380" t="s">
        <v>7848</v>
      </c>
      <c r="AR428" s="653" t="s">
        <v>7472</v>
      </c>
      <c r="AS428" s="353"/>
      <c r="AT428" s="382">
        <v>3.0</v>
      </c>
      <c r="AU428" s="657">
        <v>97.0</v>
      </c>
      <c r="AV428" s="382">
        <v>0.0</v>
      </c>
      <c r="AW428" s="658">
        <v>100.0</v>
      </c>
      <c r="AX428" s="393" t="s">
        <v>3037</v>
      </c>
    </row>
    <row r="429">
      <c r="A429" s="480" t="s">
        <v>5138</v>
      </c>
      <c r="B429" s="433">
        <v>46168.0</v>
      </c>
      <c r="C429" s="434" t="s">
        <v>7849</v>
      </c>
      <c r="D429" s="363" t="s">
        <v>7850</v>
      </c>
      <c r="E429" s="367"/>
      <c r="F429" s="365"/>
      <c r="G429" s="368"/>
      <c r="H429" s="655"/>
      <c r="I429" s="365"/>
      <c r="J429" s="366"/>
      <c r="K429" s="367"/>
      <c r="L429" s="365">
        <v>1.0</v>
      </c>
      <c r="M429" s="368"/>
      <c r="N429" s="655"/>
      <c r="O429" s="365"/>
      <c r="P429" s="366"/>
      <c r="Q429" s="367"/>
      <c r="R429" s="365"/>
      <c r="S429" s="368"/>
      <c r="T429" s="655"/>
      <c r="U429" s="365"/>
      <c r="V429" s="366"/>
      <c r="W429" s="364"/>
      <c r="X429" s="365">
        <v>1.0</v>
      </c>
      <c r="Y429" s="368"/>
      <c r="Z429" s="655"/>
      <c r="AA429" s="365"/>
      <c r="AB429" s="366"/>
      <c r="AC429" s="364"/>
      <c r="AD429" s="365"/>
      <c r="AE429" s="368"/>
      <c r="AF429" s="655"/>
      <c r="AG429" s="365"/>
      <c r="AH429" s="366"/>
      <c r="AI429" s="364"/>
      <c r="AJ429" s="365"/>
      <c r="AK429" s="368"/>
      <c r="AL429" s="655"/>
      <c r="AM429" s="365"/>
      <c r="AN429" s="366"/>
      <c r="AO429" s="369" t="s">
        <v>1891</v>
      </c>
      <c r="AP429" s="481"/>
      <c r="AQ429" s="380" t="s">
        <v>7851</v>
      </c>
      <c r="AR429" s="653" t="s">
        <v>7472</v>
      </c>
      <c r="AS429" s="353"/>
      <c r="AT429" s="382">
        <v>6.0</v>
      </c>
      <c r="AU429" s="657">
        <v>94.0</v>
      </c>
      <c r="AV429" s="382">
        <v>0.0</v>
      </c>
      <c r="AW429" s="658">
        <v>100.0</v>
      </c>
      <c r="AX429" s="393" t="s">
        <v>3037</v>
      </c>
    </row>
    <row r="430">
      <c r="A430" s="480" t="s">
        <v>5138</v>
      </c>
      <c r="B430" s="433">
        <v>46168.0</v>
      </c>
      <c r="C430" s="434" t="s">
        <v>7852</v>
      </c>
      <c r="D430" s="363" t="s">
        <v>7853</v>
      </c>
      <c r="E430" s="367"/>
      <c r="F430" s="365"/>
      <c r="G430" s="368"/>
      <c r="H430" s="655"/>
      <c r="I430" s="365"/>
      <c r="J430" s="366"/>
      <c r="K430" s="367"/>
      <c r="L430" s="365"/>
      <c r="M430" s="368"/>
      <c r="N430" s="655"/>
      <c r="O430" s="365"/>
      <c r="P430" s="366"/>
      <c r="Q430" s="367"/>
      <c r="R430" s="365"/>
      <c r="S430" s="368"/>
      <c r="T430" s="655"/>
      <c r="U430" s="365"/>
      <c r="V430" s="366"/>
      <c r="W430" s="364"/>
      <c r="X430" s="365"/>
      <c r="Y430" s="368"/>
      <c r="Z430" s="655"/>
      <c r="AA430" s="365"/>
      <c r="AB430" s="366"/>
      <c r="AC430" s="364"/>
      <c r="AD430" s="365"/>
      <c r="AE430" s="368"/>
      <c r="AF430" s="655"/>
      <c r="AG430" s="365"/>
      <c r="AH430" s="366"/>
      <c r="AI430" s="364"/>
      <c r="AJ430" s="365"/>
      <c r="AK430" s="368"/>
      <c r="AL430" s="655"/>
      <c r="AM430" s="365"/>
      <c r="AN430" s="366"/>
      <c r="AO430" s="369" t="s">
        <v>1891</v>
      </c>
      <c r="AP430" s="481"/>
      <c r="AQ430" s="372"/>
      <c r="AR430" s="653" t="s">
        <v>7472</v>
      </c>
      <c r="AS430" s="353"/>
      <c r="AT430" s="382">
        <v>0.0</v>
      </c>
      <c r="AU430" s="657">
        <v>100.0</v>
      </c>
      <c r="AV430" s="382">
        <v>0.0</v>
      </c>
      <c r="AW430" s="658">
        <v>100.0</v>
      </c>
      <c r="AX430" s="393" t="s">
        <v>3037</v>
      </c>
    </row>
    <row r="431">
      <c r="A431" s="480" t="s">
        <v>5138</v>
      </c>
      <c r="B431" s="433">
        <v>46168.0</v>
      </c>
      <c r="C431" s="434" t="s">
        <v>5833</v>
      </c>
      <c r="D431" s="363" t="s">
        <v>5834</v>
      </c>
      <c r="E431" s="367"/>
      <c r="F431" s="365"/>
      <c r="G431" s="368"/>
      <c r="H431" s="655"/>
      <c r="I431" s="365"/>
      <c r="J431" s="366"/>
      <c r="K431" s="367"/>
      <c r="L431" s="365"/>
      <c r="M431" s="368"/>
      <c r="N431" s="655"/>
      <c r="O431" s="365"/>
      <c r="P431" s="366"/>
      <c r="Q431" s="367"/>
      <c r="R431" s="365"/>
      <c r="S431" s="368"/>
      <c r="T431" s="655"/>
      <c r="U431" s="365"/>
      <c r="V431" s="366"/>
      <c r="W431" s="364"/>
      <c r="X431" s="365"/>
      <c r="Y431" s="368"/>
      <c r="Z431" s="655"/>
      <c r="AA431" s="365"/>
      <c r="AB431" s="366"/>
      <c r="AC431" s="364"/>
      <c r="AD431" s="365"/>
      <c r="AE431" s="368"/>
      <c r="AF431" s="655"/>
      <c r="AG431" s="365"/>
      <c r="AH431" s="366"/>
      <c r="AI431" s="364"/>
      <c r="AJ431" s="365"/>
      <c r="AK431" s="368"/>
      <c r="AL431" s="655"/>
      <c r="AM431" s="365"/>
      <c r="AN431" s="366"/>
      <c r="AO431" s="369" t="s">
        <v>1891</v>
      </c>
      <c r="AP431" s="481"/>
      <c r="AQ431" s="372"/>
      <c r="AR431" s="653"/>
      <c r="AS431" s="353"/>
      <c r="AT431" s="382" t="s">
        <v>2869</v>
      </c>
      <c r="AU431" s="657" t="s">
        <v>2869</v>
      </c>
      <c r="AV431" s="382" t="s">
        <v>2869</v>
      </c>
      <c r="AW431" s="658" t="s">
        <v>2869</v>
      </c>
      <c r="AX431" s="359"/>
    </row>
    <row r="432">
      <c r="A432" s="480" t="s">
        <v>5132</v>
      </c>
      <c r="B432" s="433">
        <v>46169.0</v>
      </c>
      <c r="C432" s="434" t="s">
        <v>7854</v>
      </c>
      <c r="D432" s="363" t="s">
        <v>7855</v>
      </c>
      <c r="E432" s="367"/>
      <c r="F432" s="365"/>
      <c r="G432" s="368"/>
      <c r="H432" s="655"/>
      <c r="I432" s="365"/>
      <c r="J432" s="366"/>
      <c r="K432" s="367"/>
      <c r="L432" s="365"/>
      <c r="M432" s="368"/>
      <c r="N432" s="655"/>
      <c r="O432" s="365"/>
      <c r="P432" s="366"/>
      <c r="Q432" s="367"/>
      <c r="R432" s="365"/>
      <c r="S432" s="368"/>
      <c r="T432" s="655"/>
      <c r="U432" s="365"/>
      <c r="V432" s="366"/>
      <c r="W432" s="364"/>
      <c r="X432" s="365"/>
      <c r="Y432" s="368"/>
      <c r="Z432" s="655"/>
      <c r="AA432" s="365"/>
      <c r="AB432" s="366"/>
      <c r="AC432" s="364"/>
      <c r="AD432" s="365"/>
      <c r="AE432" s="368"/>
      <c r="AF432" s="655"/>
      <c r="AG432" s="365"/>
      <c r="AH432" s="366"/>
      <c r="AI432" s="364"/>
      <c r="AJ432" s="365"/>
      <c r="AK432" s="368"/>
      <c r="AL432" s="655"/>
      <c r="AM432" s="365"/>
      <c r="AN432" s="366"/>
      <c r="AO432" s="369" t="s">
        <v>1891</v>
      </c>
      <c r="AP432" s="481"/>
      <c r="AQ432" s="372"/>
      <c r="AR432" s="653"/>
      <c r="AS432" s="353"/>
      <c r="AT432" s="382" t="s">
        <v>2869</v>
      </c>
      <c r="AU432" s="657" t="s">
        <v>2869</v>
      </c>
      <c r="AV432" s="382" t="s">
        <v>2869</v>
      </c>
      <c r="AW432" s="658" t="s">
        <v>2869</v>
      </c>
      <c r="AX432" s="359"/>
    </row>
    <row r="433">
      <c r="A433" s="480" t="s">
        <v>5164</v>
      </c>
      <c r="B433" s="433">
        <v>46167.0</v>
      </c>
      <c r="C433" s="434" t="s">
        <v>7856</v>
      </c>
      <c r="D433" s="363" t="s">
        <v>7857</v>
      </c>
      <c r="E433" s="367"/>
      <c r="F433" s="365"/>
      <c r="G433" s="368"/>
      <c r="H433" s="655"/>
      <c r="I433" s="365"/>
      <c r="J433" s="366"/>
      <c r="K433" s="367"/>
      <c r="L433" s="365"/>
      <c r="M433" s="368"/>
      <c r="N433" s="655"/>
      <c r="O433" s="365"/>
      <c r="P433" s="366"/>
      <c r="Q433" s="367"/>
      <c r="R433" s="365"/>
      <c r="S433" s="368"/>
      <c r="T433" s="655"/>
      <c r="U433" s="365"/>
      <c r="V433" s="366"/>
      <c r="W433" s="364"/>
      <c r="X433" s="365"/>
      <c r="Y433" s="368"/>
      <c r="Z433" s="655"/>
      <c r="AA433" s="365"/>
      <c r="AB433" s="366"/>
      <c r="AC433" s="364"/>
      <c r="AD433" s="365"/>
      <c r="AE433" s="368"/>
      <c r="AF433" s="655"/>
      <c r="AG433" s="365"/>
      <c r="AH433" s="366"/>
      <c r="AI433" s="364"/>
      <c r="AJ433" s="365"/>
      <c r="AK433" s="368"/>
      <c r="AL433" s="655"/>
      <c r="AM433" s="365"/>
      <c r="AN433" s="366"/>
      <c r="AO433" s="369" t="s">
        <v>1891</v>
      </c>
      <c r="AP433" s="481"/>
      <c r="AQ433" s="372"/>
      <c r="AR433" s="653"/>
      <c r="AS433" s="353"/>
      <c r="AT433" s="382" t="s">
        <v>2869</v>
      </c>
      <c r="AU433" s="657" t="s">
        <v>2869</v>
      </c>
      <c r="AV433" s="382" t="s">
        <v>2869</v>
      </c>
      <c r="AW433" s="658" t="s">
        <v>2869</v>
      </c>
      <c r="AX433" s="359"/>
    </row>
    <row r="434">
      <c r="A434" s="480" t="s">
        <v>5138</v>
      </c>
      <c r="B434" s="433">
        <v>46168.0</v>
      </c>
      <c r="C434" s="434" t="s">
        <v>5835</v>
      </c>
      <c r="D434" s="363" t="s">
        <v>5836</v>
      </c>
      <c r="E434" s="367"/>
      <c r="F434" s="365"/>
      <c r="G434" s="368"/>
      <c r="H434" s="655"/>
      <c r="I434" s="365"/>
      <c r="J434" s="366"/>
      <c r="K434" s="367"/>
      <c r="L434" s="365"/>
      <c r="M434" s="368"/>
      <c r="N434" s="655"/>
      <c r="O434" s="365"/>
      <c r="P434" s="366"/>
      <c r="Q434" s="367"/>
      <c r="R434" s="365"/>
      <c r="S434" s="368"/>
      <c r="T434" s="655"/>
      <c r="U434" s="365"/>
      <c r="V434" s="366"/>
      <c r="W434" s="364"/>
      <c r="X434" s="365"/>
      <c r="Y434" s="368"/>
      <c r="Z434" s="655"/>
      <c r="AA434" s="365"/>
      <c r="AB434" s="366"/>
      <c r="AC434" s="364"/>
      <c r="AD434" s="365"/>
      <c r="AE434" s="368"/>
      <c r="AF434" s="655"/>
      <c r="AG434" s="365"/>
      <c r="AH434" s="366"/>
      <c r="AI434" s="364"/>
      <c r="AJ434" s="365"/>
      <c r="AK434" s="368"/>
      <c r="AL434" s="655"/>
      <c r="AM434" s="365"/>
      <c r="AN434" s="366"/>
      <c r="AO434" s="369" t="s">
        <v>1891</v>
      </c>
      <c r="AP434" s="481"/>
      <c r="AQ434" s="372"/>
      <c r="AR434" s="653"/>
      <c r="AS434" s="353"/>
      <c r="AT434" s="382" t="s">
        <v>2869</v>
      </c>
      <c r="AU434" s="657" t="s">
        <v>2869</v>
      </c>
      <c r="AV434" s="382" t="s">
        <v>2869</v>
      </c>
      <c r="AW434" s="658" t="s">
        <v>2869</v>
      </c>
      <c r="AX434" s="359"/>
    </row>
    <row r="435">
      <c r="A435" s="480" t="s">
        <v>5138</v>
      </c>
      <c r="B435" s="433">
        <v>46168.0</v>
      </c>
      <c r="C435" s="434" t="s">
        <v>7858</v>
      </c>
      <c r="D435" s="363" t="s">
        <v>7859</v>
      </c>
      <c r="E435" s="367"/>
      <c r="F435" s="365"/>
      <c r="G435" s="368"/>
      <c r="H435" s="655"/>
      <c r="I435" s="365"/>
      <c r="J435" s="366"/>
      <c r="K435" s="367"/>
      <c r="L435" s="365"/>
      <c r="M435" s="368"/>
      <c r="N435" s="655"/>
      <c r="O435" s="365"/>
      <c r="P435" s="366"/>
      <c r="Q435" s="367"/>
      <c r="R435" s="365"/>
      <c r="S435" s="368"/>
      <c r="T435" s="655"/>
      <c r="U435" s="365"/>
      <c r="V435" s="366"/>
      <c r="W435" s="364"/>
      <c r="X435" s="365"/>
      <c r="Y435" s="368"/>
      <c r="Z435" s="655"/>
      <c r="AA435" s="365"/>
      <c r="AB435" s="366"/>
      <c r="AC435" s="364"/>
      <c r="AD435" s="365"/>
      <c r="AE435" s="368"/>
      <c r="AF435" s="655"/>
      <c r="AG435" s="365"/>
      <c r="AH435" s="366"/>
      <c r="AI435" s="364"/>
      <c r="AJ435" s="365"/>
      <c r="AK435" s="368"/>
      <c r="AL435" s="655"/>
      <c r="AM435" s="365"/>
      <c r="AN435" s="366"/>
      <c r="AO435" s="369" t="s">
        <v>1891</v>
      </c>
      <c r="AP435" s="481"/>
      <c r="AQ435" s="372"/>
      <c r="AR435" s="653"/>
      <c r="AS435" s="353"/>
      <c r="AT435" s="382" t="s">
        <v>2869</v>
      </c>
      <c r="AU435" s="657" t="s">
        <v>2869</v>
      </c>
      <c r="AV435" s="382" t="s">
        <v>2869</v>
      </c>
      <c r="AW435" s="658" t="s">
        <v>2869</v>
      </c>
      <c r="AX435" s="359"/>
    </row>
    <row r="436">
      <c r="A436" s="480" t="s">
        <v>5138</v>
      </c>
      <c r="B436" s="433">
        <v>46168.0</v>
      </c>
      <c r="C436" s="434" t="s">
        <v>7860</v>
      </c>
      <c r="D436" s="363" t="s">
        <v>7861</v>
      </c>
      <c r="E436" s="367"/>
      <c r="F436" s="365"/>
      <c r="G436" s="368"/>
      <c r="H436" s="655"/>
      <c r="I436" s="365"/>
      <c r="J436" s="366"/>
      <c r="K436" s="367"/>
      <c r="L436" s="365"/>
      <c r="M436" s="368"/>
      <c r="N436" s="655"/>
      <c r="O436" s="365"/>
      <c r="P436" s="366"/>
      <c r="Q436" s="367"/>
      <c r="R436" s="365"/>
      <c r="S436" s="368"/>
      <c r="T436" s="655"/>
      <c r="U436" s="365"/>
      <c r="V436" s="366"/>
      <c r="W436" s="364"/>
      <c r="X436" s="365"/>
      <c r="Y436" s="368"/>
      <c r="Z436" s="655"/>
      <c r="AA436" s="365"/>
      <c r="AB436" s="366"/>
      <c r="AC436" s="364"/>
      <c r="AD436" s="365"/>
      <c r="AE436" s="368"/>
      <c r="AF436" s="655"/>
      <c r="AG436" s="365"/>
      <c r="AH436" s="366"/>
      <c r="AI436" s="364"/>
      <c r="AJ436" s="365"/>
      <c r="AK436" s="368"/>
      <c r="AL436" s="655"/>
      <c r="AM436" s="365"/>
      <c r="AN436" s="366"/>
      <c r="AO436" s="369" t="s">
        <v>1891</v>
      </c>
      <c r="AP436" s="481"/>
      <c r="AQ436" s="372"/>
      <c r="AR436" s="653"/>
      <c r="AS436" s="353"/>
      <c r="AT436" s="382" t="s">
        <v>2869</v>
      </c>
      <c r="AU436" s="657" t="s">
        <v>2869</v>
      </c>
      <c r="AV436" s="382" t="s">
        <v>2869</v>
      </c>
      <c r="AW436" s="658" t="s">
        <v>2869</v>
      </c>
      <c r="AX436" s="359"/>
    </row>
    <row r="437">
      <c r="A437" s="480" t="s">
        <v>5164</v>
      </c>
      <c r="B437" s="433">
        <v>46167.0</v>
      </c>
      <c r="C437" s="434" t="s">
        <v>7862</v>
      </c>
      <c r="D437" s="363" t="s">
        <v>7863</v>
      </c>
      <c r="E437" s="367"/>
      <c r="F437" s="365"/>
      <c r="G437" s="368"/>
      <c r="H437" s="655"/>
      <c r="I437" s="365"/>
      <c r="J437" s="366"/>
      <c r="K437" s="367"/>
      <c r="L437" s="365"/>
      <c r="M437" s="368"/>
      <c r="N437" s="655"/>
      <c r="O437" s="365"/>
      <c r="P437" s="366"/>
      <c r="Q437" s="367"/>
      <c r="R437" s="365"/>
      <c r="S437" s="368"/>
      <c r="T437" s="655"/>
      <c r="U437" s="365"/>
      <c r="V437" s="366"/>
      <c r="W437" s="364"/>
      <c r="X437" s="365"/>
      <c r="Y437" s="368"/>
      <c r="Z437" s="655"/>
      <c r="AA437" s="365"/>
      <c r="AB437" s="366"/>
      <c r="AC437" s="364"/>
      <c r="AD437" s="365"/>
      <c r="AE437" s="368"/>
      <c r="AF437" s="655"/>
      <c r="AG437" s="365"/>
      <c r="AH437" s="366"/>
      <c r="AI437" s="364"/>
      <c r="AJ437" s="365"/>
      <c r="AK437" s="368"/>
      <c r="AL437" s="655"/>
      <c r="AM437" s="365"/>
      <c r="AN437" s="366"/>
      <c r="AO437" s="369" t="s">
        <v>1891</v>
      </c>
      <c r="AP437" s="481"/>
      <c r="AQ437" s="372"/>
      <c r="AR437" s="653"/>
      <c r="AS437" s="353"/>
      <c r="AT437" s="382" t="s">
        <v>2869</v>
      </c>
      <c r="AU437" s="657" t="s">
        <v>2869</v>
      </c>
      <c r="AV437" s="382" t="s">
        <v>2869</v>
      </c>
      <c r="AW437" s="658" t="s">
        <v>2869</v>
      </c>
      <c r="AX437" s="359"/>
    </row>
    <row r="438">
      <c r="A438" s="480" t="s">
        <v>5132</v>
      </c>
      <c r="B438" s="433">
        <v>46169.0</v>
      </c>
      <c r="C438" s="434" t="s">
        <v>7864</v>
      </c>
      <c r="D438" s="363" t="s">
        <v>7865</v>
      </c>
      <c r="E438" s="367"/>
      <c r="F438" s="365"/>
      <c r="G438" s="368"/>
      <c r="H438" s="655"/>
      <c r="I438" s="365"/>
      <c r="J438" s="366"/>
      <c r="K438" s="367"/>
      <c r="L438" s="365"/>
      <c r="M438" s="368"/>
      <c r="N438" s="655"/>
      <c r="O438" s="365"/>
      <c r="P438" s="366"/>
      <c r="Q438" s="367"/>
      <c r="R438" s="365"/>
      <c r="S438" s="368"/>
      <c r="T438" s="655"/>
      <c r="U438" s="365"/>
      <c r="V438" s="366"/>
      <c r="W438" s="364"/>
      <c r="X438" s="365"/>
      <c r="Y438" s="368"/>
      <c r="Z438" s="655"/>
      <c r="AA438" s="365"/>
      <c r="AB438" s="366"/>
      <c r="AC438" s="364"/>
      <c r="AD438" s="365"/>
      <c r="AE438" s="368"/>
      <c r="AF438" s="655"/>
      <c r="AG438" s="365"/>
      <c r="AH438" s="366"/>
      <c r="AI438" s="364"/>
      <c r="AJ438" s="365"/>
      <c r="AK438" s="368"/>
      <c r="AL438" s="655"/>
      <c r="AM438" s="365"/>
      <c r="AN438" s="366"/>
      <c r="AO438" s="369" t="s">
        <v>1891</v>
      </c>
      <c r="AP438" s="481"/>
      <c r="AQ438" s="372"/>
      <c r="AR438" s="653"/>
      <c r="AS438" s="353"/>
      <c r="AT438" s="382" t="s">
        <v>2869</v>
      </c>
      <c r="AU438" s="657" t="s">
        <v>2869</v>
      </c>
      <c r="AV438" s="382" t="s">
        <v>2869</v>
      </c>
      <c r="AW438" s="658" t="s">
        <v>2869</v>
      </c>
      <c r="AX438" s="359"/>
    </row>
    <row r="439">
      <c r="A439" s="480" t="s">
        <v>5132</v>
      </c>
      <c r="B439" s="433">
        <v>46169.0</v>
      </c>
      <c r="C439" s="434" t="s">
        <v>7866</v>
      </c>
      <c r="D439" s="363" t="s">
        <v>7867</v>
      </c>
      <c r="E439" s="367"/>
      <c r="F439" s="365"/>
      <c r="G439" s="368"/>
      <c r="H439" s="655"/>
      <c r="I439" s="365"/>
      <c r="J439" s="366"/>
      <c r="K439" s="367"/>
      <c r="L439" s="365"/>
      <c r="M439" s="368"/>
      <c r="N439" s="655"/>
      <c r="O439" s="365"/>
      <c r="P439" s="366"/>
      <c r="Q439" s="367"/>
      <c r="R439" s="365"/>
      <c r="S439" s="368"/>
      <c r="T439" s="655"/>
      <c r="U439" s="365"/>
      <c r="V439" s="366"/>
      <c r="W439" s="364"/>
      <c r="X439" s="365"/>
      <c r="Y439" s="368"/>
      <c r="Z439" s="655"/>
      <c r="AA439" s="365"/>
      <c r="AB439" s="366"/>
      <c r="AC439" s="364"/>
      <c r="AD439" s="365"/>
      <c r="AE439" s="368"/>
      <c r="AF439" s="655"/>
      <c r="AG439" s="365"/>
      <c r="AH439" s="366"/>
      <c r="AI439" s="364"/>
      <c r="AJ439" s="365"/>
      <c r="AK439" s="368"/>
      <c r="AL439" s="655"/>
      <c r="AM439" s="365"/>
      <c r="AN439" s="366"/>
      <c r="AO439" s="369" t="s">
        <v>1891</v>
      </c>
      <c r="AP439" s="481"/>
      <c r="AQ439" s="372"/>
      <c r="AR439" s="653"/>
      <c r="AS439" s="353"/>
      <c r="AT439" s="382" t="s">
        <v>2869</v>
      </c>
      <c r="AU439" s="657" t="s">
        <v>2869</v>
      </c>
      <c r="AV439" s="382" t="s">
        <v>2869</v>
      </c>
      <c r="AW439" s="658" t="s">
        <v>2869</v>
      </c>
      <c r="AX439" s="359"/>
    </row>
    <row r="440">
      <c r="A440" s="480" t="s">
        <v>5138</v>
      </c>
      <c r="B440" s="433">
        <v>46168.0</v>
      </c>
      <c r="C440" s="434" t="s">
        <v>7868</v>
      </c>
      <c r="D440" s="363" t="s">
        <v>7869</v>
      </c>
      <c r="E440" s="367"/>
      <c r="F440" s="365"/>
      <c r="G440" s="368"/>
      <c r="H440" s="655"/>
      <c r="I440" s="365"/>
      <c r="J440" s="366"/>
      <c r="K440" s="367"/>
      <c r="L440" s="365"/>
      <c r="M440" s="368"/>
      <c r="N440" s="655"/>
      <c r="O440" s="365"/>
      <c r="P440" s="366"/>
      <c r="Q440" s="367"/>
      <c r="R440" s="365"/>
      <c r="S440" s="368"/>
      <c r="T440" s="655"/>
      <c r="U440" s="365"/>
      <c r="V440" s="366"/>
      <c r="W440" s="364"/>
      <c r="X440" s="365"/>
      <c r="Y440" s="368"/>
      <c r="Z440" s="655"/>
      <c r="AA440" s="365"/>
      <c r="AB440" s="366"/>
      <c r="AC440" s="364"/>
      <c r="AD440" s="365"/>
      <c r="AE440" s="368"/>
      <c r="AF440" s="655"/>
      <c r="AG440" s="365"/>
      <c r="AH440" s="366"/>
      <c r="AI440" s="364"/>
      <c r="AJ440" s="365"/>
      <c r="AK440" s="368"/>
      <c r="AL440" s="655"/>
      <c r="AM440" s="365"/>
      <c r="AN440" s="366"/>
      <c r="AO440" s="369" t="s">
        <v>1891</v>
      </c>
      <c r="AP440" s="481"/>
      <c r="AQ440" s="372"/>
      <c r="AR440" s="653"/>
      <c r="AS440" s="353"/>
      <c r="AT440" s="382" t="s">
        <v>2869</v>
      </c>
      <c r="AU440" s="657" t="s">
        <v>2869</v>
      </c>
      <c r="AV440" s="382" t="s">
        <v>2869</v>
      </c>
      <c r="AW440" s="658" t="s">
        <v>2869</v>
      </c>
      <c r="AX440" s="359"/>
    </row>
    <row r="441">
      <c r="A441" s="480" t="s">
        <v>5132</v>
      </c>
      <c r="B441" s="433">
        <v>46169.0</v>
      </c>
      <c r="C441" s="434" t="s">
        <v>5845</v>
      </c>
      <c r="D441" s="363" t="s">
        <v>5846</v>
      </c>
      <c r="E441" s="367">
        <v>1.0</v>
      </c>
      <c r="F441" s="365">
        <v>1.0</v>
      </c>
      <c r="G441" s="368"/>
      <c r="H441" s="655"/>
      <c r="I441" s="365"/>
      <c r="J441" s="366"/>
      <c r="K441" s="367"/>
      <c r="L441" s="365"/>
      <c r="M441" s="368"/>
      <c r="N441" s="655"/>
      <c r="O441" s="365"/>
      <c r="P441" s="366"/>
      <c r="Q441" s="367"/>
      <c r="R441" s="365"/>
      <c r="S441" s="368"/>
      <c r="T441" s="655"/>
      <c r="U441" s="365"/>
      <c r="V441" s="366"/>
      <c r="W441" s="364">
        <v>1.0</v>
      </c>
      <c r="X441" s="365">
        <v>2.0</v>
      </c>
      <c r="Y441" s="368"/>
      <c r="Z441" s="655"/>
      <c r="AA441" s="365"/>
      <c r="AB441" s="366"/>
      <c r="AC441" s="364"/>
      <c r="AD441" s="365"/>
      <c r="AE441" s="368"/>
      <c r="AF441" s="655"/>
      <c r="AG441" s="365"/>
      <c r="AH441" s="366"/>
      <c r="AI441" s="364"/>
      <c r="AJ441" s="365"/>
      <c r="AK441" s="368"/>
      <c r="AL441" s="655"/>
      <c r="AM441" s="365"/>
      <c r="AN441" s="366"/>
      <c r="AO441" s="369" t="s">
        <v>568</v>
      </c>
      <c r="AP441" s="481"/>
      <c r="AQ441" s="380" t="s">
        <v>7870</v>
      </c>
      <c r="AR441" s="653" t="s">
        <v>7472</v>
      </c>
      <c r="AS441" s="353"/>
      <c r="AT441" s="382">
        <v>17.0</v>
      </c>
      <c r="AU441" s="657">
        <v>83.0</v>
      </c>
      <c r="AV441" s="382">
        <v>0.0</v>
      </c>
      <c r="AW441" s="658">
        <v>100.0</v>
      </c>
      <c r="AX441" s="393" t="s">
        <v>3037</v>
      </c>
    </row>
    <row r="442">
      <c r="A442" s="480" t="s">
        <v>5138</v>
      </c>
      <c r="B442" s="433">
        <v>46168.0</v>
      </c>
      <c r="C442" s="434" t="s">
        <v>5847</v>
      </c>
      <c r="D442" s="363" t="s">
        <v>5848</v>
      </c>
      <c r="E442" s="367"/>
      <c r="F442" s="365"/>
      <c r="G442" s="368"/>
      <c r="H442" s="655"/>
      <c r="I442" s="365"/>
      <c r="J442" s="366"/>
      <c r="K442" s="367"/>
      <c r="L442" s="365"/>
      <c r="M442" s="368"/>
      <c r="N442" s="655"/>
      <c r="O442" s="365"/>
      <c r="P442" s="366"/>
      <c r="Q442" s="367"/>
      <c r="R442" s="365"/>
      <c r="S442" s="368"/>
      <c r="T442" s="655"/>
      <c r="U442" s="365"/>
      <c r="V442" s="366"/>
      <c r="W442" s="364"/>
      <c r="X442" s="365">
        <v>1.0</v>
      </c>
      <c r="Y442" s="368"/>
      <c r="Z442" s="655"/>
      <c r="AA442" s="365"/>
      <c r="AB442" s="366"/>
      <c r="AC442" s="364"/>
      <c r="AD442" s="365"/>
      <c r="AE442" s="368"/>
      <c r="AF442" s="655"/>
      <c r="AG442" s="365"/>
      <c r="AH442" s="366"/>
      <c r="AI442" s="364"/>
      <c r="AJ442" s="365"/>
      <c r="AK442" s="368"/>
      <c r="AL442" s="655"/>
      <c r="AM442" s="365"/>
      <c r="AN442" s="366"/>
      <c r="AO442" s="369" t="s">
        <v>568</v>
      </c>
      <c r="AP442" s="481"/>
      <c r="AQ442" s="380" t="s">
        <v>7848</v>
      </c>
      <c r="AR442" s="653" t="s">
        <v>7472</v>
      </c>
      <c r="AS442" s="353"/>
      <c r="AT442" s="382">
        <v>3.0</v>
      </c>
      <c r="AU442" s="657">
        <v>97.0</v>
      </c>
      <c r="AV442" s="382">
        <v>0.0</v>
      </c>
      <c r="AW442" s="658">
        <v>100.0</v>
      </c>
      <c r="AX442" s="393" t="s">
        <v>3037</v>
      </c>
    </row>
    <row r="443">
      <c r="A443" s="480" t="s">
        <v>5132</v>
      </c>
      <c r="B443" s="433">
        <v>46169.0</v>
      </c>
      <c r="C443" s="434" t="s">
        <v>5849</v>
      </c>
      <c r="D443" s="363" t="s">
        <v>5850</v>
      </c>
      <c r="E443" s="367"/>
      <c r="F443" s="365"/>
      <c r="G443" s="368"/>
      <c r="H443" s="655"/>
      <c r="I443" s="365"/>
      <c r="J443" s="366"/>
      <c r="K443" s="367"/>
      <c r="L443" s="365"/>
      <c r="M443" s="368"/>
      <c r="N443" s="655"/>
      <c r="O443" s="365"/>
      <c r="P443" s="366"/>
      <c r="Q443" s="367"/>
      <c r="R443" s="365"/>
      <c r="S443" s="368"/>
      <c r="T443" s="655"/>
      <c r="U443" s="365"/>
      <c r="V443" s="366"/>
      <c r="W443" s="364"/>
      <c r="X443" s="365"/>
      <c r="Y443" s="368"/>
      <c r="Z443" s="655"/>
      <c r="AA443" s="365"/>
      <c r="AB443" s="366"/>
      <c r="AC443" s="364"/>
      <c r="AD443" s="365"/>
      <c r="AE443" s="368"/>
      <c r="AF443" s="655"/>
      <c r="AG443" s="365"/>
      <c r="AH443" s="366"/>
      <c r="AI443" s="364"/>
      <c r="AJ443" s="365"/>
      <c r="AK443" s="368"/>
      <c r="AL443" s="655"/>
      <c r="AM443" s="365"/>
      <c r="AN443" s="366"/>
      <c r="AO443" s="369" t="s">
        <v>568</v>
      </c>
      <c r="AP443" s="481"/>
      <c r="AQ443" s="372"/>
      <c r="AR443" s="653" t="s">
        <v>7472</v>
      </c>
      <c r="AS443" s="353"/>
      <c r="AT443" s="382">
        <v>0.0</v>
      </c>
      <c r="AU443" s="657">
        <v>100.0</v>
      </c>
      <c r="AV443" s="382">
        <v>0.0</v>
      </c>
      <c r="AW443" s="658">
        <v>100.0</v>
      </c>
      <c r="AX443" s="393" t="s">
        <v>3037</v>
      </c>
    </row>
    <row r="444">
      <c r="A444" s="480" t="s">
        <v>5138</v>
      </c>
      <c r="B444" s="433">
        <v>46168.0</v>
      </c>
      <c r="C444" s="434" t="s">
        <v>5851</v>
      </c>
      <c r="D444" s="363" t="s">
        <v>5852</v>
      </c>
      <c r="E444" s="367"/>
      <c r="F444" s="365"/>
      <c r="G444" s="368"/>
      <c r="H444" s="655"/>
      <c r="I444" s="365"/>
      <c r="J444" s="366"/>
      <c r="K444" s="367"/>
      <c r="L444" s="365"/>
      <c r="M444" s="368"/>
      <c r="N444" s="655"/>
      <c r="O444" s="365"/>
      <c r="P444" s="366"/>
      <c r="Q444" s="367"/>
      <c r="R444" s="365"/>
      <c r="S444" s="368"/>
      <c r="T444" s="655"/>
      <c r="U444" s="365"/>
      <c r="V444" s="366"/>
      <c r="W444" s="364"/>
      <c r="X444" s="365"/>
      <c r="Y444" s="368"/>
      <c r="Z444" s="655"/>
      <c r="AA444" s="365"/>
      <c r="AB444" s="366"/>
      <c r="AC444" s="364"/>
      <c r="AD444" s="365"/>
      <c r="AE444" s="368"/>
      <c r="AF444" s="655"/>
      <c r="AG444" s="365"/>
      <c r="AH444" s="366"/>
      <c r="AI444" s="364"/>
      <c r="AJ444" s="365"/>
      <c r="AK444" s="368"/>
      <c r="AL444" s="655"/>
      <c r="AM444" s="365"/>
      <c r="AN444" s="366"/>
      <c r="AO444" s="369" t="s">
        <v>568</v>
      </c>
      <c r="AP444" s="481"/>
      <c r="AQ444" s="372"/>
      <c r="AR444" s="653" t="s">
        <v>7472</v>
      </c>
      <c r="AS444" s="353"/>
      <c r="AT444" s="382">
        <v>0.0</v>
      </c>
      <c r="AU444" s="657">
        <v>100.0</v>
      </c>
      <c r="AV444" s="382">
        <v>0.0</v>
      </c>
      <c r="AW444" s="658">
        <v>100.0</v>
      </c>
      <c r="AX444" s="393" t="s">
        <v>3037</v>
      </c>
    </row>
    <row r="445">
      <c r="A445" s="480" t="s">
        <v>5138</v>
      </c>
      <c r="B445" s="433">
        <v>46168.0</v>
      </c>
      <c r="C445" s="434" t="s">
        <v>5853</v>
      </c>
      <c r="D445" s="363" t="s">
        <v>5854</v>
      </c>
      <c r="E445" s="367"/>
      <c r="F445" s="365"/>
      <c r="G445" s="368"/>
      <c r="H445" s="655"/>
      <c r="I445" s="365"/>
      <c r="J445" s="366"/>
      <c r="K445" s="367"/>
      <c r="L445" s="365"/>
      <c r="M445" s="368"/>
      <c r="N445" s="655"/>
      <c r="O445" s="365"/>
      <c r="P445" s="366"/>
      <c r="Q445" s="367"/>
      <c r="R445" s="365"/>
      <c r="S445" s="368"/>
      <c r="T445" s="655"/>
      <c r="U445" s="365"/>
      <c r="V445" s="366"/>
      <c r="W445" s="364"/>
      <c r="X445" s="365">
        <v>1.0</v>
      </c>
      <c r="Y445" s="368"/>
      <c r="Z445" s="655"/>
      <c r="AA445" s="365"/>
      <c r="AB445" s="366"/>
      <c r="AC445" s="364"/>
      <c r="AD445" s="365"/>
      <c r="AE445" s="368"/>
      <c r="AF445" s="655"/>
      <c r="AG445" s="365"/>
      <c r="AH445" s="366"/>
      <c r="AI445" s="364"/>
      <c r="AJ445" s="365"/>
      <c r="AK445" s="368"/>
      <c r="AL445" s="655"/>
      <c r="AM445" s="365"/>
      <c r="AN445" s="366"/>
      <c r="AO445" s="369" t="s">
        <v>568</v>
      </c>
      <c r="AP445" s="481"/>
      <c r="AQ445" s="380" t="s">
        <v>7871</v>
      </c>
      <c r="AR445" s="653" t="s">
        <v>7472</v>
      </c>
      <c r="AS445" s="353"/>
      <c r="AT445" s="382">
        <v>3.0</v>
      </c>
      <c r="AU445" s="657">
        <v>97.0</v>
      </c>
      <c r="AV445" s="382">
        <v>0.0</v>
      </c>
      <c r="AW445" s="658">
        <v>100.0</v>
      </c>
      <c r="AX445" s="393" t="s">
        <v>3037</v>
      </c>
    </row>
    <row r="446">
      <c r="A446" s="480" t="s">
        <v>5132</v>
      </c>
      <c r="B446" s="433">
        <v>46169.0</v>
      </c>
      <c r="C446" s="434" t="s">
        <v>5855</v>
      </c>
      <c r="D446" s="363" t="s">
        <v>5856</v>
      </c>
      <c r="E446" s="367"/>
      <c r="F446" s="365"/>
      <c r="G446" s="368"/>
      <c r="H446" s="655"/>
      <c r="I446" s="365"/>
      <c r="J446" s="366"/>
      <c r="K446" s="367"/>
      <c r="L446" s="365"/>
      <c r="M446" s="368"/>
      <c r="N446" s="655"/>
      <c r="O446" s="365"/>
      <c r="P446" s="366"/>
      <c r="Q446" s="367"/>
      <c r="R446" s="365"/>
      <c r="S446" s="368"/>
      <c r="T446" s="655"/>
      <c r="U446" s="365"/>
      <c r="V446" s="366"/>
      <c r="W446" s="364"/>
      <c r="X446" s="365"/>
      <c r="Y446" s="368"/>
      <c r="Z446" s="655"/>
      <c r="AA446" s="365"/>
      <c r="AB446" s="366"/>
      <c r="AC446" s="364"/>
      <c r="AD446" s="365"/>
      <c r="AE446" s="368"/>
      <c r="AF446" s="655"/>
      <c r="AG446" s="365"/>
      <c r="AH446" s="366"/>
      <c r="AI446" s="364"/>
      <c r="AJ446" s="365"/>
      <c r="AK446" s="368"/>
      <c r="AL446" s="655"/>
      <c r="AM446" s="365"/>
      <c r="AN446" s="366"/>
      <c r="AO446" s="369" t="s">
        <v>568</v>
      </c>
      <c r="AP446" s="481"/>
      <c r="AQ446" s="372"/>
      <c r="AR446" s="653" t="s">
        <v>7472</v>
      </c>
      <c r="AS446" s="353"/>
      <c r="AT446" s="382">
        <v>0.0</v>
      </c>
      <c r="AU446" s="657">
        <v>100.0</v>
      </c>
      <c r="AV446" s="382">
        <v>0.0</v>
      </c>
      <c r="AW446" s="658">
        <v>100.0</v>
      </c>
      <c r="AX446" s="393" t="s">
        <v>3037</v>
      </c>
    </row>
    <row r="447">
      <c r="A447" s="480" t="s">
        <v>5138</v>
      </c>
      <c r="B447" s="433">
        <v>46168.0</v>
      </c>
      <c r="C447" s="434" t="s">
        <v>5857</v>
      </c>
      <c r="D447" s="363" t="s">
        <v>5858</v>
      </c>
      <c r="E447" s="367"/>
      <c r="F447" s="365"/>
      <c r="G447" s="368"/>
      <c r="H447" s="655"/>
      <c r="I447" s="365"/>
      <c r="J447" s="366"/>
      <c r="K447" s="367"/>
      <c r="L447" s="365"/>
      <c r="M447" s="368"/>
      <c r="N447" s="655"/>
      <c r="O447" s="365"/>
      <c r="P447" s="366"/>
      <c r="Q447" s="367"/>
      <c r="R447" s="365"/>
      <c r="S447" s="368"/>
      <c r="T447" s="655"/>
      <c r="U447" s="365"/>
      <c r="V447" s="366"/>
      <c r="W447" s="364"/>
      <c r="X447" s="365"/>
      <c r="Y447" s="368"/>
      <c r="Z447" s="655"/>
      <c r="AA447" s="365"/>
      <c r="AB447" s="366"/>
      <c r="AC447" s="364"/>
      <c r="AD447" s="365"/>
      <c r="AE447" s="368"/>
      <c r="AF447" s="655"/>
      <c r="AG447" s="365"/>
      <c r="AH447" s="366"/>
      <c r="AI447" s="364"/>
      <c r="AJ447" s="365"/>
      <c r="AK447" s="368"/>
      <c r="AL447" s="655"/>
      <c r="AM447" s="365"/>
      <c r="AN447" s="366"/>
      <c r="AO447" s="369" t="s">
        <v>568</v>
      </c>
      <c r="AP447" s="481"/>
      <c r="AQ447" s="372"/>
      <c r="AR447" s="653"/>
      <c r="AS447" s="353"/>
      <c r="AT447" s="382" t="s">
        <v>2869</v>
      </c>
      <c r="AU447" s="657" t="s">
        <v>2869</v>
      </c>
      <c r="AV447" s="382" t="s">
        <v>2869</v>
      </c>
      <c r="AW447" s="658" t="s">
        <v>2869</v>
      </c>
      <c r="AX447" s="393"/>
    </row>
    <row r="448">
      <c r="A448" s="480" t="s">
        <v>5138</v>
      </c>
      <c r="B448" s="433">
        <v>46168.0</v>
      </c>
      <c r="C448" s="434" t="s">
        <v>7872</v>
      </c>
      <c r="D448" s="363" t="s">
        <v>7873</v>
      </c>
      <c r="E448" s="367"/>
      <c r="F448" s="365"/>
      <c r="G448" s="368"/>
      <c r="H448" s="655"/>
      <c r="I448" s="365"/>
      <c r="J448" s="366"/>
      <c r="K448" s="367"/>
      <c r="L448" s="365">
        <v>1.0</v>
      </c>
      <c r="M448" s="368"/>
      <c r="N448" s="655"/>
      <c r="O448" s="365"/>
      <c r="P448" s="366"/>
      <c r="Q448" s="367"/>
      <c r="R448" s="365"/>
      <c r="S448" s="368"/>
      <c r="T448" s="655"/>
      <c r="U448" s="365"/>
      <c r="V448" s="366"/>
      <c r="W448" s="364"/>
      <c r="X448" s="365"/>
      <c r="Y448" s="368"/>
      <c r="Z448" s="655"/>
      <c r="AA448" s="365"/>
      <c r="AB448" s="366"/>
      <c r="AC448" s="364"/>
      <c r="AD448" s="365"/>
      <c r="AE448" s="368"/>
      <c r="AF448" s="655"/>
      <c r="AG448" s="365"/>
      <c r="AH448" s="366"/>
      <c r="AI448" s="364"/>
      <c r="AJ448" s="365"/>
      <c r="AK448" s="368"/>
      <c r="AL448" s="655"/>
      <c r="AM448" s="365"/>
      <c r="AN448" s="366"/>
      <c r="AO448" s="369" t="s">
        <v>264</v>
      </c>
      <c r="AP448" s="481"/>
      <c r="AQ448" s="380" t="s">
        <v>7874</v>
      </c>
      <c r="AR448" s="653" t="s">
        <v>7472</v>
      </c>
      <c r="AS448" s="353"/>
      <c r="AT448" s="382">
        <v>3.0</v>
      </c>
      <c r="AU448" s="657">
        <v>97.0</v>
      </c>
      <c r="AV448" s="382">
        <v>0.0</v>
      </c>
      <c r="AW448" s="658">
        <v>100.0</v>
      </c>
      <c r="AX448" s="393" t="s">
        <v>3049</v>
      </c>
    </row>
    <row r="449">
      <c r="A449" s="480" t="s">
        <v>5138</v>
      </c>
      <c r="B449" s="433">
        <v>46168.0</v>
      </c>
      <c r="C449" s="434" t="s">
        <v>7875</v>
      </c>
      <c r="D449" s="363" t="s">
        <v>7876</v>
      </c>
      <c r="E449" s="367"/>
      <c r="F449" s="365"/>
      <c r="G449" s="368"/>
      <c r="H449" s="655"/>
      <c r="I449" s="365"/>
      <c r="J449" s="366"/>
      <c r="K449" s="367"/>
      <c r="L449" s="365"/>
      <c r="M449" s="368"/>
      <c r="N449" s="655"/>
      <c r="O449" s="365"/>
      <c r="P449" s="366"/>
      <c r="Q449" s="367"/>
      <c r="R449" s="365"/>
      <c r="S449" s="368"/>
      <c r="T449" s="655"/>
      <c r="U449" s="365"/>
      <c r="V449" s="366"/>
      <c r="W449" s="364"/>
      <c r="X449" s="365"/>
      <c r="Y449" s="368"/>
      <c r="Z449" s="655"/>
      <c r="AA449" s="365"/>
      <c r="AB449" s="366"/>
      <c r="AC449" s="364"/>
      <c r="AD449" s="365"/>
      <c r="AE449" s="368"/>
      <c r="AF449" s="655"/>
      <c r="AG449" s="365"/>
      <c r="AH449" s="366"/>
      <c r="AI449" s="364"/>
      <c r="AJ449" s="365"/>
      <c r="AK449" s="368"/>
      <c r="AL449" s="655"/>
      <c r="AM449" s="365"/>
      <c r="AN449" s="366"/>
      <c r="AO449" s="369" t="s">
        <v>264</v>
      </c>
      <c r="AP449" s="481"/>
      <c r="AQ449" s="372"/>
      <c r="AR449" s="653" t="s">
        <v>7472</v>
      </c>
      <c r="AS449" s="353"/>
      <c r="AT449" s="382">
        <v>0.0</v>
      </c>
      <c r="AU449" s="657">
        <v>100.0</v>
      </c>
      <c r="AV449" s="382">
        <v>0.0</v>
      </c>
      <c r="AW449" s="658">
        <v>100.0</v>
      </c>
      <c r="AX449" s="393" t="s">
        <v>3049</v>
      </c>
    </row>
    <row r="450">
      <c r="A450" s="480" t="s">
        <v>5132</v>
      </c>
      <c r="B450" s="433">
        <v>46169.0</v>
      </c>
      <c r="C450" s="434" t="s">
        <v>7877</v>
      </c>
      <c r="D450" s="363" t="s">
        <v>7878</v>
      </c>
      <c r="E450" s="367"/>
      <c r="F450" s="365"/>
      <c r="G450" s="368"/>
      <c r="H450" s="655"/>
      <c r="I450" s="365"/>
      <c r="J450" s="366"/>
      <c r="K450" s="367"/>
      <c r="L450" s="365"/>
      <c r="M450" s="368"/>
      <c r="N450" s="655"/>
      <c r="O450" s="365"/>
      <c r="P450" s="366"/>
      <c r="Q450" s="367"/>
      <c r="R450" s="365"/>
      <c r="S450" s="368"/>
      <c r="T450" s="655"/>
      <c r="U450" s="365"/>
      <c r="V450" s="366"/>
      <c r="W450" s="364"/>
      <c r="X450" s="365"/>
      <c r="Y450" s="368"/>
      <c r="Z450" s="655"/>
      <c r="AA450" s="365"/>
      <c r="AB450" s="366"/>
      <c r="AC450" s="364"/>
      <c r="AD450" s="365"/>
      <c r="AE450" s="368"/>
      <c r="AF450" s="655"/>
      <c r="AG450" s="365"/>
      <c r="AH450" s="366"/>
      <c r="AI450" s="364"/>
      <c r="AJ450" s="365"/>
      <c r="AK450" s="368"/>
      <c r="AL450" s="655"/>
      <c r="AM450" s="365"/>
      <c r="AN450" s="366"/>
      <c r="AO450" s="369" t="s">
        <v>264</v>
      </c>
      <c r="AP450" s="481"/>
      <c r="AQ450" s="372"/>
      <c r="AR450" s="653" t="s">
        <v>7472</v>
      </c>
      <c r="AS450" s="353"/>
      <c r="AT450" s="382">
        <v>0.0</v>
      </c>
      <c r="AU450" s="657">
        <v>100.0</v>
      </c>
      <c r="AV450" s="382">
        <v>0.0</v>
      </c>
      <c r="AW450" s="658">
        <v>100.0</v>
      </c>
      <c r="AX450" s="393" t="s">
        <v>3049</v>
      </c>
    </row>
    <row r="451">
      <c r="A451" s="480" t="s">
        <v>5138</v>
      </c>
      <c r="B451" s="433">
        <v>46168.0</v>
      </c>
      <c r="C451" s="434" t="s">
        <v>7879</v>
      </c>
      <c r="D451" s="363" t="s">
        <v>7880</v>
      </c>
      <c r="E451" s="367"/>
      <c r="F451" s="365"/>
      <c r="G451" s="368"/>
      <c r="H451" s="655"/>
      <c r="I451" s="365"/>
      <c r="J451" s="366"/>
      <c r="K451" s="367"/>
      <c r="L451" s="365"/>
      <c r="M451" s="368"/>
      <c r="N451" s="655"/>
      <c r="O451" s="365"/>
      <c r="P451" s="366"/>
      <c r="Q451" s="367"/>
      <c r="R451" s="365"/>
      <c r="S451" s="368"/>
      <c r="T451" s="655"/>
      <c r="U451" s="365"/>
      <c r="V451" s="366"/>
      <c r="W451" s="364"/>
      <c r="X451" s="365"/>
      <c r="Y451" s="368"/>
      <c r="Z451" s="655"/>
      <c r="AA451" s="365"/>
      <c r="AB451" s="366"/>
      <c r="AC451" s="364"/>
      <c r="AD451" s="365"/>
      <c r="AE451" s="368"/>
      <c r="AF451" s="655"/>
      <c r="AG451" s="365"/>
      <c r="AH451" s="366"/>
      <c r="AI451" s="364"/>
      <c r="AJ451" s="365"/>
      <c r="AK451" s="368"/>
      <c r="AL451" s="655"/>
      <c r="AM451" s="365"/>
      <c r="AN451" s="366"/>
      <c r="AO451" s="369" t="s">
        <v>264</v>
      </c>
      <c r="AP451" s="481"/>
      <c r="AQ451" s="372"/>
      <c r="AR451" s="653" t="s">
        <v>7472</v>
      </c>
      <c r="AS451" s="353"/>
      <c r="AT451" s="382">
        <v>0.0</v>
      </c>
      <c r="AU451" s="657">
        <v>100.0</v>
      </c>
      <c r="AV451" s="382">
        <v>0.0</v>
      </c>
      <c r="AW451" s="658">
        <v>100.0</v>
      </c>
      <c r="AX451" s="393" t="s">
        <v>3049</v>
      </c>
    </row>
    <row r="452">
      <c r="A452" s="480" t="s">
        <v>5138</v>
      </c>
      <c r="B452" s="433">
        <v>46168.0</v>
      </c>
      <c r="C452" s="434" t="s">
        <v>7881</v>
      </c>
      <c r="D452" s="363" t="s">
        <v>7882</v>
      </c>
      <c r="E452" s="367"/>
      <c r="F452" s="365"/>
      <c r="G452" s="368"/>
      <c r="H452" s="655"/>
      <c r="I452" s="365"/>
      <c r="J452" s="366"/>
      <c r="K452" s="367"/>
      <c r="L452" s="365"/>
      <c r="M452" s="368"/>
      <c r="N452" s="655"/>
      <c r="O452" s="365"/>
      <c r="P452" s="366"/>
      <c r="Q452" s="367"/>
      <c r="R452" s="365"/>
      <c r="S452" s="368"/>
      <c r="T452" s="655"/>
      <c r="U452" s="365"/>
      <c r="V452" s="366"/>
      <c r="W452" s="364"/>
      <c r="X452" s="365"/>
      <c r="Y452" s="368"/>
      <c r="Z452" s="655"/>
      <c r="AA452" s="365"/>
      <c r="AB452" s="366"/>
      <c r="AC452" s="364"/>
      <c r="AD452" s="365"/>
      <c r="AE452" s="368"/>
      <c r="AF452" s="655"/>
      <c r="AG452" s="365"/>
      <c r="AH452" s="366"/>
      <c r="AI452" s="364"/>
      <c r="AJ452" s="365"/>
      <c r="AK452" s="368"/>
      <c r="AL452" s="655"/>
      <c r="AM452" s="365"/>
      <c r="AN452" s="366"/>
      <c r="AO452" s="369" t="s">
        <v>264</v>
      </c>
      <c r="AP452" s="481"/>
      <c r="AQ452" s="372"/>
      <c r="AR452" s="653"/>
      <c r="AS452" s="353"/>
      <c r="AT452" s="382" t="s">
        <v>2869</v>
      </c>
      <c r="AU452" s="657" t="s">
        <v>2869</v>
      </c>
      <c r="AV452" s="382" t="s">
        <v>2869</v>
      </c>
      <c r="AW452" s="658" t="s">
        <v>2869</v>
      </c>
      <c r="AX452" s="359"/>
    </row>
    <row r="453">
      <c r="A453" s="480" t="s">
        <v>5138</v>
      </c>
      <c r="B453" s="433">
        <v>46168.0</v>
      </c>
      <c r="C453" s="434" t="s">
        <v>5861</v>
      </c>
      <c r="D453" s="363" t="s">
        <v>5862</v>
      </c>
      <c r="E453" s="367"/>
      <c r="F453" s="365"/>
      <c r="G453" s="368"/>
      <c r="H453" s="655"/>
      <c r="I453" s="365"/>
      <c r="J453" s="366"/>
      <c r="K453" s="367"/>
      <c r="L453" s="365"/>
      <c r="M453" s="368"/>
      <c r="N453" s="655"/>
      <c r="O453" s="365"/>
      <c r="P453" s="366"/>
      <c r="Q453" s="367"/>
      <c r="R453" s="365"/>
      <c r="S453" s="368"/>
      <c r="T453" s="655"/>
      <c r="U453" s="365"/>
      <c r="V453" s="366"/>
      <c r="W453" s="364"/>
      <c r="X453" s="365"/>
      <c r="Y453" s="368"/>
      <c r="Z453" s="655"/>
      <c r="AA453" s="365"/>
      <c r="AB453" s="366"/>
      <c r="AC453" s="364"/>
      <c r="AD453" s="365"/>
      <c r="AE453" s="368"/>
      <c r="AF453" s="655"/>
      <c r="AG453" s="365"/>
      <c r="AH453" s="366"/>
      <c r="AI453" s="364"/>
      <c r="AJ453" s="365"/>
      <c r="AK453" s="368"/>
      <c r="AL453" s="655"/>
      <c r="AM453" s="365"/>
      <c r="AN453" s="366"/>
      <c r="AO453" s="369" t="s">
        <v>264</v>
      </c>
      <c r="AP453" s="481"/>
      <c r="AQ453" s="372"/>
      <c r="AR453" s="653"/>
      <c r="AS453" s="353"/>
      <c r="AT453" s="382" t="s">
        <v>2869</v>
      </c>
      <c r="AU453" s="657" t="s">
        <v>2869</v>
      </c>
      <c r="AV453" s="382" t="s">
        <v>2869</v>
      </c>
      <c r="AW453" s="658" t="s">
        <v>2869</v>
      </c>
      <c r="AX453" s="359"/>
    </row>
    <row r="454">
      <c r="A454" s="480" t="s">
        <v>5138</v>
      </c>
      <c r="B454" s="433">
        <v>46168.0</v>
      </c>
      <c r="C454" s="434" t="s">
        <v>7883</v>
      </c>
      <c r="D454" s="363" t="s">
        <v>7884</v>
      </c>
      <c r="E454" s="367"/>
      <c r="F454" s="365"/>
      <c r="G454" s="368"/>
      <c r="H454" s="655"/>
      <c r="I454" s="365"/>
      <c r="J454" s="366"/>
      <c r="K454" s="367"/>
      <c r="L454" s="365"/>
      <c r="M454" s="368"/>
      <c r="N454" s="655"/>
      <c r="O454" s="365"/>
      <c r="P454" s="366"/>
      <c r="Q454" s="367"/>
      <c r="R454" s="365"/>
      <c r="S454" s="368"/>
      <c r="T454" s="655"/>
      <c r="U454" s="365"/>
      <c r="V454" s="366"/>
      <c r="W454" s="364"/>
      <c r="X454" s="365"/>
      <c r="Y454" s="368"/>
      <c r="Z454" s="655"/>
      <c r="AA454" s="365"/>
      <c r="AB454" s="366"/>
      <c r="AC454" s="364"/>
      <c r="AD454" s="365"/>
      <c r="AE454" s="368"/>
      <c r="AF454" s="655"/>
      <c r="AG454" s="365"/>
      <c r="AH454" s="366"/>
      <c r="AI454" s="364"/>
      <c r="AJ454" s="365"/>
      <c r="AK454" s="368"/>
      <c r="AL454" s="655"/>
      <c r="AM454" s="365"/>
      <c r="AN454" s="366"/>
      <c r="AO454" s="369" t="s">
        <v>264</v>
      </c>
      <c r="AP454" s="481"/>
      <c r="AQ454" s="372"/>
      <c r="AR454" s="653"/>
      <c r="AS454" s="353"/>
      <c r="AT454" s="382" t="s">
        <v>2869</v>
      </c>
      <c r="AU454" s="657" t="s">
        <v>2869</v>
      </c>
      <c r="AV454" s="382" t="s">
        <v>2869</v>
      </c>
      <c r="AW454" s="658" t="s">
        <v>2869</v>
      </c>
      <c r="AX454" s="359"/>
    </row>
    <row r="455">
      <c r="A455" s="480" t="s">
        <v>5138</v>
      </c>
      <c r="B455" s="433">
        <v>46168.0</v>
      </c>
      <c r="C455" s="434" t="s">
        <v>7885</v>
      </c>
      <c r="D455" s="363" t="s">
        <v>7886</v>
      </c>
      <c r="E455" s="367"/>
      <c r="F455" s="365"/>
      <c r="G455" s="368"/>
      <c r="H455" s="655"/>
      <c r="I455" s="365"/>
      <c r="J455" s="366"/>
      <c r="K455" s="367"/>
      <c r="L455" s="365"/>
      <c r="M455" s="368"/>
      <c r="N455" s="655"/>
      <c r="O455" s="365"/>
      <c r="P455" s="366"/>
      <c r="Q455" s="367"/>
      <c r="R455" s="365"/>
      <c r="S455" s="368"/>
      <c r="T455" s="655"/>
      <c r="U455" s="365"/>
      <c r="V455" s="366"/>
      <c r="W455" s="364"/>
      <c r="X455" s="365"/>
      <c r="Y455" s="368"/>
      <c r="Z455" s="655"/>
      <c r="AA455" s="365"/>
      <c r="AB455" s="366"/>
      <c r="AC455" s="364"/>
      <c r="AD455" s="365"/>
      <c r="AE455" s="368"/>
      <c r="AF455" s="655"/>
      <c r="AG455" s="365"/>
      <c r="AH455" s="366"/>
      <c r="AI455" s="364"/>
      <c r="AJ455" s="365"/>
      <c r="AK455" s="368"/>
      <c r="AL455" s="655"/>
      <c r="AM455" s="365"/>
      <c r="AN455" s="366"/>
      <c r="AO455" s="369" t="s">
        <v>264</v>
      </c>
      <c r="AP455" s="481"/>
      <c r="AQ455" s="372"/>
      <c r="AR455" s="653"/>
      <c r="AS455" s="353"/>
      <c r="AT455" s="382" t="s">
        <v>2869</v>
      </c>
      <c r="AU455" s="657" t="s">
        <v>2869</v>
      </c>
      <c r="AV455" s="382" t="s">
        <v>2869</v>
      </c>
      <c r="AW455" s="658" t="s">
        <v>2869</v>
      </c>
      <c r="AX455" s="359"/>
    </row>
    <row r="456">
      <c r="A456" s="480" t="s">
        <v>5138</v>
      </c>
      <c r="B456" s="433">
        <v>46168.0</v>
      </c>
      <c r="C456" s="434" t="s">
        <v>7887</v>
      </c>
      <c r="D456" s="363" t="s">
        <v>7888</v>
      </c>
      <c r="E456" s="367"/>
      <c r="F456" s="365"/>
      <c r="G456" s="368"/>
      <c r="H456" s="655"/>
      <c r="I456" s="365"/>
      <c r="J456" s="366"/>
      <c r="K456" s="367"/>
      <c r="L456" s="365"/>
      <c r="M456" s="368"/>
      <c r="N456" s="655"/>
      <c r="O456" s="365"/>
      <c r="P456" s="366"/>
      <c r="Q456" s="367"/>
      <c r="R456" s="365"/>
      <c r="S456" s="368"/>
      <c r="T456" s="655"/>
      <c r="U456" s="365"/>
      <c r="V456" s="366"/>
      <c r="W456" s="364"/>
      <c r="X456" s="365"/>
      <c r="Y456" s="368"/>
      <c r="Z456" s="655"/>
      <c r="AA456" s="365"/>
      <c r="AB456" s="366"/>
      <c r="AC456" s="364"/>
      <c r="AD456" s="365"/>
      <c r="AE456" s="368"/>
      <c r="AF456" s="655"/>
      <c r="AG456" s="365"/>
      <c r="AH456" s="366"/>
      <c r="AI456" s="364"/>
      <c r="AJ456" s="365"/>
      <c r="AK456" s="368"/>
      <c r="AL456" s="655"/>
      <c r="AM456" s="365"/>
      <c r="AN456" s="366"/>
      <c r="AO456" s="369" t="s">
        <v>264</v>
      </c>
      <c r="AP456" s="481"/>
      <c r="AQ456" s="372"/>
      <c r="AR456" s="653"/>
      <c r="AS456" s="353"/>
      <c r="AT456" s="382" t="s">
        <v>2869</v>
      </c>
      <c r="AU456" s="657" t="s">
        <v>2869</v>
      </c>
      <c r="AV456" s="382" t="s">
        <v>2869</v>
      </c>
      <c r="AW456" s="658" t="s">
        <v>2869</v>
      </c>
      <c r="AX456" s="359"/>
    </row>
    <row r="457">
      <c r="A457" s="480" t="s">
        <v>5138</v>
      </c>
      <c r="B457" s="433">
        <v>46168.0</v>
      </c>
      <c r="C457" s="434" t="s">
        <v>7889</v>
      </c>
      <c r="D457" s="363" t="s">
        <v>7890</v>
      </c>
      <c r="E457" s="367"/>
      <c r="F457" s="365"/>
      <c r="G457" s="368"/>
      <c r="H457" s="655"/>
      <c r="I457" s="365"/>
      <c r="J457" s="366"/>
      <c r="K457" s="367"/>
      <c r="L457" s="365"/>
      <c r="M457" s="368"/>
      <c r="N457" s="655"/>
      <c r="O457" s="365"/>
      <c r="P457" s="366"/>
      <c r="Q457" s="367"/>
      <c r="R457" s="365"/>
      <c r="S457" s="368"/>
      <c r="T457" s="655"/>
      <c r="U457" s="365"/>
      <c r="V457" s="366"/>
      <c r="W457" s="364"/>
      <c r="X457" s="365"/>
      <c r="Y457" s="368"/>
      <c r="Z457" s="655"/>
      <c r="AA457" s="365"/>
      <c r="AB457" s="366"/>
      <c r="AC457" s="364"/>
      <c r="AD457" s="365"/>
      <c r="AE457" s="368"/>
      <c r="AF457" s="655"/>
      <c r="AG457" s="365"/>
      <c r="AH457" s="366"/>
      <c r="AI457" s="364"/>
      <c r="AJ457" s="365"/>
      <c r="AK457" s="368"/>
      <c r="AL457" s="655"/>
      <c r="AM457" s="365"/>
      <c r="AN457" s="366"/>
      <c r="AO457" s="369" t="s">
        <v>264</v>
      </c>
      <c r="AP457" s="481"/>
      <c r="AQ457" s="372"/>
      <c r="AR457" s="653"/>
      <c r="AS457" s="353"/>
      <c r="AT457" s="382" t="s">
        <v>2869</v>
      </c>
      <c r="AU457" s="657" t="s">
        <v>2869</v>
      </c>
      <c r="AV457" s="382" t="s">
        <v>2869</v>
      </c>
      <c r="AW457" s="658" t="s">
        <v>2869</v>
      </c>
      <c r="AX457" s="359"/>
    </row>
    <row r="458">
      <c r="A458" s="480" t="s">
        <v>5164</v>
      </c>
      <c r="B458" s="433">
        <v>46167.0</v>
      </c>
      <c r="C458" s="434" t="s">
        <v>5859</v>
      </c>
      <c r="D458" s="363" t="s">
        <v>5860</v>
      </c>
      <c r="E458" s="367"/>
      <c r="F458" s="365"/>
      <c r="G458" s="368"/>
      <c r="H458" s="655"/>
      <c r="I458" s="365"/>
      <c r="J458" s="366"/>
      <c r="K458" s="367"/>
      <c r="L458" s="365"/>
      <c r="M458" s="368"/>
      <c r="N458" s="655"/>
      <c r="O458" s="365"/>
      <c r="P458" s="366"/>
      <c r="Q458" s="367"/>
      <c r="R458" s="365"/>
      <c r="S458" s="368"/>
      <c r="T458" s="655"/>
      <c r="U458" s="365"/>
      <c r="V458" s="366"/>
      <c r="W458" s="364"/>
      <c r="X458" s="365"/>
      <c r="Y458" s="368"/>
      <c r="Z458" s="655"/>
      <c r="AA458" s="365"/>
      <c r="AB458" s="366"/>
      <c r="AC458" s="364"/>
      <c r="AD458" s="365"/>
      <c r="AE458" s="368"/>
      <c r="AF458" s="655"/>
      <c r="AG458" s="365"/>
      <c r="AH458" s="366"/>
      <c r="AI458" s="364"/>
      <c r="AJ458" s="365"/>
      <c r="AK458" s="368"/>
      <c r="AL458" s="655"/>
      <c r="AM458" s="365"/>
      <c r="AN458" s="366"/>
      <c r="AO458" s="369" t="s">
        <v>264</v>
      </c>
      <c r="AP458" s="481"/>
      <c r="AQ458" s="372"/>
      <c r="AR458" s="653"/>
      <c r="AS458" s="353"/>
      <c r="AT458" s="382" t="s">
        <v>2869</v>
      </c>
      <c r="AU458" s="657" t="s">
        <v>2869</v>
      </c>
      <c r="AV458" s="382" t="s">
        <v>2869</v>
      </c>
      <c r="AW458" s="658" t="s">
        <v>2869</v>
      </c>
      <c r="AX458" s="359"/>
    </row>
    <row r="459">
      <c r="A459" s="480" t="s">
        <v>5164</v>
      </c>
      <c r="B459" s="433">
        <v>46167.0</v>
      </c>
      <c r="C459" s="434" t="s">
        <v>7891</v>
      </c>
      <c r="D459" s="363" t="s">
        <v>7892</v>
      </c>
      <c r="E459" s="367"/>
      <c r="F459" s="365"/>
      <c r="G459" s="368"/>
      <c r="H459" s="655"/>
      <c r="I459" s="365"/>
      <c r="J459" s="366"/>
      <c r="K459" s="367"/>
      <c r="L459" s="365"/>
      <c r="M459" s="368"/>
      <c r="N459" s="655"/>
      <c r="O459" s="365"/>
      <c r="P459" s="366"/>
      <c r="Q459" s="367"/>
      <c r="R459" s="365"/>
      <c r="S459" s="368"/>
      <c r="T459" s="655"/>
      <c r="U459" s="365"/>
      <c r="V459" s="366"/>
      <c r="W459" s="364"/>
      <c r="X459" s="365"/>
      <c r="Y459" s="368"/>
      <c r="Z459" s="655"/>
      <c r="AA459" s="365"/>
      <c r="AB459" s="366"/>
      <c r="AC459" s="364"/>
      <c r="AD459" s="365"/>
      <c r="AE459" s="368"/>
      <c r="AF459" s="655"/>
      <c r="AG459" s="365"/>
      <c r="AH459" s="366"/>
      <c r="AI459" s="364"/>
      <c r="AJ459" s="365"/>
      <c r="AK459" s="368"/>
      <c r="AL459" s="655"/>
      <c r="AM459" s="365"/>
      <c r="AN459" s="366"/>
      <c r="AO459" s="369" t="s">
        <v>264</v>
      </c>
      <c r="AP459" s="481"/>
      <c r="AQ459" s="372"/>
      <c r="AR459" s="653"/>
      <c r="AS459" s="353"/>
      <c r="AT459" s="382" t="s">
        <v>2869</v>
      </c>
      <c r="AU459" s="657" t="s">
        <v>2869</v>
      </c>
      <c r="AV459" s="382" t="s">
        <v>2869</v>
      </c>
      <c r="AW459" s="658" t="s">
        <v>2869</v>
      </c>
      <c r="AX459" s="359"/>
    </row>
    <row r="460">
      <c r="A460" s="480" t="s">
        <v>5132</v>
      </c>
      <c r="B460" s="433">
        <v>46169.0</v>
      </c>
      <c r="C460" s="434" t="s">
        <v>5873</v>
      </c>
      <c r="D460" s="363" t="s">
        <v>5874</v>
      </c>
      <c r="E460" s="367"/>
      <c r="F460" s="365"/>
      <c r="G460" s="368"/>
      <c r="H460" s="655"/>
      <c r="I460" s="365"/>
      <c r="J460" s="366"/>
      <c r="K460" s="367"/>
      <c r="L460" s="365"/>
      <c r="M460" s="368"/>
      <c r="N460" s="655"/>
      <c r="O460" s="365"/>
      <c r="P460" s="366"/>
      <c r="Q460" s="367"/>
      <c r="R460" s="365"/>
      <c r="S460" s="368"/>
      <c r="T460" s="655"/>
      <c r="U460" s="365"/>
      <c r="V460" s="366"/>
      <c r="W460" s="364"/>
      <c r="X460" s="365"/>
      <c r="Y460" s="368"/>
      <c r="Z460" s="655"/>
      <c r="AA460" s="365"/>
      <c r="AB460" s="366"/>
      <c r="AC460" s="364"/>
      <c r="AD460" s="365"/>
      <c r="AE460" s="368"/>
      <c r="AF460" s="655"/>
      <c r="AG460" s="365"/>
      <c r="AH460" s="366"/>
      <c r="AI460" s="364"/>
      <c r="AJ460" s="365"/>
      <c r="AK460" s="368"/>
      <c r="AL460" s="655"/>
      <c r="AM460" s="365"/>
      <c r="AN460" s="366"/>
      <c r="AO460" s="369" t="s">
        <v>264</v>
      </c>
      <c r="AP460" s="481"/>
      <c r="AQ460" s="372"/>
      <c r="AR460" s="653"/>
      <c r="AS460" s="353"/>
      <c r="AT460" s="382" t="s">
        <v>2869</v>
      </c>
      <c r="AU460" s="657" t="s">
        <v>2869</v>
      </c>
      <c r="AV460" s="382" t="s">
        <v>2869</v>
      </c>
      <c r="AW460" s="658" t="s">
        <v>2869</v>
      </c>
      <c r="AX460" s="359"/>
    </row>
    <row r="461">
      <c r="A461" s="480" t="s">
        <v>5138</v>
      </c>
      <c r="B461" s="433">
        <v>46168.0</v>
      </c>
      <c r="C461" s="434" t="s">
        <v>5875</v>
      </c>
      <c r="D461" s="363" t="s">
        <v>5876</v>
      </c>
      <c r="E461" s="367"/>
      <c r="F461" s="365"/>
      <c r="G461" s="368"/>
      <c r="H461" s="655"/>
      <c r="I461" s="365"/>
      <c r="J461" s="366"/>
      <c r="K461" s="367"/>
      <c r="L461" s="365"/>
      <c r="M461" s="368"/>
      <c r="N461" s="655"/>
      <c r="O461" s="365"/>
      <c r="P461" s="366"/>
      <c r="Q461" s="367"/>
      <c r="R461" s="365"/>
      <c r="S461" s="368"/>
      <c r="T461" s="655"/>
      <c r="U461" s="365"/>
      <c r="V461" s="366"/>
      <c r="W461" s="364"/>
      <c r="X461" s="365"/>
      <c r="Y461" s="368"/>
      <c r="Z461" s="655"/>
      <c r="AA461" s="365"/>
      <c r="AB461" s="366"/>
      <c r="AC461" s="364"/>
      <c r="AD461" s="365"/>
      <c r="AE461" s="368"/>
      <c r="AF461" s="655"/>
      <c r="AG461" s="365"/>
      <c r="AH461" s="366"/>
      <c r="AI461" s="364"/>
      <c r="AJ461" s="365"/>
      <c r="AK461" s="368"/>
      <c r="AL461" s="655"/>
      <c r="AM461" s="365"/>
      <c r="AN461" s="366"/>
      <c r="AO461" s="369" t="s">
        <v>264</v>
      </c>
      <c r="AP461" s="481"/>
      <c r="AQ461" s="372"/>
      <c r="AR461" s="653"/>
      <c r="AS461" s="353"/>
      <c r="AT461" s="382" t="s">
        <v>2869</v>
      </c>
      <c r="AU461" s="657" t="s">
        <v>2869</v>
      </c>
      <c r="AV461" s="382" t="s">
        <v>2869</v>
      </c>
      <c r="AW461" s="658" t="s">
        <v>2869</v>
      </c>
      <c r="AX461" s="359"/>
    </row>
    <row r="462">
      <c r="A462" s="480" t="s">
        <v>5164</v>
      </c>
      <c r="B462" s="433">
        <v>46167.0</v>
      </c>
      <c r="C462" s="434" t="s">
        <v>5878</v>
      </c>
      <c r="D462" s="363" t="s">
        <v>5879</v>
      </c>
      <c r="E462" s="367"/>
      <c r="F462" s="365"/>
      <c r="G462" s="368"/>
      <c r="H462" s="655"/>
      <c r="I462" s="365"/>
      <c r="J462" s="366"/>
      <c r="K462" s="367"/>
      <c r="L462" s="365"/>
      <c r="M462" s="368"/>
      <c r="N462" s="655"/>
      <c r="O462" s="365"/>
      <c r="P462" s="366"/>
      <c r="Q462" s="367"/>
      <c r="R462" s="365"/>
      <c r="S462" s="368"/>
      <c r="T462" s="655"/>
      <c r="U462" s="365"/>
      <c r="V462" s="366"/>
      <c r="W462" s="364"/>
      <c r="X462" s="365"/>
      <c r="Y462" s="368"/>
      <c r="Z462" s="655"/>
      <c r="AA462" s="365"/>
      <c r="AB462" s="366"/>
      <c r="AC462" s="364"/>
      <c r="AD462" s="365"/>
      <c r="AE462" s="368"/>
      <c r="AF462" s="655"/>
      <c r="AG462" s="365"/>
      <c r="AH462" s="366"/>
      <c r="AI462" s="364"/>
      <c r="AJ462" s="365"/>
      <c r="AK462" s="368"/>
      <c r="AL462" s="655"/>
      <c r="AM462" s="365"/>
      <c r="AN462" s="366"/>
      <c r="AO462" s="369" t="s">
        <v>497</v>
      </c>
      <c r="AP462" s="481"/>
      <c r="AQ462" s="372"/>
      <c r="AR462" s="653" t="s">
        <v>7472</v>
      </c>
      <c r="AS462" s="353"/>
      <c r="AT462" s="382">
        <v>0.0</v>
      </c>
      <c r="AU462" s="657">
        <v>100.0</v>
      </c>
      <c r="AV462" s="382">
        <v>0.0</v>
      </c>
      <c r="AW462" s="658">
        <v>100.0</v>
      </c>
      <c r="AX462" s="393" t="s">
        <v>3049</v>
      </c>
    </row>
    <row r="463">
      <c r="A463" s="480" t="s">
        <v>5132</v>
      </c>
      <c r="B463" s="433">
        <v>46169.0</v>
      </c>
      <c r="C463" s="434" t="s">
        <v>5880</v>
      </c>
      <c r="D463" s="363" t="s">
        <v>5881</v>
      </c>
      <c r="E463" s="367"/>
      <c r="F463" s="365"/>
      <c r="G463" s="368"/>
      <c r="H463" s="655"/>
      <c r="I463" s="365"/>
      <c r="J463" s="366"/>
      <c r="K463" s="367"/>
      <c r="L463" s="365"/>
      <c r="M463" s="368"/>
      <c r="N463" s="655"/>
      <c r="O463" s="365"/>
      <c r="P463" s="366"/>
      <c r="Q463" s="367"/>
      <c r="R463" s="365"/>
      <c r="S463" s="368"/>
      <c r="T463" s="655"/>
      <c r="U463" s="365"/>
      <c r="V463" s="366"/>
      <c r="W463" s="364"/>
      <c r="X463" s="365">
        <v>1.0</v>
      </c>
      <c r="Y463" s="368"/>
      <c r="Z463" s="655"/>
      <c r="AA463" s="365"/>
      <c r="AB463" s="366"/>
      <c r="AC463" s="364"/>
      <c r="AD463" s="365"/>
      <c r="AE463" s="368"/>
      <c r="AF463" s="655"/>
      <c r="AG463" s="365"/>
      <c r="AH463" s="366"/>
      <c r="AI463" s="364"/>
      <c r="AJ463" s="365"/>
      <c r="AK463" s="368"/>
      <c r="AL463" s="655"/>
      <c r="AM463" s="365"/>
      <c r="AN463" s="366"/>
      <c r="AO463" s="369" t="s">
        <v>497</v>
      </c>
      <c r="AP463" s="481"/>
      <c r="AQ463" s="380" t="s">
        <v>7893</v>
      </c>
      <c r="AR463" s="653" t="s">
        <v>7472</v>
      </c>
      <c r="AS463" s="353"/>
      <c r="AT463" s="382">
        <v>3.0</v>
      </c>
      <c r="AU463" s="657">
        <v>97.0</v>
      </c>
      <c r="AV463" s="382">
        <v>0.0</v>
      </c>
      <c r="AW463" s="658">
        <v>100.0</v>
      </c>
      <c r="AX463" s="393" t="s">
        <v>3049</v>
      </c>
    </row>
    <row r="464">
      <c r="A464" s="480" t="s">
        <v>5138</v>
      </c>
      <c r="B464" s="433">
        <v>46168.0</v>
      </c>
      <c r="C464" s="434" t="s">
        <v>5883</v>
      </c>
      <c r="D464" s="363" t="s">
        <v>5884</v>
      </c>
      <c r="E464" s="367"/>
      <c r="F464" s="365"/>
      <c r="G464" s="368"/>
      <c r="H464" s="655"/>
      <c r="I464" s="365"/>
      <c r="J464" s="366"/>
      <c r="K464" s="367"/>
      <c r="L464" s="365"/>
      <c r="M464" s="368"/>
      <c r="N464" s="655"/>
      <c r="O464" s="365"/>
      <c r="P464" s="366"/>
      <c r="Q464" s="367"/>
      <c r="R464" s="365"/>
      <c r="S464" s="368"/>
      <c r="T464" s="655"/>
      <c r="U464" s="365"/>
      <c r="V464" s="366"/>
      <c r="W464" s="364"/>
      <c r="X464" s="365"/>
      <c r="Y464" s="368"/>
      <c r="Z464" s="655"/>
      <c r="AA464" s="365"/>
      <c r="AB464" s="366"/>
      <c r="AC464" s="364"/>
      <c r="AD464" s="365"/>
      <c r="AE464" s="368"/>
      <c r="AF464" s="655"/>
      <c r="AG464" s="365"/>
      <c r="AH464" s="366"/>
      <c r="AI464" s="364"/>
      <c r="AJ464" s="365"/>
      <c r="AK464" s="368"/>
      <c r="AL464" s="655"/>
      <c r="AM464" s="365"/>
      <c r="AN464" s="366"/>
      <c r="AO464" s="369" t="s">
        <v>497</v>
      </c>
      <c r="AP464" s="481"/>
      <c r="AQ464" s="372"/>
      <c r="AR464" s="653" t="s">
        <v>7472</v>
      </c>
      <c r="AS464" s="353"/>
      <c r="AT464" s="382">
        <v>0.0</v>
      </c>
      <c r="AU464" s="657">
        <v>100.0</v>
      </c>
      <c r="AV464" s="382">
        <v>0.0</v>
      </c>
      <c r="AW464" s="658">
        <v>100.0</v>
      </c>
      <c r="AX464" s="393" t="s">
        <v>3049</v>
      </c>
    </row>
    <row r="465">
      <c r="A465" s="480" t="s">
        <v>5132</v>
      </c>
      <c r="B465" s="433">
        <v>46169.0</v>
      </c>
      <c r="C465" s="434" t="s">
        <v>5885</v>
      </c>
      <c r="D465" s="363" t="s">
        <v>5886</v>
      </c>
      <c r="E465" s="367"/>
      <c r="F465" s="365"/>
      <c r="G465" s="368"/>
      <c r="H465" s="655"/>
      <c r="I465" s="365"/>
      <c r="J465" s="366"/>
      <c r="K465" s="367"/>
      <c r="L465" s="365"/>
      <c r="M465" s="368"/>
      <c r="N465" s="655"/>
      <c r="O465" s="365"/>
      <c r="P465" s="366"/>
      <c r="Q465" s="367"/>
      <c r="R465" s="365"/>
      <c r="S465" s="368"/>
      <c r="T465" s="655"/>
      <c r="U465" s="365"/>
      <c r="V465" s="366"/>
      <c r="W465" s="364"/>
      <c r="X465" s="365"/>
      <c r="Y465" s="368"/>
      <c r="Z465" s="655"/>
      <c r="AA465" s="365"/>
      <c r="AB465" s="366"/>
      <c r="AC465" s="364"/>
      <c r="AD465" s="365"/>
      <c r="AE465" s="368"/>
      <c r="AF465" s="655"/>
      <c r="AG465" s="365"/>
      <c r="AH465" s="366"/>
      <c r="AI465" s="364"/>
      <c r="AJ465" s="365"/>
      <c r="AK465" s="368"/>
      <c r="AL465" s="655"/>
      <c r="AM465" s="365"/>
      <c r="AN465" s="366"/>
      <c r="AO465" s="369" t="s">
        <v>497</v>
      </c>
      <c r="AP465" s="481"/>
      <c r="AQ465" s="372"/>
      <c r="AR465" s="653" t="s">
        <v>7472</v>
      </c>
      <c r="AS465" s="353"/>
      <c r="AT465" s="382">
        <v>0.0</v>
      </c>
      <c r="AU465" s="657">
        <v>100.0</v>
      </c>
      <c r="AV465" s="382">
        <v>0.0</v>
      </c>
      <c r="AW465" s="658">
        <v>100.0</v>
      </c>
      <c r="AX465" s="393" t="s">
        <v>3049</v>
      </c>
    </row>
    <row r="466">
      <c r="A466" s="480" t="s">
        <v>5138</v>
      </c>
      <c r="B466" s="433">
        <v>46168.0</v>
      </c>
      <c r="C466" s="434" t="s">
        <v>7894</v>
      </c>
      <c r="D466" s="363" t="s">
        <v>7895</v>
      </c>
      <c r="E466" s="367"/>
      <c r="F466" s="365"/>
      <c r="G466" s="368"/>
      <c r="H466" s="655"/>
      <c r="I466" s="365"/>
      <c r="J466" s="366"/>
      <c r="K466" s="367"/>
      <c r="L466" s="365"/>
      <c r="M466" s="368"/>
      <c r="N466" s="655"/>
      <c r="O466" s="365"/>
      <c r="P466" s="366"/>
      <c r="Q466" s="367"/>
      <c r="R466" s="365"/>
      <c r="S466" s="368"/>
      <c r="T466" s="655"/>
      <c r="U466" s="365"/>
      <c r="V466" s="366"/>
      <c r="W466" s="364"/>
      <c r="X466" s="365"/>
      <c r="Y466" s="368"/>
      <c r="Z466" s="655"/>
      <c r="AA466" s="365"/>
      <c r="AB466" s="366"/>
      <c r="AC466" s="364"/>
      <c r="AD466" s="365"/>
      <c r="AE466" s="368"/>
      <c r="AF466" s="655"/>
      <c r="AG466" s="365"/>
      <c r="AH466" s="366"/>
      <c r="AI466" s="364"/>
      <c r="AJ466" s="365"/>
      <c r="AK466" s="368"/>
      <c r="AL466" s="655"/>
      <c r="AM466" s="365"/>
      <c r="AN466" s="366"/>
      <c r="AO466" s="369" t="s">
        <v>497</v>
      </c>
      <c r="AP466" s="481"/>
      <c r="AQ466" s="372"/>
      <c r="AR466" s="653" t="s">
        <v>7472</v>
      </c>
      <c r="AS466" s="353"/>
      <c r="AT466" s="382">
        <v>0.0</v>
      </c>
      <c r="AU466" s="657">
        <v>100.0</v>
      </c>
      <c r="AV466" s="382">
        <v>0.0</v>
      </c>
      <c r="AW466" s="658">
        <v>100.0</v>
      </c>
      <c r="AX466" s="393" t="s">
        <v>3049</v>
      </c>
    </row>
    <row r="467">
      <c r="A467" s="480" t="s">
        <v>5132</v>
      </c>
      <c r="B467" s="433">
        <v>46169.0</v>
      </c>
      <c r="C467" s="434" t="s">
        <v>7896</v>
      </c>
      <c r="D467" s="363" t="s">
        <v>7897</v>
      </c>
      <c r="E467" s="367"/>
      <c r="F467" s="365"/>
      <c r="G467" s="368"/>
      <c r="H467" s="655"/>
      <c r="I467" s="365"/>
      <c r="J467" s="366"/>
      <c r="K467" s="367"/>
      <c r="L467" s="365"/>
      <c r="M467" s="368"/>
      <c r="N467" s="655"/>
      <c r="O467" s="365"/>
      <c r="P467" s="366"/>
      <c r="Q467" s="367"/>
      <c r="R467" s="365"/>
      <c r="S467" s="368"/>
      <c r="T467" s="655"/>
      <c r="U467" s="365"/>
      <c r="V467" s="366"/>
      <c r="W467" s="364"/>
      <c r="X467" s="365"/>
      <c r="Y467" s="368"/>
      <c r="Z467" s="655"/>
      <c r="AA467" s="365"/>
      <c r="AB467" s="366"/>
      <c r="AC467" s="364"/>
      <c r="AD467" s="365"/>
      <c r="AE467" s="368"/>
      <c r="AF467" s="655"/>
      <c r="AG467" s="365"/>
      <c r="AH467" s="366"/>
      <c r="AI467" s="364"/>
      <c r="AJ467" s="365"/>
      <c r="AK467" s="368"/>
      <c r="AL467" s="655"/>
      <c r="AM467" s="365"/>
      <c r="AN467" s="366"/>
      <c r="AO467" s="369" t="s">
        <v>497</v>
      </c>
      <c r="AP467" s="481"/>
      <c r="AQ467" s="372"/>
      <c r="AR467" s="653"/>
      <c r="AS467" s="353"/>
      <c r="AT467" s="382" t="s">
        <v>2869</v>
      </c>
      <c r="AU467" s="657" t="s">
        <v>2869</v>
      </c>
      <c r="AV467" s="382" t="s">
        <v>2869</v>
      </c>
      <c r="AW467" s="658" t="s">
        <v>2869</v>
      </c>
      <c r="AX467" s="359"/>
    </row>
    <row r="468">
      <c r="A468" s="480" t="s">
        <v>5164</v>
      </c>
      <c r="B468" s="433">
        <v>46167.0</v>
      </c>
      <c r="C468" s="434" t="s">
        <v>7898</v>
      </c>
      <c r="D468" s="363" t="s">
        <v>7899</v>
      </c>
      <c r="E468" s="367"/>
      <c r="F468" s="365"/>
      <c r="G468" s="368"/>
      <c r="H468" s="655"/>
      <c r="I468" s="365"/>
      <c r="J468" s="366"/>
      <c r="K468" s="367"/>
      <c r="L468" s="365"/>
      <c r="M468" s="368"/>
      <c r="N468" s="655"/>
      <c r="O468" s="365"/>
      <c r="P468" s="366"/>
      <c r="Q468" s="367"/>
      <c r="R468" s="365"/>
      <c r="S468" s="368"/>
      <c r="T468" s="655"/>
      <c r="U468" s="365"/>
      <c r="V468" s="366"/>
      <c r="W468" s="364"/>
      <c r="X468" s="365"/>
      <c r="Y468" s="368"/>
      <c r="Z468" s="655"/>
      <c r="AA468" s="365"/>
      <c r="AB468" s="366"/>
      <c r="AC468" s="364"/>
      <c r="AD468" s="365"/>
      <c r="AE468" s="368"/>
      <c r="AF468" s="655"/>
      <c r="AG468" s="365"/>
      <c r="AH468" s="366"/>
      <c r="AI468" s="364"/>
      <c r="AJ468" s="365"/>
      <c r="AK468" s="368"/>
      <c r="AL468" s="655"/>
      <c r="AM468" s="365"/>
      <c r="AN468" s="366"/>
      <c r="AO468" s="369" t="s">
        <v>497</v>
      </c>
      <c r="AP468" s="481"/>
      <c r="AQ468" s="372"/>
      <c r="AR468" s="653"/>
      <c r="AS468" s="353"/>
      <c r="AT468" s="382" t="s">
        <v>2869</v>
      </c>
      <c r="AU468" s="657" t="s">
        <v>2869</v>
      </c>
      <c r="AV468" s="382" t="s">
        <v>2869</v>
      </c>
      <c r="AW468" s="658" t="s">
        <v>2869</v>
      </c>
      <c r="AX468" s="359"/>
    </row>
    <row r="469">
      <c r="A469" s="480" t="s">
        <v>5138</v>
      </c>
      <c r="B469" s="433">
        <v>46168.0</v>
      </c>
      <c r="C469" s="434" t="s">
        <v>7900</v>
      </c>
      <c r="D469" s="363" t="s">
        <v>7901</v>
      </c>
      <c r="E469" s="367"/>
      <c r="F469" s="365"/>
      <c r="G469" s="368"/>
      <c r="H469" s="655"/>
      <c r="I469" s="365"/>
      <c r="J469" s="366"/>
      <c r="K469" s="367"/>
      <c r="L469" s="365"/>
      <c r="M469" s="368"/>
      <c r="N469" s="655"/>
      <c r="O469" s="365"/>
      <c r="P469" s="366"/>
      <c r="Q469" s="367"/>
      <c r="R469" s="365"/>
      <c r="S469" s="368"/>
      <c r="T469" s="655"/>
      <c r="U469" s="365"/>
      <c r="V469" s="366"/>
      <c r="W469" s="364"/>
      <c r="X469" s="365"/>
      <c r="Y469" s="368"/>
      <c r="Z469" s="655"/>
      <c r="AA469" s="365"/>
      <c r="AB469" s="366"/>
      <c r="AC469" s="364"/>
      <c r="AD469" s="365"/>
      <c r="AE469" s="368"/>
      <c r="AF469" s="655"/>
      <c r="AG469" s="365"/>
      <c r="AH469" s="366"/>
      <c r="AI469" s="364"/>
      <c r="AJ469" s="365"/>
      <c r="AK469" s="368"/>
      <c r="AL469" s="655"/>
      <c r="AM469" s="365"/>
      <c r="AN469" s="366"/>
      <c r="AO469" s="369" t="s">
        <v>497</v>
      </c>
      <c r="AP469" s="481"/>
      <c r="AQ469" s="372"/>
      <c r="AR469" s="653"/>
      <c r="AS469" s="353"/>
      <c r="AT469" s="382" t="s">
        <v>2869</v>
      </c>
      <c r="AU469" s="657" t="s">
        <v>2869</v>
      </c>
      <c r="AV469" s="382" t="s">
        <v>2869</v>
      </c>
      <c r="AW469" s="658" t="s">
        <v>2869</v>
      </c>
      <c r="AX469" s="359"/>
    </row>
    <row r="470">
      <c r="A470" s="480" t="s">
        <v>5132</v>
      </c>
      <c r="B470" s="433">
        <v>46169.0</v>
      </c>
      <c r="C470" s="434" t="s">
        <v>7902</v>
      </c>
      <c r="D470" s="363" t="s">
        <v>7903</v>
      </c>
      <c r="E470" s="367"/>
      <c r="F470" s="365"/>
      <c r="G470" s="368"/>
      <c r="H470" s="655"/>
      <c r="I470" s="365"/>
      <c r="J470" s="366"/>
      <c r="K470" s="367"/>
      <c r="L470" s="365"/>
      <c r="M470" s="368"/>
      <c r="N470" s="655"/>
      <c r="O470" s="365"/>
      <c r="P470" s="366"/>
      <c r="Q470" s="367"/>
      <c r="R470" s="365"/>
      <c r="S470" s="368"/>
      <c r="T470" s="655"/>
      <c r="U470" s="365"/>
      <c r="V470" s="366"/>
      <c r="W470" s="364"/>
      <c r="X470" s="365"/>
      <c r="Y470" s="368"/>
      <c r="Z470" s="655"/>
      <c r="AA470" s="365"/>
      <c r="AB470" s="366"/>
      <c r="AC470" s="364"/>
      <c r="AD470" s="365"/>
      <c r="AE470" s="368"/>
      <c r="AF470" s="655"/>
      <c r="AG470" s="365"/>
      <c r="AH470" s="366"/>
      <c r="AI470" s="364"/>
      <c r="AJ470" s="365"/>
      <c r="AK470" s="368"/>
      <c r="AL470" s="655"/>
      <c r="AM470" s="365"/>
      <c r="AN470" s="366"/>
      <c r="AO470" s="369" t="s">
        <v>497</v>
      </c>
      <c r="AP470" s="481"/>
      <c r="AQ470" s="372"/>
      <c r="AR470" s="653"/>
      <c r="AS470" s="353"/>
      <c r="AT470" s="382" t="s">
        <v>2869</v>
      </c>
      <c r="AU470" s="657" t="s">
        <v>2869</v>
      </c>
      <c r="AV470" s="382" t="s">
        <v>2869</v>
      </c>
      <c r="AW470" s="658" t="s">
        <v>2869</v>
      </c>
      <c r="AX470" s="359"/>
    </row>
    <row r="471">
      <c r="A471" s="480" t="s">
        <v>5132</v>
      </c>
      <c r="B471" s="433">
        <v>46169.0</v>
      </c>
      <c r="C471" s="434" t="s">
        <v>7904</v>
      </c>
      <c r="D471" s="363" t="s">
        <v>7905</v>
      </c>
      <c r="E471" s="367"/>
      <c r="F471" s="365"/>
      <c r="G471" s="368"/>
      <c r="H471" s="655"/>
      <c r="I471" s="365"/>
      <c r="J471" s="366"/>
      <c r="K471" s="367"/>
      <c r="L471" s="365"/>
      <c r="M471" s="368"/>
      <c r="N471" s="655"/>
      <c r="O471" s="365"/>
      <c r="P471" s="366"/>
      <c r="Q471" s="367"/>
      <c r="R471" s="365"/>
      <c r="S471" s="368"/>
      <c r="T471" s="655"/>
      <c r="U471" s="365"/>
      <c r="V471" s="366"/>
      <c r="W471" s="364"/>
      <c r="X471" s="365"/>
      <c r="Y471" s="368"/>
      <c r="Z471" s="655"/>
      <c r="AA471" s="365"/>
      <c r="AB471" s="366"/>
      <c r="AC471" s="364"/>
      <c r="AD471" s="365"/>
      <c r="AE471" s="368"/>
      <c r="AF471" s="655"/>
      <c r="AG471" s="365"/>
      <c r="AH471" s="366"/>
      <c r="AI471" s="364"/>
      <c r="AJ471" s="365"/>
      <c r="AK471" s="368"/>
      <c r="AL471" s="655"/>
      <c r="AM471" s="365"/>
      <c r="AN471" s="366"/>
      <c r="AO471" s="369" t="s">
        <v>497</v>
      </c>
      <c r="AP471" s="481"/>
      <c r="AQ471" s="372"/>
      <c r="AR471" s="653"/>
      <c r="AS471" s="353"/>
      <c r="AT471" s="382" t="s">
        <v>2869</v>
      </c>
      <c r="AU471" s="657" t="s">
        <v>2869</v>
      </c>
      <c r="AV471" s="382" t="s">
        <v>2869</v>
      </c>
      <c r="AW471" s="658" t="s">
        <v>2869</v>
      </c>
      <c r="AX471" s="359"/>
    </row>
    <row r="472">
      <c r="A472" s="480" t="s">
        <v>5132</v>
      </c>
      <c r="B472" s="433">
        <v>46169.0</v>
      </c>
      <c r="C472" s="434" t="s">
        <v>7906</v>
      </c>
      <c r="D472" s="363" t="s">
        <v>7907</v>
      </c>
      <c r="E472" s="367"/>
      <c r="F472" s="365"/>
      <c r="G472" s="368"/>
      <c r="H472" s="655"/>
      <c r="I472" s="365"/>
      <c r="J472" s="366"/>
      <c r="K472" s="367"/>
      <c r="L472" s="365"/>
      <c r="M472" s="368"/>
      <c r="N472" s="655"/>
      <c r="O472" s="365"/>
      <c r="P472" s="366"/>
      <c r="Q472" s="367"/>
      <c r="R472" s="365"/>
      <c r="S472" s="368"/>
      <c r="T472" s="655"/>
      <c r="U472" s="365"/>
      <c r="V472" s="366"/>
      <c r="W472" s="364"/>
      <c r="X472" s="365"/>
      <c r="Y472" s="368"/>
      <c r="Z472" s="655"/>
      <c r="AA472" s="365"/>
      <c r="AB472" s="366"/>
      <c r="AC472" s="364"/>
      <c r="AD472" s="365"/>
      <c r="AE472" s="368"/>
      <c r="AF472" s="655"/>
      <c r="AG472" s="365"/>
      <c r="AH472" s="366"/>
      <c r="AI472" s="364"/>
      <c r="AJ472" s="365"/>
      <c r="AK472" s="368"/>
      <c r="AL472" s="655"/>
      <c r="AM472" s="365"/>
      <c r="AN472" s="366"/>
      <c r="AO472" s="369" t="s">
        <v>497</v>
      </c>
      <c r="AP472" s="481"/>
      <c r="AQ472" s="372"/>
      <c r="AR472" s="653"/>
      <c r="AS472" s="353"/>
      <c r="AT472" s="382" t="s">
        <v>2869</v>
      </c>
      <c r="AU472" s="657" t="s">
        <v>2869</v>
      </c>
      <c r="AV472" s="382" t="s">
        <v>2869</v>
      </c>
      <c r="AW472" s="658" t="s">
        <v>2869</v>
      </c>
      <c r="AX472" s="359"/>
    </row>
    <row r="473">
      <c r="A473" s="480" t="s">
        <v>5164</v>
      </c>
      <c r="B473" s="433">
        <v>46167.0</v>
      </c>
      <c r="C473" s="434" t="s">
        <v>7908</v>
      </c>
      <c r="D473" s="363" t="s">
        <v>7909</v>
      </c>
      <c r="E473" s="367"/>
      <c r="F473" s="365"/>
      <c r="G473" s="368"/>
      <c r="H473" s="655"/>
      <c r="I473" s="365"/>
      <c r="J473" s="366"/>
      <c r="K473" s="367"/>
      <c r="L473" s="365"/>
      <c r="M473" s="368"/>
      <c r="N473" s="655"/>
      <c r="O473" s="365"/>
      <c r="P473" s="366"/>
      <c r="Q473" s="367"/>
      <c r="R473" s="365"/>
      <c r="S473" s="368"/>
      <c r="T473" s="655"/>
      <c r="U473" s="365"/>
      <c r="V473" s="366"/>
      <c r="W473" s="364"/>
      <c r="X473" s="365"/>
      <c r="Y473" s="368"/>
      <c r="Z473" s="655"/>
      <c r="AA473" s="365"/>
      <c r="AB473" s="366"/>
      <c r="AC473" s="364"/>
      <c r="AD473" s="365"/>
      <c r="AE473" s="368"/>
      <c r="AF473" s="655"/>
      <c r="AG473" s="365"/>
      <c r="AH473" s="366"/>
      <c r="AI473" s="364"/>
      <c r="AJ473" s="365"/>
      <c r="AK473" s="368"/>
      <c r="AL473" s="655"/>
      <c r="AM473" s="365"/>
      <c r="AN473" s="366"/>
      <c r="AO473" s="369" t="s">
        <v>497</v>
      </c>
      <c r="AP473" s="481"/>
      <c r="AQ473" s="372"/>
      <c r="AR473" s="653"/>
      <c r="AS473" s="353"/>
      <c r="AT473" s="382" t="s">
        <v>2869</v>
      </c>
      <c r="AU473" s="657" t="s">
        <v>2869</v>
      </c>
      <c r="AV473" s="382" t="s">
        <v>2869</v>
      </c>
      <c r="AW473" s="658" t="s">
        <v>2869</v>
      </c>
      <c r="AX473" s="359"/>
    </row>
    <row r="474">
      <c r="A474" s="480" t="s">
        <v>5138</v>
      </c>
      <c r="B474" s="433">
        <v>46168.0</v>
      </c>
      <c r="C474" s="434" t="s">
        <v>5887</v>
      </c>
      <c r="D474" s="363" t="s">
        <v>5888</v>
      </c>
      <c r="E474" s="367"/>
      <c r="F474" s="365"/>
      <c r="G474" s="368"/>
      <c r="H474" s="655"/>
      <c r="I474" s="365"/>
      <c r="J474" s="366"/>
      <c r="K474" s="367"/>
      <c r="L474" s="365"/>
      <c r="M474" s="368"/>
      <c r="N474" s="655"/>
      <c r="O474" s="365"/>
      <c r="P474" s="366"/>
      <c r="Q474" s="367"/>
      <c r="R474" s="365"/>
      <c r="S474" s="368"/>
      <c r="T474" s="655"/>
      <c r="U474" s="365"/>
      <c r="V474" s="366"/>
      <c r="W474" s="364"/>
      <c r="X474" s="365"/>
      <c r="Y474" s="368"/>
      <c r="Z474" s="655"/>
      <c r="AA474" s="365"/>
      <c r="AB474" s="366"/>
      <c r="AC474" s="364"/>
      <c r="AD474" s="365"/>
      <c r="AE474" s="368"/>
      <c r="AF474" s="655"/>
      <c r="AG474" s="365"/>
      <c r="AH474" s="366"/>
      <c r="AI474" s="364"/>
      <c r="AJ474" s="365"/>
      <c r="AK474" s="368"/>
      <c r="AL474" s="655"/>
      <c r="AM474" s="365"/>
      <c r="AN474" s="366"/>
      <c r="AO474" s="369" t="s">
        <v>497</v>
      </c>
      <c r="AP474" s="481"/>
      <c r="AQ474" s="372"/>
      <c r="AR474" s="653"/>
      <c r="AS474" s="353"/>
      <c r="AT474" s="382" t="s">
        <v>2869</v>
      </c>
      <c r="AU474" s="657" t="s">
        <v>2869</v>
      </c>
      <c r="AV474" s="382" t="s">
        <v>2869</v>
      </c>
      <c r="AW474" s="658" t="s">
        <v>2869</v>
      </c>
      <c r="AX474" s="359"/>
    </row>
    <row r="475">
      <c r="A475" s="480" t="s">
        <v>5138</v>
      </c>
      <c r="B475" s="433">
        <v>46168.0</v>
      </c>
      <c r="C475" s="434" t="s">
        <v>7910</v>
      </c>
      <c r="D475" s="363" t="s">
        <v>7911</v>
      </c>
      <c r="E475" s="367"/>
      <c r="F475" s="365"/>
      <c r="G475" s="368"/>
      <c r="H475" s="655"/>
      <c r="I475" s="365"/>
      <c r="J475" s="366"/>
      <c r="K475" s="367"/>
      <c r="L475" s="365"/>
      <c r="M475" s="368"/>
      <c r="N475" s="655"/>
      <c r="O475" s="365"/>
      <c r="P475" s="366"/>
      <c r="Q475" s="367"/>
      <c r="R475" s="365"/>
      <c r="S475" s="368"/>
      <c r="T475" s="655"/>
      <c r="U475" s="365"/>
      <c r="V475" s="366"/>
      <c r="W475" s="364"/>
      <c r="X475" s="365"/>
      <c r="Y475" s="368"/>
      <c r="Z475" s="655"/>
      <c r="AA475" s="365"/>
      <c r="AB475" s="366"/>
      <c r="AC475" s="364"/>
      <c r="AD475" s="365"/>
      <c r="AE475" s="368"/>
      <c r="AF475" s="655"/>
      <c r="AG475" s="365"/>
      <c r="AH475" s="366"/>
      <c r="AI475" s="364"/>
      <c r="AJ475" s="365"/>
      <c r="AK475" s="368"/>
      <c r="AL475" s="655"/>
      <c r="AM475" s="365"/>
      <c r="AN475" s="366"/>
      <c r="AO475" s="369" t="s">
        <v>497</v>
      </c>
      <c r="AP475" s="481"/>
      <c r="AQ475" s="372"/>
      <c r="AR475" s="653"/>
      <c r="AS475" s="353"/>
      <c r="AT475" s="382" t="s">
        <v>2869</v>
      </c>
      <c r="AU475" s="657" t="s">
        <v>2869</v>
      </c>
      <c r="AV475" s="382" t="s">
        <v>2869</v>
      </c>
      <c r="AW475" s="658" t="s">
        <v>2869</v>
      </c>
      <c r="AX475" s="359"/>
    </row>
    <row r="476">
      <c r="A476" s="480" t="s">
        <v>5132</v>
      </c>
      <c r="B476" s="433">
        <v>46169.0</v>
      </c>
      <c r="C476" s="434" t="s">
        <v>7912</v>
      </c>
      <c r="D476" s="363" t="s">
        <v>7913</v>
      </c>
      <c r="E476" s="367"/>
      <c r="F476" s="365"/>
      <c r="G476" s="368"/>
      <c r="H476" s="655"/>
      <c r="I476" s="365"/>
      <c r="J476" s="366"/>
      <c r="K476" s="367"/>
      <c r="L476" s="365"/>
      <c r="M476" s="368"/>
      <c r="N476" s="655"/>
      <c r="O476" s="365"/>
      <c r="P476" s="366"/>
      <c r="Q476" s="367"/>
      <c r="R476" s="365"/>
      <c r="S476" s="368"/>
      <c r="T476" s="655"/>
      <c r="U476" s="365"/>
      <c r="V476" s="366"/>
      <c r="W476" s="364"/>
      <c r="X476" s="365"/>
      <c r="Y476" s="368"/>
      <c r="Z476" s="655"/>
      <c r="AA476" s="365"/>
      <c r="AB476" s="366"/>
      <c r="AC476" s="364"/>
      <c r="AD476" s="365"/>
      <c r="AE476" s="368"/>
      <c r="AF476" s="655"/>
      <c r="AG476" s="365"/>
      <c r="AH476" s="366"/>
      <c r="AI476" s="364"/>
      <c r="AJ476" s="365"/>
      <c r="AK476" s="368"/>
      <c r="AL476" s="655"/>
      <c r="AM476" s="365"/>
      <c r="AN476" s="366"/>
      <c r="AO476" s="369" t="s">
        <v>497</v>
      </c>
      <c r="AP476" s="481"/>
      <c r="AQ476" s="372"/>
      <c r="AR476" s="653"/>
      <c r="AS476" s="353"/>
      <c r="AT476" s="382" t="s">
        <v>2869</v>
      </c>
      <c r="AU476" s="657" t="s">
        <v>2869</v>
      </c>
      <c r="AV476" s="382" t="s">
        <v>2869</v>
      </c>
      <c r="AW476" s="658" t="s">
        <v>2869</v>
      </c>
      <c r="AX476" s="359"/>
    </row>
    <row r="477">
      <c r="A477" s="480" t="s">
        <v>5138</v>
      </c>
      <c r="B477" s="433">
        <v>46168.0</v>
      </c>
      <c r="C477" s="434" t="s">
        <v>7914</v>
      </c>
      <c r="D477" s="363" t="s">
        <v>7915</v>
      </c>
      <c r="E477" s="367"/>
      <c r="F477" s="365"/>
      <c r="G477" s="368"/>
      <c r="H477" s="655"/>
      <c r="I477" s="365"/>
      <c r="J477" s="366"/>
      <c r="K477" s="367"/>
      <c r="L477" s="365"/>
      <c r="M477" s="368"/>
      <c r="N477" s="655"/>
      <c r="O477" s="365"/>
      <c r="P477" s="366"/>
      <c r="Q477" s="367"/>
      <c r="R477" s="365"/>
      <c r="S477" s="368"/>
      <c r="T477" s="655"/>
      <c r="U477" s="365"/>
      <c r="V477" s="366"/>
      <c r="W477" s="364"/>
      <c r="X477" s="365"/>
      <c r="Y477" s="368"/>
      <c r="Z477" s="655"/>
      <c r="AA477" s="365"/>
      <c r="AB477" s="366"/>
      <c r="AC477" s="364"/>
      <c r="AD477" s="365"/>
      <c r="AE477" s="368"/>
      <c r="AF477" s="655"/>
      <c r="AG477" s="365"/>
      <c r="AH477" s="366"/>
      <c r="AI477" s="364"/>
      <c r="AJ477" s="365"/>
      <c r="AK477" s="368"/>
      <c r="AL477" s="655"/>
      <c r="AM477" s="365"/>
      <c r="AN477" s="366"/>
      <c r="AO477" s="369" t="s">
        <v>497</v>
      </c>
      <c r="AP477" s="481"/>
      <c r="AQ477" s="372"/>
      <c r="AR477" s="653"/>
      <c r="AS477" s="353"/>
      <c r="AT477" s="382" t="s">
        <v>2869</v>
      </c>
      <c r="AU477" s="657" t="s">
        <v>2869</v>
      </c>
      <c r="AV477" s="382" t="s">
        <v>2869</v>
      </c>
      <c r="AW477" s="658" t="s">
        <v>2869</v>
      </c>
      <c r="AX477" s="359"/>
    </row>
    <row r="478">
      <c r="A478" s="480" t="s">
        <v>5138</v>
      </c>
      <c r="B478" s="433">
        <v>46168.0</v>
      </c>
      <c r="C478" s="434" t="s">
        <v>7916</v>
      </c>
      <c r="D478" s="363" t="s">
        <v>7917</v>
      </c>
      <c r="E478" s="367"/>
      <c r="F478" s="365"/>
      <c r="G478" s="368"/>
      <c r="H478" s="655"/>
      <c r="I478" s="365"/>
      <c r="J478" s="366"/>
      <c r="K478" s="367"/>
      <c r="L478" s="365"/>
      <c r="M478" s="368"/>
      <c r="N478" s="655"/>
      <c r="O478" s="365"/>
      <c r="P478" s="366"/>
      <c r="Q478" s="367"/>
      <c r="R478" s="365"/>
      <c r="S478" s="368"/>
      <c r="T478" s="655"/>
      <c r="U478" s="365"/>
      <c r="V478" s="366"/>
      <c r="W478" s="364"/>
      <c r="X478" s="365"/>
      <c r="Y478" s="368"/>
      <c r="Z478" s="655"/>
      <c r="AA478" s="365"/>
      <c r="AB478" s="366"/>
      <c r="AC478" s="364"/>
      <c r="AD478" s="365"/>
      <c r="AE478" s="368"/>
      <c r="AF478" s="655"/>
      <c r="AG478" s="365"/>
      <c r="AH478" s="366"/>
      <c r="AI478" s="364"/>
      <c r="AJ478" s="365"/>
      <c r="AK478" s="368"/>
      <c r="AL478" s="655"/>
      <c r="AM478" s="365"/>
      <c r="AN478" s="366"/>
      <c r="AO478" s="369" t="s">
        <v>497</v>
      </c>
      <c r="AP478" s="481"/>
      <c r="AQ478" s="372"/>
      <c r="AR478" s="653"/>
      <c r="AS478" s="353"/>
      <c r="AT478" s="382" t="s">
        <v>2869</v>
      </c>
      <c r="AU478" s="657" t="s">
        <v>2869</v>
      </c>
      <c r="AV478" s="382" t="s">
        <v>2869</v>
      </c>
      <c r="AW478" s="658" t="s">
        <v>2869</v>
      </c>
      <c r="AX478" s="359"/>
    </row>
    <row r="479">
      <c r="A479" s="480" t="s">
        <v>5132</v>
      </c>
      <c r="B479" s="433">
        <v>46169.0</v>
      </c>
      <c r="C479" s="434" t="s">
        <v>7918</v>
      </c>
      <c r="D479" s="363" t="s">
        <v>7919</v>
      </c>
      <c r="E479" s="367"/>
      <c r="F479" s="365"/>
      <c r="G479" s="368"/>
      <c r="H479" s="655"/>
      <c r="I479" s="365"/>
      <c r="J479" s="366"/>
      <c r="K479" s="367"/>
      <c r="L479" s="365"/>
      <c r="M479" s="368"/>
      <c r="N479" s="655"/>
      <c r="O479" s="365"/>
      <c r="P479" s="366"/>
      <c r="Q479" s="367"/>
      <c r="R479" s="365"/>
      <c r="S479" s="368"/>
      <c r="T479" s="655"/>
      <c r="U479" s="365"/>
      <c r="V479" s="366"/>
      <c r="W479" s="364"/>
      <c r="X479" s="365"/>
      <c r="Y479" s="368"/>
      <c r="Z479" s="655"/>
      <c r="AA479" s="365"/>
      <c r="AB479" s="366"/>
      <c r="AC479" s="364"/>
      <c r="AD479" s="365"/>
      <c r="AE479" s="368"/>
      <c r="AF479" s="655"/>
      <c r="AG479" s="365"/>
      <c r="AH479" s="366"/>
      <c r="AI479" s="364"/>
      <c r="AJ479" s="365"/>
      <c r="AK479" s="368"/>
      <c r="AL479" s="655"/>
      <c r="AM479" s="365"/>
      <c r="AN479" s="366"/>
      <c r="AO479" s="369" t="s">
        <v>1479</v>
      </c>
      <c r="AP479" s="481"/>
      <c r="AQ479" s="372"/>
      <c r="AR479" s="653" t="s">
        <v>7472</v>
      </c>
      <c r="AS479" s="353"/>
      <c r="AT479" s="382">
        <v>0.0</v>
      </c>
      <c r="AU479" s="657">
        <v>100.0</v>
      </c>
      <c r="AV479" s="382">
        <v>0.0</v>
      </c>
      <c r="AW479" s="658">
        <v>100.0</v>
      </c>
      <c r="AX479" s="393" t="s">
        <v>3049</v>
      </c>
    </row>
    <row r="480">
      <c r="A480" s="480" t="s">
        <v>5138</v>
      </c>
      <c r="B480" s="433">
        <v>46168.0</v>
      </c>
      <c r="C480" s="434" t="s">
        <v>7920</v>
      </c>
      <c r="D480" s="363" t="s">
        <v>7921</v>
      </c>
      <c r="E480" s="367">
        <v>3.0</v>
      </c>
      <c r="F480" s="365"/>
      <c r="G480" s="368"/>
      <c r="H480" s="655"/>
      <c r="I480" s="365"/>
      <c r="J480" s="366"/>
      <c r="K480" s="367"/>
      <c r="L480" s="365"/>
      <c r="M480" s="368"/>
      <c r="N480" s="655"/>
      <c r="O480" s="365"/>
      <c r="P480" s="366"/>
      <c r="Q480" s="367"/>
      <c r="R480" s="365"/>
      <c r="S480" s="368"/>
      <c r="T480" s="655"/>
      <c r="U480" s="365"/>
      <c r="V480" s="366"/>
      <c r="W480" s="364"/>
      <c r="X480" s="365"/>
      <c r="Y480" s="368"/>
      <c r="Z480" s="655"/>
      <c r="AA480" s="365"/>
      <c r="AB480" s="366"/>
      <c r="AC480" s="364"/>
      <c r="AD480" s="365"/>
      <c r="AE480" s="368"/>
      <c r="AF480" s="655"/>
      <c r="AG480" s="365"/>
      <c r="AH480" s="366"/>
      <c r="AI480" s="364"/>
      <c r="AJ480" s="365"/>
      <c r="AK480" s="368"/>
      <c r="AL480" s="655"/>
      <c r="AM480" s="365"/>
      <c r="AN480" s="366"/>
      <c r="AO480" s="369" t="s">
        <v>1479</v>
      </c>
      <c r="AP480" s="481"/>
      <c r="AQ480" s="380" t="s">
        <v>7922</v>
      </c>
      <c r="AR480" s="653" t="s">
        <v>7472</v>
      </c>
      <c r="AS480" s="353"/>
      <c r="AT480" s="382">
        <v>12.0</v>
      </c>
      <c r="AU480" s="657">
        <v>88.0</v>
      </c>
      <c r="AV480" s="382">
        <v>0.0</v>
      </c>
      <c r="AW480" s="658">
        <v>100.0</v>
      </c>
      <c r="AX480" s="393" t="s">
        <v>3049</v>
      </c>
    </row>
    <row r="481">
      <c r="A481" s="480" t="s">
        <v>5138</v>
      </c>
      <c r="B481" s="433">
        <v>46168.0</v>
      </c>
      <c r="C481" s="434" t="s">
        <v>7923</v>
      </c>
      <c r="D481" s="363" t="s">
        <v>7924</v>
      </c>
      <c r="E481" s="367"/>
      <c r="F481" s="365"/>
      <c r="G481" s="368"/>
      <c r="H481" s="655"/>
      <c r="I481" s="365"/>
      <c r="J481" s="366"/>
      <c r="K481" s="367"/>
      <c r="L481" s="365"/>
      <c r="M481" s="368"/>
      <c r="N481" s="655"/>
      <c r="O481" s="365"/>
      <c r="P481" s="366"/>
      <c r="Q481" s="367"/>
      <c r="R481" s="365"/>
      <c r="S481" s="368"/>
      <c r="T481" s="655"/>
      <c r="U481" s="365"/>
      <c r="V481" s="366"/>
      <c r="W481" s="364"/>
      <c r="X481" s="365"/>
      <c r="Y481" s="368"/>
      <c r="Z481" s="655"/>
      <c r="AA481" s="365"/>
      <c r="AB481" s="366"/>
      <c r="AC481" s="364"/>
      <c r="AD481" s="365"/>
      <c r="AE481" s="368"/>
      <c r="AF481" s="655"/>
      <c r="AG481" s="365"/>
      <c r="AH481" s="366"/>
      <c r="AI481" s="364"/>
      <c r="AJ481" s="365"/>
      <c r="AK481" s="368"/>
      <c r="AL481" s="655"/>
      <c r="AM481" s="365"/>
      <c r="AN481" s="366"/>
      <c r="AO481" s="369" t="s">
        <v>1479</v>
      </c>
      <c r="AP481" s="481"/>
      <c r="AQ481" s="372"/>
      <c r="AR481" s="653" t="s">
        <v>7472</v>
      </c>
      <c r="AS481" s="353"/>
      <c r="AT481" s="382">
        <v>0.0</v>
      </c>
      <c r="AU481" s="657">
        <v>100.0</v>
      </c>
      <c r="AV481" s="382">
        <v>0.0</v>
      </c>
      <c r="AW481" s="658">
        <v>100.0</v>
      </c>
      <c r="AX481" s="393" t="s">
        <v>3049</v>
      </c>
    </row>
    <row r="482">
      <c r="A482" s="480" t="s">
        <v>5138</v>
      </c>
      <c r="B482" s="433">
        <v>46168.0</v>
      </c>
      <c r="C482" s="434" t="s">
        <v>7925</v>
      </c>
      <c r="D482" s="363" t="s">
        <v>7926</v>
      </c>
      <c r="E482" s="367"/>
      <c r="F482" s="365"/>
      <c r="G482" s="368"/>
      <c r="H482" s="655"/>
      <c r="I482" s="365"/>
      <c r="J482" s="366"/>
      <c r="K482" s="367"/>
      <c r="L482" s="365"/>
      <c r="M482" s="368"/>
      <c r="N482" s="655"/>
      <c r="O482" s="365"/>
      <c r="P482" s="366"/>
      <c r="Q482" s="367"/>
      <c r="R482" s="365"/>
      <c r="S482" s="368"/>
      <c r="T482" s="655"/>
      <c r="U482" s="365"/>
      <c r="V482" s="366"/>
      <c r="W482" s="364"/>
      <c r="X482" s="365"/>
      <c r="Y482" s="368"/>
      <c r="Z482" s="655"/>
      <c r="AA482" s="365"/>
      <c r="AB482" s="366"/>
      <c r="AC482" s="364"/>
      <c r="AD482" s="365"/>
      <c r="AE482" s="368"/>
      <c r="AF482" s="655"/>
      <c r="AG482" s="365"/>
      <c r="AH482" s="366"/>
      <c r="AI482" s="364"/>
      <c r="AJ482" s="365"/>
      <c r="AK482" s="368"/>
      <c r="AL482" s="655"/>
      <c r="AM482" s="365"/>
      <c r="AN482" s="366"/>
      <c r="AO482" s="369" t="s">
        <v>1479</v>
      </c>
      <c r="AP482" s="481"/>
      <c r="AQ482" s="372"/>
      <c r="AR482" s="653" t="s">
        <v>7472</v>
      </c>
      <c r="AS482" s="353"/>
      <c r="AT482" s="382">
        <v>0.0</v>
      </c>
      <c r="AU482" s="657">
        <v>100.0</v>
      </c>
      <c r="AV482" s="382">
        <v>0.0</v>
      </c>
      <c r="AW482" s="658">
        <v>100.0</v>
      </c>
      <c r="AX482" s="393" t="s">
        <v>3049</v>
      </c>
    </row>
    <row r="483">
      <c r="A483" s="480" t="s">
        <v>5164</v>
      </c>
      <c r="B483" s="433">
        <v>46167.0</v>
      </c>
      <c r="C483" s="434" t="s">
        <v>7927</v>
      </c>
      <c r="D483" s="363" t="s">
        <v>7928</v>
      </c>
      <c r="E483" s="367"/>
      <c r="F483" s="365"/>
      <c r="G483" s="368"/>
      <c r="H483" s="655"/>
      <c r="I483" s="365"/>
      <c r="J483" s="366"/>
      <c r="K483" s="367"/>
      <c r="L483" s="365"/>
      <c r="M483" s="368"/>
      <c r="N483" s="655"/>
      <c r="O483" s="365"/>
      <c r="P483" s="366"/>
      <c r="Q483" s="367"/>
      <c r="R483" s="365"/>
      <c r="S483" s="368"/>
      <c r="T483" s="655"/>
      <c r="U483" s="365"/>
      <c r="V483" s="366"/>
      <c r="W483" s="364"/>
      <c r="X483" s="365">
        <v>2.0</v>
      </c>
      <c r="Y483" s="368"/>
      <c r="Z483" s="655"/>
      <c r="AA483" s="365"/>
      <c r="AB483" s="366"/>
      <c r="AC483" s="364"/>
      <c r="AD483" s="365"/>
      <c r="AE483" s="368"/>
      <c r="AF483" s="655"/>
      <c r="AG483" s="365"/>
      <c r="AH483" s="366"/>
      <c r="AI483" s="364"/>
      <c r="AJ483" s="365"/>
      <c r="AK483" s="368"/>
      <c r="AL483" s="655"/>
      <c r="AM483" s="365"/>
      <c r="AN483" s="366"/>
      <c r="AO483" s="369" t="s">
        <v>1479</v>
      </c>
      <c r="AP483" s="481"/>
      <c r="AQ483" s="380" t="s">
        <v>7929</v>
      </c>
      <c r="AR483" s="653" t="s">
        <v>7472</v>
      </c>
      <c r="AS483" s="353"/>
      <c r="AT483" s="382">
        <v>6.0</v>
      </c>
      <c r="AU483" s="657">
        <v>94.0</v>
      </c>
      <c r="AV483" s="382">
        <v>0.0</v>
      </c>
      <c r="AW483" s="658">
        <v>100.0</v>
      </c>
      <c r="AX483" s="393" t="s">
        <v>3049</v>
      </c>
    </row>
    <row r="484">
      <c r="A484" s="480" t="s">
        <v>5132</v>
      </c>
      <c r="B484" s="433">
        <v>46169.0</v>
      </c>
      <c r="C484" s="434" t="s">
        <v>7930</v>
      </c>
      <c r="D484" s="363" t="s">
        <v>7931</v>
      </c>
      <c r="E484" s="367"/>
      <c r="F484" s="365"/>
      <c r="G484" s="368"/>
      <c r="H484" s="655"/>
      <c r="I484" s="365"/>
      <c r="J484" s="366"/>
      <c r="K484" s="367"/>
      <c r="L484" s="365"/>
      <c r="M484" s="368"/>
      <c r="N484" s="655"/>
      <c r="O484" s="365"/>
      <c r="P484" s="366"/>
      <c r="Q484" s="367"/>
      <c r="R484" s="365"/>
      <c r="S484" s="368"/>
      <c r="T484" s="655"/>
      <c r="U484" s="365"/>
      <c r="V484" s="366"/>
      <c r="W484" s="364"/>
      <c r="X484" s="365"/>
      <c r="Y484" s="368"/>
      <c r="Z484" s="655"/>
      <c r="AA484" s="365"/>
      <c r="AB484" s="366"/>
      <c r="AC484" s="364"/>
      <c r="AD484" s="365"/>
      <c r="AE484" s="368"/>
      <c r="AF484" s="655"/>
      <c r="AG484" s="365"/>
      <c r="AH484" s="366"/>
      <c r="AI484" s="364"/>
      <c r="AJ484" s="365"/>
      <c r="AK484" s="368"/>
      <c r="AL484" s="655"/>
      <c r="AM484" s="365"/>
      <c r="AN484" s="366"/>
      <c r="AO484" s="369" t="s">
        <v>1479</v>
      </c>
      <c r="AP484" s="481"/>
      <c r="AQ484" s="372"/>
      <c r="AR484" s="653"/>
      <c r="AS484" s="353"/>
      <c r="AT484" s="382" t="s">
        <v>2869</v>
      </c>
      <c r="AU484" s="657" t="s">
        <v>2869</v>
      </c>
      <c r="AV484" s="382" t="s">
        <v>2869</v>
      </c>
      <c r="AW484" s="658" t="s">
        <v>2869</v>
      </c>
      <c r="AX484" s="359"/>
    </row>
    <row r="485">
      <c r="A485" s="480" t="s">
        <v>5132</v>
      </c>
      <c r="B485" s="433">
        <v>46169.0</v>
      </c>
      <c r="C485" s="434" t="s">
        <v>5899</v>
      </c>
      <c r="D485" s="363" t="s">
        <v>5900</v>
      </c>
      <c r="E485" s="367"/>
      <c r="F485" s="365"/>
      <c r="G485" s="368"/>
      <c r="H485" s="655"/>
      <c r="I485" s="365"/>
      <c r="J485" s="366"/>
      <c r="K485" s="367"/>
      <c r="L485" s="365"/>
      <c r="M485" s="368"/>
      <c r="N485" s="655"/>
      <c r="O485" s="365"/>
      <c r="P485" s="366"/>
      <c r="Q485" s="367"/>
      <c r="R485" s="365"/>
      <c r="S485" s="368"/>
      <c r="T485" s="655"/>
      <c r="U485" s="365"/>
      <c r="V485" s="366"/>
      <c r="W485" s="364"/>
      <c r="X485" s="365"/>
      <c r="Y485" s="368"/>
      <c r="Z485" s="655"/>
      <c r="AA485" s="365"/>
      <c r="AB485" s="366"/>
      <c r="AC485" s="364"/>
      <c r="AD485" s="365"/>
      <c r="AE485" s="368"/>
      <c r="AF485" s="655"/>
      <c r="AG485" s="365"/>
      <c r="AH485" s="366"/>
      <c r="AI485" s="364"/>
      <c r="AJ485" s="365"/>
      <c r="AK485" s="368"/>
      <c r="AL485" s="655"/>
      <c r="AM485" s="365"/>
      <c r="AN485" s="366"/>
      <c r="AO485" s="369" t="s">
        <v>1479</v>
      </c>
      <c r="AP485" s="481"/>
      <c r="AQ485" s="372"/>
      <c r="AR485" s="653"/>
      <c r="AS485" s="353"/>
      <c r="AT485" s="382" t="s">
        <v>2869</v>
      </c>
      <c r="AU485" s="657" t="s">
        <v>2869</v>
      </c>
      <c r="AV485" s="382" t="s">
        <v>2869</v>
      </c>
      <c r="AW485" s="658" t="s">
        <v>2869</v>
      </c>
      <c r="AX485" s="359"/>
    </row>
    <row r="486">
      <c r="A486" s="480" t="s">
        <v>5138</v>
      </c>
      <c r="B486" s="433">
        <v>46168.0</v>
      </c>
      <c r="C486" s="434" t="s">
        <v>5901</v>
      </c>
      <c r="D486" s="363" t="s">
        <v>5902</v>
      </c>
      <c r="E486" s="367"/>
      <c r="F486" s="365"/>
      <c r="G486" s="368"/>
      <c r="H486" s="655"/>
      <c r="I486" s="365"/>
      <c r="J486" s="366"/>
      <c r="K486" s="367"/>
      <c r="L486" s="365"/>
      <c r="M486" s="368"/>
      <c r="N486" s="655"/>
      <c r="O486" s="365"/>
      <c r="P486" s="366"/>
      <c r="Q486" s="367"/>
      <c r="R486" s="365"/>
      <c r="S486" s="368"/>
      <c r="T486" s="655"/>
      <c r="U486" s="365"/>
      <c r="V486" s="366"/>
      <c r="W486" s="364"/>
      <c r="X486" s="365"/>
      <c r="Y486" s="368"/>
      <c r="Z486" s="655"/>
      <c r="AA486" s="365"/>
      <c r="AB486" s="366"/>
      <c r="AC486" s="364"/>
      <c r="AD486" s="365"/>
      <c r="AE486" s="368"/>
      <c r="AF486" s="655"/>
      <c r="AG486" s="365"/>
      <c r="AH486" s="366"/>
      <c r="AI486" s="364"/>
      <c r="AJ486" s="365"/>
      <c r="AK486" s="368"/>
      <c r="AL486" s="655"/>
      <c r="AM486" s="365"/>
      <c r="AN486" s="366"/>
      <c r="AO486" s="369" t="s">
        <v>1479</v>
      </c>
      <c r="AP486" s="481"/>
      <c r="AQ486" s="372"/>
      <c r="AR486" s="653"/>
      <c r="AS486" s="353"/>
      <c r="AT486" s="382" t="s">
        <v>2869</v>
      </c>
      <c r="AU486" s="657" t="s">
        <v>2869</v>
      </c>
      <c r="AV486" s="382" t="s">
        <v>2869</v>
      </c>
      <c r="AW486" s="658" t="s">
        <v>2869</v>
      </c>
      <c r="AX486" s="359"/>
    </row>
    <row r="487">
      <c r="A487" s="480" t="s">
        <v>5138</v>
      </c>
      <c r="B487" s="433">
        <v>46168.0</v>
      </c>
      <c r="C487" s="434" t="s">
        <v>7932</v>
      </c>
      <c r="D487" s="363" t="s">
        <v>7933</v>
      </c>
      <c r="E487" s="367"/>
      <c r="F487" s="365"/>
      <c r="G487" s="368"/>
      <c r="H487" s="655"/>
      <c r="I487" s="365"/>
      <c r="J487" s="366"/>
      <c r="K487" s="367"/>
      <c r="L487" s="365"/>
      <c r="M487" s="368"/>
      <c r="N487" s="655"/>
      <c r="O487" s="365"/>
      <c r="P487" s="366"/>
      <c r="Q487" s="367"/>
      <c r="R487" s="365"/>
      <c r="S487" s="368"/>
      <c r="T487" s="655"/>
      <c r="U487" s="365"/>
      <c r="V487" s="366"/>
      <c r="W487" s="364"/>
      <c r="X487" s="365"/>
      <c r="Y487" s="368"/>
      <c r="Z487" s="655"/>
      <c r="AA487" s="365"/>
      <c r="AB487" s="366"/>
      <c r="AC487" s="364"/>
      <c r="AD487" s="365"/>
      <c r="AE487" s="368"/>
      <c r="AF487" s="655"/>
      <c r="AG487" s="365"/>
      <c r="AH487" s="366"/>
      <c r="AI487" s="364"/>
      <c r="AJ487" s="365"/>
      <c r="AK487" s="368"/>
      <c r="AL487" s="655"/>
      <c r="AM487" s="365"/>
      <c r="AN487" s="366"/>
      <c r="AO487" s="369" t="s">
        <v>1479</v>
      </c>
      <c r="AP487" s="481"/>
      <c r="AQ487" s="372"/>
      <c r="AR487" s="653"/>
      <c r="AS487" s="353"/>
      <c r="AT487" s="382" t="s">
        <v>2869</v>
      </c>
      <c r="AU487" s="657" t="s">
        <v>2869</v>
      </c>
      <c r="AV487" s="382" t="s">
        <v>2869</v>
      </c>
      <c r="AW487" s="658" t="s">
        <v>2869</v>
      </c>
      <c r="AX487" s="359"/>
    </row>
    <row r="488">
      <c r="A488" s="480" t="s">
        <v>5164</v>
      </c>
      <c r="B488" s="433">
        <v>46167.0</v>
      </c>
      <c r="C488" s="434" t="s">
        <v>7934</v>
      </c>
      <c r="D488" s="363" t="s">
        <v>7935</v>
      </c>
      <c r="E488" s="367"/>
      <c r="F488" s="365"/>
      <c r="G488" s="368"/>
      <c r="H488" s="655"/>
      <c r="I488" s="365"/>
      <c r="J488" s="366"/>
      <c r="K488" s="367"/>
      <c r="L488" s="365"/>
      <c r="M488" s="368"/>
      <c r="N488" s="655"/>
      <c r="O488" s="365"/>
      <c r="P488" s="366"/>
      <c r="Q488" s="367"/>
      <c r="R488" s="365"/>
      <c r="S488" s="368"/>
      <c r="T488" s="655"/>
      <c r="U488" s="365"/>
      <c r="V488" s="366"/>
      <c r="W488" s="364"/>
      <c r="X488" s="365"/>
      <c r="Y488" s="368"/>
      <c r="Z488" s="655"/>
      <c r="AA488" s="365"/>
      <c r="AB488" s="366"/>
      <c r="AC488" s="364"/>
      <c r="AD488" s="365"/>
      <c r="AE488" s="368"/>
      <c r="AF488" s="655"/>
      <c r="AG488" s="365"/>
      <c r="AH488" s="366"/>
      <c r="AI488" s="364"/>
      <c r="AJ488" s="365"/>
      <c r="AK488" s="368"/>
      <c r="AL488" s="655"/>
      <c r="AM488" s="365"/>
      <c r="AN488" s="366"/>
      <c r="AO488" s="369" t="s">
        <v>1479</v>
      </c>
      <c r="AP488" s="481"/>
      <c r="AQ488" s="372"/>
      <c r="AR488" s="653"/>
      <c r="AS488" s="353"/>
      <c r="AT488" s="382" t="s">
        <v>2869</v>
      </c>
      <c r="AU488" s="657" t="s">
        <v>2869</v>
      </c>
      <c r="AV488" s="382" t="s">
        <v>2869</v>
      </c>
      <c r="AW488" s="658" t="s">
        <v>2869</v>
      </c>
      <c r="AX488" s="359"/>
    </row>
    <row r="489">
      <c r="A489" s="480" t="s">
        <v>5138</v>
      </c>
      <c r="B489" s="433">
        <v>46168.0</v>
      </c>
      <c r="C489" s="434" t="s">
        <v>7936</v>
      </c>
      <c r="D489" s="363" t="s">
        <v>7937</v>
      </c>
      <c r="E489" s="367"/>
      <c r="F489" s="365"/>
      <c r="G489" s="368"/>
      <c r="H489" s="655"/>
      <c r="I489" s="365"/>
      <c r="J489" s="366"/>
      <c r="K489" s="367"/>
      <c r="L489" s="365"/>
      <c r="M489" s="368"/>
      <c r="N489" s="655"/>
      <c r="O489" s="365"/>
      <c r="P489" s="366"/>
      <c r="Q489" s="367"/>
      <c r="R489" s="365"/>
      <c r="S489" s="368"/>
      <c r="T489" s="655"/>
      <c r="U489" s="365"/>
      <c r="V489" s="366"/>
      <c r="W489" s="364"/>
      <c r="X489" s="365"/>
      <c r="Y489" s="368"/>
      <c r="Z489" s="655"/>
      <c r="AA489" s="365"/>
      <c r="AB489" s="366"/>
      <c r="AC489" s="364"/>
      <c r="AD489" s="365"/>
      <c r="AE489" s="368"/>
      <c r="AF489" s="655"/>
      <c r="AG489" s="365"/>
      <c r="AH489" s="366"/>
      <c r="AI489" s="364"/>
      <c r="AJ489" s="365"/>
      <c r="AK489" s="368"/>
      <c r="AL489" s="655"/>
      <c r="AM489" s="365"/>
      <c r="AN489" s="366"/>
      <c r="AO489" s="369" t="s">
        <v>1479</v>
      </c>
      <c r="AP489" s="481"/>
      <c r="AQ489" s="372"/>
      <c r="AR489" s="653"/>
      <c r="AS489" s="353"/>
      <c r="AT489" s="382" t="s">
        <v>2869</v>
      </c>
      <c r="AU489" s="657" t="s">
        <v>2869</v>
      </c>
      <c r="AV489" s="382" t="s">
        <v>2869</v>
      </c>
      <c r="AW489" s="658" t="s">
        <v>2869</v>
      </c>
      <c r="AX489" s="359"/>
    </row>
    <row r="490">
      <c r="A490" s="480" t="s">
        <v>5138</v>
      </c>
      <c r="B490" s="433">
        <v>46168.0</v>
      </c>
      <c r="C490" s="434" t="s">
        <v>7938</v>
      </c>
      <c r="D490" s="363" t="s">
        <v>7939</v>
      </c>
      <c r="E490" s="367"/>
      <c r="F490" s="365"/>
      <c r="G490" s="368"/>
      <c r="H490" s="655"/>
      <c r="I490" s="365"/>
      <c r="J490" s="366"/>
      <c r="K490" s="367"/>
      <c r="L490" s="365"/>
      <c r="M490" s="368"/>
      <c r="N490" s="655"/>
      <c r="O490" s="365"/>
      <c r="P490" s="366"/>
      <c r="Q490" s="367"/>
      <c r="R490" s="365"/>
      <c r="S490" s="368"/>
      <c r="T490" s="655"/>
      <c r="U490" s="365"/>
      <c r="V490" s="366"/>
      <c r="W490" s="364"/>
      <c r="X490" s="365"/>
      <c r="Y490" s="368"/>
      <c r="Z490" s="655"/>
      <c r="AA490" s="365"/>
      <c r="AB490" s="366"/>
      <c r="AC490" s="364"/>
      <c r="AD490" s="365"/>
      <c r="AE490" s="368"/>
      <c r="AF490" s="655"/>
      <c r="AG490" s="365"/>
      <c r="AH490" s="366"/>
      <c r="AI490" s="364"/>
      <c r="AJ490" s="365"/>
      <c r="AK490" s="368"/>
      <c r="AL490" s="655"/>
      <c r="AM490" s="365"/>
      <c r="AN490" s="366"/>
      <c r="AO490" s="369" t="s">
        <v>1479</v>
      </c>
      <c r="AP490" s="481"/>
      <c r="AQ490" s="372"/>
      <c r="AR490" s="653"/>
      <c r="AS490" s="353"/>
      <c r="AT490" s="382" t="s">
        <v>2869</v>
      </c>
      <c r="AU490" s="657" t="s">
        <v>2869</v>
      </c>
      <c r="AV490" s="382" t="s">
        <v>2869</v>
      </c>
      <c r="AW490" s="658" t="s">
        <v>2869</v>
      </c>
      <c r="AX490" s="359"/>
    </row>
    <row r="491">
      <c r="A491" s="480" t="s">
        <v>5132</v>
      </c>
      <c r="B491" s="433">
        <v>46169.0</v>
      </c>
      <c r="C491" s="434" t="s">
        <v>7940</v>
      </c>
      <c r="D491" s="363" t="s">
        <v>7941</v>
      </c>
      <c r="E491" s="367"/>
      <c r="F491" s="365"/>
      <c r="G491" s="368"/>
      <c r="H491" s="655"/>
      <c r="I491" s="365"/>
      <c r="J491" s="366"/>
      <c r="K491" s="367"/>
      <c r="L491" s="365"/>
      <c r="M491" s="368"/>
      <c r="N491" s="655"/>
      <c r="O491" s="365"/>
      <c r="P491" s="366"/>
      <c r="Q491" s="367"/>
      <c r="R491" s="365"/>
      <c r="S491" s="368"/>
      <c r="T491" s="655"/>
      <c r="U491" s="365"/>
      <c r="V491" s="366"/>
      <c r="W491" s="364"/>
      <c r="X491" s="365"/>
      <c r="Y491" s="368"/>
      <c r="Z491" s="655"/>
      <c r="AA491" s="365"/>
      <c r="AB491" s="366"/>
      <c r="AC491" s="364"/>
      <c r="AD491" s="365"/>
      <c r="AE491" s="368"/>
      <c r="AF491" s="655"/>
      <c r="AG491" s="365"/>
      <c r="AH491" s="366"/>
      <c r="AI491" s="364"/>
      <c r="AJ491" s="365"/>
      <c r="AK491" s="368"/>
      <c r="AL491" s="655"/>
      <c r="AM491" s="365"/>
      <c r="AN491" s="366"/>
      <c r="AO491" s="369" t="s">
        <v>1479</v>
      </c>
      <c r="AP491" s="481"/>
      <c r="AQ491" s="372"/>
      <c r="AR491" s="653"/>
      <c r="AS491" s="353"/>
      <c r="AT491" s="382" t="s">
        <v>2869</v>
      </c>
      <c r="AU491" s="657" t="s">
        <v>2869</v>
      </c>
      <c r="AV491" s="382" t="s">
        <v>2869</v>
      </c>
      <c r="AW491" s="658" t="s">
        <v>2869</v>
      </c>
      <c r="AX491" s="359"/>
    </row>
    <row r="492">
      <c r="A492" s="480" t="s">
        <v>5132</v>
      </c>
      <c r="B492" s="433">
        <v>46169.0</v>
      </c>
      <c r="C492" s="434" t="s">
        <v>7942</v>
      </c>
      <c r="D492" s="363" t="s">
        <v>7943</v>
      </c>
      <c r="E492" s="367"/>
      <c r="F492" s="365"/>
      <c r="G492" s="368"/>
      <c r="H492" s="655"/>
      <c r="I492" s="365"/>
      <c r="J492" s="366"/>
      <c r="K492" s="367"/>
      <c r="L492" s="365"/>
      <c r="M492" s="368"/>
      <c r="N492" s="655"/>
      <c r="O492" s="365"/>
      <c r="P492" s="366"/>
      <c r="Q492" s="367"/>
      <c r="R492" s="365"/>
      <c r="S492" s="368"/>
      <c r="T492" s="655"/>
      <c r="U492" s="365"/>
      <c r="V492" s="366"/>
      <c r="W492" s="364"/>
      <c r="X492" s="365"/>
      <c r="Y492" s="368"/>
      <c r="Z492" s="655"/>
      <c r="AA492" s="365"/>
      <c r="AB492" s="366"/>
      <c r="AC492" s="364"/>
      <c r="AD492" s="365"/>
      <c r="AE492" s="368"/>
      <c r="AF492" s="655"/>
      <c r="AG492" s="365"/>
      <c r="AH492" s="366"/>
      <c r="AI492" s="364"/>
      <c r="AJ492" s="365"/>
      <c r="AK492" s="368"/>
      <c r="AL492" s="655"/>
      <c r="AM492" s="365"/>
      <c r="AN492" s="366"/>
      <c r="AO492" s="369" t="s">
        <v>1479</v>
      </c>
      <c r="AP492" s="481"/>
      <c r="AQ492" s="372"/>
      <c r="AR492" s="653"/>
      <c r="AS492" s="353"/>
      <c r="AT492" s="382" t="s">
        <v>2869</v>
      </c>
      <c r="AU492" s="657" t="s">
        <v>2869</v>
      </c>
      <c r="AV492" s="382" t="s">
        <v>2869</v>
      </c>
      <c r="AW492" s="658" t="s">
        <v>2869</v>
      </c>
      <c r="AX492" s="359"/>
    </row>
    <row r="493">
      <c r="A493" s="480" t="s">
        <v>5138</v>
      </c>
      <c r="B493" s="433">
        <v>46168.0</v>
      </c>
      <c r="C493" s="434" t="s">
        <v>7944</v>
      </c>
      <c r="D493" s="363" t="s">
        <v>7945</v>
      </c>
      <c r="E493" s="367"/>
      <c r="F493" s="365"/>
      <c r="G493" s="368"/>
      <c r="H493" s="655"/>
      <c r="I493" s="365"/>
      <c r="J493" s="366"/>
      <c r="K493" s="367"/>
      <c r="L493" s="365"/>
      <c r="M493" s="368"/>
      <c r="N493" s="655"/>
      <c r="O493" s="365"/>
      <c r="P493" s="366"/>
      <c r="Q493" s="367"/>
      <c r="R493" s="365"/>
      <c r="S493" s="368"/>
      <c r="T493" s="655"/>
      <c r="U493" s="365"/>
      <c r="V493" s="366"/>
      <c r="W493" s="364"/>
      <c r="X493" s="365"/>
      <c r="Y493" s="368"/>
      <c r="Z493" s="655"/>
      <c r="AA493" s="365"/>
      <c r="AB493" s="366"/>
      <c r="AC493" s="364"/>
      <c r="AD493" s="365"/>
      <c r="AE493" s="368"/>
      <c r="AF493" s="655"/>
      <c r="AG493" s="365"/>
      <c r="AH493" s="366"/>
      <c r="AI493" s="364"/>
      <c r="AJ493" s="365"/>
      <c r="AK493" s="368"/>
      <c r="AL493" s="655"/>
      <c r="AM493" s="365"/>
      <c r="AN493" s="366"/>
      <c r="AO493" s="369" t="s">
        <v>1479</v>
      </c>
      <c r="AP493" s="481"/>
      <c r="AQ493" s="372"/>
      <c r="AR493" s="653"/>
      <c r="AS493" s="353"/>
      <c r="AT493" s="382" t="s">
        <v>2869</v>
      </c>
      <c r="AU493" s="657" t="s">
        <v>2869</v>
      </c>
      <c r="AV493" s="382" t="s">
        <v>2869</v>
      </c>
      <c r="AW493" s="658" t="s">
        <v>2869</v>
      </c>
      <c r="AX493" s="359"/>
    </row>
    <row r="494">
      <c r="A494" s="480" t="s">
        <v>5132</v>
      </c>
      <c r="B494" s="433">
        <v>46169.0</v>
      </c>
      <c r="C494" s="434" t="s">
        <v>7946</v>
      </c>
      <c r="D494" s="363" t="s">
        <v>7947</v>
      </c>
      <c r="E494" s="367"/>
      <c r="F494" s="365"/>
      <c r="G494" s="368"/>
      <c r="H494" s="655"/>
      <c r="I494" s="365"/>
      <c r="J494" s="366"/>
      <c r="K494" s="367"/>
      <c r="L494" s="365"/>
      <c r="M494" s="368"/>
      <c r="N494" s="655"/>
      <c r="O494" s="365"/>
      <c r="P494" s="366"/>
      <c r="Q494" s="367"/>
      <c r="R494" s="365"/>
      <c r="S494" s="368"/>
      <c r="T494" s="655"/>
      <c r="U494" s="365"/>
      <c r="V494" s="366"/>
      <c r="W494" s="364"/>
      <c r="X494" s="365"/>
      <c r="Y494" s="368"/>
      <c r="Z494" s="655"/>
      <c r="AA494" s="365"/>
      <c r="AB494" s="366"/>
      <c r="AC494" s="364"/>
      <c r="AD494" s="365"/>
      <c r="AE494" s="368"/>
      <c r="AF494" s="655"/>
      <c r="AG494" s="365"/>
      <c r="AH494" s="366"/>
      <c r="AI494" s="364"/>
      <c r="AJ494" s="365"/>
      <c r="AK494" s="368"/>
      <c r="AL494" s="655"/>
      <c r="AM494" s="365"/>
      <c r="AN494" s="366"/>
      <c r="AO494" s="369" t="s">
        <v>1479</v>
      </c>
      <c r="AP494" s="481"/>
      <c r="AQ494" s="372"/>
      <c r="AR494" s="653"/>
      <c r="AS494" s="353"/>
      <c r="AT494" s="382" t="s">
        <v>2869</v>
      </c>
      <c r="AU494" s="657" t="s">
        <v>2869</v>
      </c>
      <c r="AV494" s="382" t="s">
        <v>2869</v>
      </c>
      <c r="AW494" s="658" t="s">
        <v>2869</v>
      </c>
      <c r="AX494" s="359"/>
    </row>
    <row r="495">
      <c r="A495" s="480" t="s">
        <v>5164</v>
      </c>
      <c r="B495" s="433">
        <v>46167.0</v>
      </c>
      <c r="C495" s="434" t="s">
        <v>7948</v>
      </c>
      <c r="D495" s="363" t="s">
        <v>7949</v>
      </c>
      <c r="E495" s="367"/>
      <c r="F495" s="365"/>
      <c r="G495" s="368"/>
      <c r="H495" s="655"/>
      <c r="I495" s="365"/>
      <c r="J495" s="366"/>
      <c r="K495" s="367"/>
      <c r="L495" s="365"/>
      <c r="M495" s="368"/>
      <c r="N495" s="655"/>
      <c r="O495" s="365"/>
      <c r="P495" s="366"/>
      <c r="Q495" s="367"/>
      <c r="R495" s="365"/>
      <c r="S495" s="368"/>
      <c r="T495" s="655"/>
      <c r="U495" s="365"/>
      <c r="V495" s="366"/>
      <c r="W495" s="364"/>
      <c r="X495" s="365"/>
      <c r="Y495" s="368"/>
      <c r="Z495" s="655"/>
      <c r="AA495" s="365"/>
      <c r="AB495" s="366"/>
      <c r="AC495" s="364"/>
      <c r="AD495" s="365"/>
      <c r="AE495" s="368"/>
      <c r="AF495" s="655"/>
      <c r="AG495" s="365"/>
      <c r="AH495" s="366"/>
      <c r="AI495" s="364"/>
      <c r="AJ495" s="365"/>
      <c r="AK495" s="368"/>
      <c r="AL495" s="655"/>
      <c r="AM495" s="365"/>
      <c r="AN495" s="366"/>
      <c r="AO495" s="369" t="s">
        <v>1479</v>
      </c>
      <c r="AP495" s="481"/>
      <c r="AQ495" s="372"/>
      <c r="AR495" s="653"/>
      <c r="AS495" s="353"/>
      <c r="AT495" s="382" t="s">
        <v>2869</v>
      </c>
      <c r="AU495" s="657" t="s">
        <v>2869</v>
      </c>
      <c r="AV495" s="382" t="s">
        <v>2869</v>
      </c>
      <c r="AW495" s="658" t="s">
        <v>2869</v>
      </c>
      <c r="AX495" s="359"/>
    </row>
    <row r="496">
      <c r="A496" s="480" t="s">
        <v>5138</v>
      </c>
      <c r="B496" s="433">
        <v>46168.0</v>
      </c>
      <c r="C496" s="434" t="s">
        <v>7950</v>
      </c>
      <c r="D496" s="363" t="s">
        <v>7951</v>
      </c>
      <c r="E496" s="367"/>
      <c r="F496" s="365"/>
      <c r="G496" s="368"/>
      <c r="H496" s="655"/>
      <c r="I496" s="365"/>
      <c r="J496" s="366"/>
      <c r="K496" s="367"/>
      <c r="L496" s="365"/>
      <c r="M496" s="368"/>
      <c r="N496" s="655"/>
      <c r="O496" s="365"/>
      <c r="P496" s="366"/>
      <c r="Q496" s="367"/>
      <c r="R496" s="365"/>
      <c r="S496" s="368"/>
      <c r="T496" s="655"/>
      <c r="U496" s="365"/>
      <c r="V496" s="366"/>
      <c r="W496" s="364"/>
      <c r="X496" s="365"/>
      <c r="Y496" s="368"/>
      <c r="Z496" s="655"/>
      <c r="AA496" s="365"/>
      <c r="AB496" s="366"/>
      <c r="AC496" s="364"/>
      <c r="AD496" s="365"/>
      <c r="AE496" s="368"/>
      <c r="AF496" s="655"/>
      <c r="AG496" s="365"/>
      <c r="AH496" s="366"/>
      <c r="AI496" s="364"/>
      <c r="AJ496" s="365"/>
      <c r="AK496" s="368"/>
      <c r="AL496" s="655"/>
      <c r="AM496" s="365"/>
      <c r="AN496" s="366"/>
      <c r="AO496" s="369" t="s">
        <v>1479</v>
      </c>
      <c r="AP496" s="481"/>
      <c r="AQ496" s="372"/>
      <c r="AR496" s="653"/>
      <c r="AS496" s="353"/>
      <c r="AT496" s="382" t="s">
        <v>2869</v>
      </c>
      <c r="AU496" s="657" t="s">
        <v>2869</v>
      </c>
      <c r="AV496" s="382" t="s">
        <v>2869</v>
      </c>
      <c r="AW496" s="658" t="s">
        <v>2869</v>
      </c>
      <c r="AX496" s="359"/>
    </row>
    <row r="497">
      <c r="A497" s="480" t="s">
        <v>5164</v>
      </c>
      <c r="B497" s="433">
        <v>46167.0</v>
      </c>
      <c r="C497" s="434" t="s">
        <v>7952</v>
      </c>
      <c r="D497" s="363" t="s">
        <v>7953</v>
      </c>
      <c r="E497" s="367"/>
      <c r="F497" s="365"/>
      <c r="G497" s="368"/>
      <c r="H497" s="655"/>
      <c r="I497" s="365"/>
      <c r="J497" s="366"/>
      <c r="K497" s="367"/>
      <c r="L497" s="365"/>
      <c r="M497" s="368"/>
      <c r="N497" s="655"/>
      <c r="O497" s="365"/>
      <c r="P497" s="366"/>
      <c r="Q497" s="367"/>
      <c r="R497" s="365"/>
      <c r="S497" s="368"/>
      <c r="T497" s="655"/>
      <c r="U497" s="365"/>
      <c r="V497" s="366"/>
      <c r="W497" s="364"/>
      <c r="X497" s="365"/>
      <c r="Y497" s="368"/>
      <c r="Z497" s="655"/>
      <c r="AA497" s="365"/>
      <c r="AB497" s="366"/>
      <c r="AC497" s="364"/>
      <c r="AD497" s="365"/>
      <c r="AE497" s="368"/>
      <c r="AF497" s="655"/>
      <c r="AG497" s="365"/>
      <c r="AH497" s="366"/>
      <c r="AI497" s="364"/>
      <c r="AJ497" s="365"/>
      <c r="AK497" s="368"/>
      <c r="AL497" s="655"/>
      <c r="AM497" s="365"/>
      <c r="AN497" s="366"/>
      <c r="AO497" s="369" t="s">
        <v>1479</v>
      </c>
      <c r="AP497" s="481"/>
      <c r="AQ497" s="372"/>
      <c r="AR497" s="653"/>
      <c r="AS497" s="353"/>
      <c r="AT497" s="382" t="s">
        <v>2869</v>
      </c>
      <c r="AU497" s="657" t="s">
        <v>2869</v>
      </c>
      <c r="AV497" s="382" t="s">
        <v>2869</v>
      </c>
      <c r="AW497" s="658" t="s">
        <v>2869</v>
      </c>
      <c r="AX497" s="359"/>
    </row>
    <row r="498">
      <c r="A498" s="480" t="s">
        <v>5164</v>
      </c>
      <c r="B498" s="433">
        <v>46167.0</v>
      </c>
      <c r="C498" s="434" t="s">
        <v>5915</v>
      </c>
      <c r="D498" s="363" t="s">
        <v>5916</v>
      </c>
      <c r="E498" s="367"/>
      <c r="F498" s="365"/>
      <c r="G498" s="368"/>
      <c r="H498" s="655"/>
      <c r="I498" s="365"/>
      <c r="J498" s="366"/>
      <c r="K498" s="367"/>
      <c r="L498" s="365"/>
      <c r="M498" s="368"/>
      <c r="N498" s="655"/>
      <c r="O498" s="365"/>
      <c r="P498" s="366"/>
      <c r="Q498" s="367"/>
      <c r="R498" s="365"/>
      <c r="S498" s="368"/>
      <c r="T498" s="655"/>
      <c r="U498" s="365"/>
      <c r="V498" s="366"/>
      <c r="W498" s="364"/>
      <c r="X498" s="365"/>
      <c r="Y498" s="368"/>
      <c r="Z498" s="655"/>
      <c r="AA498" s="365"/>
      <c r="AB498" s="366"/>
      <c r="AC498" s="364"/>
      <c r="AD498" s="365"/>
      <c r="AE498" s="368"/>
      <c r="AF498" s="655"/>
      <c r="AG498" s="365"/>
      <c r="AH498" s="366"/>
      <c r="AI498" s="364"/>
      <c r="AJ498" s="365"/>
      <c r="AK498" s="368"/>
      <c r="AL498" s="655"/>
      <c r="AM498" s="365"/>
      <c r="AN498" s="366"/>
      <c r="AO498" s="369" t="s">
        <v>1479</v>
      </c>
      <c r="AP498" s="506" t="s">
        <v>3008</v>
      </c>
      <c r="AQ498" s="372"/>
      <c r="AR498" s="653"/>
      <c r="AS498" s="353"/>
      <c r="AT498" s="382" t="s">
        <v>2869</v>
      </c>
      <c r="AU498" s="657" t="s">
        <v>2869</v>
      </c>
      <c r="AV498" s="382" t="s">
        <v>2869</v>
      </c>
      <c r="AW498" s="658" t="s">
        <v>2869</v>
      </c>
      <c r="AX498" s="359"/>
    </row>
    <row r="499">
      <c r="A499" s="480" t="s">
        <v>5132</v>
      </c>
      <c r="B499" s="433">
        <v>46169.0</v>
      </c>
      <c r="C499" s="434" t="s">
        <v>5917</v>
      </c>
      <c r="D499" s="363" t="s">
        <v>5918</v>
      </c>
      <c r="E499" s="367"/>
      <c r="F499" s="365"/>
      <c r="G499" s="368"/>
      <c r="H499" s="655"/>
      <c r="I499" s="365"/>
      <c r="J499" s="366"/>
      <c r="K499" s="367"/>
      <c r="L499" s="365"/>
      <c r="M499" s="368"/>
      <c r="N499" s="655"/>
      <c r="O499" s="365"/>
      <c r="P499" s="366"/>
      <c r="Q499" s="367"/>
      <c r="R499" s="365"/>
      <c r="S499" s="368"/>
      <c r="T499" s="655"/>
      <c r="U499" s="365"/>
      <c r="V499" s="366"/>
      <c r="W499" s="364"/>
      <c r="X499" s="365"/>
      <c r="Y499" s="368"/>
      <c r="Z499" s="655"/>
      <c r="AA499" s="365"/>
      <c r="AB499" s="366"/>
      <c r="AC499" s="364"/>
      <c r="AD499" s="365"/>
      <c r="AE499" s="368"/>
      <c r="AF499" s="655"/>
      <c r="AG499" s="365"/>
      <c r="AH499" s="366"/>
      <c r="AI499" s="364"/>
      <c r="AJ499" s="365"/>
      <c r="AK499" s="368"/>
      <c r="AL499" s="655"/>
      <c r="AM499" s="365"/>
      <c r="AN499" s="366"/>
      <c r="AO499" s="369" t="s">
        <v>1479</v>
      </c>
      <c r="AP499" s="481"/>
      <c r="AQ499" s="372"/>
      <c r="AR499" s="653"/>
      <c r="AS499" s="353"/>
      <c r="AT499" s="382" t="s">
        <v>2869</v>
      </c>
      <c r="AU499" s="657" t="s">
        <v>2869</v>
      </c>
      <c r="AV499" s="382" t="s">
        <v>2869</v>
      </c>
      <c r="AW499" s="658" t="s">
        <v>2869</v>
      </c>
      <c r="AX499" s="359"/>
    </row>
    <row r="500">
      <c r="A500" s="480" t="s">
        <v>5164</v>
      </c>
      <c r="B500" s="433">
        <v>46167.0</v>
      </c>
      <c r="C500" s="434" t="s">
        <v>5920</v>
      </c>
      <c r="D500" s="363" t="s">
        <v>5921</v>
      </c>
      <c r="E500" s="367"/>
      <c r="F500" s="365"/>
      <c r="G500" s="368"/>
      <c r="H500" s="655"/>
      <c r="I500" s="365"/>
      <c r="J500" s="366"/>
      <c r="K500" s="367"/>
      <c r="L500" s="365"/>
      <c r="M500" s="368"/>
      <c r="N500" s="655"/>
      <c r="O500" s="365"/>
      <c r="P500" s="366"/>
      <c r="Q500" s="367"/>
      <c r="R500" s="365"/>
      <c r="S500" s="368"/>
      <c r="T500" s="655"/>
      <c r="U500" s="365"/>
      <c r="V500" s="366"/>
      <c r="W500" s="364"/>
      <c r="X500" s="365"/>
      <c r="Y500" s="368"/>
      <c r="Z500" s="655"/>
      <c r="AA500" s="365"/>
      <c r="AB500" s="366"/>
      <c r="AC500" s="364"/>
      <c r="AD500" s="365"/>
      <c r="AE500" s="368"/>
      <c r="AF500" s="655"/>
      <c r="AG500" s="365"/>
      <c r="AH500" s="366"/>
      <c r="AI500" s="364"/>
      <c r="AJ500" s="365"/>
      <c r="AK500" s="368"/>
      <c r="AL500" s="655"/>
      <c r="AM500" s="365"/>
      <c r="AN500" s="366"/>
      <c r="AO500" s="369" t="s">
        <v>765</v>
      </c>
      <c r="AP500" s="481"/>
      <c r="AQ500" s="372"/>
      <c r="AR500" s="653"/>
      <c r="AS500" s="353"/>
      <c r="AT500" s="382" t="s">
        <v>2869</v>
      </c>
      <c r="AU500" s="657" t="s">
        <v>2869</v>
      </c>
      <c r="AV500" s="382" t="s">
        <v>2869</v>
      </c>
      <c r="AW500" s="658" t="s">
        <v>2869</v>
      </c>
      <c r="AX500" s="359"/>
    </row>
    <row r="501">
      <c r="A501" s="480" t="s">
        <v>5132</v>
      </c>
      <c r="B501" s="433">
        <v>46169.0</v>
      </c>
      <c r="C501" s="434" t="s">
        <v>5923</v>
      </c>
      <c r="D501" s="363" t="s">
        <v>5924</v>
      </c>
      <c r="E501" s="367"/>
      <c r="F501" s="365"/>
      <c r="G501" s="368"/>
      <c r="H501" s="655"/>
      <c r="I501" s="365"/>
      <c r="J501" s="366"/>
      <c r="K501" s="367"/>
      <c r="L501" s="365"/>
      <c r="M501" s="368"/>
      <c r="N501" s="655"/>
      <c r="O501" s="365"/>
      <c r="P501" s="366"/>
      <c r="Q501" s="367"/>
      <c r="R501" s="365"/>
      <c r="S501" s="368"/>
      <c r="T501" s="655"/>
      <c r="U501" s="365"/>
      <c r="V501" s="366"/>
      <c r="W501" s="364"/>
      <c r="X501" s="365"/>
      <c r="Y501" s="368"/>
      <c r="Z501" s="655"/>
      <c r="AA501" s="365"/>
      <c r="AB501" s="366"/>
      <c r="AC501" s="364"/>
      <c r="AD501" s="365"/>
      <c r="AE501" s="368"/>
      <c r="AF501" s="655"/>
      <c r="AG501" s="365"/>
      <c r="AH501" s="366"/>
      <c r="AI501" s="364"/>
      <c r="AJ501" s="365"/>
      <c r="AK501" s="368"/>
      <c r="AL501" s="655"/>
      <c r="AM501" s="365"/>
      <c r="AN501" s="366"/>
      <c r="AO501" s="369" t="s">
        <v>765</v>
      </c>
      <c r="AP501" s="481"/>
      <c r="AQ501" s="372"/>
      <c r="AR501" s="653"/>
      <c r="AS501" s="353"/>
      <c r="AT501" s="382" t="s">
        <v>2869</v>
      </c>
      <c r="AU501" s="657" t="s">
        <v>2869</v>
      </c>
      <c r="AV501" s="382" t="s">
        <v>2869</v>
      </c>
      <c r="AW501" s="658" t="s">
        <v>2869</v>
      </c>
      <c r="AX501" s="359"/>
    </row>
    <row r="502">
      <c r="A502" s="480" t="s">
        <v>5138</v>
      </c>
      <c r="B502" s="433">
        <v>46168.0</v>
      </c>
      <c r="C502" s="434" t="s">
        <v>7954</v>
      </c>
      <c r="D502" s="363" t="s">
        <v>7955</v>
      </c>
      <c r="E502" s="367"/>
      <c r="F502" s="365"/>
      <c r="G502" s="368"/>
      <c r="H502" s="655"/>
      <c r="I502" s="365"/>
      <c r="J502" s="366"/>
      <c r="K502" s="367"/>
      <c r="L502" s="365"/>
      <c r="M502" s="368"/>
      <c r="N502" s="655"/>
      <c r="O502" s="365"/>
      <c r="P502" s="366"/>
      <c r="Q502" s="367"/>
      <c r="R502" s="365"/>
      <c r="S502" s="368"/>
      <c r="T502" s="655"/>
      <c r="U502" s="365"/>
      <c r="V502" s="366"/>
      <c r="W502" s="364"/>
      <c r="X502" s="365"/>
      <c r="Y502" s="368"/>
      <c r="Z502" s="655"/>
      <c r="AA502" s="365"/>
      <c r="AB502" s="366"/>
      <c r="AC502" s="364"/>
      <c r="AD502" s="365"/>
      <c r="AE502" s="368"/>
      <c r="AF502" s="655"/>
      <c r="AG502" s="365"/>
      <c r="AH502" s="366"/>
      <c r="AI502" s="364"/>
      <c r="AJ502" s="365"/>
      <c r="AK502" s="368"/>
      <c r="AL502" s="655"/>
      <c r="AM502" s="365"/>
      <c r="AN502" s="366"/>
      <c r="AO502" s="369" t="s">
        <v>765</v>
      </c>
      <c r="AP502" s="481"/>
      <c r="AQ502" s="372"/>
      <c r="AR502" s="653"/>
      <c r="AS502" s="353"/>
      <c r="AT502" s="382" t="s">
        <v>2869</v>
      </c>
      <c r="AU502" s="657" t="s">
        <v>2869</v>
      </c>
      <c r="AV502" s="382" t="s">
        <v>2869</v>
      </c>
      <c r="AW502" s="658" t="s">
        <v>2869</v>
      </c>
      <c r="AX502" s="359"/>
    </row>
    <row r="503">
      <c r="A503" s="480" t="s">
        <v>5138</v>
      </c>
      <c r="B503" s="433">
        <v>46168.0</v>
      </c>
      <c r="C503" s="434" t="s">
        <v>7956</v>
      </c>
      <c r="D503" s="363" t="s">
        <v>7957</v>
      </c>
      <c r="E503" s="367"/>
      <c r="F503" s="365"/>
      <c r="G503" s="368"/>
      <c r="H503" s="655"/>
      <c r="I503" s="365"/>
      <c r="J503" s="366"/>
      <c r="K503" s="367"/>
      <c r="L503" s="365"/>
      <c r="M503" s="368"/>
      <c r="N503" s="655"/>
      <c r="O503" s="365"/>
      <c r="P503" s="366"/>
      <c r="Q503" s="367"/>
      <c r="R503" s="365"/>
      <c r="S503" s="368"/>
      <c r="T503" s="655"/>
      <c r="U503" s="365"/>
      <c r="V503" s="366"/>
      <c r="W503" s="364"/>
      <c r="X503" s="365"/>
      <c r="Y503" s="368"/>
      <c r="Z503" s="655"/>
      <c r="AA503" s="365"/>
      <c r="AB503" s="366"/>
      <c r="AC503" s="364"/>
      <c r="AD503" s="365"/>
      <c r="AE503" s="368"/>
      <c r="AF503" s="655"/>
      <c r="AG503" s="365"/>
      <c r="AH503" s="366"/>
      <c r="AI503" s="364"/>
      <c r="AJ503" s="365"/>
      <c r="AK503" s="368"/>
      <c r="AL503" s="655"/>
      <c r="AM503" s="365"/>
      <c r="AN503" s="366"/>
      <c r="AO503" s="369" t="s">
        <v>765</v>
      </c>
      <c r="AP503" s="481"/>
      <c r="AQ503" s="372"/>
      <c r="AR503" s="653"/>
      <c r="AS503" s="353"/>
      <c r="AT503" s="382" t="s">
        <v>2869</v>
      </c>
      <c r="AU503" s="657" t="s">
        <v>2869</v>
      </c>
      <c r="AV503" s="382" t="s">
        <v>2869</v>
      </c>
      <c r="AW503" s="658" t="s">
        <v>2869</v>
      </c>
      <c r="AX503" s="359"/>
    </row>
    <row r="504">
      <c r="A504" s="480" t="s">
        <v>5132</v>
      </c>
      <c r="B504" s="433">
        <v>46169.0</v>
      </c>
      <c r="C504" s="434" t="s">
        <v>7958</v>
      </c>
      <c r="D504" s="363" t="s">
        <v>7959</v>
      </c>
      <c r="E504" s="367"/>
      <c r="F504" s="365"/>
      <c r="G504" s="368"/>
      <c r="H504" s="655"/>
      <c r="I504" s="365"/>
      <c r="J504" s="366"/>
      <c r="K504" s="367"/>
      <c r="L504" s="365"/>
      <c r="M504" s="368"/>
      <c r="N504" s="655"/>
      <c r="O504" s="365"/>
      <c r="P504" s="366"/>
      <c r="Q504" s="367"/>
      <c r="R504" s="365"/>
      <c r="S504" s="368"/>
      <c r="T504" s="655"/>
      <c r="U504" s="365"/>
      <c r="V504" s="366"/>
      <c r="W504" s="364"/>
      <c r="X504" s="365"/>
      <c r="Y504" s="368"/>
      <c r="Z504" s="655"/>
      <c r="AA504" s="365"/>
      <c r="AB504" s="366"/>
      <c r="AC504" s="364"/>
      <c r="AD504" s="365"/>
      <c r="AE504" s="368"/>
      <c r="AF504" s="655"/>
      <c r="AG504" s="365"/>
      <c r="AH504" s="366"/>
      <c r="AI504" s="364"/>
      <c r="AJ504" s="365"/>
      <c r="AK504" s="368"/>
      <c r="AL504" s="655"/>
      <c r="AM504" s="365"/>
      <c r="AN504" s="366"/>
      <c r="AO504" s="369" t="s">
        <v>765</v>
      </c>
      <c r="AP504" s="481"/>
      <c r="AQ504" s="372"/>
      <c r="AR504" s="653"/>
      <c r="AS504" s="353"/>
      <c r="AT504" s="382" t="s">
        <v>2869</v>
      </c>
      <c r="AU504" s="657" t="s">
        <v>2869</v>
      </c>
      <c r="AV504" s="382" t="s">
        <v>2869</v>
      </c>
      <c r="AW504" s="658" t="s">
        <v>2869</v>
      </c>
      <c r="AX504" s="359"/>
    </row>
    <row r="505">
      <c r="A505" s="480" t="s">
        <v>5132</v>
      </c>
      <c r="B505" s="433">
        <v>46169.0</v>
      </c>
      <c r="C505" s="434" t="s">
        <v>7960</v>
      </c>
      <c r="D505" s="363" t="s">
        <v>7961</v>
      </c>
      <c r="E505" s="367"/>
      <c r="F505" s="365"/>
      <c r="G505" s="368"/>
      <c r="H505" s="655"/>
      <c r="I505" s="365"/>
      <c r="J505" s="366"/>
      <c r="K505" s="367"/>
      <c r="L505" s="365"/>
      <c r="M505" s="368"/>
      <c r="N505" s="655"/>
      <c r="O505" s="365"/>
      <c r="P505" s="366"/>
      <c r="Q505" s="367"/>
      <c r="R505" s="365"/>
      <c r="S505" s="368"/>
      <c r="T505" s="655"/>
      <c r="U505" s="365"/>
      <c r="V505" s="366"/>
      <c r="W505" s="364"/>
      <c r="X505" s="365"/>
      <c r="Y505" s="368"/>
      <c r="Z505" s="655"/>
      <c r="AA505" s="365"/>
      <c r="AB505" s="366"/>
      <c r="AC505" s="364"/>
      <c r="AD505" s="365"/>
      <c r="AE505" s="368"/>
      <c r="AF505" s="655"/>
      <c r="AG505" s="365"/>
      <c r="AH505" s="366"/>
      <c r="AI505" s="364"/>
      <c r="AJ505" s="365"/>
      <c r="AK505" s="368"/>
      <c r="AL505" s="655"/>
      <c r="AM505" s="365"/>
      <c r="AN505" s="366"/>
      <c r="AO505" s="369" t="s">
        <v>765</v>
      </c>
      <c r="AP505" s="481"/>
      <c r="AQ505" s="372"/>
      <c r="AR505" s="653"/>
      <c r="AS505" s="353"/>
      <c r="AT505" s="382" t="s">
        <v>2869</v>
      </c>
      <c r="AU505" s="657" t="s">
        <v>2869</v>
      </c>
      <c r="AV505" s="382" t="s">
        <v>2869</v>
      </c>
      <c r="AW505" s="658" t="s">
        <v>2869</v>
      </c>
      <c r="AX505" s="359"/>
    </row>
    <row r="506">
      <c r="A506" s="480" t="s">
        <v>5132</v>
      </c>
      <c r="B506" s="433">
        <v>46169.0</v>
      </c>
      <c r="C506" s="434" t="s">
        <v>5925</v>
      </c>
      <c r="D506" s="363" t="s">
        <v>5926</v>
      </c>
      <c r="E506" s="367"/>
      <c r="F506" s="365"/>
      <c r="G506" s="368"/>
      <c r="H506" s="655"/>
      <c r="I506" s="365"/>
      <c r="J506" s="366"/>
      <c r="K506" s="367"/>
      <c r="L506" s="365"/>
      <c r="M506" s="368"/>
      <c r="N506" s="655"/>
      <c r="O506" s="365"/>
      <c r="P506" s="366"/>
      <c r="Q506" s="367"/>
      <c r="R506" s="365"/>
      <c r="S506" s="368"/>
      <c r="T506" s="655"/>
      <c r="U506" s="365"/>
      <c r="V506" s="366"/>
      <c r="W506" s="364"/>
      <c r="X506" s="365"/>
      <c r="Y506" s="368"/>
      <c r="Z506" s="655"/>
      <c r="AA506" s="365"/>
      <c r="AB506" s="366"/>
      <c r="AC506" s="364"/>
      <c r="AD506" s="365"/>
      <c r="AE506" s="368"/>
      <c r="AF506" s="655"/>
      <c r="AG506" s="365"/>
      <c r="AH506" s="366"/>
      <c r="AI506" s="364"/>
      <c r="AJ506" s="365"/>
      <c r="AK506" s="368"/>
      <c r="AL506" s="655"/>
      <c r="AM506" s="365"/>
      <c r="AN506" s="366"/>
      <c r="AO506" s="369" t="s">
        <v>765</v>
      </c>
      <c r="AP506" s="481"/>
      <c r="AQ506" s="372"/>
      <c r="AR506" s="653"/>
      <c r="AS506" s="353"/>
      <c r="AT506" s="382" t="s">
        <v>2869</v>
      </c>
      <c r="AU506" s="657" t="s">
        <v>2869</v>
      </c>
      <c r="AV506" s="382" t="s">
        <v>2869</v>
      </c>
      <c r="AW506" s="658" t="s">
        <v>2869</v>
      </c>
      <c r="AX506" s="359"/>
    </row>
    <row r="507">
      <c r="A507" s="480" t="s">
        <v>5138</v>
      </c>
      <c r="B507" s="433">
        <v>46168.0</v>
      </c>
      <c r="C507" s="434" t="s">
        <v>5927</v>
      </c>
      <c r="D507" s="363" t="s">
        <v>5928</v>
      </c>
      <c r="E507" s="367"/>
      <c r="F507" s="365"/>
      <c r="G507" s="368"/>
      <c r="H507" s="655"/>
      <c r="I507" s="365"/>
      <c r="J507" s="366"/>
      <c r="K507" s="367"/>
      <c r="L507" s="365"/>
      <c r="M507" s="368"/>
      <c r="N507" s="655"/>
      <c r="O507" s="365"/>
      <c r="P507" s="366"/>
      <c r="Q507" s="367"/>
      <c r="R507" s="365"/>
      <c r="S507" s="368"/>
      <c r="T507" s="655"/>
      <c r="U507" s="365"/>
      <c r="V507" s="366"/>
      <c r="W507" s="364"/>
      <c r="X507" s="365"/>
      <c r="Y507" s="368"/>
      <c r="Z507" s="655"/>
      <c r="AA507" s="365"/>
      <c r="AB507" s="366"/>
      <c r="AC507" s="364"/>
      <c r="AD507" s="365"/>
      <c r="AE507" s="368"/>
      <c r="AF507" s="655"/>
      <c r="AG507" s="365"/>
      <c r="AH507" s="366"/>
      <c r="AI507" s="364"/>
      <c r="AJ507" s="365"/>
      <c r="AK507" s="368"/>
      <c r="AL507" s="655"/>
      <c r="AM507" s="365"/>
      <c r="AN507" s="366"/>
      <c r="AO507" s="369" t="s">
        <v>765</v>
      </c>
      <c r="AP507" s="481"/>
      <c r="AQ507" s="372"/>
      <c r="AR507" s="653"/>
      <c r="AS507" s="353"/>
      <c r="AT507" s="382" t="s">
        <v>2869</v>
      </c>
      <c r="AU507" s="657" t="s">
        <v>2869</v>
      </c>
      <c r="AV507" s="382" t="s">
        <v>2869</v>
      </c>
      <c r="AW507" s="658" t="s">
        <v>2869</v>
      </c>
      <c r="AX507" s="359"/>
    </row>
    <row r="508">
      <c r="A508" s="480" t="s">
        <v>5132</v>
      </c>
      <c r="B508" s="433">
        <v>46169.0</v>
      </c>
      <c r="C508" s="434" t="s">
        <v>7962</v>
      </c>
      <c r="D508" s="363" t="s">
        <v>7963</v>
      </c>
      <c r="E508" s="367"/>
      <c r="F508" s="365"/>
      <c r="G508" s="368"/>
      <c r="H508" s="655"/>
      <c r="I508" s="365"/>
      <c r="J508" s="366"/>
      <c r="K508" s="367"/>
      <c r="L508" s="365"/>
      <c r="M508" s="368"/>
      <c r="N508" s="655"/>
      <c r="O508" s="365"/>
      <c r="P508" s="366"/>
      <c r="Q508" s="367"/>
      <c r="R508" s="365"/>
      <c r="S508" s="368"/>
      <c r="T508" s="655"/>
      <c r="U508" s="365"/>
      <c r="V508" s="366"/>
      <c r="W508" s="364"/>
      <c r="X508" s="365"/>
      <c r="Y508" s="368"/>
      <c r="Z508" s="655"/>
      <c r="AA508" s="365"/>
      <c r="AB508" s="366"/>
      <c r="AC508" s="364"/>
      <c r="AD508" s="365"/>
      <c r="AE508" s="368"/>
      <c r="AF508" s="655"/>
      <c r="AG508" s="365"/>
      <c r="AH508" s="366"/>
      <c r="AI508" s="364"/>
      <c r="AJ508" s="365"/>
      <c r="AK508" s="368"/>
      <c r="AL508" s="655"/>
      <c r="AM508" s="365"/>
      <c r="AN508" s="366"/>
      <c r="AO508" s="369" t="s">
        <v>765</v>
      </c>
      <c r="AP508" s="481"/>
      <c r="AQ508" s="372"/>
      <c r="AR508" s="653"/>
      <c r="AS508" s="353"/>
      <c r="AT508" s="382" t="s">
        <v>2869</v>
      </c>
      <c r="AU508" s="657" t="s">
        <v>2869</v>
      </c>
      <c r="AV508" s="382" t="s">
        <v>2869</v>
      </c>
      <c r="AW508" s="658" t="s">
        <v>2869</v>
      </c>
      <c r="AX508" s="359"/>
    </row>
    <row r="509">
      <c r="A509" s="480" t="s">
        <v>5138</v>
      </c>
      <c r="B509" s="433">
        <v>46168.0</v>
      </c>
      <c r="C509" s="434" t="s">
        <v>5929</v>
      </c>
      <c r="D509" s="363" t="s">
        <v>5930</v>
      </c>
      <c r="E509" s="367"/>
      <c r="F509" s="365"/>
      <c r="G509" s="368"/>
      <c r="H509" s="655"/>
      <c r="I509" s="365"/>
      <c r="J509" s="366"/>
      <c r="K509" s="367"/>
      <c r="L509" s="365"/>
      <c r="M509" s="368"/>
      <c r="N509" s="655"/>
      <c r="O509" s="365"/>
      <c r="P509" s="366"/>
      <c r="Q509" s="367"/>
      <c r="R509" s="365"/>
      <c r="S509" s="368"/>
      <c r="T509" s="655"/>
      <c r="U509" s="365"/>
      <c r="V509" s="366"/>
      <c r="W509" s="364"/>
      <c r="X509" s="365"/>
      <c r="Y509" s="368"/>
      <c r="Z509" s="655"/>
      <c r="AA509" s="365"/>
      <c r="AB509" s="366"/>
      <c r="AC509" s="364"/>
      <c r="AD509" s="365"/>
      <c r="AE509" s="368"/>
      <c r="AF509" s="655"/>
      <c r="AG509" s="365"/>
      <c r="AH509" s="366"/>
      <c r="AI509" s="364"/>
      <c r="AJ509" s="365"/>
      <c r="AK509" s="368"/>
      <c r="AL509" s="655"/>
      <c r="AM509" s="365"/>
      <c r="AN509" s="366"/>
      <c r="AO509" s="369" t="s">
        <v>765</v>
      </c>
      <c r="AP509" s="481"/>
      <c r="AQ509" s="372"/>
      <c r="AR509" s="653"/>
      <c r="AS509" s="353"/>
      <c r="AT509" s="382" t="s">
        <v>2869</v>
      </c>
      <c r="AU509" s="657" t="s">
        <v>2869</v>
      </c>
      <c r="AV509" s="382" t="s">
        <v>2869</v>
      </c>
      <c r="AW509" s="658" t="s">
        <v>2869</v>
      </c>
      <c r="AX509" s="359"/>
    </row>
    <row r="510">
      <c r="A510" s="480" t="s">
        <v>5138</v>
      </c>
      <c r="B510" s="433">
        <v>46168.0</v>
      </c>
      <c r="C510" s="434" t="s">
        <v>7964</v>
      </c>
      <c r="D510" s="363" t="s">
        <v>7965</v>
      </c>
      <c r="E510" s="367"/>
      <c r="F510" s="365"/>
      <c r="G510" s="368"/>
      <c r="H510" s="655"/>
      <c r="I510" s="365"/>
      <c r="J510" s="366"/>
      <c r="K510" s="367"/>
      <c r="L510" s="365"/>
      <c r="M510" s="368"/>
      <c r="N510" s="655"/>
      <c r="O510" s="365"/>
      <c r="P510" s="366"/>
      <c r="Q510" s="367"/>
      <c r="R510" s="365"/>
      <c r="S510" s="368"/>
      <c r="T510" s="655"/>
      <c r="U510" s="365"/>
      <c r="V510" s="366"/>
      <c r="W510" s="364"/>
      <c r="X510" s="365"/>
      <c r="Y510" s="368"/>
      <c r="Z510" s="655"/>
      <c r="AA510" s="365"/>
      <c r="AB510" s="366"/>
      <c r="AC510" s="364"/>
      <c r="AD510" s="365"/>
      <c r="AE510" s="368"/>
      <c r="AF510" s="655"/>
      <c r="AG510" s="365"/>
      <c r="AH510" s="366"/>
      <c r="AI510" s="364"/>
      <c r="AJ510" s="365"/>
      <c r="AK510" s="368"/>
      <c r="AL510" s="655"/>
      <c r="AM510" s="365"/>
      <c r="AN510" s="366"/>
      <c r="AO510" s="369" t="s">
        <v>765</v>
      </c>
      <c r="AP510" s="481"/>
      <c r="AQ510" s="372"/>
      <c r="AR510" s="653"/>
      <c r="AS510" s="353"/>
      <c r="AT510" s="382" t="s">
        <v>2869</v>
      </c>
      <c r="AU510" s="657" t="s">
        <v>2869</v>
      </c>
      <c r="AV510" s="382" t="s">
        <v>2869</v>
      </c>
      <c r="AW510" s="658" t="s">
        <v>2869</v>
      </c>
      <c r="AX510" s="359"/>
    </row>
    <row r="511">
      <c r="A511" s="480" t="s">
        <v>5132</v>
      </c>
      <c r="B511" s="433">
        <v>46169.0</v>
      </c>
      <c r="C511" s="434" t="s">
        <v>7966</v>
      </c>
      <c r="D511" s="363" t="s">
        <v>7967</v>
      </c>
      <c r="E511" s="367"/>
      <c r="F511" s="365"/>
      <c r="G511" s="368"/>
      <c r="H511" s="655"/>
      <c r="I511" s="365"/>
      <c r="J511" s="366"/>
      <c r="K511" s="367"/>
      <c r="L511" s="365"/>
      <c r="M511" s="368"/>
      <c r="N511" s="655"/>
      <c r="O511" s="365"/>
      <c r="P511" s="366"/>
      <c r="Q511" s="367"/>
      <c r="R511" s="365"/>
      <c r="S511" s="368"/>
      <c r="T511" s="655"/>
      <c r="U511" s="365"/>
      <c r="V511" s="366"/>
      <c r="W511" s="364"/>
      <c r="X511" s="365"/>
      <c r="Y511" s="368"/>
      <c r="Z511" s="655"/>
      <c r="AA511" s="365"/>
      <c r="AB511" s="366"/>
      <c r="AC511" s="364"/>
      <c r="AD511" s="365"/>
      <c r="AE511" s="368"/>
      <c r="AF511" s="655"/>
      <c r="AG511" s="365"/>
      <c r="AH511" s="366"/>
      <c r="AI511" s="364"/>
      <c r="AJ511" s="365"/>
      <c r="AK511" s="368"/>
      <c r="AL511" s="655"/>
      <c r="AM511" s="365"/>
      <c r="AN511" s="366"/>
      <c r="AO511" s="369" t="s">
        <v>765</v>
      </c>
      <c r="AP511" s="481"/>
      <c r="AQ511" s="372"/>
      <c r="AR511" s="653"/>
      <c r="AS511" s="353"/>
      <c r="AT511" s="382" t="s">
        <v>2869</v>
      </c>
      <c r="AU511" s="657" t="s">
        <v>2869</v>
      </c>
      <c r="AV511" s="382" t="s">
        <v>2869</v>
      </c>
      <c r="AW511" s="658" t="s">
        <v>2869</v>
      </c>
      <c r="AX511" s="359"/>
    </row>
    <row r="512">
      <c r="A512" s="480" t="s">
        <v>5164</v>
      </c>
      <c r="B512" s="433">
        <v>46167.0</v>
      </c>
      <c r="C512" s="434" t="s">
        <v>5931</v>
      </c>
      <c r="D512" s="363" t="s">
        <v>5932</v>
      </c>
      <c r="E512" s="367"/>
      <c r="F512" s="365"/>
      <c r="G512" s="368"/>
      <c r="H512" s="655"/>
      <c r="I512" s="365"/>
      <c r="J512" s="366"/>
      <c r="K512" s="367"/>
      <c r="L512" s="365"/>
      <c r="M512" s="368"/>
      <c r="N512" s="655"/>
      <c r="O512" s="365"/>
      <c r="P512" s="366"/>
      <c r="Q512" s="367"/>
      <c r="R512" s="365"/>
      <c r="S512" s="368"/>
      <c r="T512" s="655"/>
      <c r="U512" s="365"/>
      <c r="V512" s="366"/>
      <c r="W512" s="364"/>
      <c r="X512" s="365"/>
      <c r="Y512" s="368"/>
      <c r="Z512" s="655"/>
      <c r="AA512" s="365"/>
      <c r="AB512" s="366"/>
      <c r="AC512" s="364"/>
      <c r="AD512" s="365"/>
      <c r="AE512" s="368"/>
      <c r="AF512" s="655"/>
      <c r="AG512" s="365"/>
      <c r="AH512" s="366"/>
      <c r="AI512" s="364"/>
      <c r="AJ512" s="365"/>
      <c r="AK512" s="368"/>
      <c r="AL512" s="655"/>
      <c r="AM512" s="365"/>
      <c r="AN512" s="366"/>
      <c r="AO512" s="369" t="s">
        <v>765</v>
      </c>
      <c r="AP512" s="506" t="s">
        <v>1591</v>
      </c>
      <c r="AQ512" s="372"/>
      <c r="AR512" s="653"/>
      <c r="AS512" s="353"/>
      <c r="AT512" s="382" t="s">
        <v>2869</v>
      </c>
      <c r="AU512" s="657" t="s">
        <v>2869</v>
      </c>
      <c r="AV512" s="382" t="s">
        <v>2869</v>
      </c>
      <c r="AW512" s="658" t="s">
        <v>2869</v>
      </c>
      <c r="AX512" s="393"/>
    </row>
    <row r="513">
      <c r="A513" s="480" t="s">
        <v>5138</v>
      </c>
      <c r="B513" s="433">
        <v>46168.0</v>
      </c>
      <c r="C513" s="434" t="s">
        <v>7968</v>
      </c>
      <c r="D513" s="363" t="s">
        <v>7969</v>
      </c>
      <c r="E513" s="367"/>
      <c r="F513" s="365"/>
      <c r="G513" s="368"/>
      <c r="H513" s="655"/>
      <c r="I513" s="365"/>
      <c r="J513" s="366"/>
      <c r="K513" s="367"/>
      <c r="L513" s="365"/>
      <c r="M513" s="368"/>
      <c r="N513" s="655"/>
      <c r="O513" s="365"/>
      <c r="P513" s="366"/>
      <c r="Q513" s="367"/>
      <c r="R513" s="365"/>
      <c r="S513" s="368"/>
      <c r="T513" s="655"/>
      <c r="U513" s="365"/>
      <c r="V513" s="366"/>
      <c r="W513" s="364"/>
      <c r="X513" s="365"/>
      <c r="Y513" s="368"/>
      <c r="Z513" s="655"/>
      <c r="AA513" s="365"/>
      <c r="AB513" s="366"/>
      <c r="AC513" s="364"/>
      <c r="AD513" s="365"/>
      <c r="AE513" s="368"/>
      <c r="AF513" s="655"/>
      <c r="AG513" s="365"/>
      <c r="AH513" s="366"/>
      <c r="AI513" s="364"/>
      <c r="AJ513" s="365"/>
      <c r="AK513" s="368"/>
      <c r="AL513" s="655"/>
      <c r="AM513" s="365"/>
      <c r="AN513" s="366"/>
      <c r="AO513" s="369" t="s">
        <v>765</v>
      </c>
      <c r="AP513" s="481"/>
      <c r="AQ513" s="380"/>
      <c r="AR513" s="653" t="s">
        <v>7472</v>
      </c>
      <c r="AS513" s="353"/>
      <c r="AT513" s="382">
        <v>0.0</v>
      </c>
      <c r="AU513" s="657">
        <v>100.0</v>
      </c>
      <c r="AV513" s="382">
        <v>0.0</v>
      </c>
      <c r="AW513" s="658">
        <v>100.0</v>
      </c>
      <c r="AX513" s="393" t="s">
        <v>3049</v>
      </c>
    </row>
    <row r="514">
      <c r="A514" s="480" t="s">
        <v>5138</v>
      </c>
      <c r="B514" s="433">
        <v>46168.0</v>
      </c>
      <c r="C514" s="434" t="s">
        <v>7970</v>
      </c>
      <c r="D514" s="363" t="s">
        <v>7971</v>
      </c>
      <c r="E514" s="367"/>
      <c r="F514" s="365"/>
      <c r="G514" s="368"/>
      <c r="H514" s="655"/>
      <c r="I514" s="365"/>
      <c r="J514" s="366"/>
      <c r="K514" s="367"/>
      <c r="L514" s="365"/>
      <c r="M514" s="368"/>
      <c r="N514" s="655"/>
      <c r="O514" s="365"/>
      <c r="P514" s="366"/>
      <c r="Q514" s="367"/>
      <c r="R514" s="365"/>
      <c r="S514" s="368"/>
      <c r="T514" s="655"/>
      <c r="U514" s="365"/>
      <c r="V514" s="366"/>
      <c r="W514" s="364"/>
      <c r="X514" s="365"/>
      <c r="Y514" s="368"/>
      <c r="Z514" s="655"/>
      <c r="AA514" s="365"/>
      <c r="AB514" s="366"/>
      <c r="AC514" s="364"/>
      <c r="AD514" s="365"/>
      <c r="AE514" s="368"/>
      <c r="AF514" s="655"/>
      <c r="AG514" s="365"/>
      <c r="AH514" s="366"/>
      <c r="AI514" s="364"/>
      <c r="AJ514" s="365"/>
      <c r="AK514" s="368"/>
      <c r="AL514" s="655"/>
      <c r="AM514" s="365"/>
      <c r="AN514" s="366"/>
      <c r="AO514" s="369" t="s">
        <v>765</v>
      </c>
      <c r="AP514" s="481"/>
      <c r="AQ514" s="372"/>
      <c r="AR514" s="653" t="s">
        <v>7472</v>
      </c>
      <c r="AS514" s="353"/>
      <c r="AT514" s="382">
        <v>0.0</v>
      </c>
      <c r="AU514" s="657">
        <v>100.0</v>
      </c>
      <c r="AV514" s="382">
        <v>0.0</v>
      </c>
      <c r="AW514" s="658">
        <v>100.0</v>
      </c>
      <c r="AX514" s="393" t="s">
        <v>3049</v>
      </c>
    </row>
    <row r="515">
      <c r="A515" s="480" t="s">
        <v>5132</v>
      </c>
      <c r="B515" s="433">
        <v>46169.0</v>
      </c>
      <c r="C515" s="434" t="s">
        <v>7972</v>
      </c>
      <c r="D515" s="363" t="s">
        <v>7973</v>
      </c>
      <c r="E515" s="367"/>
      <c r="F515" s="365"/>
      <c r="G515" s="368"/>
      <c r="H515" s="655"/>
      <c r="I515" s="365"/>
      <c r="J515" s="366"/>
      <c r="K515" s="367"/>
      <c r="L515" s="365"/>
      <c r="M515" s="368"/>
      <c r="N515" s="655"/>
      <c r="O515" s="365"/>
      <c r="P515" s="366"/>
      <c r="Q515" s="367"/>
      <c r="R515" s="365"/>
      <c r="S515" s="368"/>
      <c r="T515" s="655"/>
      <c r="U515" s="365"/>
      <c r="V515" s="366"/>
      <c r="W515" s="364"/>
      <c r="X515" s="365">
        <v>2.0</v>
      </c>
      <c r="Y515" s="368"/>
      <c r="Z515" s="655"/>
      <c r="AA515" s="365"/>
      <c r="AB515" s="366"/>
      <c r="AC515" s="364"/>
      <c r="AD515" s="365"/>
      <c r="AE515" s="368"/>
      <c r="AF515" s="655"/>
      <c r="AG515" s="365"/>
      <c r="AH515" s="366"/>
      <c r="AI515" s="364"/>
      <c r="AJ515" s="365"/>
      <c r="AK515" s="368"/>
      <c r="AL515" s="655"/>
      <c r="AM515" s="365"/>
      <c r="AN515" s="366"/>
      <c r="AO515" s="369" t="s">
        <v>765</v>
      </c>
      <c r="AP515" s="481"/>
      <c r="AQ515" s="380" t="s">
        <v>7974</v>
      </c>
      <c r="AR515" s="653" t="s">
        <v>7472</v>
      </c>
      <c r="AS515" s="353"/>
      <c r="AT515" s="382">
        <v>6.0</v>
      </c>
      <c r="AU515" s="657">
        <v>94.0</v>
      </c>
      <c r="AV515" s="382">
        <v>0.0</v>
      </c>
      <c r="AW515" s="658">
        <v>100.0</v>
      </c>
      <c r="AX515" s="393" t="s">
        <v>3049</v>
      </c>
    </row>
    <row r="516">
      <c r="A516" s="480" t="s">
        <v>5164</v>
      </c>
      <c r="B516" s="433">
        <v>46167.0</v>
      </c>
      <c r="C516" s="434" t="s">
        <v>7975</v>
      </c>
      <c r="D516" s="363" t="s">
        <v>7976</v>
      </c>
      <c r="E516" s="367"/>
      <c r="F516" s="365"/>
      <c r="G516" s="368"/>
      <c r="H516" s="655"/>
      <c r="I516" s="365"/>
      <c r="J516" s="366"/>
      <c r="K516" s="367"/>
      <c r="L516" s="365"/>
      <c r="M516" s="368"/>
      <c r="N516" s="655"/>
      <c r="O516" s="365"/>
      <c r="P516" s="366"/>
      <c r="Q516" s="367"/>
      <c r="R516" s="365"/>
      <c r="S516" s="368"/>
      <c r="T516" s="655"/>
      <c r="U516" s="365"/>
      <c r="V516" s="366"/>
      <c r="W516" s="364"/>
      <c r="X516" s="365"/>
      <c r="Y516" s="368"/>
      <c r="Z516" s="655"/>
      <c r="AA516" s="365"/>
      <c r="AB516" s="366"/>
      <c r="AC516" s="364"/>
      <c r="AD516" s="365"/>
      <c r="AE516" s="368"/>
      <c r="AF516" s="655"/>
      <c r="AG516" s="365"/>
      <c r="AH516" s="366"/>
      <c r="AI516" s="364"/>
      <c r="AJ516" s="365"/>
      <c r="AK516" s="368"/>
      <c r="AL516" s="655"/>
      <c r="AM516" s="365"/>
      <c r="AN516" s="366"/>
      <c r="AO516" s="369" t="s">
        <v>765</v>
      </c>
      <c r="AP516" s="481"/>
      <c r="AQ516" s="372"/>
      <c r="AR516" s="653" t="s">
        <v>7472</v>
      </c>
      <c r="AS516" s="353"/>
      <c r="AT516" s="382">
        <v>0.0</v>
      </c>
      <c r="AU516" s="657">
        <v>100.0</v>
      </c>
      <c r="AV516" s="382">
        <v>0.0</v>
      </c>
      <c r="AW516" s="658">
        <v>100.0</v>
      </c>
      <c r="AX516" s="393" t="s">
        <v>3049</v>
      </c>
    </row>
    <row r="517">
      <c r="A517" s="480" t="s">
        <v>5138</v>
      </c>
      <c r="B517" s="433">
        <v>46168.0</v>
      </c>
      <c r="C517" s="434" t="s">
        <v>7977</v>
      </c>
      <c r="D517" s="363" t="s">
        <v>7978</v>
      </c>
      <c r="E517" s="367"/>
      <c r="F517" s="365"/>
      <c r="G517" s="368"/>
      <c r="H517" s="655"/>
      <c r="I517" s="365"/>
      <c r="J517" s="366"/>
      <c r="K517" s="367"/>
      <c r="L517" s="365"/>
      <c r="M517" s="368"/>
      <c r="N517" s="655"/>
      <c r="O517" s="365"/>
      <c r="P517" s="366"/>
      <c r="Q517" s="367"/>
      <c r="R517" s="365"/>
      <c r="S517" s="368"/>
      <c r="T517" s="655"/>
      <c r="U517" s="365"/>
      <c r="V517" s="366"/>
      <c r="W517" s="364"/>
      <c r="X517" s="365"/>
      <c r="Y517" s="368"/>
      <c r="Z517" s="655"/>
      <c r="AA517" s="365"/>
      <c r="AB517" s="366"/>
      <c r="AC517" s="364"/>
      <c r="AD517" s="365"/>
      <c r="AE517" s="368"/>
      <c r="AF517" s="655"/>
      <c r="AG517" s="365"/>
      <c r="AH517" s="366"/>
      <c r="AI517" s="364"/>
      <c r="AJ517" s="365"/>
      <c r="AK517" s="368"/>
      <c r="AL517" s="655"/>
      <c r="AM517" s="365"/>
      <c r="AN517" s="366"/>
      <c r="AO517" s="369" t="s">
        <v>765</v>
      </c>
      <c r="AP517" s="481"/>
      <c r="AQ517" s="372"/>
      <c r="AR517" s="653" t="s">
        <v>7472</v>
      </c>
      <c r="AS517" s="353"/>
      <c r="AT517" s="382">
        <v>0.0</v>
      </c>
      <c r="AU517" s="657">
        <v>100.0</v>
      </c>
      <c r="AV517" s="382">
        <v>0.0</v>
      </c>
      <c r="AW517" s="658">
        <v>100.0</v>
      </c>
      <c r="AX517" s="393" t="s">
        <v>3049</v>
      </c>
    </row>
    <row r="518">
      <c r="A518" s="480" t="s">
        <v>5132</v>
      </c>
      <c r="B518" s="433">
        <v>46169.0</v>
      </c>
      <c r="C518" s="434" t="s">
        <v>5941</v>
      </c>
      <c r="D518" s="363" t="s">
        <v>5942</v>
      </c>
      <c r="E518" s="367"/>
      <c r="F518" s="365"/>
      <c r="G518" s="368"/>
      <c r="H518" s="655"/>
      <c r="I518" s="365"/>
      <c r="J518" s="366"/>
      <c r="K518" s="367"/>
      <c r="L518" s="365"/>
      <c r="M518" s="368"/>
      <c r="N518" s="655"/>
      <c r="O518" s="365"/>
      <c r="P518" s="366"/>
      <c r="Q518" s="367"/>
      <c r="R518" s="365"/>
      <c r="S518" s="368"/>
      <c r="T518" s="655"/>
      <c r="U518" s="365"/>
      <c r="V518" s="366"/>
      <c r="W518" s="364"/>
      <c r="X518" s="365"/>
      <c r="Y518" s="368"/>
      <c r="Z518" s="655"/>
      <c r="AA518" s="365"/>
      <c r="AB518" s="366"/>
      <c r="AC518" s="364"/>
      <c r="AD518" s="365"/>
      <c r="AE518" s="368"/>
      <c r="AF518" s="655"/>
      <c r="AG518" s="365"/>
      <c r="AH518" s="366"/>
      <c r="AI518" s="364"/>
      <c r="AJ518" s="365"/>
      <c r="AK518" s="368"/>
      <c r="AL518" s="655"/>
      <c r="AM518" s="365"/>
      <c r="AN518" s="366"/>
      <c r="AO518" s="369" t="s">
        <v>2720</v>
      </c>
      <c r="AP518" s="481"/>
      <c r="AQ518" s="372"/>
      <c r="AR518" s="653" t="s">
        <v>7472</v>
      </c>
      <c r="AS518" s="353"/>
      <c r="AT518" s="382">
        <v>0.0</v>
      </c>
      <c r="AU518" s="657">
        <v>100.0</v>
      </c>
      <c r="AV518" s="382">
        <v>0.0</v>
      </c>
      <c r="AW518" s="658">
        <v>100.0</v>
      </c>
      <c r="AX518" s="393" t="s">
        <v>3037</v>
      </c>
    </row>
    <row r="519">
      <c r="A519" s="480" t="s">
        <v>5164</v>
      </c>
      <c r="B519" s="433">
        <v>46167.0</v>
      </c>
      <c r="C519" s="434" t="s">
        <v>5943</v>
      </c>
      <c r="D519" s="363" t="s">
        <v>5944</v>
      </c>
      <c r="E519" s="367"/>
      <c r="F519" s="365"/>
      <c r="G519" s="368"/>
      <c r="H519" s="655"/>
      <c r="I519" s="365"/>
      <c r="J519" s="366"/>
      <c r="K519" s="367"/>
      <c r="L519" s="365"/>
      <c r="M519" s="368"/>
      <c r="N519" s="655"/>
      <c r="O519" s="365"/>
      <c r="P519" s="366"/>
      <c r="Q519" s="367"/>
      <c r="R519" s="365"/>
      <c r="S519" s="368"/>
      <c r="T519" s="655"/>
      <c r="U519" s="365"/>
      <c r="V519" s="366"/>
      <c r="W519" s="364"/>
      <c r="X519" s="365"/>
      <c r="Y519" s="368"/>
      <c r="Z519" s="655"/>
      <c r="AA519" s="365"/>
      <c r="AB519" s="366"/>
      <c r="AC519" s="364"/>
      <c r="AD519" s="365"/>
      <c r="AE519" s="368"/>
      <c r="AF519" s="655"/>
      <c r="AG519" s="365"/>
      <c r="AH519" s="366"/>
      <c r="AI519" s="364"/>
      <c r="AJ519" s="365"/>
      <c r="AK519" s="368"/>
      <c r="AL519" s="655"/>
      <c r="AM519" s="365"/>
      <c r="AN519" s="366"/>
      <c r="AO519" s="369" t="s">
        <v>2720</v>
      </c>
      <c r="AP519" s="481"/>
      <c r="AQ519" s="372"/>
      <c r="AR519" s="653" t="s">
        <v>7472</v>
      </c>
      <c r="AS519" s="353"/>
      <c r="AT519" s="382">
        <v>0.0</v>
      </c>
      <c r="AU519" s="657">
        <v>100.0</v>
      </c>
      <c r="AV519" s="382">
        <v>0.0</v>
      </c>
      <c r="AW519" s="658">
        <v>100.0</v>
      </c>
      <c r="AX519" s="393" t="s">
        <v>3037</v>
      </c>
    </row>
    <row r="520">
      <c r="A520" s="480" t="s">
        <v>5138</v>
      </c>
      <c r="B520" s="433">
        <v>46168.0</v>
      </c>
      <c r="C520" s="434" t="s">
        <v>5945</v>
      </c>
      <c r="D520" s="363" t="s">
        <v>5946</v>
      </c>
      <c r="E520" s="367"/>
      <c r="F520" s="365"/>
      <c r="G520" s="368"/>
      <c r="H520" s="655"/>
      <c r="I520" s="365"/>
      <c r="J520" s="366"/>
      <c r="K520" s="367"/>
      <c r="L520" s="365"/>
      <c r="M520" s="368">
        <v>1.0</v>
      </c>
      <c r="N520" s="655"/>
      <c r="O520" s="365"/>
      <c r="P520" s="366"/>
      <c r="Q520" s="367">
        <v>1.0</v>
      </c>
      <c r="R520" s="365"/>
      <c r="S520" s="368"/>
      <c r="T520" s="655"/>
      <c r="U520" s="365"/>
      <c r="V520" s="366"/>
      <c r="W520" s="364"/>
      <c r="X520" s="365"/>
      <c r="Y520" s="368"/>
      <c r="Z520" s="655"/>
      <c r="AA520" s="365"/>
      <c r="AB520" s="366"/>
      <c r="AC520" s="364"/>
      <c r="AD520" s="365"/>
      <c r="AE520" s="368"/>
      <c r="AF520" s="655"/>
      <c r="AG520" s="365"/>
      <c r="AH520" s="366"/>
      <c r="AI520" s="364"/>
      <c r="AJ520" s="365"/>
      <c r="AK520" s="368"/>
      <c r="AL520" s="655"/>
      <c r="AM520" s="365"/>
      <c r="AN520" s="366"/>
      <c r="AO520" s="369" t="s">
        <v>2720</v>
      </c>
      <c r="AP520" s="481"/>
      <c r="AQ520" s="380" t="s">
        <v>7979</v>
      </c>
      <c r="AR520" s="653" t="s">
        <v>7472</v>
      </c>
      <c r="AS520" s="353"/>
      <c r="AT520" s="382">
        <v>6.0</v>
      </c>
      <c r="AU520" s="657">
        <v>94.0</v>
      </c>
      <c r="AV520" s="382">
        <v>0.0</v>
      </c>
      <c r="AW520" s="658">
        <v>100.0</v>
      </c>
      <c r="AX520" s="393" t="s">
        <v>3037</v>
      </c>
    </row>
    <row r="521">
      <c r="A521" s="480" t="s">
        <v>5132</v>
      </c>
      <c r="B521" s="433">
        <v>46169.0</v>
      </c>
      <c r="C521" s="434" t="s">
        <v>5947</v>
      </c>
      <c r="D521" s="363" t="s">
        <v>5948</v>
      </c>
      <c r="E521" s="367"/>
      <c r="F521" s="365">
        <v>1.0</v>
      </c>
      <c r="G521" s="368"/>
      <c r="H521" s="655"/>
      <c r="I521" s="365"/>
      <c r="J521" s="366"/>
      <c r="K521" s="367"/>
      <c r="L521" s="365"/>
      <c r="M521" s="368"/>
      <c r="N521" s="655"/>
      <c r="O521" s="365"/>
      <c r="P521" s="366"/>
      <c r="Q521" s="367"/>
      <c r="R521" s="365"/>
      <c r="S521" s="368"/>
      <c r="T521" s="655"/>
      <c r="U521" s="365"/>
      <c r="V521" s="366"/>
      <c r="W521" s="364"/>
      <c r="X521" s="365"/>
      <c r="Y521" s="368"/>
      <c r="Z521" s="655"/>
      <c r="AA521" s="365"/>
      <c r="AB521" s="366"/>
      <c r="AC521" s="364"/>
      <c r="AD521" s="365"/>
      <c r="AE521" s="368"/>
      <c r="AF521" s="655"/>
      <c r="AG521" s="365"/>
      <c r="AH521" s="366"/>
      <c r="AI521" s="364"/>
      <c r="AJ521" s="365"/>
      <c r="AK521" s="368"/>
      <c r="AL521" s="655"/>
      <c r="AM521" s="365"/>
      <c r="AN521" s="366"/>
      <c r="AO521" s="369" t="s">
        <v>2720</v>
      </c>
      <c r="AP521" s="481"/>
      <c r="AQ521" s="380" t="s">
        <v>7980</v>
      </c>
      <c r="AR521" s="653" t="s">
        <v>7472</v>
      </c>
      <c r="AS521" s="353"/>
      <c r="AT521" s="382">
        <v>3.0</v>
      </c>
      <c r="AU521" s="657">
        <v>97.0</v>
      </c>
      <c r="AV521" s="382">
        <v>0.0</v>
      </c>
      <c r="AW521" s="658">
        <v>100.0</v>
      </c>
      <c r="AX521" s="393" t="s">
        <v>3037</v>
      </c>
    </row>
    <row r="522">
      <c r="A522" s="480" t="s">
        <v>5164</v>
      </c>
      <c r="B522" s="433">
        <v>46167.0</v>
      </c>
      <c r="C522" s="434" t="s">
        <v>7981</v>
      </c>
      <c r="D522" s="363" t="s">
        <v>7982</v>
      </c>
      <c r="E522" s="367"/>
      <c r="F522" s="365"/>
      <c r="G522" s="368"/>
      <c r="H522" s="655"/>
      <c r="I522" s="365"/>
      <c r="J522" s="366"/>
      <c r="K522" s="367"/>
      <c r="L522" s="365"/>
      <c r="M522" s="368"/>
      <c r="N522" s="655"/>
      <c r="O522" s="365"/>
      <c r="P522" s="366"/>
      <c r="Q522" s="367"/>
      <c r="R522" s="365">
        <v>1.0</v>
      </c>
      <c r="S522" s="368"/>
      <c r="T522" s="655"/>
      <c r="U522" s="365"/>
      <c r="V522" s="366"/>
      <c r="W522" s="364"/>
      <c r="X522" s="365"/>
      <c r="Y522" s="368"/>
      <c r="Z522" s="655"/>
      <c r="AA522" s="365"/>
      <c r="AB522" s="366"/>
      <c r="AC522" s="364"/>
      <c r="AD522" s="365"/>
      <c r="AE522" s="368"/>
      <c r="AF522" s="655"/>
      <c r="AG522" s="365"/>
      <c r="AH522" s="366"/>
      <c r="AI522" s="364"/>
      <c r="AJ522" s="365"/>
      <c r="AK522" s="368"/>
      <c r="AL522" s="655"/>
      <c r="AM522" s="365"/>
      <c r="AN522" s="366"/>
      <c r="AO522" s="369" t="s">
        <v>2720</v>
      </c>
      <c r="AP522" s="481"/>
      <c r="AQ522" s="380" t="s">
        <v>7983</v>
      </c>
      <c r="AR522" s="653" t="s">
        <v>7472</v>
      </c>
      <c r="AS522" s="353"/>
      <c r="AT522" s="382">
        <v>3.0</v>
      </c>
      <c r="AU522" s="657">
        <v>97.0</v>
      </c>
      <c r="AV522" s="382">
        <v>0.0</v>
      </c>
      <c r="AW522" s="658">
        <v>100.0</v>
      </c>
      <c r="AX522" s="393" t="s">
        <v>3037</v>
      </c>
    </row>
    <row r="523">
      <c r="A523" s="480" t="s">
        <v>5132</v>
      </c>
      <c r="B523" s="433">
        <v>46169.0</v>
      </c>
      <c r="C523" s="434" t="s">
        <v>7984</v>
      </c>
      <c r="D523" s="363" t="s">
        <v>7985</v>
      </c>
      <c r="E523" s="367"/>
      <c r="F523" s="365"/>
      <c r="G523" s="368"/>
      <c r="H523" s="655"/>
      <c r="I523" s="365"/>
      <c r="J523" s="366"/>
      <c r="K523" s="367"/>
      <c r="L523" s="365"/>
      <c r="M523" s="368"/>
      <c r="N523" s="655"/>
      <c r="O523" s="365"/>
      <c r="P523" s="366"/>
      <c r="Q523" s="367"/>
      <c r="R523" s="365"/>
      <c r="S523" s="368"/>
      <c r="T523" s="655"/>
      <c r="U523" s="365"/>
      <c r="V523" s="366"/>
      <c r="W523" s="364"/>
      <c r="X523" s="365"/>
      <c r="Y523" s="368"/>
      <c r="Z523" s="655"/>
      <c r="AA523" s="365"/>
      <c r="AB523" s="366"/>
      <c r="AC523" s="364"/>
      <c r="AD523" s="365"/>
      <c r="AE523" s="368"/>
      <c r="AF523" s="655"/>
      <c r="AG523" s="365"/>
      <c r="AH523" s="366"/>
      <c r="AI523" s="364"/>
      <c r="AJ523" s="365"/>
      <c r="AK523" s="368"/>
      <c r="AL523" s="655"/>
      <c r="AM523" s="365"/>
      <c r="AN523" s="366"/>
      <c r="AO523" s="369" t="s">
        <v>2720</v>
      </c>
      <c r="AP523" s="481"/>
      <c r="AQ523" s="372"/>
      <c r="AR523" s="653" t="s">
        <v>7472</v>
      </c>
      <c r="AS523" s="353"/>
      <c r="AT523" s="382">
        <v>0.0</v>
      </c>
      <c r="AU523" s="657">
        <v>100.0</v>
      </c>
      <c r="AV523" s="382">
        <v>0.0</v>
      </c>
      <c r="AW523" s="658">
        <v>100.0</v>
      </c>
      <c r="AX523" s="393" t="s">
        <v>3037</v>
      </c>
    </row>
    <row r="524">
      <c r="A524" s="480" t="s">
        <v>5138</v>
      </c>
      <c r="B524" s="433">
        <v>46168.0</v>
      </c>
      <c r="C524" s="434" t="s">
        <v>5949</v>
      </c>
      <c r="D524" s="363" t="s">
        <v>5950</v>
      </c>
      <c r="E524" s="367"/>
      <c r="F524" s="365"/>
      <c r="G524" s="368"/>
      <c r="H524" s="655"/>
      <c r="I524" s="365"/>
      <c r="J524" s="366"/>
      <c r="K524" s="367"/>
      <c r="L524" s="365"/>
      <c r="M524" s="368"/>
      <c r="N524" s="655"/>
      <c r="O524" s="365"/>
      <c r="P524" s="366"/>
      <c r="Q524" s="367"/>
      <c r="R524" s="365"/>
      <c r="S524" s="368"/>
      <c r="T524" s="655"/>
      <c r="U524" s="365"/>
      <c r="V524" s="366"/>
      <c r="W524" s="364"/>
      <c r="X524" s="365"/>
      <c r="Y524" s="368"/>
      <c r="Z524" s="655"/>
      <c r="AA524" s="365"/>
      <c r="AB524" s="366"/>
      <c r="AC524" s="364"/>
      <c r="AD524" s="365"/>
      <c r="AE524" s="368"/>
      <c r="AF524" s="655"/>
      <c r="AG524" s="365"/>
      <c r="AH524" s="366"/>
      <c r="AI524" s="364"/>
      <c r="AJ524" s="365"/>
      <c r="AK524" s="368"/>
      <c r="AL524" s="655"/>
      <c r="AM524" s="365"/>
      <c r="AN524" s="366"/>
      <c r="AO524" s="369" t="s">
        <v>2720</v>
      </c>
      <c r="AP524" s="481"/>
      <c r="AQ524" s="372"/>
      <c r="AR524" s="653" t="s">
        <v>7472</v>
      </c>
      <c r="AS524" s="353"/>
      <c r="AT524" s="382">
        <v>0.0</v>
      </c>
      <c r="AU524" s="657">
        <v>100.0</v>
      </c>
      <c r="AV524" s="382">
        <v>0.0</v>
      </c>
      <c r="AW524" s="658">
        <v>100.0</v>
      </c>
      <c r="AX524" s="393" t="s">
        <v>3037</v>
      </c>
    </row>
    <row r="525">
      <c r="A525" s="480" t="s">
        <v>5164</v>
      </c>
      <c r="B525" s="433">
        <v>46167.0</v>
      </c>
      <c r="C525" s="434" t="s">
        <v>7986</v>
      </c>
      <c r="D525" s="363" t="s">
        <v>7987</v>
      </c>
      <c r="E525" s="367"/>
      <c r="F525" s="365"/>
      <c r="G525" s="368"/>
      <c r="H525" s="655"/>
      <c r="I525" s="365"/>
      <c r="J525" s="366"/>
      <c r="K525" s="367"/>
      <c r="L525" s="365"/>
      <c r="M525" s="368"/>
      <c r="N525" s="655"/>
      <c r="O525" s="365"/>
      <c r="P525" s="366"/>
      <c r="Q525" s="367"/>
      <c r="R525" s="365"/>
      <c r="S525" s="368"/>
      <c r="T525" s="655"/>
      <c r="U525" s="365"/>
      <c r="V525" s="366"/>
      <c r="W525" s="364"/>
      <c r="X525" s="365"/>
      <c r="Y525" s="368"/>
      <c r="Z525" s="655"/>
      <c r="AA525" s="365"/>
      <c r="AB525" s="366"/>
      <c r="AC525" s="364"/>
      <c r="AD525" s="365"/>
      <c r="AE525" s="368"/>
      <c r="AF525" s="655"/>
      <c r="AG525" s="365"/>
      <c r="AH525" s="366"/>
      <c r="AI525" s="364"/>
      <c r="AJ525" s="365"/>
      <c r="AK525" s="368"/>
      <c r="AL525" s="655"/>
      <c r="AM525" s="365"/>
      <c r="AN525" s="366"/>
      <c r="AO525" s="369" t="s">
        <v>2720</v>
      </c>
      <c r="AP525" s="481"/>
      <c r="AQ525" s="372"/>
      <c r="AR525" s="653" t="s">
        <v>7472</v>
      </c>
      <c r="AS525" s="353"/>
      <c r="AT525" s="382">
        <v>0.0</v>
      </c>
      <c r="AU525" s="657">
        <v>100.0</v>
      </c>
      <c r="AV525" s="382">
        <v>0.0</v>
      </c>
      <c r="AW525" s="658">
        <v>100.0</v>
      </c>
      <c r="AX525" s="393" t="s">
        <v>3037</v>
      </c>
    </row>
    <row r="526">
      <c r="A526" s="480" t="s">
        <v>5138</v>
      </c>
      <c r="B526" s="433">
        <v>46168.0</v>
      </c>
      <c r="C526" s="434" t="s">
        <v>7988</v>
      </c>
      <c r="D526" s="363" t="s">
        <v>7989</v>
      </c>
      <c r="E526" s="367"/>
      <c r="F526" s="365"/>
      <c r="G526" s="368"/>
      <c r="H526" s="655"/>
      <c r="I526" s="365"/>
      <c r="J526" s="366"/>
      <c r="K526" s="367"/>
      <c r="L526" s="365"/>
      <c r="M526" s="368"/>
      <c r="N526" s="655"/>
      <c r="O526" s="365"/>
      <c r="P526" s="366"/>
      <c r="Q526" s="367"/>
      <c r="R526" s="365"/>
      <c r="S526" s="368"/>
      <c r="T526" s="655"/>
      <c r="U526" s="365"/>
      <c r="V526" s="366"/>
      <c r="W526" s="364"/>
      <c r="X526" s="365"/>
      <c r="Y526" s="368"/>
      <c r="Z526" s="655"/>
      <c r="AA526" s="365"/>
      <c r="AB526" s="366"/>
      <c r="AC526" s="364"/>
      <c r="AD526" s="365"/>
      <c r="AE526" s="368"/>
      <c r="AF526" s="655"/>
      <c r="AG526" s="365"/>
      <c r="AH526" s="366"/>
      <c r="AI526" s="364"/>
      <c r="AJ526" s="365"/>
      <c r="AK526" s="368"/>
      <c r="AL526" s="655"/>
      <c r="AM526" s="365"/>
      <c r="AN526" s="366"/>
      <c r="AO526" s="369" t="s">
        <v>2720</v>
      </c>
      <c r="AP526" s="481"/>
      <c r="AQ526" s="372"/>
      <c r="AR526" s="653" t="s">
        <v>7472</v>
      </c>
      <c r="AS526" s="353"/>
      <c r="AT526" s="382">
        <v>0.0</v>
      </c>
      <c r="AU526" s="657">
        <v>100.0</v>
      </c>
      <c r="AV526" s="382">
        <v>0.0</v>
      </c>
      <c r="AW526" s="658">
        <v>100.0</v>
      </c>
      <c r="AX526" s="393" t="s">
        <v>3037</v>
      </c>
    </row>
    <row r="527">
      <c r="A527" s="480" t="s">
        <v>5132</v>
      </c>
      <c r="B527" s="433">
        <v>46169.0</v>
      </c>
      <c r="C527" s="434" t="s">
        <v>7990</v>
      </c>
      <c r="D527" s="363" t="s">
        <v>7991</v>
      </c>
      <c r="E527" s="367"/>
      <c r="F527" s="365"/>
      <c r="G527" s="368"/>
      <c r="H527" s="655"/>
      <c r="I527" s="365"/>
      <c r="J527" s="366"/>
      <c r="K527" s="367"/>
      <c r="L527" s="365"/>
      <c r="M527" s="368"/>
      <c r="N527" s="655"/>
      <c r="O527" s="365"/>
      <c r="P527" s="366"/>
      <c r="Q527" s="367"/>
      <c r="R527" s="365"/>
      <c r="S527" s="368"/>
      <c r="T527" s="655"/>
      <c r="U527" s="365"/>
      <c r="V527" s="366"/>
      <c r="W527" s="364"/>
      <c r="X527" s="365"/>
      <c r="Y527" s="368"/>
      <c r="Z527" s="655"/>
      <c r="AA527" s="365"/>
      <c r="AB527" s="366"/>
      <c r="AC527" s="364"/>
      <c r="AD527" s="365"/>
      <c r="AE527" s="368"/>
      <c r="AF527" s="655"/>
      <c r="AG527" s="365"/>
      <c r="AH527" s="366"/>
      <c r="AI527" s="364"/>
      <c r="AJ527" s="365"/>
      <c r="AK527" s="368"/>
      <c r="AL527" s="655"/>
      <c r="AM527" s="365"/>
      <c r="AN527" s="366"/>
      <c r="AO527" s="369" t="s">
        <v>2720</v>
      </c>
      <c r="AP527" s="481"/>
      <c r="AQ527" s="380"/>
      <c r="AR527" s="653" t="s">
        <v>7472</v>
      </c>
      <c r="AS527" s="353"/>
      <c r="AT527" s="382">
        <v>0.0</v>
      </c>
      <c r="AU527" s="657">
        <v>100.0</v>
      </c>
      <c r="AV527" s="382">
        <v>0.0</v>
      </c>
      <c r="AW527" s="658">
        <v>100.0</v>
      </c>
      <c r="AX527" s="393" t="s">
        <v>3037</v>
      </c>
    </row>
    <row r="528">
      <c r="A528" s="480" t="s">
        <v>5138</v>
      </c>
      <c r="B528" s="433">
        <v>46168.0</v>
      </c>
      <c r="C528" s="434" t="s">
        <v>7992</v>
      </c>
      <c r="D528" s="363" t="s">
        <v>7993</v>
      </c>
      <c r="E528" s="367"/>
      <c r="F528" s="365"/>
      <c r="G528" s="368"/>
      <c r="H528" s="655"/>
      <c r="I528" s="365"/>
      <c r="J528" s="366"/>
      <c r="K528" s="367"/>
      <c r="L528" s="365"/>
      <c r="M528" s="368"/>
      <c r="N528" s="655"/>
      <c r="O528" s="365"/>
      <c r="P528" s="366"/>
      <c r="Q528" s="367"/>
      <c r="R528" s="365"/>
      <c r="S528" s="368"/>
      <c r="T528" s="655"/>
      <c r="U528" s="365"/>
      <c r="V528" s="366"/>
      <c r="W528" s="364"/>
      <c r="X528" s="365"/>
      <c r="Y528" s="368"/>
      <c r="Z528" s="655"/>
      <c r="AA528" s="365"/>
      <c r="AB528" s="366"/>
      <c r="AC528" s="364"/>
      <c r="AD528" s="365"/>
      <c r="AE528" s="368"/>
      <c r="AF528" s="655"/>
      <c r="AG528" s="365"/>
      <c r="AH528" s="366"/>
      <c r="AI528" s="364"/>
      <c r="AJ528" s="365"/>
      <c r="AK528" s="368"/>
      <c r="AL528" s="655"/>
      <c r="AM528" s="365"/>
      <c r="AN528" s="366"/>
      <c r="AO528" s="369" t="s">
        <v>2720</v>
      </c>
      <c r="AP528" s="481"/>
      <c r="AQ528" s="372"/>
      <c r="AR528" s="653" t="s">
        <v>7472</v>
      </c>
      <c r="AS528" s="353"/>
      <c r="AT528" s="382">
        <v>0.0</v>
      </c>
      <c r="AU528" s="657">
        <v>100.0</v>
      </c>
      <c r="AV528" s="382">
        <v>0.0</v>
      </c>
      <c r="AW528" s="658">
        <v>100.0</v>
      </c>
      <c r="AX528" s="393" t="s">
        <v>3037</v>
      </c>
    </row>
    <row r="529">
      <c r="A529" s="480" t="s">
        <v>5132</v>
      </c>
      <c r="B529" s="433">
        <v>46169.0</v>
      </c>
      <c r="C529" s="434" t="s">
        <v>5959</v>
      </c>
      <c r="D529" s="363" t="s">
        <v>5960</v>
      </c>
      <c r="E529" s="367"/>
      <c r="F529" s="365">
        <v>1.0</v>
      </c>
      <c r="G529" s="368"/>
      <c r="H529" s="655"/>
      <c r="I529" s="365"/>
      <c r="J529" s="366"/>
      <c r="K529" s="367"/>
      <c r="L529" s="365">
        <v>1.0</v>
      </c>
      <c r="M529" s="368"/>
      <c r="N529" s="655"/>
      <c r="O529" s="365"/>
      <c r="P529" s="366"/>
      <c r="Q529" s="367"/>
      <c r="R529" s="365"/>
      <c r="S529" s="368"/>
      <c r="T529" s="655"/>
      <c r="U529" s="365"/>
      <c r="V529" s="366"/>
      <c r="W529" s="364"/>
      <c r="X529" s="365"/>
      <c r="Y529" s="368"/>
      <c r="Z529" s="655"/>
      <c r="AA529" s="365"/>
      <c r="AB529" s="366"/>
      <c r="AC529" s="364"/>
      <c r="AD529" s="365"/>
      <c r="AE529" s="368"/>
      <c r="AF529" s="655"/>
      <c r="AG529" s="365"/>
      <c r="AH529" s="366"/>
      <c r="AI529" s="364"/>
      <c r="AJ529" s="365"/>
      <c r="AK529" s="368"/>
      <c r="AL529" s="655"/>
      <c r="AM529" s="365"/>
      <c r="AN529" s="366"/>
      <c r="AO529" s="369" t="s">
        <v>2720</v>
      </c>
      <c r="AP529" s="481"/>
      <c r="AQ529" s="380" t="s">
        <v>7994</v>
      </c>
      <c r="AR529" s="653" t="s">
        <v>7472</v>
      </c>
      <c r="AS529" s="353"/>
      <c r="AT529" s="382">
        <v>6.0</v>
      </c>
      <c r="AU529" s="657">
        <v>94.0</v>
      </c>
      <c r="AV529" s="382">
        <v>0.0</v>
      </c>
      <c r="AW529" s="658">
        <v>100.0</v>
      </c>
      <c r="AX529" s="393" t="s">
        <v>3037</v>
      </c>
    </row>
    <row r="530">
      <c r="A530" s="480" t="s">
        <v>5138</v>
      </c>
      <c r="B530" s="433">
        <v>46168.0</v>
      </c>
      <c r="C530" s="434" t="s">
        <v>5961</v>
      </c>
      <c r="D530" s="363" t="s">
        <v>5962</v>
      </c>
      <c r="E530" s="367"/>
      <c r="F530" s="365"/>
      <c r="G530" s="368"/>
      <c r="H530" s="655"/>
      <c r="I530" s="365"/>
      <c r="J530" s="366"/>
      <c r="K530" s="367"/>
      <c r="L530" s="365"/>
      <c r="M530" s="368"/>
      <c r="N530" s="655"/>
      <c r="O530" s="365"/>
      <c r="P530" s="366"/>
      <c r="Q530" s="367"/>
      <c r="R530" s="365"/>
      <c r="S530" s="368"/>
      <c r="T530" s="655"/>
      <c r="U530" s="365"/>
      <c r="V530" s="366"/>
      <c r="W530" s="364"/>
      <c r="X530" s="365"/>
      <c r="Y530" s="368"/>
      <c r="Z530" s="655"/>
      <c r="AA530" s="365"/>
      <c r="AB530" s="366"/>
      <c r="AC530" s="364"/>
      <c r="AD530" s="365"/>
      <c r="AE530" s="368"/>
      <c r="AF530" s="655"/>
      <c r="AG530" s="365"/>
      <c r="AH530" s="366"/>
      <c r="AI530" s="364"/>
      <c r="AJ530" s="365"/>
      <c r="AK530" s="368"/>
      <c r="AL530" s="655"/>
      <c r="AM530" s="365"/>
      <c r="AN530" s="366"/>
      <c r="AO530" s="369" t="s">
        <v>2720</v>
      </c>
      <c r="AP530" s="481"/>
      <c r="AQ530" s="372"/>
      <c r="AR530" s="653" t="s">
        <v>7472</v>
      </c>
      <c r="AS530" s="353"/>
      <c r="AT530" s="382">
        <v>0.0</v>
      </c>
      <c r="AU530" s="657">
        <v>100.0</v>
      </c>
      <c r="AV530" s="382">
        <v>0.0</v>
      </c>
      <c r="AW530" s="658">
        <v>100.0</v>
      </c>
      <c r="AX530" s="393" t="s">
        <v>3037</v>
      </c>
    </row>
    <row r="531">
      <c r="A531" s="480" t="s">
        <v>5132</v>
      </c>
      <c r="B531" s="433">
        <v>46169.0</v>
      </c>
      <c r="C531" s="434" t="s">
        <v>5965</v>
      </c>
      <c r="D531" s="363" t="s">
        <v>5966</v>
      </c>
      <c r="E531" s="367"/>
      <c r="F531" s="365"/>
      <c r="G531" s="368"/>
      <c r="H531" s="655"/>
      <c r="I531" s="365"/>
      <c r="J531" s="366"/>
      <c r="K531" s="367"/>
      <c r="L531" s="365"/>
      <c r="M531" s="368"/>
      <c r="N531" s="655"/>
      <c r="O531" s="365"/>
      <c r="P531" s="366"/>
      <c r="Q531" s="367"/>
      <c r="R531" s="365"/>
      <c r="S531" s="368"/>
      <c r="T531" s="655"/>
      <c r="U531" s="365"/>
      <c r="V531" s="366"/>
      <c r="W531" s="364"/>
      <c r="X531" s="365"/>
      <c r="Y531" s="368"/>
      <c r="Z531" s="655"/>
      <c r="AA531" s="365"/>
      <c r="AB531" s="366"/>
      <c r="AC531" s="364"/>
      <c r="AD531" s="365"/>
      <c r="AE531" s="368"/>
      <c r="AF531" s="655"/>
      <c r="AG531" s="365"/>
      <c r="AH531" s="366"/>
      <c r="AI531" s="364"/>
      <c r="AJ531" s="365"/>
      <c r="AK531" s="368"/>
      <c r="AL531" s="655"/>
      <c r="AM531" s="365"/>
      <c r="AN531" s="366"/>
      <c r="AO531" s="369" t="s">
        <v>1702</v>
      </c>
      <c r="AP531" s="481"/>
      <c r="AQ531" s="372"/>
      <c r="AR531" s="653" t="s">
        <v>7472</v>
      </c>
      <c r="AS531" s="353"/>
      <c r="AT531" s="382">
        <v>0.0</v>
      </c>
      <c r="AU531" s="657">
        <v>100.0</v>
      </c>
      <c r="AV531" s="382">
        <v>0.0</v>
      </c>
      <c r="AW531" s="658">
        <v>100.0</v>
      </c>
      <c r="AX531" s="393" t="s">
        <v>3037</v>
      </c>
    </row>
    <row r="532">
      <c r="A532" s="480" t="s">
        <v>5138</v>
      </c>
      <c r="B532" s="433">
        <v>46168.0</v>
      </c>
      <c r="C532" s="434" t="s">
        <v>5963</v>
      </c>
      <c r="D532" s="363" t="s">
        <v>5964</v>
      </c>
      <c r="E532" s="367"/>
      <c r="F532" s="365"/>
      <c r="G532" s="368"/>
      <c r="H532" s="655"/>
      <c r="I532" s="365"/>
      <c r="J532" s="366"/>
      <c r="K532" s="367"/>
      <c r="L532" s="365"/>
      <c r="M532" s="368"/>
      <c r="N532" s="655"/>
      <c r="O532" s="365"/>
      <c r="P532" s="366"/>
      <c r="Q532" s="367"/>
      <c r="R532" s="365"/>
      <c r="S532" s="368"/>
      <c r="T532" s="655"/>
      <c r="U532" s="365"/>
      <c r="V532" s="366"/>
      <c r="W532" s="364"/>
      <c r="X532" s="365"/>
      <c r="Y532" s="368"/>
      <c r="Z532" s="655"/>
      <c r="AA532" s="365"/>
      <c r="AB532" s="366"/>
      <c r="AC532" s="364"/>
      <c r="AD532" s="365"/>
      <c r="AE532" s="368"/>
      <c r="AF532" s="655"/>
      <c r="AG532" s="365"/>
      <c r="AH532" s="366"/>
      <c r="AI532" s="364"/>
      <c r="AJ532" s="365"/>
      <c r="AK532" s="368"/>
      <c r="AL532" s="655"/>
      <c r="AM532" s="365"/>
      <c r="AN532" s="366"/>
      <c r="AO532" s="369" t="s">
        <v>1702</v>
      </c>
      <c r="AP532" s="481"/>
      <c r="AQ532" s="372"/>
      <c r="AR532" s="653" t="s">
        <v>7472</v>
      </c>
      <c r="AS532" s="353"/>
      <c r="AT532" s="382">
        <v>0.0</v>
      </c>
      <c r="AU532" s="657">
        <v>100.0</v>
      </c>
      <c r="AV532" s="382">
        <v>0.0</v>
      </c>
      <c r="AW532" s="658">
        <v>100.0</v>
      </c>
      <c r="AX532" s="393" t="s">
        <v>3037</v>
      </c>
    </row>
    <row r="533">
      <c r="A533" s="480" t="s">
        <v>5132</v>
      </c>
      <c r="B533" s="433">
        <v>46169.0</v>
      </c>
      <c r="C533" s="434" t="s">
        <v>5967</v>
      </c>
      <c r="D533" s="363" t="s">
        <v>5968</v>
      </c>
      <c r="E533" s="367"/>
      <c r="F533" s="365"/>
      <c r="G533" s="368"/>
      <c r="H533" s="655"/>
      <c r="I533" s="365"/>
      <c r="J533" s="366"/>
      <c r="K533" s="367"/>
      <c r="L533" s="365"/>
      <c r="M533" s="368"/>
      <c r="N533" s="655"/>
      <c r="O533" s="365"/>
      <c r="P533" s="366"/>
      <c r="Q533" s="367"/>
      <c r="R533" s="365"/>
      <c r="S533" s="368"/>
      <c r="T533" s="655"/>
      <c r="U533" s="365"/>
      <c r="V533" s="366"/>
      <c r="W533" s="364"/>
      <c r="X533" s="365"/>
      <c r="Y533" s="368"/>
      <c r="Z533" s="655"/>
      <c r="AA533" s="365"/>
      <c r="AB533" s="366"/>
      <c r="AC533" s="364"/>
      <c r="AD533" s="365"/>
      <c r="AE533" s="368"/>
      <c r="AF533" s="655"/>
      <c r="AG533" s="365"/>
      <c r="AH533" s="366"/>
      <c r="AI533" s="364"/>
      <c r="AJ533" s="365"/>
      <c r="AK533" s="368"/>
      <c r="AL533" s="655"/>
      <c r="AM533" s="365"/>
      <c r="AN533" s="366"/>
      <c r="AO533" s="369" t="s">
        <v>1702</v>
      </c>
      <c r="AP533" s="481"/>
      <c r="AQ533" s="372"/>
      <c r="AR533" s="653" t="s">
        <v>7472</v>
      </c>
      <c r="AS533" s="353"/>
      <c r="AT533" s="382">
        <v>0.0</v>
      </c>
      <c r="AU533" s="657">
        <v>100.0</v>
      </c>
      <c r="AV533" s="382">
        <v>0.0</v>
      </c>
      <c r="AW533" s="658">
        <v>100.0</v>
      </c>
      <c r="AX533" s="393" t="s">
        <v>3037</v>
      </c>
    </row>
    <row r="534">
      <c r="A534" s="480" t="s">
        <v>5138</v>
      </c>
      <c r="B534" s="433">
        <v>46168.0</v>
      </c>
      <c r="C534" s="434" t="s">
        <v>7995</v>
      </c>
      <c r="D534" s="363" t="s">
        <v>7996</v>
      </c>
      <c r="E534" s="367"/>
      <c r="F534" s="365"/>
      <c r="G534" s="368"/>
      <c r="H534" s="655"/>
      <c r="I534" s="365"/>
      <c r="J534" s="366"/>
      <c r="K534" s="367"/>
      <c r="L534" s="365"/>
      <c r="M534" s="368"/>
      <c r="N534" s="655"/>
      <c r="O534" s="365"/>
      <c r="P534" s="366"/>
      <c r="Q534" s="367"/>
      <c r="R534" s="365"/>
      <c r="S534" s="368"/>
      <c r="T534" s="655"/>
      <c r="U534" s="365"/>
      <c r="V534" s="366"/>
      <c r="W534" s="364"/>
      <c r="X534" s="365"/>
      <c r="Y534" s="368"/>
      <c r="Z534" s="655"/>
      <c r="AA534" s="365"/>
      <c r="AB534" s="366"/>
      <c r="AC534" s="364"/>
      <c r="AD534" s="365"/>
      <c r="AE534" s="368"/>
      <c r="AF534" s="655"/>
      <c r="AG534" s="365"/>
      <c r="AH534" s="366"/>
      <c r="AI534" s="364"/>
      <c r="AJ534" s="365"/>
      <c r="AK534" s="368"/>
      <c r="AL534" s="655"/>
      <c r="AM534" s="365"/>
      <c r="AN534" s="366"/>
      <c r="AO534" s="369" t="s">
        <v>1702</v>
      </c>
      <c r="AP534" s="481"/>
      <c r="AQ534" s="372"/>
      <c r="AR534" s="653" t="s">
        <v>7472</v>
      </c>
      <c r="AS534" s="353"/>
      <c r="AT534" s="382">
        <v>0.0</v>
      </c>
      <c r="AU534" s="657">
        <v>100.0</v>
      </c>
      <c r="AV534" s="382">
        <v>0.0</v>
      </c>
      <c r="AW534" s="658">
        <v>100.0</v>
      </c>
      <c r="AX534" s="393" t="s">
        <v>3037</v>
      </c>
    </row>
    <row r="535">
      <c r="A535" s="480" t="s">
        <v>5132</v>
      </c>
      <c r="B535" s="433">
        <v>46169.0</v>
      </c>
      <c r="C535" s="434" t="s">
        <v>7997</v>
      </c>
      <c r="D535" s="363" t="s">
        <v>7998</v>
      </c>
      <c r="E535" s="367">
        <v>1.0</v>
      </c>
      <c r="F535" s="365"/>
      <c r="G535" s="368"/>
      <c r="H535" s="655"/>
      <c r="I535" s="365"/>
      <c r="J535" s="366"/>
      <c r="K535" s="367"/>
      <c r="L535" s="365"/>
      <c r="M535" s="368"/>
      <c r="N535" s="655"/>
      <c r="O535" s="365"/>
      <c r="P535" s="366"/>
      <c r="Q535" s="367"/>
      <c r="R535" s="365"/>
      <c r="S535" s="368"/>
      <c r="T535" s="655"/>
      <c r="U535" s="365"/>
      <c r="V535" s="366"/>
      <c r="W535" s="364"/>
      <c r="X535" s="365"/>
      <c r="Y535" s="368"/>
      <c r="Z535" s="655"/>
      <c r="AA535" s="365"/>
      <c r="AB535" s="366"/>
      <c r="AC535" s="364"/>
      <c r="AD535" s="365"/>
      <c r="AE535" s="368"/>
      <c r="AF535" s="655"/>
      <c r="AG535" s="365"/>
      <c r="AH535" s="366"/>
      <c r="AI535" s="364"/>
      <c r="AJ535" s="365"/>
      <c r="AK535" s="368"/>
      <c r="AL535" s="655"/>
      <c r="AM535" s="365"/>
      <c r="AN535" s="366"/>
      <c r="AO535" s="369" t="s">
        <v>1702</v>
      </c>
      <c r="AP535" s="481"/>
      <c r="AQ535" s="380" t="s">
        <v>7999</v>
      </c>
      <c r="AR535" s="653" t="s">
        <v>7472</v>
      </c>
      <c r="AS535" s="353"/>
      <c r="AT535" s="382">
        <v>4.0</v>
      </c>
      <c r="AU535" s="657">
        <v>96.0</v>
      </c>
      <c r="AV535" s="382">
        <v>0.0</v>
      </c>
      <c r="AW535" s="658">
        <v>100.0</v>
      </c>
      <c r="AX535" s="393" t="s">
        <v>3037</v>
      </c>
    </row>
    <row r="536">
      <c r="A536" s="480" t="s">
        <v>5132</v>
      </c>
      <c r="B536" s="433">
        <v>46169.0</v>
      </c>
      <c r="C536" s="434" t="s">
        <v>8000</v>
      </c>
      <c r="D536" s="363" t="s">
        <v>8001</v>
      </c>
      <c r="E536" s="367"/>
      <c r="F536" s="365"/>
      <c r="G536" s="368"/>
      <c r="H536" s="655"/>
      <c r="I536" s="365"/>
      <c r="J536" s="366"/>
      <c r="K536" s="367"/>
      <c r="L536" s="365"/>
      <c r="M536" s="368"/>
      <c r="N536" s="655"/>
      <c r="O536" s="365"/>
      <c r="P536" s="366"/>
      <c r="Q536" s="367"/>
      <c r="R536" s="365"/>
      <c r="S536" s="368"/>
      <c r="T536" s="655"/>
      <c r="U536" s="365"/>
      <c r="V536" s="366"/>
      <c r="W536" s="364"/>
      <c r="X536" s="365"/>
      <c r="Y536" s="368"/>
      <c r="Z536" s="655"/>
      <c r="AA536" s="365"/>
      <c r="AB536" s="366"/>
      <c r="AC536" s="364"/>
      <c r="AD536" s="365"/>
      <c r="AE536" s="368"/>
      <c r="AF536" s="655"/>
      <c r="AG536" s="365"/>
      <c r="AH536" s="366"/>
      <c r="AI536" s="364"/>
      <c r="AJ536" s="365"/>
      <c r="AK536" s="368"/>
      <c r="AL536" s="655"/>
      <c r="AM536" s="365"/>
      <c r="AN536" s="366"/>
      <c r="AO536" s="369" t="s">
        <v>1702</v>
      </c>
      <c r="AP536" s="481"/>
      <c r="AQ536" s="372"/>
      <c r="AR536" s="653" t="s">
        <v>7472</v>
      </c>
      <c r="AS536" s="353"/>
      <c r="AT536" s="382">
        <v>0.0</v>
      </c>
      <c r="AU536" s="657">
        <v>100.0</v>
      </c>
      <c r="AV536" s="382">
        <v>0.0</v>
      </c>
      <c r="AW536" s="658">
        <v>100.0</v>
      </c>
      <c r="AX536" s="393" t="s">
        <v>3037</v>
      </c>
    </row>
    <row r="537">
      <c r="A537" s="480" t="s">
        <v>5138</v>
      </c>
      <c r="B537" s="433">
        <v>46168.0</v>
      </c>
      <c r="C537" s="434" t="s">
        <v>8002</v>
      </c>
      <c r="D537" s="363" t="s">
        <v>8003</v>
      </c>
      <c r="E537" s="367"/>
      <c r="F537" s="365"/>
      <c r="G537" s="368"/>
      <c r="H537" s="655"/>
      <c r="I537" s="365"/>
      <c r="J537" s="366"/>
      <c r="K537" s="367"/>
      <c r="L537" s="365"/>
      <c r="M537" s="368"/>
      <c r="N537" s="655"/>
      <c r="O537" s="365"/>
      <c r="P537" s="366"/>
      <c r="Q537" s="367"/>
      <c r="R537" s="365"/>
      <c r="S537" s="368"/>
      <c r="T537" s="655"/>
      <c r="U537" s="365"/>
      <c r="V537" s="366"/>
      <c r="W537" s="364"/>
      <c r="X537" s="365"/>
      <c r="Y537" s="368"/>
      <c r="Z537" s="655"/>
      <c r="AA537" s="365"/>
      <c r="AB537" s="366"/>
      <c r="AC537" s="364"/>
      <c r="AD537" s="365"/>
      <c r="AE537" s="368"/>
      <c r="AF537" s="655"/>
      <c r="AG537" s="365"/>
      <c r="AH537" s="366"/>
      <c r="AI537" s="364"/>
      <c r="AJ537" s="365"/>
      <c r="AK537" s="368"/>
      <c r="AL537" s="655"/>
      <c r="AM537" s="365"/>
      <c r="AN537" s="366"/>
      <c r="AO537" s="369" t="s">
        <v>1702</v>
      </c>
      <c r="AP537" s="481"/>
      <c r="AQ537" s="372"/>
      <c r="AR537" s="653" t="s">
        <v>7472</v>
      </c>
      <c r="AS537" s="353"/>
      <c r="AT537" s="382">
        <v>0.0</v>
      </c>
      <c r="AU537" s="657">
        <v>100.0</v>
      </c>
      <c r="AV537" s="382">
        <v>0.0</v>
      </c>
      <c r="AW537" s="658">
        <v>100.0</v>
      </c>
      <c r="AX537" s="393" t="s">
        <v>3037</v>
      </c>
    </row>
    <row r="538">
      <c r="A538" s="480" t="s">
        <v>5132</v>
      </c>
      <c r="B538" s="433">
        <v>46169.0</v>
      </c>
      <c r="C538" s="434" t="s">
        <v>8004</v>
      </c>
      <c r="D538" s="363" t="s">
        <v>8005</v>
      </c>
      <c r="E538" s="367"/>
      <c r="F538" s="365"/>
      <c r="G538" s="368"/>
      <c r="H538" s="655"/>
      <c r="I538" s="365"/>
      <c r="J538" s="366"/>
      <c r="K538" s="367"/>
      <c r="L538" s="365"/>
      <c r="M538" s="368"/>
      <c r="N538" s="655"/>
      <c r="O538" s="365"/>
      <c r="P538" s="366"/>
      <c r="Q538" s="367"/>
      <c r="R538" s="365"/>
      <c r="S538" s="368"/>
      <c r="T538" s="655"/>
      <c r="U538" s="365"/>
      <c r="V538" s="366"/>
      <c r="W538" s="364"/>
      <c r="X538" s="365"/>
      <c r="Y538" s="368"/>
      <c r="Z538" s="655"/>
      <c r="AA538" s="365"/>
      <c r="AB538" s="366"/>
      <c r="AC538" s="364"/>
      <c r="AD538" s="365"/>
      <c r="AE538" s="368"/>
      <c r="AF538" s="655"/>
      <c r="AG538" s="365"/>
      <c r="AH538" s="366"/>
      <c r="AI538" s="364"/>
      <c r="AJ538" s="365"/>
      <c r="AK538" s="368"/>
      <c r="AL538" s="655"/>
      <c r="AM538" s="365"/>
      <c r="AN538" s="366"/>
      <c r="AO538" s="369" t="s">
        <v>1702</v>
      </c>
      <c r="AP538" s="481"/>
      <c r="AQ538" s="372"/>
      <c r="AR538" s="653" t="s">
        <v>7472</v>
      </c>
      <c r="AS538" s="353"/>
      <c r="AT538" s="382">
        <v>0.0</v>
      </c>
      <c r="AU538" s="657">
        <v>100.0</v>
      </c>
      <c r="AV538" s="382">
        <v>0.0</v>
      </c>
      <c r="AW538" s="658">
        <v>100.0</v>
      </c>
      <c r="AX538" s="393" t="s">
        <v>3037</v>
      </c>
    </row>
    <row r="539">
      <c r="A539" s="480" t="s">
        <v>5132</v>
      </c>
      <c r="B539" s="433">
        <v>46169.0</v>
      </c>
      <c r="C539" s="434" t="s">
        <v>8006</v>
      </c>
      <c r="D539" s="363" t="s">
        <v>8007</v>
      </c>
      <c r="E539" s="367"/>
      <c r="F539" s="365"/>
      <c r="G539" s="368"/>
      <c r="H539" s="655"/>
      <c r="I539" s="365"/>
      <c r="J539" s="366"/>
      <c r="K539" s="367"/>
      <c r="L539" s="365"/>
      <c r="M539" s="368"/>
      <c r="N539" s="655"/>
      <c r="O539" s="365"/>
      <c r="P539" s="366"/>
      <c r="Q539" s="367">
        <v>1.0</v>
      </c>
      <c r="R539" s="365"/>
      <c r="S539" s="368"/>
      <c r="T539" s="655"/>
      <c r="U539" s="365"/>
      <c r="V539" s="366"/>
      <c r="W539" s="364"/>
      <c r="X539" s="365"/>
      <c r="Y539" s="368"/>
      <c r="Z539" s="655"/>
      <c r="AA539" s="365"/>
      <c r="AB539" s="366"/>
      <c r="AC539" s="364"/>
      <c r="AD539" s="365"/>
      <c r="AE539" s="368"/>
      <c r="AF539" s="655"/>
      <c r="AG539" s="365"/>
      <c r="AH539" s="366"/>
      <c r="AI539" s="364"/>
      <c r="AJ539" s="365"/>
      <c r="AK539" s="368"/>
      <c r="AL539" s="655"/>
      <c r="AM539" s="365"/>
      <c r="AN539" s="366"/>
      <c r="AO539" s="369" t="s">
        <v>1702</v>
      </c>
      <c r="AP539" s="481"/>
      <c r="AQ539" s="380" t="s">
        <v>8008</v>
      </c>
      <c r="AR539" s="653" t="s">
        <v>7472</v>
      </c>
      <c r="AS539" s="353"/>
      <c r="AT539" s="382">
        <v>4.0</v>
      </c>
      <c r="AU539" s="657">
        <v>96.0</v>
      </c>
      <c r="AV539" s="382">
        <v>0.0</v>
      </c>
      <c r="AW539" s="658">
        <v>100.0</v>
      </c>
      <c r="AX539" s="393" t="s">
        <v>3037</v>
      </c>
    </row>
    <row r="540">
      <c r="A540" s="480" t="s">
        <v>5132</v>
      </c>
      <c r="B540" s="433">
        <v>46169.0</v>
      </c>
      <c r="C540" s="434" t="s">
        <v>8009</v>
      </c>
      <c r="D540" s="363" t="s">
        <v>8010</v>
      </c>
      <c r="E540" s="367"/>
      <c r="F540" s="365">
        <v>2.0</v>
      </c>
      <c r="G540" s="368"/>
      <c r="H540" s="655"/>
      <c r="I540" s="365"/>
      <c r="J540" s="366"/>
      <c r="K540" s="367"/>
      <c r="L540" s="365"/>
      <c r="M540" s="368"/>
      <c r="N540" s="655"/>
      <c r="O540" s="365"/>
      <c r="P540" s="366"/>
      <c r="Q540" s="367"/>
      <c r="R540" s="365"/>
      <c r="S540" s="368"/>
      <c r="T540" s="655"/>
      <c r="U540" s="365"/>
      <c r="V540" s="366"/>
      <c r="W540" s="364"/>
      <c r="X540" s="365"/>
      <c r="Y540" s="368"/>
      <c r="Z540" s="655"/>
      <c r="AA540" s="365"/>
      <c r="AB540" s="366"/>
      <c r="AC540" s="364"/>
      <c r="AD540" s="365"/>
      <c r="AE540" s="368"/>
      <c r="AF540" s="655"/>
      <c r="AG540" s="365"/>
      <c r="AH540" s="366"/>
      <c r="AI540" s="364"/>
      <c r="AJ540" s="365"/>
      <c r="AK540" s="368"/>
      <c r="AL540" s="655"/>
      <c r="AM540" s="365"/>
      <c r="AN540" s="366"/>
      <c r="AO540" s="369" t="s">
        <v>1702</v>
      </c>
      <c r="AP540" s="481"/>
      <c r="AQ540" s="380" t="s">
        <v>8011</v>
      </c>
      <c r="AR540" s="653" t="s">
        <v>7472</v>
      </c>
      <c r="AS540" s="353"/>
      <c r="AT540" s="382">
        <v>6.0</v>
      </c>
      <c r="AU540" s="657">
        <v>94.0</v>
      </c>
      <c r="AV540" s="382">
        <v>0.0</v>
      </c>
      <c r="AW540" s="658">
        <v>100.0</v>
      </c>
      <c r="AX540" s="393" t="s">
        <v>3037</v>
      </c>
    </row>
    <row r="541">
      <c r="A541" s="480" t="s">
        <v>5164</v>
      </c>
      <c r="B541" s="433">
        <v>46167.0</v>
      </c>
      <c r="C541" s="434" t="s">
        <v>5975</v>
      </c>
      <c r="D541" s="363" t="s">
        <v>5976</v>
      </c>
      <c r="E541" s="367"/>
      <c r="F541" s="365"/>
      <c r="G541" s="368"/>
      <c r="H541" s="655"/>
      <c r="I541" s="365"/>
      <c r="J541" s="366"/>
      <c r="K541" s="367"/>
      <c r="L541" s="365"/>
      <c r="M541" s="368"/>
      <c r="N541" s="655"/>
      <c r="O541" s="365"/>
      <c r="P541" s="366"/>
      <c r="Q541" s="367">
        <v>1.0</v>
      </c>
      <c r="R541" s="365"/>
      <c r="S541" s="368"/>
      <c r="T541" s="655"/>
      <c r="U541" s="365"/>
      <c r="V541" s="366"/>
      <c r="W541" s="364"/>
      <c r="X541" s="365"/>
      <c r="Y541" s="368"/>
      <c r="Z541" s="655"/>
      <c r="AA541" s="365"/>
      <c r="AB541" s="366"/>
      <c r="AC541" s="364"/>
      <c r="AD541" s="365"/>
      <c r="AE541" s="368"/>
      <c r="AF541" s="655"/>
      <c r="AG541" s="365"/>
      <c r="AH541" s="366"/>
      <c r="AI541" s="364"/>
      <c r="AJ541" s="365"/>
      <c r="AK541" s="368"/>
      <c r="AL541" s="655"/>
      <c r="AM541" s="365"/>
      <c r="AN541" s="366"/>
      <c r="AO541" s="369" t="s">
        <v>1702</v>
      </c>
      <c r="AP541" s="481"/>
      <c r="AQ541" s="380" t="s">
        <v>8012</v>
      </c>
      <c r="AR541" s="653" t="s">
        <v>7472</v>
      </c>
      <c r="AS541" s="353"/>
      <c r="AT541" s="382">
        <v>4.0</v>
      </c>
      <c r="AU541" s="657">
        <v>96.0</v>
      </c>
      <c r="AV541" s="382">
        <v>0.0</v>
      </c>
      <c r="AW541" s="658">
        <v>100.0</v>
      </c>
      <c r="AX541" s="393" t="s">
        <v>3037</v>
      </c>
    </row>
    <row r="542">
      <c r="A542" s="480" t="s">
        <v>5138</v>
      </c>
      <c r="B542" s="433">
        <v>46168.0</v>
      </c>
      <c r="C542" s="434" t="s">
        <v>5977</v>
      </c>
      <c r="D542" s="363" t="s">
        <v>5978</v>
      </c>
      <c r="E542" s="367"/>
      <c r="F542" s="365"/>
      <c r="G542" s="368"/>
      <c r="H542" s="655"/>
      <c r="I542" s="365"/>
      <c r="J542" s="366"/>
      <c r="K542" s="367"/>
      <c r="L542" s="365"/>
      <c r="M542" s="368"/>
      <c r="N542" s="655"/>
      <c r="O542" s="365"/>
      <c r="P542" s="366"/>
      <c r="Q542" s="367"/>
      <c r="R542" s="365"/>
      <c r="S542" s="368"/>
      <c r="T542" s="655"/>
      <c r="U542" s="365"/>
      <c r="V542" s="366"/>
      <c r="W542" s="364"/>
      <c r="X542" s="365"/>
      <c r="Y542" s="368"/>
      <c r="Z542" s="655"/>
      <c r="AA542" s="365"/>
      <c r="AB542" s="366"/>
      <c r="AC542" s="364"/>
      <c r="AD542" s="365"/>
      <c r="AE542" s="368"/>
      <c r="AF542" s="655"/>
      <c r="AG542" s="365"/>
      <c r="AH542" s="366"/>
      <c r="AI542" s="364"/>
      <c r="AJ542" s="365"/>
      <c r="AK542" s="368"/>
      <c r="AL542" s="655"/>
      <c r="AM542" s="365"/>
      <c r="AN542" s="366"/>
      <c r="AO542" s="369" t="s">
        <v>1702</v>
      </c>
      <c r="AP542" s="481"/>
      <c r="AQ542" s="372"/>
      <c r="AR542" s="653" t="s">
        <v>7472</v>
      </c>
      <c r="AS542" s="353"/>
      <c r="AT542" s="382">
        <v>0.0</v>
      </c>
      <c r="AU542" s="657">
        <v>100.0</v>
      </c>
      <c r="AV542" s="382">
        <v>0.0</v>
      </c>
      <c r="AW542" s="658">
        <v>100.0</v>
      </c>
      <c r="AX542" s="393" t="s">
        <v>3037</v>
      </c>
    </row>
    <row r="543">
      <c r="A543" s="480" t="s">
        <v>5138</v>
      </c>
      <c r="B543" s="433">
        <v>46168.0</v>
      </c>
      <c r="C543" s="434" t="s">
        <v>5980</v>
      </c>
      <c r="D543" s="363" t="s">
        <v>5981</v>
      </c>
      <c r="E543" s="367"/>
      <c r="F543" s="365"/>
      <c r="G543" s="368"/>
      <c r="H543" s="655"/>
      <c r="I543" s="365"/>
      <c r="J543" s="366"/>
      <c r="K543" s="367"/>
      <c r="L543" s="365"/>
      <c r="M543" s="368"/>
      <c r="N543" s="655"/>
      <c r="O543" s="365"/>
      <c r="P543" s="366"/>
      <c r="Q543" s="367"/>
      <c r="R543" s="365"/>
      <c r="S543" s="368"/>
      <c r="T543" s="655"/>
      <c r="U543" s="365"/>
      <c r="V543" s="366"/>
      <c r="W543" s="364"/>
      <c r="X543" s="365"/>
      <c r="Y543" s="368"/>
      <c r="Z543" s="655"/>
      <c r="AA543" s="365"/>
      <c r="AB543" s="366"/>
      <c r="AC543" s="364"/>
      <c r="AD543" s="365"/>
      <c r="AE543" s="368"/>
      <c r="AF543" s="655"/>
      <c r="AG543" s="365"/>
      <c r="AH543" s="366"/>
      <c r="AI543" s="364"/>
      <c r="AJ543" s="365"/>
      <c r="AK543" s="368"/>
      <c r="AL543" s="655"/>
      <c r="AM543" s="365"/>
      <c r="AN543" s="366"/>
      <c r="AO543" s="369" t="s">
        <v>1702</v>
      </c>
      <c r="AP543" s="481"/>
      <c r="AQ543" s="372"/>
      <c r="AR543" s="653" t="s">
        <v>7472</v>
      </c>
      <c r="AS543" s="353"/>
      <c r="AT543" s="382">
        <v>0.0</v>
      </c>
      <c r="AU543" s="657">
        <v>100.0</v>
      </c>
      <c r="AV543" s="382">
        <v>0.0</v>
      </c>
      <c r="AW543" s="658">
        <v>100.0</v>
      </c>
      <c r="AX543" s="393" t="s">
        <v>3037</v>
      </c>
    </row>
    <row r="544">
      <c r="A544" s="480" t="s">
        <v>5132</v>
      </c>
      <c r="B544" s="433">
        <v>46169.0</v>
      </c>
      <c r="C544" s="434" t="s">
        <v>5983</v>
      </c>
      <c r="D544" s="363" t="s">
        <v>5984</v>
      </c>
      <c r="E544" s="367"/>
      <c r="F544" s="365"/>
      <c r="G544" s="368"/>
      <c r="H544" s="655"/>
      <c r="I544" s="365"/>
      <c r="J544" s="366"/>
      <c r="K544" s="367"/>
      <c r="L544" s="365">
        <v>1.0</v>
      </c>
      <c r="M544" s="368"/>
      <c r="N544" s="655"/>
      <c r="O544" s="365"/>
      <c r="P544" s="366"/>
      <c r="Q544" s="367"/>
      <c r="R544" s="365"/>
      <c r="S544" s="368"/>
      <c r="T544" s="655"/>
      <c r="U544" s="365"/>
      <c r="V544" s="366"/>
      <c r="W544" s="364"/>
      <c r="X544" s="365"/>
      <c r="Y544" s="368"/>
      <c r="Z544" s="655"/>
      <c r="AA544" s="365"/>
      <c r="AB544" s="366"/>
      <c r="AC544" s="364"/>
      <c r="AD544" s="365"/>
      <c r="AE544" s="368"/>
      <c r="AF544" s="655"/>
      <c r="AG544" s="365"/>
      <c r="AH544" s="366"/>
      <c r="AI544" s="364"/>
      <c r="AJ544" s="365"/>
      <c r="AK544" s="368"/>
      <c r="AL544" s="655"/>
      <c r="AM544" s="365"/>
      <c r="AN544" s="366"/>
      <c r="AO544" s="369" t="s">
        <v>323</v>
      </c>
      <c r="AP544" s="481"/>
      <c r="AQ544" s="380" t="s">
        <v>8013</v>
      </c>
      <c r="AR544" s="653" t="s">
        <v>7472</v>
      </c>
      <c r="AS544" s="353"/>
      <c r="AT544" s="382">
        <v>3.0</v>
      </c>
      <c r="AU544" s="657">
        <v>97.0</v>
      </c>
      <c r="AV544" s="382">
        <v>0.0</v>
      </c>
      <c r="AW544" s="658">
        <v>100.0</v>
      </c>
      <c r="AX544" s="393" t="s">
        <v>3037</v>
      </c>
    </row>
    <row r="545">
      <c r="A545" s="480" t="s">
        <v>5138</v>
      </c>
      <c r="B545" s="433">
        <v>46168.0</v>
      </c>
      <c r="C545" s="434" t="s">
        <v>5985</v>
      </c>
      <c r="D545" s="363" t="s">
        <v>5986</v>
      </c>
      <c r="E545" s="367"/>
      <c r="F545" s="365"/>
      <c r="G545" s="368"/>
      <c r="H545" s="655"/>
      <c r="I545" s="365"/>
      <c r="J545" s="366"/>
      <c r="K545" s="367"/>
      <c r="L545" s="365"/>
      <c r="M545" s="368"/>
      <c r="N545" s="655"/>
      <c r="O545" s="365"/>
      <c r="P545" s="366"/>
      <c r="Q545" s="367"/>
      <c r="R545" s="365"/>
      <c r="S545" s="368"/>
      <c r="T545" s="655">
        <v>1.0</v>
      </c>
      <c r="U545" s="365"/>
      <c r="V545" s="366"/>
      <c r="W545" s="364"/>
      <c r="X545" s="365"/>
      <c r="Y545" s="368"/>
      <c r="Z545" s="655"/>
      <c r="AA545" s="365"/>
      <c r="AB545" s="366"/>
      <c r="AC545" s="364"/>
      <c r="AD545" s="365"/>
      <c r="AE545" s="368"/>
      <c r="AF545" s="655"/>
      <c r="AG545" s="365"/>
      <c r="AH545" s="366"/>
      <c r="AI545" s="364"/>
      <c r="AJ545" s="365"/>
      <c r="AK545" s="368"/>
      <c r="AL545" s="655"/>
      <c r="AM545" s="365"/>
      <c r="AN545" s="366"/>
      <c r="AO545" s="369" t="s">
        <v>323</v>
      </c>
      <c r="AP545" s="506" t="s">
        <v>1591</v>
      </c>
      <c r="AQ545" s="380" t="s">
        <v>8014</v>
      </c>
      <c r="AR545" s="653" t="s">
        <v>7472</v>
      </c>
      <c r="AS545" s="353"/>
      <c r="AT545" s="382">
        <v>0.0</v>
      </c>
      <c r="AU545" s="657">
        <v>100.0</v>
      </c>
      <c r="AV545" s="382">
        <v>4.0</v>
      </c>
      <c r="AW545" s="658">
        <v>96.0</v>
      </c>
      <c r="AX545" s="393" t="s">
        <v>3037</v>
      </c>
    </row>
    <row r="546">
      <c r="A546" s="480" t="s">
        <v>5138</v>
      </c>
      <c r="B546" s="433">
        <v>46168.0</v>
      </c>
      <c r="C546" s="434" t="s">
        <v>5987</v>
      </c>
      <c r="D546" s="363" t="s">
        <v>5988</v>
      </c>
      <c r="E546" s="367"/>
      <c r="F546" s="365"/>
      <c r="G546" s="368"/>
      <c r="H546" s="655"/>
      <c r="I546" s="365"/>
      <c r="J546" s="366"/>
      <c r="K546" s="367"/>
      <c r="L546" s="365"/>
      <c r="M546" s="368"/>
      <c r="N546" s="655"/>
      <c r="O546" s="365"/>
      <c r="P546" s="366"/>
      <c r="Q546" s="367">
        <v>1.0</v>
      </c>
      <c r="R546" s="365"/>
      <c r="S546" s="368"/>
      <c r="T546" s="655"/>
      <c r="U546" s="365"/>
      <c r="V546" s="366"/>
      <c r="W546" s="364"/>
      <c r="X546" s="365"/>
      <c r="Y546" s="368"/>
      <c r="Z546" s="655"/>
      <c r="AA546" s="365"/>
      <c r="AB546" s="366"/>
      <c r="AC546" s="364"/>
      <c r="AD546" s="365"/>
      <c r="AE546" s="368"/>
      <c r="AF546" s="655"/>
      <c r="AG546" s="365"/>
      <c r="AH546" s="366"/>
      <c r="AI546" s="364"/>
      <c r="AJ546" s="365"/>
      <c r="AK546" s="368"/>
      <c r="AL546" s="655"/>
      <c r="AM546" s="365"/>
      <c r="AN546" s="366"/>
      <c r="AO546" s="369" t="s">
        <v>323</v>
      </c>
      <c r="AP546" s="481"/>
      <c r="AQ546" s="380" t="s">
        <v>8015</v>
      </c>
      <c r="AR546" s="653" t="s">
        <v>7472</v>
      </c>
      <c r="AS546" s="353"/>
      <c r="AT546" s="382">
        <v>4.0</v>
      </c>
      <c r="AU546" s="657">
        <v>96.0</v>
      </c>
      <c r="AV546" s="382">
        <v>0.0</v>
      </c>
      <c r="AW546" s="658">
        <v>100.0</v>
      </c>
      <c r="AX546" s="393" t="s">
        <v>3037</v>
      </c>
    </row>
    <row r="547">
      <c r="A547" s="480" t="s">
        <v>5132</v>
      </c>
      <c r="B547" s="433">
        <v>46169.0</v>
      </c>
      <c r="C547" s="434" t="s">
        <v>5989</v>
      </c>
      <c r="D547" s="363" t="s">
        <v>5990</v>
      </c>
      <c r="E547" s="367"/>
      <c r="F547" s="365"/>
      <c r="G547" s="368"/>
      <c r="H547" s="655"/>
      <c r="I547" s="365"/>
      <c r="J547" s="366"/>
      <c r="K547" s="367"/>
      <c r="L547" s="365"/>
      <c r="M547" s="368"/>
      <c r="N547" s="655"/>
      <c r="O547" s="365"/>
      <c r="P547" s="366"/>
      <c r="Q547" s="367"/>
      <c r="R547" s="365"/>
      <c r="S547" s="368"/>
      <c r="T547" s="655"/>
      <c r="U547" s="365"/>
      <c r="V547" s="366"/>
      <c r="W547" s="364"/>
      <c r="X547" s="365"/>
      <c r="Y547" s="368"/>
      <c r="Z547" s="655"/>
      <c r="AA547" s="365"/>
      <c r="AB547" s="366"/>
      <c r="AC547" s="364"/>
      <c r="AD547" s="365"/>
      <c r="AE547" s="368"/>
      <c r="AF547" s="655"/>
      <c r="AG547" s="365"/>
      <c r="AH547" s="366"/>
      <c r="AI547" s="364"/>
      <c r="AJ547" s="365"/>
      <c r="AK547" s="368"/>
      <c r="AL547" s="655"/>
      <c r="AM547" s="365"/>
      <c r="AN547" s="366"/>
      <c r="AO547" s="369" t="s">
        <v>323</v>
      </c>
      <c r="AP547" s="510"/>
      <c r="AQ547" s="372"/>
      <c r="AR547" s="653" t="s">
        <v>7472</v>
      </c>
      <c r="AS547" s="353"/>
      <c r="AT547" s="382">
        <v>0.0</v>
      </c>
      <c r="AU547" s="657">
        <v>100.0</v>
      </c>
      <c r="AV547" s="382">
        <v>0.0</v>
      </c>
      <c r="AW547" s="658">
        <v>100.0</v>
      </c>
      <c r="AX547" s="393" t="s">
        <v>3037</v>
      </c>
    </row>
    <row r="548">
      <c r="A548" s="480" t="s">
        <v>5138</v>
      </c>
      <c r="B548" s="433">
        <v>46168.0</v>
      </c>
      <c r="C548" s="434" t="s">
        <v>8016</v>
      </c>
      <c r="D548" s="363" t="s">
        <v>8017</v>
      </c>
      <c r="E548" s="367"/>
      <c r="F548" s="365"/>
      <c r="G548" s="368"/>
      <c r="H548" s="655"/>
      <c r="I548" s="365"/>
      <c r="J548" s="366"/>
      <c r="K548" s="367"/>
      <c r="L548" s="365"/>
      <c r="M548" s="368"/>
      <c r="N548" s="655"/>
      <c r="O548" s="365"/>
      <c r="P548" s="366"/>
      <c r="Q548" s="367"/>
      <c r="R548" s="365"/>
      <c r="S548" s="368"/>
      <c r="T548" s="655"/>
      <c r="U548" s="365"/>
      <c r="V548" s="366"/>
      <c r="W548" s="364"/>
      <c r="X548" s="365">
        <v>1.0</v>
      </c>
      <c r="Y548" s="368"/>
      <c r="Z548" s="655"/>
      <c r="AA548" s="365"/>
      <c r="AB548" s="366"/>
      <c r="AC548" s="364"/>
      <c r="AD548" s="365"/>
      <c r="AE548" s="368"/>
      <c r="AF548" s="655"/>
      <c r="AG548" s="365"/>
      <c r="AH548" s="366"/>
      <c r="AI548" s="364"/>
      <c r="AJ548" s="365"/>
      <c r="AK548" s="368"/>
      <c r="AL548" s="655"/>
      <c r="AM548" s="365"/>
      <c r="AN548" s="366"/>
      <c r="AO548" s="369" t="s">
        <v>323</v>
      </c>
      <c r="AP548" s="510"/>
      <c r="AQ548" s="380" t="s">
        <v>8018</v>
      </c>
      <c r="AR548" s="653" t="s">
        <v>7472</v>
      </c>
      <c r="AS548" s="353"/>
      <c r="AT548" s="382">
        <v>3.0</v>
      </c>
      <c r="AU548" s="657">
        <v>97.0</v>
      </c>
      <c r="AV548" s="382">
        <v>0.0</v>
      </c>
      <c r="AW548" s="658">
        <v>100.0</v>
      </c>
      <c r="AX548" s="393" t="s">
        <v>3037</v>
      </c>
    </row>
    <row r="549">
      <c r="A549" s="480" t="s">
        <v>5132</v>
      </c>
      <c r="B549" s="433">
        <v>46169.0</v>
      </c>
      <c r="C549" s="434" t="s">
        <v>8019</v>
      </c>
      <c r="D549" s="363" t="s">
        <v>8020</v>
      </c>
      <c r="E549" s="367"/>
      <c r="F549" s="365"/>
      <c r="G549" s="368"/>
      <c r="H549" s="655"/>
      <c r="I549" s="365"/>
      <c r="J549" s="366"/>
      <c r="K549" s="367"/>
      <c r="L549" s="365"/>
      <c r="M549" s="368"/>
      <c r="N549" s="655"/>
      <c r="O549" s="365"/>
      <c r="P549" s="366"/>
      <c r="Q549" s="367"/>
      <c r="R549" s="365"/>
      <c r="S549" s="368"/>
      <c r="T549" s="655"/>
      <c r="U549" s="365"/>
      <c r="V549" s="366"/>
      <c r="W549" s="364"/>
      <c r="X549" s="365"/>
      <c r="Y549" s="368"/>
      <c r="Z549" s="655"/>
      <c r="AA549" s="365"/>
      <c r="AB549" s="366"/>
      <c r="AC549" s="364"/>
      <c r="AD549" s="365"/>
      <c r="AE549" s="368"/>
      <c r="AF549" s="655"/>
      <c r="AG549" s="365"/>
      <c r="AH549" s="366"/>
      <c r="AI549" s="364"/>
      <c r="AJ549" s="365"/>
      <c r="AK549" s="368"/>
      <c r="AL549" s="655"/>
      <c r="AM549" s="365"/>
      <c r="AN549" s="366"/>
      <c r="AO549" s="369" t="s">
        <v>323</v>
      </c>
      <c r="AP549" s="510"/>
      <c r="AQ549" s="372"/>
      <c r="AR549" s="653" t="s">
        <v>7472</v>
      </c>
      <c r="AS549" s="353"/>
      <c r="AT549" s="382">
        <v>0.0</v>
      </c>
      <c r="AU549" s="657">
        <v>100.0</v>
      </c>
      <c r="AV549" s="382">
        <v>0.0</v>
      </c>
      <c r="AW549" s="658">
        <v>100.0</v>
      </c>
      <c r="AX549" s="393" t="s">
        <v>3037</v>
      </c>
    </row>
    <row r="550">
      <c r="A550" s="480" t="s">
        <v>5132</v>
      </c>
      <c r="B550" s="433">
        <v>46169.0</v>
      </c>
      <c r="C550" s="434" t="s">
        <v>8021</v>
      </c>
      <c r="D550" s="363" t="s">
        <v>8022</v>
      </c>
      <c r="E550" s="367"/>
      <c r="F550" s="365"/>
      <c r="G550" s="368"/>
      <c r="H550" s="655"/>
      <c r="I550" s="365"/>
      <c r="J550" s="366"/>
      <c r="K550" s="367"/>
      <c r="L550" s="365"/>
      <c r="M550" s="368"/>
      <c r="N550" s="655"/>
      <c r="O550" s="365"/>
      <c r="P550" s="366"/>
      <c r="Q550" s="367"/>
      <c r="R550" s="365"/>
      <c r="S550" s="368"/>
      <c r="T550" s="655"/>
      <c r="U550" s="365"/>
      <c r="V550" s="366"/>
      <c r="W550" s="364"/>
      <c r="X550" s="365"/>
      <c r="Y550" s="368"/>
      <c r="Z550" s="655"/>
      <c r="AA550" s="365"/>
      <c r="AB550" s="366"/>
      <c r="AC550" s="364"/>
      <c r="AD550" s="365"/>
      <c r="AE550" s="368"/>
      <c r="AF550" s="655"/>
      <c r="AG550" s="365"/>
      <c r="AH550" s="366"/>
      <c r="AI550" s="364"/>
      <c r="AJ550" s="365"/>
      <c r="AK550" s="368"/>
      <c r="AL550" s="655"/>
      <c r="AM550" s="365"/>
      <c r="AN550" s="366"/>
      <c r="AO550" s="369" t="s">
        <v>323</v>
      </c>
      <c r="AP550" s="510"/>
      <c r="AQ550" s="380"/>
      <c r="AR550" s="653" t="s">
        <v>7472</v>
      </c>
      <c r="AS550" s="353"/>
      <c r="AT550" s="382">
        <v>0.0</v>
      </c>
      <c r="AU550" s="657">
        <v>100.0</v>
      </c>
      <c r="AV550" s="382">
        <v>0.0</v>
      </c>
      <c r="AW550" s="658">
        <v>100.0</v>
      </c>
      <c r="AX550" s="393" t="s">
        <v>3037</v>
      </c>
    </row>
    <row r="551">
      <c r="A551" s="480" t="s">
        <v>5138</v>
      </c>
      <c r="B551" s="433">
        <v>46168.0</v>
      </c>
      <c r="C551" s="434" t="s">
        <v>8023</v>
      </c>
      <c r="D551" s="363" t="s">
        <v>8024</v>
      </c>
      <c r="E551" s="367"/>
      <c r="F551" s="365"/>
      <c r="G551" s="368"/>
      <c r="H551" s="655"/>
      <c r="I551" s="365"/>
      <c r="J551" s="366"/>
      <c r="K551" s="367"/>
      <c r="L551" s="365"/>
      <c r="M551" s="368"/>
      <c r="N551" s="655"/>
      <c r="O551" s="365"/>
      <c r="P551" s="366"/>
      <c r="Q551" s="367"/>
      <c r="R551" s="365"/>
      <c r="S551" s="368"/>
      <c r="T551" s="655"/>
      <c r="U551" s="365"/>
      <c r="V551" s="366"/>
      <c r="W551" s="364"/>
      <c r="X551" s="365"/>
      <c r="Y551" s="368"/>
      <c r="Z551" s="655"/>
      <c r="AA551" s="365"/>
      <c r="AB551" s="366"/>
      <c r="AC551" s="364"/>
      <c r="AD551" s="365"/>
      <c r="AE551" s="368"/>
      <c r="AF551" s="655"/>
      <c r="AG551" s="365"/>
      <c r="AH551" s="366"/>
      <c r="AI551" s="364"/>
      <c r="AJ551" s="365"/>
      <c r="AK551" s="368"/>
      <c r="AL551" s="655"/>
      <c r="AM551" s="365"/>
      <c r="AN551" s="366"/>
      <c r="AO551" s="369" t="s">
        <v>323</v>
      </c>
      <c r="AP551" s="510"/>
      <c r="AQ551" s="380"/>
      <c r="AR551" s="653"/>
      <c r="AS551" s="353"/>
      <c r="AT551" s="382" t="s">
        <v>2869</v>
      </c>
      <c r="AU551" s="657" t="s">
        <v>2869</v>
      </c>
      <c r="AV551" s="382" t="s">
        <v>2869</v>
      </c>
      <c r="AW551" s="658" t="s">
        <v>2869</v>
      </c>
      <c r="AX551" s="393"/>
    </row>
    <row r="552">
      <c r="A552" s="480" t="s">
        <v>5132</v>
      </c>
      <c r="B552" s="433">
        <v>46169.0</v>
      </c>
      <c r="C552" s="434" t="s">
        <v>8025</v>
      </c>
      <c r="D552" s="363" t="s">
        <v>8026</v>
      </c>
      <c r="E552" s="367"/>
      <c r="F552" s="365"/>
      <c r="G552" s="368"/>
      <c r="H552" s="655"/>
      <c r="I552" s="365"/>
      <c r="J552" s="366"/>
      <c r="K552" s="367"/>
      <c r="L552" s="365"/>
      <c r="M552" s="368"/>
      <c r="N552" s="655"/>
      <c r="O552" s="365"/>
      <c r="P552" s="366"/>
      <c r="Q552" s="367"/>
      <c r="R552" s="365"/>
      <c r="S552" s="368"/>
      <c r="T552" s="655"/>
      <c r="U552" s="365"/>
      <c r="V552" s="366"/>
      <c r="W552" s="364"/>
      <c r="X552" s="365"/>
      <c r="Y552" s="368"/>
      <c r="Z552" s="655"/>
      <c r="AA552" s="365"/>
      <c r="AB552" s="366"/>
      <c r="AC552" s="364"/>
      <c r="AD552" s="365"/>
      <c r="AE552" s="368"/>
      <c r="AF552" s="655"/>
      <c r="AG552" s="365"/>
      <c r="AH552" s="366"/>
      <c r="AI552" s="364"/>
      <c r="AJ552" s="365"/>
      <c r="AK552" s="368"/>
      <c r="AL552" s="655"/>
      <c r="AM552" s="365"/>
      <c r="AN552" s="366"/>
      <c r="AO552" s="369" t="s">
        <v>323</v>
      </c>
      <c r="AP552" s="510"/>
      <c r="AQ552" s="380"/>
      <c r="AR552" s="653"/>
      <c r="AS552" s="353"/>
      <c r="AT552" s="382" t="s">
        <v>2869</v>
      </c>
      <c r="AU552" s="657" t="s">
        <v>2869</v>
      </c>
      <c r="AV552" s="382" t="s">
        <v>2869</v>
      </c>
      <c r="AW552" s="658" t="s">
        <v>2869</v>
      </c>
      <c r="AX552" s="393"/>
    </row>
    <row r="553">
      <c r="A553" s="480" t="s">
        <v>5138</v>
      </c>
      <c r="B553" s="433">
        <v>46168.0</v>
      </c>
      <c r="C553" s="434" t="s">
        <v>8027</v>
      </c>
      <c r="D553" s="363" t="s">
        <v>8028</v>
      </c>
      <c r="E553" s="367"/>
      <c r="F553" s="365"/>
      <c r="G553" s="368"/>
      <c r="H553" s="655"/>
      <c r="I553" s="365"/>
      <c r="J553" s="366"/>
      <c r="K553" s="367"/>
      <c r="L553" s="365"/>
      <c r="M553" s="368"/>
      <c r="N553" s="655"/>
      <c r="O553" s="365"/>
      <c r="P553" s="366"/>
      <c r="Q553" s="367"/>
      <c r="R553" s="365"/>
      <c r="S553" s="368"/>
      <c r="T553" s="655"/>
      <c r="U553" s="365"/>
      <c r="V553" s="366"/>
      <c r="W553" s="364"/>
      <c r="X553" s="365"/>
      <c r="Y553" s="368"/>
      <c r="Z553" s="655"/>
      <c r="AA553" s="365"/>
      <c r="AB553" s="366"/>
      <c r="AC553" s="364"/>
      <c r="AD553" s="365"/>
      <c r="AE553" s="368"/>
      <c r="AF553" s="655"/>
      <c r="AG553" s="365"/>
      <c r="AH553" s="366"/>
      <c r="AI553" s="364"/>
      <c r="AJ553" s="365"/>
      <c r="AK553" s="368"/>
      <c r="AL553" s="655"/>
      <c r="AM553" s="365"/>
      <c r="AN553" s="366"/>
      <c r="AO553" s="369" t="s">
        <v>323</v>
      </c>
      <c r="AP553" s="506" t="s">
        <v>3010</v>
      </c>
      <c r="AQ553" s="372"/>
      <c r="AR553" s="653"/>
      <c r="AS553" s="353"/>
      <c r="AT553" s="382" t="s">
        <v>2869</v>
      </c>
      <c r="AU553" s="657" t="s">
        <v>2869</v>
      </c>
      <c r="AV553" s="382" t="s">
        <v>2869</v>
      </c>
      <c r="AW553" s="658" t="s">
        <v>2869</v>
      </c>
      <c r="AX553" s="393"/>
    </row>
    <row r="554">
      <c r="A554" s="480" t="s">
        <v>5138</v>
      </c>
      <c r="B554" s="433">
        <v>46168.0</v>
      </c>
      <c r="C554" s="434" t="s">
        <v>8029</v>
      </c>
      <c r="D554" s="363" t="s">
        <v>8030</v>
      </c>
      <c r="E554" s="367"/>
      <c r="F554" s="365"/>
      <c r="G554" s="368"/>
      <c r="H554" s="655"/>
      <c r="I554" s="365"/>
      <c r="J554" s="366"/>
      <c r="K554" s="367"/>
      <c r="L554" s="365"/>
      <c r="M554" s="368"/>
      <c r="N554" s="655"/>
      <c r="O554" s="365"/>
      <c r="P554" s="366"/>
      <c r="Q554" s="367"/>
      <c r="R554" s="365"/>
      <c r="S554" s="368"/>
      <c r="T554" s="655"/>
      <c r="U554" s="365"/>
      <c r="V554" s="366"/>
      <c r="W554" s="364"/>
      <c r="X554" s="365"/>
      <c r="Y554" s="368"/>
      <c r="Z554" s="655"/>
      <c r="AA554" s="365"/>
      <c r="AB554" s="366"/>
      <c r="AC554" s="364"/>
      <c r="AD554" s="365"/>
      <c r="AE554" s="368"/>
      <c r="AF554" s="655"/>
      <c r="AG554" s="365"/>
      <c r="AH554" s="366"/>
      <c r="AI554" s="364"/>
      <c r="AJ554" s="365"/>
      <c r="AK554" s="368"/>
      <c r="AL554" s="655"/>
      <c r="AM554" s="365"/>
      <c r="AN554" s="366"/>
      <c r="AO554" s="369" t="s">
        <v>323</v>
      </c>
      <c r="AP554" s="510"/>
      <c r="AQ554" s="372"/>
      <c r="AR554" s="653"/>
      <c r="AS554" s="353"/>
      <c r="AT554" s="382" t="s">
        <v>2869</v>
      </c>
      <c r="AU554" s="657" t="s">
        <v>2869</v>
      </c>
      <c r="AV554" s="382" t="s">
        <v>2869</v>
      </c>
      <c r="AW554" s="658" t="s">
        <v>2869</v>
      </c>
      <c r="AX554" s="359"/>
    </row>
    <row r="555">
      <c r="A555" s="480" t="s">
        <v>5132</v>
      </c>
      <c r="B555" s="433">
        <v>46169.0</v>
      </c>
      <c r="C555" s="434" t="s">
        <v>8031</v>
      </c>
      <c r="D555" s="363" t="s">
        <v>8032</v>
      </c>
      <c r="E555" s="367"/>
      <c r="F555" s="365"/>
      <c r="G555" s="368"/>
      <c r="H555" s="655"/>
      <c r="I555" s="365"/>
      <c r="J555" s="366"/>
      <c r="K555" s="367"/>
      <c r="L555" s="365"/>
      <c r="M555" s="368"/>
      <c r="N555" s="655"/>
      <c r="O555" s="365"/>
      <c r="P555" s="366"/>
      <c r="Q555" s="367"/>
      <c r="R555" s="365"/>
      <c r="S555" s="368"/>
      <c r="T555" s="655"/>
      <c r="U555" s="365"/>
      <c r="V555" s="366"/>
      <c r="W555" s="364"/>
      <c r="X555" s="365"/>
      <c r="Y555" s="368"/>
      <c r="Z555" s="655"/>
      <c r="AA555" s="365"/>
      <c r="AB555" s="366"/>
      <c r="AC555" s="364"/>
      <c r="AD555" s="365"/>
      <c r="AE555" s="368"/>
      <c r="AF555" s="655"/>
      <c r="AG555" s="365"/>
      <c r="AH555" s="366"/>
      <c r="AI555" s="364"/>
      <c r="AJ555" s="365"/>
      <c r="AK555" s="368"/>
      <c r="AL555" s="655"/>
      <c r="AM555" s="365"/>
      <c r="AN555" s="366"/>
      <c r="AO555" s="369" t="s">
        <v>323</v>
      </c>
      <c r="AP555" s="510"/>
      <c r="AQ555" s="372"/>
      <c r="AR555" s="653"/>
      <c r="AS555" s="353"/>
      <c r="AT555" s="382" t="s">
        <v>2869</v>
      </c>
      <c r="AU555" s="657" t="s">
        <v>2869</v>
      </c>
      <c r="AV555" s="382" t="s">
        <v>2869</v>
      </c>
      <c r="AW555" s="658" t="s">
        <v>2869</v>
      </c>
      <c r="AX555" s="359"/>
    </row>
    <row r="556">
      <c r="A556" s="480" t="s">
        <v>5132</v>
      </c>
      <c r="B556" s="433">
        <v>46169.0</v>
      </c>
      <c r="C556" s="434" t="s">
        <v>8033</v>
      </c>
      <c r="D556" s="363" t="s">
        <v>8034</v>
      </c>
      <c r="E556" s="367"/>
      <c r="F556" s="365"/>
      <c r="G556" s="368"/>
      <c r="H556" s="655"/>
      <c r="I556" s="365"/>
      <c r="J556" s="366"/>
      <c r="K556" s="367"/>
      <c r="L556" s="365"/>
      <c r="M556" s="368"/>
      <c r="N556" s="655"/>
      <c r="O556" s="365"/>
      <c r="P556" s="366"/>
      <c r="Q556" s="367"/>
      <c r="R556" s="365"/>
      <c r="S556" s="368"/>
      <c r="T556" s="655"/>
      <c r="U556" s="365"/>
      <c r="V556" s="366"/>
      <c r="W556" s="364"/>
      <c r="X556" s="365"/>
      <c r="Y556" s="368"/>
      <c r="Z556" s="655"/>
      <c r="AA556" s="365"/>
      <c r="AB556" s="366"/>
      <c r="AC556" s="364"/>
      <c r="AD556" s="365"/>
      <c r="AE556" s="368"/>
      <c r="AF556" s="655"/>
      <c r="AG556" s="365"/>
      <c r="AH556" s="366"/>
      <c r="AI556" s="364"/>
      <c r="AJ556" s="365"/>
      <c r="AK556" s="368"/>
      <c r="AL556" s="655"/>
      <c r="AM556" s="365"/>
      <c r="AN556" s="366"/>
      <c r="AO556" s="369" t="s">
        <v>323</v>
      </c>
      <c r="AP556" s="510"/>
      <c r="AQ556" s="372"/>
      <c r="AR556" s="653"/>
      <c r="AS556" s="353"/>
      <c r="AT556" s="382" t="s">
        <v>2869</v>
      </c>
      <c r="AU556" s="657" t="s">
        <v>2869</v>
      </c>
      <c r="AV556" s="382" t="s">
        <v>2869</v>
      </c>
      <c r="AW556" s="658" t="s">
        <v>2869</v>
      </c>
      <c r="AX556" s="359"/>
    </row>
    <row r="557">
      <c r="A557" s="480" t="s">
        <v>5132</v>
      </c>
      <c r="B557" s="433">
        <v>46169.0</v>
      </c>
      <c r="C557" s="434" t="s">
        <v>5991</v>
      </c>
      <c r="D557" s="363" t="s">
        <v>5992</v>
      </c>
      <c r="E557" s="367"/>
      <c r="F557" s="365"/>
      <c r="G557" s="368"/>
      <c r="H557" s="655"/>
      <c r="I557" s="365"/>
      <c r="J557" s="366"/>
      <c r="K557" s="367"/>
      <c r="L557" s="365"/>
      <c r="M557" s="368"/>
      <c r="N557" s="655"/>
      <c r="O557" s="365"/>
      <c r="P557" s="366"/>
      <c r="Q557" s="367"/>
      <c r="R557" s="365"/>
      <c r="S557" s="368"/>
      <c r="T557" s="655"/>
      <c r="U557" s="365"/>
      <c r="V557" s="366"/>
      <c r="W557" s="364"/>
      <c r="X557" s="365"/>
      <c r="Y557" s="368"/>
      <c r="Z557" s="655"/>
      <c r="AA557" s="365"/>
      <c r="AB557" s="366"/>
      <c r="AC557" s="364"/>
      <c r="AD557" s="365"/>
      <c r="AE557" s="368"/>
      <c r="AF557" s="655"/>
      <c r="AG557" s="365"/>
      <c r="AH557" s="366"/>
      <c r="AI557" s="364"/>
      <c r="AJ557" s="365"/>
      <c r="AK557" s="368"/>
      <c r="AL557" s="655"/>
      <c r="AM557" s="365"/>
      <c r="AN557" s="366"/>
      <c r="AO557" s="369" t="s">
        <v>323</v>
      </c>
      <c r="AP557" s="506" t="s">
        <v>3037</v>
      </c>
      <c r="AQ557" s="380" t="s">
        <v>8035</v>
      </c>
      <c r="AR557" s="653" t="s">
        <v>7639</v>
      </c>
      <c r="AS557" s="353"/>
      <c r="AT557" s="382" t="s">
        <v>2869</v>
      </c>
      <c r="AU557" s="657" t="s">
        <v>2869</v>
      </c>
      <c r="AV557" s="382" t="s">
        <v>2869</v>
      </c>
      <c r="AW557" s="658" t="s">
        <v>2869</v>
      </c>
      <c r="AX557" s="393" t="s">
        <v>3037</v>
      </c>
    </row>
    <row r="558">
      <c r="A558" s="480" t="s">
        <v>5138</v>
      </c>
      <c r="B558" s="433">
        <v>46168.0</v>
      </c>
      <c r="C558" s="434" t="s">
        <v>8036</v>
      </c>
      <c r="D558" s="363" t="s">
        <v>8037</v>
      </c>
      <c r="E558" s="367"/>
      <c r="F558" s="365"/>
      <c r="G558" s="368"/>
      <c r="H558" s="655"/>
      <c r="I558" s="365"/>
      <c r="J558" s="366"/>
      <c r="K558" s="367"/>
      <c r="L558" s="365"/>
      <c r="M558" s="368"/>
      <c r="N558" s="655"/>
      <c r="O558" s="365"/>
      <c r="P558" s="366"/>
      <c r="Q558" s="367"/>
      <c r="R558" s="365"/>
      <c r="S558" s="368"/>
      <c r="T558" s="655"/>
      <c r="U558" s="365"/>
      <c r="V558" s="366"/>
      <c r="W558" s="364"/>
      <c r="X558" s="365"/>
      <c r="Y558" s="368"/>
      <c r="Z558" s="655"/>
      <c r="AA558" s="365"/>
      <c r="AB558" s="366"/>
      <c r="AC558" s="364"/>
      <c r="AD558" s="365"/>
      <c r="AE558" s="368"/>
      <c r="AF558" s="655"/>
      <c r="AG558" s="365"/>
      <c r="AH558" s="366"/>
      <c r="AI558" s="364"/>
      <c r="AJ558" s="365"/>
      <c r="AK558" s="368"/>
      <c r="AL558" s="655"/>
      <c r="AM558" s="365"/>
      <c r="AN558" s="366"/>
      <c r="AO558" s="369" t="s">
        <v>323</v>
      </c>
      <c r="AP558" s="481"/>
      <c r="AQ558" s="372"/>
      <c r="AR558" s="653"/>
      <c r="AS558" s="353"/>
      <c r="AT558" s="382" t="s">
        <v>2869</v>
      </c>
      <c r="AU558" s="657" t="s">
        <v>2869</v>
      </c>
      <c r="AV558" s="382" t="s">
        <v>2869</v>
      </c>
      <c r="AW558" s="658" t="s">
        <v>2869</v>
      </c>
      <c r="AX558" s="359"/>
    </row>
    <row r="559">
      <c r="A559" s="480" t="s">
        <v>5132</v>
      </c>
      <c r="B559" s="433">
        <v>46169.0</v>
      </c>
      <c r="C559" s="434" t="s">
        <v>8038</v>
      </c>
      <c r="D559" s="363" t="s">
        <v>8039</v>
      </c>
      <c r="E559" s="367"/>
      <c r="F559" s="365"/>
      <c r="G559" s="368"/>
      <c r="H559" s="655"/>
      <c r="I559" s="365"/>
      <c r="J559" s="366"/>
      <c r="K559" s="367"/>
      <c r="L559" s="365"/>
      <c r="M559" s="368"/>
      <c r="N559" s="655"/>
      <c r="O559" s="365"/>
      <c r="P559" s="366"/>
      <c r="Q559" s="367"/>
      <c r="R559" s="365"/>
      <c r="S559" s="368"/>
      <c r="T559" s="655"/>
      <c r="U559" s="365"/>
      <c r="V559" s="366"/>
      <c r="W559" s="364"/>
      <c r="X559" s="365"/>
      <c r="Y559" s="368"/>
      <c r="Z559" s="655"/>
      <c r="AA559" s="365"/>
      <c r="AB559" s="366"/>
      <c r="AC559" s="364"/>
      <c r="AD559" s="365"/>
      <c r="AE559" s="368"/>
      <c r="AF559" s="655"/>
      <c r="AG559" s="365"/>
      <c r="AH559" s="366"/>
      <c r="AI559" s="364"/>
      <c r="AJ559" s="365"/>
      <c r="AK559" s="368"/>
      <c r="AL559" s="655"/>
      <c r="AM559" s="365"/>
      <c r="AN559" s="366"/>
      <c r="AO559" s="369" t="s">
        <v>233</v>
      </c>
      <c r="AP559" s="481"/>
      <c r="AQ559" s="372"/>
      <c r="AR559" s="653" t="s">
        <v>7472</v>
      </c>
      <c r="AS559" s="353"/>
      <c r="AT559" s="382">
        <v>0.0</v>
      </c>
      <c r="AU559" s="657">
        <v>100.0</v>
      </c>
      <c r="AV559" s="382">
        <v>0.0</v>
      </c>
      <c r="AW559" s="658">
        <v>100.0</v>
      </c>
      <c r="AX559" s="393" t="s">
        <v>3037</v>
      </c>
    </row>
    <row r="560">
      <c r="A560" s="480" t="s">
        <v>5138</v>
      </c>
      <c r="B560" s="433">
        <v>46168.0</v>
      </c>
      <c r="C560" s="434" t="s">
        <v>8040</v>
      </c>
      <c r="D560" s="363" t="s">
        <v>8041</v>
      </c>
      <c r="E560" s="367"/>
      <c r="F560" s="365">
        <v>1.0</v>
      </c>
      <c r="G560" s="368"/>
      <c r="H560" s="655"/>
      <c r="I560" s="365"/>
      <c r="J560" s="366"/>
      <c r="K560" s="367"/>
      <c r="L560" s="365"/>
      <c r="M560" s="368"/>
      <c r="N560" s="655"/>
      <c r="O560" s="365"/>
      <c r="P560" s="366"/>
      <c r="Q560" s="367"/>
      <c r="R560" s="365"/>
      <c r="S560" s="368"/>
      <c r="T560" s="655"/>
      <c r="U560" s="365"/>
      <c r="V560" s="366"/>
      <c r="W560" s="364"/>
      <c r="X560" s="365"/>
      <c r="Y560" s="368"/>
      <c r="Z560" s="655"/>
      <c r="AA560" s="365"/>
      <c r="AB560" s="366"/>
      <c r="AC560" s="364"/>
      <c r="AD560" s="365"/>
      <c r="AE560" s="368"/>
      <c r="AF560" s="655"/>
      <c r="AG560" s="365"/>
      <c r="AH560" s="366"/>
      <c r="AI560" s="364"/>
      <c r="AJ560" s="365"/>
      <c r="AK560" s="368"/>
      <c r="AL560" s="655"/>
      <c r="AM560" s="365"/>
      <c r="AN560" s="366"/>
      <c r="AO560" s="369" t="s">
        <v>233</v>
      </c>
      <c r="AP560" s="481"/>
      <c r="AQ560" s="380" t="s">
        <v>8042</v>
      </c>
      <c r="AR560" s="653" t="s">
        <v>7472</v>
      </c>
      <c r="AS560" s="353"/>
      <c r="AT560" s="382">
        <v>3.0</v>
      </c>
      <c r="AU560" s="657">
        <v>97.0</v>
      </c>
      <c r="AV560" s="382">
        <v>0.0</v>
      </c>
      <c r="AW560" s="658">
        <v>100.0</v>
      </c>
      <c r="AX560" s="393" t="s">
        <v>3037</v>
      </c>
    </row>
    <row r="561">
      <c r="A561" s="480" t="s">
        <v>5164</v>
      </c>
      <c r="B561" s="433">
        <v>46167.0</v>
      </c>
      <c r="C561" s="434" t="s">
        <v>6001</v>
      </c>
      <c r="D561" s="363" t="s">
        <v>6002</v>
      </c>
      <c r="E561" s="367"/>
      <c r="F561" s="365">
        <v>2.0</v>
      </c>
      <c r="G561" s="368"/>
      <c r="H561" s="655"/>
      <c r="I561" s="365"/>
      <c r="J561" s="366"/>
      <c r="K561" s="367"/>
      <c r="L561" s="365"/>
      <c r="M561" s="368"/>
      <c r="N561" s="655"/>
      <c r="O561" s="365"/>
      <c r="P561" s="366"/>
      <c r="Q561" s="367"/>
      <c r="R561" s="365"/>
      <c r="S561" s="368"/>
      <c r="T561" s="655"/>
      <c r="U561" s="365"/>
      <c r="V561" s="366"/>
      <c r="W561" s="364"/>
      <c r="X561" s="365"/>
      <c r="Y561" s="368"/>
      <c r="Z561" s="655"/>
      <c r="AA561" s="365"/>
      <c r="AB561" s="366"/>
      <c r="AC561" s="364"/>
      <c r="AD561" s="365"/>
      <c r="AE561" s="368"/>
      <c r="AF561" s="655"/>
      <c r="AG561" s="365"/>
      <c r="AH561" s="366"/>
      <c r="AI561" s="364"/>
      <c r="AJ561" s="365"/>
      <c r="AK561" s="368"/>
      <c r="AL561" s="655"/>
      <c r="AM561" s="365"/>
      <c r="AN561" s="366"/>
      <c r="AO561" s="369" t="s">
        <v>233</v>
      </c>
      <c r="AP561" s="481"/>
      <c r="AQ561" s="380" t="s">
        <v>8043</v>
      </c>
      <c r="AR561" s="653" t="s">
        <v>7472</v>
      </c>
      <c r="AS561" s="353"/>
      <c r="AT561" s="382">
        <v>6.0</v>
      </c>
      <c r="AU561" s="657">
        <v>94.0</v>
      </c>
      <c r="AV561" s="382">
        <v>0.0</v>
      </c>
      <c r="AW561" s="658">
        <v>100.0</v>
      </c>
      <c r="AX561" s="393" t="s">
        <v>3037</v>
      </c>
    </row>
    <row r="562">
      <c r="A562" s="480" t="s">
        <v>5138</v>
      </c>
      <c r="B562" s="433">
        <v>46168.0</v>
      </c>
      <c r="C562" s="434" t="s">
        <v>6003</v>
      </c>
      <c r="D562" s="363" t="s">
        <v>6004</v>
      </c>
      <c r="E562" s="367"/>
      <c r="F562" s="365"/>
      <c r="G562" s="368"/>
      <c r="H562" s="655"/>
      <c r="I562" s="365"/>
      <c r="J562" s="366"/>
      <c r="K562" s="367"/>
      <c r="L562" s="365"/>
      <c r="M562" s="368"/>
      <c r="N562" s="655"/>
      <c r="O562" s="365"/>
      <c r="P562" s="366"/>
      <c r="Q562" s="367"/>
      <c r="R562" s="365"/>
      <c r="S562" s="368"/>
      <c r="T562" s="655"/>
      <c r="U562" s="365"/>
      <c r="V562" s="366"/>
      <c r="W562" s="364"/>
      <c r="X562" s="365"/>
      <c r="Y562" s="368"/>
      <c r="Z562" s="655"/>
      <c r="AA562" s="365"/>
      <c r="AB562" s="366"/>
      <c r="AC562" s="364"/>
      <c r="AD562" s="365"/>
      <c r="AE562" s="368"/>
      <c r="AF562" s="655"/>
      <c r="AG562" s="365"/>
      <c r="AH562" s="366"/>
      <c r="AI562" s="364"/>
      <c r="AJ562" s="365"/>
      <c r="AK562" s="368"/>
      <c r="AL562" s="655"/>
      <c r="AM562" s="365"/>
      <c r="AN562" s="366"/>
      <c r="AO562" s="369" t="s">
        <v>233</v>
      </c>
      <c r="AP562" s="481"/>
      <c r="AQ562" s="372"/>
      <c r="AR562" s="653" t="s">
        <v>7472</v>
      </c>
      <c r="AS562" s="353"/>
      <c r="AT562" s="382">
        <v>0.0</v>
      </c>
      <c r="AU562" s="657">
        <v>100.0</v>
      </c>
      <c r="AV562" s="382">
        <v>0.0</v>
      </c>
      <c r="AW562" s="658">
        <v>100.0</v>
      </c>
      <c r="AX562" s="393" t="s">
        <v>3037</v>
      </c>
    </row>
    <row r="563">
      <c r="A563" s="480" t="s">
        <v>5132</v>
      </c>
      <c r="B563" s="433">
        <v>46169.0</v>
      </c>
      <c r="C563" s="434" t="s">
        <v>6005</v>
      </c>
      <c r="D563" s="363" t="s">
        <v>6006</v>
      </c>
      <c r="E563" s="367"/>
      <c r="F563" s="365"/>
      <c r="G563" s="368"/>
      <c r="H563" s="655"/>
      <c r="I563" s="365"/>
      <c r="J563" s="366"/>
      <c r="K563" s="367"/>
      <c r="L563" s="365"/>
      <c r="M563" s="368"/>
      <c r="N563" s="655"/>
      <c r="O563" s="365"/>
      <c r="P563" s="366"/>
      <c r="Q563" s="367"/>
      <c r="R563" s="365"/>
      <c r="S563" s="368"/>
      <c r="T563" s="655"/>
      <c r="U563" s="365"/>
      <c r="V563" s="366"/>
      <c r="W563" s="364"/>
      <c r="X563" s="365"/>
      <c r="Y563" s="368"/>
      <c r="Z563" s="655"/>
      <c r="AA563" s="365"/>
      <c r="AB563" s="366"/>
      <c r="AC563" s="364"/>
      <c r="AD563" s="365"/>
      <c r="AE563" s="368"/>
      <c r="AF563" s="655"/>
      <c r="AG563" s="365"/>
      <c r="AH563" s="366"/>
      <c r="AI563" s="364"/>
      <c r="AJ563" s="365"/>
      <c r="AK563" s="368"/>
      <c r="AL563" s="655"/>
      <c r="AM563" s="365"/>
      <c r="AN563" s="366"/>
      <c r="AO563" s="369" t="s">
        <v>233</v>
      </c>
      <c r="AP563" s="481"/>
      <c r="AQ563" s="372"/>
      <c r="AR563" s="653" t="s">
        <v>7472</v>
      </c>
      <c r="AS563" s="353"/>
      <c r="AT563" s="382">
        <v>0.0</v>
      </c>
      <c r="AU563" s="657">
        <v>100.0</v>
      </c>
      <c r="AV563" s="382">
        <v>0.0</v>
      </c>
      <c r="AW563" s="658">
        <v>100.0</v>
      </c>
      <c r="AX563" s="393" t="s">
        <v>3037</v>
      </c>
    </row>
    <row r="564">
      <c r="A564" s="480" t="s">
        <v>5138</v>
      </c>
      <c r="B564" s="433">
        <v>46168.0</v>
      </c>
      <c r="C564" s="434" t="s">
        <v>8044</v>
      </c>
      <c r="D564" s="363" t="s">
        <v>8045</v>
      </c>
      <c r="E564" s="367"/>
      <c r="F564" s="365"/>
      <c r="G564" s="368"/>
      <c r="H564" s="655"/>
      <c r="I564" s="365"/>
      <c r="J564" s="366"/>
      <c r="K564" s="367"/>
      <c r="L564" s="365"/>
      <c r="M564" s="368"/>
      <c r="N564" s="655"/>
      <c r="O564" s="365"/>
      <c r="P564" s="366"/>
      <c r="Q564" s="367"/>
      <c r="R564" s="365">
        <v>1.0</v>
      </c>
      <c r="S564" s="368"/>
      <c r="T564" s="655"/>
      <c r="U564" s="365"/>
      <c r="V564" s="366"/>
      <c r="W564" s="364"/>
      <c r="X564" s="365"/>
      <c r="Y564" s="368"/>
      <c r="Z564" s="655"/>
      <c r="AA564" s="365"/>
      <c r="AB564" s="366"/>
      <c r="AC564" s="364"/>
      <c r="AD564" s="365"/>
      <c r="AE564" s="368"/>
      <c r="AF564" s="655"/>
      <c r="AG564" s="365"/>
      <c r="AH564" s="366"/>
      <c r="AI564" s="364"/>
      <c r="AJ564" s="365"/>
      <c r="AK564" s="368"/>
      <c r="AL564" s="655"/>
      <c r="AM564" s="365"/>
      <c r="AN564" s="366"/>
      <c r="AO564" s="369" t="s">
        <v>233</v>
      </c>
      <c r="AP564" s="481"/>
      <c r="AQ564" s="380" t="s">
        <v>8046</v>
      </c>
      <c r="AR564" s="653" t="s">
        <v>7472</v>
      </c>
      <c r="AS564" s="353"/>
      <c r="AT564" s="382">
        <v>3.0</v>
      </c>
      <c r="AU564" s="657">
        <v>97.0</v>
      </c>
      <c r="AV564" s="382">
        <v>0.0</v>
      </c>
      <c r="AW564" s="658">
        <v>100.0</v>
      </c>
      <c r="AX564" s="393" t="s">
        <v>3037</v>
      </c>
    </row>
    <row r="565">
      <c r="A565" s="480" t="s">
        <v>5138</v>
      </c>
      <c r="B565" s="433">
        <v>46168.0</v>
      </c>
      <c r="C565" s="434" t="s">
        <v>6007</v>
      </c>
      <c r="D565" s="363" t="s">
        <v>6008</v>
      </c>
      <c r="E565" s="367"/>
      <c r="F565" s="365"/>
      <c r="G565" s="368"/>
      <c r="H565" s="655"/>
      <c r="I565" s="365"/>
      <c r="J565" s="366"/>
      <c r="K565" s="367"/>
      <c r="L565" s="365"/>
      <c r="M565" s="368"/>
      <c r="N565" s="655"/>
      <c r="O565" s="365"/>
      <c r="P565" s="366"/>
      <c r="Q565" s="367"/>
      <c r="R565" s="365"/>
      <c r="S565" s="368"/>
      <c r="T565" s="655"/>
      <c r="U565" s="365"/>
      <c r="V565" s="366"/>
      <c r="W565" s="364"/>
      <c r="X565" s="365"/>
      <c r="Y565" s="368"/>
      <c r="Z565" s="655"/>
      <c r="AA565" s="365"/>
      <c r="AB565" s="366"/>
      <c r="AC565" s="364"/>
      <c r="AD565" s="365"/>
      <c r="AE565" s="368"/>
      <c r="AF565" s="655"/>
      <c r="AG565" s="365"/>
      <c r="AH565" s="366"/>
      <c r="AI565" s="364"/>
      <c r="AJ565" s="365"/>
      <c r="AK565" s="368"/>
      <c r="AL565" s="655"/>
      <c r="AM565" s="365"/>
      <c r="AN565" s="366"/>
      <c r="AO565" s="369" t="s">
        <v>233</v>
      </c>
      <c r="AP565" s="481"/>
      <c r="AQ565" s="372"/>
      <c r="AR565" s="653"/>
      <c r="AS565" s="353"/>
      <c r="AT565" s="382" t="s">
        <v>2869</v>
      </c>
      <c r="AU565" s="657" t="s">
        <v>2869</v>
      </c>
      <c r="AV565" s="382" t="s">
        <v>2869</v>
      </c>
      <c r="AW565" s="658" t="s">
        <v>2869</v>
      </c>
      <c r="AX565" s="393"/>
    </row>
    <row r="566">
      <c r="A566" s="480" t="s">
        <v>5164</v>
      </c>
      <c r="B566" s="433">
        <v>46167.0</v>
      </c>
      <c r="C566" s="434" t="s">
        <v>8047</v>
      </c>
      <c r="D566" s="363" t="s">
        <v>8048</v>
      </c>
      <c r="E566" s="367"/>
      <c r="F566" s="365"/>
      <c r="G566" s="368"/>
      <c r="H566" s="655"/>
      <c r="I566" s="365"/>
      <c r="J566" s="366"/>
      <c r="K566" s="367"/>
      <c r="L566" s="365"/>
      <c r="M566" s="368"/>
      <c r="N566" s="655"/>
      <c r="O566" s="365"/>
      <c r="P566" s="366"/>
      <c r="Q566" s="367"/>
      <c r="R566" s="365"/>
      <c r="S566" s="368"/>
      <c r="T566" s="655"/>
      <c r="U566" s="365"/>
      <c r="V566" s="366"/>
      <c r="W566" s="364"/>
      <c r="X566" s="365"/>
      <c r="Y566" s="368"/>
      <c r="Z566" s="655"/>
      <c r="AA566" s="365"/>
      <c r="AB566" s="366"/>
      <c r="AC566" s="364"/>
      <c r="AD566" s="365"/>
      <c r="AE566" s="368"/>
      <c r="AF566" s="655"/>
      <c r="AG566" s="365"/>
      <c r="AH566" s="366"/>
      <c r="AI566" s="364"/>
      <c r="AJ566" s="365"/>
      <c r="AK566" s="368"/>
      <c r="AL566" s="655"/>
      <c r="AM566" s="365"/>
      <c r="AN566" s="366"/>
      <c r="AO566" s="369" t="s">
        <v>233</v>
      </c>
      <c r="AP566" s="481"/>
      <c r="AQ566" s="372"/>
      <c r="AR566" s="653"/>
      <c r="AS566" s="353"/>
      <c r="AT566" s="382" t="s">
        <v>2869</v>
      </c>
      <c r="AU566" s="657" t="s">
        <v>2869</v>
      </c>
      <c r="AV566" s="382" t="s">
        <v>2869</v>
      </c>
      <c r="AW566" s="658" t="s">
        <v>2869</v>
      </c>
      <c r="AX566" s="359"/>
    </row>
    <row r="567">
      <c r="A567" s="480" t="s">
        <v>5132</v>
      </c>
      <c r="B567" s="433">
        <v>46169.0</v>
      </c>
      <c r="C567" s="434" t="s">
        <v>8049</v>
      </c>
      <c r="D567" s="363" t="s">
        <v>8050</v>
      </c>
      <c r="E567" s="367"/>
      <c r="F567" s="365"/>
      <c r="G567" s="368"/>
      <c r="H567" s="655"/>
      <c r="I567" s="365"/>
      <c r="J567" s="366"/>
      <c r="K567" s="367"/>
      <c r="L567" s="365"/>
      <c r="M567" s="368"/>
      <c r="N567" s="655"/>
      <c r="O567" s="365"/>
      <c r="P567" s="366"/>
      <c r="Q567" s="367"/>
      <c r="R567" s="365"/>
      <c r="S567" s="368"/>
      <c r="T567" s="655"/>
      <c r="U567" s="365"/>
      <c r="V567" s="366"/>
      <c r="W567" s="364"/>
      <c r="X567" s="365"/>
      <c r="Y567" s="368"/>
      <c r="Z567" s="655"/>
      <c r="AA567" s="365"/>
      <c r="AB567" s="366"/>
      <c r="AC567" s="364"/>
      <c r="AD567" s="365"/>
      <c r="AE567" s="368"/>
      <c r="AF567" s="655"/>
      <c r="AG567" s="365"/>
      <c r="AH567" s="366"/>
      <c r="AI567" s="364"/>
      <c r="AJ567" s="365"/>
      <c r="AK567" s="368"/>
      <c r="AL567" s="655"/>
      <c r="AM567" s="365"/>
      <c r="AN567" s="366"/>
      <c r="AO567" s="369" t="s">
        <v>233</v>
      </c>
      <c r="AP567" s="481"/>
      <c r="AQ567" s="372"/>
      <c r="AR567" s="653"/>
      <c r="AS567" s="353"/>
      <c r="AT567" s="382" t="s">
        <v>2869</v>
      </c>
      <c r="AU567" s="657" t="s">
        <v>2869</v>
      </c>
      <c r="AV567" s="382" t="s">
        <v>2869</v>
      </c>
      <c r="AW567" s="658" t="s">
        <v>2869</v>
      </c>
      <c r="AX567" s="359"/>
    </row>
    <row r="568">
      <c r="A568" s="480" t="s">
        <v>5132</v>
      </c>
      <c r="B568" s="433">
        <v>46169.0</v>
      </c>
      <c r="C568" s="434" t="s">
        <v>8051</v>
      </c>
      <c r="D568" s="363" t="s">
        <v>8052</v>
      </c>
      <c r="E568" s="367"/>
      <c r="F568" s="365"/>
      <c r="G568" s="368"/>
      <c r="H568" s="655"/>
      <c r="I568" s="365"/>
      <c r="J568" s="366"/>
      <c r="K568" s="367"/>
      <c r="L568" s="365"/>
      <c r="M568" s="368"/>
      <c r="N568" s="655"/>
      <c r="O568" s="365"/>
      <c r="P568" s="366"/>
      <c r="Q568" s="367"/>
      <c r="R568" s="365"/>
      <c r="S568" s="368"/>
      <c r="T568" s="655"/>
      <c r="U568" s="365"/>
      <c r="V568" s="366"/>
      <c r="W568" s="364"/>
      <c r="X568" s="365"/>
      <c r="Y568" s="368"/>
      <c r="Z568" s="655"/>
      <c r="AA568" s="365"/>
      <c r="AB568" s="366"/>
      <c r="AC568" s="364"/>
      <c r="AD568" s="365"/>
      <c r="AE568" s="368"/>
      <c r="AF568" s="655"/>
      <c r="AG568" s="365"/>
      <c r="AH568" s="366"/>
      <c r="AI568" s="364"/>
      <c r="AJ568" s="365"/>
      <c r="AK568" s="368"/>
      <c r="AL568" s="655"/>
      <c r="AM568" s="365"/>
      <c r="AN568" s="366"/>
      <c r="AO568" s="369" t="s">
        <v>233</v>
      </c>
      <c r="AP568" s="481"/>
      <c r="AQ568" s="372"/>
      <c r="AR568" s="653"/>
      <c r="AS568" s="353"/>
      <c r="AT568" s="382" t="s">
        <v>2869</v>
      </c>
      <c r="AU568" s="657" t="s">
        <v>2869</v>
      </c>
      <c r="AV568" s="382" t="s">
        <v>2869</v>
      </c>
      <c r="AW568" s="658" t="s">
        <v>2869</v>
      </c>
      <c r="AX568" s="359"/>
    </row>
    <row r="569">
      <c r="A569" s="480" t="s">
        <v>5132</v>
      </c>
      <c r="B569" s="433">
        <v>46169.0</v>
      </c>
      <c r="C569" s="434" t="s">
        <v>8053</v>
      </c>
      <c r="D569" s="363" t="s">
        <v>8054</v>
      </c>
      <c r="E569" s="367"/>
      <c r="F569" s="365"/>
      <c r="G569" s="368"/>
      <c r="H569" s="655"/>
      <c r="I569" s="365"/>
      <c r="J569" s="366"/>
      <c r="K569" s="367"/>
      <c r="L569" s="365"/>
      <c r="M569" s="368"/>
      <c r="N569" s="655"/>
      <c r="O569" s="365"/>
      <c r="P569" s="366"/>
      <c r="Q569" s="367"/>
      <c r="R569" s="365"/>
      <c r="S569" s="368"/>
      <c r="T569" s="655"/>
      <c r="U569" s="365"/>
      <c r="V569" s="366"/>
      <c r="W569" s="364"/>
      <c r="X569" s="365"/>
      <c r="Y569" s="368"/>
      <c r="Z569" s="655"/>
      <c r="AA569" s="365"/>
      <c r="AB569" s="366"/>
      <c r="AC569" s="364"/>
      <c r="AD569" s="365"/>
      <c r="AE569" s="368"/>
      <c r="AF569" s="655"/>
      <c r="AG569" s="365"/>
      <c r="AH569" s="366"/>
      <c r="AI569" s="364"/>
      <c r="AJ569" s="365"/>
      <c r="AK569" s="368"/>
      <c r="AL569" s="655"/>
      <c r="AM569" s="365"/>
      <c r="AN569" s="366"/>
      <c r="AO569" s="369" t="s">
        <v>233</v>
      </c>
      <c r="AP569" s="481"/>
      <c r="AQ569" s="372"/>
      <c r="AR569" s="653"/>
      <c r="AS569" s="353"/>
      <c r="AT569" s="382" t="s">
        <v>2869</v>
      </c>
      <c r="AU569" s="657" t="s">
        <v>2869</v>
      </c>
      <c r="AV569" s="382" t="s">
        <v>2869</v>
      </c>
      <c r="AW569" s="658" t="s">
        <v>2869</v>
      </c>
      <c r="AX569" s="359"/>
    </row>
    <row r="570">
      <c r="A570" s="480" t="s">
        <v>5164</v>
      </c>
      <c r="B570" s="433">
        <v>46167.0</v>
      </c>
      <c r="C570" s="434" t="s">
        <v>8055</v>
      </c>
      <c r="D570" s="363" t="s">
        <v>8056</v>
      </c>
      <c r="E570" s="367"/>
      <c r="F570" s="365"/>
      <c r="G570" s="368"/>
      <c r="H570" s="655"/>
      <c r="I570" s="365"/>
      <c r="J570" s="366"/>
      <c r="K570" s="367"/>
      <c r="L570" s="365"/>
      <c r="M570" s="368"/>
      <c r="N570" s="655"/>
      <c r="O570" s="365"/>
      <c r="P570" s="366"/>
      <c r="Q570" s="367"/>
      <c r="R570" s="365"/>
      <c r="S570" s="368"/>
      <c r="T570" s="655"/>
      <c r="U570" s="365"/>
      <c r="V570" s="366"/>
      <c r="W570" s="364"/>
      <c r="X570" s="365"/>
      <c r="Y570" s="368"/>
      <c r="Z570" s="655"/>
      <c r="AA570" s="365"/>
      <c r="AB570" s="366"/>
      <c r="AC570" s="364"/>
      <c r="AD570" s="365"/>
      <c r="AE570" s="368"/>
      <c r="AF570" s="655"/>
      <c r="AG570" s="365"/>
      <c r="AH570" s="366"/>
      <c r="AI570" s="364"/>
      <c r="AJ570" s="365"/>
      <c r="AK570" s="368"/>
      <c r="AL570" s="655"/>
      <c r="AM570" s="365"/>
      <c r="AN570" s="366"/>
      <c r="AO570" s="369" t="s">
        <v>233</v>
      </c>
      <c r="AP570" s="481"/>
      <c r="AQ570" s="372"/>
      <c r="AR570" s="653"/>
      <c r="AS570" s="353"/>
      <c r="AT570" s="382" t="s">
        <v>2869</v>
      </c>
      <c r="AU570" s="657" t="s">
        <v>2869</v>
      </c>
      <c r="AV570" s="382" t="s">
        <v>2869</v>
      </c>
      <c r="AW570" s="658" t="s">
        <v>2869</v>
      </c>
      <c r="AX570" s="359"/>
    </row>
    <row r="571">
      <c r="A571" s="480" t="s">
        <v>5164</v>
      </c>
      <c r="B571" s="433">
        <v>46167.0</v>
      </c>
      <c r="C571" s="434" t="s">
        <v>8057</v>
      </c>
      <c r="D571" s="363" t="s">
        <v>8058</v>
      </c>
      <c r="E571" s="367"/>
      <c r="F571" s="365"/>
      <c r="G571" s="368"/>
      <c r="H571" s="655"/>
      <c r="I571" s="365"/>
      <c r="J571" s="366"/>
      <c r="K571" s="367"/>
      <c r="L571" s="365"/>
      <c r="M571" s="368"/>
      <c r="N571" s="655"/>
      <c r="O571" s="365"/>
      <c r="P571" s="366"/>
      <c r="Q571" s="367"/>
      <c r="R571" s="365"/>
      <c r="S571" s="368"/>
      <c r="T571" s="655"/>
      <c r="U571" s="365"/>
      <c r="V571" s="366"/>
      <c r="W571" s="364"/>
      <c r="X571" s="365"/>
      <c r="Y571" s="368"/>
      <c r="Z571" s="655"/>
      <c r="AA571" s="365"/>
      <c r="AB571" s="366"/>
      <c r="AC571" s="364"/>
      <c r="AD571" s="365"/>
      <c r="AE571" s="368"/>
      <c r="AF571" s="655"/>
      <c r="AG571" s="365"/>
      <c r="AH571" s="366"/>
      <c r="AI571" s="364"/>
      <c r="AJ571" s="365"/>
      <c r="AK571" s="368"/>
      <c r="AL571" s="655"/>
      <c r="AM571" s="365"/>
      <c r="AN571" s="366"/>
      <c r="AO571" s="369" t="s">
        <v>233</v>
      </c>
      <c r="AP571" s="481"/>
      <c r="AQ571" s="372"/>
      <c r="AR571" s="653"/>
      <c r="AS571" s="353"/>
      <c r="AT571" s="382" t="s">
        <v>2869</v>
      </c>
      <c r="AU571" s="657" t="s">
        <v>2869</v>
      </c>
      <c r="AV571" s="382" t="s">
        <v>2869</v>
      </c>
      <c r="AW571" s="658" t="s">
        <v>2869</v>
      </c>
      <c r="AX571" s="359"/>
    </row>
    <row r="572">
      <c r="A572" s="480" t="s">
        <v>5132</v>
      </c>
      <c r="B572" s="433">
        <v>46169.0</v>
      </c>
      <c r="C572" s="434" t="s">
        <v>6017</v>
      </c>
      <c r="D572" s="363" t="s">
        <v>6018</v>
      </c>
      <c r="E572" s="367"/>
      <c r="F572" s="365"/>
      <c r="G572" s="368"/>
      <c r="H572" s="655"/>
      <c r="I572" s="365"/>
      <c r="J572" s="366"/>
      <c r="K572" s="367"/>
      <c r="L572" s="365"/>
      <c r="M572" s="368"/>
      <c r="N572" s="655"/>
      <c r="O572" s="365"/>
      <c r="P572" s="366"/>
      <c r="Q572" s="367"/>
      <c r="R572" s="365"/>
      <c r="S572" s="368"/>
      <c r="T572" s="655"/>
      <c r="U572" s="365"/>
      <c r="V572" s="366"/>
      <c r="W572" s="364"/>
      <c r="X572" s="365"/>
      <c r="Y572" s="368"/>
      <c r="Z572" s="655"/>
      <c r="AA572" s="365"/>
      <c r="AB572" s="366"/>
      <c r="AC572" s="364"/>
      <c r="AD572" s="365"/>
      <c r="AE572" s="368"/>
      <c r="AF572" s="655"/>
      <c r="AG572" s="365"/>
      <c r="AH572" s="366"/>
      <c r="AI572" s="364"/>
      <c r="AJ572" s="365"/>
      <c r="AK572" s="368"/>
      <c r="AL572" s="655"/>
      <c r="AM572" s="365"/>
      <c r="AN572" s="366"/>
      <c r="AO572" s="369" t="s">
        <v>233</v>
      </c>
      <c r="AP572" s="481"/>
      <c r="AQ572" s="372"/>
      <c r="AR572" s="653"/>
      <c r="AS572" s="353"/>
      <c r="AT572" s="382" t="s">
        <v>2869</v>
      </c>
      <c r="AU572" s="657" t="s">
        <v>2869</v>
      </c>
      <c r="AV572" s="382" t="s">
        <v>2869</v>
      </c>
      <c r="AW572" s="658" t="s">
        <v>2869</v>
      </c>
      <c r="AX572" s="359"/>
    </row>
    <row r="573">
      <c r="A573" s="480" t="s">
        <v>5138</v>
      </c>
      <c r="B573" s="433">
        <v>46168.0</v>
      </c>
      <c r="C573" s="434" t="s">
        <v>6019</v>
      </c>
      <c r="D573" s="363" t="s">
        <v>6020</v>
      </c>
      <c r="E573" s="367"/>
      <c r="F573" s="365"/>
      <c r="G573" s="368"/>
      <c r="H573" s="655"/>
      <c r="I573" s="365"/>
      <c r="J573" s="366"/>
      <c r="K573" s="367"/>
      <c r="L573" s="365"/>
      <c r="M573" s="368"/>
      <c r="N573" s="655"/>
      <c r="O573" s="365"/>
      <c r="P573" s="366"/>
      <c r="Q573" s="367"/>
      <c r="R573" s="365"/>
      <c r="S573" s="368"/>
      <c r="T573" s="655"/>
      <c r="U573" s="365"/>
      <c r="V573" s="366"/>
      <c r="W573" s="364"/>
      <c r="X573" s="365"/>
      <c r="Y573" s="368"/>
      <c r="Z573" s="655"/>
      <c r="AA573" s="365"/>
      <c r="AB573" s="366"/>
      <c r="AC573" s="364"/>
      <c r="AD573" s="365"/>
      <c r="AE573" s="368"/>
      <c r="AF573" s="655"/>
      <c r="AG573" s="365"/>
      <c r="AH573" s="366"/>
      <c r="AI573" s="364"/>
      <c r="AJ573" s="365"/>
      <c r="AK573" s="368"/>
      <c r="AL573" s="655"/>
      <c r="AM573" s="365"/>
      <c r="AN573" s="366"/>
      <c r="AO573" s="369" t="s">
        <v>233</v>
      </c>
      <c r="AP573" s="481"/>
      <c r="AQ573" s="372"/>
      <c r="AR573" s="653"/>
      <c r="AS573" s="353"/>
      <c r="AT573" s="382" t="s">
        <v>2869</v>
      </c>
      <c r="AU573" s="657" t="s">
        <v>2869</v>
      </c>
      <c r="AV573" s="382" t="s">
        <v>2869</v>
      </c>
      <c r="AW573" s="658" t="s">
        <v>2869</v>
      </c>
      <c r="AX573" s="393"/>
    </row>
    <row r="574">
      <c r="A574" s="480" t="s">
        <v>5138</v>
      </c>
      <c r="B574" s="433">
        <v>46168.0</v>
      </c>
      <c r="C574" s="434" t="s">
        <v>6022</v>
      </c>
      <c r="D574" s="363" t="s">
        <v>6023</v>
      </c>
      <c r="E574" s="367"/>
      <c r="F574" s="365"/>
      <c r="G574" s="368"/>
      <c r="H574" s="655"/>
      <c r="I574" s="365"/>
      <c r="J574" s="366"/>
      <c r="K574" s="367"/>
      <c r="L574" s="365"/>
      <c r="M574" s="368"/>
      <c r="N574" s="655"/>
      <c r="O574" s="365"/>
      <c r="P574" s="366"/>
      <c r="Q574" s="367"/>
      <c r="R574" s="365"/>
      <c r="S574" s="368"/>
      <c r="T574" s="655"/>
      <c r="U574" s="365"/>
      <c r="V574" s="366"/>
      <c r="W574" s="364"/>
      <c r="X574" s="365"/>
      <c r="Y574" s="368"/>
      <c r="Z574" s="655"/>
      <c r="AA574" s="365"/>
      <c r="AB574" s="366"/>
      <c r="AC574" s="364"/>
      <c r="AD574" s="365"/>
      <c r="AE574" s="368"/>
      <c r="AF574" s="655"/>
      <c r="AG574" s="365"/>
      <c r="AH574" s="366"/>
      <c r="AI574" s="364"/>
      <c r="AJ574" s="365"/>
      <c r="AK574" s="368"/>
      <c r="AL574" s="655"/>
      <c r="AM574" s="365"/>
      <c r="AN574" s="366"/>
      <c r="AO574" s="369" t="s">
        <v>475</v>
      </c>
      <c r="AP574" s="481"/>
      <c r="AQ574" s="372"/>
      <c r="AR574" s="653" t="s">
        <v>7472</v>
      </c>
      <c r="AS574" s="353"/>
      <c r="AT574" s="382">
        <v>0.0</v>
      </c>
      <c r="AU574" s="657">
        <v>100.0</v>
      </c>
      <c r="AV574" s="382">
        <v>0.0</v>
      </c>
      <c r="AW574" s="658">
        <v>100.0</v>
      </c>
      <c r="AX574" s="393" t="s">
        <v>3049</v>
      </c>
    </row>
    <row r="575">
      <c r="A575" s="480" t="s">
        <v>5138</v>
      </c>
      <c r="B575" s="433">
        <v>46168.0</v>
      </c>
      <c r="C575" s="434" t="s">
        <v>8059</v>
      </c>
      <c r="D575" s="363" t="s">
        <v>8060</v>
      </c>
      <c r="E575" s="367"/>
      <c r="F575" s="365"/>
      <c r="G575" s="368"/>
      <c r="H575" s="655"/>
      <c r="I575" s="365"/>
      <c r="J575" s="366"/>
      <c r="K575" s="367"/>
      <c r="L575" s="365"/>
      <c r="M575" s="368"/>
      <c r="N575" s="655"/>
      <c r="O575" s="365"/>
      <c r="P575" s="366"/>
      <c r="Q575" s="367"/>
      <c r="R575" s="365"/>
      <c r="S575" s="368"/>
      <c r="T575" s="655"/>
      <c r="U575" s="365"/>
      <c r="V575" s="366"/>
      <c r="W575" s="364"/>
      <c r="X575" s="365">
        <v>1.0</v>
      </c>
      <c r="Y575" s="368"/>
      <c r="Z575" s="655"/>
      <c r="AA575" s="365"/>
      <c r="AB575" s="366"/>
      <c r="AC575" s="364"/>
      <c r="AD575" s="365"/>
      <c r="AE575" s="368"/>
      <c r="AF575" s="655"/>
      <c r="AG575" s="365"/>
      <c r="AH575" s="366"/>
      <c r="AI575" s="364"/>
      <c r="AJ575" s="365"/>
      <c r="AK575" s="368"/>
      <c r="AL575" s="655"/>
      <c r="AM575" s="365"/>
      <c r="AN575" s="366"/>
      <c r="AO575" s="369" t="s">
        <v>475</v>
      </c>
      <c r="AP575" s="481"/>
      <c r="AQ575" s="380" t="s">
        <v>8061</v>
      </c>
      <c r="AR575" s="653" t="s">
        <v>7472</v>
      </c>
      <c r="AS575" s="353"/>
      <c r="AT575" s="382">
        <v>3.0</v>
      </c>
      <c r="AU575" s="657">
        <v>97.0</v>
      </c>
      <c r="AV575" s="382">
        <v>0.0</v>
      </c>
      <c r="AW575" s="658">
        <v>100.0</v>
      </c>
      <c r="AX575" s="393" t="s">
        <v>3049</v>
      </c>
    </row>
    <row r="576">
      <c r="A576" s="480" t="s">
        <v>5164</v>
      </c>
      <c r="B576" s="433">
        <v>46167.0</v>
      </c>
      <c r="C576" s="434" t="s">
        <v>8062</v>
      </c>
      <c r="D576" s="363" t="s">
        <v>8063</v>
      </c>
      <c r="E576" s="367">
        <v>1.0</v>
      </c>
      <c r="F576" s="365"/>
      <c r="G576" s="368"/>
      <c r="H576" s="655"/>
      <c r="I576" s="365"/>
      <c r="J576" s="366"/>
      <c r="K576" s="367">
        <v>1.0</v>
      </c>
      <c r="L576" s="365">
        <v>1.0</v>
      </c>
      <c r="M576" s="368"/>
      <c r="N576" s="655"/>
      <c r="O576" s="365"/>
      <c r="P576" s="366"/>
      <c r="Q576" s="367"/>
      <c r="R576" s="365"/>
      <c r="S576" s="368"/>
      <c r="T576" s="655"/>
      <c r="U576" s="365"/>
      <c r="V576" s="366"/>
      <c r="W576" s="364"/>
      <c r="X576" s="365"/>
      <c r="Y576" s="368"/>
      <c r="Z576" s="655"/>
      <c r="AA576" s="365"/>
      <c r="AB576" s="366"/>
      <c r="AC576" s="364"/>
      <c r="AD576" s="365"/>
      <c r="AE576" s="368"/>
      <c r="AF576" s="655"/>
      <c r="AG576" s="365"/>
      <c r="AH576" s="366"/>
      <c r="AI576" s="364"/>
      <c r="AJ576" s="365"/>
      <c r="AK576" s="368"/>
      <c r="AL576" s="655"/>
      <c r="AM576" s="365"/>
      <c r="AN576" s="366"/>
      <c r="AO576" s="369" t="s">
        <v>475</v>
      </c>
      <c r="AP576" s="481"/>
      <c r="AQ576" s="380" t="s">
        <v>8064</v>
      </c>
      <c r="AR576" s="653" t="s">
        <v>7472</v>
      </c>
      <c r="AS576" s="353"/>
      <c r="AT576" s="382">
        <v>11.0</v>
      </c>
      <c r="AU576" s="657">
        <v>89.0</v>
      </c>
      <c r="AV576" s="382">
        <v>0.0</v>
      </c>
      <c r="AW576" s="658">
        <v>100.0</v>
      </c>
      <c r="AX576" s="393" t="s">
        <v>3049</v>
      </c>
    </row>
    <row r="577">
      <c r="A577" s="480" t="s">
        <v>5138</v>
      </c>
      <c r="B577" s="433">
        <v>46168.0</v>
      </c>
      <c r="C577" s="434" t="s">
        <v>6024</v>
      </c>
      <c r="D577" s="363" t="s">
        <v>6025</v>
      </c>
      <c r="E577" s="367"/>
      <c r="F577" s="365"/>
      <c r="G577" s="368"/>
      <c r="H577" s="655"/>
      <c r="I577" s="365"/>
      <c r="J577" s="366"/>
      <c r="K577" s="367"/>
      <c r="L577" s="365"/>
      <c r="M577" s="368"/>
      <c r="N577" s="655"/>
      <c r="O577" s="365"/>
      <c r="P577" s="366"/>
      <c r="Q577" s="367"/>
      <c r="R577" s="365"/>
      <c r="S577" s="368"/>
      <c r="T577" s="655"/>
      <c r="U577" s="365"/>
      <c r="V577" s="366"/>
      <c r="W577" s="364"/>
      <c r="X577" s="365"/>
      <c r="Y577" s="368"/>
      <c r="Z577" s="655"/>
      <c r="AA577" s="365"/>
      <c r="AB577" s="366"/>
      <c r="AC577" s="364"/>
      <c r="AD577" s="365"/>
      <c r="AE577" s="368"/>
      <c r="AF577" s="655"/>
      <c r="AG577" s="365"/>
      <c r="AH577" s="366"/>
      <c r="AI577" s="364"/>
      <c r="AJ577" s="365"/>
      <c r="AK577" s="368"/>
      <c r="AL577" s="655"/>
      <c r="AM577" s="365"/>
      <c r="AN577" s="366"/>
      <c r="AO577" s="369" t="s">
        <v>475</v>
      </c>
      <c r="AP577" s="481"/>
      <c r="AQ577" s="372"/>
      <c r="AR577" s="653" t="s">
        <v>7472</v>
      </c>
      <c r="AS577" s="353"/>
      <c r="AT577" s="382">
        <v>0.0</v>
      </c>
      <c r="AU577" s="657">
        <v>100.0</v>
      </c>
      <c r="AV577" s="382">
        <v>0.0</v>
      </c>
      <c r="AW577" s="658">
        <v>100.0</v>
      </c>
      <c r="AX577" s="393" t="s">
        <v>3049</v>
      </c>
    </row>
    <row r="578">
      <c r="A578" s="480" t="s">
        <v>5164</v>
      </c>
      <c r="B578" s="433">
        <v>46167.0</v>
      </c>
      <c r="C578" s="434" t="s">
        <v>8065</v>
      </c>
      <c r="D578" s="363" t="s">
        <v>8066</v>
      </c>
      <c r="E578" s="367"/>
      <c r="F578" s="365"/>
      <c r="G578" s="368"/>
      <c r="H578" s="655"/>
      <c r="I578" s="365"/>
      <c r="J578" s="366"/>
      <c r="K578" s="367"/>
      <c r="L578" s="365"/>
      <c r="M578" s="368"/>
      <c r="N578" s="655"/>
      <c r="O578" s="365"/>
      <c r="P578" s="366"/>
      <c r="Q578" s="367"/>
      <c r="R578" s="365"/>
      <c r="S578" s="368"/>
      <c r="T578" s="655"/>
      <c r="U578" s="365"/>
      <c r="V578" s="366"/>
      <c r="W578" s="364"/>
      <c r="X578" s="365"/>
      <c r="Y578" s="368"/>
      <c r="Z578" s="655"/>
      <c r="AA578" s="365"/>
      <c r="AB578" s="366"/>
      <c r="AC578" s="364"/>
      <c r="AD578" s="365"/>
      <c r="AE578" s="368"/>
      <c r="AF578" s="655"/>
      <c r="AG578" s="365"/>
      <c r="AH578" s="366"/>
      <c r="AI578" s="364"/>
      <c r="AJ578" s="365"/>
      <c r="AK578" s="368"/>
      <c r="AL578" s="655"/>
      <c r="AM578" s="365"/>
      <c r="AN578" s="366"/>
      <c r="AO578" s="369" t="s">
        <v>475</v>
      </c>
      <c r="AP578" s="481"/>
      <c r="AQ578" s="372"/>
      <c r="AR578" s="653" t="s">
        <v>7472</v>
      </c>
      <c r="AS578" s="353"/>
      <c r="AT578" s="382">
        <v>0.0</v>
      </c>
      <c r="AU578" s="657">
        <v>100.0</v>
      </c>
      <c r="AV578" s="382">
        <v>0.0</v>
      </c>
      <c r="AW578" s="658">
        <v>100.0</v>
      </c>
      <c r="AX578" s="393" t="s">
        <v>3049</v>
      </c>
    </row>
    <row r="579">
      <c r="A579" s="480" t="s">
        <v>5164</v>
      </c>
      <c r="B579" s="433">
        <v>46167.0</v>
      </c>
      <c r="C579" s="434" t="s">
        <v>8067</v>
      </c>
      <c r="D579" s="363" t="s">
        <v>8068</v>
      </c>
      <c r="E579" s="367"/>
      <c r="F579" s="365"/>
      <c r="G579" s="368"/>
      <c r="H579" s="655"/>
      <c r="I579" s="365"/>
      <c r="J579" s="366"/>
      <c r="K579" s="367"/>
      <c r="L579" s="365"/>
      <c r="M579" s="368"/>
      <c r="N579" s="655"/>
      <c r="O579" s="365"/>
      <c r="P579" s="366"/>
      <c r="Q579" s="367"/>
      <c r="R579" s="365"/>
      <c r="S579" s="368"/>
      <c r="T579" s="655"/>
      <c r="U579" s="365"/>
      <c r="V579" s="366"/>
      <c r="W579" s="364"/>
      <c r="X579" s="365"/>
      <c r="Y579" s="368"/>
      <c r="Z579" s="655"/>
      <c r="AA579" s="365"/>
      <c r="AB579" s="366"/>
      <c r="AC579" s="364"/>
      <c r="AD579" s="365"/>
      <c r="AE579" s="368"/>
      <c r="AF579" s="655"/>
      <c r="AG579" s="365"/>
      <c r="AH579" s="366"/>
      <c r="AI579" s="364"/>
      <c r="AJ579" s="365"/>
      <c r="AK579" s="368"/>
      <c r="AL579" s="655"/>
      <c r="AM579" s="365"/>
      <c r="AN579" s="366"/>
      <c r="AO579" s="369" t="s">
        <v>475</v>
      </c>
      <c r="AP579" s="481"/>
      <c r="AQ579" s="372"/>
      <c r="AR579" s="653"/>
      <c r="AS579" s="353"/>
      <c r="AT579" s="382" t="s">
        <v>2869</v>
      </c>
      <c r="AU579" s="657" t="s">
        <v>2869</v>
      </c>
      <c r="AV579" s="382" t="s">
        <v>2869</v>
      </c>
      <c r="AW579" s="658" t="s">
        <v>2869</v>
      </c>
      <c r="AX579" s="359"/>
    </row>
    <row r="580">
      <c r="A580" s="480" t="s">
        <v>5164</v>
      </c>
      <c r="B580" s="433">
        <v>46167.0</v>
      </c>
      <c r="C580" s="434" t="s">
        <v>6026</v>
      </c>
      <c r="D580" s="363" t="s">
        <v>6027</v>
      </c>
      <c r="E580" s="367"/>
      <c r="F580" s="365"/>
      <c r="G580" s="368"/>
      <c r="H580" s="655"/>
      <c r="I580" s="365"/>
      <c r="J580" s="366"/>
      <c r="K580" s="367"/>
      <c r="L580" s="365"/>
      <c r="M580" s="368"/>
      <c r="N580" s="655"/>
      <c r="O580" s="365"/>
      <c r="P580" s="366"/>
      <c r="Q580" s="367"/>
      <c r="R580" s="365"/>
      <c r="S580" s="368"/>
      <c r="T580" s="655"/>
      <c r="U580" s="365"/>
      <c r="V580" s="366"/>
      <c r="W580" s="364"/>
      <c r="X580" s="365"/>
      <c r="Y580" s="368"/>
      <c r="Z580" s="655"/>
      <c r="AA580" s="365"/>
      <c r="AB580" s="366"/>
      <c r="AC580" s="364"/>
      <c r="AD580" s="365"/>
      <c r="AE580" s="368"/>
      <c r="AF580" s="655"/>
      <c r="AG580" s="365"/>
      <c r="AH580" s="366"/>
      <c r="AI580" s="364"/>
      <c r="AJ580" s="365"/>
      <c r="AK580" s="368"/>
      <c r="AL580" s="655"/>
      <c r="AM580" s="365"/>
      <c r="AN580" s="366"/>
      <c r="AO580" s="369" t="s">
        <v>475</v>
      </c>
      <c r="AP580" s="481"/>
      <c r="AQ580" s="372"/>
      <c r="AR580" s="653"/>
      <c r="AS580" s="353"/>
      <c r="AT580" s="382" t="s">
        <v>2869</v>
      </c>
      <c r="AU580" s="657" t="s">
        <v>2869</v>
      </c>
      <c r="AV580" s="382" t="s">
        <v>2869</v>
      </c>
      <c r="AW580" s="658" t="s">
        <v>2869</v>
      </c>
      <c r="AX580" s="359"/>
    </row>
    <row r="581">
      <c r="A581" s="480" t="s">
        <v>5138</v>
      </c>
      <c r="B581" s="433">
        <v>46168.0</v>
      </c>
      <c r="C581" s="434" t="s">
        <v>6028</v>
      </c>
      <c r="D581" s="363" t="s">
        <v>6029</v>
      </c>
      <c r="E581" s="367"/>
      <c r="F581" s="365"/>
      <c r="G581" s="368"/>
      <c r="H581" s="655"/>
      <c r="I581" s="365"/>
      <c r="J581" s="366"/>
      <c r="K581" s="367"/>
      <c r="L581" s="365"/>
      <c r="M581" s="368"/>
      <c r="N581" s="655"/>
      <c r="O581" s="365"/>
      <c r="P581" s="366"/>
      <c r="Q581" s="367"/>
      <c r="R581" s="365"/>
      <c r="S581" s="368"/>
      <c r="T581" s="655"/>
      <c r="U581" s="365"/>
      <c r="V581" s="366"/>
      <c r="W581" s="364"/>
      <c r="X581" s="365"/>
      <c r="Y581" s="368"/>
      <c r="Z581" s="655"/>
      <c r="AA581" s="365"/>
      <c r="AB581" s="366"/>
      <c r="AC581" s="364"/>
      <c r="AD581" s="365"/>
      <c r="AE581" s="368"/>
      <c r="AF581" s="655"/>
      <c r="AG581" s="365"/>
      <c r="AH581" s="366"/>
      <c r="AI581" s="364"/>
      <c r="AJ581" s="365"/>
      <c r="AK581" s="368"/>
      <c r="AL581" s="655"/>
      <c r="AM581" s="365"/>
      <c r="AN581" s="366"/>
      <c r="AO581" s="369" t="s">
        <v>475</v>
      </c>
      <c r="AP581" s="481"/>
      <c r="AQ581" s="372"/>
      <c r="AR581" s="653"/>
      <c r="AS581" s="353"/>
      <c r="AT581" s="382" t="s">
        <v>2869</v>
      </c>
      <c r="AU581" s="657" t="s">
        <v>2869</v>
      </c>
      <c r="AV581" s="382" t="s">
        <v>2869</v>
      </c>
      <c r="AW581" s="658" t="s">
        <v>2869</v>
      </c>
      <c r="AX581" s="359"/>
    </row>
    <row r="582">
      <c r="A582" s="480" t="s">
        <v>5164</v>
      </c>
      <c r="B582" s="433">
        <v>46167.0</v>
      </c>
      <c r="C582" s="434" t="s">
        <v>6030</v>
      </c>
      <c r="D582" s="363" t="s">
        <v>6031</v>
      </c>
      <c r="E582" s="367"/>
      <c r="F582" s="365"/>
      <c r="G582" s="368"/>
      <c r="H582" s="655"/>
      <c r="I582" s="365"/>
      <c r="J582" s="366"/>
      <c r="K582" s="367"/>
      <c r="L582" s="365"/>
      <c r="M582" s="368"/>
      <c r="N582" s="655"/>
      <c r="O582" s="365"/>
      <c r="P582" s="366"/>
      <c r="Q582" s="367"/>
      <c r="R582" s="365"/>
      <c r="S582" s="368"/>
      <c r="T582" s="655"/>
      <c r="U582" s="365"/>
      <c r="V582" s="366"/>
      <c r="W582" s="364"/>
      <c r="X582" s="365"/>
      <c r="Y582" s="368"/>
      <c r="Z582" s="655"/>
      <c r="AA582" s="365"/>
      <c r="AB582" s="366"/>
      <c r="AC582" s="364"/>
      <c r="AD582" s="365"/>
      <c r="AE582" s="368"/>
      <c r="AF582" s="655"/>
      <c r="AG582" s="365"/>
      <c r="AH582" s="366"/>
      <c r="AI582" s="364"/>
      <c r="AJ582" s="365"/>
      <c r="AK582" s="368"/>
      <c r="AL582" s="655"/>
      <c r="AM582" s="365"/>
      <c r="AN582" s="366"/>
      <c r="AO582" s="369" t="s">
        <v>475</v>
      </c>
      <c r="AP582" s="481"/>
      <c r="AQ582" s="372"/>
      <c r="AR582" s="653"/>
      <c r="AS582" s="353"/>
      <c r="AT582" s="382" t="s">
        <v>2869</v>
      </c>
      <c r="AU582" s="657" t="s">
        <v>2869</v>
      </c>
      <c r="AV582" s="382" t="s">
        <v>2869</v>
      </c>
      <c r="AW582" s="658" t="s">
        <v>2869</v>
      </c>
      <c r="AX582" s="359"/>
    </row>
    <row r="583">
      <c r="A583" s="480" t="s">
        <v>5138</v>
      </c>
      <c r="B583" s="433">
        <v>46168.0</v>
      </c>
      <c r="C583" s="434" t="s">
        <v>6032</v>
      </c>
      <c r="D583" s="363" t="s">
        <v>6033</v>
      </c>
      <c r="E583" s="367"/>
      <c r="F583" s="365"/>
      <c r="G583" s="368"/>
      <c r="H583" s="655"/>
      <c r="I583" s="365"/>
      <c r="J583" s="366"/>
      <c r="K583" s="367"/>
      <c r="L583" s="365"/>
      <c r="M583" s="368"/>
      <c r="N583" s="655"/>
      <c r="O583" s="365"/>
      <c r="P583" s="366"/>
      <c r="Q583" s="367"/>
      <c r="R583" s="365"/>
      <c r="S583" s="368"/>
      <c r="T583" s="655"/>
      <c r="U583" s="365"/>
      <c r="V583" s="366"/>
      <c r="W583" s="364"/>
      <c r="X583" s="365"/>
      <c r="Y583" s="368"/>
      <c r="Z583" s="655"/>
      <c r="AA583" s="365"/>
      <c r="AB583" s="366"/>
      <c r="AC583" s="364"/>
      <c r="AD583" s="365"/>
      <c r="AE583" s="368"/>
      <c r="AF583" s="655"/>
      <c r="AG583" s="365"/>
      <c r="AH583" s="366"/>
      <c r="AI583" s="364"/>
      <c r="AJ583" s="365"/>
      <c r="AK583" s="368"/>
      <c r="AL583" s="655"/>
      <c r="AM583" s="365"/>
      <c r="AN583" s="366"/>
      <c r="AO583" s="369" t="s">
        <v>475</v>
      </c>
      <c r="AP583" s="481"/>
      <c r="AQ583" s="372"/>
      <c r="AR583" s="653"/>
      <c r="AS583" s="353"/>
      <c r="AT583" s="382" t="s">
        <v>2869</v>
      </c>
      <c r="AU583" s="657" t="s">
        <v>2869</v>
      </c>
      <c r="AV583" s="382" t="s">
        <v>2869</v>
      </c>
      <c r="AW583" s="658" t="s">
        <v>2869</v>
      </c>
      <c r="AX583" s="359"/>
    </row>
    <row r="584">
      <c r="A584" s="480" t="s">
        <v>5138</v>
      </c>
      <c r="B584" s="433">
        <v>46168.0</v>
      </c>
      <c r="C584" s="434" t="s">
        <v>8069</v>
      </c>
      <c r="D584" s="363" t="s">
        <v>8070</v>
      </c>
      <c r="E584" s="367"/>
      <c r="F584" s="365"/>
      <c r="G584" s="368"/>
      <c r="H584" s="655"/>
      <c r="I584" s="365"/>
      <c r="J584" s="366"/>
      <c r="K584" s="367"/>
      <c r="L584" s="365"/>
      <c r="M584" s="368"/>
      <c r="N584" s="655"/>
      <c r="O584" s="365"/>
      <c r="P584" s="366"/>
      <c r="Q584" s="367"/>
      <c r="R584" s="365"/>
      <c r="S584" s="368"/>
      <c r="T584" s="655"/>
      <c r="U584" s="365"/>
      <c r="V584" s="366"/>
      <c r="W584" s="364"/>
      <c r="X584" s="365"/>
      <c r="Y584" s="368"/>
      <c r="Z584" s="655"/>
      <c r="AA584" s="365"/>
      <c r="AB584" s="366"/>
      <c r="AC584" s="364"/>
      <c r="AD584" s="365"/>
      <c r="AE584" s="368"/>
      <c r="AF584" s="655"/>
      <c r="AG584" s="365"/>
      <c r="AH584" s="366"/>
      <c r="AI584" s="364"/>
      <c r="AJ584" s="365"/>
      <c r="AK584" s="368"/>
      <c r="AL584" s="655"/>
      <c r="AM584" s="365"/>
      <c r="AN584" s="366"/>
      <c r="AO584" s="369" t="s">
        <v>475</v>
      </c>
      <c r="AP584" s="481"/>
      <c r="AQ584" s="372"/>
      <c r="AR584" s="653"/>
      <c r="AS584" s="353"/>
      <c r="AT584" s="382" t="s">
        <v>2869</v>
      </c>
      <c r="AU584" s="657" t="s">
        <v>2869</v>
      </c>
      <c r="AV584" s="382" t="s">
        <v>2869</v>
      </c>
      <c r="AW584" s="658" t="s">
        <v>2869</v>
      </c>
      <c r="AX584" s="359"/>
    </row>
    <row r="585">
      <c r="A585" s="480" t="s">
        <v>5164</v>
      </c>
      <c r="B585" s="433">
        <v>46167.0</v>
      </c>
      <c r="C585" s="434" t="s">
        <v>8071</v>
      </c>
      <c r="D585" s="363" t="s">
        <v>8072</v>
      </c>
      <c r="E585" s="367"/>
      <c r="F585" s="365"/>
      <c r="G585" s="368"/>
      <c r="H585" s="655"/>
      <c r="I585" s="365"/>
      <c r="J585" s="366"/>
      <c r="K585" s="367"/>
      <c r="L585" s="365"/>
      <c r="M585" s="368"/>
      <c r="N585" s="655"/>
      <c r="O585" s="365"/>
      <c r="P585" s="366"/>
      <c r="Q585" s="367"/>
      <c r="R585" s="365"/>
      <c r="S585" s="368"/>
      <c r="T585" s="655"/>
      <c r="U585" s="365"/>
      <c r="V585" s="366"/>
      <c r="W585" s="364"/>
      <c r="X585" s="365"/>
      <c r="Y585" s="368"/>
      <c r="Z585" s="655"/>
      <c r="AA585" s="365"/>
      <c r="AB585" s="366"/>
      <c r="AC585" s="364"/>
      <c r="AD585" s="365"/>
      <c r="AE585" s="368"/>
      <c r="AF585" s="655"/>
      <c r="AG585" s="365"/>
      <c r="AH585" s="366"/>
      <c r="AI585" s="364"/>
      <c r="AJ585" s="365"/>
      <c r="AK585" s="368"/>
      <c r="AL585" s="655"/>
      <c r="AM585" s="365"/>
      <c r="AN585" s="366"/>
      <c r="AO585" s="369" t="s">
        <v>475</v>
      </c>
      <c r="AP585" s="481"/>
      <c r="AQ585" s="372"/>
      <c r="AR585" s="653"/>
      <c r="AS585" s="353"/>
      <c r="AT585" s="382" t="s">
        <v>2869</v>
      </c>
      <c r="AU585" s="657" t="s">
        <v>2869</v>
      </c>
      <c r="AV585" s="382" t="s">
        <v>2869</v>
      </c>
      <c r="AW585" s="658" t="s">
        <v>2869</v>
      </c>
      <c r="AX585" s="359"/>
    </row>
    <row r="586">
      <c r="A586" s="480" t="s">
        <v>5138</v>
      </c>
      <c r="B586" s="433">
        <v>46168.0</v>
      </c>
      <c r="C586" s="434" t="s">
        <v>6038</v>
      </c>
      <c r="D586" s="363" t="s">
        <v>6039</v>
      </c>
      <c r="E586" s="367"/>
      <c r="F586" s="365"/>
      <c r="G586" s="368"/>
      <c r="H586" s="655"/>
      <c r="I586" s="365"/>
      <c r="J586" s="366"/>
      <c r="K586" s="367"/>
      <c r="L586" s="365"/>
      <c r="M586" s="368"/>
      <c r="N586" s="655"/>
      <c r="O586" s="365"/>
      <c r="P586" s="366"/>
      <c r="Q586" s="367"/>
      <c r="R586" s="365"/>
      <c r="S586" s="368"/>
      <c r="T586" s="655"/>
      <c r="U586" s="365"/>
      <c r="V586" s="366"/>
      <c r="W586" s="364"/>
      <c r="X586" s="365"/>
      <c r="Y586" s="368"/>
      <c r="Z586" s="655"/>
      <c r="AA586" s="365"/>
      <c r="AB586" s="366"/>
      <c r="AC586" s="364"/>
      <c r="AD586" s="365"/>
      <c r="AE586" s="368"/>
      <c r="AF586" s="655"/>
      <c r="AG586" s="365"/>
      <c r="AH586" s="366"/>
      <c r="AI586" s="364"/>
      <c r="AJ586" s="365"/>
      <c r="AK586" s="368"/>
      <c r="AL586" s="655"/>
      <c r="AM586" s="365"/>
      <c r="AN586" s="366"/>
      <c r="AO586" s="369" t="s">
        <v>475</v>
      </c>
      <c r="AP586" s="481"/>
      <c r="AQ586" s="372"/>
      <c r="AR586" s="653"/>
      <c r="AS586" s="353"/>
      <c r="AT586" s="382" t="s">
        <v>2869</v>
      </c>
      <c r="AU586" s="657" t="s">
        <v>2869</v>
      </c>
      <c r="AV586" s="382" t="s">
        <v>2869</v>
      </c>
      <c r="AW586" s="658" t="s">
        <v>2869</v>
      </c>
      <c r="AX586" s="359"/>
    </row>
    <row r="587">
      <c r="A587" s="480" t="s">
        <v>5138</v>
      </c>
      <c r="B587" s="433">
        <v>46168.0</v>
      </c>
      <c r="C587" s="434" t="s">
        <v>6040</v>
      </c>
      <c r="D587" s="363" t="s">
        <v>6041</v>
      </c>
      <c r="E587" s="367"/>
      <c r="F587" s="365"/>
      <c r="G587" s="368"/>
      <c r="H587" s="655"/>
      <c r="I587" s="365"/>
      <c r="J587" s="366"/>
      <c r="K587" s="367"/>
      <c r="L587" s="365"/>
      <c r="M587" s="368"/>
      <c r="N587" s="655"/>
      <c r="O587" s="365"/>
      <c r="P587" s="366"/>
      <c r="Q587" s="367"/>
      <c r="R587" s="365"/>
      <c r="S587" s="368"/>
      <c r="T587" s="655"/>
      <c r="U587" s="365"/>
      <c r="V587" s="366"/>
      <c r="W587" s="364"/>
      <c r="X587" s="365"/>
      <c r="Y587" s="368"/>
      <c r="Z587" s="655"/>
      <c r="AA587" s="365"/>
      <c r="AB587" s="366"/>
      <c r="AC587" s="364"/>
      <c r="AD587" s="365"/>
      <c r="AE587" s="368"/>
      <c r="AF587" s="655"/>
      <c r="AG587" s="365"/>
      <c r="AH587" s="366"/>
      <c r="AI587" s="364"/>
      <c r="AJ587" s="365"/>
      <c r="AK587" s="368"/>
      <c r="AL587" s="655"/>
      <c r="AM587" s="365"/>
      <c r="AN587" s="366"/>
      <c r="AO587" s="369" t="s">
        <v>475</v>
      </c>
      <c r="AP587" s="481"/>
      <c r="AQ587" s="372"/>
      <c r="AR587" s="653"/>
      <c r="AS587" s="353"/>
      <c r="AT587" s="382" t="s">
        <v>2869</v>
      </c>
      <c r="AU587" s="657" t="s">
        <v>2869</v>
      </c>
      <c r="AV587" s="382" t="s">
        <v>2869</v>
      </c>
      <c r="AW587" s="658" t="s">
        <v>2869</v>
      </c>
      <c r="AX587" s="359"/>
    </row>
    <row r="588">
      <c r="A588" s="480" t="s">
        <v>5132</v>
      </c>
      <c r="B588" s="433">
        <v>46169.0</v>
      </c>
      <c r="C588" s="434" t="s">
        <v>6042</v>
      </c>
      <c r="D588" s="363" t="s">
        <v>6043</v>
      </c>
      <c r="E588" s="367"/>
      <c r="F588" s="365"/>
      <c r="G588" s="368"/>
      <c r="H588" s="655"/>
      <c r="I588" s="365"/>
      <c r="J588" s="366"/>
      <c r="K588" s="367"/>
      <c r="L588" s="365"/>
      <c r="M588" s="368"/>
      <c r="N588" s="655"/>
      <c r="O588" s="365"/>
      <c r="P588" s="366"/>
      <c r="Q588" s="367"/>
      <c r="R588" s="365"/>
      <c r="S588" s="368"/>
      <c r="T588" s="655"/>
      <c r="U588" s="365"/>
      <c r="V588" s="366"/>
      <c r="W588" s="364"/>
      <c r="X588" s="365"/>
      <c r="Y588" s="368"/>
      <c r="Z588" s="655"/>
      <c r="AA588" s="365"/>
      <c r="AB588" s="366"/>
      <c r="AC588" s="364"/>
      <c r="AD588" s="365"/>
      <c r="AE588" s="368"/>
      <c r="AF588" s="655"/>
      <c r="AG588" s="365"/>
      <c r="AH588" s="366"/>
      <c r="AI588" s="364"/>
      <c r="AJ588" s="365"/>
      <c r="AK588" s="368"/>
      <c r="AL588" s="655"/>
      <c r="AM588" s="365"/>
      <c r="AN588" s="366"/>
      <c r="AO588" s="369" t="s">
        <v>470</v>
      </c>
      <c r="AP588" s="481"/>
      <c r="AQ588" s="372"/>
      <c r="AR588" s="653"/>
      <c r="AS588" s="353"/>
      <c r="AT588" s="382" t="s">
        <v>2869</v>
      </c>
      <c r="AU588" s="657" t="s">
        <v>2869</v>
      </c>
      <c r="AV588" s="382" t="s">
        <v>2869</v>
      </c>
      <c r="AW588" s="658" t="s">
        <v>2869</v>
      </c>
      <c r="AX588" s="359"/>
    </row>
    <row r="589">
      <c r="A589" s="480" t="s">
        <v>5164</v>
      </c>
      <c r="B589" s="433">
        <v>46167.0</v>
      </c>
      <c r="C589" s="434" t="s">
        <v>8073</v>
      </c>
      <c r="D589" s="363" t="s">
        <v>8074</v>
      </c>
      <c r="E589" s="367"/>
      <c r="F589" s="365"/>
      <c r="G589" s="368"/>
      <c r="H589" s="655"/>
      <c r="I589" s="365"/>
      <c r="J589" s="366"/>
      <c r="K589" s="367"/>
      <c r="L589" s="365"/>
      <c r="M589" s="368"/>
      <c r="N589" s="655"/>
      <c r="O589" s="365"/>
      <c r="P589" s="366"/>
      <c r="Q589" s="367"/>
      <c r="R589" s="365"/>
      <c r="S589" s="368"/>
      <c r="T589" s="655"/>
      <c r="U589" s="365"/>
      <c r="V589" s="366"/>
      <c r="W589" s="364"/>
      <c r="X589" s="365"/>
      <c r="Y589" s="368"/>
      <c r="Z589" s="655"/>
      <c r="AA589" s="365"/>
      <c r="AB589" s="366"/>
      <c r="AC589" s="364"/>
      <c r="AD589" s="365"/>
      <c r="AE589" s="368"/>
      <c r="AF589" s="655"/>
      <c r="AG589" s="365"/>
      <c r="AH589" s="366"/>
      <c r="AI589" s="364"/>
      <c r="AJ589" s="365"/>
      <c r="AK589" s="368"/>
      <c r="AL589" s="655"/>
      <c r="AM589" s="365"/>
      <c r="AN589" s="366"/>
      <c r="AO589" s="369" t="s">
        <v>470</v>
      </c>
      <c r="AP589" s="481"/>
      <c r="AQ589" s="372"/>
      <c r="AR589" s="653"/>
      <c r="AS589" s="353"/>
      <c r="AT589" s="382" t="s">
        <v>2869</v>
      </c>
      <c r="AU589" s="657" t="s">
        <v>2869</v>
      </c>
      <c r="AV589" s="382" t="s">
        <v>2869</v>
      </c>
      <c r="AW589" s="658" t="s">
        <v>2869</v>
      </c>
      <c r="AX589" s="359"/>
    </row>
    <row r="590">
      <c r="A590" s="480" t="s">
        <v>5164</v>
      </c>
      <c r="B590" s="433">
        <v>46167.0</v>
      </c>
      <c r="C590" s="434" t="s">
        <v>8075</v>
      </c>
      <c r="D590" s="363" t="s">
        <v>8076</v>
      </c>
      <c r="E590" s="367"/>
      <c r="F590" s="365"/>
      <c r="G590" s="368"/>
      <c r="H590" s="655"/>
      <c r="I590" s="365"/>
      <c r="J590" s="366"/>
      <c r="K590" s="367"/>
      <c r="L590" s="365"/>
      <c r="M590" s="368"/>
      <c r="N590" s="655"/>
      <c r="O590" s="365"/>
      <c r="P590" s="366"/>
      <c r="Q590" s="367"/>
      <c r="R590" s="365"/>
      <c r="S590" s="368"/>
      <c r="T590" s="655"/>
      <c r="U590" s="365"/>
      <c r="V590" s="366"/>
      <c r="W590" s="364"/>
      <c r="X590" s="365"/>
      <c r="Y590" s="368"/>
      <c r="Z590" s="655"/>
      <c r="AA590" s="365"/>
      <c r="AB590" s="366"/>
      <c r="AC590" s="364"/>
      <c r="AD590" s="365"/>
      <c r="AE590" s="368"/>
      <c r="AF590" s="655"/>
      <c r="AG590" s="365"/>
      <c r="AH590" s="366"/>
      <c r="AI590" s="364"/>
      <c r="AJ590" s="365"/>
      <c r="AK590" s="368"/>
      <c r="AL590" s="655"/>
      <c r="AM590" s="365"/>
      <c r="AN590" s="366"/>
      <c r="AO590" s="369" t="s">
        <v>470</v>
      </c>
      <c r="AP590" s="481"/>
      <c r="AQ590" s="372"/>
      <c r="AR590" s="653"/>
      <c r="AS590" s="353"/>
      <c r="AT590" s="382" t="s">
        <v>2869</v>
      </c>
      <c r="AU590" s="657" t="s">
        <v>2869</v>
      </c>
      <c r="AV590" s="382" t="s">
        <v>2869</v>
      </c>
      <c r="AW590" s="658" t="s">
        <v>2869</v>
      </c>
      <c r="AX590" s="359"/>
    </row>
    <row r="591">
      <c r="A591" s="480" t="s">
        <v>5132</v>
      </c>
      <c r="B591" s="433">
        <v>46169.0</v>
      </c>
      <c r="C591" s="434" t="s">
        <v>8077</v>
      </c>
      <c r="D591" s="363" t="s">
        <v>8078</v>
      </c>
      <c r="E591" s="367"/>
      <c r="F591" s="365"/>
      <c r="G591" s="368"/>
      <c r="H591" s="655"/>
      <c r="I591" s="365"/>
      <c r="J591" s="366"/>
      <c r="K591" s="367"/>
      <c r="L591" s="365"/>
      <c r="M591" s="368"/>
      <c r="N591" s="655"/>
      <c r="O591" s="365"/>
      <c r="P591" s="366"/>
      <c r="Q591" s="367"/>
      <c r="R591" s="365"/>
      <c r="S591" s="368"/>
      <c r="T591" s="655"/>
      <c r="U591" s="365"/>
      <c r="V591" s="366"/>
      <c r="W591" s="364"/>
      <c r="X591" s="365"/>
      <c r="Y591" s="368"/>
      <c r="Z591" s="655"/>
      <c r="AA591" s="365"/>
      <c r="AB591" s="366"/>
      <c r="AC591" s="364"/>
      <c r="AD591" s="365"/>
      <c r="AE591" s="368"/>
      <c r="AF591" s="655"/>
      <c r="AG591" s="365"/>
      <c r="AH591" s="366"/>
      <c r="AI591" s="364"/>
      <c r="AJ591" s="365"/>
      <c r="AK591" s="368"/>
      <c r="AL591" s="655"/>
      <c r="AM591" s="365"/>
      <c r="AN591" s="366"/>
      <c r="AO591" s="369" t="s">
        <v>470</v>
      </c>
      <c r="AP591" s="481"/>
      <c r="AQ591" s="372"/>
      <c r="AR591" s="653"/>
      <c r="AS591" s="353"/>
      <c r="AT591" s="382" t="s">
        <v>2869</v>
      </c>
      <c r="AU591" s="657" t="s">
        <v>2869</v>
      </c>
      <c r="AV591" s="382" t="s">
        <v>2869</v>
      </c>
      <c r="AW591" s="658" t="s">
        <v>2869</v>
      </c>
      <c r="AX591" s="359"/>
    </row>
    <row r="592">
      <c r="A592" s="480" t="s">
        <v>5138</v>
      </c>
      <c r="B592" s="433">
        <v>46168.0</v>
      </c>
      <c r="C592" s="434" t="s">
        <v>6044</v>
      </c>
      <c r="D592" s="363" t="s">
        <v>6045</v>
      </c>
      <c r="E592" s="367"/>
      <c r="F592" s="365"/>
      <c r="G592" s="368"/>
      <c r="H592" s="655"/>
      <c r="I592" s="365"/>
      <c r="J592" s="366"/>
      <c r="K592" s="367"/>
      <c r="L592" s="365"/>
      <c r="M592" s="368"/>
      <c r="N592" s="655"/>
      <c r="O592" s="365"/>
      <c r="P592" s="366"/>
      <c r="Q592" s="367"/>
      <c r="R592" s="365"/>
      <c r="S592" s="368"/>
      <c r="T592" s="655"/>
      <c r="U592" s="365"/>
      <c r="V592" s="366"/>
      <c r="W592" s="364"/>
      <c r="X592" s="365"/>
      <c r="Y592" s="368"/>
      <c r="Z592" s="655"/>
      <c r="AA592" s="365"/>
      <c r="AB592" s="366"/>
      <c r="AC592" s="364"/>
      <c r="AD592" s="365"/>
      <c r="AE592" s="368"/>
      <c r="AF592" s="655"/>
      <c r="AG592" s="365"/>
      <c r="AH592" s="366"/>
      <c r="AI592" s="364"/>
      <c r="AJ592" s="365"/>
      <c r="AK592" s="368"/>
      <c r="AL592" s="655"/>
      <c r="AM592" s="365"/>
      <c r="AN592" s="366"/>
      <c r="AO592" s="369" t="s">
        <v>470</v>
      </c>
      <c r="AP592" s="481"/>
      <c r="AQ592" s="372"/>
      <c r="AR592" s="653"/>
      <c r="AS592" s="353"/>
      <c r="AT592" s="382" t="s">
        <v>2869</v>
      </c>
      <c r="AU592" s="657" t="s">
        <v>2869</v>
      </c>
      <c r="AV592" s="382" t="s">
        <v>2869</v>
      </c>
      <c r="AW592" s="658" t="s">
        <v>2869</v>
      </c>
      <c r="AX592" s="359"/>
    </row>
    <row r="593">
      <c r="A593" s="480" t="s">
        <v>5132</v>
      </c>
      <c r="B593" s="433">
        <v>46169.0</v>
      </c>
      <c r="C593" s="434" t="s">
        <v>6046</v>
      </c>
      <c r="D593" s="363" t="s">
        <v>6047</v>
      </c>
      <c r="E593" s="367"/>
      <c r="F593" s="365"/>
      <c r="G593" s="368"/>
      <c r="H593" s="655"/>
      <c r="I593" s="365"/>
      <c r="J593" s="366"/>
      <c r="K593" s="367"/>
      <c r="L593" s="365"/>
      <c r="M593" s="368"/>
      <c r="N593" s="655"/>
      <c r="O593" s="365"/>
      <c r="P593" s="366"/>
      <c r="Q593" s="367"/>
      <c r="R593" s="365"/>
      <c r="S593" s="368"/>
      <c r="T593" s="655"/>
      <c r="U593" s="365"/>
      <c r="V593" s="366"/>
      <c r="W593" s="364"/>
      <c r="X593" s="365"/>
      <c r="Y593" s="368"/>
      <c r="Z593" s="655"/>
      <c r="AA593" s="365"/>
      <c r="AB593" s="366"/>
      <c r="AC593" s="364"/>
      <c r="AD593" s="365"/>
      <c r="AE593" s="368"/>
      <c r="AF593" s="655"/>
      <c r="AG593" s="365"/>
      <c r="AH593" s="366"/>
      <c r="AI593" s="364"/>
      <c r="AJ593" s="365"/>
      <c r="AK593" s="368"/>
      <c r="AL593" s="655"/>
      <c r="AM593" s="365"/>
      <c r="AN593" s="366"/>
      <c r="AO593" s="369" t="s">
        <v>470</v>
      </c>
      <c r="AP593" s="481"/>
      <c r="AQ593" s="372"/>
      <c r="AR593" s="653"/>
      <c r="AS593" s="353"/>
      <c r="AT593" s="382" t="s">
        <v>2869</v>
      </c>
      <c r="AU593" s="657" t="s">
        <v>2869</v>
      </c>
      <c r="AV593" s="382" t="s">
        <v>2869</v>
      </c>
      <c r="AW593" s="658" t="s">
        <v>2869</v>
      </c>
      <c r="AX593" s="359"/>
    </row>
    <row r="594">
      <c r="A594" s="480" t="s">
        <v>5164</v>
      </c>
      <c r="B594" s="433">
        <v>46167.0</v>
      </c>
      <c r="C594" s="434" t="s">
        <v>8079</v>
      </c>
      <c r="D594" s="363" t="s">
        <v>8080</v>
      </c>
      <c r="E594" s="367"/>
      <c r="F594" s="365"/>
      <c r="G594" s="368"/>
      <c r="H594" s="655"/>
      <c r="I594" s="365"/>
      <c r="J594" s="366"/>
      <c r="K594" s="367"/>
      <c r="L594" s="365"/>
      <c r="M594" s="368"/>
      <c r="N594" s="655"/>
      <c r="O594" s="365"/>
      <c r="P594" s="366"/>
      <c r="Q594" s="367"/>
      <c r="R594" s="365"/>
      <c r="S594" s="368"/>
      <c r="T594" s="655"/>
      <c r="U594" s="365"/>
      <c r="V594" s="366"/>
      <c r="W594" s="364"/>
      <c r="X594" s="365"/>
      <c r="Y594" s="368"/>
      <c r="Z594" s="655"/>
      <c r="AA594" s="365"/>
      <c r="AB594" s="366"/>
      <c r="AC594" s="364"/>
      <c r="AD594" s="365"/>
      <c r="AE594" s="368"/>
      <c r="AF594" s="655"/>
      <c r="AG594" s="365"/>
      <c r="AH594" s="366"/>
      <c r="AI594" s="364"/>
      <c r="AJ594" s="365"/>
      <c r="AK594" s="368"/>
      <c r="AL594" s="655"/>
      <c r="AM594" s="365"/>
      <c r="AN594" s="366"/>
      <c r="AO594" s="369" t="s">
        <v>470</v>
      </c>
      <c r="AP594" s="481"/>
      <c r="AQ594" s="380"/>
      <c r="AR594" s="653"/>
      <c r="AS594" s="353"/>
      <c r="AT594" s="382" t="s">
        <v>2869</v>
      </c>
      <c r="AU594" s="657" t="s">
        <v>2869</v>
      </c>
      <c r="AV594" s="382" t="s">
        <v>2869</v>
      </c>
      <c r="AW594" s="658" t="s">
        <v>2869</v>
      </c>
      <c r="AX594" s="393"/>
    </row>
    <row r="595">
      <c r="A595" s="480" t="s">
        <v>5132</v>
      </c>
      <c r="B595" s="433">
        <v>46169.0</v>
      </c>
      <c r="C595" s="434" t="s">
        <v>8081</v>
      </c>
      <c r="D595" s="363" t="s">
        <v>8082</v>
      </c>
      <c r="E595" s="367"/>
      <c r="F595" s="365"/>
      <c r="G595" s="368"/>
      <c r="H595" s="655"/>
      <c r="I595" s="365"/>
      <c r="J595" s="366"/>
      <c r="K595" s="367"/>
      <c r="L595" s="365"/>
      <c r="M595" s="368"/>
      <c r="N595" s="655"/>
      <c r="O595" s="365"/>
      <c r="P595" s="366"/>
      <c r="Q595" s="367"/>
      <c r="R595" s="365"/>
      <c r="S595" s="368"/>
      <c r="T595" s="655"/>
      <c r="U595" s="365"/>
      <c r="V595" s="366"/>
      <c r="W595" s="364"/>
      <c r="X595" s="365"/>
      <c r="Y595" s="368"/>
      <c r="Z595" s="655"/>
      <c r="AA595" s="365"/>
      <c r="AB595" s="366"/>
      <c r="AC595" s="364"/>
      <c r="AD595" s="365"/>
      <c r="AE595" s="368"/>
      <c r="AF595" s="655"/>
      <c r="AG595" s="365"/>
      <c r="AH595" s="366"/>
      <c r="AI595" s="364"/>
      <c r="AJ595" s="365"/>
      <c r="AK595" s="368"/>
      <c r="AL595" s="655"/>
      <c r="AM595" s="365"/>
      <c r="AN595" s="366"/>
      <c r="AO595" s="369" t="s">
        <v>470</v>
      </c>
      <c r="AP595" s="481"/>
      <c r="AQ595" s="380"/>
      <c r="AR595" s="653"/>
      <c r="AS595" s="353"/>
      <c r="AT595" s="382" t="s">
        <v>2869</v>
      </c>
      <c r="AU595" s="657" t="s">
        <v>2869</v>
      </c>
      <c r="AV595" s="382" t="s">
        <v>2869</v>
      </c>
      <c r="AW595" s="658" t="s">
        <v>2869</v>
      </c>
      <c r="AX595" s="393"/>
    </row>
    <row r="596">
      <c r="A596" s="480" t="s">
        <v>5138</v>
      </c>
      <c r="B596" s="433">
        <v>46168.0</v>
      </c>
      <c r="C596" s="434" t="s">
        <v>6048</v>
      </c>
      <c r="D596" s="363" t="s">
        <v>6049</v>
      </c>
      <c r="E596" s="367"/>
      <c r="F596" s="365"/>
      <c r="G596" s="368"/>
      <c r="H596" s="655"/>
      <c r="I596" s="365"/>
      <c r="J596" s="366"/>
      <c r="K596" s="367"/>
      <c r="L596" s="365"/>
      <c r="M596" s="368"/>
      <c r="N596" s="655"/>
      <c r="O596" s="365"/>
      <c r="P596" s="366"/>
      <c r="Q596" s="367"/>
      <c r="R596" s="365"/>
      <c r="S596" s="368"/>
      <c r="T596" s="655"/>
      <c r="U596" s="365"/>
      <c r="V596" s="366"/>
      <c r="W596" s="364"/>
      <c r="X596" s="365"/>
      <c r="Y596" s="368"/>
      <c r="Z596" s="655"/>
      <c r="AA596" s="365"/>
      <c r="AB596" s="366"/>
      <c r="AC596" s="364"/>
      <c r="AD596" s="365"/>
      <c r="AE596" s="368"/>
      <c r="AF596" s="655"/>
      <c r="AG596" s="365"/>
      <c r="AH596" s="366"/>
      <c r="AI596" s="364"/>
      <c r="AJ596" s="365"/>
      <c r="AK596" s="368"/>
      <c r="AL596" s="655"/>
      <c r="AM596" s="365"/>
      <c r="AN596" s="366"/>
      <c r="AO596" s="369" t="s">
        <v>470</v>
      </c>
      <c r="AP596" s="481"/>
      <c r="AQ596" s="372"/>
      <c r="AR596" s="653"/>
      <c r="AS596" s="353"/>
      <c r="AT596" s="382" t="s">
        <v>2869</v>
      </c>
      <c r="AU596" s="657" t="s">
        <v>2869</v>
      </c>
      <c r="AV596" s="382" t="s">
        <v>2869</v>
      </c>
      <c r="AW596" s="658" t="s">
        <v>2869</v>
      </c>
      <c r="AX596" s="393"/>
    </row>
    <row r="597">
      <c r="A597" s="480" t="s">
        <v>5164</v>
      </c>
      <c r="B597" s="433">
        <v>46167.0</v>
      </c>
      <c r="C597" s="434" t="s">
        <v>8083</v>
      </c>
      <c r="D597" s="363" t="s">
        <v>8084</v>
      </c>
      <c r="E597" s="367"/>
      <c r="F597" s="365"/>
      <c r="G597" s="368"/>
      <c r="H597" s="655"/>
      <c r="I597" s="365"/>
      <c r="J597" s="366"/>
      <c r="K597" s="367"/>
      <c r="L597" s="365"/>
      <c r="M597" s="368"/>
      <c r="N597" s="655"/>
      <c r="O597" s="365"/>
      <c r="P597" s="366"/>
      <c r="Q597" s="367"/>
      <c r="R597" s="365"/>
      <c r="S597" s="368"/>
      <c r="T597" s="655"/>
      <c r="U597" s="365"/>
      <c r="V597" s="366"/>
      <c r="W597" s="364"/>
      <c r="X597" s="365"/>
      <c r="Y597" s="368"/>
      <c r="Z597" s="655"/>
      <c r="AA597" s="365"/>
      <c r="AB597" s="366"/>
      <c r="AC597" s="364"/>
      <c r="AD597" s="365"/>
      <c r="AE597" s="368"/>
      <c r="AF597" s="655"/>
      <c r="AG597" s="365"/>
      <c r="AH597" s="366"/>
      <c r="AI597" s="364"/>
      <c r="AJ597" s="365"/>
      <c r="AK597" s="368"/>
      <c r="AL597" s="655"/>
      <c r="AM597" s="365"/>
      <c r="AN597" s="366"/>
      <c r="AO597" s="369" t="s">
        <v>470</v>
      </c>
      <c r="AP597" s="481"/>
      <c r="AQ597" s="380"/>
      <c r="AR597" s="653" t="s">
        <v>7472</v>
      </c>
      <c r="AS597" s="353"/>
      <c r="AT597" s="382">
        <v>0.0</v>
      </c>
      <c r="AU597" s="657">
        <v>100.0</v>
      </c>
      <c r="AV597" s="382">
        <v>0.0</v>
      </c>
      <c r="AW597" s="658">
        <v>100.0</v>
      </c>
      <c r="AX597" s="393" t="s">
        <v>3049</v>
      </c>
    </row>
    <row r="598">
      <c r="A598" s="480" t="s">
        <v>5164</v>
      </c>
      <c r="B598" s="433">
        <v>46167.0</v>
      </c>
      <c r="C598" s="434" t="s">
        <v>8085</v>
      </c>
      <c r="D598" s="363" t="s">
        <v>8086</v>
      </c>
      <c r="E598" s="367"/>
      <c r="F598" s="365">
        <v>1.0</v>
      </c>
      <c r="G598" s="368"/>
      <c r="H598" s="655"/>
      <c r="I598" s="365"/>
      <c r="J598" s="366"/>
      <c r="K598" s="367"/>
      <c r="L598" s="365"/>
      <c r="M598" s="368"/>
      <c r="N598" s="655"/>
      <c r="O598" s="365"/>
      <c r="P598" s="366"/>
      <c r="Q598" s="367"/>
      <c r="R598" s="365"/>
      <c r="S598" s="368"/>
      <c r="T598" s="655"/>
      <c r="U598" s="365"/>
      <c r="V598" s="366"/>
      <c r="W598" s="364"/>
      <c r="X598" s="365"/>
      <c r="Y598" s="368"/>
      <c r="Z598" s="655"/>
      <c r="AA598" s="365"/>
      <c r="AB598" s="366"/>
      <c r="AC598" s="364"/>
      <c r="AD598" s="365"/>
      <c r="AE598" s="368"/>
      <c r="AF598" s="655"/>
      <c r="AG598" s="365"/>
      <c r="AH598" s="366"/>
      <c r="AI598" s="364"/>
      <c r="AJ598" s="365"/>
      <c r="AK598" s="368"/>
      <c r="AL598" s="655"/>
      <c r="AM598" s="365"/>
      <c r="AN598" s="366"/>
      <c r="AO598" s="369" t="s">
        <v>470</v>
      </c>
      <c r="AP598" s="481"/>
      <c r="AQ598" s="380" t="s">
        <v>8087</v>
      </c>
      <c r="AR598" s="653" t="s">
        <v>7472</v>
      </c>
      <c r="AS598" s="353"/>
      <c r="AT598" s="382">
        <v>3.0</v>
      </c>
      <c r="AU598" s="657">
        <v>97.0</v>
      </c>
      <c r="AV598" s="382">
        <v>0.0</v>
      </c>
      <c r="AW598" s="658">
        <v>100.0</v>
      </c>
      <c r="AX598" s="393" t="s">
        <v>3049</v>
      </c>
    </row>
    <row r="599">
      <c r="A599" s="480" t="s">
        <v>5164</v>
      </c>
      <c r="B599" s="433">
        <v>46167.0</v>
      </c>
      <c r="C599" s="434" t="s">
        <v>8088</v>
      </c>
      <c r="D599" s="363" t="s">
        <v>8089</v>
      </c>
      <c r="E599" s="367"/>
      <c r="F599" s="365"/>
      <c r="G599" s="368"/>
      <c r="H599" s="655"/>
      <c r="I599" s="365"/>
      <c r="J599" s="366"/>
      <c r="K599" s="367"/>
      <c r="L599" s="365"/>
      <c r="M599" s="368"/>
      <c r="N599" s="655"/>
      <c r="O599" s="365"/>
      <c r="P599" s="366"/>
      <c r="Q599" s="367"/>
      <c r="R599" s="365"/>
      <c r="S599" s="368"/>
      <c r="T599" s="655"/>
      <c r="U599" s="365"/>
      <c r="V599" s="366"/>
      <c r="W599" s="364"/>
      <c r="X599" s="365"/>
      <c r="Y599" s="368"/>
      <c r="Z599" s="655"/>
      <c r="AA599" s="365"/>
      <c r="AB599" s="366"/>
      <c r="AC599" s="364"/>
      <c r="AD599" s="365"/>
      <c r="AE599" s="368"/>
      <c r="AF599" s="655"/>
      <c r="AG599" s="365"/>
      <c r="AH599" s="366"/>
      <c r="AI599" s="364"/>
      <c r="AJ599" s="365"/>
      <c r="AK599" s="368"/>
      <c r="AL599" s="655"/>
      <c r="AM599" s="365"/>
      <c r="AN599" s="366"/>
      <c r="AO599" s="369" t="s">
        <v>470</v>
      </c>
      <c r="AP599" s="481"/>
      <c r="AQ599" s="372"/>
      <c r="AR599" s="653" t="s">
        <v>7472</v>
      </c>
      <c r="AS599" s="353"/>
      <c r="AT599" s="382">
        <v>0.0</v>
      </c>
      <c r="AU599" s="657">
        <v>100.0</v>
      </c>
      <c r="AV599" s="382">
        <v>0.0</v>
      </c>
      <c r="AW599" s="658">
        <v>100.0</v>
      </c>
      <c r="AX599" s="393" t="s">
        <v>3049</v>
      </c>
    </row>
    <row r="600">
      <c r="A600" s="480" t="s">
        <v>5132</v>
      </c>
      <c r="B600" s="433">
        <v>46169.0</v>
      </c>
      <c r="C600" s="434" t="s">
        <v>8090</v>
      </c>
      <c r="D600" s="363" t="s">
        <v>8091</v>
      </c>
      <c r="E600" s="367"/>
      <c r="F600" s="365"/>
      <c r="G600" s="368"/>
      <c r="H600" s="655"/>
      <c r="I600" s="365"/>
      <c r="J600" s="366"/>
      <c r="K600" s="367"/>
      <c r="L600" s="365"/>
      <c r="M600" s="368"/>
      <c r="N600" s="655"/>
      <c r="O600" s="365"/>
      <c r="P600" s="366"/>
      <c r="Q600" s="367"/>
      <c r="R600" s="365"/>
      <c r="S600" s="368"/>
      <c r="T600" s="655"/>
      <c r="U600" s="365"/>
      <c r="V600" s="366"/>
      <c r="W600" s="364"/>
      <c r="X600" s="365"/>
      <c r="Y600" s="368"/>
      <c r="Z600" s="655"/>
      <c r="AA600" s="365"/>
      <c r="AB600" s="366"/>
      <c r="AC600" s="364"/>
      <c r="AD600" s="365"/>
      <c r="AE600" s="368"/>
      <c r="AF600" s="655"/>
      <c r="AG600" s="365"/>
      <c r="AH600" s="366"/>
      <c r="AI600" s="364"/>
      <c r="AJ600" s="365"/>
      <c r="AK600" s="368"/>
      <c r="AL600" s="655"/>
      <c r="AM600" s="365"/>
      <c r="AN600" s="366"/>
      <c r="AO600" s="369" t="s">
        <v>470</v>
      </c>
      <c r="AP600" s="481"/>
      <c r="AQ600" s="372"/>
      <c r="AR600" s="653" t="s">
        <v>7472</v>
      </c>
      <c r="AS600" s="353"/>
      <c r="AT600" s="382">
        <v>0.0</v>
      </c>
      <c r="AU600" s="657">
        <v>100.0</v>
      </c>
      <c r="AV600" s="382">
        <v>0.0</v>
      </c>
      <c r="AW600" s="658">
        <v>100.0</v>
      </c>
      <c r="AX600" s="393" t="s">
        <v>3049</v>
      </c>
    </row>
    <row r="601">
      <c r="A601" s="480" t="s">
        <v>5138</v>
      </c>
      <c r="B601" s="433">
        <v>46168.0</v>
      </c>
      <c r="C601" s="434" t="s">
        <v>8092</v>
      </c>
      <c r="D601" s="363" t="s">
        <v>8093</v>
      </c>
      <c r="E601" s="367"/>
      <c r="F601" s="365"/>
      <c r="G601" s="368"/>
      <c r="H601" s="655"/>
      <c r="I601" s="365"/>
      <c r="J601" s="366"/>
      <c r="K601" s="367"/>
      <c r="L601" s="365"/>
      <c r="M601" s="368"/>
      <c r="N601" s="655"/>
      <c r="O601" s="365"/>
      <c r="P601" s="366"/>
      <c r="Q601" s="367"/>
      <c r="R601" s="365"/>
      <c r="S601" s="368"/>
      <c r="T601" s="655"/>
      <c r="U601" s="365"/>
      <c r="V601" s="366"/>
      <c r="W601" s="364"/>
      <c r="X601" s="365"/>
      <c r="Y601" s="368"/>
      <c r="Z601" s="655"/>
      <c r="AA601" s="365"/>
      <c r="AB601" s="366"/>
      <c r="AC601" s="364"/>
      <c r="AD601" s="365"/>
      <c r="AE601" s="368"/>
      <c r="AF601" s="655"/>
      <c r="AG601" s="365"/>
      <c r="AH601" s="366"/>
      <c r="AI601" s="364"/>
      <c r="AJ601" s="365"/>
      <c r="AK601" s="368"/>
      <c r="AL601" s="655"/>
      <c r="AM601" s="365"/>
      <c r="AN601" s="366"/>
      <c r="AO601" s="369" t="s">
        <v>470</v>
      </c>
      <c r="AP601" s="481"/>
      <c r="AQ601" s="372"/>
      <c r="AR601" s="653" t="s">
        <v>7472</v>
      </c>
      <c r="AS601" s="353"/>
      <c r="AT601" s="382">
        <v>0.0</v>
      </c>
      <c r="AU601" s="657">
        <v>100.0</v>
      </c>
      <c r="AV601" s="382">
        <v>0.0</v>
      </c>
      <c r="AW601" s="658">
        <v>100.0</v>
      </c>
      <c r="AX601" s="393" t="s">
        <v>3049</v>
      </c>
    </row>
    <row r="602">
      <c r="A602" s="480" t="s">
        <v>5132</v>
      </c>
      <c r="B602" s="433">
        <v>46169.0</v>
      </c>
      <c r="C602" s="434" t="s">
        <v>6060</v>
      </c>
      <c r="D602" s="363" t="s">
        <v>6061</v>
      </c>
      <c r="E602" s="367"/>
      <c r="F602" s="365"/>
      <c r="G602" s="368"/>
      <c r="H602" s="655"/>
      <c r="I602" s="365"/>
      <c r="J602" s="366"/>
      <c r="K602" s="367"/>
      <c r="L602" s="365"/>
      <c r="M602" s="368"/>
      <c r="N602" s="655"/>
      <c r="O602" s="365"/>
      <c r="P602" s="366"/>
      <c r="Q602" s="367"/>
      <c r="R602" s="365"/>
      <c r="S602" s="368"/>
      <c r="T602" s="655"/>
      <c r="U602" s="365"/>
      <c r="V602" s="366"/>
      <c r="W602" s="364"/>
      <c r="X602" s="365"/>
      <c r="Y602" s="368"/>
      <c r="Z602" s="655"/>
      <c r="AA602" s="365"/>
      <c r="AB602" s="366"/>
      <c r="AC602" s="364"/>
      <c r="AD602" s="365"/>
      <c r="AE602" s="368"/>
      <c r="AF602" s="655"/>
      <c r="AG602" s="365"/>
      <c r="AH602" s="366"/>
      <c r="AI602" s="364"/>
      <c r="AJ602" s="365"/>
      <c r="AK602" s="368"/>
      <c r="AL602" s="655"/>
      <c r="AM602" s="365"/>
      <c r="AN602" s="366"/>
      <c r="AO602" s="369" t="s">
        <v>2380</v>
      </c>
      <c r="AP602" s="506" t="s">
        <v>1152</v>
      </c>
      <c r="AQ602" s="372"/>
      <c r="AR602" s="653"/>
      <c r="AS602" s="353"/>
      <c r="AT602" s="382" t="s">
        <v>2869</v>
      </c>
      <c r="AU602" s="657" t="s">
        <v>2869</v>
      </c>
      <c r="AV602" s="382" t="s">
        <v>2869</v>
      </c>
      <c r="AW602" s="658" t="s">
        <v>2869</v>
      </c>
      <c r="AX602" s="359"/>
    </row>
    <row r="603">
      <c r="A603" s="480" t="s">
        <v>5132</v>
      </c>
      <c r="B603" s="433">
        <v>46169.0</v>
      </c>
      <c r="C603" s="434" t="s">
        <v>8094</v>
      </c>
      <c r="D603" s="363" t="s">
        <v>8095</v>
      </c>
      <c r="E603" s="367"/>
      <c r="F603" s="365"/>
      <c r="G603" s="368"/>
      <c r="H603" s="655"/>
      <c r="I603" s="365"/>
      <c r="J603" s="366"/>
      <c r="K603" s="367"/>
      <c r="L603" s="365"/>
      <c r="M603" s="368"/>
      <c r="N603" s="655"/>
      <c r="O603" s="365"/>
      <c r="P603" s="366"/>
      <c r="Q603" s="367"/>
      <c r="R603" s="365"/>
      <c r="S603" s="368"/>
      <c r="T603" s="655"/>
      <c r="U603" s="365"/>
      <c r="V603" s="366"/>
      <c r="W603" s="364"/>
      <c r="X603" s="365"/>
      <c r="Y603" s="368"/>
      <c r="Z603" s="655"/>
      <c r="AA603" s="365"/>
      <c r="AB603" s="366"/>
      <c r="AC603" s="364"/>
      <c r="AD603" s="365"/>
      <c r="AE603" s="368"/>
      <c r="AF603" s="655"/>
      <c r="AG603" s="365"/>
      <c r="AH603" s="366"/>
      <c r="AI603" s="364"/>
      <c r="AJ603" s="365"/>
      <c r="AK603" s="368"/>
      <c r="AL603" s="655"/>
      <c r="AM603" s="365"/>
      <c r="AN603" s="366"/>
      <c r="AO603" s="369"/>
      <c r="AP603" s="506" t="s">
        <v>1152</v>
      </c>
      <c r="AQ603" s="372"/>
      <c r="AR603" s="653"/>
      <c r="AS603" s="353"/>
      <c r="AT603" s="382" t="s">
        <v>2869</v>
      </c>
      <c r="AU603" s="657" t="s">
        <v>2869</v>
      </c>
      <c r="AV603" s="382" t="s">
        <v>2869</v>
      </c>
      <c r="AW603" s="658" t="s">
        <v>2869</v>
      </c>
      <c r="AX603" s="359"/>
    </row>
    <row r="604">
      <c r="A604" s="480" t="s">
        <v>5132</v>
      </c>
      <c r="B604" s="433">
        <v>46169.0</v>
      </c>
      <c r="C604" s="434" t="s">
        <v>6062</v>
      </c>
      <c r="D604" s="363" t="s">
        <v>6063</v>
      </c>
      <c r="E604" s="367"/>
      <c r="F604" s="365"/>
      <c r="G604" s="368"/>
      <c r="H604" s="655">
        <v>1.0</v>
      </c>
      <c r="I604" s="365"/>
      <c r="J604" s="366"/>
      <c r="K604" s="367"/>
      <c r="L604" s="365"/>
      <c r="M604" s="368"/>
      <c r="N604" s="655"/>
      <c r="O604" s="365">
        <v>1.0</v>
      </c>
      <c r="P604" s="366"/>
      <c r="Q604" s="367"/>
      <c r="R604" s="365"/>
      <c r="S604" s="368"/>
      <c r="T604" s="655">
        <v>1.0</v>
      </c>
      <c r="U604" s="365"/>
      <c r="V604" s="366"/>
      <c r="W604" s="364"/>
      <c r="X604" s="365"/>
      <c r="Y604" s="368"/>
      <c r="Z604" s="655"/>
      <c r="AA604" s="365">
        <v>2.0</v>
      </c>
      <c r="AB604" s="366"/>
      <c r="AC604" s="364"/>
      <c r="AD604" s="365"/>
      <c r="AE604" s="368"/>
      <c r="AF604" s="655"/>
      <c r="AG604" s="365"/>
      <c r="AH604" s="366"/>
      <c r="AI604" s="364"/>
      <c r="AJ604" s="365"/>
      <c r="AK604" s="368"/>
      <c r="AL604" s="655"/>
      <c r="AM604" s="365"/>
      <c r="AN604" s="366"/>
      <c r="AO604" s="369" t="s">
        <v>2913</v>
      </c>
      <c r="AP604" s="506" t="s">
        <v>1152</v>
      </c>
      <c r="AQ604" s="380" t="s">
        <v>8096</v>
      </c>
      <c r="AR604" s="653" t="s">
        <v>7472</v>
      </c>
      <c r="AS604" s="353"/>
      <c r="AT604" s="382">
        <v>0.0</v>
      </c>
      <c r="AU604" s="657">
        <v>100.0</v>
      </c>
      <c r="AV604" s="382">
        <v>17.0</v>
      </c>
      <c r="AW604" s="658">
        <v>83.0</v>
      </c>
      <c r="AX604" s="393" t="s">
        <v>3022</v>
      </c>
    </row>
    <row r="605">
      <c r="A605" s="480" t="s">
        <v>5138</v>
      </c>
      <c r="B605" s="433">
        <v>46168.0</v>
      </c>
      <c r="C605" s="434" t="s">
        <v>8097</v>
      </c>
      <c r="D605" s="363" t="s">
        <v>8098</v>
      </c>
      <c r="E605" s="367"/>
      <c r="F605" s="365"/>
      <c r="G605" s="368"/>
      <c r="H605" s="655"/>
      <c r="I605" s="365"/>
      <c r="J605" s="366"/>
      <c r="K605" s="367"/>
      <c r="L605" s="365"/>
      <c r="M605" s="368"/>
      <c r="N605" s="655"/>
      <c r="O605" s="365"/>
      <c r="P605" s="366"/>
      <c r="Q605" s="367"/>
      <c r="R605" s="365"/>
      <c r="S605" s="368"/>
      <c r="T605" s="655"/>
      <c r="U605" s="365"/>
      <c r="V605" s="366"/>
      <c r="W605" s="364"/>
      <c r="X605" s="365"/>
      <c r="Y605" s="368"/>
      <c r="Z605" s="655"/>
      <c r="AA605" s="365"/>
      <c r="AB605" s="366"/>
      <c r="AC605" s="364"/>
      <c r="AD605" s="365"/>
      <c r="AE605" s="368"/>
      <c r="AF605" s="655"/>
      <c r="AG605" s="365"/>
      <c r="AH605" s="366"/>
      <c r="AI605" s="364"/>
      <c r="AJ605" s="365"/>
      <c r="AK605" s="368"/>
      <c r="AL605" s="655"/>
      <c r="AM605" s="365"/>
      <c r="AN605" s="366"/>
      <c r="AO605" s="369"/>
      <c r="AP605" s="506" t="s">
        <v>1152</v>
      </c>
      <c r="AQ605" s="380"/>
      <c r="AR605" s="653" t="s">
        <v>7472</v>
      </c>
      <c r="AS605" s="353"/>
      <c r="AT605" s="382">
        <v>0.0</v>
      </c>
      <c r="AU605" s="657">
        <v>100.0</v>
      </c>
      <c r="AV605" s="382">
        <v>0.0</v>
      </c>
      <c r="AW605" s="658">
        <v>100.0</v>
      </c>
      <c r="AX605" s="393" t="s">
        <v>3049</v>
      </c>
    </row>
    <row r="606">
      <c r="A606" s="480" t="s">
        <v>5132</v>
      </c>
      <c r="B606" s="433">
        <v>46169.0</v>
      </c>
      <c r="C606" s="434" t="s">
        <v>8099</v>
      </c>
      <c r="D606" s="363" t="s">
        <v>8100</v>
      </c>
      <c r="E606" s="367"/>
      <c r="F606" s="365"/>
      <c r="G606" s="368"/>
      <c r="H606" s="655"/>
      <c r="I606" s="365"/>
      <c r="J606" s="366"/>
      <c r="K606" s="367"/>
      <c r="L606" s="365"/>
      <c r="M606" s="368"/>
      <c r="N606" s="655"/>
      <c r="O606" s="365"/>
      <c r="P606" s="366"/>
      <c r="Q606" s="367"/>
      <c r="R606" s="365"/>
      <c r="S606" s="368"/>
      <c r="T606" s="655"/>
      <c r="U606" s="365"/>
      <c r="V606" s="366"/>
      <c r="W606" s="364"/>
      <c r="X606" s="365"/>
      <c r="Y606" s="368"/>
      <c r="Z606" s="655"/>
      <c r="AA606" s="365"/>
      <c r="AB606" s="366"/>
      <c r="AC606" s="364"/>
      <c r="AD606" s="365"/>
      <c r="AE606" s="368"/>
      <c r="AF606" s="655"/>
      <c r="AG606" s="365"/>
      <c r="AH606" s="366"/>
      <c r="AI606" s="364"/>
      <c r="AJ606" s="365"/>
      <c r="AK606" s="368"/>
      <c r="AL606" s="655"/>
      <c r="AM606" s="365"/>
      <c r="AN606" s="366"/>
      <c r="AO606" s="369"/>
      <c r="AP606" s="506" t="s">
        <v>1152</v>
      </c>
      <c r="AQ606" s="372"/>
      <c r="AR606" s="653" t="s">
        <v>7472</v>
      </c>
      <c r="AS606" s="353"/>
      <c r="AT606" s="382">
        <v>0.0</v>
      </c>
      <c r="AU606" s="657">
        <v>100.0</v>
      </c>
      <c r="AV606" s="382">
        <v>0.0</v>
      </c>
      <c r="AW606" s="658">
        <v>100.0</v>
      </c>
      <c r="AX606" s="393" t="s">
        <v>3049</v>
      </c>
    </row>
    <row r="607">
      <c r="A607" s="480" t="s">
        <v>5132</v>
      </c>
      <c r="B607" s="433">
        <v>46169.0</v>
      </c>
      <c r="C607" s="434" t="s">
        <v>6068</v>
      </c>
      <c r="D607" s="363" t="s">
        <v>6069</v>
      </c>
      <c r="E607" s="367"/>
      <c r="F607" s="365"/>
      <c r="G607" s="368"/>
      <c r="H607" s="655"/>
      <c r="I607" s="365"/>
      <c r="J607" s="366"/>
      <c r="K607" s="367"/>
      <c r="L607" s="365"/>
      <c r="M607" s="368"/>
      <c r="N607" s="655"/>
      <c r="O607" s="365"/>
      <c r="P607" s="366"/>
      <c r="Q607" s="367"/>
      <c r="R607" s="365"/>
      <c r="S607" s="368"/>
      <c r="T607" s="655"/>
      <c r="U607" s="365"/>
      <c r="V607" s="366"/>
      <c r="W607" s="364"/>
      <c r="X607" s="365"/>
      <c r="Y607" s="368"/>
      <c r="Z607" s="655"/>
      <c r="AA607" s="365"/>
      <c r="AB607" s="366"/>
      <c r="AC607" s="364"/>
      <c r="AD607" s="365"/>
      <c r="AE607" s="368"/>
      <c r="AF607" s="655"/>
      <c r="AG607" s="365"/>
      <c r="AH607" s="366"/>
      <c r="AI607" s="364"/>
      <c r="AJ607" s="365"/>
      <c r="AK607" s="368"/>
      <c r="AL607" s="655"/>
      <c r="AM607" s="365"/>
      <c r="AN607" s="366"/>
      <c r="AO607" s="369" t="s">
        <v>264</v>
      </c>
      <c r="AP607" s="506" t="s">
        <v>1152</v>
      </c>
      <c r="AQ607" s="372"/>
      <c r="AR607" s="653" t="s">
        <v>7472</v>
      </c>
      <c r="AS607" s="353"/>
      <c r="AT607" s="382">
        <v>0.0</v>
      </c>
      <c r="AU607" s="657">
        <v>100.0</v>
      </c>
      <c r="AV607" s="382">
        <v>0.0</v>
      </c>
      <c r="AW607" s="658">
        <v>100.0</v>
      </c>
      <c r="AX607" s="393" t="s">
        <v>3049</v>
      </c>
    </row>
    <row r="608">
      <c r="A608" s="480" t="s">
        <v>5132</v>
      </c>
      <c r="B608" s="433">
        <v>46169.0</v>
      </c>
      <c r="C608" s="434" t="s">
        <v>8101</v>
      </c>
      <c r="D608" s="363" t="s">
        <v>8102</v>
      </c>
      <c r="E608" s="367"/>
      <c r="F608" s="365"/>
      <c r="G608" s="368"/>
      <c r="H608" s="655"/>
      <c r="I608" s="365"/>
      <c r="J608" s="366"/>
      <c r="K608" s="367"/>
      <c r="L608" s="365"/>
      <c r="M608" s="368"/>
      <c r="N608" s="655"/>
      <c r="O608" s="365"/>
      <c r="P608" s="366"/>
      <c r="Q608" s="367"/>
      <c r="R608" s="365"/>
      <c r="S608" s="368"/>
      <c r="T608" s="655"/>
      <c r="U608" s="365"/>
      <c r="V608" s="366"/>
      <c r="W608" s="364"/>
      <c r="X608" s="365"/>
      <c r="Y608" s="368"/>
      <c r="Z608" s="655"/>
      <c r="AA608" s="365"/>
      <c r="AB608" s="366"/>
      <c r="AC608" s="364"/>
      <c r="AD608" s="365"/>
      <c r="AE608" s="368"/>
      <c r="AF608" s="655"/>
      <c r="AG608" s="365"/>
      <c r="AH608" s="366"/>
      <c r="AI608" s="364"/>
      <c r="AJ608" s="365"/>
      <c r="AK608" s="368"/>
      <c r="AL608" s="655"/>
      <c r="AM608" s="365"/>
      <c r="AN608" s="366"/>
      <c r="AO608" s="369"/>
      <c r="AP608" s="506" t="s">
        <v>1152</v>
      </c>
      <c r="AQ608" s="372"/>
      <c r="AR608" s="653" t="s">
        <v>7472</v>
      </c>
      <c r="AS608" s="353"/>
      <c r="AT608" s="382">
        <v>0.0</v>
      </c>
      <c r="AU608" s="657">
        <v>100.0</v>
      </c>
      <c r="AV608" s="382">
        <v>0.0</v>
      </c>
      <c r="AW608" s="658">
        <v>100.0</v>
      </c>
      <c r="AX608" s="393" t="s">
        <v>3049</v>
      </c>
    </row>
    <row r="609">
      <c r="A609" s="480" t="s">
        <v>5132</v>
      </c>
      <c r="B609" s="433">
        <v>46169.0</v>
      </c>
      <c r="C609" s="434" t="s">
        <v>8103</v>
      </c>
      <c r="D609" s="363" t="s">
        <v>8104</v>
      </c>
      <c r="E609" s="367"/>
      <c r="F609" s="365"/>
      <c r="G609" s="368"/>
      <c r="H609" s="655"/>
      <c r="I609" s="365"/>
      <c r="J609" s="366"/>
      <c r="K609" s="367"/>
      <c r="L609" s="365"/>
      <c r="M609" s="368"/>
      <c r="N609" s="655"/>
      <c r="O609" s="365"/>
      <c r="P609" s="366"/>
      <c r="Q609" s="367"/>
      <c r="R609" s="365"/>
      <c r="S609" s="368"/>
      <c r="T609" s="655"/>
      <c r="U609" s="365"/>
      <c r="V609" s="366"/>
      <c r="W609" s="364"/>
      <c r="X609" s="365"/>
      <c r="Y609" s="368"/>
      <c r="Z609" s="655"/>
      <c r="AA609" s="365"/>
      <c r="AB609" s="366"/>
      <c r="AC609" s="364"/>
      <c r="AD609" s="365"/>
      <c r="AE609" s="368"/>
      <c r="AF609" s="655"/>
      <c r="AG609" s="365"/>
      <c r="AH609" s="366"/>
      <c r="AI609" s="364"/>
      <c r="AJ609" s="365"/>
      <c r="AK609" s="368"/>
      <c r="AL609" s="655"/>
      <c r="AM609" s="365"/>
      <c r="AN609" s="366"/>
      <c r="AO609" s="369"/>
      <c r="AP609" s="506" t="s">
        <v>1152</v>
      </c>
      <c r="AQ609" s="380"/>
      <c r="AR609" s="653" t="s">
        <v>7472</v>
      </c>
      <c r="AS609" s="353"/>
      <c r="AT609" s="382">
        <v>0.0</v>
      </c>
      <c r="AU609" s="657">
        <v>100.0</v>
      </c>
      <c r="AV609" s="382">
        <v>0.0</v>
      </c>
      <c r="AW609" s="658">
        <v>100.0</v>
      </c>
      <c r="AX609" s="393" t="s">
        <v>3049</v>
      </c>
    </row>
    <row r="610">
      <c r="A610" s="480" t="s">
        <v>5138</v>
      </c>
      <c r="B610" s="433">
        <v>46168.0</v>
      </c>
      <c r="C610" s="434" t="s">
        <v>6070</v>
      </c>
      <c r="D610" s="363" t="s">
        <v>6071</v>
      </c>
      <c r="E610" s="367"/>
      <c r="F610" s="365"/>
      <c r="G610" s="368"/>
      <c r="H610" s="655"/>
      <c r="I610" s="365"/>
      <c r="J610" s="366"/>
      <c r="K610" s="367"/>
      <c r="L610" s="365"/>
      <c r="M610" s="368"/>
      <c r="N610" s="655"/>
      <c r="O610" s="365"/>
      <c r="P610" s="366"/>
      <c r="Q610" s="367"/>
      <c r="R610" s="365"/>
      <c r="S610" s="368"/>
      <c r="T610" s="655"/>
      <c r="U610" s="365"/>
      <c r="V610" s="366"/>
      <c r="W610" s="364"/>
      <c r="X610" s="365"/>
      <c r="Y610" s="368"/>
      <c r="Z610" s="655"/>
      <c r="AA610" s="365"/>
      <c r="AB610" s="366"/>
      <c r="AC610" s="364"/>
      <c r="AD610" s="365"/>
      <c r="AE610" s="368"/>
      <c r="AF610" s="655"/>
      <c r="AG610" s="365"/>
      <c r="AH610" s="366"/>
      <c r="AI610" s="364"/>
      <c r="AJ610" s="365"/>
      <c r="AK610" s="368"/>
      <c r="AL610" s="655"/>
      <c r="AM610" s="365"/>
      <c r="AN610" s="366"/>
      <c r="AO610" s="369"/>
      <c r="AP610" s="506" t="s">
        <v>1152</v>
      </c>
      <c r="AQ610" s="372"/>
      <c r="AR610" s="653"/>
      <c r="AS610" s="353"/>
      <c r="AT610" s="382" t="s">
        <v>2869</v>
      </c>
      <c r="AU610" s="657" t="s">
        <v>2869</v>
      </c>
      <c r="AV610" s="382" t="s">
        <v>2869</v>
      </c>
      <c r="AW610" s="658" t="s">
        <v>2869</v>
      </c>
      <c r="AX610" s="393"/>
    </row>
    <row r="611">
      <c r="A611" s="480" t="s">
        <v>5132</v>
      </c>
      <c r="B611" s="433">
        <v>46169.0</v>
      </c>
      <c r="C611" s="434" t="s">
        <v>8105</v>
      </c>
      <c r="D611" s="363" t="s">
        <v>8106</v>
      </c>
      <c r="E611" s="367"/>
      <c r="F611" s="365"/>
      <c r="G611" s="368"/>
      <c r="H611" s="655"/>
      <c r="I611" s="365"/>
      <c r="J611" s="366"/>
      <c r="K611" s="367"/>
      <c r="L611" s="365"/>
      <c r="M611" s="368"/>
      <c r="N611" s="655"/>
      <c r="O611" s="365"/>
      <c r="P611" s="366"/>
      <c r="Q611" s="367"/>
      <c r="R611" s="365"/>
      <c r="S611" s="368"/>
      <c r="T611" s="655"/>
      <c r="U611" s="365"/>
      <c r="V611" s="366"/>
      <c r="W611" s="364"/>
      <c r="X611" s="365"/>
      <c r="Y611" s="368"/>
      <c r="Z611" s="655"/>
      <c r="AA611" s="365"/>
      <c r="AB611" s="366"/>
      <c r="AC611" s="364"/>
      <c r="AD611" s="365"/>
      <c r="AE611" s="368"/>
      <c r="AF611" s="655"/>
      <c r="AG611" s="365"/>
      <c r="AH611" s="366"/>
      <c r="AI611" s="364"/>
      <c r="AJ611" s="365"/>
      <c r="AK611" s="368"/>
      <c r="AL611" s="655"/>
      <c r="AM611" s="365"/>
      <c r="AN611" s="366"/>
      <c r="AO611" s="369"/>
      <c r="AP611" s="506" t="s">
        <v>1152</v>
      </c>
      <c r="AQ611" s="372"/>
      <c r="AR611" s="653"/>
      <c r="AS611" s="353"/>
      <c r="AT611" s="382" t="s">
        <v>2869</v>
      </c>
      <c r="AU611" s="657" t="s">
        <v>2869</v>
      </c>
      <c r="AV611" s="382" t="s">
        <v>2869</v>
      </c>
      <c r="AW611" s="658" t="s">
        <v>2869</v>
      </c>
      <c r="AX611" s="393"/>
    </row>
    <row r="612">
      <c r="A612" s="480" t="s">
        <v>5164</v>
      </c>
      <c r="B612" s="433">
        <v>46167.0</v>
      </c>
      <c r="C612" s="434" t="s">
        <v>8107</v>
      </c>
      <c r="D612" s="363" t="s">
        <v>8108</v>
      </c>
      <c r="E612" s="367"/>
      <c r="F612" s="365"/>
      <c r="G612" s="368"/>
      <c r="H612" s="655"/>
      <c r="I612" s="365"/>
      <c r="J612" s="366"/>
      <c r="K612" s="367"/>
      <c r="L612" s="365"/>
      <c r="M612" s="368"/>
      <c r="N612" s="655"/>
      <c r="O612" s="365"/>
      <c r="P612" s="366"/>
      <c r="Q612" s="367"/>
      <c r="R612" s="365"/>
      <c r="S612" s="368"/>
      <c r="T612" s="655"/>
      <c r="U612" s="365"/>
      <c r="V612" s="366"/>
      <c r="W612" s="364"/>
      <c r="X612" s="365"/>
      <c r="Y612" s="368"/>
      <c r="Z612" s="655"/>
      <c r="AA612" s="365"/>
      <c r="AB612" s="366"/>
      <c r="AC612" s="364"/>
      <c r="AD612" s="365"/>
      <c r="AE612" s="368"/>
      <c r="AF612" s="655"/>
      <c r="AG612" s="365"/>
      <c r="AH612" s="366"/>
      <c r="AI612" s="364"/>
      <c r="AJ612" s="365"/>
      <c r="AK612" s="368"/>
      <c r="AL612" s="655"/>
      <c r="AM612" s="365"/>
      <c r="AN612" s="366"/>
      <c r="AO612" s="369"/>
      <c r="AP612" s="506" t="s">
        <v>1591</v>
      </c>
      <c r="AQ612" s="372"/>
      <c r="AR612" s="653" t="s">
        <v>7472</v>
      </c>
      <c r="AS612" s="353"/>
      <c r="AT612" s="382">
        <v>0.0</v>
      </c>
      <c r="AU612" s="657">
        <v>100.0</v>
      </c>
      <c r="AV612" s="382">
        <v>0.0</v>
      </c>
      <c r="AW612" s="658">
        <v>100.0</v>
      </c>
      <c r="AX612" s="393" t="s">
        <v>3049</v>
      </c>
    </row>
    <row r="613">
      <c r="A613" s="480" t="s">
        <v>5132</v>
      </c>
      <c r="B613" s="433">
        <v>46169.0</v>
      </c>
      <c r="C613" s="434" t="s">
        <v>8109</v>
      </c>
      <c r="D613" s="363" t="s">
        <v>8110</v>
      </c>
      <c r="E613" s="367"/>
      <c r="F613" s="365"/>
      <c r="G613" s="368"/>
      <c r="H613" s="655"/>
      <c r="I613" s="365"/>
      <c r="J613" s="366"/>
      <c r="K613" s="367"/>
      <c r="L613" s="365"/>
      <c r="M613" s="368"/>
      <c r="N613" s="655"/>
      <c r="O613" s="365"/>
      <c r="P613" s="366"/>
      <c r="Q613" s="367"/>
      <c r="R613" s="365"/>
      <c r="S613" s="368"/>
      <c r="T613" s="655"/>
      <c r="U613" s="365"/>
      <c r="V613" s="366"/>
      <c r="W613" s="364"/>
      <c r="X613" s="365"/>
      <c r="Y613" s="368"/>
      <c r="Z613" s="655"/>
      <c r="AA613" s="365"/>
      <c r="AB613" s="366"/>
      <c r="AC613" s="364"/>
      <c r="AD613" s="365"/>
      <c r="AE613" s="368"/>
      <c r="AF613" s="655"/>
      <c r="AG613" s="365"/>
      <c r="AH613" s="366"/>
      <c r="AI613" s="364"/>
      <c r="AJ613" s="365"/>
      <c r="AK613" s="368"/>
      <c r="AL613" s="655"/>
      <c r="AM613" s="365"/>
      <c r="AN613" s="366"/>
      <c r="AO613" s="369"/>
      <c r="AP613" s="506" t="s">
        <v>1591</v>
      </c>
      <c r="AQ613" s="372"/>
      <c r="AR613" s="653" t="s">
        <v>7472</v>
      </c>
      <c r="AS613" s="353"/>
      <c r="AT613" s="382">
        <v>0.0</v>
      </c>
      <c r="AU613" s="657">
        <v>100.0</v>
      </c>
      <c r="AV613" s="382">
        <v>0.0</v>
      </c>
      <c r="AW613" s="658">
        <v>100.0</v>
      </c>
      <c r="AX613" s="393" t="s">
        <v>3049</v>
      </c>
    </row>
    <row r="614">
      <c r="A614" s="480" t="s">
        <v>5132</v>
      </c>
      <c r="B614" s="433">
        <v>46169.0</v>
      </c>
      <c r="C614" s="434" t="s">
        <v>8111</v>
      </c>
      <c r="D614" s="363" t="s">
        <v>8112</v>
      </c>
      <c r="E614" s="367"/>
      <c r="F614" s="365"/>
      <c r="G614" s="368"/>
      <c r="H614" s="655"/>
      <c r="I614" s="365"/>
      <c r="J614" s="366"/>
      <c r="K614" s="367"/>
      <c r="L614" s="365"/>
      <c r="M614" s="368"/>
      <c r="N614" s="655"/>
      <c r="O614" s="365"/>
      <c r="P614" s="366"/>
      <c r="Q614" s="367"/>
      <c r="R614" s="365"/>
      <c r="S614" s="368"/>
      <c r="T614" s="655"/>
      <c r="U614" s="365"/>
      <c r="V614" s="366"/>
      <c r="W614" s="364"/>
      <c r="X614" s="365"/>
      <c r="Y614" s="368"/>
      <c r="Z614" s="655"/>
      <c r="AA614" s="365"/>
      <c r="AB614" s="366"/>
      <c r="AC614" s="364"/>
      <c r="AD614" s="365"/>
      <c r="AE614" s="368"/>
      <c r="AF614" s="655"/>
      <c r="AG614" s="365"/>
      <c r="AH614" s="366"/>
      <c r="AI614" s="364"/>
      <c r="AJ614" s="365"/>
      <c r="AK614" s="368"/>
      <c r="AL614" s="655"/>
      <c r="AM614" s="365"/>
      <c r="AN614" s="366"/>
      <c r="AO614" s="369"/>
      <c r="AP614" s="506" t="s">
        <v>1591</v>
      </c>
      <c r="AQ614" s="372"/>
      <c r="AR614" s="653" t="s">
        <v>7472</v>
      </c>
      <c r="AS614" s="353"/>
      <c r="AT614" s="382">
        <v>0.0</v>
      </c>
      <c r="AU614" s="657">
        <v>100.0</v>
      </c>
      <c r="AV614" s="382">
        <v>0.0</v>
      </c>
      <c r="AW614" s="658">
        <v>100.0</v>
      </c>
      <c r="AX614" s="393" t="s">
        <v>3049</v>
      </c>
    </row>
    <row r="615">
      <c r="A615" s="480" t="s">
        <v>5138</v>
      </c>
      <c r="B615" s="433">
        <v>46168.0</v>
      </c>
      <c r="C615" s="434" t="s">
        <v>6074</v>
      </c>
      <c r="D615" s="363" t="s">
        <v>6075</v>
      </c>
      <c r="E615" s="367"/>
      <c r="F615" s="365"/>
      <c r="G615" s="368"/>
      <c r="H615" s="655"/>
      <c r="I615" s="365"/>
      <c r="J615" s="366"/>
      <c r="K615" s="367"/>
      <c r="L615" s="365"/>
      <c r="M615" s="368"/>
      <c r="N615" s="655"/>
      <c r="O615" s="365"/>
      <c r="P615" s="366"/>
      <c r="Q615" s="367"/>
      <c r="R615" s="365"/>
      <c r="S615" s="368"/>
      <c r="T615" s="655"/>
      <c r="U615" s="365">
        <v>1.0</v>
      </c>
      <c r="V615" s="366"/>
      <c r="W615" s="364"/>
      <c r="X615" s="365"/>
      <c r="Y615" s="368"/>
      <c r="Z615" s="655"/>
      <c r="AA615" s="365"/>
      <c r="AB615" s="366"/>
      <c r="AC615" s="364"/>
      <c r="AD615" s="365"/>
      <c r="AE615" s="368"/>
      <c r="AF615" s="655"/>
      <c r="AG615" s="365"/>
      <c r="AH615" s="366"/>
      <c r="AI615" s="364"/>
      <c r="AJ615" s="365"/>
      <c r="AK615" s="368"/>
      <c r="AL615" s="655"/>
      <c r="AM615" s="365"/>
      <c r="AN615" s="366"/>
      <c r="AO615" s="369" t="s">
        <v>1062</v>
      </c>
      <c r="AP615" s="506" t="s">
        <v>1591</v>
      </c>
      <c r="AQ615" s="380" t="s">
        <v>8113</v>
      </c>
      <c r="AR615" s="653" t="s">
        <v>7472</v>
      </c>
      <c r="AS615" s="353"/>
      <c r="AT615" s="382">
        <v>0.0</v>
      </c>
      <c r="AU615" s="657">
        <v>100.0</v>
      </c>
      <c r="AV615" s="382">
        <v>3.0</v>
      </c>
      <c r="AW615" s="658">
        <v>97.0</v>
      </c>
      <c r="AX615" s="393" t="s">
        <v>3049</v>
      </c>
    </row>
    <row r="616">
      <c r="A616" s="480" t="s">
        <v>5138</v>
      </c>
      <c r="B616" s="433">
        <v>46168.0</v>
      </c>
      <c r="C616" s="434" t="s">
        <v>6076</v>
      </c>
      <c r="D616" s="363" t="s">
        <v>6077</v>
      </c>
      <c r="E616" s="367"/>
      <c r="F616" s="365"/>
      <c r="G616" s="368"/>
      <c r="H616" s="655"/>
      <c r="I616" s="365"/>
      <c r="J616" s="366"/>
      <c r="K616" s="367"/>
      <c r="L616" s="365"/>
      <c r="M616" s="368"/>
      <c r="N616" s="655"/>
      <c r="O616" s="365"/>
      <c r="P616" s="366"/>
      <c r="Q616" s="367"/>
      <c r="R616" s="365"/>
      <c r="S616" s="368"/>
      <c r="T616" s="655"/>
      <c r="U616" s="365"/>
      <c r="V616" s="366"/>
      <c r="W616" s="364"/>
      <c r="X616" s="365"/>
      <c r="Y616" s="368"/>
      <c r="Z616" s="655"/>
      <c r="AA616" s="365"/>
      <c r="AB616" s="366"/>
      <c r="AC616" s="364"/>
      <c r="AD616" s="365"/>
      <c r="AE616" s="368"/>
      <c r="AF616" s="655"/>
      <c r="AG616" s="365"/>
      <c r="AH616" s="366"/>
      <c r="AI616" s="364"/>
      <c r="AJ616" s="365"/>
      <c r="AK616" s="368"/>
      <c r="AL616" s="655"/>
      <c r="AM616" s="365"/>
      <c r="AN616" s="366"/>
      <c r="AO616" s="369"/>
      <c r="AP616" s="506" t="s">
        <v>1591</v>
      </c>
      <c r="AQ616" s="372"/>
      <c r="AR616" s="653" t="s">
        <v>7472</v>
      </c>
      <c r="AS616" s="353"/>
      <c r="AT616" s="382">
        <v>0.0</v>
      </c>
      <c r="AU616" s="657">
        <v>100.0</v>
      </c>
      <c r="AV616" s="382">
        <v>0.0</v>
      </c>
      <c r="AW616" s="658">
        <v>100.0</v>
      </c>
      <c r="AX616" s="393" t="s">
        <v>3049</v>
      </c>
    </row>
    <row r="617">
      <c r="A617" s="480" t="s">
        <v>5132</v>
      </c>
      <c r="B617" s="433">
        <v>46169.0</v>
      </c>
      <c r="C617" s="434" t="s">
        <v>6078</v>
      </c>
      <c r="D617" s="363" t="s">
        <v>6079</v>
      </c>
      <c r="E617" s="367"/>
      <c r="F617" s="365"/>
      <c r="G617" s="368"/>
      <c r="H617" s="655"/>
      <c r="I617" s="365"/>
      <c r="J617" s="366"/>
      <c r="K617" s="367"/>
      <c r="L617" s="365"/>
      <c r="M617" s="368"/>
      <c r="N617" s="655"/>
      <c r="O617" s="365"/>
      <c r="P617" s="366"/>
      <c r="Q617" s="367"/>
      <c r="R617" s="365"/>
      <c r="S617" s="368"/>
      <c r="T617" s="655"/>
      <c r="U617" s="365"/>
      <c r="V617" s="366"/>
      <c r="W617" s="364"/>
      <c r="X617" s="365"/>
      <c r="Y617" s="368"/>
      <c r="Z617" s="655"/>
      <c r="AA617" s="365"/>
      <c r="AB617" s="366"/>
      <c r="AC617" s="364"/>
      <c r="AD617" s="365"/>
      <c r="AE617" s="368"/>
      <c r="AF617" s="655"/>
      <c r="AG617" s="365"/>
      <c r="AH617" s="366"/>
      <c r="AI617" s="364"/>
      <c r="AJ617" s="365"/>
      <c r="AK617" s="368"/>
      <c r="AL617" s="655"/>
      <c r="AM617" s="365"/>
      <c r="AN617" s="366"/>
      <c r="AO617" s="369"/>
      <c r="AP617" s="506" t="s">
        <v>1591</v>
      </c>
      <c r="AQ617" s="372"/>
      <c r="AR617" s="653"/>
      <c r="AS617" s="353"/>
      <c r="AT617" s="382" t="s">
        <v>2869</v>
      </c>
      <c r="AU617" s="657" t="s">
        <v>2869</v>
      </c>
      <c r="AV617" s="382" t="s">
        <v>2869</v>
      </c>
      <c r="AW617" s="658" t="s">
        <v>2869</v>
      </c>
      <c r="AX617" s="393"/>
    </row>
    <row r="618">
      <c r="A618" s="480" t="s">
        <v>5132</v>
      </c>
      <c r="B618" s="433">
        <v>46169.0</v>
      </c>
      <c r="C618" s="434" t="s">
        <v>6080</v>
      </c>
      <c r="D618" s="363" t="s">
        <v>6081</v>
      </c>
      <c r="E618" s="367"/>
      <c r="F618" s="365"/>
      <c r="G618" s="368"/>
      <c r="H618" s="655"/>
      <c r="I618" s="365"/>
      <c r="J618" s="366"/>
      <c r="K618" s="367"/>
      <c r="L618" s="365"/>
      <c r="M618" s="368"/>
      <c r="N618" s="655"/>
      <c r="O618" s="365"/>
      <c r="P618" s="366"/>
      <c r="Q618" s="367"/>
      <c r="R618" s="365"/>
      <c r="S618" s="368"/>
      <c r="T618" s="655"/>
      <c r="U618" s="365"/>
      <c r="V618" s="366"/>
      <c r="W618" s="364"/>
      <c r="X618" s="365"/>
      <c r="Y618" s="368"/>
      <c r="Z618" s="655"/>
      <c r="AA618" s="365"/>
      <c r="AB618" s="366"/>
      <c r="AC618" s="364"/>
      <c r="AD618" s="365"/>
      <c r="AE618" s="368"/>
      <c r="AF618" s="655"/>
      <c r="AG618" s="365"/>
      <c r="AH618" s="366"/>
      <c r="AI618" s="364"/>
      <c r="AJ618" s="365"/>
      <c r="AK618" s="368"/>
      <c r="AL618" s="655"/>
      <c r="AM618" s="365"/>
      <c r="AN618" s="366"/>
      <c r="AO618" s="369" t="s">
        <v>568</v>
      </c>
      <c r="AP618" s="506" t="s">
        <v>1591</v>
      </c>
      <c r="AQ618" s="372"/>
      <c r="AR618" s="653"/>
      <c r="AS618" s="353"/>
      <c r="AT618" s="382" t="s">
        <v>2869</v>
      </c>
      <c r="AU618" s="657" t="s">
        <v>2869</v>
      </c>
      <c r="AV618" s="382" t="s">
        <v>2869</v>
      </c>
      <c r="AW618" s="658" t="s">
        <v>2869</v>
      </c>
      <c r="AX618" s="393"/>
    </row>
    <row r="619">
      <c r="A619" s="480" t="s">
        <v>5132</v>
      </c>
      <c r="B619" s="433">
        <v>46169.0</v>
      </c>
      <c r="C619" s="434" t="s">
        <v>8114</v>
      </c>
      <c r="D619" s="363" t="s">
        <v>8115</v>
      </c>
      <c r="E619" s="367"/>
      <c r="F619" s="365"/>
      <c r="G619" s="368"/>
      <c r="H619" s="655"/>
      <c r="I619" s="365"/>
      <c r="J619" s="366"/>
      <c r="K619" s="367"/>
      <c r="L619" s="365"/>
      <c r="M619" s="368"/>
      <c r="N619" s="655"/>
      <c r="O619" s="365"/>
      <c r="P619" s="366"/>
      <c r="Q619" s="367"/>
      <c r="R619" s="365"/>
      <c r="S619" s="368"/>
      <c r="T619" s="655"/>
      <c r="U619" s="365"/>
      <c r="V619" s="366"/>
      <c r="W619" s="364"/>
      <c r="X619" s="365"/>
      <c r="Y619" s="368"/>
      <c r="Z619" s="655"/>
      <c r="AA619" s="365"/>
      <c r="AB619" s="366"/>
      <c r="AC619" s="364"/>
      <c r="AD619" s="365"/>
      <c r="AE619" s="368"/>
      <c r="AF619" s="655"/>
      <c r="AG619" s="365"/>
      <c r="AH619" s="366"/>
      <c r="AI619" s="364"/>
      <c r="AJ619" s="365"/>
      <c r="AK619" s="368"/>
      <c r="AL619" s="655"/>
      <c r="AM619" s="365"/>
      <c r="AN619" s="366"/>
      <c r="AO619" s="369"/>
      <c r="AP619" s="506" t="s">
        <v>1591</v>
      </c>
      <c r="AQ619" s="372"/>
      <c r="AR619" s="653"/>
      <c r="AS619" s="353"/>
      <c r="AT619" s="382" t="s">
        <v>2869</v>
      </c>
      <c r="AU619" s="657" t="s">
        <v>2869</v>
      </c>
      <c r="AV619" s="382" t="s">
        <v>2869</v>
      </c>
      <c r="AW619" s="658" t="s">
        <v>2869</v>
      </c>
      <c r="AX619" s="393"/>
    </row>
    <row r="620">
      <c r="A620" s="480" t="s">
        <v>5138</v>
      </c>
      <c r="B620" s="433">
        <v>46168.0</v>
      </c>
      <c r="C620" s="434" t="s">
        <v>8116</v>
      </c>
      <c r="D620" s="363" t="s">
        <v>8117</v>
      </c>
      <c r="E620" s="367"/>
      <c r="F620" s="365"/>
      <c r="G620" s="368"/>
      <c r="H620" s="655"/>
      <c r="I620" s="365"/>
      <c r="J620" s="366"/>
      <c r="K620" s="367"/>
      <c r="L620" s="365"/>
      <c r="M620" s="368"/>
      <c r="N620" s="655"/>
      <c r="O620" s="365"/>
      <c r="P620" s="366"/>
      <c r="Q620" s="367"/>
      <c r="R620" s="365"/>
      <c r="S620" s="368"/>
      <c r="T620" s="655"/>
      <c r="U620" s="365"/>
      <c r="V620" s="366"/>
      <c r="W620" s="364"/>
      <c r="X620" s="365"/>
      <c r="Y620" s="368"/>
      <c r="Z620" s="655"/>
      <c r="AA620" s="365"/>
      <c r="AB620" s="366"/>
      <c r="AC620" s="364"/>
      <c r="AD620" s="365"/>
      <c r="AE620" s="368"/>
      <c r="AF620" s="655"/>
      <c r="AG620" s="365"/>
      <c r="AH620" s="366"/>
      <c r="AI620" s="364"/>
      <c r="AJ620" s="365"/>
      <c r="AK620" s="368"/>
      <c r="AL620" s="655"/>
      <c r="AM620" s="365"/>
      <c r="AN620" s="366"/>
      <c r="AO620" s="369"/>
      <c r="AP620" s="506" t="s">
        <v>1591</v>
      </c>
      <c r="AQ620" s="372"/>
      <c r="AR620" s="653"/>
      <c r="AS620" s="353"/>
      <c r="AT620" s="382" t="s">
        <v>2869</v>
      </c>
      <c r="AU620" s="657" t="s">
        <v>2869</v>
      </c>
      <c r="AV620" s="382" t="s">
        <v>2869</v>
      </c>
      <c r="AW620" s="658" t="s">
        <v>2869</v>
      </c>
      <c r="AX620" s="393"/>
    </row>
    <row r="621">
      <c r="A621" s="480" t="s">
        <v>5164</v>
      </c>
      <c r="B621" s="433">
        <v>46167.0</v>
      </c>
      <c r="C621" s="434" t="s">
        <v>8118</v>
      </c>
      <c r="D621" s="363" t="s">
        <v>8119</v>
      </c>
      <c r="E621" s="367"/>
      <c r="F621" s="365"/>
      <c r="G621" s="368"/>
      <c r="H621" s="655"/>
      <c r="I621" s="365"/>
      <c r="J621" s="366"/>
      <c r="K621" s="367"/>
      <c r="L621" s="365"/>
      <c r="M621" s="368"/>
      <c r="N621" s="655"/>
      <c r="O621" s="365"/>
      <c r="P621" s="366"/>
      <c r="Q621" s="367"/>
      <c r="R621" s="365"/>
      <c r="S621" s="368"/>
      <c r="T621" s="655"/>
      <c r="U621" s="365"/>
      <c r="V621" s="366"/>
      <c r="W621" s="364"/>
      <c r="X621" s="365"/>
      <c r="Y621" s="368"/>
      <c r="Z621" s="655"/>
      <c r="AA621" s="365"/>
      <c r="AB621" s="366"/>
      <c r="AC621" s="364"/>
      <c r="AD621" s="365"/>
      <c r="AE621" s="368"/>
      <c r="AF621" s="655"/>
      <c r="AG621" s="365"/>
      <c r="AH621" s="366"/>
      <c r="AI621" s="364"/>
      <c r="AJ621" s="365"/>
      <c r="AK621" s="368"/>
      <c r="AL621" s="655"/>
      <c r="AM621" s="365"/>
      <c r="AN621" s="366"/>
      <c r="AO621" s="369"/>
      <c r="AP621" s="506" t="s">
        <v>1591</v>
      </c>
      <c r="AQ621" s="372"/>
      <c r="AR621" s="653"/>
      <c r="AS621" s="353"/>
      <c r="AT621" s="382" t="s">
        <v>2869</v>
      </c>
      <c r="AU621" s="657" t="s">
        <v>2869</v>
      </c>
      <c r="AV621" s="382" t="s">
        <v>2869</v>
      </c>
      <c r="AW621" s="658" t="s">
        <v>2869</v>
      </c>
      <c r="AX621" s="393"/>
    </row>
    <row r="622">
      <c r="A622" s="480" t="s">
        <v>5138</v>
      </c>
      <c r="B622" s="433">
        <v>46168.0</v>
      </c>
      <c r="C622" s="434" t="s">
        <v>8120</v>
      </c>
      <c r="D622" s="363" t="s">
        <v>8121</v>
      </c>
      <c r="E622" s="367"/>
      <c r="F622" s="365"/>
      <c r="G622" s="368"/>
      <c r="H622" s="655"/>
      <c r="I622" s="365"/>
      <c r="J622" s="366"/>
      <c r="K622" s="367"/>
      <c r="L622" s="365"/>
      <c r="M622" s="368"/>
      <c r="N622" s="655"/>
      <c r="O622" s="365"/>
      <c r="P622" s="366"/>
      <c r="Q622" s="367"/>
      <c r="R622" s="365"/>
      <c r="S622" s="368"/>
      <c r="T622" s="655"/>
      <c r="U622" s="365"/>
      <c r="V622" s="366"/>
      <c r="W622" s="364"/>
      <c r="X622" s="365"/>
      <c r="Y622" s="368"/>
      <c r="Z622" s="655"/>
      <c r="AA622" s="365"/>
      <c r="AB622" s="366"/>
      <c r="AC622" s="364"/>
      <c r="AD622" s="365"/>
      <c r="AE622" s="368"/>
      <c r="AF622" s="655"/>
      <c r="AG622" s="365"/>
      <c r="AH622" s="366"/>
      <c r="AI622" s="364"/>
      <c r="AJ622" s="365"/>
      <c r="AK622" s="368"/>
      <c r="AL622" s="655"/>
      <c r="AM622" s="365"/>
      <c r="AN622" s="366"/>
      <c r="AO622" s="369"/>
      <c r="AP622" s="506" t="s">
        <v>1591</v>
      </c>
      <c r="AQ622" s="372"/>
      <c r="AR622" s="653"/>
      <c r="AS622" s="353"/>
      <c r="AT622" s="382" t="s">
        <v>2869</v>
      </c>
      <c r="AU622" s="657" t="s">
        <v>2869</v>
      </c>
      <c r="AV622" s="382" t="s">
        <v>2869</v>
      </c>
      <c r="AW622" s="658" t="s">
        <v>2869</v>
      </c>
      <c r="AX622" s="393"/>
    </row>
    <row r="623">
      <c r="A623" s="480" t="s">
        <v>5132</v>
      </c>
      <c r="B623" s="433">
        <v>46169.0</v>
      </c>
      <c r="C623" s="434" t="s">
        <v>8122</v>
      </c>
      <c r="D623" s="363" t="s">
        <v>8123</v>
      </c>
      <c r="E623" s="367"/>
      <c r="F623" s="365"/>
      <c r="G623" s="368"/>
      <c r="H623" s="655"/>
      <c r="I623" s="365"/>
      <c r="J623" s="366"/>
      <c r="K623" s="367"/>
      <c r="L623" s="365"/>
      <c r="M623" s="368"/>
      <c r="N623" s="655"/>
      <c r="O623" s="365"/>
      <c r="P623" s="366"/>
      <c r="Q623" s="367"/>
      <c r="R623" s="365"/>
      <c r="S623" s="368"/>
      <c r="T623" s="655"/>
      <c r="U623" s="365"/>
      <c r="V623" s="366"/>
      <c r="W623" s="364"/>
      <c r="X623" s="365"/>
      <c r="Y623" s="368"/>
      <c r="Z623" s="655"/>
      <c r="AA623" s="365"/>
      <c r="AB623" s="366"/>
      <c r="AC623" s="364"/>
      <c r="AD623" s="365"/>
      <c r="AE623" s="368"/>
      <c r="AF623" s="655"/>
      <c r="AG623" s="365"/>
      <c r="AH623" s="366"/>
      <c r="AI623" s="364"/>
      <c r="AJ623" s="365"/>
      <c r="AK623" s="368"/>
      <c r="AL623" s="655"/>
      <c r="AM623" s="365"/>
      <c r="AN623" s="366"/>
      <c r="AO623" s="369"/>
      <c r="AP623" s="506" t="s">
        <v>1591</v>
      </c>
      <c r="AQ623" s="380"/>
      <c r="AR623" s="653"/>
      <c r="AS623" s="353"/>
      <c r="AT623" s="382" t="s">
        <v>2869</v>
      </c>
      <c r="AU623" s="657" t="s">
        <v>2869</v>
      </c>
      <c r="AV623" s="382" t="s">
        <v>2869</v>
      </c>
      <c r="AW623" s="658" t="s">
        <v>2869</v>
      </c>
      <c r="AX623" s="393"/>
    </row>
    <row r="624">
      <c r="A624" s="480" t="s">
        <v>5138</v>
      </c>
      <c r="B624" s="433">
        <v>46168.0</v>
      </c>
      <c r="C624" s="434" t="s">
        <v>8124</v>
      </c>
      <c r="D624" s="363" t="s">
        <v>8125</v>
      </c>
      <c r="E624" s="367"/>
      <c r="F624" s="365"/>
      <c r="G624" s="368"/>
      <c r="H624" s="655"/>
      <c r="I624" s="365"/>
      <c r="J624" s="366"/>
      <c r="K624" s="367"/>
      <c r="L624" s="365"/>
      <c r="M624" s="368"/>
      <c r="N624" s="655"/>
      <c r="O624" s="365"/>
      <c r="P624" s="366"/>
      <c r="Q624" s="367"/>
      <c r="R624" s="365"/>
      <c r="S624" s="368"/>
      <c r="T624" s="655"/>
      <c r="U624" s="365"/>
      <c r="V624" s="366"/>
      <c r="W624" s="364"/>
      <c r="X624" s="365"/>
      <c r="Y624" s="368"/>
      <c r="Z624" s="655"/>
      <c r="AA624" s="365"/>
      <c r="AB624" s="366"/>
      <c r="AC624" s="364"/>
      <c r="AD624" s="365"/>
      <c r="AE624" s="368"/>
      <c r="AF624" s="655"/>
      <c r="AG624" s="365"/>
      <c r="AH624" s="366"/>
      <c r="AI624" s="364"/>
      <c r="AJ624" s="365"/>
      <c r="AK624" s="368"/>
      <c r="AL624" s="655"/>
      <c r="AM624" s="365"/>
      <c r="AN624" s="366"/>
      <c r="AO624" s="369"/>
      <c r="AP624" s="506" t="s">
        <v>1591</v>
      </c>
      <c r="AQ624" s="372"/>
      <c r="AR624" s="653"/>
      <c r="AS624" s="353"/>
      <c r="AT624" s="382" t="s">
        <v>2869</v>
      </c>
      <c r="AU624" s="657" t="s">
        <v>2869</v>
      </c>
      <c r="AV624" s="382" t="s">
        <v>2869</v>
      </c>
      <c r="AW624" s="658" t="s">
        <v>2869</v>
      </c>
      <c r="AX624" s="393"/>
    </row>
    <row r="625">
      <c r="A625" s="480" t="s">
        <v>5138</v>
      </c>
      <c r="B625" s="433">
        <v>46168.0</v>
      </c>
      <c r="C625" s="434" t="s">
        <v>8126</v>
      </c>
      <c r="D625" s="363" t="s">
        <v>8127</v>
      </c>
      <c r="E625" s="367"/>
      <c r="F625" s="365"/>
      <c r="G625" s="368"/>
      <c r="H625" s="655"/>
      <c r="I625" s="365"/>
      <c r="J625" s="366"/>
      <c r="K625" s="367"/>
      <c r="L625" s="365"/>
      <c r="M625" s="368"/>
      <c r="N625" s="655"/>
      <c r="O625" s="365"/>
      <c r="P625" s="366"/>
      <c r="Q625" s="367"/>
      <c r="R625" s="365"/>
      <c r="S625" s="368"/>
      <c r="T625" s="655"/>
      <c r="U625" s="365"/>
      <c r="V625" s="366"/>
      <c r="W625" s="364"/>
      <c r="X625" s="365"/>
      <c r="Y625" s="368"/>
      <c r="Z625" s="655"/>
      <c r="AA625" s="365"/>
      <c r="AB625" s="366"/>
      <c r="AC625" s="364"/>
      <c r="AD625" s="365"/>
      <c r="AE625" s="368"/>
      <c r="AF625" s="655"/>
      <c r="AG625" s="365"/>
      <c r="AH625" s="366"/>
      <c r="AI625" s="364"/>
      <c r="AJ625" s="365"/>
      <c r="AK625" s="368"/>
      <c r="AL625" s="655"/>
      <c r="AM625" s="365"/>
      <c r="AN625" s="366"/>
      <c r="AO625" s="369"/>
      <c r="AP625" s="506" t="s">
        <v>1591</v>
      </c>
      <c r="AQ625" s="380"/>
      <c r="AR625" s="653"/>
      <c r="AS625" s="353"/>
      <c r="AT625" s="382" t="s">
        <v>2869</v>
      </c>
      <c r="AU625" s="657" t="s">
        <v>2869</v>
      </c>
      <c r="AV625" s="382" t="s">
        <v>2869</v>
      </c>
      <c r="AW625" s="658" t="s">
        <v>2869</v>
      </c>
      <c r="AX625" s="393"/>
    </row>
    <row r="626">
      <c r="A626" s="480" t="s">
        <v>5135</v>
      </c>
      <c r="B626" s="433">
        <v>46170.0</v>
      </c>
      <c r="C626" s="434" t="s">
        <v>6091</v>
      </c>
      <c r="D626" s="363" t="s">
        <v>6092</v>
      </c>
      <c r="E626" s="367"/>
      <c r="F626" s="365"/>
      <c r="G626" s="368"/>
      <c r="H626" s="655"/>
      <c r="I626" s="365"/>
      <c r="J626" s="366"/>
      <c r="K626" s="367"/>
      <c r="L626" s="365"/>
      <c r="M626" s="368"/>
      <c r="N626" s="655"/>
      <c r="O626" s="365"/>
      <c r="P626" s="366"/>
      <c r="Q626" s="367"/>
      <c r="R626" s="365"/>
      <c r="S626" s="368"/>
      <c r="T626" s="655"/>
      <c r="U626" s="365">
        <v>1.0</v>
      </c>
      <c r="V626" s="366"/>
      <c r="W626" s="364"/>
      <c r="X626" s="365"/>
      <c r="Y626" s="368"/>
      <c r="Z626" s="655"/>
      <c r="AA626" s="365"/>
      <c r="AB626" s="366"/>
      <c r="AC626" s="364"/>
      <c r="AD626" s="365"/>
      <c r="AE626" s="368"/>
      <c r="AF626" s="655"/>
      <c r="AG626" s="365"/>
      <c r="AH626" s="366"/>
      <c r="AI626" s="364"/>
      <c r="AJ626" s="365"/>
      <c r="AK626" s="368"/>
      <c r="AL626" s="655"/>
      <c r="AM626" s="365"/>
      <c r="AN626" s="366"/>
      <c r="AO626" s="369"/>
      <c r="AP626" s="481" t="s">
        <v>3006</v>
      </c>
      <c r="AQ626" s="380" t="s">
        <v>8128</v>
      </c>
      <c r="AR626" s="653" t="s">
        <v>7472</v>
      </c>
      <c r="AS626" s="353"/>
      <c r="AT626" s="382">
        <v>0.0</v>
      </c>
      <c r="AU626" s="657">
        <v>100.0</v>
      </c>
      <c r="AV626" s="382">
        <v>3.0</v>
      </c>
      <c r="AW626" s="658">
        <v>97.0</v>
      </c>
      <c r="AX626" s="393" t="s">
        <v>3049</v>
      </c>
    </row>
    <row r="627">
      <c r="A627" s="480" t="s">
        <v>5132</v>
      </c>
      <c r="B627" s="433">
        <v>46169.0</v>
      </c>
      <c r="C627" s="434" t="s">
        <v>6093</v>
      </c>
      <c r="D627" s="363" t="s">
        <v>6094</v>
      </c>
      <c r="E627" s="367"/>
      <c r="F627" s="365"/>
      <c r="G627" s="368"/>
      <c r="H627" s="655"/>
      <c r="I627" s="365"/>
      <c r="J627" s="366"/>
      <c r="K627" s="367"/>
      <c r="L627" s="365"/>
      <c r="M627" s="368"/>
      <c r="N627" s="655"/>
      <c r="O627" s="365"/>
      <c r="P627" s="366"/>
      <c r="Q627" s="367"/>
      <c r="R627" s="365"/>
      <c r="S627" s="368"/>
      <c r="T627" s="655"/>
      <c r="U627" s="365"/>
      <c r="V627" s="366"/>
      <c r="W627" s="364"/>
      <c r="X627" s="365"/>
      <c r="Y627" s="368"/>
      <c r="Z627" s="655"/>
      <c r="AA627" s="365"/>
      <c r="AB627" s="366"/>
      <c r="AC627" s="364"/>
      <c r="AD627" s="365"/>
      <c r="AE627" s="368"/>
      <c r="AF627" s="655"/>
      <c r="AG627" s="365"/>
      <c r="AH627" s="366"/>
      <c r="AI627" s="364"/>
      <c r="AJ627" s="365"/>
      <c r="AK627" s="368"/>
      <c r="AL627" s="655"/>
      <c r="AM627" s="365"/>
      <c r="AN627" s="366"/>
      <c r="AO627" s="369"/>
      <c r="AP627" s="481" t="s">
        <v>3006</v>
      </c>
      <c r="AQ627" s="372"/>
      <c r="AR627" s="653" t="s">
        <v>7472</v>
      </c>
      <c r="AS627" s="353"/>
      <c r="AT627" s="382">
        <v>0.0</v>
      </c>
      <c r="AU627" s="657">
        <v>100.0</v>
      </c>
      <c r="AV627" s="382">
        <v>0.0</v>
      </c>
      <c r="AW627" s="658">
        <v>100.0</v>
      </c>
      <c r="AX627" s="393" t="s">
        <v>3049</v>
      </c>
    </row>
    <row r="628">
      <c r="A628" s="480" t="s">
        <v>5164</v>
      </c>
      <c r="B628" s="433">
        <v>46167.0</v>
      </c>
      <c r="C628" s="434" t="s">
        <v>6095</v>
      </c>
      <c r="D628" s="363" t="s">
        <v>6096</v>
      </c>
      <c r="E628" s="367"/>
      <c r="F628" s="365"/>
      <c r="G628" s="368"/>
      <c r="H628" s="655"/>
      <c r="I628" s="365"/>
      <c r="J628" s="366"/>
      <c r="K628" s="367"/>
      <c r="L628" s="365"/>
      <c r="M628" s="368"/>
      <c r="N628" s="655"/>
      <c r="O628" s="365"/>
      <c r="P628" s="366"/>
      <c r="Q628" s="367"/>
      <c r="R628" s="365"/>
      <c r="S628" s="368"/>
      <c r="T628" s="655">
        <v>1.0</v>
      </c>
      <c r="U628" s="365"/>
      <c r="V628" s="366"/>
      <c r="W628" s="364"/>
      <c r="X628" s="365"/>
      <c r="Y628" s="368"/>
      <c r="Z628" s="655"/>
      <c r="AA628" s="365">
        <v>1.0</v>
      </c>
      <c r="AB628" s="366"/>
      <c r="AC628" s="364"/>
      <c r="AD628" s="365"/>
      <c r="AE628" s="368"/>
      <c r="AF628" s="655"/>
      <c r="AG628" s="365"/>
      <c r="AH628" s="366"/>
      <c r="AI628" s="364"/>
      <c r="AJ628" s="365"/>
      <c r="AK628" s="368"/>
      <c r="AL628" s="655"/>
      <c r="AM628" s="365"/>
      <c r="AN628" s="366"/>
      <c r="AO628" s="369"/>
      <c r="AP628" s="481" t="s">
        <v>3006</v>
      </c>
      <c r="AQ628" s="380" t="s">
        <v>8129</v>
      </c>
      <c r="AR628" s="653" t="s">
        <v>7472</v>
      </c>
      <c r="AS628" s="353"/>
      <c r="AT628" s="382">
        <v>0.0</v>
      </c>
      <c r="AU628" s="657">
        <v>100.0</v>
      </c>
      <c r="AV628" s="382">
        <v>7.0</v>
      </c>
      <c r="AW628" s="658">
        <v>93.0</v>
      </c>
      <c r="AX628" s="393" t="s">
        <v>3049</v>
      </c>
    </row>
    <row r="629">
      <c r="A629" s="480" t="s">
        <v>5132</v>
      </c>
      <c r="B629" s="433">
        <v>46169.0</v>
      </c>
      <c r="C629" s="434" t="s">
        <v>6098</v>
      </c>
      <c r="D629" s="363" t="s">
        <v>6099</v>
      </c>
      <c r="E629" s="367"/>
      <c r="F629" s="365"/>
      <c r="G629" s="368"/>
      <c r="H629" s="655"/>
      <c r="I629" s="365"/>
      <c r="J629" s="366"/>
      <c r="K629" s="367"/>
      <c r="L629" s="365"/>
      <c r="M629" s="368"/>
      <c r="N629" s="655"/>
      <c r="O629" s="365"/>
      <c r="P629" s="366"/>
      <c r="Q629" s="367"/>
      <c r="R629" s="365"/>
      <c r="S629" s="368"/>
      <c r="T629" s="655"/>
      <c r="U629" s="365"/>
      <c r="V629" s="366"/>
      <c r="W629" s="364"/>
      <c r="X629" s="365"/>
      <c r="Y629" s="368"/>
      <c r="Z629" s="655"/>
      <c r="AA629" s="365"/>
      <c r="AB629" s="366"/>
      <c r="AC629" s="364"/>
      <c r="AD629" s="365"/>
      <c r="AE629" s="368"/>
      <c r="AF629" s="655"/>
      <c r="AG629" s="365"/>
      <c r="AH629" s="366"/>
      <c r="AI629" s="364"/>
      <c r="AJ629" s="365"/>
      <c r="AK629" s="368"/>
      <c r="AL629" s="655"/>
      <c r="AM629" s="365"/>
      <c r="AN629" s="366"/>
      <c r="AO629" s="369"/>
      <c r="AP629" s="481" t="s">
        <v>3006</v>
      </c>
      <c r="AQ629" s="372"/>
      <c r="AR629" s="653" t="s">
        <v>7472</v>
      </c>
      <c r="AS629" s="353"/>
      <c r="AT629" s="382">
        <v>0.0</v>
      </c>
      <c r="AU629" s="657">
        <v>100.0</v>
      </c>
      <c r="AV629" s="382">
        <v>0.0</v>
      </c>
      <c r="AW629" s="658">
        <v>100.0</v>
      </c>
      <c r="AX629" s="393" t="s">
        <v>3049</v>
      </c>
    </row>
    <row r="630">
      <c r="A630" s="480" t="s">
        <v>5135</v>
      </c>
      <c r="B630" s="433">
        <v>46170.0</v>
      </c>
      <c r="C630" s="434" t="s">
        <v>6100</v>
      </c>
      <c r="D630" s="363" t="s">
        <v>6101</v>
      </c>
      <c r="E630" s="367"/>
      <c r="F630" s="365"/>
      <c r="G630" s="368"/>
      <c r="H630" s="655"/>
      <c r="I630" s="365"/>
      <c r="J630" s="366"/>
      <c r="K630" s="367"/>
      <c r="L630" s="365"/>
      <c r="M630" s="368"/>
      <c r="N630" s="655"/>
      <c r="O630" s="365"/>
      <c r="P630" s="366"/>
      <c r="Q630" s="367"/>
      <c r="R630" s="365"/>
      <c r="S630" s="368"/>
      <c r="T630" s="655"/>
      <c r="U630" s="365"/>
      <c r="V630" s="366"/>
      <c r="W630" s="364"/>
      <c r="X630" s="365"/>
      <c r="Y630" s="368"/>
      <c r="Z630" s="655"/>
      <c r="AA630" s="365"/>
      <c r="AB630" s="366"/>
      <c r="AC630" s="364"/>
      <c r="AD630" s="365"/>
      <c r="AE630" s="368"/>
      <c r="AF630" s="655"/>
      <c r="AG630" s="365"/>
      <c r="AH630" s="366"/>
      <c r="AI630" s="364"/>
      <c r="AJ630" s="365"/>
      <c r="AK630" s="368"/>
      <c r="AL630" s="655"/>
      <c r="AM630" s="365"/>
      <c r="AN630" s="366"/>
      <c r="AO630" s="369"/>
      <c r="AP630" s="481" t="s">
        <v>3006</v>
      </c>
      <c r="AQ630" s="372"/>
      <c r="AR630" s="653" t="s">
        <v>7472</v>
      </c>
      <c r="AS630" s="353"/>
      <c r="AT630" s="382">
        <v>0.0</v>
      </c>
      <c r="AU630" s="657">
        <v>100.0</v>
      </c>
      <c r="AV630" s="382">
        <v>0.0</v>
      </c>
      <c r="AW630" s="658">
        <v>100.0</v>
      </c>
      <c r="AX630" s="393" t="s">
        <v>3049</v>
      </c>
    </row>
    <row r="631">
      <c r="A631" s="480" t="s">
        <v>5132</v>
      </c>
      <c r="B631" s="433">
        <v>46169.0</v>
      </c>
      <c r="C631" s="434" t="s">
        <v>6102</v>
      </c>
      <c r="D631" s="363" t="s">
        <v>6103</v>
      </c>
      <c r="E631" s="367"/>
      <c r="F631" s="365"/>
      <c r="G631" s="368"/>
      <c r="H631" s="655"/>
      <c r="I631" s="365"/>
      <c r="J631" s="366"/>
      <c r="K631" s="367"/>
      <c r="L631" s="365"/>
      <c r="M631" s="368"/>
      <c r="N631" s="655"/>
      <c r="O631" s="365"/>
      <c r="P631" s="366"/>
      <c r="Q631" s="367"/>
      <c r="R631" s="365"/>
      <c r="S631" s="368"/>
      <c r="T631" s="655"/>
      <c r="U631" s="365"/>
      <c r="V631" s="366"/>
      <c r="W631" s="364"/>
      <c r="X631" s="365"/>
      <c r="Y631" s="368"/>
      <c r="Z631" s="655"/>
      <c r="AA631" s="365"/>
      <c r="AB631" s="366"/>
      <c r="AC631" s="364"/>
      <c r="AD631" s="365"/>
      <c r="AE631" s="368"/>
      <c r="AF631" s="655"/>
      <c r="AG631" s="365"/>
      <c r="AH631" s="366"/>
      <c r="AI631" s="364"/>
      <c r="AJ631" s="365"/>
      <c r="AK631" s="368"/>
      <c r="AL631" s="655"/>
      <c r="AM631" s="365"/>
      <c r="AN631" s="366"/>
      <c r="AO631" s="369" t="s">
        <v>555</v>
      </c>
      <c r="AP631" s="481" t="s">
        <v>3003</v>
      </c>
      <c r="AQ631" s="372"/>
      <c r="AR631" s="653" t="s">
        <v>7472</v>
      </c>
      <c r="AS631" s="353"/>
      <c r="AT631" s="382">
        <v>0.0</v>
      </c>
      <c r="AU631" s="657">
        <v>100.0</v>
      </c>
      <c r="AV631" s="382">
        <v>0.0</v>
      </c>
      <c r="AW631" s="658">
        <v>100.0</v>
      </c>
      <c r="AX631" s="393" t="s">
        <v>3049</v>
      </c>
    </row>
    <row r="632">
      <c r="A632" s="480" t="s">
        <v>5135</v>
      </c>
      <c r="B632" s="433">
        <v>46170.0</v>
      </c>
      <c r="C632" s="434" t="s">
        <v>8130</v>
      </c>
      <c r="D632" s="363" t="s">
        <v>8131</v>
      </c>
      <c r="E632" s="367"/>
      <c r="F632" s="365"/>
      <c r="G632" s="368"/>
      <c r="H632" s="655"/>
      <c r="I632" s="365"/>
      <c r="J632" s="366"/>
      <c r="K632" s="367"/>
      <c r="L632" s="365"/>
      <c r="M632" s="368"/>
      <c r="N632" s="655"/>
      <c r="O632" s="365"/>
      <c r="P632" s="366"/>
      <c r="Q632" s="367"/>
      <c r="R632" s="365"/>
      <c r="S632" s="368"/>
      <c r="T632" s="655"/>
      <c r="U632" s="365"/>
      <c r="V632" s="366"/>
      <c r="W632" s="364"/>
      <c r="X632" s="365"/>
      <c r="Y632" s="368"/>
      <c r="Z632" s="655"/>
      <c r="AA632" s="365"/>
      <c r="AB632" s="366"/>
      <c r="AC632" s="364"/>
      <c r="AD632" s="365"/>
      <c r="AE632" s="368"/>
      <c r="AF632" s="655"/>
      <c r="AG632" s="365"/>
      <c r="AH632" s="366"/>
      <c r="AI632" s="364"/>
      <c r="AJ632" s="365"/>
      <c r="AK632" s="368"/>
      <c r="AL632" s="655"/>
      <c r="AM632" s="365"/>
      <c r="AN632" s="366"/>
      <c r="AO632" s="369"/>
      <c r="AP632" s="481" t="s">
        <v>3003</v>
      </c>
      <c r="AQ632" s="372"/>
      <c r="AR632" s="653" t="s">
        <v>7472</v>
      </c>
      <c r="AS632" s="353"/>
      <c r="AT632" s="382">
        <v>0.0</v>
      </c>
      <c r="AU632" s="657">
        <v>100.0</v>
      </c>
      <c r="AV632" s="382">
        <v>0.0</v>
      </c>
      <c r="AW632" s="658">
        <v>100.0</v>
      </c>
      <c r="AX632" s="393" t="s">
        <v>3049</v>
      </c>
    </row>
    <row r="633">
      <c r="A633" s="480" t="s">
        <v>5132</v>
      </c>
      <c r="B633" s="433">
        <v>46169.0</v>
      </c>
      <c r="C633" s="434" t="s">
        <v>6104</v>
      </c>
      <c r="D633" s="363" t="s">
        <v>6105</v>
      </c>
      <c r="E633" s="367"/>
      <c r="F633" s="365"/>
      <c r="G633" s="368"/>
      <c r="H633" s="655"/>
      <c r="I633" s="365"/>
      <c r="J633" s="366"/>
      <c r="K633" s="367"/>
      <c r="L633" s="365"/>
      <c r="M633" s="368"/>
      <c r="N633" s="655"/>
      <c r="O633" s="365"/>
      <c r="P633" s="366"/>
      <c r="Q633" s="367"/>
      <c r="R633" s="365"/>
      <c r="S633" s="368"/>
      <c r="T633" s="655"/>
      <c r="U633" s="365"/>
      <c r="V633" s="366"/>
      <c r="W633" s="364"/>
      <c r="X633" s="365"/>
      <c r="Y633" s="368"/>
      <c r="Z633" s="655"/>
      <c r="AA633" s="365"/>
      <c r="AB633" s="366"/>
      <c r="AC633" s="364"/>
      <c r="AD633" s="365"/>
      <c r="AE633" s="368"/>
      <c r="AF633" s="655"/>
      <c r="AG633" s="365"/>
      <c r="AH633" s="366"/>
      <c r="AI633" s="364"/>
      <c r="AJ633" s="365"/>
      <c r="AK633" s="368"/>
      <c r="AL633" s="655"/>
      <c r="AM633" s="365"/>
      <c r="AN633" s="366"/>
      <c r="AO633" s="369" t="s">
        <v>1017</v>
      </c>
      <c r="AP633" s="481" t="s">
        <v>3003</v>
      </c>
      <c r="AQ633" s="372"/>
      <c r="AR633" s="653" t="s">
        <v>7472</v>
      </c>
      <c r="AS633" s="353"/>
      <c r="AT633" s="382">
        <v>0.0</v>
      </c>
      <c r="AU633" s="657">
        <v>100.0</v>
      </c>
      <c r="AV633" s="382">
        <v>0.0</v>
      </c>
      <c r="AW633" s="658">
        <v>100.0</v>
      </c>
      <c r="AX633" s="393" t="s">
        <v>3022</v>
      </c>
    </row>
    <row r="634">
      <c r="A634" s="480" t="s">
        <v>5132</v>
      </c>
      <c r="B634" s="433">
        <v>46169.0</v>
      </c>
      <c r="C634" s="434" t="s">
        <v>8132</v>
      </c>
      <c r="D634" s="363" t="s">
        <v>8133</v>
      </c>
      <c r="E634" s="367"/>
      <c r="F634" s="365"/>
      <c r="G634" s="368"/>
      <c r="H634" s="655"/>
      <c r="I634" s="365"/>
      <c r="J634" s="366"/>
      <c r="K634" s="367"/>
      <c r="L634" s="365"/>
      <c r="M634" s="368"/>
      <c r="N634" s="655"/>
      <c r="O634" s="365"/>
      <c r="P634" s="366"/>
      <c r="Q634" s="367"/>
      <c r="R634" s="365"/>
      <c r="S634" s="368"/>
      <c r="T634" s="655"/>
      <c r="U634" s="365"/>
      <c r="V634" s="366"/>
      <c r="W634" s="364"/>
      <c r="X634" s="365"/>
      <c r="Y634" s="368"/>
      <c r="Z634" s="655"/>
      <c r="AA634" s="365"/>
      <c r="AB634" s="366"/>
      <c r="AC634" s="364"/>
      <c r="AD634" s="365"/>
      <c r="AE634" s="368"/>
      <c r="AF634" s="655"/>
      <c r="AG634" s="365"/>
      <c r="AH634" s="366"/>
      <c r="AI634" s="364"/>
      <c r="AJ634" s="365"/>
      <c r="AK634" s="368"/>
      <c r="AL634" s="655"/>
      <c r="AM634" s="365"/>
      <c r="AN634" s="366"/>
      <c r="AO634" s="369"/>
      <c r="AP634" s="481" t="s">
        <v>1152</v>
      </c>
      <c r="AQ634" s="372"/>
      <c r="AR634" s="653"/>
      <c r="AS634" s="353"/>
      <c r="AT634" s="382" t="s">
        <v>2869</v>
      </c>
      <c r="AU634" s="657" t="s">
        <v>2869</v>
      </c>
      <c r="AV634" s="382" t="s">
        <v>2869</v>
      </c>
      <c r="AW634" s="658" t="s">
        <v>2869</v>
      </c>
      <c r="AX634" s="359"/>
    </row>
    <row r="635">
      <c r="A635" s="480" t="s">
        <v>5164</v>
      </c>
      <c r="B635" s="433">
        <v>46167.0</v>
      </c>
      <c r="C635" s="434" t="s">
        <v>6108</v>
      </c>
      <c r="D635" s="363" t="s">
        <v>6109</v>
      </c>
      <c r="E635" s="367"/>
      <c r="F635" s="365"/>
      <c r="G635" s="368"/>
      <c r="H635" s="655"/>
      <c r="I635" s="365"/>
      <c r="J635" s="366"/>
      <c r="K635" s="367"/>
      <c r="L635" s="365"/>
      <c r="M635" s="368"/>
      <c r="N635" s="655"/>
      <c r="O635" s="365"/>
      <c r="P635" s="366"/>
      <c r="Q635" s="367"/>
      <c r="R635" s="365"/>
      <c r="S635" s="368"/>
      <c r="T635" s="655"/>
      <c r="U635" s="365"/>
      <c r="V635" s="366"/>
      <c r="W635" s="364"/>
      <c r="X635" s="365"/>
      <c r="Y635" s="368"/>
      <c r="Z635" s="655"/>
      <c r="AA635" s="365"/>
      <c r="AB635" s="366"/>
      <c r="AC635" s="364"/>
      <c r="AD635" s="365"/>
      <c r="AE635" s="368"/>
      <c r="AF635" s="655"/>
      <c r="AG635" s="365"/>
      <c r="AH635" s="366"/>
      <c r="AI635" s="364"/>
      <c r="AJ635" s="365"/>
      <c r="AK635" s="368"/>
      <c r="AL635" s="655"/>
      <c r="AM635" s="365"/>
      <c r="AN635" s="366"/>
      <c r="AO635" s="369"/>
      <c r="AP635" s="481" t="s">
        <v>1152</v>
      </c>
      <c r="AQ635" s="372"/>
      <c r="AR635" s="653"/>
      <c r="AS635" s="353"/>
      <c r="AT635" s="382" t="s">
        <v>2869</v>
      </c>
      <c r="AU635" s="657" t="s">
        <v>2869</v>
      </c>
      <c r="AV635" s="382" t="s">
        <v>2869</v>
      </c>
      <c r="AW635" s="658" t="s">
        <v>2869</v>
      </c>
      <c r="AX635" s="359"/>
    </row>
    <row r="636">
      <c r="A636" s="480" t="s">
        <v>5132</v>
      </c>
      <c r="B636" s="433">
        <v>46169.0</v>
      </c>
      <c r="C636" s="434" t="s">
        <v>8134</v>
      </c>
      <c r="D636" s="363" t="s">
        <v>8135</v>
      </c>
      <c r="E636" s="367"/>
      <c r="F636" s="365"/>
      <c r="G636" s="368"/>
      <c r="H636" s="655"/>
      <c r="I636" s="365"/>
      <c r="J636" s="366"/>
      <c r="K636" s="367"/>
      <c r="L636" s="365"/>
      <c r="M636" s="368"/>
      <c r="N636" s="655"/>
      <c r="O636" s="365"/>
      <c r="P636" s="366"/>
      <c r="Q636" s="367"/>
      <c r="R636" s="365"/>
      <c r="S636" s="368"/>
      <c r="T636" s="655"/>
      <c r="U636" s="365"/>
      <c r="V636" s="366"/>
      <c r="W636" s="364"/>
      <c r="X636" s="365"/>
      <c r="Y636" s="368"/>
      <c r="Z636" s="655"/>
      <c r="AA636" s="365"/>
      <c r="AB636" s="366"/>
      <c r="AC636" s="364"/>
      <c r="AD636" s="365"/>
      <c r="AE636" s="368"/>
      <c r="AF636" s="655"/>
      <c r="AG636" s="365"/>
      <c r="AH636" s="366"/>
      <c r="AI636" s="364"/>
      <c r="AJ636" s="365"/>
      <c r="AK636" s="368"/>
      <c r="AL636" s="655"/>
      <c r="AM636" s="365"/>
      <c r="AN636" s="366"/>
      <c r="AO636" s="369"/>
      <c r="AP636" s="506" t="s">
        <v>3008</v>
      </c>
      <c r="AQ636" s="372"/>
      <c r="AR636" s="653"/>
      <c r="AS636" s="353"/>
      <c r="AT636" s="382" t="s">
        <v>2869</v>
      </c>
      <c r="AU636" s="657" t="s">
        <v>2869</v>
      </c>
      <c r="AV636" s="382" t="s">
        <v>2869</v>
      </c>
      <c r="AW636" s="658" t="s">
        <v>2869</v>
      </c>
      <c r="AX636" s="359"/>
    </row>
    <row r="637">
      <c r="A637" s="480" t="s">
        <v>5138</v>
      </c>
      <c r="B637" s="433">
        <v>46168.0</v>
      </c>
      <c r="C637" s="434" t="s">
        <v>8136</v>
      </c>
      <c r="D637" s="363" t="s">
        <v>8137</v>
      </c>
      <c r="E637" s="367"/>
      <c r="F637" s="365"/>
      <c r="G637" s="368"/>
      <c r="H637" s="655"/>
      <c r="I637" s="365"/>
      <c r="J637" s="366"/>
      <c r="K637" s="367"/>
      <c r="L637" s="365"/>
      <c r="M637" s="368"/>
      <c r="N637" s="655"/>
      <c r="O637" s="365"/>
      <c r="P637" s="366"/>
      <c r="Q637" s="367"/>
      <c r="R637" s="365"/>
      <c r="S637" s="368"/>
      <c r="T637" s="655"/>
      <c r="U637" s="365"/>
      <c r="V637" s="366"/>
      <c r="W637" s="364"/>
      <c r="X637" s="365"/>
      <c r="Y637" s="368"/>
      <c r="Z637" s="655"/>
      <c r="AA637" s="365"/>
      <c r="AB637" s="366"/>
      <c r="AC637" s="364"/>
      <c r="AD637" s="365"/>
      <c r="AE637" s="368"/>
      <c r="AF637" s="655"/>
      <c r="AG637" s="365"/>
      <c r="AH637" s="366"/>
      <c r="AI637" s="364"/>
      <c r="AJ637" s="365"/>
      <c r="AK637" s="368"/>
      <c r="AL637" s="655"/>
      <c r="AM637" s="365"/>
      <c r="AN637" s="366"/>
      <c r="AO637" s="369"/>
      <c r="AP637" s="506" t="s">
        <v>3008</v>
      </c>
      <c r="AQ637" s="372"/>
      <c r="AR637" s="653"/>
      <c r="AS637" s="353"/>
      <c r="AT637" s="382" t="s">
        <v>2869</v>
      </c>
      <c r="AU637" s="657" t="s">
        <v>2869</v>
      </c>
      <c r="AV637" s="382" t="s">
        <v>2869</v>
      </c>
      <c r="AW637" s="658" t="s">
        <v>2869</v>
      </c>
      <c r="AX637" s="359"/>
    </row>
    <row r="638">
      <c r="A638" s="480" t="s">
        <v>5132</v>
      </c>
      <c r="B638" s="433">
        <v>46169.0</v>
      </c>
      <c r="C638" s="434" t="s">
        <v>6110</v>
      </c>
      <c r="D638" s="363" t="s">
        <v>6111</v>
      </c>
      <c r="E638" s="367"/>
      <c r="F638" s="365"/>
      <c r="G638" s="368"/>
      <c r="H638" s="655"/>
      <c r="I638" s="365"/>
      <c r="J638" s="366"/>
      <c r="K638" s="367"/>
      <c r="L638" s="365"/>
      <c r="M638" s="368"/>
      <c r="N638" s="655"/>
      <c r="O638" s="365"/>
      <c r="P638" s="366"/>
      <c r="Q638" s="367"/>
      <c r="R638" s="365"/>
      <c r="S638" s="368"/>
      <c r="T638" s="655"/>
      <c r="U638" s="365"/>
      <c r="V638" s="366"/>
      <c r="W638" s="364"/>
      <c r="X638" s="365"/>
      <c r="Y638" s="368"/>
      <c r="Z638" s="655"/>
      <c r="AA638" s="365"/>
      <c r="AB638" s="366"/>
      <c r="AC638" s="364"/>
      <c r="AD638" s="365"/>
      <c r="AE638" s="368"/>
      <c r="AF638" s="655"/>
      <c r="AG638" s="365"/>
      <c r="AH638" s="366"/>
      <c r="AI638" s="364"/>
      <c r="AJ638" s="365"/>
      <c r="AK638" s="368"/>
      <c r="AL638" s="655"/>
      <c r="AM638" s="365"/>
      <c r="AN638" s="366"/>
      <c r="AO638" s="369" t="s">
        <v>1702</v>
      </c>
      <c r="AP638" s="506" t="s">
        <v>3008</v>
      </c>
      <c r="AQ638" s="372"/>
      <c r="AR638" s="653" t="s">
        <v>7472</v>
      </c>
      <c r="AS638" s="353"/>
      <c r="AT638" s="382">
        <v>0.0</v>
      </c>
      <c r="AU638" s="657">
        <v>100.0</v>
      </c>
      <c r="AV638" s="382">
        <v>0.0</v>
      </c>
      <c r="AW638" s="658">
        <v>100.0</v>
      </c>
      <c r="AX638" s="393" t="s">
        <v>3037</v>
      </c>
    </row>
    <row r="639">
      <c r="A639" s="480" t="s">
        <v>5164</v>
      </c>
      <c r="B639" s="433">
        <v>46167.0</v>
      </c>
      <c r="C639" s="434" t="s">
        <v>8138</v>
      </c>
      <c r="D639" s="363" t="s">
        <v>8139</v>
      </c>
      <c r="E639" s="367"/>
      <c r="F639" s="365"/>
      <c r="G639" s="368"/>
      <c r="H639" s="655"/>
      <c r="I639" s="365"/>
      <c r="J639" s="366"/>
      <c r="K639" s="367"/>
      <c r="L639" s="365"/>
      <c r="M639" s="368"/>
      <c r="N639" s="655"/>
      <c r="O639" s="365"/>
      <c r="P639" s="366"/>
      <c r="Q639" s="367"/>
      <c r="R639" s="365"/>
      <c r="S639" s="368"/>
      <c r="T639" s="655"/>
      <c r="U639" s="365"/>
      <c r="V639" s="366"/>
      <c r="W639" s="364"/>
      <c r="X639" s="365"/>
      <c r="Y639" s="368"/>
      <c r="Z639" s="655"/>
      <c r="AA639" s="365"/>
      <c r="AB639" s="366"/>
      <c r="AC639" s="364"/>
      <c r="AD639" s="365"/>
      <c r="AE639" s="368"/>
      <c r="AF639" s="655"/>
      <c r="AG639" s="365"/>
      <c r="AH639" s="366"/>
      <c r="AI639" s="364"/>
      <c r="AJ639" s="365"/>
      <c r="AK639" s="368"/>
      <c r="AL639" s="655"/>
      <c r="AM639" s="365"/>
      <c r="AN639" s="366"/>
      <c r="AO639" s="369"/>
      <c r="AP639" s="506" t="s">
        <v>3008</v>
      </c>
      <c r="AQ639" s="372"/>
      <c r="AR639" s="653" t="s">
        <v>7472</v>
      </c>
      <c r="AS639" s="353"/>
      <c r="AT639" s="382">
        <v>0.0</v>
      </c>
      <c r="AU639" s="657">
        <v>100.0</v>
      </c>
      <c r="AV639" s="382">
        <v>0.0</v>
      </c>
      <c r="AW639" s="658">
        <v>100.0</v>
      </c>
      <c r="AX639" s="393" t="s">
        <v>3049</v>
      </c>
    </row>
    <row r="640">
      <c r="A640" s="480" t="s">
        <v>5132</v>
      </c>
      <c r="B640" s="433">
        <v>46169.0</v>
      </c>
      <c r="C640" s="434" t="s">
        <v>8140</v>
      </c>
      <c r="D640" s="363" t="s">
        <v>8141</v>
      </c>
      <c r="E640" s="367"/>
      <c r="F640" s="365"/>
      <c r="G640" s="368"/>
      <c r="H640" s="655"/>
      <c r="I640" s="365"/>
      <c r="J640" s="366"/>
      <c r="K640" s="367"/>
      <c r="L640" s="365"/>
      <c r="M640" s="368"/>
      <c r="N640" s="655"/>
      <c r="O640" s="365"/>
      <c r="P640" s="366"/>
      <c r="Q640" s="367"/>
      <c r="R640" s="365"/>
      <c r="S640" s="368"/>
      <c r="T640" s="655"/>
      <c r="U640" s="365"/>
      <c r="V640" s="366"/>
      <c r="W640" s="364"/>
      <c r="X640" s="365"/>
      <c r="Y640" s="368"/>
      <c r="Z640" s="655"/>
      <c r="AA640" s="365"/>
      <c r="AB640" s="366"/>
      <c r="AC640" s="364"/>
      <c r="AD640" s="365"/>
      <c r="AE640" s="368"/>
      <c r="AF640" s="655"/>
      <c r="AG640" s="365"/>
      <c r="AH640" s="366"/>
      <c r="AI640" s="364"/>
      <c r="AJ640" s="365"/>
      <c r="AK640" s="368"/>
      <c r="AL640" s="655"/>
      <c r="AM640" s="365"/>
      <c r="AN640" s="366"/>
      <c r="AO640" s="369"/>
      <c r="AP640" s="506" t="s">
        <v>3008</v>
      </c>
      <c r="AQ640" s="372"/>
      <c r="AR640" s="653" t="s">
        <v>7472</v>
      </c>
      <c r="AS640" s="353"/>
      <c r="AT640" s="382">
        <v>0.0</v>
      </c>
      <c r="AU640" s="657">
        <v>100.0</v>
      </c>
      <c r="AV640" s="382">
        <v>0.0</v>
      </c>
      <c r="AW640" s="658">
        <v>100.0</v>
      </c>
      <c r="AX640" s="393" t="s">
        <v>3049</v>
      </c>
    </row>
    <row r="641">
      <c r="A641" s="480" t="s">
        <v>5164</v>
      </c>
      <c r="B641" s="433">
        <v>46167.0</v>
      </c>
      <c r="C641" s="434" t="s">
        <v>8142</v>
      </c>
      <c r="D641" s="363" t="s">
        <v>8143</v>
      </c>
      <c r="E641" s="367"/>
      <c r="F641" s="365"/>
      <c r="G641" s="368"/>
      <c r="H641" s="655"/>
      <c r="I641" s="365"/>
      <c r="J641" s="366"/>
      <c r="K641" s="367"/>
      <c r="L641" s="365"/>
      <c r="M641" s="368"/>
      <c r="N641" s="655"/>
      <c r="O641" s="365"/>
      <c r="P641" s="366"/>
      <c r="Q641" s="367"/>
      <c r="R641" s="365"/>
      <c r="S641" s="368"/>
      <c r="T641" s="655"/>
      <c r="U641" s="365"/>
      <c r="V641" s="366"/>
      <c r="W641" s="364"/>
      <c r="X641" s="365"/>
      <c r="Y641" s="368"/>
      <c r="Z641" s="655"/>
      <c r="AA641" s="365"/>
      <c r="AB641" s="366"/>
      <c r="AC641" s="364"/>
      <c r="AD641" s="365"/>
      <c r="AE641" s="368"/>
      <c r="AF641" s="655"/>
      <c r="AG641" s="365"/>
      <c r="AH641" s="366"/>
      <c r="AI641" s="364"/>
      <c r="AJ641" s="365"/>
      <c r="AK641" s="368"/>
      <c r="AL641" s="655"/>
      <c r="AM641" s="365"/>
      <c r="AN641" s="366"/>
      <c r="AO641" s="369"/>
      <c r="AP641" s="506" t="s">
        <v>3008</v>
      </c>
      <c r="AQ641" s="372"/>
      <c r="AR641" s="653" t="s">
        <v>7472</v>
      </c>
      <c r="AS641" s="353"/>
      <c r="AT641" s="382">
        <v>0.0</v>
      </c>
      <c r="AU641" s="657">
        <v>100.0</v>
      </c>
      <c r="AV641" s="382">
        <v>0.0</v>
      </c>
      <c r="AW641" s="658">
        <v>100.0</v>
      </c>
      <c r="AX641" s="393" t="s">
        <v>3049</v>
      </c>
    </row>
    <row r="642">
      <c r="A642" s="480" t="s">
        <v>5164</v>
      </c>
      <c r="B642" s="433">
        <v>46167.0</v>
      </c>
      <c r="C642" s="434" t="s">
        <v>6112</v>
      </c>
      <c r="D642" s="363" t="s">
        <v>6113</v>
      </c>
      <c r="E642" s="367"/>
      <c r="F642" s="365"/>
      <c r="G642" s="368"/>
      <c r="H642" s="655"/>
      <c r="I642" s="365"/>
      <c r="J642" s="366"/>
      <c r="K642" s="367"/>
      <c r="L642" s="365"/>
      <c r="M642" s="368"/>
      <c r="N642" s="655"/>
      <c r="O642" s="365"/>
      <c r="P642" s="366"/>
      <c r="Q642" s="367"/>
      <c r="R642" s="365"/>
      <c r="S642" s="368"/>
      <c r="T642" s="655"/>
      <c r="U642" s="365"/>
      <c r="V642" s="366"/>
      <c r="W642" s="364"/>
      <c r="X642" s="365"/>
      <c r="Y642" s="368"/>
      <c r="Z642" s="655"/>
      <c r="AA642" s="365"/>
      <c r="AB642" s="366"/>
      <c r="AC642" s="364"/>
      <c r="AD642" s="365"/>
      <c r="AE642" s="368"/>
      <c r="AF642" s="655"/>
      <c r="AG642" s="365"/>
      <c r="AH642" s="366"/>
      <c r="AI642" s="364"/>
      <c r="AJ642" s="365"/>
      <c r="AK642" s="368"/>
      <c r="AL642" s="655"/>
      <c r="AM642" s="365"/>
      <c r="AN642" s="366"/>
      <c r="AO642" s="369"/>
      <c r="AP642" s="506" t="s">
        <v>3008</v>
      </c>
      <c r="AQ642" s="372"/>
      <c r="AR642" s="653" t="s">
        <v>7472</v>
      </c>
      <c r="AS642" s="353"/>
      <c r="AT642" s="382">
        <v>0.0</v>
      </c>
      <c r="AU642" s="657">
        <v>100.0</v>
      </c>
      <c r="AV642" s="382">
        <v>0.0</v>
      </c>
      <c r="AW642" s="658">
        <v>100.0</v>
      </c>
      <c r="AX642" s="393" t="s">
        <v>3049</v>
      </c>
    </row>
    <row r="643">
      <c r="A643" s="480" t="s">
        <v>5132</v>
      </c>
      <c r="B643" s="433">
        <v>46169.0</v>
      </c>
      <c r="C643" s="434" t="s">
        <v>8144</v>
      </c>
      <c r="D643" s="363" t="s">
        <v>8145</v>
      </c>
      <c r="E643" s="367"/>
      <c r="F643" s="365"/>
      <c r="G643" s="368"/>
      <c r="H643" s="655"/>
      <c r="I643" s="365"/>
      <c r="J643" s="366"/>
      <c r="K643" s="367"/>
      <c r="L643" s="365"/>
      <c r="M643" s="368"/>
      <c r="N643" s="655"/>
      <c r="O643" s="365"/>
      <c r="P643" s="366"/>
      <c r="Q643" s="367"/>
      <c r="R643" s="365"/>
      <c r="S643" s="368"/>
      <c r="T643" s="655"/>
      <c r="U643" s="365"/>
      <c r="V643" s="366"/>
      <c r="W643" s="364"/>
      <c r="X643" s="365"/>
      <c r="Y643" s="368"/>
      <c r="Z643" s="655"/>
      <c r="AA643" s="365"/>
      <c r="AB643" s="366"/>
      <c r="AC643" s="364"/>
      <c r="AD643" s="365"/>
      <c r="AE643" s="368"/>
      <c r="AF643" s="655"/>
      <c r="AG643" s="365"/>
      <c r="AH643" s="366"/>
      <c r="AI643" s="364"/>
      <c r="AJ643" s="365"/>
      <c r="AK643" s="368"/>
      <c r="AL643" s="655"/>
      <c r="AM643" s="365"/>
      <c r="AN643" s="366"/>
      <c r="AO643" s="369"/>
      <c r="AP643" s="506" t="s">
        <v>3008</v>
      </c>
      <c r="AQ643" s="372"/>
      <c r="AR643" s="653" t="s">
        <v>7472</v>
      </c>
      <c r="AS643" s="353"/>
      <c r="AT643" s="382">
        <v>0.0</v>
      </c>
      <c r="AU643" s="657">
        <v>100.0</v>
      </c>
      <c r="AV643" s="382">
        <v>0.0</v>
      </c>
      <c r="AW643" s="658">
        <v>100.0</v>
      </c>
      <c r="AX643" s="393" t="s">
        <v>3049</v>
      </c>
    </row>
    <row r="644">
      <c r="A644" s="480" t="s">
        <v>5132</v>
      </c>
      <c r="B644" s="433">
        <v>46169.0</v>
      </c>
      <c r="C644" s="434" t="s">
        <v>6114</v>
      </c>
      <c r="D644" s="363" t="s">
        <v>6115</v>
      </c>
      <c r="E644" s="367"/>
      <c r="F644" s="365"/>
      <c r="G644" s="368"/>
      <c r="H644" s="655"/>
      <c r="I644" s="365"/>
      <c r="J644" s="366"/>
      <c r="K644" s="367"/>
      <c r="L644" s="365"/>
      <c r="M644" s="368"/>
      <c r="N644" s="655"/>
      <c r="O644" s="365"/>
      <c r="P644" s="366"/>
      <c r="Q644" s="367"/>
      <c r="R644" s="365"/>
      <c r="S644" s="368"/>
      <c r="T644" s="655"/>
      <c r="U644" s="365"/>
      <c r="V644" s="366"/>
      <c r="W644" s="364"/>
      <c r="X644" s="365"/>
      <c r="Y644" s="368"/>
      <c r="Z644" s="655"/>
      <c r="AA644" s="365"/>
      <c r="AB644" s="366"/>
      <c r="AC644" s="364"/>
      <c r="AD644" s="365"/>
      <c r="AE644" s="368"/>
      <c r="AF644" s="655"/>
      <c r="AG644" s="365"/>
      <c r="AH644" s="366"/>
      <c r="AI644" s="364"/>
      <c r="AJ644" s="365"/>
      <c r="AK644" s="368"/>
      <c r="AL644" s="655"/>
      <c r="AM644" s="365"/>
      <c r="AN644" s="366"/>
      <c r="AO644" s="369" t="s">
        <v>2944</v>
      </c>
      <c r="AP644" s="506" t="s">
        <v>3008</v>
      </c>
      <c r="AQ644" s="372"/>
      <c r="AR644" s="653" t="s">
        <v>7472</v>
      </c>
      <c r="AS644" s="353"/>
      <c r="AT644" s="382">
        <v>0.0</v>
      </c>
      <c r="AU644" s="657">
        <v>100.0</v>
      </c>
      <c r="AV644" s="382">
        <v>0.0</v>
      </c>
      <c r="AW644" s="658">
        <v>100.0</v>
      </c>
      <c r="AX644" s="393" t="s">
        <v>3049</v>
      </c>
    </row>
    <row r="645">
      <c r="A645" s="480" t="s">
        <v>5138</v>
      </c>
      <c r="B645" s="433">
        <v>46168.0</v>
      </c>
      <c r="C645" s="434" t="s">
        <v>8146</v>
      </c>
      <c r="D645" s="363" t="s">
        <v>8147</v>
      </c>
      <c r="E645" s="367"/>
      <c r="F645" s="365"/>
      <c r="G645" s="368"/>
      <c r="H645" s="655"/>
      <c r="I645" s="365"/>
      <c r="J645" s="366"/>
      <c r="K645" s="367"/>
      <c r="L645" s="365"/>
      <c r="M645" s="368"/>
      <c r="N645" s="655"/>
      <c r="O645" s="365"/>
      <c r="P645" s="366"/>
      <c r="Q645" s="367"/>
      <c r="R645" s="365"/>
      <c r="S645" s="368"/>
      <c r="T645" s="655"/>
      <c r="U645" s="365"/>
      <c r="V645" s="366"/>
      <c r="W645" s="364"/>
      <c r="X645" s="365"/>
      <c r="Y645" s="368"/>
      <c r="Z645" s="655"/>
      <c r="AA645" s="365"/>
      <c r="AB645" s="366"/>
      <c r="AC645" s="364"/>
      <c r="AD645" s="365"/>
      <c r="AE645" s="368"/>
      <c r="AF645" s="655"/>
      <c r="AG645" s="365"/>
      <c r="AH645" s="366"/>
      <c r="AI645" s="364"/>
      <c r="AJ645" s="365"/>
      <c r="AK645" s="368"/>
      <c r="AL645" s="655"/>
      <c r="AM645" s="365"/>
      <c r="AN645" s="366"/>
      <c r="AO645" s="369"/>
      <c r="AP645" s="506" t="s">
        <v>3008</v>
      </c>
      <c r="AQ645" s="372"/>
      <c r="AR645" s="653" t="s">
        <v>7472</v>
      </c>
      <c r="AS645" s="353"/>
      <c r="AT645" s="382">
        <v>0.0</v>
      </c>
      <c r="AU645" s="657">
        <v>100.0</v>
      </c>
      <c r="AV645" s="382">
        <v>0.0</v>
      </c>
      <c r="AW645" s="658">
        <v>100.0</v>
      </c>
      <c r="AX645" s="393" t="s">
        <v>3049</v>
      </c>
    </row>
    <row r="646">
      <c r="A646" s="480" t="s">
        <v>5132</v>
      </c>
      <c r="B646" s="433">
        <v>46169.0</v>
      </c>
      <c r="C646" s="434" t="s">
        <v>8148</v>
      </c>
      <c r="D646" s="363" t="s">
        <v>8149</v>
      </c>
      <c r="E646" s="367"/>
      <c r="F646" s="365"/>
      <c r="G646" s="368"/>
      <c r="H646" s="655"/>
      <c r="I646" s="365"/>
      <c r="J646" s="366"/>
      <c r="K646" s="367"/>
      <c r="L646" s="365"/>
      <c r="M646" s="368"/>
      <c r="N646" s="655"/>
      <c r="O646" s="365"/>
      <c r="P646" s="366"/>
      <c r="Q646" s="367"/>
      <c r="R646" s="365"/>
      <c r="S646" s="368"/>
      <c r="T646" s="655"/>
      <c r="U646" s="365"/>
      <c r="V646" s="366"/>
      <c r="W646" s="364"/>
      <c r="X646" s="365"/>
      <c r="Y646" s="368"/>
      <c r="Z646" s="655"/>
      <c r="AA646" s="365"/>
      <c r="AB646" s="366"/>
      <c r="AC646" s="364"/>
      <c r="AD646" s="365"/>
      <c r="AE646" s="368"/>
      <c r="AF646" s="655"/>
      <c r="AG646" s="365"/>
      <c r="AH646" s="366"/>
      <c r="AI646" s="364"/>
      <c r="AJ646" s="365"/>
      <c r="AK646" s="368"/>
      <c r="AL646" s="655"/>
      <c r="AM646" s="365"/>
      <c r="AN646" s="366"/>
      <c r="AO646" s="369"/>
      <c r="AP646" s="506" t="s">
        <v>3008</v>
      </c>
      <c r="AQ646" s="372"/>
      <c r="AR646" s="653" t="s">
        <v>7472</v>
      </c>
      <c r="AS646" s="353"/>
      <c r="AT646" s="382">
        <v>0.0</v>
      </c>
      <c r="AU646" s="657">
        <v>100.0</v>
      </c>
      <c r="AV646" s="382">
        <v>0.0</v>
      </c>
      <c r="AW646" s="658">
        <v>100.0</v>
      </c>
      <c r="AX646" s="393" t="s">
        <v>3049</v>
      </c>
    </row>
    <row r="647">
      <c r="A647" s="480" t="s">
        <v>5164</v>
      </c>
      <c r="B647" s="433">
        <v>46167.0</v>
      </c>
      <c r="C647" s="434" t="s">
        <v>6116</v>
      </c>
      <c r="D647" s="363" t="s">
        <v>6117</v>
      </c>
      <c r="E647" s="367"/>
      <c r="F647" s="365"/>
      <c r="G647" s="368"/>
      <c r="H647" s="655"/>
      <c r="I647" s="365"/>
      <c r="J647" s="366"/>
      <c r="K647" s="367"/>
      <c r="L647" s="365"/>
      <c r="M647" s="368"/>
      <c r="N647" s="655"/>
      <c r="O647" s="365"/>
      <c r="P647" s="366"/>
      <c r="Q647" s="367"/>
      <c r="R647" s="365"/>
      <c r="S647" s="368"/>
      <c r="T647" s="655"/>
      <c r="U647" s="365"/>
      <c r="V647" s="366"/>
      <c r="W647" s="364"/>
      <c r="X647" s="365"/>
      <c r="Y647" s="368"/>
      <c r="Z647" s="655"/>
      <c r="AA647" s="365"/>
      <c r="AB647" s="366"/>
      <c r="AC647" s="364"/>
      <c r="AD647" s="365"/>
      <c r="AE647" s="368"/>
      <c r="AF647" s="655"/>
      <c r="AG647" s="365"/>
      <c r="AH647" s="366"/>
      <c r="AI647" s="364"/>
      <c r="AJ647" s="365"/>
      <c r="AK647" s="368"/>
      <c r="AL647" s="655"/>
      <c r="AM647" s="365"/>
      <c r="AN647" s="366"/>
      <c r="AO647" s="369"/>
      <c r="AP647" s="506" t="s">
        <v>3008</v>
      </c>
      <c r="AQ647" s="372"/>
      <c r="AR647" s="653" t="s">
        <v>7472</v>
      </c>
      <c r="AS647" s="353"/>
      <c r="AT647" s="382">
        <v>0.0</v>
      </c>
      <c r="AU647" s="657">
        <v>100.0</v>
      </c>
      <c r="AV647" s="382">
        <v>0.0</v>
      </c>
      <c r="AW647" s="658">
        <v>100.0</v>
      </c>
      <c r="AX647" s="393" t="s">
        <v>3049</v>
      </c>
    </row>
    <row r="648">
      <c r="A648" s="480" t="s">
        <v>5132</v>
      </c>
      <c r="B648" s="433">
        <v>46169.0</v>
      </c>
      <c r="C648" s="434" t="s">
        <v>6118</v>
      </c>
      <c r="D648" s="363" t="s">
        <v>6119</v>
      </c>
      <c r="E648" s="367"/>
      <c r="F648" s="365"/>
      <c r="G648" s="368"/>
      <c r="H648" s="655"/>
      <c r="I648" s="365"/>
      <c r="J648" s="366"/>
      <c r="K648" s="367"/>
      <c r="L648" s="365"/>
      <c r="M648" s="368"/>
      <c r="N648" s="655"/>
      <c r="O648" s="365"/>
      <c r="P648" s="366"/>
      <c r="Q648" s="367"/>
      <c r="R648" s="365"/>
      <c r="S648" s="368"/>
      <c r="T648" s="655"/>
      <c r="U648" s="365"/>
      <c r="V648" s="366"/>
      <c r="W648" s="364"/>
      <c r="X648" s="365"/>
      <c r="Y648" s="368"/>
      <c r="Z648" s="655"/>
      <c r="AA648" s="365"/>
      <c r="AB648" s="366"/>
      <c r="AC648" s="364"/>
      <c r="AD648" s="365"/>
      <c r="AE648" s="368"/>
      <c r="AF648" s="655"/>
      <c r="AG648" s="365"/>
      <c r="AH648" s="366"/>
      <c r="AI648" s="364"/>
      <c r="AJ648" s="365"/>
      <c r="AK648" s="368"/>
      <c r="AL648" s="655"/>
      <c r="AM648" s="365"/>
      <c r="AN648" s="366"/>
      <c r="AO648" s="369"/>
      <c r="AP648" s="506" t="s">
        <v>3008</v>
      </c>
      <c r="AQ648" s="372"/>
      <c r="AR648" s="653" t="s">
        <v>7472</v>
      </c>
      <c r="AS648" s="353"/>
      <c r="AT648" s="382">
        <v>0.0</v>
      </c>
      <c r="AU648" s="657">
        <v>100.0</v>
      </c>
      <c r="AV648" s="382">
        <v>0.0</v>
      </c>
      <c r="AW648" s="658">
        <v>100.0</v>
      </c>
      <c r="AX648" s="393" t="s">
        <v>3049</v>
      </c>
    </row>
    <row r="649">
      <c r="A649" s="480" t="s">
        <v>5164</v>
      </c>
      <c r="B649" s="433">
        <v>46167.0</v>
      </c>
      <c r="C649" s="434" t="s">
        <v>6120</v>
      </c>
      <c r="D649" s="363" t="s">
        <v>6121</v>
      </c>
      <c r="E649" s="367"/>
      <c r="F649" s="365"/>
      <c r="G649" s="368"/>
      <c r="H649" s="655"/>
      <c r="I649" s="365"/>
      <c r="J649" s="366"/>
      <c r="K649" s="367"/>
      <c r="L649" s="365"/>
      <c r="M649" s="368"/>
      <c r="N649" s="655"/>
      <c r="O649" s="365"/>
      <c r="P649" s="366"/>
      <c r="Q649" s="367"/>
      <c r="R649" s="365"/>
      <c r="S649" s="368"/>
      <c r="T649" s="655"/>
      <c r="U649" s="365"/>
      <c r="V649" s="366"/>
      <c r="W649" s="364"/>
      <c r="X649" s="365"/>
      <c r="Y649" s="368"/>
      <c r="Z649" s="655"/>
      <c r="AA649" s="365"/>
      <c r="AB649" s="366"/>
      <c r="AC649" s="364"/>
      <c r="AD649" s="365"/>
      <c r="AE649" s="368"/>
      <c r="AF649" s="655"/>
      <c r="AG649" s="365"/>
      <c r="AH649" s="366"/>
      <c r="AI649" s="364"/>
      <c r="AJ649" s="365"/>
      <c r="AK649" s="368"/>
      <c r="AL649" s="655"/>
      <c r="AM649" s="365"/>
      <c r="AN649" s="366"/>
      <c r="AO649" s="369"/>
      <c r="AP649" s="506" t="s">
        <v>3008</v>
      </c>
      <c r="AQ649" s="372"/>
      <c r="AR649" s="653" t="s">
        <v>7472</v>
      </c>
      <c r="AS649" s="353"/>
      <c r="AT649" s="382">
        <v>0.0</v>
      </c>
      <c r="AU649" s="657">
        <v>100.0</v>
      </c>
      <c r="AV649" s="382">
        <v>0.0</v>
      </c>
      <c r="AW649" s="658">
        <v>100.0</v>
      </c>
      <c r="AX649" s="393" t="s">
        <v>3049</v>
      </c>
    </row>
    <row r="650">
      <c r="A650" s="480" t="s">
        <v>5132</v>
      </c>
      <c r="B650" s="433">
        <v>46169.0</v>
      </c>
      <c r="C650" s="434" t="s">
        <v>6122</v>
      </c>
      <c r="D650" s="363" t="s">
        <v>6123</v>
      </c>
      <c r="E650" s="367"/>
      <c r="F650" s="365"/>
      <c r="G650" s="368"/>
      <c r="H650" s="655"/>
      <c r="I650" s="365"/>
      <c r="J650" s="366"/>
      <c r="K650" s="367"/>
      <c r="L650" s="365"/>
      <c r="M650" s="368"/>
      <c r="N650" s="655"/>
      <c r="O650" s="365"/>
      <c r="P650" s="366"/>
      <c r="Q650" s="367"/>
      <c r="R650" s="365"/>
      <c r="S650" s="368"/>
      <c r="T650" s="655"/>
      <c r="U650" s="365"/>
      <c r="V650" s="366"/>
      <c r="W650" s="364"/>
      <c r="X650" s="365"/>
      <c r="Y650" s="368"/>
      <c r="Z650" s="655"/>
      <c r="AA650" s="365"/>
      <c r="AB650" s="366"/>
      <c r="AC650" s="364"/>
      <c r="AD650" s="365"/>
      <c r="AE650" s="368"/>
      <c r="AF650" s="655"/>
      <c r="AG650" s="365"/>
      <c r="AH650" s="366"/>
      <c r="AI650" s="364"/>
      <c r="AJ650" s="365"/>
      <c r="AK650" s="368"/>
      <c r="AL650" s="655"/>
      <c r="AM650" s="365"/>
      <c r="AN650" s="366"/>
      <c r="AO650" s="369" t="s">
        <v>207</v>
      </c>
      <c r="AP650" s="506" t="s">
        <v>3008</v>
      </c>
      <c r="AQ650" s="372"/>
      <c r="AR650" s="653" t="s">
        <v>7472</v>
      </c>
      <c r="AS650" s="353"/>
      <c r="AT650" s="382">
        <v>0.0</v>
      </c>
      <c r="AU650" s="657">
        <v>100.0</v>
      </c>
      <c r="AV650" s="382">
        <v>0.0</v>
      </c>
      <c r="AW650" s="658">
        <v>100.0</v>
      </c>
      <c r="AX650" s="393" t="s">
        <v>3049</v>
      </c>
    </row>
    <row r="651">
      <c r="A651" s="480" t="s">
        <v>5164</v>
      </c>
      <c r="B651" s="433">
        <v>46167.0</v>
      </c>
      <c r="C651" s="434" t="s">
        <v>6124</v>
      </c>
      <c r="D651" s="363" t="s">
        <v>6125</v>
      </c>
      <c r="E651" s="367"/>
      <c r="F651" s="365"/>
      <c r="G651" s="368"/>
      <c r="H651" s="655"/>
      <c r="I651" s="365"/>
      <c r="J651" s="366"/>
      <c r="K651" s="367"/>
      <c r="L651" s="365"/>
      <c r="M651" s="368"/>
      <c r="N651" s="655"/>
      <c r="O651" s="365"/>
      <c r="P651" s="366"/>
      <c r="Q651" s="367"/>
      <c r="R651" s="365"/>
      <c r="S651" s="368"/>
      <c r="T651" s="655"/>
      <c r="U651" s="365"/>
      <c r="V651" s="366"/>
      <c r="W651" s="364"/>
      <c r="X651" s="365"/>
      <c r="Y651" s="368"/>
      <c r="Z651" s="655"/>
      <c r="AA651" s="365"/>
      <c r="AB651" s="366"/>
      <c r="AC651" s="364"/>
      <c r="AD651" s="365"/>
      <c r="AE651" s="368"/>
      <c r="AF651" s="655"/>
      <c r="AG651" s="365"/>
      <c r="AH651" s="366"/>
      <c r="AI651" s="364"/>
      <c r="AJ651" s="365"/>
      <c r="AK651" s="368"/>
      <c r="AL651" s="655"/>
      <c r="AM651" s="365"/>
      <c r="AN651" s="366"/>
      <c r="AO651" s="369"/>
      <c r="AP651" s="481" t="s">
        <v>3008</v>
      </c>
      <c r="AQ651" s="372"/>
      <c r="AR651" s="653" t="s">
        <v>7472</v>
      </c>
      <c r="AS651" s="353"/>
      <c r="AT651" s="382">
        <v>0.0</v>
      </c>
      <c r="AU651" s="657">
        <v>100.0</v>
      </c>
      <c r="AV651" s="382">
        <v>0.0</v>
      </c>
      <c r="AW651" s="658">
        <v>100.0</v>
      </c>
      <c r="AX651" s="393" t="s">
        <v>3049</v>
      </c>
    </row>
    <row r="652">
      <c r="A652" s="480" t="s">
        <v>5138</v>
      </c>
      <c r="B652" s="433">
        <v>46168.0</v>
      </c>
      <c r="C652" s="434" t="s">
        <v>6126</v>
      </c>
      <c r="D652" s="363" t="s">
        <v>6127</v>
      </c>
      <c r="E652" s="367"/>
      <c r="F652" s="365"/>
      <c r="G652" s="368"/>
      <c r="H652" s="655"/>
      <c r="I652" s="365"/>
      <c r="J652" s="366"/>
      <c r="K652" s="367"/>
      <c r="L652" s="365"/>
      <c r="M652" s="368"/>
      <c r="N652" s="655"/>
      <c r="O652" s="365"/>
      <c r="P652" s="366"/>
      <c r="Q652" s="367"/>
      <c r="R652" s="365"/>
      <c r="S652" s="368"/>
      <c r="T652" s="655"/>
      <c r="U652" s="365"/>
      <c r="V652" s="366">
        <v>1.0</v>
      </c>
      <c r="W652" s="364"/>
      <c r="X652" s="365"/>
      <c r="Y652" s="368"/>
      <c r="Z652" s="655"/>
      <c r="AA652" s="365"/>
      <c r="AB652" s="366">
        <v>1.0</v>
      </c>
      <c r="AC652" s="364"/>
      <c r="AD652" s="365"/>
      <c r="AE652" s="368"/>
      <c r="AF652" s="655"/>
      <c r="AG652" s="365"/>
      <c r="AH652" s="366"/>
      <c r="AI652" s="364"/>
      <c r="AJ652" s="365"/>
      <c r="AK652" s="368"/>
      <c r="AL652" s="655"/>
      <c r="AM652" s="365"/>
      <c r="AN652" s="366"/>
      <c r="AO652" s="369" t="s">
        <v>754</v>
      </c>
      <c r="AP652" s="506" t="s">
        <v>3010</v>
      </c>
      <c r="AQ652" s="380" t="s">
        <v>8150</v>
      </c>
      <c r="AR652" s="653" t="s">
        <v>7472</v>
      </c>
      <c r="AS652" s="353"/>
      <c r="AT652" s="382">
        <v>0.0</v>
      </c>
      <c r="AU652" s="657">
        <v>100.0</v>
      </c>
      <c r="AV652" s="382">
        <v>4.0</v>
      </c>
      <c r="AW652" s="658">
        <v>96.0</v>
      </c>
      <c r="AX652" s="393" t="s">
        <v>3049</v>
      </c>
    </row>
    <row r="653">
      <c r="A653" s="480" t="s">
        <v>5164</v>
      </c>
      <c r="B653" s="433">
        <v>46167.0</v>
      </c>
      <c r="C653" s="434" t="s">
        <v>6128</v>
      </c>
      <c r="D653" s="363" t="s">
        <v>6129</v>
      </c>
      <c r="E653" s="367"/>
      <c r="F653" s="365"/>
      <c r="G653" s="368"/>
      <c r="H653" s="655"/>
      <c r="I653" s="365"/>
      <c r="J653" s="366"/>
      <c r="K653" s="367"/>
      <c r="L653" s="365"/>
      <c r="M653" s="368"/>
      <c r="N653" s="655"/>
      <c r="O653" s="365"/>
      <c r="P653" s="366"/>
      <c r="Q653" s="367"/>
      <c r="R653" s="365"/>
      <c r="S653" s="368"/>
      <c r="T653" s="655"/>
      <c r="U653" s="365"/>
      <c r="V653" s="366"/>
      <c r="W653" s="364"/>
      <c r="X653" s="365"/>
      <c r="Y653" s="368"/>
      <c r="Z653" s="655"/>
      <c r="AA653" s="365"/>
      <c r="AB653" s="366"/>
      <c r="AC653" s="364"/>
      <c r="AD653" s="365"/>
      <c r="AE653" s="368"/>
      <c r="AF653" s="655"/>
      <c r="AG653" s="365"/>
      <c r="AH653" s="366"/>
      <c r="AI653" s="364"/>
      <c r="AJ653" s="365"/>
      <c r="AK653" s="368"/>
      <c r="AL653" s="655"/>
      <c r="AM653" s="365"/>
      <c r="AN653" s="366"/>
      <c r="AO653" s="369"/>
      <c r="AP653" s="506" t="s">
        <v>3010</v>
      </c>
      <c r="AQ653" s="372"/>
      <c r="AR653" s="653" t="s">
        <v>7472</v>
      </c>
      <c r="AS653" s="353"/>
      <c r="AT653" s="382">
        <v>0.0</v>
      </c>
      <c r="AU653" s="657">
        <v>100.0</v>
      </c>
      <c r="AV653" s="382">
        <v>0.0</v>
      </c>
      <c r="AW653" s="658">
        <v>100.0</v>
      </c>
      <c r="AX653" s="393" t="s">
        <v>3049</v>
      </c>
    </row>
    <row r="654">
      <c r="A654" s="480" t="s">
        <v>5138</v>
      </c>
      <c r="B654" s="433">
        <v>46168.0</v>
      </c>
      <c r="C654" s="434" t="s">
        <v>6130</v>
      </c>
      <c r="D654" s="363" t="s">
        <v>6131</v>
      </c>
      <c r="E654" s="367"/>
      <c r="F654" s="365"/>
      <c r="G654" s="368"/>
      <c r="H654" s="655"/>
      <c r="I654" s="365"/>
      <c r="J654" s="366"/>
      <c r="K654" s="367"/>
      <c r="L654" s="365"/>
      <c r="M654" s="368"/>
      <c r="N654" s="655"/>
      <c r="O654" s="365"/>
      <c r="P654" s="366"/>
      <c r="Q654" s="367"/>
      <c r="R654" s="365"/>
      <c r="S654" s="368"/>
      <c r="T654" s="655"/>
      <c r="U654" s="365"/>
      <c r="V654" s="366"/>
      <c r="W654" s="364"/>
      <c r="X654" s="365"/>
      <c r="Y654" s="368"/>
      <c r="Z654" s="655"/>
      <c r="AA654" s="365"/>
      <c r="AB654" s="366"/>
      <c r="AC654" s="364"/>
      <c r="AD654" s="365"/>
      <c r="AE654" s="368"/>
      <c r="AF654" s="655"/>
      <c r="AG654" s="365"/>
      <c r="AH654" s="366"/>
      <c r="AI654" s="364"/>
      <c r="AJ654" s="365"/>
      <c r="AK654" s="368"/>
      <c r="AL654" s="655"/>
      <c r="AM654" s="365"/>
      <c r="AN654" s="366"/>
      <c r="AO654" s="369"/>
      <c r="AP654" s="506" t="s">
        <v>3010</v>
      </c>
      <c r="AQ654" s="380"/>
      <c r="AR654" s="653" t="s">
        <v>7472</v>
      </c>
      <c r="AS654" s="353"/>
      <c r="AT654" s="382">
        <v>0.0</v>
      </c>
      <c r="AU654" s="657">
        <v>100.0</v>
      </c>
      <c r="AV654" s="382">
        <v>0.0</v>
      </c>
      <c r="AW654" s="658">
        <v>100.0</v>
      </c>
      <c r="AX654" s="393" t="s">
        <v>3049</v>
      </c>
    </row>
    <row r="655">
      <c r="A655" s="480" t="s">
        <v>5138</v>
      </c>
      <c r="B655" s="433">
        <v>46168.0</v>
      </c>
      <c r="C655" s="434" t="s">
        <v>6132</v>
      </c>
      <c r="D655" s="363" t="s">
        <v>6133</v>
      </c>
      <c r="E655" s="367"/>
      <c r="F655" s="365"/>
      <c r="G655" s="368"/>
      <c r="H655" s="655"/>
      <c r="I655" s="365"/>
      <c r="J655" s="366"/>
      <c r="K655" s="367"/>
      <c r="L655" s="365"/>
      <c r="M655" s="368"/>
      <c r="N655" s="655"/>
      <c r="O655" s="365"/>
      <c r="P655" s="366"/>
      <c r="Q655" s="367"/>
      <c r="R655" s="365"/>
      <c r="S655" s="368"/>
      <c r="T655" s="655"/>
      <c r="U655" s="365"/>
      <c r="V655" s="366"/>
      <c r="W655" s="364"/>
      <c r="X655" s="365"/>
      <c r="Y655" s="368"/>
      <c r="Z655" s="655"/>
      <c r="AA655" s="365"/>
      <c r="AB655" s="366"/>
      <c r="AC655" s="364"/>
      <c r="AD655" s="365"/>
      <c r="AE655" s="368"/>
      <c r="AF655" s="655"/>
      <c r="AG655" s="365"/>
      <c r="AH655" s="366"/>
      <c r="AI655" s="364"/>
      <c r="AJ655" s="365"/>
      <c r="AK655" s="368"/>
      <c r="AL655" s="655"/>
      <c r="AM655" s="365"/>
      <c r="AN655" s="366"/>
      <c r="AO655" s="369"/>
      <c r="AP655" s="506" t="s">
        <v>3010</v>
      </c>
      <c r="AQ655" s="380"/>
      <c r="AR655" s="653" t="s">
        <v>7472</v>
      </c>
      <c r="AS655" s="353"/>
      <c r="AT655" s="382">
        <v>0.0</v>
      </c>
      <c r="AU655" s="657">
        <v>100.0</v>
      </c>
      <c r="AV655" s="382">
        <v>0.0</v>
      </c>
      <c r="AW655" s="658">
        <v>100.0</v>
      </c>
      <c r="AX655" s="393" t="s">
        <v>3049</v>
      </c>
    </row>
    <row r="656">
      <c r="A656" s="480" t="s">
        <v>5132</v>
      </c>
      <c r="B656" s="433">
        <v>46169.0</v>
      </c>
      <c r="C656" s="434" t="s">
        <v>6134</v>
      </c>
      <c r="D656" s="363" t="s">
        <v>6135</v>
      </c>
      <c r="E656" s="367"/>
      <c r="F656" s="365"/>
      <c r="G656" s="368"/>
      <c r="H656" s="655"/>
      <c r="I656" s="365"/>
      <c r="J656" s="366"/>
      <c r="K656" s="367"/>
      <c r="L656" s="365"/>
      <c r="M656" s="368"/>
      <c r="N656" s="655"/>
      <c r="O656" s="365"/>
      <c r="P656" s="366"/>
      <c r="Q656" s="367"/>
      <c r="R656" s="365"/>
      <c r="S656" s="368"/>
      <c r="T656" s="655"/>
      <c r="U656" s="365"/>
      <c r="V656" s="366"/>
      <c r="W656" s="364"/>
      <c r="X656" s="365"/>
      <c r="Y656" s="368"/>
      <c r="Z656" s="655"/>
      <c r="AA656" s="365"/>
      <c r="AB656" s="366"/>
      <c r="AC656" s="364"/>
      <c r="AD656" s="365"/>
      <c r="AE656" s="368"/>
      <c r="AF656" s="655"/>
      <c r="AG656" s="365"/>
      <c r="AH656" s="366"/>
      <c r="AI656" s="364"/>
      <c r="AJ656" s="365"/>
      <c r="AK656" s="368"/>
      <c r="AL656" s="655"/>
      <c r="AM656" s="365"/>
      <c r="AN656" s="366"/>
      <c r="AO656" s="369"/>
      <c r="AP656" s="506" t="s">
        <v>3010</v>
      </c>
      <c r="AQ656" s="380"/>
      <c r="AR656" s="653" t="s">
        <v>7472</v>
      </c>
      <c r="AS656" s="353"/>
      <c r="AT656" s="382">
        <v>0.0</v>
      </c>
      <c r="AU656" s="657">
        <v>100.0</v>
      </c>
      <c r="AV656" s="382">
        <v>0.0</v>
      </c>
      <c r="AW656" s="658">
        <v>100.0</v>
      </c>
      <c r="AX656" s="393" t="s">
        <v>3049</v>
      </c>
    </row>
    <row r="657">
      <c r="A657" s="480" t="s">
        <v>5164</v>
      </c>
      <c r="B657" s="433">
        <v>46167.0</v>
      </c>
      <c r="C657" s="434" t="s">
        <v>6136</v>
      </c>
      <c r="D657" s="363" t="s">
        <v>6137</v>
      </c>
      <c r="E657" s="367"/>
      <c r="F657" s="365"/>
      <c r="G657" s="368"/>
      <c r="H657" s="655"/>
      <c r="I657" s="365"/>
      <c r="J657" s="366"/>
      <c r="K657" s="367"/>
      <c r="L657" s="365"/>
      <c r="M657" s="368"/>
      <c r="N657" s="655"/>
      <c r="O657" s="365"/>
      <c r="P657" s="366"/>
      <c r="Q657" s="367"/>
      <c r="R657" s="365"/>
      <c r="S657" s="368"/>
      <c r="T657" s="655"/>
      <c r="U657" s="365"/>
      <c r="V657" s="366"/>
      <c r="W657" s="364"/>
      <c r="X657" s="365"/>
      <c r="Y657" s="368"/>
      <c r="Z657" s="655"/>
      <c r="AA657" s="365"/>
      <c r="AB657" s="366"/>
      <c r="AC657" s="364"/>
      <c r="AD657" s="365"/>
      <c r="AE657" s="368"/>
      <c r="AF657" s="655"/>
      <c r="AG657" s="365"/>
      <c r="AH657" s="366"/>
      <c r="AI657" s="364"/>
      <c r="AJ657" s="365"/>
      <c r="AK657" s="368"/>
      <c r="AL657" s="655"/>
      <c r="AM657" s="365"/>
      <c r="AN657" s="366"/>
      <c r="AO657" s="369"/>
      <c r="AP657" s="506" t="s">
        <v>3010</v>
      </c>
      <c r="AQ657" s="380"/>
      <c r="AR657" s="653" t="s">
        <v>7472</v>
      </c>
      <c r="AS657" s="353"/>
      <c r="AT657" s="382">
        <v>0.0</v>
      </c>
      <c r="AU657" s="657">
        <v>100.0</v>
      </c>
      <c r="AV657" s="382">
        <v>0.0</v>
      </c>
      <c r="AW657" s="658">
        <v>100.0</v>
      </c>
      <c r="AX657" s="393" t="s">
        <v>3049</v>
      </c>
    </row>
    <row r="658">
      <c r="A658" s="480" t="s">
        <v>5132</v>
      </c>
      <c r="B658" s="433">
        <v>46169.0</v>
      </c>
      <c r="C658" s="434" t="s">
        <v>6138</v>
      </c>
      <c r="D658" s="363" t="s">
        <v>6139</v>
      </c>
      <c r="E658" s="367"/>
      <c r="F658" s="365"/>
      <c r="G658" s="368"/>
      <c r="H658" s="655"/>
      <c r="I658" s="365"/>
      <c r="J658" s="366"/>
      <c r="K658" s="367"/>
      <c r="L658" s="365"/>
      <c r="M658" s="368"/>
      <c r="N658" s="655"/>
      <c r="O658" s="365"/>
      <c r="P658" s="366"/>
      <c r="Q658" s="367"/>
      <c r="R658" s="365"/>
      <c r="S658" s="368"/>
      <c r="T658" s="655"/>
      <c r="U658" s="365"/>
      <c r="V658" s="366"/>
      <c r="W658" s="364"/>
      <c r="X658" s="365"/>
      <c r="Y658" s="368"/>
      <c r="Z658" s="655"/>
      <c r="AA658" s="365"/>
      <c r="AB658" s="366"/>
      <c r="AC658" s="364"/>
      <c r="AD658" s="365"/>
      <c r="AE658" s="368"/>
      <c r="AF658" s="655"/>
      <c r="AG658" s="365"/>
      <c r="AH658" s="366"/>
      <c r="AI658" s="364"/>
      <c r="AJ658" s="365"/>
      <c r="AK658" s="368"/>
      <c r="AL658" s="655"/>
      <c r="AM658" s="365"/>
      <c r="AN658" s="366"/>
      <c r="AO658" s="369"/>
      <c r="AP658" s="506" t="s">
        <v>3010</v>
      </c>
      <c r="AQ658" s="380"/>
      <c r="AR658" s="653" t="s">
        <v>7472</v>
      </c>
      <c r="AS658" s="353"/>
      <c r="AT658" s="382">
        <v>0.0</v>
      </c>
      <c r="AU658" s="657">
        <v>100.0</v>
      </c>
      <c r="AV658" s="382">
        <v>0.0</v>
      </c>
      <c r="AW658" s="658">
        <v>100.0</v>
      </c>
      <c r="AX658" s="393" t="s">
        <v>3049</v>
      </c>
    </row>
    <row r="659">
      <c r="A659" s="480" t="s">
        <v>5138</v>
      </c>
      <c r="B659" s="433">
        <v>46168.0</v>
      </c>
      <c r="C659" s="434" t="s">
        <v>6140</v>
      </c>
      <c r="D659" s="363" t="s">
        <v>6141</v>
      </c>
      <c r="E659" s="367"/>
      <c r="F659" s="365"/>
      <c r="G659" s="368"/>
      <c r="H659" s="655"/>
      <c r="I659" s="365"/>
      <c r="J659" s="366"/>
      <c r="K659" s="367"/>
      <c r="L659" s="365"/>
      <c r="M659" s="368"/>
      <c r="N659" s="655"/>
      <c r="O659" s="365"/>
      <c r="P659" s="366"/>
      <c r="Q659" s="367"/>
      <c r="R659" s="365"/>
      <c r="S659" s="368"/>
      <c r="T659" s="655"/>
      <c r="U659" s="365"/>
      <c r="V659" s="366"/>
      <c r="W659" s="364"/>
      <c r="X659" s="365"/>
      <c r="Y659" s="368"/>
      <c r="Z659" s="655"/>
      <c r="AA659" s="365"/>
      <c r="AB659" s="366"/>
      <c r="AC659" s="364"/>
      <c r="AD659" s="365"/>
      <c r="AE659" s="368"/>
      <c r="AF659" s="655"/>
      <c r="AG659" s="365"/>
      <c r="AH659" s="366"/>
      <c r="AI659" s="364"/>
      <c r="AJ659" s="365"/>
      <c r="AK659" s="368"/>
      <c r="AL659" s="655"/>
      <c r="AM659" s="365"/>
      <c r="AN659" s="366"/>
      <c r="AO659" s="369" t="s">
        <v>674</v>
      </c>
      <c r="AP659" s="506" t="s">
        <v>3010</v>
      </c>
      <c r="AQ659" s="380"/>
      <c r="AR659" s="653" t="s">
        <v>7472</v>
      </c>
      <c r="AS659" s="353"/>
      <c r="AT659" s="382">
        <v>0.0</v>
      </c>
      <c r="AU659" s="657">
        <v>100.0</v>
      </c>
      <c r="AV659" s="382">
        <v>0.0</v>
      </c>
      <c r="AW659" s="658">
        <v>100.0</v>
      </c>
      <c r="AX659" s="393" t="s">
        <v>3049</v>
      </c>
    </row>
    <row r="660">
      <c r="A660" s="480" t="s">
        <v>5132</v>
      </c>
      <c r="B660" s="433">
        <v>46169.0</v>
      </c>
      <c r="C660" s="434" t="s">
        <v>6142</v>
      </c>
      <c r="D660" s="363" t="s">
        <v>6143</v>
      </c>
      <c r="E660" s="367"/>
      <c r="F660" s="365"/>
      <c r="G660" s="368"/>
      <c r="H660" s="655"/>
      <c r="I660" s="365"/>
      <c r="J660" s="366"/>
      <c r="K660" s="367"/>
      <c r="L660" s="365"/>
      <c r="M660" s="368"/>
      <c r="N660" s="655"/>
      <c r="O660" s="365"/>
      <c r="P660" s="366"/>
      <c r="Q660" s="367"/>
      <c r="R660" s="365"/>
      <c r="S660" s="368"/>
      <c r="T660" s="655"/>
      <c r="U660" s="365"/>
      <c r="V660" s="366"/>
      <c r="W660" s="364"/>
      <c r="X660" s="365"/>
      <c r="Y660" s="368"/>
      <c r="Z660" s="655"/>
      <c r="AA660" s="365"/>
      <c r="AB660" s="366"/>
      <c r="AC660" s="364"/>
      <c r="AD660" s="365"/>
      <c r="AE660" s="368"/>
      <c r="AF660" s="655"/>
      <c r="AG660" s="365"/>
      <c r="AH660" s="366"/>
      <c r="AI660" s="364"/>
      <c r="AJ660" s="365"/>
      <c r="AK660" s="368"/>
      <c r="AL660" s="655"/>
      <c r="AM660" s="365"/>
      <c r="AN660" s="366"/>
      <c r="AO660" s="369"/>
      <c r="AP660" s="506" t="s">
        <v>3010</v>
      </c>
      <c r="AQ660" s="380"/>
      <c r="AR660" s="653" t="s">
        <v>7472</v>
      </c>
      <c r="AS660" s="353"/>
      <c r="AT660" s="382">
        <v>0.0</v>
      </c>
      <c r="AU660" s="657">
        <v>100.0</v>
      </c>
      <c r="AV660" s="382">
        <v>0.0</v>
      </c>
      <c r="AW660" s="658">
        <v>100.0</v>
      </c>
      <c r="AX660" s="393" t="s">
        <v>3049</v>
      </c>
    </row>
    <row r="661">
      <c r="A661" s="480" t="s">
        <v>5164</v>
      </c>
      <c r="B661" s="433">
        <v>46167.0</v>
      </c>
      <c r="C661" s="434" t="s">
        <v>6144</v>
      </c>
      <c r="D661" s="363" t="s">
        <v>6145</v>
      </c>
      <c r="E661" s="367"/>
      <c r="F661" s="365"/>
      <c r="G661" s="368"/>
      <c r="H661" s="655"/>
      <c r="I661" s="365"/>
      <c r="J661" s="366"/>
      <c r="K661" s="367"/>
      <c r="L661" s="365"/>
      <c r="M661" s="368"/>
      <c r="N661" s="655"/>
      <c r="O661" s="365"/>
      <c r="P661" s="366"/>
      <c r="Q661" s="367"/>
      <c r="R661" s="365"/>
      <c r="S661" s="368"/>
      <c r="T661" s="655"/>
      <c r="U661" s="365"/>
      <c r="V661" s="366"/>
      <c r="W661" s="364"/>
      <c r="X661" s="365"/>
      <c r="Y661" s="368"/>
      <c r="Z661" s="655"/>
      <c r="AA661" s="365"/>
      <c r="AB661" s="366"/>
      <c r="AC661" s="364"/>
      <c r="AD661" s="365"/>
      <c r="AE661" s="368"/>
      <c r="AF661" s="655"/>
      <c r="AG661" s="365"/>
      <c r="AH661" s="366"/>
      <c r="AI661" s="364"/>
      <c r="AJ661" s="365"/>
      <c r="AK661" s="368"/>
      <c r="AL661" s="655"/>
      <c r="AM661" s="365"/>
      <c r="AN661" s="366"/>
      <c r="AO661" s="369"/>
      <c r="AP661" s="506" t="s">
        <v>3010</v>
      </c>
      <c r="AQ661" s="380"/>
      <c r="AR661" s="653" t="s">
        <v>7472</v>
      </c>
      <c r="AS661" s="353"/>
      <c r="AT661" s="382">
        <v>0.0</v>
      </c>
      <c r="AU661" s="657">
        <v>100.0</v>
      </c>
      <c r="AV661" s="382">
        <v>0.0</v>
      </c>
      <c r="AW661" s="658">
        <v>100.0</v>
      </c>
      <c r="AX661" s="393" t="s">
        <v>3049</v>
      </c>
    </row>
    <row r="662">
      <c r="A662" s="480" t="s">
        <v>5138</v>
      </c>
      <c r="B662" s="433">
        <v>46168.0</v>
      </c>
      <c r="C662" s="434" t="s">
        <v>6146</v>
      </c>
      <c r="D662" s="363" t="s">
        <v>6147</v>
      </c>
      <c r="E662" s="367"/>
      <c r="F662" s="365"/>
      <c r="G662" s="368"/>
      <c r="H662" s="655"/>
      <c r="I662" s="365"/>
      <c r="J662" s="366"/>
      <c r="K662" s="367"/>
      <c r="L662" s="365"/>
      <c r="M662" s="368"/>
      <c r="N662" s="655"/>
      <c r="O662" s="365"/>
      <c r="P662" s="366"/>
      <c r="Q662" s="367"/>
      <c r="R662" s="365"/>
      <c r="S662" s="368"/>
      <c r="T662" s="655"/>
      <c r="U662" s="365"/>
      <c r="V662" s="366"/>
      <c r="W662" s="364"/>
      <c r="X662" s="365"/>
      <c r="Y662" s="368"/>
      <c r="Z662" s="655"/>
      <c r="AA662" s="365"/>
      <c r="AB662" s="366"/>
      <c r="AC662" s="364"/>
      <c r="AD662" s="365"/>
      <c r="AE662" s="368"/>
      <c r="AF662" s="655"/>
      <c r="AG662" s="365"/>
      <c r="AH662" s="366"/>
      <c r="AI662" s="364"/>
      <c r="AJ662" s="365"/>
      <c r="AK662" s="368"/>
      <c r="AL662" s="655"/>
      <c r="AM662" s="365"/>
      <c r="AN662" s="366"/>
      <c r="AO662" s="369" t="s">
        <v>843</v>
      </c>
      <c r="AP662" s="481"/>
      <c r="AQ662" s="380"/>
      <c r="AR662" s="653" t="s">
        <v>7472</v>
      </c>
      <c r="AS662" s="353"/>
      <c r="AT662" s="382">
        <v>0.0</v>
      </c>
      <c r="AU662" s="657">
        <v>100.0</v>
      </c>
      <c r="AV662" s="382">
        <v>0.0</v>
      </c>
      <c r="AW662" s="658">
        <v>100.0</v>
      </c>
      <c r="AX662" s="393" t="s">
        <v>3049</v>
      </c>
    </row>
    <row r="663">
      <c r="A663" s="480" t="s">
        <v>5138</v>
      </c>
      <c r="B663" s="433">
        <v>46168.0</v>
      </c>
      <c r="C663" s="434" t="s">
        <v>6148</v>
      </c>
      <c r="D663" s="363" t="s">
        <v>6149</v>
      </c>
      <c r="E663" s="367"/>
      <c r="F663" s="365"/>
      <c r="G663" s="368"/>
      <c r="H663" s="655"/>
      <c r="I663" s="365"/>
      <c r="J663" s="366"/>
      <c r="K663" s="367"/>
      <c r="L663" s="365"/>
      <c r="M663" s="368"/>
      <c r="N663" s="655"/>
      <c r="O663" s="365"/>
      <c r="P663" s="366"/>
      <c r="Q663" s="367"/>
      <c r="R663" s="365"/>
      <c r="S663" s="368"/>
      <c r="T663" s="655"/>
      <c r="U663" s="365"/>
      <c r="V663" s="366"/>
      <c r="W663" s="364"/>
      <c r="X663" s="365"/>
      <c r="Y663" s="368"/>
      <c r="Z663" s="655"/>
      <c r="AA663" s="365"/>
      <c r="AB663" s="366"/>
      <c r="AC663" s="364"/>
      <c r="AD663" s="365"/>
      <c r="AE663" s="368"/>
      <c r="AF663" s="655"/>
      <c r="AG663" s="365"/>
      <c r="AH663" s="366"/>
      <c r="AI663" s="364"/>
      <c r="AJ663" s="365"/>
      <c r="AK663" s="368"/>
      <c r="AL663" s="655"/>
      <c r="AM663" s="365"/>
      <c r="AN663" s="366"/>
      <c r="AO663" s="369" t="s">
        <v>843</v>
      </c>
      <c r="AP663" s="481"/>
      <c r="AQ663" s="380"/>
      <c r="AR663" s="653" t="s">
        <v>7472</v>
      </c>
      <c r="AS663" s="353"/>
      <c r="AT663" s="382">
        <v>0.0</v>
      </c>
      <c r="AU663" s="657">
        <v>100.0</v>
      </c>
      <c r="AV663" s="382">
        <v>0.0</v>
      </c>
      <c r="AW663" s="658">
        <v>100.0</v>
      </c>
      <c r="AX663" s="393" t="s">
        <v>3049</v>
      </c>
    </row>
    <row r="664">
      <c r="A664" s="480" t="s">
        <v>5138</v>
      </c>
      <c r="B664" s="433">
        <v>46168.0</v>
      </c>
      <c r="C664" s="434" t="s">
        <v>6150</v>
      </c>
      <c r="D664" s="363" t="s">
        <v>6151</v>
      </c>
      <c r="E664" s="367"/>
      <c r="F664" s="365"/>
      <c r="G664" s="368"/>
      <c r="H664" s="655"/>
      <c r="I664" s="365"/>
      <c r="J664" s="366"/>
      <c r="K664" s="367"/>
      <c r="L664" s="365"/>
      <c r="M664" s="368"/>
      <c r="N664" s="655"/>
      <c r="O664" s="365"/>
      <c r="P664" s="366"/>
      <c r="Q664" s="367"/>
      <c r="R664" s="365"/>
      <c r="S664" s="368"/>
      <c r="T664" s="655"/>
      <c r="U664" s="365"/>
      <c r="V664" s="366"/>
      <c r="W664" s="364"/>
      <c r="X664" s="365"/>
      <c r="Y664" s="368"/>
      <c r="Z664" s="655"/>
      <c r="AA664" s="365"/>
      <c r="AB664" s="366"/>
      <c r="AC664" s="364"/>
      <c r="AD664" s="365"/>
      <c r="AE664" s="368"/>
      <c r="AF664" s="655"/>
      <c r="AG664" s="365"/>
      <c r="AH664" s="366"/>
      <c r="AI664" s="364"/>
      <c r="AJ664" s="365"/>
      <c r="AK664" s="368"/>
      <c r="AL664" s="655"/>
      <c r="AM664" s="365"/>
      <c r="AN664" s="366"/>
      <c r="AO664" s="369" t="s">
        <v>843</v>
      </c>
      <c r="AP664" s="481"/>
      <c r="AQ664" s="380"/>
      <c r="AR664" s="653" t="s">
        <v>7472</v>
      </c>
      <c r="AS664" s="353"/>
      <c r="AT664" s="382">
        <v>0.0</v>
      </c>
      <c r="AU664" s="657">
        <v>100.0</v>
      </c>
      <c r="AV664" s="382">
        <v>0.0</v>
      </c>
      <c r="AW664" s="658">
        <v>100.0</v>
      </c>
      <c r="AX664" s="393" t="s">
        <v>3049</v>
      </c>
    </row>
    <row r="665">
      <c r="A665" s="480" t="s">
        <v>5164</v>
      </c>
      <c r="B665" s="433">
        <v>46167.0</v>
      </c>
      <c r="C665" s="434" t="s">
        <v>6153</v>
      </c>
      <c r="D665" s="363" t="s">
        <v>6154</v>
      </c>
      <c r="E665" s="367"/>
      <c r="F665" s="365"/>
      <c r="G665" s="368"/>
      <c r="H665" s="655"/>
      <c r="I665" s="365"/>
      <c r="J665" s="366"/>
      <c r="K665" s="367"/>
      <c r="L665" s="365"/>
      <c r="M665" s="368"/>
      <c r="N665" s="655"/>
      <c r="O665" s="365"/>
      <c r="P665" s="366"/>
      <c r="Q665" s="367"/>
      <c r="R665" s="365"/>
      <c r="S665" s="368"/>
      <c r="T665" s="655"/>
      <c r="U665" s="365"/>
      <c r="V665" s="366"/>
      <c r="W665" s="364"/>
      <c r="X665" s="365"/>
      <c r="Y665" s="368"/>
      <c r="Z665" s="655"/>
      <c r="AA665" s="365"/>
      <c r="AB665" s="366"/>
      <c r="AC665" s="364"/>
      <c r="AD665" s="365"/>
      <c r="AE665" s="368"/>
      <c r="AF665" s="655"/>
      <c r="AG665" s="365"/>
      <c r="AH665" s="366"/>
      <c r="AI665" s="364"/>
      <c r="AJ665" s="365"/>
      <c r="AK665" s="368"/>
      <c r="AL665" s="655"/>
      <c r="AM665" s="365"/>
      <c r="AN665" s="366"/>
      <c r="AO665" s="369" t="s">
        <v>843</v>
      </c>
      <c r="AP665" s="481"/>
      <c r="AQ665" s="380"/>
      <c r="AR665" s="653" t="s">
        <v>7472</v>
      </c>
      <c r="AS665" s="353"/>
      <c r="AT665" s="382">
        <v>0.0</v>
      </c>
      <c r="AU665" s="657">
        <v>100.0</v>
      </c>
      <c r="AV665" s="382">
        <v>0.0</v>
      </c>
      <c r="AW665" s="658">
        <v>100.0</v>
      </c>
      <c r="AX665" s="393" t="s">
        <v>3049</v>
      </c>
    </row>
    <row r="666">
      <c r="A666" s="480" t="s">
        <v>5132</v>
      </c>
      <c r="B666" s="433">
        <v>46169.0</v>
      </c>
      <c r="C666" s="434" t="s">
        <v>6155</v>
      </c>
      <c r="D666" s="363" t="s">
        <v>6156</v>
      </c>
      <c r="E666" s="367"/>
      <c r="F666" s="365"/>
      <c r="G666" s="368"/>
      <c r="H666" s="655"/>
      <c r="I666" s="365"/>
      <c r="J666" s="366"/>
      <c r="K666" s="367"/>
      <c r="L666" s="365"/>
      <c r="M666" s="368"/>
      <c r="N666" s="655"/>
      <c r="O666" s="365"/>
      <c r="P666" s="366"/>
      <c r="Q666" s="367"/>
      <c r="R666" s="365"/>
      <c r="S666" s="368"/>
      <c r="T666" s="655"/>
      <c r="U666" s="365"/>
      <c r="V666" s="366"/>
      <c r="W666" s="364"/>
      <c r="X666" s="365"/>
      <c r="Y666" s="368"/>
      <c r="Z666" s="655"/>
      <c r="AA666" s="365"/>
      <c r="AB666" s="366"/>
      <c r="AC666" s="364"/>
      <c r="AD666" s="365"/>
      <c r="AE666" s="368"/>
      <c r="AF666" s="655"/>
      <c r="AG666" s="365"/>
      <c r="AH666" s="366"/>
      <c r="AI666" s="364"/>
      <c r="AJ666" s="365"/>
      <c r="AK666" s="368"/>
      <c r="AL666" s="655"/>
      <c r="AM666" s="365"/>
      <c r="AN666" s="366"/>
      <c r="AO666" s="369" t="s">
        <v>843</v>
      </c>
      <c r="AP666" s="481"/>
      <c r="AQ666" s="380"/>
      <c r="AR666" s="653" t="s">
        <v>7472</v>
      </c>
      <c r="AS666" s="353"/>
      <c r="AT666" s="382">
        <v>0.0</v>
      </c>
      <c r="AU666" s="657">
        <v>100.0</v>
      </c>
      <c r="AV666" s="382">
        <v>0.0</v>
      </c>
      <c r="AW666" s="658">
        <v>100.0</v>
      </c>
      <c r="AX666" s="393" t="s">
        <v>3049</v>
      </c>
    </row>
    <row r="667">
      <c r="A667" s="480" t="s">
        <v>5138</v>
      </c>
      <c r="B667" s="433">
        <v>46168.0</v>
      </c>
      <c r="C667" s="434" t="s">
        <v>8151</v>
      </c>
      <c r="D667" s="363" t="s">
        <v>8152</v>
      </c>
      <c r="E667" s="367"/>
      <c r="F667" s="365"/>
      <c r="G667" s="368"/>
      <c r="H667" s="655"/>
      <c r="I667" s="365"/>
      <c r="J667" s="366"/>
      <c r="K667" s="367"/>
      <c r="L667" s="365"/>
      <c r="M667" s="368"/>
      <c r="N667" s="655"/>
      <c r="O667" s="365"/>
      <c r="P667" s="366"/>
      <c r="Q667" s="367"/>
      <c r="R667" s="365"/>
      <c r="S667" s="368"/>
      <c r="T667" s="655"/>
      <c r="U667" s="365"/>
      <c r="V667" s="366"/>
      <c r="W667" s="364"/>
      <c r="X667" s="365"/>
      <c r="Y667" s="368"/>
      <c r="Z667" s="655"/>
      <c r="AA667" s="365"/>
      <c r="AB667" s="366"/>
      <c r="AC667" s="364"/>
      <c r="AD667" s="365"/>
      <c r="AE667" s="368"/>
      <c r="AF667" s="655"/>
      <c r="AG667" s="365"/>
      <c r="AH667" s="366"/>
      <c r="AI667" s="364"/>
      <c r="AJ667" s="365"/>
      <c r="AK667" s="368"/>
      <c r="AL667" s="655"/>
      <c r="AM667" s="365"/>
      <c r="AN667" s="366"/>
      <c r="AO667" s="369" t="s">
        <v>843</v>
      </c>
      <c r="AP667" s="481"/>
      <c r="AQ667" s="380"/>
      <c r="AR667" s="653" t="s">
        <v>7472</v>
      </c>
      <c r="AS667" s="353"/>
      <c r="AT667" s="382">
        <v>0.0</v>
      </c>
      <c r="AU667" s="657">
        <v>100.0</v>
      </c>
      <c r="AV667" s="382">
        <v>0.0</v>
      </c>
      <c r="AW667" s="658">
        <v>100.0</v>
      </c>
      <c r="AX667" s="393" t="s">
        <v>3049</v>
      </c>
    </row>
    <row r="668">
      <c r="A668" s="480" t="s">
        <v>5138</v>
      </c>
      <c r="B668" s="433">
        <v>46168.0</v>
      </c>
      <c r="C668" s="434" t="s">
        <v>8153</v>
      </c>
      <c r="D668" s="363" t="s">
        <v>8154</v>
      </c>
      <c r="E668" s="367"/>
      <c r="F668" s="365"/>
      <c r="G668" s="368"/>
      <c r="H668" s="655"/>
      <c r="I668" s="365"/>
      <c r="J668" s="366"/>
      <c r="K668" s="367"/>
      <c r="L668" s="365"/>
      <c r="M668" s="368"/>
      <c r="N668" s="655"/>
      <c r="O668" s="365"/>
      <c r="P668" s="366"/>
      <c r="Q668" s="367"/>
      <c r="R668" s="365"/>
      <c r="S668" s="368"/>
      <c r="T668" s="655"/>
      <c r="U668" s="365"/>
      <c r="V668" s="366"/>
      <c r="W668" s="364"/>
      <c r="X668" s="365"/>
      <c r="Y668" s="368"/>
      <c r="Z668" s="655"/>
      <c r="AA668" s="365"/>
      <c r="AB668" s="366"/>
      <c r="AC668" s="364"/>
      <c r="AD668" s="365"/>
      <c r="AE668" s="368"/>
      <c r="AF668" s="655"/>
      <c r="AG668" s="365"/>
      <c r="AH668" s="366"/>
      <c r="AI668" s="364"/>
      <c r="AJ668" s="365"/>
      <c r="AK668" s="368"/>
      <c r="AL668" s="655"/>
      <c r="AM668" s="365"/>
      <c r="AN668" s="366"/>
      <c r="AO668" s="369" t="s">
        <v>843</v>
      </c>
      <c r="AP668" s="481"/>
      <c r="AQ668" s="380"/>
      <c r="AR668" s="653" t="s">
        <v>7472</v>
      </c>
      <c r="AS668" s="353"/>
      <c r="AT668" s="382">
        <v>0.0</v>
      </c>
      <c r="AU668" s="657">
        <v>100.0</v>
      </c>
      <c r="AV668" s="382">
        <v>0.0</v>
      </c>
      <c r="AW668" s="658">
        <v>100.0</v>
      </c>
      <c r="AX668" s="393" t="s">
        <v>3049</v>
      </c>
    </row>
    <row r="669">
      <c r="A669" s="480" t="s">
        <v>5138</v>
      </c>
      <c r="B669" s="433">
        <v>46168.0</v>
      </c>
      <c r="C669" s="434" t="s">
        <v>6157</v>
      </c>
      <c r="D669" s="363" t="s">
        <v>6158</v>
      </c>
      <c r="E669" s="367"/>
      <c r="F669" s="365"/>
      <c r="G669" s="368"/>
      <c r="H669" s="655"/>
      <c r="I669" s="365"/>
      <c r="J669" s="366"/>
      <c r="K669" s="367"/>
      <c r="L669" s="365"/>
      <c r="M669" s="368"/>
      <c r="N669" s="655"/>
      <c r="O669" s="365"/>
      <c r="P669" s="366"/>
      <c r="Q669" s="367"/>
      <c r="R669" s="365"/>
      <c r="S669" s="368"/>
      <c r="T669" s="655"/>
      <c r="U669" s="365"/>
      <c r="V669" s="366"/>
      <c r="W669" s="364"/>
      <c r="X669" s="365"/>
      <c r="Y669" s="368"/>
      <c r="Z669" s="655"/>
      <c r="AA669" s="365"/>
      <c r="AB669" s="366"/>
      <c r="AC669" s="364"/>
      <c r="AD669" s="365"/>
      <c r="AE669" s="368"/>
      <c r="AF669" s="655"/>
      <c r="AG669" s="365"/>
      <c r="AH669" s="366"/>
      <c r="AI669" s="364"/>
      <c r="AJ669" s="365"/>
      <c r="AK669" s="368"/>
      <c r="AL669" s="655"/>
      <c r="AM669" s="365"/>
      <c r="AN669" s="366"/>
      <c r="AO669" s="369" t="s">
        <v>843</v>
      </c>
      <c r="AP669" s="506" t="s">
        <v>3008</v>
      </c>
      <c r="AQ669" s="380"/>
      <c r="AR669" s="653" t="s">
        <v>7472</v>
      </c>
      <c r="AS669" s="353"/>
      <c r="AT669" s="382">
        <v>0.0</v>
      </c>
      <c r="AU669" s="657">
        <v>100.0</v>
      </c>
      <c r="AV669" s="382">
        <v>0.0</v>
      </c>
      <c r="AW669" s="658">
        <v>100.0</v>
      </c>
      <c r="AX669" s="393" t="s">
        <v>3049</v>
      </c>
    </row>
    <row r="670">
      <c r="A670" s="480" t="s">
        <v>5164</v>
      </c>
      <c r="B670" s="433">
        <v>46167.0</v>
      </c>
      <c r="C670" s="434" t="s">
        <v>8155</v>
      </c>
      <c r="D670" s="363" t="s">
        <v>8156</v>
      </c>
      <c r="E670" s="367"/>
      <c r="F670" s="365"/>
      <c r="G670" s="368"/>
      <c r="H670" s="655"/>
      <c r="I670" s="365"/>
      <c r="J670" s="366"/>
      <c r="K670" s="367"/>
      <c r="L670" s="365"/>
      <c r="M670" s="368"/>
      <c r="N670" s="655"/>
      <c r="O670" s="365"/>
      <c r="P670" s="366"/>
      <c r="Q670" s="367"/>
      <c r="R670" s="365"/>
      <c r="S670" s="368"/>
      <c r="T670" s="655"/>
      <c r="U670" s="365"/>
      <c r="V670" s="366"/>
      <c r="W670" s="364"/>
      <c r="X670" s="365"/>
      <c r="Y670" s="368"/>
      <c r="Z670" s="655"/>
      <c r="AA670" s="365"/>
      <c r="AB670" s="366"/>
      <c r="AC670" s="364"/>
      <c r="AD670" s="365"/>
      <c r="AE670" s="368"/>
      <c r="AF670" s="655"/>
      <c r="AG670" s="365"/>
      <c r="AH670" s="366"/>
      <c r="AI670" s="364"/>
      <c r="AJ670" s="365"/>
      <c r="AK670" s="368"/>
      <c r="AL670" s="655"/>
      <c r="AM670" s="365"/>
      <c r="AN670" s="366"/>
      <c r="AO670" s="369" t="s">
        <v>843</v>
      </c>
      <c r="AP670" s="481"/>
      <c r="AQ670" s="380"/>
      <c r="AR670" s="653" t="s">
        <v>7472</v>
      </c>
      <c r="AS670" s="353"/>
      <c r="AT670" s="382">
        <v>0.0</v>
      </c>
      <c r="AU670" s="657">
        <v>100.0</v>
      </c>
      <c r="AV670" s="382">
        <v>0.0</v>
      </c>
      <c r="AW670" s="658">
        <v>100.0</v>
      </c>
      <c r="AX670" s="393" t="s">
        <v>3049</v>
      </c>
    </row>
    <row r="671">
      <c r="A671" s="480" t="s">
        <v>5138</v>
      </c>
      <c r="B671" s="433">
        <v>46168.0</v>
      </c>
      <c r="C671" s="434" t="s">
        <v>8157</v>
      </c>
      <c r="D671" s="363" t="s">
        <v>8158</v>
      </c>
      <c r="E671" s="367"/>
      <c r="F671" s="365"/>
      <c r="G671" s="368"/>
      <c r="H671" s="655"/>
      <c r="I671" s="365"/>
      <c r="J671" s="366"/>
      <c r="K671" s="367"/>
      <c r="L671" s="365"/>
      <c r="M671" s="368"/>
      <c r="N671" s="655"/>
      <c r="O671" s="365"/>
      <c r="P671" s="366"/>
      <c r="Q671" s="367"/>
      <c r="R671" s="365"/>
      <c r="S671" s="368"/>
      <c r="T671" s="655"/>
      <c r="U671" s="365"/>
      <c r="V671" s="366"/>
      <c r="W671" s="364"/>
      <c r="X671" s="365"/>
      <c r="Y671" s="368"/>
      <c r="Z671" s="655"/>
      <c r="AA671" s="365"/>
      <c r="AB671" s="366"/>
      <c r="AC671" s="364"/>
      <c r="AD671" s="365"/>
      <c r="AE671" s="368"/>
      <c r="AF671" s="655"/>
      <c r="AG671" s="365"/>
      <c r="AH671" s="366"/>
      <c r="AI671" s="364"/>
      <c r="AJ671" s="365"/>
      <c r="AK671" s="368"/>
      <c r="AL671" s="655"/>
      <c r="AM671" s="365"/>
      <c r="AN671" s="366"/>
      <c r="AO671" s="369" t="s">
        <v>843</v>
      </c>
      <c r="AP671" s="481"/>
      <c r="AQ671" s="380"/>
      <c r="AR671" s="653" t="s">
        <v>7472</v>
      </c>
      <c r="AS671" s="353"/>
      <c r="AT671" s="382">
        <v>0.0</v>
      </c>
      <c r="AU671" s="657">
        <v>100.0</v>
      </c>
      <c r="AV671" s="382">
        <v>0.0</v>
      </c>
      <c r="AW671" s="658">
        <v>100.0</v>
      </c>
      <c r="AX671" s="393" t="s">
        <v>3049</v>
      </c>
    </row>
    <row r="672">
      <c r="A672" s="480" t="s">
        <v>5164</v>
      </c>
      <c r="B672" s="433">
        <v>46167.0</v>
      </c>
      <c r="C672" s="434" t="s">
        <v>8159</v>
      </c>
      <c r="D672" s="363" t="s">
        <v>8160</v>
      </c>
      <c r="E672" s="367"/>
      <c r="F672" s="365"/>
      <c r="G672" s="368"/>
      <c r="H672" s="655"/>
      <c r="I672" s="365"/>
      <c r="J672" s="366"/>
      <c r="K672" s="367"/>
      <c r="L672" s="365"/>
      <c r="M672" s="368"/>
      <c r="N672" s="655"/>
      <c r="O672" s="365"/>
      <c r="P672" s="366"/>
      <c r="Q672" s="367"/>
      <c r="R672" s="365"/>
      <c r="S672" s="368"/>
      <c r="T672" s="655"/>
      <c r="U672" s="365"/>
      <c r="V672" s="366"/>
      <c r="W672" s="364"/>
      <c r="X672" s="365"/>
      <c r="Y672" s="368"/>
      <c r="Z672" s="655"/>
      <c r="AA672" s="365"/>
      <c r="AB672" s="366"/>
      <c r="AC672" s="364"/>
      <c r="AD672" s="365"/>
      <c r="AE672" s="368"/>
      <c r="AF672" s="655"/>
      <c r="AG672" s="365"/>
      <c r="AH672" s="366"/>
      <c r="AI672" s="364"/>
      <c r="AJ672" s="365"/>
      <c r="AK672" s="368"/>
      <c r="AL672" s="655"/>
      <c r="AM672" s="365"/>
      <c r="AN672" s="366"/>
      <c r="AO672" s="369" t="s">
        <v>843</v>
      </c>
      <c r="AP672" s="481"/>
      <c r="AQ672" s="380"/>
      <c r="AR672" s="653" t="s">
        <v>7472</v>
      </c>
      <c r="AS672" s="353"/>
      <c r="AT672" s="382">
        <v>0.0</v>
      </c>
      <c r="AU672" s="657">
        <v>100.0</v>
      </c>
      <c r="AV672" s="382">
        <v>0.0</v>
      </c>
      <c r="AW672" s="658">
        <v>100.0</v>
      </c>
      <c r="AX672" s="393" t="s">
        <v>3049</v>
      </c>
    </row>
    <row r="673">
      <c r="A673" s="480" t="s">
        <v>5132</v>
      </c>
      <c r="B673" s="433">
        <v>46169.0</v>
      </c>
      <c r="C673" s="434" t="s">
        <v>8161</v>
      </c>
      <c r="D673" s="363" t="s">
        <v>8162</v>
      </c>
      <c r="E673" s="367"/>
      <c r="F673" s="365"/>
      <c r="G673" s="368"/>
      <c r="H673" s="655"/>
      <c r="I673" s="365"/>
      <c r="J673" s="366"/>
      <c r="K673" s="367"/>
      <c r="L673" s="365"/>
      <c r="M673" s="368"/>
      <c r="N673" s="655"/>
      <c r="O673" s="365"/>
      <c r="P673" s="366"/>
      <c r="Q673" s="367"/>
      <c r="R673" s="365"/>
      <c r="S673" s="368"/>
      <c r="T673" s="655"/>
      <c r="U673" s="365"/>
      <c r="V673" s="366"/>
      <c r="W673" s="364"/>
      <c r="X673" s="365"/>
      <c r="Y673" s="368"/>
      <c r="Z673" s="655"/>
      <c r="AA673" s="365"/>
      <c r="AB673" s="366"/>
      <c r="AC673" s="364"/>
      <c r="AD673" s="365"/>
      <c r="AE673" s="368"/>
      <c r="AF673" s="655"/>
      <c r="AG673" s="365"/>
      <c r="AH673" s="366"/>
      <c r="AI673" s="364"/>
      <c r="AJ673" s="365"/>
      <c r="AK673" s="368"/>
      <c r="AL673" s="655"/>
      <c r="AM673" s="365"/>
      <c r="AN673" s="366"/>
      <c r="AO673" s="369" t="s">
        <v>843</v>
      </c>
      <c r="AP673" s="481"/>
      <c r="AQ673" s="380"/>
      <c r="AR673" s="653" t="s">
        <v>7472</v>
      </c>
      <c r="AS673" s="353"/>
      <c r="AT673" s="382">
        <v>0.0</v>
      </c>
      <c r="AU673" s="657">
        <v>100.0</v>
      </c>
      <c r="AV673" s="382">
        <v>0.0</v>
      </c>
      <c r="AW673" s="658">
        <v>100.0</v>
      </c>
      <c r="AX673" s="393" t="s">
        <v>3049</v>
      </c>
    </row>
    <row r="674">
      <c r="A674" s="480" t="s">
        <v>5132</v>
      </c>
      <c r="B674" s="433">
        <v>46169.0</v>
      </c>
      <c r="C674" s="434" t="s">
        <v>8163</v>
      </c>
      <c r="D674" s="363" t="s">
        <v>8164</v>
      </c>
      <c r="E674" s="367"/>
      <c r="F674" s="365">
        <v>1.0</v>
      </c>
      <c r="G674" s="368"/>
      <c r="H674" s="655"/>
      <c r="I674" s="365"/>
      <c r="J674" s="366"/>
      <c r="K674" s="367"/>
      <c r="L674" s="365"/>
      <c r="M674" s="368"/>
      <c r="N674" s="655"/>
      <c r="O674" s="365"/>
      <c r="P674" s="366"/>
      <c r="Q674" s="367"/>
      <c r="R674" s="365"/>
      <c r="S674" s="368"/>
      <c r="T674" s="655"/>
      <c r="U674" s="365"/>
      <c r="V674" s="366"/>
      <c r="W674" s="364"/>
      <c r="X674" s="365"/>
      <c r="Y674" s="368"/>
      <c r="Z674" s="655"/>
      <c r="AA674" s="365"/>
      <c r="AB674" s="366"/>
      <c r="AC674" s="364"/>
      <c r="AD674" s="365"/>
      <c r="AE674" s="368"/>
      <c r="AF674" s="655"/>
      <c r="AG674" s="365"/>
      <c r="AH674" s="366"/>
      <c r="AI674" s="364"/>
      <c r="AJ674" s="365"/>
      <c r="AK674" s="368"/>
      <c r="AL674" s="655"/>
      <c r="AM674" s="365"/>
      <c r="AN674" s="366"/>
      <c r="AO674" s="369" t="s">
        <v>843</v>
      </c>
      <c r="AP674" s="481"/>
      <c r="AQ674" s="380" t="s">
        <v>8165</v>
      </c>
      <c r="AR674" s="653" t="s">
        <v>7472</v>
      </c>
      <c r="AS674" s="353"/>
      <c r="AT674" s="382">
        <v>3.0</v>
      </c>
      <c r="AU674" s="657">
        <v>97.0</v>
      </c>
      <c r="AV674" s="382">
        <v>0.0</v>
      </c>
      <c r="AW674" s="658">
        <v>100.0</v>
      </c>
      <c r="AX674" s="393" t="s">
        <v>3049</v>
      </c>
    </row>
    <row r="675">
      <c r="A675" s="480" t="s">
        <v>5138</v>
      </c>
      <c r="B675" s="433">
        <v>46168.0</v>
      </c>
      <c r="C675" s="434" t="s">
        <v>8166</v>
      </c>
      <c r="D675" s="363" t="s">
        <v>8167</v>
      </c>
      <c r="E675" s="367"/>
      <c r="F675" s="365"/>
      <c r="G675" s="368"/>
      <c r="H675" s="655"/>
      <c r="I675" s="365"/>
      <c r="J675" s="366"/>
      <c r="K675" s="367"/>
      <c r="L675" s="365"/>
      <c r="M675" s="368"/>
      <c r="N675" s="655"/>
      <c r="O675" s="365"/>
      <c r="P675" s="366"/>
      <c r="Q675" s="367"/>
      <c r="R675" s="365"/>
      <c r="S675" s="368"/>
      <c r="T675" s="655"/>
      <c r="U675" s="365"/>
      <c r="V675" s="366"/>
      <c r="W675" s="364">
        <v>1.0</v>
      </c>
      <c r="X675" s="365"/>
      <c r="Y675" s="368"/>
      <c r="Z675" s="655"/>
      <c r="AA675" s="365"/>
      <c r="AB675" s="366"/>
      <c r="AC675" s="364"/>
      <c r="AD675" s="365"/>
      <c r="AE675" s="368"/>
      <c r="AF675" s="655"/>
      <c r="AG675" s="365"/>
      <c r="AH675" s="366"/>
      <c r="AI675" s="364"/>
      <c r="AJ675" s="365"/>
      <c r="AK675" s="368"/>
      <c r="AL675" s="655"/>
      <c r="AM675" s="365"/>
      <c r="AN675" s="366"/>
      <c r="AO675" s="369" t="s">
        <v>843</v>
      </c>
      <c r="AP675" s="481"/>
      <c r="AQ675" s="380" t="s">
        <v>8168</v>
      </c>
      <c r="AR675" s="653" t="s">
        <v>7472</v>
      </c>
      <c r="AS675" s="353"/>
      <c r="AT675" s="382">
        <v>4.0</v>
      </c>
      <c r="AU675" s="657">
        <v>96.0</v>
      </c>
      <c r="AV675" s="382">
        <v>0.0</v>
      </c>
      <c r="AW675" s="658">
        <v>100.0</v>
      </c>
      <c r="AX675" s="393" t="s">
        <v>3049</v>
      </c>
    </row>
    <row r="676">
      <c r="A676" s="480" t="s">
        <v>5164</v>
      </c>
      <c r="B676" s="433">
        <v>46167.0</v>
      </c>
      <c r="C676" s="434" t="s">
        <v>8169</v>
      </c>
      <c r="D676" s="363" t="s">
        <v>8170</v>
      </c>
      <c r="E676" s="367"/>
      <c r="F676" s="365"/>
      <c r="G676" s="368"/>
      <c r="H676" s="655"/>
      <c r="I676" s="365"/>
      <c r="J676" s="366"/>
      <c r="K676" s="367"/>
      <c r="L676" s="365"/>
      <c r="M676" s="368"/>
      <c r="N676" s="655"/>
      <c r="O676" s="365"/>
      <c r="P676" s="366"/>
      <c r="Q676" s="367"/>
      <c r="R676" s="365"/>
      <c r="S676" s="368"/>
      <c r="T676" s="655"/>
      <c r="U676" s="365"/>
      <c r="V676" s="366"/>
      <c r="W676" s="364"/>
      <c r="X676" s="365"/>
      <c r="Y676" s="368"/>
      <c r="Z676" s="655"/>
      <c r="AA676" s="365"/>
      <c r="AB676" s="366"/>
      <c r="AC676" s="364"/>
      <c r="AD676" s="365"/>
      <c r="AE676" s="368"/>
      <c r="AF676" s="655"/>
      <c r="AG676" s="365"/>
      <c r="AH676" s="366"/>
      <c r="AI676" s="364"/>
      <c r="AJ676" s="365"/>
      <c r="AK676" s="368"/>
      <c r="AL676" s="655"/>
      <c r="AM676" s="365"/>
      <c r="AN676" s="366"/>
      <c r="AO676" s="369" t="s">
        <v>843</v>
      </c>
      <c r="AP676" s="481"/>
      <c r="AQ676" s="380"/>
      <c r="AR676" s="653" t="s">
        <v>7472</v>
      </c>
      <c r="AS676" s="353"/>
      <c r="AT676" s="382">
        <v>0.0</v>
      </c>
      <c r="AU676" s="657">
        <v>100.0</v>
      </c>
      <c r="AV676" s="382">
        <v>0.0</v>
      </c>
      <c r="AW676" s="658">
        <v>100.0</v>
      </c>
      <c r="AX676" s="393" t="s">
        <v>3049</v>
      </c>
    </row>
    <row r="677">
      <c r="A677" s="480" t="s">
        <v>5138</v>
      </c>
      <c r="B677" s="433">
        <v>46168.0</v>
      </c>
      <c r="C677" s="434" t="s">
        <v>8171</v>
      </c>
      <c r="D677" s="363" t="s">
        <v>8172</v>
      </c>
      <c r="E677" s="367"/>
      <c r="F677" s="365"/>
      <c r="G677" s="368"/>
      <c r="H677" s="655"/>
      <c r="I677" s="365"/>
      <c r="J677" s="366"/>
      <c r="K677" s="367"/>
      <c r="L677" s="365"/>
      <c r="M677" s="368"/>
      <c r="N677" s="655"/>
      <c r="O677" s="365"/>
      <c r="P677" s="366"/>
      <c r="Q677" s="367"/>
      <c r="R677" s="365"/>
      <c r="S677" s="368"/>
      <c r="T677" s="655"/>
      <c r="U677" s="365"/>
      <c r="V677" s="366"/>
      <c r="W677" s="364"/>
      <c r="X677" s="365"/>
      <c r="Y677" s="368"/>
      <c r="Z677" s="655"/>
      <c r="AA677" s="365"/>
      <c r="AB677" s="366"/>
      <c r="AC677" s="364"/>
      <c r="AD677" s="365"/>
      <c r="AE677" s="368"/>
      <c r="AF677" s="655"/>
      <c r="AG677" s="365"/>
      <c r="AH677" s="366"/>
      <c r="AI677" s="364"/>
      <c r="AJ677" s="365"/>
      <c r="AK677" s="368"/>
      <c r="AL677" s="655"/>
      <c r="AM677" s="365"/>
      <c r="AN677" s="366"/>
      <c r="AO677" s="369" t="s">
        <v>843</v>
      </c>
      <c r="AP677" s="481"/>
      <c r="AQ677" s="380"/>
      <c r="AR677" s="653" t="s">
        <v>7472</v>
      </c>
      <c r="AS677" s="353"/>
      <c r="AT677" s="382">
        <v>0.0</v>
      </c>
      <c r="AU677" s="657">
        <v>100.0</v>
      </c>
      <c r="AV677" s="382">
        <v>0.0</v>
      </c>
      <c r="AW677" s="658">
        <v>100.0</v>
      </c>
      <c r="AX677" s="393" t="s">
        <v>3049</v>
      </c>
    </row>
    <row r="678">
      <c r="A678" s="480" t="s">
        <v>5132</v>
      </c>
      <c r="B678" s="433">
        <v>46169.0</v>
      </c>
      <c r="C678" s="434" t="s">
        <v>6165</v>
      </c>
      <c r="D678" s="363" t="s">
        <v>6166</v>
      </c>
      <c r="E678" s="367"/>
      <c r="F678" s="365"/>
      <c r="G678" s="368"/>
      <c r="H678" s="655"/>
      <c r="I678" s="365"/>
      <c r="J678" s="366"/>
      <c r="K678" s="367"/>
      <c r="L678" s="365"/>
      <c r="M678" s="368"/>
      <c r="N678" s="655"/>
      <c r="O678" s="365"/>
      <c r="P678" s="366"/>
      <c r="Q678" s="367"/>
      <c r="R678" s="365"/>
      <c r="S678" s="368"/>
      <c r="T678" s="655"/>
      <c r="U678" s="365"/>
      <c r="V678" s="366"/>
      <c r="W678" s="364"/>
      <c r="X678" s="365"/>
      <c r="Y678" s="368"/>
      <c r="Z678" s="655"/>
      <c r="AA678" s="365"/>
      <c r="AB678" s="366"/>
      <c r="AC678" s="364"/>
      <c r="AD678" s="365"/>
      <c r="AE678" s="368"/>
      <c r="AF678" s="655"/>
      <c r="AG678" s="365"/>
      <c r="AH678" s="366"/>
      <c r="AI678" s="364"/>
      <c r="AJ678" s="365"/>
      <c r="AK678" s="368"/>
      <c r="AL678" s="655"/>
      <c r="AM678" s="365"/>
      <c r="AN678" s="366"/>
      <c r="AO678" s="369"/>
      <c r="AP678" s="506" t="s">
        <v>3022</v>
      </c>
      <c r="AQ678" s="372"/>
      <c r="AR678" s="653" t="s">
        <v>7472</v>
      </c>
      <c r="AS678" s="353"/>
      <c r="AT678" s="382">
        <v>0.0</v>
      </c>
      <c r="AU678" s="657">
        <v>100.0</v>
      </c>
      <c r="AV678" s="382">
        <v>0.0</v>
      </c>
      <c r="AW678" s="658">
        <v>100.0</v>
      </c>
      <c r="AX678" s="393" t="s">
        <v>3049</v>
      </c>
    </row>
    <row r="679">
      <c r="A679" s="480" t="s">
        <v>5132</v>
      </c>
      <c r="B679" s="433">
        <v>46169.0</v>
      </c>
      <c r="C679" s="434" t="s">
        <v>6167</v>
      </c>
      <c r="D679" s="363" t="s">
        <v>6168</v>
      </c>
      <c r="E679" s="367"/>
      <c r="F679" s="365"/>
      <c r="G679" s="368"/>
      <c r="H679" s="655"/>
      <c r="I679" s="365"/>
      <c r="J679" s="366"/>
      <c r="K679" s="367"/>
      <c r="L679" s="365"/>
      <c r="M679" s="368"/>
      <c r="N679" s="655"/>
      <c r="O679" s="365"/>
      <c r="P679" s="366"/>
      <c r="Q679" s="367"/>
      <c r="R679" s="365"/>
      <c r="S679" s="368"/>
      <c r="T679" s="655"/>
      <c r="U679" s="365"/>
      <c r="V679" s="366"/>
      <c r="W679" s="364"/>
      <c r="X679" s="365"/>
      <c r="Y679" s="368"/>
      <c r="Z679" s="655"/>
      <c r="AA679" s="365"/>
      <c r="AB679" s="366"/>
      <c r="AC679" s="364"/>
      <c r="AD679" s="365"/>
      <c r="AE679" s="368"/>
      <c r="AF679" s="655"/>
      <c r="AG679" s="365"/>
      <c r="AH679" s="366"/>
      <c r="AI679" s="364"/>
      <c r="AJ679" s="365"/>
      <c r="AK679" s="368"/>
      <c r="AL679" s="655"/>
      <c r="AM679" s="365"/>
      <c r="AN679" s="366"/>
      <c r="AO679" s="369" t="s">
        <v>2380</v>
      </c>
      <c r="AP679" s="506" t="s">
        <v>3022</v>
      </c>
      <c r="AQ679" s="372"/>
      <c r="AR679" s="653" t="s">
        <v>7472</v>
      </c>
      <c r="AS679" s="353"/>
      <c r="AT679" s="382">
        <v>0.0</v>
      </c>
      <c r="AU679" s="657">
        <v>100.0</v>
      </c>
      <c r="AV679" s="382">
        <v>0.0</v>
      </c>
      <c r="AW679" s="658">
        <v>100.0</v>
      </c>
      <c r="AX679" s="393" t="s">
        <v>3049</v>
      </c>
    </row>
    <row r="680">
      <c r="A680" s="480" t="s">
        <v>5138</v>
      </c>
      <c r="B680" s="433">
        <v>46168.0</v>
      </c>
      <c r="C680" s="434" t="s">
        <v>6169</v>
      </c>
      <c r="D680" s="363" t="s">
        <v>6170</v>
      </c>
      <c r="E680" s="367"/>
      <c r="F680" s="365"/>
      <c r="G680" s="368"/>
      <c r="H680" s="655"/>
      <c r="I680" s="365"/>
      <c r="J680" s="366"/>
      <c r="K680" s="367"/>
      <c r="L680" s="365"/>
      <c r="M680" s="368"/>
      <c r="N680" s="655"/>
      <c r="O680" s="365"/>
      <c r="P680" s="366"/>
      <c r="Q680" s="367"/>
      <c r="R680" s="365"/>
      <c r="S680" s="368"/>
      <c r="T680" s="655"/>
      <c r="U680" s="365"/>
      <c r="V680" s="366"/>
      <c r="W680" s="364"/>
      <c r="X680" s="365"/>
      <c r="Y680" s="368"/>
      <c r="Z680" s="655"/>
      <c r="AA680" s="365"/>
      <c r="AB680" s="366"/>
      <c r="AC680" s="364"/>
      <c r="AD680" s="365"/>
      <c r="AE680" s="368"/>
      <c r="AF680" s="655"/>
      <c r="AG680" s="365"/>
      <c r="AH680" s="366"/>
      <c r="AI680" s="364"/>
      <c r="AJ680" s="365"/>
      <c r="AK680" s="368"/>
      <c r="AL680" s="655"/>
      <c r="AM680" s="365"/>
      <c r="AN680" s="366"/>
      <c r="AO680" s="369"/>
      <c r="AP680" s="506" t="s">
        <v>3022</v>
      </c>
      <c r="AQ680" s="380"/>
      <c r="AR680" s="653" t="s">
        <v>7472</v>
      </c>
      <c r="AS680" s="353"/>
      <c r="AT680" s="382">
        <v>0.0</v>
      </c>
      <c r="AU680" s="657">
        <v>100.0</v>
      </c>
      <c r="AV680" s="382">
        <v>0.0</v>
      </c>
      <c r="AW680" s="658">
        <v>100.0</v>
      </c>
      <c r="AX680" s="393" t="s">
        <v>3049</v>
      </c>
    </row>
    <row r="681">
      <c r="A681" s="480" t="s">
        <v>5132</v>
      </c>
      <c r="B681" s="433">
        <v>46169.0</v>
      </c>
      <c r="C681" s="434" t="s">
        <v>6171</v>
      </c>
      <c r="D681" s="363" t="s">
        <v>6172</v>
      </c>
      <c r="E681" s="367"/>
      <c r="F681" s="365"/>
      <c r="G681" s="368"/>
      <c r="H681" s="655"/>
      <c r="I681" s="365"/>
      <c r="J681" s="366"/>
      <c r="K681" s="367"/>
      <c r="L681" s="365"/>
      <c r="M681" s="368"/>
      <c r="N681" s="655"/>
      <c r="O681" s="365"/>
      <c r="P681" s="366"/>
      <c r="Q681" s="367"/>
      <c r="R681" s="365"/>
      <c r="S681" s="368"/>
      <c r="T681" s="655"/>
      <c r="U681" s="365">
        <v>2.0</v>
      </c>
      <c r="V681" s="366"/>
      <c r="W681" s="364"/>
      <c r="X681" s="365"/>
      <c r="Y681" s="368"/>
      <c r="Z681" s="655"/>
      <c r="AA681" s="365"/>
      <c r="AB681" s="366"/>
      <c r="AC681" s="364"/>
      <c r="AD681" s="365"/>
      <c r="AE681" s="368"/>
      <c r="AF681" s="655"/>
      <c r="AG681" s="365"/>
      <c r="AH681" s="366"/>
      <c r="AI681" s="364"/>
      <c r="AJ681" s="365"/>
      <c r="AK681" s="368"/>
      <c r="AL681" s="655"/>
      <c r="AM681" s="365"/>
      <c r="AN681" s="366"/>
      <c r="AO681" s="369" t="s">
        <v>207</v>
      </c>
      <c r="AP681" s="506" t="s">
        <v>3022</v>
      </c>
      <c r="AQ681" s="380" t="s">
        <v>6173</v>
      </c>
      <c r="AR681" s="653" t="s">
        <v>7472</v>
      </c>
      <c r="AS681" s="353"/>
      <c r="AT681" s="382">
        <v>0.0</v>
      </c>
      <c r="AU681" s="657">
        <v>100.0</v>
      </c>
      <c r="AV681" s="382">
        <v>6.0</v>
      </c>
      <c r="AW681" s="658">
        <v>94.0</v>
      </c>
      <c r="AX681" s="393" t="s">
        <v>3049</v>
      </c>
    </row>
    <row r="682">
      <c r="A682" s="480" t="s">
        <v>5164</v>
      </c>
      <c r="B682" s="433">
        <v>46167.0</v>
      </c>
      <c r="C682" s="434" t="s">
        <v>6174</v>
      </c>
      <c r="D682" s="363" t="s">
        <v>6175</v>
      </c>
      <c r="E682" s="367"/>
      <c r="F682" s="365"/>
      <c r="G682" s="368"/>
      <c r="H682" s="655"/>
      <c r="I682" s="365"/>
      <c r="J682" s="366"/>
      <c r="K682" s="367"/>
      <c r="L682" s="365"/>
      <c r="M682" s="368"/>
      <c r="N682" s="655"/>
      <c r="O682" s="365"/>
      <c r="P682" s="366"/>
      <c r="Q682" s="367"/>
      <c r="R682" s="365"/>
      <c r="S682" s="368"/>
      <c r="T682" s="655"/>
      <c r="U682" s="365"/>
      <c r="V682" s="366"/>
      <c r="W682" s="364"/>
      <c r="X682" s="365"/>
      <c r="Y682" s="368"/>
      <c r="Z682" s="655"/>
      <c r="AA682" s="365"/>
      <c r="AB682" s="366"/>
      <c r="AC682" s="364"/>
      <c r="AD682" s="365"/>
      <c r="AE682" s="368"/>
      <c r="AF682" s="655"/>
      <c r="AG682" s="365"/>
      <c r="AH682" s="366"/>
      <c r="AI682" s="364"/>
      <c r="AJ682" s="365"/>
      <c r="AK682" s="368"/>
      <c r="AL682" s="655"/>
      <c r="AM682" s="365"/>
      <c r="AN682" s="366"/>
      <c r="AO682" s="369"/>
      <c r="AP682" s="506" t="s">
        <v>3022</v>
      </c>
      <c r="AQ682" s="372"/>
      <c r="AR682" s="653" t="s">
        <v>7472</v>
      </c>
      <c r="AS682" s="353"/>
      <c r="AT682" s="382">
        <v>0.0</v>
      </c>
      <c r="AU682" s="657">
        <v>100.0</v>
      </c>
      <c r="AV682" s="382">
        <v>0.0</v>
      </c>
      <c r="AW682" s="658">
        <v>100.0</v>
      </c>
      <c r="AX682" s="393" t="s">
        <v>3049</v>
      </c>
    </row>
    <row r="683">
      <c r="A683" s="480" t="s">
        <v>5132</v>
      </c>
      <c r="B683" s="433">
        <v>46169.0</v>
      </c>
      <c r="C683" s="434" t="s">
        <v>6176</v>
      </c>
      <c r="D683" s="363" t="s">
        <v>6177</v>
      </c>
      <c r="E683" s="367"/>
      <c r="F683" s="365"/>
      <c r="G683" s="368"/>
      <c r="H683" s="655"/>
      <c r="I683" s="365"/>
      <c r="J683" s="366"/>
      <c r="K683" s="367"/>
      <c r="L683" s="365"/>
      <c r="M683" s="368"/>
      <c r="N683" s="655"/>
      <c r="O683" s="365"/>
      <c r="P683" s="366"/>
      <c r="Q683" s="367"/>
      <c r="R683" s="365"/>
      <c r="S683" s="368"/>
      <c r="T683" s="655"/>
      <c r="U683" s="365"/>
      <c r="V683" s="366"/>
      <c r="W683" s="364"/>
      <c r="X683" s="365"/>
      <c r="Y683" s="368"/>
      <c r="Z683" s="655"/>
      <c r="AA683" s="365"/>
      <c r="AB683" s="366"/>
      <c r="AC683" s="364"/>
      <c r="AD683" s="365"/>
      <c r="AE683" s="368"/>
      <c r="AF683" s="655"/>
      <c r="AG683" s="365"/>
      <c r="AH683" s="366"/>
      <c r="AI683" s="364"/>
      <c r="AJ683" s="365"/>
      <c r="AK683" s="368"/>
      <c r="AL683" s="655"/>
      <c r="AM683" s="365"/>
      <c r="AN683" s="366"/>
      <c r="AO683" s="369"/>
      <c r="AP683" s="506" t="s">
        <v>3022</v>
      </c>
      <c r="AQ683" s="372"/>
      <c r="AR683" s="653" t="s">
        <v>7472</v>
      </c>
      <c r="AS683" s="353"/>
      <c r="AT683" s="382">
        <v>0.0</v>
      </c>
      <c r="AU683" s="657">
        <v>100.0</v>
      </c>
      <c r="AV683" s="382">
        <v>0.0</v>
      </c>
      <c r="AW683" s="658">
        <v>100.0</v>
      </c>
      <c r="AX683" s="393" t="s">
        <v>3049</v>
      </c>
    </row>
    <row r="684">
      <c r="A684" s="480" t="s">
        <v>5164</v>
      </c>
      <c r="B684" s="433">
        <v>46167.0</v>
      </c>
      <c r="C684" s="434" t="s">
        <v>6178</v>
      </c>
      <c r="D684" s="363" t="s">
        <v>6179</v>
      </c>
      <c r="E684" s="367"/>
      <c r="F684" s="365"/>
      <c r="G684" s="368"/>
      <c r="H684" s="655"/>
      <c r="I684" s="365"/>
      <c r="J684" s="366"/>
      <c r="K684" s="367"/>
      <c r="L684" s="365"/>
      <c r="M684" s="368"/>
      <c r="N684" s="655"/>
      <c r="O684" s="365"/>
      <c r="P684" s="366"/>
      <c r="Q684" s="367"/>
      <c r="R684" s="365"/>
      <c r="S684" s="368"/>
      <c r="T684" s="655"/>
      <c r="U684" s="365"/>
      <c r="V684" s="366"/>
      <c r="W684" s="364"/>
      <c r="X684" s="365"/>
      <c r="Y684" s="368"/>
      <c r="Z684" s="655"/>
      <c r="AA684" s="365"/>
      <c r="AB684" s="366"/>
      <c r="AC684" s="364"/>
      <c r="AD684" s="365"/>
      <c r="AE684" s="368"/>
      <c r="AF684" s="655"/>
      <c r="AG684" s="365"/>
      <c r="AH684" s="366"/>
      <c r="AI684" s="364"/>
      <c r="AJ684" s="365"/>
      <c r="AK684" s="368"/>
      <c r="AL684" s="655"/>
      <c r="AM684" s="365"/>
      <c r="AN684" s="366"/>
      <c r="AO684" s="369" t="s">
        <v>470</v>
      </c>
      <c r="AP684" s="506" t="s">
        <v>3022</v>
      </c>
      <c r="AQ684" s="372"/>
      <c r="AR684" s="653" t="s">
        <v>7472</v>
      </c>
      <c r="AS684" s="353"/>
      <c r="AT684" s="382">
        <v>0.0</v>
      </c>
      <c r="AU684" s="657">
        <v>100.0</v>
      </c>
      <c r="AV684" s="382">
        <v>0.0</v>
      </c>
      <c r="AW684" s="658">
        <v>100.0</v>
      </c>
      <c r="AX684" s="393" t="s">
        <v>3049</v>
      </c>
    </row>
    <row r="685">
      <c r="A685" s="480" t="s">
        <v>5138</v>
      </c>
      <c r="B685" s="433">
        <v>46168.0</v>
      </c>
      <c r="C685" s="434" t="s">
        <v>6181</v>
      </c>
      <c r="D685" s="363" t="s">
        <v>6182</v>
      </c>
      <c r="E685" s="367"/>
      <c r="F685" s="365"/>
      <c r="G685" s="368"/>
      <c r="H685" s="655"/>
      <c r="I685" s="365"/>
      <c r="J685" s="366"/>
      <c r="K685" s="367"/>
      <c r="L685" s="365"/>
      <c r="M685" s="368"/>
      <c r="N685" s="655"/>
      <c r="O685" s="365"/>
      <c r="P685" s="366"/>
      <c r="Q685" s="367"/>
      <c r="R685" s="365"/>
      <c r="S685" s="368"/>
      <c r="T685" s="655"/>
      <c r="U685" s="365"/>
      <c r="V685" s="366"/>
      <c r="W685" s="364"/>
      <c r="X685" s="365"/>
      <c r="Y685" s="368"/>
      <c r="Z685" s="655"/>
      <c r="AA685" s="365"/>
      <c r="AB685" s="366"/>
      <c r="AC685" s="364"/>
      <c r="AD685" s="365"/>
      <c r="AE685" s="368"/>
      <c r="AF685" s="655"/>
      <c r="AG685" s="365"/>
      <c r="AH685" s="366"/>
      <c r="AI685" s="364"/>
      <c r="AJ685" s="365"/>
      <c r="AK685" s="368"/>
      <c r="AL685" s="655"/>
      <c r="AM685" s="365"/>
      <c r="AN685" s="366"/>
      <c r="AO685" s="369"/>
      <c r="AP685" s="506" t="s">
        <v>3022</v>
      </c>
      <c r="AQ685" s="372"/>
      <c r="AR685" s="653" t="s">
        <v>7472</v>
      </c>
      <c r="AS685" s="353"/>
      <c r="AT685" s="382">
        <v>0.0</v>
      </c>
      <c r="AU685" s="657">
        <v>100.0</v>
      </c>
      <c r="AV685" s="382">
        <v>0.0</v>
      </c>
      <c r="AW685" s="658">
        <v>100.0</v>
      </c>
      <c r="AX685" s="393" t="s">
        <v>3049</v>
      </c>
    </row>
    <row r="686">
      <c r="A686" s="480" t="s">
        <v>5164</v>
      </c>
      <c r="B686" s="433">
        <v>46167.0</v>
      </c>
      <c r="C686" s="434" t="s">
        <v>6183</v>
      </c>
      <c r="D686" s="363" t="s">
        <v>6184</v>
      </c>
      <c r="E686" s="367"/>
      <c r="F686" s="367"/>
      <c r="G686" s="368"/>
      <c r="H686" s="655"/>
      <c r="I686" s="365"/>
      <c r="J686" s="366"/>
      <c r="K686" s="367"/>
      <c r="L686" s="365"/>
      <c r="M686" s="368"/>
      <c r="N686" s="655"/>
      <c r="O686" s="365"/>
      <c r="P686" s="366"/>
      <c r="Q686" s="367"/>
      <c r="R686" s="365"/>
      <c r="S686" s="368"/>
      <c r="T686" s="655"/>
      <c r="U686" s="365">
        <v>1.0</v>
      </c>
      <c r="V686" s="366"/>
      <c r="W686" s="364"/>
      <c r="X686" s="365"/>
      <c r="Y686" s="368"/>
      <c r="Z686" s="655"/>
      <c r="AA686" s="365"/>
      <c r="AB686" s="366"/>
      <c r="AC686" s="364"/>
      <c r="AD686" s="365"/>
      <c r="AE686" s="368"/>
      <c r="AF686" s="655"/>
      <c r="AG686" s="365"/>
      <c r="AH686" s="366"/>
      <c r="AI686" s="364"/>
      <c r="AJ686" s="365"/>
      <c r="AK686" s="368"/>
      <c r="AL686" s="655"/>
      <c r="AM686" s="365"/>
      <c r="AN686" s="366"/>
      <c r="AO686" s="369"/>
      <c r="AP686" s="506" t="s">
        <v>3022</v>
      </c>
      <c r="AQ686" s="380" t="s">
        <v>6185</v>
      </c>
      <c r="AR686" s="653" t="s">
        <v>7472</v>
      </c>
      <c r="AS686" s="353"/>
      <c r="AT686" s="382">
        <v>0.0</v>
      </c>
      <c r="AU686" s="657">
        <v>100.0</v>
      </c>
      <c r="AV686" s="382">
        <v>3.0</v>
      </c>
      <c r="AW686" s="658">
        <v>97.0</v>
      </c>
      <c r="AX686" s="393" t="s">
        <v>3049</v>
      </c>
    </row>
    <row r="687">
      <c r="A687" s="480" t="s">
        <v>5164</v>
      </c>
      <c r="B687" s="433">
        <v>46167.0</v>
      </c>
      <c r="C687" s="434" t="s">
        <v>6186</v>
      </c>
      <c r="D687" s="363" t="s">
        <v>6187</v>
      </c>
      <c r="E687" s="367"/>
      <c r="F687" s="365"/>
      <c r="G687" s="368"/>
      <c r="H687" s="655"/>
      <c r="I687" s="365"/>
      <c r="J687" s="366"/>
      <c r="K687" s="367"/>
      <c r="L687" s="365"/>
      <c r="M687" s="368"/>
      <c r="N687" s="655"/>
      <c r="O687" s="365"/>
      <c r="P687" s="366"/>
      <c r="Q687" s="367"/>
      <c r="R687" s="365"/>
      <c r="S687" s="368"/>
      <c r="T687" s="655"/>
      <c r="U687" s="365"/>
      <c r="V687" s="366"/>
      <c r="W687" s="364"/>
      <c r="X687" s="365"/>
      <c r="Y687" s="368"/>
      <c r="Z687" s="655"/>
      <c r="AA687" s="365"/>
      <c r="AB687" s="366"/>
      <c r="AC687" s="364"/>
      <c r="AD687" s="365"/>
      <c r="AE687" s="368"/>
      <c r="AF687" s="655"/>
      <c r="AG687" s="365"/>
      <c r="AH687" s="366"/>
      <c r="AI687" s="364"/>
      <c r="AJ687" s="365"/>
      <c r="AK687" s="368"/>
      <c r="AL687" s="655"/>
      <c r="AM687" s="365"/>
      <c r="AN687" s="366"/>
      <c r="AO687" s="369"/>
      <c r="AP687" s="506" t="s">
        <v>3022</v>
      </c>
      <c r="AQ687" s="372"/>
      <c r="AR687" s="653" t="s">
        <v>7472</v>
      </c>
      <c r="AS687" s="353"/>
      <c r="AT687" s="382">
        <v>0.0</v>
      </c>
      <c r="AU687" s="657">
        <v>100.0</v>
      </c>
      <c r="AV687" s="382">
        <v>0.0</v>
      </c>
      <c r="AW687" s="658">
        <v>100.0</v>
      </c>
      <c r="AX687" s="393" t="s">
        <v>3049</v>
      </c>
    </row>
    <row r="688">
      <c r="A688" s="480" t="s">
        <v>5132</v>
      </c>
      <c r="B688" s="433">
        <v>46169.0</v>
      </c>
      <c r="C688" s="434" t="s">
        <v>6188</v>
      </c>
      <c r="D688" s="363" t="s">
        <v>6189</v>
      </c>
      <c r="E688" s="367"/>
      <c r="F688" s="365"/>
      <c r="G688" s="368"/>
      <c r="H688" s="655"/>
      <c r="I688" s="365"/>
      <c r="J688" s="366"/>
      <c r="K688" s="367"/>
      <c r="L688" s="365"/>
      <c r="M688" s="368"/>
      <c r="N688" s="655"/>
      <c r="O688" s="365"/>
      <c r="P688" s="366"/>
      <c r="Q688" s="367"/>
      <c r="R688" s="365"/>
      <c r="S688" s="368"/>
      <c r="T688" s="655"/>
      <c r="U688" s="365"/>
      <c r="V688" s="366"/>
      <c r="W688" s="364"/>
      <c r="X688" s="365"/>
      <c r="Y688" s="368"/>
      <c r="Z688" s="655"/>
      <c r="AA688" s="365"/>
      <c r="AB688" s="366"/>
      <c r="AC688" s="364"/>
      <c r="AD688" s="365"/>
      <c r="AE688" s="368"/>
      <c r="AF688" s="655"/>
      <c r="AG688" s="365"/>
      <c r="AH688" s="366"/>
      <c r="AI688" s="364"/>
      <c r="AJ688" s="365"/>
      <c r="AK688" s="368"/>
      <c r="AL688" s="655"/>
      <c r="AM688" s="365"/>
      <c r="AN688" s="366"/>
      <c r="AO688" s="369"/>
      <c r="AP688" s="506" t="s">
        <v>3022</v>
      </c>
      <c r="AQ688" s="380"/>
      <c r="AR688" s="653" t="s">
        <v>7472</v>
      </c>
      <c r="AS688" s="353"/>
      <c r="AT688" s="382">
        <v>0.0</v>
      </c>
      <c r="AU688" s="657">
        <v>100.0</v>
      </c>
      <c r="AV688" s="382">
        <v>0.0</v>
      </c>
      <c r="AW688" s="658">
        <v>100.0</v>
      </c>
      <c r="AX688" s="393" t="s">
        <v>3049</v>
      </c>
    </row>
    <row r="689">
      <c r="A689" s="480" t="s">
        <v>5132</v>
      </c>
      <c r="B689" s="433">
        <v>46169.0</v>
      </c>
      <c r="C689" s="434" t="s">
        <v>6190</v>
      </c>
      <c r="D689" s="363" t="s">
        <v>6191</v>
      </c>
      <c r="E689" s="367"/>
      <c r="F689" s="365"/>
      <c r="G689" s="368"/>
      <c r="H689" s="655"/>
      <c r="I689" s="365"/>
      <c r="J689" s="366"/>
      <c r="K689" s="367"/>
      <c r="L689" s="365"/>
      <c r="M689" s="368"/>
      <c r="N689" s="655"/>
      <c r="O689" s="365"/>
      <c r="P689" s="366"/>
      <c r="Q689" s="367"/>
      <c r="R689" s="365"/>
      <c r="S689" s="368"/>
      <c r="T689" s="655"/>
      <c r="U689" s="365"/>
      <c r="V689" s="366"/>
      <c r="W689" s="364"/>
      <c r="X689" s="365"/>
      <c r="Y689" s="368"/>
      <c r="Z689" s="655"/>
      <c r="AA689" s="365"/>
      <c r="AB689" s="366"/>
      <c r="AC689" s="364"/>
      <c r="AD689" s="365"/>
      <c r="AE689" s="368"/>
      <c r="AF689" s="655"/>
      <c r="AG689" s="365"/>
      <c r="AH689" s="366"/>
      <c r="AI689" s="364"/>
      <c r="AJ689" s="365"/>
      <c r="AK689" s="368"/>
      <c r="AL689" s="655"/>
      <c r="AM689" s="365"/>
      <c r="AN689" s="366"/>
      <c r="AO689" s="369" t="s">
        <v>2380</v>
      </c>
      <c r="AP689" s="506" t="s">
        <v>3022</v>
      </c>
      <c r="AQ689" s="380"/>
      <c r="AR689" s="653" t="s">
        <v>7472</v>
      </c>
      <c r="AS689" s="353"/>
      <c r="AT689" s="382">
        <v>0.0</v>
      </c>
      <c r="AU689" s="657">
        <v>100.0</v>
      </c>
      <c r="AV689" s="382">
        <v>0.0</v>
      </c>
      <c r="AW689" s="658">
        <v>100.0</v>
      </c>
      <c r="AX689" s="393" t="s">
        <v>3049</v>
      </c>
    </row>
    <row r="690">
      <c r="A690" s="480" t="s">
        <v>5164</v>
      </c>
      <c r="B690" s="433">
        <v>46167.0</v>
      </c>
      <c r="C690" s="434" t="s">
        <v>5831</v>
      </c>
      <c r="D690" s="363" t="s">
        <v>5832</v>
      </c>
      <c r="E690" s="367"/>
      <c r="F690" s="365"/>
      <c r="G690" s="368"/>
      <c r="H690" s="655"/>
      <c r="I690" s="365"/>
      <c r="J690" s="366"/>
      <c r="K690" s="367"/>
      <c r="L690" s="365"/>
      <c r="M690" s="368"/>
      <c r="N690" s="655"/>
      <c r="O690" s="365"/>
      <c r="P690" s="366"/>
      <c r="Q690" s="367"/>
      <c r="R690" s="365"/>
      <c r="S690" s="368"/>
      <c r="T690" s="655"/>
      <c r="U690" s="365"/>
      <c r="V690" s="366"/>
      <c r="W690" s="364"/>
      <c r="X690" s="365"/>
      <c r="Y690" s="368"/>
      <c r="Z690" s="655"/>
      <c r="AA690" s="365"/>
      <c r="AB690" s="366"/>
      <c r="AC690" s="364"/>
      <c r="AD690" s="365"/>
      <c r="AE690" s="368"/>
      <c r="AF690" s="655"/>
      <c r="AG690" s="365"/>
      <c r="AH690" s="366"/>
      <c r="AI690" s="364"/>
      <c r="AJ690" s="365"/>
      <c r="AK690" s="368"/>
      <c r="AL690" s="655"/>
      <c r="AM690" s="365"/>
      <c r="AN690" s="366"/>
      <c r="AO690" s="369" t="s">
        <v>1891</v>
      </c>
      <c r="AP690" s="506" t="s">
        <v>3022</v>
      </c>
      <c r="AQ690" s="380"/>
      <c r="AR690" s="653" t="s">
        <v>7472</v>
      </c>
      <c r="AS690" s="353"/>
      <c r="AT690" s="382">
        <v>0.0</v>
      </c>
      <c r="AU690" s="657">
        <v>100.0</v>
      </c>
      <c r="AV690" s="382">
        <v>0.0</v>
      </c>
      <c r="AW690" s="658">
        <v>100.0</v>
      </c>
      <c r="AX690" s="393" t="s">
        <v>3049</v>
      </c>
    </row>
    <row r="691">
      <c r="A691" s="480" t="s">
        <v>5138</v>
      </c>
      <c r="B691" s="433">
        <v>46168.0</v>
      </c>
      <c r="C691" s="434" t="s">
        <v>6194</v>
      </c>
      <c r="D691" s="363" t="s">
        <v>6195</v>
      </c>
      <c r="E691" s="367"/>
      <c r="F691" s="365"/>
      <c r="G691" s="368"/>
      <c r="H691" s="655"/>
      <c r="I691" s="365"/>
      <c r="J691" s="366"/>
      <c r="K691" s="367"/>
      <c r="L691" s="365"/>
      <c r="M691" s="368"/>
      <c r="N691" s="655"/>
      <c r="O691" s="365"/>
      <c r="P691" s="366"/>
      <c r="Q691" s="367"/>
      <c r="R691" s="365"/>
      <c r="S691" s="368"/>
      <c r="T691" s="655">
        <v>1.0</v>
      </c>
      <c r="U691" s="365"/>
      <c r="V691" s="366"/>
      <c r="W691" s="364"/>
      <c r="X691" s="365"/>
      <c r="Y691" s="368"/>
      <c r="Z691" s="655"/>
      <c r="AA691" s="365"/>
      <c r="AB691" s="366"/>
      <c r="AC691" s="364"/>
      <c r="AD691" s="365"/>
      <c r="AE691" s="368"/>
      <c r="AF691" s="655"/>
      <c r="AG691" s="365"/>
      <c r="AH691" s="366"/>
      <c r="AI691" s="364"/>
      <c r="AJ691" s="365"/>
      <c r="AK691" s="368"/>
      <c r="AL691" s="655"/>
      <c r="AM691" s="365"/>
      <c r="AN691" s="366"/>
      <c r="AO691" s="369"/>
      <c r="AP691" s="506" t="s">
        <v>3022</v>
      </c>
      <c r="AQ691" s="380" t="s">
        <v>6196</v>
      </c>
      <c r="AR691" s="653" t="s">
        <v>7472</v>
      </c>
      <c r="AS691" s="353"/>
      <c r="AT691" s="382">
        <v>0.0</v>
      </c>
      <c r="AU691" s="657">
        <v>100.0</v>
      </c>
      <c r="AV691" s="382">
        <v>4.0</v>
      </c>
      <c r="AW691" s="658">
        <v>96.0</v>
      </c>
      <c r="AX691" s="393" t="s">
        <v>3049</v>
      </c>
    </row>
    <row r="692">
      <c r="A692" s="480" t="s">
        <v>5138</v>
      </c>
      <c r="B692" s="433">
        <v>46168.0</v>
      </c>
      <c r="C692" s="434" t="s">
        <v>6197</v>
      </c>
      <c r="D692" s="363" t="s">
        <v>6198</v>
      </c>
      <c r="E692" s="367"/>
      <c r="F692" s="365"/>
      <c r="G692" s="368"/>
      <c r="H692" s="655"/>
      <c r="I692" s="365"/>
      <c r="J692" s="366"/>
      <c r="K692" s="367"/>
      <c r="L692" s="365"/>
      <c r="M692" s="368"/>
      <c r="N692" s="655"/>
      <c r="O692" s="365"/>
      <c r="P692" s="366"/>
      <c r="Q692" s="367"/>
      <c r="R692" s="365"/>
      <c r="S692" s="368"/>
      <c r="T692" s="655"/>
      <c r="U692" s="365"/>
      <c r="V692" s="366"/>
      <c r="W692" s="364"/>
      <c r="X692" s="365"/>
      <c r="Y692" s="368"/>
      <c r="Z692" s="655"/>
      <c r="AA692" s="365"/>
      <c r="AB692" s="366"/>
      <c r="AC692" s="364"/>
      <c r="AD692" s="365"/>
      <c r="AE692" s="368"/>
      <c r="AF692" s="655"/>
      <c r="AG692" s="365"/>
      <c r="AH692" s="366"/>
      <c r="AI692" s="364"/>
      <c r="AJ692" s="365"/>
      <c r="AK692" s="368"/>
      <c r="AL692" s="655"/>
      <c r="AM692" s="365"/>
      <c r="AN692" s="366"/>
      <c r="AO692" s="369"/>
      <c r="AP692" s="506" t="s">
        <v>3029</v>
      </c>
      <c r="AQ692" s="380"/>
      <c r="AR692" s="653" t="s">
        <v>7472</v>
      </c>
      <c r="AS692" s="353"/>
      <c r="AT692" s="382">
        <v>0.0</v>
      </c>
      <c r="AU692" s="657">
        <v>100.0</v>
      </c>
      <c r="AV692" s="382">
        <v>0.0</v>
      </c>
      <c r="AW692" s="658">
        <v>100.0</v>
      </c>
      <c r="AX692" s="393" t="s">
        <v>3049</v>
      </c>
    </row>
    <row r="693">
      <c r="A693" s="480" t="s">
        <v>5138</v>
      </c>
      <c r="B693" s="433">
        <v>46168.0</v>
      </c>
      <c r="C693" s="434" t="s">
        <v>6199</v>
      </c>
      <c r="D693" s="363" t="s">
        <v>6200</v>
      </c>
      <c r="E693" s="367"/>
      <c r="F693" s="365"/>
      <c r="G693" s="368"/>
      <c r="H693" s="655"/>
      <c r="I693" s="365"/>
      <c r="J693" s="366"/>
      <c r="K693" s="367"/>
      <c r="L693" s="365"/>
      <c r="M693" s="368"/>
      <c r="N693" s="655"/>
      <c r="O693" s="365"/>
      <c r="P693" s="366"/>
      <c r="Q693" s="367"/>
      <c r="R693" s="365"/>
      <c r="S693" s="368"/>
      <c r="T693" s="655"/>
      <c r="U693" s="365"/>
      <c r="V693" s="366"/>
      <c r="W693" s="364"/>
      <c r="X693" s="365"/>
      <c r="Y693" s="368"/>
      <c r="Z693" s="655"/>
      <c r="AA693" s="365"/>
      <c r="AB693" s="366"/>
      <c r="AC693" s="364"/>
      <c r="AD693" s="365"/>
      <c r="AE693" s="368"/>
      <c r="AF693" s="655"/>
      <c r="AG693" s="365"/>
      <c r="AH693" s="366"/>
      <c r="AI693" s="364"/>
      <c r="AJ693" s="365"/>
      <c r="AK693" s="368"/>
      <c r="AL693" s="655"/>
      <c r="AM693" s="365"/>
      <c r="AN693" s="366"/>
      <c r="AO693" s="369"/>
      <c r="AP693" s="506" t="s">
        <v>3029</v>
      </c>
      <c r="AQ693" s="380"/>
      <c r="AR693" s="653" t="s">
        <v>7472</v>
      </c>
      <c r="AS693" s="353"/>
      <c r="AT693" s="382">
        <v>0.0</v>
      </c>
      <c r="AU693" s="657">
        <v>100.0</v>
      </c>
      <c r="AV693" s="382">
        <v>0.0</v>
      </c>
      <c r="AW693" s="658">
        <v>100.0</v>
      </c>
      <c r="AX693" s="393" t="s">
        <v>3049</v>
      </c>
    </row>
    <row r="694">
      <c r="A694" s="480" t="s">
        <v>5138</v>
      </c>
      <c r="B694" s="433">
        <v>46168.0</v>
      </c>
      <c r="C694" s="434" t="s">
        <v>6201</v>
      </c>
      <c r="D694" s="363" t="s">
        <v>6202</v>
      </c>
      <c r="E694" s="367"/>
      <c r="F694" s="365"/>
      <c r="G694" s="368"/>
      <c r="H694" s="655"/>
      <c r="I694" s="365"/>
      <c r="J694" s="366"/>
      <c r="K694" s="367"/>
      <c r="L694" s="365"/>
      <c r="M694" s="368"/>
      <c r="N694" s="655"/>
      <c r="O694" s="365"/>
      <c r="P694" s="366"/>
      <c r="Q694" s="367"/>
      <c r="R694" s="365"/>
      <c r="S694" s="368"/>
      <c r="T694" s="655"/>
      <c r="U694" s="365"/>
      <c r="V694" s="366"/>
      <c r="W694" s="364"/>
      <c r="X694" s="365"/>
      <c r="Y694" s="368"/>
      <c r="Z694" s="655"/>
      <c r="AA694" s="365"/>
      <c r="AB694" s="366"/>
      <c r="AC694" s="364"/>
      <c r="AD694" s="365"/>
      <c r="AE694" s="368"/>
      <c r="AF694" s="655"/>
      <c r="AG694" s="365"/>
      <c r="AH694" s="366"/>
      <c r="AI694" s="364"/>
      <c r="AJ694" s="365"/>
      <c r="AK694" s="368"/>
      <c r="AL694" s="655"/>
      <c r="AM694" s="365"/>
      <c r="AN694" s="366"/>
      <c r="AO694" s="369"/>
      <c r="AP694" s="506" t="s">
        <v>3029</v>
      </c>
      <c r="AQ694" s="380"/>
      <c r="AR694" s="653" t="s">
        <v>7472</v>
      </c>
      <c r="AS694" s="353"/>
      <c r="AT694" s="382">
        <v>0.0</v>
      </c>
      <c r="AU694" s="657">
        <v>100.0</v>
      </c>
      <c r="AV694" s="382">
        <v>0.0</v>
      </c>
      <c r="AW694" s="658">
        <v>100.0</v>
      </c>
      <c r="AX694" s="393" t="s">
        <v>3049</v>
      </c>
    </row>
    <row r="695">
      <c r="A695" s="480" t="s">
        <v>5138</v>
      </c>
      <c r="B695" s="433">
        <v>46168.0</v>
      </c>
      <c r="C695" s="434" t="s">
        <v>6203</v>
      </c>
      <c r="D695" s="363" t="s">
        <v>6204</v>
      </c>
      <c r="E695" s="367"/>
      <c r="F695" s="365"/>
      <c r="G695" s="368"/>
      <c r="H695" s="655"/>
      <c r="I695" s="365"/>
      <c r="J695" s="366"/>
      <c r="K695" s="367"/>
      <c r="L695" s="365"/>
      <c r="M695" s="368"/>
      <c r="N695" s="655"/>
      <c r="O695" s="365"/>
      <c r="P695" s="366"/>
      <c r="Q695" s="367"/>
      <c r="R695" s="365"/>
      <c r="S695" s="368"/>
      <c r="T695" s="655"/>
      <c r="U695" s="365"/>
      <c r="V695" s="366"/>
      <c r="W695" s="364"/>
      <c r="X695" s="365"/>
      <c r="Y695" s="368"/>
      <c r="Z695" s="655"/>
      <c r="AA695" s="365"/>
      <c r="AB695" s="366"/>
      <c r="AC695" s="364"/>
      <c r="AD695" s="365"/>
      <c r="AE695" s="368"/>
      <c r="AF695" s="655"/>
      <c r="AG695" s="365"/>
      <c r="AH695" s="366"/>
      <c r="AI695" s="364"/>
      <c r="AJ695" s="365"/>
      <c r="AK695" s="368"/>
      <c r="AL695" s="655"/>
      <c r="AM695" s="365"/>
      <c r="AN695" s="366"/>
      <c r="AO695" s="369"/>
      <c r="AP695" s="506" t="s">
        <v>3029</v>
      </c>
      <c r="AQ695" s="380"/>
      <c r="AR695" s="653" t="s">
        <v>7472</v>
      </c>
      <c r="AS695" s="353"/>
      <c r="AT695" s="382">
        <v>0.0</v>
      </c>
      <c r="AU695" s="657">
        <v>100.0</v>
      </c>
      <c r="AV695" s="382">
        <v>0.0</v>
      </c>
      <c r="AW695" s="658">
        <v>100.0</v>
      </c>
      <c r="AX695" s="393" t="s">
        <v>3049</v>
      </c>
    </row>
    <row r="696">
      <c r="A696" s="480" t="s">
        <v>5132</v>
      </c>
      <c r="B696" s="433">
        <v>46169.0</v>
      </c>
      <c r="C696" s="434" t="s">
        <v>6205</v>
      </c>
      <c r="D696" s="363" t="s">
        <v>6206</v>
      </c>
      <c r="E696" s="367"/>
      <c r="F696" s="365"/>
      <c r="G696" s="368"/>
      <c r="H696" s="655"/>
      <c r="I696" s="365"/>
      <c r="J696" s="366"/>
      <c r="K696" s="367"/>
      <c r="L696" s="365"/>
      <c r="M696" s="368"/>
      <c r="N696" s="655"/>
      <c r="O696" s="365"/>
      <c r="P696" s="366"/>
      <c r="Q696" s="367"/>
      <c r="R696" s="365"/>
      <c r="S696" s="368"/>
      <c r="T696" s="655"/>
      <c r="U696" s="365"/>
      <c r="V696" s="366"/>
      <c r="W696" s="364"/>
      <c r="X696" s="365"/>
      <c r="Y696" s="368"/>
      <c r="Z696" s="655"/>
      <c r="AA696" s="365"/>
      <c r="AB696" s="366"/>
      <c r="AC696" s="364"/>
      <c r="AD696" s="365"/>
      <c r="AE696" s="368"/>
      <c r="AF696" s="655"/>
      <c r="AG696" s="365">
        <v>1.0</v>
      </c>
      <c r="AH696" s="366"/>
      <c r="AI696" s="364"/>
      <c r="AJ696" s="365"/>
      <c r="AK696" s="368"/>
      <c r="AL696" s="655"/>
      <c r="AM696" s="365"/>
      <c r="AN696" s="366"/>
      <c r="AO696" s="369"/>
      <c r="AP696" s="506" t="s">
        <v>3029</v>
      </c>
      <c r="AQ696" s="380" t="s">
        <v>6207</v>
      </c>
      <c r="AR696" s="653" t="s">
        <v>7472</v>
      </c>
      <c r="AS696" s="353"/>
      <c r="AT696" s="382">
        <v>0.0</v>
      </c>
      <c r="AU696" s="657">
        <v>100.0</v>
      </c>
      <c r="AV696" s="382">
        <v>3.0</v>
      </c>
      <c r="AW696" s="658">
        <v>97.0</v>
      </c>
      <c r="AX696" s="393" t="s">
        <v>3049</v>
      </c>
    </row>
    <row r="697">
      <c r="A697" s="480" t="s">
        <v>5132</v>
      </c>
      <c r="B697" s="433">
        <v>46169.0</v>
      </c>
      <c r="C697" s="434" t="s">
        <v>6208</v>
      </c>
      <c r="D697" s="363" t="s">
        <v>6209</v>
      </c>
      <c r="E697" s="367"/>
      <c r="F697" s="365"/>
      <c r="G697" s="368"/>
      <c r="H697" s="655"/>
      <c r="I697" s="365"/>
      <c r="J697" s="366"/>
      <c r="K697" s="367"/>
      <c r="L697" s="365"/>
      <c r="M697" s="368"/>
      <c r="N697" s="655"/>
      <c r="O697" s="365"/>
      <c r="P697" s="366"/>
      <c r="Q697" s="367"/>
      <c r="R697" s="365"/>
      <c r="S697" s="368"/>
      <c r="T697" s="655"/>
      <c r="U697" s="365"/>
      <c r="V697" s="366"/>
      <c r="W697" s="364"/>
      <c r="X697" s="365"/>
      <c r="Y697" s="368"/>
      <c r="Z697" s="655"/>
      <c r="AA697" s="365"/>
      <c r="AB697" s="366"/>
      <c r="AC697" s="364"/>
      <c r="AD697" s="365"/>
      <c r="AE697" s="368"/>
      <c r="AF697" s="655">
        <v>1.0</v>
      </c>
      <c r="AG697" s="365"/>
      <c r="AH697" s="366"/>
      <c r="AI697" s="364"/>
      <c r="AJ697" s="365"/>
      <c r="AK697" s="368"/>
      <c r="AL697" s="655"/>
      <c r="AM697" s="365"/>
      <c r="AN697" s="366"/>
      <c r="AO697" s="369"/>
      <c r="AP697" s="506" t="s">
        <v>3029</v>
      </c>
      <c r="AQ697" s="380" t="s">
        <v>6210</v>
      </c>
      <c r="AR697" s="653" t="s">
        <v>7472</v>
      </c>
      <c r="AS697" s="353"/>
      <c r="AT697" s="382">
        <v>0.0</v>
      </c>
      <c r="AU697" s="657">
        <v>100.0</v>
      </c>
      <c r="AV697" s="382">
        <v>4.0</v>
      </c>
      <c r="AW697" s="658">
        <v>96.0</v>
      </c>
      <c r="AX697" s="393" t="s">
        <v>3049</v>
      </c>
    </row>
    <row r="698">
      <c r="A698" s="480" t="s">
        <v>5132</v>
      </c>
      <c r="B698" s="433">
        <v>46169.0</v>
      </c>
      <c r="C698" s="434" t="s">
        <v>6211</v>
      </c>
      <c r="D698" s="363" t="s">
        <v>6212</v>
      </c>
      <c r="E698" s="367"/>
      <c r="F698" s="365"/>
      <c r="G698" s="368"/>
      <c r="H698" s="655"/>
      <c r="I698" s="365"/>
      <c r="J698" s="366"/>
      <c r="K698" s="367"/>
      <c r="L698" s="365"/>
      <c r="M698" s="368"/>
      <c r="N698" s="655"/>
      <c r="O698" s="365"/>
      <c r="P698" s="366"/>
      <c r="Q698" s="367"/>
      <c r="R698" s="365"/>
      <c r="S698" s="368"/>
      <c r="T698" s="655"/>
      <c r="U698" s="365"/>
      <c r="V698" s="366"/>
      <c r="W698" s="364"/>
      <c r="X698" s="365"/>
      <c r="Y698" s="368"/>
      <c r="Z698" s="655"/>
      <c r="AA698" s="365"/>
      <c r="AB698" s="366"/>
      <c r="AC698" s="364"/>
      <c r="AD698" s="365"/>
      <c r="AE698" s="368"/>
      <c r="AF698" s="655"/>
      <c r="AG698" s="365">
        <v>1.0</v>
      </c>
      <c r="AH698" s="366"/>
      <c r="AI698" s="364"/>
      <c r="AJ698" s="365"/>
      <c r="AK698" s="368"/>
      <c r="AL698" s="655"/>
      <c r="AM698" s="365"/>
      <c r="AN698" s="366"/>
      <c r="AO698" s="369"/>
      <c r="AP698" s="506" t="s">
        <v>3029</v>
      </c>
      <c r="AQ698" s="380" t="s">
        <v>6213</v>
      </c>
      <c r="AR698" s="653" t="s">
        <v>7472</v>
      </c>
      <c r="AS698" s="353"/>
      <c r="AT698" s="382">
        <v>0.0</v>
      </c>
      <c r="AU698" s="657">
        <v>100.0</v>
      </c>
      <c r="AV698" s="382">
        <v>3.0</v>
      </c>
      <c r="AW698" s="658">
        <v>97.0</v>
      </c>
      <c r="AX698" s="393" t="s">
        <v>3049</v>
      </c>
    </row>
    <row r="699">
      <c r="A699" s="480" t="s">
        <v>5132</v>
      </c>
      <c r="B699" s="433">
        <v>46169.0</v>
      </c>
      <c r="C699" s="434" t="s">
        <v>6214</v>
      </c>
      <c r="D699" s="363" t="s">
        <v>6215</v>
      </c>
      <c r="E699" s="367"/>
      <c r="F699" s="365"/>
      <c r="G699" s="368"/>
      <c r="H699" s="655"/>
      <c r="I699" s="365"/>
      <c r="J699" s="366"/>
      <c r="K699" s="367"/>
      <c r="L699" s="365"/>
      <c r="M699" s="368"/>
      <c r="N699" s="655"/>
      <c r="O699" s="365"/>
      <c r="P699" s="366"/>
      <c r="Q699" s="367"/>
      <c r="R699" s="365"/>
      <c r="S699" s="368"/>
      <c r="T699" s="655"/>
      <c r="U699" s="365"/>
      <c r="V699" s="366"/>
      <c r="W699" s="364"/>
      <c r="X699" s="365"/>
      <c r="Y699" s="368"/>
      <c r="Z699" s="655"/>
      <c r="AA699" s="365"/>
      <c r="AB699" s="366"/>
      <c r="AC699" s="364"/>
      <c r="AD699" s="365"/>
      <c r="AE699" s="368"/>
      <c r="AF699" s="655"/>
      <c r="AG699" s="365"/>
      <c r="AH699" s="366"/>
      <c r="AI699" s="364"/>
      <c r="AJ699" s="365"/>
      <c r="AK699" s="368"/>
      <c r="AL699" s="655"/>
      <c r="AM699" s="365"/>
      <c r="AN699" s="366"/>
      <c r="AO699" s="369" t="s">
        <v>1292</v>
      </c>
      <c r="AP699" s="506" t="s">
        <v>3029</v>
      </c>
      <c r="AQ699" s="380"/>
      <c r="AR699" s="653" t="s">
        <v>7472</v>
      </c>
      <c r="AS699" s="353"/>
      <c r="AT699" s="382">
        <v>0.0</v>
      </c>
      <c r="AU699" s="657">
        <v>100.0</v>
      </c>
      <c r="AV699" s="382">
        <v>0.0</v>
      </c>
      <c r="AW699" s="658">
        <v>100.0</v>
      </c>
      <c r="AX699" s="393" t="s">
        <v>3049</v>
      </c>
    </row>
    <row r="700">
      <c r="A700" s="480" t="s">
        <v>5132</v>
      </c>
      <c r="B700" s="433">
        <v>46169.0</v>
      </c>
      <c r="C700" s="434" t="s">
        <v>6216</v>
      </c>
      <c r="D700" s="363" t="s">
        <v>6217</v>
      </c>
      <c r="E700" s="367"/>
      <c r="F700" s="365"/>
      <c r="G700" s="368"/>
      <c r="H700" s="655"/>
      <c r="I700" s="365"/>
      <c r="J700" s="366"/>
      <c r="K700" s="367"/>
      <c r="L700" s="365"/>
      <c r="M700" s="368"/>
      <c r="N700" s="655"/>
      <c r="O700" s="365"/>
      <c r="P700" s="366"/>
      <c r="Q700" s="367"/>
      <c r="R700" s="365"/>
      <c r="S700" s="368"/>
      <c r="T700" s="655"/>
      <c r="U700" s="365"/>
      <c r="V700" s="366"/>
      <c r="W700" s="364"/>
      <c r="X700" s="365"/>
      <c r="Y700" s="368"/>
      <c r="Z700" s="655"/>
      <c r="AA700" s="365"/>
      <c r="AB700" s="366"/>
      <c r="AC700" s="364"/>
      <c r="AD700" s="365"/>
      <c r="AE700" s="368"/>
      <c r="AF700" s="655"/>
      <c r="AG700" s="365"/>
      <c r="AH700" s="366"/>
      <c r="AI700" s="364"/>
      <c r="AJ700" s="365"/>
      <c r="AK700" s="368"/>
      <c r="AL700" s="655"/>
      <c r="AM700" s="365"/>
      <c r="AN700" s="366"/>
      <c r="AO700" s="369"/>
      <c r="AP700" s="506" t="s">
        <v>3029</v>
      </c>
      <c r="AQ700" s="380"/>
      <c r="AR700" s="653" t="s">
        <v>7472</v>
      </c>
      <c r="AS700" s="353"/>
      <c r="AT700" s="382">
        <v>0.0</v>
      </c>
      <c r="AU700" s="657">
        <v>100.0</v>
      </c>
      <c r="AV700" s="382">
        <v>0.0</v>
      </c>
      <c r="AW700" s="658">
        <v>100.0</v>
      </c>
      <c r="AX700" s="393" t="s">
        <v>3049</v>
      </c>
    </row>
    <row r="701">
      <c r="A701" s="480" t="s">
        <v>5138</v>
      </c>
      <c r="B701" s="433">
        <v>46168.0</v>
      </c>
      <c r="C701" s="434" t="s">
        <v>6218</v>
      </c>
      <c r="D701" s="363" t="s">
        <v>6219</v>
      </c>
      <c r="E701" s="367"/>
      <c r="F701" s="365"/>
      <c r="G701" s="368"/>
      <c r="H701" s="655"/>
      <c r="I701" s="365"/>
      <c r="J701" s="366"/>
      <c r="K701" s="367"/>
      <c r="L701" s="365"/>
      <c r="M701" s="368"/>
      <c r="N701" s="655"/>
      <c r="O701" s="365"/>
      <c r="P701" s="366"/>
      <c r="Q701" s="367"/>
      <c r="R701" s="365"/>
      <c r="S701" s="368"/>
      <c r="T701" s="655"/>
      <c r="U701" s="365"/>
      <c r="V701" s="366"/>
      <c r="W701" s="364"/>
      <c r="X701" s="365"/>
      <c r="Y701" s="368"/>
      <c r="Z701" s="655"/>
      <c r="AA701" s="365"/>
      <c r="AB701" s="366"/>
      <c r="AC701" s="364"/>
      <c r="AD701" s="365"/>
      <c r="AE701" s="368"/>
      <c r="AF701" s="655"/>
      <c r="AG701" s="365"/>
      <c r="AH701" s="366"/>
      <c r="AI701" s="364"/>
      <c r="AJ701" s="365"/>
      <c r="AK701" s="368"/>
      <c r="AL701" s="655"/>
      <c r="AM701" s="365"/>
      <c r="AN701" s="366"/>
      <c r="AO701" s="369"/>
      <c r="AP701" s="506" t="s">
        <v>3037</v>
      </c>
      <c r="AQ701" s="380"/>
      <c r="AR701" s="653" t="s">
        <v>7472</v>
      </c>
      <c r="AS701" s="353"/>
      <c r="AT701" s="382">
        <v>0.0</v>
      </c>
      <c r="AU701" s="657">
        <v>100.0</v>
      </c>
      <c r="AV701" s="382">
        <v>0.0</v>
      </c>
      <c r="AW701" s="658">
        <v>100.0</v>
      </c>
      <c r="AX701" s="393" t="s">
        <v>3053</v>
      </c>
    </row>
    <row r="702">
      <c r="A702" s="480" t="s">
        <v>5132</v>
      </c>
      <c r="B702" s="433">
        <v>46169.0</v>
      </c>
      <c r="C702" s="434" t="s">
        <v>6220</v>
      </c>
      <c r="D702" s="363" t="s">
        <v>6221</v>
      </c>
      <c r="E702" s="367"/>
      <c r="F702" s="365"/>
      <c r="G702" s="368"/>
      <c r="H702" s="655"/>
      <c r="I702" s="365"/>
      <c r="J702" s="366"/>
      <c r="K702" s="367"/>
      <c r="L702" s="365"/>
      <c r="M702" s="368"/>
      <c r="N702" s="655"/>
      <c r="O702" s="365"/>
      <c r="P702" s="366"/>
      <c r="Q702" s="367"/>
      <c r="R702" s="365"/>
      <c r="S702" s="368"/>
      <c r="T702" s="655"/>
      <c r="U702" s="365"/>
      <c r="V702" s="366"/>
      <c r="W702" s="364"/>
      <c r="X702" s="365"/>
      <c r="Y702" s="368"/>
      <c r="Z702" s="655"/>
      <c r="AA702" s="365"/>
      <c r="AB702" s="366"/>
      <c r="AC702" s="364"/>
      <c r="AD702" s="365"/>
      <c r="AE702" s="368"/>
      <c r="AF702" s="655"/>
      <c r="AG702" s="365"/>
      <c r="AH702" s="366"/>
      <c r="AI702" s="364"/>
      <c r="AJ702" s="365"/>
      <c r="AK702" s="368"/>
      <c r="AL702" s="655"/>
      <c r="AM702" s="365"/>
      <c r="AN702" s="366"/>
      <c r="AO702" s="369"/>
      <c r="AP702" s="506" t="s">
        <v>3037</v>
      </c>
      <c r="AQ702" s="380"/>
      <c r="AR702" s="653"/>
      <c r="AS702" s="353"/>
      <c r="AT702" s="382" t="s">
        <v>2869</v>
      </c>
      <c r="AU702" s="657" t="s">
        <v>2869</v>
      </c>
      <c r="AV702" s="382" t="s">
        <v>2869</v>
      </c>
      <c r="AW702" s="658" t="s">
        <v>2869</v>
      </c>
      <c r="AX702" s="393"/>
    </row>
    <row r="703">
      <c r="A703" s="480" t="s">
        <v>5132</v>
      </c>
      <c r="B703" s="433">
        <v>46169.0</v>
      </c>
      <c r="C703" s="434" t="s">
        <v>6222</v>
      </c>
      <c r="D703" s="363" t="s">
        <v>6223</v>
      </c>
      <c r="E703" s="367"/>
      <c r="F703" s="365"/>
      <c r="G703" s="368"/>
      <c r="H703" s="655"/>
      <c r="I703" s="365"/>
      <c r="J703" s="366"/>
      <c r="K703" s="367"/>
      <c r="L703" s="365"/>
      <c r="M703" s="368"/>
      <c r="N703" s="655"/>
      <c r="O703" s="365"/>
      <c r="P703" s="366"/>
      <c r="Q703" s="367"/>
      <c r="R703" s="365"/>
      <c r="S703" s="368"/>
      <c r="T703" s="655"/>
      <c r="U703" s="365"/>
      <c r="V703" s="366"/>
      <c r="W703" s="364"/>
      <c r="X703" s="365"/>
      <c r="Y703" s="368"/>
      <c r="Z703" s="655"/>
      <c r="AA703" s="365"/>
      <c r="AB703" s="366"/>
      <c r="AC703" s="364"/>
      <c r="AD703" s="365"/>
      <c r="AE703" s="368"/>
      <c r="AF703" s="655"/>
      <c r="AG703" s="365"/>
      <c r="AH703" s="366"/>
      <c r="AI703" s="364"/>
      <c r="AJ703" s="365"/>
      <c r="AK703" s="368"/>
      <c r="AL703" s="655"/>
      <c r="AM703" s="365"/>
      <c r="AN703" s="366"/>
      <c r="AO703" s="369"/>
      <c r="AP703" s="506" t="s">
        <v>3037</v>
      </c>
      <c r="AQ703" s="372"/>
      <c r="AR703" s="653"/>
      <c r="AS703" s="353"/>
      <c r="AT703" s="382" t="s">
        <v>2869</v>
      </c>
      <c r="AU703" s="657" t="s">
        <v>2869</v>
      </c>
      <c r="AV703" s="382" t="s">
        <v>2869</v>
      </c>
      <c r="AW703" s="658" t="s">
        <v>2869</v>
      </c>
      <c r="AX703" s="393"/>
    </row>
    <row r="704">
      <c r="A704" s="480" t="s">
        <v>5132</v>
      </c>
      <c r="B704" s="433">
        <v>46169.0</v>
      </c>
      <c r="C704" s="434" t="s">
        <v>6224</v>
      </c>
      <c r="D704" s="363" t="s">
        <v>6225</v>
      </c>
      <c r="E704" s="367"/>
      <c r="F704" s="365"/>
      <c r="G704" s="368"/>
      <c r="H704" s="655"/>
      <c r="I704" s="365"/>
      <c r="J704" s="366"/>
      <c r="K704" s="367"/>
      <c r="L704" s="365"/>
      <c r="M704" s="368"/>
      <c r="N704" s="655"/>
      <c r="O704" s="365"/>
      <c r="P704" s="366"/>
      <c r="Q704" s="367"/>
      <c r="R704" s="365"/>
      <c r="S704" s="368"/>
      <c r="T704" s="655"/>
      <c r="U704" s="365"/>
      <c r="V704" s="366"/>
      <c r="W704" s="364"/>
      <c r="X704" s="365"/>
      <c r="Y704" s="368"/>
      <c r="Z704" s="655"/>
      <c r="AA704" s="365"/>
      <c r="AB704" s="366"/>
      <c r="AC704" s="364"/>
      <c r="AD704" s="365"/>
      <c r="AE704" s="368"/>
      <c r="AF704" s="655"/>
      <c r="AG704" s="365"/>
      <c r="AH704" s="366"/>
      <c r="AI704" s="364"/>
      <c r="AJ704" s="365"/>
      <c r="AK704" s="368"/>
      <c r="AL704" s="655"/>
      <c r="AM704" s="365"/>
      <c r="AN704" s="366"/>
      <c r="AO704" s="369"/>
      <c r="AP704" s="506" t="s">
        <v>3037</v>
      </c>
      <c r="AQ704" s="380"/>
      <c r="AR704" s="653"/>
      <c r="AS704" s="353"/>
      <c r="AT704" s="382" t="s">
        <v>2869</v>
      </c>
      <c r="AU704" s="657" t="s">
        <v>2869</v>
      </c>
      <c r="AV704" s="382" t="s">
        <v>2869</v>
      </c>
      <c r="AW704" s="658" t="s">
        <v>2869</v>
      </c>
      <c r="AX704" s="359"/>
    </row>
    <row r="705">
      <c r="A705" s="480" t="s">
        <v>5132</v>
      </c>
      <c r="B705" s="433">
        <v>46169.0</v>
      </c>
      <c r="C705" s="434" t="s">
        <v>8173</v>
      </c>
      <c r="D705" s="363" t="s">
        <v>8174</v>
      </c>
      <c r="E705" s="367"/>
      <c r="F705" s="365"/>
      <c r="G705" s="368"/>
      <c r="H705" s="655"/>
      <c r="I705" s="365"/>
      <c r="J705" s="366"/>
      <c r="K705" s="367"/>
      <c r="L705" s="365"/>
      <c r="M705" s="368"/>
      <c r="N705" s="655"/>
      <c r="O705" s="365"/>
      <c r="P705" s="366"/>
      <c r="Q705" s="367"/>
      <c r="R705" s="365"/>
      <c r="S705" s="368"/>
      <c r="T705" s="655"/>
      <c r="U705" s="365"/>
      <c r="V705" s="366"/>
      <c r="W705" s="364"/>
      <c r="X705" s="365"/>
      <c r="Y705" s="368"/>
      <c r="Z705" s="655"/>
      <c r="AA705" s="365"/>
      <c r="AB705" s="366"/>
      <c r="AC705" s="364"/>
      <c r="AD705" s="365"/>
      <c r="AE705" s="368"/>
      <c r="AF705" s="655"/>
      <c r="AG705" s="365"/>
      <c r="AH705" s="366"/>
      <c r="AI705" s="364"/>
      <c r="AJ705" s="365"/>
      <c r="AK705" s="368"/>
      <c r="AL705" s="655"/>
      <c r="AM705" s="365"/>
      <c r="AN705" s="366"/>
      <c r="AO705" s="369"/>
      <c r="AP705" s="506" t="s">
        <v>3037</v>
      </c>
      <c r="AQ705" s="380"/>
      <c r="AR705" s="653" t="s">
        <v>7472</v>
      </c>
      <c r="AS705" s="353"/>
      <c r="AT705" s="382">
        <v>0.0</v>
      </c>
      <c r="AU705" s="657">
        <v>100.0</v>
      </c>
      <c r="AV705" s="382">
        <v>0.0</v>
      </c>
      <c r="AW705" s="658">
        <v>100.0</v>
      </c>
      <c r="AX705" s="393" t="s">
        <v>3053</v>
      </c>
    </row>
    <row r="706">
      <c r="A706" s="480" t="s">
        <v>5132</v>
      </c>
      <c r="B706" s="433">
        <v>46169.0</v>
      </c>
      <c r="C706" s="434" t="s">
        <v>8175</v>
      </c>
      <c r="D706" s="363" t="s">
        <v>8176</v>
      </c>
      <c r="E706" s="367"/>
      <c r="F706" s="365"/>
      <c r="G706" s="368"/>
      <c r="H706" s="655"/>
      <c r="I706" s="365"/>
      <c r="J706" s="366"/>
      <c r="K706" s="367"/>
      <c r="L706" s="365"/>
      <c r="M706" s="368"/>
      <c r="N706" s="655"/>
      <c r="O706" s="365"/>
      <c r="P706" s="366"/>
      <c r="Q706" s="367"/>
      <c r="R706" s="365"/>
      <c r="S706" s="368"/>
      <c r="T706" s="655"/>
      <c r="U706" s="365"/>
      <c r="V706" s="366"/>
      <c r="W706" s="364"/>
      <c r="X706" s="365"/>
      <c r="Y706" s="368"/>
      <c r="Z706" s="655"/>
      <c r="AA706" s="365"/>
      <c r="AB706" s="366"/>
      <c r="AC706" s="364"/>
      <c r="AD706" s="365"/>
      <c r="AE706" s="368"/>
      <c r="AF706" s="655"/>
      <c r="AG706" s="365"/>
      <c r="AH706" s="366"/>
      <c r="AI706" s="364"/>
      <c r="AJ706" s="365"/>
      <c r="AK706" s="368"/>
      <c r="AL706" s="655"/>
      <c r="AM706" s="365"/>
      <c r="AN706" s="366"/>
      <c r="AO706" s="369"/>
      <c r="AP706" s="506" t="s">
        <v>3037</v>
      </c>
      <c r="AQ706" s="380"/>
      <c r="AR706" s="653"/>
      <c r="AS706" s="353"/>
      <c r="AT706" s="382" t="s">
        <v>2869</v>
      </c>
      <c r="AU706" s="657" t="s">
        <v>2869</v>
      </c>
      <c r="AV706" s="382" t="s">
        <v>2869</v>
      </c>
      <c r="AW706" s="658" t="s">
        <v>2869</v>
      </c>
      <c r="AX706" s="359"/>
    </row>
    <row r="707">
      <c r="A707" s="480" t="s">
        <v>5132</v>
      </c>
      <c r="B707" s="433">
        <v>46169.0</v>
      </c>
      <c r="C707" s="434" t="s">
        <v>8177</v>
      </c>
      <c r="D707" s="363" t="s">
        <v>8178</v>
      </c>
      <c r="E707" s="367"/>
      <c r="F707" s="365"/>
      <c r="G707" s="368"/>
      <c r="H707" s="655"/>
      <c r="I707" s="365"/>
      <c r="J707" s="366"/>
      <c r="K707" s="367"/>
      <c r="L707" s="365"/>
      <c r="M707" s="368"/>
      <c r="N707" s="655"/>
      <c r="O707" s="365"/>
      <c r="P707" s="366"/>
      <c r="Q707" s="367"/>
      <c r="R707" s="365"/>
      <c r="S707" s="368"/>
      <c r="T707" s="655"/>
      <c r="U707" s="365"/>
      <c r="V707" s="366"/>
      <c r="W707" s="364"/>
      <c r="X707" s="365"/>
      <c r="Y707" s="368"/>
      <c r="Z707" s="655"/>
      <c r="AA707" s="365"/>
      <c r="AB707" s="366"/>
      <c r="AC707" s="364"/>
      <c r="AD707" s="365"/>
      <c r="AE707" s="368"/>
      <c r="AF707" s="655"/>
      <c r="AG707" s="365"/>
      <c r="AH707" s="366"/>
      <c r="AI707" s="364"/>
      <c r="AJ707" s="365"/>
      <c r="AK707" s="368"/>
      <c r="AL707" s="655"/>
      <c r="AM707" s="365"/>
      <c r="AN707" s="366"/>
      <c r="AO707" s="369"/>
      <c r="AP707" s="506" t="s">
        <v>3037</v>
      </c>
      <c r="AQ707" s="380"/>
      <c r="AR707" s="653"/>
      <c r="AS707" s="353"/>
      <c r="AT707" s="382" t="s">
        <v>2869</v>
      </c>
      <c r="AU707" s="657" t="s">
        <v>2869</v>
      </c>
      <c r="AV707" s="382" t="s">
        <v>2869</v>
      </c>
      <c r="AW707" s="658" t="s">
        <v>2869</v>
      </c>
      <c r="AX707" s="359"/>
    </row>
    <row r="708">
      <c r="A708" s="480" t="s">
        <v>5132</v>
      </c>
      <c r="B708" s="433">
        <v>46169.0</v>
      </c>
      <c r="C708" s="434" t="s">
        <v>8179</v>
      </c>
      <c r="D708" s="363" t="s">
        <v>8180</v>
      </c>
      <c r="E708" s="367"/>
      <c r="F708" s="365"/>
      <c r="G708" s="368"/>
      <c r="H708" s="655"/>
      <c r="I708" s="365"/>
      <c r="J708" s="366"/>
      <c r="K708" s="367"/>
      <c r="L708" s="365"/>
      <c r="M708" s="368"/>
      <c r="N708" s="655"/>
      <c r="O708" s="365"/>
      <c r="P708" s="366"/>
      <c r="Q708" s="367"/>
      <c r="R708" s="365"/>
      <c r="S708" s="368"/>
      <c r="T708" s="655"/>
      <c r="U708" s="365"/>
      <c r="V708" s="366"/>
      <c r="W708" s="364"/>
      <c r="X708" s="365"/>
      <c r="Y708" s="368"/>
      <c r="Z708" s="655"/>
      <c r="AA708" s="365"/>
      <c r="AB708" s="366"/>
      <c r="AC708" s="364"/>
      <c r="AD708" s="365"/>
      <c r="AE708" s="368"/>
      <c r="AF708" s="655"/>
      <c r="AG708" s="365"/>
      <c r="AH708" s="366"/>
      <c r="AI708" s="364"/>
      <c r="AJ708" s="365"/>
      <c r="AK708" s="368"/>
      <c r="AL708" s="655"/>
      <c r="AM708" s="365"/>
      <c r="AN708" s="366"/>
      <c r="AO708" s="369"/>
      <c r="AP708" s="506" t="s">
        <v>3037</v>
      </c>
      <c r="AQ708" s="380"/>
      <c r="AR708" s="653"/>
      <c r="AS708" s="353"/>
      <c r="AT708" s="382" t="s">
        <v>2869</v>
      </c>
      <c r="AU708" s="657" t="s">
        <v>2869</v>
      </c>
      <c r="AV708" s="382" t="s">
        <v>2869</v>
      </c>
      <c r="AW708" s="658" t="s">
        <v>2869</v>
      </c>
      <c r="AX708" s="359"/>
    </row>
    <row r="709">
      <c r="A709" s="480" t="s">
        <v>5132</v>
      </c>
      <c r="B709" s="433">
        <v>46169.0</v>
      </c>
      <c r="C709" s="434" t="s">
        <v>8181</v>
      </c>
      <c r="D709" s="363" t="s">
        <v>8182</v>
      </c>
      <c r="E709" s="367"/>
      <c r="F709" s="365"/>
      <c r="G709" s="368"/>
      <c r="H709" s="655"/>
      <c r="I709" s="365"/>
      <c r="J709" s="366"/>
      <c r="K709" s="367"/>
      <c r="L709" s="365"/>
      <c r="M709" s="368"/>
      <c r="N709" s="655"/>
      <c r="O709" s="365"/>
      <c r="P709" s="366"/>
      <c r="Q709" s="367"/>
      <c r="R709" s="365"/>
      <c r="S709" s="368"/>
      <c r="T709" s="655"/>
      <c r="U709" s="365"/>
      <c r="V709" s="366"/>
      <c r="W709" s="364"/>
      <c r="X709" s="365"/>
      <c r="Y709" s="368"/>
      <c r="Z709" s="655"/>
      <c r="AA709" s="365"/>
      <c r="AB709" s="366"/>
      <c r="AC709" s="364"/>
      <c r="AD709" s="365"/>
      <c r="AE709" s="368"/>
      <c r="AF709" s="655"/>
      <c r="AG709" s="365"/>
      <c r="AH709" s="366"/>
      <c r="AI709" s="364"/>
      <c r="AJ709" s="365"/>
      <c r="AK709" s="368"/>
      <c r="AL709" s="655"/>
      <c r="AM709" s="365"/>
      <c r="AN709" s="366"/>
      <c r="AO709" s="369"/>
      <c r="AP709" s="506" t="s">
        <v>3037</v>
      </c>
      <c r="AQ709" s="380"/>
      <c r="AR709" s="653"/>
      <c r="AS709" s="353"/>
      <c r="AT709" s="382" t="s">
        <v>2869</v>
      </c>
      <c r="AU709" s="657" t="s">
        <v>2869</v>
      </c>
      <c r="AV709" s="382" t="s">
        <v>2869</v>
      </c>
      <c r="AW709" s="658" t="s">
        <v>2869</v>
      </c>
      <c r="AX709" s="393"/>
    </row>
    <row r="710">
      <c r="A710" s="480" t="s">
        <v>5132</v>
      </c>
      <c r="B710" s="433">
        <v>46169.0</v>
      </c>
      <c r="C710" s="434" t="s">
        <v>8183</v>
      </c>
      <c r="D710" s="363" t="s">
        <v>8184</v>
      </c>
      <c r="E710" s="367"/>
      <c r="F710" s="365"/>
      <c r="G710" s="368"/>
      <c r="H710" s="655"/>
      <c r="I710" s="365"/>
      <c r="J710" s="366"/>
      <c r="K710" s="367"/>
      <c r="L710" s="365"/>
      <c r="M710" s="368"/>
      <c r="N710" s="655"/>
      <c r="O710" s="365"/>
      <c r="P710" s="366"/>
      <c r="Q710" s="367"/>
      <c r="R710" s="365"/>
      <c r="S710" s="368"/>
      <c r="T710" s="655"/>
      <c r="U710" s="365"/>
      <c r="V710" s="366"/>
      <c r="W710" s="364"/>
      <c r="X710" s="365"/>
      <c r="Y710" s="368"/>
      <c r="Z710" s="655"/>
      <c r="AA710" s="365"/>
      <c r="AB710" s="366"/>
      <c r="AC710" s="364"/>
      <c r="AD710" s="365"/>
      <c r="AE710" s="368"/>
      <c r="AF710" s="655"/>
      <c r="AG710" s="365"/>
      <c r="AH710" s="366"/>
      <c r="AI710" s="364"/>
      <c r="AJ710" s="365"/>
      <c r="AK710" s="368"/>
      <c r="AL710" s="655"/>
      <c r="AM710" s="365"/>
      <c r="AN710" s="366"/>
      <c r="AO710" s="369"/>
      <c r="AP710" s="506" t="s">
        <v>3037</v>
      </c>
      <c r="AQ710" s="380"/>
      <c r="AR710" s="653" t="s">
        <v>7472</v>
      </c>
      <c r="AS710" s="353"/>
      <c r="AT710" s="382">
        <v>0.0</v>
      </c>
      <c r="AU710" s="657">
        <v>100.0</v>
      </c>
      <c r="AV710" s="382">
        <v>0.0</v>
      </c>
      <c r="AW710" s="658">
        <v>100.0</v>
      </c>
      <c r="AX710" s="393" t="s">
        <v>3053</v>
      </c>
    </row>
    <row r="711">
      <c r="A711" s="480" t="s">
        <v>5132</v>
      </c>
      <c r="B711" s="433">
        <v>46169.0</v>
      </c>
      <c r="C711" s="434" t="s">
        <v>8185</v>
      </c>
      <c r="D711" s="363" t="s">
        <v>8186</v>
      </c>
      <c r="E711" s="367"/>
      <c r="F711" s="365"/>
      <c r="G711" s="368"/>
      <c r="H711" s="655"/>
      <c r="I711" s="365"/>
      <c r="J711" s="366"/>
      <c r="K711" s="367"/>
      <c r="L711" s="365"/>
      <c r="M711" s="368"/>
      <c r="N711" s="655"/>
      <c r="O711" s="365"/>
      <c r="P711" s="366"/>
      <c r="Q711" s="367"/>
      <c r="R711" s="365"/>
      <c r="S711" s="368"/>
      <c r="T711" s="655"/>
      <c r="U711" s="365"/>
      <c r="V711" s="366"/>
      <c r="W711" s="364"/>
      <c r="X711" s="365"/>
      <c r="Y711" s="368"/>
      <c r="Z711" s="655"/>
      <c r="AA711" s="365"/>
      <c r="AB711" s="366"/>
      <c r="AC711" s="364"/>
      <c r="AD711" s="365"/>
      <c r="AE711" s="368"/>
      <c r="AF711" s="655"/>
      <c r="AG711" s="365"/>
      <c r="AH711" s="366"/>
      <c r="AI711" s="364"/>
      <c r="AJ711" s="365"/>
      <c r="AK711" s="368"/>
      <c r="AL711" s="655"/>
      <c r="AM711" s="365"/>
      <c r="AN711" s="366"/>
      <c r="AO711" s="369"/>
      <c r="AP711" s="506" t="s">
        <v>3037</v>
      </c>
      <c r="AQ711" s="380"/>
      <c r="AR711" s="653"/>
      <c r="AS711" s="353"/>
      <c r="AT711" s="382" t="s">
        <v>2869</v>
      </c>
      <c r="AU711" s="657" t="s">
        <v>2869</v>
      </c>
      <c r="AV711" s="382" t="s">
        <v>2869</v>
      </c>
      <c r="AW711" s="658" t="s">
        <v>2869</v>
      </c>
      <c r="AX711" s="393"/>
    </row>
    <row r="712">
      <c r="A712" s="480" t="s">
        <v>5132</v>
      </c>
      <c r="B712" s="433">
        <v>46169.0</v>
      </c>
      <c r="C712" s="434" t="s">
        <v>8187</v>
      </c>
      <c r="D712" s="363" t="s">
        <v>8188</v>
      </c>
      <c r="E712" s="367"/>
      <c r="F712" s="365"/>
      <c r="G712" s="368"/>
      <c r="H712" s="655"/>
      <c r="I712" s="365"/>
      <c r="J712" s="366"/>
      <c r="K712" s="367"/>
      <c r="L712" s="365"/>
      <c r="M712" s="368"/>
      <c r="N712" s="655"/>
      <c r="O712" s="365"/>
      <c r="P712" s="366"/>
      <c r="Q712" s="367"/>
      <c r="R712" s="365"/>
      <c r="S712" s="368"/>
      <c r="T712" s="655"/>
      <c r="U712" s="365"/>
      <c r="V712" s="366"/>
      <c r="W712" s="364"/>
      <c r="X712" s="365"/>
      <c r="Y712" s="368"/>
      <c r="Z712" s="655"/>
      <c r="AA712" s="365"/>
      <c r="AB712" s="366"/>
      <c r="AC712" s="364"/>
      <c r="AD712" s="365"/>
      <c r="AE712" s="368"/>
      <c r="AF712" s="655"/>
      <c r="AG712" s="365"/>
      <c r="AH712" s="366"/>
      <c r="AI712" s="364"/>
      <c r="AJ712" s="365"/>
      <c r="AK712" s="368"/>
      <c r="AL712" s="655"/>
      <c r="AM712" s="365"/>
      <c r="AN712" s="366"/>
      <c r="AO712" s="369"/>
      <c r="AP712" s="506" t="s">
        <v>3037</v>
      </c>
      <c r="AQ712" s="380"/>
      <c r="AR712" s="653"/>
      <c r="AS712" s="353"/>
      <c r="AT712" s="382" t="s">
        <v>2869</v>
      </c>
      <c r="AU712" s="657" t="s">
        <v>2869</v>
      </c>
      <c r="AV712" s="382" t="s">
        <v>2869</v>
      </c>
      <c r="AW712" s="658" t="s">
        <v>2869</v>
      </c>
      <c r="AX712" s="393"/>
    </row>
    <row r="713">
      <c r="A713" s="480" t="s">
        <v>5132</v>
      </c>
      <c r="B713" s="433">
        <v>46169.0</v>
      </c>
      <c r="C713" s="434" t="s">
        <v>8189</v>
      </c>
      <c r="D713" s="363" t="s">
        <v>8190</v>
      </c>
      <c r="E713" s="367"/>
      <c r="F713" s="365"/>
      <c r="G713" s="368"/>
      <c r="H713" s="655"/>
      <c r="I713" s="365"/>
      <c r="J713" s="366"/>
      <c r="K713" s="367"/>
      <c r="L713" s="365"/>
      <c r="M713" s="368"/>
      <c r="N713" s="655"/>
      <c r="O713" s="365"/>
      <c r="P713" s="366"/>
      <c r="Q713" s="367"/>
      <c r="R713" s="365"/>
      <c r="S713" s="368"/>
      <c r="T713" s="655"/>
      <c r="U713" s="365"/>
      <c r="V713" s="366"/>
      <c r="W713" s="364"/>
      <c r="X713" s="365"/>
      <c r="Y713" s="368"/>
      <c r="Z713" s="655"/>
      <c r="AA713" s="365"/>
      <c r="AB713" s="366"/>
      <c r="AC713" s="364"/>
      <c r="AD713" s="365"/>
      <c r="AE713" s="368"/>
      <c r="AF713" s="655"/>
      <c r="AG713" s="365"/>
      <c r="AH713" s="366"/>
      <c r="AI713" s="364"/>
      <c r="AJ713" s="365"/>
      <c r="AK713" s="368"/>
      <c r="AL713" s="655"/>
      <c r="AM713" s="365"/>
      <c r="AN713" s="366"/>
      <c r="AO713" s="369"/>
      <c r="AP713" s="506" t="s">
        <v>3037</v>
      </c>
      <c r="AQ713" s="380"/>
      <c r="AR713" s="653"/>
      <c r="AS713" s="353"/>
      <c r="AT713" s="382" t="s">
        <v>2869</v>
      </c>
      <c r="AU713" s="657" t="s">
        <v>2869</v>
      </c>
      <c r="AV713" s="382" t="s">
        <v>2869</v>
      </c>
      <c r="AW713" s="658" t="s">
        <v>2869</v>
      </c>
      <c r="AX713" s="393"/>
    </row>
    <row r="714">
      <c r="A714" s="480" t="s">
        <v>5132</v>
      </c>
      <c r="B714" s="433">
        <v>46169.0</v>
      </c>
      <c r="C714" s="434" t="s">
        <v>6226</v>
      </c>
      <c r="D714" s="363" t="s">
        <v>6227</v>
      </c>
      <c r="E714" s="367"/>
      <c r="F714" s="365"/>
      <c r="G714" s="368"/>
      <c r="H714" s="655"/>
      <c r="I714" s="365"/>
      <c r="J714" s="366"/>
      <c r="K714" s="367"/>
      <c r="L714" s="365"/>
      <c r="M714" s="368"/>
      <c r="N714" s="655"/>
      <c r="O714" s="365"/>
      <c r="P714" s="366"/>
      <c r="Q714" s="367"/>
      <c r="R714" s="365"/>
      <c r="S714" s="368"/>
      <c r="T714" s="655"/>
      <c r="U714" s="365"/>
      <c r="V714" s="366"/>
      <c r="W714" s="364"/>
      <c r="X714" s="365"/>
      <c r="Y714" s="368"/>
      <c r="Z714" s="655"/>
      <c r="AA714" s="365"/>
      <c r="AB714" s="366"/>
      <c r="AC714" s="364"/>
      <c r="AD714" s="365"/>
      <c r="AE714" s="368"/>
      <c r="AF714" s="655"/>
      <c r="AG714" s="365"/>
      <c r="AH714" s="366"/>
      <c r="AI714" s="364"/>
      <c r="AJ714" s="365"/>
      <c r="AK714" s="368"/>
      <c r="AL714" s="655"/>
      <c r="AM714" s="365"/>
      <c r="AN714" s="366"/>
      <c r="AO714" s="369"/>
      <c r="AP714" s="506" t="s">
        <v>3037</v>
      </c>
      <c r="AQ714" s="372"/>
      <c r="AR714" s="653"/>
      <c r="AS714" s="353"/>
      <c r="AT714" s="382" t="s">
        <v>2869</v>
      </c>
      <c r="AU714" s="657" t="s">
        <v>2869</v>
      </c>
      <c r="AV714" s="382" t="s">
        <v>2869</v>
      </c>
      <c r="AW714" s="658" t="s">
        <v>2869</v>
      </c>
      <c r="AX714" s="393"/>
    </row>
    <row r="715">
      <c r="A715" s="480" t="s">
        <v>5164</v>
      </c>
      <c r="B715" s="433">
        <v>46167.0</v>
      </c>
      <c r="C715" s="434" t="s">
        <v>6228</v>
      </c>
      <c r="D715" s="363" t="s">
        <v>6229</v>
      </c>
      <c r="E715" s="367"/>
      <c r="F715" s="365"/>
      <c r="G715" s="368"/>
      <c r="H715" s="655"/>
      <c r="I715" s="365"/>
      <c r="J715" s="366"/>
      <c r="K715" s="367"/>
      <c r="L715" s="365"/>
      <c r="M715" s="368"/>
      <c r="N715" s="655"/>
      <c r="O715" s="365"/>
      <c r="P715" s="366"/>
      <c r="Q715" s="367"/>
      <c r="R715" s="365"/>
      <c r="S715" s="368"/>
      <c r="T715" s="655"/>
      <c r="U715" s="365"/>
      <c r="V715" s="366"/>
      <c r="W715" s="364"/>
      <c r="X715" s="365"/>
      <c r="Y715" s="368"/>
      <c r="Z715" s="655"/>
      <c r="AA715" s="365"/>
      <c r="AB715" s="366"/>
      <c r="AC715" s="364"/>
      <c r="AD715" s="365"/>
      <c r="AE715" s="368"/>
      <c r="AF715" s="655"/>
      <c r="AG715" s="365"/>
      <c r="AH715" s="366"/>
      <c r="AI715" s="364"/>
      <c r="AJ715" s="365"/>
      <c r="AK715" s="368"/>
      <c r="AL715" s="655"/>
      <c r="AM715" s="365"/>
      <c r="AN715" s="366"/>
      <c r="AO715" s="369" t="s">
        <v>843</v>
      </c>
      <c r="AP715" s="506" t="s">
        <v>3039</v>
      </c>
      <c r="AQ715" s="372"/>
      <c r="AR715" s="653" t="s">
        <v>7472</v>
      </c>
      <c r="AS715" s="353"/>
      <c r="AT715" s="382">
        <v>0.0</v>
      </c>
      <c r="AU715" s="657">
        <v>100.0</v>
      </c>
      <c r="AV715" s="382">
        <v>0.0</v>
      </c>
      <c r="AW715" s="658">
        <v>100.0</v>
      </c>
      <c r="AX715" s="393" t="s">
        <v>3049</v>
      </c>
    </row>
    <row r="716">
      <c r="A716" s="480" t="s">
        <v>5132</v>
      </c>
      <c r="B716" s="433">
        <v>46169.0</v>
      </c>
      <c r="C716" s="434" t="s">
        <v>6230</v>
      </c>
      <c r="D716" s="363" t="s">
        <v>6231</v>
      </c>
      <c r="E716" s="367"/>
      <c r="F716" s="365"/>
      <c r="G716" s="368"/>
      <c r="H716" s="655"/>
      <c r="I716" s="365"/>
      <c r="J716" s="366"/>
      <c r="K716" s="367"/>
      <c r="L716" s="365"/>
      <c r="M716" s="368"/>
      <c r="N716" s="655"/>
      <c r="O716" s="365"/>
      <c r="P716" s="366"/>
      <c r="Q716" s="367"/>
      <c r="R716" s="365"/>
      <c r="S716" s="368"/>
      <c r="T716" s="655"/>
      <c r="U716" s="365"/>
      <c r="V716" s="366"/>
      <c r="W716" s="364"/>
      <c r="X716" s="365"/>
      <c r="Y716" s="368"/>
      <c r="Z716" s="655"/>
      <c r="AA716" s="365"/>
      <c r="AB716" s="366"/>
      <c r="AC716" s="364"/>
      <c r="AD716" s="365"/>
      <c r="AE716" s="368"/>
      <c r="AF716" s="655"/>
      <c r="AG716" s="365"/>
      <c r="AH716" s="366"/>
      <c r="AI716" s="364"/>
      <c r="AJ716" s="365"/>
      <c r="AK716" s="368"/>
      <c r="AL716" s="655"/>
      <c r="AM716" s="365"/>
      <c r="AN716" s="366"/>
      <c r="AO716" s="369"/>
      <c r="AP716" s="506" t="s">
        <v>3039</v>
      </c>
      <c r="AQ716" s="380"/>
      <c r="AR716" s="653" t="s">
        <v>7472</v>
      </c>
      <c r="AS716" s="353"/>
      <c r="AT716" s="382">
        <v>0.0</v>
      </c>
      <c r="AU716" s="657">
        <v>100.0</v>
      </c>
      <c r="AV716" s="382">
        <v>0.0</v>
      </c>
      <c r="AW716" s="658">
        <v>100.0</v>
      </c>
      <c r="AX716" s="393" t="s">
        <v>3049</v>
      </c>
    </row>
    <row r="717">
      <c r="A717" s="480" t="s">
        <v>5132</v>
      </c>
      <c r="B717" s="433">
        <v>46169.0</v>
      </c>
      <c r="C717" s="434" t="s">
        <v>6232</v>
      </c>
      <c r="D717" s="363" t="s">
        <v>6233</v>
      </c>
      <c r="E717" s="367"/>
      <c r="F717" s="365"/>
      <c r="G717" s="368"/>
      <c r="H717" s="655"/>
      <c r="I717" s="365"/>
      <c r="J717" s="366"/>
      <c r="K717" s="367"/>
      <c r="L717" s="365"/>
      <c r="M717" s="368"/>
      <c r="N717" s="655"/>
      <c r="O717" s="365"/>
      <c r="P717" s="366"/>
      <c r="Q717" s="367"/>
      <c r="R717" s="365"/>
      <c r="S717" s="368"/>
      <c r="T717" s="655"/>
      <c r="U717" s="365"/>
      <c r="V717" s="366"/>
      <c r="W717" s="364"/>
      <c r="X717" s="365"/>
      <c r="Y717" s="368"/>
      <c r="Z717" s="655"/>
      <c r="AA717" s="365"/>
      <c r="AB717" s="366"/>
      <c r="AC717" s="364"/>
      <c r="AD717" s="365"/>
      <c r="AE717" s="368"/>
      <c r="AF717" s="655"/>
      <c r="AG717" s="365"/>
      <c r="AH717" s="366"/>
      <c r="AI717" s="364"/>
      <c r="AJ717" s="365"/>
      <c r="AK717" s="368"/>
      <c r="AL717" s="655"/>
      <c r="AM717" s="365"/>
      <c r="AN717" s="366"/>
      <c r="AO717" s="369"/>
      <c r="AP717" s="506" t="s">
        <v>3039</v>
      </c>
      <c r="AQ717" s="372"/>
      <c r="AR717" s="653" t="s">
        <v>7472</v>
      </c>
      <c r="AS717" s="353"/>
      <c r="AT717" s="382">
        <v>0.0</v>
      </c>
      <c r="AU717" s="657">
        <v>100.0</v>
      </c>
      <c r="AV717" s="382">
        <v>0.0</v>
      </c>
      <c r="AW717" s="658">
        <v>100.0</v>
      </c>
      <c r="AX717" s="393" t="s">
        <v>3049</v>
      </c>
    </row>
    <row r="718">
      <c r="A718" s="480" t="s">
        <v>5132</v>
      </c>
      <c r="B718" s="433">
        <v>46169.0</v>
      </c>
      <c r="C718" s="434" t="s">
        <v>6234</v>
      </c>
      <c r="D718" s="363" t="s">
        <v>6235</v>
      </c>
      <c r="E718" s="367"/>
      <c r="F718" s="365"/>
      <c r="G718" s="368"/>
      <c r="H718" s="655"/>
      <c r="I718" s="365"/>
      <c r="J718" s="366"/>
      <c r="K718" s="367"/>
      <c r="L718" s="365"/>
      <c r="M718" s="368"/>
      <c r="N718" s="655"/>
      <c r="O718" s="365"/>
      <c r="P718" s="366"/>
      <c r="Q718" s="367"/>
      <c r="R718" s="365"/>
      <c r="S718" s="368"/>
      <c r="T718" s="655"/>
      <c r="U718" s="365"/>
      <c r="V718" s="366"/>
      <c r="W718" s="364"/>
      <c r="X718" s="365"/>
      <c r="Y718" s="368"/>
      <c r="Z718" s="655"/>
      <c r="AA718" s="365"/>
      <c r="AB718" s="366"/>
      <c r="AC718" s="364"/>
      <c r="AD718" s="365"/>
      <c r="AE718" s="368"/>
      <c r="AF718" s="655"/>
      <c r="AG718" s="365"/>
      <c r="AH718" s="366"/>
      <c r="AI718" s="364"/>
      <c r="AJ718" s="365"/>
      <c r="AK718" s="368"/>
      <c r="AL718" s="655"/>
      <c r="AM718" s="365"/>
      <c r="AN718" s="366"/>
      <c r="AO718" s="369"/>
      <c r="AP718" s="506" t="s">
        <v>3039</v>
      </c>
      <c r="AQ718" s="372"/>
      <c r="AR718" s="653" t="s">
        <v>7472</v>
      </c>
      <c r="AS718" s="353"/>
      <c r="AT718" s="382">
        <v>0.0</v>
      </c>
      <c r="AU718" s="657">
        <v>100.0</v>
      </c>
      <c r="AV718" s="382">
        <v>0.0</v>
      </c>
      <c r="AW718" s="658">
        <v>100.0</v>
      </c>
      <c r="AX718" s="393" t="s">
        <v>3049</v>
      </c>
    </row>
    <row r="719">
      <c r="A719" s="480" t="s">
        <v>5132</v>
      </c>
      <c r="B719" s="433">
        <v>46169.0</v>
      </c>
      <c r="C719" s="434" t="s">
        <v>8191</v>
      </c>
      <c r="D719" s="363" t="s">
        <v>8192</v>
      </c>
      <c r="E719" s="367"/>
      <c r="F719" s="365"/>
      <c r="G719" s="368"/>
      <c r="H719" s="655"/>
      <c r="I719" s="365"/>
      <c r="J719" s="366"/>
      <c r="K719" s="367"/>
      <c r="L719" s="365"/>
      <c r="M719" s="368"/>
      <c r="N719" s="655"/>
      <c r="O719" s="365"/>
      <c r="P719" s="366"/>
      <c r="Q719" s="367"/>
      <c r="R719" s="365"/>
      <c r="S719" s="368"/>
      <c r="T719" s="655"/>
      <c r="U719" s="365"/>
      <c r="V719" s="366"/>
      <c r="W719" s="364"/>
      <c r="X719" s="365"/>
      <c r="Y719" s="368"/>
      <c r="Z719" s="655"/>
      <c r="AA719" s="365"/>
      <c r="AB719" s="366"/>
      <c r="AC719" s="364"/>
      <c r="AD719" s="365"/>
      <c r="AE719" s="368"/>
      <c r="AF719" s="655"/>
      <c r="AG719" s="365"/>
      <c r="AH719" s="366"/>
      <c r="AI719" s="364"/>
      <c r="AJ719" s="365"/>
      <c r="AK719" s="368"/>
      <c r="AL719" s="655"/>
      <c r="AM719" s="365"/>
      <c r="AN719" s="366"/>
      <c r="AO719" s="369"/>
      <c r="AP719" s="506" t="s">
        <v>3039</v>
      </c>
      <c r="AQ719" s="372"/>
      <c r="AR719" s="653" t="s">
        <v>7472</v>
      </c>
      <c r="AS719" s="353"/>
      <c r="AT719" s="382">
        <v>0.0</v>
      </c>
      <c r="AU719" s="657">
        <v>100.0</v>
      </c>
      <c r="AV719" s="382">
        <v>0.0</v>
      </c>
      <c r="AW719" s="658">
        <v>100.0</v>
      </c>
      <c r="AX719" s="393" t="s">
        <v>3049</v>
      </c>
    </row>
    <row r="720">
      <c r="A720" s="480" t="s">
        <v>5132</v>
      </c>
      <c r="B720" s="433">
        <v>46169.0</v>
      </c>
      <c r="C720" s="434" t="s">
        <v>8193</v>
      </c>
      <c r="D720" s="363" t="s">
        <v>8194</v>
      </c>
      <c r="E720" s="367"/>
      <c r="F720" s="365"/>
      <c r="G720" s="368"/>
      <c r="H720" s="655"/>
      <c r="I720" s="365"/>
      <c r="J720" s="366"/>
      <c r="K720" s="367"/>
      <c r="L720" s="365"/>
      <c r="M720" s="368"/>
      <c r="N720" s="655"/>
      <c r="O720" s="365"/>
      <c r="P720" s="366"/>
      <c r="Q720" s="367"/>
      <c r="R720" s="365"/>
      <c r="S720" s="368"/>
      <c r="T720" s="655"/>
      <c r="U720" s="365"/>
      <c r="V720" s="366"/>
      <c r="W720" s="364"/>
      <c r="X720" s="365"/>
      <c r="Y720" s="368"/>
      <c r="Z720" s="655"/>
      <c r="AA720" s="365"/>
      <c r="AB720" s="366"/>
      <c r="AC720" s="364"/>
      <c r="AD720" s="365"/>
      <c r="AE720" s="368"/>
      <c r="AF720" s="655"/>
      <c r="AG720" s="365"/>
      <c r="AH720" s="366"/>
      <c r="AI720" s="364"/>
      <c r="AJ720" s="365"/>
      <c r="AK720" s="368"/>
      <c r="AL720" s="655"/>
      <c r="AM720" s="365"/>
      <c r="AN720" s="366"/>
      <c r="AO720" s="369"/>
      <c r="AP720" s="506" t="s">
        <v>3039</v>
      </c>
      <c r="AQ720" s="372"/>
      <c r="AR720" s="653"/>
      <c r="AS720" s="353"/>
      <c r="AT720" s="382" t="s">
        <v>2869</v>
      </c>
      <c r="AU720" s="657" t="s">
        <v>2869</v>
      </c>
      <c r="AV720" s="382" t="s">
        <v>2869</v>
      </c>
      <c r="AW720" s="658" t="s">
        <v>2869</v>
      </c>
      <c r="AX720" s="359"/>
    </row>
    <row r="721">
      <c r="A721" s="480" t="s">
        <v>5132</v>
      </c>
      <c r="B721" s="433">
        <v>46169.0</v>
      </c>
      <c r="C721" s="434" t="s">
        <v>6236</v>
      </c>
      <c r="D721" s="363" t="s">
        <v>6237</v>
      </c>
      <c r="E721" s="367"/>
      <c r="F721" s="365"/>
      <c r="G721" s="368"/>
      <c r="H721" s="655"/>
      <c r="I721" s="365"/>
      <c r="J721" s="366"/>
      <c r="K721" s="367"/>
      <c r="L721" s="365"/>
      <c r="M721" s="368"/>
      <c r="N721" s="655"/>
      <c r="O721" s="365"/>
      <c r="P721" s="366"/>
      <c r="Q721" s="367"/>
      <c r="R721" s="365"/>
      <c r="S721" s="368"/>
      <c r="T721" s="655"/>
      <c r="U721" s="365"/>
      <c r="V721" s="366"/>
      <c r="W721" s="364"/>
      <c r="X721" s="365"/>
      <c r="Y721" s="368"/>
      <c r="Z721" s="655"/>
      <c r="AA721" s="365"/>
      <c r="AB721" s="366"/>
      <c r="AC721" s="364"/>
      <c r="AD721" s="365"/>
      <c r="AE721" s="368"/>
      <c r="AF721" s="655"/>
      <c r="AG721" s="365"/>
      <c r="AH721" s="366"/>
      <c r="AI721" s="364"/>
      <c r="AJ721" s="365"/>
      <c r="AK721" s="368"/>
      <c r="AL721" s="655"/>
      <c r="AM721" s="365"/>
      <c r="AN721" s="366"/>
      <c r="AO721" s="369"/>
      <c r="AP721" s="506" t="s">
        <v>3039</v>
      </c>
      <c r="AQ721" s="380"/>
      <c r="AR721" s="653"/>
      <c r="AS721" s="353"/>
      <c r="AT721" s="382" t="s">
        <v>2869</v>
      </c>
      <c r="AU721" s="657" t="s">
        <v>2869</v>
      </c>
      <c r="AV721" s="382" t="s">
        <v>2869</v>
      </c>
      <c r="AW721" s="658" t="s">
        <v>2869</v>
      </c>
      <c r="AX721" s="359"/>
    </row>
    <row r="722">
      <c r="A722" s="480" t="s">
        <v>5132</v>
      </c>
      <c r="B722" s="433">
        <v>46169.0</v>
      </c>
      <c r="C722" s="434" t="s">
        <v>6238</v>
      </c>
      <c r="D722" s="363" t="s">
        <v>6239</v>
      </c>
      <c r="E722" s="367"/>
      <c r="F722" s="365"/>
      <c r="G722" s="368"/>
      <c r="H722" s="655"/>
      <c r="I722" s="365"/>
      <c r="J722" s="366"/>
      <c r="K722" s="367"/>
      <c r="L722" s="365"/>
      <c r="M722" s="368"/>
      <c r="N722" s="655"/>
      <c r="O722" s="365"/>
      <c r="P722" s="366"/>
      <c r="Q722" s="367"/>
      <c r="R722" s="365"/>
      <c r="S722" s="368"/>
      <c r="T722" s="655"/>
      <c r="U722" s="365"/>
      <c r="V722" s="366"/>
      <c r="W722" s="364"/>
      <c r="X722" s="365"/>
      <c r="Y722" s="368"/>
      <c r="Z722" s="655"/>
      <c r="AA722" s="365"/>
      <c r="AB722" s="366"/>
      <c r="AC722" s="364"/>
      <c r="AD722" s="365"/>
      <c r="AE722" s="368"/>
      <c r="AF722" s="655"/>
      <c r="AG722" s="365"/>
      <c r="AH722" s="366"/>
      <c r="AI722" s="364"/>
      <c r="AJ722" s="365"/>
      <c r="AK722" s="368"/>
      <c r="AL722" s="655"/>
      <c r="AM722" s="365"/>
      <c r="AN722" s="366"/>
      <c r="AO722" s="369"/>
      <c r="AP722" s="506" t="s">
        <v>3039</v>
      </c>
      <c r="AQ722" s="372"/>
      <c r="AR722" s="653"/>
      <c r="AS722" s="353"/>
      <c r="AT722" s="382" t="s">
        <v>2869</v>
      </c>
      <c r="AU722" s="657" t="s">
        <v>2869</v>
      </c>
      <c r="AV722" s="382" t="s">
        <v>2869</v>
      </c>
      <c r="AW722" s="658" t="s">
        <v>2869</v>
      </c>
      <c r="AX722" s="359"/>
    </row>
    <row r="723">
      <c r="A723" s="480" t="s">
        <v>5132</v>
      </c>
      <c r="B723" s="433">
        <v>46169.0</v>
      </c>
      <c r="C723" s="434" t="s">
        <v>6240</v>
      </c>
      <c r="D723" s="363" t="s">
        <v>6241</v>
      </c>
      <c r="E723" s="367"/>
      <c r="F723" s="365"/>
      <c r="G723" s="368"/>
      <c r="H723" s="655"/>
      <c r="I723" s="365"/>
      <c r="J723" s="366"/>
      <c r="K723" s="367"/>
      <c r="L723" s="365"/>
      <c r="M723" s="368"/>
      <c r="N723" s="655"/>
      <c r="O723" s="365"/>
      <c r="P723" s="366"/>
      <c r="Q723" s="367"/>
      <c r="R723" s="365"/>
      <c r="S723" s="368"/>
      <c r="T723" s="655"/>
      <c r="U723" s="365"/>
      <c r="V723" s="366"/>
      <c r="W723" s="364"/>
      <c r="X723" s="365"/>
      <c r="Y723" s="368"/>
      <c r="Z723" s="655"/>
      <c r="AA723" s="365"/>
      <c r="AB723" s="366"/>
      <c r="AC723" s="364"/>
      <c r="AD723" s="365"/>
      <c r="AE723" s="368"/>
      <c r="AF723" s="655"/>
      <c r="AG723" s="365"/>
      <c r="AH723" s="366"/>
      <c r="AI723" s="364"/>
      <c r="AJ723" s="365"/>
      <c r="AK723" s="368"/>
      <c r="AL723" s="655"/>
      <c r="AM723" s="365"/>
      <c r="AN723" s="366"/>
      <c r="AO723" s="369"/>
      <c r="AP723" s="506" t="s">
        <v>3039</v>
      </c>
      <c r="AQ723" s="372"/>
      <c r="AR723" s="653"/>
      <c r="AS723" s="353"/>
      <c r="AT723" s="382" t="s">
        <v>2869</v>
      </c>
      <c r="AU723" s="657" t="s">
        <v>2869</v>
      </c>
      <c r="AV723" s="382" t="s">
        <v>2869</v>
      </c>
      <c r="AW723" s="658" t="s">
        <v>2869</v>
      </c>
      <c r="AX723" s="359"/>
    </row>
    <row r="724">
      <c r="A724" s="480" t="s">
        <v>5132</v>
      </c>
      <c r="B724" s="433">
        <v>46169.0</v>
      </c>
      <c r="C724" s="434" t="s">
        <v>6242</v>
      </c>
      <c r="D724" s="363" t="s">
        <v>6243</v>
      </c>
      <c r="E724" s="367"/>
      <c r="F724" s="365"/>
      <c r="G724" s="368"/>
      <c r="H724" s="655"/>
      <c r="I724" s="365"/>
      <c r="J724" s="366"/>
      <c r="K724" s="367"/>
      <c r="L724" s="365"/>
      <c r="M724" s="368"/>
      <c r="N724" s="655"/>
      <c r="O724" s="365"/>
      <c r="P724" s="366"/>
      <c r="Q724" s="367"/>
      <c r="R724" s="365"/>
      <c r="S724" s="368"/>
      <c r="T724" s="655"/>
      <c r="U724" s="365"/>
      <c r="V724" s="366"/>
      <c r="W724" s="364"/>
      <c r="X724" s="365"/>
      <c r="Y724" s="368"/>
      <c r="Z724" s="655"/>
      <c r="AA724" s="365"/>
      <c r="AB724" s="366"/>
      <c r="AC724" s="364"/>
      <c r="AD724" s="365"/>
      <c r="AE724" s="368"/>
      <c r="AF724" s="655"/>
      <c r="AG724" s="365"/>
      <c r="AH724" s="366"/>
      <c r="AI724" s="364"/>
      <c r="AJ724" s="365"/>
      <c r="AK724" s="368"/>
      <c r="AL724" s="655"/>
      <c r="AM724" s="365"/>
      <c r="AN724" s="366"/>
      <c r="AO724" s="369"/>
      <c r="AP724" s="506" t="s">
        <v>3039</v>
      </c>
      <c r="AQ724" s="372"/>
      <c r="AR724" s="653"/>
      <c r="AS724" s="353"/>
      <c r="AT724" s="382" t="s">
        <v>2869</v>
      </c>
      <c r="AU724" s="657" t="s">
        <v>2869</v>
      </c>
      <c r="AV724" s="382" t="s">
        <v>2869</v>
      </c>
      <c r="AW724" s="658" t="s">
        <v>2869</v>
      </c>
      <c r="AX724" s="359"/>
    </row>
    <row r="725">
      <c r="A725" s="480" t="s">
        <v>5132</v>
      </c>
      <c r="B725" s="433">
        <v>46169.0</v>
      </c>
      <c r="C725" s="434" t="s">
        <v>6244</v>
      </c>
      <c r="D725" s="363" t="s">
        <v>6245</v>
      </c>
      <c r="E725" s="367"/>
      <c r="F725" s="365"/>
      <c r="G725" s="368"/>
      <c r="H725" s="655"/>
      <c r="I725" s="365"/>
      <c r="J725" s="366"/>
      <c r="K725" s="367"/>
      <c r="L725" s="365"/>
      <c r="M725" s="368"/>
      <c r="N725" s="655"/>
      <c r="O725" s="365"/>
      <c r="P725" s="366"/>
      <c r="Q725" s="367"/>
      <c r="R725" s="365"/>
      <c r="S725" s="368"/>
      <c r="T725" s="655"/>
      <c r="U725" s="365"/>
      <c r="V725" s="366"/>
      <c r="W725" s="364"/>
      <c r="X725" s="365"/>
      <c r="Y725" s="368"/>
      <c r="Z725" s="655"/>
      <c r="AA725" s="365"/>
      <c r="AB725" s="366"/>
      <c r="AC725" s="364"/>
      <c r="AD725" s="365"/>
      <c r="AE725" s="368"/>
      <c r="AF725" s="655"/>
      <c r="AG725" s="365"/>
      <c r="AH725" s="366"/>
      <c r="AI725" s="364"/>
      <c r="AJ725" s="365"/>
      <c r="AK725" s="368"/>
      <c r="AL725" s="655"/>
      <c r="AM725" s="365"/>
      <c r="AN725" s="366"/>
      <c r="AO725" s="369"/>
      <c r="AP725" s="506" t="s">
        <v>3039</v>
      </c>
      <c r="AQ725" s="372"/>
      <c r="AR725" s="653"/>
      <c r="AS725" s="353"/>
      <c r="AT725" s="382" t="s">
        <v>2869</v>
      </c>
      <c r="AU725" s="657" t="s">
        <v>2869</v>
      </c>
      <c r="AV725" s="382" t="s">
        <v>2869</v>
      </c>
      <c r="AW725" s="658" t="s">
        <v>2869</v>
      </c>
      <c r="AX725" s="359"/>
    </row>
    <row r="726">
      <c r="A726" s="480" t="s">
        <v>5132</v>
      </c>
      <c r="B726" s="433">
        <v>46169.0</v>
      </c>
      <c r="C726" s="434" t="s">
        <v>6246</v>
      </c>
      <c r="D726" s="363" t="s">
        <v>6247</v>
      </c>
      <c r="E726" s="367"/>
      <c r="F726" s="365"/>
      <c r="G726" s="368"/>
      <c r="H726" s="655"/>
      <c r="I726" s="365"/>
      <c r="J726" s="366"/>
      <c r="K726" s="367"/>
      <c r="L726" s="365"/>
      <c r="M726" s="368"/>
      <c r="N726" s="655"/>
      <c r="O726" s="365"/>
      <c r="P726" s="366"/>
      <c r="Q726" s="367"/>
      <c r="R726" s="365"/>
      <c r="S726" s="368"/>
      <c r="T726" s="655"/>
      <c r="U726" s="365"/>
      <c r="V726" s="366"/>
      <c r="W726" s="364"/>
      <c r="X726" s="365"/>
      <c r="Y726" s="368"/>
      <c r="Z726" s="655"/>
      <c r="AA726" s="365"/>
      <c r="AB726" s="366"/>
      <c r="AC726" s="364"/>
      <c r="AD726" s="365"/>
      <c r="AE726" s="368"/>
      <c r="AF726" s="655"/>
      <c r="AG726" s="365"/>
      <c r="AH726" s="366"/>
      <c r="AI726" s="364"/>
      <c r="AJ726" s="365"/>
      <c r="AK726" s="368"/>
      <c r="AL726" s="655"/>
      <c r="AM726" s="365"/>
      <c r="AN726" s="366"/>
      <c r="AO726" s="369"/>
      <c r="AP726" s="506" t="s">
        <v>3039</v>
      </c>
      <c r="AQ726" s="372"/>
      <c r="AR726" s="653"/>
      <c r="AS726" s="353"/>
      <c r="AT726" s="382" t="s">
        <v>2869</v>
      </c>
      <c r="AU726" s="657" t="s">
        <v>2869</v>
      </c>
      <c r="AV726" s="382" t="s">
        <v>2869</v>
      </c>
      <c r="AW726" s="658" t="s">
        <v>2869</v>
      </c>
      <c r="AX726" s="359"/>
    </row>
    <row r="727">
      <c r="A727" s="480" t="s">
        <v>5341</v>
      </c>
      <c r="B727" s="433">
        <v>46171.0</v>
      </c>
      <c r="C727" s="434" t="s">
        <v>8195</v>
      </c>
      <c r="D727" s="363" t="s">
        <v>8196</v>
      </c>
      <c r="E727" s="367"/>
      <c r="F727" s="365"/>
      <c r="G727" s="368"/>
      <c r="H727" s="655"/>
      <c r="I727" s="365"/>
      <c r="J727" s="366"/>
      <c r="K727" s="367"/>
      <c r="L727" s="365"/>
      <c r="M727" s="368"/>
      <c r="N727" s="655"/>
      <c r="O727" s="365"/>
      <c r="P727" s="366"/>
      <c r="Q727" s="367"/>
      <c r="R727" s="365"/>
      <c r="S727" s="368"/>
      <c r="T727" s="655"/>
      <c r="U727" s="365"/>
      <c r="V727" s="366"/>
      <c r="W727" s="364"/>
      <c r="X727" s="365"/>
      <c r="Y727" s="368"/>
      <c r="Z727" s="655"/>
      <c r="AA727" s="365"/>
      <c r="AB727" s="366"/>
      <c r="AC727" s="364"/>
      <c r="AD727" s="365"/>
      <c r="AE727" s="368"/>
      <c r="AF727" s="655"/>
      <c r="AG727" s="365"/>
      <c r="AH727" s="366"/>
      <c r="AI727" s="364"/>
      <c r="AJ727" s="365"/>
      <c r="AK727" s="368"/>
      <c r="AL727" s="655"/>
      <c r="AM727" s="365"/>
      <c r="AN727" s="366"/>
      <c r="AO727" s="369" t="s">
        <v>1626</v>
      </c>
      <c r="AP727" s="481"/>
      <c r="AQ727" s="372"/>
      <c r="AR727" s="653"/>
      <c r="AS727" s="353"/>
      <c r="AT727" s="382" t="s">
        <v>2869</v>
      </c>
      <c r="AU727" s="657" t="s">
        <v>2869</v>
      </c>
      <c r="AV727" s="382" t="s">
        <v>2869</v>
      </c>
      <c r="AW727" s="658" t="s">
        <v>2869</v>
      </c>
      <c r="AX727" s="359"/>
    </row>
    <row r="728">
      <c r="A728" s="480" t="s">
        <v>5341</v>
      </c>
      <c r="B728" s="433">
        <v>46171.0</v>
      </c>
      <c r="C728" s="434" t="s">
        <v>6250</v>
      </c>
      <c r="D728" s="363" t="s">
        <v>6251</v>
      </c>
      <c r="E728" s="367"/>
      <c r="F728" s="365"/>
      <c r="G728" s="368"/>
      <c r="H728" s="655"/>
      <c r="I728" s="365"/>
      <c r="J728" s="366"/>
      <c r="K728" s="367"/>
      <c r="L728" s="365"/>
      <c r="M728" s="368"/>
      <c r="N728" s="655"/>
      <c r="O728" s="365"/>
      <c r="P728" s="366"/>
      <c r="Q728" s="367"/>
      <c r="R728" s="365"/>
      <c r="S728" s="368"/>
      <c r="T728" s="655"/>
      <c r="U728" s="365"/>
      <c r="V728" s="366"/>
      <c r="W728" s="364"/>
      <c r="X728" s="365"/>
      <c r="Y728" s="368"/>
      <c r="Z728" s="655"/>
      <c r="AA728" s="365"/>
      <c r="AB728" s="366"/>
      <c r="AC728" s="364"/>
      <c r="AD728" s="365"/>
      <c r="AE728" s="368"/>
      <c r="AF728" s="655"/>
      <c r="AG728" s="365"/>
      <c r="AH728" s="366"/>
      <c r="AI728" s="364"/>
      <c r="AJ728" s="365"/>
      <c r="AK728" s="368"/>
      <c r="AL728" s="655"/>
      <c r="AM728" s="365"/>
      <c r="AN728" s="366"/>
      <c r="AO728" s="369" t="s">
        <v>2877</v>
      </c>
      <c r="AP728" s="481"/>
      <c r="AQ728" s="372"/>
      <c r="AR728" s="653"/>
      <c r="AS728" s="353"/>
      <c r="AT728" s="382" t="s">
        <v>2869</v>
      </c>
      <c r="AU728" s="657" t="s">
        <v>2869</v>
      </c>
      <c r="AV728" s="382" t="s">
        <v>2869</v>
      </c>
      <c r="AW728" s="658" t="s">
        <v>2869</v>
      </c>
      <c r="AX728" s="359"/>
    </row>
    <row r="729">
      <c r="A729" s="480" t="s">
        <v>5341</v>
      </c>
      <c r="B729" s="433">
        <v>46171.0</v>
      </c>
      <c r="C729" s="434" t="s">
        <v>6252</v>
      </c>
      <c r="D729" s="363" t="s">
        <v>6253</v>
      </c>
      <c r="E729" s="367"/>
      <c r="F729" s="365"/>
      <c r="G729" s="368"/>
      <c r="H729" s="655"/>
      <c r="I729" s="365"/>
      <c r="J729" s="366"/>
      <c r="K729" s="367"/>
      <c r="L729" s="365"/>
      <c r="M729" s="368"/>
      <c r="N729" s="655"/>
      <c r="O729" s="365"/>
      <c r="P729" s="366"/>
      <c r="Q729" s="367"/>
      <c r="R729" s="365"/>
      <c r="S729" s="368"/>
      <c r="T729" s="655"/>
      <c r="U729" s="365"/>
      <c r="V729" s="366"/>
      <c r="W729" s="364"/>
      <c r="X729" s="365"/>
      <c r="Y729" s="368"/>
      <c r="Z729" s="655"/>
      <c r="AA729" s="365"/>
      <c r="AB729" s="366"/>
      <c r="AC729" s="364"/>
      <c r="AD729" s="365"/>
      <c r="AE729" s="368"/>
      <c r="AF729" s="655"/>
      <c r="AG729" s="365"/>
      <c r="AH729" s="366"/>
      <c r="AI729" s="364"/>
      <c r="AJ729" s="365"/>
      <c r="AK729" s="368"/>
      <c r="AL729" s="655"/>
      <c r="AM729" s="365"/>
      <c r="AN729" s="366"/>
      <c r="AO729" s="369" t="s">
        <v>2877</v>
      </c>
      <c r="AP729" s="481"/>
      <c r="AQ729" s="380"/>
      <c r="AR729" s="653"/>
      <c r="AS729" s="353"/>
      <c r="AT729" s="382" t="s">
        <v>2869</v>
      </c>
      <c r="AU729" s="657" t="s">
        <v>2869</v>
      </c>
      <c r="AV729" s="382" t="s">
        <v>2869</v>
      </c>
      <c r="AW729" s="658" t="s">
        <v>2869</v>
      </c>
      <c r="AX729" s="393"/>
    </row>
    <row r="730">
      <c r="A730" s="480" t="s">
        <v>5135</v>
      </c>
      <c r="B730" s="433">
        <v>46170.0</v>
      </c>
      <c r="C730" s="434" t="s">
        <v>6254</v>
      </c>
      <c r="D730" s="363" t="s">
        <v>6255</v>
      </c>
      <c r="E730" s="367"/>
      <c r="F730" s="365"/>
      <c r="G730" s="368"/>
      <c r="H730" s="655"/>
      <c r="I730" s="365"/>
      <c r="J730" s="366"/>
      <c r="K730" s="367"/>
      <c r="L730" s="365"/>
      <c r="M730" s="368"/>
      <c r="N730" s="655"/>
      <c r="O730" s="365"/>
      <c r="P730" s="366"/>
      <c r="Q730" s="367"/>
      <c r="R730" s="365"/>
      <c r="S730" s="368"/>
      <c r="T730" s="655"/>
      <c r="U730" s="365"/>
      <c r="V730" s="366"/>
      <c r="W730" s="364"/>
      <c r="X730" s="365"/>
      <c r="Y730" s="368"/>
      <c r="Z730" s="655"/>
      <c r="AA730" s="365"/>
      <c r="AB730" s="366"/>
      <c r="AC730" s="364"/>
      <c r="AD730" s="365"/>
      <c r="AE730" s="368"/>
      <c r="AF730" s="655"/>
      <c r="AG730" s="365"/>
      <c r="AH730" s="366"/>
      <c r="AI730" s="364"/>
      <c r="AJ730" s="365"/>
      <c r="AK730" s="368"/>
      <c r="AL730" s="655"/>
      <c r="AM730" s="365"/>
      <c r="AN730" s="366"/>
      <c r="AO730" s="369" t="s">
        <v>1062</v>
      </c>
      <c r="AP730" s="481"/>
      <c r="AQ730" s="380"/>
      <c r="AR730" s="653"/>
      <c r="AS730" s="353"/>
      <c r="AT730" s="382" t="s">
        <v>2869</v>
      </c>
      <c r="AU730" s="657" t="s">
        <v>2869</v>
      </c>
      <c r="AV730" s="382" t="s">
        <v>2869</v>
      </c>
      <c r="AW730" s="658" t="s">
        <v>2869</v>
      </c>
      <c r="AX730" s="393"/>
    </row>
    <row r="731">
      <c r="A731" s="480" t="s">
        <v>5135</v>
      </c>
      <c r="B731" s="433">
        <v>46170.0</v>
      </c>
      <c r="C731" s="434" t="s">
        <v>6256</v>
      </c>
      <c r="D731" s="363" t="s">
        <v>6257</v>
      </c>
      <c r="E731" s="367"/>
      <c r="F731" s="365"/>
      <c r="G731" s="368"/>
      <c r="H731" s="655"/>
      <c r="I731" s="365"/>
      <c r="J731" s="366"/>
      <c r="K731" s="367"/>
      <c r="L731" s="365"/>
      <c r="M731" s="368"/>
      <c r="N731" s="655"/>
      <c r="O731" s="365"/>
      <c r="P731" s="366"/>
      <c r="Q731" s="367"/>
      <c r="R731" s="365"/>
      <c r="S731" s="368"/>
      <c r="T731" s="655"/>
      <c r="U731" s="365"/>
      <c r="V731" s="366"/>
      <c r="W731" s="364"/>
      <c r="X731" s="365"/>
      <c r="Y731" s="368"/>
      <c r="Z731" s="655"/>
      <c r="AA731" s="365"/>
      <c r="AB731" s="366"/>
      <c r="AC731" s="364"/>
      <c r="AD731" s="365"/>
      <c r="AE731" s="368"/>
      <c r="AF731" s="655"/>
      <c r="AG731" s="365"/>
      <c r="AH731" s="366"/>
      <c r="AI731" s="364"/>
      <c r="AJ731" s="365"/>
      <c r="AK731" s="368"/>
      <c r="AL731" s="655"/>
      <c r="AM731" s="365"/>
      <c r="AN731" s="366"/>
      <c r="AO731" s="369" t="s">
        <v>1062</v>
      </c>
      <c r="AP731" s="481"/>
      <c r="AQ731" s="380"/>
      <c r="AR731" s="653"/>
      <c r="AS731" s="353"/>
      <c r="AT731" s="382" t="s">
        <v>2869</v>
      </c>
      <c r="AU731" s="657" t="s">
        <v>2869</v>
      </c>
      <c r="AV731" s="382" t="s">
        <v>2869</v>
      </c>
      <c r="AW731" s="658" t="s">
        <v>2869</v>
      </c>
      <c r="AX731" s="393"/>
    </row>
    <row r="732">
      <c r="A732" s="480" t="s">
        <v>5341</v>
      </c>
      <c r="B732" s="433">
        <v>46171.0</v>
      </c>
      <c r="C732" s="434" t="s">
        <v>6258</v>
      </c>
      <c r="D732" s="363" t="s">
        <v>6259</v>
      </c>
      <c r="E732" s="367"/>
      <c r="F732" s="365"/>
      <c r="G732" s="368"/>
      <c r="H732" s="655"/>
      <c r="I732" s="365"/>
      <c r="J732" s="366"/>
      <c r="K732" s="367"/>
      <c r="L732" s="365"/>
      <c r="M732" s="368"/>
      <c r="N732" s="655"/>
      <c r="O732" s="365"/>
      <c r="P732" s="366"/>
      <c r="Q732" s="367"/>
      <c r="R732" s="365"/>
      <c r="S732" s="368"/>
      <c r="T732" s="655"/>
      <c r="U732" s="365"/>
      <c r="V732" s="366"/>
      <c r="W732" s="364"/>
      <c r="X732" s="365"/>
      <c r="Y732" s="368"/>
      <c r="Z732" s="655"/>
      <c r="AA732" s="365"/>
      <c r="AB732" s="366"/>
      <c r="AC732" s="364"/>
      <c r="AD732" s="365"/>
      <c r="AE732" s="368"/>
      <c r="AF732" s="655"/>
      <c r="AG732" s="365"/>
      <c r="AH732" s="366"/>
      <c r="AI732" s="364"/>
      <c r="AJ732" s="365"/>
      <c r="AK732" s="368"/>
      <c r="AL732" s="655"/>
      <c r="AM732" s="365"/>
      <c r="AN732" s="366"/>
      <c r="AO732" s="369" t="s">
        <v>1062</v>
      </c>
      <c r="AP732" s="481"/>
      <c r="AQ732" s="380"/>
      <c r="AR732" s="653"/>
      <c r="AS732" s="353"/>
      <c r="AT732" s="382" t="s">
        <v>2869</v>
      </c>
      <c r="AU732" s="657" t="s">
        <v>2869</v>
      </c>
      <c r="AV732" s="382" t="s">
        <v>2869</v>
      </c>
      <c r="AW732" s="658" t="s">
        <v>2869</v>
      </c>
      <c r="AX732" s="393"/>
    </row>
    <row r="733">
      <c r="A733" s="480" t="s">
        <v>5341</v>
      </c>
      <c r="B733" s="433">
        <v>46171.0</v>
      </c>
      <c r="C733" s="434" t="s">
        <v>6260</v>
      </c>
      <c r="D733" s="363" t="s">
        <v>6261</v>
      </c>
      <c r="E733" s="367"/>
      <c r="F733" s="365"/>
      <c r="G733" s="368"/>
      <c r="H733" s="655"/>
      <c r="I733" s="365"/>
      <c r="J733" s="366"/>
      <c r="K733" s="367"/>
      <c r="L733" s="365"/>
      <c r="M733" s="368"/>
      <c r="N733" s="655"/>
      <c r="O733" s="365"/>
      <c r="P733" s="366"/>
      <c r="Q733" s="367"/>
      <c r="R733" s="365"/>
      <c r="S733" s="368"/>
      <c r="T733" s="655"/>
      <c r="U733" s="365"/>
      <c r="V733" s="366"/>
      <c r="W733" s="364"/>
      <c r="X733" s="365"/>
      <c r="Y733" s="368"/>
      <c r="Z733" s="655"/>
      <c r="AA733" s="365"/>
      <c r="AB733" s="366"/>
      <c r="AC733" s="364"/>
      <c r="AD733" s="365"/>
      <c r="AE733" s="368"/>
      <c r="AF733" s="655"/>
      <c r="AG733" s="365"/>
      <c r="AH733" s="366"/>
      <c r="AI733" s="364"/>
      <c r="AJ733" s="365"/>
      <c r="AK733" s="368"/>
      <c r="AL733" s="655"/>
      <c r="AM733" s="365"/>
      <c r="AN733" s="366"/>
      <c r="AO733" s="369" t="s">
        <v>1062</v>
      </c>
      <c r="AP733" s="506" t="s">
        <v>3008</v>
      </c>
      <c r="AQ733" s="380"/>
      <c r="AR733" s="653"/>
      <c r="AS733" s="353"/>
      <c r="AT733" s="382" t="s">
        <v>2869</v>
      </c>
      <c r="AU733" s="657" t="s">
        <v>2869</v>
      </c>
      <c r="AV733" s="382" t="s">
        <v>2869</v>
      </c>
      <c r="AW733" s="658" t="s">
        <v>2869</v>
      </c>
      <c r="AX733" s="393"/>
    </row>
    <row r="734">
      <c r="A734" s="480" t="s">
        <v>5341</v>
      </c>
      <c r="B734" s="433">
        <v>46171.0</v>
      </c>
      <c r="C734" s="434" t="s">
        <v>6262</v>
      </c>
      <c r="D734" s="363" t="s">
        <v>6263</v>
      </c>
      <c r="E734" s="367"/>
      <c r="F734" s="365"/>
      <c r="G734" s="368"/>
      <c r="H734" s="655"/>
      <c r="I734" s="365"/>
      <c r="J734" s="366"/>
      <c r="K734" s="367"/>
      <c r="L734" s="365"/>
      <c r="M734" s="368"/>
      <c r="N734" s="655"/>
      <c r="O734" s="365"/>
      <c r="P734" s="366"/>
      <c r="Q734" s="367"/>
      <c r="R734" s="365"/>
      <c r="S734" s="368"/>
      <c r="T734" s="655"/>
      <c r="U734" s="365"/>
      <c r="V734" s="366"/>
      <c r="W734" s="364"/>
      <c r="X734" s="365"/>
      <c r="Y734" s="368"/>
      <c r="Z734" s="655"/>
      <c r="AA734" s="365"/>
      <c r="AB734" s="366"/>
      <c r="AC734" s="364"/>
      <c r="AD734" s="365"/>
      <c r="AE734" s="368"/>
      <c r="AF734" s="655"/>
      <c r="AG734" s="365"/>
      <c r="AH734" s="366"/>
      <c r="AI734" s="364"/>
      <c r="AJ734" s="365"/>
      <c r="AK734" s="368"/>
      <c r="AL734" s="655"/>
      <c r="AM734" s="365"/>
      <c r="AN734" s="366"/>
      <c r="AO734" s="369" t="s">
        <v>2882</v>
      </c>
      <c r="AP734" s="481"/>
      <c r="AQ734" s="380"/>
      <c r="AR734" s="653" t="s">
        <v>7472</v>
      </c>
      <c r="AS734" s="353"/>
      <c r="AT734" s="382">
        <v>0.0</v>
      </c>
      <c r="AU734" s="657">
        <v>100.0</v>
      </c>
      <c r="AV734" s="382">
        <v>0.0</v>
      </c>
      <c r="AW734" s="658">
        <v>100.0</v>
      </c>
      <c r="AX734" s="393" t="s">
        <v>3053</v>
      </c>
    </row>
    <row r="735">
      <c r="A735" s="480" t="s">
        <v>5341</v>
      </c>
      <c r="B735" s="433">
        <v>46171.0</v>
      </c>
      <c r="C735" s="434" t="s">
        <v>6264</v>
      </c>
      <c r="D735" s="363" t="s">
        <v>6265</v>
      </c>
      <c r="E735" s="367"/>
      <c r="F735" s="365"/>
      <c r="G735" s="368"/>
      <c r="H735" s="655"/>
      <c r="I735" s="365"/>
      <c r="J735" s="366"/>
      <c r="K735" s="367"/>
      <c r="L735" s="365"/>
      <c r="M735" s="368"/>
      <c r="N735" s="655"/>
      <c r="O735" s="365"/>
      <c r="P735" s="366"/>
      <c r="Q735" s="367"/>
      <c r="R735" s="365"/>
      <c r="S735" s="368"/>
      <c r="T735" s="655"/>
      <c r="U735" s="365"/>
      <c r="V735" s="366"/>
      <c r="W735" s="364"/>
      <c r="X735" s="365"/>
      <c r="Y735" s="368"/>
      <c r="Z735" s="655"/>
      <c r="AA735" s="365"/>
      <c r="AB735" s="366"/>
      <c r="AC735" s="364"/>
      <c r="AD735" s="365"/>
      <c r="AE735" s="368"/>
      <c r="AF735" s="655"/>
      <c r="AG735" s="365"/>
      <c r="AH735" s="366"/>
      <c r="AI735" s="364"/>
      <c r="AJ735" s="365"/>
      <c r="AK735" s="368"/>
      <c r="AL735" s="655"/>
      <c r="AM735" s="365"/>
      <c r="AN735" s="366"/>
      <c r="AO735" s="369" t="s">
        <v>2882</v>
      </c>
      <c r="AP735" s="481"/>
      <c r="AQ735" s="380"/>
      <c r="AR735" s="653" t="s">
        <v>7472</v>
      </c>
      <c r="AS735" s="353"/>
      <c r="AT735" s="382">
        <v>0.0</v>
      </c>
      <c r="AU735" s="657">
        <v>100.0</v>
      </c>
      <c r="AV735" s="382">
        <v>0.0</v>
      </c>
      <c r="AW735" s="658">
        <v>100.0</v>
      </c>
      <c r="AX735" s="393" t="s">
        <v>3053</v>
      </c>
    </row>
    <row r="736">
      <c r="A736" s="480" t="s">
        <v>5135</v>
      </c>
      <c r="B736" s="433">
        <v>46170.0</v>
      </c>
      <c r="C736" s="434" t="s">
        <v>6266</v>
      </c>
      <c r="D736" s="363" t="s">
        <v>6267</v>
      </c>
      <c r="E736" s="367"/>
      <c r="F736" s="365"/>
      <c r="G736" s="368"/>
      <c r="H736" s="655"/>
      <c r="I736" s="365"/>
      <c r="J736" s="366"/>
      <c r="K736" s="367"/>
      <c r="L736" s="365"/>
      <c r="M736" s="368"/>
      <c r="N736" s="655"/>
      <c r="O736" s="365"/>
      <c r="P736" s="366"/>
      <c r="Q736" s="367"/>
      <c r="R736" s="365"/>
      <c r="S736" s="368"/>
      <c r="T736" s="655"/>
      <c r="U736" s="365"/>
      <c r="V736" s="366"/>
      <c r="W736" s="364"/>
      <c r="X736" s="365"/>
      <c r="Y736" s="368"/>
      <c r="Z736" s="655"/>
      <c r="AA736" s="365"/>
      <c r="AB736" s="366"/>
      <c r="AC736" s="364"/>
      <c r="AD736" s="365"/>
      <c r="AE736" s="368"/>
      <c r="AF736" s="655"/>
      <c r="AG736" s="365"/>
      <c r="AH736" s="366"/>
      <c r="AI736" s="364"/>
      <c r="AJ736" s="365"/>
      <c r="AK736" s="368"/>
      <c r="AL736" s="655"/>
      <c r="AM736" s="365"/>
      <c r="AN736" s="366"/>
      <c r="AO736" s="369" t="s">
        <v>241</v>
      </c>
      <c r="AP736" s="481"/>
      <c r="AQ736" s="380"/>
      <c r="AR736" s="653" t="s">
        <v>7472</v>
      </c>
      <c r="AS736" s="353"/>
      <c r="AT736" s="382">
        <v>0.0</v>
      </c>
      <c r="AU736" s="657">
        <v>100.0</v>
      </c>
      <c r="AV736" s="382">
        <v>0.0</v>
      </c>
      <c r="AW736" s="658">
        <v>100.0</v>
      </c>
      <c r="AX736" s="393" t="s">
        <v>3053</v>
      </c>
    </row>
    <row r="737">
      <c r="A737" s="480" t="s">
        <v>5341</v>
      </c>
      <c r="B737" s="433">
        <v>46171.0</v>
      </c>
      <c r="C737" s="434" t="s">
        <v>6268</v>
      </c>
      <c r="D737" s="363" t="s">
        <v>6269</v>
      </c>
      <c r="E737" s="367"/>
      <c r="F737" s="365"/>
      <c r="G737" s="368"/>
      <c r="H737" s="655"/>
      <c r="I737" s="365"/>
      <c r="J737" s="366"/>
      <c r="K737" s="367"/>
      <c r="L737" s="365"/>
      <c r="M737" s="368"/>
      <c r="N737" s="655"/>
      <c r="O737" s="365"/>
      <c r="P737" s="366"/>
      <c r="Q737" s="367"/>
      <c r="R737" s="365"/>
      <c r="S737" s="368"/>
      <c r="T737" s="655"/>
      <c r="U737" s="365"/>
      <c r="V737" s="366"/>
      <c r="W737" s="364"/>
      <c r="X737" s="365"/>
      <c r="Y737" s="368"/>
      <c r="Z737" s="655"/>
      <c r="AA737" s="365"/>
      <c r="AB737" s="366"/>
      <c r="AC737" s="364"/>
      <c r="AD737" s="365"/>
      <c r="AE737" s="368"/>
      <c r="AF737" s="655"/>
      <c r="AG737" s="365"/>
      <c r="AH737" s="366"/>
      <c r="AI737" s="364"/>
      <c r="AJ737" s="365"/>
      <c r="AK737" s="368"/>
      <c r="AL737" s="655"/>
      <c r="AM737" s="365"/>
      <c r="AN737" s="366"/>
      <c r="AO737" s="369" t="s">
        <v>241</v>
      </c>
      <c r="AP737" s="481"/>
      <c r="AQ737" s="380"/>
      <c r="AR737" s="653" t="s">
        <v>7472</v>
      </c>
      <c r="AS737" s="353"/>
      <c r="AT737" s="382">
        <v>0.0</v>
      </c>
      <c r="AU737" s="657">
        <v>100.0</v>
      </c>
      <c r="AV737" s="382">
        <v>0.0</v>
      </c>
      <c r="AW737" s="658">
        <v>100.0</v>
      </c>
      <c r="AX737" s="393" t="s">
        <v>3053</v>
      </c>
    </row>
    <row r="738">
      <c r="A738" s="480" t="s">
        <v>5341</v>
      </c>
      <c r="B738" s="433">
        <v>46171.0</v>
      </c>
      <c r="C738" s="434" t="s">
        <v>6270</v>
      </c>
      <c r="D738" s="363" t="s">
        <v>6271</v>
      </c>
      <c r="E738" s="367"/>
      <c r="F738" s="365"/>
      <c r="G738" s="368"/>
      <c r="H738" s="655"/>
      <c r="I738" s="365"/>
      <c r="J738" s="366"/>
      <c r="K738" s="367"/>
      <c r="L738" s="365"/>
      <c r="M738" s="368"/>
      <c r="N738" s="655"/>
      <c r="O738" s="365"/>
      <c r="P738" s="366"/>
      <c r="Q738" s="367"/>
      <c r="R738" s="365"/>
      <c r="S738" s="368"/>
      <c r="T738" s="655"/>
      <c r="U738" s="365"/>
      <c r="V738" s="366"/>
      <c r="W738" s="364"/>
      <c r="X738" s="365"/>
      <c r="Y738" s="368"/>
      <c r="Z738" s="655"/>
      <c r="AA738" s="365"/>
      <c r="AB738" s="366"/>
      <c r="AC738" s="364"/>
      <c r="AD738" s="365"/>
      <c r="AE738" s="368"/>
      <c r="AF738" s="655"/>
      <c r="AG738" s="365"/>
      <c r="AH738" s="366"/>
      <c r="AI738" s="364"/>
      <c r="AJ738" s="365"/>
      <c r="AK738" s="368"/>
      <c r="AL738" s="655"/>
      <c r="AM738" s="365"/>
      <c r="AN738" s="366"/>
      <c r="AO738" s="369" t="s">
        <v>241</v>
      </c>
      <c r="AP738" s="481"/>
      <c r="AQ738" s="380"/>
      <c r="AR738" s="653" t="s">
        <v>7472</v>
      </c>
      <c r="AS738" s="353"/>
      <c r="AT738" s="382">
        <v>0.0</v>
      </c>
      <c r="AU738" s="657">
        <v>100.0</v>
      </c>
      <c r="AV738" s="382">
        <v>0.0</v>
      </c>
      <c r="AW738" s="658">
        <v>100.0</v>
      </c>
      <c r="AX738" s="393" t="s">
        <v>3053</v>
      </c>
    </row>
    <row r="739">
      <c r="A739" s="480" t="s">
        <v>5164</v>
      </c>
      <c r="B739" s="433">
        <v>46167.0</v>
      </c>
      <c r="C739" s="434" t="s">
        <v>6272</v>
      </c>
      <c r="D739" s="363" t="s">
        <v>6273</v>
      </c>
      <c r="E739" s="367"/>
      <c r="F739" s="365"/>
      <c r="G739" s="368"/>
      <c r="H739" s="655"/>
      <c r="I739" s="365"/>
      <c r="J739" s="366"/>
      <c r="K739" s="367"/>
      <c r="L739" s="365"/>
      <c r="M739" s="368"/>
      <c r="N739" s="655"/>
      <c r="O739" s="365"/>
      <c r="P739" s="366"/>
      <c r="Q739" s="367"/>
      <c r="R739" s="365"/>
      <c r="S739" s="368"/>
      <c r="T739" s="655"/>
      <c r="U739" s="365"/>
      <c r="V739" s="366"/>
      <c r="W739" s="364"/>
      <c r="X739" s="365"/>
      <c r="Y739" s="368"/>
      <c r="Z739" s="655"/>
      <c r="AA739" s="365"/>
      <c r="AB739" s="366"/>
      <c r="AC739" s="364"/>
      <c r="AD739" s="365"/>
      <c r="AE739" s="368"/>
      <c r="AF739" s="655"/>
      <c r="AG739" s="365"/>
      <c r="AH739" s="366"/>
      <c r="AI739" s="364"/>
      <c r="AJ739" s="365"/>
      <c r="AK739" s="368"/>
      <c r="AL739" s="655"/>
      <c r="AM739" s="365"/>
      <c r="AN739" s="366"/>
      <c r="AO739" s="369" t="s">
        <v>279</v>
      </c>
      <c r="AP739" s="481"/>
      <c r="AQ739" s="380"/>
      <c r="AR739" s="653"/>
      <c r="AS739" s="353"/>
      <c r="AT739" s="382" t="s">
        <v>2869</v>
      </c>
      <c r="AU739" s="657" t="s">
        <v>2869</v>
      </c>
      <c r="AV739" s="382" t="s">
        <v>2869</v>
      </c>
      <c r="AW739" s="658" t="s">
        <v>2869</v>
      </c>
      <c r="AX739" s="393"/>
    </row>
    <row r="740">
      <c r="A740" s="480" t="s">
        <v>5341</v>
      </c>
      <c r="B740" s="433">
        <v>46171.0</v>
      </c>
      <c r="C740" s="434" t="s">
        <v>6274</v>
      </c>
      <c r="D740" s="363" t="s">
        <v>6275</v>
      </c>
      <c r="E740" s="367"/>
      <c r="F740" s="365"/>
      <c r="G740" s="368"/>
      <c r="H740" s="655"/>
      <c r="I740" s="365"/>
      <c r="J740" s="366"/>
      <c r="K740" s="367"/>
      <c r="L740" s="365"/>
      <c r="M740" s="368"/>
      <c r="N740" s="655"/>
      <c r="O740" s="365"/>
      <c r="P740" s="366"/>
      <c r="Q740" s="367"/>
      <c r="R740" s="365"/>
      <c r="S740" s="368"/>
      <c r="T740" s="655"/>
      <c r="U740" s="365"/>
      <c r="V740" s="366"/>
      <c r="W740" s="364"/>
      <c r="X740" s="365"/>
      <c r="Y740" s="368"/>
      <c r="Z740" s="655"/>
      <c r="AA740" s="365"/>
      <c r="AB740" s="366"/>
      <c r="AC740" s="364"/>
      <c r="AD740" s="365"/>
      <c r="AE740" s="368"/>
      <c r="AF740" s="655"/>
      <c r="AG740" s="365"/>
      <c r="AH740" s="366"/>
      <c r="AI740" s="364"/>
      <c r="AJ740" s="365"/>
      <c r="AK740" s="368"/>
      <c r="AL740" s="655"/>
      <c r="AM740" s="365"/>
      <c r="AN740" s="366"/>
      <c r="AO740" s="369" t="s">
        <v>279</v>
      </c>
      <c r="AP740" s="481"/>
      <c r="AQ740" s="380"/>
      <c r="AR740" s="653" t="s">
        <v>7472</v>
      </c>
      <c r="AS740" s="353"/>
      <c r="AT740" s="382">
        <v>0.0</v>
      </c>
      <c r="AU740" s="657">
        <v>100.0</v>
      </c>
      <c r="AV740" s="382">
        <v>0.0</v>
      </c>
      <c r="AW740" s="658">
        <v>100.0</v>
      </c>
      <c r="AX740" s="393" t="s">
        <v>3053</v>
      </c>
    </row>
    <row r="741">
      <c r="A741" s="480" t="s">
        <v>5341</v>
      </c>
      <c r="B741" s="433">
        <v>46171.0</v>
      </c>
      <c r="C741" s="434" t="s">
        <v>6276</v>
      </c>
      <c r="D741" s="363" t="s">
        <v>6277</v>
      </c>
      <c r="E741" s="367"/>
      <c r="F741" s="365"/>
      <c r="G741" s="368"/>
      <c r="H741" s="655"/>
      <c r="I741" s="365"/>
      <c r="J741" s="366"/>
      <c r="K741" s="367"/>
      <c r="L741" s="365"/>
      <c r="M741" s="368"/>
      <c r="N741" s="655"/>
      <c r="O741" s="365"/>
      <c r="P741" s="366"/>
      <c r="Q741" s="367"/>
      <c r="R741" s="365"/>
      <c r="S741" s="368"/>
      <c r="T741" s="655"/>
      <c r="U741" s="365"/>
      <c r="V741" s="366"/>
      <c r="W741" s="364"/>
      <c r="X741" s="365"/>
      <c r="Y741" s="368"/>
      <c r="Z741" s="655"/>
      <c r="AA741" s="365"/>
      <c r="AB741" s="366"/>
      <c r="AC741" s="364"/>
      <c r="AD741" s="365"/>
      <c r="AE741" s="368"/>
      <c r="AF741" s="655"/>
      <c r="AG741" s="365"/>
      <c r="AH741" s="366"/>
      <c r="AI741" s="364"/>
      <c r="AJ741" s="365"/>
      <c r="AK741" s="368"/>
      <c r="AL741" s="655"/>
      <c r="AM741" s="365"/>
      <c r="AN741" s="366"/>
      <c r="AO741" s="369" t="s">
        <v>279</v>
      </c>
      <c r="AP741" s="481" t="s">
        <v>270</v>
      </c>
      <c r="AQ741" s="380"/>
      <c r="AR741" s="653"/>
      <c r="AS741" s="353"/>
      <c r="AT741" s="382" t="s">
        <v>2869</v>
      </c>
      <c r="AU741" s="657" t="s">
        <v>2869</v>
      </c>
      <c r="AV741" s="382" t="s">
        <v>2869</v>
      </c>
      <c r="AW741" s="658" t="s">
        <v>2869</v>
      </c>
      <c r="AX741" s="393"/>
    </row>
    <row r="742">
      <c r="A742" s="480" t="s">
        <v>5135</v>
      </c>
      <c r="B742" s="433">
        <v>46170.0</v>
      </c>
      <c r="C742" s="434" t="s">
        <v>6278</v>
      </c>
      <c r="D742" s="363" t="s">
        <v>6279</v>
      </c>
      <c r="E742" s="367"/>
      <c r="F742" s="365"/>
      <c r="G742" s="368"/>
      <c r="H742" s="655"/>
      <c r="I742" s="365"/>
      <c r="J742" s="366"/>
      <c r="K742" s="367"/>
      <c r="L742" s="365"/>
      <c r="M742" s="368"/>
      <c r="N742" s="655"/>
      <c r="O742" s="365"/>
      <c r="P742" s="366"/>
      <c r="Q742" s="367"/>
      <c r="R742" s="365"/>
      <c r="S742" s="368"/>
      <c r="T742" s="655"/>
      <c r="U742" s="365"/>
      <c r="V742" s="366"/>
      <c r="W742" s="364"/>
      <c r="X742" s="365">
        <v>1.0</v>
      </c>
      <c r="Y742" s="368"/>
      <c r="Z742" s="655"/>
      <c r="AA742" s="365"/>
      <c r="AB742" s="366"/>
      <c r="AC742" s="364"/>
      <c r="AD742" s="365"/>
      <c r="AE742" s="368"/>
      <c r="AF742" s="655"/>
      <c r="AG742" s="365"/>
      <c r="AH742" s="366"/>
      <c r="AI742" s="364"/>
      <c r="AJ742" s="365"/>
      <c r="AK742" s="368"/>
      <c r="AL742" s="655"/>
      <c r="AM742" s="365"/>
      <c r="AN742" s="366"/>
      <c r="AO742" s="369" t="s">
        <v>2892</v>
      </c>
      <c r="AP742" s="481"/>
      <c r="AQ742" s="380" t="s">
        <v>8197</v>
      </c>
      <c r="AR742" s="653" t="s">
        <v>7472</v>
      </c>
      <c r="AS742" s="353"/>
      <c r="AT742" s="382">
        <v>3.0</v>
      </c>
      <c r="AU742" s="657">
        <v>97.0</v>
      </c>
      <c r="AV742" s="382">
        <v>0.0</v>
      </c>
      <c r="AW742" s="658">
        <v>100.0</v>
      </c>
      <c r="AX742" s="393" t="s">
        <v>3053</v>
      </c>
    </row>
    <row r="743">
      <c r="A743" s="480" t="s">
        <v>5341</v>
      </c>
      <c r="B743" s="433">
        <v>46171.0</v>
      </c>
      <c r="C743" s="434" t="s">
        <v>6280</v>
      </c>
      <c r="D743" s="363" t="s">
        <v>6281</v>
      </c>
      <c r="E743" s="367"/>
      <c r="F743" s="365"/>
      <c r="G743" s="368"/>
      <c r="H743" s="655"/>
      <c r="I743" s="365"/>
      <c r="J743" s="366"/>
      <c r="K743" s="367">
        <v>1.0</v>
      </c>
      <c r="L743" s="365"/>
      <c r="M743" s="368"/>
      <c r="N743" s="655"/>
      <c r="O743" s="365"/>
      <c r="P743" s="366"/>
      <c r="Q743" s="367"/>
      <c r="R743" s="365"/>
      <c r="S743" s="368"/>
      <c r="T743" s="655"/>
      <c r="U743" s="365"/>
      <c r="V743" s="366"/>
      <c r="W743" s="364"/>
      <c r="X743" s="365"/>
      <c r="Y743" s="368"/>
      <c r="Z743" s="655"/>
      <c r="AA743" s="365"/>
      <c r="AB743" s="366"/>
      <c r="AC743" s="364"/>
      <c r="AD743" s="365"/>
      <c r="AE743" s="368"/>
      <c r="AF743" s="655"/>
      <c r="AG743" s="365"/>
      <c r="AH743" s="366"/>
      <c r="AI743" s="364"/>
      <c r="AJ743" s="365"/>
      <c r="AK743" s="368"/>
      <c r="AL743" s="655"/>
      <c r="AM743" s="365"/>
      <c r="AN743" s="366"/>
      <c r="AO743" s="369" t="s">
        <v>2892</v>
      </c>
      <c r="AP743" s="481"/>
      <c r="AQ743" s="380" t="s">
        <v>8198</v>
      </c>
      <c r="AR743" s="653" t="s">
        <v>7472</v>
      </c>
      <c r="AS743" s="353"/>
      <c r="AT743" s="382">
        <v>4.0</v>
      </c>
      <c r="AU743" s="657">
        <v>96.0</v>
      </c>
      <c r="AV743" s="382">
        <v>0.0</v>
      </c>
      <c r="AW743" s="658">
        <v>100.0</v>
      </c>
      <c r="AX743" s="393" t="s">
        <v>3053</v>
      </c>
    </row>
    <row r="744">
      <c r="A744" s="480" t="s">
        <v>5138</v>
      </c>
      <c r="B744" s="433">
        <v>46168.0</v>
      </c>
      <c r="C744" s="434" t="s">
        <v>6282</v>
      </c>
      <c r="D744" s="363" t="s">
        <v>6283</v>
      </c>
      <c r="E744" s="367"/>
      <c r="F744" s="365"/>
      <c r="G744" s="368"/>
      <c r="H744" s="655"/>
      <c r="I744" s="365"/>
      <c r="J744" s="366"/>
      <c r="K744" s="367"/>
      <c r="L744" s="365"/>
      <c r="M744" s="368"/>
      <c r="N744" s="655"/>
      <c r="O744" s="365"/>
      <c r="P744" s="366"/>
      <c r="Q744" s="367"/>
      <c r="R744" s="365">
        <v>1.0</v>
      </c>
      <c r="S744" s="368"/>
      <c r="T744" s="655"/>
      <c r="U744" s="365"/>
      <c r="V744" s="366"/>
      <c r="W744" s="364"/>
      <c r="X744" s="365"/>
      <c r="Y744" s="368"/>
      <c r="Z744" s="655"/>
      <c r="AA744" s="365"/>
      <c r="AB744" s="366"/>
      <c r="AC744" s="364"/>
      <c r="AD744" s="365"/>
      <c r="AE744" s="368"/>
      <c r="AF744" s="655"/>
      <c r="AG744" s="365"/>
      <c r="AH744" s="366"/>
      <c r="AI744" s="364"/>
      <c r="AJ744" s="365"/>
      <c r="AK744" s="368"/>
      <c r="AL744" s="655"/>
      <c r="AM744" s="365"/>
      <c r="AN744" s="366"/>
      <c r="AO744" s="369" t="s">
        <v>2895</v>
      </c>
      <c r="AP744" s="481"/>
      <c r="AQ744" s="380" t="s">
        <v>8199</v>
      </c>
      <c r="AR744" s="653" t="s">
        <v>7472</v>
      </c>
      <c r="AS744" s="353"/>
      <c r="AT744" s="382">
        <v>3.0</v>
      </c>
      <c r="AU744" s="657">
        <v>97.0</v>
      </c>
      <c r="AV744" s="382">
        <v>0.0</v>
      </c>
      <c r="AW744" s="658">
        <v>100.0</v>
      </c>
      <c r="AX744" s="393" t="s">
        <v>3033</v>
      </c>
    </row>
    <row r="745">
      <c r="A745" s="480" t="s">
        <v>5138</v>
      </c>
      <c r="B745" s="433">
        <v>46168.0</v>
      </c>
      <c r="C745" s="434" t="s">
        <v>6284</v>
      </c>
      <c r="D745" s="363" t="s">
        <v>6285</v>
      </c>
      <c r="E745" s="367"/>
      <c r="F745" s="365"/>
      <c r="G745" s="368"/>
      <c r="H745" s="655"/>
      <c r="I745" s="365"/>
      <c r="J745" s="366"/>
      <c r="K745" s="367"/>
      <c r="L745" s="365"/>
      <c r="M745" s="368"/>
      <c r="N745" s="655"/>
      <c r="O745" s="365"/>
      <c r="P745" s="366"/>
      <c r="Q745" s="367"/>
      <c r="R745" s="365"/>
      <c r="S745" s="368"/>
      <c r="T745" s="655"/>
      <c r="U745" s="365"/>
      <c r="V745" s="366"/>
      <c r="W745" s="364"/>
      <c r="X745" s="365"/>
      <c r="Y745" s="368"/>
      <c r="Z745" s="655"/>
      <c r="AA745" s="365"/>
      <c r="AB745" s="366"/>
      <c r="AC745" s="364"/>
      <c r="AD745" s="365"/>
      <c r="AE745" s="368"/>
      <c r="AF745" s="655"/>
      <c r="AG745" s="365"/>
      <c r="AH745" s="366"/>
      <c r="AI745" s="364"/>
      <c r="AJ745" s="365"/>
      <c r="AK745" s="368"/>
      <c r="AL745" s="655"/>
      <c r="AM745" s="365"/>
      <c r="AN745" s="366"/>
      <c r="AO745" s="369" t="s">
        <v>2895</v>
      </c>
      <c r="AP745" s="481"/>
      <c r="AQ745" s="380"/>
      <c r="AR745" s="653" t="s">
        <v>7472</v>
      </c>
      <c r="AS745" s="353"/>
      <c r="AT745" s="382">
        <v>0.0</v>
      </c>
      <c r="AU745" s="657">
        <v>100.0</v>
      </c>
      <c r="AV745" s="382">
        <v>0.0</v>
      </c>
      <c r="AW745" s="658">
        <v>100.0</v>
      </c>
      <c r="AX745" s="393" t="s">
        <v>3033</v>
      </c>
    </row>
    <row r="746">
      <c r="A746" s="480" t="s">
        <v>5132</v>
      </c>
      <c r="B746" s="433">
        <v>46169.0</v>
      </c>
      <c r="C746" s="434" t="s">
        <v>6286</v>
      </c>
      <c r="D746" s="363" t="s">
        <v>6287</v>
      </c>
      <c r="E746" s="367"/>
      <c r="F746" s="365"/>
      <c r="G746" s="368"/>
      <c r="H746" s="655"/>
      <c r="I746" s="365"/>
      <c r="J746" s="366"/>
      <c r="K746" s="367"/>
      <c r="L746" s="365"/>
      <c r="M746" s="368"/>
      <c r="N746" s="655"/>
      <c r="O746" s="365"/>
      <c r="P746" s="366"/>
      <c r="Q746" s="367"/>
      <c r="R746" s="365"/>
      <c r="S746" s="368"/>
      <c r="T746" s="655"/>
      <c r="U746" s="365"/>
      <c r="V746" s="366"/>
      <c r="W746" s="364"/>
      <c r="X746" s="365"/>
      <c r="Y746" s="368"/>
      <c r="Z746" s="655"/>
      <c r="AA746" s="365"/>
      <c r="AB746" s="366"/>
      <c r="AC746" s="364"/>
      <c r="AD746" s="365"/>
      <c r="AE746" s="368"/>
      <c r="AF746" s="655"/>
      <c r="AG746" s="365"/>
      <c r="AH746" s="366"/>
      <c r="AI746" s="364"/>
      <c r="AJ746" s="365"/>
      <c r="AK746" s="368"/>
      <c r="AL746" s="655"/>
      <c r="AM746" s="365"/>
      <c r="AN746" s="366"/>
      <c r="AO746" s="369" t="s">
        <v>2895</v>
      </c>
      <c r="AP746" s="481"/>
      <c r="AQ746" s="380"/>
      <c r="AR746" s="653" t="s">
        <v>7472</v>
      </c>
      <c r="AS746" s="353"/>
      <c r="AT746" s="382">
        <v>0.0</v>
      </c>
      <c r="AU746" s="657">
        <v>100.0</v>
      </c>
      <c r="AV746" s="382">
        <v>0.0</v>
      </c>
      <c r="AW746" s="658">
        <v>100.0</v>
      </c>
      <c r="AX746" s="393" t="s">
        <v>3033</v>
      </c>
    </row>
    <row r="747">
      <c r="A747" s="480" t="s">
        <v>5132</v>
      </c>
      <c r="B747" s="433">
        <v>46169.0</v>
      </c>
      <c r="C747" s="434" t="s">
        <v>6288</v>
      </c>
      <c r="D747" s="363" t="s">
        <v>6289</v>
      </c>
      <c r="E747" s="367"/>
      <c r="F747" s="365"/>
      <c r="G747" s="368"/>
      <c r="H747" s="655"/>
      <c r="I747" s="365"/>
      <c r="J747" s="366"/>
      <c r="K747" s="367"/>
      <c r="L747" s="365"/>
      <c r="M747" s="368"/>
      <c r="N747" s="655"/>
      <c r="O747" s="365"/>
      <c r="P747" s="366"/>
      <c r="Q747" s="367"/>
      <c r="R747" s="365"/>
      <c r="S747" s="368"/>
      <c r="T747" s="655"/>
      <c r="U747" s="365"/>
      <c r="V747" s="366"/>
      <c r="W747" s="364">
        <v>1.0</v>
      </c>
      <c r="X747" s="365"/>
      <c r="Y747" s="368"/>
      <c r="Z747" s="655"/>
      <c r="AA747" s="365"/>
      <c r="AB747" s="366"/>
      <c r="AC747" s="364"/>
      <c r="AD747" s="365"/>
      <c r="AE747" s="368"/>
      <c r="AF747" s="655"/>
      <c r="AG747" s="365"/>
      <c r="AH747" s="366"/>
      <c r="AI747" s="364"/>
      <c r="AJ747" s="365"/>
      <c r="AK747" s="368"/>
      <c r="AL747" s="655"/>
      <c r="AM747" s="365"/>
      <c r="AN747" s="366"/>
      <c r="AO747" s="369" t="s">
        <v>2895</v>
      </c>
      <c r="AP747" s="481"/>
      <c r="AQ747" s="380" t="s">
        <v>8200</v>
      </c>
      <c r="AR747" s="653" t="s">
        <v>7472</v>
      </c>
      <c r="AS747" s="353"/>
      <c r="AT747" s="382">
        <v>4.0</v>
      </c>
      <c r="AU747" s="657">
        <v>96.0</v>
      </c>
      <c r="AV747" s="382">
        <v>0.0</v>
      </c>
      <c r="AW747" s="658">
        <v>100.0</v>
      </c>
      <c r="AX747" s="393" t="s">
        <v>3033</v>
      </c>
    </row>
    <row r="748">
      <c r="A748" s="480" t="s">
        <v>5135</v>
      </c>
      <c r="B748" s="433">
        <v>46170.0</v>
      </c>
      <c r="C748" s="434" t="s">
        <v>6290</v>
      </c>
      <c r="D748" s="363" t="s">
        <v>6291</v>
      </c>
      <c r="E748" s="367"/>
      <c r="F748" s="365"/>
      <c r="G748" s="368"/>
      <c r="H748" s="655"/>
      <c r="I748" s="365"/>
      <c r="J748" s="366"/>
      <c r="K748" s="367"/>
      <c r="L748" s="365"/>
      <c r="M748" s="368"/>
      <c r="N748" s="655"/>
      <c r="O748" s="365"/>
      <c r="P748" s="366"/>
      <c r="Q748" s="367"/>
      <c r="R748" s="365"/>
      <c r="S748" s="368"/>
      <c r="T748" s="655"/>
      <c r="U748" s="365"/>
      <c r="V748" s="366"/>
      <c r="W748" s="364"/>
      <c r="X748" s="365"/>
      <c r="Y748" s="368"/>
      <c r="Z748" s="655"/>
      <c r="AA748" s="365"/>
      <c r="AB748" s="366"/>
      <c r="AC748" s="364"/>
      <c r="AD748" s="365"/>
      <c r="AE748" s="368"/>
      <c r="AF748" s="655"/>
      <c r="AG748" s="365"/>
      <c r="AH748" s="366"/>
      <c r="AI748" s="364"/>
      <c r="AJ748" s="365"/>
      <c r="AK748" s="368"/>
      <c r="AL748" s="655"/>
      <c r="AM748" s="365"/>
      <c r="AN748" s="366"/>
      <c r="AO748" s="369" t="s">
        <v>2895</v>
      </c>
      <c r="AP748" s="481"/>
      <c r="AQ748" s="380"/>
      <c r="AR748" s="653"/>
      <c r="AS748" s="353"/>
      <c r="AT748" s="382" t="s">
        <v>2869</v>
      </c>
      <c r="AU748" s="657" t="s">
        <v>2869</v>
      </c>
      <c r="AV748" s="382" t="s">
        <v>2869</v>
      </c>
      <c r="AW748" s="658" t="s">
        <v>2869</v>
      </c>
      <c r="AX748" s="393"/>
    </row>
    <row r="749">
      <c r="A749" s="480" t="s">
        <v>5135</v>
      </c>
      <c r="B749" s="433">
        <v>46170.0</v>
      </c>
      <c r="C749" s="434" t="s">
        <v>6292</v>
      </c>
      <c r="D749" s="363" t="s">
        <v>6293</v>
      </c>
      <c r="E749" s="367"/>
      <c r="F749" s="365"/>
      <c r="G749" s="368"/>
      <c r="H749" s="655"/>
      <c r="I749" s="365"/>
      <c r="J749" s="366"/>
      <c r="K749" s="367"/>
      <c r="L749" s="365"/>
      <c r="M749" s="368"/>
      <c r="N749" s="655"/>
      <c r="O749" s="365"/>
      <c r="P749" s="366"/>
      <c r="Q749" s="367"/>
      <c r="R749" s="365"/>
      <c r="S749" s="368"/>
      <c r="T749" s="655"/>
      <c r="U749" s="365"/>
      <c r="V749" s="366"/>
      <c r="W749" s="364"/>
      <c r="X749" s="365"/>
      <c r="Y749" s="368"/>
      <c r="Z749" s="655"/>
      <c r="AA749" s="365"/>
      <c r="AB749" s="366"/>
      <c r="AC749" s="364"/>
      <c r="AD749" s="365"/>
      <c r="AE749" s="368"/>
      <c r="AF749" s="655"/>
      <c r="AG749" s="365"/>
      <c r="AH749" s="366"/>
      <c r="AI749" s="364"/>
      <c r="AJ749" s="365"/>
      <c r="AK749" s="368"/>
      <c r="AL749" s="655"/>
      <c r="AM749" s="365"/>
      <c r="AN749" s="366"/>
      <c r="AO749" s="369" t="s">
        <v>2895</v>
      </c>
      <c r="AP749" s="481"/>
      <c r="AQ749" s="380"/>
      <c r="AR749" s="653"/>
      <c r="AS749" s="353"/>
      <c r="AT749" s="382" t="s">
        <v>2869</v>
      </c>
      <c r="AU749" s="657" t="s">
        <v>2869</v>
      </c>
      <c r="AV749" s="382" t="s">
        <v>2869</v>
      </c>
      <c r="AW749" s="658" t="s">
        <v>2869</v>
      </c>
      <c r="AX749" s="359"/>
    </row>
    <row r="750">
      <c r="A750" s="480" t="s">
        <v>5341</v>
      </c>
      <c r="B750" s="433">
        <v>46171.0</v>
      </c>
      <c r="C750" s="434" t="s">
        <v>8201</v>
      </c>
      <c r="D750" s="363" t="s">
        <v>8202</v>
      </c>
      <c r="E750" s="367"/>
      <c r="F750" s="365"/>
      <c r="G750" s="368"/>
      <c r="H750" s="655"/>
      <c r="I750" s="365"/>
      <c r="J750" s="366"/>
      <c r="K750" s="367"/>
      <c r="L750" s="365"/>
      <c r="M750" s="368"/>
      <c r="N750" s="655"/>
      <c r="O750" s="365"/>
      <c r="P750" s="366"/>
      <c r="Q750" s="367"/>
      <c r="R750" s="365"/>
      <c r="S750" s="368"/>
      <c r="T750" s="655"/>
      <c r="U750" s="365"/>
      <c r="V750" s="366"/>
      <c r="W750" s="364"/>
      <c r="X750" s="365"/>
      <c r="Y750" s="368"/>
      <c r="Z750" s="655"/>
      <c r="AA750" s="365"/>
      <c r="AB750" s="366"/>
      <c r="AC750" s="364"/>
      <c r="AD750" s="365"/>
      <c r="AE750" s="368"/>
      <c r="AF750" s="655"/>
      <c r="AG750" s="365"/>
      <c r="AH750" s="366"/>
      <c r="AI750" s="364"/>
      <c r="AJ750" s="365"/>
      <c r="AK750" s="368"/>
      <c r="AL750" s="655"/>
      <c r="AM750" s="365"/>
      <c r="AN750" s="366"/>
      <c r="AO750" s="369" t="s">
        <v>2895</v>
      </c>
      <c r="AP750" s="481"/>
      <c r="AQ750" s="380"/>
      <c r="AR750" s="653"/>
      <c r="AS750" s="353"/>
      <c r="AT750" s="382" t="s">
        <v>2869</v>
      </c>
      <c r="AU750" s="657" t="s">
        <v>2869</v>
      </c>
      <c r="AV750" s="382" t="s">
        <v>2869</v>
      </c>
      <c r="AW750" s="658" t="s">
        <v>2869</v>
      </c>
      <c r="AX750" s="359"/>
    </row>
    <row r="751">
      <c r="A751" s="480" t="s">
        <v>5341</v>
      </c>
      <c r="B751" s="433">
        <v>46171.0</v>
      </c>
      <c r="C751" s="434" t="s">
        <v>6294</v>
      </c>
      <c r="D751" s="363" t="s">
        <v>6295</v>
      </c>
      <c r="E751" s="367"/>
      <c r="F751" s="365"/>
      <c r="G751" s="368"/>
      <c r="H751" s="655"/>
      <c r="I751" s="365"/>
      <c r="J751" s="366"/>
      <c r="K751" s="367"/>
      <c r="L751" s="365"/>
      <c r="M751" s="368"/>
      <c r="N751" s="655"/>
      <c r="O751" s="365"/>
      <c r="P751" s="366"/>
      <c r="Q751" s="367"/>
      <c r="R751" s="365"/>
      <c r="S751" s="368"/>
      <c r="T751" s="655"/>
      <c r="U751" s="365"/>
      <c r="V751" s="366"/>
      <c r="W751" s="364"/>
      <c r="X751" s="365"/>
      <c r="Y751" s="368"/>
      <c r="Z751" s="655"/>
      <c r="AA751" s="365"/>
      <c r="AB751" s="366"/>
      <c r="AC751" s="364"/>
      <c r="AD751" s="365"/>
      <c r="AE751" s="368"/>
      <c r="AF751" s="655"/>
      <c r="AG751" s="365"/>
      <c r="AH751" s="366"/>
      <c r="AI751" s="364"/>
      <c r="AJ751" s="365"/>
      <c r="AK751" s="368"/>
      <c r="AL751" s="655"/>
      <c r="AM751" s="365"/>
      <c r="AN751" s="366"/>
      <c r="AO751" s="369" t="s">
        <v>2895</v>
      </c>
      <c r="AP751" s="481"/>
      <c r="AQ751" s="380"/>
      <c r="AR751" s="653"/>
      <c r="AS751" s="353"/>
      <c r="AT751" s="382" t="s">
        <v>2869</v>
      </c>
      <c r="AU751" s="657" t="s">
        <v>2869</v>
      </c>
      <c r="AV751" s="382" t="s">
        <v>2869</v>
      </c>
      <c r="AW751" s="658" t="s">
        <v>2869</v>
      </c>
      <c r="AX751" s="359"/>
    </row>
    <row r="752">
      <c r="A752" s="480" t="s">
        <v>5341</v>
      </c>
      <c r="B752" s="433">
        <v>46171.0</v>
      </c>
      <c r="C752" s="434" t="s">
        <v>6296</v>
      </c>
      <c r="D752" s="363" t="s">
        <v>6297</v>
      </c>
      <c r="E752" s="367"/>
      <c r="F752" s="365"/>
      <c r="G752" s="368"/>
      <c r="H752" s="655"/>
      <c r="I752" s="365"/>
      <c r="J752" s="366"/>
      <c r="K752" s="367"/>
      <c r="L752" s="365"/>
      <c r="M752" s="368"/>
      <c r="N752" s="655"/>
      <c r="O752" s="365"/>
      <c r="P752" s="366"/>
      <c r="Q752" s="367"/>
      <c r="R752" s="365"/>
      <c r="S752" s="368"/>
      <c r="T752" s="655"/>
      <c r="U752" s="365"/>
      <c r="V752" s="366"/>
      <c r="W752" s="364"/>
      <c r="X752" s="365"/>
      <c r="Y752" s="368"/>
      <c r="Z752" s="655"/>
      <c r="AA752" s="365"/>
      <c r="AB752" s="366"/>
      <c r="AC752" s="364"/>
      <c r="AD752" s="365"/>
      <c r="AE752" s="368"/>
      <c r="AF752" s="655"/>
      <c r="AG752" s="365"/>
      <c r="AH752" s="366"/>
      <c r="AI752" s="364"/>
      <c r="AJ752" s="365"/>
      <c r="AK752" s="368"/>
      <c r="AL752" s="655"/>
      <c r="AM752" s="365"/>
      <c r="AN752" s="366"/>
      <c r="AO752" s="369" t="s">
        <v>674</v>
      </c>
      <c r="AP752" s="481"/>
      <c r="AQ752" s="380"/>
      <c r="AR752" s="653"/>
      <c r="AS752" s="353"/>
      <c r="AT752" s="382" t="s">
        <v>2869</v>
      </c>
      <c r="AU752" s="657" t="s">
        <v>2869</v>
      </c>
      <c r="AV752" s="382" t="s">
        <v>2869</v>
      </c>
      <c r="AW752" s="658" t="s">
        <v>2869</v>
      </c>
      <c r="AX752" s="359"/>
    </row>
    <row r="753">
      <c r="A753" s="480" t="s">
        <v>5341</v>
      </c>
      <c r="B753" s="433">
        <v>46171.0</v>
      </c>
      <c r="C753" s="434" t="s">
        <v>6298</v>
      </c>
      <c r="D753" s="363" t="s">
        <v>6299</v>
      </c>
      <c r="E753" s="367"/>
      <c r="F753" s="365"/>
      <c r="G753" s="368"/>
      <c r="H753" s="655"/>
      <c r="I753" s="365"/>
      <c r="J753" s="366"/>
      <c r="K753" s="367"/>
      <c r="L753" s="365"/>
      <c r="M753" s="368"/>
      <c r="N753" s="655"/>
      <c r="O753" s="365"/>
      <c r="P753" s="366"/>
      <c r="Q753" s="367"/>
      <c r="R753" s="365"/>
      <c r="S753" s="368"/>
      <c r="T753" s="655"/>
      <c r="U753" s="365"/>
      <c r="V753" s="366"/>
      <c r="W753" s="364"/>
      <c r="X753" s="365"/>
      <c r="Y753" s="368"/>
      <c r="Z753" s="655"/>
      <c r="AA753" s="365"/>
      <c r="AB753" s="366"/>
      <c r="AC753" s="364"/>
      <c r="AD753" s="365"/>
      <c r="AE753" s="368"/>
      <c r="AF753" s="655"/>
      <c r="AG753" s="365"/>
      <c r="AH753" s="366"/>
      <c r="AI753" s="364"/>
      <c r="AJ753" s="365"/>
      <c r="AK753" s="368"/>
      <c r="AL753" s="655"/>
      <c r="AM753" s="365"/>
      <c r="AN753" s="366"/>
      <c r="AO753" s="369" t="s">
        <v>674</v>
      </c>
      <c r="AP753" s="481"/>
      <c r="AQ753" s="380"/>
      <c r="AR753" s="653"/>
      <c r="AS753" s="353"/>
      <c r="AT753" s="382" t="s">
        <v>2869</v>
      </c>
      <c r="AU753" s="657" t="s">
        <v>2869</v>
      </c>
      <c r="AV753" s="382" t="s">
        <v>2869</v>
      </c>
      <c r="AW753" s="658" t="s">
        <v>2869</v>
      </c>
      <c r="AX753" s="359"/>
    </row>
    <row r="754">
      <c r="A754" s="480" t="s">
        <v>5135</v>
      </c>
      <c r="B754" s="433">
        <v>46170.0</v>
      </c>
      <c r="C754" s="434" t="s">
        <v>6300</v>
      </c>
      <c r="D754" s="363" t="s">
        <v>6301</v>
      </c>
      <c r="E754" s="367"/>
      <c r="F754" s="365"/>
      <c r="G754" s="368"/>
      <c r="H754" s="655"/>
      <c r="I754" s="365"/>
      <c r="J754" s="366"/>
      <c r="K754" s="367"/>
      <c r="L754" s="365"/>
      <c r="M754" s="368"/>
      <c r="N754" s="655"/>
      <c r="O754" s="365"/>
      <c r="P754" s="366"/>
      <c r="Q754" s="367"/>
      <c r="R754" s="365"/>
      <c r="S754" s="368"/>
      <c r="T754" s="655"/>
      <c r="U754" s="365"/>
      <c r="V754" s="366"/>
      <c r="W754" s="364"/>
      <c r="X754" s="365"/>
      <c r="Y754" s="368"/>
      <c r="Z754" s="655"/>
      <c r="AA754" s="365"/>
      <c r="AB754" s="366"/>
      <c r="AC754" s="364"/>
      <c r="AD754" s="365"/>
      <c r="AE754" s="368"/>
      <c r="AF754" s="655"/>
      <c r="AG754" s="365"/>
      <c r="AH754" s="366"/>
      <c r="AI754" s="364"/>
      <c r="AJ754" s="365"/>
      <c r="AK754" s="368"/>
      <c r="AL754" s="655"/>
      <c r="AM754" s="365"/>
      <c r="AN754" s="366"/>
      <c r="AO754" s="369" t="s">
        <v>674</v>
      </c>
      <c r="AP754" s="481"/>
      <c r="AQ754" s="380"/>
      <c r="AR754" s="653"/>
      <c r="AS754" s="353"/>
      <c r="AT754" s="382" t="s">
        <v>2869</v>
      </c>
      <c r="AU754" s="657" t="s">
        <v>2869</v>
      </c>
      <c r="AV754" s="382" t="s">
        <v>2869</v>
      </c>
      <c r="AW754" s="658" t="s">
        <v>2869</v>
      </c>
      <c r="AX754" s="359"/>
    </row>
    <row r="755">
      <c r="A755" s="480" t="s">
        <v>5135</v>
      </c>
      <c r="B755" s="433">
        <v>46170.0</v>
      </c>
      <c r="C755" s="434" t="s">
        <v>6302</v>
      </c>
      <c r="D755" s="363" t="s">
        <v>6303</v>
      </c>
      <c r="E755" s="367"/>
      <c r="F755" s="365"/>
      <c r="G755" s="368"/>
      <c r="H755" s="655"/>
      <c r="I755" s="365"/>
      <c r="J755" s="366"/>
      <c r="K755" s="367"/>
      <c r="L755" s="365"/>
      <c r="M755" s="368"/>
      <c r="N755" s="655"/>
      <c r="O755" s="365"/>
      <c r="P755" s="366"/>
      <c r="Q755" s="367"/>
      <c r="R755" s="365"/>
      <c r="S755" s="368"/>
      <c r="T755" s="655"/>
      <c r="U755" s="365"/>
      <c r="V755" s="366"/>
      <c r="W755" s="364"/>
      <c r="X755" s="365"/>
      <c r="Y755" s="368"/>
      <c r="Z755" s="655"/>
      <c r="AA755" s="365"/>
      <c r="AB755" s="366"/>
      <c r="AC755" s="364"/>
      <c r="AD755" s="365"/>
      <c r="AE755" s="368"/>
      <c r="AF755" s="655"/>
      <c r="AG755" s="365"/>
      <c r="AH755" s="366"/>
      <c r="AI755" s="364"/>
      <c r="AJ755" s="365"/>
      <c r="AK755" s="368"/>
      <c r="AL755" s="655"/>
      <c r="AM755" s="365"/>
      <c r="AN755" s="366"/>
      <c r="AO755" s="369" t="s">
        <v>674</v>
      </c>
      <c r="AP755" s="481"/>
      <c r="AQ755" s="380"/>
      <c r="AR755" s="653"/>
      <c r="AS755" s="353"/>
      <c r="AT755" s="382" t="s">
        <v>2869</v>
      </c>
      <c r="AU755" s="657" t="s">
        <v>2869</v>
      </c>
      <c r="AV755" s="382" t="s">
        <v>2869</v>
      </c>
      <c r="AW755" s="658" t="s">
        <v>2869</v>
      </c>
      <c r="AX755" s="359"/>
    </row>
    <row r="756">
      <c r="A756" s="480" t="s">
        <v>5135</v>
      </c>
      <c r="B756" s="433">
        <v>46170.0</v>
      </c>
      <c r="C756" s="434" t="s">
        <v>6304</v>
      </c>
      <c r="D756" s="363" t="s">
        <v>6305</v>
      </c>
      <c r="E756" s="367"/>
      <c r="F756" s="365"/>
      <c r="G756" s="368"/>
      <c r="H756" s="655"/>
      <c r="I756" s="365"/>
      <c r="J756" s="366"/>
      <c r="K756" s="367"/>
      <c r="L756" s="365">
        <v>2.0</v>
      </c>
      <c r="M756" s="368"/>
      <c r="N756" s="655"/>
      <c r="O756" s="365"/>
      <c r="P756" s="366"/>
      <c r="Q756" s="367"/>
      <c r="R756" s="365"/>
      <c r="S756" s="368"/>
      <c r="T756" s="655"/>
      <c r="U756" s="365"/>
      <c r="V756" s="366"/>
      <c r="W756" s="364"/>
      <c r="X756" s="365"/>
      <c r="Y756" s="368"/>
      <c r="Z756" s="655"/>
      <c r="AA756" s="365"/>
      <c r="AB756" s="366"/>
      <c r="AC756" s="364"/>
      <c r="AD756" s="365"/>
      <c r="AE756" s="368"/>
      <c r="AF756" s="655"/>
      <c r="AG756" s="365"/>
      <c r="AH756" s="366"/>
      <c r="AI756" s="364"/>
      <c r="AJ756" s="365"/>
      <c r="AK756" s="368"/>
      <c r="AL756" s="655"/>
      <c r="AM756" s="365"/>
      <c r="AN756" s="366"/>
      <c r="AO756" s="369" t="s">
        <v>2308</v>
      </c>
      <c r="AP756" s="481"/>
      <c r="AQ756" s="380" t="s">
        <v>8203</v>
      </c>
      <c r="AR756" s="653" t="s">
        <v>7472</v>
      </c>
      <c r="AS756" s="353"/>
      <c r="AT756" s="382">
        <v>6.0</v>
      </c>
      <c r="AU756" s="657">
        <v>94.0</v>
      </c>
      <c r="AV756" s="382">
        <v>0.0</v>
      </c>
      <c r="AW756" s="658">
        <v>100.0</v>
      </c>
      <c r="AX756" s="393" t="s">
        <v>3033</v>
      </c>
    </row>
    <row r="757">
      <c r="A757" s="480" t="s">
        <v>5135</v>
      </c>
      <c r="B757" s="433">
        <v>46170.0</v>
      </c>
      <c r="C757" s="434" t="s">
        <v>6306</v>
      </c>
      <c r="D757" s="363" t="s">
        <v>6307</v>
      </c>
      <c r="E757" s="367"/>
      <c r="F757" s="365"/>
      <c r="G757" s="368"/>
      <c r="H757" s="655"/>
      <c r="I757" s="365"/>
      <c r="J757" s="366"/>
      <c r="K757" s="367">
        <v>1.0</v>
      </c>
      <c r="L757" s="365"/>
      <c r="M757" s="368"/>
      <c r="N757" s="655"/>
      <c r="O757" s="365"/>
      <c r="P757" s="366"/>
      <c r="Q757" s="367"/>
      <c r="R757" s="365"/>
      <c r="S757" s="368"/>
      <c r="T757" s="655"/>
      <c r="U757" s="365"/>
      <c r="V757" s="366"/>
      <c r="W757" s="364"/>
      <c r="X757" s="365"/>
      <c r="Y757" s="368"/>
      <c r="Z757" s="655"/>
      <c r="AA757" s="365"/>
      <c r="AB757" s="366"/>
      <c r="AC757" s="364"/>
      <c r="AD757" s="365"/>
      <c r="AE757" s="368"/>
      <c r="AF757" s="655"/>
      <c r="AG757" s="365"/>
      <c r="AH757" s="366"/>
      <c r="AI757" s="364"/>
      <c r="AJ757" s="365"/>
      <c r="AK757" s="368"/>
      <c r="AL757" s="655"/>
      <c r="AM757" s="365"/>
      <c r="AN757" s="366"/>
      <c r="AO757" s="369" t="s">
        <v>2308</v>
      </c>
      <c r="AP757" s="481"/>
      <c r="AQ757" s="380" t="s">
        <v>8204</v>
      </c>
      <c r="AR757" s="653" t="s">
        <v>7472</v>
      </c>
      <c r="AS757" s="353"/>
      <c r="AT757" s="382">
        <v>4.0</v>
      </c>
      <c r="AU757" s="657">
        <v>96.0</v>
      </c>
      <c r="AV757" s="382">
        <v>0.0</v>
      </c>
      <c r="AW757" s="658">
        <v>100.0</v>
      </c>
      <c r="AX757" s="393" t="s">
        <v>3033</v>
      </c>
    </row>
    <row r="758">
      <c r="A758" s="480" t="s">
        <v>5164</v>
      </c>
      <c r="B758" s="433">
        <v>46167.0</v>
      </c>
      <c r="C758" s="434" t="s">
        <v>6308</v>
      </c>
      <c r="D758" s="363" t="s">
        <v>6309</v>
      </c>
      <c r="E758" s="367"/>
      <c r="F758" s="365"/>
      <c r="G758" s="368"/>
      <c r="H758" s="655"/>
      <c r="I758" s="365"/>
      <c r="J758" s="366"/>
      <c r="K758" s="367"/>
      <c r="L758" s="365"/>
      <c r="M758" s="368"/>
      <c r="N758" s="655"/>
      <c r="O758" s="365"/>
      <c r="P758" s="366"/>
      <c r="Q758" s="367"/>
      <c r="R758" s="365"/>
      <c r="S758" s="368"/>
      <c r="T758" s="655"/>
      <c r="U758" s="365"/>
      <c r="V758" s="366"/>
      <c r="W758" s="364"/>
      <c r="X758" s="365"/>
      <c r="Y758" s="368"/>
      <c r="Z758" s="655"/>
      <c r="AA758" s="365"/>
      <c r="AB758" s="366"/>
      <c r="AC758" s="364"/>
      <c r="AD758" s="365"/>
      <c r="AE758" s="368"/>
      <c r="AF758" s="655"/>
      <c r="AG758" s="365"/>
      <c r="AH758" s="366"/>
      <c r="AI758" s="364"/>
      <c r="AJ758" s="365"/>
      <c r="AK758" s="368"/>
      <c r="AL758" s="655"/>
      <c r="AM758" s="365"/>
      <c r="AN758" s="366"/>
      <c r="AO758" s="369" t="s">
        <v>2308</v>
      </c>
      <c r="AP758" s="481"/>
      <c r="AQ758" s="380"/>
      <c r="AR758" s="653" t="s">
        <v>7472</v>
      </c>
      <c r="AS758" s="353"/>
      <c r="AT758" s="382">
        <v>0.0</v>
      </c>
      <c r="AU758" s="657">
        <v>100.0</v>
      </c>
      <c r="AV758" s="382">
        <v>0.0</v>
      </c>
      <c r="AW758" s="658">
        <v>100.0</v>
      </c>
      <c r="AX758" s="393" t="s">
        <v>3033</v>
      </c>
    </row>
    <row r="759">
      <c r="A759" s="480" t="s">
        <v>5138</v>
      </c>
      <c r="B759" s="433">
        <v>46168.0</v>
      </c>
      <c r="C759" s="434" t="s">
        <v>6310</v>
      </c>
      <c r="D759" s="363" t="s">
        <v>6311</v>
      </c>
      <c r="E759" s="367"/>
      <c r="F759" s="365"/>
      <c r="G759" s="368"/>
      <c r="H759" s="655"/>
      <c r="I759" s="365"/>
      <c r="J759" s="366"/>
      <c r="K759" s="367"/>
      <c r="L759" s="365"/>
      <c r="M759" s="368"/>
      <c r="N759" s="655"/>
      <c r="O759" s="365"/>
      <c r="P759" s="366"/>
      <c r="Q759" s="367"/>
      <c r="R759" s="365"/>
      <c r="S759" s="368"/>
      <c r="T759" s="655"/>
      <c r="U759" s="365"/>
      <c r="V759" s="366"/>
      <c r="W759" s="364"/>
      <c r="X759" s="365"/>
      <c r="Y759" s="368"/>
      <c r="Z759" s="655"/>
      <c r="AA759" s="365"/>
      <c r="AB759" s="366"/>
      <c r="AC759" s="364"/>
      <c r="AD759" s="365"/>
      <c r="AE759" s="368"/>
      <c r="AF759" s="655"/>
      <c r="AG759" s="365"/>
      <c r="AH759" s="366"/>
      <c r="AI759" s="364"/>
      <c r="AJ759" s="365"/>
      <c r="AK759" s="368"/>
      <c r="AL759" s="655"/>
      <c r="AM759" s="365"/>
      <c r="AN759" s="366"/>
      <c r="AO759" s="369" t="s">
        <v>2308</v>
      </c>
      <c r="AP759" s="481"/>
      <c r="AQ759" s="380"/>
      <c r="AR759" s="653" t="s">
        <v>7472</v>
      </c>
      <c r="AS759" s="353"/>
      <c r="AT759" s="382">
        <v>0.0</v>
      </c>
      <c r="AU759" s="657">
        <v>100.0</v>
      </c>
      <c r="AV759" s="382">
        <v>0.0</v>
      </c>
      <c r="AW759" s="658">
        <v>100.0</v>
      </c>
      <c r="AX759" s="393" t="s">
        <v>3033</v>
      </c>
    </row>
    <row r="760">
      <c r="A760" s="480" t="s">
        <v>5138</v>
      </c>
      <c r="B760" s="433">
        <v>46168.0</v>
      </c>
      <c r="C760" s="434" t="s">
        <v>6312</v>
      </c>
      <c r="D760" s="363" t="s">
        <v>6313</v>
      </c>
      <c r="E760" s="367"/>
      <c r="F760" s="365"/>
      <c r="G760" s="368"/>
      <c r="H760" s="655"/>
      <c r="I760" s="365"/>
      <c r="J760" s="366"/>
      <c r="K760" s="367"/>
      <c r="L760" s="365"/>
      <c r="M760" s="368"/>
      <c r="N760" s="655"/>
      <c r="O760" s="365"/>
      <c r="P760" s="366"/>
      <c r="Q760" s="367"/>
      <c r="R760" s="365"/>
      <c r="S760" s="368"/>
      <c r="T760" s="655"/>
      <c r="U760" s="365"/>
      <c r="V760" s="366"/>
      <c r="W760" s="364"/>
      <c r="X760" s="365"/>
      <c r="Y760" s="368"/>
      <c r="Z760" s="655"/>
      <c r="AA760" s="365"/>
      <c r="AB760" s="366"/>
      <c r="AC760" s="364"/>
      <c r="AD760" s="365"/>
      <c r="AE760" s="368"/>
      <c r="AF760" s="655"/>
      <c r="AG760" s="365"/>
      <c r="AH760" s="366"/>
      <c r="AI760" s="364"/>
      <c r="AJ760" s="365"/>
      <c r="AK760" s="368"/>
      <c r="AL760" s="655"/>
      <c r="AM760" s="365"/>
      <c r="AN760" s="366"/>
      <c r="AO760" s="369" t="s">
        <v>2308</v>
      </c>
      <c r="AP760" s="481"/>
      <c r="AQ760" s="380"/>
      <c r="AR760" s="653"/>
      <c r="AS760" s="353"/>
      <c r="AT760" s="382" t="s">
        <v>2869</v>
      </c>
      <c r="AU760" s="657" t="s">
        <v>2869</v>
      </c>
      <c r="AV760" s="382" t="s">
        <v>2869</v>
      </c>
      <c r="AW760" s="658" t="s">
        <v>2869</v>
      </c>
      <c r="AX760" s="359"/>
    </row>
    <row r="761">
      <c r="A761" s="480" t="s">
        <v>5132</v>
      </c>
      <c r="B761" s="433">
        <v>46169.0</v>
      </c>
      <c r="C761" s="434" t="s">
        <v>6314</v>
      </c>
      <c r="D761" s="363" t="s">
        <v>6315</v>
      </c>
      <c r="E761" s="367"/>
      <c r="F761" s="365"/>
      <c r="G761" s="368"/>
      <c r="H761" s="655"/>
      <c r="I761" s="365"/>
      <c r="J761" s="366"/>
      <c r="K761" s="367"/>
      <c r="L761" s="365"/>
      <c r="M761" s="368"/>
      <c r="N761" s="655"/>
      <c r="O761" s="365"/>
      <c r="P761" s="366"/>
      <c r="Q761" s="367"/>
      <c r="R761" s="365"/>
      <c r="S761" s="368"/>
      <c r="T761" s="655"/>
      <c r="U761" s="365"/>
      <c r="V761" s="366"/>
      <c r="W761" s="364"/>
      <c r="X761" s="365"/>
      <c r="Y761" s="368"/>
      <c r="Z761" s="655"/>
      <c r="AA761" s="365"/>
      <c r="AB761" s="366"/>
      <c r="AC761" s="364"/>
      <c r="AD761" s="365"/>
      <c r="AE761" s="368"/>
      <c r="AF761" s="655"/>
      <c r="AG761" s="365"/>
      <c r="AH761" s="366"/>
      <c r="AI761" s="364"/>
      <c r="AJ761" s="365"/>
      <c r="AK761" s="368"/>
      <c r="AL761" s="655"/>
      <c r="AM761" s="365"/>
      <c r="AN761" s="366"/>
      <c r="AO761" s="369" t="s">
        <v>2308</v>
      </c>
      <c r="AP761" s="481"/>
      <c r="AQ761" s="380"/>
      <c r="AR761" s="653"/>
      <c r="AS761" s="353"/>
      <c r="AT761" s="382" t="s">
        <v>2869</v>
      </c>
      <c r="AU761" s="657" t="s">
        <v>2869</v>
      </c>
      <c r="AV761" s="382" t="s">
        <v>2869</v>
      </c>
      <c r="AW761" s="658" t="s">
        <v>2869</v>
      </c>
      <c r="AX761" s="359"/>
    </row>
    <row r="762">
      <c r="A762" s="480" t="s">
        <v>5132</v>
      </c>
      <c r="B762" s="433">
        <v>46169.0</v>
      </c>
      <c r="C762" s="434" t="s">
        <v>6316</v>
      </c>
      <c r="D762" s="363" t="s">
        <v>6317</v>
      </c>
      <c r="E762" s="367"/>
      <c r="F762" s="365"/>
      <c r="G762" s="368"/>
      <c r="H762" s="655"/>
      <c r="I762" s="365"/>
      <c r="J762" s="366"/>
      <c r="K762" s="367"/>
      <c r="L762" s="365"/>
      <c r="M762" s="368"/>
      <c r="N762" s="655"/>
      <c r="O762" s="365"/>
      <c r="P762" s="366"/>
      <c r="Q762" s="367"/>
      <c r="R762" s="365"/>
      <c r="S762" s="368"/>
      <c r="T762" s="655"/>
      <c r="U762" s="365"/>
      <c r="V762" s="366"/>
      <c r="W762" s="364"/>
      <c r="X762" s="365"/>
      <c r="Y762" s="368"/>
      <c r="Z762" s="655"/>
      <c r="AA762" s="365"/>
      <c r="AB762" s="366"/>
      <c r="AC762" s="364"/>
      <c r="AD762" s="365"/>
      <c r="AE762" s="368"/>
      <c r="AF762" s="655"/>
      <c r="AG762" s="365"/>
      <c r="AH762" s="366"/>
      <c r="AI762" s="364"/>
      <c r="AJ762" s="365"/>
      <c r="AK762" s="368"/>
      <c r="AL762" s="655"/>
      <c r="AM762" s="365"/>
      <c r="AN762" s="366"/>
      <c r="AO762" s="369" t="s">
        <v>2308</v>
      </c>
      <c r="AP762" s="481" t="s">
        <v>2472</v>
      </c>
      <c r="AQ762" s="380"/>
      <c r="AR762" s="653"/>
      <c r="AS762" s="353"/>
      <c r="AT762" s="382" t="s">
        <v>2869</v>
      </c>
      <c r="AU762" s="657" t="s">
        <v>2869</v>
      </c>
      <c r="AV762" s="382" t="s">
        <v>2869</v>
      </c>
      <c r="AW762" s="658" t="s">
        <v>2869</v>
      </c>
      <c r="AX762" s="359"/>
    </row>
    <row r="763">
      <c r="A763" s="480" t="s">
        <v>5341</v>
      </c>
      <c r="B763" s="433">
        <v>46171.0</v>
      </c>
      <c r="C763" s="434" t="s">
        <v>6318</v>
      </c>
      <c r="D763" s="363" t="s">
        <v>6319</v>
      </c>
      <c r="E763" s="367"/>
      <c r="F763" s="365"/>
      <c r="G763" s="368"/>
      <c r="H763" s="655"/>
      <c r="I763" s="365"/>
      <c r="J763" s="366"/>
      <c r="K763" s="367"/>
      <c r="L763" s="365"/>
      <c r="M763" s="368"/>
      <c r="N763" s="655"/>
      <c r="O763" s="365"/>
      <c r="P763" s="366"/>
      <c r="Q763" s="367"/>
      <c r="R763" s="365"/>
      <c r="S763" s="368"/>
      <c r="T763" s="655"/>
      <c r="U763" s="365"/>
      <c r="V763" s="366"/>
      <c r="W763" s="364"/>
      <c r="X763" s="365"/>
      <c r="Y763" s="368"/>
      <c r="Z763" s="655"/>
      <c r="AA763" s="365"/>
      <c r="AB763" s="366"/>
      <c r="AC763" s="364"/>
      <c r="AD763" s="365"/>
      <c r="AE763" s="368"/>
      <c r="AF763" s="655"/>
      <c r="AG763" s="365"/>
      <c r="AH763" s="366"/>
      <c r="AI763" s="364"/>
      <c r="AJ763" s="365"/>
      <c r="AK763" s="368"/>
      <c r="AL763" s="655"/>
      <c r="AM763" s="365"/>
      <c r="AN763" s="366"/>
      <c r="AO763" s="369" t="s">
        <v>2308</v>
      </c>
      <c r="AP763" s="481"/>
      <c r="AQ763" s="380"/>
      <c r="AR763" s="653"/>
      <c r="AS763" s="353"/>
      <c r="AT763" s="382" t="s">
        <v>2869</v>
      </c>
      <c r="AU763" s="657" t="s">
        <v>2869</v>
      </c>
      <c r="AV763" s="382" t="s">
        <v>2869</v>
      </c>
      <c r="AW763" s="658" t="s">
        <v>2869</v>
      </c>
      <c r="AX763" s="359"/>
    </row>
    <row r="764">
      <c r="A764" s="480" t="s">
        <v>5341</v>
      </c>
      <c r="B764" s="433">
        <v>46171.0</v>
      </c>
      <c r="C764" s="434" t="s">
        <v>6320</v>
      </c>
      <c r="D764" s="363" t="s">
        <v>6321</v>
      </c>
      <c r="E764" s="367"/>
      <c r="F764" s="365"/>
      <c r="G764" s="368"/>
      <c r="H764" s="655"/>
      <c r="I764" s="365"/>
      <c r="J764" s="366"/>
      <c r="K764" s="367"/>
      <c r="L764" s="365"/>
      <c r="M764" s="368"/>
      <c r="N764" s="655"/>
      <c r="O764" s="365"/>
      <c r="P764" s="366"/>
      <c r="Q764" s="367"/>
      <c r="R764" s="365"/>
      <c r="S764" s="368"/>
      <c r="T764" s="655"/>
      <c r="U764" s="365"/>
      <c r="V764" s="366"/>
      <c r="W764" s="364"/>
      <c r="X764" s="365"/>
      <c r="Y764" s="368"/>
      <c r="Z764" s="655"/>
      <c r="AA764" s="365"/>
      <c r="AB764" s="366"/>
      <c r="AC764" s="364"/>
      <c r="AD764" s="365"/>
      <c r="AE764" s="368"/>
      <c r="AF764" s="655"/>
      <c r="AG764" s="365"/>
      <c r="AH764" s="366"/>
      <c r="AI764" s="364"/>
      <c r="AJ764" s="365"/>
      <c r="AK764" s="368"/>
      <c r="AL764" s="655"/>
      <c r="AM764" s="365"/>
      <c r="AN764" s="366"/>
      <c r="AO764" s="369" t="s">
        <v>2308</v>
      </c>
      <c r="AP764" s="481" t="s">
        <v>2568</v>
      </c>
      <c r="AQ764" s="380"/>
      <c r="AR764" s="653" t="s">
        <v>7472</v>
      </c>
      <c r="AS764" s="353"/>
      <c r="AT764" s="382">
        <v>0.0</v>
      </c>
      <c r="AU764" s="657">
        <v>100.0</v>
      </c>
      <c r="AV764" s="382">
        <v>0.0</v>
      </c>
      <c r="AW764" s="658">
        <v>100.0</v>
      </c>
      <c r="AX764" s="393" t="s">
        <v>3049</v>
      </c>
    </row>
    <row r="765">
      <c r="A765" s="480" t="s">
        <v>5135</v>
      </c>
      <c r="B765" s="433">
        <v>46170.0</v>
      </c>
      <c r="C765" s="434" t="s">
        <v>6322</v>
      </c>
      <c r="D765" s="363" t="s">
        <v>6323</v>
      </c>
      <c r="E765" s="367"/>
      <c r="F765" s="365"/>
      <c r="G765" s="368"/>
      <c r="H765" s="655"/>
      <c r="I765" s="365"/>
      <c r="J765" s="366"/>
      <c r="K765" s="367"/>
      <c r="L765" s="365"/>
      <c r="M765" s="368"/>
      <c r="N765" s="655"/>
      <c r="O765" s="365"/>
      <c r="P765" s="366"/>
      <c r="Q765" s="367"/>
      <c r="R765" s="365"/>
      <c r="S765" s="368"/>
      <c r="T765" s="655"/>
      <c r="U765" s="365"/>
      <c r="V765" s="366"/>
      <c r="W765" s="364"/>
      <c r="X765" s="365"/>
      <c r="Y765" s="368"/>
      <c r="Z765" s="655"/>
      <c r="AA765" s="365"/>
      <c r="AB765" s="366"/>
      <c r="AC765" s="364"/>
      <c r="AD765" s="365"/>
      <c r="AE765" s="368"/>
      <c r="AF765" s="655"/>
      <c r="AG765" s="365"/>
      <c r="AH765" s="366"/>
      <c r="AI765" s="364"/>
      <c r="AJ765" s="365"/>
      <c r="AK765" s="368"/>
      <c r="AL765" s="655"/>
      <c r="AM765" s="365"/>
      <c r="AN765" s="366"/>
      <c r="AO765" s="369" t="s">
        <v>634</v>
      </c>
      <c r="AP765" s="481"/>
      <c r="AQ765" s="380"/>
      <c r="AR765" s="653"/>
      <c r="AS765" s="353"/>
      <c r="AT765" s="382" t="s">
        <v>2869</v>
      </c>
      <c r="AU765" s="657" t="s">
        <v>2869</v>
      </c>
      <c r="AV765" s="382" t="s">
        <v>2869</v>
      </c>
      <c r="AW765" s="658" t="s">
        <v>2869</v>
      </c>
      <c r="AX765" s="359"/>
    </row>
    <row r="766">
      <c r="A766" s="480" t="s">
        <v>5135</v>
      </c>
      <c r="B766" s="433">
        <v>46170.0</v>
      </c>
      <c r="C766" s="434" t="s">
        <v>6324</v>
      </c>
      <c r="D766" s="363" t="s">
        <v>6325</v>
      </c>
      <c r="E766" s="367"/>
      <c r="F766" s="365"/>
      <c r="G766" s="368"/>
      <c r="H766" s="655"/>
      <c r="I766" s="365"/>
      <c r="J766" s="366"/>
      <c r="K766" s="367"/>
      <c r="L766" s="365"/>
      <c r="M766" s="368"/>
      <c r="N766" s="655"/>
      <c r="O766" s="365"/>
      <c r="P766" s="366"/>
      <c r="Q766" s="367"/>
      <c r="R766" s="365"/>
      <c r="S766" s="368"/>
      <c r="T766" s="655"/>
      <c r="U766" s="365"/>
      <c r="V766" s="366"/>
      <c r="W766" s="364"/>
      <c r="X766" s="365"/>
      <c r="Y766" s="368"/>
      <c r="Z766" s="655"/>
      <c r="AA766" s="365"/>
      <c r="AB766" s="366"/>
      <c r="AC766" s="364"/>
      <c r="AD766" s="365"/>
      <c r="AE766" s="368"/>
      <c r="AF766" s="655"/>
      <c r="AG766" s="365"/>
      <c r="AH766" s="366"/>
      <c r="AI766" s="364"/>
      <c r="AJ766" s="365"/>
      <c r="AK766" s="368"/>
      <c r="AL766" s="655"/>
      <c r="AM766" s="365"/>
      <c r="AN766" s="366"/>
      <c r="AO766" s="369" t="s">
        <v>634</v>
      </c>
      <c r="AP766" s="481"/>
      <c r="AQ766" s="380"/>
      <c r="AR766" s="653"/>
      <c r="AS766" s="353"/>
      <c r="AT766" s="382" t="s">
        <v>2869</v>
      </c>
      <c r="AU766" s="657" t="s">
        <v>2869</v>
      </c>
      <c r="AV766" s="382" t="s">
        <v>2869</v>
      </c>
      <c r="AW766" s="658" t="s">
        <v>2869</v>
      </c>
      <c r="AX766" s="359"/>
    </row>
    <row r="767">
      <c r="A767" s="480" t="s">
        <v>5341</v>
      </c>
      <c r="B767" s="433">
        <v>46171.0</v>
      </c>
      <c r="C767" s="434" t="s">
        <v>6326</v>
      </c>
      <c r="D767" s="363" t="s">
        <v>6327</v>
      </c>
      <c r="E767" s="367"/>
      <c r="F767" s="365"/>
      <c r="G767" s="368"/>
      <c r="H767" s="655"/>
      <c r="I767" s="365"/>
      <c r="J767" s="366"/>
      <c r="K767" s="367"/>
      <c r="L767" s="365"/>
      <c r="M767" s="368"/>
      <c r="N767" s="655"/>
      <c r="O767" s="365"/>
      <c r="P767" s="366"/>
      <c r="Q767" s="367"/>
      <c r="R767" s="365"/>
      <c r="S767" s="368"/>
      <c r="T767" s="655"/>
      <c r="U767" s="365"/>
      <c r="V767" s="366"/>
      <c r="W767" s="364"/>
      <c r="X767" s="365"/>
      <c r="Y767" s="368"/>
      <c r="Z767" s="655"/>
      <c r="AA767" s="365"/>
      <c r="AB767" s="366"/>
      <c r="AC767" s="364"/>
      <c r="AD767" s="365"/>
      <c r="AE767" s="368"/>
      <c r="AF767" s="655"/>
      <c r="AG767" s="365"/>
      <c r="AH767" s="366"/>
      <c r="AI767" s="364"/>
      <c r="AJ767" s="365"/>
      <c r="AK767" s="368"/>
      <c r="AL767" s="655"/>
      <c r="AM767" s="365"/>
      <c r="AN767" s="366"/>
      <c r="AO767" s="369" t="s">
        <v>634</v>
      </c>
      <c r="AP767" s="481"/>
      <c r="AQ767" s="380"/>
      <c r="AR767" s="653"/>
      <c r="AS767" s="353"/>
      <c r="AT767" s="382" t="s">
        <v>2869</v>
      </c>
      <c r="AU767" s="657" t="s">
        <v>2869</v>
      </c>
      <c r="AV767" s="382" t="s">
        <v>2869</v>
      </c>
      <c r="AW767" s="658" t="s">
        <v>2869</v>
      </c>
      <c r="AX767" s="359"/>
    </row>
    <row r="768">
      <c r="A768" s="480" t="s">
        <v>5341</v>
      </c>
      <c r="B768" s="433">
        <v>46171.0</v>
      </c>
      <c r="C768" s="434" t="s">
        <v>6328</v>
      </c>
      <c r="D768" s="363" t="s">
        <v>6329</v>
      </c>
      <c r="E768" s="367"/>
      <c r="F768" s="365"/>
      <c r="G768" s="368"/>
      <c r="H768" s="655"/>
      <c r="I768" s="365"/>
      <c r="J768" s="366"/>
      <c r="K768" s="367"/>
      <c r="L768" s="365"/>
      <c r="M768" s="368"/>
      <c r="N768" s="655"/>
      <c r="O768" s="365"/>
      <c r="P768" s="366"/>
      <c r="Q768" s="367"/>
      <c r="R768" s="365"/>
      <c r="S768" s="368"/>
      <c r="T768" s="655"/>
      <c r="U768" s="365"/>
      <c r="V768" s="366"/>
      <c r="W768" s="364"/>
      <c r="X768" s="365"/>
      <c r="Y768" s="368"/>
      <c r="Z768" s="655"/>
      <c r="AA768" s="365"/>
      <c r="AB768" s="366"/>
      <c r="AC768" s="364"/>
      <c r="AD768" s="365"/>
      <c r="AE768" s="368"/>
      <c r="AF768" s="655"/>
      <c r="AG768" s="365"/>
      <c r="AH768" s="366"/>
      <c r="AI768" s="364"/>
      <c r="AJ768" s="365"/>
      <c r="AK768" s="368"/>
      <c r="AL768" s="655"/>
      <c r="AM768" s="365"/>
      <c r="AN768" s="366"/>
      <c r="AO768" s="369" t="s">
        <v>634</v>
      </c>
      <c r="AP768" s="481"/>
      <c r="AQ768" s="380"/>
      <c r="AR768" s="653"/>
      <c r="AS768" s="353"/>
      <c r="AT768" s="382" t="s">
        <v>2869</v>
      </c>
      <c r="AU768" s="657" t="s">
        <v>2869</v>
      </c>
      <c r="AV768" s="382" t="s">
        <v>2869</v>
      </c>
      <c r="AW768" s="658" t="s">
        <v>2869</v>
      </c>
      <c r="AX768" s="359"/>
    </row>
    <row r="769">
      <c r="A769" s="480" t="s">
        <v>5135</v>
      </c>
      <c r="B769" s="433">
        <v>46170.0</v>
      </c>
      <c r="C769" s="434" t="s">
        <v>6330</v>
      </c>
      <c r="D769" s="363" t="s">
        <v>6331</v>
      </c>
      <c r="E769" s="367"/>
      <c r="F769" s="365"/>
      <c r="G769" s="368"/>
      <c r="H769" s="655"/>
      <c r="I769" s="365"/>
      <c r="J769" s="366"/>
      <c r="K769" s="367"/>
      <c r="L769" s="365"/>
      <c r="M769" s="368"/>
      <c r="N769" s="655"/>
      <c r="O769" s="365"/>
      <c r="P769" s="366"/>
      <c r="Q769" s="367"/>
      <c r="R769" s="365"/>
      <c r="S769" s="368"/>
      <c r="T769" s="655"/>
      <c r="U769" s="365"/>
      <c r="V769" s="366"/>
      <c r="W769" s="364"/>
      <c r="X769" s="365"/>
      <c r="Y769" s="368"/>
      <c r="Z769" s="655"/>
      <c r="AA769" s="365"/>
      <c r="AB769" s="366"/>
      <c r="AC769" s="364"/>
      <c r="AD769" s="365"/>
      <c r="AE769" s="368"/>
      <c r="AF769" s="655"/>
      <c r="AG769" s="365"/>
      <c r="AH769" s="366"/>
      <c r="AI769" s="364"/>
      <c r="AJ769" s="365"/>
      <c r="AK769" s="368"/>
      <c r="AL769" s="655"/>
      <c r="AM769" s="365"/>
      <c r="AN769" s="366"/>
      <c r="AO769" s="369" t="s">
        <v>2907</v>
      </c>
      <c r="AP769" s="481"/>
      <c r="AQ769" s="380"/>
      <c r="AR769" s="653" t="s">
        <v>7472</v>
      </c>
      <c r="AS769" s="353"/>
      <c r="AT769" s="382">
        <v>0.0</v>
      </c>
      <c r="AU769" s="657">
        <v>100.0</v>
      </c>
      <c r="AV769" s="382">
        <v>0.0</v>
      </c>
      <c r="AW769" s="658">
        <v>100.0</v>
      </c>
      <c r="AX769" s="393" t="s">
        <v>3031</v>
      </c>
    </row>
    <row r="770">
      <c r="A770" s="480" t="s">
        <v>5135</v>
      </c>
      <c r="B770" s="433">
        <v>46170.0</v>
      </c>
      <c r="C770" s="434" t="s">
        <v>6332</v>
      </c>
      <c r="D770" s="363" t="s">
        <v>6333</v>
      </c>
      <c r="E770" s="367"/>
      <c r="F770" s="365">
        <v>1.0</v>
      </c>
      <c r="G770" s="368"/>
      <c r="H770" s="655"/>
      <c r="I770" s="365"/>
      <c r="J770" s="366"/>
      <c r="K770" s="367"/>
      <c r="L770" s="365">
        <v>1.0</v>
      </c>
      <c r="M770" s="368"/>
      <c r="N770" s="655"/>
      <c r="O770" s="365"/>
      <c r="P770" s="366"/>
      <c r="Q770" s="367"/>
      <c r="R770" s="365"/>
      <c r="S770" s="368"/>
      <c r="T770" s="655"/>
      <c r="U770" s="365"/>
      <c r="V770" s="366"/>
      <c r="W770" s="364"/>
      <c r="X770" s="365"/>
      <c r="Y770" s="368"/>
      <c r="Z770" s="655"/>
      <c r="AA770" s="365"/>
      <c r="AB770" s="366"/>
      <c r="AC770" s="364"/>
      <c r="AD770" s="365"/>
      <c r="AE770" s="368"/>
      <c r="AF770" s="655"/>
      <c r="AG770" s="365"/>
      <c r="AH770" s="366"/>
      <c r="AI770" s="364"/>
      <c r="AJ770" s="365"/>
      <c r="AK770" s="368"/>
      <c r="AL770" s="655"/>
      <c r="AM770" s="365"/>
      <c r="AN770" s="366"/>
      <c r="AO770" s="369" t="s">
        <v>2907</v>
      </c>
      <c r="AP770" s="481"/>
      <c r="AQ770" s="380" t="s">
        <v>8205</v>
      </c>
      <c r="AR770" s="653" t="s">
        <v>7472</v>
      </c>
      <c r="AS770" s="353"/>
      <c r="AT770" s="382">
        <v>6.0</v>
      </c>
      <c r="AU770" s="657">
        <v>94.0</v>
      </c>
      <c r="AV770" s="382">
        <v>0.0</v>
      </c>
      <c r="AW770" s="658">
        <v>100.0</v>
      </c>
      <c r="AX770" s="393" t="s">
        <v>3031</v>
      </c>
    </row>
    <row r="771">
      <c r="A771" s="480" t="s">
        <v>5341</v>
      </c>
      <c r="B771" s="433">
        <v>46171.0</v>
      </c>
      <c r="C771" s="434" t="s">
        <v>6334</v>
      </c>
      <c r="D771" s="363" t="s">
        <v>6335</v>
      </c>
      <c r="E771" s="367"/>
      <c r="F771" s="365"/>
      <c r="G771" s="368"/>
      <c r="H771" s="655"/>
      <c r="I771" s="365"/>
      <c r="J771" s="366"/>
      <c r="K771" s="367"/>
      <c r="L771" s="365"/>
      <c r="M771" s="368"/>
      <c r="N771" s="655"/>
      <c r="O771" s="365"/>
      <c r="P771" s="366"/>
      <c r="Q771" s="367"/>
      <c r="R771" s="365"/>
      <c r="S771" s="368"/>
      <c r="T771" s="655"/>
      <c r="U771" s="365"/>
      <c r="V771" s="366"/>
      <c r="W771" s="364"/>
      <c r="X771" s="365"/>
      <c r="Y771" s="368"/>
      <c r="Z771" s="655"/>
      <c r="AA771" s="365"/>
      <c r="AB771" s="366"/>
      <c r="AC771" s="364"/>
      <c r="AD771" s="365"/>
      <c r="AE771" s="368"/>
      <c r="AF771" s="655"/>
      <c r="AG771" s="365"/>
      <c r="AH771" s="366"/>
      <c r="AI771" s="364"/>
      <c r="AJ771" s="365"/>
      <c r="AK771" s="368"/>
      <c r="AL771" s="655"/>
      <c r="AM771" s="365"/>
      <c r="AN771" s="366"/>
      <c r="AO771" s="369" t="s">
        <v>2907</v>
      </c>
      <c r="AP771" s="481"/>
      <c r="AQ771" s="380"/>
      <c r="AR771" s="653" t="s">
        <v>7472</v>
      </c>
      <c r="AS771" s="353"/>
      <c r="AT771" s="382">
        <v>0.0</v>
      </c>
      <c r="AU771" s="657">
        <v>100.0</v>
      </c>
      <c r="AV771" s="382">
        <v>0.0</v>
      </c>
      <c r="AW771" s="658">
        <v>100.0</v>
      </c>
      <c r="AX771" s="393" t="s">
        <v>3031</v>
      </c>
    </row>
    <row r="772">
      <c r="A772" s="480" t="s">
        <v>5341</v>
      </c>
      <c r="B772" s="433">
        <v>46171.0</v>
      </c>
      <c r="C772" s="434" t="s">
        <v>6336</v>
      </c>
      <c r="D772" s="363" t="s">
        <v>6337</v>
      </c>
      <c r="E772" s="367"/>
      <c r="F772" s="365">
        <v>1.0</v>
      </c>
      <c r="G772" s="368"/>
      <c r="H772" s="655"/>
      <c r="I772" s="365"/>
      <c r="J772" s="366"/>
      <c r="K772" s="367"/>
      <c r="L772" s="365"/>
      <c r="M772" s="368"/>
      <c r="N772" s="655"/>
      <c r="O772" s="365"/>
      <c r="P772" s="366"/>
      <c r="Q772" s="367"/>
      <c r="R772" s="365">
        <v>1.0</v>
      </c>
      <c r="S772" s="368"/>
      <c r="T772" s="655"/>
      <c r="U772" s="365"/>
      <c r="V772" s="366"/>
      <c r="W772" s="364"/>
      <c r="X772" s="365"/>
      <c r="Y772" s="368"/>
      <c r="Z772" s="655"/>
      <c r="AA772" s="365"/>
      <c r="AB772" s="366"/>
      <c r="AC772" s="364"/>
      <c r="AD772" s="365"/>
      <c r="AE772" s="368"/>
      <c r="AF772" s="655"/>
      <c r="AG772" s="365"/>
      <c r="AH772" s="366"/>
      <c r="AI772" s="364"/>
      <c r="AJ772" s="365"/>
      <c r="AK772" s="368"/>
      <c r="AL772" s="655"/>
      <c r="AM772" s="365"/>
      <c r="AN772" s="366"/>
      <c r="AO772" s="369" t="s">
        <v>2907</v>
      </c>
      <c r="AP772" s="481"/>
      <c r="AQ772" s="380" t="s">
        <v>8206</v>
      </c>
      <c r="AR772" s="653" t="s">
        <v>7472</v>
      </c>
      <c r="AS772" s="353"/>
      <c r="AT772" s="382">
        <v>6.0</v>
      </c>
      <c r="AU772" s="657">
        <v>94.0</v>
      </c>
      <c r="AV772" s="382">
        <v>0.0</v>
      </c>
      <c r="AW772" s="658">
        <v>100.0</v>
      </c>
      <c r="AX772" s="393" t="s">
        <v>3031</v>
      </c>
    </row>
    <row r="773">
      <c r="A773" s="480" t="s">
        <v>5135</v>
      </c>
      <c r="B773" s="433">
        <v>46170.0</v>
      </c>
      <c r="C773" s="434" t="s">
        <v>6338</v>
      </c>
      <c r="D773" s="363" t="s">
        <v>6339</v>
      </c>
      <c r="E773" s="367"/>
      <c r="F773" s="365"/>
      <c r="G773" s="368"/>
      <c r="H773" s="655"/>
      <c r="I773" s="365"/>
      <c r="J773" s="366"/>
      <c r="K773" s="367"/>
      <c r="L773" s="365"/>
      <c r="M773" s="368"/>
      <c r="N773" s="655"/>
      <c r="O773" s="365"/>
      <c r="P773" s="366"/>
      <c r="Q773" s="367"/>
      <c r="R773" s="365"/>
      <c r="S773" s="368"/>
      <c r="T773" s="655"/>
      <c r="U773" s="365"/>
      <c r="V773" s="366"/>
      <c r="W773" s="364"/>
      <c r="X773" s="365"/>
      <c r="Y773" s="368"/>
      <c r="Z773" s="655"/>
      <c r="AA773" s="365"/>
      <c r="AB773" s="366"/>
      <c r="AC773" s="364"/>
      <c r="AD773" s="365"/>
      <c r="AE773" s="368"/>
      <c r="AF773" s="655"/>
      <c r="AG773" s="365"/>
      <c r="AH773" s="366"/>
      <c r="AI773" s="364"/>
      <c r="AJ773" s="365"/>
      <c r="AK773" s="368"/>
      <c r="AL773" s="655"/>
      <c r="AM773" s="365"/>
      <c r="AN773" s="366"/>
      <c r="AO773" s="369" t="s">
        <v>2910</v>
      </c>
      <c r="AP773" s="481"/>
      <c r="AQ773" s="380"/>
      <c r="AR773" s="653"/>
      <c r="AS773" s="353"/>
      <c r="AT773" s="382" t="s">
        <v>2869</v>
      </c>
      <c r="AU773" s="657" t="s">
        <v>2869</v>
      </c>
      <c r="AV773" s="382" t="s">
        <v>2869</v>
      </c>
      <c r="AW773" s="658" t="s">
        <v>2869</v>
      </c>
      <c r="AX773" s="359"/>
    </row>
    <row r="774">
      <c r="A774" s="480" t="s">
        <v>5135</v>
      </c>
      <c r="B774" s="433">
        <v>46170.0</v>
      </c>
      <c r="C774" s="434" t="s">
        <v>6340</v>
      </c>
      <c r="D774" s="363" t="s">
        <v>6341</v>
      </c>
      <c r="E774" s="367"/>
      <c r="F774" s="365"/>
      <c r="G774" s="368"/>
      <c r="H774" s="655"/>
      <c r="I774" s="365"/>
      <c r="J774" s="366"/>
      <c r="K774" s="367"/>
      <c r="L774" s="365"/>
      <c r="M774" s="368"/>
      <c r="N774" s="655"/>
      <c r="O774" s="365"/>
      <c r="P774" s="366"/>
      <c r="Q774" s="367"/>
      <c r="R774" s="365"/>
      <c r="S774" s="368"/>
      <c r="T774" s="655"/>
      <c r="U774" s="365"/>
      <c r="V774" s="366"/>
      <c r="W774" s="364"/>
      <c r="X774" s="365"/>
      <c r="Y774" s="368"/>
      <c r="Z774" s="655"/>
      <c r="AA774" s="365"/>
      <c r="AB774" s="366"/>
      <c r="AC774" s="364"/>
      <c r="AD774" s="365"/>
      <c r="AE774" s="368"/>
      <c r="AF774" s="655"/>
      <c r="AG774" s="365"/>
      <c r="AH774" s="366"/>
      <c r="AI774" s="364"/>
      <c r="AJ774" s="365"/>
      <c r="AK774" s="368"/>
      <c r="AL774" s="655"/>
      <c r="AM774" s="365"/>
      <c r="AN774" s="366"/>
      <c r="AO774" s="369" t="s">
        <v>2910</v>
      </c>
      <c r="AP774" s="481"/>
      <c r="AQ774" s="380"/>
      <c r="AR774" s="653" t="s">
        <v>7472</v>
      </c>
      <c r="AS774" s="353"/>
      <c r="AT774" s="382">
        <v>0.0</v>
      </c>
      <c r="AU774" s="657">
        <v>100.0</v>
      </c>
      <c r="AV774" s="382">
        <v>0.0</v>
      </c>
      <c r="AW774" s="658">
        <v>100.0</v>
      </c>
      <c r="AX774" s="393" t="s">
        <v>3053</v>
      </c>
    </row>
    <row r="775">
      <c r="A775" s="480" t="s">
        <v>5341</v>
      </c>
      <c r="B775" s="433">
        <v>46171.0</v>
      </c>
      <c r="C775" s="434" t="s">
        <v>6342</v>
      </c>
      <c r="D775" s="363" t="s">
        <v>6343</v>
      </c>
      <c r="E775" s="367"/>
      <c r="F775" s="365"/>
      <c r="G775" s="368"/>
      <c r="H775" s="655"/>
      <c r="I775" s="365"/>
      <c r="J775" s="366"/>
      <c r="K775" s="367"/>
      <c r="L775" s="365"/>
      <c r="M775" s="368"/>
      <c r="N775" s="655"/>
      <c r="O775" s="365"/>
      <c r="P775" s="366"/>
      <c r="Q775" s="367"/>
      <c r="R775" s="365"/>
      <c r="S775" s="368"/>
      <c r="T775" s="655"/>
      <c r="U775" s="365"/>
      <c r="V775" s="366"/>
      <c r="W775" s="364"/>
      <c r="X775" s="365"/>
      <c r="Y775" s="368"/>
      <c r="Z775" s="655"/>
      <c r="AA775" s="365"/>
      <c r="AB775" s="366"/>
      <c r="AC775" s="364"/>
      <c r="AD775" s="365"/>
      <c r="AE775" s="368"/>
      <c r="AF775" s="655"/>
      <c r="AG775" s="365"/>
      <c r="AH775" s="366"/>
      <c r="AI775" s="364"/>
      <c r="AJ775" s="365"/>
      <c r="AK775" s="368"/>
      <c r="AL775" s="655"/>
      <c r="AM775" s="365"/>
      <c r="AN775" s="366"/>
      <c r="AO775" s="369" t="s">
        <v>2910</v>
      </c>
      <c r="AP775" s="481"/>
      <c r="AQ775" s="380"/>
      <c r="AR775" s="653"/>
      <c r="AS775" s="353"/>
      <c r="AT775" s="382" t="s">
        <v>2869</v>
      </c>
      <c r="AU775" s="657" t="s">
        <v>2869</v>
      </c>
      <c r="AV775" s="382" t="s">
        <v>2869</v>
      </c>
      <c r="AW775" s="658" t="s">
        <v>2869</v>
      </c>
      <c r="AX775" s="393"/>
    </row>
    <row r="776">
      <c r="A776" s="480" t="s">
        <v>5341</v>
      </c>
      <c r="B776" s="433">
        <v>46171.0</v>
      </c>
      <c r="C776" s="434" t="s">
        <v>6344</v>
      </c>
      <c r="D776" s="363" t="s">
        <v>6345</v>
      </c>
      <c r="E776" s="367"/>
      <c r="F776" s="365"/>
      <c r="G776" s="368"/>
      <c r="H776" s="655"/>
      <c r="I776" s="365"/>
      <c r="J776" s="366"/>
      <c r="K776" s="367"/>
      <c r="L776" s="365"/>
      <c r="M776" s="368"/>
      <c r="N776" s="655"/>
      <c r="O776" s="365"/>
      <c r="P776" s="366"/>
      <c r="Q776" s="367"/>
      <c r="R776" s="365"/>
      <c r="S776" s="368"/>
      <c r="T776" s="655"/>
      <c r="U776" s="365"/>
      <c r="V776" s="366"/>
      <c r="W776" s="364"/>
      <c r="X776" s="365"/>
      <c r="Y776" s="368"/>
      <c r="Z776" s="655"/>
      <c r="AA776" s="365"/>
      <c r="AB776" s="366"/>
      <c r="AC776" s="364"/>
      <c r="AD776" s="365"/>
      <c r="AE776" s="368"/>
      <c r="AF776" s="655"/>
      <c r="AG776" s="365"/>
      <c r="AH776" s="366"/>
      <c r="AI776" s="364"/>
      <c r="AJ776" s="365"/>
      <c r="AK776" s="368"/>
      <c r="AL776" s="655"/>
      <c r="AM776" s="365"/>
      <c r="AN776" s="366"/>
      <c r="AO776" s="369" t="s">
        <v>2910</v>
      </c>
      <c r="AP776" s="481"/>
      <c r="AQ776" s="380"/>
      <c r="AR776" s="653" t="s">
        <v>7472</v>
      </c>
      <c r="AS776" s="353"/>
      <c r="AT776" s="382">
        <v>0.0</v>
      </c>
      <c r="AU776" s="657">
        <v>100.0</v>
      </c>
      <c r="AV776" s="382">
        <v>0.0</v>
      </c>
      <c r="AW776" s="658">
        <v>100.0</v>
      </c>
      <c r="AX776" s="393" t="s">
        <v>3053</v>
      </c>
    </row>
    <row r="777">
      <c r="A777" s="480" t="s">
        <v>5341</v>
      </c>
      <c r="B777" s="433">
        <v>46171.0</v>
      </c>
      <c r="C777" s="434" t="s">
        <v>6346</v>
      </c>
      <c r="D777" s="363" t="s">
        <v>6347</v>
      </c>
      <c r="E777" s="367"/>
      <c r="F777" s="365"/>
      <c r="G777" s="368"/>
      <c r="H777" s="655"/>
      <c r="I777" s="365"/>
      <c r="J777" s="366"/>
      <c r="K777" s="367"/>
      <c r="L777" s="365"/>
      <c r="M777" s="368"/>
      <c r="N777" s="655"/>
      <c r="O777" s="365"/>
      <c r="P777" s="366"/>
      <c r="Q777" s="367"/>
      <c r="R777" s="365"/>
      <c r="S777" s="368"/>
      <c r="T777" s="655"/>
      <c r="U777" s="365"/>
      <c r="V777" s="366"/>
      <c r="W777" s="364"/>
      <c r="X777" s="365">
        <v>1.0</v>
      </c>
      <c r="Y777" s="368"/>
      <c r="Z777" s="655"/>
      <c r="AA777" s="365"/>
      <c r="AB777" s="366"/>
      <c r="AC777" s="364"/>
      <c r="AD777" s="365"/>
      <c r="AE777" s="368"/>
      <c r="AF777" s="655"/>
      <c r="AG777" s="365"/>
      <c r="AH777" s="366"/>
      <c r="AI777" s="364"/>
      <c r="AJ777" s="365"/>
      <c r="AK777" s="368"/>
      <c r="AL777" s="655"/>
      <c r="AM777" s="365"/>
      <c r="AN777" s="366"/>
      <c r="AO777" s="369" t="s">
        <v>2913</v>
      </c>
      <c r="AP777" s="481"/>
      <c r="AQ777" s="380" t="s">
        <v>7645</v>
      </c>
      <c r="AR777" s="653" t="s">
        <v>7472</v>
      </c>
      <c r="AS777" s="353"/>
      <c r="AT777" s="382">
        <v>3.0</v>
      </c>
      <c r="AU777" s="657">
        <v>97.0</v>
      </c>
      <c r="AV777" s="382">
        <v>0.0</v>
      </c>
      <c r="AW777" s="658">
        <v>100.0</v>
      </c>
      <c r="AX777" s="393" t="s">
        <v>3022</v>
      </c>
    </row>
    <row r="778">
      <c r="A778" s="480" t="s">
        <v>5341</v>
      </c>
      <c r="B778" s="433">
        <v>46171.0</v>
      </c>
      <c r="C778" s="434" t="s">
        <v>6348</v>
      </c>
      <c r="D778" s="363" t="s">
        <v>6349</v>
      </c>
      <c r="E778" s="367"/>
      <c r="F778" s="365"/>
      <c r="G778" s="368"/>
      <c r="H778" s="655"/>
      <c r="I778" s="365"/>
      <c r="J778" s="366"/>
      <c r="K778" s="367"/>
      <c r="L778" s="365"/>
      <c r="M778" s="368"/>
      <c r="N778" s="655"/>
      <c r="O778" s="365"/>
      <c r="P778" s="366"/>
      <c r="Q778" s="367"/>
      <c r="R778" s="365"/>
      <c r="S778" s="368"/>
      <c r="T778" s="655"/>
      <c r="U778" s="365"/>
      <c r="V778" s="366"/>
      <c r="W778" s="364"/>
      <c r="X778" s="365"/>
      <c r="Y778" s="368"/>
      <c r="Z778" s="655"/>
      <c r="AA778" s="365"/>
      <c r="AB778" s="366"/>
      <c r="AC778" s="364"/>
      <c r="AD778" s="365"/>
      <c r="AE778" s="368"/>
      <c r="AF778" s="655"/>
      <c r="AG778" s="365"/>
      <c r="AH778" s="366"/>
      <c r="AI778" s="364"/>
      <c r="AJ778" s="365"/>
      <c r="AK778" s="368"/>
      <c r="AL778" s="655"/>
      <c r="AM778" s="365"/>
      <c r="AN778" s="366"/>
      <c r="AO778" s="369" t="s">
        <v>2913</v>
      </c>
      <c r="AP778" s="481"/>
      <c r="AQ778" s="372"/>
      <c r="AR778" s="653"/>
      <c r="AS778" s="353"/>
      <c r="AT778" s="382" t="s">
        <v>2869</v>
      </c>
      <c r="AU778" s="657" t="s">
        <v>2869</v>
      </c>
      <c r="AV778" s="382" t="s">
        <v>2869</v>
      </c>
      <c r="AW778" s="658" t="s">
        <v>2869</v>
      </c>
      <c r="AX778" s="359"/>
    </row>
    <row r="779">
      <c r="A779" s="480" t="s">
        <v>5135</v>
      </c>
      <c r="B779" s="433">
        <v>46170.0</v>
      </c>
      <c r="C779" s="434" t="s">
        <v>6350</v>
      </c>
      <c r="D779" s="363" t="s">
        <v>6351</v>
      </c>
      <c r="E779" s="367"/>
      <c r="F779" s="365"/>
      <c r="G779" s="368"/>
      <c r="H779" s="655"/>
      <c r="I779" s="365"/>
      <c r="J779" s="366"/>
      <c r="K779" s="367"/>
      <c r="L779" s="365"/>
      <c r="M779" s="368"/>
      <c r="N779" s="655"/>
      <c r="O779" s="365"/>
      <c r="P779" s="366"/>
      <c r="Q779" s="367"/>
      <c r="R779" s="365"/>
      <c r="S779" s="368"/>
      <c r="T779" s="655"/>
      <c r="U779" s="365"/>
      <c r="V779" s="366"/>
      <c r="W779" s="364"/>
      <c r="X779" s="365"/>
      <c r="Y779" s="368"/>
      <c r="Z779" s="655"/>
      <c r="AA779" s="365"/>
      <c r="AB779" s="366"/>
      <c r="AC779" s="364"/>
      <c r="AD779" s="365"/>
      <c r="AE779" s="368"/>
      <c r="AF779" s="655"/>
      <c r="AG779" s="365"/>
      <c r="AH779" s="366"/>
      <c r="AI779" s="364"/>
      <c r="AJ779" s="365"/>
      <c r="AK779" s="368"/>
      <c r="AL779" s="655"/>
      <c r="AM779" s="365"/>
      <c r="AN779" s="366"/>
      <c r="AO779" s="369" t="s">
        <v>2913</v>
      </c>
      <c r="AP779" s="481"/>
      <c r="AQ779" s="372"/>
      <c r="AR779" s="653"/>
      <c r="AS779" s="353"/>
      <c r="AT779" s="382" t="s">
        <v>2869</v>
      </c>
      <c r="AU779" s="657" t="s">
        <v>2869</v>
      </c>
      <c r="AV779" s="382" t="s">
        <v>2869</v>
      </c>
      <c r="AW779" s="658" t="s">
        <v>2869</v>
      </c>
      <c r="AX779" s="359"/>
    </row>
    <row r="780">
      <c r="A780" s="480" t="s">
        <v>5164</v>
      </c>
      <c r="B780" s="433">
        <v>46167.0</v>
      </c>
      <c r="C780" s="434" t="s">
        <v>6352</v>
      </c>
      <c r="D780" s="363" t="s">
        <v>6353</v>
      </c>
      <c r="E780" s="367"/>
      <c r="F780" s="365"/>
      <c r="G780" s="368"/>
      <c r="H780" s="655"/>
      <c r="I780" s="365"/>
      <c r="J780" s="366"/>
      <c r="K780" s="367"/>
      <c r="L780" s="365"/>
      <c r="M780" s="368"/>
      <c r="N780" s="655"/>
      <c r="O780" s="365"/>
      <c r="P780" s="366"/>
      <c r="Q780" s="367">
        <v>1.0</v>
      </c>
      <c r="R780" s="365"/>
      <c r="S780" s="368"/>
      <c r="T780" s="655"/>
      <c r="U780" s="365"/>
      <c r="V780" s="366"/>
      <c r="W780" s="364"/>
      <c r="X780" s="365"/>
      <c r="Y780" s="368"/>
      <c r="Z780" s="655"/>
      <c r="AA780" s="365"/>
      <c r="AB780" s="366"/>
      <c r="AC780" s="364"/>
      <c r="AD780" s="365"/>
      <c r="AE780" s="368"/>
      <c r="AF780" s="655"/>
      <c r="AG780" s="365"/>
      <c r="AH780" s="366"/>
      <c r="AI780" s="364"/>
      <c r="AJ780" s="365"/>
      <c r="AK780" s="368"/>
      <c r="AL780" s="655"/>
      <c r="AM780" s="365"/>
      <c r="AN780" s="366"/>
      <c r="AO780" s="369" t="s">
        <v>2255</v>
      </c>
      <c r="AP780" s="481"/>
      <c r="AQ780" s="380" t="s">
        <v>8207</v>
      </c>
      <c r="AR780" s="653" t="s">
        <v>7472</v>
      </c>
      <c r="AS780" s="353"/>
      <c r="AT780" s="382">
        <v>4.0</v>
      </c>
      <c r="AU780" s="657">
        <v>96.0</v>
      </c>
      <c r="AV780" s="382">
        <v>0.0</v>
      </c>
      <c r="AW780" s="658">
        <v>100.0</v>
      </c>
      <c r="AX780" s="393" t="s">
        <v>3022</v>
      </c>
    </row>
    <row r="781">
      <c r="A781" s="480" t="s">
        <v>5138</v>
      </c>
      <c r="B781" s="433">
        <v>46168.0</v>
      </c>
      <c r="C781" s="434" t="s">
        <v>6354</v>
      </c>
      <c r="D781" s="363" t="s">
        <v>6355</v>
      </c>
      <c r="E781" s="367"/>
      <c r="F781" s="365"/>
      <c r="G781" s="368"/>
      <c r="H781" s="655"/>
      <c r="I781" s="365"/>
      <c r="J781" s="366"/>
      <c r="K781" s="367"/>
      <c r="L781" s="365"/>
      <c r="M781" s="368"/>
      <c r="N781" s="655"/>
      <c r="O781" s="365"/>
      <c r="P781" s="366"/>
      <c r="Q781" s="367"/>
      <c r="R781" s="365"/>
      <c r="S781" s="368"/>
      <c r="T781" s="655"/>
      <c r="U781" s="365"/>
      <c r="V781" s="366"/>
      <c r="W781" s="364"/>
      <c r="X781" s="365"/>
      <c r="Y781" s="368"/>
      <c r="Z781" s="655"/>
      <c r="AA781" s="365"/>
      <c r="AB781" s="366"/>
      <c r="AC781" s="364"/>
      <c r="AD781" s="365"/>
      <c r="AE781" s="368"/>
      <c r="AF781" s="655"/>
      <c r="AG781" s="365"/>
      <c r="AH781" s="366"/>
      <c r="AI781" s="364"/>
      <c r="AJ781" s="365"/>
      <c r="AK781" s="368"/>
      <c r="AL781" s="655"/>
      <c r="AM781" s="365"/>
      <c r="AN781" s="366"/>
      <c r="AO781" s="369" t="s">
        <v>2255</v>
      </c>
      <c r="AP781" s="481"/>
      <c r="AQ781" s="372"/>
      <c r="AR781" s="653" t="s">
        <v>7472</v>
      </c>
      <c r="AS781" s="353"/>
      <c r="AT781" s="382">
        <v>0.0</v>
      </c>
      <c r="AU781" s="657">
        <v>100.0</v>
      </c>
      <c r="AV781" s="382">
        <v>0.0</v>
      </c>
      <c r="AW781" s="658">
        <v>100.0</v>
      </c>
      <c r="AX781" s="393" t="s">
        <v>3022</v>
      </c>
    </row>
    <row r="782">
      <c r="A782" s="480" t="s">
        <v>5138</v>
      </c>
      <c r="B782" s="433">
        <v>46168.0</v>
      </c>
      <c r="C782" s="434" t="s">
        <v>6356</v>
      </c>
      <c r="D782" s="363" t="s">
        <v>6357</v>
      </c>
      <c r="E782" s="367"/>
      <c r="F782" s="365"/>
      <c r="G782" s="368"/>
      <c r="H782" s="655"/>
      <c r="I782" s="365"/>
      <c r="J782" s="366"/>
      <c r="K782" s="367"/>
      <c r="L782" s="365"/>
      <c r="M782" s="368"/>
      <c r="N782" s="655"/>
      <c r="O782" s="365"/>
      <c r="P782" s="366"/>
      <c r="Q782" s="367"/>
      <c r="R782" s="365"/>
      <c r="S782" s="368"/>
      <c r="T782" s="655"/>
      <c r="U782" s="365"/>
      <c r="V782" s="366"/>
      <c r="W782" s="364"/>
      <c r="X782" s="365"/>
      <c r="Y782" s="368"/>
      <c r="Z782" s="655"/>
      <c r="AA782" s="365"/>
      <c r="AB782" s="366"/>
      <c r="AC782" s="364"/>
      <c r="AD782" s="365"/>
      <c r="AE782" s="368"/>
      <c r="AF782" s="655"/>
      <c r="AG782" s="365"/>
      <c r="AH782" s="366"/>
      <c r="AI782" s="364"/>
      <c r="AJ782" s="365"/>
      <c r="AK782" s="368"/>
      <c r="AL782" s="655"/>
      <c r="AM782" s="365"/>
      <c r="AN782" s="366"/>
      <c r="AO782" s="369" t="s">
        <v>2255</v>
      </c>
      <c r="AP782" s="481"/>
      <c r="AQ782" s="372"/>
      <c r="AR782" s="653" t="s">
        <v>7472</v>
      </c>
      <c r="AS782" s="353"/>
      <c r="AT782" s="382">
        <v>0.0</v>
      </c>
      <c r="AU782" s="657">
        <v>100.0</v>
      </c>
      <c r="AV782" s="382">
        <v>0.0</v>
      </c>
      <c r="AW782" s="658">
        <v>100.0</v>
      </c>
      <c r="AX782" s="393" t="s">
        <v>3022</v>
      </c>
    </row>
    <row r="783">
      <c r="A783" s="480" t="s">
        <v>5132</v>
      </c>
      <c r="B783" s="433">
        <v>46169.0</v>
      </c>
      <c r="C783" s="434" t="s">
        <v>6358</v>
      </c>
      <c r="D783" s="363" t="s">
        <v>6359</v>
      </c>
      <c r="E783" s="367"/>
      <c r="F783" s="365"/>
      <c r="G783" s="368"/>
      <c r="H783" s="655"/>
      <c r="I783" s="365"/>
      <c r="J783" s="366"/>
      <c r="K783" s="367"/>
      <c r="L783" s="365"/>
      <c r="M783" s="368"/>
      <c r="N783" s="655"/>
      <c r="O783" s="365"/>
      <c r="P783" s="366"/>
      <c r="Q783" s="367"/>
      <c r="R783" s="365"/>
      <c r="S783" s="368"/>
      <c r="T783" s="655"/>
      <c r="U783" s="365"/>
      <c r="V783" s="366"/>
      <c r="W783" s="364"/>
      <c r="X783" s="365"/>
      <c r="Y783" s="368"/>
      <c r="Z783" s="655"/>
      <c r="AA783" s="365"/>
      <c r="AB783" s="366"/>
      <c r="AC783" s="364"/>
      <c r="AD783" s="365"/>
      <c r="AE783" s="368"/>
      <c r="AF783" s="655"/>
      <c r="AG783" s="365"/>
      <c r="AH783" s="366"/>
      <c r="AI783" s="364"/>
      <c r="AJ783" s="365"/>
      <c r="AK783" s="368"/>
      <c r="AL783" s="655"/>
      <c r="AM783" s="365"/>
      <c r="AN783" s="366"/>
      <c r="AO783" s="369" t="s">
        <v>2255</v>
      </c>
      <c r="AP783" s="481"/>
      <c r="AQ783" s="372"/>
      <c r="AR783" s="653" t="s">
        <v>7472</v>
      </c>
      <c r="AS783" s="353"/>
      <c r="AT783" s="382">
        <v>0.0</v>
      </c>
      <c r="AU783" s="657">
        <v>100.0</v>
      </c>
      <c r="AV783" s="382">
        <v>0.0</v>
      </c>
      <c r="AW783" s="658">
        <v>100.0</v>
      </c>
      <c r="AX783" s="393" t="s">
        <v>3022</v>
      </c>
    </row>
    <row r="784">
      <c r="A784" s="480" t="s">
        <v>5132</v>
      </c>
      <c r="B784" s="433">
        <v>46169.0</v>
      </c>
      <c r="C784" s="434" t="s">
        <v>6360</v>
      </c>
      <c r="D784" s="363" t="s">
        <v>6361</v>
      </c>
      <c r="E784" s="367"/>
      <c r="F784" s="365"/>
      <c r="G784" s="368"/>
      <c r="H784" s="655"/>
      <c r="I784" s="365"/>
      <c r="J784" s="366"/>
      <c r="K784" s="367"/>
      <c r="L784" s="365"/>
      <c r="M784" s="368"/>
      <c r="N784" s="655"/>
      <c r="O784" s="365"/>
      <c r="P784" s="366"/>
      <c r="Q784" s="367"/>
      <c r="R784" s="365"/>
      <c r="S784" s="368"/>
      <c r="T784" s="655"/>
      <c r="U784" s="365"/>
      <c r="V784" s="366"/>
      <c r="W784" s="364"/>
      <c r="X784" s="365"/>
      <c r="Y784" s="368"/>
      <c r="Z784" s="655"/>
      <c r="AA784" s="365"/>
      <c r="AB784" s="366"/>
      <c r="AC784" s="364"/>
      <c r="AD784" s="365"/>
      <c r="AE784" s="368"/>
      <c r="AF784" s="655"/>
      <c r="AG784" s="365"/>
      <c r="AH784" s="366"/>
      <c r="AI784" s="364"/>
      <c r="AJ784" s="365"/>
      <c r="AK784" s="368"/>
      <c r="AL784" s="655"/>
      <c r="AM784" s="365"/>
      <c r="AN784" s="366"/>
      <c r="AO784" s="369" t="s">
        <v>2255</v>
      </c>
      <c r="AP784" s="481"/>
      <c r="AQ784" s="372"/>
      <c r="AR784" s="653" t="s">
        <v>7472</v>
      </c>
      <c r="AS784" s="353"/>
      <c r="AT784" s="382">
        <v>0.0</v>
      </c>
      <c r="AU784" s="657">
        <v>100.0</v>
      </c>
      <c r="AV784" s="382">
        <v>0.0</v>
      </c>
      <c r="AW784" s="658">
        <v>100.0</v>
      </c>
      <c r="AX784" s="393" t="s">
        <v>3022</v>
      </c>
    </row>
    <row r="785">
      <c r="A785" s="480" t="s">
        <v>5135</v>
      </c>
      <c r="B785" s="433">
        <v>46170.0</v>
      </c>
      <c r="C785" s="434" t="s">
        <v>6362</v>
      </c>
      <c r="D785" s="363" t="s">
        <v>6363</v>
      </c>
      <c r="E785" s="367"/>
      <c r="F785" s="365"/>
      <c r="G785" s="368"/>
      <c r="H785" s="655"/>
      <c r="I785" s="365"/>
      <c r="J785" s="366"/>
      <c r="K785" s="367"/>
      <c r="L785" s="365"/>
      <c r="M785" s="368"/>
      <c r="N785" s="655"/>
      <c r="O785" s="365"/>
      <c r="P785" s="366"/>
      <c r="Q785" s="367"/>
      <c r="R785" s="365"/>
      <c r="S785" s="368"/>
      <c r="T785" s="655"/>
      <c r="U785" s="365"/>
      <c r="V785" s="366"/>
      <c r="W785" s="364"/>
      <c r="X785" s="365"/>
      <c r="Y785" s="368"/>
      <c r="Z785" s="655"/>
      <c r="AA785" s="365"/>
      <c r="AB785" s="366"/>
      <c r="AC785" s="364"/>
      <c r="AD785" s="365"/>
      <c r="AE785" s="368"/>
      <c r="AF785" s="655"/>
      <c r="AG785" s="365"/>
      <c r="AH785" s="366"/>
      <c r="AI785" s="364"/>
      <c r="AJ785" s="365"/>
      <c r="AK785" s="368"/>
      <c r="AL785" s="655"/>
      <c r="AM785" s="365"/>
      <c r="AN785" s="366"/>
      <c r="AO785" s="369" t="s">
        <v>2255</v>
      </c>
      <c r="AP785" s="481"/>
      <c r="AQ785" s="372"/>
      <c r="AR785" s="653" t="s">
        <v>7472</v>
      </c>
      <c r="AS785" s="353"/>
      <c r="AT785" s="382">
        <v>0.0</v>
      </c>
      <c r="AU785" s="657">
        <v>100.0</v>
      </c>
      <c r="AV785" s="382">
        <v>0.0</v>
      </c>
      <c r="AW785" s="658">
        <v>100.0</v>
      </c>
      <c r="AX785" s="393" t="s">
        <v>3022</v>
      </c>
    </row>
    <row r="786">
      <c r="A786" s="480" t="s">
        <v>5135</v>
      </c>
      <c r="B786" s="433">
        <v>46170.0</v>
      </c>
      <c r="C786" s="434" t="s">
        <v>6364</v>
      </c>
      <c r="D786" s="363" t="s">
        <v>6365</v>
      </c>
      <c r="E786" s="367"/>
      <c r="F786" s="365"/>
      <c r="G786" s="368"/>
      <c r="H786" s="655"/>
      <c r="I786" s="365"/>
      <c r="J786" s="366"/>
      <c r="K786" s="367"/>
      <c r="L786" s="365"/>
      <c r="M786" s="368"/>
      <c r="N786" s="655"/>
      <c r="O786" s="365"/>
      <c r="P786" s="366"/>
      <c r="Q786" s="367"/>
      <c r="R786" s="365"/>
      <c r="S786" s="368"/>
      <c r="T786" s="655"/>
      <c r="U786" s="365"/>
      <c r="V786" s="366"/>
      <c r="W786" s="364"/>
      <c r="X786" s="365"/>
      <c r="Y786" s="368"/>
      <c r="Z786" s="655"/>
      <c r="AA786" s="365"/>
      <c r="AB786" s="366"/>
      <c r="AC786" s="364"/>
      <c r="AD786" s="365"/>
      <c r="AE786" s="368"/>
      <c r="AF786" s="655"/>
      <c r="AG786" s="365"/>
      <c r="AH786" s="366"/>
      <c r="AI786" s="364"/>
      <c r="AJ786" s="365"/>
      <c r="AK786" s="368"/>
      <c r="AL786" s="655"/>
      <c r="AM786" s="365"/>
      <c r="AN786" s="366"/>
      <c r="AO786" s="369" t="s">
        <v>2255</v>
      </c>
      <c r="AP786" s="481"/>
      <c r="AQ786" s="372"/>
      <c r="AR786" s="653"/>
      <c r="AS786" s="353"/>
      <c r="AT786" s="382" t="s">
        <v>2869</v>
      </c>
      <c r="AU786" s="657" t="s">
        <v>2869</v>
      </c>
      <c r="AV786" s="382" t="s">
        <v>2869</v>
      </c>
      <c r="AW786" s="658" t="s">
        <v>2869</v>
      </c>
      <c r="AX786" s="359"/>
    </row>
    <row r="787">
      <c r="A787" s="480" t="s">
        <v>5341</v>
      </c>
      <c r="B787" s="433">
        <v>46171.0</v>
      </c>
      <c r="C787" s="434" t="s">
        <v>6366</v>
      </c>
      <c r="D787" s="363" t="s">
        <v>6367</v>
      </c>
      <c r="E787" s="367"/>
      <c r="F787" s="365"/>
      <c r="G787" s="368"/>
      <c r="H787" s="655"/>
      <c r="I787" s="365"/>
      <c r="J787" s="366"/>
      <c r="K787" s="367"/>
      <c r="L787" s="365"/>
      <c r="M787" s="368"/>
      <c r="N787" s="655"/>
      <c r="O787" s="365"/>
      <c r="P787" s="366"/>
      <c r="Q787" s="367"/>
      <c r="R787" s="365"/>
      <c r="S787" s="368"/>
      <c r="T787" s="655"/>
      <c r="U787" s="365"/>
      <c r="V787" s="366"/>
      <c r="W787" s="364"/>
      <c r="X787" s="365"/>
      <c r="Y787" s="368"/>
      <c r="Z787" s="655"/>
      <c r="AA787" s="365"/>
      <c r="AB787" s="366"/>
      <c r="AC787" s="364"/>
      <c r="AD787" s="365"/>
      <c r="AE787" s="368"/>
      <c r="AF787" s="655"/>
      <c r="AG787" s="365"/>
      <c r="AH787" s="366"/>
      <c r="AI787" s="364"/>
      <c r="AJ787" s="365"/>
      <c r="AK787" s="368"/>
      <c r="AL787" s="655"/>
      <c r="AM787" s="365"/>
      <c r="AN787" s="366"/>
      <c r="AO787" s="369" t="s">
        <v>2255</v>
      </c>
      <c r="AP787" s="481"/>
      <c r="AQ787" s="372"/>
      <c r="AR787" s="653"/>
      <c r="AS787" s="353"/>
      <c r="AT787" s="382" t="s">
        <v>2869</v>
      </c>
      <c r="AU787" s="657" t="s">
        <v>2869</v>
      </c>
      <c r="AV787" s="382" t="s">
        <v>2869</v>
      </c>
      <c r="AW787" s="658" t="s">
        <v>2869</v>
      </c>
      <c r="AX787" s="359"/>
    </row>
    <row r="788">
      <c r="A788" s="480" t="s">
        <v>5341</v>
      </c>
      <c r="B788" s="433">
        <v>46171.0</v>
      </c>
      <c r="C788" s="434" t="s">
        <v>6368</v>
      </c>
      <c r="D788" s="363" t="s">
        <v>6369</v>
      </c>
      <c r="E788" s="367"/>
      <c r="F788" s="365"/>
      <c r="G788" s="368"/>
      <c r="H788" s="655"/>
      <c r="I788" s="365"/>
      <c r="J788" s="366"/>
      <c r="K788" s="367"/>
      <c r="L788" s="365"/>
      <c r="M788" s="368"/>
      <c r="N788" s="655"/>
      <c r="O788" s="365"/>
      <c r="P788" s="366"/>
      <c r="Q788" s="367"/>
      <c r="R788" s="365"/>
      <c r="S788" s="368"/>
      <c r="T788" s="655"/>
      <c r="U788" s="365"/>
      <c r="V788" s="366"/>
      <c r="W788" s="364"/>
      <c r="X788" s="365"/>
      <c r="Y788" s="368"/>
      <c r="Z788" s="655"/>
      <c r="AA788" s="365"/>
      <c r="AB788" s="366"/>
      <c r="AC788" s="364"/>
      <c r="AD788" s="365"/>
      <c r="AE788" s="368"/>
      <c r="AF788" s="655"/>
      <c r="AG788" s="365"/>
      <c r="AH788" s="366"/>
      <c r="AI788" s="364"/>
      <c r="AJ788" s="365"/>
      <c r="AK788" s="368"/>
      <c r="AL788" s="655"/>
      <c r="AM788" s="365"/>
      <c r="AN788" s="366"/>
      <c r="AO788" s="667" t="s">
        <v>2255</v>
      </c>
      <c r="AP788" s="481"/>
      <c r="AQ788" s="372"/>
      <c r="AR788" s="653"/>
      <c r="AS788" s="353"/>
      <c r="AT788" s="382" t="s">
        <v>2869</v>
      </c>
      <c r="AU788" s="657" t="s">
        <v>2869</v>
      </c>
      <c r="AV788" s="382" t="s">
        <v>2869</v>
      </c>
      <c r="AW788" s="658" t="s">
        <v>2869</v>
      </c>
      <c r="AX788" s="359"/>
    </row>
    <row r="789">
      <c r="A789" s="480" t="s">
        <v>5341</v>
      </c>
      <c r="B789" s="433">
        <v>46171.0</v>
      </c>
      <c r="C789" s="434" t="s">
        <v>6370</v>
      </c>
      <c r="D789" s="363" t="s">
        <v>6371</v>
      </c>
      <c r="E789" s="367"/>
      <c r="F789" s="365"/>
      <c r="G789" s="368"/>
      <c r="H789" s="655"/>
      <c r="I789" s="365"/>
      <c r="J789" s="366"/>
      <c r="K789" s="367"/>
      <c r="L789" s="365"/>
      <c r="M789" s="368"/>
      <c r="N789" s="655"/>
      <c r="O789" s="365"/>
      <c r="P789" s="366"/>
      <c r="Q789" s="367"/>
      <c r="R789" s="365"/>
      <c r="S789" s="368"/>
      <c r="T789" s="655"/>
      <c r="U789" s="365"/>
      <c r="V789" s="366"/>
      <c r="W789" s="364"/>
      <c r="X789" s="365"/>
      <c r="Y789" s="368"/>
      <c r="Z789" s="655"/>
      <c r="AA789" s="365"/>
      <c r="AB789" s="366"/>
      <c r="AC789" s="364"/>
      <c r="AD789" s="365"/>
      <c r="AE789" s="368"/>
      <c r="AF789" s="655"/>
      <c r="AG789" s="365"/>
      <c r="AH789" s="366"/>
      <c r="AI789" s="364"/>
      <c r="AJ789" s="365"/>
      <c r="AK789" s="368"/>
      <c r="AL789" s="655"/>
      <c r="AM789" s="365"/>
      <c r="AN789" s="366"/>
      <c r="AO789" s="369" t="s">
        <v>2918</v>
      </c>
      <c r="AP789" s="481"/>
      <c r="AQ789" s="372"/>
      <c r="AR789" s="653"/>
      <c r="AS789" s="353"/>
      <c r="AT789" s="382" t="s">
        <v>2869</v>
      </c>
      <c r="AU789" s="657" t="s">
        <v>2869</v>
      </c>
      <c r="AV789" s="382" t="s">
        <v>2869</v>
      </c>
      <c r="AW789" s="658" t="s">
        <v>2869</v>
      </c>
      <c r="AX789" s="393" t="s">
        <v>3022</v>
      </c>
    </row>
    <row r="790">
      <c r="A790" s="480" t="s">
        <v>5341</v>
      </c>
      <c r="B790" s="433">
        <v>46171.0</v>
      </c>
      <c r="C790" s="434" t="s">
        <v>6372</v>
      </c>
      <c r="D790" s="363" t="s">
        <v>6373</v>
      </c>
      <c r="E790" s="367"/>
      <c r="F790" s="365"/>
      <c r="G790" s="368"/>
      <c r="H790" s="655"/>
      <c r="I790" s="365"/>
      <c r="J790" s="366"/>
      <c r="K790" s="367"/>
      <c r="L790" s="365"/>
      <c r="M790" s="368"/>
      <c r="N790" s="655"/>
      <c r="O790" s="365"/>
      <c r="P790" s="366"/>
      <c r="Q790" s="367"/>
      <c r="R790" s="365"/>
      <c r="S790" s="368"/>
      <c r="T790" s="655"/>
      <c r="U790" s="365"/>
      <c r="V790" s="366"/>
      <c r="W790" s="364"/>
      <c r="X790" s="365"/>
      <c r="Y790" s="368"/>
      <c r="Z790" s="655"/>
      <c r="AA790" s="365"/>
      <c r="AB790" s="366"/>
      <c r="AC790" s="364"/>
      <c r="AD790" s="365"/>
      <c r="AE790" s="368"/>
      <c r="AF790" s="655"/>
      <c r="AG790" s="365"/>
      <c r="AH790" s="366"/>
      <c r="AI790" s="364"/>
      <c r="AJ790" s="365"/>
      <c r="AK790" s="368"/>
      <c r="AL790" s="655"/>
      <c r="AM790" s="365"/>
      <c r="AN790" s="366"/>
      <c r="AO790" s="369" t="s">
        <v>2918</v>
      </c>
      <c r="AP790" s="481"/>
      <c r="AQ790" s="372"/>
      <c r="AR790" s="653"/>
      <c r="AS790" s="353"/>
      <c r="AT790" s="382" t="s">
        <v>2869</v>
      </c>
      <c r="AU790" s="657" t="s">
        <v>2869</v>
      </c>
      <c r="AV790" s="382" t="s">
        <v>2869</v>
      </c>
      <c r="AW790" s="658" t="s">
        <v>2869</v>
      </c>
      <c r="AX790" s="359"/>
    </row>
    <row r="791">
      <c r="A791" s="480" t="s">
        <v>5135</v>
      </c>
      <c r="B791" s="433">
        <v>46170.0</v>
      </c>
      <c r="C791" s="434" t="s">
        <v>6374</v>
      </c>
      <c r="D791" s="363" t="s">
        <v>6375</v>
      </c>
      <c r="E791" s="367"/>
      <c r="F791" s="365"/>
      <c r="G791" s="368"/>
      <c r="H791" s="655"/>
      <c r="I791" s="365"/>
      <c r="J791" s="366"/>
      <c r="K791" s="367"/>
      <c r="L791" s="365"/>
      <c r="M791" s="368"/>
      <c r="N791" s="655"/>
      <c r="O791" s="365"/>
      <c r="P791" s="366"/>
      <c r="Q791" s="367"/>
      <c r="R791" s="365"/>
      <c r="S791" s="368"/>
      <c r="T791" s="655"/>
      <c r="U791" s="365"/>
      <c r="V791" s="366"/>
      <c r="W791" s="364"/>
      <c r="X791" s="365"/>
      <c r="Y791" s="368"/>
      <c r="Z791" s="655"/>
      <c r="AA791" s="365"/>
      <c r="AB791" s="366"/>
      <c r="AC791" s="364"/>
      <c r="AD791" s="365"/>
      <c r="AE791" s="368"/>
      <c r="AF791" s="655"/>
      <c r="AG791" s="365"/>
      <c r="AH791" s="366"/>
      <c r="AI791" s="364"/>
      <c r="AJ791" s="365"/>
      <c r="AK791" s="368"/>
      <c r="AL791" s="655"/>
      <c r="AM791" s="365"/>
      <c r="AN791" s="366"/>
      <c r="AO791" s="369" t="s">
        <v>2918</v>
      </c>
      <c r="AP791" s="481"/>
      <c r="AQ791" s="372"/>
      <c r="AR791" s="653"/>
      <c r="AS791" s="353"/>
      <c r="AT791" s="382" t="s">
        <v>2869</v>
      </c>
      <c r="AU791" s="657" t="s">
        <v>2869</v>
      </c>
      <c r="AV791" s="382" t="s">
        <v>2869</v>
      </c>
      <c r="AW791" s="658" t="s">
        <v>2869</v>
      </c>
      <c r="AX791" s="359"/>
    </row>
    <row r="792">
      <c r="A792" s="480" t="s">
        <v>5135</v>
      </c>
      <c r="B792" s="433">
        <v>46170.0</v>
      </c>
      <c r="C792" s="434" t="s">
        <v>6376</v>
      </c>
      <c r="D792" s="363" t="s">
        <v>6377</v>
      </c>
      <c r="E792" s="367"/>
      <c r="F792" s="365"/>
      <c r="G792" s="368"/>
      <c r="H792" s="655"/>
      <c r="I792" s="365"/>
      <c r="J792" s="366"/>
      <c r="K792" s="367"/>
      <c r="L792" s="365"/>
      <c r="M792" s="368"/>
      <c r="N792" s="655"/>
      <c r="O792" s="365"/>
      <c r="P792" s="366"/>
      <c r="Q792" s="367"/>
      <c r="R792" s="365"/>
      <c r="S792" s="368"/>
      <c r="T792" s="655"/>
      <c r="U792" s="365"/>
      <c r="V792" s="366"/>
      <c r="W792" s="364"/>
      <c r="X792" s="365"/>
      <c r="Y792" s="368"/>
      <c r="Z792" s="655"/>
      <c r="AA792" s="365"/>
      <c r="AB792" s="366"/>
      <c r="AC792" s="364"/>
      <c r="AD792" s="365"/>
      <c r="AE792" s="368"/>
      <c r="AF792" s="655"/>
      <c r="AG792" s="365"/>
      <c r="AH792" s="366"/>
      <c r="AI792" s="364"/>
      <c r="AJ792" s="365"/>
      <c r="AK792" s="368"/>
      <c r="AL792" s="655"/>
      <c r="AM792" s="365"/>
      <c r="AN792" s="366"/>
      <c r="AO792" s="369" t="s">
        <v>2918</v>
      </c>
      <c r="AP792" s="481"/>
      <c r="AQ792" s="372"/>
      <c r="AR792" s="653"/>
      <c r="AS792" s="353"/>
      <c r="AT792" s="382" t="s">
        <v>2869</v>
      </c>
      <c r="AU792" s="657" t="s">
        <v>2869</v>
      </c>
      <c r="AV792" s="382" t="s">
        <v>2869</v>
      </c>
      <c r="AW792" s="658" t="s">
        <v>2869</v>
      </c>
      <c r="AX792" s="359"/>
    </row>
    <row r="793">
      <c r="A793" s="480" t="s">
        <v>5164</v>
      </c>
      <c r="B793" s="433">
        <v>46167.0</v>
      </c>
      <c r="C793" s="434" t="s">
        <v>6378</v>
      </c>
      <c r="D793" s="363" t="s">
        <v>6379</v>
      </c>
      <c r="E793" s="367"/>
      <c r="F793" s="365"/>
      <c r="G793" s="368"/>
      <c r="H793" s="655"/>
      <c r="I793" s="365"/>
      <c r="J793" s="366"/>
      <c r="K793" s="367"/>
      <c r="L793" s="365"/>
      <c r="M793" s="368"/>
      <c r="N793" s="655"/>
      <c r="O793" s="365"/>
      <c r="P793" s="366"/>
      <c r="Q793" s="367"/>
      <c r="R793" s="365"/>
      <c r="S793" s="368"/>
      <c r="T793" s="655"/>
      <c r="U793" s="365"/>
      <c r="V793" s="366"/>
      <c r="W793" s="364"/>
      <c r="X793" s="365"/>
      <c r="Y793" s="368"/>
      <c r="Z793" s="655"/>
      <c r="AA793" s="365"/>
      <c r="AB793" s="366"/>
      <c r="AC793" s="364"/>
      <c r="AD793" s="365"/>
      <c r="AE793" s="368"/>
      <c r="AF793" s="655"/>
      <c r="AG793" s="365"/>
      <c r="AH793" s="366"/>
      <c r="AI793" s="364"/>
      <c r="AJ793" s="365"/>
      <c r="AK793" s="368"/>
      <c r="AL793" s="655"/>
      <c r="AM793" s="365"/>
      <c r="AN793" s="366"/>
      <c r="AO793" s="369" t="s">
        <v>2920</v>
      </c>
      <c r="AP793" s="481"/>
      <c r="AQ793" s="372"/>
      <c r="AR793" s="653" t="s">
        <v>7472</v>
      </c>
      <c r="AS793" s="353"/>
      <c r="AT793" s="382">
        <v>0.0</v>
      </c>
      <c r="AU793" s="657">
        <v>100.0</v>
      </c>
      <c r="AV793" s="382">
        <v>0.0</v>
      </c>
      <c r="AW793" s="658">
        <v>100.0</v>
      </c>
      <c r="AX793" s="393" t="s">
        <v>3022</v>
      </c>
    </row>
    <row r="794">
      <c r="A794" s="480" t="s">
        <v>5138</v>
      </c>
      <c r="B794" s="433">
        <v>46168.0</v>
      </c>
      <c r="C794" s="434" t="s">
        <v>6380</v>
      </c>
      <c r="D794" s="363" t="s">
        <v>6381</v>
      </c>
      <c r="E794" s="367"/>
      <c r="F794" s="365"/>
      <c r="G794" s="368"/>
      <c r="H794" s="655"/>
      <c r="I794" s="365"/>
      <c r="J794" s="366"/>
      <c r="K794" s="367"/>
      <c r="L794" s="365"/>
      <c r="M794" s="368"/>
      <c r="N794" s="655"/>
      <c r="O794" s="365"/>
      <c r="P794" s="366"/>
      <c r="Q794" s="367"/>
      <c r="R794" s="365"/>
      <c r="S794" s="368"/>
      <c r="T794" s="655"/>
      <c r="U794" s="365"/>
      <c r="V794" s="366"/>
      <c r="W794" s="364"/>
      <c r="X794" s="365"/>
      <c r="Y794" s="368"/>
      <c r="Z794" s="655"/>
      <c r="AA794" s="365"/>
      <c r="AB794" s="366"/>
      <c r="AC794" s="364"/>
      <c r="AD794" s="365"/>
      <c r="AE794" s="368"/>
      <c r="AF794" s="655"/>
      <c r="AG794" s="365"/>
      <c r="AH794" s="366"/>
      <c r="AI794" s="364"/>
      <c r="AJ794" s="365"/>
      <c r="AK794" s="368"/>
      <c r="AL794" s="655"/>
      <c r="AM794" s="365"/>
      <c r="AN794" s="366"/>
      <c r="AO794" s="369" t="s">
        <v>2920</v>
      </c>
      <c r="AP794" s="481"/>
      <c r="AQ794" s="372"/>
      <c r="AR794" s="653" t="s">
        <v>7472</v>
      </c>
      <c r="AS794" s="353"/>
      <c r="AT794" s="382">
        <v>0.0</v>
      </c>
      <c r="AU794" s="657">
        <v>100.0</v>
      </c>
      <c r="AV794" s="382">
        <v>0.0</v>
      </c>
      <c r="AW794" s="658">
        <v>100.0</v>
      </c>
      <c r="AX794" s="393" t="s">
        <v>3022</v>
      </c>
    </row>
    <row r="795">
      <c r="A795" s="480" t="s">
        <v>5138</v>
      </c>
      <c r="B795" s="433">
        <v>46168.0</v>
      </c>
      <c r="C795" s="434" t="s">
        <v>6382</v>
      </c>
      <c r="D795" s="363" t="s">
        <v>6383</v>
      </c>
      <c r="E795" s="367"/>
      <c r="F795" s="365"/>
      <c r="G795" s="368"/>
      <c r="H795" s="655"/>
      <c r="I795" s="365"/>
      <c r="J795" s="366"/>
      <c r="K795" s="367"/>
      <c r="L795" s="365"/>
      <c r="M795" s="368"/>
      <c r="N795" s="655"/>
      <c r="O795" s="365"/>
      <c r="P795" s="366"/>
      <c r="Q795" s="367"/>
      <c r="R795" s="365"/>
      <c r="S795" s="368"/>
      <c r="T795" s="655"/>
      <c r="U795" s="365"/>
      <c r="V795" s="366"/>
      <c r="W795" s="364"/>
      <c r="X795" s="365"/>
      <c r="Y795" s="368"/>
      <c r="Z795" s="655"/>
      <c r="AA795" s="365"/>
      <c r="AB795" s="366"/>
      <c r="AC795" s="364"/>
      <c r="AD795" s="365"/>
      <c r="AE795" s="368"/>
      <c r="AF795" s="655"/>
      <c r="AG795" s="365"/>
      <c r="AH795" s="366"/>
      <c r="AI795" s="364"/>
      <c r="AJ795" s="365"/>
      <c r="AK795" s="368"/>
      <c r="AL795" s="655"/>
      <c r="AM795" s="365"/>
      <c r="AN795" s="366"/>
      <c r="AO795" s="369" t="s">
        <v>2920</v>
      </c>
      <c r="AP795" s="481"/>
      <c r="AQ795" s="372"/>
      <c r="AR795" s="653" t="s">
        <v>7472</v>
      </c>
      <c r="AS795" s="353"/>
      <c r="AT795" s="382">
        <v>0.0</v>
      </c>
      <c r="AU795" s="657">
        <v>100.0</v>
      </c>
      <c r="AV795" s="382">
        <v>0.0</v>
      </c>
      <c r="AW795" s="658">
        <v>100.0</v>
      </c>
      <c r="AX795" s="393" t="s">
        <v>3022</v>
      </c>
    </row>
    <row r="796">
      <c r="A796" s="480" t="s">
        <v>5132</v>
      </c>
      <c r="B796" s="433">
        <v>46169.0</v>
      </c>
      <c r="C796" s="434" t="s">
        <v>6384</v>
      </c>
      <c r="D796" s="363" t="s">
        <v>6385</v>
      </c>
      <c r="E796" s="367"/>
      <c r="F796" s="365"/>
      <c r="G796" s="368"/>
      <c r="H796" s="655"/>
      <c r="I796" s="365"/>
      <c r="J796" s="366"/>
      <c r="K796" s="367"/>
      <c r="L796" s="365"/>
      <c r="M796" s="368"/>
      <c r="N796" s="655"/>
      <c r="O796" s="365"/>
      <c r="P796" s="366"/>
      <c r="Q796" s="367"/>
      <c r="R796" s="365"/>
      <c r="S796" s="368"/>
      <c r="T796" s="655"/>
      <c r="U796" s="365"/>
      <c r="V796" s="366"/>
      <c r="W796" s="364"/>
      <c r="X796" s="365"/>
      <c r="Y796" s="368"/>
      <c r="Z796" s="655"/>
      <c r="AA796" s="365"/>
      <c r="AB796" s="366"/>
      <c r="AC796" s="364"/>
      <c r="AD796" s="365"/>
      <c r="AE796" s="368"/>
      <c r="AF796" s="655"/>
      <c r="AG796" s="365"/>
      <c r="AH796" s="366"/>
      <c r="AI796" s="364"/>
      <c r="AJ796" s="365"/>
      <c r="AK796" s="368"/>
      <c r="AL796" s="655"/>
      <c r="AM796" s="365"/>
      <c r="AN796" s="366"/>
      <c r="AO796" s="369" t="s">
        <v>2920</v>
      </c>
      <c r="AP796" s="481"/>
      <c r="AQ796" s="372"/>
      <c r="AR796" s="653" t="s">
        <v>7472</v>
      </c>
      <c r="AS796" s="353"/>
      <c r="AT796" s="382">
        <v>0.0</v>
      </c>
      <c r="AU796" s="657">
        <v>100.0</v>
      </c>
      <c r="AV796" s="382">
        <v>0.0</v>
      </c>
      <c r="AW796" s="658">
        <v>100.0</v>
      </c>
      <c r="AX796" s="393" t="s">
        <v>3022</v>
      </c>
    </row>
    <row r="797">
      <c r="A797" s="480" t="s">
        <v>5132</v>
      </c>
      <c r="B797" s="433">
        <v>46169.0</v>
      </c>
      <c r="C797" s="434" t="s">
        <v>6386</v>
      </c>
      <c r="D797" s="363" t="s">
        <v>6387</v>
      </c>
      <c r="E797" s="367"/>
      <c r="F797" s="365"/>
      <c r="G797" s="368"/>
      <c r="H797" s="655"/>
      <c r="I797" s="365"/>
      <c r="J797" s="366"/>
      <c r="K797" s="367"/>
      <c r="L797" s="365"/>
      <c r="M797" s="368"/>
      <c r="N797" s="655"/>
      <c r="O797" s="365"/>
      <c r="P797" s="366"/>
      <c r="Q797" s="367"/>
      <c r="R797" s="365"/>
      <c r="S797" s="368"/>
      <c r="T797" s="655"/>
      <c r="U797" s="365"/>
      <c r="V797" s="366"/>
      <c r="W797" s="364"/>
      <c r="X797" s="365"/>
      <c r="Y797" s="368"/>
      <c r="Z797" s="655"/>
      <c r="AA797" s="365"/>
      <c r="AB797" s="366"/>
      <c r="AC797" s="364"/>
      <c r="AD797" s="365"/>
      <c r="AE797" s="368"/>
      <c r="AF797" s="655"/>
      <c r="AG797" s="365"/>
      <c r="AH797" s="366"/>
      <c r="AI797" s="364"/>
      <c r="AJ797" s="365"/>
      <c r="AK797" s="368"/>
      <c r="AL797" s="655"/>
      <c r="AM797" s="365"/>
      <c r="AN797" s="366"/>
      <c r="AO797" s="369" t="s">
        <v>2920</v>
      </c>
      <c r="AP797" s="481"/>
      <c r="AQ797" s="372"/>
      <c r="AR797" s="653" t="s">
        <v>7472</v>
      </c>
      <c r="AS797" s="353"/>
      <c r="AT797" s="382">
        <v>0.0</v>
      </c>
      <c r="AU797" s="657">
        <v>100.0</v>
      </c>
      <c r="AV797" s="382">
        <v>0.0</v>
      </c>
      <c r="AW797" s="658">
        <v>100.0</v>
      </c>
      <c r="AX797" s="393" t="s">
        <v>3022</v>
      </c>
    </row>
    <row r="798">
      <c r="A798" s="480" t="s">
        <v>5135</v>
      </c>
      <c r="B798" s="433">
        <v>46170.0</v>
      </c>
      <c r="C798" s="434" t="s">
        <v>6388</v>
      </c>
      <c r="D798" s="363" t="s">
        <v>6389</v>
      </c>
      <c r="E798" s="367"/>
      <c r="F798" s="365"/>
      <c r="G798" s="368"/>
      <c r="H798" s="655"/>
      <c r="I798" s="365"/>
      <c r="J798" s="366"/>
      <c r="K798" s="367"/>
      <c r="L798" s="365"/>
      <c r="M798" s="368"/>
      <c r="N798" s="655"/>
      <c r="O798" s="365"/>
      <c r="P798" s="366"/>
      <c r="Q798" s="367"/>
      <c r="R798" s="365"/>
      <c r="S798" s="368"/>
      <c r="T798" s="655"/>
      <c r="U798" s="365"/>
      <c r="V798" s="366"/>
      <c r="W798" s="364"/>
      <c r="X798" s="365"/>
      <c r="Y798" s="368"/>
      <c r="Z798" s="655"/>
      <c r="AA798" s="365"/>
      <c r="AB798" s="366"/>
      <c r="AC798" s="364"/>
      <c r="AD798" s="365"/>
      <c r="AE798" s="368"/>
      <c r="AF798" s="655"/>
      <c r="AG798" s="365"/>
      <c r="AH798" s="366"/>
      <c r="AI798" s="364"/>
      <c r="AJ798" s="365"/>
      <c r="AK798" s="368"/>
      <c r="AL798" s="655"/>
      <c r="AM798" s="365"/>
      <c r="AN798" s="366"/>
      <c r="AO798" s="369" t="s">
        <v>2920</v>
      </c>
      <c r="AP798" s="481"/>
      <c r="AQ798" s="372"/>
      <c r="AR798" s="653" t="s">
        <v>7472</v>
      </c>
      <c r="AS798" s="353"/>
      <c r="AT798" s="382">
        <v>0.0</v>
      </c>
      <c r="AU798" s="657">
        <v>100.0</v>
      </c>
      <c r="AV798" s="382">
        <v>0.0</v>
      </c>
      <c r="AW798" s="658">
        <v>100.0</v>
      </c>
      <c r="AX798" s="393" t="s">
        <v>3022</v>
      </c>
    </row>
    <row r="799">
      <c r="A799" s="480" t="s">
        <v>5135</v>
      </c>
      <c r="B799" s="433">
        <v>46170.0</v>
      </c>
      <c r="C799" s="434" t="s">
        <v>6390</v>
      </c>
      <c r="D799" s="363" t="s">
        <v>6391</v>
      </c>
      <c r="E799" s="367"/>
      <c r="F799" s="365"/>
      <c r="G799" s="368"/>
      <c r="H799" s="655"/>
      <c r="I799" s="365"/>
      <c r="J799" s="366"/>
      <c r="K799" s="367"/>
      <c r="L799" s="365"/>
      <c r="M799" s="368"/>
      <c r="N799" s="655"/>
      <c r="O799" s="365"/>
      <c r="P799" s="366"/>
      <c r="Q799" s="367"/>
      <c r="R799" s="365"/>
      <c r="S799" s="368"/>
      <c r="T799" s="655"/>
      <c r="U799" s="365"/>
      <c r="V799" s="366"/>
      <c r="W799" s="364"/>
      <c r="X799" s="365"/>
      <c r="Y799" s="368"/>
      <c r="Z799" s="655"/>
      <c r="AA799" s="365"/>
      <c r="AB799" s="366"/>
      <c r="AC799" s="364"/>
      <c r="AD799" s="365"/>
      <c r="AE799" s="368"/>
      <c r="AF799" s="655"/>
      <c r="AG799" s="365"/>
      <c r="AH799" s="366"/>
      <c r="AI799" s="364"/>
      <c r="AJ799" s="365"/>
      <c r="AK799" s="368"/>
      <c r="AL799" s="655"/>
      <c r="AM799" s="365"/>
      <c r="AN799" s="366"/>
      <c r="AO799" s="369" t="s">
        <v>2920</v>
      </c>
      <c r="AP799" s="481" t="s">
        <v>2472</v>
      </c>
      <c r="AQ799" s="372"/>
      <c r="AR799" s="653"/>
      <c r="AS799" s="353"/>
      <c r="AT799" s="382" t="s">
        <v>2869</v>
      </c>
      <c r="AU799" s="657" t="s">
        <v>2869</v>
      </c>
      <c r="AV799" s="382" t="s">
        <v>2869</v>
      </c>
      <c r="AW799" s="658" t="s">
        <v>2869</v>
      </c>
      <c r="AX799" s="359"/>
    </row>
    <row r="800">
      <c r="A800" s="480" t="s">
        <v>5341</v>
      </c>
      <c r="B800" s="433">
        <v>46171.0</v>
      </c>
      <c r="C800" s="434" t="s">
        <v>8208</v>
      </c>
      <c r="D800" s="363" t="s">
        <v>8209</v>
      </c>
      <c r="E800" s="367"/>
      <c r="F800" s="365"/>
      <c r="G800" s="368"/>
      <c r="H800" s="655"/>
      <c r="I800" s="365"/>
      <c r="J800" s="366"/>
      <c r="K800" s="367"/>
      <c r="L800" s="365"/>
      <c r="M800" s="368"/>
      <c r="N800" s="655"/>
      <c r="O800" s="365"/>
      <c r="P800" s="366"/>
      <c r="Q800" s="367"/>
      <c r="R800" s="365"/>
      <c r="S800" s="368"/>
      <c r="T800" s="655"/>
      <c r="U800" s="365"/>
      <c r="V800" s="366"/>
      <c r="W800" s="364"/>
      <c r="X800" s="365"/>
      <c r="Y800" s="368"/>
      <c r="Z800" s="655"/>
      <c r="AA800" s="365"/>
      <c r="AB800" s="366"/>
      <c r="AC800" s="364"/>
      <c r="AD800" s="365"/>
      <c r="AE800" s="368"/>
      <c r="AF800" s="655"/>
      <c r="AG800" s="365"/>
      <c r="AH800" s="366"/>
      <c r="AI800" s="364"/>
      <c r="AJ800" s="365"/>
      <c r="AK800" s="368"/>
      <c r="AL800" s="655"/>
      <c r="AM800" s="365"/>
      <c r="AN800" s="366"/>
      <c r="AO800" s="369" t="s">
        <v>2920</v>
      </c>
      <c r="AP800" s="481"/>
      <c r="AQ800" s="372"/>
      <c r="AR800" s="653"/>
      <c r="AS800" s="353"/>
      <c r="AT800" s="382" t="s">
        <v>2869</v>
      </c>
      <c r="AU800" s="657" t="s">
        <v>2869</v>
      </c>
      <c r="AV800" s="382" t="s">
        <v>2869</v>
      </c>
      <c r="AW800" s="658" t="s">
        <v>2869</v>
      </c>
      <c r="AX800" s="359"/>
    </row>
    <row r="801">
      <c r="A801" s="480" t="s">
        <v>5341</v>
      </c>
      <c r="B801" s="433">
        <v>46171.0</v>
      </c>
      <c r="C801" s="434" t="s">
        <v>8210</v>
      </c>
      <c r="D801" s="363" t="s">
        <v>8211</v>
      </c>
      <c r="E801" s="367"/>
      <c r="F801" s="365"/>
      <c r="G801" s="368"/>
      <c r="H801" s="655"/>
      <c r="I801" s="365"/>
      <c r="J801" s="366"/>
      <c r="K801" s="367"/>
      <c r="L801" s="365"/>
      <c r="M801" s="368"/>
      <c r="N801" s="655"/>
      <c r="O801" s="365"/>
      <c r="P801" s="366"/>
      <c r="Q801" s="367"/>
      <c r="R801" s="365"/>
      <c r="S801" s="368"/>
      <c r="T801" s="655"/>
      <c r="U801" s="365"/>
      <c r="V801" s="366"/>
      <c r="W801" s="364"/>
      <c r="X801" s="365"/>
      <c r="Y801" s="368"/>
      <c r="Z801" s="655"/>
      <c r="AA801" s="365"/>
      <c r="AB801" s="366"/>
      <c r="AC801" s="364"/>
      <c r="AD801" s="365"/>
      <c r="AE801" s="368"/>
      <c r="AF801" s="655"/>
      <c r="AG801" s="365"/>
      <c r="AH801" s="366"/>
      <c r="AI801" s="364"/>
      <c r="AJ801" s="365"/>
      <c r="AK801" s="368"/>
      <c r="AL801" s="655"/>
      <c r="AM801" s="365"/>
      <c r="AN801" s="366"/>
      <c r="AO801" s="369" t="s">
        <v>2920</v>
      </c>
      <c r="AP801" s="481"/>
      <c r="AQ801" s="372"/>
      <c r="AR801" s="653"/>
      <c r="AS801" s="353"/>
      <c r="AT801" s="382" t="s">
        <v>2869</v>
      </c>
      <c r="AU801" s="657" t="s">
        <v>2869</v>
      </c>
      <c r="AV801" s="382" t="s">
        <v>2869</v>
      </c>
      <c r="AW801" s="658" t="s">
        <v>2869</v>
      </c>
      <c r="AX801" s="359"/>
    </row>
    <row r="802">
      <c r="A802" s="480" t="s">
        <v>5341</v>
      </c>
      <c r="B802" s="433">
        <v>46171.0</v>
      </c>
      <c r="C802" s="434" t="s">
        <v>6392</v>
      </c>
      <c r="D802" s="363" t="s">
        <v>6393</v>
      </c>
      <c r="E802" s="367"/>
      <c r="F802" s="365"/>
      <c r="G802" s="368"/>
      <c r="H802" s="655"/>
      <c r="I802" s="365"/>
      <c r="J802" s="366"/>
      <c r="K802" s="367"/>
      <c r="L802" s="365"/>
      <c r="M802" s="368"/>
      <c r="N802" s="655"/>
      <c r="O802" s="365"/>
      <c r="P802" s="366"/>
      <c r="Q802" s="367"/>
      <c r="R802" s="365"/>
      <c r="S802" s="368"/>
      <c r="T802" s="655"/>
      <c r="U802" s="365"/>
      <c r="V802" s="366"/>
      <c r="W802" s="364"/>
      <c r="X802" s="365"/>
      <c r="Y802" s="368"/>
      <c r="Z802" s="655"/>
      <c r="AA802" s="365"/>
      <c r="AB802" s="366"/>
      <c r="AC802" s="364"/>
      <c r="AD802" s="365"/>
      <c r="AE802" s="368"/>
      <c r="AF802" s="655"/>
      <c r="AG802" s="365"/>
      <c r="AH802" s="366"/>
      <c r="AI802" s="364"/>
      <c r="AJ802" s="365"/>
      <c r="AK802" s="368"/>
      <c r="AL802" s="655"/>
      <c r="AM802" s="365"/>
      <c r="AN802" s="366"/>
      <c r="AO802" s="369" t="s">
        <v>529</v>
      </c>
      <c r="AP802" s="481"/>
      <c r="AQ802" s="372"/>
      <c r="AR802" s="653" t="s">
        <v>7472</v>
      </c>
      <c r="AS802" s="353"/>
      <c r="AT802" s="382">
        <v>0.0</v>
      </c>
      <c r="AU802" s="657">
        <v>100.0</v>
      </c>
      <c r="AV802" s="382">
        <v>0.0</v>
      </c>
      <c r="AW802" s="658">
        <v>100.0</v>
      </c>
      <c r="AX802" s="393" t="s">
        <v>3022</v>
      </c>
    </row>
    <row r="803">
      <c r="A803" s="480" t="s">
        <v>5341</v>
      </c>
      <c r="B803" s="433">
        <v>46171.0</v>
      </c>
      <c r="C803" s="434" t="s">
        <v>6394</v>
      </c>
      <c r="D803" s="363" t="s">
        <v>6395</v>
      </c>
      <c r="E803" s="367"/>
      <c r="F803" s="365"/>
      <c r="G803" s="368"/>
      <c r="H803" s="655"/>
      <c r="I803" s="365"/>
      <c r="J803" s="366"/>
      <c r="K803" s="367"/>
      <c r="L803" s="365"/>
      <c r="M803" s="368"/>
      <c r="N803" s="655"/>
      <c r="O803" s="365"/>
      <c r="P803" s="366"/>
      <c r="Q803" s="367"/>
      <c r="R803" s="365"/>
      <c r="S803" s="368"/>
      <c r="T803" s="655"/>
      <c r="U803" s="365"/>
      <c r="V803" s="366"/>
      <c r="W803" s="364"/>
      <c r="X803" s="365"/>
      <c r="Y803" s="368"/>
      <c r="Z803" s="655"/>
      <c r="AA803" s="365"/>
      <c r="AB803" s="366"/>
      <c r="AC803" s="364"/>
      <c r="AD803" s="365"/>
      <c r="AE803" s="368"/>
      <c r="AF803" s="655"/>
      <c r="AG803" s="365"/>
      <c r="AH803" s="366"/>
      <c r="AI803" s="364"/>
      <c r="AJ803" s="365"/>
      <c r="AK803" s="368"/>
      <c r="AL803" s="655"/>
      <c r="AM803" s="365"/>
      <c r="AN803" s="366"/>
      <c r="AO803" s="369" t="s">
        <v>529</v>
      </c>
      <c r="AP803" s="481"/>
      <c r="AQ803" s="372"/>
      <c r="AR803" s="653"/>
      <c r="AS803" s="353"/>
      <c r="AT803" s="382" t="s">
        <v>2869</v>
      </c>
      <c r="AU803" s="657" t="s">
        <v>2869</v>
      </c>
      <c r="AV803" s="382" t="s">
        <v>2869</v>
      </c>
      <c r="AW803" s="658" t="s">
        <v>2869</v>
      </c>
      <c r="AX803" s="359"/>
    </row>
    <row r="804">
      <c r="A804" s="480" t="s">
        <v>5135</v>
      </c>
      <c r="B804" s="433">
        <v>46170.0</v>
      </c>
      <c r="C804" s="434" t="s">
        <v>6396</v>
      </c>
      <c r="D804" s="363" t="s">
        <v>6397</v>
      </c>
      <c r="E804" s="367"/>
      <c r="F804" s="365"/>
      <c r="G804" s="368"/>
      <c r="H804" s="655"/>
      <c r="I804" s="365"/>
      <c r="J804" s="366"/>
      <c r="K804" s="367"/>
      <c r="L804" s="365"/>
      <c r="M804" s="368"/>
      <c r="N804" s="655"/>
      <c r="O804" s="365"/>
      <c r="P804" s="366"/>
      <c r="Q804" s="367"/>
      <c r="R804" s="365"/>
      <c r="S804" s="368"/>
      <c r="T804" s="655"/>
      <c r="U804" s="365"/>
      <c r="V804" s="366"/>
      <c r="W804" s="364"/>
      <c r="X804" s="365"/>
      <c r="Y804" s="368"/>
      <c r="Z804" s="655"/>
      <c r="AA804" s="365"/>
      <c r="AB804" s="366"/>
      <c r="AC804" s="364"/>
      <c r="AD804" s="365"/>
      <c r="AE804" s="368"/>
      <c r="AF804" s="655"/>
      <c r="AG804" s="365"/>
      <c r="AH804" s="366"/>
      <c r="AI804" s="364"/>
      <c r="AJ804" s="365"/>
      <c r="AK804" s="368"/>
      <c r="AL804" s="655"/>
      <c r="AM804" s="365"/>
      <c r="AN804" s="366"/>
      <c r="AO804" s="369" t="s">
        <v>529</v>
      </c>
      <c r="AP804" s="481"/>
      <c r="AQ804" s="372"/>
      <c r="AR804" s="653"/>
      <c r="AS804" s="353"/>
      <c r="AT804" s="382" t="s">
        <v>2869</v>
      </c>
      <c r="AU804" s="657" t="s">
        <v>2869</v>
      </c>
      <c r="AV804" s="382" t="s">
        <v>2869</v>
      </c>
      <c r="AW804" s="658" t="s">
        <v>2869</v>
      </c>
      <c r="AX804" s="359"/>
    </row>
    <row r="805">
      <c r="A805" s="480" t="s">
        <v>5135</v>
      </c>
      <c r="B805" s="433">
        <v>46170.0</v>
      </c>
      <c r="C805" s="434" t="s">
        <v>6398</v>
      </c>
      <c r="D805" s="363" t="s">
        <v>6399</v>
      </c>
      <c r="E805" s="367"/>
      <c r="F805" s="365"/>
      <c r="G805" s="368"/>
      <c r="H805" s="655"/>
      <c r="I805" s="365"/>
      <c r="J805" s="366"/>
      <c r="K805" s="367"/>
      <c r="L805" s="365"/>
      <c r="M805" s="368"/>
      <c r="N805" s="655"/>
      <c r="O805" s="365"/>
      <c r="P805" s="366"/>
      <c r="Q805" s="367"/>
      <c r="R805" s="365"/>
      <c r="S805" s="368"/>
      <c r="T805" s="655"/>
      <c r="U805" s="365"/>
      <c r="V805" s="366"/>
      <c r="W805" s="364"/>
      <c r="X805" s="365"/>
      <c r="Y805" s="368"/>
      <c r="Z805" s="655"/>
      <c r="AA805" s="365"/>
      <c r="AB805" s="366"/>
      <c r="AC805" s="364"/>
      <c r="AD805" s="365"/>
      <c r="AE805" s="368"/>
      <c r="AF805" s="655"/>
      <c r="AG805" s="365"/>
      <c r="AH805" s="366"/>
      <c r="AI805" s="364"/>
      <c r="AJ805" s="365"/>
      <c r="AK805" s="368"/>
      <c r="AL805" s="655"/>
      <c r="AM805" s="365"/>
      <c r="AN805" s="366"/>
      <c r="AO805" s="369" t="s">
        <v>529</v>
      </c>
      <c r="AP805" s="481"/>
      <c r="AQ805" s="372"/>
      <c r="AR805" s="653"/>
      <c r="AS805" s="353"/>
      <c r="AT805" s="382" t="s">
        <v>2869</v>
      </c>
      <c r="AU805" s="657" t="s">
        <v>2869</v>
      </c>
      <c r="AV805" s="382" t="s">
        <v>2869</v>
      </c>
      <c r="AW805" s="658" t="s">
        <v>2869</v>
      </c>
      <c r="AX805" s="359"/>
    </row>
    <row r="806">
      <c r="A806" s="480" t="s">
        <v>5341</v>
      </c>
      <c r="B806" s="433">
        <v>46171.0</v>
      </c>
      <c r="C806" s="434" t="s">
        <v>6400</v>
      </c>
      <c r="D806" s="363" t="s">
        <v>6401</v>
      </c>
      <c r="E806" s="367"/>
      <c r="F806" s="365"/>
      <c r="G806" s="368"/>
      <c r="H806" s="655"/>
      <c r="I806" s="365"/>
      <c r="J806" s="366"/>
      <c r="K806" s="367"/>
      <c r="L806" s="365"/>
      <c r="M806" s="368"/>
      <c r="N806" s="655"/>
      <c r="O806" s="365"/>
      <c r="P806" s="366"/>
      <c r="Q806" s="367"/>
      <c r="R806" s="365"/>
      <c r="S806" s="368"/>
      <c r="T806" s="655"/>
      <c r="U806" s="365"/>
      <c r="V806" s="366"/>
      <c r="W806" s="364"/>
      <c r="X806" s="365"/>
      <c r="Y806" s="368"/>
      <c r="Z806" s="655"/>
      <c r="AA806" s="365"/>
      <c r="AB806" s="366"/>
      <c r="AC806" s="364"/>
      <c r="AD806" s="365"/>
      <c r="AE806" s="368"/>
      <c r="AF806" s="655"/>
      <c r="AG806" s="365"/>
      <c r="AH806" s="366"/>
      <c r="AI806" s="364"/>
      <c r="AJ806" s="365"/>
      <c r="AK806" s="368"/>
      <c r="AL806" s="655"/>
      <c r="AM806" s="365"/>
      <c r="AN806" s="366"/>
      <c r="AO806" s="369" t="s">
        <v>2244</v>
      </c>
      <c r="AP806" s="481"/>
      <c r="AQ806" s="372"/>
      <c r="AR806" s="653"/>
      <c r="AS806" s="353"/>
      <c r="AT806" s="382" t="s">
        <v>2869</v>
      </c>
      <c r="AU806" s="657" t="s">
        <v>2869</v>
      </c>
      <c r="AV806" s="382" t="s">
        <v>2869</v>
      </c>
      <c r="AW806" s="658" t="s">
        <v>2869</v>
      </c>
      <c r="AX806" s="359"/>
    </row>
    <row r="807">
      <c r="A807" s="480" t="s">
        <v>5341</v>
      </c>
      <c r="B807" s="433">
        <v>46171.0</v>
      </c>
      <c r="C807" s="434" t="s">
        <v>6402</v>
      </c>
      <c r="D807" s="363" t="s">
        <v>6403</v>
      </c>
      <c r="E807" s="367"/>
      <c r="F807" s="365"/>
      <c r="G807" s="368"/>
      <c r="H807" s="655"/>
      <c r="I807" s="365"/>
      <c r="J807" s="366"/>
      <c r="K807" s="367"/>
      <c r="L807" s="365"/>
      <c r="M807" s="368"/>
      <c r="N807" s="655"/>
      <c r="O807" s="365"/>
      <c r="P807" s="366"/>
      <c r="Q807" s="367"/>
      <c r="R807" s="365"/>
      <c r="S807" s="368"/>
      <c r="T807" s="655"/>
      <c r="U807" s="365"/>
      <c r="V807" s="366"/>
      <c r="W807" s="364"/>
      <c r="X807" s="365"/>
      <c r="Y807" s="368"/>
      <c r="Z807" s="655"/>
      <c r="AA807" s="365"/>
      <c r="AB807" s="366"/>
      <c r="AC807" s="364"/>
      <c r="AD807" s="365"/>
      <c r="AE807" s="368"/>
      <c r="AF807" s="655"/>
      <c r="AG807" s="365"/>
      <c r="AH807" s="366"/>
      <c r="AI807" s="364"/>
      <c r="AJ807" s="365"/>
      <c r="AK807" s="368"/>
      <c r="AL807" s="655"/>
      <c r="AM807" s="365"/>
      <c r="AN807" s="366"/>
      <c r="AO807" s="369" t="s">
        <v>2244</v>
      </c>
      <c r="AP807" s="481"/>
      <c r="AQ807" s="372"/>
      <c r="AR807" s="653"/>
      <c r="AS807" s="353"/>
      <c r="AT807" s="382" t="s">
        <v>2869</v>
      </c>
      <c r="AU807" s="657" t="s">
        <v>2869</v>
      </c>
      <c r="AV807" s="382" t="s">
        <v>2869</v>
      </c>
      <c r="AW807" s="658" t="s">
        <v>2869</v>
      </c>
      <c r="AX807" s="359"/>
    </row>
    <row r="808">
      <c r="A808" s="480" t="s">
        <v>5135</v>
      </c>
      <c r="B808" s="433">
        <v>46170.0</v>
      </c>
      <c r="C808" s="434" t="s">
        <v>6404</v>
      </c>
      <c r="D808" s="363" t="s">
        <v>6405</v>
      </c>
      <c r="E808" s="367"/>
      <c r="F808" s="365"/>
      <c r="G808" s="368"/>
      <c r="H808" s="655"/>
      <c r="I808" s="365"/>
      <c r="J808" s="366"/>
      <c r="K808" s="367"/>
      <c r="L808" s="365"/>
      <c r="M808" s="368"/>
      <c r="N808" s="655"/>
      <c r="O808" s="365"/>
      <c r="P808" s="366"/>
      <c r="Q808" s="367"/>
      <c r="R808" s="365"/>
      <c r="S808" s="368"/>
      <c r="T808" s="655"/>
      <c r="U808" s="365"/>
      <c r="V808" s="366"/>
      <c r="W808" s="364"/>
      <c r="X808" s="365"/>
      <c r="Y808" s="368"/>
      <c r="Z808" s="655"/>
      <c r="AA808" s="365"/>
      <c r="AB808" s="366"/>
      <c r="AC808" s="364"/>
      <c r="AD808" s="365"/>
      <c r="AE808" s="368"/>
      <c r="AF808" s="655"/>
      <c r="AG808" s="365"/>
      <c r="AH808" s="366"/>
      <c r="AI808" s="364"/>
      <c r="AJ808" s="365"/>
      <c r="AK808" s="368"/>
      <c r="AL808" s="655"/>
      <c r="AM808" s="365"/>
      <c r="AN808" s="366"/>
      <c r="AO808" s="369" t="s">
        <v>2961</v>
      </c>
      <c r="AP808" s="481"/>
      <c r="AQ808" s="372"/>
      <c r="AR808" s="653" t="s">
        <v>7472</v>
      </c>
      <c r="AS808" s="353"/>
      <c r="AT808" s="382">
        <v>0.0</v>
      </c>
      <c r="AU808" s="657">
        <v>100.0</v>
      </c>
      <c r="AV808" s="382">
        <v>0.0</v>
      </c>
      <c r="AW808" s="658">
        <v>100.0</v>
      </c>
      <c r="AX808" s="393" t="s">
        <v>3022</v>
      </c>
    </row>
    <row r="809">
      <c r="A809" s="480" t="s">
        <v>5135</v>
      </c>
      <c r="B809" s="433">
        <v>46170.0</v>
      </c>
      <c r="C809" s="434" t="s">
        <v>6406</v>
      </c>
      <c r="D809" s="363" t="s">
        <v>6407</v>
      </c>
      <c r="E809" s="367"/>
      <c r="F809" s="365"/>
      <c r="G809" s="368"/>
      <c r="H809" s="655"/>
      <c r="I809" s="365"/>
      <c r="J809" s="366"/>
      <c r="K809" s="367"/>
      <c r="L809" s="365"/>
      <c r="M809" s="368"/>
      <c r="N809" s="655"/>
      <c r="O809" s="365"/>
      <c r="P809" s="366"/>
      <c r="Q809" s="367"/>
      <c r="R809" s="365"/>
      <c r="S809" s="368"/>
      <c r="T809" s="655"/>
      <c r="U809" s="365"/>
      <c r="V809" s="366"/>
      <c r="W809" s="364"/>
      <c r="X809" s="365"/>
      <c r="Y809" s="368"/>
      <c r="Z809" s="655"/>
      <c r="AA809" s="365"/>
      <c r="AB809" s="366"/>
      <c r="AC809" s="364"/>
      <c r="AD809" s="365"/>
      <c r="AE809" s="368"/>
      <c r="AF809" s="655"/>
      <c r="AG809" s="365"/>
      <c r="AH809" s="366"/>
      <c r="AI809" s="364"/>
      <c r="AJ809" s="365"/>
      <c r="AK809" s="368"/>
      <c r="AL809" s="655"/>
      <c r="AM809" s="365"/>
      <c r="AN809" s="366"/>
      <c r="AO809" s="369" t="s">
        <v>2961</v>
      </c>
      <c r="AP809" s="481"/>
      <c r="AQ809" s="372"/>
      <c r="AR809" s="653" t="s">
        <v>7472</v>
      </c>
      <c r="AS809" s="353"/>
      <c r="AT809" s="382">
        <v>0.0</v>
      </c>
      <c r="AU809" s="657">
        <v>100.0</v>
      </c>
      <c r="AV809" s="382">
        <v>0.0</v>
      </c>
      <c r="AW809" s="658">
        <v>100.0</v>
      </c>
      <c r="AX809" s="393" t="s">
        <v>3022</v>
      </c>
    </row>
    <row r="810">
      <c r="A810" s="480" t="s">
        <v>5135</v>
      </c>
      <c r="B810" s="433">
        <v>46170.0</v>
      </c>
      <c r="C810" s="434" t="s">
        <v>6408</v>
      </c>
      <c r="D810" s="363" t="s">
        <v>6409</v>
      </c>
      <c r="E810" s="367"/>
      <c r="F810" s="365"/>
      <c r="G810" s="368"/>
      <c r="H810" s="655"/>
      <c r="I810" s="365"/>
      <c r="J810" s="366"/>
      <c r="K810" s="367"/>
      <c r="L810" s="365"/>
      <c r="M810" s="368"/>
      <c r="N810" s="655"/>
      <c r="O810" s="365"/>
      <c r="P810" s="366"/>
      <c r="Q810" s="367"/>
      <c r="R810" s="365"/>
      <c r="S810" s="368"/>
      <c r="T810" s="655"/>
      <c r="U810" s="365"/>
      <c r="V810" s="366"/>
      <c r="W810" s="364"/>
      <c r="X810" s="365"/>
      <c r="Y810" s="368"/>
      <c r="Z810" s="655"/>
      <c r="AA810" s="365"/>
      <c r="AB810" s="366"/>
      <c r="AC810" s="364"/>
      <c r="AD810" s="365"/>
      <c r="AE810" s="368"/>
      <c r="AF810" s="655"/>
      <c r="AG810" s="365"/>
      <c r="AH810" s="366"/>
      <c r="AI810" s="364"/>
      <c r="AJ810" s="365"/>
      <c r="AK810" s="368"/>
      <c r="AL810" s="655"/>
      <c r="AM810" s="365"/>
      <c r="AN810" s="366"/>
      <c r="AO810" s="369" t="s">
        <v>1830</v>
      </c>
      <c r="AP810" s="481"/>
      <c r="AQ810" s="372"/>
      <c r="AR810" s="653" t="s">
        <v>7472</v>
      </c>
      <c r="AS810" s="353"/>
      <c r="AT810" s="382">
        <v>0.0</v>
      </c>
      <c r="AU810" s="657">
        <v>100.0</v>
      </c>
      <c r="AV810" s="382">
        <v>0.0</v>
      </c>
      <c r="AW810" s="658">
        <v>100.0</v>
      </c>
      <c r="AX810" s="393" t="s">
        <v>3039</v>
      </c>
    </row>
    <row r="811">
      <c r="A811" s="480" t="s">
        <v>5135</v>
      </c>
      <c r="B811" s="433">
        <v>46170.0</v>
      </c>
      <c r="C811" s="434" t="s">
        <v>6410</v>
      </c>
      <c r="D811" s="363" t="s">
        <v>6411</v>
      </c>
      <c r="E811" s="367"/>
      <c r="F811" s="365"/>
      <c r="G811" s="368"/>
      <c r="H811" s="655"/>
      <c r="I811" s="365"/>
      <c r="J811" s="366"/>
      <c r="K811" s="367"/>
      <c r="L811" s="365"/>
      <c r="M811" s="368"/>
      <c r="N811" s="655"/>
      <c r="O811" s="365"/>
      <c r="P811" s="366"/>
      <c r="Q811" s="367"/>
      <c r="R811" s="365"/>
      <c r="S811" s="368"/>
      <c r="T811" s="655"/>
      <c r="U811" s="365"/>
      <c r="V811" s="366"/>
      <c r="W811" s="364"/>
      <c r="X811" s="365"/>
      <c r="Y811" s="368"/>
      <c r="Z811" s="655"/>
      <c r="AA811" s="365"/>
      <c r="AB811" s="366"/>
      <c r="AC811" s="364"/>
      <c r="AD811" s="365"/>
      <c r="AE811" s="368"/>
      <c r="AF811" s="655"/>
      <c r="AG811" s="365"/>
      <c r="AH811" s="366"/>
      <c r="AI811" s="364"/>
      <c r="AJ811" s="365"/>
      <c r="AK811" s="368"/>
      <c r="AL811" s="655"/>
      <c r="AM811" s="365"/>
      <c r="AN811" s="366"/>
      <c r="AO811" s="369" t="s">
        <v>1830</v>
      </c>
      <c r="AP811" s="481"/>
      <c r="AQ811" s="372"/>
      <c r="AR811" s="653" t="s">
        <v>7472</v>
      </c>
      <c r="AS811" s="353"/>
      <c r="AT811" s="382">
        <v>0.0</v>
      </c>
      <c r="AU811" s="657">
        <v>100.0</v>
      </c>
      <c r="AV811" s="382">
        <v>0.0</v>
      </c>
      <c r="AW811" s="658">
        <v>100.0</v>
      </c>
      <c r="AX811" s="393" t="s">
        <v>3039</v>
      </c>
    </row>
    <row r="812">
      <c r="A812" s="480" t="s">
        <v>5132</v>
      </c>
      <c r="B812" s="361">
        <v>46169.0</v>
      </c>
      <c r="C812" s="362" t="s">
        <v>8212</v>
      </c>
      <c r="D812" s="363" t="s">
        <v>8213</v>
      </c>
      <c r="E812" s="367"/>
      <c r="F812" s="365"/>
      <c r="G812" s="368"/>
      <c r="H812" s="655"/>
      <c r="I812" s="365"/>
      <c r="J812" s="366"/>
      <c r="K812" s="367"/>
      <c r="L812" s="365"/>
      <c r="M812" s="368"/>
      <c r="N812" s="655"/>
      <c r="O812" s="365"/>
      <c r="P812" s="366"/>
      <c r="Q812" s="367"/>
      <c r="R812" s="365"/>
      <c r="S812" s="368"/>
      <c r="T812" s="655"/>
      <c r="U812" s="365"/>
      <c r="V812" s="366"/>
      <c r="W812" s="364"/>
      <c r="X812" s="365"/>
      <c r="Y812" s="368"/>
      <c r="Z812" s="655"/>
      <c r="AA812" s="365"/>
      <c r="AB812" s="366"/>
      <c r="AC812" s="364"/>
      <c r="AD812" s="365"/>
      <c r="AE812" s="368"/>
      <c r="AF812" s="655"/>
      <c r="AG812" s="365"/>
      <c r="AH812" s="366"/>
      <c r="AI812" s="364"/>
      <c r="AJ812" s="365"/>
      <c r="AK812" s="368"/>
      <c r="AL812" s="655"/>
      <c r="AM812" s="365"/>
      <c r="AN812" s="366"/>
      <c r="AO812" s="369" t="s">
        <v>713</v>
      </c>
      <c r="AP812" s="481"/>
      <c r="AQ812" s="372"/>
      <c r="AR812" s="653" t="s">
        <v>7472</v>
      </c>
      <c r="AS812" s="353"/>
      <c r="AT812" s="382">
        <v>0.0</v>
      </c>
      <c r="AU812" s="657">
        <v>100.0</v>
      </c>
      <c r="AV812" s="382">
        <v>0.0</v>
      </c>
      <c r="AW812" s="658">
        <v>100.0</v>
      </c>
      <c r="AX812" s="393" t="s">
        <v>3049</v>
      </c>
    </row>
    <row r="813">
      <c r="A813" s="480" t="s">
        <v>5135</v>
      </c>
      <c r="B813" s="433">
        <v>46170.0</v>
      </c>
      <c r="C813" s="434" t="s">
        <v>6412</v>
      </c>
      <c r="D813" s="363" t="s">
        <v>6413</v>
      </c>
      <c r="E813" s="367"/>
      <c r="F813" s="365"/>
      <c r="G813" s="368"/>
      <c r="H813" s="655"/>
      <c r="I813" s="365"/>
      <c r="J813" s="366"/>
      <c r="K813" s="367"/>
      <c r="L813" s="365"/>
      <c r="M813" s="368"/>
      <c r="N813" s="655"/>
      <c r="O813" s="365"/>
      <c r="P813" s="366"/>
      <c r="Q813" s="367"/>
      <c r="R813" s="365"/>
      <c r="S813" s="368"/>
      <c r="T813" s="655"/>
      <c r="U813" s="365"/>
      <c r="V813" s="366"/>
      <c r="W813" s="364"/>
      <c r="X813" s="365"/>
      <c r="Y813" s="368"/>
      <c r="Z813" s="655"/>
      <c r="AA813" s="365"/>
      <c r="AB813" s="366"/>
      <c r="AC813" s="364"/>
      <c r="AD813" s="365"/>
      <c r="AE813" s="368"/>
      <c r="AF813" s="655"/>
      <c r="AG813" s="365"/>
      <c r="AH813" s="366"/>
      <c r="AI813" s="364"/>
      <c r="AJ813" s="365"/>
      <c r="AK813" s="368"/>
      <c r="AL813" s="655"/>
      <c r="AM813" s="365"/>
      <c r="AN813" s="366"/>
      <c r="AO813" s="369" t="s">
        <v>713</v>
      </c>
      <c r="AP813" s="481"/>
      <c r="AQ813" s="372"/>
      <c r="AR813" s="653" t="s">
        <v>7472</v>
      </c>
      <c r="AS813" s="353"/>
      <c r="AT813" s="382">
        <v>0.0</v>
      </c>
      <c r="AU813" s="657">
        <v>100.0</v>
      </c>
      <c r="AV813" s="382">
        <v>0.0</v>
      </c>
      <c r="AW813" s="658">
        <v>100.0</v>
      </c>
      <c r="AX813" s="393" t="s">
        <v>3022</v>
      </c>
    </row>
    <row r="814">
      <c r="A814" s="480" t="s">
        <v>5135</v>
      </c>
      <c r="B814" s="433">
        <v>46170.0</v>
      </c>
      <c r="C814" s="434" t="s">
        <v>6414</v>
      </c>
      <c r="D814" s="363" t="s">
        <v>6415</v>
      </c>
      <c r="E814" s="367"/>
      <c r="F814" s="365">
        <v>2.0</v>
      </c>
      <c r="G814" s="368"/>
      <c r="H814" s="655"/>
      <c r="I814" s="365"/>
      <c r="J814" s="366"/>
      <c r="K814" s="367"/>
      <c r="L814" s="365">
        <v>1.0</v>
      </c>
      <c r="M814" s="368"/>
      <c r="N814" s="655"/>
      <c r="O814" s="365"/>
      <c r="P814" s="366"/>
      <c r="Q814" s="367"/>
      <c r="R814" s="365">
        <v>5.0</v>
      </c>
      <c r="S814" s="368"/>
      <c r="T814" s="655"/>
      <c r="U814" s="365"/>
      <c r="V814" s="366"/>
      <c r="W814" s="364"/>
      <c r="X814" s="365"/>
      <c r="Y814" s="368"/>
      <c r="Z814" s="655"/>
      <c r="AA814" s="365"/>
      <c r="AB814" s="366"/>
      <c r="AC814" s="364"/>
      <c r="AD814" s="365"/>
      <c r="AE814" s="368"/>
      <c r="AF814" s="655"/>
      <c r="AG814" s="365"/>
      <c r="AH814" s="366"/>
      <c r="AI814" s="364"/>
      <c r="AJ814" s="365"/>
      <c r="AK814" s="368"/>
      <c r="AL814" s="655"/>
      <c r="AM814" s="365"/>
      <c r="AN814" s="366"/>
      <c r="AO814" s="369" t="s">
        <v>713</v>
      </c>
      <c r="AP814" s="481"/>
      <c r="AQ814" s="380" t="s">
        <v>8214</v>
      </c>
      <c r="AR814" s="653" t="s">
        <v>7472</v>
      </c>
      <c r="AS814" s="353"/>
      <c r="AT814" s="382">
        <v>24.0</v>
      </c>
      <c r="AU814" s="657">
        <v>76.0</v>
      </c>
      <c r="AV814" s="382">
        <v>0.0</v>
      </c>
      <c r="AW814" s="658">
        <v>100.0</v>
      </c>
      <c r="AX814" s="393" t="s">
        <v>3022</v>
      </c>
    </row>
    <row r="815">
      <c r="A815" s="480" t="s">
        <v>5135</v>
      </c>
      <c r="B815" s="433">
        <v>46170.0</v>
      </c>
      <c r="C815" s="434" t="s">
        <v>6416</v>
      </c>
      <c r="D815" s="363" t="s">
        <v>6417</v>
      </c>
      <c r="E815" s="367"/>
      <c r="F815" s="365"/>
      <c r="G815" s="368"/>
      <c r="H815" s="655"/>
      <c r="I815" s="365"/>
      <c r="J815" s="366"/>
      <c r="K815" s="367"/>
      <c r="L815" s="365"/>
      <c r="M815" s="368"/>
      <c r="N815" s="655"/>
      <c r="O815" s="365"/>
      <c r="P815" s="366"/>
      <c r="Q815" s="367"/>
      <c r="R815" s="365"/>
      <c r="S815" s="368"/>
      <c r="T815" s="655"/>
      <c r="U815" s="365"/>
      <c r="V815" s="366"/>
      <c r="W815" s="364"/>
      <c r="X815" s="365"/>
      <c r="Y815" s="368"/>
      <c r="Z815" s="655"/>
      <c r="AA815" s="365"/>
      <c r="AB815" s="366"/>
      <c r="AC815" s="364"/>
      <c r="AD815" s="365"/>
      <c r="AE815" s="368"/>
      <c r="AF815" s="655"/>
      <c r="AG815" s="365"/>
      <c r="AH815" s="366"/>
      <c r="AI815" s="364"/>
      <c r="AJ815" s="365"/>
      <c r="AK815" s="368"/>
      <c r="AL815" s="655"/>
      <c r="AM815" s="365"/>
      <c r="AN815" s="366"/>
      <c r="AO815" s="369" t="s">
        <v>2208</v>
      </c>
      <c r="AP815" s="481"/>
      <c r="AQ815" s="372"/>
      <c r="AR815" s="653" t="s">
        <v>7472</v>
      </c>
      <c r="AS815" s="353"/>
      <c r="AT815" s="382">
        <v>0.0</v>
      </c>
      <c r="AU815" s="657">
        <v>100.0</v>
      </c>
      <c r="AV815" s="382">
        <v>0.0</v>
      </c>
      <c r="AW815" s="658">
        <v>100.0</v>
      </c>
      <c r="AX815" s="393" t="s">
        <v>3037</v>
      </c>
    </row>
    <row r="816">
      <c r="A816" s="480" t="s">
        <v>5135</v>
      </c>
      <c r="B816" s="433">
        <v>46170.0</v>
      </c>
      <c r="C816" s="434" t="s">
        <v>6418</v>
      </c>
      <c r="D816" s="363" t="s">
        <v>6419</v>
      </c>
      <c r="E816" s="367"/>
      <c r="F816" s="365"/>
      <c r="G816" s="368"/>
      <c r="H816" s="655"/>
      <c r="I816" s="365"/>
      <c r="J816" s="366"/>
      <c r="K816" s="367"/>
      <c r="L816" s="365"/>
      <c r="M816" s="368"/>
      <c r="N816" s="655"/>
      <c r="O816" s="365"/>
      <c r="P816" s="366"/>
      <c r="Q816" s="367"/>
      <c r="R816" s="365"/>
      <c r="S816" s="368"/>
      <c r="T816" s="655"/>
      <c r="U816" s="365"/>
      <c r="V816" s="366"/>
      <c r="W816" s="364"/>
      <c r="X816" s="365"/>
      <c r="Y816" s="368"/>
      <c r="Z816" s="655"/>
      <c r="AA816" s="365"/>
      <c r="AB816" s="366"/>
      <c r="AC816" s="364"/>
      <c r="AD816" s="365"/>
      <c r="AE816" s="368"/>
      <c r="AF816" s="655"/>
      <c r="AG816" s="365"/>
      <c r="AH816" s="366"/>
      <c r="AI816" s="364"/>
      <c r="AJ816" s="365"/>
      <c r="AK816" s="368"/>
      <c r="AL816" s="655"/>
      <c r="AM816" s="365"/>
      <c r="AN816" s="366"/>
      <c r="AO816" s="369" t="s">
        <v>2208</v>
      </c>
      <c r="AP816" s="481"/>
      <c r="AQ816" s="372"/>
      <c r="AR816" s="653" t="s">
        <v>7472</v>
      </c>
      <c r="AS816" s="353"/>
      <c r="AT816" s="382">
        <v>0.0</v>
      </c>
      <c r="AU816" s="657">
        <v>100.0</v>
      </c>
      <c r="AV816" s="382">
        <v>0.0</v>
      </c>
      <c r="AW816" s="658">
        <v>100.0</v>
      </c>
      <c r="AX816" s="393" t="s">
        <v>3037</v>
      </c>
    </row>
    <row r="817">
      <c r="A817" s="480" t="s">
        <v>5135</v>
      </c>
      <c r="B817" s="433">
        <v>46170.0</v>
      </c>
      <c r="C817" s="434" t="s">
        <v>6420</v>
      </c>
      <c r="D817" s="363" t="s">
        <v>6421</v>
      </c>
      <c r="E817" s="367"/>
      <c r="F817" s="365"/>
      <c r="G817" s="368"/>
      <c r="H817" s="655"/>
      <c r="I817" s="365"/>
      <c r="J817" s="366"/>
      <c r="K817" s="367"/>
      <c r="L817" s="365"/>
      <c r="M817" s="368"/>
      <c r="N817" s="655"/>
      <c r="O817" s="365"/>
      <c r="P817" s="366"/>
      <c r="Q817" s="367"/>
      <c r="R817" s="365"/>
      <c r="S817" s="368"/>
      <c r="T817" s="655"/>
      <c r="U817" s="365"/>
      <c r="V817" s="366"/>
      <c r="W817" s="364"/>
      <c r="X817" s="365"/>
      <c r="Y817" s="368"/>
      <c r="Z817" s="655"/>
      <c r="AA817" s="365"/>
      <c r="AB817" s="366"/>
      <c r="AC817" s="364"/>
      <c r="AD817" s="365"/>
      <c r="AE817" s="368"/>
      <c r="AF817" s="655"/>
      <c r="AG817" s="365"/>
      <c r="AH817" s="366"/>
      <c r="AI817" s="364"/>
      <c r="AJ817" s="365"/>
      <c r="AK817" s="368"/>
      <c r="AL817" s="655"/>
      <c r="AM817" s="365"/>
      <c r="AN817" s="366"/>
      <c r="AO817" s="369" t="s">
        <v>801</v>
      </c>
      <c r="AP817" s="481"/>
      <c r="AQ817" s="372"/>
      <c r="AR817" s="653" t="s">
        <v>7472</v>
      </c>
      <c r="AS817" s="353"/>
      <c r="AT817" s="382">
        <v>0.0</v>
      </c>
      <c r="AU817" s="657">
        <v>100.0</v>
      </c>
      <c r="AV817" s="382">
        <v>0.0</v>
      </c>
      <c r="AW817" s="658">
        <v>100.0</v>
      </c>
      <c r="AX817" s="393" t="s">
        <v>3049</v>
      </c>
    </row>
    <row r="818">
      <c r="A818" s="480" t="s">
        <v>5135</v>
      </c>
      <c r="B818" s="433">
        <v>46170.0</v>
      </c>
      <c r="C818" s="434" t="s">
        <v>6422</v>
      </c>
      <c r="D818" s="363" t="s">
        <v>6423</v>
      </c>
      <c r="E818" s="367"/>
      <c r="F818" s="365"/>
      <c r="G818" s="368"/>
      <c r="H818" s="655"/>
      <c r="I818" s="365"/>
      <c r="J818" s="366"/>
      <c r="K818" s="367"/>
      <c r="L818" s="365"/>
      <c r="M818" s="368"/>
      <c r="N818" s="655"/>
      <c r="O818" s="365"/>
      <c r="P818" s="366"/>
      <c r="Q818" s="367"/>
      <c r="R818" s="365"/>
      <c r="S818" s="368"/>
      <c r="T818" s="655"/>
      <c r="U818" s="365"/>
      <c r="V818" s="366"/>
      <c r="W818" s="364"/>
      <c r="X818" s="365"/>
      <c r="Y818" s="368"/>
      <c r="Z818" s="655"/>
      <c r="AA818" s="365"/>
      <c r="AB818" s="366"/>
      <c r="AC818" s="364"/>
      <c r="AD818" s="365"/>
      <c r="AE818" s="368"/>
      <c r="AF818" s="655"/>
      <c r="AG818" s="365"/>
      <c r="AH818" s="366"/>
      <c r="AI818" s="364"/>
      <c r="AJ818" s="365"/>
      <c r="AK818" s="368"/>
      <c r="AL818" s="655"/>
      <c r="AM818" s="365"/>
      <c r="AN818" s="366"/>
      <c r="AO818" s="369" t="s">
        <v>801</v>
      </c>
      <c r="AP818" s="481"/>
      <c r="AQ818" s="372"/>
      <c r="AR818" s="653" t="s">
        <v>7472</v>
      </c>
      <c r="AS818" s="353"/>
      <c r="AT818" s="382">
        <v>0.0</v>
      </c>
      <c r="AU818" s="657">
        <v>100.0</v>
      </c>
      <c r="AV818" s="382">
        <v>0.0</v>
      </c>
      <c r="AW818" s="658">
        <v>100.0</v>
      </c>
      <c r="AX818" s="393" t="s">
        <v>3049</v>
      </c>
    </row>
    <row r="819">
      <c r="A819" s="480" t="s">
        <v>5135</v>
      </c>
      <c r="B819" s="433">
        <v>46170.0</v>
      </c>
      <c r="C819" s="434" t="s">
        <v>6424</v>
      </c>
      <c r="D819" s="363" t="s">
        <v>6425</v>
      </c>
      <c r="E819" s="367"/>
      <c r="F819" s="365"/>
      <c r="G819" s="368"/>
      <c r="H819" s="655"/>
      <c r="I819" s="365"/>
      <c r="J819" s="366"/>
      <c r="K819" s="367"/>
      <c r="L819" s="365"/>
      <c r="M819" s="368"/>
      <c r="N819" s="655"/>
      <c r="O819" s="365"/>
      <c r="P819" s="366"/>
      <c r="Q819" s="367"/>
      <c r="R819" s="365"/>
      <c r="S819" s="368"/>
      <c r="T819" s="655"/>
      <c r="U819" s="365"/>
      <c r="V819" s="366"/>
      <c r="W819" s="364"/>
      <c r="X819" s="365"/>
      <c r="Y819" s="368"/>
      <c r="Z819" s="655"/>
      <c r="AA819" s="365"/>
      <c r="AB819" s="366"/>
      <c r="AC819" s="364"/>
      <c r="AD819" s="365"/>
      <c r="AE819" s="368"/>
      <c r="AF819" s="655"/>
      <c r="AG819" s="365"/>
      <c r="AH819" s="366"/>
      <c r="AI819" s="364"/>
      <c r="AJ819" s="365"/>
      <c r="AK819" s="368"/>
      <c r="AL819" s="655"/>
      <c r="AM819" s="365"/>
      <c r="AN819" s="366"/>
      <c r="AO819" s="369" t="s">
        <v>1017</v>
      </c>
      <c r="AP819" s="481"/>
      <c r="AQ819" s="372"/>
      <c r="AR819" s="653" t="s">
        <v>7472</v>
      </c>
      <c r="AS819" s="353"/>
      <c r="AT819" s="382">
        <v>0.0</v>
      </c>
      <c r="AU819" s="657">
        <v>100.0</v>
      </c>
      <c r="AV819" s="382">
        <v>0.0</v>
      </c>
      <c r="AW819" s="658">
        <v>100.0</v>
      </c>
      <c r="AX819" s="393" t="s">
        <v>3022</v>
      </c>
    </row>
    <row r="820">
      <c r="A820" s="480" t="s">
        <v>5135</v>
      </c>
      <c r="B820" s="433">
        <v>46170.0</v>
      </c>
      <c r="C820" s="434" t="s">
        <v>6426</v>
      </c>
      <c r="D820" s="363" t="s">
        <v>6427</v>
      </c>
      <c r="E820" s="367"/>
      <c r="F820" s="365"/>
      <c r="G820" s="368"/>
      <c r="H820" s="655"/>
      <c r="I820" s="365"/>
      <c r="J820" s="366"/>
      <c r="K820" s="367"/>
      <c r="L820" s="365"/>
      <c r="M820" s="368"/>
      <c r="N820" s="655"/>
      <c r="O820" s="365"/>
      <c r="P820" s="366"/>
      <c r="Q820" s="367"/>
      <c r="R820" s="365"/>
      <c r="S820" s="368"/>
      <c r="T820" s="655"/>
      <c r="U820" s="365"/>
      <c r="V820" s="366"/>
      <c r="W820" s="364"/>
      <c r="X820" s="365"/>
      <c r="Y820" s="368"/>
      <c r="Z820" s="655"/>
      <c r="AA820" s="365"/>
      <c r="AB820" s="366"/>
      <c r="AC820" s="364"/>
      <c r="AD820" s="365"/>
      <c r="AE820" s="368"/>
      <c r="AF820" s="655"/>
      <c r="AG820" s="365"/>
      <c r="AH820" s="366"/>
      <c r="AI820" s="364"/>
      <c r="AJ820" s="365"/>
      <c r="AK820" s="368"/>
      <c r="AL820" s="655"/>
      <c r="AM820" s="365"/>
      <c r="AN820" s="366"/>
      <c r="AO820" s="369" t="s">
        <v>1017</v>
      </c>
      <c r="AP820" s="481"/>
      <c r="AQ820" s="372"/>
      <c r="AR820" s="653" t="s">
        <v>7472</v>
      </c>
      <c r="AS820" s="353"/>
      <c r="AT820" s="382">
        <v>0.0</v>
      </c>
      <c r="AU820" s="657">
        <v>100.0</v>
      </c>
      <c r="AV820" s="382">
        <v>0.0</v>
      </c>
      <c r="AW820" s="658">
        <v>100.0</v>
      </c>
      <c r="AX820" s="393" t="s">
        <v>3022</v>
      </c>
    </row>
    <row r="821">
      <c r="A821" s="480" t="s">
        <v>5135</v>
      </c>
      <c r="B821" s="433">
        <v>46170.0</v>
      </c>
      <c r="C821" s="434" t="s">
        <v>6428</v>
      </c>
      <c r="D821" s="363" t="s">
        <v>6429</v>
      </c>
      <c r="E821" s="367"/>
      <c r="F821" s="365">
        <v>1.0</v>
      </c>
      <c r="G821" s="368"/>
      <c r="H821" s="655"/>
      <c r="I821" s="365"/>
      <c r="J821" s="366"/>
      <c r="K821" s="367"/>
      <c r="L821" s="365"/>
      <c r="M821" s="368"/>
      <c r="N821" s="655"/>
      <c r="O821" s="365"/>
      <c r="P821" s="366"/>
      <c r="Q821" s="367"/>
      <c r="R821" s="365"/>
      <c r="S821" s="368"/>
      <c r="T821" s="655"/>
      <c r="U821" s="365"/>
      <c r="V821" s="366"/>
      <c r="W821" s="364"/>
      <c r="X821" s="365">
        <v>1.0</v>
      </c>
      <c r="Y821" s="368"/>
      <c r="Z821" s="655"/>
      <c r="AA821" s="365"/>
      <c r="AB821" s="366"/>
      <c r="AC821" s="364"/>
      <c r="AD821" s="365"/>
      <c r="AE821" s="368"/>
      <c r="AF821" s="655"/>
      <c r="AG821" s="365"/>
      <c r="AH821" s="366"/>
      <c r="AI821" s="364"/>
      <c r="AJ821" s="365"/>
      <c r="AK821" s="368"/>
      <c r="AL821" s="655"/>
      <c r="AM821" s="365"/>
      <c r="AN821" s="366"/>
      <c r="AO821" s="369" t="s">
        <v>153</v>
      </c>
      <c r="AP821" s="481"/>
      <c r="AQ821" s="380" t="s">
        <v>8215</v>
      </c>
      <c r="AR821" s="653" t="s">
        <v>7472</v>
      </c>
      <c r="AS821" s="353"/>
      <c r="AT821" s="382">
        <v>6.0</v>
      </c>
      <c r="AU821" s="657">
        <v>94.0</v>
      </c>
      <c r="AV821" s="382">
        <v>0.0</v>
      </c>
      <c r="AW821" s="658">
        <v>100.0</v>
      </c>
      <c r="AX821" s="393" t="s">
        <v>3022</v>
      </c>
    </row>
    <row r="822">
      <c r="A822" s="480" t="s">
        <v>5135</v>
      </c>
      <c r="B822" s="433">
        <v>46170.0</v>
      </c>
      <c r="C822" s="434" t="s">
        <v>6430</v>
      </c>
      <c r="D822" s="363" t="s">
        <v>6431</v>
      </c>
      <c r="E822" s="367"/>
      <c r="F822" s="365"/>
      <c r="G822" s="368"/>
      <c r="H822" s="655"/>
      <c r="I822" s="365"/>
      <c r="J822" s="366"/>
      <c r="K822" s="367"/>
      <c r="L822" s="365"/>
      <c r="M822" s="368"/>
      <c r="N822" s="655"/>
      <c r="O822" s="365"/>
      <c r="P822" s="366"/>
      <c r="Q822" s="367"/>
      <c r="R822" s="365"/>
      <c r="S822" s="368"/>
      <c r="T822" s="655"/>
      <c r="U822" s="365"/>
      <c r="V822" s="366"/>
      <c r="W822" s="364"/>
      <c r="X822" s="365"/>
      <c r="Y822" s="368"/>
      <c r="Z822" s="655"/>
      <c r="AA822" s="365"/>
      <c r="AB822" s="366"/>
      <c r="AC822" s="364"/>
      <c r="AD822" s="365"/>
      <c r="AE822" s="368"/>
      <c r="AF822" s="655"/>
      <c r="AG822" s="365"/>
      <c r="AH822" s="366"/>
      <c r="AI822" s="364"/>
      <c r="AJ822" s="365"/>
      <c r="AK822" s="368"/>
      <c r="AL822" s="655"/>
      <c r="AM822" s="365"/>
      <c r="AN822" s="366"/>
      <c r="AO822" s="369" t="s">
        <v>153</v>
      </c>
      <c r="AP822" s="481"/>
      <c r="AQ822" s="372"/>
      <c r="AR822" s="653" t="s">
        <v>7472</v>
      </c>
      <c r="AS822" s="353"/>
      <c r="AT822" s="382">
        <v>0.0</v>
      </c>
      <c r="AU822" s="657">
        <v>100.0</v>
      </c>
      <c r="AV822" s="382">
        <v>0.0</v>
      </c>
      <c r="AW822" s="658">
        <v>100.0</v>
      </c>
      <c r="AX822" s="393" t="s">
        <v>3022</v>
      </c>
    </row>
    <row r="823">
      <c r="A823" s="480" t="s">
        <v>5135</v>
      </c>
      <c r="B823" s="433">
        <v>46170.0</v>
      </c>
      <c r="C823" s="434" t="s">
        <v>6432</v>
      </c>
      <c r="D823" s="363" t="s">
        <v>6433</v>
      </c>
      <c r="E823" s="367"/>
      <c r="F823" s="365"/>
      <c r="G823" s="368"/>
      <c r="H823" s="655"/>
      <c r="I823" s="365"/>
      <c r="J823" s="366"/>
      <c r="K823" s="367"/>
      <c r="L823" s="365"/>
      <c r="M823" s="368"/>
      <c r="N823" s="655"/>
      <c r="O823" s="365"/>
      <c r="P823" s="366"/>
      <c r="Q823" s="367"/>
      <c r="R823" s="365"/>
      <c r="S823" s="368"/>
      <c r="T823" s="655"/>
      <c r="U823" s="365"/>
      <c r="V823" s="366"/>
      <c r="W823" s="364"/>
      <c r="X823" s="365"/>
      <c r="Y823" s="368"/>
      <c r="Z823" s="655"/>
      <c r="AA823" s="365"/>
      <c r="AB823" s="366"/>
      <c r="AC823" s="364"/>
      <c r="AD823" s="365"/>
      <c r="AE823" s="368"/>
      <c r="AF823" s="655"/>
      <c r="AG823" s="365"/>
      <c r="AH823" s="366"/>
      <c r="AI823" s="364"/>
      <c r="AJ823" s="365"/>
      <c r="AK823" s="368"/>
      <c r="AL823" s="655"/>
      <c r="AM823" s="365"/>
      <c r="AN823" s="366"/>
      <c r="AO823" s="369" t="s">
        <v>63</v>
      </c>
      <c r="AP823" s="481"/>
      <c r="AQ823" s="372"/>
      <c r="AR823" s="653" t="s">
        <v>7472</v>
      </c>
      <c r="AS823" s="353"/>
      <c r="AT823" s="382">
        <v>0.0</v>
      </c>
      <c r="AU823" s="657">
        <v>100.0</v>
      </c>
      <c r="AV823" s="382">
        <v>0.0</v>
      </c>
      <c r="AW823" s="658">
        <v>100.0</v>
      </c>
      <c r="AX823" s="393" t="s">
        <v>3039</v>
      </c>
    </row>
    <row r="824">
      <c r="A824" s="480" t="s">
        <v>5135</v>
      </c>
      <c r="B824" s="433">
        <v>46170.0</v>
      </c>
      <c r="C824" s="434" t="s">
        <v>6434</v>
      </c>
      <c r="D824" s="363" t="s">
        <v>6435</v>
      </c>
      <c r="E824" s="367"/>
      <c r="F824" s="365"/>
      <c r="G824" s="368"/>
      <c r="H824" s="655"/>
      <c r="I824" s="365"/>
      <c r="J824" s="366"/>
      <c r="K824" s="367"/>
      <c r="L824" s="365"/>
      <c r="M824" s="368"/>
      <c r="N824" s="655"/>
      <c r="O824" s="365"/>
      <c r="P824" s="366"/>
      <c r="Q824" s="367"/>
      <c r="R824" s="365"/>
      <c r="S824" s="368"/>
      <c r="T824" s="655"/>
      <c r="U824" s="365"/>
      <c r="V824" s="366"/>
      <c r="W824" s="364"/>
      <c r="X824" s="365"/>
      <c r="Y824" s="368"/>
      <c r="Z824" s="655"/>
      <c r="AA824" s="365"/>
      <c r="AB824" s="366"/>
      <c r="AC824" s="364"/>
      <c r="AD824" s="365"/>
      <c r="AE824" s="368"/>
      <c r="AF824" s="655"/>
      <c r="AG824" s="365"/>
      <c r="AH824" s="366"/>
      <c r="AI824" s="364"/>
      <c r="AJ824" s="365"/>
      <c r="AK824" s="368"/>
      <c r="AL824" s="655"/>
      <c r="AM824" s="365"/>
      <c r="AN824" s="366"/>
      <c r="AO824" s="369" t="s">
        <v>63</v>
      </c>
      <c r="AP824" s="481"/>
      <c r="AQ824" s="372"/>
      <c r="AR824" s="653" t="s">
        <v>7472</v>
      </c>
      <c r="AS824" s="353"/>
      <c r="AT824" s="382">
        <v>0.0</v>
      </c>
      <c r="AU824" s="657">
        <v>100.0</v>
      </c>
      <c r="AV824" s="382">
        <v>0.0</v>
      </c>
      <c r="AW824" s="658">
        <v>100.0</v>
      </c>
      <c r="AX824" s="393" t="s">
        <v>3039</v>
      </c>
    </row>
    <row r="825">
      <c r="A825" s="480" t="s">
        <v>5135</v>
      </c>
      <c r="B825" s="433">
        <v>46170.0</v>
      </c>
      <c r="C825" s="434" t="s">
        <v>6436</v>
      </c>
      <c r="D825" s="363" t="s">
        <v>6437</v>
      </c>
      <c r="E825" s="367"/>
      <c r="F825" s="365"/>
      <c r="G825" s="368"/>
      <c r="H825" s="655"/>
      <c r="I825" s="365"/>
      <c r="J825" s="366"/>
      <c r="K825" s="367"/>
      <c r="L825" s="365"/>
      <c r="M825" s="368"/>
      <c r="N825" s="655"/>
      <c r="O825" s="365"/>
      <c r="P825" s="366"/>
      <c r="Q825" s="367"/>
      <c r="R825" s="365"/>
      <c r="S825" s="368"/>
      <c r="T825" s="655"/>
      <c r="U825" s="365"/>
      <c r="V825" s="366"/>
      <c r="W825" s="364"/>
      <c r="X825" s="365"/>
      <c r="Y825" s="368"/>
      <c r="Z825" s="655"/>
      <c r="AA825" s="365"/>
      <c r="AB825" s="366"/>
      <c r="AC825" s="364"/>
      <c r="AD825" s="365"/>
      <c r="AE825" s="368"/>
      <c r="AF825" s="655"/>
      <c r="AG825" s="365"/>
      <c r="AH825" s="366"/>
      <c r="AI825" s="364"/>
      <c r="AJ825" s="365"/>
      <c r="AK825" s="368"/>
      <c r="AL825" s="655"/>
      <c r="AM825" s="365"/>
      <c r="AN825" s="366"/>
      <c r="AO825" s="369" t="s">
        <v>764</v>
      </c>
      <c r="AP825" s="481"/>
      <c r="AQ825" s="372"/>
      <c r="AR825" s="653" t="s">
        <v>7472</v>
      </c>
      <c r="AS825" s="353"/>
      <c r="AT825" s="382">
        <v>0.0</v>
      </c>
      <c r="AU825" s="657">
        <v>100.0</v>
      </c>
      <c r="AV825" s="382">
        <v>0.0</v>
      </c>
      <c r="AW825" s="658">
        <v>100.0</v>
      </c>
      <c r="AX825" s="393" t="s">
        <v>3039</v>
      </c>
    </row>
    <row r="826">
      <c r="A826" s="480" t="s">
        <v>5135</v>
      </c>
      <c r="B826" s="433">
        <v>46170.0</v>
      </c>
      <c r="C826" s="434" t="s">
        <v>6438</v>
      </c>
      <c r="D826" s="363" t="s">
        <v>6439</v>
      </c>
      <c r="E826" s="367"/>
      <c r="F826" s="365"/>
      <c r="G826" s="368"/>
      <c r="H826" s="655"/>
      <c r="I826" s="365"/>
      <c r="J826" s="366"/>
      <c r="K826" s="367"/>
      <c r="L826" s="365"/>
      <c r="M826" s="368"/>
      <c r="N826" s="655"/>
      <c r="O826" s="365"/>
      <c r="P826" s="366"/>
      <c r="Q826" s="367"/>
      <c r="R826" s="365"/>
      <c r="S826" s="368"/>
      <c r="T826" s="655"/>
      <c r="U826" s="365"/>
      <c r="V826" s="366"/>
      <c r="W826" s="364"/>
      <c r="X826" s="365"/>
      <c r="Y826" s="368"/>
      <c r="Z826" s="655"/>
      <c r="AA826" s="365"/>
      <c r="AB826" s="366"/>
      <c r="AC826" s="364"/>
      <c r="AD826" s="365"/>
      <c r="AE826" s="368"/>
      <c r="AF826" s="655"/>
      <c r="AG826" s="365"/>
      <c r="AH826" s="366"/>
      <c r="AI826" s="364"/>
      <c r="AJ826" s="365"/>
      <c r="AK826" s="368"/>
      <c r="AL826" s="655"/>
      <c r="AM826" s="365"/>
      <c r="AN826" s="366"/>
      <c r="AO826" s="369" t="s">
        <v>764</v>
      </c>
      <c r="AP826" s="481"/>
      <c r="AQ826" s="372"/>
      <c r="AR826" s="653" t="s">
        <v>7472</v>
      </c>
      <c r="AS826" s="353"/>
      <c r="AT826" s="382">
        <v>0.0</v>
      </c>
      <c r="AU826" s="657">
        <v>100.0</v>
      </c>
      <c r="AV826" s="382">
        <v>0.0</v>
      </c>
      <c r="AW826" s="658">
        <v>100.0</v>
      </c>
      <c r="AX826" s="393" t="s">
        <v>3039</v>
      </c>
    </row>
    <row r="827">
      <c r="A827" s="480" t="s">
        <v>5135</v>
      </c>
      <c r="B827" s="433">
        <v>46170.0</v>
      </c>
      <c r="C827" s="434" t="s">
        <v>6440</v>
      </c>
      <c r="D827" s="363" t="s">
        <v>6441</v>
      </c>
      <c r="E827" s="367"/>
      <c r="F827" s="365"/>
      <c r="G827" s="368"/>
      <c r="H827" s="655"/>
      <c r="I827" s="365"/>
      <c r="J827" s="366"/>
      <c r="K827" s="367"/>
      <c r="L827" s="365"/>
      <c r="M827" s="368"/>
      <c r="N827" s="655"/>
      <c r="O827" s="365"/>
      <c r="P827" s="366"/>
      <c r="Q827" s="367"/>
      <c r="R827" s="365"/>
      <c r="S827" s="368"/>
      <c r="T827" s="655"/>
      <c r="U827" s="365"/>
      <c r="V827" s="366"/>
      <c r="W827" s="364"/>
      <c r="X827" s="365"/>
      <c r="Y827" s="368"/>
      <c r="Z827" s="655"/>
      <c r="AA827" s="365"/>
      <c r="AB827" s="366"/>
      <c r="AC827" s="364"/>
      <c r="AD827" s="365"/>
      <c r="AE827" s="368"/>
      <c r="AF827" s="655"/>
      <c r="AG827" s="365"/>
      <c r="AH827" s="366"/>
      <c r="AI827" s="364"/>
      <c r="AJ827" s="365"/>
      <c r="AK827" s="368"/>
      <c r="AL827" s="655"/>
      <c r="AM827" s="365"/>
      <c r="AN827" s="366"/>
      <c r="AO827" s="369" t="s">
        <v>876</v>
      </c>
      <c r="AP827" s="481"/>
      <c r="AQ827" s="372"/>
      <c r="AR827" s="653" t="s">
        <v>7472</v>
      </c>
      <c r="AS827" s="353"/>
      <c r="AT827" s="382">
        <v>0.0</v>
      </c>
      <c r="AU827" s="657">
        <v>100.0</v>
      </c>
      <c r="AV827" s="382">
        <v>0.0</v>
      </c>
      <c r="AW827" s="658">
        <v>100.0</v>
      </c>
      <c r="AX827" s="393" t="s">
        <v>3049</v>
      </c>
    </row>
    <row r="828">
      <c r="A828" s="480" t="s">
        <v>5135</v>
      </c>
      <c r="B828" s="433">
        <v>46170.0</v>
      </c>
      <c r="C828" s="434" t="s">
        <v>6442</v>
      </c>
      <c r="D828" s="363" t="s">
        <v>6443</v>
      </c>
      <c r="E828" s="367"/>
      <c r="F828" s="365"/>
      <c r="G828" s="368"/>
      <c r="H828" s="655"/>
      <c r="I828" s="365"/>
      <c r="J828" s="366"/>
      <c r="K828" s="367"/>
      <c r="L828" s="365"/>
      <c r="M828" s="368"/>
      <c r="N828" s="655"/>
      <c r="O828" s="365"/>
      <c r="P828" s="366"/>
      <c r="Q828" s="367"/>
      <c r="R828" s="365"/>
      <c r="S828" s="368"/>
      <c r="T828" s="655"/>
      <c r="U828" s="365"/>
      <c r="V828" s="366"/>
      <c r="W828" s="364"/>
      <c r="X828" s="365"/>
      <c r="Y828" s="368"/>
      <c r="Z828" s="655"/>
      <c r="AA828" s="365"/>
      <c r="AB828" s="366"/>
      <c r="AC828" s="364"/>
      <c r="AD828" s="365"/>
      <c r="AE828" s="368"/>
      <c r="AF828" s="655"/>
      <c r="AG828" s="365"/>
      <c r="AH828" s="366"/>
      <c r="AI828" s="364"/>
      <c r="AJ828" s="365"/>
      <c r="AK828" s="368"/>
      <c r="AL828" s="655"/>
      <c r="AM828" s="365"/>
      <c r="AN828" s="366"/>
      <c r="AO828" s="369" t="s">
        <v>876</v>
      </c>
      <c r="AP828" s="481"/>
      <c r="AQ828" s="372"/>
      <c r="AR828" s="653" t="s">
        <v>7472</v>
      </c>
      <c r="AS828" s="353"/>
      <c r="AT828" s="382">
        <v>0.0</v>
      </c>
      <c r="AU828" s="657">
        <v>100.0</v>
      </c>
      <c r="AV828" s="382">
        <v>0.0</v>
      </c>
      <c r="AW828" s="658">
        <v>100.0</v>
      </c>
      <c r="AX828" s="393" t="s">
        <v>3049</v>
      </c>
    </row>
    <row r="829">
      <c r="A829" s="480" t="s">
        <v>5135</v>
      </c>
      <c r="B829" s="433">
        <v>46170.0</v>
      </c>
      <c r="C829" s="434" t="s">
        <v>6444</v>
      </c>
      <c r="D829" s="363" t="s">
        <v>6445</v>
      </c>
      <c r="E829" s="367"/>
      <c r="F829" s="365"/>
      <c r="G829" s="368"/>
      <c r="H829" s="655"/>
      <c r="I829" s="365"/>
      <c r="J829" s="366"/>
      <c r="K829" s="367"/>
      <c r="L829" s="365"/>
      <c r="M829" s="368"/>
      <c r="N829" s="655"/>
      <c r="O829" s="365"/>
      <c r="P829" s="366"/>
      <c r="Q829" s="367"/>
      <c r="R829" s="365"/>
      <c r="S829" s="368"/>
      <c r="T829" s="655"/>
      <c r="U829" s="365"/>
      <c r="V829" s="366"/>
      <c r="W829" s="364"/>
      <c r="X829" s="365"/>
      <c r="Y829" s="368"/>
      <c r="Z829" s="655"/>
      <c r="AA829" s="365"/>
      <c r="AB829" s="366"/>
      <c r="AC829" s="364"/>
      <c r="AD829" s="365"/>
      <c r="AE829" s="368"/>
      <c r="AF829" s="655"/>
      <c r="AG829" s="365"/>
      <c r="AH829" s="366"/>
      <c r="AI829" s="364"/>
      <c r="AJ829" s="365"/>
      <c r="AK829" s="368"/>
      <c r="AL829" s="655"/>
      <c r="AM829" s="365"/>
      <c r="AN829" s="366"/>
      <c r="AO829" s="369" t="s">
        <v>712</v>
      </c>
      <c r="AP829" s="481"/>
      <c r="AQ829" s="372"/>
      <c r="AR829" s="653" t="s">
        <v>7472</v>
      </c>
      <c r="AS829" s="353"/>
      <c r="AT829" s="382">
        <v>0.0</v>
      </c>
      <c r="AU829" s="657">
        <v>100.0</v>
      </c>
      <c r="AV829" s="382">
        <v>0.0</v>
      </c>
      <c r="AW829" s="658">
        <v>100.0</v>
      </c>
      <c r="AX829" s="393" t="s">
        <v>3039</v>
      </c>
    </row>
    <row r="830">
      <c r="A830" s="480" t="s">
        <v>5135</v>
      </c>
      <c r="B830" s="433">
        <v>46170.0</v>
      </c>
      <c r="C830" s="434" t="s">
        <v>6446</v>
      </c>
      <c r="D830" s="363" t="s">
        <v>6447</v>
      </c>
      <c r="E830" s="367"/>
      <c r="F830" s="365"/>
      <c r="G830" s="368"/>
      <c r="H830" s="655"/>
      <c r="I830" s="365"/>
      <c r="J830" s="366"/>
      <c r="K830" s="367"/>
      <c r="L830" s="365"/>
      <c r="M830" s="368"/>
      <c r="N830" s="655"/>
      <c r="O830" s="365"/>
      <c r="P830" s="366"/>
      <c r="Q830" s="367"/>
      <c r="R830" s="365"/>
      <c r="S830" s="368"/>
      <c r="T830" s="655"/>
      <c r="U830" s="365"/>
      <c r="V830" s="366"/>
      <c r="W830" s="364"/>
      <c r="X830" s="365"/>
      <c r="Y830" s="368"/>
      <c r="Z830" s="655"/>
      <c r="AA830" s="365"/>
      <c r="AB830" s="366"/>
      <c r="AC830" s="364"/>
      <c r="AD830" s="365"/>
      <c r="AE830" s="368"/>
      <c r="AF830" s="655"/>
      <c r="AG830" s="365"/>
      <c r="AH830" s="366"/>
      <c r="AI830" s="364"/>
      <c r="AJ830" s="365"/>
      <c r="AK830" s="368"/>
      <c r="AL830" s="655"/>
      <c r="AM830" s="365"/>
      <c r="AN830" s="366"/>
      <c r="AO830" s="369" t="s">
        <v>712</v>
      </c>
      <c r="AP830" s="481"/>
      <c r="AQ830" s="372"/>
      <c r="AR830" s="653" t="s">
        <v>7472</v>
      </c>
      <c r="AS830" s="353"/>
      <c r="AT830" s="382">
        <v>0.0</v>
      </c>
      <c r="AU830" s="657">
        <v>100.0</v>
      </c>
      <c r="AV830" s="382">
        <v>0.0</v>
      </c>
      <c r="AW830" s="658">
        <v>100.0</v>
      </c>
      <c r="AX830" s="393" t="s">
        <v>3039</v>
      </c>
    </row>
    <row r="831">
      <c r="A831" s="480" t="s">
        <v>5135</v>
      </c>
      <c r="B831" s="433">
        <v>46170.0</v>
      </c>
      <c r="C831" s="434" t="s">
        <v>6448</v>
      </c>
      <c r="D831" s="363" t="s">
        <v>6449</v>
      </c>
      <c r="E831" s="367"/>
      <c r="F831" s="365"/>
      <c r="G831" s="368"/>
      <c r="H831" s="655"/>
      <c r="I831" s="365"/>
      <c r="J831" s="366"/>
      <c r="K831" s="367"/>
      <c r="L831" s="365"/>
      <c r="M831" s="368"/>
      <c r="N831" s="655"/>
      <c r="O831" s="365"/>
      <c r="P831" s="366"/>
      <c r="Q831" s="367"/>
      <c r="R831" s="365"/>
      <c r="S831" s="368"/>
      <c r="T831" s="655"/>
      <c r="U831" s="365"/>
      <c r="V831" s="366"/>
      <c r="W831" s="364"/>
      <c r="X831" s="365"/>
      <c r="Y831" s="368"/>
      <c r="Z831" s="655"/>
      <c r="AA831" s="365"/>
      <c r="AB831" s="366"/>
      <c r="AC831" s="364"/>
      <c r="AD831" s="365"/>
      <c r="AE831" s="368"/>
      <c r="AF831" s="655"/>
      <c r="AG831" s="365"/>
      <c r="AH831" s="366"/>
      <c r="AI831" s="364"/>
      <c r="AJ831" s="365"/>
      <c r="AK831" s="368"/>
      <c r="AL831" s="655"/>
      <c r="AM831" s="365"/>
      <c r="AN831" s="366"/>
      <c r="AO831" s="369" t="s">
        <v>2590</v>
      </c>
      <c r="AP831" s="481"/>
      <c r="AQ831" s="372"/>
      <c r="AR831" s="653" t="s">
        <v>7472</v>
      </c>
      <c r="AS831" s="353"/>
      <c r="AT831" s="382">
        <v>0.0</v>
      </c>
      <c r="AU831" s="657">
        <v>100.0</v>
      </c>
      <c r="AV831" s="382">
        <v>0.0</v>
      </c>
      <c r="AW831" s="658">
        <v>100.0</v>
      </c>
      <c r="AX831" s="393" t="s">
        <v>3039</v>
      </c>
    </row>
    <row r="832">
      <c r="A832" s="480" t="s">
        <v>5135</v>
      </c>
      <c r="B832" s="433">
        <v>46170.0</v>
      </c>
      <c r="C832" s="434" t="s">
        <v>6450</v>
      </c>
      <c r="D832" s="363" t="s">
        <v>6451</v>
      </c>
      <c r="E832" s="367"/>
      <c r="F832" s="365"/>
      <c r="G832" s="368"/>
      <c r="H832" s="655"/>
      <c r="I832" s="365"/>
      <c r="J832" s="366"/>
      <c r="K832" s="367"/>
      <c r="L832" s="365"/>
      <c r="M832" s="368"/>
      <c r="N832" s="655"/>
      <c r="O832" s="365"/>
      <c r="P832" s="366"/>
      <c r="Q832" s="367"/>
      <c r="R832" s="365"/>
      <c r="S832" s="368"/>
      <c r="T832" s="655"/>
      <c r="U832" s="365"/>
      <c r="V832" s="366"/>
      <c r="W832" s="364"/>
      <c r="X832" s="365"/>
      <c r="Y832" s="368"/>
      <c r="Z832" s="655"/>
      <c r="AA832" s="365"/>
      <c r="AB832" s="366"/>
      <c r="AC832" s="364"/>
      <c r="AD832" s="365"/>
      <c r="AE832" s="368"/>
      <c r="AF832" s="655"/>
      <c r="AG832" s="365"/>
      <c r="AH832" s="366"/>
      <c r="AI832" s="364"/>
      <c r="AJ832" s="365"/>
      <c r="AK832" s="368"/>
      <c r="AL832" s="655"/>
      <c r="AM832" s="365"/>
      <c r="AN832" s="366"/>
      <c r="AO832" s="369" t="s">
        <v>2590</v>
      </c>
      <c r="AP832" s="481"/>
      <c r="AQ832" s="372"/>
      <c r="AR832" s="653" t="s">
        <v>7472</v>
      </c>
      <c r="AS832" s="353"/>
      <c r="AT832" s="382">
        <v>0.0</v>
      </c>
      <c r="AU832" s="657">
        <v>100.0</v>
      </c>
      <c r="AV832" s="382">
        <v>0.0</v>
      </c>
      <c r="AW832" s="658">
        <v>100.0</v>
      </c>
      <c r="AX832" s="393" t="s">
        <v>3039</v>
      </c>
    </row>
    <row r="833">
      <c r="A833" s="480" t="s">
        <v>5135</v>
      </c>
      <c r="B833" s="433">
        <v>46170.0</v>
      </c>
      <c r="C833" s="434" t="s">
        <v>6452</v>
      </c>
      <c r="D833" s="363" t="s">
        <v>6453</v>
      </c>
      <c r="E833" s="367"/>
      <c r="F833" s="365"/>
      <c r="G833" s="368"/>
      <c r="H833" s="655"/>
      <c r="I833" s="365"/>
      <c r="J833" s="366"/>
      <c r="K833" s="367"/>
      <c r="L833" s="365">
        <v>1.0</v>
      </c>
      <c r="M833" s="368"/>
      <c r="N833" s="655"/>
      <c r="O833" s="365"/>
      <c r="P833" s="366"/>
      <c r="Q833" s="367"/>
      <c r="R833" s="365">
        <v>1.0</v>
      </c>
      <c r="S833" s="368"/>
      <c r="T833" s="655"/>
      <c r="U833" s="365"/>
      <c r="V833" s="366"/>
      <c r="W833" s="364"/>
      <c r="X833" s="365"/>
      <c r="Y833" s="368"/>
      <c r="Z833" s="655"/>
      <c r="AA833" s="365"/>
      <c r="AB833" s="366"/>
      <c r="AC833" s="364"/>
      <c r="AD833" s="365"/>
      <c r="AE833" s="368"/>
      <c r="AF833" s="655"/>
      <c r="AG833" s="365"/>
      <c r="AH833" s="366"/>
      <c r="AI833" s="364"/>
      <c r="AJ833" s="365"/>
      <c r="AK833" s="368"/>
      <c r="AL833" s="655"/>
      <c r="AM833" s="365"/>
      <c r="AN833" s="366"/>
      <c r="AO833" s="369" t="s">
        <v>122</v>
      </c>
      <c r="AP833" s="481"/>
      <c r="AQ833" s="380" t="s">
        <v>8216</v>
      </c>
      <c r="AR833" s="653" t="s">
        <v>7472</v>
      </c>
      <c r="AS833" s="353"/>
      <c r="AT833" s="382">
        <v>6.0</v>
      </c>
      <c r="AU833" s="657">
        <v>94.0</v>
      </c>
      <c r="AV833" s="382">
        <v>0.0</v>
      </c>
      <c r="AW833" s="658">
        <v>100.0</v>
      </c>
      <c r="AX833" s="393" t="s">
        <v>3037</v>
      </c>
    </row>
    <row r="834">
      <c r="A834" s="480" t="s">
        <v>5135</v>
      </c>
      <c r="B834" s="433">
        <v>46170.0</v>
      </c>
      <c r="C834" s="434" t="s">
        <v>6454</v>
      </c>
      <c r="D834" s="363" t="s">
        <v>6455</v>
      </c>
      <c r="E834" s="367"/>
      <c r="F834" s="365"/>
      <c r="G834" s="368"/>
      <c r="H834" s="655"/>
      <c r="I834" s="365"/>
      <c r="J834" s="366"/>
      <c r="K834" s="367"/>
      <c r="L834" s="365"/>
      <c r="M834" s="368"/>
      <c r="N834" s="655"/>
      <c r="O834" s="365"/>
      <c r="P834" s="366"/>
      <c r="Q834" s="367"/>
      <c r="R834" s="365"/>
      <c r="S834" s="368"/>
      <c r="T834" s="655"/>
      <c r="U834" s="365"/>
      <c r="V834" s="366"/>
      <c r="W834" s="364"/>
      <c r="X834" s="365"/>
      <c r="Y834" s="368"/>
      <c r="Z834" s="655"/>
      <c r="AA834" s="365"/>
      <c r="AB834" s="366"/>
      <c r="AC834" s="364"/>
      <c r="AD834" s="365"/>
      <c r="AE834" s="368"/>
      <c r="AF834" s="655"/>
      <c r="AG834" s="365"/>
      <c r="AH834" s="366"/>
      <c r="AI834" s="364"/>
      <c r="AJ834" s="365"/>
      <c r="AK834" s="368"/>
      <c r="AL834" s="655"/>
      <c r="AM834" s="365"/>
      <c r="AN834" s="366"/>
      <c r="AO834" s="369" t="s">
        <v>122</v>
      </c>
      <c r="AP834" s="481"/>
      <c r="AQ834" s="372"/>
      <c r="AR834" s="653" t="s">
        <v>7472</v>
      </c>
      <c r="AS834" s="353"/>
      <c r="AT834" s="382">
        <v>0.0</v>
      </c>
      <c r="AU834" s="657">
        <v>100.0</v>
      </c>
      <c r="AV834" s="382">
        <v>0.0</v>
      </c>
      <c r="AW834" s="658">
        <v>100.0</v>
      </c>
      <c r="AX834" s="393" t="s">
        <v>3037</v>
      </c>
    </row>
    <row r="835">
      <c r="A835" s="480" t="s">
        <v>5135</v>
      </c>
      <c r="B835" s="433">
        <v>46170.0</v>
      </c>
      <c r="C835" s="434" t="s">
        <v>6456</v>
      </c>
      <c r="D835" s="363" t="s">
        <v>6457</v>
      </c>
      <c r="E835" s="367"/>
      <c r="F835" s="365"/>
      <c r="G835" s="368"/>
      <c r="H835" s="655"/>
      <c r="I835" s="365"/>
      <c r="J835" s="366"/>
      <c r="K835" s="367"/>
      <c r="L835" s="365"/>
      <c r="M835" s="368"/>
      <c r="N835" s="655"/>
      <c r="O835" s="365"/>
      <c r="P835" s="366"/>
      <c r="Q835" s="367"/>
      <c r="R835" s="365"/>
      <c r="S835" s="368"/>
      <c r="T835" s="655"/>
      <c r="U835" s="365"/>
      <c r="V835" s="366"/>
      <c r="W835" s="364"/>
      <c r="X835" s="365"/>
      <c r="Y835" s="368"/>
      <c r="Z835" s="655"/>
      <c r="AA835" s="365"/>
      <c r="AB835" s="366"/>
      <c r="AC835" s="364"/>
      <c r="AD835" s="365"/>
      <c r="AE835" s="368"/>
      <c r="AF835" s="655"/>
      <c r="AG835" s="365"/>
      <c r="AH835" s="366"/>
      <c r="AI835" s="364"/>
      <c r="AJ835" s="365"/>
      <c r="AK835" s="368"/>
      <c r="AL835" s="655"/>
      <c r="AM835" s="365"/>
      <c r="AN835" s="366"/>
      <c r="AO835" s="369" t="s">
        <v>2990</v>
      </c>
      <c r="AP835" s="481"/>
      <c r="AQ835" s="372"/>
      <c r="AR835" s="653" t="s">
        <v>7472</v>
      </c>
      <c r="AS835" s="353"/>
      <c r="AT835" s="382">
        <v>0.0</v>
      </c>
      <c r="AU835" s="657">
        <v>100.0</v>
      </c>
      <c r="AV835" s="382">
        <v>0.0</v>
      </c>
      <c r="AW835" s="658">
        <v>100.0</v>
      </c>
      <c r="AX835" s="393" t="s">
        <v>3039</v>
      </c>
    </row>
    <row r="836">
      <c r="A836" s="480" t="s">
        <v>5135</v>
      </c>
      <c r="B836" s="433">
        <v>46170.0</v>
      </c>
      <c r="C836" s="434" t="s">
        <v>6458</v>
      </c>
      <c r="D836" s="363" t="s">
        <v>6459</v>
      </c>
      <c r="E836" s="367"/>
      <c r="F836" s="365"/>
      <c r="G836" s="368"/>
      <c r="H836" s="655"/>
      <c r="I836" s="365"/>
      <c r="J836" s="366"/>
      <c r="K836" s="367"/>
      <c r="L836" s="365"/>
      <c r="M836" s="368"/>
      <c r="N836" s="655"/>
      <c r="O836" s="365"/>
      <c r="P836" s="366"/>
      <c r="Q836" s="367"/>
      <c r="R836" s="365"/>
      <c r="S836" s="368"/>
      <c r="T836" s="655"/>
      <c r="U836" s="365"/>
      <c r="V836" s="366"/>
      <c r="W836" s="364"/>
      <c r="X836" s="365"/>
      <c r="Y836" s="368"/>
      <c r="Z836" s="655"/>
      <c r="AA836" s="365"/>
      <c r="AB836" s="366"/>
      <c r="AC836" s="364"/>
      <c r="AD836" s="365"/>
      <c r="AE836" s="368"/>
      <c r="AF836" s="655"/>
      <c r="AG836" s="365"/>
      <c r="AH836" s="366"/>
      <c r="AI836" s="364"/>
      <c r="AJ836" s="365"/>
      <c r="AK836" s="368"/>
      <c r="AL836" s="655"/>
      <c r="AM836" s="365"/>
      <c r="AN836" s="366"/>
      <c r="AO836" s="369" t="s">
        <v>2104</v>
      </c>
      <c r="AP836" s="481" t="s">
        <v>2568</v>
      </c>
      <c r="AQ836" s="372"/>
      <c r="AR836" s="653" t="s">
        <v>7472</v>
      </c>
      <c r="AS836" s="353"/>
      <c r="AT836" s="382">
        <v>0.0</v>
      </c>
      <c r="AU836" s="657">
        <v>100.0</v>
      </c>
      <c r="AV836" s="382">
        <v>0.0</v>
      </c>
      <c r="AW836" s="658">
        <v>100.0</v>
      </c>
      <c r="AX836" s="393" t="s">
        <v>3039</v>
      </c>
    </row>
    <row r="837">
      <c r="A837" s="480" t="s">
        <v>5135</v>
      </c>
      <c r="B837" s="433">
        <v>46170.0</v>
      </c>
      <c r="C837" s="434" t="s">
        <v>6460</v>
      </c>
      <c r="D837" s="363" t="s">
        <v>6461</v>
      </c>
      <c r="E837" s="367"/>
      <c r="F837" s="365"/>
      <c r="G837" s="368"/>
      <c r="H837" s="655"/>
      <c r="I837" s="365"/>
      <c r="J837" s="366"/>
      <c r="K837" s="367"/>
      <c r="L837" s="365"/>
      <c r="M837" s="368"/>
      <c r="N837" s="655"/>
      <c r="O837" s="365"/>
      <c r="P837" s="366"/>
      <c r="Q837" s="367"/>
      <c r="R837" s="365"/>
      <c r="S837" s="368"/>
      <c r="T837" s="655"/>
      <c r="U837" s="365"/>
      <c r="V837" s="366"/>
      <c r="W837" s="364"/>
      <c r="X837" s="365"/>
      <c r="Y837" s="368"/>
      <c r="Z837" s="655"/>
      <c r="AA837" s="365"/>
      <c r="AB837" s="366"/>
      <c r="AC837" s="364"/>
      <c r="AD837" s="365"/>
      <c r="AE837" s="368"/>
      <c r="AF837" s="655"/>
      <c r="AG837" s="365"/>
      <c r="AH837" s="366"/>
      <c r="AI837" s="364"/>
      <c r="AJ837" s="365"/>
      <c r="AK837" s="368"/>
      <c r="AL837" s="655"/>
      <c r="AM837" s="365"/>
      <c r="AN837" s="366"/>
      <c r="AO837" s="369" t="s">
        <v>2104</v>
      </c>
      <c r="AP837" s="481"/>
      <c r="AQ837" s="372"/>
      <c r="AR837" s="653" t="s">
        <v>7472</v>
      </c>
      <c r="AS837" s="353"/>
      <c r="AT837" s="382">
        <v>0.0</v>
      </c>
      <c r="AU837" s="657">
        <v>100.0</v>
      </c>
      <c r="AV837" s="382">
        <v>0.0</v>
      </c>
      <c r="AW837" s="658">
        <v>100.0</v>
      </c>
      <c r="AX837" s="393" t="s">
        <v>3039</v>
      </c>
    </row>
    <row r="838">
      <c r="A838" s="480" t="s">
        <v>5135</v>
      </c>
      <c r="B838" s="433">
        <v>46170.0</v>
      </c>
      <c r="C838" s="434" t="s">
        <v>6462</v>
      </c>
      <c r="D838" s="363" t="s">
        <v>6463</v>
      </c>
      <c r="E838" s="367"/>
      <c r="F838" s="365"/>
      <c r="G838" s="368"/>
      <c r="H838" s="655"/>
      <c r="I838" s="365"/>
      <c r="J838" s="366"/>
      <c r="K838" s="367"/>
      <c r="L838" s="365"/>
      <c r="M838" s="368"/>
      <c r="N838" s="655"/>
      <c r="O838" s="365"/>
      <c r="P838" s="366"/>
      <c r="Q838" s="367"/>
      <c r="R838" s="365"/>
      <c r="S838" s="368"/>
      <c r="T838" s="655"/>
      <c r="U838" s="365"/>
      <c r="V838" s="366"/>
      <c r="W838" s="364"/>
      <c r="X838" s="365"/>
      <c r="Y838" s="368"/>
      <c r="Z838" s="655"/>
      <c r="AA838" s="365"/>
      <c r="AB838" s="366"/>
      <c r="AC838" s="364"/>
      <c r="AD838" s="365"/>
      <c r="AE838" s="368"/>
      <c r="AF838" s="655"/>
      <c r="AG838" s="365"/>
      <c r="AH838" s="366"/>
      <c r="AI838" s="364"/>
      <c r="AJ838" s="365"/>
      <c r="AK838" s="368"/>
      <c r="AL838" s="655"/>
      <c r="AM838" s="365"/>
      <c r="AN838" s="366"/>
      <c r="AO838" s="369" t="s">
        <v>1453</v>
      </c>
      <c r="AP838" s="481"/>
      <c r="AQ838" s="372"/>
      <c r="AR838" s="653" t="s">
        <v>7472</v>
      </c>
      <c r="AS838" s="353"/>
      <c r="AT838" s="382">
        <v>0.0</v>
      </c>
      <c r="AU838" s="657">
        <v>100.0</v>
      </c>
      <c r="AV838" s="382">
        <v>0.0</v>
      </c>
      <c r="AW838" s="658">
        <v>100.0</v>
      </c>
      <c r="AX838" s="393" t="s">
        <v>3049</v>
      </c>
    </row>
    <row r="839">
      <c r="A839" s="480" t="s">
        <v>5135</v>
      </c>
      <c r="B839" s="433">
        <v>46170.0</v>
      </c>
      <c r="C839" s="434" t="s">
        <v>6464</v>
      </c>
      <c r="D839" s="363" t="s">
        <v>6465</v>
      </c>
      <c r="E839" s="367"/>
      <c r="F839" s="365"/>
      <c r="G839" s="368"/>
      <c r="H839" s="655"/>
      <c r="I839" s="365"/>
      <c r="J839" s="366"/>
      <c r="K839" s="367"/>
      <c r="L839" s="365"/>
      <c r="M839" s="368"/>
      <c r="N839" s="655"/>
      <c r="O839" s="365"/>
      <c r="P839" s="366"/>
      <c r="Q839" s="367"/>
      <c r="R839" s="365"/>
      <c r="S839" s="368"/>
      <c r="T839" s="655"/>
      <c r="U839" s="365"/>
      <c r="V839" s="366"/>
      <c r="W839" s="364"/>
      <c r="X839" s="365"/>
      <c r="Y839" s="368"/>
      <c r="Z839" s="655"/>
      <c r="AA839" s="365"/>
      <c r="AB839" s="366"/>
      <c r="AC839" s="364"/>
      <c r="AD839" s="365"/>
      <c r="AE839" s="368"/>
      <c r="AF839" s="655"/>
      <c r="AG839" s="365"/>
      <c r="AH839" s="366"/>
      <c r="AI839" s="364"/>
      <c r="AJ839" s="365"/>
      <c r="AK839" s="368"/>
      <c r="AL839" s="655"/>
      <c r="AM839" s="365"/>
      <c r="AN839" s="366"/>
      <c r="AO839" s="369" t="s">
        <v>1453</v>
      </c>
      <c r="AP839" s="481"/>
      <c r="AQ839" s="372"/>
      <c r="AR839" s="653" t="s">
        <v>7472</v>
      </c>
      <c r="AS839" s="353"/>
      <c r="AT839" s="382">
        <v>0.0</v>
      </c>
      <c r="AU839" s="657">
        <v>100.0</v>
      </c>
      <c r="AV839" s="382">
        <v>0.0</v>
      </c>
      <c r="AW839" s="658">
        <v>100.0</v>
      </c>
      <c r="AX839" s="393" t="s">
        <v>3049</v>
      </c>
    </row>
    <row r="840">
      <c r="A840" s="480" t="s">
        <v>5135</v>
      </c>
      <c r="B840" s="433">
        <v>46170.0</v>
      </c>
      <c r="C840" s="434" t="s">
        <v>6466</v>
      </c>
      <c r="D840" s="363" t="s">
        <v>6467</v>
      </c>
      <c r="E840" s="367"/>
      <c r="F840" s="365"/>
      <c r="G840" s="368"/>
      <c r="H840" s="655"/>
      <c r="I840" s="365"/>
      <c r="J840" s="366"/>
      <c r="K840" s="367"/>
      <c r="L840" s="365"/>
      <c r="M840" s="368"/>
      <c r="N840" s="655"/>
      <c r="O840" s="365"/>
      <c r="P840" s="366"/>
      <c r="Q840" s="367"/>
      <c r="R840" s="365"/>
      <c r="S840" s="368"/>
      <c r="T840" s="655"/>
      <c r="U840" s="365"/>
      <c r="V840" s="366"/>
      <c r="W840" s="364"/>
      <c r="X840" s="365"/>
      <c r="Y840" s="368"/>
      <c r="Z840" s="655"/>
      <c r="AA840" s="365"/>
      <c r="AB840" s="366"/>
      <c r="AC840" s="364"/>
      <c r="AD840" s="365"/>
      <c r="AE840" s="368"/>
      <c r="AF840" s="655"/>
      <c r="AG840" s="365"/>
      <c r="AH840" s="366"/>
      <c r="AI840" s="364"/>
      <c r="AJ840" s="365"/>
      <c r="AK840" s="368"/>
      <c r="AL840" s="655"/>
      <c r="AM840" s="365"/>
      <c r="AN840" s="366"/>
      <c r="AO840" s="369" t="s">
        <v>1376</v>
      </c>
      <c r="AP840" s="481"/>
      <c r="AQ840" s="372"/>
      <c r="AR840" s="653" t="s">
        <v>7472</v>
      </c>
      <c r="AS840" s="353"/>
      <c r="AT840" s="382">
        <v>0.0</v>
      </c>
      <c r="AU840" s="657">
        <v>100.0</v>
      </c>
      <c r="AV840" s="382">
        <v>0.0</v>
      </c>
      <c r="AW840" s="658">
        <v>100.0</v>
      </c>
      <c r="AX840" s="393" t="s">
        <v>3049</v>
      </c>
    </row>
    <row r="841">
      <c r="A841" s="480" t="s">
        <v>5135</v>
      </c>
      <c r="B841" s="433">
        <v>46170.0</v>
      </c>
      <c r="C841" s="434" t="s">
        <v>6468</v>
      </c>
      <c r="D841" s="363" t="s">
        <v>6469</v>
      </c>
      <c r="E841" s="367"/>
      <c r="F841" s="365"/>
      <c r="G841" s="368"/>
      <c r="H841" s="655"/>
      <c r="I841" s="365"/>
      <c r="J841" s="366"/>
      <c r="K841" s="367"/>
      <c r="L841" s="365"/>
      <c r="M841" s="368"/>
      <c r="N841" s="655"/>
      <c r="O841" s="365"/>
      <c r="P841" s="366"/>
      <c r="Q841" s="367"/>
      <c r="R841" s="365"/>
      <c r="S841" s="368"/>
      <c r="T841" s="655"/>
      <c r="U841" s="365"/>
      <c r="V841" s="366"/>
      <c r="W841" s="364"/>
      <c r="X841" s="365"/>
      <c r="Y841" s="368"/>
      <c r="Z841" s="655"/>
      <c r="AA841" s="365"/>
      <c r="AB841" s="366"/>
      <c r="AC841" s="364"/>
      <c r="AD841" s="365"/>
      <c r="AE841" s="368"/>
      <c r="AF841" s="655"/>
      <c r="AG841" s="365"/>
      <c r="AH841" s="366"/>
      <c r="AI841" s="364"/>
      <c r="AJ841" s="365"/>
      <c r="AK841" s="368"/>
      <c r="AL841" s="655"/>
      <c r="AM841" s="365"/>
      <c r="AN841" s="366"/>
      <c r="AO841" s="369" t="s">
        <v>1376</v>
      </c>
      <c r="AP841" s="481"/>
      <c r="AQ841" s="372"/>
      <c r="AR841" s="653" t="s">
        <v>7472</v>
      </c>
      <c r="AS841" s="353"/>
      <c r="AT841" s="382">
        <v>0.0</v>
      </c>
      <c r="AU841" s="657">
        <v>100.0</v>
      </c>
      <c r="AV841" s="382">
        <v>0.0</v>
      </c>
      <c r="AW841" s="658">
        <v>100.0</v>
      </c>
      <c r="AX841" s="393" t="s">
        <v>3049</v>
      </c>
    </row>
    <row r="842">
      <c r="A842" s="480" t="s">
        <v>5135</v>
      </c>
      <c r="B842" s="433">
        <v>46170.0</v>
      </c>
      <c r="C842" s="434" t="s">
        <v>6470</v>
      </c>
      <c r="D842" s="363" t="s">
        <v>6471</v>
      </c>
      <c r="E842" s="367"/>
      <c r="F842" s="365"/>
      <c r="G842" s="368"/>
      <c r="H842" s="655"/>
      <c r="I842" s="365"/>
      <c r="J842" s="366"/>
      <c r="K842" s="367"/>
      <c r="L842" s="365"/>
      <c r="M842" s="368"/>
      <c r="N842" s="655"/>
      <c r="O842" s="365"/>
      <c r="P842" s="366"/>
      <c r="Q842" s="367"/>
      <c r="R842" s="365"/>
      <c r="S842" s="368"/>
      <c r="T842" s="655"/>
      <c r="U842" s="365"/>
      <c r="V842" s="366"/>
      <c r="W842" s="364"/>
      <c r="X842" s="365"/>
      <c r="Y842" s="368"/>
      <c r="Z842" s="655"/>
      <c r="AA842" s="365"/>
      <c r="AB842" s="366"/>
      <c r="AC842" s="364"/>
      <c r="AD842" s="365"/>
      <c r="AE842" s="368"/>
      <c r="AF842" s="655"/>
      <c r="AG842" s="365"/>
      <c r="AH842" s="366"/>
      <c r="AI842" s="364"/>
      <c r="AJ842" s="365"/>
      <c r="AK842" s="368"/>
      <c r="AL842" s="655"/>
      <c r="AM842" s="365"/>
      <c r="AN842" s="366"/>
      <c r="AO842" s="369" t="s">
        <v>951</v>
      </c>
      <c r="AP842" s="481"/>
      <c r="AQ842" s="372"/>
      <c r="AR842" s="653" t="s">
        <v>7472</v>
      </c>
      <c r="AS842" s="353"/>
      <c r="AT842" s="382">
        <v>0.0</v>
      </c>
      <c r="AU842" s="657">
        <v>100.0</v>
      </c>
      <c r="AV842" s="382">
        <v>0.0</v>
      </c>
      <c r="AW842" s="658">
        <v>100.0</v>
      </c>
      <c r="AX842" s="393" t="s">
        <v>3022</v>
      </c>
    </row>
    <row r="843">
      <c r="A843" s="480" t="s">
        <v>5135</v>
      </c>
      <c r="B843" s="433">
        <v>46170.0</v>
      </c>
      <c r="C843" s="434" t="s">
        <v>6472</v>
      </c>
      <c r="D843" s="363" t="s">
        <v>6473</v>
      </c>
      <c r="E843" s="367"/>
      <c r="F843" s="365"/>
      <c r="G843" s="368"/>
      <c r="H843" s="655"/>
      <c r="I843" s="365"/>
      <c r="J843" s="366"/>
      <c r="K843" s="367"/>
      <c r="L843" s="365"/>
      <c r="M843" s="368"/>
      <c r="N843" s="655"/>
      <c r="O843" s="365"/>
      <c r="P843" s="366"/>
      <c r="Q843" s="367"/>
      <c r="R843" s="365"/>
      <c r="S843" s="368"/>
      <c r="T843" s="655"/>
      <c r="U843" s="365"/>
      <c r="V843" s="366"/>
      <c r="W843" s="364"/>
      <c r="X843" s="365"/>
      <c r="Y843" s="368"/>
      <c r="Z843" s="655"/>
      <c r="AA843" s="365"/>
      <c r="AB843" s="366"/>
      <c r="AC843" s="364"/>
      <c r="AD843" s="365"/>
      <c r="AE843" s="368"/>
      <c r="AF843" s="655"/>
      <c r="AG843" s="365"/>
      <c r="AH843" s="366"/>
      <c r="AI843" s="364"/>
      <c r="AJ843" s="365"/>
      <c r="AK843" s="368"/>
      <c r="AL843" s="655"/>
      <c r="AM843" s="365"/>
      <c r="AN843" s="366"/>
      <c r="AO843" s="369" t="s">
        <v>951</v>
      </c>
      <c r="AP843" s="481"/>
      <c r="AQ843" s="372"/>
      <c r="AR843" s="653" t="s">
        <v>7472</v>
      </c>
      <c r="AS843" s="353"/>
      <c r="AT843" s="382">
        <v>0.0</v>
      </c>
      <c r="AU843" s="657">
        <v>100.0</v>
      </c>
      <c r="AV843" s="382">
        <v>0.0</v>
      </c>
      <c r="AW843" s="658">
        <v>100.0</v>
      </c>
      <c r="AX843" s="393" t="s">
        <v>3022</v>
      </c>
    </row>
    <row r="844">
      <c r="A844" s="480" t="s">
        <v>5135</v>
      </c>
      <c r="B844" s="433">
        <v>46170.0</v>
      </c>
      <c r="C844" s="434" t="s">
        <v>8217</v>
      </c>
      <c r="D844" s="363" t="s">
        <v>8218</v>
      </c>
      <c r="E844" s="367"/>
      <c r="F844" s="365"/>
      <c r="G844" s="368"/>
      <c r="H844" s="655"/>
      <c r="I844" s="365"/>
      <c r="J844" s="366"/>
      <c r="K844" s="367"/>
      <c r="L844" s="365"/>
      <c r="M844" s="368"/>
      <c r="N844" s="655"/>
      <c r="O844" s="365"/>
      <c r="P844" s="366"/>
      <c r="Q844" s="367"/>
      <c r="R844" s="365"/>
      <c r="S844" s="368"/>
      <c r="T844" s="655"/>
      <c r="U844" s="365"/>
      <c r="V844" s="366"/>
      <c r="W844" s="364"/>
      <c r="X844" s="365"/>
      <c r="Y844" s="368"/>
      <c r="Z844" s="655"/>
      <c r="AA844" s="365"/>
      <c r="AB844" s="366"/>
      <c r="AC844" s="364"/>
      <c r="AD844" s="365"/>
      <c r="AE844" s="368"/>
      <c r="AF844" s="655"/>
      <c r="AG844" s="365"/>
      <c r="AH844" s="366"/>
      <c r="AI844" s="364"/>
      <c r="AJ844" s="365"/>
      <c r="AK844" s="368"/>
      <c r="AL844" s="655"/>
      <c r="AM844" s="365"/>
      <c r="AN844" s="366"/>
      <c r="AO844" s="369" t="s">
        <v>1235</v>
      </c>
      <c r="AP844" s="481"/>
      <c r="AQ844" s="372"/>
      <c r="AR844" s="653"/>
      <c r="AS844" s="353"/>
      <c r="AT844" s="382" t="s">
        <v>2869</v>
      </c>
      <c r="AU844" s="657" t="s">
        <v>2869</v>
      </c>
      <c r="AV844" s="382" t="s">
        <v>2869</v>
      </c>
      <c r="AW844" s="658" t="s">
        <v>2869</v>
      </c>
      <c r="AX844" s="393" t="s">
        <v>3031</v>
      </c>
    </row>
    <row r="845">
      <c r="A845" s="480" t="s">
        <v>5135</v>
      </c>
      <c r="B845" s="433">
        <v>46170.0</v>
      </c>
      <c r="C845" s="434" t="s">
        <v>6474</v>
      </c>
      <c r="D845" s="363" t="s">
        <v>6475</v>
      </c>
      <c r="E845" s="367"/>
      <c r="F845" s="365"/>
      <c r="G845" s="368"/>
      <c r="H845" s="655"/>
      <c r="I845" s="365"/>
      <c r="J845" s="366"/>
      <c r="K845" s="367"/>
      <c r="L845" s="365"/>
      <c r="M845" s="368"/>
      <c r="N845" s="655"/>
      <c r="O845" s="365"/>
      <c r="P845" s="366"/>
      <c r="Q845" s="367"/>
      <c r="R845" s="365"/>
      <c r="S845" s="368"/>
      <c r="T845" s="655"/>
      <c r="U845" s="365"/>
      <c r="V845" s="366"/>
      <c r="W845" s="364"/>
      <c r="X845" s="365"/>
      <c r="Y845" s="368"/>
      <c r="Z845" s="655"/>
      <c r="AA845" s="365"/>
      <c r="AB845" s="366"/>
      <c r="AC845" s="364"/>
      <c r="AD845" s="365"/>
      <c r="AE845" s="368"/>
      <c r="AF845" s="655"/>
      <c r="AG845" s="365"/>
      <c r="AH845" s="366"/>
      <c r="AI845" s="364"/>
      <c r="AJ845" s="365"/>
      <c r="AK845" s="368"/>
      <c r="AL845" s="655"/>
      <c r="AM845" s="365"/>
      <c r="AN845" s="366"/>
      <c r="AO845" s="369" t="s">
        <v>2059</v>
      </c>
      <c r="AP845" s="481" t="s">
        <v>2472</v>
      </c>
      <c r="AQ845" s="372"/>
      <c r="AR845" s="653" t="s">
        <v>7472</v>
      </c>
      <c r="AS845" s="353"/>
      <c r="AT845" s="382">
        <v>0.0</v>
      </c>
      <c r="AU845" s="657">
        <v>100.0</v>
      </c>
      <c r="AV845" s="382">
        <v>0.0</v>
      </c>
      <c r="AW845" s="658">
        <v>100.0</v>
      </c>
      <c r="AX845" s="393" t="s">
        <v>3037</v>
      </c>
    </row>
    <row r="846">
      <c r="A846" s="480" t="s">
        <v>5135</v>
      </c>
      <c r="B846" s="433">
        <v>46170.0</v>
      </c>
      <c r="C846" s="434" t="s">
        <v>6476</v>
      </c>
      <c r="D846" s="363" t="s">
        <v>6477</v>
      </c>
      <c r="E846" s="367"/>
      <c r="F846" s="365"/>
      <c r="G846" s="368"/>
      <c r="H846" s="655"/>
      <c r="I846" s="365"/>
      <c r="J846" s="366"/>
      <c r="K846" s="367"/>
      <c r="L846" s="365"/>
      <c r="M846" s="368"/>
      <c r="N846" s="655"/>
      <c r="O846" s="365"/>
      <c r="P846" s="366"/>
      <c r="Q846" s="367"/>
      <c r="R846" s="365"/>
      <c r="S846" s="368"/>
      <c r="T846" s="655"/>
      <c r="U846" s="365"/>
      <c r="V846" s="366"/>
      <c r="W846" s="364"/>
      <c r="X846" s="365"/>
      <c r="Y846" s="368"/>
      <c r="Z846" s="655"/>
      <c r="AA846" s="365"/>
      <c r="AB846" s="366"/>
      <c r="AC846" s="364"/>
      <c r="AD846" s="365"/>
      <c r="AE846" s="368"/>
      <c r="AF846" s="655"/>
      <c r="AG846" s="365"/>
      <c r="AH846" s="366"/>
      <c r="AI846" s="364"/>
      <c r="AJ846" s="365"/>
      <c r="AK846" s="368"/>
      <c r="AL846" s="655"/>
      <c r="AM846" s="365"/>
      <c r="AN846" s="366"/>
      <c r="AO846" s="369" t="s">
        <v>2020</v>
      </c>
      <c r="AP846" s="481"/>
      <c r="AQ846" s="372"/>
      <c r="AR846" s="653" t="s">
        <v>7472</v>
      </c>
      <c r="AS846" s="353"/>
      <c r="AT846" s="382">
        <v>0.0</v>
      </c>
      <c r="AU846" s="657">
        <v>100.0</v>
      </c>
      <c r="AV846" s="382">
        <v>0.0</v>
      </c>
      <c r="AW846" s="658">
        <v>100.0</v>
      </c>
      <c r="AX846" s="393" t="s">
        <v>3037</v>
      </c>
    </row>
    <row r="847">
      <c r="A847" s="480" t="s">
        <v>5135</v>
      </c>
      <c r="B847" s="433">
        <v>46170.0</v>
      </c>
      <c r="C847" s="434" t="s">
        <v>6478</v>
      </c>
      <c r="D847" s="363" t="s">
        <v>6479</v>
      </c>
      <c r="E847" s="367"/>
      <c r="F847" s="365"/>
      <c r="G847" s="368"/>
      <c r="H847" s="655"/>
      <c r="I847" s="365"/>
      <c r="J847" s="366"/>
      <c r="K847" s="367"/>
      <c r="L847" s="365"/>
      <c r="M847" s="368"/>
      <c r="N847" s="655"/>
      <c r="O847" s="365"/>
      <c r="P847" s="366"/>
      <c r="Q847" s="367"/>
      <c r="R847" s="365"/>
      <c r="S847" s="368"/>
      <c r="T847" s="655"/>
      <c r="U847" s="365"/>
      <c r="V847" s="366"/>
      <c r="W847" s="364"/>
      <c r="X847" s="365"/>
      <c r="Y847" s="368"/>
      <c r="Z847" s="655"/>
      <c r="AA847" s="365"/>
      <c r="AB847" s="366"/>
      <c r="AC847" s="364"/>
      <c r="AD847" s="365"/>
      <c r="AE847" s="368"/>
      <c r="AF847" s="655"/>
      <c r="AG847" s="365"/>
      <c r="AH847" s="366"/>
      <c r="AI847" s="364"/>
      <c r="AJ847" s="365"/>
      <c r="AK847" s="368"/>
      <c r="AL847" s="655"/>
      <c r="AM847" s="365"/>
      <c r="AN847" s="366"/>
      <c r="AO847" s="369" t="s">
        <v>2020</v>
      </c>
      <c r="AP847" s="481"/>
      <c r="AQ847" s="372"/>
      <c r="AR847" s="653" t="s">
        <v>7472</v>
      </c>
      <c r="AS847" s="353"/>
      <c r="AT847" s="382">
        <v>0.0</v>
      </c>
      <c r="AU847" s="657">
        <v>100.0</v>
      </c>
      <c r="AV847" s="382">
        <v>0.0</v>
      </c>
      <c r="AW847" s="658">
        <v>100.0</v>
      </c>
      <c r="AX847" s="393" t="s">
        <v>3037</v>
      </c>
    </row>
    <row r="848">
      <c r="A848" s="480" t="s">
        <v>5135</v>
      </c>
      <c r="B848" s="433">
        <v>46170.0</v>
      </c>
      <c r="C848" s="434" t="s">
        <v>6480</v>
      </c>
      <c r="D848" s="363" t="s">
        <v>6481</v>
      </c>
      <c r="E848" s="367"/>
      <c r="F848" s="365"/>
      <c r="G848" s="368"/>
      <c r="H848" s="655"/>
      <c r="I848" s="365"/>
      <c r="J848" s="366"/>
      <c r="K848" s="367"/>
      <c r="L848" s="365"/>
      <c r="M848" s="368"/>
      <c r="N848" s="655"/>
      <c r="O848" s="365"/>
      <c r="P848" s="366"/>
      <c r="Q848" s="367"/>
      <c r="R848" s="365"/>
      <c r="S848" s="368"/>
      <c r="T848" s="655"/>
      <c r="U848" s="365"/>
      <c r="V848" s="366"/>
      <c r="W848" s="364"/>
      <c r="X848" s="365"/>
      <c r="Y848" s="368"/>
      <c r="Z848" s="655"/>
      <c r="AA848" s="365"/>
      <c r="AB848" s="366"/>
      <c r="AC848" s="364"/>
      <c r="AD848" s="365"/>
      <c r="AE848" s="368"/>
      <c r="AF848" s="655"/>
      <c r="AG848" s="365"/>
      <c r="AH848" s="366"/>
      <c r="AI848" s="364"/>
      <c r="AJ848" s="365"/>
      <c r="AK848" s="368"/>
      <c r="AL848" s="655"/>
      <c r="AM848" s="365"/>
      <c r="AN848" s="366"/>
      <c r="AO848" s="369" t="s">
        <v>2308</v>
      </c>
      <c r="AP848" s="481"/>
      <c r="AQ848" s="372"/>
      <c r="AR848" s="653"/>
      <c r="AS848" s="353"/>
      <c r="AT848" s="382" t="s">
        <v>2869</v>
      </c>
      <c r="AU848" s="657" t="s">
        <v>2869</v>
      </c>
      <c r="AV848" s="382" t="s">
        <v>2869</v>
      </c>
      <c r="AW848" s="658" t="s">
        <v>2869</v>
      </c>
      <c r="AX848" s="359"/>
    </row>
    <row r="849">
      <c r="A849" s="480" t="s">
        <v>5135</v>
      </c>
      <c r="B849" s="433">
        <v>46170.0</v>
      </c>
      <c r="C849" s="434" t="s">
        <v>8219</v>
      </c>
      <c r="D849" s="363" t="s">
        <v>8220</v>
      </c>
      <c r="E849" s="367"/>
      <c r="F849" s="365"/>
      <c r="G849" s="368"/>
      <c r="H849" s="655"/>
      <c r="I849" s="365"/>
      <c r="J849" s="366"/>
      <c r="K849" s="367"/>
      <c r="L849" s="365"/>
      <c r="M849" s="368"/>
      <c r="N849" s="655"/>
      <c r="O849" s="365"/>
      <c r="P849" s="366"/>
      <c r="Q849" s="367"/>
      <c r="R849" s="365"/>
      <c r="S849" s="368"/>
      <c r="T849" s="655"/>
      <c r="U849" s="365"/>
      <c r="V849" s="366"/>
      <c r="W849" s="364"/>
      <c r="X849" s="365"/>
      <c r="Y849" s="368"/>
      <c r="Z849" s="655"/>
      <c r="AA849" s="365"/>
      <c r="AB849" s="366"/>
      <c r="AC849" s="364"/>
      <c r="AD849" s="365"/>
      <c r="AE849" s="368"/>
      <c r="AF849" s="655"/>
      <c r="AG849" s="365"/>
      <c r="AH849" s="366"/>
      <c r="AI849" s="364"/>
      <c r="AJ849" s="365"/>
      <c r="AK849" s="368"/>
      <c r="AL849" s="655"/>
      <c r="AM849" s="365"/>
      <c r="AN849" s="366"/>
      <c r="AO849" s="369" t="s">
        <v>2889</v>
      </c>
      <c r="AP849" s="481"/>
      <c r="AQ849" s="372"/>
      <c r="AR849" s="653"/>
      <c r="AS849" s="353"/>
      <c r="AT849" s="382" t="s">
        <v>2869</v>
      </c>
      <c r="AU849" s="657" t="s">
        <v>2869</v>
      </c>
      <c r="AV849" s="382" t="s">
        <v>2869</v>
      </c>
      <c r="AW849" s="658" t="s">
        <v>2869</v>
      </c>
      <c r="AX849" s="359"/>
    </row>
    <row r="850">
      <c r="A850" s="480" t="s">
        <v>5135</v>
      </c>
      <c r="B850" s="433">
        <v>46170.0</v>
      </c>
      <c r="C850" s="434" t="s">
        <v>8221</v>
      </c>
      <c r="D850" s="363" t="s">
        <v>8222</v>
      </c>
      <c r="E850" s="367"/>
      <c r="F850" s="365"/>
      <c r="G850" s="368"/>
      <c r="H850" s="655"/>
      <c r="I850" s="365"/>
      <c r="J850" s="366"/>
      <c r="K850" s="367"/>
      <c r="L850" s="365"/>
      <c r="M850" s="368"/>
      <c r="N850" s="655"/>
      <c r="O850" s="365"/>
      <c r="P850" s="366"/>
      <c r="Q850" s="367"/>
      <c r="R850" s="365"/>
      <c r="S850" s="368"/>
      <c r="T850" s="655"/>
      <c r="U850" s="365"/>
      <c r="V850" s="366"/>
      <c r="W850" s="364"/>
      <c r="X850" s="365"/>
      <c r="Y850" s="368"/>
      <c r="Z850" s="655"/>
      <c r="AA850" s="365"/>
      <c r="AB850" s="366"/>
      <c r="AC850" s="364"/>
      <c r="AD850" s="365"/>
      <c r="AE850" s="368"/>
      <c r="AF850" s="655"/>
      <c r="AG850" s="365"/>
      <c r="AH850" s="366"/>
      <c r="AI850" s="364"/>
      <c r="AJ850" s="365"/>
      <c r="AK850" s="368"/>
      <c r="AL850" s="655"/>
      <c r="AM850" s="365"/>
      <c r="AN850" s="366"/>
      <c r="AO850" s="369" t="s">
        <v>2889</v>
      </c>
      <c r="AP850" s="481"/>
      <c r="AQ850" s="372"/>
      <c r="AR850" s="653"/>
      <c r="AS850" s="353"/>
      <c r="AT850" s="382" t="s">
        <v>2869</v>
      </c>
      <c r="AU850" s="657" t="s">
        <v>2869</v>
      </c>
      <c r="AV850" s="382" t="s">
        <v>2869</v>
      </c>
      <c r="AW850" s="658" t="s">
        <v>2869</v>
      </c>
      <c r="AX850" s="359"/>
    </row>
    <row r="851">
      <c r="A851" s="480" t="s">
        <v>5135</v>
      </c>
      <c r="B851" s="433">
        <v>46170.0</v>
      </c>
      <c r="C851" s="434" t="s">
        <v>6482</v>
      </c>
      <c r="D851" s="363" t="s">
        <v>6483</v>
      </c>
      <c r="E851" s="367"/>
      <c r="F851" s="365"/>
      <c r="G851" s="368"/>
      <c r="H851" s="655"/>
      <c r="I851" s="365"/>
      <c r="J851" s="366"/>
      <c r="K851" s="367"/>
      <c r="L851" s="365"/>
      <c r="M851" s="368"/>
      <c r="N851" s="655"/>
      <c r="O851" s="365"/>
      <c r="P851" s="366"/>
      <c r="Q851" s="367"/>
      <c r="R851" s="365"/>
      <c r="S851" s="368"/>
      <c r="T851" s="655"/>
      <c r="U851" s="365"/>
      <c r="V851" s="366"/>
      <c r="W851" s="364"/>
      <c r="X851" s="365">
        <v>1.0</v>
      </c>
      <c r="Y851" s="368"/>
      <c r="Z851" s="655"/>
      <c r="AA851" s="365"/>
      <c r="AB851" s="366"/>
      <c r="AC851" s="364"/>
      <c r="AD851" s="365"/>
      <c r="AE851" s="368"/>
      <c r="AF851" s="655"/>
      <c r="AG851" s="365"/>
      <c r="AH851" s="366"/>
      <c r="AI851" s="364"/>
      <c r="AJ851" s="365"/>
      <c r="AK851" s="368"/>
      <c r="AL851" s="655"/>
      <c r="AM851" s="365"/>
      <c r="AN851" s="366"/>
      <c r="AO851" s="369" t="s">
        <v>661</v>
      </c>
      <c r="AP851" s="481"/>
      <c r="AQ851" s="380" t="s">
        <v>8223</v>
      </c>
      <c r="AR851" s="653" t="s">
        <v>7472</v>
      </c>
      <c r="AS851" s="353"/>
      <c r="AT851" s="382">
        <v>3.0</v>
      </c>
      <c r="AU851" s="657">
        <v>97.0</v>
      </c>
      <c r="AV851" s="382">
        <v>0.0</v>
      </c>
      <c r="AW851" s="658">
        <v>100.0</v>
      </c>
      <c r="AX851" s="393" t="s">
        <v>3039</v>
      </c>
    </row>
    <row r="852">
      <c r="A852" s="480" t="s">
        <v>5135</v>
      </c>
      <c r="B852" s="433">
        <v>46170.0</v>
      </c>
      <c r="C852" s="434" t="s">
        <v>6484</v>
      </c>
      <c r="D852" s="363" t="s">
        <v>6485</v>
      </c>
      <c r="E852" s="367"/>
      <c r="F852" s="365"/>
      <c r="G852" s="368"/>
      <c r="H852" s="655"/>
      <c r="I852" s="365"/>
      <c r="J852" s="366"/>
      <c r="K852" s="367"/>
      <c r="L852" s="365"/>
      <c r="M852" s="368"/>
      <c r="N852" s="655"/>
      <c r="O852" s="365"/>
      <c r="P852" s="366"/>
      <c r="Q852" s="367"/>
      <c r="R852" s="365"/>
      <c r="S852" s="368"/>
      <c r="T852" s="655"/>
      <c r="U852" s="365"/>
      <c r="V852" s="366"/>
      <c r="W852" s="364"/>
      <c r="X852" s="365"/>
      <c r="Y852" s="368"/>
      <c r="Z852" s="655"/>
      <c r="AA852" s="365"/>
      <c r="AB852" s="366"/>
      <c r="AC852" s="364"/>
      <c r="AD852" s="365"/>
      <c r="AE852" s="368"/>
      <c r="AF852" s="655"/>
      <c r="AG852" s="365"/>
      <c r="AH852" s="366"/>
      <c r="AI852" s="364"/>
      <c r="AJ852" s="365"/>
      <c r="AK852" s="368"/>
      <c r="AL852" s="655"/>
      <c r="AM852" s="365"/>
      <c r="AN852" s="366"/>
      <c r="AO852" s="369" t="s">
        <v>661</v>
      </c>
      <c r="AP852" s="481"/>
      <c r="AQ852" s="372"/>
      <c r="AR852" s="653" t="s">
        <v>7472</v>
      </c>
      <c r="AS852" s="353"/>
      <c r="AT852" s="382">
        <v>0.0</v>
      </c>
      <c r="AU852" s="657">
        <v>100.0</v>
      </c>
      <c r="AV852" s="382">
        <v>0.0</v>
      </c>
      <c r="AW852" s="658">
        <v>100.0</v>
      </c>
      <c r="AX852" s="393" t="s">
        <v>3039</v>
      </c>
    </row>
    <row r="853">
      <c r="A853" s="480" t="s">
        <v>5135</v>
      </c>
      <c r="B853" s="433">
        <v>46170.0</v>
      </c>
      <c r="C853" s="434" t="s">
        <v>8224</v>
      </c>
      <c r="D853" s="363" t="s">
        <v>8225</v>
      </c>
      <c r="E853" s="367"/>
      <c r="F853" s="365"/>
      <c r="G853" s="368"/>
      <c r="H853" s="655"/>
      <c r="I853" s="365"/>
      <c r="J853" s="366"/>
      <c r="K853" s="367"/>
      <c r="L853" s="365"/>
      <c r="M853" s="368"/>
      <c r="N853" s="655"/>
      <c r="O853" s="365"/>
      <c r="P853" s="366"/>
      <c r="Q853" s="367"/>
      <c r="R853" s="365"/>
      <c r="S853" s="368"/>
      <c r="T853" s="655"/>
      <c r="U853" s="365"/>
      <c r="V853" s="366"/>
      <c r="W853" s="364"/>
      <c r="X853" s="365"/>
      <c r="Y853" s="368"/>
      <c r="Z853" s="655"/>
      <c r="AA853" s="365"/>
      <c r="AB853" s="366"/>
      <c r="AC853" s="364"/>
      <c r="AD853" s="365"/>
      <c r="AE853" s="368"/>
      <c r="AF853" s="655"/>
      <c r="AG853" s="365"/>
      <c r="AH853" s="366"/>
      <c r="AI853" s="364"/>
      <c r="AJ853" s="365"/>
      <c r="AK853" s="368"/>
      <c r="AL853" s="655"/>
      <c r="AM853" s="365"/>
      <c r="AN853" s="366"/>
      <c r="AO853" s="369" t="s">
        <v>279</v>
      </c>
      <c r="AP853" s="481"/>
      <c r="AQ853" s="372"/>
      <c r="AR853" s="653"/>
      <c r="AS853" s="353"/>
      <c r="AT853" s="382" t="s">
        <v>2869</v>
      </c>
      <c r="AU853" s="657" t="s">
        <v>2869</v>
      </c>
      <c r="AV853" s="382" t="s">
        <v>2869</v>
      </c>
      <c r="AW853" s="658" t="s">
        <v>2869</v>
      </c>
      <c r="AX853" s="359"/>
    </row>
    <row r="854">
      <c r="A854" s="480" t="s">
        <v>5135</v>
      </c>
      <c r="B854" s="433">
        <v>46170.0</v>
      </c>
      <c r="C854" s="434" t="s">
        <v>8226</v>
      </c>
      <c r="D854" s="363" t="s">
        <v>8227</v>
      </c>
      <c r="E854" s="367"/>
      <c r="F854" s="365"/>
      <c r="G854" s="368"/>
      <c r="H854" s="655"/>
      <c r="I854" s="365"/>
      <c r="J854" s="366"/>
      <c r="K854" s="367"/>
      <c r="L854" s="365"/>
      <c r="M854" s="368"/>
      <c r="N854" s="655"/>
      <c r="O854" s="365"/>
      <c r="P854" s="366"/>
      <c r="Q854" s="367"/>
      <c r="R854" s="365"/>
      <c r="S854" s="368"/>
      <c r="T854" s="655"/>
      <c r="U854" s="365"/>
      <c r="V854" s="366"/>
      <c r="W854" s="364"/>
      <c r="X854" s="365"/>
      <c r="Y854" s="368"/>
      <c r="Z854" s="655"/>
      <c r="AA854" s="365"/>
      <c r="AB854" s="366"/>
      <c r="AC854" s="364"/>
      <c r="AD854" s="365"/>
      <c r="AE854" s="368"/>
      <c r="AF854" s="655"/>
      <c r="AG854" s="365"/>
      <c r="AH854" s="366"/>
      <c r="AI854" s="364"/>
      <c r="AJ854" s="365"/>
      <c r="AK854" s="368"/>
      <c r="AL854" s="655"/>
      <c r="AM854" s="365"/>
      <c r="AN854" s="366"/>
      <c r="AO854" s="369" t="s">
        <v>279</v>
      </c>
      <c r="AP854" s="481"/>
      <c r="AQ854" s="372"/>
      <c r="AR854" s="653"/>
      <c r="AS854" s="353"/>
      <c r="AT854" s="382" t="s">
        <v>2869</v>
      </c>
      <c r="AU854" s="657" t="s">
        <v>2869</v>
      </c>
      <c r="AV854" s="382" t="s">
        <v>2869</v>
      </c>
      <c r="AW854" s="658" t="s">
        <v>2869</v>
      </c>
      <c r="AX854" s="359"/>
    </row>
    <row r="855">
      <c r="A855" s="480" t="s">
        <v>5135</v>
      </c>
      <c r="B855" s="433">
        <v>46170.0</v>
      </c>
      <c r="C855" s="434" t="s">
        <v>8228</v>
      </c>
      <c r="D855" s="363" t="s">
        <v>8229</v>
      </c>
      <c r="E855" s="367"/>
      <c r="F855" s="365"/>
      <c r="G855" s="368"/>
      <c r="H855" s="655"/>
      <c r="I855" s="365"/>
      <c r="J855" s="366"/>
      <c r="K855" s="367"/>
      <c r="L855" s="365"/>
      <c r="M855" s="368"/>
      <c r="N855" s="655"/>
      <c r="O855" s="365"/>
      <c r="P855" s="366"/>
      <c r="Q855" s="367"/>
      <c r="R855" s="365"/>
      <c r="S855" s="368"/>
      <c r="T855" s="655"/>
      <c r="U855" s="365"/>
      <c r="V855" s="366"/>
      <c r="W855" s="364"/>
      <c r="X855" s="365"/>
      <c r="Y855" s="368"/>
      <c r="Z855" s="655"/>
      <c r="AA855" s="365"/>
      <c r="AB855" s="366"/>
      <c r="AC855" s="364"/>
      <c r="AD855" s="365"/>
      <c r="AE855" s="368"/>
      <c r="AF855" s="655"/>
      <c r="AG855" s="365"/>
      <c r="AH855" s="366"/>
      <c r="AI855" s="364"/>
      <c r="AJ855" s="365"/>
      <c r="AK855" s="368"/>
      <c r="AL855" s="655"/>
      <c r="AM855" s="365"/>
      <c r="AN855" s="366"/>
      <c r="AO855" s="369" t="s">
        <v>1626</v>
      </c>
      <c r="AP855" s="481"/>
      <c r="AQ855" s="372"/>
      <c r="AR855" s="653"/>
      <c r="AS855" s="353"/>
      <c r="AT855" s="382" t="s">
        <v>2869</v>
      </c>
      <c r="AU855" s="657" t="s">
        <v>2869</v>
      </c>
      <c r="AV855" s="382" t="s">
        <v>2869</v>
      </c>
      <c r="AW855" s="658" t="s">
        <v>2869</v>
      </c>
      <c r="AX855" s="359"/>
    </row>
    <row r="856">
      <c r="A856" s="480" t="s">
        <v>5135</v>
      </c>
      <c r="B856" s="433">
        <v>46170.0</v>
      </c>
      <c r="C856" s="434" t="s">
        <v>6486</v>
      </c>
      <c r="D856" s="363" t="s">
        <v>6487</v>
      </c>
      <c r="E856" s="367"/>
      <c r="F856" s="365"/>
      <c r="G856" s="368"/>
      <c r="H856" s="655"/>
      <c r="I856" s="365"/>
      <c r="J856" s="366"/>
      <c r="K856" s="367"/>
      <c r="L856" s="365"/>
      <c r="M856" s="368"/>
      <c r="N856" s="655"/>
      <c r="O856" s="365"/>
      <c r="P856" s="366"/>
      <c r="Q856" s="367"/>
      <c r="R856" s="365"/>
      <c r="S856" s="368"/>
      <c r="T856" s="655"/>
      <c r="U856" s="365"/>
      <c r="V856" s="366"/>
      <c r="W856" s="364"/>
      <c r="X856" s="365"/>
      <c r="Y856" s="368"/>
      <c r="Z856" s="655"/>
      <c r="AA856" s="365"/>
      <c r="AB856" s="366"/>
      <c r="AC856" s="364"/>
      <c r="AD856" s="365"/>
      <c r="AE856" s="368"/>
      <c r="AF856" s="655"/>
      <c r="AG856" s="365"/>
      <c r="AH856" s="366"/>
      <c r="AI856" s="364"/>
      <c r="AJ856" s="365"/>
      <c r="AK856" s="368"/>
      <c r="AL856" s="655"/>
      <c r="AM856" s="365"/>
      <c r="AN856" s="366"/>
      <c r="AO856" s="369" t="s">
        <v>2150</v>
      </c>
      <c r="AP856" s="481"/>
      <c r="AQ856" s="372"/>
      <c r="AR856" s="653" t="s">
        <v>7472</v>
      </c>
      <c r="AS856" s="353"/>
      <c r="AT856" s="382">
        <v>0.0</v>
      </c>
      <c r="AU856" s="657">
        <v>100.0</v>
      </c>
      <c r="AV856" s="382">
        <v>0.0</v>
      </c>
      <c r="AW856" s="658">
        <v>100.0</v>
      </c>
      <c r="AX856" s="393" t="s">
        <v>3039</v>
      </c>
    </row>
    <row r="857">
      <c r="A857" s="480" t="s">
        <v>5135</v>
      </c>
      <c r="B857" s="433">
        <v>46170.0</v>
      </c>
      <c r="C857" s="434" t="s">
        <v>6488</v>
      </c>
      <c r="D857" s="363" t="s">
        <v>6489</v>
      </c>
      <c r="E857" s="367"/>
      <c r="F857" s="365"/>
      <c r="G857" s="368"/>
      <c r="H857" s="655"/>
      <c r="I857" s="365"/>
      <c r="J857" s="366"/>
      <c r="K857" s="367"/>
      <c r="L857" s="365"/>
      <c r="M857" s="368"/>
      <c r="N857" s="655"/>
      <c r="O857" s="365"/>
      <c r="P857" s="366"/>
      <c r="Q857" s="367"/>
      <c r="R857" s="365"/>
      <c r="S857" s="368"/>
      <c r="T857" s="655"/>
      <c r="U857" s="365"/>
      <c r="V857" s="366"/>
      <c r="W857" s="364"/>
      <c r="X857" s="365"/>
      <c r="Y857" s="368"/>
      <c r="Z857" s="655"/>
      <c r="AA857" s="365"/>
      <c r="AB857" s="366"/>
      <c r="AC857" s="364"/>
      <c r="AD857" s="365"/>
      <c r="AE857" s="368"/>
      <c r="AF857" s="655"/>
      <c r="AG857" s="365"/>
      <c r="AH857" s="366"/>
      <c r="AI857" s="364"/>
      <c r="AJ857" s="365"/>
      <c r="AK857" s="368"/>
      <c r="AL857" s="655"/>
      <c r="AM857" s="365"/>
      <c r="AN857" s="366"/>
      <c r="AO857" s="369" t="s">
        <v>2150</v>
      </c>
      <c r="AP857" s="481"/>
      <c r="AQ857" s="372"/>
      <c r="AR857" s="653" t="s">
        <v>7472</v>
      </c>
      <c r="AS857" s="353"/>
      <c r="AT857" s="382">
        <v>0.0</v>
      </c>
      <c r="AU857" s="657">
        <v>100.0</v>
      </c>
      <c r="AV857" s="382">
        <v>0.0</v>
      </c>
      <c r="AW857" s="658">
        <v>100.0</v>
      </c>
      <c r="AX857" s="393" t="s">
        <v>3039</v>
      </c>
    </row>
    <row r="858">
      <c r="A858" s="480" t="s">
        <v>5135</v>
      </c>
      <c r="B858" s="433">
        <v>46170.0</v>
      </c>
      <c r="C858" s="434" t="s">
        <v>6490</v>
      </c>
      <c r="D858" s="363" t="s">
        <v>6491</v>
      </c>
      <c r="E858" s="367"/>
      <c r="F858" s="365"/>
      <c r="G858" s="368"/>
      <c r="H858" s="655"/>
      <c r="I858" s="365"/>
      <c r="J858" s="366"/>
      <c r="K858" s="367"/>
      <c r="L858" s="365"/>
      <c r="M858" s="368"/>
      <c r="N858" s="655"/>
      <c r="O858" s="365"/>
      <c r="P858" s="366"/>
      <c r="Q858" s="367"/>
      <c r="R858" s="365"/>
      <c r="S858" s="368"/>
      <c r="T858" s="655"/>
      <c r="U858" s="365"/>
      <c r="V858" s="366"/>
      <c r="W858" s="364"/>
      <c r="X858" s="365"/>
      <c r="Y858" s="368"/>
      <c r="Z858" s="655"/>
      <c r="AA858" s="365"/>
      <c r="AB858" s="366"/>
      <c r="AC858" s="364"/>
      <c r="AD858" s="365"/>
      <c r="AE858" s="368"/>
      <c r="AF858" s="655"/>
      <c r="AG858" s="365"/>
      <c r="AH858" s="366"/>
      <c r="AI858" s="364"/>
      <c r="AJ858" s="365"/>
      <c r="AK858" s="368"/>
      <c r="AL858" s="655"/>
      <c r="AM858" s="365"/>
      <c r="AN858" s="366"/>
      <c r="AO858" s="369" t="s">
        <v>2937</v>
      </c>
      <c r="AP858" s="481"/>
      <c r="AQ858" s="380"/>
      <c r="AR858" s="653" t="s">
        <v>7472</v>
      </c>
      <c r="AS858" s="353"/>
      <c r="AT858" s="382">
        <v>0.0</v>
      </c>
      <c r="AU858" s="657">
        <v>100.0</v>
      </c>
      <c r="AV858" s="382">
        <v>0.0</v>
      </c>
      <c r="AW858" s="658">
        <v>100.0</v>
      </c>
      <c r="AX858" s="393" t="s">
        <v>3039</v>
      </c>
    </row>
    <row r="859">
      <c r="A859" s="480" t="s">
        <v>5135</v>
      </c>
      <c r="B859" s="433">
        <v>46170.0</v>
      </c>
      <c r="C859" s="434" t="s">
        <v>6492</v>
      </c>
      <c r="D859" s="363" t="s">
        <v>6493</v>
      </c>
      <c r="E859" s="367"/>
      <c r="F859" s="365"/>
      <c r="G859" s="368"/>
      <c r="H859" s="655"/>
      <c r="I859" s="365"/>
      <c r="J859" s="366"/>
      <c r="K859" s="367"/>
      <c r="L859" s="365"/>
      <c r="M859" s="368"/>
      <c r="N859" s="655"/>
      <c r="O859" s="365"/>
      <c r="P859" s="366"/>
      <c r="Q859" s="367"/>
      <c r="R859" s="365"/>
      <c r="S859" s="368"/>
      <c r="T859" s="655"/>
      <c r="U859" s="365"/>
      <c r="V859" s="366"/>
      <c r="W859" s="364"/>
      <c r="X859" s="365"/>
      <c r="Y859" s="368">
        <v>2.0</v>
      </c>
      <c r="Z859" s="655"/>
      <c r="AA859" s="365"/>
      <c r="AB859" s="366"/>
      <c r="AC859" s="364"/>
      <c r="AD859" s="365"/>
      <c r="AE859" s="368"/>
      <c r="AF859" s="655"/>
      <c r="AG859" s="365"/>
      <c r="AH859" s="366"/>
      <c r="AI859" s="364"/>
      <c r="AJ859" s="365"/>
      <c r="AK859" s="368"/>
      <c r="AL859" s="655"/>
      <c r="AM859" s="365"/>
      <c r="AN859" s="366"/>
      <c r="AO859" s="369" t="s">
        <v>2937</v>
      </c>
      <c r="AP859" s="481"/>
      <c r="AQ859" s="380" t="s">
        <v>8230</v>
      </c>
      <c r="AR859" s="653" t="s">
        <v>7472</v>
      </c>
      <c r="AS859" s="353"/>
      <c r="AT859" s="382">
        <v>4.0</v>
      </c>
      <c r="AU859" s="657">
        <v>96.0</v>
      </c>
      <c r="AV859" s="382">
        <v>0.0</v>
      </c>
      <c r="AW859" s="658">
        <v>100.0</v>
      </c>
      <c r="AX859" s="393" t="s">
        <v>3039</v>
      </c>
    </row>
    <row r="860">
      <c r="A860" s="480" t="s">
        <v>5135</v>
      </c>
      <c r="B860" s="433">
        <v>46170.0</v>
      </c>
      <c r="C860" s="434" t="s">
        <v>6494</v>
      </c>
      <c r="D860" s="363" t="s">
        <v>6495</v>
      </c>
      <c r="E860" s="367"/>
      <c r="F860" s="365"/>
      <c r="G860" s="368"/>
      <c r="H860" s="655"/>
      <c r="I860" s="365"/>
      <c r="J860" s="366"/>
      <c r="K860" s="367"/>
      <c r="L860" s="365"/>
      <c r="M860" s="368"/>
      <c r="N860" s="655"/>
      <c r="O860" s="365"/>
      <c r="P860" s="366"/>
      <c r="Q860" s="367"/>
      <c r="R860" s="365"/>
      <c r="S860" s="368"/>
      <c r="T860" s="655"/>
      <c r="U860" s="365"/>
      <c r="V860" s="366"/>
      <c r="W860" s="364"/>
      <c r="X860" s="365"/>
      <c r="Y860" s="368"/>
      <c r="Z860" s="655"/>
      <c r="AA860" s="365"/>
      <c r="AB860" s="366"/>
      <c r="AC860" s="364"/>
      <c r="AD860" s="365"/>
      <c r="AE860" s="368"/>
      <c r="AF860" s="655"/>
      <c r="AG860" s="365"/>
      <c r="AH860" s="366"/>
      <c r="AI860" s="364"/>
      <c r="AJ860" s="365"/>
      <c r="AK860" s="368"/>
      <c r="AL860" s="655"/>
      <c r="AM860" s="365"/>
      <c r="AN860" s="366"/>
      <c r="AO860" s="369" t="s">
        <v>3020</v>
      </c>
      <c r="AP860" s="481"/>
      <c r="AQ860" s="372"/>
      <c r="AR860" s="653"/>
      <c r="AS860" s="353"/>
      <c r="AT860" s="382" t="s">
        <v>2869</v>
      </c>
      <c r="AU860" s="657" t="s">
        <v>2869</v>
      </c>
      <c r="AV860" s="382" t="s">
        <v>2869</v>
      </c>
      <c r="AW860" s="658" t="s">
        <v>2869</v>
      </c>
      <c r="AX860" s="359"/>
    </row>
    <row r="861">
      <c r="A861" s="480" t="s">
        <v>5135</v>
      </c>
      <c r="B861" s="433">
        <v>46170.0</v>
      </c>
      <c r="C861" s="434" t="s">
        <v>8231</v>
      </c>
      <c r="D861" s="363" t="s">
        <v>8232</v>
      </c>
      <c r="E861" s="367"/>
      <c r="F861" s="365"/>
      <c r="G861" s="368"/>
      <c r="H861" s="655"/>
      <c r="I861" s="365"/>
      <c r="J861" s="366"/>
      <c r="K861" s="367"/>
      <c r="L861" s="365"/>
      <c r="M861" s="368"/>
      <c r="N861" s="655"/>
      <c r="O861" s="365"/>
      <c r="P861" s="366"/>
      <c r="Q861" s="367"/>
      <c r="R861" s="365"/>
      <c r="S861" s="368"/>
      <c r="T861" s="655"/>
      <c r="U861" s="365"/>
      <c r="V861" s="366"/>
      <c r="W861" s="364"/>
      <c r="X861" s="365"/>
      <c r="Y861" s="368"/>
      <c r="Z861" s="655"/>
      <c r="AA861" s="365"/>
      <c r="AB861" s="366"/>
      <c r="AC861" s="364"/>
      <c r="AD861" s="365"/>
      <c r="AE861" s="368"/>
      <c r="AF861" s="655"/>
      <c r="AG861" s="365"/>
      <c r="AH861" s="366"/>
      <c r="AI861" s="364"/>
      <c r="AJ861" s="365"/>
      <c r="AK861" s="368"/>
      <c r="AL861" s="655"/>
      <c r="AM861" s="365"/>
      <c r="AN861" s="366"/>
      <c r="AO861" s="369" t="s">
        <v>2877</v>
      </c>
      <c r="AP861" s="481"/>
      <c r="AQ861" s="372"/>
      <c r="AR861" s="653"/>
      <c r="AS861" s="353"/>
      <c r="AT861" s="382" t="s">
        <v>2869</v>
      </c>
      <c r="AU861" s="657" t="s">
        <v>2869</v>
      </c>
      <c r="AV861" s="382" t="s">
        <v>2869</v>
      </c>
      <c r="AW861" s="658" t="s">
        <v>2869</v>
      </c>
      <c r="AX861" s="359"/>
    </row>
    <row r="862">
      <c r="A862" s="480" t="s">
        <v>5135</v>
      </c>
      <c r="B862" s="433">
        <v>46170.0</v>
      </c>
      <c r="C862" s="434" t="s">
        <v>6496</v>
      </c>
      <c r="D862" s="363" t="s">
        <v>6497</v>
      </c>
      <c r="E862" s="367"/>
      <c r="F862" s="365"/>
      <c r="G862" s="368"/>
      <c r="H862" s="655"/>
      <c r="I862" s="365"/>
      <c r="J862" s="366"/>
      <c r="K862" s="367"/>
      <c r="L862" s="365"/>
      <c r="M862" s="368"/>
      <c r="N862" s="655"/>
      <c r="O862" s="365"/>
      <c r="P862" s="366"/>
      <c r="Q862" s="367"/>
      <c r="R862" s="365"/>
      <c r="S862" s="368"/>
      <c r="T862" s="655"/>
      <c r="U862" s="365"/>
      <c r="V862" s="366"/>
      <c r="W862" s="364"/>
      <c r="X862" s="365"/>
      <c r="Y862" s="368"/>
      <c r="Z862" s="655"/>
      <c r="AA862" s="365"/>
      <c r="AB862" s="366"/>
      <c r="AC862" s="364"/>
      <c r="AD862" s="365"/>
      <c r="AE862" s="368"/>
      <c r="AF862" s="655"/>
      <c r="AG862" s="365"/>
      <c r="AH862" s="366"/>
      <c r="AI862" s="364"/>
      <c r="AJ862" s="365"/>
      <c r="AK862" s="368"/>
      <c r="AL862" s="655"/>
      <c r="AM862" s="365"/>
      <c r="AN862" s="366"/>
      <c r="AO862" s="369" t="s">
        <v>2877</v>
      </c>
      <c r="AP862" s="481"/>
      <c r="AQ862" s="372"/>
      <c r="AR862" s="653"/>
      <c r="AS862" s="353"/>
      <c r="AT862" s="382" t="s">
        <v>2869</v>
      </c>
      <c r="AU862" s="657" t="s">
        <v>2869</v>
      </c>
      <c r="AV862" s="382" t="s">
        <v>2869</v>
      </c>
      <c r="AW862" s="658" t="s">
        <v>2869</v>
      </c>
      <c r="AX862" s="359"/>
    </row>
    <row r="863">
      <c r="A863" s="480" t="s">
        <v>5135</v>
      </c>
      <c r="B863" s="433">
        <v>46170.0</v>
      </c>
      <c r="C863" s="434" t="s">
        <v>6498</v>
      </c>
      <c r="D863" s="363" t="s">
        <v>6499</v>
      </c>
      <c r="E863" s="367">
        <v>1.0</v>
      </c>
      <c r="F863" s="365"/>
      <c r="G863" s="368"/>
      <c r="H863" s="655"/>
      <c r="I863" s="365"/>
      <c r="J863" s="366"/>
      <c r="K863" s="367"/>
      <c r="L863" s="365"/>
      <c r="M863" s="368"/>
      <c r="N863" s="655"/>
      <c r="O863" s="365"/>
      <c r="P863" s="366"/>
      <c r="Q863" s="367"/>
      <c r="R863" s="365">
        <v>1.0</v>
      </c>
      <c r="S863" s="368"/>
      <c r="T863" s="655"/>
      <c r="U863" s="365"/>
      <c r="V863" s="366"/>
      <c r="W863" s="364"/>
      <c r="X863" s="365"/>
      <c r="Y863" s="368"/>
      <c r="Z863" s="655"/>
      <c r="AA863" s="365"/>
      <c r="AB863" s="366"/>
      <c r="AC863" s="364"/>
      <c r="AD863" s="365"/>
      <c r="AE863" s="368"/>
      <c r="AF863" s="655"/>
      <c r="AG863" s="365"/>
      <c r="AH863" s="366"/>
      <c r="AI863" s="364"/>
      <c r="AJ863" s="365"/>
      <c r="AK863" s="368"/>
      <c r="AL863" s="655"/>
      <c r="AM863" s="365"/>
      <c r="AN863" s="366"/>
      <c r="AO863" s="369" t="s">
        <v>2941</v>
      </c>
      <c r="AP863" s="481"/>
      <c r="AQ863" s="380" t="s">
        <v>8233</v>
      </c>
      <c r="AR863" s="653" t="s">
        <v>7472</v>
      </c>
      <c r="AS863" s="353"/>
      <c r="AT863" s="382">
        <v>7.0</v>
      </c>
      <c r="AU863" s="657">
        <v>93.0</v>
      </c>
      <c r="AV863" s="382">
        <v>0.0</v>
      </c>
      <c r="AW863" s="658">
        <v>100.0</v>
      </c>
      <c r="AX863" s="393" t="s">
        <v>3031</v>
      </c>
    </row>
    <row r="864">
      <c r="A864" s="480" t="s">
        <v>5135</v>
      </c>
      <c r="B864" s="433">
        <v>46170.0</v>
      </c>
      <c r="C864" s="434" t="s">
        <v>6500</v>
      </c>
      <c r="D864" s="363" t="s">
        <v>6501</v>
      </c>
      <c r="E864" s="367"/>
      <c r="F864" s="365"/>
      <c r="G864" s="368"/>
      <c r="H864" s="655"/>
      <c r="I864" s="365"/>
      <c r="J864" s="366"/>
      <c r="K864" s="367"/>
      <c r="L864" s="365"/>
      <c r="M864" s="368"/>
      <c r="N864" s="655"/>
      <c r="O864" s="365"/>
      <c r="P864" s="366"/>
      <c r="Q864" s="367"/>
      <c r="R864" s="365"/>
      <c r="S864" s="368"/>
      <c r="T864" s="655"/>
      <c r="U864" s="365"/>
      <c r="V864" s="366"/>
      <c r="W864" s="364"/>
      <c r="X864" s="365"/>
      <c r="Y864" s="368"/>
      <c r="Z864" s="655"/>
      <c r="AA864" s="365"/>
      <c r="AB864" s="366"/>
      <c r="AC864" s="364"/>
      <c r="AD864" s="365"/>
      <c r="AE864" s="368"/>
      <c r="AF864" s="655"/>
      <c r="AG864" s="365"/>
      <c r="AH864" s="366"/>
      <c r="AI864" s="364"/>
      <c r="AJ864" s="365"/>
      <c r="AK864" s="368"/>
      <c r="AL864" s="655"/>
      <c r="AM864" s="365"/>
      <c r="AN864" s="366"/>
      <c r="AO864" s="369" t="s">
        <v>2941</v>
      </c>
      <c r="AP864" s="481"/>
      <c r="AQ864" s="372"/>
      <c r="AR864" s="653" t="s">
        <v>7472</v>
      </c>
      <c r="AS864" s="353"/>
      <c r="AT864" s="382">
        <v>0.0</v>
      </c>
      <c r="AU864" s="657">
        <v>100.0</v>
      </c>
      <c r="AV864" s="382">
        <v>0.0</v>
      </c>
      <c r="AW864" s="658">
        <v>100.0</v>
      </c>
      <c r="AX864" s="393" t="s">
        <v>3031</v>
      </c>
    </row>
    <row r="865">
      <c r="A865" s="480" t="s">
        <v>5135</v>
      </c>
      <c r="B865" s="433">
        <v>46170.0</v>
      </c>
      <c r="C865" s="434" t="s">
        <v>6502</v>
      </c>
      <c r="D865" s="363" t="s">
        <v>6503</v>
      </c>
      <c r="E865" s="367"/>
      <c r="F865" s="365"/>
      <c r="G865" s="368"/>
      <c r="H865" s="655"/>
      <c r="I865" s="365"/>
      <c r="J865" s="366"/>
      <c r="K865" s="367"/>
      <c r="L865" s="365"/>
      <c r="M865" s="368"/>
      <c r="N865" s="655"/>
      <c r="O865" s="365"/>
      <c r="P865" s="366"/>
      <c r="Q865" s="367"/>
      <c r="R865" s="365"/>
      <c r="S865" s="368"/>
      <c r="T865" s="655"/>
      <c r="U865" s="365"/>
      <c r="V865" s="366"/>
      <c r="W865" s="364"/>
      <c r="X865" s="365"/>
      <c r="Y865" s="368"/>
      <c r="Z865" s="655"/>
      <c r="AA865" s="365"/>
      <c r="AB865" s="366"/>
      <c r="AC865" s="364"/>
      <c r="AD865" s="365"/>
      <c r="AE865" s="368"/>
      <c r="AF865" s="655"/>
      <c r="AG865" s="365"/>
      <c r="AH865" s="366"/>
      <c r="AI865" s="364"/>
      <c r="AJ865" s="365"/>
      <c r="AK865" s="368"/>
      <c r="AL865" s="655"/>
      <c r="AM865" s="365"/>
      <c r="AN865" s="366"/>
      <c r="AO865" s="369" t="s">
        <v>2895</v>
      </c>
      <c r="AP865" s="481"/>
      <c r="AQ865" s="372"/>
      <c r="AR865" s="653"/>
      <c r="AS865" s="353"/>
      <c r="AT865" s="382" t="s">
        <v>2869</v>
      </c>
      <c r="AU865" s="657" t="s">
        <v>2869</v>
      </c>
      <c r="AV865" s="382" t="s">
        <v>2869</v>
      </c>
      <c r="AW865" s="658" t="s">
        <v>2869</v>
      </c>
      <c r="AX865" s="359"/>
    </row>
    <row r="866">
      <c r="A866" s="480" t="s">
        <v>5135</v>
      </c>
      <c r="B866" s="433">
        <v>46170.0</v>
      </c>
      <c r="C866" s="434" t="s">
        <v>8234</v>
      </c>
      <c r="D866" s="363" t="s">
        <v>8235</v>
      </c>
      <c r="E866" s="367"/>
      <c r="F866" s="365"/>
      <c r="G866" s="368"/>
      <c r="H866" s="655"/>
      <c r="I866" s="365"/>
      <c r="J866" s="366"/>
      <c r="K866" s="367"/>
      <c r="L866" s="365"/>
      <c r="M866" s="368"/>
      <c r="N866" s="655"/>
      <c r="O866" s="365"/>
      <c r="P866" s="366"/>
      <c r="Q866" s="367"/>
      <c r="R866" s="365"/>
      <c r="S866" s="368"/>
      <c r="T866" s="655"/>
      <c r="U866" s="365"/>
      <c r="V866" s="366"/>
      <c r="W866" s="364"/>
      <c r="X866" s="365"/>
      <c r="Y866" s="368"/>
      <c r="Z866" s="655"/>
      <c r="AA866" s="365"/>
      <c r="AB866" s="366"/>
      <c r="AC866" s="364"/>
      <c r="AD866" s="365"/>
      <c r="AE866" s="368"/>
      <c r="AF866" s="655"/>
      <c r="AG866" s="365"/>
      <c r="AH866" s="366"/>
      <c r="AI866" s="364"/>
      <c r="AJ866" s="365"/>
      <c r="AK866" s="368"/>
      <c r="AL866" s="655"/>
      <c r="AM866" s="365"/>
      <c r="AN866" s="366"/>
      <c r="AO866" s="369" t="s">
        <v>2920</v>
      </c>
      <c r="AP866" s="481"/>
      <c r="AQ866" s="372"/>
      <c r="AR866" s="653"/>
      <c r="AS866" s="353"/>
      <c r="AT866" s="382" t="s">
        <v>2869</v>
      </c>
      <c r="AU866" s="657" t="s">
        <v>2869</v>
      </c>
      <c r="AV866" s="382" t="s">
        <v>2869</v>
      </c>
      <c r="AW866" s="658" t="s">
        <v>2869</v>
      </c>
      <c r="AX866" s="359"/>
    </row>
    <row r="867">
      <c r="A867" s="480" t="s">
        <v>5135</v>
      </c>
      <c r="B867" s="433">
        <v>46170.0</v>
      </c>
      <c r="C867" s="434" t="s">
        <v>8236</v>
      </c>
      <c r="D867" s="363" t="s">
        <v>8237</v>
      </c>
      <c r="E867" s="367"/>
      <c r="F867" s="365"/>
      <c r="G867" s="368"/>
      <c r="H867" s="655"/>
      <c r="I867" s="365"/>
      <c r="J867" s="366"/>
      <c r="K867" s="367"/>
      <c r="L867" s="365"/>
      <c r="M867" s="368"/>
      <c r="N867" s="655"/>
      <c r="O867" s="365"/>
      <c r="P867" s="366"/>
      <c r="Q867" s="367"/>
      <c r="R867" s="365"/>
      <c r="S867" s="368"/>
      <c r="T867" s="655"/>
      <c r="U867" s="365"/>
      <c r="V867" s="366"/>
      <c r="W867" s="364"/>
      <c r="X867" s="365"/>
      <c r="Y867" s="368"/>
      <c r="Z867" s="655"/>
      <c r="AA867" s="365"/>
      <c r="AB867" s="366"/>
      <c r="AC867" s="364"/>
      <c r="AD867" s="365"/>
      <c r="AE867" s="368"/>
      <c r="AF867" s="655"/>
      <c r="AG867" s="365"/>
      <c r="AH867" s="366"/>
      <c r="AI867" s="364"/>
      <c r="AJ867" s="365"/>
      <c r="AK867" s="368"/>
      <c r="AL867" s="655"/>
      <c r="AM867" s="365"/>
      <c r="AN867" s="366"/>
      <c r="AO867" s="369" t="s">
        <v>2920</v>
      </c>
      <c r="AP867" s="481"/>
      <c r="AQ867" s="372"/>
      <c r="AR867" s="653"/>
      <c r="AS867" s="353"/>
      <c r="AT867" s="382" t="s">
        <v>2869</v>
      </c>
      <c r="AU867" s="657" t="s">
        <v>2869</v>
      </c>
      <c r="AV867" s="382" t="s">
        <v>2869</v>
      </c>
      <c r="AW867" s="658" t="s">
        <v>2869</v>
      </c>
      <c r="AX867" s="359"/>
    </row>
    <row r="868">
      <c r="A868" s="480" t="s">
        <v>5135</v>
      </c>
      <c r="B868" s="433">
        <v>46170.0</v>
      </c>
      <c r="C868" s="434" t="s">
        <v>8238</v>
      </c>
      <c r="D868" s="363" t="s">
        <v>8239</v>
      </c>
      <c r="E868" s="367"/>
      <c r="F868" s="365"/>
      <c r="G868" s="368"/>
      <c r="H868" s="655"/>
      <c r="I868" s="365"/>
      <c r="J868" s="366"/>
      <c r="K868" s="367"/>
      <c r="L868" s="365"/>
      <c r="M868" s="368"/>
      <c r="N868" s="655"/>
      <c r="O868" s="365"/>
      <c r="P868" s="366"/>
      <c r="Q868" s="367"/>
      <c r="R868" s="365"/>
      <c r="S868" s="368"/>
      <c r="T868" s="655"/>
      <c r="U868" s="365"/>
      <c r="V868" s="366"/>
      <c r="W868" s="364"/>
      <c r="X868" s="365"/>
      <c r="Y868" s="368"/>
      <c r="Z868" s="655"/>
      <c r="AA868" s="365"/>
      <c r="AB868" s="366"/>
      <c r="AC868" s="364"/>
      <c r="AD868" s="365"/>
      <c r="AE868" s="368"/>
      <c r="AF868" s="655"/>
      <c r="AG868" s="365"/>
      <c r="AH868" s="366"/>
      <c r="AI868" s="364"/>
      <c r="AJ868" s="365"/>
      <c r="AK868" s="368"/>
      <c r="AL868" s="655"/>
      <c r="AM868" s="365"/>
      <c r="AN868" s="366"/>
      <c r="AO868" s="369" t="s">
        <v>2255</v>
      </c>
      <c r="AP868" s="481"/>
      <c r="AQ868" s="372"/>
      <c r="AR868" s="653"/>
      <c r="AS868" s="353"/>
      <c r="AT868" s="382" t="s">
        <v>2869</v>
      </c>
      <c r="AU868" s="657" t="s">
        <v>2869</v>
      </c>
      <c r="AV868" s="382" t="s">
        <v>2869</v>
      </c>
      <c r="AW868" s="658" t="s">
        <v>2869</v>
      </c>
      <c r="AX868" s="359"/>
    </row>
    <row r="869">
      <c r="A869" s="480" t="s">
        <v>5135</v>
      </c>
      <c r="B869" s="433">
        <v>46170.0</v>
      </c>
      <c r="C869" s="434" t="s">
        <v>8240</v>
      </c>
      <c r="D869" s="363" t="s">
        <v>8241</v>
      </c>
      <c r="E869" s="367"/>
      <c r="F869" s="365"/>
      <c r="G869" s="368"/>
      <c r="H869" s="655"/>
      <c r="I869" s="365"/>
      <c r="J869" s="366"/>
      <c r="K869" s="367"/>
      <c r="L869" s="365"/>
      <c r="M869" s="368"/>
      <c r="N869" s="655"/>
      <c r="O869" s="365"/>
      <c r="P869" s="366"/>
      <c r="Q869" s="367"/>
      <c r="R869" s="365"/>
      <c r="S869" s="368"/>
      <c r="T869" s="655"/>
      <c r="U869" s="365"/>
      <c r="V869" s="366"/>
      <c r="W869" s="364"/>
      <c r="X869" s="365"/>
      <c r="Y869" s="368"/>
      <c r="Z869" s="655"/>
      <c r="AA869" s="365"/>
      <c r="AB869" s="366"/>
      <c r="AC869" s="364"/>
      <c r="AD869" s="365"/>
      <c r="AE869" s="368"/>
      <c r="AF869" s="655"/>
      <c r="AG869" s="365"/>
      <c r="AH869" s="366"/>
      <c r="AI869" s="364"/>
      <c r="AJ869" s="365"/>
      <c r="AK869" s="368"/>
      <c r="AL869" s="655"/>
      <c r="AM869" s="365"/>
      <c r="AN869" s="366"/>
      <c r="AO869" s="369" t="s">
        <v>2255</v>
      </c>
      <c r="AP869" s="481"/>
      <c r="AQ869" s="372"/>
      <c r="AR869" s="653"/>
      <c r="AS869" s="353"/>
      <c r="AT869" s="382" t="s">
        <v>2869</v>
      </c>
      <c r="AU869" s="657" t="s">
        <v>2869</v>
      </c>
      <c r="AV869" s="382" t="s">
        <v>2869</v>
      </c>
      <c r="AW869" s="658" t="s">
        <v>2869</v>
      </c>
      <c r="AX869" s="359"/>
    </row>
    <row r="870">
      <c r="A870" s="480" t="s">
        <v>5135</v>
      </c>
      <c r="B870" s="433">
        <v>46170.0</v>
      </c>
      <c r="C870" s="434" t="s">
        <v>6504</v>
      </c>
      <c r="D870" s="363" t="s">
        <v>6505</v>
      </c>
      <c r="E870" s="367"/>
      <c r="F870" s="365"/>
      <c r="G870" s="368"/>
      <c r="H870" s="655"/>
      <c r="I870" s="365"/>
      <c r="J870" s="366"/>
      <c r="K870" s="367"/>
      <c r="L870" s="365"/>
      <c r="M870" s="368"/>
      <c r="N870" s="655"/>
      <c r="O870" s="365"/>
      <c r="P870" s="366"/>
      <c r="Q870" s="367"/>
      <c r="R870" s="365">
        <v>1.0</v>
      </c>
      <c r="S870" s="368"/>
      <c r="T870" s="655"/>
      <c r="U870" s="365"/>
      <c r="V870" s="366"/>
      <c r="W870" s="364"/>
      <c r="X870" s="365"/>
      <c r="Y870" s="368"/>
      <c r="Z870" s="655"/>
      <c r="AA870" s="365"/>
      <c r="AB870" s="366"/>
      <c r="AC870" s="364"/>
      <c r="AD870" s="365"/>
      <c r="AE870" s="368"/>
      <c r="AF870" s="655"/>
      <c r="AG870" s="365"/>
      <c r="AH870" s="366"/>
      <c r="AI870" s="364"/>
      <c r="AJ870" s="365"/>
      <c r="AK870" s="368"/>
      <c r="AL870" s="655"/>
      <c r="AM870" s="365"/>
      <c r="AN870" s="366"/>
      <c r="AO870" s="369" t="s">
        <v>1349</v>
      </c>
      <c r="AP870" s="481"/>
      <c r="AQ870" s="380" t="s">
        <v>8242</v>
      </c>
      <c r="AR870" s="653" t="s">
        <v>7472</v>
      </c>
      <c r="AS870" s="353"/>
      <c r="AT870" s="382">
        <v>3.0</v>
      </c>
      <c r="AU870" s="657">
        <v>97.0</v>
      </c>
      <c r="AV870" s="382">
        <v>0.0</v>
      </c>
      <c r="AW870" s="658">
        <v>100.0</v>
      </c>
      <c r="AX870" s="393" t="s">
        <v>3033</v>
      </c>
    </row>
    <row r="871">
      <c r="A871" s="480" t="s">
        <v>5135</v>
      </c>
      <c r="B871" s="433">
        <v>46170.0</v>
      </c>
      <c r="C871" s="434" t="s">
        <v>6506</v>
      </c>
      <c r="D871" s="363" t="s">
        <v>6507</v>
      </c>
      <c r="E871" s="367"/>
      <c r="F871" s="365"/>
      <c r="G871" s="368"/>
      <c r="H871" s="655"/>
      <c r="I871" s="365"/>
      <c r="J871" s="366"/>
      <c r="K871" s="367"/>
      <c r="L871" s="365"/>
      <c r="M871" s="368"/>
      <c r="N871" s="655"/>
      <c r="O871" s="365"/>
      <c r="P871" s="366"/>
      <c r="Q871" s="367"/>
      <c r="R871" s="365"/>
      <c r="S871" s="368"/>
      <c r="T871" s="655"/>
      <c r="U871" s="365"/>
      <c r="V871" s="366"/>
      <c r="W871" s="364"/>
      <c r="X871" s="365"/>
      <c r="Y871" s="368"/>
      <c r="Z871" s="655"/>
      <c r="AA871" s="365"/>
      <c r="AB871" s="366"/>
      <c r="AC871" s="364"/>
      <c r="AD871" s="365"/>
      <c r="AE871" s="368"/>
      <c r="AF871" s="655"/>
      <c r="AG871" s="365"/>
      <c r="AH871" s="366"/>
      <c r="AI871" s="364"/>
      <c r="AJ871" s="365"/>
      <c r="AK871" s="368"/>
      <c r="AL871" s="655"/>
      <c r="AM871" s="365"/>
      <c r="AN871" s="366"/>
      <c r="AO871" s="369" t="s">
        <v>1349</v>
      </c>
      <c r="AP871" s="481"/>
      <c r="AQ871" s="372"/>
      <c r="AR871" s="653" t="s">
        <v>7472</v>
      </c>
      <c r="AS871" s="353"/>
      <c r="AT871" s="382">
        <v>0.0</v>
      </c>
      <c r="AU871" s="657">
        <v>100.0</v>
      </c>
      <c r="AV871" s="382">
        <v>0.0</v>
      </c>
      <c r="AW871" s="658">
        <v>100.0</v>
      </c>
      <c r="AX871" s="393" t="s">
        <v>3033</v>
      </c>
    </row>
    <row r="872">
      <c r="A872" s="480" t="s">
        <v>5135</v>
      </c>
      <c r="B872" s="433">
        <v>46170.0</v>
      </c>
      <c r="C872" s="434" t="s">
        <v>6248</v>
      </c>
      <c r="D872" s="363" t="s">
        <v>6249</v>
      </c>
      <c r="E872" s="367"/>
      <c r="F872" s="365"/>
      <c r="G872" s="368"/>
      <c r="H872" s="655"/>
      <c r="I872" s="365"/>
      <c r="J872" s="366"/>
      <c r="K872" s="367"/>
      <c r="L872" s="365"/>
      <c r="M872" s="368"/>
      <c r="N872" s="655"/>
      <c r="O872" s="365"/>
      <c r="P872" s="366"/>
      <c r="Q872" s="367"/>
      <c r="R872" s="365"/>
      <c r="S872" s="368"/>
      <c r="T872" s="655"/>
      <c r="U872" s="365"/>
      <c r="V872" s="366"/>
      <c r="W872" s="364"/>
      <c r="X872" s="365"/>
      <c r="Y872" s="368"/>
      <c r="Z872" s="655"/>
      <c r="AA872" s="365"/>
      <c r="AB872" s="366"/>
      <c r="AC872" s="364"/>
      <c r="AD872" s="365"/>
      <c r="AE872" s="368"/>
      <c r="AF872" s="655"/>
      <c r="AG872" s="365"/>
      <c r="AH872" s="366"/>
      <c r="AI872" s="364"/>
      <c r="AJ872" s="365"/>
      <c r="AK872" s="368"/>
      <c r="AL872" s="655"/>
      <c r="AM872" s="365"/>
      <c r="AN872" s="366"/>
      <c r="AO872" s="369" t="s">
        <v>1626</v>
      </c>
      <c r="AP872" s="481" t="s">
        <v>1174</v>
      </c>
      <c r="AQ872" s="372"/>
      <c r="AR872" s="653" t="s">
        <v>7472</v>
      </c>
      <c r="AS872" s="353"/>
      <c r="AT872" s="382">
        <v>0.0</v>
      </c>
      <c r="AU872" s="657">
        <v>100.0</v>
      </c>
      <c r="AV872" s="382">
        <v>0.0</v>
      </c>
      <c r="AW872" s="658">
        <v>100.0</v>
      </c>
      <c r="AX872" s="393" t="s">
        <v>3049</v>
      </c>
    </row>
    <row r="873">
      <c r="A873" s="480" t="s">
        <v>5135</v>
      </c>
      <c r="B873" s="433">
        <v>46170.0</v>
      </c>
      <c r="C873" s="434" t="s">
        <v>6508</v>
      </c>
      <c r="D873" s="363" t="s">
        <v>6509</v>
      </c>
      <c r="E873" s="367"/>
      <c r="F873" s="365"/>
      <c r="G873" s="368"/>
      <c r="H873" s="655"/>
      <c r="I873" s="365"/>
      <c r="J873" s="366"/>
      <c r="K873" s="367"/>
      <c r="L873" s="365"/>
      <c r="M873" s="368"/>
      <c r="N873" s="655"/>
      <c r="O873" s="365"/>
      <c r="P873" s="366"/>
      <c r="Q873" s="367"/>
      <c r="R873" s="365"/>
      <c r="S873" s="368"/>
      <c r="T873" s="655"/>
      <c r="U873" s="365"/>
      <c r="V873" s="366"/>
      <c r="W873" s="364"/>
      <c r="X873" s="365"/>
      <c r="Y873" s="368"/>
      <c r="Z873" s="655"/>
      <c r="AA873" s="365"/>
      <c r="AB873" s="366"/>
      <c r="AC873" s="364"/>
      <c r="AD873" s="365"/>
      <c r="AE873" s="368"/>
      <c r="AF873" s="655"/>
      <c r="AG873" s="365"/>
      <c r="AH873" s="366"/>
      <c r="AI873" s="364"/>
      <c r="AJ873" s="365"/>
      <c r="AK873" s="368"/>
      <c r="AL873" s="655"/>
      <c r="AM873" s="365"/>
      <c r="AN873" s="366"/>
      <c r="AO873" s="369"/>
      <c r="AP873" s="481" t="s">
        <v>1174</v>
      </c>
      <c r="AQ873" s="372"/>
      <c r="AR873" s="653" t="s">
        <v>7472</v>
      </c>
      <c r="AS873" s="353"/>
      <c r="AT873" s="382">
        <v>0.0</v>
      </c>
      <c r="AU873" s="657">
        <v>100.0</v>
      </c>
      <c r="AV873" s="382">
        <v>0.0</v>
      </c>
      <c r="AW873" s="658">
        <v>100.0</v>
      </c>
      <c r="AX873" s="393" t="s">
        <v>3049</v>
      </c>
    </row>
    <row r="874">
      <c r="A874" s="480" t="s">
        <v>5135</v>
      </c>
      <c r="B874" s="433">
        <v>46170.0</v>
      </c>
      <c r="C874" s="434" t="s">
        <v>8243</v>
      </c>
      <c r="D874" s="363" t="s">
        <v>8244</v>
      </c>
      <c r="E874" s="367"/>
      <c r="F874" s="365"/>
      <c r="G874" s="368"/>
      <c r="H874" s="655"/>
      <c r="I874" s="365"/>
      <c r="J874" s="366"/>
      <c r="K874" s="367"/>
      <c r="L874" s="365"/>
      <c r="M874" s="368"/>
      <c r="N874" s="655"/>
      <c r="O874" s="365"/>
      <c r="P874" s="366"/>
      <c r="Q874" s="367"/>
      <c r="R874" s="365"/>
      <c r="S874" s="368"/>
      <c r="T874" s="655"/>
      <c r="U874" s="365"/>
      <c r="V874" s="366"/>
      <c r="W874" s="364"/>
      <c r="X874" s="365"/>
      <c r="Y874" s="368"/>
      <c r="Z874" s="655"/>
      <c r="AA874" s="365"/>
      <c r="AB874" s="366"/>
      <c r="AC874" s="364"/>
      <c r="AD874" s="365"/>
      <c r="AE874" s="368"/>
      <c r="AF874" s="655"/>
      <c r="AG874" s="365"/>
      <c r="AH874" s="366"/>
      <c r="AI874" s="364"/>
      <c r="AJ874" s="365"/>
      <c r="AK874" s="368"/>
      <c r="AL874" s="655"/>
      <c r="AM874" s="365"/>
      <c r="AN874" s="366"/>
      <c r="AO874" s="369" t="s">
        <v>1235</v>
      </c>
      <c r="AP874" s="481" t="s">
        <v>2472</v>
      </c>
      <c r="AQ874" s="372"/>
      <c r="AR874" s="653" t="s">
        <v>7472</v>
      </c>
      <c r="AS874" s="353"/>
      <c r="AT874" s="382">
        <v>0.0</v>
      </c>
      <c r="AU874" s="657">
        <v>100.0</v>
      </c>
      <c r="AV874" s="382">
        <v>0.0</v>
      </c>
      <c r="AW874" s="658">
        <v>100.0</v>
      </c>
      <c r="AX874" s="393" t="s">
        <v>3049</v>
      </c>
    </row>
    <row r="875">
      <c r="A875" s="480" t="s">
        <v>5135</v>
      </c>
      <c r="B875" s="433">
        <v>46170.0</v>
      </c>
      <c r="C875" s="434" t="s">
        <v>6510</v>
      </c>
      <c r="D875" s="363" t="s">
        <v>6511</v>
      </c>
      <c r="E875" s="367"/>
      <c r="F875" s="365"/>
      <c r="G875" s="368"/>
      <c r="H875" s="655"/>
      <c r="I875" s="365"/>
      <c r="J875" s="366"/>
      <c r="K875" s="367"/>
      <c r="L875" s="365"/>
      <c r="M875" s="368"/>
      <c r="N875" s="655"/>
      <c r="O875" s="365"/>
      <c r="P875" s="366"/>
      <c r="Q875" s="367"/>
      <c r="R875" s="365"/>
      <c r="S875" s="368"/>
      <c r="T875" s="655"/>
      <c r="U875" s="365"/>
      <c r="V875" s="366"/>
      <c r="W875" s="364"/>
      <c r="X875" s="365"/>
      <c r="Y875" s="368"/>
      <c r="Z875" s="655"/>
      <c r="AA875" s="365"/>
      <c r="AB875" s="366"/>
      <c r="AC875" s="364"/>
      <c r="AD875" s="365"/>
      <c r="AE875" s="368"/>
      <c r="AF875" s="655"/>
      <c r="AG875" s="365"/>
      <c r="AH875" s="366"/>
      <c r="AI875" s="364"/>
      <c r="AJ875" s="365"/>
      <c r="AK875" s="368"/>
      <c r="AL875" s="655"/>
      <c r="AM875" s="365"/>
      <c r="AN875" s="366"/>
      <c r="AO875" s="369" t="s">
        <v>270</v>
      </c>
      <c r="AP875" s="481"/>
      <c r="AQ875" s="372"/>
      <c r="AR875" s="653" t="s">
        <v>7472</v>
      </c>
      <c r="AS875" s="353"/>
      <c r="AT875" s="382">
        <v>0.0</v>
      </c>
      <c r="AU875" s="657">
        <v>100.0</v>
      </c>
      <c r="AV875" s="382">
        <v>0.0</v>
      </c>
      <c r="AW875" s="658">
        <v>100.0</v>
      </c>
      <c r="AX875" s="359"/>
    </row>
    <row r="876">
      <c r="A876" s="480" t="s">
        <v>5135</v>
      </c>
      <c r="B876" s="433">
        <v>46170.0</v>
      </c>
      <c r="C876" s="434" t="s">
        <v>6512</v>
      </c>
      <c r="D876" s="363" t="s">
        <v>6513</v>
      </c>
      <c r="E876" s="367"/>
      <c r="F876" s="365"/>
      <c r="G876" s="368"/>
      <c r="H876" s="655"/>
      <c r="I876" s="365"/>
      <c r="J876" s="366"/>
      <c r="K876" s="367"/>
      <c r="L876" s="365"/>
      <c r="M876" s="368"/>
      <c r="N876" s="655"/>
      <c r="O876" s="365"/>
      <c r="P876" s="366"/>
      <c r="Q876" s="367"/>
      <c r="R876" s="365"/>
      <c r="S876" s="368"/>
      <c r="T876" s="655"/>
      <c r="U876" s="365"/>
      <c r="V876" s="366"/>
      <c r="W876" s="364"/>
      <c r="X876" s="365"/>
      <c r="Y876" s="368"/>
      <c r="Z876" s="655"/>
      <c r="AA876" s="365"/>
      <c r="AB876" s="366"/>
      <c r="AC876" s="364"/>
      <c r="AD876" s="365"/>
      <c r="AE876" s="368"/>
      <c r="AF876" s="655"/>
      <c r="AG876" s="365"/>
      <c r="AH876" s="366"/>
      <c r="AI876" s="364"/>
      <c r="AJ876" s="365"/>
      <c r="AK876" s="368"/>
      <c r="AL876" s="655"/>
      <c r="AM876" s="365"/>
      <c r="AN876" s="366"/>
      <c r="AO876" s="369"/>
      <c r="AP876" s="481" t="s">
        <v>270</v>
      </c>
      <c r="AQ876" s="372"/>
      <c r="AR876" s="653"/>
      <c r="AS876" s="353"/>
      <c r="AT876" s="382" t="s">
        <v>2869</v>
      </c>
      <c r="AU876" s="657" t="s">
        <v>2869</v>
      </c>
      <c r="AV876" s="382" t="s">
        <v>2869</v>
      </c>
      <c r="AW876" s="658" t="s">
        <v>2869</v>
      </c>
      <c r="AX876" s="359"/>
    </row>
    <row r="877">
      <c r="A877" s="480" t="s">
        <v>5135</v>
      </c>
      <c r="B877" s="433">
        <v>46170.0</v>
      </c>
      <c r="C877" s="434" t="s">
        <v>6514</v>
      </c>
      <c r="D877" s="363" t="s">
        <v>6515</v>
      </c>
      <c r="E877" s="367"/>
      <c r="F877" s="365"/>
      <c r="G877" s="368"/>
      <c r="H877" s="655"/>
      <c r="I877" s="365"/>
      <c r="J877" s="366"/>
      <c r="K877" s="367"/>
      <c r="L877" s="365"/>
      <c r="M877" s="368"/>
      <c r="N877" s="655"/>
      <c r="O877" s="365"/>
      <c r="P877" s="366"/>
      <c r="Q877" s="367"/>
      <c r="R877" s="365"/>
      <c r="S877" s="368"/>
      <c r="T877" s="655"/>
      <c r="U877" s="365"/>
      <c r="V877" s="366"/>
      <c r="W877" s="364"/>
      <c r="X877" s="365"/>
      <c r="Y877" s="368"/>
      <c r="Z877" s="655"/>
      <c r="AA877" s="365"/>
      <c r="AB877" s="366"/>
      <c r="AC877" s="364"/>
      <c r="AD877" s="365"/>
      <c r="AE877" s="368"/>
      <c r="AF877" s="655"/>
      <c r="AG877" s="365"/>
      <c r="AH877" s="366"/>
      <c r="AI877" s="364"/>
      <c r="AJ877" s="365"/>
      <c r="AK877" s="368"/>
      <c r="AL877" s="655"/>
      <c r="AM877" s="365"/>
      <c r="AN877" s="366"/>
      <c r="AO877" s="369" t="s">
        <v>2021</v>
      </c>
      <c r="AP877" s="481"/>
      <c r="AQ877" s="372"/>
      <c r="AR877" s="653"/>
      <c r="AS877" s="353"/>
      <c r="AT877" s="382" t="s">
        <v>2869</v>
      </c>
      <c r="AU877" s="657" t="s">
        <v>2869</v>
      </c>
      <c r="AV877" s="382" t="s">
        <v>2869</v>
      </c>
      <c r="AW877" s="658" t="s">
        <v>2869</v>
      </c>
      <c r="AX877" s="359"/>
    </row>
    <row r="878">
      <c r="A878" s="480" t="s">
        <v>5135</v>
      </c>
      <c r="B878" s="433">
        <v>46170.0</v>
      </c>
      <c r="C878" s="434" t="s">
        <v>6516</v>
      </c>
      <c r="D878" s="363" t="s">
        <v>6517</v>
      </c>
      <c r="E878" s="367"/>
      <c r="F878" s="365"/>
      <c r="G878" s="368"/>
      <c r="H878" s="655"/>
      <c r="I878" s="365"/>
      <c r="J878" s="366"/>
      <c r="K878" s="367"/>
      <c r="L878" s="365"/>
      <c r="M878" s="368"/>
      <c r="N878" s="655"/>
      <c r="O878" s="365"/>
      <c r="P878" s="366"/>
      <c r="Q878" s="367"/>
      <c r="R878" s="365"/>
      <c r="S878" s="368"/>
      <c r="T878" s="655"/>
      <c r="U878" s="365"/>
      <c r="V878" s="366"/>
      <c r="W878" s="364"/>
      <c r="X878" s="365"/>
      <c r="Y878" s="368"/>
      <c r="Z878" s="655"/>
      <c r="AA878" s="365"/>
      <c r="AB878" s="366"/>
      <c r="AC878" s="364"/>
      <c r="AD878" s="365"/>
      <c r="AE878" s="368"/>
      <c r="AF878" s="655"/>
      <c r="AG878" s="365"/>
      <c r="AH878" s="366"/>
      <c r="AI878" s="364"/>
      <c r="AJ878" s="365"/>
      <c r="AK878" s="368"/>
      <c r="AL878" s="655"/>
      <c r="AM878" s="365"/>
      <c r="AN878" s="366"/>
      <c r="AO878" s="369" t="s">
        <v>2021</v>
      </c>
      <c r="AP878" s="481" t="s">
        <v>2472</v>
      </c>
      <c r="AQ878" s="372"/>
      <c r="AR878" s="653" t="s">
        <v>7472</v>
      </c>
      <c r="AS878" s="353"/>
      <c r="AT878" s="382">
        <v>0.0</v>
      </c>
      <c r="AU878" s="657">
        <v>100.0</v>
      </c>
      <c r="AV878" s="382">
        <v>0.0</v>
      </c>
      <c r="AW878" s="658">
        <v>100.0</v>
      </c>
      <c r="AX878" s="393" t="s">
        <v>3049</v>
      </c>
    </row>
    <row r="879">
      <c r="A879" s="480" t="s">
        <v>5135</v>
      </c>
      <c r="B879" s="433">
        <v>46170.0</v>
      </c>
      <c r="C879" s="434" t="s">
        <v>6518</v>
      </c>
      <c r="D879" s="363" t="s">
        <v>6519</v>
      </c>
      <c r="E879" s="367"/>
      <c r="F879" s="365"/>
      <c r="G879" s="368"/>
      <c r="H879" s="655"/>
      <c r="I879" s="365"/>
      <c r="J879" s="366"/>
      <c r="K879" s="367"/>
      <c r="L879" s="365"/>
      <c r="M879" s="368"/>
      <c r="N879" s="655"/>
      <c r="O879" s="365"/>
      <c r="P879" s="366"/>
      <c r="Q879" s="367"/>
      <c r="R879" s="365"/>
      <c r="S879" s="368"/>
      <c r="T879" s="655"/>
      <c r="U879" s="365"/>
      <c r="V879" s="366"/>
      <c r="W879" s="364"/>
      <c r="X879" s="365"/>
      <c r="Y879" s="368"/>
      <c r="Z879" s="655"/>
      <c r="AA879" s="365"/>
      <c r="AB879" s="366"/>
      <c r="AC879" s="364"/>
      <c r="AD879" s="365"/>
      <c r="AE879" s="368"/>
      <c r="AF879" s="655"/>
      <c r="AG879" s="365"/>
      <c r="AH879" s="366"/>
      <c r="AI879" s="364"/>
      <c r="AJ879" s="365"/>
      <c r="AK879" s="368"/>
      <c r="AL879" s="655"/>
      <c r="AM879" s="365"/>
      <c r="AN879" s="366"/>
      <c r="AO879" s="369"/>
      <c r="AP879" s="481" t="s">
        <v>3027</v>
      </c>
      <c r="AQ879" s="372"/>
      <c r="AR879" s="653" t="s">
        <v>7472</v>
      </c>
      <c r="AS879" s="353"/>
      <c r="AT879" s="382">
        <v>0.0</v>
      </c>
      <c r="AU879" s="657">
        <v>100.0</v>
      </c>
      <c r="AV879" s="382">
        <v>0.0</v>
      </c>
      <c r="AW879" s="658">
        <v>100.0</v>
      </c>
      <c r="AX879" s="393" t="s">
        <v>3049</v>
      </c>
    </row>
    <row r="880">
      <c r="A880" s="480" t="s">
        <v>5135</v>
      </c>
      <c r="B880" s="433">
        <v>46170.0</v>
      </c>
      <c r="C880" s="434" t="s">
        <v>6520</v>
      </c>
      <c r="D880" s="363" t="s">
        <v>6521</v>
      </c>
      <c r="E880" s="367"/>
      <c r="F880" s="365"/>
      <c r="G880" s="368"/>
      <c r="H880" s="655"/>
      <c r="I880" s="365"/>
      <c r="J880" s="366"/>
      <c r="K880" s="367"/>
      <c r="L880" s="365"/>
      <c r="M880" s="368"/>
      <c r="N880" s="655"/>
      <c r="O880" s="365"/>
      <c r="P880" s="366"/>
      <c r="Q880" s="367"/>
      <c r="R880" s="365"/>
      <c r="S880" s="368"/>
      <c r="T880" s="655"/>
      <c r="U880" s="365"/>
      <c r="V880" s="366"/>
      <c r="W880" s="364"/>
      <c r="X880" s="365"/>
      <c r="Y880" s="368"/>
      <c r="Z880" s="655"/>
      <c r="AA880" s="365"/>
      <c r="AB880" s="366"/>
      <c r="AC880" s="364"/>
      <c r="AD880" s="365"/>
      <c r="AE880" s="368"/>
      <c r="AF880" s="655"/>
      <c r="AG880" s="365"/>
      <c r="AH880" s="366"/>
      <c r="AI880" s="364"/>
      <c r="AJ880" s="365"/>
      <c r="AK880" s="368"/>
      <c r="AL880" s="655"/>
      <c r="AM880" s="365"/>
      <c r="AN880" s="366"/>
      <c r="AO880" s="369" t="s">
        <v>2895</v>
      </c>
      <c r="AP880" s="481" t="s">
        <v>3031</v>
      </c>
      <c r="AQ880" s="372"/>
      <c r="AR880" s="653" t="s">
        <v>7472</v>
      </c>
      <c r="AS880" s="353"/>
      <c r="AT880" s="382">
        <v>0.0</v>
      </c>
      <c r="AU880" s="657">
        <v>100.0</v>
      </c>
      <c r="AV880" s="382">
        <v>0.0</v>
      </c>
      <c r="AW880" s="658">
        <v>100.0</v>
      </c>
      <c r="AX880" s="393" t="s">
        <v>3049</v>
      </c>
    </row>
    <row r="881">
      <c r="A881" s="480" t="s">
        <v>5135</v>
      </c>
      <c r="B881" s="433">
        <v>46170.0</v>
      </c>
      <c r="C881" s="434" t="s">
        <v>6522</v>
      </c>
      <c r="D881" s="363" t="s">
        <v>6523</v>
      </c>
      <c r="E881" s="367"/>
      <c r="F881" s="365"/>
      <c r="G881" s="368"/>
      <c r="H881" s="655"/>
      <c r="I881" s="365"/>
      <c r="J881" s="366"/>
      <c r="K881" s="367"/>
      <c r="L881" s="365"/>
      <c r="M881" s="368"/>
      <c r="N881" s="655"/>
      <c r="O881" s="365"/>
      <c r="P881" s="366"/>
      <c r="Q881" s="367"/>
      <c r="R881" s="365"/>
      <c r="S881" s="368"/>
      <c r="T881" s="655"/>
      <c r="U881" s="365"/>
      <c r="V881" s="366"/>
      <c r="W881" s="364"/>
      <c r="X881" s="365"/>
      <c r="Y881" s="368"/>
      <c r="Z881" s="655"/>
      <c r="AA881" s="365"/>
      <c r="AB881" s="366"/>
      <c r="AC881" s="364"/>
      <c r="AD881" s="365"/>
      <c r="AE881" s="368"/>
      <c r="AF881" s="655"/>
      <c r="AG881" s="365"/>
      <c r="AH881" s="366"/>
      <c r="AI881" s="364"/>
      <c r="AJ881" s="365"/>
      <c r="AK881" s="368"/>
      <c r="AL881" s="655"/>
      <c r="AM881" s="365"/>
      <c r="AN881" s="366"/>
      <c r="AO881" s="369" t="s">
        <v>3020</v>
      </c>
      <c r="AP881" s="481" t="s">
        <v>3031</v>
      </c>
      <c r="AQ881" s="372"/>
      <c r="AR881" s="653" t="s">
        <v>7472</v>
      </c>
      <c r="AS881" s="353"/>
      <c r="AT881" s="382">
        <v>0.0</v>
      </c>
      <c r="AU881" s="657">
        <v>100.0</v>
      </c>
      <c r="AV881" s="382">
        <v>0.0</v>
      </c>
      <c r="AW881" s="658">
        <v>100.0</v>
      </c>
      <c r="AX881" s="393" t="s">
        <v>3049</v>
      </c>
    </row>
    <row r="882">
      <c r="A882" s="480" t="s">
        <v>5135</v>
      </c>
      <c r="B882" s="433">
        <v>46170.0</v>
      </c>
      <c r="C882" s="434" t="s">
        <v>6524</v>
      </c>
      <c r="D882" s="363" t="s">
        <v>6525</v>
      </c>
      <c r="E882" s="367"/>
      <c r="F882" s="365"/>
      <c r="G882" s="368"/>
      <c r="H882" s="655"/>
      <c r="I882" s="365"/>
      <c r="J882" s="366"/>
      <c r="K882" s="367"/>
      <c r="L882" s="365"/>
      <c r="M882" s="368"/>
      <c r="N882" s="655"/>
      <c r="O882" s="365"/>
      <c r="P882" s="366"/>
      <c r="Q882" s="367"/>
      <c r="R882" s="365"/>
      <c r="S882" s="368"/>
      <c r="T882" s="655"/>
      <c r="U882" s="365"/>
      <c r="V882" s="366"/>
      <c r="W882" s="364"/>
      <c r="X882" s="365"/>
      <c r="Y882" s="368"/>
      <c r="Z882" s="655"/>
      <c r="AA882" s="365"/>
      <c r="AB882" s="366"/>
      <c r="AC882" s="364"/>
      <c r="AD882" s="365"/>
      <c r="AE882" s="368"/>
      <c r="AF882" s="655"/>
      <c r="AG882" s="365"/>
      <c r="AH882" s="366"/>
      <c r="AI882" s="364"/>
      <c r="AJ882" s="365"/>
      <c r="AK882" s="368"/>
      <c r="AL882" s="655"/>
      <c r="AM882" s="365"/>
      <c r="AN882" s="366"/>
      <c r="AO882" s="369" t="s">
        <v>2059</v>
      </c>
      <c r="AP882" s="481" t="s">
        <v>1913</v>
      </c>
      <c r="AQ882" s="372"/>
      <c r="AR882" s="653" t="s">
        <v>7472</v>
      </c>
      <c r="AS882" s="353"/>
      <c r="AT882" s="382">
        <v>0.0</v>
      </c>
      <c r="AU882" s="657">
        <v>100.0</v>
      </c>
      <c r="AV882" s="382">
        <v>0.0</v>
      </c>
      <c r="AW882" s="658">
        <v>100.0</v>
      </c>
      <c r="AX882" s="393" t="s">
        <v>3037</v>
      </c>
    </row>
    <row r="883">
      <c r="A883" s="480" t="s">
        <v>5135</v>
      </c>
      <c r="B883" s="433">
        <v>46170.0</v>
      </c>
      <c r="C883" s="434" t="s">
        <v>6526</v>
      </c>
      <c r="D883" s="363" t="s">
        <v>6527</v>
      </c>
      <c r="E883" s="367"/>
      <c r="F883" s="365"/>
      <c r="G883" s="368"/>
      <c r="H883" s="655"/>
      <c r="I883" s="365"/>
      <c r="J883" s="366"/>
      <c r="K883" s="367"/>
      <c r="L883" s="365"/>
      <c r="M883" s="368"/>
      <c r="N883" s="655"/>
      <c r="O883" s="365"/>
      <c r="P883" s="366"/>
      <c r="Q883" s="367"/>
      <c r="R883" s="365"/>
      <c r="S883" s="368"/>
      <c r="T883" s="655"/>
      <c r="U883" s="365"/>
      <c r="V883" s="366"/>
      <c r="W883" s="364"/>
      <c r="X883" s="365"/>
      <c r="Y883" s="368"/>
      <c r="Z883" s="655"/>
      <c r="AA883" s="365"/>
      <c r="AB883" s="366"/>
      <c r="AC883" s="364"/>
      <c r="AD883" s="365"/>
      <c r="AE883" s="368"/>
      <c r="AF883" s="655"/>
      <c r="AG883" s="365"/>
      <c r="AH883" s="366"/>
      <c r="AI883" s="364"/>
      <c r="AJ883" s="365"/>
      <c r="AK883" s="368"/>
      <c r="AL883" s="655"/>
      <c r="AM883" s="365"/>
      <c r="AN883" s="366"/>
      <c r="AO883" s="369" t="s">
        <v>2990</v>
      </c>
      <c r="AP883" s="481" t="s">
        <v>1913</v>
      </c>
      <c r="AQ883" s="372"/>
      <c r="AR883" s="653" t="s">
        <v>7472</v>
      </c>
      <c r="AS883" s="353"/>
      <c r="AT883" s="382">
        <v>0.0</v>
      </c>
      <c r="AU883" s="657">
        <v>100.0</v>
      </c>
      <c r="AV883" s="382">
        <v>0.0</v>
      </c>
      <c r="AW883" s="658">
        <v>100.0</v>
      </c>
      <c r="AX883" s="393" t="s">
        <v>3039</v>
      </c>
    </row>
    <row r="884">
      <c r="A884" s="480" t="s">
        <v>5135</v>
      </c>
      <c r="B884" s="433">
        <v>46170.0</v>
      </c>
      <c r="C884" s="434" t="s">
        <v>6528</v>
      </c>
      <c r="D884" s="363" t="s">
        <v>6529</v>
      </c>
      <c r="E884" s="367"/>
      <c r="F884" s="365"/>
      <c r="G884" s="368"/>
      <c r="H884" s="655"/>
      <c r="I884" s="365"/>
      <c r="J884" s="366"/>
      <c r="K884" s="367"/>
      <c r="L884" s="365"/>
      <c r="M884" s="368"/>
      <c r="N884" s="655"/>
      <c r="O884" s="365"/>
      <c r="P884" s="366"/>
      <c r="Q884" s="367"/>
      <c r="R884" s="365"/>
      <c r="S884" s="368"/>
      <c r="T884" s="655"/>
      <c r="U884" s="365"/>
      <c r="V884" s="366"/>
      <c r="W884" s="364"/>
      <c r="X884" s="365"/>
      <c r="Y884" s="368"/>
      <c r="Z884" s="655"/>
      <c r="AA884" s="365"/>
      <c r="AB884" s="366"/>
      <c r="AC884" s="364"/>
      <c r="AD884" s="365"/>
      <c r="AE884" s="368"/>
      <c r="AF884" s="655"/>
      <c r="AG884" s="365"/>
      <c r="AH884" s="366"/>
      <c r="AI884" s="364"/>
      <c r="AJ884" s="365"/>
      <c r="AK884" s="368"/>
      <c r="AL884" s="655"/>
      <c r="AM884" s="365"/>
      <c r="AN884" s="366"/>
      <c r="AO884" s="369"/>
      <c r="AP884" s="481" t="s">
        <v>3037</v>
      </c>
      <c r="AQ884" s="372"/>
      <c r="AR884" s="653"/>
      <c r="AS884" s="353"/>
      <c r="AT884" s="382" t="s">
        <v>2869</v>
      </c>
      <c r="AU884" s="657" t="s">
        <v>2869</v>
      </c>
      <c r="AV884" s="382" t="s">
        <v>2869</v>
      </c>
      <c r="AW884" s="658" t="s">
        <v>2869</v>
      </c>
      <c r="AX884" s="359"/>
    </row>
    <row r="885">
      <c r="A885" s="480" t="s">
        <v>5135</v>
      </c>
      <c r="B885" s="433">
        <v>46170.0</v>
      </c>
      <c r="C885" s="434" t="s">
        <v>6530</v>
      </c>
      <c r="D885" s="363" t="s">
        <v>6531</v>
      </c>
      <c r="E885" s="367"/>
      <c r="F885" s="365"/>
      <c r="G885" s="368"/>
      <c r="H885" s="655"/>
      <c r="I885" s="365"/>
      <c r="J885" s="366"/>
      <c r="K885" s="367"/>
      <c r="L885" s="365"/>
      <c r="M885" s="368"/>
      <c r="N885" s="655"/>
      <c r="O885" s="365"/>
      <c r="P885" s="366"/>
      <c r="Q885" s="367"/>
      <c r="R885" s="365"/>
      <c r="S885" s="368"/>
      <c r="T885" s="655"/>
      <c r="U885" s="365"/>
      <c r="V885" s="366"/>
      <c r="W885" s="364"/>
      <c r="X885" s="365"/>
      <c r="Y885" s="368"/>
      <c r="Z885" s="655"/>
      <c r="AA885" s="365"/>
      <c r="AB885" s="366"/>
      <c r="AC885" s="364"/>
      <c r="AD885" s="365"/>
      <c r="AE885" s="368"/>
      <c r="AF885" s="655"/>
      <c r="AG885" s="365"/>
      <c r="AH885" s="366"/>
      <c r="AI885" s="364"/>
      <c r="AJ885" s="365"/>
      <c r="AK885" s="368"/>
      <c r="AL885" s="655"/>
      <c r="AM885" s="365"/>
      <c r="AN885" s="366"/>
      <c r="AO885" s="369"/>
      <c r="AP885" s="481" t="s">
        <v>3037</v>
      </c>
      <c r="AQ885" s="372"/>
      <c r="AR885" s="653" t="s">
        <v>7472</v>
      </c>
      <c r="AS885" s="353"/>
      <c r="AT885" s="382">
        <v>0.0</v>
      </c>
      <c r="AU885" s="657">
        <v>100.0</v>
      </c>
      <c r="AV885" s="382">
        <v>0.0</v>
      </c>
      <c r="AW885" s="658">
        <v>100.0</v>
      </c>
      <c r="AX885" s="393" t="s">
        <v>3053</v>
      </c>
    </row>
    <row r="886">
      <c r="A886" s="480" t="s">
        <v>5341</v>
      </c>
      <c r="B886" s="433">
        <v>46171.0</v>
      </c>
      <c r="C886" s="434" t="s">
        <v>6532</v>
      </c>
      <c r="D886" s="363" t="s">
        <v>6533</v>
      </c>
      <c r="E886" s="367"/>
      <c r="F886" s="365"/>
      <c r="G886" s="368"/>
      <c r="H886" s="655"/>
      <c r="I886" s="365"/>
      <c r="J886" s="366"/>
      <c r="K886" s="367"/>
      <c r="L886" s="365"/>
      <c r="M886" s="368"/>
      <c r="N886" s="655"/>
      <c r="O886" s="365"/>
      <c r="P886" s="366"/>
      <c r="Q886" s="367"/>
      <c r="R886" s="365"/>
      <c r="S886" s="368"/>
      <c r="T886" s="655"/>
      <c r="U886" s="365"/>
      <c r="V886" s="366"/>
      <c r="W886" s="364"/>
      <c r="X886" s="365"/>
      <c r="Y886" s="368"/>
      <c r="Z886" s="655"/>
      <c r="AA886" s="365"/>
      <c r="AB886" s="366"/>
      <c r="AC886" s="364"/>
      <c r="AD886" s="365"/>
      <c r="AE886" s="368"/>
      <c r="AF886" s="655"/>
      <c r="AG886" s="365"/>
      <c r="AH886" s="366"/>
      <c r="AI886" s="364"/>
      <c r="AJ886" s="365"/>
      <c r="AK886" s="368"/>
      <c r="AL886" s="655"/>
      <c r="AM886" s="365"/>
      <c r="AN886" s="366"/>
      <c r="AO886" s="369" t="s">
        <v>2961</v>
      </c>
      <c r="AP886" s="481"/>
      <c r="AQ886" s="372"/>
      <c r="AR886" s="653" t="s">
        <v>7472</v>
      </c>
      <c r="AS886" s="353"/>
      <c r="AT886" s="382">
        <v>0.0</v>
      </c>
      <c r="AU886" s="657">
        <v>100.0</v>
      </c>
      <c r="AV886" s="382">
        <v>0.0</v>
      </c>
      <c r="AW886" s="658">
        <v>100.0</v>
      </c>
      <c r="AX886" s="393" t="s">
        <v>3022</v>
      </c>
    </row>
    <row r="887">
      <c r="A887" s="480" t="s">
        <v>5341</v>
      </c>
      <c r="B887" s="433">
        <v>46171.0</v>
      </c>
      <c r="C887" s="434" t="s">
        <v>6534</v>
      </c>
      <c r="D887" s="363" t="s">
        <v>6535</v>
      </c>
      <c r="E887" s="367"/>
      <c r="F887" s="365"/>
      <c r="G887" s="368"/>
      <c r="H887" s="655"/>
      <c r="I887" s="365"/>
      <c r="J887" s="366"/>
      <c r="K887" s="367"/>
      <c r="L887" s="365"/>
      <c r="M887" s="368"/>
      <c r="N887" s="655"/>
      <c r="O887" s="365"/>
      <c r="P887" s="366"/>
      <c r="Q887" s="367"/>
      <c r="R887" s="365"/>
      <c r="S887" s="368"/>
      <c r="T887" s="655"/>
      <c r="U887" s="365"/>
      <c r="V887" s="366"/>
      <c r="W887" s="364"/>
      <c r="X887" s="365">
        <v>1.0</v>
      </c>
      <c r="Y887" s="368"/>
      <c r="Z887" s="655"/>
      <c r="AA887" s="365"/>
      <c r="AB887" s="366"/>
      <c r="AC887" s="364"/>
      <c r="AD887" s="365"/>
      <c r="AE887" s="368"/>
      <c r="AF887" s="655"/>
      <c r="AG887" s="365"/>
      <c r="AH887" s="366"/>
      <c r="AI887" s="364"/>
      <c r="AJ887" s="365"/>
      <c r="AK887" s="368"/>
      <c r="AL887" s="655"/>
      <c r="AM887" s="365"/>
      <c r="AN887" s="366"/>
      <c r="AO887" s="369" t="s">
        <v>1830</v>
      </c>
      <c r="AP887" s="481"/>
      <c r="AQ887" s="380" t="s">
        <v>8245</v>
      </c>
      <c r="AR887" s="653" t="s">
        <v>7472</v>
      </c>
      <c r="AS887" s="353"/>
      <c r="AT887" s="382">
        <v>3.0</v>
      </c>
      <c r="AU887" s="657">
        <v>97.0</v>
      </c>
      <c r="AV887" s="382">
        <v>0.0</v>
      </c>
      <c r="AW887" s="658">
        <v>100.0</v>
      </c>
      <c r="AX887" s="393" t="s">
        <v>3039</v>
      </c>
    </row>
    <row r="888">
      <c r="A888" s="480" t="s">
        <v>5341</v>
      </c>
      <c r="B888" s="433">
        <v>46171.0</v>
      </c>
      <c r="C888" s="434" t="s">
        <v>6536</v>
      </c>
      <c r="D888" s="363" t="s">
        <v>6537</v>
      </c>
      <c r="E888" s="367"/>
      <c r="F888" s="365"/>
      <c r="G888" s="368"/>
      <c r="H888" s="655"/>
      <c r="I888" s="365"/>
      <c r="J888" s="366"/>
      <c r="K888" s="367"/>
      <c r="L888" s="365"/>
      <c r="M888" s="368"/>
      <c r="N888" s="655"/>
      <c r="O888" s="365"/>
      <c r="P888" s="366"/>
      <c r="Q888" s="367"/>
      <c r="R888" s="365"/>
      <c r="S888" s="368"/>
      <c r="T888" s="655"/>
      <c r="U888" s="365"/>
      <c r="V888" s="366"/>
      <c r="W888" s="364"/>
      <c r="X888" s="365"/>
      <c r="Y888" s="368"/>
      <c r="Z888" s="655"/>
      <c r="AA888" s="365"/>
      <c r="AB888" s="366"/>
      <c r="AC888" s="364"/>
      <c r="AD888" s="365"/>
      <c r="AE888" s="368"/>
      <c r="AF888" s="655"/>
      <c r="AG888" s="365"/>
      <c r="AH888" s="366"/>
      <c r="AI888" s="364"/>
      <c r="AJ888" s="365"/>
      <c r="AK888" s="368"/>
      <c r="AL888" s="655"/>
      <c r="AM888" s="365"/>
      <c r="AN888" s="366"/>
      <c r="AO888" s="369" t="s">
        <v>1830</v>
      </c>
      <c r="AP888" s="481"/>
      <c r="AQ888" s="372"/>
      <c r="AR888" s="653" t="s">
        <v>7472</v>
      </c>
      <c r="AS888" s="353"/>
      <c r="AT888" s="382">
        <v>0.0</v>
      </c>
      <c r="AU888" s="657">
        <v>100.0</v>
      </c>
      <c r="AV888" s="382">
        <v>0.0</v>
      </c>
      <c r="AW888" s="658">
        <v>100.0</v>
      </c>
      <c r="AX888" s="393" t="s">
        <v>3039</v>
      </c>
    </row>
    <row r="889">
      <c r="A889" s="480" t="s">
        <v>5341</v>
      </c>
      <c r="B889" s="433">
        <v>46171.0</v>
      </c>
      <c r="C889" s="434" t="s">
        <v>6538</v>
      </c>
      <c r="D889" s="363" t="s">
        <v>6539</v>
      </c>
      <c r="E889" s="367"/>
      <c r="F889" s="365"/>
      <c r="G889" s="368"/>
      <c r="H889" s="655"/>
      <c r="I889" s="365"/>
      <c r="J889" s="366"/>
      <c r="K889" s="367"/>
      <c r="L889" s="365"/>
      <c r="M889" s="368"/>
      <c r="N889" s="655"/>
      <c r="O889" s="365"/>
      <c r="P889" s="366"/>
      <c r="Q889" s="367"/>
      <c r="R889" s="365"/>
      <c r="S889" s="368"/>
      <c r="T889" s="655"/>
      <c r="U889" s="365"/>
      <c r="V889" s="366"/>
      <c r="W889" s="364"/>
      <c r="X889" s="365"/>
      <c r="Y889" s="368"/>
      <c r="Z889" s="655"/>
      <c r="AA889" s="365"/>
      <c r="AB889" s="366"/>
      <c r="AC889" s="364"/>
      <c r="AD889" s="365"/>
      <c r="AE889" s="368"/>
      <c r="AF889" s="655"/>
      <c r="AG889" s="365"/>
      <c r="AH889" s="366"/>
      <c r="AI889" s="364"/>
      <c r="AJ889" s="365"/>
      <c r="AK889" s="368"/>
      <c r="AL889" s="655"/>
      <c r="AM889" s="365"/>
      <c r="AN889" s="366"/>
      <c r="AO889" s="369" t="s">
        <v>713</v>
      </c>
      <c r="AP889" s="481"/>
      <c r="AQ889" s="372"/>
      <c r="AR889" s="653" t="s">
        <v>7472</v>
      </c>
      <c r="AS889" s="353"/>
      <c r="AT889" s="382">
        <v>0.0</v>
      </c>
      <c r="AU889" s="657">
        <v>100.0</v>
      </c>
      <c r="AV889" s="382">
        <v>0.0</v>
      </c>
      <c r="AW889" s="658">
        <v>100.0</v>
      </c>
      <c r="AX889" s="393" t="s">
        <v>3022</v>
      </c>
    </row>
    <row r="890">
      <c r="A890" s="480" t="s">
        <v>5341</v>
      </c>
      <c r="B890" s="433">
        <v>46171.0</v>
      </c>
      <c r="C890" s="434" t="s">
        <v>6540</v>
      </c>
      <c r="D890" s="363" t="s">
        <v>6541</v>
      </c>
      <c r="E890" s="367"/>
      <c r="F890" s="365"/>
      <c r="G890" s="368"/>
      <c r="H890" s="655"/>
      <c r="I890" s="365"/>
      <c r="J890" s="366"/>
      <c r="K890" s="367"/>
      <c r="L890" s="365"/>
      <c r="M890" s="368"/>
      <c r="N890" s="655"/>
      <c r="O890" s="365"/>
      <c r="P890" s="366"/>
      <c r="Q890" s="367"/>
      <c r="R890" s="365"/>
      <c r="S890" s="368"/>
      <c r="T890" s="655"/>
      <c r="U890" s="365"/>
      <c r="V890" s="366"/>
      <c r="W890" s="364"/>
      <c r="X890" s="365"/>
      <c r="Y890" s="368"/>
      <c r="Z890" s="655"/>
      <c r="AA890" s="365"/>
      <c r="AB890" s="366"/>
      <c r="AC890" s="364"/>
      <c r="AD890" s="365"/>
      <c r="AE890" s="368"/>
      <c r="AF890" s="655"/>
      <c r="AG890" s="365"/>
      <c r="AH890" s="366"/>
      <c r="AI890" s="364"/>
      <c r="AJ890" s="365"/>
      <c r="AK890" s="368"/>
      <c r="AL890" s="655"/>
      <c r="AM890" s="365"/>
      <c r="AN890" s="366"/>
      <c r="AO890" s="369" t="s">
        <v>713</v>
      </c>
      <c r="AP890" s="481"/>
      <c r="AQ890" s="372"/>
      <c r="AR890" s="653" t="s">
        <v>7472</v>
      </c>
      <c r="AS890" s="353"/>
      <c r="AT890" s="382">
        <v>0.0</v>
      </c>
      <c r="AU890" s="657">
        <v>100.0</v>
      </c>
      <c r="AV890" s="382">
        <v>0.0</v>
      </c>
      <c r="AW890" s="658">
        <v>100.0</v>
      </c>
      <c r="AX890" s="393" t="s">
        <v>3022</v>
      </c>
    </row>
    <row r="891">
      <c r="A891" s="480" t="s">
        <v>5341</v>
      </c>
      <c r="B891" s="433">
        <v>46171.0</v>
      </c>
      <c r="C891" s="434" t="s">
        <v>6542</v>
      </c>
      <c r="D891" s="363" t="s">
        <v>6543</v>
      </c>
      <c r="E891" s="367"/>
      <c r="F891" s="365"/>
      <c r="G891" s="368"/>
      <c r="H891" s="655"/>
      <c r="I891" s="365"/>
      <c r="J891" s="366"/>
      <c r="K891" s="367"/>
      <c r="L891" s="365"/>
      <c r="M891" s="368"/>
      <c r="N891" s="655"/>
      <c r="O891" s="365"/>
      <c r="P891" s="366"/>
      <c r="Q891" s="367"/>
      <c r="R891" s="365"/>
      <c r="S891" s="368"/>
      <c r="T891" s="655"/>
      <c r="U891" s="365"/>
      <c r="V891" s="366"/>
      <c r="W891" s="364"/>
      <c r="X891" s="365"/>
      <c r="Y891" s="368"/>
      <c r="Z891" s="655"/>
      <c r="AA891" s="365"/>
      <c r="AB891" s="366"/>
      <c r="AC891" s="364"/>
      <c r="AD891" s="365"/>
      <c r="AE891" s="368"/>
      <c r="AF891" s="655"/>
      <c r="AG891" s="365"/>
      <c r="AH891" s="366"/>
      <c r="AI891" s="364"/>
      <c r="AJ891" s="365"/>
      <c r="AK891" s="368"/>
      <c r="AL891" s="655"/>
      <c r="AM891" s="365"/>
      <c r="AN891" s="366"/>
      <c r="AO891" s="369" t="s">
        <v>2208</v>
      </c>
      <c r="AP891" s="481"/>
      <c r="AQ891" s="380"/>
      <c r="AR891" s="653" t="s">
        <v>7472</v>
      </c>
      <c r="AS891" s="353"/>
      <c r="AT891" s="382">
        <v>0.0</v>
      </c>
      <c r="AU891" s="657">
        <v>100.0</v>
      </c>
      <c r="AV891" s="382">
        <v>0.0</v>
      </c>
      <c r="AW891" s="658">
        <v>100.0</v>
      </c>
      <c r="AX891" s="393" t="s">
        <v>3037</v>
      </c>
    </row>
    <row r="892">
      <c r="A892" s="480" t="s">
        <v>5341</v>
      </c>
      <c r="B892" s="433">
        <v>46171.0</v>
      </c>
      <c r="C892" s="434" t="s">
        <v>6544</v>
      </c>
      <c r="D892" s="363" t="s">
        <v>6545</v>
      </c>
      <c r="E892" s="367"/>
      <c r="F892" s="365"/>
      <c r="G892" s="368"/>
      <c r="H892" s="655"/>
      <c r="I892" s="365"/>
      <c r="J892" s="366"/>
      <c r="K892" s="367"/>
      <c r="L892" s="365"/>
      <c r="M892" s="368"/>
      <c r="N892" s="655"/>
      <c r="O892" s="365"/>
      <c r="P892" s="366"/>
      <c r="Q892" s="367"/>
      <c r="R892" s="365"/>
      <c r="S892" s="368"/>
      <c r="T892" s="655"/>
      <c r="U892" s="365"/>
      <c r="V892" s="366"/>
      <c r="W892" s="364"/>
      <c r="X892" s="365"/>
      <c r="Y892" s="368"/>
      <c r="Z892" s="655"/>
      <c r="AA892" s="365"/>
      <c r="AB892" s="366"/>
      <c r="AC892" s="364"/>
      <c r="AD892" s="365"/>
      <c r="AE892" s="368"/>
      <c r="AF892" s="655"/>
      <c r="AG892" s="365"/>
      <c r="AH892" s="366"/>
      <c r="AI892" s="364"/>
      <c r="AJ892" s="365"/>
      <c r="AK892" s="368"/>
      <c r="AL892" s="655"/>
      <c r="AM892" s="365"/>
      <c r="AN892" s="366"/>
      <c r="AO892" s="369" t="s">
        <v>2208</v>
      </c>
      <c r="AP892" s="481"/>
      <c r="AQ892" s="372"/>
      <c r="AR892" s="653" t="s">
        <v>7472</v>
      </c>
      <c r="AS892" s="353"/>
      <c r="AT892" s="382">
        <v>0.0</v>
      </c>
      <c r="AU892" s="657">
        <v>100.0</v>
      </c>
      <c r="AV892" s="382">
        <v>0.0</v>
      </c>
      <c r="AW892" s="658">
        <v>100.0</v>
      </c>
      <c r="AX892" s="393" t="s">
        <v>3037</v>
      </c>
    </row>
    <row r="893">
      <c r="A893" s="480" t="s">
        <v>5341</v>
      </c>
      <c r="B893" s="433">
        <v>46171.0</v>
      </c>
      <c r="C893" s="434" t="s">
        <v>6546</v>
      </c>
      <c r="D893" s="363" t="s">
        <v>6547</v>
      </c>
      <c r="E893" s="367"/>
      <c r="F893" s="365"/>
      <c r="G893" s="368"/>
      <c r="H893" s="655"/>
      <c r="I893" s="365"/>
      <c r="J893" s="366"/>
      <c r="K893" s="367"/>
      <c r="L893" s="365"/>
      <c r="M893" s="368"/>
      <c r="N893" s="655"/>
      <c r="O893" s="365"/>
      <c r="P893" s="366"/>
      <c r="Q893" s="367"/>
      <c r="R893" s="365"/>
      <c r="S893" s="368"/>
      <c r="T893" s="655"/>
      <c r="U893" s="365"/>
      <c r="V893" s="366"/>
      <c r="W893" s="364"/>
      <c r="X893" s="365"/>
      <c r="Y893" s="368"/>
      <c r="Z893" s="655"/>
      <c r="AA893" s="365"/>
      <c r="AB893" s="366"/>
      <c r="AC893" s="364"/>
      <c r="AD893" s="365"/>
      <c r="AE893" s="368"/>
      <c r="AF893" s="655"/>
      <c r="AG893" s="365"/>
      <c r="AH893" s="366"/>
      <c r="AI893" s="364"/>
      <c r="AJ893" s="365"/>
      <c r="AK893" s="368"/>
      <c r="AL893" s="655"/>
      <c r="AM893" s="365"/>
      <c r="AN893" s="366"/>
      <c r="AO893" s="369" t="s">
        <v>801</v>
      </c>
      <c r="AP893" s="481"/>
      <c r="AQ893" s="372"/>
      <c r="AR893" s="653" t="s">
        <v>7472</v>
      </c>
      <c r="AS893" s="353"/>
      <c r="AT893" s="382">
        <v>0.0</v>
      </c>
      <c r="AU893" s="657">
        <v>100.0</v>
      </c>
      <c r="AV893" s="382">
        <v>0.0</v>
      </c>
      <c r="AW893" s="658">
        <v>100.0</v>
      </c>
      <c r="AX893" s="393" t="s">
        <v>3049</v>
      </c>
    </row>
    <row r="894">
      <c r="A894" s="480" t="s">
        <v>5341</v>
      </c>
      <c r="B894" s="433">
        <v>46171.0</v>
      </c>
      <c r="C894" s="434" t="s">
        <v>6548</v>
      </c>
      <c r="D894" s="363" t="s">
        <v>6549</v>
      </c>
      <c r="E894" s="367"/>
      <c r="F894" s="365"/>
      <c r="G894" s="368"/>
      <c r="H894" s="655"/>
      <c r="I894" s="365"/>
      <c r="J894" s="366"/>
      <c r="K894" s="367"/>
      <c r="L894" s="365"/>
      <c r="M894" s="368"/>
      <c r="N894" s="655"/>
      <c r="O894" s="365"/>
      <c r="P894" s="366"/>
      <c r="Q894" s="367"/>
      <c r="R894" s="365"/>
      <c r="S894" s="368"/>
      <c r="T894" s="655"/>
      <c r="U894" s="365"/>
      <c r="V894" s="366"/>
      <c r="W894" s="364"/>
      <c r="X894" s="365"/>
      <c r="Y894" s="368"/>
      <c r="Z894" s="655"/>
      <c r="AA894" s="365"/>
      <c r="AB894" s="366"/>
      <c r="AC894" s="364"/>
      <c r="AD894" s="365"/>
      <c r="AE894" s="368"/>
      <c r="AF894" s="655"/>
      <c r="AG894" s="365"/>
      <c r="AH894" s="366"/>
      <c r="AI894" s="364"/>
      <c r="AJ894" s="365"/>
      <c r="AK894" s="368"/>
      <c r="AL894" s="655"/>
      <c r="AM894" s="365"/>
      <c r="AN894" s="366"/>
      <c r="AO894" s="369" t="s">
        <v>801</v>
      </c>
      <c r="AP894" s="481"/>
      <c r="AQ894" s="372"/>
      <c r="AR894" s="653" t="s">
        <v>7472</v>
      </c>
      <c r="AS894" s="353"/>
      <c r="AT894" s="382">
        <v>0.0</v>
      </c>
      <c r="AU894" s="657">
        <v>100.0</v>
      </c>
      <c r="AV894" s="382">
        <v>0.0</v>
      </c>
      <c r="AW894" s="658">
        <v>100.0</v>
      </c>
      <c r="AX894" s="393" t="s">
        <v>3049</v>
      </c>
    </row>
    <row r="895">
      <c r="A895" s="480" t="s">
        <v>5341</v>
      </c>
      <c r="B895" s="433">
        <v>46171.0</v>
      </c>
      <c r="C895" s="434" t="s">
        <v>6550</v>
      </c>
      <c r="D895" s="363" t="s">
        <v>6551</v>
      </c>
      <c r="E895" s="367"/>
      <c r="F895" s="365"/>
      <c r="G895" s="368"/>
      <c r="H895" s="655"/>
      <c r="I895" s="365"/>
      <c r="J895" s="366"/>
      <c r="K895" s="367"/>
      <c r="L895" s="365"/>
      <c r="M895" s="368"/>
      <c r="N895" s="655"/>
      <c r="O895" s="365"/>
      <c r="P895" s="366"/>
      <c r="Q895" s="367"/>
      <c r="R895" s="365"/>
      <c r="S895" s="368"/>
      <c r="T895" s="655"/>
      <c r="U895" s="365"/>
      <c r="V895" s="366"/>
      <c r="W895" s="364"/>
      <c r="X895" s="365"/>
      <c r="Y895" s="368"/>
      <c r="Z895" s="655"/>
      <c r="AA895" s="365"/>
      <c r="AB895" s="366"/>
      <c r="AC895" s="364"/>
      <c r="AD895" s="365"/>
      <c r="AE895" s="368"/>
      <c r="AF895" s="655"/>
      <c r="AG895" s="365"/>
      <c r="AH895" s="366"/>
      <c r="AI895" s="364"/>
      <c r="AJ895" s="365"/>
      <c r="AK895" s="368"/>
      <c r="AL895" s="655"/>
      <c r="AM895" s="365"/>
      <c r="AN895" s="366"/>
      <c r="AO895" s="369" t="s">
        <v>1017</v>
      </c>
      <c r="AP895" s="481"/>
      <c r="AQ895" s="372"/>
      <c r="AR895" s="653" t="s">
        <v>7472</v>
      </c>
      <c r="AS895" s="353"/>
      <c r="AT895" s="382">
        <v>0.0</v>
      </c>
      <c r="AU895" s="657">
        <v>100.0</v>
      </c>
      <c r="AV895" s="382">
        <v>0.0</v>
      </c>
      <c r="AW895" s="658">
        <v>100.0</v>
      </c>
      <c r="AX895" s="393" t="s">
        <v>3022</v>
      </c>
    </row>
    <row r="896">
      <c r="A896" s="480" t="s">
        <v>5341</v>
      </c>
      <c r="B896" s="433">
        <v>46171.0</v>
      </c>
      <c r="C896" s="434" t="s">
        <v>6552</v>
      </c>
      <c r="D896" s="363" t="s">
        <v>6553</v>
      </c>
      <c r="E896" s="367"/>
      <c r="F896" s="365"/>
      <c r="G896" s="368"/>
      <c r="H896" s="655"/>
      <c r="I896" s="365"/>
      <c r="J896" s="366"/>
      <c r="K896" s="367"/>
      <c r="L896" s="365"/>
      <c r="M896" s="368"/>
      <c r="N896" s="655"/>
      <c r="O896" s="365"/>
      <c r="P896" s="366"/>
      <c r="Q896" s="367"/>
      <c r="R896" s="365"/>
      <c r="S896" s="368"/>
      <c r="T896" s="655"/>
      <c r="U896" s="365"/>
      <c r="V896" s="366"/>
      <c r="W896" s="364"/>
      <c r="X896" s="365"/>
      <c r="Y896" s="368"/>
      <c r="Z896" s="655"/>
      <c r="AA896" s="365"/>
      <c r="AB896" s="366"/>
      <c r="AC896" s="364"/>
      <c r="AD896" s="365"/>
      <c r="AE896" s="368"/>
      <c r="AF896" s="655"/>
      <c r="AG896" s="365"/>
      <c r="AH896" s="366"/>
      <c r="AI896" s="364"/>
      <c r="AJ896" s="365"/>
      <c r="AK896" s="368"/>
      <c r="AL896" s="655"/>
      <c r="AM896" s="365"/>
      <c r="AN896" s="366"/>
      <c r="AO896" s="369" t="s">
        <v>1017</v>
      </c>
      <c r="AP896" s="481"/>
      <c r="AQ896" s="372"/>
      <c r="AR896" s="653" t="s">
        <v>7472</v>
      </c>
      <c r="AS896" s="353"/>
      <c r="AT896" s="382">
        <v>0.0</v>
      </c>
      <c r="AU896" s="657">
        <v>100.0</v>
      </c>
      <c r="AV896" s="382">
        <v>0.0</v>
      </c>
      <c r="AW896" s="658">
        <v>100.0</v>
      </c>
      <c r="AX896" s="393" t="s">
        <v>3022</v>
      </c>
    </row>
    <row r="897">
      <c r="A897" s="480" t="s">
        <v>5341</v>
      </c>
      <c r="B897" s="433">
        <v>46171.0</v>
      </c>
      <c r="C897" s="434" t="s">
        <v>6554</v>
      </c>
      <c r="D897" s="363" t="s">
        <v>6555</v>
      </c>
      <c r="E897" s="367"/>
      <c r="F897" s="365"/>
      <c r="G897" s="368"/>
      <c r="H897" s="655"/>
      <c r="I897" s="365"/>
      <c r="J897" s="366"/>
      <c r="K897" s="367"/>
      <c r="L897" s="365"/>
      <c r="M897" s="368"/>
      <c r="N897" s="655"/>
      <c r="O897" s="365"/>
      <c r="P897" s="366"/>
      <c r="Q897" s="367"/>
      <c r="R897" s="365"/>
      <c r="S897" s="368"/>
      <c r="T897" s="655"/>
      <c r="U897" s="365"/>
      <c r="V897" s="366"/>
      <c r="W897" s="364"/>
      <c r="X897" s="365"/>
      <c r="Y897" s="368"/>
      <c r="Z897" s="655"/>
      <c r="AA897" s="365"/>
      <c r="AB897" s="366"/>
      <c r="AC897" s="364"/>
      <c r="AD897" s="365"/>
      <c r="AE897" s="368"/>
      <c r="AF897" s="655"/>
      <c r="AG897" s="365"/>
      <c r="AH897" s="366"/>
      <c r="AI897" s="364"/>
      <c r="AJ897" s="365"/>
      <c r="AK897" s="368"/>
      <c r="AL897" s="655"/>
      <c r="AM897" s="365"/>
      <c r="AN897" s="366"/>
      <c r="AO897" s="369" t="s">
        <v>153</v>
      </c>
      <c r="AP897" s="481" t="s">
        <v>2021</v>
      </c>
      <c r="AQ897" s="372"/>
      <c r="AR897" s="653" t="s">
        <v>7472</v>
      </c>
      <c r="AS897" s="353"/>
      <c r="AT897" s="382">
        <v>0.0</v>
      </c>
      <c r="AU897" s="657">
        <v>100.0</v>
      </c>
      <c r="AV897" s="382">
        <v>0.0</v>
      </c>
      <c r="AW897" s="658">
        <v>100.0</v>
      </c>
      <c r="AX897" s="393" t="s">
        <v>3022</v>
      </c>
    </row>
    <row r="898">
      <c r="A898" s="480" t="s">
        <v>5341</v>
      </c>
      <c r="B898" s="433">
        <v>46171.0</v>
      </c>
      <c r="C898" s="434" t="s">
        <v>6556</v>
      </c>
      <c r="D898" s="363" t="s">
        <v>6557</v>
      </c>
      <c r="E898" s="367"/>
      <c r="F898" s="365"/>
      <c r="G898" s="368"/>
      <c r="H898" s="655"/>
      <c r="I898" s="365"/>
      <c r="J898" s="366"/>
      <c r="K898" s="367"/>
      <c r="L898" s="365"/>
      <c r="M898" s="368"/>
      <c r="N898" s="655"/>
      <c r="O898" s="365"/>
      <c r="P898" s="366"/>
      <c r="Q898" s="367"/>
      <c r="R898" s="365"/>
      <c r="S898" s="368"/>
      <c r="T898" s="655"/>
      <c r="U898" s="365"/>
      <c r="V898" s="366"/>
      <c r="W898" s="364"/>
      <c r="X898" s="365"/>
      <c r="Y898" s="368"/>
      <c r="Z898" s="655"/>
      <c r="AA898" s="365"/>
      <c r="AB898" s="366"/>
      <c r="AC898" s="364"/>
      <c r="AD898" s="365"/>
      <c r="AE898" s="368"/>
      <c r="AF898" s="655"/>
      <c r="AG898" s="365"/>
      <c r="AH898" s="366"/>
      <c r="AI898" s="364"/>
      <c r="AJ898" s="365"/>
      <c r="AK898" s="368"/>
      <c r="AL898" s="655"/>
      <c r="AM898" s="365"/>
      <c r="AN898" s="366"/>
      <c r="AO898" s="369" t="s">
        <v>153</v>
      </c>
      <c r="AP898" s="481"/>
      <c r="AQ898" s="372"/>
      <c r="AR898" s="653" t="s">
        <v>7472</v>
      </c>
      <c r="AS898" s="353"/>
      <c r="AT898" s="382">
        <v>0.0</v>
      </c>
      <c r="AU898" s="657">
        <v>100.0</v>
      </c>
      <c r="AV898" s="382">
        <v>0.0</v>
      </c>
      <c r="AW898" s="658">
        <v>100.0</v>
      </c>
      <c r="AX898" s="393" t="s">
        <v>3022</v>
      </c>
    </row>
    <row r="899">
      <c r="A899" s="480" t="s">
        <v>5341</v>
      </c>
      <c r="B899" s="433">
        <v>46171.0</v>
      </c>
      <c r="C899" s="434" t="s">
        <v>6558</v>
      </c>
      <c r="D899" s="363" t="s">
        <v>6559</v>
      </c>
      <c r="E899" s="367"/>
      <c r="F899" s="365"/>
      <c r="G899" s="368"/>
      <c r="H899" s="655"/>
      <c r="I899" s="365"/>
      <c r="J899" s="366"/>
      <c r="K899" s="367"/>
      <c r="L899" s="365"/>
      <c r="M899" s="368"/>
      <c r="N899" s="655"/>
      <c r="O899" s="365"/>
      <c r="P899" s="366"/>
      <c r="Q899" s="367"/>
      <c r="R899" s="365"/>
      <c r="S899" s="368"/>
      <c r="T899" s="655"/>
      <c r="U899" s="365"/>
      <c r="V899" s="366"/>
      <c r="W899" s="364"/>
      <c r="X899" s="365"/>
      <c r="Y899" s="368"/>
      <c r="Z899" s="655"/>
      <c r="AA899" s="365"/>
      <c r="AB899" s="366"/>
      <c r="AC899" s="364"/>
      <c r="AD899" s="365"/>
      <c r="AE899" s="368"/>
      <c r="AF899" s="655"/>
      <c r="AG899" s="365"/>
      <c r="AH899" s="366"/>
      <c r="AI899" s="364"/>
      <c r="AJ899" s="365"/>
      <c r="AK899" s="368"/>
      <c r="AL899" s="655"/>
      <c r="AM899" s="365"/>
      <c r="AN899" s="366"/>
      <c r="AO899" s="369" t="s">
        <v>63</v>
      </c>
      <c r="AP899" s="481"/>
      <c r="AQ899" s="372"/>
      <c r="AR899" s="653" t="s">
        <v>7472</v>
      </c>
      <c r="AS899" s="353"/>
      <c r="AT899" s="382">
        <v>0.0</v>
      </c>
      <c r="AU899" s="657">
        <v>100.0</v>
      </c>
      <c r="AV899" s="382">
        <v>0.0</v>
      </c>
      <c r="AW899" s="658">
        <v>100.0</v>
      </c>
      <c r="AX899" s="393" t="s">
        <v>3039</v>
      </c>
    </row>
    <row r="900">
      <c r="A900" s="480" t="s">
        <v>5341</v>
      </c>
      <c r="B900" s="433">
        <v>46171.0</v>
      </c>
      <c r="C900" s="434" t="s">
        <v>6560</v>
      </c>
      <c r="D900" s="363" t="s">
        <v>6561</v>
      </c>
      <c r="E900" s="367"/>
      <c r="F900" s="365"/>
      <c r="G900" s="368"/>
      <c r="H900" s="655"/>
      <c r="I900" s="365"/>
      <c r="J900" s="366"/>
      <c r="K900" s="367"/>
      <c r="L900" s="365"/>
      <c r="M900" s="368"/>
      <c r="N900" s="655"/>
      <c r="O900" s="365"/>
      <c r="P900" s="366"/>
      <c r="Q900" s="367"/>
      <c r="R900" s="365"/>
      <c r="S900" s="368"/>
      <c r="T900" s="655"/>
      <c r="U900" s="365"/>
      <c r="V900" s="366"/>
      <c r="W900" s="364"/>
      <c r="X900" s="365"/>
      <c r="Y900" s="368"/>
      <c r="Z900" s="655"/>
      <c r="AA900" s="365"/>
      <c r="AB900" s="366"/>
      <c r="AC900" s="364"/>
      <c r="AD900" s="365"/>
      <c r="AE900" s="368"/>
      <c r="AF900" s="655"/>
      <c r="AG900" s="365"/>
      <c r="AH900" s="366"/>
      <c r="AI900" s="364"/>
      <c r="AJ900" s="365"/>
      <c r="AK900" s="368"/>
      <c r="AL900" s="655"/>
      <c r="AM900" s="365"/>
      <c r="AN900" s="366"/>
      <c r="AO900" s="369" t="s">
        <v>63</v>
      </c>
      <c r="AP900" s="481"/>
      <c r="AQ900" s="372"/>
      <c r="AR900" s="653" t="s">
        <v>7472</v>
      </c>
      <c r="AS900" s="353"/>
      <c r="AT900" s="382">
        <v>0.0</v>
      </c>
      <c r="AU900" s="657">
        <v>100.0</v>
      </c>
      <c r="AV900" s="382">
        <v>0.0</v>
      </c>
      <c r="AW900" s="658">
        <v>100.0</v>
      </c>
      <c r="AX900" s="393" t="s">
        <v>3039</v>
      </c>
    </row>
    <row r="901">
      <c r="A901" s="480" t="s">
        <v>5341</v>
      </c>
      <c r="B901" s="433">
        <v>46171.0</v>
      </c>
      <c r="C901" s="434" t="s">
        <v>6562</v>
      </c>
      <c r="D901" s="363" t="s">
        <v>6563</v>
      </c>
      <c r="E901" s="367"/>
      <c r="F901" s="365"/>
      <c r="G901" s="368"/>
      <c r="H901" s="655"/>
      <c r="I901" s="365"/>
      <c r="J901" s="366"/>
      <c r="K901" s="367"/>
      <c r="L901" s="365"/>
      <c r="M901" s="368"/>
      <c r="N901" s="655"/>
      <c r="O901" s="365"/>
      <c r="P901" s="366"/>
      <c r="Q901" s="367"/>
      <c r="R901" s="365">
        <v>1.0</v>
      </c>
      <c r="S901" s="368"/>
      <c r="T901" s="655"/>
      <c r="U901" s="365"/>
      <c r="V901" s="366"/>
      <c r="W901" s="364"/>
      <c r="X901" s="365"/>
      <c r="Y901" s="368"/>
      <c r="Z901" s="655"/>
      <c r="AA901" s="365"/>
      <c r="AB901" s="366"/>
      <c r="AC901" s="364"/>
      <c r="AD901" s="365"/>
      <c r="AE901" s="368"/>
      <c r="AF901" s="655"/>
      <c r="AG901" s="365"/>
      <c r="AH901" s="366"/>
      <c r="AI901" s="364"/>
      <c r="AJ901" s="365"/>
      <c r="AK901" s="368"/>
      <c r="AL901" s="655"/>
      <c r="AM901" s="365"/>
      <c r="AN901" s="366"/>
      <c r="AO901" s="369" t="s">
        <v>764</v>
      </c>
      <c r="AP901" s="481"/>
      <c r="AQ901" s="380" t="s">
        <v>8246</v>
      </c>
      <c r="AR901" s="653" t="s">
        <v>7472</v>
      </c>
      <c r="AS901" s="353"/>
      <c r="AT901" s="382">
        <v>3.0</v>
      </c>
      <c r="AU901" s="657">
        <v>97.0</v>
      </c>
      <c r="AV901" s="382">
        <v>0.0</v>
      </c>
      <c r="AW901" s="658">
        <v>100.0</v>
      </c>
      <c r="AX901" s="393" t="s">
        <v>3039</v>
      </c>
    </row>
    <row r="902">
      <c r="A902" s="480" t="s">
        <v>5341</v>
      </c>
      <c r="B902" s="433">
        <v>46171.0</v>
      </c>
      <c r="C902" s="434" t="s">
        <v>6564</v>
      </c>
      <c r="D902" s="363" t="s">
        <v>6565</v>
      </c>
      <c r="E902" s="367"/>
      <c r="F902" s="365"/>
      <c r="G902" s="368"/>
      <c r="H902" s="655"/>
      <c r="I902" s="365"/>
      <c r="J902" s="366"/>
      <c r="K902" s="367"/>
      <c r="L902" s="365"/>
      <c r="M902" s="368"/>
      <c r="N902" s="655"/>
      <c r="O902" s="365"/>
      <c r="P902" s="366"/>
      <c r="Q902" s="367"/>
      <c r="R902" s="365"/>
      <c r="S902" s="368"/>
      <c r="T902" s="655"/>
      <c r="U902" s="365"/>
      <c r="V902" s="366"/>
      <c r="W902" s="364"/>
      <c r="X902" s="365"/>
      <c r="Y902" s="368"/>
      <c r="Z902" s="655"/>
      <c r="AA902" s="365"/>
      <c r="AB902" s="366"/>
      <c r="AC902" s="364"/>
      <c r="AD902" s="365"/>
      <c r="AE902" s="368"/>
      <c r="AF902" s="655"/>
      <c r="AG902" s="365"/>
      <c r="AH902" s="366"/>
      <c r="AI902" s="364"/>
      <c r="AJ902" s="365"/>
      <c r="AK902" s="368"/>
      <c r="AL902" s="655"/>
      <c r="AM902" s="365"/>
      <c r="AN902" s="366"/>
      <c r="AO902" s="369" t="s">
        <v>764</v>
      </c>
      <c r="AP902" s="481"/>
      <c r="AQ902" s="372"/>
      <c r="AR902" s="653" t="s">
        <v>7472</v>
      </c>
      <c r="AS902" s="353"/>
      <c r="AT902" s="382">
        <v>0.0</v>
      </c>
      <c r="AU902" s="657">
        <v>100.0</v>
      </c>
      <c r="AV902" s="382">
        <v>0.0</v>
      </c>
      <c r="AW902" s="658">
        <v>100.0</v>
      </c>
      <c r="AX902" s="393" t="s">
        <v>3039</v>
      </c>
    </row>
    <row r="903">
      <c r="A903" s="480" t="s">
        <v>5341</v>
      </c>
      <c r="B903" s="433">
        <v>46171.0</v>
      </c>
      <c r="C903" s="434" t="s">
        <v>6566</v>
      </c>
      <c r="D903" s="363" t="s">
        <v>6567</v>
      </c>
      <c r="E903" s="367"/>
      <c r="F903" s="365"/>
      <c r="G903" s="368"/>
      <c r="H903" s="655"/>
      <c r="I903" s="365"/>
      <c r="J903" s="366"/>
      <c r="K903" s="367"/>
      <c r="L903" s="365"/>
      <c r="M903" s="368"/>
      <c r="N903" s="655"/>
      <c r="O903" s="365"/>
      <c r="P903" s="366"/>
      <c r="Q903" s="367"/>
      <c r="R903" s="365"/>
      <c r="S903" s="368"/>
      <c r="T903" s="655"/>
      <c r="U903" s="365"/>
      <c r="V903" s="366"/>
      <c r="W903" s="364"/>
      <c r="X903" s="365"/>
      <c r="Y903" s="368"/>
      <c r="Z903" s="655"/>
      <c r="AA903" s="365"/>
      <c r="AB903" s="366"/>
      <c r="AC903" s="364"/>
      <c r="AD903" s="365"/>
      <c r="AE903" s="368"/>
      <c r="AF903" s="655"/>
      <c r="AG903" s="365"/>
      <c r="AH903" s="366"/>
      <c r="AI903" s="364"/>
      <c r="AJ903" s="365"/>
      <c r="AK903" s="368"/>
      <c r="AL903" s="655"/>
      <c r="AM903" s="365"/>
      <c r="AN903" s="366"/>
      <c r="AO903" s="369" t="s">
        <v>876</v>
      </c>
      <c r="AP903" s="481"/>
      <c r="AQ903" s="372"/>
      <c r="AR903" s="653" t="s">
        <v>7472</v>
      </c>
      <c r="AS903" s="353"/>
      <c r="AT903" s="382">
        <v>0.0</v>
      </c>
      <c r="AU903" s="657">
        <v>100.0</v>
      </c>
      <c r="AV903" s="382">
        <v>0.0</v>
      </c>
      <c r="AW903" s="658">
        <v>100.0</v>
      </c>
      <c r="AX903" s="393" t="s">
        <v>3049</v>
      </c>
    </row>
    <row r="904">
      <c r="A904" s="480" t="s">
        <v>5341</v>
      </c>
      <c r="B904" s="433">
        <v>46171.0</v>
      </c>
      <c r="C904" s="434" t="s">
        <v>6568</v>
      </c>
      <c r="D904" s="363" t="s">
        <v>6569</v>
      </c>
      <c r="E904" s="367"/>
      <c r="F904" s="365"/>
      <c r="G904" s="368"/>
      <c r="H904" s="655"/>
      <c r="I904" s="365"/>
      <c r="J904" s="366"/>
      <c r="K904" s="367"/>
      <c r="L904" s="365"/>
      <c r="M904" s="368"/>
      <c r="N904" s="655"/>
      <c r="O904" s="365"/>
      <c r="P904" s="366"/>
      <c r="Q904" s="367"/>
      <c r="R904" s="365"/>
      <c r="S904" s="368"/>
      <c r="T904" s="655"/>
      <c r="U904" s="365"/>
      <c r="V904" s="366"/>
      <c r="W904" s="364"/>
      <c r="X904" s="365"/>
      <c r="Y904" s="368"/>
      <c r="Z904" s="655"/>
      <c r="AA904" s="365"/>
      <c r="AB904" s="366"/>
      <c r="AC904" s="364"/>
      <c r="AD904" s="365"/>
      <c r="AE904" s="368"/>
      <c r="AF904" s="655"/>
      <c r="AG904" s="365"/>
      <c r="AH904" s="366"/>
      <c r="AI904" s="364"/>
      <c r="AJ904" s="365"/>
      <c r="AK904" s="368"/>
      <c r="AL904" s="655"/>
      <c r="AM904" s="365"/>
      <c r="AN904" s="366"/>
      <c r="AO904" s="369" t="s">
        <v>876</v>
      </c>
      <c r="AP904" s="481" t="s">
        <v>270</v>
      </c>
      <c r="AQ904" s="372"/>
      <c r="AR904" s="653" t="s">
        <v>7472</v>
      </c>
      <c r="AS904" s="353"/>
      <c r="AT904" s="382">
        <v>0.0</v>
      </c>
      <c r="AU904" s="657">
        <v>100.0</v>
      </c>
      <c r="AV904" s="382">
        <v>0.0</v>
      </c>
      <c r="AW904" s="658">
        <v>100.0</v>
      </c>
      <c r="AX904" s="393" t="s">
        <v>3049</v>
      </c>
    </row>
    <row r="905">
      <c r="A905" s="480" t="s">
        <v>5341</v>
      </c>
      <c r="B905" s="433">
        <v>46171.0</v>
      </c>
      <c r="C905" s="434" t="s">
        <v>6570</v>
      </c>
      <c r="D905" s="363" t="s">
        <v>6571</v>
      </c>
      <c r="E905" s="367"/>
      <c r="F905" s="365"/>
      <c r="G905" s="368"/>
      <c r="H905" s="655"/>
      <c r="I905" s="365"/>
      <c r="J905" s="366"/>
      <c r="K905" s="367"/>
      <c r="L905" s="365"/>
      <c r="M905" s="368"/>
      <c r="N905" s="655"/>
      <c r="O905" s="365"/>
      <c r="P905" s="366"/>
      <c r="Q905" s="367"/>
      <c r="R905" s="365"/>
      <c r="S905" s="368"/>
      <c r="T905" s="655"/>
      <c r="U905" s="365"/>
      <c r="V905" s="366"/>
      <c r="W905" s="364"/>
      <c r="X905" s="365"/>
      <c r="Y905" s="368"/>
      <c r="Z905" s="655"/>
      <c r="AA905" s="365"/>
      <c r="AB905" s="366"/>
      <c r="AC905" s="364"/>
      <c r="AD905" s="365"/>
      <c r="AE905" s="368"/>
      <c r="AF905" s="655"/>
      <c r="AG905" s="365"/>
      <c r="AH905" s="366"/>
      <c r="AI905" s="364"/>
      <c r="AJ905" s="365"/>
      <c r="AK905" s="368"/>
      <c r="AL905" s="655"/>
      <c r="AM905" s="365"/>
      <c r="AN905" s="366"/>
      <c r="AO905" s="369" t="s">
        <v>712</v>
      </c>
      <c r="AP905" s="481"/>
      <c r="AQ905" s="372"/>
      <c r="AR905" s="653" t="s">
        <v>7472</v>
      </c>
      <c r="AS905" s="353"/>
      <c r="AT905" s="382">
        <v>0.0</v>
      </c>
      <c r="AU905" s="657">
        <v>100.0</v>
      </c>
      <c r="AV905" s="382">
        <v>0.0</v>
      </c>
      <c r="AW905" s="658">
        <v>100.0</v>
      </c>
      <c r="AX905" s="393" t="s">
        <v>3039</v>
      </c>
    </row>
    <row r="906">
      <c r="A906" s="480" t="s">
        <v>5341</v>
      </c>
      <c r="B906" s="433">
        <v>46171.0</v>
      </c>
      <c r="C906" s="434" t="s">
        <v>6572</v>
      </c>
      <c r="D906" s="363" t="s">
        <v>6573</v>
      </c>
      <c r="E906" s="367"/>
      <c r="F906" s="365"/>
      <c r="G906" s="368"/>
      <c r="H906" s="655"/>
      <c r="I906" s="365"/>
      <c r="J906" s="366"/>
      <c r="K906" s="367"/>
      <c r="L906" s="365"/>
      <c r="M906" s="368"/>
      <c r="N906" s="655"/>
      <c r="O906" s="365"/>
      <c r="P906" s="366"/>
      <c r="Q906" s="367"/>
      <c r="R906" s="365"/>
      <c r="S906" s="368"/>
      <c r="T906" s="655"/>
      <c r="U906" s="365"/>
      <c r="V906" s="366"/>
      <c r="W906" s="364"/>
      <c r="X906" s="365"/>
      <c r="Y906" s="368"/>
      <c r="Z906" s="655"/>
      <c r="AA906" s="365"/>
      <c r="AB906" s="366"/>
      <c r="AC906" s="364"/>
      <c r="AD906" s="365"/>
      <c r="AE906" s="368"/>
      <c r="AF906" s="655"/>
      <c r="AG906" s="365"/>
      <c r="AH906" s="366"/>
      <c r="AI906" s="364"/>
      <c r="AJ906" s="365"/>
      <c r="AK906" s="368"/>
      <c r="AL906" s="655"/>
      <c r="AM906" s="365"/>
      <c r="AN906" s="366"/>
      <c r="AO906" s="369" t="s">
        <v>712</v>
      </c>
      <c r="AP906" s="481"/>
      <c r="AQ906" s="372"/>
      <c r="AR906" s="653" t="s">
        <v>7472</v>
      </c>
      <c r="AS906" s="353"/>
      <c r="AT906" s="382">
        <v>0.0</v>
      </c>
      <c r="AU906" s="657">
        <v>100.0</v>
      </c>
      <c r="AV906" s="382">
        <v>0.0</v>
      </c>
      <c r="AW906" s="658">
        <v>100.0</v>
      </c>
      <c r="AX906" s="393" t="s">
        <v>3039</v>
      </c>
    </row>
    <row r="907">
      <c r="A907" s="480" t="s">
        <v>5341</v>
      </c>
      <c r="B907" s="433">
        <v>46171.0</v>
      </c>
      <c r="C907" s="434" t="s">
        <v>6574</v>
      </c>
      <c r="D907" s="363" t="s">
        <v>6575</v>
      </c>
      <c r="E907" s="367"/>
      <c r="F907" s="365"/>
      <c r="G907" s="368"/>
      <c r="H907" s="655"/>
      <c r="I907" s="365"/>
      <c r="J907" s="366"/>
      <c r="K907" s="367"/>
      <c r="L907" s="365"/>
      <c r="M907" s="368"/>
      <c r="N907" s="655"/>
      <c r="O907" s="365"/>
      <c r="P907" s="366"/>
      <c r="Q907" s="367"/>
      <c r="R907" s="365"/>
      <c r="S907" s="368"/>
      <c r="T907" s="655"/>
      <c r="U907" s="365"/>
      <c r="V907" s="366"/>
      <c r="W907" s="364"/>
      <c r="X907" s="365"/>
      <c r="Y907" s="368"/>
      <c r="Z907" s="655"/>
      <c r="AA907" s="365"/>
      <c r="AB907" s="366"/>
      <c r="AC907" s="364"/>
      <c r="AD907" s="365"/>
      <c r="AE907" s="368"/>
      <c r="AF907" s="655"/>
      <c r="AG907" s="365"/>
      <c r="AH907" s="366"/>
      <c r="AI907" s="364"/>
      <c r="AJ907" s="365"/>
      <c r="AK907" s="368"/>
      <c r="AL907" s="655"/>
      <c r="AM907" s="365"/>
      <c r="AN907" s="366"/>
      <c r="AO907" s="369" t="s">
        <v>2590</v>
      </c>
      <c r="AP907" s="481" t="s">
        <v>270</v>
      </c>
      <c r="AQ907" s="372"/>
      <c r="AR907" s="653" t="s">
        <v>7472</v>
      </c>
      <c r="AS907" s="353"/>
      <c r="AT907" s="382">
        <v>0.0</v>
      </c>
      <c r="AU907" s="657">
        <v>100.0</v>
      </c>
      <c r="AV907" s="382">
        <v>0.0</v>
      </c>
      <c r="AW907" s="658">
        <v>100.0</v>
      </c>
      <c r="AX907" s="393" t="s">
        <v>3039</v>
      </c>
    </row>
    <row r="908">
      <c r="A908" s="480" t="s">
        <v>5341</v>
      </c>
      <c r="B908" s="433">
        <v>46171.0</v>
      </c>
      <c r="C908" s="434" t="s">
        <v>6576</v>
      </c>
      <c r="D908" s="363" t="s">
        <v>6577</v>
      </c>
      <c r="E908" s="367"/>
      <c r="F908" s="365"/>
      <c r="G908" s="368"/>
      <c r="H908" s="655"/>
      <c r="I908" s="365"/>
      <c r="J908" s="366"/>
      <c r="K908" s="367"/>
      <c r="L908" s="365"/>
      <c r="M908" s="368"/>
      <c r="N908" s="655"/>
      <c r="O908" s="365"/>
      <c r="P908" s="366"/>
      <c r="Q908" s="367"/>
      <c r="R908" s="365"/>
      <c r="S908" s="368"/>
      <c r="T908" s="655"/>
      <c r="U908" s="365"/>
      <c r="V908" s="366"/>
      <c r="W908" s="364"/>
      <c r="X908" s="365"/>
      <c r="Y908" s="368"/>
      <c r="Z908" s="655"/>
      <c r="AA908" s="365"/>
      <c r="AB908" s="366"/>
      <c r="AC908" s="364"/>
      <c r="AD908" s="365"/>
      <c r="AE908" s="368"/>
      <c r="AF908" s="655"/>
      <c r="AG908" s="365"/>
      <c r="AH908" s="366"/>
      <c r="AI908" s="364"/>
      <c r="AJ908" s="365"/>
      <c r="AK908" s="368"/>
      <c r="AL908" s="655"/>
      <c r="AM908" s="365"/>
      <c r="AN908" s="366"/>
      <c r="AO908" s="369" t="s">
        <v>2590</v>
      </c>
      <c r="AP908" s="481" t="s">
        <v>2472</v>
      </c>
      <c r="AQ908" s="372"/>
      <c r="AR908" s="653" t="s">
        <v>7472</v>
      </c>
      <c r="AS908" s="353"/>
      <c r="AT908" s="382">
        <v>0.0</v>
      </c>
      <c r="AU908" s="657">
        <v>100.0</v>
      </c>
      <c r="AV908" s="382">
        <v>0.0</v>
      </c>
      <c r="AW908" s="658">
        <v>100.0</v>
      </c>
      <c r="AX908" s="393" t="s">
        <v>3039</v>
      </c>
    </row>
    <row r="909">
      <c r="A909" s="480" t="s">
        <v>5341</v>
      </c>
      <c r="B909" s="433">
        <v>46171.0</v>
      </c>
      <c r="C909" s="434" t="s">
        <v>6578</v>
      </c>
      <c r="D909" s="363" t="s">
        <v>6579</v>
      </c>
      <c r="E909" s="367"/>
      <c r="F909" s="365"/>
      <c r="G909" s="368"/>
      <c r="H909" s="655"/>
      <c r="I909" s="365"/>
      <c r="J909" s="366"/>
      <c r="K909" s="367"/>
      <c r="L909" s="365"/>
      <c r="M909" s="368"/>
      <c r="N909" s="655"/>
      <c r="O909" s="365"/>
      <c r="P909" s="366"/>
      <c r="Q909" s="367"/>
      <c r="R909" s="365"/>
      <c r="S909" s="368"/>
      <c r="T909" s="655"/>
      <c r="U909" s="365"/>
      <c r="V909" s="366"/>
      <c r="W909" s="364"/>
      <c r="X909" s="365"/>
      <c r="Y909" s="368"/>
      <c r="Z909" s="655"/>
      <c r="AA909" s="365"/>
      <c r="AB909" s="366"/>
      <c r="AC909" s="364"/>
      <c r="AD909" s="365"/>
      <c r="AE909" s="368"/>
      <c r="AF909" s="655"/>
      <c r="AG909" s="365"/>
      <c r="AH909" s="366"/>
      <c r="AI909" s="364"/>
      <c r="AJ909" s="365"/>
      <c r="AK909" s="368"/>
      <c r="AL909" s="655"/>
      <c r="AM909" s="365"/>
      <c r="AN909" s="366"/>
      <c r="AO909" s="369" t="s">
        <v>122</v>
      </c>
      <c r="AP909" s="481"/>
      <c r="AQ909" s="372"/>
      <c r="AR909" s="653" t="s">
        <v>7472</v>
      </c>
      <c r="AS909" s="353"/>
      <c r="AT909" s="382">
        <v>0.0</v>
      </c>
      <c r="AU909" s="657">
        <v>100.0</v>
      </c>
      <c r="AV909" s="382">
        <v>0.0</v>
      </c>
      <c r="AW909" s="658">
        <v>100.0</v>
      </c>
      <c r="AX909" s="393" t="s">
        <v>3037</v>
      </c>
    </row>
    <row r="910">
      <c r="A910" s="480" t="s">
        <v>5341</v>
      </c>
      <c r="B910" s="433">
        <v>46171.0</v>
      </c>
      <c r="C910" s="434" t="s">
        <v>6580</v>
      </c>
      <c r="D910" s="363" t="s">
        <v>6581</v>
      </c>
      <c r="E910" s="367"/>
      <c r="F910" s="365"/>
      <c r="G910" s="368"/>
      <c r="H910" s="655"/>
      <c r="I910" s="365"/>
      <c r="J910" s="366"/>
      <c r="K910" s="367"/>
      <c r="L910" s="365"/>
      <c r="M910" s="368"/>
      <c r="N910" s="655"/>
      <c r="O910" s="365"/>
      <c r="P910" s="366"/>
      <c r="Q910" s="367"/>
      <c r="R910" s="365"/>
      <c r="S910" s="368"/>
      <c r="T910" s="655"/>
      <c r="U910" s="365"/>
      <c r="V910" s="366"/>
      <c r="W910" s="364"/>
      <c r="X910" s="365"/>
      <c r="Y910" s="368"/>
      <c r="Z910" s="655"/>
      <c r="AA910" s="365"/>
      <c r="AB910" s="366"/>
      <c r="AC910" s="364"/>
      <c r="AD910" s="365"/>
      <c r="AE910" s="368"/>
      <c r="AF910" s="655"/>
      <c r="AG910" s="365"/>
      <c r="AH910" s="366"/>
      <c r="AI910" s="364"/>
      <c r="AJ910" s="365"/>
      <c r="AK910" s="368"/>
      <c r="AL910" s="655"/>
      <c r="AM910" s="365"/>
      <c r="AN910" s="366"/>
      <c r="AO910" s="369" t="s">
        <v>122</v>
      </c>
      <c r="AP910" s="481"/>
      <c r="AQ910" s="372"/>
      <c r="AR910" s="653" t="s">
        <v>7472</v>
      </c>
      <c r="AS910" s="353"/>
      <c r="AT910" s="382">
        <v>0.0</v>
      </c>
      <c r="AU910" s="657">
        <v>100.0</v>
      </c>
      <c r="AV910" s="382">
        <v>0.0</v>
      </c>
      <c r="AW910" s="658">
        <v>100.0</v>
      </c>
      <c r="AX910" s="393" t="s">
        <v>3037</v>
      </c>
    </row>
    <row r="911">
      <c r="A911" s="480" t="s">
        <v>5341</v>
      </c>
      <c r="B911" s="433">
        <v>46171.0</v>
      </c>
      <c r="C911" s="434" t="s">
        <v>6582</v>
      </c>
      <c r="D911" s="363" t="s">
        <v>6583</v>
      </c>
      <c r="E911" s="367"/>
      <c r="F911" s="365"/>
      <c r="G911" s="368"/>
      <c r="H911" s="655"/>
      <c r="I911" s="365"/>
      <c r="J911" s="366"/>
      <c r="K911" s="367"/>
      <c r="L911" s="365"/>
      <c r="M911" s="368"/>
      <c r="N911" s="655"/>
      <c r="O911" s="365"/>
      <c r="P911" s="366"/>
      <c r="Q911" s="367"/>
      <c r="R911" s="365"/>
      <c r="S911" s="368"/>
      <c r="T911" s="655"/>
      <c r="U911" s="365"/>
      <c r="V911" s="366"/>
      <c r="W911" s="364"/>
      <c r="X911" s="365"/>
      <c r="Y911" s="368"/>
      <c r="Z911" s="655"/>
      <c r="AA911" s="365"/>
      <c r="AB911" s="366"/>
      <c r="AC911" s="364"/>
      <c r="AD911" s="365"/>
      <c r="AE911" s="368"/>
      <c r="AF911" s="655"/>
      <c r="AG911" s="365"/>
      <c r="AH911" s="366"/>
      <c r="AI911" s="364"/>
      <c r="AJ911" s="365"/>
      <c r="AK911" s="368"/>
      <c r="AL911" s="655"/>
      <c r="AM911" s="365"/>
      <c r="AN911" s="366"/>
      <c r="AO911" s="369" t="s">
        <v>2990</v>
      </c>
      <c r="AP911" s="481"/>
      <c r="AQ911" s="372"/>
      <c r="AR911" s="653" t="s">
        <v>7472</v>
      </c>
      <c r="AS911" s="353"/>
      <c r="AT911" s="382">
        <v>0.0</v>
      </c>
      <c r="AU911" s="657">
        <v>100.0</v>
      </c>
      <c r="AV911" s="382">
        <v>0.0</v>
      </c>
      <c r="AW911" s="658">
        <v>100.0</v>
      </c>
      <c r="AX911" s="393" t="s">
        <v>3039</v>
      </c>
    </row>
    <row r="912">
      <c r="A912" s="480" t="s">
        <v>5341</v>
      </c>
      <c r="B912" s="433">
        <v>46171.0</v>
      </c>
      <c r="C912" s="434" t="s">
        <v>6584</v>
      </c>
      <c r="D912" s="363" t="s">
        <v>6585</v>
      </c>
      <c r="E912" s="367"/>
      <c r="F912" s="365"/>
      <c r="G912" s="368"/>
      <c r="H912" s="655"/>
      <c r="I912" s="365"/>
      <c r="J912" s="366"/>
      <c r="K912" s="367"/>
      <c r="L912" s="365"/>
      <c r="M912" s="368"/>
      <c r="N912" s="655"/>
      <c r="O912" s="365"/>
      <c r="P912" s="366"/>
      <c r="Q912" s="367"/>
      <c r="R912" s="365"/>
      <c r="S912" s="368"/>
      <c r="T912" s="655"/>
      <c r="U912" s="365"/>
      <c r="V912" s="366"/>
      <c r="W912" s="364"/>
      <c r="X912" s="365"/>
      <c r="Y912" s="368"/>
      <c r="Z912" s="655"/>
      <c r="AA912" s="365"/>
      <c r="AB912" s="366"/>
      <c r="AC912" s="364"/>
      <c r="AD912" s="365"/>
      <c r="AE912" s="368"/>
      <c r="AF912" s="655"/>
      <c r="AG912" s="365"/>
      <c r="AH912" s="366"/>
      <c r="AI912" s="364"/>
      <c r="AJ912" s="365"/>
      <c r="AK912" s="368"/>
      <c r="AL912" s="655"/>
      <c r="AM912" s="365"/>
      <c r="AN912" s="366"/>
      <c r="AO912" s="369" t="s">
        <v>2990</v>
      </c>
      <c r="AP912" s="481"/>
      <c r="AQ912" s="372"/>
      <c r="AR912" s="653" t="s">
        <v>7472</v>
      </c>
      <c r="AS912" s="353"/>
      <c r="AT912" s="382">
        <v>0.0</v>
      </c>
      <c r="AU912" s="657">
        <v>100.0</v>
      </c>
      <c r="AV912" s="382">
        <v>0.0</v>
      </c>
      <c r="AW912" s="658">
        <v>100.0</v>
      </c>
      <c r="AX912" s="393" t="s">
        <v>3039</v>
      </c>
    </row>
    <row r="913">
      <c r="A913" s="480" t="s">
        <v>5341</v>
      </c>
      <c r="B913" s="433">
        <v>46171.0</v>
      </c>
      <c r="C913" s="434" t="s">
        <v>6586</v>
      </c>
      <c r="D913" s="363" t="s">
        <v>6587</v>
      </c>
      <c r="E913" s="367"/>
      <c r="F913" s="365"/>
      <c r="G913" s="368"/>
      <c r="H913" s="655"/>
      <c r="I913" s="365"/>
      <c r="J913" s="366"/>
      <c r="K913" s="367"/>
      <c r="L913" s="365"/>
      <c r="M913" s="368"/>
      <c r="N913" s="655"/>
      <c r="O913" s="365"/>
      <c r="P913" s="366"/>
      <c r="Q913" s="367"/>
      <c r="R913" s="365"/>
      <c r="S913" s="368"/>
      <c r="T913" s="655"/>
      <c r="U913" s="365"/>
      <c r="V913" s="366"/>
      <c r="W913" s="364"/>
      <c r="X913" s="365"/>
      <c r="Y913" s="368"/>
      <c r="Z913" s="655"/>
      <c r="AA913" s="365"/>
      <c r="AB913" s="366"/>
      <c r="AC913" s="364"/>
      <c r="AD913" s="365"/>
      <c r="AE913" s="368"/>
      <c r="AF913" s="655"/>
      <c r="AG913" s="365"/>
      <c r="AH913" s="366"/>
      <c r="AI913" s="364"/>
      <c r="AJ913" s="365"/>
      <c r="AK913" s="368"/>
      <c r="AL913" s="655"/>
      <c r="AM913" s="365"/>
      <c r="AN913" s="366"/>
      <c r="AO913" s="369" t="s">
        <v>2104</v>
      </c>
      <c r="AP913" s="481"/>
      <c r="AQ913" s="372"/>
      <c r="AR913" s="653" t="s">
        <v>7472</v>
      </c>
      <c r="AS913" s="353"/>
      <c r="AT913" s="382">
        <v>0.0</v>
      </c>
      <c r="AU913" s="657">
        <v>100.0</v>
      </c>
      <c r="AV913" s="382">
        <v>0.0</v>
      </c>
      <c r="AW913" s="658">
        <v>100.0</v>
      </c>
      <c r="AX913" s="393" t="s">
        <v>3039</v>
      </c>
    </row>
    <row r="914">
      <c r="A914" s="480" t="s">
        <v>5341</v>
      </c>
      <c r="B914" s="433">
        <v>46171.0</v>
      </c>
      <c r="C914" s="434" t="s">
        <v>6588</v>
      </c>
      <c r="D914" s="363" t="s">
        <v>6589</v>
      </c>
      <c r="E914" s="367"/>
      <c r="F914" s="365"/>
      <c r="G914" s="368"/>
      <c r="H914" s="655"/>
      <c r="I914" s="365"/>
      <c r="J914" s="366"/>
      <c r="K914" s="367"/>
      <c r="L914" s="365"/>
      <c r="M914" s="368"/>
      <c r="N914" s="655"/>
      <c r="O914" s="365"/>
      <c r="P914" s="366"/>
      <c r="Q914" s="367"/>
      <c r="R914" s="365"/>
      <c r="S914" s="368"/>
      <c r="T914" s="655"/>
      <c r="U914" s="365"/>
      <c r="V914" s="366"/>
      <c r="W914" s="364"/>
      <c r="X914" s="365"/>
      <c r="Y914" s="368"/>
      <c r="Z914" s="655"/>
      <c r="AA914" s="365"/>
      <c r="AB914" s="366"/>
      <c r="AC914" s="364"/>
      <c r="AD914" s="365"/>
      <c r="AE914" s="368"/>
      <c r="AF914" s="655"/>
      <c r="AG914" s="365"/>
      <c r="AH914" s="366"/>
      <c r="AI914" s="364"/>
      <c r="AJ914" s="365"/>
      <c r="AK914" s="368"/>
      <c r="AL914" s="655"/>
      <c r="AM914" s="365"/>
      <c r="AN914" s="366"/>
      <c r="AO914" s="369" t="s">
        <v>1453</v>
      </c>
      <c r="AP914" s="481"/>
      <c r="AQ914" s="372"/>
      <c r="AR914" s="653" t="s">
        <v>7472</v>
      </c>
      <c r="AS914" s="353"/>
      <c r="AT914" s="382">
        <v>0.0</v>
      </c>
      <c r="AU914" s="657">
        <v>100.0</v>
      </c>
      <c r="AV914" s="382">
        <v>0.0</v>
      </c>
      <c r="AW914" s="658">
        <v>100.0</v>
      </c>
      <c r="AX914" s="393" t="s">
        <v>3049</v>
      </c>
    </row>
    <row r="915">
      <c r="A915" s="480" t="s">
        <v>5341</v>
      </c>
      <c r="B915" s="433">
        <v>46171.0</v>
      </c>
      <c r="C915" s="434" t="s">
        <v>6590</v>
      </c>
      <c r="D915" s="363" t="s">
        <v>6591</v>
      </c>
      <c r="E915" s="367"/>
      <c r="F915" s="365"/>
      <c r="G915" s="368"/>
      <c r="H915" s="655"/>
      <c r="I915" s="365"/>
      <c r="J915" s="366"/>
      <c r="K915" s="367"/>
      <c r="L915" s="365"/>
      <c r="M915" s="368"/>
      <c r="N915" s="655"/>
      <c r="O915" s="365"/>
      <c r="P915" s="366"/>
      <c r="Q915" s="367"/>
      <c r="R915" s="365"/>
      <c r="S915" s="368"/>
      <c r="T915" s="655"/>
      <c r="U915" s="365"/>
      <c r="V915" s="366"/>
      <c r="W915" s="364"/>
      <c r="X915" s="365"/>
      <c r="Y915" s="368"/>
      <c r="Z915" s="655"/>
      <c r="AA915" s="365"/>
      <c r="AB915" s="366"/>
      <c r="AC915" s="364"/>
      <c r="AD915" s="365"/>
      <c r="AE915" s="368"/>
      <c r="AF915" s="655"/>
      <c r="AG915" s="365"/>
      <c r="AH915" s="366"/>
      <c r="AI915" s="364"/>
      <c r="AJ915" s="365"/>
      <c r="AK915" s="368"/>
      <c r="AL915" s="655"/>
      <c r="AM915" s="365"/>
      <c r="AN915" s="366"/>
      <c r="AO915" s="369" t="s">
        <v>1453</v>
      </c>
      <c r="AP915" s="481"/>
      <c r="AQ915" s="372"/>
      <c r="AR915" s="653" t="s">
        <v>7472</v>
      </c>
      <c r="AS915" s="353"/>
      <c r="AT915" s="382">
        <v>0.0</v>
      </c>
      <c r="AU915" s="657">
        <v>100.0</v>
      </c>
      <c r="AV915" s="382">
        <v>0.0</v>
      </c>
      <c r="AW915" s="658">
        <v>100.0</v>
      </c>
      <c r="AX915" s="393" t="s">
        <v>3049</v>
      </c>
    </row>
    <row r="916">
      <c r="A916" s="480" t="s">
        <v>5341</v>
      </c>
      <c r="B916" s="433">
        <v>46171.0</v>
      </c>
      <c r="C916" s="434" t="s">
        <v>6592</v>
      </c>
      <c r="D916" s="363" t="s">
        <v>6593</v>
      </c>
      <c r="E916" s="367">
        <v>1.0</v>
      </c>
      <c r="F916" s="365"/>
      <c r="G916" s="368"/>
      <c r="H916" s="655"/>
      <c r="I916" s="365"/>
      <c r="J916" s="366"/>
      <c r="K916" s="367"/>
      <c r="L916" s="365"/>
      <c r="M916" s="368"/>
      <c r="N916" s="655"/>
      <c r="O916" s="365"/>
      <c r="P916" s="366"/>
      <c r="Q916" s="367"/>
      <c r="R916" s="365"/>
      <c r="S916" s="368"/>
      <c r="T916" s="655"/>
      <c r="U916" s="365"/>
      <c r="V916" s="366"/>
      <c r="W916" s="364"/>
      <c r="X916" s="365"/>
      <c r="Y916" s="368"/>
      <c r="Z916" s="655"/>
      <c r="AA916" s="365"/>
      <c r="AB916" s="366"/>
      <c r="AC916" s="364"/>
      <c r="AD916" s="365"/>
      <c r="AE916" s="368"/>
      <c r="AF916" s="655"/>
      <c r="AG916" s="365"/>
      <c r="AH916" s="366"/>
      <c r="AI916" s="364"/>
      <c r="AJ916" s="365"/>
      <c r="AK916" s="368"/>
      <c r="AL916" s="655"/>
      <c r="AM916" s="365"/>
      <c r="AN916" s="366"/>
      <c r="AO916" s="369" t="s">
        <v>1376</v>
      </c>
      <c r="AP916" s="481"/>
      <c r="AQ916" s="380" t="s">
        <v>8247</v>
      </c>
      <c r="AR916" s="653" t="s">
        <v>7472</v>
      </c>
      <c r="AS916" s="353"/>
      <c r="AT916" s="382">
        <v>4.0</v>
      </c>
      <c r="AU916" s="657">
        <v>96.0</v>
      </c>
      <c r="AV916" s="382">
        <v>0.0</v>
      </c>
      <c r="AW916" s="658">
        <v>100.0</v>
      </c>
      <c r="AX916" s="393" t="s">
        <v>3049</v>
      </c>
    </row>
    <row r="917">
      <c r="A917" s="480" t="s">
        <v>5341</v>
      </c>
      <c r="B917" s="433">
        <v>46171.0</v>
      </c>
      <c r="C917" s="434" t="s">
        <v>6594</v>
      </c>
      <c r="D917" s="363" t="s">
        <v>6595</v>
      </c>
      <c r="E917" s="367"/>
      <c r="F917" s="365"/>
      <c r="G917" s="368"/>
      <c r="H917" s="655"/>
      <c r="I917" s="365"/>
      <c r="J917" s="366"/>
      <c r="K917" s="367"/>
      <c r="L917" s="365"/>
      <c r="M917" s="368"/>
      <c r="N917" s="655"/>
      <c r="O917" s="365"/>
      <c r="P917" s="366"/>
      <c r="Q917" s="367"/>
      <c r="R917" s="365"/>
      <c r="S917" s="368"/>
      <c r="T917" s="655"/>
      <c r="U917" s="365"/>
      <c r="V917" s="366"/>
      <c r="W917" s="364"/>
      <c r="X917" s="365"/>
      <c r="Y917" s="368"/>
      <c r="Z917" s="655"/>
      <c r="AA917" s="365"/>
      <c r="AB917" s="366"/>
      <c r="AC917" s="364"/>
      <c r="AD917" s="365"/>
      <c r="AE917" s="368"/>
      <c r="AF917" s="655"/>
      <c r="AG917" s="365"/>
      <c r="AH917" s="366"/>
      <c r="AI917" s="364"/>
      <c r="AJ917" s="365"/>
      <c r="AK917" s="368"/>
      <c r="AL917" s="655"/>
      <c r="AM917" s="365"/>
      <c r="AN917" s="366"/>
      <c r="AO917" s="369" t="s">
        <v>1376</v>
      </c>
      <c r="AP917" s="481"/>
      <c r="AQ917" s="372"/>
      <c r="AR917" s="653" t="s">
        <v>7472</v>
      </c>
      <c r="AS917" s="353"/>
      <c r="AT917" s="382">
        <v>0.0</v>
      </c>
      <c r="AU917" s="657">
        <v>100.0</v>
      </c>
      <c r="AV917" s="382">
        <v>0.0</v>
      </c>
      <c r="AW917" s="658">
        <v>100.0</v>
      </c>
      <c r="AX917" s="393" t="s">
        <v>3049</v>
      </c>
    </row>
    <row r="918">
      <c r="A918" s="480" t="s">
        <v>5341</v>
      </c>
      <c r="B918" s="433">
        <v>46171.0</v>
      </c>
      <c r="C918" s="434" t="s">
        <v>6596</v>
      </c>
      <c r="D918" s="363" t="s">
        <v>6597</v>
      </c>
      <c r="E918" s="367"/>
      <c r="F918" s="365"/>
      <c r="G918" s="368"/>
      <c r="H918" s="655"/>
      <c r="I918" s="365"/>
      <c r="J918" s="366"/>
      <c r="K918" s="367"/>
      <c r="L918" s="365"/>
      <c r="M918" s="368"/>
      <c r="N918" s="655"/>
      <c r="O918" s="365"/>
      <c r="P918" s="366"/>
      <c r="Q918" s="367"/>
      <c r="R918" s="365"/>
      <c r="S918" s="368"/>
      <c r="T918" s="655"/>
      <c r="U918" s="365"/>
      <c r="V918" s="366"/>
      <c r="W918" s="364"/>
      <c r="X918" s="365"/>
      <c r="Y918" s="368"/>
      <c r="Z918" s="655"/>
      <c r="AA918" s="365"/>
      <c r="AB918" s="366"/>
      <c r="AC918" s="364"/>
      <c r="AD918" s="365"/>
      <c r="AE918" s="368"/>
      <c r="AF918" s="655"/>
      <c r="AG918" s="365"/>
      <c r="AH918" s="366"/>
      <c r="AI918" s="364"/>
      <c r="AJ918" s="365"/>
      <c r="AK918" s="368"/>
      <c r="AL918" s="655"/>
      <c r="AM918" s="365"/>
      <c r="AN918" s="366"/>
      <c r="AO918" s="369" t="s">
        <v>951</v>
      </c>
      <c r="AP918" s="481"/>
      <c r="AQ918" s="372"/>
      <c r="AR918" s="653" t="s">
        <v>7472</v>
      </c>
      <c r="AS918" s="353"/>
      <c r="AT918" s="382">
        <v>0.0</v>
      </c>
      <c r="AU918" s="657">
        <v>100.0</v>
      </c>
      <c r="AV918" s="382">
        <v>0.0</v>
      </c>
      <c r="AW918" s="658">
        <v>100.0</v>
      </c>
      <c r="AX918" s="393" t="s">
        <v>3022</v>
      </c>
    </row>
    <row r="919">
      <c r="A919" s="480" t="s">
        <v>5341</v>
      </c>
      <c r="B919" s="433">
        <v>46171.0</v>
      </c>
      <c r="C919" s="434" t="s">
        <v>6598</v>
      </c>
      <c r="D919" s="363" t="s">
        <v>6599</v>
      </c>
      <c r="E919" s="367"/>
      <c r="F919" s="365"/>
      <c r="G919" s="368"/>
      <c r="H919" s="655"/>
      <c r="I919" s="365"/>
      <c r="J919" s="366"/>
      <c r="K919" s="367"/>
      <c r="L919" s="365"/>
      <c r="M919" s="368"/>
      <c r="N919" s="655"/>
      <c r="O919" s="365"/>
      <c r="P919" s="366"/>
      <c r="Q919" s="367"/>
      <c r="R919" s="365"/>
      <c r="S919" s="368"/>
      <c r="T919" s="655"/>
      <c r="U919" s="365"/>
      <c r="V919" s="366"/>
      <c r="W919" s="364"/>
      <c r="X919" s="365"/>
      <c r="Y919" s="368"/>
      <c r="Z919" s="655"/>
      <c r="AA919" s="365"/>
      <c r="AB919" s="366"/>
      <c r="AC919" s="364"/>
      <c r="AD919" s="365"/>
      <c r="AE919" s="368"/>
      <c r="AF919" s="655"/>
      <c r="AG919" s="365"/>
      <c r="AH919" s="366"/>
      <c r="AI919" s="364"/>
      <c r="AJ919" s="365"/>
      <c r="AK919" s="368"/>
      <c r="AL919" s="655"/>
      <c r="AM919" s="365"/>
      <c r="AN919" s="366"/>
      <c r="AO919" s="369" t="s">
        <v>951</v>
      </c>
      <c r="AP919" s="481"/>
      <c r="AQ919" s="372"/>
      <c r="AR919" s="653" t="s">
        <v>7472</v>
      </c>
      <c r="AS919" s="353"/>
      <c r="AT919" s="382">
        <v>0.0</v>
      </c>
      <c r="AU919" s="657">
        <v>100.0</v>
      </c>
      <c r="AV919" s="382">
        <v>0.0</v>
      </c>
      <c r="AW919" s="658">
        <v>100.0</v>
      </c>
      <c r="AX919" s="393" t="s">
        <v>3022</v>
      </c>
    </row>
    <row r="920">
      <c r="A920" s="480" t="s">
        <v>5341</v>
      </c>
      <c r="B920" s="433">
        <v>46171.0</v>
      </c>
      <c r="C920" s="434" t="s">
        <v>8248</v>
      </c>
      <c r="D920" s="363" t="s">
        <v>8249</v>
      </c>
      <c r="E920" s="367"/>
      <c r="F920" s="365"/>
      <c r="G920" s="368"/>
      <c r="H920" s="655"/>
      <c r="I920" s="365"/>
      <c r="J920" s="366"/>
      <c r="K920" s="367"/>
      <c r="L920" s="365"/>
      <c r="M920" s="368"/>
      <c r="N920" s="655"/>
      <c r="O920" s="365"/>
      <c r="P920" s="366"/>
      <c r="Q920" s="367"/>
      <c r="R920" s="365"/>
      <c r="S920" s="368"/>
      <c r="T920" s="655"/>
      <c r="U920" s="365"/>
      <c r="V920" s="366"/>
      <c r="W920" s="364"/>
      <c r="X920" s="365"/>
      <c r="Y920" s="368"/>
      <c r="Z920" s="655"/>
      <c r="AA920" s="365"/>
      <c r="AB920" s="366"/>
      <c r="AC920" s="364"/>
      <c r="AD920" s="365"/>
      <c r="AE920" s="368"/>
      <c r="AF920" s="655"/>
      <c r="AG920" s="365"/>
      <c r="AH920" s="366"/>
      <c r="AI920" s="364"/>
      <c r="AJ920" s="365"/>
      <c r="AK920" s="368"/>
      <c r="AL920" s="655"/>
      <c r="AM920" s="365"/>
      <c r="AN920" s="366"/>
      <c r="AO920" s="369" t="s">
        <v>1235</v>
      </c>
      <c r="AP920" s="481"/>
      <c r="AQ920" s="372"/>
      <c r="AR920" s="653" t="s">
        <v>7472</v>
      </c>
      <c r="AS920" s="353"/>
      <c r="AT920" s="382">
        <v>0.0</v>
      </c>
      <c r="AU920" s="657">
        <v>100.0</v>
      </c>
      <c r="AV920" s="382">
        <v>0.0</v>
      </c>
      <c r="AW920" s="658">
        <v>100.0</v>
      </c>
      <c r="AX920" s="393" t="s">
        <v>3031</v>
      </c>
    </row>
    <row r="921">
      <c r="A921" s="480" t="s">
        <v>5341</v>
      </c>
      <c r="B921" s="433">
        <v>46171.0</v>
      </c>
      <c r="C921" s="434" t="s">
        <v>8250</v>
      </c>
      <c r="D921" s="363" t="s">
        <v>8251</v>
      </c>
      <c r="E921" s="367">
        <v>3.0</v>
      </c>
      <c r="F921" s="365"/>
      <c r="G921" s="368"/>
      <c r="H921" s="655"/>
      <c r="I921" s="365"/>
      <c r="J921" s="366"/>
      <c r="K921" s="367"/>
      <c r="L921" s="365"/>
      <c r="M921" s="368"/>
      <c r="N921" s="655"/>
      <c r="O921" s="365"/>
      <c r="P921" s="366"/>
      <c r="Q921" s="367"/>
      <c r="R921" s="365"/>
      <c r="S921" s="368"/>
      <c r="T921" s="655"/>
      <c r="U921" s="365"/>
      <c r="V921" s="366"/>
      <c r="W921" s="364"/>
      <c r="X921" s="365"/>
      <c r="Y921" s="368"/>
      <c r="Z921" s="655"/>
      <c r="AA921" s="365"/>
      <c r="AB921" s="366"/>
      <c r="AC921" s="364"/>
      <c r="AD921" s="365"/>
      <c r="AE921" s="368"/>
      <c r="AF921" s="655"/>
      <c r="AG921" s="365"/>
      <c r="AH921" s="366"/>
      <c r="AI921" s="364"/>
      <c r="AJ921" s="365"/>
      <c r="AK921" s="368"/>
      <c r="AL921" s="655"/>
      <c r="AM921" s="365"/>
      <c r="AN921" s="366"/>
      <c r="AO921" s="369" t="s">
        <v>1235</v>
      </c>
      <c r="AP921" s="481"/>
      <c r="AQ921" s="380" t="s">
        <v>8252</v>
      </c>
      <c r="AR921" s="653" t="s">
        <v>7472</v>
      </c>
      <c r="AS921" s="353"/>
      <c r="AT921" s="382">
        <v>12.0</v>
      </c>
      <c r="AU921" s="657">
        <v>88.0</v>
      </c>
      <c r="AV921" s="382">
        <v>0.0</v>
      </c>
      <c r="AW921" s="658">
        <v>100.0</v>
      </c>
      <c r="AX921" s="393" t="s">
        <v>3031</v>
      </c>
    </row>
    <row r="922">
      <c r="A922" s="480" t="s">
        <v>5341</v>
      </c>
      <c r="B922" s="433">
        <v>46171.0</v>
      </c>
      <c r="C922" s="434" t="s">
        <v>6604</v>
      </c>
      <c r="D922" s="363" t="s">
        <v>6605</v>
      </c>
      <c r="E922" s="367"/>
      <c r="F922" s="365"/>
      <c r="G922" s="368"/>
      <c r="H922" s="655"/>
      <c r="I922" s="365"/>
      <c r="J922" s="366"/>
      <c r="K922" s="367"/>
      <c r="L922" s="365"/>
      <c r="M922" s="368"/>
      <c r="N922" s="655"/>
      <c r="O922" s="365"/>
      <c r="P922" s="366"/>
      <c r="Q922" s="367"/>
      <c r="R922" s="365">
        <v>1.0</v>
      </c>
      <c r="S922" s="368"/>
      <c r="T922" s="655"/>
      <c r="U922" s="365"/>
      <c r="V922" s="366"/>
      <c r="W922" s="364"/>
      <c r="X922" s="365"/>
      <c r="Y922" s="368"/>
      <c r="Z922" s="655"/>
      <c r="AA922" s="365"/>
      <c r="AB922" s="366"/>
      <c r="AC922" s="364"/>
      <c r="AD922" s="365"/>
      <c r="AE922" s="368"/>
      <c r="AF922" s="655"/>
      <c r="AG922" s="365"/>
      <c r="AH922" s="366"/>
      <c r="AI922" s="364"/>
      <c r="AJ922" s="365"/>
      <c r="AK922" s="368"/>
      <c r="AL922" s="655"/>
      <c r="AM922" s="365"/>
      <c r="AN922" s="366"/>
      <c r="AO922" s="369" t="s">
        <v>2020</v>
      </c>
      <c r="AP922" s="481"/>
      <c r="AQ922" s="380" t="s">
        <v>8253</v>
      </c>
      <c r="AR922" s="653" t="s">
        <v>7472</v>
      </c>
      <c r="AS922" s="353"/>
      <c r="AT922" s="382">
        <v>3.0</v>
      </c>
      <c r="AU922" s="657">
        <v>97.0</v>
      </c>
      <c r="AV922" s="382">
        <v>0.0</v>
      </c>
      <c r="AW922" s="658">
        <v>100.0</v>
      </c>
      <c r="AX922" s="393" t="s">
        <v>3037</v>
      </c>
    </row>
    <row r="923">
      <c r="A923" s="480" t="s">
        <v>5341</v>
      </c>
      <c r="B923" s="433">
        <v>46171.0</v>
      </c>
      <c r="C923" s="434" t="s">
        <v>6606</v>
      </c>
      <c r="D923" s="363" t="s">
        <v>6607</v>
      </c>
      <c r="E923" s="367"/>
      <c r="F923" s="365"/>
      <c r="G923" s="368"/>
      <c r="H923" s="655"/>
      <c r="I923" s="365"/>
      <c r="J923" s="366"/>
      <c r="K923" s="367"/>
      <c r="L923" s="365"/>
      <c r="M923" s="368"/>
      <c r="N923" s="655"/>
      <c r="O923" s="365"/>
      <c r="P923" s="366"/>
      <c r="Q923" s="367"/>
      <c r="R923" s="365"/>
      <c r="S923" s="368"/>
      <c r="T923" s="655"/>
      <c r="U923" s="365"/>
      <c r="V923" s="366"/>
      <c r="W923" s="364"/>
      <c r="X923" s="365"/>
      <c r="Y923" s="368"/>
      <c r="Z923" s="655"/>
      <c r="AA923" s="365"/>
      <c r="AB923" s="366"/>
      <c r="AC923" s="364"/>
      <c r="AD923" s="365"/>
      <c r="AE923" s="368"/>
      <c r="AF923" s="655"/>
      <c r="AG923" s="365"/>
      <c r="AH923" s="366"/>
      <c r="AI923" s="364"/>
      <c r="AJ923" s="365"/>
      <c r="AK923" s="368"/>
      <c r="AL923" s="655"/>
      <c r="AM923" s="365"/>
      <c r="AN923" s="366"/>
      <c r="AO923" s="369" t="s">
        <v>2020</v>
      </c>
      <c r="AP923" s="481"/>
      <c r="AQ923" s="380"/>
      <c r="AR923" s="653" t="s">
        <v>7472</v>
      </c>
      <c r="AS923" s="353"/>
      <c r="AT923" s="382">
        <v>0.0</v>
      </c>
      <c r="AU923" s="657">
        <v>100.0</v>
      </c>
      <c r="AV923" s="382">
        <v>0.0</v>
      </c>
      <c r="AW923" s="658">
        <v>100.0</v>
      </c>
      <c r="AX923" s="393" t="s">
        <v>3037</v>
      </c>
    </row>
    <row r="924">
      <c r="A924" s="480" t="s">
        <v>5341</v>
      </c>
      <c r="B924" s="433">
        <v>46171.0</v>
      </c>
      <c r="C924" s="434" t="s">
        <v>6608</v>
      </c>
      <c r="D924" s="363" t="s">
        <v>6609</v>
      </c>
      <c r="E924" s="367"/>
      <c r="F924" s="365"/>
      <c r="G924" s="368"/>
      <c r="H924" s="655"/>
      <c r="I924" s="365"/>
      <c r="J924" s="366"/>
      <c r="K924" s="367"/>
      <c r="L924" s="365"/>
      <c r="M924" s="368"/>
      <c r="N924" s="655"/>
      <c r="O924" s="365"/>
      <c r="P924" s="366"/>
      <c r="Q924" s="367"/>
      <c r="R924" s="365"/>
      <c r="S924" s="368"/>
      <c r="T924" s="655"/>
      <c r="U924" s="365"/>
      <c r="V924" s="366"/>
      <c r="W924" s="364"/>
      <c r="X924" s="365"/>
      <c r="Y924" s="368"/>
      <c r="Z924" s="655"/>
      <c r="AA924" s="365"/>
      <c r="AB924" s="366"/>
      <c r="AC924" s="364"/>
      <c r="AD924" s="365"/>
      <c r="AE924" s="368"/>
      <c r="AF924" s="655"/>
      <c r="AG924" s="365"/>
      <c r="AH924" s="366"/>
      <c r="AI924" s="364"/>
      <c r="AJ924" s="365"/>
      <c r="AK924" s="368"/>
      <c r="AL924" s="655"/>
      <c r="AM924" s="365"/>
      <c r="AN924" s="366"/>
      <c r="AO924" s="369" t="s">
        <v>2308</v>
      </c>
      <c r="AP924" s="481"/>
      <c r="AQ924" s="372"/>
      <c r="AR924" s="653"/>
      <c r="AS924" s="353"/>
      <c r="AT924" s="382" t="s">
        <v>2869</v>
      </c>
      <c r="AU924" s="657" t="s">
        <v>2869</v>
      </c>
      <c r="AV924" s="382" t="s">
        <v>2869</v>
      </c>
      <c r="AW924" s="658" t="s">
        <v>2869</v>
      </c>
      <c r="AX924" s="359"/>
    </row>
    <row r="925">
      <c r="A925" s="480" t="s">
        <v>5341</v>
      </c>
      <c r="B925" s="433">
        <v>46171.0</v>
      </c>
      <c r="C925" s="434" t="s">
        <v>8254</v>
      </c>
      <c r="D925" s="363" t="s">
        <v>8255</v>
      </c>
      <c r="E925" s="367"/>
      <c r="F925" s="365"/>
      <c r="G925" s="368"/>
      <c r="H925" s="655"/>
      <c r="I925" s="365"/>
      <c r="J925" s="366"/>
      <c r="K925" s="367"/>
      <c r="L925" s="365"/>
      <c r="M925" s="368"/>
      <c r="N925" s="655"/>
      <c r="O925" s="365"/>
      <c r="P925" s="366"/>
      <c r="Q925" s="367"/>
      <c r="R925" s="365"/>
      <c r="S925" s="368"/>
      <c r="T925" s="655"/>
      <c r="U925" s="365"/>
      <c r="V925" s="366"/>
      <c r="W925" s="364"/>
      <c r="X925" s="365"/>
      <c r="Y925" s="368"/>
      <c r="Z925" s="655"/>
      <c r="AA925" s="365"/>
      <c r="AB925" s="366"/>
      <c r="AC925" s="364"/>
      <c r="AD925" s="365"/>
      <c r="AE925" s="368"/>
      <c r="AF925" s="655"/>
      <c r="AG925" s="365"/>
      <c r="AH925" s="366"/>
      <c r="AI925" s="364"/>
      <c r="AJ925" s="365"/>
      <c r="AK925" s="368"/>
      <c r="AL925" s="655"/>
      <c r="AM925" s="365"/>
      <c r="AN925" s="366"/>
      <c r="AO925" s="369" t="s">
        <v>2308</v>
      </c>
      <c r="AP925" s="481"/>
      <c r="AQ925" s="372"/>
      <c r="AR925" s="653"/>
      <c r="AS925" s="353"/>
      <c r="AT925" s="382" t="s">
        <v>2869</v>
      </c>
      <c r="AU925" s="657" t="s">
        <v>2869</v>
      </c>
      <c r="AV925" s="382" t="s">
        <v>2869</v>
      </c>
      <c r="AW925" s="658" t="s">
        <v>2869</v>
      </c>
      <c r="AX925" s="359"/>
    </row>
    <row r="926">
      <c r="A926" s="480" t="s">
        <v>5341</v>
      </c>
      <c r="B926" s="433">
        <v>46171.0</v>
      </c>
      <c r="C926" s="434" t="s">
        <v>6610</v>
      </c>
      <c r="D926" s="363" t="s">
        <v>6611</v>
      </c>
      <c r="E926" s="367"/>
      <c r="F926" s="365"/>
      <c r="G926" s="368"/>
      <c r="H926" s="655"/>
      <c r="I926" s="365"/>
      <c r="J926" s="366"/>
      <c r="K926" s="367"/>
      <c r="L926" s="365"/>
      <c r="M926" s="368"/>
      <c r="N926" s="655"/>
      <c r="O926" s="365"/>
      <c r="P926" s="366"/>
      <c r="Q926" s="367"/>
      <c r="R926" s="365"/>
      <c r="S926" s="368"/>
      <c r="T926" s="655"/>
      <c r="U926" s="365"/>
      <c r="V926" s="366"/>
      <c r="W926" s="364"/>
      <c r="X926" s="365"/>
      <c r="Y926" s="368"/>
      <c r="Z926" s="655"/>
      <c r="AA926" s="365"/>
      <c r="AB926" s="366"/>
      <c r="AC926" s="364"/>
      <c r="AD926" s="365"/>
      <c r="AE926" s="368"/>
      <c r="AF926" s="655"/>
      <c r="AG926" s="365"/>
      <c r="AH926" s="366"/>
      <c r="AI926" s="364"/>
      <c r="AJ926" s="365"/>
      <c r="AK926" s="368"/>
      <c r="AL926" s="655"/>
      <c r="AM926" s="365"/>
      <c r="AN926" s="366"/>
      <c r="AO926" s="369" t="s">
        <v>2889</v>
      </c>
      <c r="AP926" s="481"/>
      <c r="AQ926" s="372"/>
      <c r="AR926" s="653"/>
      <c r="AS926" s="353"/>
      <c r="AT926" s="382" t="s">
        <v>2869</v>
      </c>
      <c r="AU926" s="657" t="s">
        <v>2869</v>
      </c>
      <c r="AV926" s="382" t="s">
        <v>2869</v>
      </c>
      <c r="AW926" s="658" t="s">
        <v>2869</v>
      </c>
      <c r="AX926" s="359"/>
    </row>
    <row r="927">
      <c r="A927" s="480" t="s">
        <v>5341</v>
      </c>
      <c r="B927" s="433">
        <v>46171.0</v>
      </c>
      <c r="C927" s="434" t="s">
        <v>8256</v>
      </c>
      <c r="D927" s="363" t="s">
        <v>8257</v>
      </c>
      <c r="E927" s="367"/>
      <c r="F927" s="365"/>
      <c r="G927" s="368"/>
      <c r="H927" s="655"/>
      <c r="I927" s="365"/>
      <c r="J927" s="366"/>
      <c r="K927" s="367"/>
      <c r="L927" s="365"/>
      <c r="M927" s="368"/>
      <c r="N927" s="655"/>
      <c r="O927" s="365"/>
      <c r="P927" s="366"/>
      <c r="Q927" s="367"/>
      <c r="R927" s="365"/>
      <c r="S927" s="368"/>
      <c r="T927" s="655"/>
      <c r="U927" s="365"/>
      <c r="V927" s="366"/>
      <c r="W927" s="364"/>
      <c r="X927" s="365"/>
      <c r="Y927" s="368"/>
      <c r="Z927" s="655"/>
      <c r="AA927" s="365"/>
      <c r="AB927" s="366"/>
      <c r="AC927" s="364"/>
      <c r="AD927" s="365"/>
      <c r="AE927" s="368"/>
      <c r="AF927" s="655"/>
      <c r="AG927" s="365"/>
      <c r="AH927" s="366"/>
      <c r="AI927" s="364"/>
      <c r="AJ927" s="365"/>
      <c r="AK927" s="368"/>
      <c r="AL927" s="655"/>
      <c r="AM927" s="365"/>
      <c r="AN927" s="366"/>
      <c r="AO927" s="369" t="s">
        <v>2889</v>
      </c>
      <c r="AP927" s="481"/>
      <c r="AQ927" s="372"/>
      <c r="AR927" s="653"/>
      <c r="AS927" s="353"/>
      <c r="AT927" s="382" t="s">
        <v>2869</v>
      </c>
      <c r="AU927" s="657" t="s">
        <v>2869</v>
      </c>
      <c r="AV927" s="382" t="s">
        <v>2869</v>
      </c>
      <c r="AW927" s="658" t="s">
        <v>2869</v>
      </c>
      <c r="AX927" s="359"/>
    </row>
    <row r="928">
      <c r="A928" s="480" t="s">
        <v>5341</v>
      </c>
      <c r="B928" s="433">
        <v>46171.0</v>
      </c>
      <c r="C928" s="434" t="s">
        <v>6612</v>
      </c>
      <c r="D928" s="363" t="s">
        <v>6613</v>
      </c>
      <c r="E928" s="367"/>
      <c r="F928" s="365"/>
      <c r="G928" s="368"/>
      <c r="H928" s="655"/>
      <c r="I928" s="365"/>
      <c r="J928" s="366"/>
      <c r="K928" s="367">
        <v>2.0</v>
      </c>
      <c r="L928" s="365"/>
      <c r="M928" s="368"/>
      <c r="N928" s="655"/>
      <c r="O928" s="365"/>
      <c r="P928" s="366"/>
      <c r="Q928" s="367"/>
      <c r="R928" s="365"/>
      <c r="S928" s="368"/>
      <c r="T928" s="655"/>
      <c r="U928" s="365"/>
      <c r="V928" s="366"/>
      <c r="W928" s="364"/>
      <c r="X928" s="365">
        <v>1.0</v>
      </c>
      <c r="Y928" s="368"/>
      <c r="Z928" s="655"/>
      <c r="AA928" s="365"/>
      <c r="AB928" s="366"/>
      <c r="AC928" s="364"/>
      <c r="AD928" s="365"/>
      <c r="AE928" s="368"/>
      <c r="AF928" s="655"/>
      <c r="AG928" s="365"/>
      <c r="AH928" s="366"/>
      <c r="AI928" s="364"/>
      <c r="AJ928" s="365"/>
      <c r="AK928" s="368"/>
      <c r="AL928" s="655"/>
      <c r="AM928" s="365"/>
      <c r="AN928" s="366"/>
      <c r="AO928" s="369" t="s">
        <v>661</v>
      </c>
      <c r="AP928" s="481"/>
      <c r="AQ928" s="380" t="s">
        <v>8258</v>
      </c>
      <c r="AR928" s="653" t="s">
        <v>7472</v>
      </c>
      <c r="AS928" s="353"/>
      <c r="AT928" s="382">
        <v>11.0</v>
      </c>
      <c r="AU928" s="657">
        <v>89.0</v>
      </c>
      <c r="AV928" s="382">
        <v>0.0</v>
      </c>
      <c r="AW928" s="658">
        <v>100.0</v>
      </c>
      <c r="AX928" s="393" t="s">
        <v>3039</v>
      </c>
    </row>
    <row r="929">
      <c r="A929" s="480" t="s">
        <v>5341</v>
      </c>
      <c r="B929" s="433">
        <v>46171.0</v>
      </c>
      <c r="C929" s="434" t="s">
        <v>6614</v>
      </c>
      <c r="D929" s="363" t="s">
        <v>6615</v>
      </c>
      <c r="E929" s="367"/>
      <c r="F929" s="365"/>
      <c r="G929" s="368"/>
      <c r="H929" s="655"/>
      <c r="I929" s="365"/>
      <c r="J929" s="366"/>
      <c r="K929" s="367"/>
      <c r="L929" s="365"/>
      <c r="M929" s="368"/>
      <c r="N929" s="655"/>
      <c r="O929" s="365"/>
      <c r="P929" s="366"/>
      <c r="Q929" s="367"/>
      <c r="R929" s="365"/>
      <c r="S929" s="368"/>
      <c r="T929" s="655"/>
      <c r="U929" s="365"/>
      <c r="V929" s="366"/>
      <c r="W929" s="364"/>
      <c r="X929" s="365">
        <v>2.0</v>
      </c>
      <c r="Y929" s="368"/>
      <c r="Z929" s="655"/>
      <c r="AA929" s="365"/>
      <c r="AB929" s="366"/>
      <c r="AC929" s="364"/>
      <c r="AD929" s="365"/>
      <c r="AE929" s="368"/>
      <c r="AF929" s="655"/>
      <c r="AG929" s="365"/>
      <c r="AH929" s="366"/>
      <c r="AI929" s="364"/>
      <c r="AJ929" s="365"/>
      <c r="AK929" s="368"/>
      <c r="AL929" s="655"/>
      <c r="AM929" s="365"/>
      <c r="AN929" s="366"/>
      <c r="AO929" s="369" t="s">
        <v>661</v>
      </c>
      <c r="AP929" s="481"/>
      <c r="AQ929" s="380" t="s">
        <v>8259</v>
      </c>
      <c r="AR929" s="653" t="s">
        <v>7472</v>
      </c>
      <c r="AS929" s="353"/>
      <c r="AT929" s="382">
        <v>6.0</v>
      </c>
      <c r="AU929" s="657">
        <v>94.0</v>
      </c>
      <c r="AV929" s="382">
        <v>0.0</v>
      </c>
      <c r="AW929" s="658">
        <v>100.0</v>
      </c>
      <c r="AX929" s="393" t="s">
        <v>3039</v>
      </c>
    </row>
    <row r="930">
      <c r="A930" s="480" t="s">
        <v>5341</v>
      </c>
      <c r="B930" s="433">
        <v>46171.0</v>
      </c>
      <c r="C930" s="434" t="s">
        <v>8260</v>
      </c>
      <c r="D930" s="363" t="s">
        <v>8261</v>
      </c>
      <c r="E930" s="367"/>
      <c r="F930" s="365"/>
      <c r="G930" s="368"/>
      <c r="H930" s="655"/>
      <c r="I930" s="365"/>
      <c r="J930" s="366"/>
      <c r="K930" s="367"/>
      <c r="L930" s="365"/>
      <c r="M930" s="368"/>
      <c r="N930" s="655"/>
      <c r="O930" s="365"/>
      <c r="P930" s="366"/>
      <c r="Q930" s="367"/>
      <c r="R930" s="365"/>
      <c r="S930" s="368"/>
      <c r="T930" s="655"/>
      <c r="U930" s="365"/>
      <c r="V930" s="366"/>
      <c r="W930" s="364"/>
      <c r="X930" s="365"/>
      <c r="Y930" s="368"/>
      <c r="Z930" s="655"/>
      <c r="AA930" s="365"/>
      <c r="AB930" s="366"/>
      <c r="AC930" s="364"/>
      <c r="AD930" s="365"/>
      <c r="AE930" s="368"/>
      <c r="AF930" s="655"/>
      <c r="AG930" s="365"/>
      <c r="AH930" s="366"/>
      <c r="AI930" s="364"/>
      <c r="AJ930" s="365"/>
      <c r="AK930" s="368"/>
      <c r="AL930" s="655"/>
      <c r="AM930" s="365"/>
      <c r="AN930" s="366"/>
      <c r="AO930" s="369" t="s">
        <v>279</v>
      </c>
      <c r="AP930" s="481"/>
      <c r="AQ930" s="372"/>
      <c r="AR930" s="653"/>
      <c r="AS930" s="353"/>
      <c r="AT930" s="382" t="s">
        <v>2869</v>
      </c>
      <c r="AU930" s="657" t="s">
        <v>2869</v>
      </c>
      <c r="AV930" s="382" t="s">
        <v>2869</v>
      </c>
      <c r="AW930" s="658" t="s">
        <v>2869</v>
      </c>
      <c r="AX930" s="359"/>
    </row>
    <row r="931">
      <c r="A931" s="480" t="s">
        <v>5341</v>
      </c>
      <c r="B931" s="433">
        <v>46171.0</v>
      </c>
      <c r="C931" s="434" t="s">
        <v>8262</v>
      </c>
      <c r="D931" s="363" t="s">
        <v>8263</v>
      </c>
      <c r="E931" s="367"/>
      <c r="F931" s="365"/>
      <c r="G931" s="368"/>
      <c r="H931" s="655"/>
      <c r="I931" s="365"/>
      <c r="J931" s="366"/>
      <c r="K931" s="367"/>
      <c r="L931" s="365"/>
      <c r="M931" s="368"/>
      <c r="N931" s="655"/>
      <c r="O931" s="365"/>
      <c r="P931" s="366"/>
      <c r="Q931" s="367"/>
      <c r="R931" s="365"/>
      <c r="S931" s="368"/>
      <c r="T931" s="655"/>
      <c r="U931" s="365"/>
      <c r="V931" s="366"/>
      <c r="W931" s="364"/>
      <c r="X931" s="365"/>
      <c r="Y931" s="368"/>
      <c r="Z931" s="655"/>
      <c r="AA931" s="365"/>
      <c r="AB931" s="366"/>
      <c r="AC931" s="364"/>
      <c r="AD931" s="365"/>
      <c r="AE931" s="368"/>
      <c r="AF931" s="655"/>
      <c r="AG931" s="365"/>
      <c r="AH931" s="366"/>
      <c r="AI931" s="364"/>
      <c r="AJ931" s="365"/>
      <c r="AK931" s="368"/>
      <c r="AL931" s="655"/>
      <c r="AM931" s="365"/>
      <c r="AN931" s="366"/>
      <c r="AO931" s="369" t="s">
        <v>279</v>
      </c>
      <c r="AP931" s="481"/>
      <c r="AQ931" s="372"/>
      <c r="AR931" s="653"/>
      <c r="AS931" s="353"/>
      <c r="AT931" s="382" t="s">
        <v>2869</v>
      </c>
      <c r="AU931" s="657" t="s">
        <v>2869</v>
      </c>
      <c r="AV931" s="382" t="s">
        <v>2869</v>
      </c>
      <c r="AW931" s="658" t="s">
        <v>2869</v>
      </c>
      <c r="AX931" s="359"/>
    </row>
    <row r="932">
      <c r="A932" s="480" t="s">
        <v>5341</v>
      </c>
      <c r="B932" s="433">
        <v>46171.0</v>
      </c>
      <c r="C932" s="434" t="s">
        <v>6616</v>
      </c>
      <c r="D932" s="363" t="s">
        <v>6617</v>
      </c>
      <c r="E932" s="367"/>
      <c r="F932" s="365"/>
      <c r="G932" s="368"/>
      <c r="H932" s="655"/>
      <c r="I932" s="365"/>
      <c r="J932" s="366"/>
      <c r="K932" s="367"/>
      <c r="L932" s="365"/>
      <c r="M932" s="368"/>
      <c r="N932" s="655"/>
      <c r="O932" s="365"/>
      <c r="P932" s="366"/>
      <c r="Q932" s="367"/>
      <c r="R932" s="365"/>
      <c r="S932" s="368"/>
      <c r="T932" s="655"/>
      <c r="U932" s="365"/>
      <c r="V932" s="366"/>
      <c r="W932" s="364"/>
      <c r="X932" s="365"/>
      <c r="Y932" s="368"/>
      <c r="Z932" s="655"/>
      <c r="AA932" s="365"/>
      <c r="AB932" s="366"/>
      <c r="AC932" s="364"/>
      <c r="AD932" s="365"/>
      <c r="AE932" s="368"/>
      <c r="AF932" s="655"/>
      <c r="AG932" s="365"/>
      <c r="AH932" s="366"/>
      <c r="AI932" s="364"/>
      <c r="AJ932" s="365"/>
      <c r="AK932" s="368"/>
      <c r="AL932" s="655"/>
      <c r="AM932" s="365"/>
      <c r="AN932" s="366"/>
      <c r="AO932" s="369" t="s">
        <v>1626</v>
      </c>
      <c r="AP932" s="481"/>
      <c r="AQ932" s="372"/>
      <c r="AR932" s="653"/>
      <c r="AS932" s="353"/>
      <c r="AT932" s="382" t="s">
        <v>2869</v>
      </c>
      <c r="AU932" s="657" t="s">
        <v>2869</v>
      </c>
      <c r="AV932" s="382" t="s">
        <v>2869</v>
      </c>
      <c r="AW932" s="658" t="s">
        <v>2869</v>
      </c>
      <c r="AX932" s="359"/>
    </row>
    <row r="933">
      <c r="A933" s="480" t="s">
        <v>5341</v>
      </c>
      <c r="B933" s="433">
        <v>46171.0</v>
      </c>
      <c r="C933" s="434" t="s">
        <v>6618</v>
      </c>
      <c r="D933" s="363" t="s">
        <v>6619</v>
      </c>
      <c r="E933" s="367"/>
      <c r="F933" s="365"/>
      <c r="G933" s="368"/>
      <c r="H933" s="655"/>
      <c r="I933" s="365"/>
      <c r="J933" s="366"/>
      <c r="K933" s="367"/>
      <c r="L933" s="365"/>
      <c r="M933" s="368"/>
      <c r="N933" s="655"/>
      <c r="O933" s="365"/>
      <c r="P933" s="366"/>
      <c r="Q933" s="367"/>
      <c r="R933" s="365"/>
      <c r="S933" s="368"/>
      <c r="T933" s="655"/>
      <c r="U933" s="365"/>
      <c r="V933" s="366"/>
      <c r="W933" s="364"/>
      <c r="X933" s="365"/>
      <c r="Y933" s="368"/>
      <c r="Z933" s="655"/>
      <c r="AA933" s="365"/>
      <c r="AB933" s="366"/>
      <c r="AC933" s="364"/>
      <c r="AD933" s="365"/>
      <c r="AE933" s="368"/>
      <c r="AF933" s="655"/>
      <c r="AG933" s="365"/>
      <c r="AH933" s="366"/>
      <c r="AI933" s="364"/>
      <c r="AJ933" s="365"/>
      <c r="AK933" s="368"/>
      <c r="AL933" s="655"/>
      <c r="AM933" s="365"/>
      <c r="AN933" s="366"/>
      <c r="AO933" s="369" t="s">
        <v>2150</v>
      </c>
      <c r="AP933" s="481"/>
      <c r="AQ933" s="372"/>
      <c r="AR933" s="653" t="s">
        <v>7472</v>
      </c>
      <c r="AS933" s="353"/>
      <c r="AT933" s="382">
        <v>0.0</v>
      </c>
      <c r="AU933" s="657">
        <v>100.0</v>
      </c>
      <c r="AV933" s="382">
        <v>0.0</v>
      </c>
      <c r="AW933" s="658">
        <v>100.0</v>
      </c>
      <c r="AX933" s="393" t="s">
        <v>3039</v>
      </c>
    </row>
    <row r="934">
      <c r="A934" s="480" t="s">
        <v>5341</v>
      </c>
      <c r="B934" s="433">
        <v>46171.0</v>
      </c>
      <c r="C934" s="434" t="s">
        <v>6620</v>
      </c>
      <c r="D934" s="363" t="s">
        <v>6621</v>
      </c>
      <c r="E934" s="367"/>
      <c r="F934" s="365"/>
      <c r="G934" s="368"/>
      <c r="H934" s="655"/>
      <c r="I934" s="365"/>
      <c r="J934" s="366"/>
      <c r="K934" s="367"/>
      <c r="L934" s="365"/>
      <c r="M934" s="368"/>
      <c r="N934" s="655"/>
      <c r="O934" s="365"/>
      <c r="P934" s="366"/>
      <c r="Q934" s="367"/>
      <c r="R934" s="365"/>
      <c r="S934" s="368"/>
      <c r="T934" s="655"/>
      <c r="U934" s="365"/>
      <c r="V934" s="366"/>
      <c r="W934" s="364"/>
      <c r="X934" s="365"/>
      <c r="Y934" s="368"/>
      <c r="Z934" s="655"/>
      <c r="AA934" s="365"/>
      <c r="AB934" s="366"/>
      <c r="AC934" s="364"/>
      <c r="AD934" s="365"/>
      <c r="AE934" s="368"/>
      <c r="AF934" s="655"/>
      <c r="AG934" s="365"/>
      <c r="AH934" s="366"/>
      <c r="AI934" s="364"/>
      <c r="AJ934" s="365"/>
      <c r="AK934" s="368"/>
      <c r="AL934" s="655"/>
      <c r="AM934" s="365"/>
      <c r="AN934" s="366"/>
      <c r="AO934" s="369" t="s">
        <v>2150</v>
      </c>
      <c r="AP934" s="481"/>
      <c r="AQ934" s="372"/>
      <c r="AR934" s="653" t="s">
        <v>7472</v>
      </c>
      <c r="AS934" s="353"/>
      <c r="AT934" s="382">
        <v>0.0</v>
      </c>
      <c r="AU934" s="657">
        <v>100.0</v>
      </c>
      <c r="AV934" s="382">
        <v>0.0</v>
      </c>
      <c r="AW934" s="658">
        <v>100.0</v>
      </c>
      <c r="AX934" s="393" t="s">
        <v>3039</v>
      </c>
    </row>
    <row r="935">
      <c r="A935" s="480" t="s">
        <v>5341</v>
      </c>
      <c r="B935" s="433">
        <v>46171.0</v>
      </c>
      <c r="C935" s="434" t="s">
        <v>6622</v>
      </c>
      <c r="D935" s="363" t="s">
        <v>6623</v>
      </c>
      <c r="E935" s="367"/>
      <c r="F935" s="365"/>
      <c r="G935" s="368"/>
      <c r="H935" s="655"/>
      <c r="I935" s="365"/>
      <c r="J935" s="366"/>
      <c r="K935" s="367">
        <v>1.0</v>
      </c>
      <c r="L935" s="365"/>
      <c r="M935" s="368"/>
      <c r="N935" s="655"/>
      <c r="O935" s="365"/>
      <c r="P935" s="366"/>
      <c r="Q935" s="367"/>
      <c r="R935" s="365"/>
      <c r="S935" s="368"/>
      <c r="T935" s="655"/>
      <c r="U935" s="365"/>
      <c r="V935" s="366"/>
      <c r="W935" s="364"/>
      <c r="X935" s="365"/>
      <c r="Y935" s="368"/>
      <c r="Z935" s="655"/>
      <c r="AA935" s="365"/>
      <c r="AB935" s="366"/>
      <c r="AC935" s="364"/>
      <c r="AD935" s="365"/>
      <c r="AE935" s="368"/>
      <c r="AF935" s="655"/>
      <c r="AG935" s="365"/>
      <c r="AH935" s="366"/>
      <c r="AI935" s="364"/>
      <c r="AJ935" s="365"/>
      <c r="AK935" s="368"/>
      <c r="AL935" s="655"/>
      <c r="AM935" s="365"/>
      <c r="AN935" s="366"/>
      <c r="AO935" s="369" t="s">
        <v>2937</v>
      </c>
      <c r="AP935" s="481"/>
      <c r="AQ935" s="380" t="s">
        <v>8264</v>
      </c>
      <c r="AR935" s="653" t="s">
        <v>7472</v>
      </c>
      <c r="AS935" s="353"/>
      <c r="AT935" s="382">
        <v>4.0</v>
      </c>
      <c r="AU935" s="657">
        <v>96.0</v>
      </c>
      <c r="AV935" s="382">
        <v>0.0</v>
      </c>
      <c r="AW935" s="658">
        <v>100.0</v>
      </c>
      <c r="AX935" s="393" t="s">
        <v>3039</v>
      </c>
    </row>
    <row r="936">
      <c r="A936" s="480" t="s">
        <v>5341</v>
      </c>
      <c r="B936" s="433">
        <v>46171.0</v>
      </c>
      <c r="C936" s="434" t="s">
        <v>6624</v>
      </c>
      <c r="D936" s="363" t="s">
        <v>6625</v>
      </c>
      <c r="E936" s="367"/>
      <c r="F936" s="365"/>
      <c r="G936" s="368"/>
      <c r="H936" s="655"/>
      <c r="I936" s="365"/>
      <c r="J936" s="366"/>
      <c r="K936" s="367"/>
      <c r="L936" s="365"/>
      <c r="M936" s="368"/>
      <c r="N936" s="655"/>
      <c r="O936" s="365"/>
      <c r="P936" s="366"/>
      <c r="Q936" s="367"/>
      <c r="R936" s="365"/>
      <c r="S936" s="368"/>
      <c r="T936" s="655"/>
      <c r="U936" s="365"/>
      <c r="V936" s="366"/>
      <c r="W936" s="364"/>
      <c r="X936" s="365"/>
      <c r="Y936" s="368"/>
      <c r="Z936" s="655"/>
      <c r="AA936" s="365"/>
      <c r="AB936" s="366"/>
      <c r="AC936" s="364"/>
      <c r="AD936" s="365"/>
      <c r="AE936" s="368"/>
      <c r="AF936" s="655"/>
      <c r="AG936" s="365"/>
      <c r="AH936" s="366"/>
      <c r="AI936" s="364"/>
      <c r="AJ936" s="365"/>
      <c r="AK936" s="368"/>
      <c r="AL936" s="655"/>
      <c r="AM936" s="365"/>
      <c r="AN936" s="366"/>
      <c r="AO936" s="369" t="s">
        <v>2937</v>
      </c>
      <c r="AP936" s="481"/>
      <c r="AQ936" s="372"/>
      <c r="AR936" s="653" t="s">
        <v>7472</v>
      </c>
      <c r="AS936" s="353"/>
      <c r="AT936" s="382">
        <v>0.0</v>
      </c>
      <c r="AU936" s="657">
        <v>100.0</v>
      </c>
      <c r="AV936" s="382">
        <v>0.0</v>
      </c>
      <c r="AW936" s="658">
        <v>100.0</v>
      </c>
      <c r="AX936" s="393" t="s">
        <v>3039</v>
      </c>
    </row>
    <row r="937">
      <c r="A937" s="480" t="s">
        <v>5341</v>
      </c>
      <c r="B937" s="433">
        <v>46171.0</v>
      </c>
      <c r="C937" s="434" t="s">
        <v>6626</v>
      </c>
      <c r="D937" s="363" t="s">
        <v>6627</v>
      </c>
      <c r="E937" s="367"/>
      <c r="F937" s="365"/>
      <c r="G937" s="368"/>
      <c r="H937" s="655"/>
      <c r="I937" s="365"/>
      <c r="J937" s="366"/>
      <c r="K937" s="367"/>
      <c r="L937" s="365"/>
      <c r="M937" s="368"/>
      <c r="N937" s="655"/>
      <c r="O937" s="365"/>
      <c r="P937" s="366"/>
      <c r="Q937" s="367"/>
      <c r="R937" s="365"/>
      <c r="S937" s="368"/>
      <c r="T937" s="655"/>
      <c r="U937" s="365"/>
      <c r="V937" s="366"/>
      <c r="W937" s="364"/>
      <c r="X937" s="365"/>
      <c r="Y937" s="368"/>
      <c r="Z937" s="655"/>
      <c r="AA937" s="365"/>
      <c r="AB937" s="366"/>
      <c r="AC937" s="364"/>
      <c r="AD937" s="365"/>
      <c r="AE937" s="368"/>
      <c r="AF937" s="655"/>
      <c r="AG937" s="365"/>
      <c r="AH937" s="366"/>
      <c r="AI937" s="364"/>
      <c r="AJ937" s="365"/>
      <c r="AK937" s="368"/>
      <c r="AL937" s="655"/>
      <c r="AM937" s="365"/>
      <c r="AN937" s="366"/>
      <c r="AO937" s="369" t="s">
        <v>3020</v>
      </c>
      <c r="AP937" s="481"/>
      <c r="AQ937" s="372"/>
      <c r="AR937" s="653" t="s">
        <v>7472</v>
      </c>
      <c r="AS937" s="353"/>
      <c r="AT937" s="382">
        <v>0.0</v>
      </c>
      <c r="AU937" s="657">
        <v>100.0</v>
      </c>
      <c r="AV937" s="382">
        <v>0.0</v>
      </c>
      <c r="AW937" s="658">
        <v>100.0</v>
      </c>
      <c r="AX937" s="393" t="s">
        <v>3049</v>
      </c>
    </row>
    <row r="938">
      <c r="A938" s="480" t="s">
        <v>5341</v>
      </c>
      <c r="B938" s="433">
        <v>46171.0</v>
      </c>
      <c r="C938" s="434" t="s">
        <v>6628</v>
      </c>
      <c r="D938" s="363" t="s">
        <v>6629</v>
      </c>
      <c r="E938" s="367"/>
      <c r="F938" s="365"/>
      <c r="G938" s="368"/>
      <c r="H938" s="655"/>
      <c r="I938" s="365"/>
      <c r="J938" s="366"/>
      <c r="K938" s="367"/>
      <c r="L938" s="365"/>
      <c r="M938" s="368"/>
      <c r="N938" s="655"/>
      <c r="O938" s="365"/>
      <c r="P938" s="366"/>
      <c r="Q938" s="367"/>
      <c r="R938" s="365"/>
      <c r="S938" s="368"/>
      <c r="T938" s="655"/>
      <c r="U938" s="365"/>
      <c r="V938" s="366"/>
      <c r="W938" s="364"/>
      <c r="X938" s="365"/>
      <c r="Y938" s="368"/>
      <c r="Z938" s="655"/>
      <c r="AA938" s="365"/>
      <c r="AB938" s="366"/>
      <c r="AC938" s="364"/>
      <c r="AD938" s="365"/>
      <c r="AE938" s="368"/>
      <c r="AF938" s="655"/>
      <c r="AG938" s="365"/>
      <c r="AH938" s="366"/>
      <c r="AI938" s="364"/>
      <c r="AJ938" s="365"/>
      <c r="AK938" s="368"/>
      <c r="AL938" s="655"/>
      <c r="AM938" s="365"/>
      <c r="AN938" s="366"/>
      <c r="AO938" s="369" t="s">
        <v>3020</v>
      </c>
      <c r="AP938" s="481"/>
      <c r="AQ938" s="372"/>
      <c r="AR938" s="653" t="s">
        <v>7472</v>
      </c>
      <c r="AS938" s="353"/>
      <c r="AT938" s="382">
        <v>0.0</v>
      </c>
      <c r="AU938" s="657">
        <v>100.0</v>
      </c>
      <c r="AV938" s="382">
        <v>0.0</v>
      </c>
      <c r="AW938" s="658">
        <v>100.0</v>
      </c>
      <c r="AX938" s="393" t="s">
        <v>3049</v>
      </c>
    </row>
    <row r="939">
      <c r="A939" s="480" t="s">
        <v>5341</v>
      </c>
      <c r="B939" s="433">
        <v>46171.0</v>
      </c>
      <c r="C939" s="434" t="s">
        <v>8265</v>
      </c>
      <c r="D939" s="363" t="s">
        <v>8266</v>
      </c>
      <c r="E939" s="367"/>
      <c r="F939" s="365"/>
      <c r="G939" s="368"/>
      <c r="H939" s="655"/>
      <c r="I939" s="365"/>
      <c r="J939" s="366"/>
      <c r="K939" s="367"/>
      <c r="L939" s="365"/>
      <c r="M939" s="368"/>
      <c r="N939" s="655"/>
      <c r="O939" s="365"/>
      <c r="P939" s="366"/>
      <c r="Q939" s="367"/>
      <c r="R939" s="365"/>
      <c r="S939" s="368"/>
      <c r="T939" s="655"/>
      <c r="U939" s="365"/>
      <c r="V939" s="366"/>
      <c r="W939" s="364"/>
      <c r="X939" s="365"/>
      <c r="Y939" s="368"/>
      <c r="Z939" s="655"/>
      <c r="AA939" s="365"/>
      <c r="AB939" s="366"/>
      <c r="AC939" s="364"/>
      <c r="AD939" s="365"/>
      <c r="AE939" s="368"/>
      <c r="AF939" s="655"/>
      <c r="AG939" s="365"/>
      <c r="AH939" s="366"/>
      <c r="AI939" s="364"/>
      <c r="AJ939" s="365"/>
      <c r="AK939" s="368"/>
      <c r="AL939" s="655"/>
      <c r="AM939" s="365"/>
      <c r="AN939" s="366"/>
      <c r="AO939" s="369" t="s">
        <v>2877</v>
      </c>
      <c r="AP939" s="481"/>
      <c r="AQ939" s="372"/>
      <c r="AR939" s="653"/>
      <c r="AS939" s="353"/>
      <c r="AT939" s="382" t="s">
        <v>2869</v>
      </c>
      <c r="AU939" s="657" t="s">
        <v>2869</v>
      </c>
      <c r="AV939" s="382" t="s">
        <v>2869</v>
      </c>
      <c r="AW939" s="658" t="s">
        <v>2869</v>
      </c>
      <c r="AX939" s="359"/>
    </row>
    <row r="940">
      <c r="A940" s="480" t="s">
        <v>5341</v>
      </c>
      <c r="B940" s="433">
        <v>46171.0</v>
      </c>
      <c r="C940" s="434" t="s">
        <v>8267</v>
      </c>
      <c r="D940" s="363" t="s">
        <v>8268</v>
      </c>
      <c r="E940" s="367"/>
      <c r="F940" s="365"/>
      <c r="G940" s="368"/>
      <c r="H940" s="655"/>
      <c r="I940" s="365"/>
      <c r="J940" s="366"/>
      <c r="K940" s="367"/>
      <c r="L940" s="365"/>
      <c r="M940" s="368"/>
      <c r="N940" s="655"/>
      <c r="O940" s="365"/>
      <c r="P940" s="366"/>
      <c r="Q940" s="367"/>
      <c r="R940" s="365"/>
      <c r="S940" s="368"/>
      <c r="T940" s="655"/>
      <c r="U940" s="365"/>
      <c r="V940" s="366"/>
      <c r="W940" s="364"/>
      <c r="X940" s="365"/>
      <c r="Y940" s="368"/>
      <c r="Z940" s="655"/>
      <c r="AA940" s="365"/>
      <c r="AB940" s="366"/>
      <c r="AC940" s="364"/>
      <c r="AD940" s="365"/>
      <c r="AE940" s="368"/>
      <c r="AF940" s="655"/>
      <c r="AG940" s="365"/>
      <c r="AH940" s="366"/>
      <c r="AI940" s="364"/>
      <c r="AJ940" s="365"/>
      <c r="AK940" s="368"/>
      <c r="AL940" s="655"/>
      <c r="AM940" s="365"/>
      <c r="AN940" s="366"/>
      <c r="AO940" s="369" t="s">
        <v>2877</v>
      </c>
      <c r="AP940" s="481"/>
      <c r="AQ940" s="372"/>
      <c r="AR940" s="653"/>
      <c r="AS940" s="353"/>
      <c r="AT940" s="382" t="s">
        <v>2869</v>
      </c>
      <c r="AU940" s="657" t="s">
        <v>2869</v>
      </c>
      <c r="AV940" s="382" t="s">
        <v>2869</v>
      </c>
      <c r="AW940" s="658" t="s">
        <v>2869</v>
      </c>
      <c r="AX940" s="359"/>
    </row>
    <row r="941">
      <c r="A941" s="480" t="s">
        <v>5341</v>
      </c>
      <c r="B941" s="433">
        <v>46171.0</v>
      </c>
      <c r="C941" s="434" t="s">
        <v>6630</v>
      </c>
      <c r="D941" s="363" t="s">
        <v>6631</v>
      </c>
      <c r="E941" s="367"/>
      <c r="F941" s="365"/>
      <c r="G941" s="368"/>
      <c r="H941" s="655"/>
      <c r="I941" s="365"/>
      <c r="J941" s="366"/>
      <c r="K941" s="367"/>
      <c r="L941" s="365"/>
      <c r="M941" s="368"/>
      <c r="N941" s="655"/>
      <c r="O941" s="365"/>
      <c r="P941" s="366"/>
      <c r="Q941" s="367"/>
      <c r="R941" s="365"/>
      <c r="S941" s="368"/>
      <c r="T941" s="655"/>
      <c r="U941" s="365"/>
      <c r="V941" s="366"/>
      <c r="W941" s="364">
        <v>1.0</v>
      </c>
      <c r="X941" s="365"/>
      <c r="Y941" s="368"/>
      <c r="Z941" s="655"/>
      <c r="AA941" s="365"/>
      <c r="AB941" s="366"/>
      <c r="AC941" s="364"/>
      <c r="AD941" s="365"/>
      <c r="AE941" s="368"/>
      <c r="AF941" s="655"/>
      <c r="AG941" s="365"/>
      <c r="AH941" s="366"/>
      <c r="AI941" s="364"/>
      <c r="AJ941" s="365"/>
      <c r="AK941" s="368"/>
      <c r="AL941" s="655"/>
      <c r="AM941" s="365"/>
      <c r="AN941" s="366"/>
      <c r="AO941" s="369" t="s">
        <v>2941</v>
      </c>
      <c r="AP941" s="481"/>
      <c r="AQ941" s="380" t="s">
        <v>8269</v>
      </c>
      <c r="AR941" s="653" t="s">
        <v>7472</v>
      </c>
      <c r="AS941" s="353"/>
      <c r="AT941" s="382">
        <v>4.0</v>
      </c>
      <c r="AU941" s="657">
        <v>96.0</v>
      </c>
      <c r="AV941" s="382">
        <v>0.0</v>
      </c>
      <c r="AW941" s="658">
        <v>100.0</v>
      </c>
      <c r="AX941" s="393" t="s">
        <v>3053</v>
      </c>
    </row>
    <row r="942">
      <c r="A942" s="480" t="s">
        <v>5341</v>
      </c>
      <c r="B942" s="433">
        <v>46171.0</v>
      </c>
      <c r="C942" s="434" t="s">
        <v>6632</v>
      </c>
      <c r="D942" s="363" t="s">
        <v>6633</v>
      </c>
      <c r="E942" s="367"/>
      <c r="F942" s="365"/>
      <c r="G942" s="368"/>
      <c r="H942" s="655"/>
      <c r="I942" s="365"/>
      <c r="J942" s="366"/>
      <c r="K942" s="367"/>
      <c r="L942" s="365"/>
      <c r="M942" s="368"/>
      <c r="N942" s="655"/>
      <c r="O942" s="365"/>
      <c r="P942" s="366"/>
      <c r="Q942" s="367"/>
      <c r="R942" s="365">
        <v>1.0</v>
      </c>
      <c r="S942" s="368"/>
      <c r="T942" s="655"/>
      <c r="U942" s="365"/>
      <c r="V942" s="366"/>
      <c r="W942" s="364"/>
      <c r="X942" s="365"/>
      <c r="Y942" s="368"/>
      <c r="Z942" s="655"/>
      <c r="AA942" s="365"/>
      <c r="AB942" s="366"/>
      <c r="AC942" s="364"/>
      <c r="AD942" s="365"/>
      <c r="AE942" s="368"/>
      <c r="AF942" s="655"/>
      <c r="AG942" s="365"/>
      <c r="AH942" s="366"/>
      <c r="AI942" s="364"/>
      <c r="AJ942" s="365"/>
      <c r="AK942" s="368"/>
      <c r="AL942" s="655"/>
      <c r="AM942" s="365"/>
      <c r="AN942" s="366">
        <v>1.0</v>
      </c>
      <c r="AO942" s="369" t="s">
        <v>2941</v>
      </c>
      <c r="AP942" s="481"/>
      <c r="AQ942" s="380" t="s">
        <v>8270</v>
      </c>
      <c r="AR942" s="653" t="s">
        <v>7472</v>
      </c>
      <c r="AS942" s="353"/>
      <c r="AT942" s="382">
        <v>3.0</v>
      </c>
      <c r="AU942" s="657">
        <v>97.0</v>
      </c>
      <c r="AV942" s="382">
        <v>1.0</v>
      </c>
      <c r="AW942" s="658">
        <v>99.0</v>
      </c>
      <c r="AX942" s="393" t="s">
        <v>3053</v>
      </c>
    </row>
    <row r="943">
      <c r="A943" s="480" t="s">
        <v>5341</v>
      </c>
      <c r="B943" s="433">
        <v>46171.0</v>
      </c>
      <c r="C943" s="434" t="s">
        <v>6634</v>
      </c>
      <c r="D943" s="363" t="s">
        <v>6635</v>
      </c>
      <c r="E943" s="367"/>
      <c r="F943" s="365"/>
      <c r="G943" s="368"/>
      <c r="H943" s="655"/>
      <c r="I943" s="365"/>
      <c r="J943" s="366"/>
      <c r="K943" s="367"/>
      <c r="L943" s="365"/>
      <c r="M943" s="368"/>
      <c r="N943" s="655"/>
      <c r="O943" s="365"/>
      <c r="P943" s="366"/>
      <c r="Q943" s="367"/>
      <c r="R943" s="365"/>
      <c r="S943" s="368"/>
      <c r="T943" s="655"/>
      <c r="U943" s="365"/>
      <c r="V943" s="366"/>
      <c r="W943" s="364"/>
      <c r="X943" s="365"/>
      <c r="Y943" s="368"/>
      <c r="Z943" s="655"/>
      <c r="AA943" s="365"/>
      <c r="AB943" s="366"/>
      <c r="AC943" s="364"/>
      <c r="AD943" s="365"/>
      <c r="AE943" s="368"/>
      <c r="AF943" s="655"/>
      <c r="AG943" s="365"/>
      <c r="AH943" s="366"/>
      <c r="AI943" s="364"/>
      <c r="AJ943" s="365"/>
      <c r="AK943" s="368"/>
      <c r="AL943" s="655"/>
      <c r="AM943" s="365"/>
      <c r="AN943" s="366"/>
      <c r="AO943" s="369" t="s">
        <v>2895</v>
      </c>
      <c r="AP943" s="481" t="s">
        <v>2021</v>
      </c>
      <c r="AQ943" s="372"/>
      <c r="AR943" s="653"/>
      <c r="AS943" s="353"/>
      <c r="AT943" s="382" t="s">
        <v>2869</v>
      </c>
      <c r="AU943" s="657" t="s">
        <v>2869</v>
      </c>
      <c r="AV943" s="382" t="s">
        <v>2869</v>
      </c>
      <c r="AW943" s="658" t="s">
        <v>2869</v>
      </c>
      <c r="AX943" s="359"/>
    </row>
    <row r="944">
      <c r="A944" s="480" t="s">
        <v>5341</v>
      </c>
      <c r="B944" s="433">
        <v>46171.0</v>
      </c>
      <c r="C944" s="434" t="s">
        <v>8271</v>
      </c>
      <c r="D944" s="363" t="s">
        <v>8272</v>
      </c>
      <c r="E944" s="367"/>
      <c r="F944" s="365"/>
      <c r="G944" s="368"/>
      <c r="H944" s="655"/>
      <c r="I944" s="365"/>
      <c r="J944" s="366"/>
      <c r="K944" s="367"/>
      <c r="L944" s="365"/>
      <c r="M944" s="368"/>
      <c r="N944" s="655"/>
      <c r="O944" s="365"/>
      <c r="P944" s="366"/>
      <c r="Q944" s="367"/>
      <c r="R944" s="365"/>
      <c r="S944" s="368"/>
      <c r="T944" s="655"/>
      <c r="U944" s="365"/>
      <c r="V944" s="366"/>
      <c r="W944" s="364"/>
      <c r="X944" s="365"/>
      <c r="Y944" s="368"/>
      <c r="Z944" s="655"/>
      <c r="AA944" s="365"/>
      <c r="AB944" s="366"/>
      <c r="AC944" s="364"/>
      <c r="AD944" s="365"/>
      <c r="AE944" s="368"/>
      <c r="AF944" s="655"/>
      <c r="AG944" s="365"/>
      <c r="AH944" s="366"/>
      <c r="AI944" s="364"/>
      <c r="AJ944" s="365"/>
      <c r="AK944" s="368"/>
      <c r="AL944" s="655"/>
      <c r="AM944" s="365"/>
      <c r="AN944" s="366"/>
      <c r="AO944" s="369" t="s">
        <v>2895</v>
      </c>
      <c r="AP944" s="481"/>
      <c r="AQ944" s="372"/>
      <c r="AR944" s="653"/>
      <c r="AS944" s="353"/>
      <c r="AT944" s="382" t="s">
        <v>2869</v>
      </c>
      <c r="AU944" s="657" t="s">
        <v>2869</v>
      </c>
      <c r="AV944" s="382" t="s">
        <v>2869</v>
      </c>
      <c r="AW944" s="658" t="s">
        <v>2869</v>
      </c>
      <c r="AX944" s="359"/>
    </row>
    <row r="945">
      <c r="A945" s="480" t="s">
        <v>5341</v>
      </c>
      <c r="B945" s="433">
        <v>46171.0</v>
      </c>
      <c r="C945" s="434" t="s">
        <v>6636</v>
      </c>
      <c r="D945" s="363" t="s">
        <v>6637</v>
      </c>
      <c r="E945" s="367"/>
      <c r="F945" s="365"/>
      <c r="G945" s="368"/>
      <c r="H945" s="655"/>
      <c r="I945" s="365"/>
      <c r="J945" s="366"/>
      <c r="K945" s="367"/>
      <c r="L945" s="365"/>
      <c r="M945" s="368"/>
      <c r="N945" s="655"/>
      <c r="O945" s="365"/>
      <c r="P945" s="366"/>
      <c r="Q945" s="367"/>
      <c r="R945" s="365"/>
      <c r="S945" s="368"/>
      <c r="T945" s="655"/>
      <c r="U945" s="365"/>
      <c r="V945" s="366"/>
      <c r="W945" s="364"/>
      <c r="X945" s="365"/>
      <c r="Y945" s="368"/>
      <c r="Z945" s="655"/>
      <c r="AA945" s="365"/>
      <c r="AB945" s="366"/>
      <c r="AC945" s="364"/>
      <c r="AD945" s="365"/>
      <c r="AE945" s="368"/>
      <c r="AF945" s="655"/>
      <c r="AG945" s="365"/>
      <c r="AH945" s="366"/>
      <c r="AI945" s="364"/>
      <c r="AJ945" s="365"/>
      <c r="AK945" s="368"/>
      <c r="AL945" s="655"/>
      <c r="AM945" s="365"/>
      <c r="AN945" s="366"/>
      <c r="AO945" s="369" t="s">
        <v>2920</v>
      </c>
      <c r="AP945" s="481"/>
      <c r="AQ945" s="372"/>
      <c r="AR945" s="653"/>
      <c r="AS945" s="353"/>
      <c r="AT945" s="382" t="s">
        <v>2869</v>
      </c>
      <c r="AU945" s="657" t="s">
        <v>2869</v>
      </c>
      <c r="AV945" s="382" t="s">
        <v>2869</v>
      </c>
      <c r="AW945" s="658" t="s">
        <v>2869</v>
      </c>
      <c r="AX945" s="359"/>
    </row>
    <row r="946">
      <c r="A946" s="480" t="s">
        <v>5341</v>
      </c>
      <c r="B946" s="433">
        <v>46171.0</v>
      </c>
      <c r="C946" s="434" t="s">
        <v>6638</v>
      </c>
      <c r="D946" s="363" t="s">
        <v>6639</v>
      </c>
      <c r="E946" s="367"/>
      <c r="F946" s="365"/>
      <c r="G946" s="368"/>
      <c r="H946" s="655"/>
      <c r="I946" s="365"/>
      <c r="J946" s="366"/>
      <c r="K946" s="367"/>
      <c r="L946" s="365"/>
      <c r="M946" s="368"/>
      <c r="N946" s="655"/>
      <c r="O946" s="365"/>
      <c r="P946" s="366"/>
      <c r="Q946" s="367"/>
      <c r="R946" s="365"/>
      <c r="S946" s="368"/>
      <c r="T946" s="655"/>
      <c r="U946" s="365"/>
      <c r="V946" s="366"/>
      <c r="W946" s="364"/>
      <c r="X946" s="365"/>
      <c r="Y946" s="368"/>
      <c r="Z946" s="655"/>
      <c r="AA946" s="365"/>
      <c r="AB946" s="366"/>
      <c r="AC946" s="364"/>
      <c r="AD946" s="365"/>
      <c r="AE946" s="368"/>
      <c r="AF946" s="655"/>
      <c r="AG946" s="365"/>
      <c r="AH946" s="366"/>
      <c r="AI946" s="364"/>
      <c r="AJ946" s="365"/>
      <c r="AK946" s="368"/>
      <c r="AL946" s="655"/>
      <c r="AM946" s="365"/>
      <c r="AN946" s="366"/>
      <c r="AO946" s="369" t="s">
        <v>2920</v>
      </c>
      <c r="AP946" s="481"/>
      <c r="AQ946" s="372"/>
      <c r="AR946" s="653"/>
      <c r="AS946" s="353"/>
      <c r="AT946" s="382" t="s">
        <v>2869</v>
      </c>
      <c r="AU946" s="657" t="s">
        <v>2869</v>
      </c>
      <c r="AV946" s="382" t="s">
        <v>2869</v>
      </c>
      <c r="AW946" s="658" t="s">
        <v>2869</v>
      </c>
      <c r="AX946" s="359"/>
    </row>
    <row r="947">
      <c r="A947" s="480" t="s">
        <v>5341</v>
      </c>
      <c r="B947" s="433">
        <v>46171.0</v>
      </c>
      <c r="C947" s="434" t="s">
        <v>8273</v>
      </c>
      <c r="D947" s="363" t="s">
        <v>8274</v>
      </c>
      <c r="E947" s="367"/>
      <c r="F947" s="365"/>
      <c r="G947" s="368"/>
      <c r="H947" s="655"/>
      <c r="I947" s="365"/>
      <c r="J947" s="366"/>
      <c r="K947" s="367"/>
      <c r="L947" s="365"/>
      <c r="M947" s="368"/>
      <c r="N947" s="655"/>
      <c r="O947" s="365"/>
      <c r="P947" s="366"/>
      <c r="Q947" s="367"/>
      <c r="R947" s="365"/>
      <c r="S947" s="368"/>
      <c r="T947" s="655"/>
      <c r="U947" s="365"/>
      <c r="V947" s="366"/>
      <c r="W947" s="364"/>
      <c r="X947" s="365"/>
      <c r="Y947" s="368"/>
      <c r="Z947" s="655"/>
      <c r="AA947" s="365"/>
      <c r="AB947" s="366"/>
      <c r="AC947" s="364"/>
      <c r="AD947" s="365"/>
      <c r="AE947" s="368"/>
      <c r="AF947" s="655"/>
      <c r="AG947" s="365"/>
      <c r="AH947" s="366"/>
      <c r="AI947" s="364"/>
      <c r="AJ947" s="365"/>
      <c r="AK947" s="368"/>
      <c r="AL947" s="655"/>
      <c r="AM947" s="365"/>
      <c r="AN947" s="366"/>
      <c r="AO947" s="369" t="s">
        <v>2255</v>
      </c>
      <c r="AP947" s="481"/>
      <c r="AQ947" s="372"/>
      <c r="AR947" s="653"/>
      <c r="AS947" s="353"/>
      <c r="AT947" s="382" t="s">
        <v>2869</v>
      </c>
      <c r="AU947" s="657" t="s">
        <v>2869</v>
      </c>
      <c r="AV947" s="382" t="s">
        <v>2869</v>
      </c>
      <c r="AW947" s="658" t="s">
        <v>2869</v>
      </c>
      <c r="AX947" s="359"/>
    </row>
    <row r="948">
      <c r="A948" s="480" t="s">
        <v>5341</v>
      </c>
      <c r="B948" s="433">
        <v>46171.0</v>
      </c>
      <c r="C948" s="434" t="s">
        <v>8275</v>
      </c>
      <c r="D948" s="363" t="s">
        <v>8276</v>
      </c>
      <c r="E948" s="367"/>
      <c r="F948" s="365"/>
      <c r="G948" s="368"/>
      <c r="H948" s="655"/>
      <c r="I948" s="365"/>
      <c r="J948" s="366"/>
      <c r="K948" s="367"/>
      <c r="L948" s="365"/>
      <c r="M948" s="368"/>
      <c r="N948" s="655"/>
      <c r="O948" s="365"/>
      <c r="P948" s="366"/>
      <c r="Q948" s="367"/>
      <c r="R948" s="365"/>
      <c r="S948" s="368"/>
      <c r="T948" s="655"/>
      <c r="U948" s="365"/>
      <c r="V948" s="366"/>
      <c r="W948" s="364"/>
      <c r="X948" s="365"/>
      <c r="Y948" s="368"/>
      <c r="Z948" s="655"/>
      <c r="AA948" s="365"/>
      <c r="AB948" s="366"/>
      <c r="AC948" s="364"/>
      <c r="AD948" s="365"/>
      <c r="AE948" s="368"/>
      <c r="AF948" s="655"/>
      <c r="AG948" s="365"/>
      <c r="AH948" s="366"/>
      <c r="AI948" s="364"/>
      <c r="AJ948" s="365"/>
      <c r="AK948" s="368"/>
      <c r="AL948" s="655"/>
      <c r="AM948" s="365"/>
      <c r="AN948" s="366"/>
      <c r="AO948" s="369" t="s">
        <v>2255</v>
      </c>
      <c r="AP948" s="481"/>
      <c r="AQ948" s="372"/>
      <c r="AR948" s="653"/>
      <c r="AS948" s="353"/>
      <c r="AT948" s="382" t="s">
        <v>2869</v>
      </c>
      <c r="AU948" s="657" t="s">
        <v>2869</v>
      </c>
      <c r="AV948" s="382" t="s">
        <v>2869</v>
      </c>
      <c r="AW948" s="658" t="s">
        <v>2869</v>
      </c>
      <c r="AX948" s="359"/>
    </row>
    <row r="949">
      <c r="A949" s="480" t="s">
        <v>5341</v>
      </c>
      <c r="B949" s="433">
        <v>46171.0</v>
      </c>
      <c r="C949" s="434" t="s">
        <v>6640</v>
      </c>
      <c r="D949" s="363" t="s">
        <v>6641</v>
      </c>
      <c r="E949" s="367"/>
      <c r="F949" s="365"/>
      <c r="G949" s="368">
        <v>1.0</v>
      </c>
      <c r="H949" s="655"/>
      <c r="I949" s="365"/>
      <c r="J949" s="366"/>
      <c r="K949" s="367"/>
      <c r="L949" s="365"/>
      <c r="M949" s="368"/>
      <c r="N949" s="655"/>
      <c r="O949" s="365"/>
      <c r="P949" s="366"/>
      <c r="Q949" s="367"/>
      <c r="R949" s="365"/>
      <c r="S949" s="368">
        <v>1.0</v>
      </c>
      <c r="T949" s="655"/>
      <c r="U949" s="365"/>
      <c r="V949" s="366"/>
      <c r="W949" s="364"/>
      <c r="X949" s="365"/>
      <c r="Y949" s="368"/>
      <c r="Z949" s="655"/>
      <c r="AA949" s="365"/>
      <c r="AB949" s="366"/>
      <c r="AC949" s="364"/>
      <c r="AD949" s="365"/>
      <c r="AE949" s="368"/>
      <c r="AF949" s="655"/>
      <c r="AG949" s="365"/>
      <c r="AH949" s="366"/>
      <c r="AI949" s="364"/>
      <c r="AJ949" s="365"/>
      <c r="AK949" s="368">
        <v>1.0</v>
      </c>
      <c r="AL949" s="655"/>
      <c r="AM949" s="365"/>
      <c r="AN949" s="366"/>
      <c r="AO949" s="369" t="s">
        <v>1349</v>
      </c>
      <c r="AP949" s="481"/>
      <c r="AQ949" s="380" t="s">
        <v>8277</v>
      </c>
      <c r="AR949" s="653" t="s">
        <v>7472</v>
      </c>
      <c r="AS949" s="353"/>
      <c r="AT949" s="382">
        <v>5.0</v>
      </c>
      <c r="AU949" s="657">
        <v>95.0</v>
      </c>
      <c r="AV949" s="382">
        <v>0.0</v>
      </c>
      <c r="AW949" s="658">
        <v>100.0</v>
      </c>
      <c r="AX949" s="393" t="s">
        <v>3033</v>
      </c>
    </row>
    <row r="950">
      <c r="A950" s="480" t="s">
        <v>5341</v>
      </c>
      <c r="B950" s="433">
        <v>46171.0</v>
      </c>
      <c r="C950" s="434" t="s">
        <v>6642</v>
      </c>
      <c r="D950" s="363" t="s">
        <v>6643</v>
      </c>
      <c r="E950" s="367"/>
      <c r="F950" s="365"/>
      <c r="G950" s="368"/>
      <c r="H950" s="655"/>
      <c r="I950" s="365"/>
      <c r="J950" s="366"/>
      <c r="K950" s="367"/>
      <c r="L950" s="365"/>
      <c r="M950" s="368"/>
      <c r="N950" s="655"/>
      <c r="O950" s="365"/>
      <c r="P950" s="366"/>
      <c r="Q950" s="367"/>
      <c r="R950" s="365"/>
      <c r="S950" s="368"/>
      <c r="T950" s="655"/>
      <c r="U950" s="365"/>
      <c r="V950" s="366"/>
      <c r="W950" s="364"/>
      <c r="X950" s="365"/>
      <c r="Y950" s="368"/>
      <c r="Z950" s="655"/>
      <c r="AA950" s="365"/>
      <c r="AB950" s="366"/>
      <c r="AC950" s="364"/>
      <c r="AD950" s="365"/>
      <c r="AE950" s="368"/>
      <c r="AF950" s="655"/>
      <c r="AG950" s="365"/>
      <c r="AH950" s="366"/>
      <c r="AI950" s="364"/>
      <c r="AJ950" s="365"/>
      <c r="AK950" s="368">
        <v>1.0</v>
      </c>
      <c r="AL950" s="655"/>
      <c r="AM950" s="365"/>
      <c r="AN950" s="366"/>
      <c r="AO950" s="369" t="s">
        <v>1349</v>
      </c>
      <c r="AP950" s="481"/>
      <c r="AQ950" s="380" t="s">
        <v>8278</v>
      </c>
      <c r="AR950" s="653" t="s">
        <v>7472</v>
      </c>
      <c r="AS950" s="353"/>
      <c r="AT950" s="382">
        <v>1.0</v>
      </c>
      <c r="AU950" s="657">
        <v>99.0</v>
      </c>
      <c r="AV950" s="382">
        <v>0.0</v>
      </c>
      <c r="AW950" s="658">
        <v>100.0</v>
      </c>
      <c r="AX950" s="393" t="s">
        <v>3033</v>
      </c>
    </row>
    <row r="951">
      <c r="A951" s="480" t="s">
        <v>5341</v>
      </c>
      <c r="B951" s="433">
        <v>46171.0</v>
      </c>
      <c r="C951" s="434" t="s">
        <v>6648</v>
      </c>
      <c r="D951" s="363" t="s">
        <v>6649</v>
      </c>
      <c r="E951" s="367"/>
      <c r="F951" s="365"/>
      <c r="G951" s="368"/>
      <c r="H951" s="655"/>
      <c r="I951" s="365"/>
      <c r="J951" s="366"/>
      <c r="K951" s="367"/>
      <c r="L951" s="365"/>
      <c r="M951" s="368"/>
      <c r="N951" s="655"/>
      <c r="O951" s="365"/>
      <c r="P951" s="366"/>
      <c r="Q951" s="367"/>
      <c r="R951" s="365"/>
      <c r="S951" s="368"/>
      <c r="T951" s="655"/>
      <c r="U951" s="365"/>
      <c r="V951" s="366"/>
      <c r="W951" s="364"/>
      <c r="X951" s="365"/>
      <c r="Y951" s="368"/>
      <c r="Z951" s="655"/>
      <c r="AA951" s="365"/>
      <c r="AB951" s="366"/>
      <c r="AC951" s="364"/>
      <c r="AD951" s="365"/>
      <c r="AE951" s="368"/>
      <c r="AF951" s="655"/>
      <c r="AG951" s="365"/>
      <c r="AH951" s="366"/>
      <c r="AI951" s="364"/>
      <c r="AJ951" s="365"/>
      <c r="AK951" s="368"/>
      <c r="AL951" s="655"/>
      <c r="AM951" s="365"/>
      <c r="AN951" s="366"/>
      <c r="AO951" s="369" t="s">
        <v>2568</v>
      </c>
      <c r="AP951" s="481"/>
      <c r="AQ951" s="372"/>
      <c r="AR951" s="653" t="s">
        <v>7472</v>
      </c>
      <c r="AS951" s="353"/>
      <c r="AT951" s="382">
        <v>0.0</v>
      </c>
      <c r="AU951" s="657">
        <v>100.0</v>
      </c>
      <c r="AV951" s="382">
        <v>0.0</v>
      </c>
      <c r="AW951" s="658">
        <v>100.0</v>
      </c>
      <c r="AX951" s="393" t="s">
        <v>3049</v>
      </c>
    </row>
    <row r="952">
      <c r="A952" s="480" t="s">
        <v>5341</v>
      </c>
      <c r="B952" s="433">
        <v>46171.0</v>
      </c>
      <c r="C952" s="434" t="s">
        <v>6650</v>
      </c>
      <c r="D952" s="363" t="s">
        <v>6651</v>
      </c>
      <c r="E952" s="367"/>
      <c r="F952" s="365"/>
      <c r="G952" s="368"/>
      <c r="H952" s="655"/>
      <c r="I952" s="365"/>
      <c r="J952" s="366"/>
      <c r="K952" s="367"/>
      <c r="L952" s="365"/>
      <c r="M952" s="368"/>
      <c r="N952" s="655"/>
      <c r="O952" s="365"/>
      <c r="P952" s="366"/>
      <c r="Q952" s="367"/>
      <c r="R952" s="365"/>
      <c r="S952" s="368"/>
      <c r="T952" s="655"/>
      <c r="U952" s="365"/>
      <c r="V952" s="366"/>
      <c r="W952" s="364"/>
      <c r="X952" s="365"/>
      <c r="Y952" s="368"/>
      <c r="Z952" s="655"/>
      <c r="AA952" s="365"/>
      <c r="AB952" s="366"/>
      <c r="AC952" s="364"/>
      <c r="AD952" s="365"/>
      <c r="AE952" s="368"/>
      <c r="AF952" s="655"/>
      <c r="AG952" s="365"/>
      <c r="AH952" s="366"/>
      <c r="AI952" s="364"/>
      <c r="AJ952" s="365"/>
      <c r="AK952" s="368"/>
      <c r="AL952" s="655"/>
      <c r="AM952" s="365"/>
      <c r="AN952" s="366"/>
      <c r="AO952" s="369" t="s">
        <v>2568</v>
      </c>
      <c r="AP952" s="481"/>
      <c r="AQ952" s="372"/>
      <c r="AR952" s="653" t="s">
        <v>7472</v>
      </c>
      <c r="AS952" s="353"/>
      <c r="AT952" s="382">
        <v>0.0</v>
      </c>
      <c r="AU952" s="657">
        <v>100.0</v>
      </c>
      <c r="AV952" s="382">
        <v>0.0</v>
      </c>
      <c r="AW952" s="658">
        <v>100.0</v>
      </c>
      <c r="AX952" s="393" t="s">
        <v>3049</v>
      </c>
    </row>
    <row r="953">
      <c r="A953" s="480" t="s">
        <v>5341</v>
      </c>
      <c r="B953" s="433">
        <v>46171.0</v>
      </c>
      <c r="C953" s="434" t="s">
        <v>6652</v>
      </c>
      <c r="D953" s="363" t="s">
        <v>6653</v>
      </c>
      <c r="E953" s="367"/>
      <c r="F953" s="365"/>
      <c r="G953" s="368"/>
      <c r="H953" s="655"/>
      <c r="I953" s="365"/>
      <c r="J953" s="366"/>
      <c r="K953" s="367"/>
      <c r="L953" s="365"/>
      <c r="M953" s="368"/>
      <c r="N953" s="655"/>
      <c r="O953" s="365"/>
      <c r="P953" s="366"/>
      <c r="Q953" s="367"/>
      <c r="R953" s="365"/>
      <c r="S953" s="368"/>
      <c r="T953" s="655"/>
      <c r="U953" s="365"/>
      <c r="V953" s="366"/>
      <c r="W953" s="364"/>
      <c r="X953" s="365"/>
      <c r="Y953" s="368"/>
      <c r="Z953" s="655"/>
      <c r="AA953" s="365"/>
      <c r="AB953" s="366"/>
      <c r="AC953" s="364"/>
      <c r="AD953" s="365"/>
      <c r="AE953" s="368"/>
      <c r="AF953" s="655"/>
      <c r="AG953" s="365"/>
      <c r="AH953" s="366"/>
      <c r="AI953" s="364"/>
      <c r="AJ953" s="365"/>
      <c r="AK953" s="368"/>
      <c r="AL953" s="655"/>
      <c r="AM953" s="365"/>
      <c r="AN953" s="366"/>
      <c r="AO953" s="369" t="s">
        <v>464</v>
      </c>
      <c r="AP953" s="481" t="s">
        <v>1174</v>
      </c>
      <c r="AQ953" s="372"/>
      <c r="AR953" s="653" t="s">
        <v>7472</v>
      </c>
      <c r="AS953" s="353"/>
      <c r="AT953" s="382">
        <v>0.0</v>
      </c>
      <c r="AU953" s="657">
        <v>100.0</v>
      </c>
      <c r="AV953" s="382">
        <v>0.0</v>
      </c>
      <c r="AW953" s="658">
        <v>100.0</v>
      </c>
      <c r="AX953" s="393" t="s">
        <v>3049</v>
      </c>
    </row>
    <row r="954">
      <c r="A954" s="480" t="s">
        <v>5341</v>
      </c>
      <c r="B954" s="433">
        <v>46171.0</v>
      </c>
      <c r="C954" s="434" t="s">
        <v>6654</v>
      </c>
      <c r="D954" s="363" t="s">
        <v>6655</v>
      </c>
      <c r="E954" s="367"/>
      <c r="F954" s="365"/>
      <c r="G954" s="368"/>
      <c r="H954" s="655"/>
      <c r="I954" s="365"/>
      <c r="J954" s="366"/>
      <c r="K954" s="367"/>
      <c r="L954" s="365"/>
      <c r="M954" s="368"/>
      <c r="N954" s="655"/>
      <c r="O954" s="365"/>
      <c r="P954" s="366"/>
      <c r="Q954" s="367"/>
      <c r="R954" s="365"/>
      <c r="S954" s="368"/>
      <c r="T954" s="655"/>
      <c r="U954" s="365"/>
      <c r="V954" s="366"/>
      <c r="W954" s="364"/>
      <c r="X954" s="365"/>
      <c r="Y954" s="368"/>
      <c r="Z954" s="655"/>
      <c r="AA954" s="365"/>
      <c r="AB954" s="366"/>
      <c r="AC954" s="364"/>
      <c r="AD954" s="365"/>
      <c r="AE954" s="368"/>
      <c r="AF954" s="655"/>
      <c r="AG954" s="365"/>
      <c r="AH954" s="366"/>
      <c r="AI954" s="364"/>
      <c r="AJ954" s="365"/>
      <c r="AK954" s="368"/>
      <c r="AL954" s="655"/>
      <c r="AM954" s="365"/>
      <c r="AN954" s="366"/>
      <c r="AO954" s="369" t="s">
        <v>2059</v>
      </c>
      <c r="AP954" s="481" t="s">
        <v>1174</v>
      </c>
      <c r="AQ954" s="372"/>
      <c r="AR954" s="653" t="s">
        <v>7472</v>
      </c>
      <c r="AS954" s="353"/>
      <c r="AT954" s="382">
        <v>0.0</v>
      </c>
      <c r="AU954" s="657">
        <v>100.0</v>
      </c>
      <c r="AV954" s="382">
        <v>0.0</v>
      </c>
      <c r="AW954" s="658">
        <v>100.0</v>
      </c>
      <c r="AX954" s="393" t="s">
        <v>3049</v>
      </c>
    </row>
    <row r="955">
      <c r="A955" s="480" t="s">
        <v>5341</v>
      </c>
      <c r="B955" s="433">
        <v>46171.0</v>
      </c>
      <c r="C955" s="434" t="s">
        <v>6656</v>
      </c>
      <c r="D955" s="363" t="s">
        <v>6657</v>
      </c>
      <c r="E955" s="367"/>
      <c r="F955" s="365"/>
      <c r="G955" s="368"/>
      <c r="H955" s="655"/>
      <c r="I955" s="365"/>
      <c r="J955" s="366"/>
      <c r="K955" s="367"/>
      <c r="L955" s="365"/>
      <c r="M955" s="368"/>
      <c r="N955" s="655"/>
      <c r="O955" s="365"/>
      <c r="P955" s="366"/>
      <c r="Q955" s="367"/>
      <c r="R955" s="365"/>
      <c r="S955" s="368"/>
      <c r="T955" s="655"/>
      <c r="U955" s="365"/>
      <c r="V955" s="366"/>
      <c r="W955" s="364"/>
      <c r="X955" s="365"/>
      <c r="Y955" s="368"/>
      <c r="Z955" s="655"/>
      <c r="AA955" s="365"/>
      <c r="AB955" s="366"/>
      <c r="AC955" s="364"/>
      <c r="AD955" s="365"/>
      <c r="AE955" s="368"/>
      <c r="AF955" s="655"/>
      <c r="AG955" s="365"/>
      <c r="AH955" s="366"/>
      <c r="AI955" s="364"/>
      <c r="AJ955" s="365"/>
      <c r="AK955" s="368"/>
      <c r="AL955" s="655"/>
      <c r="AM955" s="365"/>
      <c r="AN955" s="366"/>
      <c r="AO955" s="369" t="s">
        <v>1626</v>
      </c>
      <c r="AP955" s="481" t="s">
        <v>2472</v>
      </c>
      <c r="AQ955" s="372"/>
      <c r="AR955" s="653" t="s">
        <v>7472</v>
      </c>
      <c r="AS955" s="353"/>
      <c r="AT955" s="382">
        <v>0.0</v>
      </c>
      <c r="AU955" s="657">
        <v>100.0</v>
      </c>
      <c r="AV955" s="382">
        <v>0.0</v>
      </c>
      <c r="AW955" s="658">
        <v>100.0</v>
      </c>
      <c r="AX955" s="393" t="s">
        <v>3049</v>
      </c>
    </row>
    <row r="956">
      <c r="A956" s="480" t="s">
        <v>5341</v>
      </c>
      <c r="B956" s="433">
        <v>46171.0</v>
      </c>
      <c r="C956" s="434" t="s">
        <v>6658</v>
      </c>
      <c r="D956" s="363" t="s">
        <v>6659</v>
      </c>
      <c r="E956" s="367"/>
      <c r="F956" s="365"/>
      <c r="G956" s="368"/>
      <c r="H956" s="655"/>
      <c r="I956" s="365"/>
      <c r="J956" s="366"/>
      <c r="K956" s="367"/>
      <c r="L956" s="365"/>
      <c r="M956" s="368"/>
      <c r="N956" s="655"/>
      <c r="O956" s="365"/>
      <c r="P956" s="366"/>
      <c r="Q956" s="367"/>
      <c r="R956" s="365"/>
      <c r="S956" s="368"/>
      <c r="T956" s="655"/>
      <c r="U956" s="365"/>
      <c r="V956" s="366"/>
      <c r="W956" s="364"/>
      <c r="X956" s="365"/>
      <c r="Y956" s="368"/>
      <c r="Z956" s="655"/>
      <c r="AA956" s="365"/>
      <c r="AB956" s="366"/>
      <c r="AC956" s="364"/>
      <c r="AD956" s="365"/>
      <c r="AE956" s="368"/>
      <c r="AF956" s="655"/>
      <c r="AG956" s="365"/>
      <c r="AH956" s="366"/>
      <c r="AI956" s="364"/>
      <c r="AJ956" s="365"/>
      <c r="AK956" s="368"/>
      <c r="AL956" s="655"/>
      <c r="AM956" s="365"/>
      <c r="AN956" s="366"/>
      <c r="AO956" s="369" t="s">
        <v>2961</v>
      </c>
      <c r="AP956" s="481" t="s">
        <v>270</v>
      </c>
      <c r="AQ956" s="372"/>
      <c r="AR956" s="653" t="s">
        <v>7472</v>
      </c>
      <c r="AS956" s="353"/>
      <c r="AT956" s="382">
        <v>0.0</v>
      </c>
      <c r="AU956" s="657">
        <v>100.0</v>
      </c>
      <c r="AV956" s="382">
        <v>0.0</v>
      </c>
      <c r="AW956" s="658">
        <v>100.0</v>
      </c>
      <c r="AX956" s="393" t="s">
        <v>3022</v>
      </c>
    </row>
    <row r="957">
      <c r="A957" s="480" t="s">
        <v>5341</v>
      </c>
      <c r="B957" s="433">
        <v>46171.0</v>
      </c>
      <c r="C957" s="434" t="s">
        <v>6660</v>
      </c>
      <c r="D957" s="363" t="s">
        <v>6661</v>
      </c>
      <c r="E957" s="367"/>
      <c r="F957" s="365"/>
      <c r="G957" s="368"/>
      <c r="H957" s="655"/>
      <c r="I957" s="365"/>
      <c r="J957" s="366"/>
      <c r="K957" s="367"/>
      <c r="L957" s="365"/>
      <c r="M957" s="368"/>
      <c r="N957" s="655"/>
      <c r="O957" s="365"/>
      <c r="P957" s="366"/>
      <c r="Q957" s="367"/>
      <c r="R957" s="365"/>
      <c r="S957" s="368"/>
      <c r="T957" s="655"/>
      <c r="U957" s="365"/>
      <c r="V957" s="366"/>
      <c r="W957" s="364"/>
      <c r="X957" s="365"/>
      <c r="Y957" s="368"/>
      <c r="Z957" s="655"/>
      <c r="AA957" s="365"/>
      <c r="AB957" s="366"/>
      <c r="AC957" s="364"/>
      <c r="AD957" s="365"/>
      <c r="AE957" s="368"/>
      <c r="AF957" s="655"/>
      <c r="AG957" s="365"/>
      <c r="AH957" s="366"/>
      <c r="AI957" s="364"/>
      <c r="AJ957" s="365"/>
      <c r="AK957" s="368"/>
      <c r="AL957" s="655"/>
      <c r="AM957" s="365"/>
      <c r="AN957" s="366"/>
      <c r="AO957" s="369" t="s">
        <v>2059</v>
      </c>
      <c r="AP957" s="481" t="s">
        <v>2021</v>
      </c>
      <c r="AQ957" s="372"/>
      <c r="AR957" s="653" t="s">
        <v>7472</v>
      </c>
      <c r="AS957" s="353"/>
      <c r="AT957" s="382">
        <v>0.0</v>
      </c>
      <c r="AU957" s="657">
        <v>100.0</v>
      </c>
      <c r="AV957" s="382">
        <v>0.0</v>
      </c>
      <c r="AW957" s="658">
        <v>100.0</v>
      </c>
      <c r="AX957" s="393" t="s">
        <v>3037</v>
      </c>
    </row>
    <row r="958">
      <c r="A958" s="480" t="s">
        <v>5341</v>
      </c>
      <c r="B958" s="433">
        <v>46171.0</v>
      </c>
      <c r="C958" s="434" t="s">
        <v>7056</v>
      </c>
      <c r="D958" s="363" t="s">
        <v>7057</v>
      </c>
      <c r="E958" s="367"/>
      <c r="F958" s="365"/>
      <c r="G958" s="368"/>
      <c r="H958" s="655"/>
      <c r="I958" s="365"/>
      <c r="J958" s="366"/>
      <c r="K958" s="367"/>
      <c r="L958" s="365"/>
      <c r="M958" s="368"/>
      <c r="N958" s="655"/>
      <c r="O958" s="365"/>
      <c r="P958" s="366"/>
      <c r="Q958" s="367"/>
      <c r="R958" s="365"/>
      <c r="S958" s="368"/>
      <c r="T958" s="655"/>
      <c r="U958" s="365"/>
      <c r="V958" s="366"/>
      <c r="W958" s="364"/>
      <c r="X958" s="365"/>
      <c r="Y958" s="368"/>
      <c r="Z958" s="655"/>
      <c r="AA958" s="365"/>
      <c r="AB958" s="366"/>
      <c r="AC958" s="364"/>
      <c r="AD958" s="365"/>
      <c r="AE958" s="368"/>
      <c r="AF958" s="655"/>
      <c r="AG958" s="365"/>
      <c r="AH958" s="366"/>
      <c r="AI958" s="364"/>
      <c r="AJ958" s="365"/>
      <c r="AK958" s="368"/>
      <c r="AL958" s="655"/>
      <c r="AM958" s="365"/>
      <c r="AN958" s="366"/>
      <c r="AO958" s="369"/>
      <c r="AP958" s="481" t="s">
        <v>3027</v>
      </c>
      <c r="AQ958" s="380"/>
      <c r="AR958" s="653" t="s">
        <v>7472</v>
      </c>
      <c r="AS958" s="353"/>
      <c r="AT958" s="382">
        <v>0.0</v>
      </c>
      <c r="AU958" s="657">
        <v>100.0</v>
      </c>
      <c r="AV958" s="382">
        <v>0.0</v>
      </c>
      <c r="AW958" s="658">
        <v>100.0</v>
      </c>
      <c r="AX958" s="393"/>
    </row>
    <row r="959">
      <c r="A959" s="480" t="s">
        <v>5341</v>
      </c>
      <c r="B959" s="433">
        <v>46171.0</v>
      </c>
      <c r="C959" s="434" t="s">
        <v>6664</v>
      </c>
      <c r="D959" s="363" t="s">
        <v>6665</v>
      </c>
      <c r="E959" s="367"/>
      <c r="F959" s="365"/>
      <c r="G959" s="368"/>
      <c r="H959" s="655"/>
      <c r="I959" s="365"/>
      <c r="J959" s="366"/>
      <c r="K959" s="367"/>
      <c r="L959" s="365"/>
      <c r="M959" s="368"/>
      <c r="N959" s="655"/>
      <c r="O959" s="365"/>
      <c r="P959" s="366"/>
      <c r="Q959" s="367"/>
      <c r="R959" s="365"/>
      <c r="S959" s="368"/>
      <c r="T959" s="655"/>
      <c r="U959" s="365"/>
      <c r="V959" s="366"/>
      <c r="W959" s="364"/>
      <c r="X959" s="365"/>
      <c r="Y959" s="368"/>
      <c r="Z959" s="655"/>
      <c r="AA959" s="365"/>
      <c r="AB959" s="366"/>
      <c r="AC959" s="364"/>
      <c r="AD959" s="365"/>
      <c r="AE959" s="368"/>
      <c r="AF959" s="655"/>
      <c r="AG959" s="365"/>
      <c r="AH959" s="366"/>
      <c r="AI959" s="364"/>
      <c r="AJ959" s="365"/>
      <c r="AK959" s="368"/>
      <c r="AL959" s="655"/>
      <c r="AM959" s="365"/>
      <c r="AN959" s="366"/>
      <c r="AO959" s="369"/>
      <c r="AP959" s="481" t="s">
        <v>3027</v>
      </c>
      <c r="AQ959" s="372"/>
      <c r="AR959" s="653" t="s">
        <v>7472</v>
      </c>
      <c r="AS959" s="353"/>
      <c r="AT959" s="382">
        <v>0.0</v>
      </c>
      <c r="AU959" s="657">
        <v>100.0</v>
      </c>
      <c r="AV959" s="382">
        <v>0.0</v>
      </c>
      <c r="AW959" s="658">
        <v>100.0</v>
      </c>
      <c r="AX959" s="393" t="s">
        <v>3049</v>
      </c>
    </row>
    <row r="960">
      <c r="A960" s="480" t="s">
        <v>5341</v>
      </c>
      <c r="B960" s="433">
        <v>46171.0</v>
      </c>
      <c r="C960" s="434" t="s">
        <v>6666</v>
      </c>
      <c r="D960" s="668" t="s">
        <v>6667</v>
      </c>
      <c r="E960" s="367"/>
      <c r="F960" s="365"/>
      <c r="G960" s="368"/>
      <c r="H960" s="655"/>
      <c r="I960" s="365"/>
      <c r="J960" s="366">
        <v>1.0</v>
      </c>
      <c r="K960" s="367"/>
      <c r="L960" s="365"/>
      <c r="M960" s="368"/>
      <c r="N960" s="655"/>
      <c r="O960" s="365"/>
      <c r="P960" s="366"/>
      <c r="Q960" s="367"/>
      <c r="R960" s="365"/>
      <c r="S960" s="368"/>
      <c r="T960" s="655"/>
      <c r="U960" s="365"/>
      <c r="V960" s="366"/>
      <c r="W960" s="364"/>
      <c r="X960" s="365"/>
      <c r="Y960" s="368"/>
      <c r="Z960" s="655"/>
      <c r="AA960" s="365"/>
      <c r="AB960" s="366"/>
      <c r="AC960" s="364"/>
      <c r="AD960" s="365"/>
      <c r="AE960" s="368"/>
      <c r="AF960" s="655"/>
      <c r="AG960" s="365"/>
      <c r="AH960" s="366"/>
      <c r="AI960" s="364"/>
      <c r="AJ960" s="365"/>
      <c r="AK960" s="368"/>
      <c r="AL960" s="655"/>
      <c r="AM960" s="365"/>
      <c r="AN960" s="366"/>
      <c r="AO960" s="369" t="s">
        <v>2059</v>
      </c>
      <c r="AP960" s="481" t="s">
        <v>1913</v>
      </c>
      <c r="AQ960" s="380" t="s">
        <v>8279</v>
      </c>
      <c r="AR960" s="653" t="s">
        <v>7472</v>
      </c>
      <c r="AS960" s="353"/>
      <c r="AT960" s="382">
        <v>0.0</v>
      </c>
      <c r="AU960" s="657">
        <v>100.0</v>
      </c>
      <c r="AV960" s="382">
        <v>2.0</v>
      </c>
      <c r="AW960" s="658">
        <v>98.0</v>
      </c>
      <c r="AX960" s="393" t="s">
        <v>3037</v>
      </c>
    </row>
    <row r="961">
      <c r="A961" s="480" t="s">
        <v>5341</v>
      </c>
      <c r="B961" s="433">
        <v>46171.0</v>
      </c>
      <c r="C961" s="434" t="s">
        <v>6668</v>
      </c>
      <c r="D961" s="363" t="s">
        <v>6669</v>
      </c>
      <c r="E961" s="367"/>
      <c r="F961" s="365"/>
      <c r="G961" s="368"/>
      <c r="H961" s="655"/>
      <c r="I961" s="365"/>
      <c r="J961" s="366"/>
      <c r="K961" s="367"/>
      <c r="L961" s="365"/>
      <c r="M961" s="368"/>
      <c r="N961" s="655"/>
      <c r="O961" s="365"/>
      <c r="P961" s="366"/>
      <c r="Q961" s="367"/>
      <c r="R961" s="365"/>
      <c r="S961" s="368"/>
      <c r="T961" s="655">
        <v>1.0</v>
      </c>
      <c r="U961" s="365"/>
      <c r="V961" s="366">
        <v>1.0</v>
      </c>
      <c r="W961" s="364"/>
      <c r="X961" s="365"/>
      <c r="Y961" s="368"/>
      <c r="Z961" s="655"/>
      <c r="AA961" s="365"/>
      <c r="AB961" s="366"/>
      <c r="AC961" s="364"/>
      <c r="AD961" s="365"/>
      <c r="AE961" s="368"/>
      <c r="AF961" s="655"/>
      <c r="AG961" s="365"/>
      <c r="AH961" s="366"/>
      <c r="AI961" s="364"/>
      <c r="AJ961" s="365"/>
      <c r="AK961" s="368"/>
      <c r="AL961" s="655"/>
      <c r="AM961" s="365"/>
      <c r="AN961" s="366"/>
      <c r="AO961" s="369" t="s">
        <v>2104</v>
      </c>
      <c r="AP961" s="481" t="s">
        <v>1913</v>
      </c>
      <c r="AQ961" s="380" t="s">
        <v>8280</v>
      </c>
      <c r="AR961" s="653" t="s">
        <v>7472</v>
      </c>
      <c r="AS961" s="353"/>
      <c r="AT961" s="382">
        <v>0.0</v>
      </c>
      <c r="AU961" s="657">
        <v>100.0</v>
      </c>
      <c r="AV961" s="382">
        <v>6.0</v>
      </c>
      <c r="AW961" s="658">
        <v>94.0</v>
      </c>
      <c r="AX961" s="393" t="s">
        <v>3039</v>
      </c>
    </row>
    <row r="962">
      <c r="A962" s="480" t="s">
        <v>5341</v>
      </c>
      <c r="B962" s="433">
        <v>46171.0</v>
      </c>
      <c r="C962" s="434" t="s">
        <v>6670</v>
      </c>
      <c r="D962" s="363" t="s">
        <v>6671</v>
      </c>
      <c r="E962" s="367"/>
      <c r="F962" s="365"/>
      <c r="G962" s="368"/>
      <c r="H962" s="655"/>
      <c r="I962" s="365"/>
      <c r="J962" s="366"/>
      <c r="K962" s="367"/>
      <c r="L962" s="365"/>
      <c r="M962" s="368"/>
      <c r="N962" s="655"/>
      <c r="O962" s="365"/>
      <c r="P962" s="366"/>
      <c r="Q962" s="367"/>
      <c r="R962" s="365"/>
      <c r="S962" s="368"/>
      <c r="T962" s="655"/>
      <c r="U962" s="365"/>
      <c r="V962" s="366"/>
      <c r="W962" s="364"/>
      <c r="X962" s="365"/>
      <c r="Y962" s="368"/>
      <c r="Z962" s="655"/>
      <c r="AA962" s="365"/>
      <c r="AB962" s="366"/>
      <c r="AC962" s="364"/>
      <c r="AD962" s="365"/>
      <c r="AE962" s="368"/>
      <c r="AF962" s="655"/>
      <c r="AG962" s="365"/>
      <c r="AH962" s="366"/>
      <c r="AI962" s="364"/>
      <c r="AJ962" s="365"/>
      <c r="AK962" s="368"/>
      <c r="AL962" s="655"/>
      <c r="AM962" s="365"/>
      <c r="AN962" s="366"/>
      <c r="AO962" s="369"/>
      <c r="AP962" s="481" t="s">
        <v>3037</v>
      </c>
      <c r="AQ962" s="372"/>
      <c r="AR962" s="653"/>
      <c r="AS962" s="353"/>
      <c r="AT962" s="382" t="s">
        <v>2869</v>
      </c>
      <c r="AU962" s="657" t="s">
        <v>2869</v>
      </c>
      <c r="AV962" s="382" t="s">
        <v>2869</v>
      </c>
      <c r="AW962" s="658" t="s">
        <v>2869</v>
      </c>
      <c r="AX962" s="359"/>
    </row>
    <row r="963">
      <c r="A963" s="480" t="s">
        <v>5341</v>
      </c>
      <c r="B963" s="433">
        <v>46171.0</v>
      </c>
      <c r="C963" s="434" t="s">
        <v>6672</v>
      </c>
      <c r="D963" s="363" t="s">
        <v>6673</v>
      </c>
      <c r="E963" s="367"/>
      <c r="F963" s="365"/>
      <c r="G963" s="368"/>
      <c r="H963" s="655"/>
      <c r="I963" s="365"/>
      <c r="J963" s="366"/>
      <c r="K963" s="367"/>
      <c r="L963" s="365"/>
      <c r="M963" s="368"/>
      <c r="N963" s="655"/>
      <c r="O963" s="365"/>
      <c r="P963" s="366"/>
      <c r="Q963" s="367"/>
      <c r="R963" s="365"/>
      <c r="S963" s="368"/>
      <c r="T963" s="655"/>
      <c r="U963" s="365"/>
      <c r="V963" s="366"/>
      <c r="W963" s="364"/>
      <c r="X963" s="365"/>
      <c r="Y963" s="368"/>
      <c r="Z963" s="655"/>
      <c r="AA963" s="365"/>
      <c r="AB963" s="366"/>
      <c r="AC963" s="364"/>
      <c r="AD963" s="365"/>
      <c r="AE963" s="368"/>
      <c r="AF963" s="655"/>
      <c r="AG963" s="365"/>
      <c r="AH963" s="366"/>
      <c r="AI963" s="364"/>
      <c r="AJ963" s="365"/>
      <c r="AK963" s="368"/>
      <c r="AL963" s="655"/>
      <c r="AM963" s="365"/>
      <c r="AN963" s="366"/>
      <c r="AO963" s="369"/>
      <c r="AP963" s="481" t="s">
        <v>3037</v>
      </c>
      <c r="AQ963" s="372"/>
      <c r="AR963" s="653"/>
      <c r="AS963" s="353"/>
      <c r="AT963" s="382" t="s">
        <v>2869</v>
      </c>
      <c r="AU963" s="657" t="s">
        <v>2869</v>
      </c>
      <c r="AV963" s="382" t="s">
        <v>2869</v>
      </c>
      <c r="AW963" s="658" t="s">
        <v>2869</v>
      </c>
      <c r="AX963" s="359"/>
    </row>
    <row r="964">
      <c r="A964" s="480" t="s">
        <v>5742</v>
      </c>
      <c r="B964" s="433">
        <v>46172.0</v>
      </c>
      <c r="C964" s="434" t="s">
        <v>6674</v>
      </c>
      <c r="D964" s="363" t="s">
        <v>6675</v>
      </c>
      <c r="E964" s="367"/>
      <c r="F964" s="365"/>
      <c r="G964" s="368"/>
      <c r="H964" s="655"/>
      <c r="I964" s="365"/>
      <c r="J964" s="366"/>
      <c r="K964" s="367"/>
      <c r="L964" s="365"/>
      <c r="M964" s="368"/>
      <c r="N964" s="655"/>
      <c r="O964" s="365"/>
      <c r="P964" s="366"/>
      <c r="Q964" s="367"/>
      <c r="R964" s="365"/>
      <c r="S964" s="368"/>
      <c r="T964" s="655"/>
      <c r="U964" s="365"/>
      <c r="V964" s="366"/>
      <c r="W964" s="364"/>
      <c r="X964" s="365"/>
      <c r="Y964" s="368"/>
      <c r="Z964" s="655"/>
      <c r="AA964" s="365"/>
      <c r="AB964" s="366"/>
      <c r="AC964" s="364"/>
      <c r="AD964" s="365"/>
      <c r="AE964" s="368"/>
      <c r="AF964" s="655"/>
      <c r="AG964" s="365"/>
      <c r="AH964" s="366"/>
      <c r="AI964" s="364"/>
      <c r="AJ964" s="365"/>
      <c r="AK964" s="368"/>
      <c r="AL964" s="655"/>
      <c r="AM964" s="365"/>
      <c r="AN964" s="366"/>
      <c r="AO964" s="369" t="s">
        <v>2961</v>
      </c>
      <c r="AP964" s="481"/>
      <c r="AQ964" s="372"/>
      <c r="AR964" s="653" t="s">
        <v>7472</v>
      </c>
      <c r="AS964" s="353"/>
      <c r="AT964" s="382">
        <v>0.0</v>
      </c>
      <c r="AU964" s="657">
        <v>100.0</v>
      </c>
      <c r="AV964" s="382">
        <v>0.0</v>
      </c>
      <c r="AW964" s="658">
        <v>100.0</v>
      </c>
      <c r="AX964" s="393" t="s">
        <v>3022</v>
      </c>
    </row>
    <row r="965">
      <c r="A965" s="480" t="s">
        <v>5742</v>
      </c>
      <c r="B965" s="433">
        <v>46172.0</v>
      </c>
      <c r="C965" s="434" t="s">
        <v>6676</v>
      </c>
      <c r="D965" s="363" t="s">
        <v>6677</v>
      </c>
      <c r="E965" s="367"/>
      <c r="F965" s="365"/>
      <c r="G965" s="368"/>
      <c r="H965" s="655"/>
      <c r="I965" s="365"/>
      <c r="J965" s="366"/>
      <c r="K965" s="367"/>
      <c r="L965" s="365"/>
      <c r="M965" s="368"/>
      <c r="N965" s="655"/>
      <c r="O965" s="365"/>
      <c r="P965" s="366"/>
      <c r="Q965" s="367"/>
      <c r="R965" s="365"/>
      <c r="S965" s="368"/>
      <c r="T965" s="655"/>
      <c r="U965" s="365"/>
      <c r="V965" s="366"/>
      <c r="W965" s="364"/>
      <c r="X965" s="365"/>
      <c r="Y965" s="368"/>
      <c r="Z965" s="655"/>
      <c r="AA965" s="365"/>
      <c r="AB965" s="366"/>
      <c r="AC965" s="364"/>
      <c r="AD965" s="365"/>
      <c r="AE965" s="368"/>
      <c r="AF965" s="655"/>
      <c r="AG965" s="365"/>
      <c r="AH965" s="366"/>
      <c r="AI965" s="364"/>
      <c r="AJ965" s="365"/>
      <c r="AK965" s="368"/>
      <c r="AL965" s="655"/>
      <c r="AM965" s="365"/>
      <c r="AN965" s="366"/>
      <c r="AO965" s="369" t="s">
        <v>1017</v>
      </c>
      <c r="AP965" s="481"/>
      <c r="AQ965" s="372"/>
      <c r="AR965" s="653" t="s">
        <v>7472</v>
      </c>
      <c r="AS965" s="353"/>
      <c r="AT965" s="382">
        <v>0.0</v>
      </c>
      <c r="AU965" s="657">
        <v>100.0</v>
      </c>
      <c r="AV965" s="382">
        <v>0.0</v>
      </c>
      <c r="AW965" s="658">
        <v>100.0</v>
      </c>
      <c r="AX965" s="393" t="s">
        <v>3022</v>
      </c>
    </row>
    <row r="966">
      <c r="A966" s="480" t="s">
        <v>5742</v>
      </c>
      <c r="B966" s="433">
        <v>46172.0</v>
      </c>
      <c r="C966" s="434" t="s">
        <v>6678</v>
      </c>
      <c r="D966" s="363" t="s">
        <v>6679</v>
      </c>
      <c r="E966" s="367"/>
      <c r="F966" s="365"/>
      <c r="G966" s="368"/>
      <c r="H966" s="655"/>
      <c r="I966" s="365"/>
      <c r="J966" s="366"/>
      <c r="K966" s="367"/>
      <c r="L966" s="365"/>
      <c r="M966" s="368"/>
      <c r="N966" s="655"/>
      <c r="O966" s="365"/>
      <c r="P966" s="366"/>
      <c r="Q966" s="367"/>
      <c r="R966" s="365"/>
      <c r="S966" s="368"/>
      <c r="T966" s="655"/>
      <c r="U966" s="365"/>
      <c r="V966" s="366"/>
      <c r="W966" s="364"/>
      <c r="X966" s="365"/>
      <c r="Y966" s="368"/>
      <c r="Z966" s="655"/>
      <c r="AA966" s="365"/>
      <c r="AB966" s="366"/>
      <c r="AC966" s="364"/>
      <c r="AD966" s="365"/>
      <c r="AE966" s="368"/>
      <c r="AF966" s="655"/>
      <c r="AG966" s="365"/>
      <c r="AH966" s="366"/>
      <c r="AI966" s="364"/>
      <c r="AJ966" s="365"/>
      <c r="AK966" s="368"/>
      <c r="AL966" s="655"/>
      <c r="AM966" s="365"/>
      <c r="AN966" s="366"/>
      <c r="AO966" s="369" t="s">
        <v>153</v>
      </c>
      <c r="AP966" s="481"/>
      <c r="AQ966" s="372"/>
      <c r="AR966" s="653" t="s">
        <v>7472</v>
      </c>
      <c r="AS966" s="353"/>
      <c r="AT966" s="382">
        <v>0.0</v>
      </c>
      <c r="AU966" s="657">
        <v>100.0</v>
      </c>
      <c r="AV966" s="382">
        <v>0.0</v>
      </c>
      <c r="AW966" s="658">
        <v>100.0</v>
      </c>
      <c r="AX966" s="393" t="s">
        <v>3022</v>
      </c>
    </row>
    <row r="967">
      <c r="A967" s="480" t="s">
        <v>5742</v>
      </c>
      <c r="B967" s="433">
        <v>46172.0</v>
      </c>
      <c r="C967" s="434" t="s">
        <v>6680</v>
      </c>
      <c r="D967" s="363" t="s">
        <v>6681</v>
      </c>
      <c r="E967" s="367"/>
      <c r="F967" s="365"/>
      <c r="G967" s="368"/>
      <c r="H967" s="655"/>
      <c r="I967" s="365"/>
      <c r="J967" s="366"/>
      <c r="K967" s="367"/>
      <c r="L967" s="365">
        <v>1.0</v>
      </c>
      <c r="M967" s="368"/>
      <c r="N967" s="655"/>
      <c r="O967" s="365"/>
      <c r="P967" s="366"/>
      <c r="Q967" s="367"/>
      <c r="R967" s="365"/>
      <c r="S967" s="368"/>
      <c r="T967" s="655"/>
      <c r="U967" s="365"/>
      <c r="V967" s="366"/>
      <c r="W967" s="364"/>
      <c r="X967" s="365"/>
      <c r="Y967" s="368"/>
      <c r="Z967" s="655"/>
      <c r="AA967" s="365"/>
      <c r="AB967" s="366"/>
      <c r="AC967" s="364"/>
      <c r="AD967" s="365"/>
      <c r="AE967" s="368"/>
      <c r="AF967" s="655"/>
      <c r="AG967" s="365"/>
      <c r="AH967" s="366"/>
      <c r="AI967" s="364"/>
      <c r="AJ967" s="365"/>
      <c r="AK967" s="368"/>
      <c r="AL967" s="655"/>
      <c r="AM967" s="365"/>
      <c r="AN967" s="366"/>
      <c r="AO967" s="369" t="s">
        <v>63</v>
      </c>
      <c r="AP967" s="481"/>
      <c r="AQ967" s="380" t="s">
        <v>8281</v>
      </c>
      <c r="AR967" s="653" t="s">
        <v>7472</v>
      </c>
      <c r="AS967" s="353"/>
      <c r="AT967" s="382">
        <v>3.0</v>
      </c>
      <c r="AU967" s="657">
        <v>97.0</v>
      </c>
      <c r="AV967" s="382">
        <v>0.0</v>
      </c>
      <c r="AW967" s="658">
        <v>100.0</v>
      </c>
      <c r="AX967" s="393" t="s">
        <v>3039</v>
      </c>
    </row>
    <row r="968">
      <c r="A968" s="480" t="s">
        <v>5742</v>
      </c>
      <c r="B968" s="433">
        <v>46172.0</v>
      </c>
      <c r="C968" s="434" t="s">
        <v>6682</v>
      </c>
      <c r="D968" s="363" t="s">
        <v>6683</v>
      </c>
      <c r="E968" s="367"/>
      <c r="F968" s="365"/>
      <c r="G968" s="368"/>
      <c r="H968" s="655"/>
      <c r="I968" s="365"/>
      <c r="J968" s="366"/>
      <c r="K968" s="367"/>
      <c r="L968" s="365"/>
      <c r="M968" s="368"/>
      <c r="N968" s="655"/>
      <c r="O968" s="365"/>
      <c r="P968" s="366"/>
      <c r="Q968" s="367"/>
      <c r="R968" s="365"/>
      <c r="S968" s="368"/>
      <c r="T968" s="655"/>
      <c r="U968" s="365"/>
      <c r="V968" s="366"/>
      <c r="W968" s="364"/>
      <c r="X968" s="365"/>
      <c r="Y968" s="368"/>
      <c r="Z968" s="655"/>
      <c r="AA968" s="365"/>
      <c r="AB968" s="366"/>
      <c r="AC968" s="364"/>
      <c r="AD968" s="365"/>
      <c r="AE968" s="368"/>
      <c r="AF968" s="655"/>
      <c r="AG968" s="365"/>
      <c r="AH968" s="366"/>
      <c r="AI968" s="364"/>
      <c r="AJ968" s="365"/>
      <c r="AK968" s="368"/>
      <c r="AL968" s="655"/>
      <c r="AM968" s="365"/>
      <c r="AN968" s="366"/>
      <c r="AO968" s="369" t="s">
        <v>764</v>
      </c>
      <c r="AP968" s="481"/>
      <c r="AQ968" s="372"/>
      <c r="AR968" s="653" t="s">
        <v>7472</v>
      </c>
      <c r="AS968" s="353"/>
      <c r="AT968" s="382">
        <v>0.0</v>
      </c>
      <c r="AU968" s="657">
        <v>100.0</v>
      </c>
      <c r="AV968" s="382">
        <v>0.0</v>
      </c>
      <c r="AW968" s="658">
        <v>100.0</v>
      </c>
      <c r="AX968" s="393" t="s">
        <v>3039</v>
      </c>
    </row>
    <row r="969">
      <c r="A969" s="480" t="s">
        <v>5742</v>
      </c>
      <c r="B969" s="433">
        <v>46172.0</v>
      </c>
      <c r="C969" s="434" t="s">
        <v>6684</v>
      </c>
      <c r="D969" s="363" t="s">
        <v>6685</v>
      </c>
      <c r="E969" s="367"/>
      <c r="F969" s="365"/>
      <c r="G969" s="368"/>
      <c r="H969" s="655"/>
      <c r="I969" s="365"/>
      <c r="J969" s="366"/>
      <c r="K969" s="367"/>
      <c r="L969" s="365"/>
      <c r="M969" s="368"/>
      <c r="N969" s="655"/>
      <c r="O969" s="365"/>
      <c r="P969" s="366"/>
      <c r="Q969" s="367"/>
      <c r="R969" s="365"/>
      <c r="S969" s="368"/>
      <c r="T969" s="655"/>
      <c r="U969" s="365"/>
      <c r="V969" s="366"/>
      <c r="W969" s="364"/>
      <c r="X969" s="365"/>
      <c r="Y969" s="368"/>
      <c r="Z969" s="655"/>
      <c r="AA969" s="365"/>
      <c r="AB969" s="366"/>
      <c r="AC969" s="364"/>
      <c r="AD969" s="365"/>
      <c r="AE969" s="368"/>
      <c r="AF969" s="655"/>
      <c r="AG969" s="365"/>
      <c r="AH969" s="366"/>
      <c r="AI969" s="364"/>
      <c r="AJ969" s="365"/>
      <c r="AK969" s="368"/>
      <c r="AL969" s="655"/>
      <c r="AM969" s="365"/>
      <c r="AN969" s="366"/>
      <c r="AO969" s="369" t="s">
        <v>876</v>
      </c>
      <c r="AP969" s="481"/>
      <c r="AQ969" s="372"/>
      <c r="AR969" s="653" t="s">
        <v>7472</v>
      </c>
      <c r="AS969" s="353"/>
      <c r="AT969" s="382">
        <v>0.0</v>
      </c>
      <c r="AU969" s="657">
        <v>100.0</v>
      </c>
      <c r="AV969" s="382">
        <v>0.0</v>
      </c>
      <c r="AW969" s="658">
        <v>100.0</v>
      </c>
      <c r="AX969" s="393" t="s">
        <v>3049</v>
      </c>
    </row>
    <row r="970">
      <c r="A970" s="480" t="s">
        <v>5742</v>
      </c>
      <c r="B970" s="433">
        <v>46172.0</v>
      </c>
      <c r="C970" s="434" t="s">
        <v>6686</v>
      </c>
      <c r="D970" s="363" t="s">
        <v>6687</v>
      </c>
      <c r="E970" s="367"/>
      <c r="F970" s="365"/>
      <c r="G970" s="368"/>
      <c r="H970" s="655"/>
      <c r="I970" s="365"/>
      <c r="J970" s="366"/>
      <c r="K970" s="367"/>
      <c r="L970" s="365"/>
      <c r="M970" s="368"/>
      <c r="N970" s="655"/>
      <c r="O970" s="365"/>
      <c r="P970" s="366"/>
      <c r="Q970" s="367"/>
      <c r="R970" s="365"/>
      <c r="S970" s="368"/>
      <c r="T970" s="655"/>
      <c r="U970" s="365"/>
      <c r="V970" s="366"/>
      <c r="W970" s="364"/>
      <c r="X970" s="365"/>
      <c r="Y970" s="368"/>
      <c r="Z970" s="655"/>
      <c r="AA970" s="365"/>
      <c r="AB970" s="366"/>
      <c r="AC970" s="364"/>
      <c r="AD970" s="365"/>
      <c r="AE970" s="368"/>
      <c r="AF970" s="655"/>
      <c r="AG970" s="365"/>
      <c r="AH970" s="366"/>
      <c r="AI970" s="364"/>
      <c r="AJ970" s="365"/>
      <c r="AK970" s="368"/>
      <c r="AL970" s="655"/>
      <c r="AM970" s="365"/>
      <c r="AN970" s="366"/>
      <c r="AO970" s="369" t="s">
        <v>712</v>
      </c>
      <c r="AP970" s="481"/>
      <c r="AQ970" s="372"/>
      <c r="AR970" s="653" t="s">
        <v>7472</v>
      </c>
      <c r="AS970" s="353"/>
      <c r="AT970" s="382">
        <v>0.0</v>
      </c>
      <c r="AU970" s="657">
        <v>100.0</v>
      </c>
      <c r="AV970" s="382">
        <v>0.0</v>
      </c>
      <c r="AW970" s="658">
        <v>100.0</v>
      </c>
      <c r="AX970" s="393" t="s">
        <v>3039</v>
      </c>
    </row>
    <row r="971">
      <c r="A971" s="480" t="s">
        <v>5742</v>
      </c>
      <c r="B971" s="433">
        <v>46172.0</v>
      </c>
      <c r="C971" s="434" t="s">
        <v>6688</v>
      </c>
      <c r="D971" s="363" t="s">
        <v>6689</v>
      </c>
      <c r="E971" s="367"/>
      <c r="F971" s="365"/>
      <c r="G971" s="368"/>
      <c r="H971" s="655"/>
      <c r="I971" s="365"/>
      <c r="J971" s="366"/>
      <c r="K971" s="367"/>
      <c r="L971" s="365"/>
      <c r="M971" s="368"/>
      <c r="N971" s="655"/>
      <c r="O971" s="365"/>
      <c r="P971" s="366"/>
      <c r="Q971" s="367"/>
      <c r="R971" s="365"/>
      <c r="S971" s="368"/>
      <c r="T971" s="655"/>
      <c r="U971" s="365"/>
      <c r="V971" s="366"/>
      <c r="W971" s="364"/>
      <c r="X971" s="365"/>
      <c r="Y971" s="368"/>
      <c r="Z971" s="655"/>
      <c r="AA971" s="365"/>
      <c r="AB971" s="366"/>
      <c r="AC971" s="364"/>
      <c r="AD971" s="365"/>
      <c r="AE971" s="368"/>
      <c r="AF971" s="655"/>
      <c r="AG971" s="365"/>
      <c r="AH971" s="366"/>
      <c r="AI971" s="364"/>
      <c r="AJ971" s="365"/>
      <c r="AK971" s="368"/>
      <c r="AL971" s="655"/>
      <c r="AM971" s="365"/>
      <c r="AN971" s="366"/>
      <c r="AO971" s="369" t="s">
        <v>2590</v>
      </c>
      <c r="AP971" s="481"/>
      <c r="AQ971" s="372"/>
      <c r="AR971" s="653" t="s">
        <v>7472</v>
      </c>
      <c r="AS971" s="353"/>
      <c r="AT971" s="382">
        <v>0.0</v>
      </c>
      <c r="AU971" s="657">
        <v>100.0</v>
      </c>
      <c r="AV971" s="382">
        <v>0.0</v>
      </c>
      <c r="AW971" s="658">
        <v>100.0</v>
      </c>
      <c r="AX971" s="393" t="s">
        <v>3039</v>
      </c>
    </row>
    <row r="972">
      <c r="A972" s="480" t="s">
        <v>5742</v>
      </c>
      <c r="B972" s="433">
        <v>46172.0</v>
      </c>
      <c r="C972" s="434" t="s">
        <v>6690</v>
      </c>
      <c r="D972" s="363" t="s">
        <v>6691</v>
      </c>
      <c r="E972" s="367"/>
      <c r="F972" s="365"/>
      <c r="G972" s="368"/>
      <c r="H972" s="655"/>
      <c r="I972" s="365"/>
      <c r="J972" s="366"/>
      <c r="K972" s="367"/>
      <c r="L972" s="365"/>
      <c r="M972" s="368"/>
      <c r="N972" s="655"/>
      <c r="O972" s="365"/>
      <c r="P972" s="366"/>
      <c r="Q972" s="367"/>
      <c r="R972" s="365">
        <v>1.0</v>
      </c>
      <c r="S972" s="368"/>
      <c r="T972" s="655"/>
      <c r="U972" s="365"/>
      <c r="V972" s="366"/>
      <c r="W972" s="364"/>
      <c r="X972" s="365"/>
      <c r="Y972" s="368"/>
      <c r="Z972" s="655"/>
      <c r="AA972" s="365"/>
      <c r="AB972" s="366"/>
      <c r="AC972" s="364"/>
      <c r="AD972" s="365"/>
      <c r="AE972" s="368"/>
      <c r="AF972" s="655"/>
      <c r="AG972" s="365"/>
      <c r="AH972" s="366"/>
      <c r="AI972" s="364"/>
      <c r="AJ972" s="365"/>
      <c r="AK972" s="368"/>
      <c r="AL972" s="655"/>
      <c r="AM972" s="365"/>
      <c r="AN972" s="366"/>
      <c r="AO972" s="369" t="s">
        <v>122</v>
      </c>
      <c r="AP972" s="481"/>
      <c r="AQ972" s="380" t="s">
        <v>7983</v>
      </c>
      <c r="AR972" s="653" t="s">
        <v>7472</v>
      </c>
      <c r="AS972" s="353"/>
      <c r="AT972" s="382">
        <v>3.0</v>
      </c>
      <c r="AU972" s="657">
        <v>97.0</v>
      </c>
      <c r="AV972" s="382">
        <v>0.0</v>
      </c>
      <c r="AW972" s="658">
        <v>100.0</v>
      </c>
      <c r="AX972" s="393" t="s">
        <v>3037</v>
      </c>
    </row>
    <row r="973">
      <c r="A973" s="480" t="s">
        <v>5742</v>
      </c>
      <c r="B973" s="433">
        <v>46172.0</v>
      </c>
      <c r="C973" s="434" t="s">
        <v>6692</v>
      </c>
      <c r="D973" s="363" t="s">
        <v>6693</v>
      </c>
      <c r="E973" s="367"/>
      <c r="F973" s="365"/>
      <c r="G973" s="368"/>
      <c r="H973" s="655"/>
      <c r="I973" s="365"/>
      <c r="J973" s="366"/>
      <c r="K973" s="367"/>
      <c r="L973" s="365"/>
      <c r="M973" s="368"/>
      <c r="N973" s="655"/>
      <c r="O973" s="365"/>
      <c r="P973" s="366"/>
      <c r="Q973" s="367"/>
      <c r="R973" s="365"/>
      <c r="S973" s="368"/>
      <c r="T973" s="655"/>
      <c r="U973" s="365"/>
      <c r="V973" s="366"/>
      <c r="W973" s="364"/>
      <c r="X973" s="365"/>
      <c r="Y973" s="368"/>
      <c r="Z973" s="655"/>
      <c r="AA973" s="365"/>
      <c r="AB973" s="366"/>
      <c r="AC973" s="364"/>
      <c r="AD973" s="365"/>
      <c r="AE973" s="368"/>
      <c r="AF973" s="655"/>
      <c r="AG973" s="365"/>
      <c r="AH973" s="366"/>
      <c r="AI973" s="364"/>
      <c r="AJ973" s="365"/>
      <c r="AK973" s="368"/>
      <c r="AL973" s="655"/>
      <c r="AM973" s="365"/>
      <c r="AN973" s="366"/>
      <c r="AO973" s="369" t="s">
        <v>2104</v>
      </c>
      <c r="AP973" s="481"/>
      <c r="AQ973" s="372"/>
      <c r="AR973" s="653" t="s">
        <v>7472</v>
      </c>
      <c r="AS973" s="353"/>
      <c r="AT973" s="382">
        <v>0.0</v>
      </c>
      <c r="AU973" s="657">
        <v>100.0</v>
      </c>
      <c r="AV973" s="382">
        <v>0.0</v>
      </c>
      <c r="AW973" s="658">
        <v>100.0</v>
      </c>
      <c r="AX973" s="393" t="s">
        <v>3039</v>
      </c>
    </row>
    <row r="974">
      <c r="A974" s="480" t="s">
        <v>5742</v>
      </c>
      <c r="B974" s="433">
        <v>46172.0</v>
      </c>
      <c r="C974" s="434" t="s">
        <v>6694</v>
      </c>
      <c r="D974" s="363" t="s">
        <v>6695</v>
      </c>
      <c r="E974" s="367"/>
      <c r="F974" s="365"/>
      <c r="G974" s="368"/>
      <c r="H974" s="655"/>
      <c r="I974" s="365"/>
      <c r="J974" s="366"/>
      <c r="K974" s="367"/>
      <c r="L974" s="365"/>
      <c r="M974" s="368"/>
      <c r="N974" s="655"/>
      <c r="O974" s="365"/>
      <c r="P974" s="366"/>
      <c r="Q974" s="367"/>
      <c r="R974" s="365">
        <v>2.0</v>
      </c>
      <c r="S974" s="368"/>
      <c r="T974" s="655"/>
      <c r="U974" s="365"/>
      <c r="V974" s="366"/>
      <c r="W974" s="364"/>
      <c r="X974" s="365"/>
      <c r="Y974" s="368"/>
      <c r="Z974" s="655"/>
      <c r="AA974" s="365"/>
      <c r="AB974" s="366"/>
      <c r="AC974" s="364"/>
      <c r="AD974" s="365"/>
      <c r="AE974" s="368"/>
      <c r="AF974" s="655"/>
      <c r="AG974" s="365"/>
      <c r="AH974" s="366"/>
      <c r="AI974" s="364"/>
      <c r="AJ974" s="365"/>
      <c r="AK974" s="368"/>
      <c r="AL974" s="655"/>
      <c r="AM974" s="365"/>
      <c r="AN974" s="366"/>
      <c r="AO974" s="369" t="s">
        <v>1453</v>
      </c>
      <c r="AP974" s="481"/>
      <c r="AQ974" s="380" t="s">
        <v>8282</v>
      </c>
      <c r="AR974" s="653" t="s">
        <v>7472</v>
      </c>
      <c r="AS974" s="353"/>
      <c r="AT974" s="382">
        <v>6.0</v>
      </c>
      <c r="AU974" s="657">
        <v>94.0</v>
      </c>
      <c r="AV974" s="382">
        <v>0.0</v>
      </c>
      <c r="AW974" s="658">
        <v>100.0</v>
      </c>
      <c r="AX974" s="393" t="s">
        <v>3049</v>
      </c>
    </row>
    <row r="975">
      <c r="A975" s="480" t="s">
        <v>5742</v>
      </c>
      <c r="B975" s="433">
        <v>46172.0</v>
      </c>
      <c r="C975" s="434" t="s">
        <v>6696</v>
      </c>
      <c r="D975" s="363" t="s">
        <v>6697</v>
      </c>
      <c r="E975" s="367"/>
      <c r="F975" s="365"/>
      <c r="G975" s="368"/>
      <c r="H975" s="655"/>
      <c r="I975" s="365"/>
      <c r="J975" s="366"/>
      <c r="K975" s="367"/>
      <c r="L975" s="365"/>
      <c r="M975" s="368"/>
      <c r="N975" s="655"/>
      <c r="O975" s="365"/>
      <c r="P975" s="366"/>
      <c r="Q975" s="367"/>
      <c r="R975" s="365"/>
      <c r="S975" s="368"/>
      <c r="T975" s="655"/>
      <c r="U975" s="365"/>
      <c r="V975" s="366"/>
      <c r="W975" s="364"/>
      <c r="X975" s="365"/>
      <c r="Y975" s="368"/>
      <c r="Z975" s="655"/>
      <c r="AA975" s="365"/>
      <c r="AB975" s="366"/>
      <c r="AC975" s="364"/>
      <c r="AD975" s="365"/>
      <c r="AE975" s="368"/>
      <c r="AF975" s="655"/>
      <c r="AG975" s="365"/>
      <c r="AH975" s="366"/>
      <c r="AI975" s="364"/>
      <c r="AJ975" s="365"/>
      <c r="AK975" s="368"/>
      <c r="AL975" s="655"/>
      <c r="AM975" s="365"/>
      <c r="AN975" s="366"/>
      <c r="AO975" s="369" t="s">
        <v>1376</v>
      </c>
      <c r="AP975" s="481"/>
      <c r="AQ975" s="372"/>
      <c r="AR975" s="653"/>
      <c r="AS975" s="353"/>
      <c r="AT975" s="382" t="s">
        <v>2869</v>
      </c>
      <c r="AU975" s="657" t="s">
        <v>2869</v>
      </c>
      <c r="AV975" s="382" t="s">
        <v>2869</v>
      </c>
      <c r="AW975" s="658" t="s">
        <v>2869</v>
      </c>
      <c r="AX975" s="359"/>
    </row>
    <row r="976">
      <c r="A976" s="480" t="s">
        <v>5742</v>
      </c>
      <c r="B976" s="433">
        <v>46172.0</v>
      </c>
      <c r="C976" s="434" t="s">
        <v>6698</v>
      </c>
      <c r="D976" s="363" t="s">
        <v>6699</v>
      </c>
      <c r="E976" s="367"/>
      <c r="F976" s="365"/>
      <c r="G976" s="368"/>
      <c r="H976" s="655"/>
      <c r="I976" s="365"/>
      <c r="J976" s="366"/>
      <c r="K976" s="367"/>
      <c r="L976" s="365"/>
      <c r="M976" s="368"/>
      <c r="N976" s="655"/>
      <c r="O976" s="365"/>
      <c r="P976" s="366"/>
      <c r="Q976" s="367"/>
      <c r="R976" s="365">
        <v>2.0</v>
      </c>
      <c r="S976" s="368"/>
      <c r="T976" s="655"/>
      <c r="U976" s="365"/>
      <c r="V976" s="366"/>
      <c r="W976" s="364"/>
      <c r="X976" s="365"/>
      <c r="Y976" s="368"/>
      <c r="Z976" s="655"/>
      <c r="AA976" s="365"/>
      <c r="AB976" s="366"/>
      <c r="AC976" s="364"/>
      <c r="AD976" s="365"/>
      <c r="AE976" s="368"/>
      <c r="AF976" s="655"/>
      <c r="AG976" s="365"/>
      <c r="AH976" s="366"/>
      <c r="AI976" s="364"/>
      <c r="AJ976" s="365"/>
      <c r="AK976" s="368"/>
      <c r="AL976" s="655"/>
      <c r="AM976" s="365"/>
      <c r="AN976" s="366"/>
      <c r="AO976" s="369" t="s">
        <v>951</v>
      </c>
      <c r="AP976" s="481"/>
      <c r="AQ976" s="380" t="s">
        <v>8283</v>
      </c>
      <c r="AR976" s="653" t="s">
        <v>7472</v>
      </c>
      <c r="AS976" s="353"/>
      <c r="AT976" s="382">
        <v>6.0</v>
      </c>
      <c r="AU976" s="657">
        <v>94.0</v>
      </c>
      <c r="AV976" s="382">
        <v>0.0</v>
      </c>
      <c r="AW976" s="658">
        <v>100.0</v>
      </c>
      <c r="AX976" s="393" t="s">
        <v>3022</v>
      </c>
    </row>
    <row r="977">
      <c r="A977" s="480" t="s">
        <v>5742</v>
      </c>
      <c r="B977" s="433">
        <v>46172.0</v>
      </c>
      <c r="C977" s="434" t="s">
        <v>8284</v>
      </c>
      <c r="D977" s="363" t="s">
        <v>8285</v>
      </c>
      <c r="E977" s="367"/>
      <c r="F977" s="365"/>
      <c r="G977" s="368"/>
      <c r="H977" s="655"/>
      <c r="I977" s="365"/>
      <c r="J977" s="366"/>
      <c r="K977" s="367"/>
      <c r="L977" s="365"/>
      <c r="M977" s="368"/>
      <c r="N977" s="655"/>
      <c r="O977" s="365"/>
      <c r="P977" s="366"/>
      <c r="Q977" s="367"/>
      <c r="R977" s="365"/>
      <c r="S977" s="368"/>
      <c r="T977" s="655"/>
      <c r="U977" s="365"/>
      <c r="V977" s="366"/>
      <c r="W977" s="364"/>
      <c r="X977" s="365"/>
      <c r="Y977" s="368"/>
      <c r="Z977" s="655"/>
      <c r="AA977" s="365"/>
      <c r="AB977" s="366"/>
      <c r="AC977" s="364"/>
      <c r="AD977" s="365"/>
      <c r="AE977" s="368"/>
      <c r="AF977" s="655"/>
      <c r="AG977" s="365"/>
      <c r="AH977" s="366"/>
      <c r="AI977" s="364"/>
      <c r="AJ977" s="365"/>
      <c r="AK977" s="368"/>
      <c r="AL977" s="655"/>
      <c r="AM977" s="365"/>
      <c r="AN977" s="366"/>
      <c r="AO977" s="369" t="s">
        <v>1235</v>
      </c>
      <c r="AP977" s="481"/>
      <c r="AQ977" s="372"/>
      <c r="AR977" s="653" t="s">
        <v>7472</v>
      </c>
      <c r="AS977" s="353"/>
      <c r="AT977" s="382">
        <v>0.0</v>
      </c>
      <c r="AU977" s="657">
        <v>100.0</v>
      </c>
      <c r="AV977" s="382">
        <v>0.0</v>
      </c>
      <c r="AW977" s="658">
        <v>100.0</v>
      </c>
      <c r="AX977" s="393" t="s">
        <v>3031</v>
      </c>
    </row>
    <row r="978">
      <c r="A978" s="480" t="s">
        <v>5742</v>
      </c>
      <c r="B978" s="433">
        <v>46172.0</v>
      </c>
      <c r="C978" s="434" t="s">
        <v>6700</v>
      </c>
      <c r="D978" s="363" t="s">
        <v>6701</v>
      </c>
      <c r="E978" s="367"/>
      <c r="F978" s="365"/>
      <c r="G978" s="368"/>
      <c r="H978" s="655"/>
      <c r="I978" s="365"/>
      <c r="J978" s="366"/>
      <c r="K978" s="367"/>
      <c r="L978" s="365"/>
      <c r="M978" s="368"/>
      <c r="N978" s="655"/>
      <c r="O978" s="365"/>
      <c r="P978" s="366"/>
      <c r="Q978" s="367"/>
      <c r="R978" s="365"/>
      <c r="S978" s="368"/>
      <c r="T978" s="655">
        <v>1.0</v>
      </c>
      <c r="U978" s="365"/>
      <c r="V978" s="366"/>
      <c r="W978" s="364"/>
      <c r="X978" s="365"/>
      <c r="Y978" s="368"/>
      <c r="Z978" s="655"/>
      <c r="AA978" s="365"/>
      <c r="AB978" s="366"/>
      <c r="AC978" s="364"/>
      <c r="AD978" s="365"/>
      <c r="AE978" s="368"/>
      <c r="AF978" s="655"/>
      <c r="AG978" s="365"/>
      <c r="AH978" s="366"/>
      <c r="AI978" s="364"/>
      <c r="AJ978" s="365"/>
      <c r="AK978" s="368"/>
      <c r="AL978" s="655"/>
      <c r="AM978" s="365"/>
      <c r="AN978" s="366"/>
      <c r="AO978" s="369" t="s">
        <v>2020</v>
      </c>
      <c r="AP978" s="481" t="s">
        <v>2021</v>
      </c>
      <c r="AQ978" s="380" t="s">
        <v>8286</v>
      </c>
      <c r="AR978" s="653" t="s">
        <v>7472</v>
      </c>
      <c r="AS978" s="353"/>
      <c r="AT978" s="382">
        <v>0.0</v>
      </c>
      <c r="AU978" s="657">
        <v>100.0</v>
      </c>
      <c r="AV978" s="382">
        <v>4.0</v>
      </c>
      <c r="AW978" s="658">
        <v>96.0</v>
      </c>
      <c r="AX978" s="393" t="s">
        <v>3037</v>
      </c>
    </row>
    <row r="979">
      <c r="A979" s="480" t="s">
        <v>5742</v>
      </c>
      <c r="B979" s="433">
        <v>46172.0</v>
      </c>
      <c r="C979" s="434" t="s">
        <v>6702</v>
      </c>
      <c r="D979" s="363" t="s">
        <v>6703</v>
      </c>
      <c r="E979" s="367"/>
      <c r="F979" s="365"/>
      <c r="G979" s="368"/>
      <c r="H979" s="655"/>
      <c r="I979" s="365"/>
      <c r="J979" s="366"/>
      <c r="K979" s="367"/>
      <c r="L979" s="365"/>
      <c r="M979" s="368"/>
      <c r="N979" s="655"/>
      <c r="O979" s="365"/>
      <c r="P979" s="366"/>
      <c r="Q979" s="367"/>
      <c r="R979" s="365"/>
      <c r="S979" s="368"/>
      <c r="T979" s="655"/>
      <c r="U979" s="365"/>
      <c r="V979" s="366"/>
      <c r="W979" s="364"/>
      <c r="X979" s="365"/>
      <c r="Y979" s="368"/>
      <c r="Z979" s="655"/>
      <c r="AA979" s="365"/>
      <c r="AB979" s="366"/>
      <c r="AC979" s="364"/>
      <c r="AD979" s="365"/>
      <c r="AE979" s="368"/>
      <c r="AF979" s="655"/>
      <c r="AG979" s="365"/>
      <c r="AH979" s="366"/>
      <c r="AI979" s="364"/>
      <c r="AJ979" s="365"/>
      <c r="AK979" s="368"/>
      <c r="AL979" s="655"/>
      <c r="AM979" s="365"/>
      <c r="AN979" s="366"/>
      <c r="AO979" s="369" t="s">
        <v>2889</v>
      </c>
      <c r="AP979" s="481"/>
      <c r="AQ979" s="372"/>
      <c r="AR979" s="653"/>
      <c r="AS979" s="353"/>
      <c r="AT979" s="382" t="s">
        <v>2869</v>
      </c>
      <c r="AU979" s="657" t="s">
        <v>2869</v>
      </c>
      <c r="AV979" s="382" t="s">
        <v>2869</v>
      </c>
      <c r="AW979" s="658" t="s">
        <v>2869</v>
      </c>
      <c r="AX979" s="359"/>
    </row>
    <row r="980">
      <c r="A980" s="480" t="s">
        <v>5742</v>
      </c>
      <c r="B980" s="433">
        <v>46172.0</v>
      </c>
      <c r="C980" s="434" t="s">
        <v>6704</v>
      </c>
      <c r="D980" s="363" t="s">
        <v>6705</v>
      </c>
      <c r="E980" s="367"/>
      <c r="F980" s="365"/>
      <c r="G980" s="368"/>
      <c r="H980" s="655"/>
      <c r="I980" s="365"/>
      <c r="J980" s="366"/>
      <c r="K980" s="367"/>
      <c r="L980" s="365"/>
      <c r="M980" s="368"/>
      <c r="N980" s="655"/>
      <c r="O980" s="365"/>
      <c r="P980" s="366"/>
      <c r="Q980" s="367"/>
      <c r="R980" s="365"/>
      <c r="S980" s="368"/>
      <c r="T980" s="655"/>
      <c r="U980" s="365"/>
      <c r="V980" s="366"/>
      <c r="W980" s="364"/>
      <c r="X980" s="365"/>
      <c r="Y980" s="368"/>
      <c r="Z980" s="655"/>
      <c r="AA980" s="365"/>
      <c r="AB980" s="366"/>
      <c r="AC980" s="364"/>
      <c r="AD980" s="365"/>
      <c r="AE980" s="368"/>
      <c r="AF980" s="655"/>
      <c r="AG980" s="365"/>
      <c r="AH980" s="366"/>
      <c r="AI980" s="364"/>
      <c r="AJ980" s="365"/>
      <c r="AK980" s="368"/>
      <c r="AL980" s="655"/>
      <c r="AM980" s="365"/>
      <c r="AN980" s="366"/>
      <c r="AO980" s="369" t="s">
        <v>661</v>
      </c>
      <c r="AP980" s="481"/>
      <c r="AQ980" s="372"/>
      <c r="AR980" s="653" t="s">
        <v>7472</v>
      </c>
      <c r="AS980" s="353"/>
      <c r="AT980" s="382">
        <v>0.0</v>
      </c>
      <c r="AU980" s="657">
        <v>100.0</v>
      </c>
      <c r="AV980" s="382">
        <v>0.0</v>
      </c>
      <c r="AW980" s="658">
        <v>100.0</v>
      </c>
      <c r="AX980" s="393" t="s">
        <v>3039</v>
      </c>
    </row>
    <row r="981">
      <c r="A981" s="480" t="s">
        <v>5742</v>
      </c>
      <c r="B981" s="433">
        <v>46172.0</v>
      </c>
      <c r="C981" s="434" t="s">
        <v>6706</v>
      </c>
      <c r="D981" s="363" t="s">
        <v>6707</v>
      </c>
      <c r="E981" s="367"/>
      <c r="F981" s="365"/>
      <c r="G981" s="368"/>
      <c r="H981" s="655"/>
      <c r="I981" s="365"/>
      <c r="J981" s="366"/>
      <c r="K981" s="367"/>
      <c r="L981" s="365"/>
      <c r="M981" s="368"/>
      <c r="N981" s="655"/>
      <c r="O981" s="365"/>
      <c r="P981" s="366"/>
      <c r="Q981" s="367">
        <v>1.0</v>
      </c>
      <c r="R981" s="365"/>
      <c r="S981" s="368"/>
      <c r="T981" s="655"/>
      <c r="U981" s="365"/>
      <c r="V981" s="366"/>
      <c r="W981" s="364"/>
      <c r="X981" s="365">
        <v>1.0</v>
      </c>
      <c r="Y981" s="368"/>
      <c r="Z981" s="655"/>
      <c r="AA981" s="365"/>
      <c r="AB981" s="366"/>
      <c r="AC981" s="364"/>
      <c r="AD981" s="365"/>
      <c r="AE981" s="368"/>
      <c r="AF981" s="655"/>
      <c r="AG981" s="365"/>
      <c r="AH981" s="366"/>
      <c r="AI981" s="364"/>
      <c r="AJ981" s="365"/>
      <c r="AK981" s="368"/>
      <c r="AL981" s="655"/>
      <c r="AM981" s="365"/>
      <c r="AN981" s="366"/>
      <c r="AO981" s="369" t="s">
        <v>279</v>
      </c>
      <c r="AP981" s="481"/>
      <c r="AQ981" s="380" t="s">
        <v>8287</v>
      </c>
      <c r="AR981" s="653" t="s">
        <v>7472</v>
      </c>
      <c r="AS981" s="353"/>
      <c r="AT981" s="382">
        <v>7.0</v>
      </c>
      <c r="AU981" s="657">
        <v>93.0</v>
      </c>
      <c r="AV981" s="382">
        <v>0.0</v>
      </c>
      <c r="AW981" s="658">
        <v>100.0</v>
      </c>
      <c r="AX981" s="393" t="s">
        <v>3053</v>
      </c>
    </row>
    <row r="982">
      <c r="A982" s="480" t="s">
        <v>5742</v>
      </c>
      <c r="B982" s="433">
        <v>46172.0</v>
      </c>
      <c r="C982" s="434" t="s">
        <v>8288</v>
      </c>
      <c r="D982" s="363" t="s">
        <v>8289</v>
      </c>
      <c r="E982" s="367"/>
      <c r="F982" s="365"/>
      <c r="G982" s="368"/>
      <c r="H982" s="655"/>
      <c r="I982" s="365"/>
      <c r="J982" s="366"/>
      <c r="K982" s="367"/>
      <c r="L982" s="365"/>
      <c r="M982" s="368"/>
      <c r="N982" s="655"/>
      <c r="O982" s="365"/>
      <c r="P982" s="366"/>
      <c r="Q982" s="367"/>
      <c r="R982" s="365"/>
      <c r="S982" s="368"/>
      <c r="T982" s="655"/>
      <c r="U982" s="365"/>
      <c r="V982" s="366"/>
      <c r="W982" s="364"/>
      <c r="X982" s="365"/>
      <c r="Y982" s="368"/>
      <c r="Z982" s="655"/>
      <c r="AA982" s="365"/>
      <c r="AB982" s="366"/>
      <c r="AC982" s="364"/>
      <c r="AD982" s="365"/>
      <c r="AE982" s="368"/>
      <c r="AF982" s="655"/>
      <c r="AG982" s="365"/>
      <c r="AH982" s="366"/>
      <c r="AI982" s="364"/>
      <c r="AJ982" s="365"/>
      <c r="AK982" s="368"/>
      <c r="AL982" s="655"/>
      <c r="AM982" s="365"/>
      <c r="AN982" s="366"/>
      <c r="AO982" s="369" t="s">
        <v>1626</v>
      </c>
      <c r="AP982" s="481"/>
      <c r="AQ982" s="372"/>
      <c r="AR982" s="653"/>
      <c r="AS982" s="353"/>
      <c r="AT982" s="382" t="s">
        <v>2869</v>
      </c>
      <c r="AU982" s="657" t="s">
        <v>2869</v>
      </c>
      <c r="AV982" s="382" t="s">
        <v>2869</v>
      </c>
      <c r="AW982" s="658" t="s">
        <v>2869</v>
      </c>
      <c r="AX982" s="359"/>
    </row>
    <row r="983">
      <c r="A983" s="480" t="s">
        <v>5742</v>
      </c>
      <c r="B983" s="433">
        <v>46172.0</v>
      </c>
      <c r="C983" s="434" t="s">
        <v>6708</v>
      </c>
      <c r="D983" s="363" t="s">
        <v>6709</v>
      </c>
      <c r="E983" s="367"/>
      <c r="F983" s="365"/>
      <c r="G983" s="368"/>
      <c r="H983" s="655"/>
      <c r="I983" s="365"/>
      <c r="J983" s="366"/>
      <c r="K983" s="367"/>
      <c r="L983" s="365"/>
      <c r="M983" s="368"/>
      <c r="N983" s="655"/>
      <c r="O983" s="365"/>
      <c r="P983" s="366"/>
      <c r="Q983" s="367"/>
      <c r="R983" s="365"/>
      <c r="S983" s="368"/>
      <c r="T983" s="655"/>
      <c r="U983" s="365"/>
      <c r="V983" s="366"/>
      <c r="W983" s="364"/>
      <c r="X983" s="365"/>
      <c r="Y983" s="368"/>
      <c r="Z983" s="655"/>
      <c r="AA983" s="365"/>
      <c r="AB983" s="366"/>
      <c r="AC983" s="364"/>
      <c r="AD983" s="365"/>
      <c r="AE983" s="368"/>
      <c r="AF983" s="655"/>
      <c r="AG983" s="365"/>
      <c r="AH983" s="366"/>
      <c r="AI983" s="364"/>
      <c r="AJ983" s="365"/>
      <c r="AK983" s="368"/>
      <c r="AL983" s="655"/>
      <c r="AM983" s="365"/>
      <c r="AN983" s="366"/>
      <c r="AO983" s="369" t="s">
        <v>2150</v>
      </c>
      <c r="AP983" s="481"/>
      <c r="AQ983" s="372"/>
      <c r="AR983" s="653" t="s">
        <v>7472</v>
      </c>
      <c r="AS983" s="353"/>
      <c r="AT983" s="382">
        <v>0.0</v>
      </c>
      <c r="AU983" s="657">
        <v>100.0</v>
      </c>
      <c r="AV983" s="382">
        <v>0.0</v>
      </c>
      <c r="AW983" s="658">
        <v>100.0</v>
      </c>
      <c r="AX983" s="393" t="s">
        <v>3039</v>
      </c>
    </row>
    <row r="984">
      <c r="A984" s="480" t="s">
        <v>5742</v>
      </c>
      <c r="B984" s="433">
        <v>46172.0</v>
      </c>
      <c r="C984" s="434" t="s">
        <v>6710</v>
      </c>
      <c r="D984" s="363" t="s">
        <v>6711</v>
      </c>
      <c r="E984" s="367"/>
      <c r="F984" s="365"/>
      <c r="G984" s="368"/>
      <c r="H984" s="655"/>
      <c r="I984" s="365"/>
      <c r="J984" s="366"/>
      <c r="K984" s="367"/>
      <c r="L984" s="365"/>
      <c r="M984" s="368"/>
      <c r="N984" s="655"/>
      <c r="O984" s="365"/>
      <c r="P984" s="366"/>
      <c r="Q984" s="367"/>
      <c r="R984" s="365"/>
      <c r="S984" s="368"/>
      <c r="T984" s="655"/>
      <c r="U984" s="365"/>
      <c r="V984" s="366"/>
      <c r="W984" s="364"/>
      <c r="X984" s="365"/>
      <c r="Y984" s="368"/>
      <c r="Z984" s="655"/>
      <c r="AA984" s="365"/>
      <c r="AB984" s="366"/>
      <c r="AC984" s="364"/>
      <c r="AD984" s="365"/>
      <c r="AE984" s="368"/>
      <c r="AF984" s="655"/>
      <c r="AG984" s="365"/>
      <c r="AH984" s="366"/>
      <c r="AI984" s="364"/>
      <c r="AJ984" s="365"/>
      <c r="AK984" s="368"/>
      <c r="AL984" s="655"/>
      <c r="AM984" s="365"/>
      <c r="AN984" s="366"/>
      <c r="AO984" s="369" t="s">
        <v>2937</v>
      </c>
      <c r="AP984" s="481"/>
      <c r="AQ984" s="372"/>
      <c r="AR984" s="653"/>
      <c r="AS984" s="353"/>
      <c r="AT984" s="382" t="s">
        <v>2869</v>
      </c>
      <c r="AU984" s="657" t="s">
        <v>2869</v>
      </c>
      <c r="AV984" s="382" t="s">
        <v>2869</v>
      </c>
      <c r="AW984" s="658" t="s">
        <v>2869</v>
      </c>
      <c r="AX984" s="393"/>
    </row>
    <row r="985">
      <c r="A985" s="480" t="s">
        <v>5742</v>
      </c>
      <c r="B985" s="433">
        <v>46172.0</v>
      </c>
      <c r="C985" s="434" t="s">
        <v>6712</v>
      </c>
      <c r="D985" s="363" t="s">
        <v>6713</v>
      </c>
      <c r="E985" s="367"/>
      <c r="F985" s="365"/>
      <c r="G985" s="368"/>
      <c r="H985" s="655"/>
      <c r="I985" s="365"/>
      <c r="J985" s="366"/>
      <c r="K985" s="367"/>
      <c r="L985" s="365"/>
      <c r="M985" s="368"/>
      <c r="N985" s="655"/>
      <c r="O985" s="365"/>
      <c r="P985" s="366"/>
      <c r="Q985" s="367"/>
      <c r="R985" s="365"/>
      <c r="S985" s="368"/>
      <c r="T985" s="655"/>
      <c r="U985" s="365"/>
      <c r="V985" s="366"/>
      <c r="W985" s="364"/>
      <c r="X985" s="365"/>
      <c r="Y985" s="368"/>
      <c r="Z985" s="655"/>
      <c r="AA985" s="365"/>
      <c r="AB985" s="366"/>
      <c r="AC985" s="364"/>
      <c r="AD985" s="365"/>
      <c r="AE985" s="368"/>
      <c r="AF985" s="655"/>
      <c r="AG985" s="365"/>
      <c r="AH985" s="366"/>
      <c r="AI985" s="364"/>
      <c r="AJ985" s="365"/>
      <c r="AK985" s="368"/>
      <c r="AL985" s="655"/>
      <c r="AM985" s="365"/>
      <c r="AN985" s="366"/>
      <c r="AO985" s="369" t="s">
        <v>3020</v>
      </c>
      <c r="AP985" s="481"/>
      <c r="AQ985" s="372"/>
      <c r="AR985" s="653" t="s">
        <v>7472</v>
      </c>
      <c r="AS985" s="353"/>
      <c r="AT985" s="382">
        <v>0.0</v>
      </c>
      <c r="AU985" s="657">
        <v>100.0</v>
      </c>
      <c r="AV985" s="382">
        <v>0.0</v>
      </c>
      <c r="AW985" s="658">
        <v>100.0</v>
      </c>
      <c r="AX985" s="393" t="s">
        <v>3049</v>
      </c>
    </row>
    <row r="986">
      <c r="A986" s="480" t="s">
        <v>5742</v>
      </c>
      <c r="B986" s="433">
        <v>46172.0</v>
      </c>
      <c r="C986" s="434" t="s">
        <v>6714</v>
      </c>
      <c r="D986" s="363" t="s">
        <v>6715</v>
      </c>
      <c r="E986" s="367"/>
      <c r="F986" s="365"/>
      <c r="G986" s="368"/>
      <c r="H986" s="655"/>
      <c r="I986" s="365"/>
      <c r="J986" s="366"/>
      <c r="K986" s="367"/>
      <c r="L986" s="365"/>
      <c r="M986" s="368"/>
      <c r="N986" s="655"/>
      <c r="O986" s="365"/>
      <c r="P986" s="366"/>
      <c r="Q986" s="367"/>
      <c r="R986" s="365"/>
      <c r="S986" s="368"/>
      <c r="T986" s="655"/>
      <c r="U986" s="365"/>
      <c r="V986" s="366"/>
      <c r="W986" s="364"/>
      <c r="X986" s="365"/>
      <c r="Y986" s="368"/>
      <c r="Z986" s="655"/>
      <c r="AA986" s="365"/>
      <c r="AB986" s="366"/>
      <c r="AC986" s="364"/>
      <c r="AD986" s="365"/>
      <c r="AE986" s="368"/>
      <c r="AF986" s="655"/>
      <c r="AG986" s="365"/>
      <c r="AH986" s="366"/>
      <c r="AI986" s="364"/>
      <c r="AJ986" s="365"/>
      <c r="AK986" s="368"/>
      <c r="AL986" s="655"/>
      <c r="AM986" s="365"/>
      <c r="AN986" s="366"/>
      <c r="AO986" s="369" t="s">
        <v>2877</v>
      </c>
      <c r="AP986" s="481"/>
      <c r="AQ986" s="372"/>
      <c r="AR986" s="653"/>
      <c r="AS986" s="353"/>
      <c r="AT986" s="382" t="s">
        <v>2869</v>
      </c>
      <c r="AU986" s="657" t="s">
        <v>2869</v>
      </c>
      <c r="AV986" s="382" t="s">
        <v>2869</v>
      </c>
      <c r="AW986" s="658" t="s">
        <v>2869</v>
      </c>
      <c r="AX986" s="359"/>
    </row>
    <row r="987">
      <c r="A987" s="480" t="s">
        <v>5742</v>
      </c>
      <c r="B987" s="433">
        <v>46172.0</v>
      </c>
      <c r="C987" s="434" t="s">
        <v>6716</v>
      </c>
      <c r="D987" s="363" t="s">
        <v>6717</v>
      </c>
      <c r="E987" s="367"/>
      <c r="F987" s="365"/>
      <c r="G987" s="368"/>
      <c r="H987" s="655"/>
      <c r="I987" s="365"/>
      <c r="J987" s="366"/>
      <c r="K987" s="367"/>
      <c r="L987" s="365"/>
      <c r="M987" s="368"/>
      <c r="N987" s="655"/>
      <c r="O987" s="365"/>
      <c r="P987" s="366"/>
      <c r="Q987" s="367"/>
      <c r="R987" s="365"/>
      <c r="S987" s="368"/>
      <c r="T987" s="655"/>
      <c r="U987" s="365"/>
      <c r="V987" s="366"/>
      <c r="W987" s="364"/>
      <c r="X987" s="365"/>
      <c r="Y987" s="368"/>
      <c r="Z987" s="655"/>
      <c r="AA987" s="365"/>
      <c r="AB987" s="366"/>
      <c r="AC987" s="364"/>
      <c r="AD987" s="365"/>
      <c r="AE987" s="368"/>
      <c r="AF987" s="655"/>
      <c r="AG987" s="365"/>
      <c r="AH987" s="366"/>
      <c r="AI987" s="364"/>
      <c r="AJ987" s="365"/>
      <c r="AK987" s="368"/>
      <c r="AL987" s="655"/>
      <c r="AM987" s="365"/>
      <c r="AN987" s="366"/>
      <c r="AO987" s="369" t="s">
        <v>2941</v>
      </c>
      <c r="AP987" s="481"/>
      <c r="AQ987" s="372"/>
      <c r="AR987" s="653"/>
      <c r="AS987" s="353"/>
      <c r="AT987" s="382" t="s">
        <v>2869</v>
      </c>
      <c r="AU987" s="657" t="s">
        <v>2869</v>
      </c>
      <c r="AV987" s="382" t="s">
        <v>2869</v>
      </c>
      <c r="AW987" s="658" t="s">
        <v>2869</v>
      </c>
      <c r="AX987" s="359"/>
    </row>
    <row r="988">
      <c r="A988" s="480" t="s">
        <v>5742</v>
      </c>
      <c r="B988" s="433">
        <v>46172.0</v>
      </c>
      <c r="C988" s="434" t="s">
        <v>6718</v>
      </c>
      <c r="D988" s="363" t="s">
        <v>6719</v>
      </c>
      <c r="E988" s="367"/>
      <c r="F988" s="365"/>
      <c r="G988" s="368"/>
      <c r="H988" s="655"/>
      <c r="I988" s="365"/>
      <c r="J988" s="366"/>
      <c r="K988" s="367"/>
      <c r="L988" s="365"/>
      <c r="M988" s="368"/>
      <c r="N988" s="655"/>
      <c r="O988" s="365"/>
      <c r="P988" s="366"/>
      <c r="Q988" s="367"/>
      <c r="R988" s="365"/>
      <c r="S988" s="368"/>
      <c r="T988" s="655"/>
      <c r="U988" s="365"/>
      <c r="V988" s="366"/>
      <c r="W988" s="364"/>
      <c r="X988" s="365"/>
      <c r="Y988" s="368"/>
      <c r="Z988" s="655"/>
      <c r="AA988" s="365"/>
      <c r="AB988" s="366"/>
      <c r="AC988" s="364"/>
      <c r="AD988" s="365"/>
      <c r="AE988" s="368"/>
      <c r="AF988" s="655"/>
      <c r="AG988" s="365"/>
      <c r="AH988" s="366"/>
      <c r="AI988" s="364"/>
      <c r="AJ988" s="365"/>
      <c r="AK988" s="368"/>
      <c r="AL988" s="655"/>
      <c r="AM988" s="365"/>
      <c r="AN988" s="366"/>
      <c r="AO988" s="369" t="s">
        <v>2920</v>
      </c>
      <c r="AP988" s="481"/>
      <c r="AQ988" s="372"/>
      <c r="AR988" s="653"/>
      <c r="AS988" s="353"/>
      <c r="AT988" s="382" t="s">
        <v>2869</v>
      </c>
      <c r="AU988" s="657" t="s">
        <v>2869</v>
      </c>
      <c r="AV988" s="382" t="s">
        <v>2869</v>
      </c>
      <c r="AW988" s="658" t="s">
        <v>2869</v>
      </c>
      <c r="AX988" s="359"/>
    </row>
    <row r="989">
      <c r="A989" s="480" t="s">
        <v>5742</v>
      </c>
      <c r="B989" s="433">
        <v>46172.0</v>
      </c>
      <c r="C989" s="434" t="s">
        <v>6720</v>
      </c>
      <c r="D989" s="363" t="s">
        <v>6721</v>
      </c>
      <c r="E989" s="367"/>
      <c r="F989" s="365"/>
      <c r="G989" s="368"/>
      <c r="H989" s="655"/>
      <c r="I989" s="365"/>
      <c r="J989" s="366"/>
      <c r="K989" s="367"/>
      <c r="L989" s="365"/>
      <c r="M989" s="368"/>
      <c r="N989" s="655"/>
      <c r="O989" s="365"/>
      <c r="P989" s="366"/>
      <c r="Q989" s="367"/>
      <c r="R989" s="365"/>
      <c r="S989" s="368"/>
      <c r="T989" s="655"/>
      <c r="U989" s="365"/>
      <c r="V989" s="366"/>
      <c r="W989" s="364"/>
      <c r="X989" s="365"/>
      <c r="Y989" s="368"/>
      <c r="Z989" s="655"/>
      <c r="AA989" s="365"/>
      <c r="AB989" s="366"/>
      <c r="AC989" s="364"/>
      <c r="AD989" s="365"/>
      <c r="AE989" s="368"/>
      <c r="AF989" s="655"/>
      <c r="AG989" s="365"/>
      <c r="AH989" s="366"/>
      <c r="AI989" s="364"/>
      <c r="AJ989" s="365"/>
      <c r="AK989" s="368"/>
      <c r="AL989" s="655"/>
      <c r="AM989" s="365"/>
      <c r="AN989" s="366"/>
      <c r="AO989" s="369" t="s">
        <v>2255</v>
      </c>
      <c r="AP989" s="481"/>
      <c r="AQ989" s="372"/>
      <c r="AR989" s="653"/>
      <c r="AS989" s="353"/>
      <c r="AT989" s="382" t="s">
        <v>2869</v>
      </c>
      <c r="AU989" s="657" t="s">
        <v>2869</v>
      </c>
      <c r="AV989" s="382" t="s">
        <v>2869</v>
      </c>
      <c r="AW989" s="658" t="s">
        <v>2869</v>
      </c>
      <c r="AX989" s="359"/>
    </row>
    <row r="990">
      <c r="A990" s="480" t="s">
        <v>5742</v>
      </c>
      <c r="B990" s="433">
        <v>46172.0</v>
      </c>
      <c r="C990" s="434" t="s">
        <v>6722</v>
      </c>
      <c r="D990" s="363" t="s">
        <v>6723</v>
      </c>
      <c r="E990" s="367"/>
      <c r="F990" s="365"/>
      <c r="G990" s="368"/>
      <c r="H990" s="655"/>
      <c r="I990" s="365"/>
      <c r="J990" s="366"/>
      <c r="K990" s="367"/>
      <c r="L990" s="365"/>
      <c r="M990" s="368"/>
      <c r="N990" s="655"/>
      <c r="O990" s="365"/>
      <c r="P990" s="366"/>
      <c r="Q990" s="367"/>
      <c r="R990" s="365">
        <v>1.0</v>
      </c>
      <c r="S990" s="368"/>
      <c r="T990" s="655"/>
      <c r="U990" s="365"/>
      <c r="V990" s="366"/>
      <c r="W990" s="364"/>
      <c r="X990" s="365"/>
      <c r="Y990" s="368"/>
      <c r="Z990" s="655"/>
      <c r="AA990" s="365"/>
      <c r="AB990" s="366"/>
      <c r="AC990" s="364"/>
      <c r="AD990" s="365"/>
      <c r="AE990" s="368"/>
      <c r="AF990" s="655"/>
      <c r="AG990" s="365"/>
      <c r="AH990" s="366"/>
      <c r="AI990" s="364"/>
      <c r="AJ990" s="365"/>
      <c r="AK990" s="368"/>
      <c r="AL990" s="655"/>
      <c r="AM990" s="365"/>
      <c r="AN990" s="366"/>
      <c r="AO990" s="369" t="s">
        <v>1349</v>
      </c>
      <c r="AP990" s="481"/>
      <c r="AQ990" s="380" t="s">
        <v>8242</v>
      </c>
      <c r="AR990" s="653" t="s">
        <v>7472</v>
      </c>
      <c r="AS990" s="353"/>
      <c r="AT990" s="382">
        <v>3.0</v>
      </c>
      <c r="AU990" s="657">
        <v>97.0</v>
      </c>
      <c r="AV990" s="382">
        <v>0.0</v>
      </c>
      <c r="AW990" s="658">
        <v>100.0</v>
      </c>
      <c r="AX990" s="393" t="s">
        <v>3033</v>
      </c>
    </row>
    <row r="991">
      <c r="A991" s="480" t="s">
        <v>5742</v>
      </c>
      <c r="B991" s="433">
        <v>46172.0</v>
      </c>
      <c r="C991" s="434" t="s">
        <v>6726</v>
      </c>
      <c r="D991" s="363" t="s">
        <v>6727</v>
      </c>
      <c r="E991" s="367"/>
      <c r="F991" s="365"/>
      <c r="G991" s="368"/>
      <c r="H991" s="655"/>
      <c r="I991" s="365"/>
      <c r="J991" s="366"/>
      <c r="K991" s="367"/>
      <c r="L991" s="365"/>
      <c r="M991" s="368"/>
      <c r="N991" s="655"/>
      <c r="O991" s="365"/>
      <c r="P991" s="366"/>
      <c r="Q991" s="367"/>
      <c r="R991" s="365"/>
      <c r="S991" s="368"/>
      <c r="T991" s="655"/>
      <c r="U991" s="365"/>
      <c r="V991" s="366"/>
      <c r="W991" s="364"/>
      <c r="X991" s="365"/>
      <c r="Y991" s="368"/>
      <c r="Z991" s="655"/>
      <c r="AA991" s="365"/>
      <c r="AB991" s="366"/>
      <c r="AC991" s="364"/>
      <c r="AD991" s="365"/>
      <c r="AE991" s="368"/>
      <c r="AF991" s="655"/>
      <c r="AG991" s="365"/>
      <c r="AH991" s="366"/>
      <c r="AI991" s="364"/>
      <c r="AJ991" s="365"/>
      <c r="AK991" s="368"/>
      <c r="AL991" s="655"/>
      <c r="AM991" s="365"/>
      <c r="AN991" s="366"/>
      <c r="AO991" s="369" t="s">
        <v>263</v>
      </c>
      <c r="AP991" s="481"/>
      <c r="AQ991" s="372"/>
      <c r="AR991" s="653" t="s">
        <v>7472</v>
      </c>
      <c r="AS991" s="353"/>
      <c r="AT991" s="382">
        <v>0.0</v>
      </c>
      <c r="AU991" s="657">
        <v>100.0</v>
      </c>
      <c r="AV991" s="382">
        <v>0.0</v>
      </c>
      <c r="AW991" s="658">
        <v>100.0</v>
      </c>
      <c r="AX991" s="393" t="s">
        <v>3022</v>
      </c>
    </row>
    <row r="992">
      <c r="A992" s="480" t="s">
        <v>5742</v>
      </c>
      <c r="B992" s="433">
        <v>46172.0</v>
      </c>
      <c r="C992" s="434" t="s">
        <v>6728</v>
      </c>
      <c r="D992" s="363" t="s">
        <v>6729</v>
      </c>
      <c r="E992" s="367"/>
      <c r="F992" s="365"/>
      <c r="G992" s="368"/>
      <c r="H992" s="655"/>
      <c r="I992" s="365"/>
      <c r="J992" s="366"/>
      <c r="K992" s="367"/>
      <c r="L992" s="365"/>
      <c r="M992" s="368"/>
      <c r="N992" s="655"/>
      <c r="O992" s="365"/>
      <c r="P992" s="366"/>
      <c r="Q992" s="367"/>
      <c r="R992" s="365"/>
      <c r="S992" s="368"/>
      <c r="T992" s="655"/>
      <c r="U992" s="365"/>
      <c r="V992" s="366"/>
      <c r="W992" s="364"/>
      <c r="X992" s="365"/>
      <c r="Y992" s="368"/>
      <c r="Z992" s="655"/>
      <c r="AA992" s="365"/>
      <c r="AB992" s="366"/>
      <c r="AC992" s="364"/>
      <c r="AD992" s="365"/>
      <c r="AE992" s="368"/>
      <c r="AF992" s="655"/>
      <c r="AG992" s="365"/>
      <c r="AH992" s="366"/>
      <c r="AI992" s="364"/>
      <c r="AJ992" s="365"/>
      <c r="AK992" s="368"/>
      <c r="AL992" s="655"/>
      <c r="AM992" s="365"/>
      <c r="AN992" s="366"/>
      <c r="AO992" s="369" t="s">
        <v>2472</v>
      </c>
      <c r="AP992" s="481"/>
      <c r="AQ992" s="372"/>
      <c r="AR992" s="653" t="s">
        <v>7472</v>
      </c>
      <c r="AS992" s="353"/>
      <c r="AT992" s="382">
        <v>0.0</v>
      </c>
      <c r="AU992" s="657">
        <v>100.0</v>
      </c>
      <c r="AV992" s="382">
        <v>0.0</v>
      </c>
      <c r="AW992" s="658">
        <v>100.0</v>
      </c>
      <c r="AX992" s="393" t="s">
        <v>3049</v>
      </c>
    </row>
    <row r="993">
      <c r="A993" s="480" t="s">
        <v>5742</v>
      </c>
      <c r="B993" s="433">
        <v>46172.0</v>
      </c>
      <c r="C993" s="434" t="s">
        <v>6730</v>
      </c>
      <c r="D993" s="363" t="s">
        <v>6731</v>
      </c>
      <c r="E993" s="367"/>
      <c r="F993" s="365"/>
      <c r="G993" s="368"/>
      <c r="H993" s="655"/>
      <c r="I993" s="365"/>
      <c r="J993" s="366"/>
      <c r="K993" s="367"/>
      <c r="L993" s="365"/>
      <c r="M993" s="368"/>
      <c r="N993" s="655"/>
      <c r="O993" s="365"/>
      <c r="P993" s="366"/>
      <c r="Q993" s="367"/>
      <c r="R993" s="365"/>
      <c r="S993" s="368"/>
      <c r="T993" s="655"/>
      <c r="U993" s="365"/>
      <c r="V993" s="366"/>
      <c r="W993" s="364"/>
      <c r="X993" s="365"/>
      <c r="Y993" s="368"/>
      <c r="Z993" s="655"/>
      <c r="AA993" s="365"/>
      <c r="AB993" s="366"/>
      <c r="AC993" s="364"/>
      <c r="AD993" s="365"/>
      <c r="AE993" s="368"/>
      <c r="AF993" s="655"/>
      <c r="AG993" s="365"/>
      <c r="AH993" s="366"/>
      <c r="AI993" s="364"/>
      <c r="AJ993" s="365"/>
      <c r="AK993" s="368"/>
      <c r="AL993" s="655"/>
      <c r="AM993" s="365"/>
      <c r="AN993" s="366"/>
      <c r="AO993" s="369" t="s">
        <v>270</v>
      </c>
      <c r="AP993" s="481"/>
      <c r="AQ993" s="372"/>
      <c r="AR993" s="653"/>
      <c r="AS993" s="353"/>
      <c r="AT993" s="382" t="s">
        <v>2869</v>
      </c>
      <c r="AU993" s="657" t="s">
        <v>2869</v>
      </c>
      <c r="AV993" s="382" t="s">
        <v>2869</v>
      </c>
      <c r="AW993" s="658" t="s">
        <v>2869</v>
      </c>
      <c r="AX993" s="359"/>
    </row>
    <row r="994">
      <c r="A994" s="480" t="s">
        <v>5742</v>
      </c>
      <c r="B994" s="433">
        <v>46172.0</v>
      </c>
      <c r="C994" s="434" t="s">
        <v>6732</v>
      </c>
      <c r="D994" s="363" t="s">
        <v>6733</v>
      </c>
      <c r="E994" s="367"/>
      <c r="F994" s="365"/>
      <c r="G994" s="368"/>
      <c r="H994" s="655"/>
      <c r="I994" s="365"/>
      <c r="J994" s="366"/>
      <c r="K994" s="367"/>
      <c r="L994" s="365"/>
      <c r="M994" s="368"/>
      <c r="N994" s="655"/>
      <c r="O994" s="365"/>
      <c r="P994" s="366"/>
      <c r="Q994" s="367"/>
      <c r="R994" s="365"/>
      <c r="S994" s="368"/>
      <c r="T994" s="655"/>
      <c r="U994" s="365"/>
      <c r="V994" s="366"/>
      <c r="W994" s="364"/>
      <c r="X994" s="365"/>
      <c r="Y994" s="368"/>
      <c r="Z994" s="655"/>
      <c r="AA994" s="365"/>
      <c r="AB994" s="366"/>
      <c r="AC994" s="364"/>
      <c r="AD994" s="365"/>
      <c r="AE994" s="368"/>
      <c r="AF994" s="655"/>
      <c r="AG994" s="365"/>
      <c r="AH994" s="366"/>
      <c r="AI994" s="364"/>
      <c r="AJ994" s="365"/>
      <c r="AK994" s="368"/>
      <c r="AL994" s="655"/>
      <c r="AM994" s="365"/>
      <c r="AN994" s="366"/>
      <c r="AO994" s="369" t="s">
        <v>648</v>
      </c>
      <c r="AP994" s="481" t="s">
        <v>3027</v>
      </c>
      <c r="AQ994" s="372"/>
      <c r="AR994" s="653" t="s">
        <v>7472</v>
      </c>
      <c r="AS994" s="353"/>
      <c r="AT994" s="382">
        <v>0.0</v>
      </c>
      <c r="AU994" s="657">
        <v>100.0</v>
      </c>
      <c r="AV994" s="382">
        <v>0.0</v>
      </c>
      <c r="AW994" s="658">
        <v>100.0</v>
      </c>
      <c r="AX994" s="393" t="s">
        <v>3049</v>
      </c>
    </row>
    <row r="995">
      <c r="A995" s="480" t="s">
        <v>5742</v>
      </c>
      <c r="B995" s="433">
        <v>46172.0</v>
      </c>
      <c r="C995" s="434" t="s">
        <v>6734</v>
      </c>
      <c r="D995" s="363" t="s">
        <v>6735</v>
      </c>
      <c r="E995" s="367"/>
      <c r="F995" s="365"/>
      <c r="G995" s="368"/>
      <c r="H995" s="655"/>
      <c r="I995" s="365"/>
      <c r="J995" s="366"/>
      <c r="K995" s="367"/>
      <c r="L995" s="365"/>
      <c r="M995" s="368"/>
      <c r="N995" s="655"/>
      <c r="O995" s="365"/>
      <c r="P995" s="366"/>
      <c r="Q995" s="367"/>
      <c r="R995" s="365"/>
      <c r="S995" s="368"/>
      <c r="T995" s="655"/>
      <c r="U995" s="365"/>
      <c r="V995" s="366"/>
      <c r="W995" s="364"/>
      <c r="X995" s="365"/>
      <c r="Y995" s="368"/>
      <c r="Z995" s="655"/>
      <c r="AA995" s="365">
        <v>1.0</v>
      </c>
      <c r="AB995" s="366"/>
      <c r="AC995" s="364"/>
      <c r="AD995" s="365"/>
      <c r="AE995" s="368"/>
      <c r="AF995" s="655"/>
      <c r="AG995" s="365"/>
      <c r="AH995" s="366"/>
      <c r="AI995" s="364"/>
      <c r="AJ995" s="365"/>
      <c r="AK995" s="368"/>
      <c r="AL995" s="655"/>
      <c r="AM995" s="365"/>
      <c r="AN995" s="366"/>
      <c r="AO995" s="369" t="s">
        <v>2021</v>
      </c>
      <c r="AP995" s="481" t="s">
        <v>3031</v>
      </c>
      <c r="AQ995" s="380" t="s">
        <v>8290</v>
      </c>
      <c r="AR995" s="653" t="s">
        <v>7472</v>
      </c>
      <c r="AS995" s="353"/>
      <c r="AT995" s="382">
        <v>0.0</v>
      </c>
      <c r="AU995" s="657">
        <v>100.0</v>
      </c>
      <c r="AV995" s="382">
        <v>3.0</v>
      </c>
      <c r="AW995" s="658">
        <v>97.0</v>
      </c>
      <c r="AX995" s="393" t="s">
        <v>3049</v>
      </c>
    </row>
    <row r="996">
      <c r="A996" s="480" t="s">
        <v>5742</v>
      </c>
      <c r="B996" s="433">
        <v>46172.0</v>
      </c>
      <c r="C996" s="434" t="s">
        <v>6736</v>
      </c>
      <c r="D996" s="363" t="s">
        <v>6737</v>
      </c>
      <c r="E996" s="367"/>
      <c r="F996" s="365"/>
      <c r="G996" s="368"/>
      <c r="H996" s="655"/>
      <c r="I996" s="365"/>
      <c r="J996" s="366"/>
      <c r="K996" s="367"/>
      <c r="L996" s="365"/>
      <c r="M996" s="368"/>
      <c r="N996" s="655"/>
      <c r="O996" s="365"/>
      <c r="P996" s="366"/>
      <c r="Q996" s="367"/>
      <c r="R996" s="365"/>
      <c r="S996" s="368"/>
      <c r="T996" s="655"/>
      <c r="U996" s="365"/>
      <c r="V996" s="366"/>
      <c r="W996" s="364"/>
      <c r="X996" s="365"/>
      <c r="Y996" s="368"/>
      <c r="Z996" s="655"/>
      <c r="AA996" s="365"/>
      <c r="AB996" s="366"/>
      <c r="AC996" s="364"/>
      <c r="AD996" s="365"/>
      <c r="AE996" s="368"/>
      <c r="AF996" s="655"/>
      <c r="AG996" s="365"/>
      <c r="AH996" s="366"/>
      <c r="AI996" s="364"/>
      <c r="AJ996" s="365"/>
      <c r="AK996" s="368"/>
      <c r="AL996" s="655"/>
      <c r="AM996" s="365"/>
      <c r="AN996" s="366"/>
      <c r="AO996" s="369"/>
      <c r="AP996" s="481" t="s">
        <v>3037</v>
      </c>
      <c r="AQ996" s="372"/>
      <c r="AR996" s="653" t="s">
        <v>7472</v>
      </c>
      <c r="AS996" s="353"/>
      <c r="AT996" s="382">
        <v>0.0</v>
      </c>
      <c r="AU996" s="657">
        <v>100.0</v>
      </c>
      <c r="AV996" s="382">
        <v>0.0</v>
      </c>
      <c r="AW996" s="658">
        <v>100.0</v>
      </c>
      <c r="AX996" s="393" t="s">
        <v>3053</v>
      </c>
    </row>
    <row r="997">
      <c r="A997" s="480" t="s">
        <v>5742</v>
      </c>
      <c r="B997" s="433">
        <v>46172.0</v>
      </c>
      <c r="C997" s="434" t="s">
        <v>6738</v>
      </c>
      <c r="D997" s="363" t="s">
        <v>6739</v>
      </c>
      <c r="E997" s="367"/>
      <c r="F997" s="365"/>
      <c r="G997" s="368"/>
      <c r="H997" s="655"/>
      <c r="I997" s="365"/>
      <c r="J997" s="366"/>
      <c r="K997" s="367"/>
      <c r="L997" s="365"/>
      <c r="M997" s="368"/>
      <c r="N997" s="655"/>
      <c r="O997" s="365"/>
      <c r="P997" s="366"/>
      <c r="Q997" s="367"/>
      <c r="R997" s="365"/>
      <c r="S997" s="368"/>
      <c r="T997" s="655"/>
      <c r="U997" s="365"/>
      <c r="V997" s="366"/>
      <c r="W997" s="364"/>
      <c r="X997" s="365"/>
      <c r="Y997" s="368"/>
      <c r="Z997" s="655"/>
      <c r="AA997" s="365"/>
      <c r="AB997" s="366"/>
      <c r="AC997" s="364"/>
      <c r="AD997" s="365"/>
      <c r="AE997" s="368"/>
      <c r="AF997" s="655"/>
      <c r="AG997" s="365"/>
      <c r="AH997" s="366"/>
      <c r="AI997" s="364"/>
      <c r="AJ997" s="365"/>
      <c r="AK997" s="368"/>
      <c r="AL997" s="655"/>
      <c r="AM997" s="365"/>
      <c r="AN997" s="366"/>
      <c r="AO997" s="369" t="s">
        <v>1479</v>
      </c>
      <c r="AP997" s="481"/>
      <c r="AQ997" s="372"/>
      <c r="AR997" s="653"/>
      <c r="AS997" s="353"/>
      <c r="AT997" s="382" t="s">
        <v>2869</v>
      </c>
      <c r="AU997" s="657" t="s">
        <v>2869</v>
      </c>
      <c r="AV997" s="382" t="s">
        <v>2869</v>
      </c>
      <c r="AW997" s="658" t="s">
        <v>2869</v>
      </c>
      <c r="AX997" s="359"/>
    </row>
    <row r="998">
      <c r="A998" s="480" t="s">
        <v>5742</v>
      </c>
      <c r="B998" s="433">
        <v>46172.0</v>
      </c>
      <c r="C998" s="434" t="s">
        <v>6740</v>
      </c>
      <c r="D998" s="363" t="s">
        <v>6741</v>
      </c>
      <c r="E998" s="367"/>
      <c r="F998" s="365"/>
      <c r="G998" s="368"/>
      <c r="H998" s="655"/>
      <c r="I998" s="365"/>
      <c r="J998" s="366"/>
      <c r="K998" s="367"/>
      <c r="L998" s="365"/>
      <c r="M998" s="368"/>
      <c r="N998" s="655"/>
      <c r="O998" s="365"/>
      <c r="P998" s="366"/>
      <c r="Q998" s="367"/>
      <c r="R998" s="365"/>
      <c r="S998" s="368"/>
      <c r="T998" s="655"/>
      <c r="U998" s="365"/>
      <c r="V998" s="366"/>
      <c r="W998" s="364"/>
      <c r="X998" s="365"/>
      <c r="Y998" s="368"/>
      <c r="Z998" s="655"/>
      <c r="AA998" s="365"/>
      <c r="AB998" s="366"/>
      <c r="AC998" s="364"/>
      <c r="AD998" s="365"/>
      <c r="AE998" s="368"/>
      <c r="AF998" s="655"/>
      <c r="AG998" s="365"/>
      <c r="AH998" s="366"/>
      <c r="AI998" s="364"/>
      <c r="AJ998" s="365"/>
      <c r="AK998" s="368"/>
      <c r="AL998" s="655"/>
      <c r="AM998" s="365"/>
      <c r="AN998" s="366"/>
      <c r="AO998" s="369" t="s">
        <v>475</v>
      </c>
      <c r="AP998" s="481"/>
      <c r="AQ998" s="372"/>
      <c r="AR998" s="653"/>
      <c r="AS998" s="353"/>
      <c r="AT998" s="382" t="s">
        <v>2869</v>
      </c>
      <c r="AU998" s="657" t="s">
        <v>2869</v>
      </c>
      <c r="AV998" s="382" t="s">
        <v>2869</v>
      </c>
      <c r="AW998" s="658" t="s">
        <v>2869</v>
      </c>
      <c r="AX998" s="359"/>
    </row>
    <row r="999">
      <c r="A999" s="480" t="s">
        <v>5742</v>
      </c>
      <c r="B999" s="433">
        <v>46172.0</v>
      </c>
      <c r="C999" s="434" t="s">
        <v>6742</v>
      </c>
      <c r="D999" s="363" t="s">
        <v>6743</v>
      </c>
      <c r="E999" s="367"/>
      <c r="F999" s="365"/>
      <c r="G999" s="368"/>
      <c r="H999" s="655"/>
      <c r="I999" s="365"/>
      <c r="J999" s="366"/>
      <c r="K999" s="367"/>
      <c r="L999" s="365"/>
      <c r="M999" s="368"/>
      <c r="N999" s="655"/>
      <c r="O999" s="365"/>
      <c r="P999" s="366"/>
      <c r="Q999" s="367"/>
      <c r="R999" s="365"/>
      <c r="S999" s="368"/>
      <c r="T999" s="655"/>
      <c r="U999" s="365"/>
      <c r="V999" s="366"/>
      <c r="W999" s="364"/>
      <c r="X999" s="365"/>
      <c r="Y999" s="368"/>
      <c r="Z999" s="655"/>
      <c r="AA999" s="365"/>
      <c r="AB999" s="366"/>
      <c r="AC999" s="364"/>
      <c r="AD999" s="365"/>
      <c r="AE999" s="368"/>
      <c r="AF999" s="655"/>
      <c r="AG999" s="365"/>
      <c r="AH999" s="366"/>
      <c r="AI999" s="364"/>
      <c r="AJ999" s="365"/>
      <c r="AK999" s="368"/>
      <c r="AL999" s="655"/>
      <c r="AM999" s="365"/>
      <c r="AN999" s="366"/>
      <c r="AO999" s="369" t="s">
        <v>506</v>
      </c>
      <c r="AP999" s="481"/>
      <c r="AQ999" s="372"/>
      <c r="AR999" s="653"/>
      <c r="AS999" s="353"/>
      <c r="AT999" s="382" t="s">
        <v>2869</v>
      </c>
      <c r="AU999" s="657" t="s">
        <v>2869</v>
      </c>
      <c r="AV999" s="382" t="s">
        <v>2869</v>
      </c>
      <c r="AW999" s="658" t="s">
        <v>2869</v>
      </c>
      <c r="AX999" s="359"/>
    </row>
    <row r="1000">
      <c r="A1000" s="480" t="s">
        <v>5742</v>
      </c>
      <c r="B1000" s="433">
        <v>46172.0</v>
      </c>
      <c r="C1000" s="434" t="s">
        <v>6744</v>
      </c>
      <c r="D1000" s="363" t="s">
        <v>6745</v>
      </c>
      <c r="E1000" s="367"/>
      <c r="F1000" s="365"/>
      <c r="G1000" s="368"/>
      <c r="H1000" s="655"/>
      <c r="I1000" s="365"/>
      <c r="J1000" s="366"/>
      <c r="K1000" s="367"/>
      <c r="L1000" s="365"/>
      <c r="M1000" s="368"/>
      <c r="N1000" s="655"/>
      <c r="O1000" s="365"/>
      <c r="P1000" s="366"/>
      <c r="Q1000" s="367"/>
      <c r="R1000" s="365"/>
      <c r="S1000" s="368"/>
      <c r="T1000" s="655"/>
      <c r="U1000" s="365"/>
      <c r="V1000" s="366"/>
      <c r="W1000" s="364"/>
      <c r="X1000" s="365"/>
      <c r="Y1000" s="368"/>
      <c r="Z1000" s="655"/>
      <c r="AA1000" s="365"/>
      <c r="AB1000" s="366"/>
      <c r="AC1000" s="364"/>
      <c r="AD1000" s="365"/>
      <c r="AE1000" s="368"/>
      <c r="AF1000" s="655"/>
      <c r="AG1000" s="365"/>
      <c r="AH1000" s="366"/>
      <c r="AI1000" s="364"/>
      <c r="AJ1000" s="365"/>
      <c r="AK1000" s="368"/>
      <c r="AL1000" s="655"/>
      <c r="AM1000" s="365"/>
      <c r="AN1000" s="366"/>
      <c r="AO1000" s="369" t="s">
        <v>1891</v>
      </c>
      <c r="AP1000" s="481"/>
      <c r="AQ1000" s="372"/>
      <c r="AR1000" s="653"/>
      <c r="AS1000" s="353"/>
      <c r="AT1000" s="382" t="s">
        <v>2869</v>
      </c>
      <c r="AU1000" s="657" t="s">
        <v>2869</v>
      </c>
      <c r="AV1000" s="382" t="s">
        <v>2869</v>
      </c>
      <c r="AW1000" s="658" t="s">
        <v>2869</v>
      </c>
      <c r="AX1000" s="359"/>
    </row>
    <row r="1001">
      <c r="A1001" s="480" t="s">
        <v>5742</v>
      </c>
      <c r="B1001" s="433">
        <v>46172.0</v>
      </c>
      <c r="C1001" s="434" t="s">
        <v>6746</v>
      </c>
      <c r="D1001" s="363" t="s">
        <v>6747</v>
      </c>
      <c r="E1001" s="367"/>
      <c r="F1001" s="365"/>
      <c r="G1001" s="368"/>
      <c r="H1001" s="655"/>
      <c r="I1001" s="365"/>
      <c r="J1001" s="366"/>
      <c r="K1001" s="367"/>
      <c r="L1001" s="365"/>
      <c r="M1001" s="368"/>
      <c r="N1001" s="655"/>
      <c r="O1001" s="365"/>
      <c r="P1001" s="366"/>
      <c r="Q1001" s="367"/>
      <c r="R1001" s="365"/>
      <c r="S1001" s="368"/>
      <c r="T1001" s="655"/>
      <c r="U1001" s="365"/>
      <c r="V1001" s="366"/>
      <c r="W1001" s="364"/>
      <c r="X1001" s="365"/>
      <c r="Y1001" s="368"/>
      <c r="Z1001" s="655"/>
      <c r="AA1001" s="365"/>
      <c r="AB1001" s="366"/>
      <c r="AC1001" s="364"/>
      <c r="AD1001" s="365"/>
      <c r="AE1001" s="368"/>
      <c r="AF1001" s="655"/>
      <c r="AG1001" s="365"/>
      <c r="AH1001" s="366"/>
      <c r="AI1001" s="364"/>
      <c r="AJ1001" s="365"/>
      <c r="AK1001" s="368"/>
      <c r="AL1001" s="655"/>
      <c r="AM1001" s="365"/>
      <c r="AN1001" s="366"/>
      <c r="AO1001" s="369" t="s">
        <v>2380</v>
      </c>
      <c r="AP1001" s="481"/>
      <c r="AQ1001" s="372"/>
      <c r="AR1001" s="653"/>
      <c r="AS1001" s="353"/>
      <c r="AT1001" s="382" t="s">
        <v>2869</v>
      </c>
      <c r="AU1001" s="657" t="s">
        <v>2869</v>
      </c>
      <c r="AV1001" s="382" t="s">
        <v>2869</v>
      </c>
      <c r="AW1001" s="658" t="s">
        <v>2869</v>
      </c>
      <c r="AX1001" s="359"/>
    </row>
    <row r="1002">
      <c r="A1002" s="480" t="s">
        <v>5742</v>
      </c>
      <c r="B1002" s="433">
        <v>46172.0</v>
      </c>
      <c r="C1002" s="434" t="s">
        <v>6748</v>
      </c>
      <c r="D1002" s="363" t="s">
        <v>6749</v>
      </c>
      <c r="E1002" s="367"/>
      <c r="F1002" s="365"/>
      <c r="G1002" s="368"/>
      <c r="H1002" s="655"/>
      <c r="I1002" s="365"/>
      <c r="J1002" s="366"/>
      <c r="K1002" s="367"/>
      <c r="L1002" s="365"/>
      <c r="M1002" s="368"/>
      <c r="N1002" s="655"/>
      <c r="O1002" s="365"/>
      <c r="P1002" s="366"/>
      <c r="Q1002" s="367"/>
      <c r="R1002" s="365"/>
      <c r="S1002" s="368"/>
      <c r="T1002" s="655"/>
      <c r="U1002" s="365"/>
      <c r="V1002" s="366"/>
      <c r="W1002" s="364"/>
      <c r="X1002" s="365"/>
      <c r="Y1002" s="368"/>
      <c r="Z1002" s="655"/>
      <c r="AA1002" s="365"/>
      <c r="AB1002" s="366"/>
      <c r="AC1002" s="364"/>
      <c r="AD1002" s="365"/>
      <c r="AE1002" s="368"/>
      <c r="AF1002" s="655"/>
      <c r="AG1002" s="365"/>
      <c r="AH1002" s="366"/>
      <c r="AI1002" s="364"/>
      <c r="AJ1002" s="365"/>
      <c r="AK1002" s="368"/>
      <c r="AL1002" s="655"/>
      <c r="AM1002" s="365"/>
      <c r="AN1002" s="366"/>
      <c r="AO1002" s="369" t="s">
        <v>568</v>
      </c>
      <c r="AP1002" s="481"/>
      <c r="AQ1002" s="372"/>
      <c r="AR1002" s="653"/>
      <c r="AS1002" s="353"/>
      <c r="AT1002" s="382" t="s">
        <v>2869</v>
      </c>
      <c r="AU1002" s="657" t="s">
        <v>2869</v>
      </c>
      <c r="AV1002" s="382" t="s">
        <v>2869</v>
      </c>
      <c r="AW1002" s="658" t="s">
        <v>2869</v>
      </c>
      <c r="AX1002" s="359"/>
    </row>
    <row r="1003">
      <c r="A1003" s="480" t="s">
        <v>5742</v>
      </c>
      <c r="B1003" s="433">
        <v>46172.0</v>
      </c>
      <c r="C1003" s="434" t="s">
        <v>6750</v>
      </c>
      <c r="D1003" s="363" t="s">
        <v>6751</v>
      </c>
      <c r="E1003" s="367"/>
      <c r="F1003" s="365"/>
      <c r="G1003" s="368"/>
      <c r="H1003" s="655"/>
      <c r="I1003" s="365"/>
      <c r="J1003" s="366"/>
      <c r="K1003" s="367"/>
      <c r="L1003" s="365"/>
      <c r="M1003" s="368"/>
      <c r="N1003" s="655"/>
      <c r="O1003" s="365"/>
      <c r="P1003" s="366"/>
      <c r="Q1003" s="367"/>
      <c r="R1003" s="365"/>
      <c r="S1003" s="368"/>
      <c r="T1003" s="655"/>
      <c r="U1003" s="365"/>
      <c r="V1003" s="366"/>
      <c r="W1003" s="364"/>
      <c r="X1003" s="365"/>
      <c r="Y1003" s="368"/>
      <c r="Z1003" s="655"/>
      <c r="AA1003" s="365"/>
      <c r="AB1003" s="366"/>
      <c r="AC1003" s="364"/>
      <c r="AD1003" s="365"/>
      <c r="AE1003" s="368"/>
      <c r="AF1003" s="655"/>
      <c r="AG1003" s="365"/>
      <c r="AH1003" s="366"/>
      <c r="AI1003" s="364"/>
      <c r="AJ1003" s="365"/>
      <c r="AK1003" s="368"/>
      <c r="AL1003" s="655"/>
      <c r="AM1003" s="365"/>
      <c r="AN1003" s="366"/>
      <c r="AO1003" s="369" t="s">
        <v>323</v>
      </c>
      <c r="AP1003" s="481"/>
      <c r="AQ1003" s="372"/>
      <c r="AR1003" s="653" t="s">
        <v>7472</v>
      </c>
      <c r="AS1003" s="353"/>
      <c r="AT1003" s="382">
        <v>0.0</v>
      </c>
      <c r="AU1003" s="657">
        <v>100.0</v>
      </c>
      <c r="AV1003" s="382">
        <v>0.0</v>
      </c>
      <c r="AW1003" s="658">
        <v>100.0</v>
      </c>
      <c r="AX1003" s="393" t="s">
        <v>3037</v>
      </c>
    </row>
    <row r="1004">
      <c r="A1004" s="480" t="s">
        <v>5742</v>
      </c>
      <c r="B1004" s="433">
        <v>46172.0</v>
      </c>
      <c r="C1004" s="434" t="s">
        <v>6752</v>
      </c>
      <c r="D1004" s="363" t="s">
        <v>6753</v>
      </c>
      <c r="E1004" s="367"/>
      <c r="F1004" s="365"/>
      <c r="G1004" s="368"/>
      <c r="H1004" s="655"/>
      <c r="I1004" s="365"/>
      <c r="J1004" s="366"/>
      <c r="K1004" s="367"/>
      <c r="L1004" s="365"/>
      <c r="M1004" s="368"/>
      <c r="N1004" s="655"/>
      <c r="O1004" s="365"/>
      <c r="P1004" s="366"/>
      <c r="Q1004" s="367"/>
      <c r="R1004" s="365"/>
      <c r="S1004" s="368"/>
      <c r="T1004" s="655"/>
      <c r="U1004" s="365"/>
      <c r="V1004" s="366"/>
      <c r="W1004" s="364"/>
      <c r="X1004" s="365"/>
      <c r="Y1004" s="368"/>
      <c r="Z1004" s="655"/>
      <c r="AA1004" s="365"/>
      <c r="AB1004" s="366"/>
      <c r="AC1004" s="364"/>
      <c r="AD1004" s="365"/>
      <c r="AE1004" s="368"/>
      <c r="AF1004" s="655"/>
      <c r="AG1004" s="365"/>
      <c r="AH1004" s="366"/>
      <c r="AI1004" s="364"/>
      <c r="AJ1004" s="365"/>
      <c r="AK1004" s="368"/>
      <c r="AL1004" s="655"/>
      <c r="AM1004" s="365"/>
      <c r="AN1004" s="366"/>
      <c r="AO1004" s="369" t="s">
        <v>1443</v>
      </c>
      <c r="AP1004" s="481"/>
      <c r="AQ1004" s="372"/>
      <c r="AR1004" s="653"/>
      <c r="AS1004" s="353"/>
      <c r="AT1004" s="382" t="s">
        <v>2869</v>
      </c>
      <c r="AU1004" s="657" t="s">
        <v>2869</v>
      </c>
      <c r="AV1004" s="382" t="s">
        <v>2869</v>
      </c>
      <c r="AW1004" s="658" t="s">
        <v>2869</v>
      </c>
      <c r="AX1004" s="359"/>
    </row>
    <row r="1005">
      <c r="A1005" s="480" t="s">
        <v>5742</v>
      </c>
      <c r="B1005" s="433">
        <v>46172.0</v>
      </c>
      <c r="C1005" s="434" t="s">
        <v>6754</v>
      </c>
      <c r="D1005" s="363" t="s">
        <v>6755</v>
      </c>
      <c r="E1005" s="367"/>
      <c r="F1005" s="365"/>
      <c r="G1005" s="368"/>
      <c r="H1005" s="655"/>
      <c r="I1005" s="365"/>
      <c r="J1005" s="366"/>
      <c r="K1005" s="367"/>
      <c r="L1005" s="365"/>
      <c r="M1005" s="368"/>
      <c r="N1005" s="655"/>
      <c r="O1005" s="365"/>
      <c r="P1005" s="366"/>
      <c r="Q1005" s="367"/>
      <c r="R1005" s="365"/>
      <c r="S1005" s="368"/>
      <c r="T1005" s="655"/>
      <c r="U1005" s="365"/>
      <c r="V1005" s="366"/>
      <c r="W1005" s="364"/>
      <c r="X1005" s="365"/>
      <c r="Y1005" s="368"/>
      <c r="Z1005" s="655"/>
      <c r="AA1005" s="365"/>
      <c r="AB1005" s="366"/>
      <c r="AC1005" s="364"/>
      <c r="AD1005" s="365"/>
      <c r="AE1005" s="368"/>
      <c r="AF1005" s="655"/>
      <c r="AG1005" s="365"/>
      <c r="AH1005" s="366"/>
      <c r="AI1005" s="364"/>
      <c r="AJ1005" s="365"/>
      <c r="AK1005" s="368"/>
      <c r="AL1005" s="655"/>
      <c r="AM1005" s="365"/>
      <c r="AN1005" s="366"/>
      <c r="AO1005" s="369" t="s">
        <v>2611</v>
      </c>
      <c r="AP1005" s="481"/>
      <c r="AQ1005" s="372"/>
      <c r="AR1005" s="653"/>
      <c r="AS1005" s="353"/>
      <c r="AT1005" s="382" t="s">
        <v>2869</v>
      </c>
      <c r="AU1005" s="657" t="s">
        <v>2869</v>
      </c>
      <c r="AV1005" s="382" t="s">
        <v>2869</v>
      </c>
      <c r="AW1005" s="658" t="s">
        <v>2869</v>
      </c>
      <c r="AX1005" s="359"/>
    </row>
    <row r="1006">
      <c r="A1006" s="480" t="s">
        <v>5742</v>
      </c>
      <c r="B1006" s="433">
        <v>46172.0</v>
      </c>
      <c r="C1006" s="434" t="s">
        <v>6756</v>
      </c>
      <c r="D1006" s="363" t="s">
        <v>6757</v>
      </c>
      <c r="E1006" s="367"/>
      <c r="F1006" s="365"/>
      <c r="G1006" s="368"/>
      <c r="H1006" s="655"/>
      <c r="I1006" s="365"/>
      <c r="J1006" s="366"/>
      <c r="K1006" s="367"/>
      <c r="L1006" s="365"/>
      <c r="M1006" s="368"/>
      <c r="N1006" s="655"/>
      <c r="O1006" s="365"/>
      <c r="P1006" s="366"/>
      <c r="Q1006" s="367"/>
      <c r="R1006" s="365"/>
      <c r="S1006" s="368"/>
      <c r="T1006" s="655"/>
      <c r="U1006" s="365"/>
      <c r="V1006" s="366"/>
      <c r="W1006" s="364"/>
      <c r="X1006" s="365"/>
      <c r="Y1006" s="368"/>
      <c r="Z1006" s="655"/>
      <c r="AA1006" s="365"/>
      <c r="AB1006" s="366"/>
      <c r="AC1006" s="364"/>
      <c r="AD1006" s="365"/>
      <c r="AE1006" s="368"/>
      <c r="AF1006" s="655"/>
      <c r="AG1006" s="365"/>
      <c r="AH1006" s="366"/>
      <c r="AI1006" s="364"/>
      <c r="AJ1006" s="365"/>
      <c r="AK1006" s="368"/>
      <c r="AL1006" s="655"/>
      <c r="AM1006" s="365"/>
      <c r="AN1006" s="366"/>
      <c r="AO1006" s="369" t="s">
        <v>2913</v>
      </c>
      <c r="AP1006" s="481"/>
      <c r="AQ1006" s="372"/>
      <c r="AR1006" s="653"/>
      <c r="AS1006" s="353"/>
      <c r="AT1006" s="382" t="s">
        <v>2869</v>
      </c>
      <c r="AU1006" s="657" t="s">
        <v>2869</v>
      </c>
      <c r="AV1006" s="382" t="s">
        <v>2869</v>
      </c>
      <c r="AW1006" s="658" t="s">
        <v>2869</v>
      </c>
      <c r="AX1006" s="359"/>
    </row>
    <row r="1007">
      <c r="A1007" s="480" t="s">
        <v>5742</v>
      </c>
      <c r="B1007" s="433">
        <v>46172.0</v>
      </c>
      <c r="C1007" s="434" t="s">
        <v>6758</v>
      </c>
      <c r="D1007" s="363" t="s">
        <v>6759</v>
      </c>
      <c r="E1007" s="367"/>
      <c r="F1007" s="365"/>
      <c r="G1007" s="368"/>
      <c r="H1007" s="655"/>
      <c r="I1007" s="365"/>
      <c r="J1007" s="366"/>
      <c r="K1007" s="367"/>
      <c r="L1007" s="365"/>
      <c r="M1007" s="368"/>
      <c r="N1007" s="655"/>
      <c r="O1007" s="365"/>
      <c r="P1007" s="366"/>
      <c r="Q1007" s="367"/>
      <c r="R1007" s="365"/>
      <c r="S1007" s="368"/>
      <c r="T1007" s="655"/>
      <c r="U1007" s="365"/>
      <c r="V1007" s="366"/>
      <c r="W1007" s="364"/>
      <c r="X1007" s="365"/>
      <c r="Y1007" s="368"/>
      <c r="Z1007" s="655"/>
      <c r="AA1007" s="365"/>
      <c r="AB1007" s="366"/>
      <c r="AC1007" s="364"/>
      <c r="AD1007" s="365"/>
      <c r="AE1007" s="368"/>
      <c r="AF1007" s="655"/>
      <c r="AG1007" s="365"/>
      <c r="AH1007" s="366"/>
      <c r="AI1007" s="364"/>
      <c r="AJ1007" s="365"/>
      <c r="AK1007" s="368"/>
      <c r="AL1007" s="655"/>
      <c r="AM1007" s="365"/>
      <c r="AN1007" s="366"/>
      <c r="AO1007" s="369" t="s">
        <v>2910</v>
      </c>
      <c r="AP1007" s="481"/>
      <c r="AQ1007" s="372"/>
      <c r="AR1007" s="653" t="s">
        <v>7472</v>
      </c>
      <c r="AS1007" s="353"/>
      <c r="AT1007" s="382">
        <v>0.0</v>
      </c>
      <c r="AU1007" s="657">
        <v>100.0</v>
      </c>
      <c r="AV1007" s="382">
        <v>0.0</v>
      </c>
      <c r="AW1007" s="658">
        <v>100.0</v>
      </c>
      <c r="AX1007" s="393" t="s">
        <v>3053</v>
      </c>
    </row>
    <row r="1008">
      <c r="A1008" s="480" t="s">
        <v>5742</v>
      </c>
      <c r="B1008" s="433">
        <v>46172.0</v>
      </c>
      <c r="C1008" s="434" t="s">
        <v>6760</v>
      </c>
      <c r="D1008" s="363" t="s">
        <v>6761</v>
      </c>
      <c r="E1008" s="367"/>
      <c r="F1008" s="365"/>
      <c r="G1008" s="368"/>
      <c r="H1008" s="655"/>
      <c r="I1008" s="365"/>
      <c r="J1008" s="366"/>
      <c r="K1008" s="367"/>
      <c r="L1008" s="365"/>
      <c r="M1008" s="368"/>
      <c r="N1008" s="655"/>
      <c r="O1008" s="365"/>
      <c r="P1008" s="366"/>
      <c r="Q1008" s="367"/>
      <c r="R1008" s="365"/>
      <c r="S1008" s="368"/>
      <c r="T1008" s="655"/>
      <c r="U1008" s="365"/>
      <c r="V1008" s="366"/>
      <c r="W1008" s="364"/>
      <c r="X1008" s="365"/>
      <c r="Y1008" s="368"/>
      <c r="Z1008" s="655"/>
      <c r="AA1008" s="365"/>
      <c r="AB1008" s="366"/>
      <c r="AC1008" s="364"/>
      <c r="AD1008" s="365"/>
      <c r="AE1008" s="368"/>
      <c r="AF1008" s="655"/>
      <c r="AG1008" s="365"/>
      <c r="AH1008" s="366"/>
      <c r="AI1008" s="364"/>
      <c r="AJ1008" s="365"/>
      <c r="AK1008" s="368"/>
      <c r="AL1008" s="655"/>
      <c r="AM1008" s="365"/>
      <c r="AN1008" s="366"/>
      <c r="AO1008" s="369" t="s">
        <v>1292</v>
      </c>
      <c r="AP1008" s="481"/>
      <c r="AQ1008" s="372"/>
      <c r="AR1008" s="653"/>
      <c r="AS1008" s="353"/>
      <c r="AT1008" s="382" t="s">
        <v>2869</v>
      </c>
      <c r="AU1008" s="657" t="s">
        <v>2869</v>
      </c>
      <c r="AV1008" s="382" t="s">
        <v>2869</v>
      </c>
      <c r="AW1008" s="658" t="s">
        <v>2869</v>
      </c>
      <c r="AX1008" s="359"/>
    </row>
    <row r="1009">
      <c r="A1009" s="480" t="s">
        <v>5742</v>
      </c>
      <c r="B1009" s="433">
        <v>46172.0</v>
      </c>
      <c r="C1009" s="434" t="s">
        <v>6762</v>
      </c>
      <c r="D1009" s="363" t="s">
        <v>6763</v>
      </c>
      <c r="E1009" s="367"/>
      <c r="F1009" s="365"/>
      <c r="G1009" s="368"/>
      <c r="H1009" s="655"/>
      <c r="I1009" s="365"/>
      <c r="J1009" s="366"/>
      <c r="K1009" s="367"/>
      <c r="L1009" s="365"/>
      <c r="M1009" s="368"/>
      <c r="N1009" s="655"/>
      <c r="O1009" s="365"/>
      <c r="P1009" s="366"/>
      <c r="Q1009" s="367"/>
      <c r="R1009" s="365"/>
      <c r="S1009" s="368"/>
      <c r="T1009" s="655"/>
      <c r="U1009" s="365"/>
      <c r="V1009" s="366"/>
      <c r="W1009" s="364"/>
      <c r="X1009" s="365"/>
      <c r="Y1009" s="368"/>
      <c r="Z1009" s="655"/>
      <c r="AA1009" s="365"/>
      <c r="AB1009" s="366"/>
      <c r="AC1009" s="364"/>
      <c r="AD1009" s="365"/>
      <c r="AE1009" s="368"/>
      <c r="AF1009" s="655"/>
      <c r="AG1009" s="365"/>
      <c r="AH1009" s="366"/>
      <c r="AI1009" s="364"/>
      <c r="AJ1009" s="365"/>
      <c r="AK1009" s="368"/>
      <c r="AL1009" s="655"/>
      <c r="AM1009" s="365"/>
      <c r="AN1009" s="366"/>
      <c r="AO1009" s="369"/>
      <c r="AP1009" s="481" t="s">
        <v>843</v>
      </c>
      <c r="AQ1009" s="372"/>
      <c r="AR1009" s="653"/>
      <c r="AS1009" s="353"/>
      <c r="AT1009" s="382" t="s">
        <v>2869</v>
      </c>
      <c r="AU1009" s="657" t="s">
        <v>2869</v>
      </c>
      <c r="AV1009" s="382" t="s">
        <v>2869</v>
      </c>
      <c r="AW1009" s="658" t="s">
        <v>2869</v>
      </c>
      <c r="AX1009" s="359"/>
    </row>
    <row r="1010">
      <c r="A1010" s="480" t="s">
        <v>5742</v>
      </c>
      <c r="B1010" s="433">
        <v>46172.0</v>
      </c>
      <c r="C1010" s="434" t="s">
        <v>6764</v>
      </c>
      <c r="D1010" s="363" t="s">
        <v>6765</v>
      </c>
      <c r="E1010" s="367"/>
      <c r="F1010" s="365"/>
      <c r="G1010" s="368"/>
      <c r="H1010" s="655"/>
      <c r="I1010" s="365"/>
      <c r="J1010" s="366"/>
      <c r="K1010" s="367"/>
      <c r="L1010" s="365"/>
      <c r="M1010" s="368"/>
      <c r="N1010" s="655"/>
      <c r="O1010" s="365"/>
      <c r="P1010" s="366"/>
      <c r="Q1010" s="367"/>
      <c r="R1010" s="365"/>
      <c r="S1010" s="368"/>
      <c r="T1010" s="655"/>
      <c r="U1010" s="365"/>
      <c r="V1010" s="366"/>
      <c r="W1010" s="364"/>
      <c r="X1010" s="365"/>
      <c r="Y1010" s="368"/>
      <c r="Z1010" s="655"/>
      <c r="AA1010" s="365"/>
      <c r="AB1010" s="366"/>
      <c r="AC1010" s="364"/>
      <c r="AD1010" s="365"/>
      <c r="AE1010" s="368"/>
      <c r="AF1010" s="655"/>
      <c r="AG1010" s="365"/>
      <c r="AH1010" s="366"/>
      <c r="AI1010" s="364"/>
      <c r="AJ1010" s="365"/>
      <c r="AK1010" s="368"/>
      <c r="AL1010" s="655"/>
      <c r="AM1010" s="365"/>
      <c r="AN1010" s="366"/>
      <c r="AO1010" s="369" t="s">
        <v>2918</v>
      </c>
      <c r="AP1010" s="481"/>
      <c r="AQ1010" s="372"/>
      <c r="AR1010" s="653"/>
      <c r="AS1010" s="353"/>
      <c r="AT1010" s="382" t="s">
        <v>2869</v>
      </c>
      <c r="AU1010" s="657" t="s">
        <v>2869</v>
      </c>
      <c r="AV1010" s="382" t="s">
        <v>2869</v>
      </c>
      <c r="AW1010" s="658" t="s">
        <v>2869</v>
      </c>
      <c r="AX1010" s="359"/>
    </row>
    <row r="1011">
      <c r="A1011" s="480" t="s">
        <v>5742</v>
      </c>
      <c r="B1011" s="433">
        <v>46172.0</v>
      </c>
      <c r="C1011" s="434" t="s">
        <v>6766</v>
      </c>
      <c r="D1011" s="363" t="s">
        <v>6767</v>
      </c>
      <c r="E1011" s="367"/>
      <c r="F1011" s="365"/>
      <c r="G1011" s="368"/>
      <c r="H1011" s="655"/>
      <c r="I1011" s="365"/>
      <c r="J1011" s="366"/>
      <c r="K1011" s="367"/>
      <c r="L1011" s="365"/>
      <c r="M1011" s="368"/>
      <c r="N1011" s="655"/>
      <c r="O1011" s="365"/>
      <c r="P1011" s="366"/>
      <c r="Q1011" s="367"/>
      <c r="R1011" s="365"/>
      <c r="S1011" s="368"/>
      <c r="T1011" s="655"/>
      <c r="U1011" s="365"/>
      <c r="V1011" s="366"/>
      <c r="W1011" s="364"/>
      <c r="X1011" s="365"/>
      <c r="Y1011" s="368"/>
      <c r="Z1011" s="655"/>
      <c r="AA1011" s="365"/>
      <c r="AB1011" s="366"/>
      <c r="AC1011" s="364"/>
      <c r="AD1011" s="365"/>
      <c r="AE1011" s="368"/>
      <c r="AF1011" s="655"/>
      <c r="AG1011" s="365"/>
      <c r="AH1011" s="366"/>
      <c r="AI1011" s="364"/>
      <c r="AJ1011" s="365"/>
      <c r="AK1011" s="368"/>
      <c r="AL1011" s="655"/>
      <c r="AM1011" s="365"/>
      <c r="AN1011" s="366"/>
      <c r="AO1011" s="369" t="s">
        <v>1062</v>
      </c>
      <c r="AP1011" s="481"/>
      <c r="AQ1011" s="372"/>
      <c r="AR1011" s="653"/>
      <c r="AS1011" s="353"/>
      <c r="AT1011" s="382" t="s">
        <v>2869</v>
      </c>
      <c r="AU1011" s="657" t="s">
        <v>2869</v>
      </c>
      <c r="AV1011" s="382" t="s">
        <v>2869</v>
      </c>
      <c r="AW1011" s="658" t="s">
        <v>2869</v>
      </c>
      <c r="AX1011" s="359"/>
    </row>
    <row r="1012">
      <c r="A1012" s="480" t="s">
        <v>5742</v>
      </c>
      <c r="B1012" s="433">
        <v>46172.0</v>
      </c>
      <c r="C1012" s="434" t="s">
        <v>6768</v>
      </c>
      <c r="D1012" s="363" t="s">
        <v>6769</v>
      </c>
      <c r="E1012" s="367"/>
      <c r="F1012" s="365"/>
      <c r="G1012" s="368"/>
      <c r="H1012" s="655"/>
      <c r="I1012" s="365"/>
      <c r="J1012" s="366"/>
      <c r="K1012" s="367"/>
      <c r="L1012" s="365"/>
      <c r="M1012" s="368"/>
      <c r="N1012" s="655"/>
      <c r="O1012" s="365"/>
      <c r="P1012" s="366"/>
      <c r="Q1012" s="367"/>
      <c r="R1012" s="365"/>
      <c r="S1012" s="368"/>
      <c r="T1012" s="655"/>
      <c r="U1012" s="365"/>
      <c r="V1012" s="366"/>
      <c r="W1012" s="364"/>
      <c r="X1012" s="365"/>
      <c r="Y1012" s="368"/>
      <c r="Z1012" s="655"/>
      <c r="AA1012" s="365"/>
      <c r="AB1012" s="366"/>
      <c r="AC1012" s="364"/>
      <c r="AD1012" s="365"/>
      <c r="AE1012" s="368"/>
      <c r="AF1012" s="655"/>
      <c r="AG1012" s="365"/>
      <c r="AH1012" s="366"/>
      <c r="AI1012" s="364"/>
      <c r="AJ1012" s="365"/>
      <c r="AK1012" s="368"/>
      <c r="AL1012" s="655"/>
      <c r="AM1012" s="365"/>
      <c r="AN1012" s="366"/>
      <c r="AO1012" s="369" t="s">
        <v>2907</v>
      </c>
      <c r="AP1012" s="481"/>
      <c r="AQ1012" s="372"/>
      <c r="AR1012" s="653" t="s">
        <v>7472</v>
      </c>
      <c r="AS1012" s="353"/>
      <c r="AT1012" s="382">
        <v>0.0</v>
      </c>
      <c r="AU1012" s="657">
        <v>100.0</v>
      </c>
      <c r="AV1012" s="382">
        <v>0.0</v>
      </c>
      <c r="AW1012" s="658">
        <v>100.0</v>
      </c>
      <c r="AX1012" s="393" t="s">
        <v>3031</v>
      </c>
    </row>
    <row r="1013">
      <c r="A1013" s="480" t="s">
        <v>5742</v>
      </c>
      <c r="B1013" s="433">
        <v>46172.0</v>
      </c>
      <c r="C1013" s="434" t="s">
        <v>6770</v>
      </c>
      <c r="D1013" s="363" t="s">
        <v>6771</v>
      </c>
      <c r="E1013" s="367"/>
      <c r="F1013" s="365"/>
      <c r="G1013" s="368"/>
      <c r="H1013" s="655"/>
      <c r="I1013" s="365"/>
      <c r="J1013" s="366"/>
      <c r="K1013" s="367"/>
      <c r="L1013" s="365"/>
      <c r="M1013" s="368"/>
      <c r="N1013" s="655"/>
      <c r="O1013" s="365"/>
      <c r="P1013" s="366"/>
      <c r="Q1013" s="367"/>
      <c r="R1013" s="365"/>
      <c r="S1013" s="368"/>
      <c r="T1013" s="655"/>
      <c r="U1013" s="365"/>
      <c r="V1013" s="366"/>
      <c r="W1013" s="364"/>
      <c r="X1013" s="365"/>
      <c r="Y1013" s="368"/>
      <c r="Z1013" s="655"/>
      <c r="AA1013" s="365"/>
      <c r="AB1013" s="366"/>
      <c r="AC1013" s="364"/>
      <c r="AD1013" s="365"/>
      <c r="AE1013" s="368"/>
      <c r="AF1013" s="655"/>
      <c r="AG1013" s="365"/>
      <c r="AH1013" s="366"/>
      <c r="AI1013" s="364"/>
      <c r="AJ1013" s="365"/>
      <c r="AK1013" s="368"/>
      <c r="AL1013" s="655"/>
      <c r="AM1013" s="365"/>
      <c r="AN1013" s="366"/>
      <c r="AO1013" s="369" t="s">
        <v>634</v>
      </c>
      <c r="AP1013" s="481"/>
      <c r="AQ1013" s="372"/>
      <c r="AR1013" s="653"/>
      <c r="AS1013" s="353"/>
      <c r="AT1013" s="382" t="s">
        <v>2869</v>
      </c>
      <c r="AU1013" s="657" t="s">
        <v>2869</v>
      </c>
      <c r="AV1013" s="382" t="s">
        <v>2869</v>
      </c>
      <c r="AW1013" s="658" t="s">
        <v>2869</v>
      </c>
      <c r="AX1013" s="359"/>
    </row>
    <row r="1014">
      <c r="A1014" s="480" t="s">
        <v>5742</v>
      </c>
      <c r="B1014" s="433">
        <v>46172.0</v>
      </c>
      <c r="C1014" s="434" t="s">
        <v>6772</v>
      </c>
      <c r="D1014" s="363" t="s">
        <v>6773</v>
      </c>
      <c r="E1014" s="367"/>
      <c r="F1014" s="365"/>
      <c r="G1014" s="368"/>
      <c r="H1014" s="655"/>
      <c r="I1014" s="365"/>
      <c r="J1014" s="366"/>
      <c r="K1014" s="367"/>
      <c r="L1014" s="365"/>
      <c r="M1014" s="368"/>
      <c r="N1014" s="655"/>
      <c r="O1014" s="365"/>
      <c r="P1014" s="366"/>
      <c r="Q1014" s="367"/>
      <c r="R1014" s="365"/>
      <c r="S1014" s="368"/>
      <c r="T1014" s="655"/>
      <c r="U1014" s="365"/>
      <c r="V1014" s="366"/>
      <c r="W1014" s="364"/>
      <c r="X1014" s="365"/>
      <c r="Y1014" s="368"/>
      <c r="Z1014" s="655"/>
      <c r="AA1014" s="365"/>
      <c r="AB1014" s="366"/>
      <c r="AC1014" s="364"/>
      <c r="AD1014" s="365"/>
      <c r="AE1014" s="368"/>
      <c r="AF1014" s="655"/>
      <c r="AG1014" s="365"/>
      <c r="AH1014" s="366"/>
      <c r="AI1014" s="364"/>
      <c r="AJ1014" s="365"/>
      <c r="AK1014" s="368"/>
      <c r="AL1014" s="655"/>
      <c r="AM1014" s="365"/>
      <c r="AN1014" s="366"/>
      <c r="AO1014" s="369"/>
      <c r="AP1014" s="481" t="s">
        <v>3022</v>
      </c>
      <c r="AQ1014" s="372"/>
      <c r="AR1014" s="653"/>
      <c r="AS1014" s="353"/>
      <c r="AT1014" s="382" t="s">
        <v>2869</v>
      </c>
      <c r="AU1014" s="657" t="s">
        <v>2869</v>
      </c>
      <c r="AV1014" s="382" t="s">
        <v>2869</v>
      </c>
      <c r="AW1014" s="658" t="s">
        <v>2869</v>
      </c>
      <c r="AX1014" s="359"/>
    </row>
    <row r="1015">
      <c r="A1015" s="480" t="s">
        <v>5742</v>
      </c>
      <c r="B1015" s="433">
        <v>46172.0</v>
      </c>
      <c r="C1015" s="434" t="s">
        <v>6774</v>
      </c>
      <c r="D1015" s="363" t="s">
        <v>6775</v>
      </c>
      <c r="E1015" s="367"/>
      <c r="F1015" s="365"/>
      <c r="G1015" s="368"/>
      <c r="H1015" s="655"/>
      <c r="I1015" s="365"/>
      <c r="J1015" s="366"/>
      <c r="K1015" s="367"/>
      <c r="L1015" s="365"/>
      <c r="M1015" s="368"/>
      <c r="N1015" s="655"/>
      <c r="O1015" s="365"/>
      <c r="P1015" s="366"/>
      <c r="Q1015" s="367"/>
      <c r="R1015" s="365"/>
      <c r="S1015" s="368"/>
      <c r="T1015" s="655"/>
      <c r="U1015" s="365"/>
      <c r="V1015" s="366"/>
      <c r="W1015" s="364"/>
      <c r="X1015" s="365"/>
      <c r="Y1015" s="368"/>
      <c r="Z1015" s="655"/>
      <c r="AA1015" s="365"/>
      <c r="AB1015" s="366"/>
      <c r="AC1015" s="364"/>
      <c r="AD1015" s="365"/>
      <c r="AE1015" s="368"/>
      <c r="AF1015" s="655"/>
      <c r="AG1015" s="365"/>
      <c r="AH1015" s="366"/>
      <c r="AI1015" s="364"/>
      <c r="AJ1015" s="365"/>
      <c r="AK1015" s="368"/>
      <c r="AL1015" s="655"/>
      <c r="AM1015" s="365"/>
      <c r="AN1015" s="366"/>
      <c r="AO1015" s="369" t="s">
        <v>464</v>
      </c>
      <c r="AP1015" s="481" t="s">
        <v>1174</v>
      </c>
      <c r="AQ1015" s="372"/>
      <c r="AR1015" s="653" t="s">
        <v>7472</v>
      </c>
      <c r="AS1015" s="353"/>
      <c r="AT1015" s="382">
        <v>0.0</v>
      </c>
      <c r="AU1015" s="657">
        <v>100.0</v>
      </c>
      <c r="AV1015" s="382">
        <v>0.0</v>
      </c>
      <c r="AW1015" s="658">
        <v>100.0</v>
      </c>
      <c r="AX1015" s="393" t="s">
        <v>3049</v>
      </c>
    </row>
    <row r="1016">
      <c r="A1016" s="480" t="s">
        <v>5742</v>
      </c>
      <c r="B1016" s="433">
        <v>46172.0</v>
      </c>
      <c r="C1016" s="434" t="s">
        <v>6776</v>
      </c>
      <c r="D1016" s="363" t="s">
        <v>6777</v>
      </c>
      <c r="E1016" s="367"/>
      <c r="F1016" s="365"/>
      <c r="G1016" s="368"/>
      <c r="H1016" s="655"/>
      <c r="I1016" s="365"/>
      <c r="J1016" s="366"/>
      <c r="K1016" s="367"/>
      <c r="L1016" s="365"/>
      <c r="M1016" s="368"/>
      <c r="N1016" s="655"/>
      <c r="O1016" s="365"/>
      <c r="P1016" s="366"/>
      <c r="Q1016" s="367"/>
      <c r="R1016" s="365"/>
      <c r="S1016" s="368"/>
      <c r="T1016" s="655"/>
      <c r="U1016" s="365"/>
      <c r="V1016" s="366"/>
      <c r="W1016" s="364"/>
      <c r="X1016" s="365"/>
      <c r="Y1016" s="368"/>
      <c r="Z1016" s="655"/>
      <c r="AA1016" s="365"/>
      <c r="AB1016" s="366"/>
      <c r="AC1016" s="364"/>
      <c r="AD1016" s="365"/>
      <c r="AE1016" s="368"/>
      <c r="AF1016" s="655"/>
      <c r="AG1016" s="365"/>
      <c r="AH1016" s="366"/>
      <c r="AI1016" s="364"/>
      <c r="AJ1016" s="365"/>
      <c r="AK1016" s="368"/>
      <c r="AL1016" s="655"/>
      <c r="AM1016" s="365"/>
      <c r="AN1016" s="366"/>
      <c r="AO1016" s="369" t="s">
        <v>2963</v>
      </c>
      <c r="AP1016" s="481"/>
      <c r="AQ1016" s="372"/>
      <c r="AR1016" s="653"/>
      <c r="AS1016" s="353"/>
      <c r="AT1016" s="382" t="s">
        <v>2869</v>
      </c>
      <c r="AU1016" s="657" t="s">
        <v>2869</v>
      </c>
      <c r="AV1016" s="382" t="s">
        <v>2869</v>
      </c>
      <c r="AW1016" s="658" t="s">
        <v>2869</v>
      </c>
      <c r="AX1016" s="359"/>
    </row>
    <row r="1017">
      <c r="A1017" s="480" t="s">
        <v>5742</v>
      </c>
      <c r="B1017" s="433">
        <v>46172.0</v>
      </c>
      <c r="C1017" s="434" t="s">
        <v>6778</v>
      </c>
      <c r="D1017" s="363" t="s">
        <v>6779</v>
      </c>
      <c r="E1017" s="367"/>
      <c r="F1017" s="365"/>
      <c r="G1017" s="368"/>
      <c r="H1017" s="655"/>
      <c r="I1017" s="365"/>
      <c r="J1017" s="366"/>
      <c r="K1017" s="367"/>
      <c r="L1017" s="365"/>
      <c r="M1017" s="368"/>
      <c r="N1017" s="655"/>
      <c r="O1017" s="365"/>
      <c r="P1017" s="366"/>
      <c r="Q1017" s="367"/>
      <c r="R1017" s="365"/>
      <c r="S1017" s="368"/>
      <c r="T1017" s="655"/>
      <c r="U1017" s="365"/>
      <c r="V1017" s="366"/>
      <c r="W1017" s="364"/>
      <c r="X1017" s="365"/>
      <c r="Y1017" s="368"/>
      <c r="Z1017" s="655"/>
      <c r="AA1017" s="365"/>
      <c r="AB1017" s="366"/>
      <c r="AC1017" s="364"/>
      <c r="AD1017" s="365"/>
      <c r="AE1017" s="368"/>
      <c r="AF1017" s="655"/>
      <c r="AG1017" s="365"/>
      <c r="AH1017" s="366"/>
      <c r="AI1017" s="364"/>
      <c r="AJ1017" s="365"/>
      <c r="AK1017" s="368"/>
      <c r="AL1017" s="655"/>
      <c r="AM1017" s="365"/>
      <c r="AN1017" s="366"/>
      <c r="AO1017" s="369" t="s">
        <v>544</v>
      </c>
      <c r="AP1017" s="481"/>
      <c r="AQ1017" s="372"/>
      <c r="AR1017" s="653"/>
      <c r="AS1017" s="353"/>
      <c r="AT1017" s="382" t="s">
        <v>2869</v>
      </c>
      <c r="AU1017" s="657" t="s">
        <v>2869</v>
      </c>
      <c r="AV1017" s="382" t="s">
        <v>2869</v>
      </c>
      <c r="AW1017" s="658" t="s">
        <v>2869</v>
      </c>
      <c r="AX1017" s="359"/>
    </row>
    <row r="1018">
      <c r="A1018" s="480" t="s">
        <v>5742</v>
      </c>
      <c r="B1018" s="433">
        <v>46172.0</v>
      </c>
      <c r="C1018" s="434" t="s">
        <v>6780</v>
      </c>
      <c r="D1018" s="363" t="s">
        <v>6781</v>
      </c>
      <c r="E1018" s="367"/>
      <c r="F1018" s="365"/>
      <c r="G1018" s="368"/>
      <c r="H1018" s="655"/>
      <c r="I1018" s="365"/>
      <c r="J1018" s="366"/>
      <c r="K1018" s="367"/>
      <c r="L1018" s="365"/>
      <c r="M1018" s="368"/>
      <c r="N1018" s="655"/>
      <c r="O1018" s="365"/>
      <c r="P1018" s="366"/>
      <c r="Q1018" s="367"/>
      <c r="R1018" s="365"/>
      <c r="S1018" s="368"/>
      <c r="T1018" s="655"/>
      <c r="U1018" s="365"/>
      <c r="V1018" s="366"/>
      <c r="W1018" s="364"/>
      <c r="X1018" s="365"/>
      <c r="Y1018" s="368"/>
      <c r="Z1018" s="655"/>
      <c r="AA1018" s="365"/>
      <c r="AB1018" s="366"/>
      <c r="AC1018" s="364"/>
      <c r="AD1018" s="365"/>
      <c r="AE1018" s="368"/>
      <c r="AF1018" s="655"/>
      <c r="AG1018" s="365"/>
      <c r="AH1018" s="366"/>
      <c r="AI1018" s="364"/>
      <c r="AJ1018" s="365"/>
      <c r="AK1018" s="368"/>
      <c r="AL1018" s="655"/>
      <c r="AM1018" s="365"/>
      <c r="AN1018" s="366"/>
      <c r="AO1018" s="369" t="s">
        <v>2957</v>
      </c>
      <c r="AP1018" s="481"/>
      <c r="AQ1018" s="372"/>
      <c r="AR1018" s="653"/>
      <c r="AS1018" s="353"/>
      <c r="AT1018" s="382" t="s">
        <v>2869</v>
      </c>
      <c r="AU1018" s="657" t="s">
        <v>2869</v>
      </c>
      <c r="AV1018" s="382" t="s">
        <v>2869</v>
      </c>
      <c r="AW1018" s="658" t="s">
        <v>2869</v>
      </c>
      <c r="AX1018" s="359"/>
    </row>
    <row r="1019">
      <c r="A1019" s="480" t="s">
        <v>5742</v>
      </c>
      <c r="B1019" s="433">
        <v>46172.0</v>
      </c>
      <c r="C1019" s="434" t="s">
        <v>6782</v>
      </c>
      <c r="D1019" s="363" t="s">
        <v>6783</v>
      </c>
      <c r="E1019" s="367"/>
      <c r="F1019" s="365"/>
      <c r="G1019" s="368"/>
      <c r="H1019" s="655"/>
      <c r="I1019" s="365"/>
      <c r="J1019" s="366"/>
      <c r="K1019" s="367"/>
      <c r="L1019" s="365"/>
      <c r="M1019" s="368"/>
      <c r="N1019" s="655"/>
      <c r="O1019" s="365"/>
      <c r="P1019" s="366"/>
      <c r="Q1019" s="367"/>
      <c r="R1019" s="365"/>
      <c r="S1019" s="368"/>
      <c r="T1019" s="655"/>
      <c r="U1019" s="365"/>
      <c r="V1019" s="366"/>
      <c r="W1019" s="364"/>
      <c r="X1019" s="365"/>
      <c r="Y1019" s="368"/>
      <c r="Z1019" s="655"/>
      <c r="AA1019" s="365"/>
      <c r="AB1019" s="366"/>
      <c r="AC1019" s="364"/>
      <c r="AD1019" s="365"/>
      <c r="AE1019" s="368"/>
      <c r="AF1019" s="655"/>
      <c r="AG1019" s="365"/>
      <c r="AH1019" s="366"/>
      <c r="AI1019" s="364"/>
      <c r="AJ1019" s="365"/>
      <c r="AK1019" s="368"/>
      <c r="AL1019" s="655"/>
      <c r="AM1019" s="365"/>
      <c r="AN1019" s="366"/>
      <c r="AO1019" s="369" t="s">
        <v>1658</v>
      </c>
      <c r="AP1019" s="481"/>
      <c r="AQ1019" s="372"/>
      <c r="AR1019" s="653"/>
      <c r="AS1019" s="353"/>
      <c r="AT1019" s="382" t="s">
        <v>2869</v>
      </c>
      <c r="AU1019" s="657" t="s">
        <v>2869</v>
      </c>
      <c r="AV1019" s="382" t="s">
        <v>2869</v>
      </c>
      <c r="AW1019" s="658" t="s">
        <v>2869</v>
      </c>
      <c r="AX1019" s="359"/>
    </row>
    <row r="1020">
      <c r="A1020" s="480" t="s">
        <v>5742</v>
      </c>
      <c r="B1020" s="433">
        <v>46172.0</v>
      </c>
      <c r="C1020" s="434" t="s">
        <v>6784</v>
      </c>
      <c r="D1020" s="363" t="s">
        <v>6785</v>
      </c>
      <c r="E1020" s="367"/>
      <c r="F1020" s="365"/>
      <c r="G1020" s="368"/>
      <c r="H1020" s="655"/>
      <c r="I1020" s="365"/>
      <c r="J1020" s="366"/>
      <c r="K1020" s="367"/>
      <c r="L1020" s="365"/>
      <c r="M1020" s="368"/>
      <c r="N1020" s="655"/>
      <c r="O1020" s="365"/>
      <c r="P1020" s="366"/>
      <c r="Q1020" s="367"/>
      <c r="R1020" s="365"/>
      <c r="S1020" s="368"/>
      <c r="T1020" s="655"/>
      <c r="U1020" s="365"/>
      <c r="V1020" s="366"/>
      <c r="W1020" s="364"/>
      <c r="X1020" s="365"/>
      <c r="Y1020" s="368"/>
      <c r="Z1020" s="655"/>
      <c r="AA1020" s="365"/>
      <c r="AB1020" s="366"/>
      <c r="AC1020" s="364"/>
      <c r="AD1020" s="365"/>
      <c r="AE1020" s="368"/>
      <c r="AF1020" s="655"/>
      <c r="AG1020" s="365"/>
      <c r="AH1020" s="366"/>
      <c r="AI1020" s="364"/>
      <c r="AJ1020" s="365"/>
      <c r="AK1020" s="368"/>
      <c r="AL1020" s="655"/>
      <c r="AM1020" s="365"/>
      <c r="AN1020" s="366"/>
      <c r="AO1020" s="369" t="s">
        <v>2939</v>
      </c>
      <c r="AP1020" s="481"/>
      <c r="AQ1020" s="372"/>
      <c r="AR1020" s="653" t="s">
        <v>7472</v>
      </c>
      <c r="AS1020" s="353"/>
      <c r="AT1020" s="382">
        <v>0.0</v>
      </c>
      <c r="AU1020" s="657">
        <v>100.0</v>
      </c>
      <c r="AV1020" s="382">
        <v>0.0</v>
      </c>
      <c r="AW1020" s="658">
        <v>100.0</v>
      </c>
      <c r="AX1020" s="393" t="s">
        <v>3053</v>
      </c>
    </row>
    <row r="1021">
      <c r="A1021" s="480" t="s">
        <v>5742</v>
      </c>
      <c r="B1021" s="433">
        <v>46172.0</v>
      </c>
      <c r="C1021" s="434" t="s">
        <v>6786</v>
      </c>
      <c r="D1021" s="363" t="s">
        <v>6787</v>
      </c>
      <c r="E1021" s="367"/>
      <c r="F1021" s="365"/>
      <c r="G1021" s="368"/>
      <c r="H1021" s="655"/>
      <c r="I1021" s="365"/>
      <c r="J1021" s="366"/>
      <c r="K1021" s="367"/>
      <c r="L1021" s="365"/>
      <c r="M1021" s="368"/>
      <c r="N1021" s="655"/>
      <c r="O1021" s="365"/>
      <c r="P1021" s="366"/>
      <c r="Q1021" s="367"/>
      <c r="R1021" s="365"/>
      <c r="S1021" s="368"/>
      <c r="T1021" s="655"/>
      <c r="U1021" s="365"/>
      <c r="V1021" s="366"/>
      <c r="W1021" s="364"/>
      <c r="X1021" s="365"/>
      <c r="Y1021" s="368"/>
      <c r="Z1021" s="655"/>
      <c r="AA1021" s="365"/>
      <c r="AB1021" s="366"/>
      <c r="AC1021" s="364"/>
      <c r="AD1021" s="365"/>
      <c r="AE1021" s="368"/>
      <c r="AF1021" s="655"/>
      <c r="AG1021" s="365"/>
      <c r="AH1021" s="366"/>
      <c r="AI1021" s="364"/>
      <c r="AJ1021" s="365"/>
      <c r="AK1021" s="368"/>
      <c r="AL1021" s="655"/>
      <c r="AM1021" s="365"/>
      <c r="AN1021" s="366"/>
      <c r="AO1021" s="369" t="s">
        <v>241</v>
      </c>
      <c r="AP1021" s="481"/>
      <c r="AQ1021" s="372"/>
      <c r="AR1021" s="653" t="s">
        <v>7472</v>
      </c>
      <c r="AS1021" s="353"/>
      <c r="AT1021" s="382">
        <v>0.0</v>
      </c>
      <c r="AU1021" s="657">
        <v>100.0</v>
      </c>
      <c r="AV1021" s="382">
        <v>0.0</v>
      </c>
      <c r="AW1021" s="658">
        <v>100.0</v>
      </c>
      <c r="AX1021" s="393" t="s">
        <v>3053</v>
      </c>
    </row>
    <row r="1022">
      <c r="A1022" s="480" t="s">
        <v>5742</v>
      </c>
      <c r="B1022" s="433">
        <v>46172.0</v>
      </c>
      <c r="C1022" s="434" t="s">
        <v>6788</v>
      </c>
      <c r="D1022" s="363" t="s">
        <v>6789</v>
      </c>
      <c r="E1022" s="367"/>
      <c r="F1022" s="365"/>
      <c r="G1022" s="368"/>
      <c r="H1022" s="655"/>
      <c r="I1022" s="365"/>
      <c r="J1022" s="366"/>
      <c r="K1022" s="367"/>
      <c r="L1022" s="365"/>
      <c r="M1022" s="368"/>
      <c r="N1022" s="655"/>
      <c r="O1022" s="365"/>
      <c r="P1022" s="366"/>
      <c r="Q1022" s="367"/>
      <c r="R1022" s="365"/>
      <c r="S1022" s="368"/>
      <c r="T1022" s="655"/>
      <c r="U1022" s="365"/>
      <c r="V1022" s="366"/>
      <c r="W1022" s="364"/>
      <c r="X1022" s="365"/>
      <c r="Y1022" s="368"/>
      <c r="Z1022" s="655"/>
      <c r="AA1022" s="365"/>
      <c r="AB1022" s="366"/>
      <c r="AC1022" s="364"/>
      <c r="AD1022" s="365"/>
      <c r="AE1022" s="368"/>
      <c r="AF1022" s="655"/>
      <c r="AG1022" s="365"/>
      <c r="AH1022" s="366"/>
      <c r="AI1022" s="364"/>
      <c r="AJ1022" s="365"/>
      <c r="AK1022" s="368"/>
      <c r="AL1022" s="655"/>
      <c r="AM1022" s="365"/>
      <c r="AN1022" s="366"/>
      <c r="AO1022" s="369" t="s">
        <v>555</v>
      </c>
      <c r="AP1022" s="481"/>
      <c r="AQ1022" s="372"/>
      <c r="AR1022" s="653"/>
      <c r="AS1022" s="353"/>
      <c r="AT1022" s="382" t="s">
        <v>2869</v>
      </c>
      <c r="AU1022" s="657" t="s">
        <v>2869</v>
      </c>
      <c r="AV1022" s="382" t="s">
        <v>2869</v>
      </c>
      <c r="AW1022" s="658" t="s">
        <v>2869</v>
      </c>
      <c r="AX1022" s="359"/>
    </row>
    <row r="1023">
      <c r="A1023" s="480" t="s">
        <v>5742</v>
      </c>
      <c r="B1023" s="433">
        <v>46172.0</v>
      </c>
      <c r="C1023" s="434" t="s">
        <v>8291</v>
      </c>
      <c r="D1023" s="363" t="s">
        <v>8292</v>
      </c>
      <c r="E1023" s="367"/>
      <c r="F1023" s="365"/>
      <c r="G1023" s="368"/>
      <c r="H1023" s="655"/>
      <c r="I1023" s="365"/>
      <c r="J1023" s="366"/>
      <c r="K1023" s="367"/>
      <c r="L1023" s="365"/>
      <c r="M1023" s="368"/>
      <c r="N1023" s="655"/>
      <c r="O1023" s="365"/>
      <c r="P1023" s="366"/>
      <c r="Q1023" s="367"/>
      <c r="R1023" s="365"/>
      <c r="S1023" s="368"/>
      <c r="T1023" s="655"/>
      <c r="U1023" s="365"/>
      <c r="V1023" s="366"/>
      <c r="W1023" s="364"/>
      <c r="X1023" s="365"/>
      <c r="Y1023" s="368"/>
      <c r="Z1023" s="655"/>
      <c r="AA1023" s="365"/>
      <c r="AB1023" s="366"/>
      <c r="AC1023" s="364"/>
      <c r="AD1023" s="365"/>
      <c r="AE1023" s="368"/>
      <c r="AF1023" s="655"/>
      <c r="AG1023" s="365"/>
      <c r="AH1023" s="366"/>
      <c r="AI1023" s="364"/>
      <c r="AJ1023" s="365"/>
      <c r="AK1023" s="368"/>
      <c r="AL1023" s="655"/>
      <c r="AM1023" s="365"/>
      <c r="AN1023" s="366"/>
      <c r="AO1023" s="369" t="s">
        <v>2902</v>
      </c>
      <c r="AP1023" s="481"/>
      <c r="AQ1023" s="372"/>
      <c r="AR1023" s="653" t="s">
        <v>7472</v>
      </c>
      <c r="AS1023" s="353"/>
      <c r="AT1023" s="382">
        <v>0.0</v>
      </c>
      <c r="AU1023" s="657">
        <v>100.0</v>
      </c>
      <c r="AV1023" s="382">
        <v>0.0</v>
      </c>
      <c r="AW1023" s="658">
        <v>100.0</v>
      </c>
      <c r="AX1023" s="393" t="s">
        <v>3053</v>
      </c>
    </row>
    <row r="1024">
      <c r="A1024" s="480" t="s">
        <v>5742</v>
      </c>
      <c r="B1024" s="433">
        <v>46172.0</v>
      </c>
      <c r="C1024" s="434" t="s">
        <v>8293</v>
      </c>
      <c r="D1024" s="363" t="s">
        <v>8294</v>
      </c>
      <c r="E1024" s="367"/>
      <c r="F1024" s="365"/>
      <c r="G1024" s="368"/>
      <c r="H1024" s="655"/>
      <c r="I1024" s="365"/>
      <c r="J1024" s="366"/>
      <c r="K1024" s="367"/>
      <c r="L1024" s="365"/>
      <c r="M1024" s="368"/>
      <c r="N1024" s="655"/>
      <c r="O1024" s="365"/>
      <c r="P1024" s="366"/>
      <c r="Q1024" s="367"/>
      <c r="R1024" s="365"/>
      <c r="S1024" s="368"/>
      <c r="T1024" s="655"/>
      <c r="U1024" s="365"/>
      <c r="V1024" s="366"/>
      <c r="W1024" s="364"/>
      <c r="X1024" s="365"/>
      <c r="Y1024" s="368"/>
      <c r="Z1024" s="655"/>
      <c r="AA1024" s="365"/>
      <c r="AB1024" s="366"/>
      <c r="AC1024" s="364"/>
      <c r="AD1024" s="365"/>
      <c r="AE1024" s="368"/>
      <c r="AF1024" s="655"/>
      <c r="AG1024" s="365"/>
      <c r="AH1024" s="366"/>
      <c r="AI1024" s="364"/>
      <c r="AJ1024" s="365"/>
      <c r="AK1024" s="368"/>
      <c r="AL1024" s="655"/>
      <c r="AM1024" s="365"/>
      <c r="AN1024" s="366"/>
      <c r="AO1024" s="369" t="s">
        <v>2244</v>
      </c>
      <c r="AP1024" s="481"/>
      <c r="AQ1024" s="372"/>
      <c r="AR1024" s="653"/>
      <c r="AS1024" s="353"/>
      <c r="AT1024" s="382" t="s">
        <v>2869</v>
      </c>
      <c r="AU1024" s="657" t="s">
        <v>2869</v>
      </c>
      <c r="AV1024" s="382" t="s">
        <v>2869</v>
      </c>
      <c r="AW1024" s="658" t="s">
        <v>2869</v>
      </c>
      <c r="AX1024" s="359"/>
    </row>
    <row r="1025">
      <c r="A1025" s="480" t="s">
        <v>5742</v>
      </c>
      <c r="B1025" s="433">
        <v>46172.0</v>
      </c>
      <c r="C1025" s="434" t="s">
        <v>6790</v>
      </c>
      <c r="D1025" s="363" t="s">
        <v>6791</v>
      </c>
      <c r="E1025" s="367"/>
      <c r="F1025" s="365"/>
      <c r="G1025" s="368"/>
      <c r="H1025" s="655"/>
      <c r="I1025" s="365"/>
      <c r="J1025" s="366"/>
      <c r="K1025" s="367"/>
      <c r="L1025" s="365"/>
      <c r="M1025" s="368"/>
      <c r="N1025" s="655"/>
      <c r="O1025" s="365"/>
      <c r="P1025" s="366"/>
      <c r="Q1025" s="367"/>
      <c r="R1025" s="365"/>
      <c r="S1025" s="368"/>
      <c r="T1025" s="655"/>
      <c r="U1025" s="365"/>
      <c r="V1025" s="366"/>
      <c r="W1025" s="364"/>
      <c r="X1025" s="365"/>
      <c r="Y1025" s="368"/>
      <c r="Z1025" s="655"/>
      <c r="AA1025" s="365"/>
      <c r="AB1025" s="366"/>
      <c r="AC1025" s="364"/>
      <c r="AD1025" s="365"/>
      <c r="AE1025" s="368"/>
      <c r="AF1025" s="655"/>
      <c r="AG1025" s="365"/>
      <c r="AH1025" s="366"/>
      <c r="AI1025" s="364"/>
      <c r="AJ1025" s="365"/>
      <c r="AK1025" s="368"/>
      <c r="AL1025" s="655"/>
      <c r="AM1025" s="365"/>
      <c r="AN1025" s="366"/>
      <c r="AO1025" s="369" t="s">
        <v>2882</v>
      </c>
      <c r="AP1025" s="481"/>
      <c r="AQ1025" s="372"/>
      <c r="AR1025" s="653" t="s">
        <v>7472</v>
      </c>
      <c r="AS1025" s="353"/>
      <c r="AT1025" s="382">
        <v>0.0</v>
      </c>
      <c r="AU1025" s="657">
        <v>100.0</v>
      </c>
      <c r="AV1025" s="382">
        <v>0.0</v>
      </c>
      <c r="AW1025" s="658">
        <v>100.0</v>
      </c>
      <c r="AX1025" s="393" t="s">
        <v>3053</v>
      </c>
    </row>
    <row r="1026">
      <c r="A1026" s="480" t="s">
        <v>5713</v>
      </c>
      <c r="B1026" s="433">
        <v>46173.0</v>
      </c>
      <c r="C1026" s="434" t="s">
        <v>6792</v>
      </c>
      <c r="D1026" s="363" t="s">
        <v>6793</v>
      </c>
      <c r="E1026" s="367"/>
      <c r="F1026" s="365"/>
      <c r="G1026" s="368"/>
      <c r="H1026" s="655"/>
      <c r="I1026" s="365"/>
      <c r="J1026" s="366"/>
      <c r="K1026" s="367"/>
      <c r="L1026" s="365"/>
      <c r="M1026" s="368"/>
      <c r="N1026" s="655"/>
      <c r="O1026" s="365"/>
      <c r="P1026" s="366"/>
      <c r="Q1026" s="367"/>
      <c r="R1026" s="365"/>
      <c r="S1026" s="368"/>
      <c r="T1026" s="655"/>
      <c r="U1026" s="365"/>
      <c r="V1026" s="366"/>
      <c r="W1026" s="364"/>
      <c r="X1026" s="365"/>
      <c r="Y1026" s="368"/>
      <c r="Z1026" s="655"/>
      <c r="AA1026" s="365"/>
      <c r="AB1026" s="366"/>
      <c r="AC1026" s="364"/>
      <c r="AD1026" s="365"/>
      <c r="AE1026" s="368"/>
      <c r="AF1026" s="655"/>
      <c r="AG1026" s="365"/>
      <c r="AH1026" s="366"/>
      <c r="AI1026" s="364"/>
      <c r="AJ1026" s="365"/>
      <c r="AK1026" s="368"/>
      <c r="AL1026" s="655"/>
      <c r="AM1026" s="365"/>
      <c r="AN1026" s="366"/>
      <c r="AO1026" s="369" t="s">
        <v>153</v>
      </c>
      <c r="AP1026" s="481"/>
      <c r="AQ1026" s="372"/>
      <c r="AR1026" s="653" t="s">
        <v>7472</v>
      </c>
      <c r="AS1026" s="353"/>
      <c r="AT1026" s="382">
        <v>0.0</v>
      </c>
      <c r="AU1026" s="657">
        <v>100.0</v>
      </c>
      <c r="AV1026" s="382">
        <v>0.0</v>
      </c>
      <c r="AW1026" s="658">
        <v>100.0</v>
      </c>
      <c r="AX1026" s="393" t="s">
        <v>3022</v>
      </c>
    </row>
    <row r="1027">
      <c r="A1027" s="480" t="s">
        <v>5713</v>
      </c>
      <c r="B1027" s="433">
        <v>46173.0</v>
      </c>
      <c r="C1027" s="434" t="s">
        <v>6794</v>
      </c>
      <c r="D1027" s="363" t="s">
        <v>6795</v>
      </c>
      <c r="E1027" s="367"/>
      <c r="F1027" s="365"/>
      <c r="G1027" s="368"/>
      <c r="H1027" s="655"/>
      <c r="I1027" s="365"/>
      <c r="J1027" s="366"/>
      <c r="K1027" s="367"/>
      <c r="L1027" s="365"/>
      <c r="M1027" s="368"/>
      <c r="N1027" s="655"/>
      <c r="O1027" s="365"/>
      <c r="P1027" s="366"/>
      <c r="Q1027" s="367"/>
      <c r="R1027" s="365"/>
      <c r="S1027" s="368"/>
      <c r="T1027" s="655"/>
      <c r="U1027" s="365"/>
      <c r="V1027" s="366"/>
      <c r="W1027" s="364"/>
      <c r="X1027" s="365"/>
      <c r="Y1027" s="368"/>
      <c r="Z1027" s="655"/>
      <c r="AA1027" s="365"/>
      <c r="AB1027" s="366"/>
      <c r="AC1027" s="364"/>
      <c r="AD1027" s="365"/>
      <c r="AE1027" s="368"/>
      <c r="AF1027" s="655"/>
      <c r="AG1027" s="365"/>
      <c r="AH1027" s="366"/>
      <c r="AI1027" s="364"/>
      <c r="AJ1027" s="365"/>
      <c r="AK1027" s="368"/>
      <c r="AL1027" s="655"/>
      <c r="AM1027" s="365"/>
      <c r="AN1027" s="366"/>
      <c r="AO1027" s="369" t="s">
        <v>63</v>
      </c>
      <c r="AP1027" s="481"/>
      <c r="AQ1027" s="372"/>
      <c r="AR1027" s="653" t="s">
        <v>7472</v>
      </c>
      <c r="AS1027" s="353"/>
      <c r="AT1027" s="382">
        <v>0.0</v>
      </c>
      <c r="AU1027" s="657">
        <v>100.0</v>
      </c>
      <c r="AV1027" s="382">
        <v>0.0</v>
      </c>
      <c r="AW1027" s="658">
        <v>100.0</v>
      </c>
      <c r="AX1027" s="393" t="s">
        <v>3039</v>
      </c>
    </row>
    <row r="1028">
      <c r="A1028" s="480" t="s">
        <v>5713</v>
      </c>
      <c r="B1028" s="433">
        <v>46173.0</v>
      </c>
      <c r="C1028" s="434" t="s">
        <v>6796</v>
      </c>
      <c r="D1028" s="363" t="s">
        <v>6797</v>
      </c>
      <c r="E1028" s="367"/>
      <c r="F1028" s="365"/>
      <c r="G1028" s="368"/>
      <c r="H1028" s="655"/>
      <c r="I1028" s="365"/>
      <c r="J1028" s="366"/>
      <c r="K1028" s="367"/>
      <c r="L1028" s="365"/>
      <c r="M1028" s="368"/>
      <c r="N1028" s="655"/>
      <c r="O1028" s="365"/>
      <c r="P1028" s="366"/>
      <c r="Q1028" s="367"/>
      <c r="R1028" s="365"/>
      <c r="S1028" s="368"/>
      <c r="T1028" s="655"/>
      <c r="U1028" s="365"/>
      <c r="V1028" s="366"/>
      <c r="W1028" s="364"/>
      <c r="X1028" s="365"/>
      <c r="Y1028" s="368"/>
      <c r="Z1028" s="655"/>
      <c r="AA1028" s="365"/>
      <c r="AB1028" s="366"/>
      <c r="AC1028" s="364"/>
      <c r="AD1028" s="365"/>
      <c r="AE1028" s="368"/>
      <c r="AF1028" s="655"/>
      <c r="AG1028" s="365"/>
      <c r="AH1028" s="366"/>
      <c r="AI1028" s="364"/>
      <c r="AJ1028" s="365"/>
      <c r="AK1028" s="368"/>
      <c r="AL1028" s="655"/>
      <c r="AM1028" s="365"/>
      <c r="AN1028" s="366"/>
      <c r="AO1028" s="369" t="s">
        <v>876</v>
      </c>
      <c r="AP1028" s="481"/>
      <c r="AQ1028" s="372"/>
      <c r="AR1028" s="653"/>
      <c r="AS1028" s="353"/>
      <c r="AT1028" s="382" t="s">
        <v>2869</v>
      </c>
      <c r="AU1028" s="657" t="s">
        <v>2869</v>
      </c>
      <c r="AV1028" s="382" t="s">
        <v>2869</v>
      </c>
      <c r="AW1028" s="658" t="s">
        <v>2869</v>
      </c>
      <c r="AX1028" s="359"/>
    </row>
    <row r="1029">
      <c r="A1029" s="480" t="s">
        <v>5713</v>
      </c>
      <c r="B1029" s="433">
        <v>46173.0</v>
      </c>
      <c r="C1029" s="434" t="s">
        <v>6798</v>
      </c>
      <c r="D1029" s="363" t="s">
        <v>6799</v>
      </c>
      <c r="E1029" s="367"/>
      <c r="F1029" s="365"/>
      <c r="G1029" s="368"/>
      <c r="H1029" s="655"/>
      <c r="I1029" s="365"/>
      <c r="J1029" s="366"/>
      <c r="K1029" s="367"/>
      <c r="L1029" s="365"/>
      <c r="M1029" s="368"/>
      <c r="N1029" s="655"/>
      <c r="O1029" s="365"/>
      <c r="P1029" s="366"/>
      <c r="Q1029" s="367"/>
      <c r="R1029" s="365"/>
      <c r="S1029" s="368"/>
      <c r="T1029" s="655"/>
      <c r="U1029" s="365"/>
      <c r="V1029" s="366"/>
      <c r="W1029" s="364"/>
      <c r="X1029" s="365"/>
      <c r="Y1029" s="368"/>
      <c r="Z1029" s="655"/>
      <c r="AA1029" s="365"/>
      <c r="AB1029" s="366"/>
      <c r="AC1029" s="364"/>
      <c r="AD1029" s="365"/>
      <c r="AE1029" s="368"/>
      <c r="AF1029" s="655"/>
      <c r="AG1029" s="365"/>
      <c r="AH1029" s="366"/>
      <c r="AI1029" s="364"/>
      <c r="AJ1029" s="365"/>
      <c r="AK1029" s="368"/>
      <c r="AL1029" s="655"/>
      <c r="AM1029" s="365"/>
      <c r="AN1029" s="366"/>
      <c r="AO1029" s="369" t="s">
        <v>712</v>
      </c>
      <c r="AP1029" s="481"/>
      <c r="AQ1029" s="372"/>
      <c r="AR1029" s="653" t="s">
        <v>7472</v>
      </c>
      <c r="AS1029" s="353"/>
      <c r="AT1029" s="382">
        <v>0.0</v>
      </c>
      <c r="AU1029" s="657">
        <v>100.0</v>
      </c>
      <c r="AV1029" s="382">
        <v>0.0</v>
      </c>
      <c r="AW1029" s="658">
        <v>100.0</v>
      </c>
      <c r="AX1029" s="393" t="s">
        <v>3039</v>
      </c>
    </row>
    <row r="1030">
      <c r="A1030" s="480" t="s">
        <v>5713</v>
      </c>
      <c r="B1030" s="433">
        <v>46173.0</v>
      </c>
      <c r="C1030" s="434" t="s">
        <v>6800</v>
      </c>
      <c r="D1030" s="363" t="s">
        <v>6801</v>
      </c>
      <c r="E1030" s="367"/>
      <c r="F1030" s="365"/>
      <c r="G1030" s="368"/>
      <c r="H1030" s="655"/>
      <c r="I1030" s="365"/>
      <c r="J1030" s="366"/>
      <c r="K1030" s="367"/>
      <c r="L1030" s="365"/>
      <c r="M1030" s="368"/>
      <c r="N1030" s="655"/>
      <c r="O1030" s="365"/>
      <c r="P1030" s="366"/>
      <c r="Q1030" s="367"/>
      <c r="R1030" s="365"/>
      <c r="S1030" s="368"/>
      <c r="T1030" s="655"/>
      <c r="U1030" s="365"/>
      <c r="V1030" s="366"/>
      <c r="W1030" s="364"/>
      <c r="X1030" s="365"/>
      <c r="Y1030" s="368"/>
      <c r="Z1030" s="655"/>
      <c r="AA1030" s="365"/>
      <c r="AB1030" s="366"/>
      <c r="AC1030" s="364"/>
      <c r="AD1030" s="365"/>
      <c r="AE1030" s="368"/>
      <c r="AF1030" s="655"/>
      <c r="AG1030" s="365"/>
      <c r="AH1030" s="366"/>
      <c r="AI1030" s="364"/>
      <c r="AJ1030" s="365"/>
      <c r="AK1030" s="368"/>
      <c r="AL1030" s="655"/>
      <c r="AM1030" s="365"/>
      <c r="AN1030" s="366"/>
      <c r="AO1030" s="369" t="s">
        <v>122</v>
      </c>
      <c r="AP1030" s="481"/>
      <c r="AQ1030" s="372"/>
      <c r="AR1030" s="653"/>
      <c r="AS1030" s="353"/>
      <c r="AT1030" s="382" t="s">
        <v>2869</v>
      </c>
      <c r="AU1030" s="657" t="s">
        <v>2869</v>
      </c>
      <c r="AV1030" s="382" t="s">
        <v>2869</v>
      </c>
      <c r="AW1030" s="658" t="s">
        <v>2869</v>
      </c>
      <c r="AX1030" s="359"/>
    </row>
    <row r="1031">
      <c r="A1031" s="480" t="s">
        <v>5713</v>
      </c>
      <c r="B1031" s="433">
        <v>46173.0</v>
      </c>
      <c r="C1031" s="434" t="s">
        <v>6802</v>
      </c>
      <c r="D1031" s="363" t="s">
        <v>6803</v>
      </c>
      <c r="E1031" s="367"/>
      <c r="F1031" s="365"/>
      <c r="G1031" s="368"/>
      <c r="H1031" s="655"/>
      <c r="I1031" s="365"/>
      <c r="J1031" s="366"/>
      <c r="K1031" s="367">
        <v>1.0</v>
      </c>
      <c r="L1031" s="365"/>
      <c r="M1031" s="368"/>
      <c r="N1031" s="655"/>
      <c r="O1031" s="365"/>
      <c r="P1031" s="366"/>
      <c r="Q1031" s="367"/>
      <c r="R1031" s="365"/>
      <c r="S1031" s="368"/>
      <c r="T1031" s="655"/>
      <c r="U1031" s="365"/>
      <c r="V1031" s="366"/>
      <c r="W1031" s="364"/>
      <c r="X1031" s="365"/>
      <c r="Y1031" s="368"/>
      <c r="Z1031" s="655"/>
      <c r="AA1031" s="365"/>
      <c r="AB1031" s="366"/>
      <c r="AC1031" s="364"/>
      <c r="AD1031" s="365"/>
      <c r="AE1031" s="368"/>
      <c r="AF1031" s="655"/>
      <c r="AG1031" s="365"/>
      <c r="AH1031" s="366"/>
      <c r="AI1031" s="364"/>
      <c r="AJ1031" s="365"/>
      <c r="AK1031" s="368"/>
      <c r="AL1031" s="655"/>
      <c r="AM1031" s="365"/>
      <c r="AN1031" s="366"/>
      <c r="AO1031" s="369" t="s">
        <v>2104</v>
      </c>
      <c r="AP1031" s="481"/>
      <c r="AQ1031" s="380" t="s">
        <v>8295</v>
      </c>
      <c r="AR1031" s="653" t="s">
        <v>7472</v>
      </c>
      <c r="AS1031" s="353"/>
      <c r="AT1031" s="382">
        <v>4.0</v>
      </c>
      <c r="AU1031" s="657">
        <v>96.0</v>
      </c>
      <c r="AV1031" s="382">
        <v>0.0</v>
      </c>
      <c r="AW1031" s="658">
        <v>100.0</v>
      </c>
      <c r="AX1031" s="393" t="s">
        <v>3039</v>
      </c>
    </row>
    <row r="1032">
      <c r="A1032" s="480" t="s">
        <v>5713</v>
      </c>
      <c r="B1032" s="433">
        <v>46173.0</v>
      </c>
      <c r="C1032" s="434" t="s">
        <v>6804</v>
      </c>
      <c r="D1032" s="363" t="s">
        <v>6805</v>
      </c>
      <c r="E1032" s="367"/>
      <c r="F1032" s="365"/>
      <c r="G1032" s="368"/>
      <c r="H1032" s="655"/>
      <c r="I1032" s="365"/>
      <c r="J1032" s="366"/>
      <c r="K1032" s="367"/>
      <c r="L1032" s="365"/>
      <c r="M1032" s="368"/>
      <c r="N1032" s="655"/>
      <c r="O1032" s="365"/>
      <c r="P1032" s="366"/>
      <c r="Q1032" s="367"/>
      <c r="R1032" s="365"/>
      <c r="S1032" s="368"/>
      <c r="T1032" s="655"/>
      <c r="U1032" s="365"/>
      <c r="V1032" s="366"/>
      <c r="W1032" s="364"/>
      <c r="X1032" s="365"/>
      <c r="Y1032" s="368"/>
      <c r="Z1032" s="655"/>
      <c r="AA1032" s="365"/>
      <c r="AB1032" s="366"/>
      <c r="AC1032" s="364"/>
      <c r="AD1032" s="365"/>
      <c r="AE1032" s="368"/>
      <c r="AF1032" s="655"/>
      <c r="AG1032" s="365"/>
      <c r="AH1032" s="366"/>
      <c r="AI1032" s="364"/>
      <c r="AJ1032" s="365"/>
      <c r="AK1032" s="368"/>
      <c r="AL1032" s="655"/>
      <c r="AM1032" s="365"/>
      <c r="AN1032" s="366"/>
      <c r="AO1032" s="369" t="s">
        <v>1453</v>
      </c>
      <c r="AP1032" s="481"/>
      <c r="AQ1032" s="372"/>
      <c r="AR1032" s="653"/>
      <c r="AS1032" s="353"/>
      <c r="AT1032" s="382" t="s">
        <v>2869</v>
      </c>
      <c r="AU1032" s="657" t="s">
        <v>2869</v>
      </c>
      <c r="AV1032" s="382" t="s">
        <v>2869</v>
      </c>
      <c r="AW1032" s="658" t="s">
        <v>2869</v>
      </c>
      <c r="AX1032" s="359"/>
    </row>
    <row r="1033">
      <c r="A1033" s="480" t="s">
        <v>5713</v>
      </c>
      <c r="B1033" s="433">
        <v>46173.0</v>
      </c>
      <c r="C1033" s="434" t="s">
        <v>6806</v>
      </c>
      <c r="D1033" s="363" t="s">
        <v>6807</v>
      </c>
      <c r="E1033" s="367"/>
      <c r="F1033" s="365"/>
      <c r="G1033" s="368"/>
      <c r="H1033" s="655"/>
      <c r="I1033" s="365"/>
      <c r="J1033" s="366"/>
      <c r="K1033" s="367"/>
      <c r="L1033" s="365"/>
      <c r="M1033" s="368"/>
      <c r="N1033" s="655"/>
      <c r="O1033" s="365"/>
      <c r="P1033" s="366"/>
      <c r="Q1033" s="367"/>
      <c r="R1033" s="365"/>
      <c r="S1033" s="368"/>
      <c r="T1033" s="655"/>
      <c r="U1033" s="365"/>
      <c r="V1033" s="366"/>
      <c r="W1033" s="364"/>
      <c r="X1033" s="365"/>
      <c r="Y1033" s="368"/>
      <c r="Z1033" s="655"/>
      <c r="AA1033" s="365"/>
      <c r="AB1033" s="366"/>
      <c r="AC1033" s="364"/>
      <c r="AD1033" s="365"/>
      <c r="AE1033" s="368"/>
      <c r="AF1033" s="655"/>
      <c r="AG1033" s="365"/>
      <c r="AH1033" s="366"/>
      <c r="AI1033" s="364"/>
      <c r="AJ1033" s="365"/>
      <c r="AK1033" s="368"/>
      <c r="AL1033" s="655"/>
      <c r="AM1033" s="365"/>
      <c r="AN1033" s="366"/>
      <c r="AO1033" s="369" t="s">
        <v>951</v>
      </c>
      <c r="AP1033" s="481"/>
      <c r="AQ1033" s="372"/>
      <c r="AR1033" s="653" t="s">
        <v>7472</v>
      </c>
      <c r="AS1033" s="353"/>
      <c r="AT1033" s="382">
        <v>0.0</v>
      </c>
      <c r="AU1033" s="657">
        <v>100.0</v>
      </c>
      <c r="AV1033" s="382">
        <v>0.0</v>
      </c>
      <c r="AW1033" s="658">
        <v>100.0</v>
      </c>
      <c r="AX1033" s="393" t="s">
        <v>3022</v>
      </c>
    </row>
    <row r="1034">
      <c r="A1034" s="480" t="s">
        <v>5713</v>
      </c>
      <c r="B1034" s="433">
        <v>46173.0</v>
      </c>
      <c r="C1034" s="434" t="s">
        <v>6808</v>
      </c>
      <c r="D1034" s="363" t="s">
        <v>6809</v>
      </c>
      <c r="E1034" s="367"/>
      <c r="F1034" s="365"/>
      <c r="G1034" s="368"/>
      <c r="H1034" s="655"/>
      <c r="I1034" s="365"/>
      <c r="J1034" s="366"/>
      <c r="K1034" s="367"/>
      <c r="L1034" s="365"/>
      <c r="M1034" s="368"/>
      <c r="N1034" s="655"/>
      <c r="O1034" s="365"/>
      <c r="P1034" s="366"/>
      <c r="Q1034" s="367"/>
      <c r="R1034" s="365"/>
      <c r="S1034" s="368"/>
      <c r="T1034" s="655"/>
      <c r="U1034" s="365"/>
      <c r="V1034" s="366"/>
      <c r="W1034" s="364"/>
      <c r="X1034" s="365"/>
      <c r="Y1034" s="368"/>
      <c r="Z1034" s="655"/>
      <c r="AA1034" s="365"/>
      <c r="AB1034" s="366"/>
      <c r="AC1034" s="364"/>
      <c r="AD1034" s="365"/>
      <c r="AE1034" s="368"/>
      <c r="AF1034" s="655"/>
      <c r="AG1034" s="365"/>
      <c r="AH1034" s="366"/>
      <c r="AI1034" s="364"/>
      <c r="AJ1034" s="365"/>
      <c r="AK1034" s="368"/>
      <c r="AL1034" s="655"/>
      <c r="AM1034" s="365"/>
      <c r="AN1034" s="366"/>
      <c r="AO1034" s="369" t="s">
        <v>2020</v>
      </c>
      <c r="AP1034" s="481"/>
      <c r="AQ1034" s="372"/>
      <c r="AR1034" s="653" t="s">
        <v>7472</v>
      </c>
      <c r="AS1034" s="353"/>
      <c r="AT1034" s="382">
        <v>0.0</v>
      </c>
      <c r="AU1034" s="657">
        <v>100.0</v>
      </c>
      <c r="AV1034" s="382">
        <v>0.0</v>
      </c>
      <c r="AW1034" s="658">
        <v>100.0</v>
      </c>
      <c r="AX1034" s="393" t="s">
        <v>3037</v>
      </c>
    </row>
    <row r="1035">
      <c r="A1035" s="480" t="s">
        <v>5713</v>
      </c>
      <c r="B1035" s="433">
        <v>46173.0</v>
      </c>
      <c r="C1035" s="434" t="s">
        <v>6810</v>
      </c>
      <c r="D1035" s="363" t="s">
        <v>6811</v>
      </c>
      <c r="E1035" s="367"/>
      <c r="F1035" s="365"/>
      <c r="G1035" s="368"/>
      <c r="H1035" s="655"/>
      <c r="I1035" s="365"/>
      <c r="J1035" s="366"/>
      <c r="K1035" s="367"/>
      <c r="L1035" s="365"/>
      <c r="M1035" s="368"/>
      <c r="N1035" s="655"/>
      <c r="O1035" s="365"/>
      <c r="P1035" s="366"/>
      <c r="Q1035" s="367"/>
      <c r="R1035" s="365"/>
      <c r="S1035" s="368"/>
      <c r="T1035" s="655"/>
      <c r="U1035" s="365"/>
      <c r="V1035" s="366"/>
      <c r="W1035" s="364"/>
      <c r="X1035" s="365"/>
      <c r="Y1035" s="368"/>
      <c r="Z1035" s="655"/>
      <c r="AA1035" s="365"/>
      <c r="AB1035" s="366"/>
      <c r="AC1035" s="364"/>
      <c r="AD1035" s="365"/>
      <c r="AE1035" s="368"/>
      <c r="AF1035" s="655"/>
      <c r="AG1035" s="365"/>
      <c r="AH1035" s="366"/>
      <c r="AI1035" s="364"/>
      <c r="AJ1035" s="365"/>
      <c r="AK1035" s="368"/>
      <c r="AL1035" s="655"/>
      <c r="AM1035" s="365"/>
      <c r="AN1035" s="366"/>
      <c r="AO1035" s="369" t="s">
        <v>661</v>
      </c>
      <c r="AP1035" s="481"/>
      <c r="AQ1035" s="372"/>
      <c r="AR1035" s="653" t="s">
        <v>7472</v>
      </c>
      <c r="AS1035" s="353"/>
      <c r="AT1035" s="382">
        <v>0.0</v>
      </c>
      <c r="AU1035" s="657">
        <v>100.0</v>
      </c>
      <c r="AV1035" s="382">
        <v>0.0</v>
      </c>
      <c r="AW1035" s="658">
        <v>100.0</v>
      </c>
      <c r="AX1035" s="393" t="s">
        <v>3039</v>
      </c>
    </row>
    <row r="1036">
      <c r="A1036" s="480" t="s">
        <v>5713</v>
      </c>
      <c r="B1036" s="433">
        <v>46173.0</v>
      </c>
      <c r="C1036" s="434" t="s">
        <v>6812</v>
      </c>
      <c r="D1036" s="363" t="s">
        <v>6813</v>
      </c>
      <c r="E1036" s="367"/>
      <c r="F1036" s="365"/>
      <c r="G1036" s="368"/>
      <c r="H1036" s="655"/>
      <c r="I1036" s="365"/>
      <c r="J1036" s="366"/>
      <c r="K1036" s="367"/>
      <c r="L1036" s="365"/>
      <c r="M1036" s="368"/>
      <c r="N1036" s="655"/>
      <c r="O1036" s="365"/>
      <c r="P1036" s="366"/>
      <c r="Q1036" s="367"/>
      <c r="R1036" s="365"/>
      <c r="S1036" s="368"/>
      <c r="T1036" s="655"/>
      <c r="U1036" s="365"/>
      <c r="V1036" s="366"/>
      <c r="W1036" s="364"/>
      <c r="X1036" s="365"/>
      <c r="Y1036" s="368"/>
      <c r="Z1036" s="655"/>
      <c r="AA1036" s="365"/>
      <c r="AB1036" s="366"/>
      <c r="AC1036" s="364"/>
      <c r="AD1036" s="365"/>
      <c r="AE1036" s="368"/>
      <c r="AF1036" s="655"/>
      <c r="AG1036" s="365"/>
      <c r="AH1036" s="366"/>
      <c r="AI1036" s="364"/>
      <c r="AJ1036" s="365"/>
      <c r="AK1036" s="368"/>
      <c r="AL1036" s="655"/>
      <c r="AM1036" s="365"/>
      <c r="AN1036" s="366"/>
      <c r="AO1036" s="369" t="s">
        <v>279</v>
      </c>
      <c r="AP1036" s="481"/>
      <c r="AQ1036" s="372"/>
      <c r="AR1036" s="653"/>
      <c r="AS1036" s="353"/>
      <c r="AT1036" s="382" t="s">
        <v>2869</v>
      </c>
      <c r="AU1036" s="657" t="s">
        <v>2869</v>
      </c>
      <c r="AV1036" s="382" t="s">
        <v>2869</v>
      </c>
      <c r="AW1036" s="658" t="s">
        <v>2869</v>
      </c>
      <c r="AX1036" s="359"/>
    </row>
    <row r="1037">
      <c r="A1037" s="480" t="s">
        <v>5713</v>
      </c>
      <c r="B1037" s="433">
        <v>46173.0</v>
      </c>
      <c r="C1037" s="434" t="s">
        <v>6814</v>
      </c>
      <c r="D1037" s="363" t="s">
        <v>6815</v>
      </c>
      <c r="E1037" s="367"/>
      <c r="F1037" s="365"/>
      <c r="G1037" s="368"/>
      <c r="H1037" s="655"/>
      <c r="I1037" s="365"/>
      <c r="J1037" s="366"/>
      <c r="K1037" s="367"/>
      <c r="L1037" s="365"/>
      <c r="M1037" s="368"/>
      <c r="N1037" s="655"/>
      <c r="O1037" s="365"/>
      <c r="P1037" s="366"/>
      <c r="Q1037" s="367"/>
      <c r="R1037" s="365"/>
      <c r="S1037" s="368"/>
      <c r="T1037" s="655"/>
      <c r="U1037" s="365"/>
      <c r="V1037" s="366"/>
      <c r="W1037" s="364"/>
      <c r="X1037" s="365"/>
      <c r="Y1037" s="368"/>
      <c r="Z1037" s="655"/>
      <c r="AA1037" s="365"/>
      <c r="AB1037" s="366"/>
      <c r="AC1037" s="364"/>
      <c r="AD1037" s="365"/>
      <c r="AE1037" s="368"/>
      <c r="AF1037" s="655"/>
      <c r="AG1037" s="365"/>
      <c r="AH1037" s="366"/>
      <c r="AI1037" s="364"/>
      <c r="AJ1037" s="365"/>
      <c r="AK1037" s="368"/>
      <c r="AL1037" s="655"/>
      <c r="AM1037" s="365"/>
      <c r="AN1037" s="366"/>
      <c r="AO1037" s="369" t="s">
        <v>1626</v>
      </c>
      <c r="AP1037" s="481"/>
      <c r="AQ1037" s="372"/>
      <c r="AR1037" s="653"/>
      <c r="AS1037" s="353"/>
      <c r="AT1037" s="382" t="s">
        <v>2869</v>
      </c>
      <c r="AU1037" s="657" t="s">
        <v>2869</v>
      </c>
      <c r="AV1037" s="382" t="s">
        <v>2869</v>
      </c>
      <c r="AW1037" s="658" t="s">
        <v>2869</v>
      </c>
      <c r="AX1037" s="359"/>
    </row>
    <row r="1038">
      <c r="A1038" s="480" t="s">
        <v>5713</v>
      </c>
      <c r="B1038" s="433">
        <v>46173.0</v>
      </c>
      <c r="C1038" s="434" t="s">
        <v>6816</v>
      </c>
      <c r="D1038" s="363" t="s">
        <v>6817</v>
      </c>
      <c r="E1038" s="367"/>
      <c r="F1038" s="365"/>
      <c r="G1038" s="368"/>
      <c r="H1038" s="655"/>
      <c r="I1038" s="365"/>
      <c r="J1038" s="366"/>
      <c r="K1038" s="367"/>
      <c r="L1038" s="365"/>
      <c r="M1038" s="368"/>
      <c r="N1038" s="655"/>
      <c r="O1038" s="365"/>
      <c r="P1038" s="366"/>
      <c r="Q1038" s="367"/>
      <c r="R1038" s="365"/>
      <c r="S1038" s="368"/>
      <c r="T1038" s="655"/>
      <c r="U1038" s="365"/>
      <c r="V1038" s="366"/>
      <c r="W1038" s="364"/>
      <c r="X1038" s="365"/>
      <c r="Y1038" s="368"/>
      <c r="Z1038" s="655"/>
      <c r="AA1038" s="365"/>
      <c r="AB1038" s="366"/>
      <c r="AC1038" s="364"/>
      <c r="AD1038" s="365"/>
      <c r="AE1038" s="368"/>
      <c r="AF1038" s="655"/>
      <c r="AG1038" s="365"/>
      <c r="AH1038" s="366"/>
      <c r="AI1038" s="364"/>
      <c r="AJ1038" s="365"/>
      <c r="AK1038" s="368"/>
      <c r="AL1038" s="655"/>
      <c r="AM1038" s="365"/>
      <c r="AN1038" s="366"/>
      <c r="AO1038" s="369" t="s">
        <v>2150</v>
      </c>
      <c r="AP1038" s="481"/>
      <c r="AQ1038" s="372"/>
      <c r="AR1038" s="653" t="s">
        <v>7472</v>
      </c>
      <c r="AS1038" s="353"/>
      <c r="AT1038" s="382">
        <v>0.0</v>
      </c>
      <c r="AU1038" s="657">
        <v>100.0</v>
      </c>
      <c r="AV1038" s="382">
        <v>0.0</v>
      </c>
      <c r="AW1038" s="658">
        <v>100.0</v>
      </c>
      <c r="AX1038" s="393" t="s">
        <v>3039</v>
      </c>
    </row>
    <row r="1039">
      <c r="A1039" s="480" t="s">
        <v>5713</v>
      </c>
      <c r="B1039" s="433">
        <v>46173.0</v>
      </c>
      <c r="C1039" s="434" t="s">
        <v>6818</v>
      </c>
      <c r="D1039" s="363" t="s">
        <v>6819</v>
      </c>
      <c r="E1039" s="367"/>
      <c r="F1039" s="365"/>
      <c r="G1039" s="368"/>
      <c r="H1039" s="655"/>
      <c r="I1039" s="365"/>
      <c r="J1039" s="366"/>
      <c r="K1039" s="367"/>
      <c r="L1039" s="365"/>
      <c r="M1039" s="368"/>
      <c r="N1039" s="655"/>
      <c r="O1039" s="365"/>
      <c r="P1039" s="366"/>
      <c r="Q1039" s="367"/>
      <c r="R1039" s="365"/>
      <c r="S1039" s="368"/>
      <c r="T1039" s="655"/>
      <c r="U1039" s="365"/>
      <c r="V1039" s="366"/>
      <c r="W1039" s="364"/>
      <c r="X1039" s="365"/>
      <c r="Y1039" s="368"/>
      <c r="Z1039" s="655"/>
      <c r="AA1039" s="365"/>
      <c r="AB1039" s="366"/>
      <c r="AC1039" s="364"/>
      <c r="AD1039" s="365"/>
      <c r="AE1039" s="368"/>
      <c r="AF1039" s="655"/>
      <c r="AG1039" s="365"/>
      <c r="AH1039" s="366"/>
      <c r="AI1039" s="364"/>
      <c r="AJ1039" s="365"/>
      <c r="AK1039" s="368"/>
      <c r="AL1039" s="655"/>
      <c r="AM1039" s="365"/>
      <c r="AN1039" s="366"/>
      <c r="AO1039" s="369" t="s">
        <v>2937</v>
      </c>
      <c r="AP1039" s="481"/>
      <c r="AQ1039" s="372"/>
      <c r="AR1039" s="653" t="s">
        <v>7472</v>
      </c>
      <c r="AS1039" s="353"/>
      <c r="AT1039" s="382">
        <v>0.0</v>
      </c>
      <c r="AU1039" s="657">
        <v>100.0</v>
      </c>
      <c r="AV1039" s="382">
        <v>0.0</v>
      </c>
      <c r="AW1039" s="658">
        <v>100.0</v>
      </c>
      <c r="AX1039" s="393" t="s">
        <v>3039</v>
      </c>
    </row>
    <row r="1040">
      <c r="A1040" s="480" t="s">
        <v>5713</v>
      </c>
      <c r="B1040" s="433">
        <v>46173.0</v>
      </c>
      <c r="C1040" s="434" t="s">
        <v>6820</v>
      </c>
      <c r="D1040" s="363" t="s">
        <v>6821</v>
      </c>
      <c r="E1040" s="367"/>
      <c r="F1040" s="365"/>
      <c r="G1040" s="368"/>
      <c r="H1040" s="655"/>
      <c r="I1040" s="365"/>
      <c r="J1040" s="366"/>
      <c r="K1040" s="367"/>
      <c r="L1040" s="365"/>
      <c r="M1040" s="368"/>
      <c r="N1040" s="655"/>
      <c r="O1040" s="365"/>
      <c r="P1040" s="366"/>
      <c r="Q1040" s="367"/>
      <c r="R1040" s="365"/>
      <c r="S1040" s="368"/>
      <c r="T1040" s="655"/>
      <c r="U1040" s="365"/>
      <c r="V1040" s="366"/>
      <c r="W1040" s="364"/>
      <c r="X1040" s="365"/>
      <c r="Y1040" s="368"/>
      <c r="Z1040" s="655"/>
      <c r="AA1040" s="365"/>
      <c r="AB1040" s="366"/>
      <c r="AC1040" s="364"/>
      <c r="AD1040" s="365"/>
      <c r="AE1040" s="368"/>
      <c r="AF1040" s="655"/>
      <c r="AG1040" s="365"/>
      <c r="AH1040" s="366"/>
      <c r="AI1040" s="364"/>
      <c r="AJ1040" s="365"/>
      <c r="AK1040" s="368"/>
      <c r="AL1040" s="655"/>
      <c r="AM1040" s="365"/>
      <c r="AN1040" s="366"/>
      <c r="AO1040" s="369" t="s">
        <v>3020</v>
      </c>
      <c r="AP1040" s="481"/>
      <c r="AQ1040" s="372"/>
      <c r="AR1040" s="653" t="s">
        <v>7472</v>
      </c>
      <c r="AS1040" s="353"/>
      <c r="AT1040" s="382">
        <v>0.0</v>
      </c>
      <c r="AU1040" s="657">
        <v>100.0</v>
      </c>
      <c r="AV1040" s="382">
        <v>0.0</v>
      </c>
      <c r="AW1040" s="658">
        <v>100.0</v>
      </c>
      <c r="AX1040" s="393" t="s">
        <v>3049</v>
      </c>
    </row>
    <row r="1041">
      <c r="A1041" s="480" t="s">
        <v>5713</v>
      </c>
      <c r="B1041" s="433">
        <v>46173.0</v>
      </c>
      <c r="C1041" s="434" t="s">
        <v>6822</v>
      </c>
      <c r="D1041" s="363" t="s">
        <v>6823</v>
      </c>
      <c r="E1041" s="367"/>
      <c r="F1041" s="365"/>
      <c r="G1041" s="368"/>
      <c r="H1041" s="655"/>
      <c r="I1041" s="365"/>
      <c r="J1041" s="366"/>
      <c r="K1041" s="367"/>
      <c r="L1041" s="365"/>
      <c r="M1041" s="368"/>
      <c r="N1041" s="655"/>
      <c r="O1041" s="365"/>
      <c r="P1041" s="366"/>
      <c r="Q1041" s="367"/>
      <c r="R1041" s="365"/>
      <c r="S1041" s="368"/>
      <c r="T1041" s="655"/>
      <c r="U1041" s="365"/>
      <c r="V1041" s="366"/>
      <c r="W1041" s="364"/>
      <c r="X1041" s="365"/>
      <c r="Y1041" s="368"/>
      <c r="Z1041" s="655"/>
      <c r="AA1041" s="365"/>
      <c r="AB1041" s="366"/>
      <c r="AC1041" s="364"/>
      <c r="AD1041" s="365"/>
      <c r="AE1041" s="368"/>
      <c r="AF1041" s="655"/>
      <c r="AG1041" s="365"/>
      <c r="AH1041" s="366"/>
      <c r="AI1041" s="364"/>
      <c r="AJ1041" s="365"/>
      <c r="AK1041" s="368"/>
      <c r="AL1041" s="655"/>
      <c r="AM1041" s="365"/>
      <c r="AN1041" s="366"/>
      <c r="AO1041" s="369" t="s">
        <v>2877</v>
      </c>
      <c r="AP1041" s="481"/>
      <c r="AQ1041" s="372"/>
      <c r="AR1041" s="653"/>
      <c r="AS1041" s="353"/>
      <c r="AT1041" s="382" t="s">
        <v>2869</v>
      </c>
      <c r="AU1041" s="657" t="s">
        <v>2869</v>
      </c>
      <c r="AV1041" s="382" t="s">
        <v>2869</v>
      </c>
      <c r="AW1041" s="658" t="s">
        <v>2869</v>
      </c>
      <c r="AX1041" s="359"/>
    </row>
    <row r="1042">
      <c r="A1042" s="480" t="s">
        <v>5713</v>
      </c>
      <c r="B1042" s="433">
        <v>46173.0</v>
      </c>
      <c r="C1042" s="434" t="s">
        <v>6824</v>
      </c>
      <c r="D1042" s="363" t="s">
        <v>6825</v>
      </c>
      <c r="E1042" s="367"/>
      <c r="F1042" s="365"/>
      <c r="G1042" s="368"/>
      <c r="H1042" s="655"/>
      <c r="I1042" s="365"/>
      <c r="J1042" s="366"/>
      <c r="K1042" s="367"/>
      <c r="L1042" s="365"/>
      <c r="M1042" s="368"/>
      <c r="N1042" s="655"/>
      <c r="O1042" s="365"/>
      <c r="P1042" s="366"/>
      <c r="Q1042" s="367"/>
      <c r="R1042" s="365"/>
      <c r="S1042" s="368"/>
      <c r="T1042" s="655"/>
      <c r="U1042" s="365"/>
      <c r="V1042" s="366"/>
      <c r="W1042" s="364"/>
      <c r="X1042" s="365"/>
      <c r="Y1042" s="368"/>
      <c r="Z1042" s="655"/>
      <c r="AA1042" s="365"/>
      <c r="AB1042" s="366"/>
      <c r="AC1042" s="364"/>
      <c r="AD1042" s="365"/>
      <c r="AE1042" s="368"/>
      <c r="AF1042" s="655"/>
      <c r="AG1042" s="365"/>
      <c r="AH1042" s="366"/>
      <c r="AI1042" s="364"/>
      <c r="AJ1042" s="365"/>
      <c r="AK1042" s="368">
        <v>1.0</v>
      </c>
      <c r="AL1042" s="655"/>
      <c r="AM1042" s="365"/>
      <c r="AN1042" s="366"/>
      <c r="AO1042" s="369" t="s">
        <v>2941</v>
      </c>
      <c r="AP1042" s="481"/>
      <c r="AQ1042" s="380" t="s">
        <v>8296</v>
      </c>
      <c r="AR1042" s="653" t="s">
        <v>7472</v>
      </c>
      <c r="AS1042" s="353"/>
      <c r="AT1042" s="382">
        <v>1.0</v>
      </c>
      <c r="AU1042" s="657">
        <v>99.0</v>
      </c>
      <c r="AV1042" s="382">
        <v>0.0</v>
      </c>
      <c r="AW1042" s="658">
        <v>100.0</v>
      </c>
      <c r="AX1042" s="393" t="s">
        <v>3031</v>
      </c>
    </row>
    <row r="1043">
      <c r="A1043" s="480" t="s">
        <v>5713</v>
      </c>
      <c r="B1043" s="433">
        <v>46173.0</v>
      </c>
      <c r="C1043" s="434" t="s">
        <v>6826</v>
      </c>
      <c r="D1043" s="363" t="s">
        <v>6827</v>
      </c>
      <c r="E1043" s="367"/>
      <c r="F1043" s="365"/>
      <c r="G1043" s="368"/>
      <c r="H1043" s="655"/>
      <c r="I1043" s="365"/>
      <c r="J1043" s="366"/>
      <c r="K1043" s="367"/>
      <c r="L1043" s="365"/>
      <c r="M1043" s="368"/>
      <c r="N1043" s="655"/>
      <c r="O1043" s="365"/>
      <c r="P1043" s="366"/>
      <c r="Q1043" s="367"/>
      <c r="R1043" s="365"/>
      <c r="S1043" s="368"/>
      <c r="T1043" s="655"/>
      <c r="U1043" s="365"/>
      <c r="V1043" s="366"/>
      <c r="W1043" s="364"/>
      <c r="X1043" s="365"/>
      <c r="Y1043" s="368"/>
      <c r="Z1043" s="655"/>
      <c r="AA1043" s="365"/>
      <c r="AB1043" s="366"/>
      <c r="AC1043" s="364"/>
      <c r="AD1043" s="365"/>
      <c r="AE1043" s="368"/>
      <c r="AF1043" s="655"/>
      <c r="AG1043" s="365"/>
      <c r="AH1043" s="366"/>
      <c r="AI1043" s="364"/>
      <c r="AJ1043" s="365"/>
      <c r="AK1043" s="368"/>
      <c r="AL1043" s="655"/>
      <c r="AM1043" s="365"/>
      <c r="AN1043" s="366"/>
      <c r="AO1043" s="369" t="s">
        <v>2920</v>
      </c>
      <c r="AP1043" s="481"/>
      <c r="AQ1043" s="372"/>
      <c r="AR1043" s="653"/>
      <c r="AS1043" s="353"/>
      <c r="AT1043" s="382" t="s">
        <v>2869</v>
      </c>
      <c r="AU1043" s="657" t="s">
        <v>2869</v>
      </c>
      <c r="AV1043" s="382" t="s">
        <v>2869</v>
      </c>
      <c r="AW1043" s="658" t="s">
        <v>2869</v>
      </c>
      <c r="AX1043" s="393"/>
    </row>
    <row r="1044">
      <c r="A1044" s="480" t="s">
        <v>5713</v>
      </c>
      <c r="B1044" s="433">
        <v>46173.0</v>
      </c>
      <c r="C1044" s="434" t="s">
        <v>6828</v>
      </c>
      <c r="D1044" s="363" t="s">
        <v>6829</v>
      </c>
      <c r="E1044" s="367"/>
      <c r="F1044" s="365"/>
      <c r="G1044" s="368"/>
      <c r="H1044" s="655"/>
      <c r="I1044" s="365"/>
      <c r="J1044" s="366"/>
      <c r="K1044" s="367"/>
      <c r="L1044" s="365"/>
      <c r="M1044" s="368"/>
      <c r="N1044" s="655"/>
      <c r="O1044" s="365"/>
      <c r="P1044" s="366"/>
      <c r="Q1044" s="367"/>
      <c r="R1044" s="365"/>
      <c r="S1044" s="368"/>
      <c r="T1044" s="655"/>
      <c r="U1044" s="365"/>
      <c r="V1044" s="366"/>
      <c r="W1044" s="364"/>
      <c r="X1044" s="365"/>
      <c r="Y1044" s="368"/>
      <c r="Z1044" s="655"/>
      <c r="AA1044" s="365"/>
      <c r="AB1044" s="366"/>
      <c r="AC1044" s="364"/>
      <c r="AD1044" s="365"/>
      <c r="AE1044" s="368"/>
      <c r="AF1044" s="655"/>
      <c r="AG1044" s="365"/>
      <c r="AH1044" s="366"/>
      <c r="AI1044" s="364"/>
      <c r="AJ1044" s="365"/>
      <c r="AK1044" s="368"/>
      <c r="AL1044" s="655"/>
      <c r="AM1044" s="365"/>
      <c r="AN1044" s="366"/>
      <c r="AO1044" s="369" t="s">
        <v>2255</v>
      </c>
      <c r="AP1044" s="481"/>
      <c r="AQ1044" s="372"/>
      <c r="AR1044" s="653"/>
      <c r="AS1044" s="353"/>
      <c r="AT1044" s="382" t="s">
        <v>2869</v>
      </c>
      <c r="AU1044" s="657" t="s">
        <v>2869</v>
      </c>
      <c r="AV1044" s="382" t="s">
        <v>2869</v>
      </c>
      <c r="AW1044" s="658" t="s">
        <v>2869</v>
      </c>
      <c r="AX1044" s="359"/>
    </row>
    <row r="1045">
      <c r="A1045" s="480" t="s">
        <v>5713</v>
      </c>
      <c r="B1045" s="433">
        <v>46173.0</v>
      </c>
      <c r="C1045" s="434" t="s">
        <v>6830</v>
      </c>
      <c r="D1045" s="363" t="s">
        <v>6831</v>
      </c>
      <c r="E1045" s="367"/>
      <c r="F1045" s="365"/>
      <c r="G1045" s="368"/>
      <c r="H1045" s="655"/>
      <c r="I1045" s="365"/>
      <c r="J1045" s="366"/>
      <c r="K1045" s="367"/>
      <c r="L1045" s="365"/>
      <c r="M1045" s="368"/>
      <c r="N1045" s="655"/>
      <c r="O1045" s="365"/>
      <c r="P1045" s="366"/>
      <c r="Q1045" s="367"/>
      <c r="R1045" s="365"/>
      <c r="S1045" s="368"/>
      <c r="T1045" s="655"/>
      <c r="U1045" s="365"/>
      <c r="V1045" s="366"/>
      <c r="W1045" s="364"/>
      <c r="X1045" s="365"/>
      <c r="Y1045" s="368"/>
      <c r="Z1045" s="655"/>
      <c r="AA1045" s="365"/>
      <c r="AB1045" s="366"/>
      <c r="AC1045" s="364"/>
      <c r="AD1045" s="365"/>
      <c r="AE1045" s="368"/>
      <c r="AF1045" s="655"/>
      <c r="AG1045" s="365"/>
      <c r="AH1045" s="366"/>
      <c r="AI1045" s="364"/>
      <c r="AJ1045" s="365"/>
      <c r="AK1045" s="368"/>
      <c r="AL1045" s="655"/>
      <c r="AM1045" s="365"/>
      <c r="AN1045" s="366"/>
      <c r="AO1045" s="369" t="s">
        <v>1349</v>
      </c>
      <c r="AP1045" s="481"/>
      <c r="AQ1045" s="372"/>
      <c r="AR1045" s="653"/>
      <c r="AS1045" s="353"/>
      <c r="AT1045" s="382" t="s">
        <v>2869</v>
      </c>
      <c r="AU1045" s="657" t="s">
        <v>2869</v>
      </c>
      <c r="AV1045" s="382" t="s">
        <v>2869</v>
      </c>
      <c r="AW1045" s="658" t="s">
        <v>2869</v>
      </c>
      <c r="AX1045" s="359"/>
    </row>
    <row r="1046">
      <c r="A1046" s="480" t="s">
        <v>5713</v>
      </c>
      <c r="B1046" s="433">
        <v>46173.0</v>
      </c>
      <c r="C1046" s="434" t="s">
        <v>6832</v>
      </c>
      <c r="D1046" s="363" t="s">
        <v>6833</v>
      </c>
      <c r="E1046" s="367"/>
      <c r="F1046" s="365"/>
      <c r="G1046" s="368"/>
      <c r="H1046" s="655"/>
      <c r="I1046" s="365"/>
      <c r="J1046" s="366"/>
      <c r="K1046" s="367"/>
      <c r="L1046" s="365"/>
      <c r="M1046" s="368"/>
      <c r="N1046" s="655"/>
      <c r="O1046" s="365"/>
      <c r="P1046" s="366"/>
      <c r="Q1046" s="367"/>
      <c r="R1046" s="365"/>
      <c r="S1046" s="368"/>
      <c r="T1046" s="655"/>
      <c r="U1046" s="365"/>
      <c r="V1046" s="366"/>
      <c r="W1046" s="364"/>
      <c r="X1046" s="365"/>
      <c r="Y1046" s="368"/>
      <c r="Z1046" s="655"/>
      <c r="AA1046" s="365"/>
      <c r="AB1046" s="366"/>
      <c r="AC1046" s="364"/>
      <c r="AD1046" s="365"/>
      <c r="AE1046" s="368"/>
      <c r="AF1046" s="655"/>
      <c r="AG1046" s="365"/>
      <c r="AH1046" s="366"/>
      <c r="AI1046" s="364"/>
      <c r="AJ1046" s="365"/>
      <c r="AK1046" s="368"/>
      <c r="AL1046" s="655"/>
      <c r="AM1046" s="365"/>
      <c r="AN1046" s="366"/>
      <c r="AO1046" s="369" t="s">
        <v>1376</v>
      </c>
      <c r="AP1046" s="481" t="s">
        <v>2568</v>
      </c>
      <c r="AQ1046" s="372"/>
      <c r="AR1046" s="653" t="s">
        <v>7472</v>
      </c>
      <c r="AS1046" s="353"/>
      <c r="AT1046" s="382">
        <v>0.0</v>
      </c>
      <c r="AU1046" s="657">
        <v>100.0</v>
      </c>
      <c r="AV1046" s="382">
        <v>0.0</v>
      </c>
      <c r="AW1046" s="658">
        <v>100.0</v>
      </c>
      <c r="AX1046" s="393" t="s">
        <v>3049</v>
      </c>
    </row>
    <row r="1047">
      <c r="A1047" s="480" t="s">
        <v>5713</v>
      </c>
      <c r="B1047" s="433">
        <v>46173.0</v>
      </c>
      <c r="C1047" s="434" t="s">
        <v>6834</v>
      </c>
      <c r="D1047" s="363" t="s">
        <v>6835</v>
      </c>
      <c r="E1047" s="367"/>
      <c r="F1047" s="365"/>
      <c r="G1047" s="368"/>
      <c r="H1047" s="655"/>
      <c r="I1047" s="365"/>
      <c r="J1047" s="366"/>
      <c r="K1047" s="367"/>
      <c r="L1047" s="365"/>
      <c r="M1047" s="368"/>
      <c r="N1047" s="655"/>
      <c r="O1047" s="365"/>
      <c r="P1047" s="366"/>
      <c r="Q1047" s="367"/>
      <c r="R1047" s="365"/>
      <c r="S1047" s="368"/>
      <c r="T1047" s="655"/>
      <c r="U1047" s="365"/>
      <c r="V1047" s="366"/>
      <c r="W1047" s="364"/>
      <c r="X1047" s="365"/>
      <c r="Y1047" s="368"/>
      <c r="Z1047" s="655"/>
      <c r="AA1047" s="365"/>
      <c r="AB1047" s="366"/>
      <c r="AC1047" s="364"/>
      <c r="AD1047" s="365"/>
      <c r="AE1047" s="368"/>
      <c r="AF1047" s="655"/>
      <c r="AG1047" s="365"/>
      <c r="AH1047" s="366"/>
      <c r="AI1047" s="364"/>
      <c r="AJ1047" s="365"/>
      <c r="AK1047" s="368"/>
      <c r="AL1047" s="655"/>
      <c r="AM1047" s="365"/>
      <c r="AN1047" s="366"/>
      <c r="AO1047" s="369" t="s">
        <v>1174</v>
      </c>
      <c r="AP1047" s="481"/>
      <c r="AQ1047" s="372"/>
      <c r="AR1047" s="653" t="s">
        <v>7472</v>
      </c>
      <c r="AS1047" s="353"/>
      <c r="AT1047" s="382">
        <v>0.0</v>
      </c>
      <c r="AU1047" s="657">
        <v>100.0</v>
      </c>
      <c r="AV1047" s="382">
        <v>0.0</v>
      </c>
      <c r="AW1047" s="658">
        <v>100.0</v>
      </c>
      <c r="AX1047" s="393" t="s">
        <v>3049</v>
      </c>
    </row>
    <row r="1048">
      <c r="A1048" s="480" t="s">
        <v>5713</v>
      </c>
      <c r="B1048" s="433">
        <v>46173.0</v>
      </c>
      <c r="C1048" s="434" t="s">
        <v>6836</v>
      </c>
      <c r="D1048" s="363" t="s">
        <v>6837</v>
      </c>
      <c r="E1048" s="367"/>
      <c r="F1048" s="365"/>
      <c r="G1048" s="368"/>
      <c r="H1048" s="655"/>
      <c r="I1048" s="365"/>
      <c r="J1048" s="366"/>
      <c r="K1048" s="367"/>
      <c r="L1048" s="365"/>
      <c r="M1048" s="368"/>
      <c r="N1048" s="655"/>
      <c r="O1048" s="365"/>
      <c r="P1048" s="366"/>
      <c r="Q1048" s="367"/>
      <c r="R1048" s="365"/>
      <c r="S1048" s="368"/>
      <c r="T1048" s="655"/>
      <c r="U1048" s="365"/>
      <c r="V1048" s="366"/>
      <c r="W1048" s="364"/>
      <c r="X1048" s="365"/>
      <c r="Y1048" s="368"/>
      <c r="Z1048" s="655"/>
      <c r="AA1048" s="365"/>
      <c r="AB1048" s="366"/>
      <c r="AC1048" s="364"/>
      <c r="AD1048" s="365"/>
      <c r="AE1048" s="368"/>
      <c r="AF1048" s="655"/>
      <c r="AG1048" s="365"/>
      <c r="AH1048" s="366"/>
      <c r="AI1048" s="364"/>
      <c r="AJ1048" s="365"/>
      <c r="AK1048" s="368"/>
      <c r="AL1048" s="655"/>
      <c r="AM1048" s="365"/>
      <c r="AN1048" s="366"/>
      <c r="AO1048" s="369" t="s">
        <v>207</v>
      </c>
      <c r="AP1048" s="481" t="s">
        <v>270</v>
      </c>
      <c r="AQ1048" s="372"/>
      <c r="AR1048" s="653" t="s">
        <v>7472</v>
      </c>
      <c r="AS1048" s="353"/>
      <c r="AT1048" s="382">
        <v>0.0</v>
      </c>
      <c r="AU1048" s="657">
        <v>100.0</v>
      </c>
      <c r="AV1048" s="382">
        <v>0.0</v>
      </c>
      <c r="AW1048" s="658">
        <v>100.0</v>
      </c>
      <c r="AX1048" s="393" t="s">
        <v>3049</v>
      </c>
    </row>
    <row r="1049">
      <c r="A1049" s="480" t="s">
        <v>5713</v>
      </c>
      <c r="B1049" s="433">
        <v>46173.0</v>
      </c>
      <c r="C1049" s="434" t="s">
        <v>6838</v>
      </c>
      <c r="D1049" s="363" t="s">
        <v>6839</v>
      </c>
      <c r="E1049" s="367"/>
      <c r="F1049" s="365"/>
      <c r="G1049" s="368"/>
      <c r="H1049" s="655"/>
      <c r="I1049" s="365"/>
      <c r="J1049" s="366"/>
      <c r="K1049" s="367"/>
      <c r="L1049" s="365"/>
      <c r="M1049" s="368"/>
      <c r="N1049" s="655"/>
      <c r="O1049" s="365"/>
      <c r="P1049" s="366"/>
      <c r="Q1049" s="367"/>
      <c r="R1049" s="365"/>
      <c r="S1049" s="368"/>
      <c r="T1049" s="655"/>
      <c r="U1049" s="365"/>
      <c r="V1049" s="366"/>
      <c r="W1049" s="364"/>
      <c r="X1049" s="365"/>
      <c r="Y1049" s="368"/>
      <c r="Z1049" s="655"/>
      <c r="AA1049" s="365"/>
      <c r="AB1049" s="366"/>
      <c r="AC1049" s="364"/>
      <c r="AD1049" s="365"/>
      <c r="AE1049" s="368"/>
      <c r="AF1049" s="655"/>
      <c r="AG1049" s="365"/>
      <c r="AH1049" s="366"/>
      <c r="AI1049" s="364"/>
      <c r="AJ1049" s="365"/>
      <c r="AK1049" s="368"/>
      <c r="AL1049" s="655"/>
      <c r="AM1049" s="365"/>
      <c r="AN1049" s="366"/>
      <c r="AO1049" s="369"/>
      <c r="AP1049" s="481" t="s">
        <v>2021</v>
      </c>
      <c r="AQ1049" s="372"/>
      <c r="AR1049" s="653"/>
      <c r="AS1049" s="353"/>
      <c r="AT1049" s="382" t="s">
        <v>2869</v>
      </c>
      <c r="AU1049" s="657" t="s">
        <v>2869</v>
      </c>
      <c r="AV1049" s="382" t="s">
        <v>2869</v>
      </c>
      <c r="AW1049" s="658" t="s">
        <v>2869</v>
      </c>
      <c r="AX1049" s="359"/>
    </row>
    <row r="1050">
      <c r="A1050" s="480" t="s">
        <v>5713</v>
      </c>
      <c r="B1050" s="433">
        <v>46173.0</v>
      </c>
      <c r="C1050" s="434" t="s">
        <v>6840</v>
      </c>
      <c r="D1050" s="363" t="s">
        <v>6841</v>
      </c>
      <c r="E1050" s="367"/>
      <c r="F1050" s="365"/>
      <c r="G1050" s="368"/>
      <c r="H1050" s="655"/>
      <c r="I1050" s="365"/>
      <c r="J1050" s="366"/>
      <c r="K1050" s="367"/>
      <c r="L1050" s="365"/>
      <c r="M1050" s="368"/>
      <c r="N1050" s="655"/>
      <c r="O1050" s="365"/>
      <c r="P1050" s="366"/>
      <c r="Q1050" s="367"/>
      <c r="R1050" s="365"/>
      <c r="S1050" s="368"/>
      <c r="T1050" s="655"/>
      <c r="U1050" s="365"/>
      <c r="V1050" s="366"/>
      <c r="W1050" s="364"/>
      <c r="X1050" s="365"/>
      <c r="Y1050" s="368"/>
      <c r="Z1050" s="655"/>
      <c r="AA1050" s="365"/>
      <c r="AB1050" s="366"/>
      <c r="AC1050" s="364"/>
      <c r="AD1050" s="365"/>
      <c r="AE1050" s="368"/>
      <c r="AF1050" s="655"/>
      <c r="AG1050" s="365"/>
      <c r="AH1050" s="366"/>
      <c r="AI1050" s="364"/>
      <c r="AJ1050" s="365"/>
      <c r="AK1050" s="368"/>
      <c r="AL1050" s="655"/>
      <c r="AM1050" s="365"/>
      <c r="AN1050" s="366"/>
      <c r="AO1050" s="369" t="s">
        <v>464</v>
      </c>
      <c r="AP1050" s="481"/>
      <c r="AQ1050" s="372"/>
      <c r="AR1050" s="653"/>
      <c r="AS1050" s="353"/>
      <c r="AT1050" s="382" t="s">
        <v>2869</v>
      </c>
      <c r="AU1050" s="657" t="s">
        <v>2869</v>
      </c>
      <c r="AV1050" s="382" t="s">
        <v>2869</v>
      </c>
      <c r="AW1050" s="658" t="s">
        <v>2869</v>
      </c>
      <c r="AX1050" s="359"/>
    </row>
    <row r="1051">
      <c r="A1051" s="480" t="s">
        <v>5713</v>
      </c>
      <c r="B1051" s="433">
        <v>46173.0</v>
      </c>
      <c r="C1051" s="434" t="s">
        <v>6842</v>
      </c>
      <c r="D1051" s="363" t="s">
        <v>6843</v>
      </c>
      <c r="E1051" s="367"/>
      <c r="F1051" s="365"/>
      <c r="G1051" s="368"/>
      <c r="H1051" s="655"/>
      <c r="I1051" s="365"/>
      <c r="J1051" s="366"/>
      <c r="K1051" s="367"/>
      <c r="L1051" s="365"/>
      <c r="M1051" s="368"/>
      <c r="N1051" s="655"/>
      <c r="O1051" s="365"/>
      <c r="P1051" s="366"/>
      <c r="Q1051" s="367"/>
      <c r="R1051" s="365"/>
      <c r="S1051" s="368"/>
      <c r="T1051" s="655"/>
      <c r="U1051" s="365"/>
      <c r="V1051" s="366"/>
      <c r="W1051" s="364"/>
      <c r="X1051" s="365"/>
      <c r="Y1051" s="368"/>
      <c r="Z1051" s="655"/>
      <c r="AA1051" s="365"/>
      <c r="AB1051" s="366"/>
      <c r="AC1051" s="364"/>
      <c r="AD1051" s="365"/>
      <c r="AE1051" s="368"/>
      <c r="AF1051" s="655"/>
      <c r="AG1051" s="365"/>
      <c r="AH1051" s="366"/>
      <c r="AI1051" s="364"/>
      <c r="AJ1051" s="365"/>
      <c r="AK1051" s="368"/>
      <c r="AL1051" s="655"/>
      <c r="AM1051" s="365"/>
      <c r="AN1051" s="366"/>
      <c r="AO1051" s="369" t="s">
        <v>2957</v>
      </c>
      <c r="AP1051" s="481"/>
      <c r="AQ1051" s="372"/>
      <c r="AR1051" s="653"/>
      <c r="AS1051" s="353"/>
      <c r="AT1051" s="382" t="s">
        <v>2869</v>
      </c>
      <c r="AU1051" s="657" t="s">
        <v>2869</v>
      </c>
      <c r="AV1051" s="382" t="s">
        <v>2869</v>
      </c>
      <c r="AW1051" s="658" t="s">
        <v>2869</v>
      </c>
      <c r="AX1051" s="359"/>
    </row>
    <row r="1052">
      <c r="A1052" s="480" t="s">
        <v>5713</v>
      </c>
      <c r="B1052" s="433">
        <v>46173.0</v>
      </c>
      <c r="C1052" s="434" t="s">
        <v>6844</v>
      </c>
      <c r="D1052" s="363" t="s">
        <v>6845</v>
      </c>
      <c r="E1052" s="367"/>
      <c r="F1052" s="365"/>
      <c r="G1052" s="368"/>
      <c r="H1052" s="655"/>
      <c r="I1052" s="365"/>
      <c r="J1052" s="366"/>
      <c r="K1052" s="367"/>
      <c r="L1052" s="365"/>
      <c r="M1052" s="368"/>
      <c r="N1052" s="655"/>
      <c r="O1052" s="365"/>
      <c r="P1052" s="366"/>
      <c r="Q1052" s="367"/>
      <c r="R1052" s="365"/>
      <c r="S1052" s="368"/>
      <c r="T1052" s="655"/>
      <c r="U1052" s="365"/>
      <c r="V1052" s="366"/>
      <c r="W1052" s="364"/>
      <c r="X1052" s="365"/>
      <c r="Y1052" s="368"/>
      <c r="Z1052" s="655"/>
      <c r="AA1052" s="365"/>
      <c r="AB1052" s="366"/>
      <c r="AC1052" s="364"/>
      <c r="AD1052" s="365"/>
      <c r="AE1052" s="368"/>
      <c r="AF1052" s="655"/>
      <c r="AG1052" s="365"/>
      <c r="AH1052" s="366"/>
      <c r="AI1052" s="364"/>
      <c r="AJ1052" s="365"/>
      <c r="AK1052" s="368"/>
      <c r="AL1052" s="655"/>
      <c r="AM1052" s="365"/>
      <c r="AN1052" s="366"/>
      <c r="AO1052" s="369" t="s">
        <v>1658</v>
      </c>
      <c r="AP1052" s="481"/>
      <c r="AQ1052" s="372"/>
      <c r="AR1052" s="653"/>
      <c r="AS1052" s="353"/>
      <c r="AT1052" s="382" t="s">
        <v>2869</v>
      </c>
      <c r="AU1052" s="657" t="s">
        <v>2869</v>
      </c>
      <c r="AV1052" s="382" t="s">
        <v>2869</v>
      </c>
      <c r="AW1052" s="658" t="s">
        <v>2869</v>
      </c>
      <c r="AX1052" s="359"/>
    </row>
    <row r="1053">
      <c r="A1053" s="480" t="s">
        <v>5713</v>
      </c>
      <c r="B1053" s="433">
        <v>46173.0</v>
      </c>
      <c r="C1053" s="434" t="s">
        <v>6846</v>
      </c>
      <c r="D1053" s="363" t="s">
        <v>6847</v>
      </c>
      <c r="E1053" s="367"/>
      <c r="F1053" s="365"/>
      <c r="G1053" s="368"/>
      <c r="H1053" s="655"/>
      <c r="I1053" s="365"/>
      <c r="J1053" s="366"/>
      <c r="K1053" s="367"/>
      <c r="L1053" s="365"/>
      <c r="M1053" s="368"/>
      <c r="N1053" s="655"/>
      <c r="O1053" s="365"/>
      <c r="P1053" s="366"/>
      <c r="Q1053" s="367"/>
      <c r="R1053" s="365"/>
      <c r="S1053" s="368"/>
      <c r="T1053" s="655"/>
      <c r="U1053" s="365"/>
      <c r="V1053" s="366"/>
      <c r="W1053" s="364"/>
      <c r="X1053" s="365"/>
      <c r="Y1053" s="368"/>
      <c r="Z1053" s="655"/>
      <c r="AA1053" s="365"/>
      <c r="AB1053" s="366"/>
      <c r="AC1053" s="364"/>
      <c r="AD1053" s="365"/>
      <c r="AE1053" s="368"/>
      <c r="AF1053" s="655"/>
      <c r="AG1053" s="365"/>
      <c r="AH1053" s="366"/>
      <c r="AI1053" s="364"/>
      <c r="AJ1053" s="365"/>
      <c r="AK1053" s="368"/>
      <c r="AL1053" s="655"/>
      <c r="AM1053" s="365"/>
      <c r="AN1053" s="366"/>
      <c r="AO1053" s="369" t="s">
        <v>2939</v>
      </c>
      <c r="AP1053" s="481"/>
      <c r="AQ1053" s="372"/>
      <c r="AR1053" s="653"/>
      <c r="AS1053" s="353"/>
      <c r="AT1053" s="382" t="s">
        <v>2869</v>
      </c>
      <c r="AU1053" s="657" t="s">
        <v>2869</v>
      </c>
      <c r="AV1053" s="382" t="s">
        <v>2869</v>
      </c>
      <c r="AW1053" s="658" t="s">
        <v>2869</v>
      </c>
      <c r="AX1053" s="359"/>
    </row>
    <row r="1054">
      <c r="A1054" s="480" t="s">
        <v>5713</v>
      </c>
      <c r="B1054" s="433">
        <v>46173.0</v>
      </c>
      <c r="C1054" s="434" t="s">
        <v>6848</v>
      </c>
      <c r="D1054" s="363" t="s">
        <v>6849</v>
      </c>
      <c r="E1054" s="367"/>
      <c r="F1054" s="365"/>
      <c r="G1054" s="368"/>
      <c r="H1054" s="655"/>
      <c r="I1054" s="365"/>
      <c r="J1054" s="366"/>
      <c r="K1054" s="367"/>
      <c r="L1054" s="365"/>
      <c r="M1054" s="368"/>
      <c r="N1054" s="655"/>
      <c r="O1054" s="365"/>
      <c r="P1054" s="366"/>
      <c r="Q1054" s="367"/>
      <c r="R1054" s="365"/>
      <c r="S1054" s="368"/>
      <c r="T1054" s="655"/>
      <c r="U1054" s="365"/>
      <c r="V1054" s="366"/>
      <c r="W1054" s="364"/>
      <c r="X1054" s="365"/>
      <c r="Y1054" s="368"/>
      <c r="Z1054" s="655"/>
      <c r="AA1054" s="365"/>
      <c r="AB1054" s="366"/>
      <c r="AC1054" s="364"/>
      <c r="AD1054" s="365"/>
      <c r="AE1054" s="368"/>
      <c r="AF1054" s="655"/>
      <c r="AG1054" s="365"/>
      <c r="AH1054" s="366"/>
      <c r="AI1054" s="364"/>
      <c r="AJ1054" s="365"/>
      <c r="AK1054" s="368"/>
      <c r="AL1054" s="655"/>
      <c r="AM1054" s="365"/>
      <c r="AN1054" s="366"/>
      <c r="AO1054" s="369" t="s">
        <v>241</v>
      </c>
      <c r="AP1054" s="481"/>
      <c r="AQ1054" s="372"/>
      <c r="AR1054" s="653" t="s">
        <v>7472</v>
      </c>
      <c r="AS1054" s="353"/>
      <c r="AT1054" s="382">
        <v>0.0</v>
      </c>
      <c r="AU1054" s="657">
        <v>100.0</v>
      </c>
      <c r="AV1054" s="382">
        <v>0.0</v>
      </c>
      <c r="AW1054" s="658">
        <v>100.0</v>
      </c>
      <c r="AX1054" s="393" t="s">
        <v>3053</v>
      </c>
    </row>
    <row r="1055">
      <c r="A1055" s="480" t="s">
        <v>5713</v>
      </c>
      <c r="B1055" s="433">
        <v>46173.0</v>
      </c>
      <c r="C1055" s="434" t="s">
        <v>6850</v>
      </c>
      <c r="D1055" s="363" t="s">
        <v>6851</v>
      </c>
      <c r="E1055" s="367"/>
      <c r="F1055" s="365"/>
      <c r="G1055" s="368"/>
      <c r="H1055" s="655"/>
      <c r="I1055" s="365"/>
      <c r="J1055" s="366"/>
      <c r="K1055" s="367"/>
      <c r="L1055" s="365"/>
      <c r="M1055" s="368"/>
      <c r="N1055" s="655"/>
      <c r="O1055" s="365"/>
      <c r="P1055" s="366"/>
      <c r="Q1055" s="367"/>
      <c r="R1055" s="365"/>
      <c r="S1055" s="368"/>
      <c r="T1055" s="655"/>
      <c r="U1055" s="365"/>
      <c r="V1055" s="366"/>
      <c r="W1055" s="364"/>
      <c r="X1055" s="365"/>
      <c r="Y1055" s="368"/>
      <c r="Z1055" s="655"/>
      <c r="AA1055" s="365"/>
      <c r="AB1055" s="366"/>
      <c r="AC1055" s="364"/>
      <c r="AD1055" s="365"/>
      <c r="AE1055" s="368"/>
      <c r="AF1055" s="655"/>
      <c r="AG1055" s="365"/>
      <c r="AH1055" s="366"/>
      <c r="AI1055" s="364"/>
      <c r="AJ1055" s="365"/>
      <c r="AK1055" s="368"/>
      <c r="AL1055" s="655"/>
      <c r="AM1055" s="365"/>
      <c r="AN1055" s="366"/>
      <c r="AO1055" s="369" t="s">
        <v>555</v>
      </c>
      <c r="AP1055" s="481"/>
      <c r="AQ1055" s="372"/>
      <c r="AR1055" s="653"/>
      <c r="AS1055" s="353"/>
      <c r="AT1055" s="382" t="s">
        <v>2869</v>
      </c>
      <c r="AU1055" s="657" t="s">
        <v>2869</v>
      </c>
      <c r="AV1055" s="382" t="s">
        <v>2869</v>
      </c>
      <c r="AW1055" s="658" t="s">
        <v>2869</v>
      </c>
      <c r="AX1055" s="359"/>
    </row>
    <row r="1056">
      <c r="A1056" s="480" t="s">
        <v>5713</v>
      </c>
      <c r="B1056" s="433">
        <v>46173.0</v>
      </c>
      <c r="C1056" s="434" t="s">
        <v>8297</v>
      </c>
      <c r="D1056" s="363" t="s">
        <v>8298</v>
      </c>
      <c r="E1056" s="367"/>
      <c r="F1056" s="365"/>
      <c r="G1056" s="368"/>
      <c r="H1056" s="655"/>
      <c r="I1056" s="365"/>
      <c r="J1056" s="366"/>
      <c r="K1056" s="367"/>
      <c r="L1056" s="365"/>
      <c r="M1056" s="368"/>
      <c r="N1056" s="655"/>
      <c r="O1056" s="365"/>
      <c r="P1056" s="366"/>
      <c r="Q1056" s="367"/>
      <c r="R1056" s="365"/>
      <c r="S1056" s="368"/>
      <c r="T1056" s="655"/>
      <c r="U1056" s="365"/>
      <c r="V1056" s="366"/>
      <c r="W1056" s="364"/>
      <c r="X1056" s="365"/>
      <c r="Y1056" s="368"/>
      <c r="Z1056" s="655"/>
      <c r="AA1056" s="365"/>
      <c r="AB1056" s="366"/>
      <c r="AC1056" s="364"/>
      <c r="AD1056" s="365"/>
      <c r="AE1056" s="368"/>
      <c r="AF1056" s="655"/>
      <c r="AG1056" s="365"/>
      <c r="AH1056" s="366"/>
      <c r="AI1056" s="364"/>
      <c r="AJ1056" s="365"/>
      <c r="AK1056" s="368"/>
      <c r="AL1056" s="655"/>
      <c r="AM1056" s="365"/>
      <c r="AN1056" s="366"/>
      <c r="AO1056" s="369" t="s">
        <v>2902</v>
      </c>
      <c r="AP1056" s="481"/>
      <c r="AQ1056" s="372"/>
      <c r="AR1056" s="653"/>
      <c r="AS1056" s="353"/>
      <c r="AT1056" s="382" t="s">
        <v>2869</v>
      </c>
      <c r="AU1056" s="657" t="s">
        <v>2869</v>
      </c>
      <c r="AV1056" s="382" t="s">
        <v>2869</v>
      </c>
      <c r="AW1056" s="658" t="s">
        <v>2869</v>
      </c>
      <c r="AX1056" s="359"/>
    </row>
    <row r="1057">
      <c r="A1057" s="480" t="s">
        <v>5713</v>
      </c>
      <c r="B1057" s="433">
        <v>46173.0</v>
      </c>
      <c r="C1057" s="434" t="s">
        <v>8299</v>
      </c>
      <c r="D1057" s="363" t="s">
        <v>8300</v>
      </c>
      <c r="E1057" s="367"/>
      <c r="F1057" s="365"/>
      <c r="G1057" s="368"/>
      <c r="H1057" s="655"/>
      <c r="I1057" s="365"/>
      <c r="J1057" s="366"/>
      <c r="K1057" s="367"/>
      <c r="L1057" s="365"/>
      <c r="M1057" s="368"/>
      <c r="N1057" s="655"/>
      <c r="O1057" s="365"/>
      <c r="P1057" s="366"/>
      <c r="Q1057" s="367"/>
      <c r="R1057" s="365"/>
      <c r="S1057" s="368"/>
      <c r="T1057" s="655"/>
      <c r="U1057" s="365"/>
      <c r="V1057" s="366"/>
      <c r="W1057" s="364"/>
      <c r="X1057" s="365"/>
      <c r="Y1057" s="368"/>
      <c r="Z1057" s="655"/>
      <c r="AA1057" s="365"/>
      <c r="AB1057" s="366"/>
      <c r="AC1057" s="364"/>
      <c r="AD1057" s="365"/>
      <c r="AE1057" s="368"/>
      <c r="AF1057" s="655"/>
      <c r="AG1057" s="365"/>
      <c r="AH1057" s="366"/>
      <c r="AI1057" s="364"/>
      <c r="AJ1057" s="365"/>
      <c r="AK1057" s="368"/>
      <c r="AL1057" s="655"/>
      <c r="AM1057" s="365"/>
      <c r="AN1057" s="366"/>
      <c r="AO1057" s="369"/>
      <c r="AP1057" s="481" t="s">
        <v>3035</v>
      </c>
      <c r="AQ1057" s="372"/>
      <c r="AR1057" s="653"/>
      <c r="AS1057" s="353"/>
      <c r="AT1057" s="382" t="s">
        <v>2869</v>
      </c>
      <c r="AU1057" s="657" t="s">
        <v>2869</v>
      </c>
      <c r="AV1057" s="382" t="s">
        <v>2869</v>
      </c>
      <c r="AW1057" s="658" t="s">
        <v>2869</v>
      </c>
      <c r="AX1057" s="359"/>
    </row>
    <row r="1058">
      <c r="A1058" s="480" t="s">
        <v>5713</v>
      </c>
      <c r="B1058" s="433">
        <v>46173.0</v>
      </c>
      <c r="C1058" s="434" t="s">
        <v>6852</v>
      </c>
      <c r="D1058" s="363" t="s">
        <v>6853</v>
      </c>
      <c r="E1058" s="367"/>
      <c r="F1058" s="365"/>
      <c r="G1058" s="368"/>
      <c r="H1058" s="655"/>
      <c r="I1058" s="365"/>
      <c r="J1058" s="366"/>
      <c r="K1058" s="367"/>
      <c r="L1058" s="365"/>
      <c r="M1058" s="368"/>
      <c r="N1058" s="655"/>
      <c r="O1058" s="365"/>
      <c r="P1058" s="366"/>
      <c r="Q1058" s="367"/>
      <c r="R1058" s="365"/>
      <c r="S1058" s="368"/>
      <c r="T1058" s="655"/>
      <c r="U1058" s="365"/>
      <c r="V1058" s="366"/>
      <c r="W1058" s="364"/>
      <c r="X1058" s="365"/>
      <c r="Y1058" s="368"/>
      <c r="Z1058" s="655"/>
      <c r="AA1058" s="365"/>
      <c r="AB1058" s="366"/>
      <c r="AC1058" s="364"/>
      <c r="AD1058" s="365"/>
      <c r="AE1058" s="368"/>
      <c r="AF1058" s="655"/>
      <c r="AG1058" s="365"/>
      <c r="AH1058" s="366"/>
      <c r="AI1058" s="364"/>
      <c r="AJ1058" s="365"/>
      <c r="AK1058" s="368"/>
      <c r="AL1058" s="655"/>
      <c r="AM1058" s="365"/>
      <c r="AN1058" s="366"/>
      <c r="AO1058" s="369" t="s">
        <v>765</v>
      </c>
      <c r="AP1058" s="481"/>
      <c r="AQ1058" s="372"/>
      <c r="AR1058" s="653"/>
      <c r="AS1058" s="353"/>
      <c r="AT1058" s="382" t="s">
        <v>2869</v>
      </c>
      <c r="AU1058" s="657" t="s">
        <v>2869</v>
      </c>
      <c r="AV1058" s="382" t="s">
        <v>2869</v>
      </c>
      <c r="AW1058" s="658" t="s">
        <v>2869</v>
      </c>
      <c r="AX1058" s="359"/>
    </row>
    <row r="1059">
      <c r="A1059" s="480" t="s">
        <v>5713</v>
      </c>
      <c r="B1059" s="433">
        <v>46173.0</v>
      </c>
      <c r="C1059" s="434" t="s">
        <v>6854</v>
      </c>
      <c r="D1059" s="363" t="s">
        <v>6855</v>
      </c>
      <c r="E1059" s="367"/>
      <c r="F1059" s="365"/>
      <c r="G1059" s="368"/>
      <c r="H1059" s="655"/>
      <c r="I1059" s="365"/>
      <c r="J1059" s="366"/>
      <c r="K1059" s="367"/>
      <c r="L1059" s="365"/>
      <c r="M1059" s="368"/>
      <c r="N1059" s="655"/>
      <c r="O1059" s="365"/>
      <c r="P1059" s="366"/>
      <c r="Q1059" s="367"/>
      <c r="R1059" s="365"/>
      <c r="S1059" s="368"/>
      <c r="T1059" s="655"/>
      <c r="U1059" s="365"/>
      <c r="V1059" s="366"/>
      <c r="W1059" s="364"/>
      <c r="X1059" s="365"/>
      <c r="Y1059" s="368"/>
      <c r="Z1059" s="655"/>
      <c r="AA1059" s="365"/>
      <c r="AB1059" s="366"/>
      <c r="AC1059" s="364"/>
      <c r="AD1059" s="365"/>
      <c r="AE1059" s="368"/>
      <c r="AF1059" s="655"/>
      <c r="AG1059" s="365"/>
      <c r="AH1059" s="366"/>
      <c r="AI1059" s="364"/>
      <c r="AJ1059" s="365"/>
      <c r="AK1059" s="368"/>
      <c r="AL1059" s="655"/>
      <c r="AM1059" s="365"/>
      <c r="AN1059" s="366"/>
      <c r="AO1059" s="369" t="s">
        <v>233</v>
      </c>
      <c r="AP1059" s="481"/>
      <c r="AQ1059" s="372"/>
      <c r="AR1059" s="653"/>
      <c r="AS1059" s="353"/>
      <c r="AT1059" s="382" t="s">
        <v>2869</v>
      </c>
      <c r="AU1059" s="657" t="s">
        <v>2869</v>
      </c>
      <c r="AV1059" s="382" t="s">
        <v>2869</v>
      </c>
      <c r="AW1059" s="658" t="s">
        <v>2869</v>
      </c>
      <c r="AX1059" s="359"/>
    </row>
    <row r="1060">
      <c r="A1060" s="480" t="s">
        <v>5713</v>
      </c>
      <c r="B1060" s="433">
        <v>46173.0</v>
      </c>
      <c r="C1060" s="434" t="s">
        <v>6856</v>
      </c>
      <c r="D1060" s="363" t="s">
        <v>6857</v>
      </c>
      <c r="E1060" s="367"/>
      <c r="F1060" s="365"/>
      <c r="G1060" s="368"/>
      <c r="H1060" s="655"/>
      <c r="I1060" s="365"/>
      <c r="J1060" s="366"/>
      <c r="K1060" s="367"/>
      <c r="L1060" s="365"/>
      <c r="M1060" s="368"/>
      <c r="N1060" s="655"/>
      <c r="O1060" s="365"/>
      <c r="P1060" s="366"/>
      <c r="Q1060" s="367"/>
      <c r="R1060" s="365"/>
      <c r="S1060" s="368"/>
      <c r="T1060" s="655"/>
      <c r="U1060" s="365"/>
      <c r="V1060" s="366"/>
      <c r="W1060" s="364"/>
      <c r="X1060" s="365"/>
      <c r="Y1060" s="368"/>
      <c r="Z1060" s="655"/>
      <c r="AA1060" s="365"/>
      <c r="AB1060" s="366"/>
      <c r="AC1060" s="364"/>
      <c r="AD1060" s="365"/>
      <c r="AE1060" s="368"/>
      <c r="AF1060" s="655"/>
      <c r="AG1060" s="365"/>
      <c r="AH1060" s="366"/>
      <c r="AI1060" s="364"/>
      <c r="AJ1060" s="365"/>
      <c r="AK1060" s="368"/>
      <c r="AL1060" s="655"/>
      <c r="AM1060" s="365"/>
      <c r="AN1060" s="366"/>
      <c r="AO1060" s="369" t="s">
        <v>264</v>
      </c>
      <c r="AP1060" s="481"/>
      <c r="AQ1060" s="372"/>
      <c r="AR1060" s="653"/>
      <c r="AS1060" s="353"/>
      <c r="AT1060" s="382" t="s">
        <v>2869</v>
      </c>
      <c r="AU1060" s="657" t="s">
        <v>2869</v>
      </c>
      <c r="AV1060" s="382" t="s">
        <v>2869</v>
      </c>
      <c r="AW1060" s="658" t="s">
        <v>2869</v>
      </c>
      <c r="AX1060" s="359"/>
    </row>
    <row r="1061">
      <c r="A1061" s="480" t="s">
        <v>5713</v>
      </c>
      <c r="B1061" s="433">
        <v>46173.0</v>
      </c>
      <c r="C1061" s="434" t="s">
        <v>6858</v>
      </c>
      <c r="D1061" s="363" t="s">
        <v>6859</v>
      </c>
      <c r="E1061" s="367"/>
      <c r="F1061" s="365"/>
      <c r="G1061" s="368"/>
      <c r="H1061" s="655"/>
      <c r="I1061" s="365"/>
      <c r="J1061" s="366"/>
      <c r="K1061" s="367"/>
      <c r="L1061" s="365"/>
      <c r="M1061" s="368"/>
      <c r="N1061" s="655"/>
      <c r="O1061" s="365"/>
      <c r="P1061" s="366"/>
      <c r="Q1061" s="367"/>
      <c r="R1061" s="365"/>
      <c r="S1061" s="368"/>
      <c r="T1061" s="655"/>
      <c r="U1061" s="365"/>
      <c r="V1061" s="366"/>
      <c r="W1061" s="364"/>
      <c r="X1061" s="365"/>
      <c r="Y1061" s="368"/>
      <c r="Z1061" s="655"/>
      <c r="AA1061" s="365"/>
      <c r="AB1061" s="366"/>
      <c r="AC1061" s="364"/>
      <c r="AD1061" s="365"/>
      <c r="AE1061" s="368"/>
      <c r="AF1061" s="655"/>
      <c r="AG1061" s="365"/>
      <c r="AH1061" s="366"/>
      <c r="AI1061" s="364"/>
      <c r="AJ1061" s="365"/>
      <c r="AK1061" s="368"/>
      <c r="AL1061" s="655"/>
      <c r="AM1061" s="365"/>
      <c r="AN1061" s="366"/>
      <c r="AO1061" s="369" t="s">
        <v>497</v>
      </c>
      <c r="AP1061" s="481"/>
      <c r="AQ1061" s="372"/>
      <c r="AR1061" s="653"/>
      <c r="AS1061" s="353"/>
      <c r="AT1061" s="382" t="s">
        <v>2869</v>
      </c>
      <c r="AU1061" s="657" t="s">
        <v>2869</v>
      </c>
      <c r="AV1061" s="382" t="s">
        <v>2869</v>
      </c>
      <c r="AW1061" s="658" t="s">
        <v>2869</v>
      </c>
      <c r="AX1061" s="359"/>
    </row>
    <row r="1062">
      <c r="A1062" s="480" t="s">
        <v>5713</v>
      </c>
      <c r="B1062" s="433">
        <v>46173.0</v>
      </c>
      <c r="C1062" s="434" t="s">
        <v>6860</v>
      </c>
      <c r="D1062" s="363" t="s">
        <v>6861</v>
      </c>
      <c r="E1062" s="367"/>
      <c r="F1062" s="365"/>
      <c r="G1062" s="368"/>
      <c r="H1062" s="655"/>
      <c r="I1062" s="365"/>
      <c r="J1062" s="366"/>
      <c r="K1062" s="367"/>
      <c r="L1062" s="365"/>
      <c r="M1062" s="368"/>
      <c r="N1062" s="655"/>
      <c r="O1062" s="365"/>
      <c r="P1062" s="366"/>
      <c r="Q1062" s="367"/>
      <c r="R1062" s="365">
        <v>1.0</v>
      </c>
      <c r="S1062" s="368"/>
      <c r="T1062" s="655"/>
      <c r="U1062" s="365"/>
      <c r="V1062" s="366"/>
      <c r="W1062" s="364"/>
      <c r="X1062" s="365"/>
      <c r="Y1062" s="368"/>
      <c r="Z1062" s="655"/>
      <c r="AA1062" s="365"/>
      <c r="AB1062" s="366"/>
      <c r="AC1062" s="364"/>
      <c r="AD1062" s="365"/>
      <c r="AE1062" s="368"/>
      <c r="AF1062" s="655"/>
      <c r="AG1062" s="365"/>
      <c r="AH1062" s="366"/>
      <c r="AI1062" s="364"/>
      <c r="AJ1062" s="365"/>
      <c r="AK1062" s="368"/>
      <c r="AL1062" s="655"/>
      <c r="AM1062" s="365"/>
      <c r="AN1062" s="366"/>
      <c r="AO1062" s="369" t="s">
        <v>1702</v>
      </c>
      <c r="AP1062" s="481"/>
      <c r="AQ1062" s="380" t="s">
        <v>8301</v>
      </c>
      <c r="AR1062" s="653" t="s">
        <v>7472</v>
      </c>
      <c r="AS1062" s="353"/>
      <c r="AT1062" s="382">
        <v>3.0</v>
      </c>
      <c r="AU1062" s="657">
        <v>97.0</v>
      </c>
      <c r="AV1062" s="382">
        <v>0.0</v>
      </c>
      <c r="AW1062" s="658">
        <v>100.0</v>
      </c>
      <c r="AX1062" s="393" t="s">
        <v>3037</v>
      </c>
    </row>
    <row r="1063">
      <c r="A1063" s="480" t="s">
        <v>5713</v>
      </c>
      <c r="B1063" s="433">
        <v>46173.0</v>
      </c>
      <c r="C1063" s="434" t="s">
        <v>6862</v>
      </c>
      <c r="D1063" s="363" t="s">
        <v>6863</v>
      </c>
      <c r="E1063" s="367"/>
      <c r="F1063" s="365"/>
      <c r="G1063" s="368"/>
      <c r="H1063" s="655"/>
      <c r="I1063" s="365"/>
      <c r="J1063" s="366"/>
      <c r="K1063" s="367"/>
      <c r="L1063" s="365"/>
      <c r="M1063" s="368"/>
      <c r="N1063" s="655"/>
      <c r="O1063" s="365"/>
      <c r="P1063" s="366"/>
      <c r="Q1063" s="367"/>
      <c r="R1063" s="365"/>
      <c r="S1063" s="368"/>
      <c r="T1063" s="655"/>
      <c r="U1063" s="365"/>
      <c r="V1063" s="366"/>
      <c r="W1063" s="364"/>
      <c r="X1063" s="365"/>
      <c r="Y1063" s="368"/>
      <c r="Z1063" s="655"/>
      <c r="AA1063" s="365"/>
      <c r="AB1063" s="366"/>
      <c r="AC1063" s="364"/>
      <c r="AD1063" s="365"/>
      <c r="AE1063" s="368"/>
      <c r="AF1063" s="655"/>
      <c r="AG1063" s="365"/>
      <c r="AH1063" s="366"/>
      <c r="AI1063" s="364"/>
      <c r="AJ1063" s="365"/>
      <c r="AK1063" s="368"/>
      <c r="AL1063" s="655"/>
      <c r="AM1063" s="365"/>
      <c r="AN1063" s="366"/>
      <c r="AO1063" s="369" t="s">
        <v>2525</v>
      </c>
      <c r="AP1063" s="481"/>
      <c r="AQ1063" s="372"/>
      <c r="AR1063" s="653"/>
      <c r="AS1063" s="353"/>
      <c r="AT1063" s="382" t="s">
        <v>2869</v>
      </c>
      <c r="AU1063" s="657" t="s">
        <v>2869</v>
      </c>
      <c r="AV1063" s="382" t="s">
        <v>2869</v>
      </c>
      <c r="AW1063" s="658" t="s">
        <v>2869</v>
      </c>
      <c r="AX1063" s="359"/>
    </row>
    <row r="1064">
      <c r="A1064" s="480" t="s">
        <v>5713</v>
      </c>
      <c r="B1064" s="433">
        <v>46173.0</v>
      </c>
      <c r="C1064" s="434" t="s">
        <v>6864</v>
      </c>
      <c r="D1064" s="363" t="s">
        <v>6865</v>
      </c>
      <c r="E1064" s="367"/>
      <c r="F1064" s="365"/>
      <c r="G1064" s="368"/>
      <c r="H1064" s="655"/>
      <c r="I1064" s="365"/>
      <c r="J1064" s="366"/>
      <c r="K1064" s="367"/>
      <c r="L1064" s="365"/>
      <c r="M1064" s="368"/>
      <c r="N1064" s="655"/>
      <c r="O1064" s="365"/>
      <c r="P1064" s="366"/>
      <c r="Q1064" s="367"/>
      <c r="R1064" s="365"/>
      <c r="S1064" s="368"/>
      <c r="T1064" s="655"/>
      <c r="U1064" s="365"/>
      <c r="V1064" s="366"/>
      <c r="W1064" s="364"/>
      <c r="X1064" s="365"/>
      <c r="Y1064" s="368"/>
      <c r="Z1064" s="655"/>
      <c r="AA1064" s="365"/>
      <c r="AB1064" s="366"/>
      <c r="AC1064" s="364"/>
      <c r="AD1064" s="365"/>
      <c r="AE1064" s="368"/>
      <c r="AF1064" s="655"/>
      <c r="AG1064" s="365"/>
      <c r="AH1064" s="366"/>
      <c r="AI1064" s="364"/>
      <c r="AJ1064" s="365"/>
      <c r="AK1064" s="368"/>
      <c r="AL1064" s="655"/>
      <c r="AM1064" s="365"/>
      <c r="AN1064" s="366"/>
      <c r="AO1064" s="369" t="s">
        <v>323</v>
      </c>
      <c r="AP1064" s="481" t="s">
        <v>3051</v>
      </c>
      <c r="AQ1064" s="372"/>
      <c r="AR1064" s="653"/>
      <c r="AS1064" s="353"/>
      <c r="AT1064" s="382" t="s">
        <v>2869</v>
      </c>
      <c r="AU1064" s="657" t="s">
        <v>2869</v>
      </c>
      <c r="AV1064" s="382" t="s">
        <v>2869</v>
      </c>
      <c r="AW1064" s="658" t="s">
        <v>2869</v>
      </c>
      <c r="AX1064" s="359"/>
    </row>
    <row r="1065">
      <c r="A1065" s="480" t="s">
        <v>5713</v>
      </c>
      <c r="B1065" s="433">
        <v>46173.0</v>
      </c>
      <c r="C1065" s="434" t="s">
        <v>6866</v>
      </c>
      <c r="D1065" s="363" t="s">
        <v>6867</v>
      </c>
      <c r="E1065" s="367"/>
      <c r="F1065" s="365"/>
      <c r="G1065" s="368"/>
      <c r="H1065" s="655"/>
      <c r="I1065" s="365"/>
      <c r="J1065" s="366"/>
      <c r="K1065" s="367"/>
      <c r="L1065" s="365"/>
      <c r="M1065" s="368"/>
      <c r="N1065" s="655"/>
      <c r="O1065" s="365"/>
      <c r="P1065" s="366"/>
      <c r="Q1065" s="367"/>
      <c r="R1065" s="365"/>
      <c r="S1065" s="368"/>
      <c r="T1065" s="655"/>
      <c r="U1065" s="365"/>
      <c r="V1065" s="366"/>
      <c r="W1065" s="364"/>
      <c r="X1065" s="365"/>
      <c r="Y1065" s="368"/>
      <c r="Z1065" s="655"/>
      <c r="AA1065" s="365"/>
      <c r="AB1065" s="366"/>
      <c r="AC1065" s="364"/>
      <c r="AD1065" s="365"/>
      <c r="AE1065" s="368"/>
      <c r="AF1065" s="655"/>
      <c r="AG1065" s="365"/>
      <c r="AH1065" s="366"/>
      <c r="AI1065" s="364"/>
      <c r="AJ1065" s="365"/>
      <c r="AK1065" s="368"/>
      <c r="AL1065" s="655"/>
      <c r="AM1065" s="365"/>
      <c r="AN1065" s="366"/>
      <c r="AO1065" s="369" t="s">
        <v>470</v>
      </c>
      <c r="AP1065" s="481"/>
      <c r="AQ1065" s="372"/>
      <c r="AR1065" s="653"/>
      <c r="AS1065" s="353"/>
      <c r="AT1065" s="382" t="s">
        <v>2869</v>
      </c>
      <c r="AU1065" s="657" t="s">
        <v>2869</v>
      </c>
      <c r="AV1065" s="382" t="s">
        <v>2869</v>
      </c>
      <c r="AW1065" s="658" t="s">
        <v>2869</v>
      </c>
      <c r="AX1065" s="359"/>
    </row>
    <row r="1066">
      <c r="A1066" s="480" t="s">
        <v>5713</v>
      </c>
      <c r="B1066" s="433">
        <v>46173.0</v>
      </c>
      <c r="C1066" s="434" t="s">
        <v>8302</v>
      </c>
      <c r="D1066" s="363" t="s">
        <v>8303</v>
      </c>
      <c r="E1066" s="367"/>
      <c r="F1066" s="365"/>
      <c r="G1066" s="368"/>
      <c r="H1066" s="655"/>
      <c r="I1066" s="365"/>
      <c r="J1066" s="366"/>
      <c r="K1066" s="367"/>
      <c r="L1066" s="365"/>
      <c r="M1066" s="368"/>
      <c r="N1066" s="655"/>
      <c r="O1066" s="365"/>
      <c r="P1066" s="366"/>
      <c r="Q1066" s="367"/>
      <c r="R1066" s="365"/>
      <c r="S1066" s="368"/>
      <c r="T1066" s="655"/>
      <c r="U1066" s="365"/>
      <c r="V1066" s="366"/>
      <c r="W1066" s="364"/>
      <c r="X1066" s="365"/>
      <c r="Y1066" s="368"/>
      <c r="Z1066" s="655"/>
      <c r="AA1066" s="365"/>
      <c r="AB1066" s="366"/>
      <c r="AC1066" s="364"/>
      <c r="AD1066" s="365"/>
      <c r="AE1066" s="368"/>
      <c r="AF1066" s="655"/>
      <c r="AG1066" s="365"/>
      <c r="AH1066" s="366"/>
      <c r="AI1066" s="364"/>
      <c r="AJ1066" s="365"/>
      <c r="AK1066" s="368"/>
      <c r="AL1066" s="655"/>
      <c r="AM1066" s="365"/>
      <c r="AN1066" s="366"/>
      <c r="AO1066" s="369" t="s">
        <v>1929</v>
      </c>
      <c r="AP1066" s="481"/>
      <c r="AQ1066" s="372"/>
      <c r="AR1066" s="653"/>
      <c r="AS1066" s="353"/>
      <c r="AT1066" s="382" t="s">
        <v>2869</v>
      </c>
      <c r="AU1066" s="657" t="s">
        <v>2869</v>
      </c>
      <c r="AV1066" s="382" t="s">
        <v>2869</v>
      </c>
      <c r="AW1066" s="658" t="s">
        <v>2869</v>
      </c>
      <c r="AX1066" s="359"/>
    </row>
    <row r="1067">
      <c r="A1067" s="480" t="s">
        <v>5713</v>
      </c>
      <c r="B1067" s="433">
        <v>46173.0</v>
      </c>
      <c r="C1067" s="434" t="s">
        <v>6870</v>
      </c>
      <c r="D1067" s="363" t="s">
        <v>6871</v>
      </c>
      <c r="E1067" s="367"/>
      <c r="F1067" s="365"/>
      <c r="G1067" s="368"/>
      <c r="H1067" s="655"/>
      <c r="I1067" s="365"/>
      <c r="J1067" s="366"/>
      <c r="K1067" s="367"/>
      <c r="L1067" s="365"/>
      <c r="M1067" s="368"/>
      <c r="N1067" s="655"/>
      <c r="O1067" s="365"/>
      <c r="P1067" s="366"/>
      <c r="Q1067" s="367"/>
      <c r="R1067" s="365"/>
      <c r="S1067" s="368"/>
      <c r="T1067" s="655"/>
      <c r="U1067" s="365"/>
      <c r="V1067" s="366"/>
      <c r="W1067" s="364"/>
      <c r="X1067" s="365"/>
      <c r="Y1067" s="368"/>
      <c r="Z1067" s="655"/>
      <c r="AA1067" s="365"/>
      <c r="AB1067" s="366"/>
      <c r="AC1067" s="364"/>
      <c r="AD1067" s="365"/>
      <c r="AE1067" s="368"/>
      <c r="AF1067" s="655"/>
      <c r="AG1067" s="365"/>
      <c r="AH1067" s="366"/>
      <c r="AI1067" s="364"/>
      <c r="AJ1067" s="365"/>
      <c r="AK1067" s="368"/>
      <c r="AL1067" s="655"/>
      <c r="AM1067" s="365"/>
      <c r="AN1067" s="366"/>
      <c r="AO1067" s="369" t="s">
        <v>2918</v>
      </c>
      <c r="AP1067" s="481"/>
      <c r="AQ1067" s="372"/>
      <c r="AR1067" s="653"/>
      <c r="AS1067" s="353"/>
      <c r="AT1067" s="382" t="s">
        <v>2869</v>
      </c>
      <c r="AU1067" s="657" t="s">
        <v>2869</v>
      </c>
      <c r="AV1067" s="382" t="s">
        <v>2869</v>
      </c>
      <c r="AW1067" s="658" t="s">
        <v>2869</v>
      </c>
      <c r="AX1067" s="359"/>
    </row>
    <row r="1068">
      <c r="A1068" s="480" t="s">
        <v>5713</v>
      </c>
      <c r="B1068" s="433">
        <v>46173.0</v>
      </c>
      <c r="C1068" s="434" t="s">
        <v>6872</v>
      </c>
      <c r="D1068" s="363" t="s">
        <v>6873</v>
      </c>
      <c r="E1068" s="367"/>
      <c r="F1068" s="365"/>
      <c r="G1068" s="368"/>
      <c r="H1068" s="655"/>
      <c r="I1068" s="365"/>
      <c r="J1068" s="366"/>
      <c r="K1068" s="367"/>
      <c r="L1068" s="365"/>
      <c r="M1068" s="368"/>
      <c r="N1068" s="655"/>
      <c r="O1068" s="365"/>
      <c r="P1068" s="366"/>
      <c r="Q1068" s="367"/>
      <c r="R1068" s="365"/>
      <c r="S1068" s="368"/>
      <c r="T1068" s="655"/>
      <c r="U1068" s="365"/>
      <c r="V1068" s="366"/>
      <c r="W1068" s="364"/>
      <c r="X1068" s="365"/>
      <c r="Y1068" s="368"/>
      <c r="Z1068" s="655"/>
      <c r="AA1068" s="365"/>
      <c r="AB1068" s="366"/>
      <c r="AC1068" s="364"/>
      <c r="AD1068" s="365"/>
      <c r="AE1068" s="368"/>
      <c r="AF1068" s="655"/>
      <c r="AG1068" s="365"/>
      <c r="AH1068" s="366"/>
      <c r="AI1068" s="364"/>
      <c r="AJ1068" s="365"/>
      <c r="AK1068" s="368"/>
      <c r="AL1068" s="655"/>
      <c r="AM1068" s="365"/>
      <c r="AN1068" s="366"/>
      <c r="AO1068" s="369" t="s">
        <v>529</v>
      </c>
      <c r="AP1068" s="481"/>
      <c r="AQ1068" s="372"/>
      <c r="AR1068" s="653"/>
      <c r="AS1068" s="353"/>
      <c r="AT1068" s="382" t="s">
        <v>2869</v>
      </c>
      <c r="AU1068" s="657" t="s">
        <v>2869</v>
      </c>
      <c r="AV1068" s="382" t="s">
        <v>2869</v>
      </c>
      <c r="AW1068" s="658" t="s">
        <v>2869</v>
      </c>
      <c r="AX1068" s="359"/>
    </row>
    <row r="1069">
      <c r="A1069" s="480" t="s">
        <v>5713</v>
      </c>
      <c r="B1069" s="433">
        <v>46173.0</v>
      </c>
      <c r="C1069" s="434" t="s">
        <v>6874</v>
      </c>
      <c r="D1069" s="363" t="s">
        <v>6875</v>
      </c>
      <c r="E1069" s="367"/>
      <c r="F1069" s="365"/>
      <c r="G1069" s="368"/>
      <c r="H1069" s="655"/>
      <c r="I1069" s="365"/>
      <c r="J1069" s="366"/>
      <c r="K1069" s="367"/>
      <c r="L1069" s="365"/>
      <c r="M1069" s="368"/>
      <c r="N1069" s="655"/>
      <c r="O1069" s="365"/>
      <c r="P1069" s="366"/>
      <c r="Q1069" s="367"/>
      <c r="R1069" s="365"/>
      <c r="S1069" s="368"/>
      <c r="T1069" s="655"/>
      <c r="U1069" s="365"/>
      <c r="V1069" s="366"/>
      <c r="W1069" s="364"/>
      <c r="X1069" s="365"/>
      <c r="Y1069" s="368"/>
      <c r="Z1069" s="655"/>
      <c r="AA1069" s="365"/>
      <c r="AB1069" s="366"/>
      <c r="AC1069" s="364"/>
      <c r="AD1069" s="365"/>
      <c r="AE1069" s="368"/>
      <c r="AF1069" s="655"/>
      <c r="AG1069" s="365"/>
      <c r="AH1069" s="366"/>
      <c r="AI1069" s="364"/>
      <c r="AJ1069" s="365"/>
      <c r="AK1069" s="368"/>
      <c r="AL1069" s="655"/>
      <c r="AM1069" s="365"/>
      <c r="AN1069" s="366"/>
      <c r="AO1069" s="369" t="s">
        <v>1575</v>
      </c>
      <c r="AP1069" s="481"/>
      <c r="AQ1069" s="372"/>
      <c r="AR1069" s="653"/>
      <c r="AS1069" s="353"/>
      <c r="AT1069" s="382" t="s">
        <v>2869</v>
      </c>
      <c r="AU1069" s="657" t="s">
        <v>2869</v>
      </c>
      <c r="AV1069" s="382" t="s">
        <v>2869</v>
      </c>
      <c r="AW1069" s="658" t="s">
        <v>2869</v>
      </c>
      <c r="AX1069" s="359"/>
    </row>
    <row r="1070">
      <c r="A1070" s="480" t="s">
        <v>5713</v>
      </c>
      <c r="B1070" s="433">
        <v>46173.0</v>
      </c>
      <c r="C1070" s="434" t="s">
        <v>6876</v>
      </c>
      <c r="D1070" s="363" t="s">
        <v>6877</v>
      </c>
      <c r="E1070" s="367"/>
      <c r="F1070" s="365"/>
      <c r="G1070" s="368"/>
      <c r="H1070" s="655"/>
      <c r="I1070" s="365"/>
      <c r="J1070" s="366"/>
      <c r="K1070" s="367"/>
      <c r="L1070" s="365"/>
      <c r="M1070" s="368"/>
      <c r="N1070" s="655"/>
      <c r="O1070" s="365"/>
      <c r="P1070" s="366"/>
      <c r="Q1070" s="367"/>
      <c r="R1070" s="365"/>
      <c r="S1070" s="368"/>
      <c r="T1070" s="655"/>
      <c r="U1070" s="365"/>
      <c r="V1070" s="366"/>
      <c r="W1070" s="364"/>
      <c r="X1070" s="365"/>
      <c r="Y1070" s="368"/>
      <c r="Z1070" s="655"/>
      <c r="AA1070" s="365"/>
      <c r="AB1070" s="366"/>
      <c r="AC1070" s="364"/>
      <c r="AD1070" s="365"/>
      <c r="AE1070" s="368"/>
      <c r="AF1070" s="655"/>
      <c r="AG1070" s="365"/>
      <c r="AH1070" s="366"/>
      <c r="AI1070" s="364"/>
      <c r="AJ1070" s="365"/>
      <c r="AK1070" s="368"/>
      <c r="AL1070" s="655"/>
      <c r="AM1070" s="365"/>
      <c r="AN1070" s="366"/>
      <c r="AO1070" s="369" t="s">
        <v>3015</v>
      </c>
      <c r="AP1070" s="481"/>
      <c r="AQ1070" s="372"/>
      <c r="AR1070" s="653" t="s">
        <v>7472</v>
      </c>
      <c r="AS1070" s="353"/>
      <c r="AT1070" s="382">
        <v>0.0</v>
      </c>
      <c r="AU1070" s="657">
        <v>100.0</v>
      </c>
      <c r="AV1070" s="382">
        <v>0.0</v>
      </c>
      <c r="AW1070" s="658">
        <v>100.0</v>
      </c>
      <c r="AX1070" s="393" t="s">
        <v>3049</v>
      </c>
    </row>
    <row r="1071">
      <c r="A1071" s="480" t="s">
        <v>5713</v>
      </c>
      <c r="B1071" s="433">
        <v>46173.0</v>
      </c>
      <c r="C1071" s="434" t="s">
        <v>6878</v>
      </c>
      <c r="D1071" s="363" t="s">
        <v>6879</v>
      </c>
      <c r="E1071" s="367"/>
      <c r="F1071" s="365"/>
      <c r="G1071" s="368"/>
      <c r="H1071" s="655"/>
      <c r="I1071" s="365"/>
      <c r="J1071" s="366"/>
      <c r="K1071" s="367"/>
      <c r="L1071" s="365"/>
      <c r="M1071" s="368"/>
      <c r="N1071" s="655"/>
      <c r="O1071" s="365"/>
      <c r="P1071" s="366"/>
      <c r="Q1071" s="367"/>
      <c r="R1071" s="365"/>
      <c r="S1071" s="368"/>
      <c r="T1071" s="655"/>
      <c r="U1071" s="365"/>
      <c r="V1071" s="366"/>
      <c r="W1071" s="364"/>
      <c r="X1071" s="365"/>
      <c r="Y1071" s="368"/>
      <c r="Z1071" s="655"/>
      <c r="AA1071" s="365"/>
      <c r="AB1071" s="366"/>
      <c r="AC1071" s="364"/>
      <c r="AD1071" s="365"/>
      <c r="AE1071" s="368"/>
      <c r="AF1071" s="655"/>
      <c r="AG1071" s="365"/>
      <c r="AH1071" s="366"/>
      <c r="AI1071" s="364"/>
      <c r="AJ1071" s="365"/>
      <c r="AK1071" s="368"/>
      <c r="AL1071" s="655"/>
      <c r="AM1071" s="365"/>
      <c r="AN1071" s="366"/>
      <c r="AO1071" s="369" t="s">
        <v>634</v>
      </c>
      <c r="AP1071" s="481"/>
      <c r="AQ1071" s="372"/>
      <c r="AR1071" s="653"/>
      <c r="AS1071" s="353"/>
      <c r="AT1071" s="382" t="s">
        <v>2869</v>
      </c>
      <c r="AU1071" s="657" t="s">
        <v>2869</v>
      </c>
      <c r="AV1071" s="382" t="s">
        <v>2869</v>
      </c>
      <c r="AW1071" s="658" t="s">
        <v>2869</v>
      </c>
      <c r="AX1071" s="359"/>
    </row>
    <row r="1072">
      <c r="A1072" s="480" t="s">
        <v>5713</v>
      </c>
      <c r="B1072" s="433">
        <v>46173.0</v>
      </c>
      <c r="C1072" s="434" t="s">
        <v>6880</v>
      </c>
      <c r="D1072" s="363" t="s">
        <v>6881</v>
      </c>
      <c r="E1072" s="367"/>
      <c r="F1072" s="365"/>
      <c r="G1072" s="368"/>
      <c r="H1072" s="655"/>
      <c r="I1072" s="365"/>
      <c r="J1072" s="366"/>
      <c r="K1072" s="367"/>
      <c r="L1072" s="365"/>
      <c r="M1072" s="368"/>
      <c r="N1072" s="655"/>
      <c r="O1072" s="365"/>
      <c r="P1072" s="366"/>
      <c r="Q1072" s="367"/>
      <c r="R1072" s="365"/>
      <c r="S1072" s="368"/>
      <c r="T1072" s="655"/>
      <c r="U1072" s="365"/>
      <c r="V1072" s="366"/>
      <c r="W1072" s="364"/>
      <c r="X1072" s="365"/>
      <c r="Y1072" s="368"/>
      <c r="Z1072" s="655"/>
      <c r="AA1072" s="365"/>
      <c r="AB1072" s="366"/>
      <c r="AC1072" s="364"/>
      <c r="AD1072" s="365"/>
      <c r="AE1072" s="368"/>
      <c r="AF1072" s="655"/>
      <c r="AG1072" s="365"/>
      <c r="AH1072" s="366"/>
      <c r="AI1072" s="364"/>
      <c r="AJ1072" s="365"/>
      <c r="AK1072" s="368"/>
      <c r="AL1072" s="655"/>
      <c r="AM1072" s="365"/>
      <c r="AN1072" s="366"/>
      <c r="AO1072" s="369"/>
      <c r="AP1072" s="481" t="s">
        <v>3010</v>
      </c>
      <c r="AQ1072" s="372"/>
      <c r="AR1072" s="653"/>
      <c r="AS1072" s="353"/>
      <c r="AT1072" s="382" t="s">
        <v>2869</v>
      </c>
      <c r="AU1072" s="657" t="s">
        <v>2869</v>
      </c>
      <c r="AV1072" s="382" t="s">
        <v>2869</v>
      </c>
      <c r="AW1072" s="658" t="s">
        <v>2869</v>
      </c>
      <c r="AX1072" s="359"/>
    </row>
    <row r="1073">
      <c r="A1073" s="480" t="s">
        <v>5713</v>
      </c>
      <c r="B1073" s="433">
        <v>46173.0</v>
      </c>
      <c r="C1073" s="434" t="s">
        <v>6882</v>
      </c>
      <c r="D1073" s="363" t="s">
        <v>6883</v>
      </c>
      <c r="E1073" s="367"/>
      <c r="F1073" s="365"/>
      <c r="G1073" s="368"/>
      <c r="H1073" s="655"/>
      <c r="I1073" s="365"/>
      <c r="J1073" s="366"/>
      <c r="K1073" s="367"/>
      <c r="L1073" s="365"/>
      <c r="M1073" s="368"/>
      <c r="N1073" s="655"/>
      <c r="O1073" s="365"/>
      <c r="P1073" s="366"/>
      <c r="Q1073" s="367"/>
      <c r="R1073" s="365"/>
      <c r="S1073" s="368"/>
      <c r="T1073" s="655"/>
      <c r="U1073" s="365"/>
      <c r="V1073" s="366"/>
      <c r="W1073" s="364"/>
      <c r="X1073" s="365"/>
      <c r="Y1073" s="368"/>
      <c r="Z1073" s="655"/>
      <c r="AA1073" s="365"/>
      <c r="AB1073" s="366"/>
      <c r="AC1073" s="364"/>
      <c r="AD1073" s="365"/>
      <c r="AE1073" s="368"/>
      <c r="AF1073" s="655"/>
      <c r="AG1073" s="365"/>
      <c r="AH1073" s="366"/>
      <c r="AI1073" s="364"/>
      <c r="AJ1073" s="365"/>
      <c r="AK1073" s="368"/>
      <c r="AL1073" s="655"/>
      <c r="AM1073" s="365"/>
      <c r="AN1073" s="366"/>
      <c r="AO1073" s="369"/>
      <c r="AP1073" s="481" t="s">
        <v>1591</v>
      </c>
      <c r="AQ1073" s="372"/>
      <c r="AR1073" s="653"/>
      <c r="AS1073" s="353"/>
      <c r="AT1073" s="382" t="s">
        <v>2869</v>
      </c>
      <c r="AU1073" s="657" t="s">
        <v>2869</v>
      </c>
      <c r="AV1073" s="382" t="s">
        <v>2869</v>
      </c>
      <c r="AW1073" s="658" t="s">
        <v>2869</v>
      </c>
      <c r="AX1073" s="359"/>
    </row>
    <row r="1074">
      <c r="A1074" s="480" t="s">
        <v>5713</v>
      </c>
      <c r="B1074" s="361">
        <v>46173.0</v>
      </c>
      <c r="C1074" s="362" t="s">
        <v>6884</v>
      </c>
      <c r="D1074" s="363" t="s">
        <v>6885</v>
      </c>
      <c r="E1074" s="367"/>
      <c r="F1074" s="365"/>
      <c r="G1074" s="368"/>
      <c r="H1074" s="655"/>
      <c r="I1074" s="365"/>
      <c r="J1074" s="366"/>
      <c r="K1074" s="367"/>
      <c r="L1074" s="365"/>
      <c r="M1074" s="368"/>
      <c r="N1074" s="655"/>
      <c r="O1074" s="365"/>
      <c r="P1074" s="366"/>
      <c r="Q1074" s="367"/>
      <c r="R1074" s="365"/>
      <c r="S1074" s="368"/>
      <c r="T1074" s="655"/>
      <c r="U1074" s="365"/>
      <c r="V1074" s="366"/>
      <c r="W1074" s="364"/>
      <c r="X1074" s="365"/>
      <c r="Y1074" s="368"/>
      <c r="Z1074" s="655"/>
      <c r="AA1074" s="365"/>
      <c r="AB1074" s="366"/>
      <c r="AC1074" s="364"/>
      <c r="AD1074" s="365"/>
      <c r="AE1074" s="368"/>
      <c r="AF1074" s="655"/>
      <c r="AG1074" s="365"/>
      <c r="AH1074" s="366"/>
      <c r="AI1074" s="364"/>
      <c r="AJ1074" s="365"/>
      <c r="AK1074" s="368"/>
      <c r="AL1074" s="655"/>
      <c r="AM1074" s="365"/>
      <c r="AN1074" s="366"/>
      <c r="AO1074" s="369"/>
      <c r="AP1074" s="481" t="s">
        <v>3039</v>
      </c>
      <c r="AQ1074" s="372"/>
      <c r="AR1074" s="653"/>
      <c r="AS1074" s="353"/>
      <c r="AT1074" s="382" t="s">
        <v>2869</v>
      </c>
      <c r="AU1074" s="657" t="s">
        <v>2869</v>
      </c>
      <c r="AV1074" s="382" t="s">
        <v>2869</v>
      </c>
      <c r="AW1074" s="658" t="s">
        <v>2869</v>
      </c>
      <c r="AX1074" s="359"/>
    </row>
    <row r="1075">
      <c r="A1075" s="480" t="s">
        <v>5138</v>
      </c>
      <c r="B1075" s="361">
        <v>46168.0</v>
      </c>
      <c r="C1075" s="362" t="s">
        <v>8304</v>
      </c>
      <c r="D1075" s="363" t="s">
        <v>8305</v>
      </c>
      <c r="E1075" s="367"/>
      <c r="F1075" s="365"/>
      <c r="G1075" s="368"/>
      <c r="H1075" s="655"/>
      <c r="I1075" s="365"/>
      <c r="J1075" s="366"/>
      <c r="K1075" s="367"/>
      <c r="L1075" s="365"/>
      <c r="M1075" s="368"/>
      <c r="N1075" s="655"/>
      <c r="O1075" s="365"/>
      <c r="P1075" s="366"/>
      <c r="Q1075" s="367"/>
      <c r="R1075" s="365"/>
      <c r="S1075" s="368"/>
      <c r="T1075" s="655"/>
      <c r="U1075" s="365"/>
      <c r="V1075" s="366"/>
      <c r="W1075" s="364"/>
      <c r="X1075" s="365"/>
      <c r="Y1075" s="368"/>
      <c r="Z1075" s="655"/>
      <c r="AA1075" s="365"/>
      <c r="AB1075" s="366"/>
      <c r="AC1075" s="364"/>
      <c r="AD1075" s="365"/>
      <c r="AE1075" s="368"/>
      <c r="AF1075" s="655"/>
      <c r="AG1075" s="365"/>
      <c r="AH1075" s="366"/>
      <c r="AI1075" s="364"/>
      <c r="AJ1075" s="365"/>
      <c r="AK1075" s="368"/>
      <c r="AL1075" s="655"/>
      <c r="AM1075" s="365"/>
      <c r="AN1075" s="366"/>
      <c r="AO1075" s="369"/>
      <c r="AP1075" s="481" t="s">
        <v>3033</v>
      </c>
      <c r="AQ1075" s="372"/>
      <c r="AR1075" s="653" t="s">
        <v>7472</v>
      </c>
      <c r="AS1075" s="353"/>
      <c r="AT1075" s="382">
        <v>0.0</v>
      </c>
      <c r="AU1075" s="657">
        <v>100.0</v>
      </c>
      <c r="AV1075" s="382">
        <v>0.0</v>
      </c>
      <c r="AW1075" s="658">
        <v>100.0</v>
      </c>
      <c r="AX1075" s="393" t="s">
        <v>3053</v>
      </c>
    </row>
    <row r="1076">
      <c r="A1076" s="480" t="s">
        <v>5138</v>
      </c>
      <c r="B1076" s="361">
        <v>46168.0</v>
      </c>
      <c r="C1076" s="362" t="s">
        <v>7074</v>
      </c>
      <c r="D1076" s="363" t="s">
        <v>7075</v>
      </c>
      <c r="E1076" s="367"/>
      <c r="F1076" s="365"/>
      <c r="G1076" s="368"/>
      <c r="H1076" s="655"/>
      <c r="I1076" s="365"/>
      <c r="J1076" s="366"/>
      <c r="K1076" s="367"/>
      <c r="L1076" s="365"/>
      <c r="M1076" s="368"/>
      <c r="N1076" s="655"/>
      <c r="O1076" s="365"/>
      <c r="P1076" s="366"/>
      <c r="Q1076" s="367"/>
      <c r="R1076" s="365"/>
      <c r="S1076" s="368"/>
      <c r="T1076" s="655"/>
      <c r="U1076" s="365"/>
      <c r="V1076" s="366"/>
      <c r="W1076" s="364"/>
      <c r="X1076" s="365"/>
      <c r="Y1076" s="368"/>
      <c r="Z1076" s="655"/>
      <c r="AA1076" s="365"/>
      <c r="AB1076" s="366"/>
      <c r="AC1076" s="364"/>
      <c r="AD1076" s="365"/>
      <c r="AE1076" s="368"/>
      <c r="AF1076" s="655"/>
      <c r="AG1076" s="365"/>
      <c r="AH1076" s="366"/>
      <c r="AI1076" s="364"/>
      <c r="AJ1076" s="365"/>
      <c r="AK1076" s="368"/>
      <c r="AL1076" s="655"/>
      <c r="AM1076" s="365"/>
      <c r="AN1076" s="366"/>
      <c r="AO1076" s="369"/>
      <c r="AP1076" s="481" t="s">
        <v>3033</v>
      </c>
      <c r="AQ1076" s="372"/>
      <c r="AR1076" s="653" t="s">
        <v>7472</v>
      </c>
      <c r="AS1076" s="353"/>
      <c r="AT1076" s="382">
        <v>0.0</v>
      </c>
      <c r="AU1076" s="657">
        <v>100.0</v>
      </c>
      <c r="AV1076" s="382">
        <v>0.0</v>
      </c>
      <c r="AW1076" s="658">
        <v>100.0</v>
      </c>
      <c r="AX1076" s="393" t="s">
        <v>3053</v>
      </c>
    </row>
    <row r="1077">
      <c r="A1077" s="480" t="s">
        <v>5138</v>
      </c>
      <c r="B1077" s="361">
        <v>46168.0</v>
      </c>
      <c r="C1077" s="362" t="s">
        <v>7076</v>
      </c>
      <c r="D1077" s="363" t="s">
        <v>7077</v>
      </c>
      <c r="E1077" s="367"/>
      <c r="F1077" s="365"/>
      <c r="G1077" s="368"/>
      <c r="H1077" s="655"/>
      <c r="I1077" s="365"/>
      <c r="J1077" s="366"/>
      <c r="K1077" s="367"/>
      <c r="L1077" s="365"/>
      <c r="M1077" s="368"/>
      <c r="N1077" s="655"/>
      <c r="O1077" s="365"/>
      <c r="P1077" s="366"/>
      <c r="Q1077" s="367"/>
      <c r="R1077" s="365"/>
      <c r="S1077" s="368"/>
      <c r="T1077" s="655"/>
      <c r="U1077" s="365"/>
      <c r="V1077" s="366"/>
      <c r="W1077" s="364"/>
      <c r="X1077" s="365"/>
      <c r="Y1077" s="368"/>
      <c r="Z1077" s="655"/>
      <c r="AA1077" s="365"/>
      <c r="AB1077" s="366"/>
      <c r="AC1077" s="364"/>
      <c r="AD1077" s="365"/>
      <c r="AE1077" s="368"/>
      <c r="AF1077" s="655"/>
      <c r="AG1077" s="365"/>
      <c r="AH1077" s="366"/>
      <c r="AI1077" s="364"/>
      <c r="AJ1077" s="365"/>
      <c r="AK1077" s="368"/>
      <c r="AL1077" s="655"/>
      <c r="AM1077" s="365"/>
      <c r="AN1077" s="366"/>
      <c r="AO1077" s="369"/>
      <c r="AP1077" s="481" t="s">
        <v>3033</v>
      </c>
      <c r="AQ1077" s="372"/>
      <c r="AR1077" s="653" t="s">
        <v>7472</v>
      </c>
      <c r="AS1077" s="353"/>
      <c r="AT1077" s="382">
        <v>0.0</v>
      </c>
      <c r="AU1077" s="657">
        <v>100.0</v>
      </c>
      <c r="AV1077" s="382">
        <v>0.0</v>
      </c>
      <c r="AW1077" s="658">
        <v>100.0</v>
      </c>
      <c r="AX1077" s="393" t="s">
        <v>3053</v>
      </c>
    </row>
    <row r="1078">
      <c r="A1078" s="480" t="s">
        <v>5135</v>
      </c>
      <c r="B1078" s="361">
        <v>46170.0</v>
      </c>
      <c r="C1078" s="362" t="s">
        <v>8306</v>
      </c>
      <c r="D1078" s="363" t="s">
        <v>8307</v>
      </c>
      <c r="E1078" s="367"/>
      <c r="F1078" s="365"/>
      <c r="G1078" s="368"/>
      <c r="H1078" s="655"/>
      <c r="I1078" s="365"/>
      <c r="J1078" s="366"/>
      <c r="K1078" s="367"/>
      <c r="L1078" s="365"/>
      <c r="M1078" s="368"/>
      <c r="N1078" s="655"/>
      <c r="O1078" s="365"/>
      <c r="P1078" s="366"/>
      <c r="Q1078" s="367"/>
      <c r="R1078" s="365"/>
      <c r="S1078" s="368"/>
      <c r="T1078" s="655"/>
      <c r="U1078" s="365"/>
      <c r="V1078" s="366"/>
      <c r="W1078" s="364"/>
      <c r="X1078" s="365"/>
      <c r="Y1078" s="368"/>
      <c r="Z1078" s="655"/>
      <c r="AA1078" s="365"/>
      <c r="AB1078" s="366"/>
      <c r="AC1078" s="364"/>
      <c r="AD1078" s="365"/>
      <c r="AE1078" s="368"/>
      <c r="AF1078" s="655"/>
      <c r="AG1078" s="365"/>
      <c r="AH1078" s="366"/>
      <c r="AI1078" s="364"/>
      <c r="AJ1078" s="365"/>
      <c r="AK1078" s="368"/>
      <c r="AL1078" s="655"/>
      <c r="AM1078" s="365"/>
      <c r="AN1078" s="366"/>
      <c r="AO1078" s="369"/>
      <c r="AP1078" s="481" t="s">
        <v>3033</v>
      </c>
      <c r="AQ1078" s="372"/>
      <c r="AR1078" s="653" t="s">
        <v>7472</v>
      </c>
      <c r="AS1078" s="353"/>
      <c r="AT1078" s="382">
        <v>0.0</v>
      </c>
      <c r="AU1078" s="657">
        <v>100.0</v>
      </c>
      <c r="AV1078" s="382">
        <v>0.0</v>
      </c>
      <c r="AW1078" s="658">
        <v>100.0</v>
      </c>
      <c r="AX1078" s="393" t="s">
        <v>3053</v>
      </c>
    </row>
    <row r="1079">
      <c r="A1079" s="480" t="s">
        <v>5135</v>
      </c>
      <c r="B1079" s="361">
        <v>46170.0</v>
      </c>
      <c r="C1079" s="362" t="s">
        <v>7082</v>
      </c>
      <c r="D1079" s="363" t="s">
        <v>7083</v>
      </c>
      <c r="E1079" s="367"/>
      <c r="F1079" s="365"/>
      <c r="G1079" s="368"/>
      <c r="H1079" s="655"/>
      <c r="I1079" s="365"/>
      <c r="J1079" s="366"/>
      <c r="K1079" s="367"/>
      <c r="L1079" s="365"/>
      <c r="M1079" s="368"/>
      <c r="N1079" s="655"/>
      <c r="O1079" s="365"/>
      <c r="P1079" s="366"/>
      <c r="Q1079" s="367"/>
      <c r="R1079" s="365"/>
      <c r="S1079" s="368"/>
      <c r="T1079" s="655"/>
      <c r="U1079" s="365"/>
      <c r="V1079" s="366"/>
      <c r="W1079" s="364"/>
      <c r="X1079" s="365"/>
      <c r="Y1079" s="368"/>
      <c r="Z1079" s="655"/>
      <c r="AA1079" s="365"/>
      <c r="AB1079" s="366"/>
      <c r="AC1079" s="364"/>
      <c r="AD1079" s="365"/>
      <c r="AE1079" s="368"/>
      <c r="AF1079" s="655"/>
      <c r="AG1079" s="365"/>
      <c r="AH1079" s="366"/>
      <c r="AI1079" s="364"/>
      <c r="AJ1079" s="365"/>
      <c r="AK1079" s="368"/>
      <c r="AL1079" s="655"/>
      <c r="AM1079" s="365"/>
      <c r="AN1079" s="366"/>
      <c r="AO1079" s="369"/>
      <c r="AP1079" s="481" t="s">
        <v>3033</v>
      </c>
      <c r="AQ1079" s="372"/>
      <c r="AR1079" s="653"/>
      <c r="AS1079" s="353"/>
      <c r="AT1079" s="382" t="s">
        <v>2869</v>
      </c>
      <c r="AU1079" s="657" t="s">
        <v>2869</v>
      </c>
      <c r="AV1079" s="382" t="s">
        <v>2869</v>
      </c>
      <c r="AW1079" s="658" t="s">
        <v>2869</v>
      </c>
      <c r="AX1079" s="393" t="s">
        <v>3053</v>
      </c>
    </row>
    <row r="1080">
      <c r="A1080" s="480" t="s">
        <v>5341</v>
      </c>
      <c r="B1080" s="361">
        <v>46171.0</v>
      </c>
      <c r="C1080" s="362" t="s">
        <v>8308</v>
      </c>
      <c r="D1080" s="363" t="s">
        <v>8309</v>
      </c>
      <c r="E1080" s="367"/>
      <c r="F1080" s="365"/>
      <c r="G1080" s="368"/>
      <c r="H1080" s="655"/>
      <c r="I1080" s="365"/>
      <c r="J1080" s="366"/>
      <c r="K1080" s="367"/>
      <c r="L1080" s="365"/>
      <c r="M1080" s="368"/>
      <c r="N1080" s="655"/>
      <c r="O1080" s="365"/>
      <c r="P1080" s="366"/>
      <c r="Q1080" s="367"/>
      <c r="R1080" s="365"/>
      <c r="S1080" s="368"/>
      <c r="T1080" s="655"/>
      <c r="U1080" s="365"/>
      <c r="V1080" s="366"/>
      <c r="W1080" s="364"/>
      <c r="X1080" s="365"/>
      <c r="Y1080" s="368"/>
      <c r="Z1080" s="655"/>
      <c r="AA1080" s="365"/>
      <c r="AB1080" s="366"/>
      <c r="AC1080" s="364"/>
      <c r="AD1080" s="365"/>
      <c r="AE1080" s="368"/>
      <c r="AF1080" s="655"/>
      <c r="AG1080" s="365"/>
      <c r="AH1080" s="366"/>
      <c r="AI1080" s="364"/>
      <c r="AJ1080" s="365"/>
      <c r="AK1080" s="368"/>
      <c r="AL1080" s="655"/>
      <c r="AM1080" s="365"/>
      <c r="AN1080" s="366"/>
      <c r="AO1080" s="369"/>
      <c r="AP1080" s="481" t="s">
        <v>3033</v>
      </c>
      <c r="AQ1080" s="372"/>
      <c r="AR1080" s="653" t="s">
        <v>7472</v>
      </c>
      <c r="AS1080" s="353"/>
      <c r="AT1080" s="382">
        <v>0.0</v>
      </c>
      <c r="AU1080" s="657">
        <v>100.0</v>
      </c>
      <c r="AV1080" s="382">
        <v>0.0</v>
      </c>
      <c r="AW1080" s="658">
        <v>100.0</v>
      </c>
      <c r="AX1080" s="393" t="s">
        <v>3053</v>
      </c>
    </row>
    <row r="1081">
      <c r="A1081" s="480" t="s">
        <v>5138</v>
      </c>
      <c r="B1081" s="433">
        <v>46168.0</v>
      </c>
      <c r="C1081" s="362" t="s">
        <v>8310</v>
      </c>
      <c r="D1081" s="363" t="s">
        <v>8311</v>
      </c>
      <c r="E1081" s="367"/>
      <c r="F1081" s="365"/>
      <c r="G1081" s="368"/>
      <c r="H1081" s="655"/>
      <c r="I1081" s="365"/>
      <c r="J1081" s="366"/>
      <c r="K1081" s="367"/>
      <c r="L1081" s="365"/>
      <c r="M1081" s="368"/>
      <c r="N1081" s="655"/>
      <c r="O1081" s="365"/>
      <c r="P1081" s="366"/>
      <c r="Q1081" s="367"/>
      <c r="R1081" s="365"/>
      <c r="S1081" s="368"/>
      <c r="T1081" s="655"/>
      <c r="U1081" s="365"/>
      <c r="V1081" s="366"/>
      <c r="W1081" s="364"/>
      <c r="X1081" s="365"/>
      <c r="Y1081" s="368"/>
      <c r="Z1081" s="655"/>
      <c r="AA1081" s="365"/>
      <c r="AB1081" s="366"/>
      <c r="AC1081" s="364"/>
      <c r="AD1081" s="365"/>
      <c r="AE1081" s="368"/>
      <c r="AF1081" s="655"/>
      <c r="AG1081" s="365"/>
      <c r="AH1081" s="366"/>
      <c r="AI1081" s="364"/>
      <c r="AJ1081" s="365"/>
      <c r="AK1081" s="368"/>
      <c r="AL1081" s="655"/>
      <c r="AM1081" s="365"/>
      <c r="AN1081" s="366"/>
      <c r="AO1081" s="369" t="s">
        <v>279</v>
      </c>
      <c r="AP1081" s="481" t="s">
        <v>3031</v>
      </c>
      <c r="AQ1081" s="372"/>
      <c r="AR1081" s="653" t="s">
        <v>7472</v>
      </c>
      <c r="AS1081" s="353"/>
      <c r="AT1081" s="382">
        <v>0.0</v>
      </c>
      <c r="AU1081" s="657">
        <v>100.0</v>
      </c>
      <c r="AV1081" s="382">
        <v>0.0</v>
      </c>
      <c r="AW1081" s="658">
        <v>100.0</v>
      </c>
      <c r="AX1081" s="393" t="s">
        <v>3053</v>
      </c>
    </row>
    <row r="1082">
      <c r="A1082" s="480" t="s">
        <v>5132</v>
      </c>
      <c r="B1082" s="433">
        <v>46169.0</v>
      </c>
      <c r="C1082" s="362" t="s">
        <v>7070</v>
      </c>
      <c r="D1082" s="363" t="s">
        <v>7071</v>
      </c>
      <c r="E1082" s="367"/>
      <c r="F1082" s="365"/>
      <c r="G1082" s="368"/>
      <c r="H1082" s="655"/>
      <c r="I1082" s="365"/>
      <c r="J1082" s="366"/>
      <c r="K1082" s="367"/>
      <c r="L1082" s="365"/>
      <c r="M1082" s="368"/>
      <c r="N1082" s="655"/>
      <c r="O1082" s="365"/>
      <c r="P1082" s="366"/>
      <c r="Q1082" s="367">
        <v>1.0</v>
      </c>
      <c r="R1082" s="365"/>
      <c r="S1082" s="368"/>
      <c r="T1082" s="655"/>
      <c r="U1082" s="365"/>
      <c r="V1082" s="366"/>
      <c r="W1082" s="364"/>
      <c r="X1082" s="365"/>
      <c r="Y1082" s="368"/>
      <c r="Z1082" s="655"/>
      <c r="AA1082" s="365"/>
      <c r="AB1082" s="366"/>
      <c r="AC1082" s="364"/>
      <c r="AD1082" s="365"/>
      <c r="AE1082" s="368"/>
      <c r="AF1082" s="655"/>
      <c r="AG1082" s="365"/>
      <c r="AH1082" s="366"/>
      <c r="AI1082" s="364"/>
      <c r="AJ1082" s="365"/>
      <c r="AK1082" s="368"/>
      <c r="AL1082" s="655"/>
      <c r="AM1082" s="365"/>
      <c r="AN1082" s="366"/>
      <c r="AO1082" s="369" t="s">
        <v>1017</v>
      </c>
      <c r="AP1082" s="481" t="s">
        <v>3031</v>
      </c>
      <c r="AQ1082" s="380" t="s">
        <v>8312</v>
      </c>
      <c r="AR1082" s="653" t="s">
        <v>7472</v>
      </c>
      <c r="AS1082" s="353"/>
      <c r="AT1082" s="382">
        <v>4.0</v>
      </c>
      <c r="AU1082" s="657">
        <v>96.0</v>
      </c>
      <c r="AV1082" s="382">
        <v>0.0</v>
      </c>
      <c r="AW1082" s="658">
        <v>100.0</v>
      </c>
      <c r="AX1082" s="393" t="s">
        <v>3053</v>
      </c>
    </row>
    <row r="1083">
      <c r="A1083" s="480" t="s">
        <v>5164</v>
      </c>
      <c r="B1083" s="361">
        <v>46167.0</v>
      </c>
      <c r="C1083" s="362" t="s">
        <v>8313</v>
      </c>
      <c r="D1083" s="363" t="s">
        <v>8314</v>
      </c>
      <c r="E1083" s="367"/>
      <c r="F1083" s="365"/>
      <c r="G1083" s="368"/>
      <c r="H1083" s="655"/>
      <c r="I1083" s="365"/>
      <c r="J1083" s="366"/>
      <c r="K1083" s="367"/>
      <c r="L1083" s="365"/>
      <c r="M1083" s="368"/>
      <c r="N1083" s="655"/>
      <c r="O1083" s="365"/>
      <c r="P1083" s="366"/>
      <c r="Q1083" s="367"/>
      <c r="R1083" s="365"/>
      <c r="S1083" s="368"/>
      <c r="T1083" s="655"/>
      <c r="U1083" s="365"/>
      <c r="V1083" s="366"/>
      <c r="W1083" s="364"/>
      <c r="X1083" s="365"/>
      <c r="Y1083" s="368"/>
      <c r="Z1083" s="655"/>
      <c r="AA1083" s="365"/>
      <c r="AB1083" s="366"/>
      <c r="AC1083" s="364"/>
      <c r="AD1083" s="365"/>
      <c r="AE1083" s="368"/>
      <c r="AF1083" s="655"/>
      <c r="AG1083" s="365"/>
      <c r="AH1083" s="366"/>
      <c r="AI1083" s="364"/>
      <c r="AJ1083" s="365"/>
      <c r="AK1083" s="368"/>
      <c r="AL1083" s="655"/>
      <c r="AM1083" s="365"/>
      <c r="AN1083" s="366"/>
      <c r="AO1083" s="667" t="s">
        <v>263</v>
      </c>
      <c r="AP1083" s="481"/>
      <c r="AQ1083" s="372"/>
      <c r="AR1083" s="653" t="s">
        <v>7472</v>
      </c>
      <c r="AS1083" s="353"/>
      <c r="AT1083" s="382">
        <v>0.0</v>
      </c>
      <c r="AU1083" s="657">
        <v>100.0</v>
      </c>
      <c r="AV1083" s="382">
        <v>0.0</v>
      </c>
      <c r="AW1083" s="658">
        <v>100.0</v>
      </c>
      <c r="AX1083" s="393" t="s">
        <v>3049</v>
      </c>
    </row>
    <row r="1084">
      <c r="A1084" s="480" t="s">
        <v>5138</v>
      </c>
      <c r="B1084" s="361">
        <v>46168.0</v>
      </c>
      <c r="C1084" s="362" t="s">
        <v>8315</v>
      </c>
      <c r="D1084" s="363" t="s">
        <v>8316</v>
      </c>
      <c r="E1084" s="367"/>
      <c r="F1084" s="365"/>
      <c r="G1084" s="368"/>
      <c r="H1084" s="655"/>
      <c r="I1084" s="365"/>
      <c r="J1084" s="366"/>
      <c r="K1084" s="367"/>
      <c r="L1084" s="365"/>
      <c r="M1084" s="368"/>
      <c r="N1084" s="655"/>
      <c r="O1084" s="365"/>
      <c r="P1084" s="366"/>
      <c r="Q1084" s="367"/>
      <c r="R1084" s="365"/>
      <c r="S1084" s="368"/>
      <c r="T1084" s="655"/>
      <c r="U1084" s="365"/>
      <c r="V1084" s="366"/>
      <c r="W1084" s="364"/>
      <c r="X1084" s="365"/>
      <c r="Y1084" s="368"/>
      <c r="Z1084" s="655"/>
      <c r="AA1084" s="365"/>
      <c r="AB1084" s="366"/>
      <c r="AC1084" s="364"/>
      <c r="AD1084" s="365"/>
      <c r="AE1084" s="368"/>
      <c r="AF1084" s="655"/>
      <c r="AG1084" s="365"/>
      <c r="AH1084" s="366"/>
      <c r="AI1084" s="364"/>
      <c r="AJ1084" s="365"/>
      <c r="AK1084" s="368"/>
      <c r="AL1084" s="655"/>
      <c r="AM1084" s="365"/>
      <c r="AN1084" s="366"/>
      <c r="AO1084" s="667" t="s">
        <v>263</v>
      </c>
      <c r="AP1084" s="481"/>
      <c r="AQ1084" s="372"/>
      <c r="AR1084" s="653" t="s">
        <v>7472</v>
      </c>
      <c r="AS1084" s="353"/>
      <c r="AT1084" s="382">
        <v>0.0</v>
      </c>
      <c r="AU1084" s="657">
        <v>100.0</v>
      </c>
      <c r="AV1084" s="382">
        <v>0.0</v>
      </c>
      <c r="AW1084" s="658">
        <v>100.0</v>
      </c>
      <c r="AX1084" s="393" t="s">
        <v>3049</v>
      </c>
    </row>
    <row r="1085">
      <c r="A1085" s="480" t="s">
        <v>5132</v>
      </c>
      <c r="B1085" s="361">
        <v>46169.0</v>
      </c>
      <c r="C1085" s="362" t="s">
        <v>8317</v>
      </c>
      <c r="D1085" s="363" t="s">
        <v>8318</v>
      </c>
      <c r="E1085" s="367"/>
      <c r="F1085" s="365"/>
      <c r="G1085" s="368"/>
      <c r="H1085" s="655"/>
      <c r="I1085" s="365"/>
      <c r="J1085" s="366"/>
      <c r="K1085" s="367"/>
      <c r="L1085" s="365"/>
      <c r="M1085" s="368"/>
      <c r="N1085" s="655"/>
      <c r="O1085" s="365"/>
      <c r="P1085" s="366"/>
      <c r="Q1085" s="367"/>
      <c r="R1085" s="365"/>
      <c r="S1085" s="368"/>
      <c r="T1085" s="655"/>
      <c r="U1085" s="365"/>
      <c r="V1085" s="366"/>
      <c r="W1085" s="364"/>
      <c r="X1085" s="365"/>
      <c r="Y1085" s="368"/>
      <c r="Z1085" s="655"/>
      <c r="AA1085" s="365"/>
      <c r="AB1085" s="366"/>
      <c r="AC1085" s="364"/>
      <c r="AD1085" s="365"/>
      <c r="AE1085" s="368"/>
      <c r="AF1085" s="655"/>
      <c r="AG1085" s="365"/>
      <c r="AH1085" s="366"/>
      <c r="AI1085" s="364"/>
      <c r="AJ1085" s="365"/>
      <c r="AK1085" s="368"/>
      <c r="AL1085" s="655"/>
      <c r="AM1085" s="365"/>
      <c r="AN1085" s="366"/>
      <c r="AO1085" s="667" t="s">
        <v>263</v>
      </c>
      <c r="AP1085" s="481"/>
      <c r="AQ1085" s="372"/>
      <c r="AR1085" s="653" t="s">
        <v>7472</v>
      </c>
      <c r="AS1085" s="353"/>
      <c r="AT1085" s="382">
        <v>0.0</v>
      </c>
      <c r="AU1085" s="657">
        <v>100.0</v>
      </c>
      <c r="AV1085" s="382">
        <v>0.0</v>
      </c>
      <c r="AW1085" s="658">
        <v>100.0</v>
      </c>
      <c r="AX1085" s="393" t="s">
        <v>3049</v>
      </c>
    </row>
    <row r="1086">
      <c r="A1086" s="480" t="s">
        <v>5135</v>
      </c>
      <c r="B1086" s="361">
        <v>46170.0</v>
      </c>
      <c r="C1086" s="362" t="s">
        <v>8319</v>
      </c>
      <c r="D1086" s="363" t="s">
        <v>8320</v>
      </c>
      <c r="E1086" s="367"/>
      <c r="F1086" s="365"/>
      <c r="G1086" s="368"/>
      <c r="H1086" s="655"/>
      <c r="I1086" s="365"/>
      <c r="J1086" s="366"/>
      <c r="K1086" s="367"/>
      <c r="L1086" s="365"/>
      <c r="M1086" s="368"/>
      <c r="N1086" s="655"/>
      <c r="O1086" s="365"/>
      <c r="P1086" s="366"/>
      <c r="Q1086" s="367"/>
      <c r="R1086" s="365"/>
      <c r="S1086" s="368"/>
      <c r="T1086" s="655"/>
      <c r="U1086" s="365"/>
      <c r="V1086" s="366"/>
      <c r="W1086" s="364"/>
      <c r="X1086" s="365"/>
      <c r="Y1086" s="368"/>
      <c r="Z1086" s="655"/>
      <c r="AA1086" s="365"/>
      <c r="AB1086" s="366"/>
      <c r="AC1086" s="364"/>
      <c r="AD1086" s="365"/>
      <c r="AE1086" s="368"/>
      <c r="AF1086" s="655"/>
      <c r="AG1086" s="365"/>
      <c r="AH1086" s="366"/>
      <c r="AI1086" s="364"/>
      <c r="AJ1086" s="365"/>
      <c r="AK1086" s="368"/>
      <c r="AL1086" s="655"/>
      <c r="AM1086" s="365"/>
      <c r="AN1086" s="366"/>
      <c r="AO1086" s="667" t="s">
        <v>263</v>
      </c>
      <c r="AP1086" s="481"/>
      <c r="AQ1086" s="372"/>
      <c r="AR1086" s="653" t="s">
        <v>7472</v>
      </c>
      <c r="AS1086" s="353"/>
      <c r="AT1086" s="382">
        <v>0.0</v>
      </c>
      <c r="AU1086" s="657">
        <v>100.0</v>
      </c>
      <c r="AV1086" s="382">
        <v>0.0</v>
      </c>
      <c r="AW1086" s="658">
        <v>100.0</v>
      </c>
      <c r="AX1086" s="393" t="s">
        <v>3049</v>
      </c>
    </row>
    <row r="1087">
      <c r="A1087" s="480" t="s">
        <v>5341</v>
      </c>
      <c r="B1087" s="361">
        <v>46171.0</v>
      </c>
      <c r="C1087" s="362" t="s">
        <v>8321</v>
      </c>
      <c r="D1087" s="363" t="s">
        <v>8322</v>
      </c>
      <c r="E1087" s="367"/>
      <c r="F1087" s="365"/>
      <c r="G1087" s="368"/>
      <c r="H1087" s="655"/>
      <c r="I1087" s="365"/>
      <c r="J1087" s="366"/>
      <c r="K1087" s="367"/>
      <c r="L1087" s="365"/>
      <c r="M1087" s="368"/>
      <c r="N1087" s="655"/>
      <c r="O1087" s="365"/>
      <c r="P1087" s="366"/>
      <c r="Q1087" s="367"/>
      <c r="R1087" s="365"/>
      <c r="S1087" s="368"/>
      <c r="T1087" s="655"/>
      <c r="U1087" s="365"/>
      <c r="V1087" s="366"/>
      <c r="W1087" s="364"/>
      <c r="X1087" s="365"/>
      <c r="Y1087" s="368"/>
      <c r="Z1087" s="655"/>
      <c r="AA1087" s="365"/>
      <c r="AB1087" s="366"/>
      <c r="AC1087" s="364"/>
      <c r="AD1087" s="365"/>
      <c r="AE1087" s="368"/>
      <c r="AF1087" s="655"/>
      <c r="AG1087" s="365"/>
      <c r="AH1087" s="366"/>
      <c r="AI1087" s="364"/>
      <c r="AJ1087" s="365"/>
      <c r="AK1087" s="368"/>
      <c r="AL1087" s="655"/>
      <c r="AM1087" s="365"/>
      <c r="AN1087" s="366"/>
      <c r="AO1087" s="667" t="s">
        <v>263</v>
      </c>
      <c r="AP1087" s="481"/>
      <c r="AQ1087" s="372"/>
      <c r="AR1087" s="653"/>
      <c r="AS1087" s="353"/>
      <c r="AT1087" s="382" t="s">
        <v>2869</v>
      </c>
      <c r="AU1087" s="657" t="s">
        <v>2869</v>
      </c>
      <c r="AV1087" s="382" t="s">
        <v>2869</v>
      </c>
      <c r="AW1087" s="658" t="s">
        <v>2869</v>
      </c>
      <c r="AX1087" s="359"/>
    </row>
    <row r="1088">
      <c r="A1088" s="480" t="s">
        <v>5132</v>
      </c>
      <c r="B1088" s="433">
        <v>46169.0</v>
      </c>
      <c r="C1088" s="362" t="s">
        <v>8323</v>
      </c>
      <c r="D1088" s="363" t="s">
        <v>8324</v>
      </c>
      <c r="E1088" s="367"/>
      <c r="F1088" s="365"/>
      <c r="G1088" s="368"/>
      <c r="H1088" s="655"/>
      <c r="I1088" s="365"/>
      <c r="J1088" s="366"/>
      <c r="K1088" s="367"/>
      <c r="L1088" s="365"/>
      <c r="M1088" s="368"/>
      <c r="N1088" s="655"/>
      <c r="O1088" s="365"/>
      <c r="P1088" s="366"/>
      <c r="Q1088" s="367"/>
      <c r="R1088" s="365">
        <v>1.0</v>
      </c>
      <c r="S1088" s="368"/>
      <c r="T1088" s="655"/>
      <c r="U1088" s="365"/>
      <c r="V1088" s="366"/>
      <c r="W1088" s="364"/>
      <c r="X1088" s="365"/>
      <c r="Y1088" s="368"/>
      <c r="Z1088" s="655"/>
      <c r="AA1088" s="365"/>
      <c r="AB1088" s="366"/>
      <c r="AC1088" s="364"/>
      <c r="AD1088" s="365"/>
      <c r="AE1088" s="368"/>
      <c r="AF1088" s="655"/>
      <c r="AG1088" s="365"/>
      <c r="AH1088" s="366"/>
      <c r="AI1088" s="364"/>
      <c r="AJ1088" s="365"/>
      <c r="AK1088" s="368"/>
      <c r="AL1088" s="655"/>
      <c r="AM1088" s="365"/>
      <c r="AN1088" s="366"/>
      <c r="AO1088" s="369" t="s">
        <v>801</v>
      </c>
      <c r="AP1088" s="481"/>
      <c r="AQ1088" s="380" t="s">
        <v>8325</v>
      </c>
      <c r="AR1088" s="653" t="s">
        <v>7472</v>
      </c>
      <c r="AS1088" s="353"/>
      <c r="AT1088" s="382">
        <v>3.0</v>
      </c>
      <c r="AU1088" s="657">
        <v>97.0</v>
      </c>
      <c r="AV1088" s="382">
        <v>0.0</v>
      </c>
      <c r="AW1088" s="658">
        <v>100.0</v>
      </c>
      <c r="AX1088" s="393" t="s">
        <v>3049</v>
      </c>
    </row>
    <row r="1089">
      <c r="A1089" s="480" t="s">
        <v>5132</v>
      </c>
      <c r="B1089" s="433">
        <v>46169.0</v>
      </c>
      <c r="C1089" s="362" t="s">
        <v>8326</v>
      </c>
      <c r="D1089" s="363" t="s">
        <v>8327</v>
      </c>
      <c r="E1089" s="367"/>
      <c r="F1089" s="365"/>
      <c r="G1089" s="368"/>
      <c r="H1089" s="655"/>
      <c r="I1089" s="365"/>
      <c r="J1089" s="366"/>
      <c r="K1089" s="367"/>
      <c r="L1089" s="365"/>
      <c r="M1089" s="368"/>
      <c r="N1089" s="655"/>
      <c r="O1089" s="365"/>
      <c r="P1089" s="366"/>
      <c r="Q1089" s="367"/>
      <c r="R1089" s="365"/>
      <c r="S1089" s="368"/>
      <c r="T1089" s="655"/>
      <c r="U1089" s="365"/>
      <c r="V1089" s="366"/>
      <c r="W1089" s="364"/>
      <c r="X1089" s="365"/>
      <c r="Y1089" s="368"/>
      <c r="Z1089" s="655"/>
      <c r="AA1089" s="365"/>
      <c r="AB1089" s="366"/>
      <c r="AC1089" s="364"/>
      <c r="AD1089" s="365"/>
      <c r="AE1089" s="368"/>
      <c r="AF1089" s="655"/>
      <c r="AG1089" s="365"/>
      <c r="AH1089" s="366"/>
      <c r="AI1089" s="364"/>
      <c r="AJ1089" s="365"/>
      <c r="AK1089" s="368"/>
      <c r="AL1089" s="655"/>
      <c r="AM1089" s="365"/>
      <c r="AN1089" s="366"/>
      <c r="AO1089" s="369" t="s">
        <v>2208</v>
      </c>
      <c r="AP1089" s="481"/>
      <c r="AQ1089" s="372"/>
      <c r="AR1089" s="653" t="s">
        <v>7472</v>
      </c>
      <c r="AS1089" s="353"/>
      <c r="AT1089" s="382">
        <v>0.0</v>
      </c>
      <c r="AU1089" s="657">
        <v>100.0</v>
      </c>
      <c r="AV1089" s="382">
        <v>0.0</v>
      </c>
      <c r="AW1089" s="658">
        <v>100.0</v>
      </c>
      <c r="AX1089" s="393" t="s">
        <v>3049</v>
      </c>
    </row>
    <row r="1090">
      <c r="A1090" s="480" t="s">
        <v>5138</v>
      </c>
      <c r="B1090" s="433">
        <v>46168.0</v>
      </c>
      <c r="C1090" s="362" t="s">
        <v>8328</v>
      </c>
      <c r="D1090" s="363" t="s">
        <v>8329</v>
      </c>
      <c r="E1090" s="367"/>
      <c r="F1090" s="365"/>
      <c r="G1090" s="368"/>
      <c r="H1090" s="655"/>
      <c r="I1090" s="365"/>
      <c r="J1090" s="366"/>
      <c r="K1090" s="367"/>
      <c r="L1090" s="365"/>
      <c r="M1090" s="368"/>
      <c r="N1090" s="655"/>
      <c r="O1090" s="365"/>
      <c r="P1090" s="366"/>
      <c r="Q1090" s="367"/>
      <c r="R1090" s="365"/>
      <c r="S1090" s="368"/>
      <c r="T1090" s="655"/>
      <c r="U1090" s="365"/>
      <c r="V1090" s="366"/>
      <c r="W1090" s="364"/>
      <c r="X1090" s="365"/>
      <c r="Y1090" s="368"/>
      <c r="Z1090" s="655"/>
      <c r="AA1090" s="365"/>
      <c r="AB1090" s="366"/>
      <c r="AC1090" s="364"/>
      <c r="AD1090" s="365"/>
      <c r="AE1090" s="368"/>
      <c r="AF1090" s="655"/>
      <c r="AG1090" s="365"/>
      <c r="AH1090" s="366"/>
      <c r="AI1090" s="364"/>
      <c r="AJ1090" s="365"/>
      <c r="AK1090" s="368"/>
      <c r="AL1090" s="655"/>
      <c r="AM1090" s="365"/>
      <c r="AN1090" s="366"/>
      <c r="AO1090" s="369" t="s">
        <v>1830</v>
      </c>
      <c r="AP1090" s="481"/>
      <c r="AQ1090" s="372"/>
      <c r="AR1090" s="653" t="s">
        <v>7472</v>
      </c>
      <c r="AS1090" s="353"/>
      <c r="AT1090" s="382">
        <v>0.0</v>
      </c>
      <c r="AU1090" s="657">
        <v>100.0</v>
      </c>
      <c r="AV1090" s="382">
        <v>0.0</v>
      </c>
      <c r="AW1090" s="658">
        <v>100.0</v>
      </c>
      <c r="AX1090" s="393" t="s">
        <v>3049</v>
      </c>
    </row>
    <row r="1091">
      <c r="A1091" s="480" t="s">
        <v>5132</v>
      </c>
      <c r="B1091" s="361">
        <v>46169.0</v>
      </c>
      <c r="C1091" s="362" t="s">
        <v>8330</v>
      </c>
      <c r="D1091" s="363" t="s">
        <v>8331</v>
      </c>
      <c r="E1091" s="367"/>
      <c r="F1091" s="365"/>
      <c r="G1091" s="368"/>
      <c r="H1091" s="655"/>
      <c r="I1091" s="365"/>
      <c r="J1091" s="366"/>
      <c r="K1091" s="367"/>
      <c r="L1091" s="365"/>
      <c r="M1091" s="368"/>
      <c r="N1091" s="655"/>
      <c r="O1091" s="365"/>
      <c r="P1091" s="366"/>
      <c r="Q1091" s="367"/>
      <c r="R1091" s="365"/>
      <c r="S1091" s="368"/>
      <c r="T1091" s="655"/>
      <c r="U1091" s="365"/>
      <c r="V1091" s="366"/>
      <c r="W1091" s="364"/>
      <c r="X1091" s="365"/>
      <c r="Y1091" s="368"/>
      <c r="Z1091" s="655"/>
      <c r="AA1091" s="365"/>
      <c r="AB1091" s="366"/>
      <c r="AC1091" s="364"/>
      <c r="AD1091" s="365"/>
      <c r="AE1091" s="368"/>
      <c r="AF1091" s="655"/>
      <c r="AG1091" s="365"/>
      <c r="AH1091" s="366"/>
      <c r="AI1091" s="364"/>
      <c r="AJ1091" s="365"/>
      <c r="AK1091" s="368"/>
      <c r="AL1091" s="655"/>
      <c r="AM1091" s="365"/>
      <c r="AN1091" s="366"/>
      <c r="AO1091" s="428" t="s">
        <v>2990</v>
      </c>
      <c r="AP1091" s="481"/>
      <c r="AQ1091" s="372"/>
      <c r="AR1091" s="653" t="s">
        <v>7472</v>
      </c>
      <c r="AS1091" s="353"/>
      <c r="AT1091" s="382">
        <v>0.0</v>
      </c>
      <c r="AU1091" s="657">
        <v>100.0</v>
      </c>
      <c r="AV1091" s="382">
        <v>0.0</v>
      </c>
      <c r="AW1091" s="658">
        <v>100.0</v>
      </c>
      <c r="AX1091" s="393" t="s">
        <v>3049</v>
      </c>
    </row>
    <row r="1092">
      <c r="A1092" s="480" t="s">
        <v>5138</v>
      </c>
      <c r="B1092" s="361">
        <v>46168.0</v>
      </c>
      <c r="C1092" s="362" t="s">
        <v>6890</v>
      </c>
      <c r="D1092" s="363" t="s">
        <v>6891</v>
      </c>
      <c r="E1092" s="367"/>
      <c r="F1092" s="365"/>
      <c r="G1092" s="368"/>
      <c r="H1092" s="655"/>
      <c r="I1092" s="365"/>
      <c r="J1092" s="366"/>
      <c r="K1092" s="367"/>
      <c r="L1092" s="365"/>
      <c r="M1092" s="368"/>
      <c r="N1092" s="655"/>
      <c r="O1092" s="365"/>
      <c r="P1092" s="366"/>
      <c r="Q1092" s="367"/>
      <c r="R1092" s="365"/>
      <c r="S1092" s="368"/>
      <c r="T1092" s="655"/>
      <c r="U1092" s="365"/>
      <c r="V1092" s="366"/>
      <c r="W1092" s="364"/>
      <c r="X1092" s="365"/>
      <c r="Y1092" s="368"/>
      <c r="Z1092" s="655"/>
      <c r="AA1092" s="365"/>
      <c r="AB1092" s="366"/>
      <c r="AC1092" s="364"/>
      <c r="AD1092" s="365"/>
      <c r="AE1092" s="368"/>
      <c r="AF1092" s="655"/>
      <c r="AG1092" s="365"/>
      <c r="AH1092" s="366"/>
      <c r="AI1092" s="364"/>
      <c r="AJ1092" s="365"/>
      <c r="AK1092" s="368"/>
      <c r="AL1092" s="655"/>
      <c r="AM1092" s="365"/>
      <c r="AN1092" s="366"/>
      <c r="AO1092" s="369" t="s">
        <v>1235</v>
      </c>
      <c r="AP1092" s="506" t="s">
        <v>3025</v>
      </c>
      <c r="AQ1092" s="372"/>
      <c r="AR1092" s="653" t="s">
        <v>7472</v>
      </c>
      <c r="AS1092" s="353"/>
      <c r="AT1092" s="382">
        <v>0.0</v>
      </c>
      <c r="AU1092" s="657">
        <v>100.0</v>
      </c>
      <c r="AV1092" s="382">
        <v>0.0</v>
      </c>
      <c r="AW1092" s="658">
        <v>100.0</v>
      </c>
      <c r="AX1092" s="393" t="s">
        <v>3053</v>
      </c>
    </row>
    <row r="1093">
      <c r="A1093" s="480" t="s">
        <v>5138</v>
      </c>
      <c r="B1093" s="361">
        <v>46168.0</v>
      </c>
      <c r="C1093" s="362" t="s">
        <v>7046</v>
      </c>
      <c r="D1093" s="363" t="s">
        <v>7047</v>
      </c>
      <c r="E1093" s="367"/>
      <c r="F1093" s="365"/>
      <c r="G1093" s="368"/>
      <c r="H1093" s="655"/>
      <c r="I1093" s="365"/>
      <c r="J1093" s="366"/>
      <c r="K1093" s="367"/>
      <c r="L1093" s="365"/>
      <c r="M1093" s="368"/>
      <c r="N1093" s="655"/>
      <c r="O1093" s="365"/>
      <c r="P1093" s="366"/>
      <c r="Q1093" s="367"/>
      <c r="R1093" s="365"/>
      <c r="S1093" s="368"/>
      <c r="T1093" s="655"/>
      <c r="U1093" s="365"/>
      <c r="V1093" s="366"/>
      <c r="W1093" s="364"/>
      <c r="X1093" s="365"/>
      <c r="Y1093" s="368"/>
      <c r="Z1093" s="655"/>
      <c r="AA1093" s="365"/>
      <c r="AB1093" s="366"/>
      <c r="AC1093" s="364"/>
      <c r="AD1093" s="365"/>
      <c r="AE1093" s="368"/>
      <c r="AF1093" s="655"/>
      <c r="AG1093" s="365"/>
      <c r="AH1093" s="366"/>
      <c r="AI1093" s="364"/>
      <c r="AJ1093" s="365"/>
      <c r="AK1093" s="368"/>
      <c r="AL1093" s="655"/>
      <c r="AM1093" s="365"/>
      <c r="AN1093" s="366"/>
      <c r="AO1093" s="369"/>
      <c r="AP1093" s="506" t="s">
        <v>3025</v>
      </c>
      <c r="AQ1093" s="372"/>
      <c r="AR1093" s="653" t="s">
        <v>7472</v>
      </c>
      <c r="AS1093" s="353"/>
      <c r="AT1093" s="382">
        <v>0.0</v>
      </c>
      <c r="AU1093" s="657">
        <v>100.0</v>
      </c>
      <c r="AV1093" s="382">
        <v>0.0</v>
      </c>
      <c r="AW1093" s="658">
        <v>100.0</v>
      </c>
      <c r="AX1093" s="393" t="s">
        <v>3053</v>
      </c>
    </row>
    <row r="1094">
      <c r="A1094" s="480" t="s">
        <v>5742</v>
      </c>
      <c r="B1094" s="433">
        <v>46172.0</v>
      </c>
      <c r="C1094" s="362" t="s">
        <v>7054</v>
      </c>
      <c r="D1094" s="363" t="s">
        <v>7055</v>
      </c>
      <c r="E1094" s="367"/>
      <c r="F1094" s="365"/>
      <c r="G1094" s="368"/>
      <c r="H1094" s="655"/>
      <c r="I1094" s="365"/>
      <c r="J1094" s="366"/>
      <c r="K1094" s="367"/>
      <c r="L1094" s="365"/>
      <c r="M1094" s="368"/>
      <c r="N1094" s="655">
        <v>1.0</v>
      </c>
      <c r="O1094" s="365"/>
      <c r="P1094" s="366"/>
      <c r="Q1094" s="367"/>
      <c r="R1094" s="365"/>
      <c r="S1094" s="368"/>
      <c r="T1094" s="655">
        <v>1.0</v>
      </c>
      <c r="U1094" s="365"/>
      <c r="V1094" s="366"/>
      <c r="W1094" s="364"/>
      <c r="X1094" s="365"/>
      <c r="Y1094" s="368"/>
      <c r="Z1094" s="655"/>
      <c r="AA1094" s="365"/>
      <c r="AB1094" s="366"/>
      <c r="AC1094" s="364"/>
      <c r="AD1094" s="365"/>
      <c r="AE1094" s="368"/>
      <c r="AF1094" s="655"/>
      <c r="AG1094" s="365"/>
      <c r="AH1094" s="366"/>
      <c r="AI1094" s="364"/>
      <c r="AJ1094" s="365"/>
      <c r="AK1094" s="368"/>
      <c r="AL1094" s="655"/>
      <c r="AM1094" s="365"/>
      <c r="AN1094" s="366"/>
      <c r="AO1094" s="369" t="s">
        <v>2902</v>
      </c>
      <c r="AP1094" s="481" t="s">
        <v>3027</v>
      </c>
      <c r="AQ1094" s="380" t="s">
        <v>8332</v>
      </c>
      <c r="AR1094" s="653" t="s">
        <v>7472</v>
      </c>
      <c r="AS1094" s="353"/>
      <c r="AT1094" s="382">
        <v>0.0</v>
      </c>
      <c r="AU1094" s="657">
        <v>100.0</v>
      </c>
      <c r="AV1094" s="382">
        <v>8.0</v>
      </c>
      <c r="AW1094" s="658">
        <v>92.0</v>
      </c>
      <c r="AX1094" s="393" t="s">
        <v>3053</v>
      </c>
    </row>
    <row r="1095">
      <c r="A1095" s="480" t="s">
        <v>2869</v>
      </c>
      <c r="B1095" s="361"/>
      <c r="C1095" s="362"/>
      <c r="D1095" s="384" t="s">
        <v>2869</v>
      </c>
      <c r="E1095" s="367"/>
      <c r="F1095" s="365"/>
      <c r="G1095" s="368"/>
      <c r="H1095" s="655"/>
      <c r="I1095" s="365"/>
      <c r="J1095" s="366"/>
      <c r="K1095" s="367"/>
      <c r="L1095" s="365"/>
      <c r="M1095" s="368"/>
      <c r="N1095" s="655"/>
      <c r="O1095" s="365"/>
      <c r="P1095" s="366"/>
      <c r="Q1095" s="367"/>
      <c r="R1095" s="365"/>
      <c r="S1095" s="368"/>
      <c r="T1095" s="655"/>
      <c r="U1095" s="365"/>
      <c r="V1095" s="366"/>
      <c r="W1095" s="364"/>
      <c r="X1095" s="365"/>
      <c r="Y1095" s="368"/>
      <c r="Z1095" s="655"/>
      <c r="AA1095" s="365"/>
      <c r="AB1095" s="366"/>
      <c r="AC1095" s="364"/>
      <c r="AD1095" s="365"/>
      <c r="AE1095" s="368"/>
      <c r="AF1095" s="655"/>
      <c r="AG1095" s="365"/>
      <c r="AH1095" s="366"/>
      <c r="AI1095" s="364"/>
      <c r="AJ1095" s="365"/>
      <c r="AK1095" s="368"/>
      <c r="AL1095" s="655"/>
      <c r="AM1095" s="365"/>
      <c r="AN1095" s="366"/>
      <c r="AO1095" s="369"/>
      <c r="AP1095" s="481"/>
      <c r="AQ1095" s="380"/>
      <c r="AR1095" s="653"/>
      <c r="AS1095" s="353"/>
      <c r="AT1095" s="382" t="s">
        <v>2869</v>
      </c>
      <c r="AU1095" s="657" t="s">
        <v>2869</v>
      </c>
      <c r="AV1095" s="382" t="s">
        <v>2869</v>
      </c>
      <c r="AW1095" s="658" t="s">
        <v>2869</v>
      </c>
      <c r="AX1095" s="359"/>
    </row>
    <row r="1096">
      <c r="A1096" s="480" t="s">
        <v>2869</v>
      </c>
      <c r="B1096" s="361"/>
      <c r="C1096" s="362"/>
      <c r="D1096" s="384" t="s">
        <v>2869</v>
      </c>
      <c r="E1096" s="367"/>
      <c r="F1096" s="365"/>
      <c r="G1096" s="368"/>
      <c r="H1096" s="655"/>
      <c r="I1096" s="365"/>
      <c r="J1096" s="366"/>
      <c r="K1096" s="367"/>
      <c r="L1096" s="365"/>
      <c r="M1096" s="368"/>
      <c r="N1096" s="655"/>
      <c r="O1096" s="365"/>
      <c r="P1096" s="366"/>
      <c r="Q1096" s="367"/>
      <c r="R1096" s="365"/>
      <c r="S1096" s="368"/>
      <c r="T1096" s="655"/>
      <c r="U1096" s="365"/>
      <c r="V1096" s="366"/>
      <c r="W1096" s="364"/>
      <c r="X1096" s="365"/>
      <c r="Y1096" s="368"/>
      <c r="Z1096" s="655"/>
      <c r="AA1096" s="365"/>
      <c r="AB1096" s="366"/>
      <c r="AC1096" s="364"/>
      <c r="AD1096" s="365"/>
      <c r="AE1096" s="368"/>
      <c r="AF1096" s="655"/>
      <c r="AG1096" s="365"/>
      <c r="AH1096" s="366"/>
      <c r="AI1096" s="364"/>
      <c r="AJ1096" s="365"/>
      <c r="AK1096" s="368"/>
      <c r="AL1096" s="655"/>
      <c r="AM1096" s="365"/>
      <c r="AN1096" s="366"/>
      <c r="AO1096" s="369"/>
      <c r="AP1096" s="481"/>
      <c r="AQ1096" s="372"/>
      <c r="AR1096" s="653"/>
      <c r="AS1096" s="353"/>
      <c r="AT1096" s="382" t="s">
        <v>2869</v>
      </c>
      <c r="AU1096" s="657" t="s">
        <v>2869</v>
      </c>
      <c r="AV1096" s="382" t="s">
        <v>2869</v>
      </c>
      <c r="AW1096" s="658" t="s">
        <v>2869</v>
      </c>
      <c r="AX1096" s="359"/>
    </row>
    <row r="1097">
      <c r="A1097" s="480" t="s">
        <v>2869</v>
      </c>
      <c r="B1097" s="361"/>
      <c r="C1097" s="362"/>
      <c r="D1097" s="384" t="s">
        <v>2869</v>
      </c>
      <c r="E1097" s="367"/>
      <c r="F1097" s="365"/>
      <c r="G1097" s="368"/>
      <c r="H1097" s="655"/>
      <c r="I1097" s="365"/>
      <c r="J1097" s="366"/>
      <c r="K1097" s="367"/>
      <c r="L1097" s="365"/>
      <c r="M1097" s="368"/>
      <c r="N1097" s="655"/>
      <c r="O1097" s="365"/>
      <c r="P1097" s="366"/>
      <c r="Q1097" s="367"/>
      <c r="R1097" s="365"/>
      <c r="S1097" s="368"/>
      <c r="T1097" s="655"/>
      <c r="U1097" s="365"/>
      <c r="V1097" s="366"/>
      <c r="W1097" s="364"/>
      <c r="X1097" s="365"/>
      <c r="Y1097" s="368"/>
      <c r="Z1097" s="655"/>
      <c r="AA1097" s="365"/>
      <c r="AB1097" s="366"/>
      <c r="AC1097" s="364"/>
      <c r="AD1097" s="365"/>
      <c r="AE1097" s="368"/>
      <c r="AF1097" s="655"/>
      <c r="AG1097" s="365"/>
      <c r="AH1097" s="366"/>
      <c r="AI1097" s="364"/>
      <c r="AJ1097" s="365"/>
      <c r="AK1097" s="368"/>
      <c r="AL1097" s="655"/>
      <c r="AM1097" s="365"/>
      <c r="AN1097" s="366"/>
      <c r="AO1097" s="369"/>
      <c r="AP1097" s="481"/>
      <c r="AQ1097" s="372"/>
      <c r="AR1097" s="653"/>
      <c r="AS1097" s="353"/>
      <c r="AT1097" s="382" t="s">
        <v>2869</v>
      </c>
      <c r="AU1097" s="657" t="s">
        <v>2869</v>
      </c>
      <c r="AV1097" s="382" t="s">
        <v>2869</v>
      </c>
      <c r="AW1097" s="658" t="s">
        <v>2869</v>
      </c>
      <c r="AX1097" s="359"/>
    </row>
    <row r="1098">
      <c r="A1098" s="480" t="s">
        <v>2869</v>
      </c>
      <c r="B1098" s="361"/>
      <c r="C1098" s="362"/>
      <c r="D1098" s="384" t="s">
        <v>2869</v>
      </c>
      <c r="E1098" s="367"/>
      <c r="F1098" s="365"/>
      <c r="G1098" s="368"/>
      <c r="H1098" s="655"/>
      <c r="I1098" s="365"/>
      <c r="J1098" s="366"/>
      <c r="K1098" s="367"/>
      <c r="L1098" s="365"/>
      <c r="M1098" s="368"/>
      <c r="N1098" s="655"/>
      <c r="O1098" s="365"/>
      <c r="P1098" s="366"/>
      <c r="Q1098" s="367"/>
      <c r="R1098" s="365"/>
      <c r="S1098" s="368"/>
      <c r="T1098" s="655"/>
      <c r="U1098" s="365"/>
      <c r="V1098" s="366"/>
      <c r="W1098" s="364"/>
      <c r="X1098" s="365"/>
      <c r="Y1098" s="368"/>
      <c r="Z1098" s="655"/>
      <c r="AA1098" s="365"/>
      <c r="AB1098" s="366"/>
      <c r="AC1098" s="364"/>
      <c r="AD1098" s="365"/>
      <c r="AE1098" s="368"/>
      <c r="AF1098" s="655"/>
      <c r="AG1098" s="365"/>
      <c r="AH1098" s="366"/>
      <c r="AI1098" s="364"/>
      <c r="AJ1098" s="365"/>
      <c r="AK1098" s="368"/>
      <c r="AL1098" s="655"/>
      <c r="AM1098" s="365"/>
      <c r="AN1098" s="366"/>
      <c r="AO1098" s="369"/>
      <c r="AP1098" s="481"/>
      <c r="AQ1098" s="372"/>
      <c r="AR1098" s="653"/>
      <c r="AS1098" s="353"/>
      <c r="AT1098" s="382" t="s">
        <v>2869</v>
      </c>
      <c r="AU1098" s="657" t="s">
        <v>2869</v>
      </c>
      <c r="AV1098" s="382" t="s">
        <v>2869</v>
      </c>
      <c r="AW1098" s="658" t="s">
        <v>2869</v>
      </c>
      <c r="AX1098" s="359"/>
    </row>
    <row r="1099">
      <c r="A1099" s="480" t="s">
        <v>2869</v>
      </c>
      <c r="B1099" s="361"/>
      <c r="C1099" s="362"/>
      <c r="D1099" s="384" t="s">
        <v>2869</v>
      </c>
      <c r="E1099" s="367"/>
      <c r="F1099" s="365"/>
      <c r="G1099" s="368"/>
      <c r="H1099" s="655"/>
      <c r="I1099" s="365"/>
      <c r="J1099" s="366"/>
      <c r="K1099" s="367"/>
      <c r="L1099" s="365"/>
      <c r="M1099" s="368"/>
      <c r="N1099" s="655"/>
      <c r="O1099" s="365"/>
      <c r="P1099" s="366"/>
      <c r="Q1099" s="367"/>
      <c r="R1099" s="365"/>
      <c r="S1099" s="368"/>
      <c r="T1099" s="655"/>
      <c r="U1099" s="365"/>
      <c r="V1099" s="366"/>
      <c r="W1099" s="364"/>
      <c r="X1099" s="365"/>
      <c r="Y1099" s="368"/>
      <c r="Z1099" s="655"/>
      <c r="AA1099" s="365"/>
      <c r="AB1099" s="366"/>
      <c r="AC1099" s="364"/>
      <c r="AD1099" s="365"/>
      <c r="AE1099" s="368"/>
      <c r="AF1099" s="655"/>
      <c r="AG1099" s="365"/>
      <c r="AH1099" s="366"/>
      <c r="AI1099" s="364"/>
      <c r="AJ1099" s="365"/>
      <c r="AK1099" s="368"/>
      <c r="AL1099" s="655"/>
      <c r="AM1099" s="365"/>
      <c r="AN1099" s="366"/>
      <c r="AO1099" s="369"/>
      <c r="AP1099" s="481"/>
      <c r="AQ1099" s="372"/>
      <c r="AR1099" s="653"/>
      <c r="AS1099" s="353"/>
      <c r="AT1099" s="382" t="s">
        <v>2869</v>
      </c>
      <c r="AU1099" s="657" t="s">
        <v>2869</v>
      </c>
      <c r="AV1099" s="382" t="s">
        <v>2869</v>
      </c>
      <c r="AW1099" s="658" t="s">
        <v>2869</v>
      </c>
      <c r="AX1099" s="359"/>
    </row>
    <row r="1100">
      <c r="A1100" s="480" t="s">
        <v>2869</v>
      </c>
      <c r="B1100" s="361"/>
      <c r="C1100" s="362"/>
      <c r="D1100" s="384" t="s">
        <v>2869</v>
      </c>
      <c r="E1100" s="367"/>
      <c r="F1100" s="365"/>
      <c r="G1100" s="368"/>
      <c r="H1100" s="655"/>
      <c r="I1100" s="365"/>
      <c r="J1100" s="366"/>
      <c r="K1100" s="367"/>
      <c r="L1100" s="365"/>
      <c r="M1100" s="368"/>
      <c r="N1100" s="655"/>
      <c r="O1100" s="365"/>
      <c r="P1100" s="366"/>
      <c r="Q1100" s="367"/>
      <c r="R1100" s="365"/>
      <c r="S1100" s="368"/>
      <c r="T1100" s="655"/>
      <c r="U1100" s="365"/>
      <c r="V1100" s="366"/>
      <c r="W1100" s="364"/>
      <c r="X1100" s="365"/>
      <c r="Y1100" s="368"/>
      <c r="Z1100" s="655"/>
      <c r="AA1100" s="365"/>
      <c r="AB1100" s="366"/>
      <c r="AC1100" s="364"/>
      <c r="AD1100" s="365"/>
      <c r="AE1100" s="368"/>
      <c r="AF1100" s="655"/>
      <c r="AG1100" s="365"/>
      <c r="AH1100" s="366"/>
      <c r="AI1100" s="364"/>
      <c r="AJ1100" s="365"/>
      <c r="AK1100" s="368"/>
      <c r="AL1100" s="655"/>
      <c r="AM1100" s="365"/>
      <c r="AN1100" s="366"/>
      <c r="AO1100" s="369"/>
      <c r="AP1100" s="481"/>
      <c r="AQ1100" s="372"/>
      <c r="AR1100" s="653"/>
      <c r="AS1100" s="353"/>
      <c r="AT1100" s="382" t="s">
        <v>2869</v>
      </c>
      <c r="AU1100" s="657" t="s">
        <v>2869</v>
      </c>
      <c r="AV1100" s="382" t="s">
        <v>2869</v>
      </c>
      <c r="AW1100" s="658" t="s">
        <v>2869</v>
      </c>
      <c r="AX1100" s="359"/>
    </row>
    <row r="1101">
      <c r="A1101" s="480" t="s">
        <v>2869</v>
      </c>
      <c r="B1101" s="361"/>
      <c r="C1101" s="362"/>
      <c r="D1101" s="384" t="s">
        <v>2869</v>
      </c>
      <c r="E1101" s="367"/>
      <c r="F1101" s="365"/>
      <c r="G1101" s="368"/>
      <c r="H1101" s="655"/>
      <c r="I1101" s="365"/>
      <c r="J1101" s="366"/>
      <c r="K1101" s="367"/>
      <c r="L1101" s="365"/>
      <c r="M1101" s="368"/>
      <c r="N1101" s="655"/>
      <c r="O1101" s="365"/>
      <c r="P1101" s="366"/>
      <c r="Q1101" s="367"/>
      <c r="R1101" s="365"/>
      <c r="S1101" s="368"/>
      <c r="T1101" s="655"/>
      <c r="U1101" s="365"/>
      <c r="V1101" s="366"/>
      <c r="W1101" s="364"/>
      <c r="X1101" s="365"/>
      <c r="Y1101" s="368"/>
      <c r="Z1101" s="655"/>
      <c r="AA1101" s="365"/>
      <c r="AB1101" s="366"/>
      <c r="AC1101" s="364"/>
      <c r="AD1101" s="365"/>
      <c r="AE1101" s="368"/>
      <c r="AF1101" s="655"/>
      <c r="AG1101" s="365"/>
      <c r="AH1101" s="366"/>
      <c r="AI1101" s="364"/>
      <c r="AJ1101" s="365"/>
      <c r="AK1101" s="368"/>
      <c r="AL1101" s="655"/>
      <c r="AM1101" s="365"/>
      <c r="AN1101" s="366"/>
      <c r="AO1101" s="369"/>
      <c r="AP1101" s="481"/>
      <c r="AQ1101" s="372"/>
      <c r="AR1101" s="653"/>
      <c r="AS1101" s="353"/>
      <c r="AT1101" s="382" t="s">
        <v>2869</v>
      </c>
      <c r="AU1101" s="657" t="s">
        <v>2869</v>
      </c>
      <c r="AV1101" s="382" t="s">
        <v>2869</v>
      </c>
      <c r="AW1101" s="658" t="s">
        <v>2869</v>
      </c>
      <c r="AX1101" s="359"/>
    </row>
    <row r="1102">
      <c r="A1102" s="480" t="s">
        <v>2869</v>
      </c>
      <c r="B1102" s="361"/>
      <c r="C1102" s="362"/>
      <c r="D1102" s="384" t="s">
        <v>2869</v>
      </c>
      <c r="E1102" s="367"/>
      <c r="F1102" s="365"/>
      <c r="G1102" s="368"/>
      <c r="H1102" s="655"/>
      <c r="I1102" s="365"/>
      <c r="J1102" s="366"/>
      <c r="K1102" s="367"/>
      <c r="L1102" s="365"/>
      <c r="M1102" s="368"/>
      <c r="N1102" s="655"/>
      <c r="O1102" s="365"/>
      <c r="P1102" s="366"/>
      <c r="Q1102" s="367"/>
      <c r="R1102" s="365"/>
      <c r="S1102" s="368"/>
      <c r="T1102" s="655"/>
      <c r="U1102" s="365"/>
      <c r="V1102" s="366"/>
      <c r="W1102" s="364"/>
      <c r="X1102" s="365"/>
      <c r="Y1102" s="368"/>
      <c r="Z1102" s="655"/>
      <c r="AA1102" s="365"/>
      <c r="AB1102" s="366"/>
      <c r="AC1102" s="364"/>
      <c r="AD1102" s="365"/>
      <c r="AE1102" s="368"/>
      <c r="AF1102" s="655"/>
      <c r="AG1102" s="365"/>
      <c r="AH1102" s="366"/>
      <c r="AI1102" s="364"/>
      <c r="AJ1102" s="365"/>
      <c r="AK1102" s="368"/>
      <c r="AL1102" s="655"/>
      <c r="AM1102" s="365"/>
      <c r="AN1102" s="366"/>
      <c r="AO1102" s="369"/>
      <c r="AP1102" s="481"/>
      <c r="AQ1102" s="372"/>
      <c r="AR1102" s="653"/>
      <c r="AS1102" s="353"/>
      <c r="AT1102" s="382" t="s">
        <v>2869</v>
      </c>
      <c r="AU1102" s="657" t="s">
        <v>2869</v>
      </c>
      <c r="AV1102" s="382" t="s">
        <v>2869</v>
      </c>
      <c r="AW1102" s="658" t="s">
        <v>2869</v>
      </c>
      <c r="AX1102" s="359"/>
    </row>
    <row r="1103">
      <c r="A1103" s="480" t="s">
        <v>2869</v>
      </c>
      <c r="B1103" s="361"/>
      <c r="C1103" s="362"/>
      <c r="D1103" s="384" t="s">
        <v>2869</v>
      </c>
      <c r="E1103" s="367"/>
      <c r="F1103" s="365"/>
      <c r="G1103" s="368"/>
      <c r="H1103" s="655"/>
      <c r="I1103" s="365"/>
      <c r="J1103" s="366"/>
      <c r="K1103" s="367"/>
      <c r="L1103" s="365"/>
      <c r="M1103" s="368"/>
      <c r="N1103" s="655"/>
      <c r="O1103" s="365"/>
      <c r="P1103" s="366"/>
      <c r="Q1103" s="367"/>
      <c r="R1103" s="365"/>
      <c r="S1103" s="368"/>
      <c r="T1103" s="655"/>
      <c r="U1103" s="365"/>
      <c r="V1103" s="366"/>
      <c r="W1103" s="364"/>
      <c r="X1103" s="365"/>
      <c r="Y1103" s="368"/>
      <c r="Z1103" s="655"/>
      <c r="AA1103" s="365"/>
      <c r="AB1103" s="366"/>
      <c r="AC1103" s="364"/>
      <c r="AD1103" s="365"/>
      <c r="AE1103" s="368"/>
      <c r="AF1103" s="655"/>
      <c r="AG1103" s="365"/>
      <c r="AH1103" s="366"/>
      <c r="AI1103" s="364"/>
      <c r="AJ1103" s="365"/>
      <c r="AK1103" s="368"/>
      <c r="AL1103" s="655"/>
      <c r="AM1103" s="365"/>
      <c r="AN1103" s="366"/>
      <c r="AO1103" s="369"/>
      <c r="AP1103" s="481"/>
      <c r="AQ1103" s="372"/>
      <c r="AR1103" s="653"/>
      <c r="AS1103" s="353"/>
      <c r="AT1103" s="382" t="s">
        <v>2869</v>
      </c>
      <c r="AU1103" s="657" t="s">
        <v>2869</v>
      </c>
      <c r="AV1103" s="382" t="s">
        <v>2869</v>
      </c>
      <c r="AW1103" s="658" t="s">
        <v>2869</v>
      </c>
      <c r="AX1103" s="359"/>
    </row>
    <row r="1104">
      <c r="A1104" s="480" t="s">
        <v>2869</v>
      </c>
      <c r="B1104" s="361"/>
      <c r="C1104" s="362"/>
      <c r="D1104" s="384" t="s">
        <v>2869</v>
      </c>
      <c r="E1104" s="367"/>
      <c r="F1104" s="365"/>
      <c r="G1104" s="368"/>
      <c r="H1104" s="655"/>
      <c r="I1104" s="365"/>
      <c r="J1104" s="366"/>
      <c r="K1104" s="367"/>
      <c r="L1104" s="365"/>
      <c r="M1104" s="368"/>
      <c r="N1104" s="655"/>
      <c r="O1104" s="365"/>
      <c r="P1104" s="366"/>
      <c r="Q1104" s="367"/>
      <c r="R1104" s="365"/>
      <c r="S1104" s="368"/>
      <c r="T1104" s="655"/>
      <c r="U1104" s="365"/>
      <c r="V1104" s="366"/>
      <c r="W1104" s="364"/>
      <c r="X1104" s="365"/>
      <c r="Y1104" s="368"/>
      <c r="Z1104" s="655"/>
      <c r="AA1104" s="365"/>
      <c r="AB1104" s="366"/>
      <c r="AC1104" s="364"/>
      <c r="AD1104" s="365"/>
      <c r="AE1104" s="368"/>
      <c r="AF1104" s="655"/>
      <c r="AG1104" s="365"/>
      <c r="AH1104" s="366"/>
      <c r="AI1104" s="364"/>
      <c r="AJ1104" s="365"/>
      <c r="AK1104" s="368"/>
      <c r="AL1104" s="655"/>
      <c r="AM1104" s="365"/>
      <c r="AN1104" s="366"/>
      <c r="AO1104" s="369"/>
      <c r="AP1104" s="481"/>
      <c r="AQ1104" s="372"/>
      <c r="AR1104" s="653"/>
      <c r="AS1104" s="353"/>
      <c r="AT1104" s="382" t="s">
        <v>2869</v>
      </c>
      <c r="AU1104" s="657" t="s">
        <v>2869</v>
      </c>
      <c r="AV1104" s="382" t="s">
        <v>2869</v>
      </c>
      <c r="AW1104" s="658" t="s">
        <v>2869</v>
      </c>
      <c r="AX1104" s="359"/>
    </row>
    <row r="1105">
      <c r="A1105" s="480" t="s">
        <v>2869</v>
      </c>
      <c r="B1105" s="361"/>
      <c r="C1105" s="362"/>
      <c r="D1105" s="384" t="s">
        <v>2869</v>
      </c>
      <c r="E1105" s="367"/>
      <c r="F1105" s="365"/>
      <c r="G1105" s="368"/>
      <c r="H1105" s="655"/>
      <c r="I1105" s="365"/>
      <c r="J1105" s="366"/>
      <c r="K1105" s="367"/>
      <c r="L1105" s="365"/>
      <c r="M1105" s="368"/>
      <c r="N1105" s="655"/>
      <c r="O1105" s="365"/>
      <c r="P1105" s="366"/>
      <c r="Q1105" s="367"/>
      <c r="R1105" s="365"/>
      <c r="S1105" s="368"/>
      <c r="T1105" s="655"/>
      <c r="U1105" s="365"/>
      <c r="V1105" s="366"/>
      <c r="W1105" s="364"/>
      <c r="X1105" s="365"/>
      <c r="Y1105" s="368"/>
      <c r="Z1105" s="655"/>
      <c r="AA1105" s="365"/>
      <c r="AB1105" s="366"/>
      <c r="AC1105" s="364"/>
      <c r="AD1105" s="365"/>
      <c r="AE1105" s="368"/>
      <c r="AF1105" s="655"/>
      <c r="AG1105" s="365"/>
      <c r="AH1105" s="366"/>
      <c r="AI1105" s="364"/>
      <c r="AJ1105" s="365"/>
      <c r="AK1105" s="368"/>
      <c r="AL1105" s="655"/>
      <c r="AM1105" s="365"/>
      <c r="AN1105" s="366"/>
      <c r="AO1105" s="369"/>
      <c r="AP1105" s="481"/>
      <c r="AQ1105" s="372"/>
      <c r="AR1105" s="653"/>
      <c r="AS1105" s="353"/>
      <c r="AT1105" s="382" t="s">
        <v>2869</v>
      </c>
      <c r="AU1105" s="657" t="s">
        <v>2869</v>
      </c>
      <c r="AV1105" s="382" t="s">
        <v>2869</v>
      </c>
      <c r="AW1105" s="658" t="s">
        <v>2869</v>
      </c>
      <c r="AX1105" s="359"/>
    </row>
    <row r="1106">
      <c r="A1106" s="480" t="s">
        <v>2869</v>
      </c>
      <c r="B1106" s="361"/>
      <c r="C1106" s="362"/>
      <c r="D1106" s="384" t="s">
        <v>2869</v>
      </c>
      <c r="E1106" s="367"/>
      <c r="F1106" s="365"/>
      <c r="G1106" s="368"/>
      <c r="H1106" s="655"/>
      <c r="I1106" s="365"/>
      <c r="J1106" s="366"/>
      <c r="K1106" s="367"/>
      <c r="L1106" s="365"/>
      <c r="M1106" s="368"/>
      <c r="N1106" s="655"/>
      <c r="O1106" s="365"/>
      <c r="P1106" s="366"/>
      <c r="Q1106" s="367"/>
      <c r="R1106" s="365"/>
      <c r="S1106" s="368"/>
      <c r="T1106" s="655"/>
      <c r="U1106" s="365"/>
      <c r="V1106" s="366"/>
      <c r="W1106" s="364"/>
      <c r="X1106" s="365"/>
      <c r="Y1106" s="368"/>
      <c r="Z1106" s="655"/>
      <c r="AA1106" s="365"/>
      <c r="AB1106" s="366"/>
      <c r="AC1106" s="364"/>
      <c r="AD1106" s="365"/>
      <c r="AE1106" s="368"/>
      <c r="AF1106" s="655"/>
      <c r="AG1106" s="365"/>
      <c r="AH1106" s="366"/>
      <c r="AI1106" s="364"/>
      <c r="AJ1106" s="365"/>
      <c r="AK1106" s="368"/>
      <c r="AL1106" s="655"/>
      <c r="AM1106" s="365"/>
      <c r="AN1106" s="366"/>
      <c r="AO1106" s="369"/>
      <c r="AP1106" s="481"/>
      <c r="AQ1106" s="372"/>
      <c r="AR1106" s="653"/>
      <c r="AS1106" s="353"/>
      <c r="AT1106" s="382" t="s">
        <v>2869</v>
      </c>
      <c r="AU1106" s="657" t="s">
        <v>2869</v>
      </c>
      <c r="AV1106" s="382" t="s">
        <v>2869</v>
      </c>
      <c r="AW1106" s="658" t="s">
        <v>2869</v>
      </c>
      <c r="AX1106" s="359"/>
    </row>
    <row r="1107">
      <c r="A1107" s="480" t="s">
        <v>2869</v>
      </c>
      <c r="B1107" s="361"/>
      <c r="C1107" s="362"/>
      <c r="D1107" s="384" t="s">
        <v>2869</v>
      </c>
      <c r="E1107" s="367"/>
      <c r="F1107" s="365"/>
      <c r="G1107" s="368"/>
      <c r="H1107" s="655"/>
      <c r="I1107" s="365"/>
      <c r="J1107" s="366"/>
      <c r="K1107" s="367"/>
      <c r="L1107" s="365"/>
      <c r="M1107" s="368"/>
      <c r="N1107" s="655"/>
      <c r="O1107" s="365"/>
      <c r="P1107" s="366"/>
      <c r="Q1107" s="367"/>
      <c r="R1107" s="365"/>
      <c r="S1107" s="368"/>
      <c r="T1107" s="655"/>
      <c r="U1107" s="365"/>
      <c r="V1107" s="366"/>
      <c r="W1107" s="364"/>
      <c r="X1107" s="365"/>
      <c r="Y1107" s="368"/>
      <c r="Z1107" s="655"/>
      <c r="AA1107" s="365"/>
      <c r="AB1107" s="366"/>
      <c r="AC1107" s="364"/>
      <c r="AD1107" s="365"/>
      <c r="AE1107" s="368"/>
      <c r="AF1107" s="655"/>
      <c r="AG1107" s="365"/>
      <c r="AH1107" s="366"/>
      <c r="AI1107" s="364"/>
      <c r="AJ1107" s="365"/>
      <c r="AK1107" s="368"/>
      <c r="AL1107" s="655"/>
      <c r="AM1107" s="365"/>
      <c r="AN1107" s="366"/>
      <c r="AO1107" s="369"/>
      <c r="AP1107" s="481"/>
      <c r="AQ1107" s="372"/>
      <c r="AR1107" s="653"/>
      <c r="AS1107" s="353"/>
      <c r="AT1107" s="382" t="s">
        <v>2869</v>
      </c>
      <c r="AU1107" s="657" t="s">
        <v>2869</v>
      </c>
      <c r="AV1107" s="382" t="s">
        <v>2869</v>
      </c>
      <c r="AW1107" s="658" t="s">
        <v>2869</v>
      </c>
      <c r="AX1107" s="359"/>
    </row>
    <row r="1108">
      <c r="A1108" s="480" t="s">
        <v>2869</v>
      </c>
      <c r="B1108" s="361"/>
      <c r="C1108" s="362"/>
      <c r="D1108" s="384" t="s">
        <v>2869</v>
      </c>
      <c r="E1108" s="367"/>
      <c r="F1108" s="365"/>
      <c r="G1108" s="368"/>
      <c r="H1108" s="655"/>
      <c r="I1108" s="365"/>
      <c r="J1108" s="366"/>
      <c r="K1108" s="367"/>
      <c r="L1108" s="365"/>
      <c r="M1108" s="368"/>
      <c r="N1108" s="655"/>
      <c r="O1108" s="365"/>
      <c r="P1108" s="366"/>
      <c r="Q1108" s="367"/>
      <c r="R1108" s="365"/>
      <c r="S1108" s="368"/>
      <c r="T1108" s="655"/>
      <c r="U1108" s="365"/>
      <c r="V1108" s="366"/>
      <c r="W1108" s="364"/>
      <c r="X1108" s="365"/>
      <c r="Y1108" s="368"/>
      <c r="Z1108" s="655"/>
      <c r="AA1108" s="365"/>
      <c r="AB1108" s="366"/>
      <c r="AC1108" s="364"/>
      <c r="AD1108" s="365"/>
      <c r="AE1108" s="368"/>
      <c r="AF1108" s="655"/>
      <c r="AG1108" s="365"/>
      <c r="AH1108" s="366"/>
      <c r="AI1108" s="364"/>
      <c r="AJ1108" s="365"/>
      <c r="AK1108" s="368"/>
      <c r="AL1108" s="655"/>
      <c r="AM1108" s="365"/>
      <c r="AN1108" s="366"/>
      <c r="AO1108" s="369"/>
      <c r="AP1108" s="481"/>
      <c r="AQ1108" s="372"/>
      <c r="AR1108" s="653"/>
      <c r="AS1108" s="353"/>
      <c r="AT1108" s="382" t="s">
        <v>2869</v>
      </c>
      <c r="AU1108" s="657" t="s">
        <v>2869</v>
      </c>
      <c r="AV1108" s="382" t="s">
        <v>2869</v>
      </c>
      <c r="AW1108" s="658" t="s">
        <v>2869</v>
      </c>
      <c r="AX1108" s="359"/>
    </row>
    <row r="1109">
      <c r="A1109" s="480" t="s">
        <v>2869</v>
      </c>
      <c r="B1109" s="361"/>
      <c r="C1109" s="362"/>
      <c r="D1109" s="384" t="s">
        <v>2869</v>
      </c>
      <c r="E1109" s="367"/>
      <c r="F1109" s="365"/>
      <c r="G1109" s="368"/>
      <c r="H1109" s="655"/>
      <c r="I1109" s="365"/>
      <c r="J1109" s="366"/>
      <c r="K1109" s="367"/>
      <c r="L1109" s="365"/>
      <c r="M1109" s="368"/>
      <c r="N1109" s="655"/>
      <c r="O1109" s="365"/>
      <c r="P1109" s="366"/>
      <c r="Q1109" s="367"/>
      <c r="R1109" s="365"/>
      <c r="S1109" s="368"/>
      <c r="T1109" s="655"/>
      <c r="U1109" s="365"/>
      <c r="V1109" s="366"/>
      <c r="W1109" s="364"/>
      <c r="X1109" s="365"/>
      <c r="Y1109" s="368"/>
      <c r="Z1109" s="655"/>
      <c r="AA1109" s="365"/>
      <c r="AB1109" s="366"/>
      <c r="AC1109" s="364"/>
      <c r="AD1109" s="365"/>
      <c r="AE1109" s="368"/>
      <c r="AF1109" s="655"/>
      <c r="AG1109" s="365"/>
      <c r="AH1109" s="366"/>
      <c r="AI1109" s="364"/>
      <c r="AJ1109" s="365"/>
      <c r="AK1109" s="368"/>
      <c r="AL1109" s="655"/>
      <c r="AM1109" s="365"/>
      <c r="AN1109" s="366"/>
      <c r="AO1109" s="369"/>
      <c r="AP1109" s="481"/>
      <c r="AQ1109" s="372"/>
      <c r="AR1109" s="653"/>
      <c r="AS1109" s="353"/>
      <c r="AT1109" s="382" t="s">
        <v>2869</v>
      </c>
      <c r="AU1109" s="657" t="s">
        <v>2869</v>
      </c>
      <c r="AV1109" s="382" t="s">
        <v>2869</v>
      </c>
      <c r="AW1109" s="658" t="s">
        <v>2869</v>
      </c>
      <c r="AX1109" s="359"/>
    </row>
    <row r="1110">
      <c r="A1110" s="480" t="s">
        <v>2869</v>
      </c>
      <c r="B1110" s="361"/>
      <c r="C1110" s="362"/>
      <c r="D1110" s="384" t="s">
        <v>2869</v>
      </c>
      <c r="E1110" s="367"/>
      <c r="F1110" s="365"/>
      <c r="G1110" s="368"/>
      <c r="H1110" s="655"/>
      <c r="I1110" s="365"/>
      <c r="J1110" s="366"/>
      <c r="K1110" s="367"/>
      <c r="L1110" s="365"/>
      <c r="M1110" s="368"/>
      <c r="N1110" s="655"/>
      <c r="O1110" s="365"/>
      <c r="P1110" s="366"/>
      <c r="Q1110" s="367"/>
      <c r="R1110" s="365"/>
      <c r="S1110" s="368"/>
      <c r="T1110" s="655"/>
      <c r="U1110" s="365"/>
      <c r="V1110" s="366"/>
      <c r="W1110" s="364"/>
      <c r="X1110" s="365"/>
      <c r="Y1110" s="368"/>
      <c r="Z1110" s="655"/>
      <c r="AA1110" s="365"/>
      <c r="AB1110" s="366"/>
      <c r="AC1110" s="364"/>
      <c r="AD1110" s="365"/>
      <c r="AE1110" s="368"/>
      <c r="AF1110" s="655"/>
      <c r="AG1110" s="365"/>
      <c r="AH1110" s="366"/>
      <c r="AI1110" s="364"/>
      <c r="AJ1110" s="365"/>
      <c r="AK1110" s="368"/>
      <c r="AL1110" s="655"/>
      <c r="AM1110" s="365"/>
      <c r="AN1110" s="366"/>
      <c r="AO1110" s="369"/>
      <c r="AP1110" s="481"/>
      <c r="AQ1110" s="372"/>
      <c r="AR1110" s="653"/>
      <c r="AS1110" s="353"/>
      <c r="AT1110" s="382" t="s">
        <v>2869</v>
      </c>
      <c r="AU1110" s="657" t="s">
        <v>2869</v>
      </c>
      <c r="AV1110" s="382" t="s">
        <v>2869</v>
      </c>
      <c r="AW1110" s="658" t="s">
        <v>2869</v>
      </c>
      <c r="AX1110" s="359"/>
    </row>
    <row r="1111">
      <c r="A1111" s="480" t="s">
        <v>2869</v>
      </c>
      <c r="B1111" s="361"/>
      <c r="C1111" s="362"/>
      <c r="D1111" s="384" t="s">
        <v>2869</v>
      </c>
      <c r="E1111" s="367"/>
      <c r="F1111" s="365"/>
      <c r="G1111" s="368"/>
      <c r="H1111" s="655"/>
      <c r="I1111" s="365"/>
      <c r="J1111" s="366"/>
      <c r="K1111" s="367"/>
      <c r="L1111" s="365"/>
      <c r="M1111" s="368"/>
      <c r="N1111" s="655"/>
      <c r="O1111" s="365"/>
      <c r="P1111" s="366"/>
      <c r="Q1111" s="367"/>
      <c r="R1111" s="365"/>
      <c r="S1111" s="368"/>
      <c r="T1111" s="655"/>
      <c r="U1111" s="365"/>
      <c r="V1111" s="366"/>
      <c r="W1111" s="364"/>
      <c r="X1111" s="365"/>
      <c r="Y1111" s="368"/>
      <c r="Z1111" s="655"/>
      <c r="AA1111" s="365"/>
      <c r="AB1111" s="366"/>
      <c r="AC1111" s="364"/>
      <c r="AD1111" s="365"/>
      <c r="AE1111" s="368"/>
      <c r="AF1111" s="655"/>
      <c r="AG1111" s="365"/>
      <c r="AH1111" s="366"/>
      <c r="AI1111" s="364"/>
      <c r="AJ1111" s="365"/>
      <c r="AK1111" s="368"/>
      <c r="AL1111" s="655"/>
      <c r="AM1111" s="365"/>
      <c r="AN1111" s="366"/>
      <c r="AO1111" s="369"/>
      <c r="AP1111" s="481"/>
      <c r="AQ1111" s="372"/>
      <c r="AR1111" s="653"/>
      <c r="AS1111" s="353"/>
      <c r="AT1111" s="382" t="s">
        <v>2869</v>
      </c>
      <c r="AU1111" s="657" t="s">
        <v>2869</v>
      </c>
      <c r="AV1111" s="382" t="s">
        <v>2869</v>
      </c>
      <c r="AW1111" s="658" t="s">
        <v>2869</v>
      </c>
      <c r="AX1111" s="359"/>
    </row>
    <row r="1112">
      <c r="A1112" s="480" t="s">
        <v>2869</v>
      </c>
      <c r="B1112" s="361"/>
      <c r="C1112" s="362"/>
      <c r="D1112" s="384" t="s">
        <v>2869</v>
      </c>
      <c r="E1112" s="367"/>
      <c r="F1112" s="365"/>
      <c r="G1112" s="368"/>
      <c r="H1112" s="655"/>
      <c r="I1112" s="365"/>
      <c r="J1112" s="366"/>
      <c r="K1112" s="367"/>
      <c r="L1112" s="365"/>
      <c r="M1112" s="368"/>
      <c r="N1112" s="655"/>
      <c r="O1112" s="365"/>
      <c r="P1112" s="366"/>
      <c r="Q1112" s="367"/>
      <c r="R1112" s="365"/>
      <c r="S1112" s="368"/>
      <c r="T1112" s="655"/>
      <c r="U1112" s="365"/>
      <c r="V1112" s="366"/>
      <c r="W1112" s="364"/>
      <c r="X1112" s="365"/>
      <c r="Y1112" s="368"/>
      <c r="Z1112" s="655"/>
      <c r="AA1112" s="365"/>
      <c r="AB1112" s="366"/>
      <c r="AC1112" s="364"/>
      <c r="AD1112" s="365"/>
      <c r="AE1112" s="368"/>
      <c r="AF1112" s="655"/>
      <c r="AG1112" s="365"/>
      <c r="AH1112" s="366"/>
      <c r="AI1112" s="364"/>
      <c r="AJ1112" s="365"/>
      <c r="AK1112" s="368"/>
      <c r="AL1112" s="655"/>
      <c r="AM1112" s="365"/>
      <c r="AN1112" s="366"/>
      <c r="AO1112" s="369"/>
      <c r="AP1112" s="481"/>
      <c r="AQ1112" s="372"/>
      <c r="AR1112" s="653"/>
      <c r="AS1112" s="353"/>
      <c r="AT1112" s="382" t="s">
        <v>2869</v>
      </c>
      <c r="AU1112" s="657" t="s">
        <v>2869</v>
      </c>
      <c r="AV1112" s="382" t="s">
        <v>2869</v>
      </c>
      <c r="AW1112" s="658" t="s">
        <v>2869</v>
      </c>
      <c r="AX1112" s="359"/>
    </row>
    <row r="1113">
      <c r="A1113" s="480" t="s">
        <v>2869</v>
      </c>
      <c r="B1113" s="361"/>
      <c r="C1113" s="362"/>
      <c r="D1113" s="384" t="s">
        <v>2869</v>
      </c>
      <c r="E1113" s="367"/>
      <c r="F1113" s="365"/>
      <c r="G1113" s="368"/>
      <c r="H1113" s="655"/>
      <c r="I1113" s="365"/>
      <c r="J1113" s="366"/>
      <c r="K1113" s="367"/>
      <c r="L1113" s="365"/>
      <c r="M1113" s="368"/>
      <c r="N1113" s="655"/>
      <c r="O1113" s="365"/>
      <c r="P1113" s="366"/>
      <c r="Q1113" s="367"/>
      <c r="R1113" s="365"/>
      <c r="S1113" s="368"/>
      <c r="T1113" s="655"/>
      <c r="U1113" s="365"/>
      <c r="V1113" s="366"/>
      <c r="W1113" s="364"/>
      <c r="X1113" s="365"/>
      <c r="Y1113" s="368"/>
      <c r="Z1113" s="655"/>
      <c r="AA1113" s="365"/>
      <c r="AB1113" s="366"/>
      <c r="AC1113" s="364"/>
      <c r="AD1113" s="365"/>
      <c r="AE1113" s="368"/>
      <c r="AF1113" s="655"/>
      <c r="AG1113" s="365"/>
      <c r="AH1113" s="366"/>
      <c r="AI1113" s="364"/>
      <c r="AJ1113" s="365"/>
      <c r="AK1113" s="368"/>
      <c r="AL1113" s="655"/>
      <c r="AM1113" s="365"/>
      <c r="AN1113" s="366"/>
      <c r="AO1113" s="369"/>
      <c r="AP1113" s="481"/>
      <c r="AQ1113" s="372"/>
      <c r="AR1113" s="653"/>
      <c r="AS1113" s="353"/>
      <c r="AT1113" s="382" t="s">
        <v>2869</v>
      </c>
      <c r="AU1113" s="657" t="s">
        <v>2869</v>
      </c>
      <c r="AV1113" s="382" t="s">
        <v>2869</v>
      </c>
      <c r="AW1113" s="658" t="s">
        <v>2869</v>
      </c>
      <c r="AX1113" s="359"/>
    </row>
    <row r="1114">
      <c r="A1114" s="480" t="s">
        <v>2869</v>
      </c>
      <c r="B1114" s="361"/>
      <c r="C1114" s="362"/>
      <c r="D1114" s="384" t="s">
        <v>2869</v>
      </c>
      <c r="E1114" s="367"/>
      <c r="F1114" s="365"/>
      <c r="G1114" s="368"/>
      <c r="H1114" s="655"/>
      <c r="I1114" s="365"/>
      <c r="J1114" s="366"/>
      <c r="K1114" s="367"/>
      <c r="L1114" s="365"/>
      <c r="M1114" s="368"/>
      <c r="N1114" s="655"/>
      <c r="O1114" s="365"/>
      <c r="P1114" s="366"/>
      <c r="Q1114" s="367"/>
      <c r="R1114" s="365"/>
      <c r="S1114" s="368"/>
      <c r="T1114" s="655"/>
      <c r="U1114" s="365"/>
      <c r="V1114" s="366"/>
      <c r="W1114" s="364"/>
      <c r="X1114" s="365"/>
      <c r="Y1114" s="368"/>
      <c r="Z1114" s="655"/>
      <c r="AA1114" s="365"/>
      <c r="AB1114" s="366"/>
      <c r="AC1114" s="364"/>
      <c r="AD1114" s="365"/>
      <c r="AE1114" s="368"/>
      <c r="AF1114" s="655"/>
      <c r="AG1114" s="365"/>
      <c r="AH1114" s="366"/>
      <c r="AI1114" s="364"/>
      <c r="AJ1114" s="365"/>
      <c r="AK1114" s="368"/>
      <c r="AL1114" s="655"/>
      <c r="AM1114" s="365"/>
      <c r="AN1114" s="366"/>
      <c r="AO1114" s="369"/>
      <c r="AP1114" s="481"/>
      <c r="AQ1114" s="372"/>
      <c r="AR1114" s="653"/>
      <c r="AS1114" s="353"/>
      <c r="AT1114" s="382" t="s">
        <v>2869</v>
      </c>
      <c r="AU1114" s="657" t="s">
        <v>2869</v>
      </c>
      <c r="AV1114" s="382" t="s">
        <v>2869</v>
      </c>
      <c r="AW1114" s="658" t="s">
        <v>2869</v>
      </c>
      <c r="AX1114" s="359"/>
    </row>
    <row r="1115">
      <c r="A1115" s="480" t="s">
        <v>2869</v>
      </c>
      <c r="B1115" s="361"/>
      <c r="C1115" s="362"/>
      <c r="D1115" s="384" t="s">
        <v>2869</v>
      </c>
      <c r="E1115" s="367"/>
      <c r="F1115" s="365"/>
      <c r="G1115" s="368"/>
      <c r="H1115" s="655"/>
      <c r="I1115" s="365"/>
      <c r="J1115" s="366"/>
      <c r="K1115" s="367"/>
      <c r="L1115" s="365"/>
      <c r="M1115" s="368"/>
      <c r="N1115" s="655"/>
      <c r="O1115" s="365"/>
      <c r="P1115" s="366"/>
      <c r="Q1115" s="367"/>
      <c r="R1115" s="365"/>
      <c r="S1115" s="368"/>
      <c r="T1115" s="655"/>
      <c r="U1115" s="365"/>
      <c r="V1115" s="366"/>
      <c r="W1115" s="364"/>
      <c r="X1115" s="365"/>
      <c r="Y1115" s="368"/>
      <c r="Z1115" s="655"/>
      <c r="AA1115" s="365"/>
      <c r="AB1115" s="366"/>
      <c r="AC1115" s="364"/>
      <c r="AD1115" s="365"/>
      <c r="AE1115" s="368"/>
      <c r="AF1115" s="655"/>
      <c r="AG1115" s="365"/>
      <c r="AH1115" s="366"/>
      <c r="AI1115" s="364"/>
      <c r="AJ1115" s="365"/>
      <c r="AK1115" s="368"/>
      <c r="AL1115" s="655"/>
      <c r="AM1115" s="365"/>
      <c r="AN1115" s="366"/>
      <c r="AO1115" s="369"/>
      <c r="AP1115" s="481"/>
      <c r="AQ1115" s="372"/>
      <c r="AR1115" s="653"/>
      <c r="AS1115" s="353"/>
      <c r="AT1115" s="382" t="s">
        <v>2869</v>
      </c>
      <c r="AU1115" s="657" t="s">
        <v>2869</v>
      </c>
      <c r="AV1115" s="382" t="s">
        <v>2869</v>
      </c>
      <c r="AW1115" s="658" t="s">
        <v>2869</v>
      </c>
      <c r="AX1115" s="359"/>
    </row>
    <row r="1116">
      <c r="A1116" s="480" t="s">
        <v>2869</v>
      </c>
      <c r="B1116" s="361"/>
      <c r="C1116" s="362"/>
      <c r="D1116" s="384" t="s">
        <v>2869</v>
      </c>
      <c r="E1116" s="367"/>
      <c r="F1116" s="365"/>
      <c r="G1116" s="368"/>
      <c r="H1116" s="655"/>
      <c r="I1116" s="365"/>
      <c r="J1116" s="366"/>
      <c r="K1116" s="367"/>
      <c r="L1116" s="365"/>
      <c r="M1116" s="368"/>
      <c r="N1116" s="655"/>
      <c r="O1116" s="365"/>
      <c r="P1116" s="366"/>
      <c r="Q1116" s="367"/>
      <c r="R1116" s="365"/>
      <c r="S1116" s="368"/>
      <c r="T1116" s="655"/>
      <c r="U1116" s="365"/>
      <c r="V1116" s="366"/>
      <c r="W1116" s="364"/>
      <c r="X1116" s="365"/>
      <c r="Y1116" s="368"/>
      <c r="Z1116" s="655"/>
      <c r="AA1116" s="365"/>
      <c r="AB1116" s="366"/>
      <c r="AC1116" s="364"/>
      <c r="AD1116" s="365"/>
      <c r="AE1116" s="368"/>
      <c r="AF1116" s="655"/>
      <c r="AG1116" s="365"/>
      <c r="AH1116" s="366"/>
      <c r="AI1116" s="364"/>
      <c r="AJ1116" s="365"/>
      <c r="AK1116" s="368"/>
      <c r="AL1116" s="655"/>
      <c r="AM1116" s="365"/>
      <c r="AN1116" s="366"/>
      <c r="AO1116" s="369"/>
      <c r="AP1116" s="481"/>
      <c r="AQ1116" s="372"/>
      <c r="AR1116" s="653"/>
      <c r="AS1116" s="353"/>
      <c r="AT1116" s="382" t="s">
        <v>2869</v>
      </c>
      <c r="AU1116" s="657" t="s">
        <v>2869</v>
      </c>
      <c r="AV1116" s="382" t="s">
        <v>2869</v>
      </c>
      <c r="AW1116" s="658" t="s">
        <v>2869</v>
      </c>
      <c r="AX1116" s="359"/>
    </row>
    <row r="1117">
      <c r="A1117" s="480" t="s">
        <v>2869</v>
      </c>
      <c r="B1117" s="361"/>
      <c r="C1117" s="362"/>
      <c r="D1117" s="384" t="s">
        <v>2869</v>
      </c>
      <c r="E1117" s="367"/>
      <c r="F1117" s="365"/>
      <c r="G1117" s="368"/>
      <c r="H1117" s="655"/>
      <c r="I1117" s="365"/>
      <c r="J1117" s="366"/>
      <c r="K1117" s="367"/>
      <c r="L1117" s="365"/>
      <c r="M1117" s="368"/>
      <c r="N1117" s="655"/>
      <c r="O1117" s="365"/>
      <c r="P1117" s="366"/>
      <c r="Q1117" s="367"/>
      <c r="R1117" s="365"/>
      <c r="S1117" s="368"/>
      <c r="T1117" s="655"/>
      <c r="U1117" s="365"/>
      <c r="V1117" s="366"/>
      <c r="W1117" s="364"/>
      <c r="X1117" s="365"/>
      <c r="Y1117" s="368"/>
      <c r="Z1117" s="655"/>
      <c r="AA1117" s="365"/>
      <c r="AB1117" s="366"/>
      <c r="AC1117" s="364"/>
      <c r="AD1117" s="365"/>
      <c r="AE1117" s="368"/>
      <c r="AF1117" s="655"/>
      <c r="AG1117" s="365"/>
      <c r="AH1117" s="366"/>
      <c r="AI1117" s="364"/>
      <c r="AJ1117" s="365"/>
      <c r="AK1117" s="368"/>
      <c r="AL1117" s="655"/>
      <c r="AM1117" s="365"/>
      <c r="AN1117" s="366"/>
      <c r="AO1117" s="369"/>
      <c r="AP1117" s="481"/>
      <c r="AQ1117" s="372"/>
      <c r="AR1117" s="653"/>
      <c r="AS1117" s="353"/>
      <c r="AT1117" s="382" t="s">
        <v>2869</v>
      </c>
      <c r="AU1117" s="657" t="s">
        <v>2869</v>
      </c>
      <c r="AV1117" s="382" t="s">
        <v>2869</v>
      </c>
      <c r="AW1117" s="658" t="s">
        <v>2869</v>
      </c>
      <c r="AX1117" s="359"/>
    </row>
    <row r="1118">
      <c r="A1118" s="480" t="s">
        <v>2869</v>
      </c>
      <c r="B1118" s="361"/>
      <c r="C1118" s="362"/>
      <c r="D1118" s="384" t="s">
        <v>2869</v>
      </c>
      <c r="E1118" s="367"/>
      <c r="F1118" s="365"/>
      <c r="G1118" s="368"/>
      <c r="H1118" s="655"/>
      <c r="I1118" s="365"/>
      <c r="J1118" s="366"/>
      <c r="K1118" s="367"/>
      <c r="L1118" s="365"/>
      <c r="M1118" s="368"/>
      <c r="N1118" s="655"/>
      <c r="O1118" s="365"/>
      <c r="P1118" s="366"/>
      <c r="Q1118" s="367"/>
      <c r="R1118" s="365"/>
      <c r="S1118" s="368"/>
      <c r="T1118" s="655"/>
      <c r="U1118" s="365"/>
      <c r="V1118" s="366"/>
      <c r="W1118" s="364"/>
      <c r="X1118" s="365"/>
      <c r="Y1118" s="368"/>
      <c r="Z1118" s="655"/>
      <c r="AA1118" s="365"/>
      <c r="AB1118" s="366"/>
      <c r="AC1118" s="364"/>
      <c r="AD1118" s="365"/>
      <c r="AE1118" s="368"/>
      <c r="AF1118" s="655"/>
      <c r="AG1118" s="365"/>
      <c r="AH1118" s="366"/>
      <c r="AI1118" s="364"/>
      <c r="AJ1118" s="365"/>
      <c r="AK1118" s="368"/>
      <c r="AL1118" s="655"/>
      <c r="AM1118" s="365"/>
      <c r="AN1118" s="366"/>
      <c r="AO1118" s="369"/>
      <c r="AP1118" s="481"/>
      <c r="AQ1118" s="372"/>
      <c r="AR1118" s="653"/>
      <c r="AS1118" s="353"/>
      <c r="AT1118" s="382" t="s">
        <v>2869</v>
      </c>
      <c r="AU1118" s="657" t="s">
        <v>2869</v>
      </c>
      <c r="AV1118" s="382" t="s">
        <v>2869</v>
      </c>
      <c r="AW1118" s="658" t="s">
        <v>2869</v>
      </c>
      <c r="AX1118" s="359"/>
    </row>
    <row r="1119">
      <c r="A1119" s="480" t="s">
        <v>2869</v>
      </c>
      <c r="B1119" s="361"/>
      <c r="C1119" s="362"/>
      <c r="D1119" s="384" t="s">
        <v>2869</v>
      </c>
      <c r="E1119" s="367"/>
      <c r="F1119" s="365"/>
      <c r="G1119" s="368"/>
      <c r="H1119" s="655"/>
      <c r="I1119" s="365"/>
      <c r="J1119" s="366"/>
      <c r="K1119" s="367"/>
      <c r="L1119" s="365"/>
      <c r="M1119" s="368"/>
      <c r="N1119" s="655"/>
      <c r="O1119" s="365"/>
      <c r="P1119" s="366"/>
      <c r="Q1119" s="367"/>
      <c r="R1119" s="365"/>
      <c r="S1119" s="368"/>
      <c r="T1119" s="655"/>
      <c r="U1119" s="365"/>
      <c r="V1119" s="366"/>
      <c r="W1119" s="364"/>
      <c r="X1119" s="365"/>
      <c r="Y1119" s="368"/>
      <c r="Z1119" s="655"/>
      <c r="AA1119" s="365"/>
      <c r="AB1119" s="366"/>
      <c r="AC1119" s="364"/>
      <c r="AD1119" s="365"/>
      <c r="AE1119" s="368"/>
      <c r="AF1119" s="655"/>
      <c r="AG1119" s="365"/>
      <c r="AH1119" s="366"/>
      <c r="AI1119" s="364"/>
      <c r="AJ1119" s="365"/>
      <c r="AK1119" s="368"/>
      <c r="AL1119" s="655"/>
      <c r="AM1119" s="365"/>
      <c r="AN1119" s="366"/>
      <c r="AO1119" s="369"/>
      <c r="AP1119" s="481"/>
      <c r="AQ1119" s="372"/>
      <c r="AR1119" s="653"/>
      <c r="AS1119" s="353"/>
      <c r="AT1119" s="382" t="s">
        <v>2869</v>
      </c>
      <c r="AU1119" s="657" t="s">
        <v>2869</v>
      </c>
      <c r="AV1119" s="382" t="s">
        <v>2869</v>
      </c>
      <c r="AW1119" s="658" t="s">
        <v>2869</v>
      </c>
      <c r="AX1119" s="359"/>
    </row>
    <row r="1120">
      <c r="A1120" s="480" t="s">
        <v>2869</v>
      </c>
      <c r="B1120" s="361"/>
      <c r="C1120" s="362"/>
      <c r="D1120" s="384" t="s">
        <v>2869</v>
      </c>
      <c r="E1120" s="367"/>
      <c r="F1120" s="365"/>
      <c r="G1120" s="368"/>
      <c r="H1120" s="655"/>
      <c r="I1120" s="365"/>
      <c r="J1120" s="366"/>
      <c r="K1120" s="367"/>
      <c r="L1120" s="365"/>
      <c r="M1120" s="368"/>
      <c r="N1120" s="655"/>
      <c r="O1120" s="365"/>
      <c r="P1120" s="366"/>
      <c r="Q1120" s="367"/>
      <c r="R1120" s="365"/>
      <c r="S1120" s="368"/>
      <c r="T1120" s="655"/>
      <c r="U1120" s="365"/>
      <c r="V1120" s="366"/>
      <c r="W1120" s="364"/>
      <c r="X1120" s="365"/>
      <c r="Y1120" s="368"/>
      <c r="Z1120" s="655"/>
      <c r="AA1120" s="365"/>
      <c r="AB1120" s="366"/>
      <c r="AC1120" s="364"/>
      <c r="AD1120" s="365"/>
      <c r="AE1120" s="368"/>
      <c r="AF1120" s="655"/>
      <c r="AG1120" s="365"/>
      <c r="AH1120" s="366"/>
      <c r="AI1120" s="364"/>
      <c r="AJ1120" s="365"/>
      <c r="AK1120" s="368"/>
      <c r="AL1120" s="655"/>
      <c r="AM1120" s="365"/>
      <c r="AN1120" s="366"/>
      <c r="AO1120" s="369"/>
      <c r="AP1120" s="481"/>
      <c r="AQ1120" s="372"/>
      <c r="AR1120" s="653"/>
      <c r="AS1120" s="353"/>
      <c r="AT1120" s="382" t="s">
        <v>2869</v>
      </c>
      <c r="AU1120" s="657" t="s">
        <v>2869</v>
      </c>
      <c r="AV1120" s="382" t="s">
        <v>2869</v>
      </c>
      <c r="AW1120" s="658" t="s">
        <v>2869</v>
      </c>
      <c r="AX1120" s="359"/>
    </row>
    <row r="1121">
      <c r="A1121" s="480" t="s">
        <v>2869</v>
      </c>
      <c r="B1121" s="361"/>
      <c r="C1121" s="362"/>
      <c r="D1121" s="384" t="s">
        <v>2869</v>
      </c>
      <c r="E1121" s="367"/>
      <c r="F1121" s="365"/>
      <c r="G1121" s="368"/>
      <c r="H1121" s="655"/>
      <c r="I1121" s="365"/>
      <c r="J1121" s="366"/>
      <c r="K1121" s="367"/>
      <c r="L1121" s="365"/>
      <c r="M1121" s="368"/>
      <c r="N1121" s="655"/>
      <c r="O1121" s="365"/>
      <c r="P1121" s="366"/>
      <c r="Q1121" s="367"/>
      <c r="R1121" s="365"/>
      <c r="S1121" s="368"/>
      <c r="T1121" s="655"/>
      <c r="U1121" s="365"/>
      <c r="V1121" s="366"/>
      <c r="W1121" s="364"/>
      <c r="X1121" s="365"/>
      <c r="Y1121" s="368"/>
      <c r="Z1121" s="655"/>
      <c r="AA1121" s="365"/>
      <c r="AB1121" s="366"/>
      <c r="AC1121" s="364"/>
      <c r="AD1121" s="365"/>
      <c r="AE1121" s="368"/>
      <c r="AF1121" s="655"/>
      <c r="AG1121" s="365"/>
      <c r="AH1121" s="366"/>
      <c r="AI1121" s="364"/>
      <c r="AJ1121" s="365"/>
      <c r="AK1121" s="368"/>
      <c r="AL1121" s="655"/>
      <c r="AM1121" s="365"/>
      <c r="AN1121" s="366"/>
      <c r="AO1121" s="369"/>
      <c r="AP1121" s="481"/>
      <c r="AQ1121" s="372"/>
      <c r="AR1121" s="653"/>
      <c r="AS1121" s="353"/>
      <c r="AT1121" s="382" t="s">
        <v>2869</v>
      </c>
      <c r="AU1121" s="657" t="s">
        <v>2869</v>
      </c>
      <c r="AV1121" s="382" t="s">
        <v>2869</v>
      </c>
      <c r="AW1121" s="658" t="s">
        <v>2869</v>
      </c>
      <c r="AX1121" s="359"/>
    </row>
    <row r="1122">
      <c r="A1122" s="480" t="s">
        <v>2869</v>
      </c>
      <c r="B1122" s="361"/>
      <c r="C1122" s="362"/>
      <c r="D1122" s="384" t="s">
        <v>2869</v>
      </c>
      <c r="E1122" s="367"/>
      <c r="F1122" s="365"/>
      <c r="G1122" s="368"/>
      <c r="H1122" s="655"/>
      <c r="I1122" s="365"/>
      <c r="J1122" s="366"/>
      <c r="K1122" s="367"/>
      <c r="L1122" s="365"/>
      <c r="M1122" s="368"/>
      <c r="N1122" s="655"/>
      <c r="O1122" s="365"/>
      <c r="P1122" s="366"/>
      <c r="Q1122" s="367"/>
      <c r="R1122" s="365"/>
      <c r="S1122" s="368"/>
      <c r="T1122" s="655"/>
      <c r="U1122" s="365"/>
      <c r="V1122" s="366"/>
      <c r="W1122" s="364"/>
      <c r="X1122" s="365"/>
      <c r="Y1122" s="368"/>
      <c r="Z1122" s="655"/>
      <c r="AA1122" s="365"/>
      <c r="AB1122" s="366"/>
      <c r="AC1122" s="364"/>
      <c r="AD1122" s="365"/>
      <c r="AE1122" s="368"/>
      <c r="AF1122" s="655"/>
      <c r="AG1122" s="365"/>
      <c r="AH1122" s="366"/>
      <c r="AI1122" s="364"/>
      <c r="AJ1122" s="365"/>
      <c r="AK1122" s="368"/>
      <c r="AL1122" s="655"/>
      <c r="AM1122" s="365"/>
      <c r="AN1122" s="366"/>
      <c r="AO1122" s="369"/>
      <c r="AP1122" s="481"/>
      <c r="AQ1122" s="372"/>
      <c r="AR1122" s="653"/>
      <c r="AS1122" s="353"/>
      <c r="AT1122" s="382" t="s">
        <v>2869</v>
      </c>
      <c r="AU1122" s="657" t="s">
        <v>2869</v>
      </c>
      <c r="AV1122" s="382" t="s">
        <v>2869</v>
      </c>
      <c r="AW1122" s="658" t="s">
        <v>2869</v>
      </c>
      <c r="AX1122" s="359"/>
    </row>
    <row r="1123">
      <c r="A1123" s="480" t="s">
        <v>2869</v>
      </c>
      <c r="B1123" s="361"/>
      <c r="C1123" s="362"/>
      <c r="D1123" s="384" t="s">
        <v>2869</v>
      </c>
      <c r="E1123" s="367"/>
      <c r="F1123" s="365"/>
      <c r="G1123" s="368"/>
      <c r="H1123" s="655"/>
      <c r="I1123" s="365"/>
      <c r="J1123" s="366"/>
      <c r="K1123" s="367"/>
      <c r="L1123" s="365"/>
      <c r="M1123" s="368"/>
      <c r="N1123" s="655"/>
      <c r="O1123" s="365"/>
      <c r="P1123" s="366"/>
      <c r="Q1123" s="367"/>
      <c r="R1123" s="365"/>
      <c r="S1123" s="368"/>
      <c r="T1123" s="655"/>
      <c r="U1123" s="365"/>
      <c r="V1123" s="366"/>
      <c r="W1123" s="364"/>
      <c r="X1123" s="365"/>
      <c r="Y1123" s="368"/>
      <c r="Z1123" s="655"/>
      <c r="AA1123" s="365"/>
      <c r="AB1123" s="366"/>
      <c r="AC1123" s="364"/>
      <c r="AD1123" s="365"/>
      <c r="AE1123" s="368"/>
      <c r="AF1123" s="655"/>
      <c r="AG1123" s="365"/>
      <c r="AH1123" s="366"/>
      <c r="AI1123" s="364"/>
      <c r="AJ1123" s="365"/>
      <c r="AK1123" s="368"/>
      <c r="AL1123" s="655"/>
      <c r="AM1123" s="365"/>
      <c r="AN1123" s="366"/>
      <c r="AO1123" s="369"/>
      <c r="AP1123" s="481"/>
      <c r="AQ1123" s="372"/>
      <c r="AR1123" s="653"/>
      <c r="AS1123" s="353"/>
      <c r="AT1123" s="382" t="s">
        <v>2869</v>
      </c>
      <c r="AU1123" s="657" t="s">
        <v>2869</v>
      </c>
      <c r="AV1123" s="382" t="s">
        <v>2869</v>
      </c>
      <c r="AW1123" s="658" t="s">
        <v>2869</v>
      </c>
      <c r="AX1123" s="359"/>
    </row>
    <row r="1124">
      <c r="A1124" s="480" t="s">
        <v>2869</v>
      </c>
      <c r="B1124" s="361"/>
      <c r="C1124" s="362"/>
      <c r="D1124" s="384" t="s">
        <v>2869</v>
      </c>
      <c r="E1124" s="367"/>
      <c r="F1124" s="365"/>
      <c r="G1124" s="368"/>
      <c r="H1124" s="655"/>
      <c r="I1124" s="365"/>
      <c r="J1124" s="366"/>
      <c r="K1124" s="367"/>
      <c r="L1124" s="365"/>
      <c r="M1124" s="368"/>
      <c r="N1124" s="655"/>
      <c r="O1124" s="365"/>
      <c r="P1124" s="366"/>
      <c r="Q1124" s="367"/>
      <c r="R1124" s="365"/>
      <c r="S1124" s="368"/>
      <c r="T1124" s="655"/>
      <c r="U1124" s="365"/>
      <c r="V1124" s="366"/>
      <c r="W1124" s="364"/>
      <c r="X1124" s="365"/>
      <c r="Y1124" s="368"/>
      <c r="Z1124" s="655"/>
      <c r="AA1124" s="365"/>
      <c r="AB1124" s="366"/>
      <c r="AC1124" s="364"/>
      <c r="AD1124" s="365"/>
      <c r="AE1124" s="368"/>
      <c r="AF1124" s="655"/>
      <c r="AG1124" s="365"/>
      <c r="AH1124" s="366"/>
      <c r="AI1124" s="364"/>
      <c r="AJ1124" s="365"/>
      <c r="AK1124" s="368"/>
      <c r="AL1124" s="655"/>
      <c r="AM1124" s="365"/>
      <c r="AN1124" s="366"/>
      <c r="AO1124" s="369"/>
      <c r="AP1124" s="481"/>
      <c r="AQ1124" s="372"/>
      <c r="AR1124" s="653"/>
      <c r="AS1124" s="353"/>
      <c r="AT1124" s="382" t="s">
        <v>2869</v>
      </c>
      <c r="AU1124" s="657" t="s">
        <v>2869</v>
      </c>
      <c r="AV1124" s="382" t="s">
        <v>2869</v>
      </c>
      <c r="AW1124" s="658" t="s">
        <v>2869</v>
      </c>
      <c r="AX1124" s="359"/>
    </row>
    <row r="1125">
      <c r="A1125" s="480" t="s">
        <v>2869</v>
      </c>
      <c r="B1125" s="361"/>
      <c r="C1125" s="362"/>
      <c r="D1125" s="384" t="s">
        <v>2869</v>
      </c>
      <c r="E1125" s="367"/>
      <c r="F1125" s="365"/>
      <c r="G1125" s="368"/>
      <c r="H1125" s="655"/>
      <c r="I1125" s="365"/>
      <c r="J1125" s="366"/>
      <c r="K1125" s="367"/>
      <c r="L1125" s="365"/>
      <c r="M1125" s="368"/>
      <c r="N1125" s="655"/>
      <c r="O1125" s="365"/>
      <c r="P1125" s="366"/>
      <c r="Q1125" s="367"/>
      <c r="R1125" s="365"/>
      <c r="S1125" s="368"/>
      <c r="T1125" s="655"/>
      <c r="U1125" s="365"/>
      <c r="V1125" s="366"/>
      <c r="W1125" s="364"/>
      <c r="X1125" s="365"/>
      <c r="Y1125" s="368"/>
      <c r="Z1125" s="655"/>
      <c r="AA1125" s="365"/>
      <c r="AB1125" s="366"/>
      <c r="AC1125" s="364"/>
      <c r="AD1125" s="365"/>
      <c r="AE1125" s="368"/>
      <c r="AF1125" s="655"/>
      <c r="AG1125" s="365"/>
      <c r="AH1125" s="366"/>
      <c r="AI1125" s="364"/>
      <c r="AJ1125" s="365"/>
      <c r="AK1125" s="368"/>
      <c r="AL1125" s="655"/>
      <c r="AM1125" s="365"/>
      <c r="AN1125" s="366"/>
      <c r="AO1125" s="369"/>
      <c r="AP1125" s="481"/>
      <c r="AQ1125" s="372"/>
      <c r="AR1125" s="653"/>
      <c r="AS1125" s="353"/>
      <c r="AT1125" s="382" t="s">
        <v>2869</v>
      </c>
      <c r="AU1125" s="657" t="s">
        <v>2869</v>
      </c>
      <c r="AV1125" s="382" t="s">
        <v>2869</v>
      </c>
      <c r="AW1125" s="658" t="s">
        <v>2869</v>
      </c>
      <c r="AX1125" s="359"/>
    </row>
    <row r="1126">
      <c r="A1126" s="480" t="s">
        <v>2869</v>
      </c>
      <c r="B1126" s="361"/>
      <c r="C1126" s="362"/>
      <c r="D1126" s="384" t="s">
        <v>2869</v>
      </c>
      <c r="E1126" s="367"/>
      <c r="F1126" s="365"/>
      <c r="G1126" s="368"/>
      <c r="H1126" s="655"/>
      <c r="I1126" s="365"/>
      <c r="J1126" s="366"/>
      <c r="K1126" s="367"/>
      <c r="L1126" s="365"/>
      <c r="M1126" s="368"/>
      <c r="N1126" s="655"/>
      <c r="O1126" s="365"/>
      <c r="P1126" s="366"/>
      <c r="Q1126" s="367"/>
      <c r="R1126" s="365"/>
      <c r="S1126" s="368"/>
      <c r="T1126" s="655"/>
      <c r="U1126" s="365"/>
      <c r="V1126" s="366"/>
      <c r="W1126" s="364"/>
      <c r="X1126" s="365"/>
      <c r="Y1126" s="368"/>
      <c r="Z1126" s="655"/>
      <c r="AA1126" s="365"/>
      <c r="AB1126" s="366"/>
      <c r="AC1126" s="364"/>
      <c r="AD1126" s="365"/>
      <c r="AE1126" s="368"/>
      <c r="AF1126" s="655"/>
      <c r="AG1126" s="365"/>
      <c r="AH1126" s="366"/>
      <c r="AI1126" s="364"/>
      <c r="AJ1126" s="365"/>
      <c r="AK1126" s="368"/>
      <c r="AL1126" s="655"/>
      <c r="AM1126" s="365"/>
      <c r="AN1126" s="366"/>
      <c r="AO1126" s="369"/>
      <c r="AP1126" s="481"/>
      <c r="AQ1126" s="372"/>
      <c r="AR1126" s="653"/>
      <c r="AS1126" s="353"/>
      <c r="AT1126" s="382" t="s">
        <v>2869</v>
      </c>
      <c r="AU1126" s="657" t="s">
        <v>2869</v>
      </c>
      <c r="AV1126" s="382" t="s">
        <v>2869</v>
      </c>
      <c r="AW1126" s="658" t="s">
        <v>2869</v>
      </c>
      <c r="AX1126" s="359"/>
    </row>
    <row r="1127">
      <c r="A1127" s="480" t="s">
        <v>2869</v>
      </c>
      <c r="B1127" s="361"/>
      <c r="C1127" s="362"/>
      <c r="D1127" s="384" t="s">
        <v>2869</v>
      </c>
      <c r="E1127" s="367"/>
      <c r="F1127" s="365"/>
      <c r="G1127" s="368"/>
      <c r="H1127" s="655"/>
      <c r="I1127" s="365"/>
      <c r="J1127" s="366"/>
      <c r="K1127" s="367"/>
      <c r="L1127" s="365"/>
      <c r="M1127" s="368"/>
      <c r="N1127" s="655"/>
      <c r="O1127" s="365"/>
      <c r="P1127" s="366"/>
      <c r="Q1127" s="367"/>
      <c r="R1127" s="365"/>
      <c r="S1127" s="368"/>
      <c r="T1127" s="655"/>
      <c r="U1127" s="365"/>
      <c r="V1127" s="366"/>
      <c r="W1127" s="364"/>
      <c r="X1127" s="365"/>
      <c r="Y1127" s="368"/>
      <c r="Z1127" s="655"/>
      <c r="AA1127" s="365"/>
      <c r="AB1127" s="366"/>
      <c r="AC1127" s="364"/>
      <c r="AD1127" s="365"/>
      <c r="AE1127" s="368"/>
      <c r="AF1127" s="655"/>
      <c r="AG1127" s="365"/>
      <c r="AH1127" s="366"/>
      <c r="AI1127" s="364"/>
      <c r="AJ1127" s="365"/>
      <c r="AK1127" s="368"/>
      <c r="AL1127" s="655"/>
      <c r="AM1127" s="365"/>
      <c r="AN1127" s="366"/>
      <c r="AO1127" s="369"/>
      <c r="AP1127" s="481"/>
      <c r="AQ1127" s="372"/>
      <c r="AR1127" s="653"/>
      <c r="AS1127" s="353"/>
      <c r="AT1127" s="382" t="s">
        <v>2869</v>
      </c>
      <c r="AU1127" s="657" t="s">
        <v>2869</v>
      </c>
      <c r="AV1127" s="382" t="s">
        <v>2869</v>
      </c>
      <c r="AW1127" s="658" t="s">
        <v>2869</v>
      </c>
      <c r="AX1127" s="359"/>
    </row>
    <row r="1128">
      <c r="A1128" s="669" t="s">
        <v>2869</v>
      </c>
      <c r="B1128" s="411"/>
      <c r="C1128" s="412"/>
      <c r="D1128" s="413" t="s">
        <v>2869</v>
      </c>
      <c r="E1128" s="414"/>
      <c r="F1128" s="414"/>
      <c r="G1128" s="414"/>
      <c r="H1128" s="414"/>
      <c r="I1128" s="414"/>
      <c r="J1128" s="414"/>
      <c r="K1128" s="414"/>
      <c r="L1128" s="414"/>
      <c r="M1128" s="414"/>
      <c r="N1128" s="414"/>
      <c r="O1128" s="414"/>
      <c r="P1128" s="414"/>
      <c r="Q1128" s="414"/>
      <c r="R1128" s="414"/>
      <c r="S1128" s="414"/>
      <c r="T1128" s="414"/>
      <c r="U1128" s="414"/>
      <c r="V1128" s="414"/>
      <c r="W1128" s="414"/>
      <c r="X1128" s="414"/>
      <c r="Y1128" s="414"/>
      <c r="Z1128" s="414"/>
      <c r="AA1128" s="414"/>
      <c r="AB1128" s="414"/>
      <c r="AC1128" s="414"/>
      <c r="AD1128" s="414"/>
      <c r="AE1128" s="414"/>
      <c r="AF1128" s="414"/>
      <c r="AG1128" s="414"/>
      <c r="AH1128" s="414"/>
      <c r="AI1128" s="414"/>
      <c r="AJ1128" s="414"/>
      <c r="AK1128" s="414"/>
      <c r="AL1128" s="414"/>
      <c r="AM1128" s="414"/>
      <c r="AN1128" s="414"/>
      <c r="AO1128" s="415"/>
      <c r="AP1128" s="670"/>
      <c r="AQ1128" s="416"/>
      <c r="AR1128" s="412"/>
      <c r="AS1128" s="417"/>
      <c r="AT1128" s="418" t="s">
        <v>2869</v>
      </c>
      <c r="AU1128" s="671" t="s">
        <v>2869</v>
      </c>
      <c r="AV1128" s="418" t="s">
        <v>2869</v>
      </c>
      <c r="AW1128" s="671" t="s">
        <v>2869</v>
      </c>
      <c r="AX1128" s="421"/>
    </row>
    <row r="1129">
      <c r="A1129" s="669" t="s">
        <v>2869</v>
      </c>
      <c r="B1129" s="411"/>
      <c r="C1129" s="412"/>
      <c r="D1129" s="413" t="s">
        <v>2869</v>
      </c>
      <c r="E1129" s="414"/>
      <c r="F1129" s="414"/>
      <c r="G1129" s="414"/>
      <c r="H1129" s="414"/>
      <c r="I1129" s="414"/>
      <c r="J1129" s="414"/>
      <c r="K1129" s="414"/>
      <c r="L1129" s="414"/>
      <c r="M1129" s="414"/>
      <c r="N1129" s="414"/>
      <c r="O1129" s="414"/>
      <c r="P1129" s="414"/>
      <c r="Q1129" s="414"/>
      <c r="R1129" s="414"/>
      <c r="S1129" s="414"/>
      <c r="T1129" s="414"/>
      <c r="U1129" s="414"/>
      <c r="V1129" s="414"/>
      <c r="W1129" s="414"/>
      <c r="X1129" s="414"/>
      <c r="Y1129" s="414"/>
      <c r="Z1129" s="414"/>
      <c r="AA1129" s="414"/>
      <c r="AB1129" s="414"/>
      <c r="AC1129" s="414"/>
      <c r="AD1129" s="414"/>
      <c r="AE1129" s="414"/>
      <c r="AF1129" s="414"/>
      <c r="AG1129" s="414"/>
      <c r="AH1129" s="414"/>
      <c r="AI1129" s="414"/>
      <c r="AJ1129" s="414"/>
      <c r="AK1129" s="414"/>
      <c r="AL1129" s="414"/>
      <c r="AM1129" s="414"/>
      <c r="AN1129" s="414"/>
      <c r="AO1129" s="415"/>
      <c r="AP1129" s="670"/>
      <c r="AQ1129" s="416"/>
      <c r="AR1129" s="412"/>
      <c r="AS1129" s="417"/>
      <c r="AT1129" s="418" t="s">
        <v>2869</v>
      </c>
      <c r="AU1129" s="671" t="s">
        <v>2869</v>
      </c>
      <c r="AV1129" s="418" t="s">
        <v>2869</v>
      </c>
      <c r="AW1129" s="671" t="s">
        <v>2869</v>
      </c>
      <c r="AX1129" s="421"/>
    </row>
    <row r="1130">
      <c r="A1130" s="669" t="s">
        <v>2869</v>
      </c>
      <c r="B1130" s="411"/>
      <c r="C1130" s="412"/>
      <c r="D1130" s="413" t="s">
        <v>2869</v>
      </c>
      <c r="E1130" s="414"/>
      <c r="F1130" s="414"/>
      <c r="G1130" s="414"/>
      <c r="H1130" s="414"/>
      <c r="I1130" s="414"/>
      <c r="J1130" s="414"/>
      <c r="K1130" s="414"/>
      <c r="L1130" s="414"/>
      <c r="M1130" s="414"/>
      <c r="N1130" s="414"/>
      <c r="O1130" s="414"/>
      <c r="P1130" s="414"/>
      <c r="Q1130" s="414"/>
      <c r="R1130" s="414"/>
      <c r="S1130" s="414"/>
      <c r="T1130" s="414"/>
      <c r="U1130" s="414"/>
      <c r="V1130" s="414"/>
      <c r="W1130" s="414"/>
      <c r="X1130" s="414"/>
      <c r="Y1130" s="414"/>
      <c r="Z1130" s="414"/>
      <c r="AA1130" s="414"/>
      <c r="AB1130" s="414"/>
      <c r="AC1130" s="414"/>
      <c r="AD1130" s="414"/>
      <c r="AE1130" s="414"/>
      <c r="AF1130" s="414"/>
      <c r="AG1130" s="414"/>
      <c r="AH1130" s="414"/>
      <c r="AI1130" s="414"/>
      <c r="AJ1130" s="414"/>
      <c r="AK1130" s="414"/>
      <c r="AL1130" s="414"/>
      <c r="AM1130" s="414"/>
      <c r="AN1130" s="414"/>
      <c r="AO1130" s="415"/>
      <c r="AP1130" s="670"/>
      <c r="AQ1130" s="416"/>
      <c r="AR1130" s="412"/>
      <c r="AS1130" s="417"/>
      <c r="AT1130" s="418" t="s">
        <v>2869</v>
      </c>
      <c r="AU1130" s="671" t="s">
        <v>2869</v>
      </c>
      <c r="AV1130" s="418" t="s">
        <v>2869</v>
      </c>
      <c r="AW1130" s="671" t="s">
        <v>2869</v>
      </c>
      <c r="AX1130" s="421"/>
    </row>
    <row r="1131">
      <c r="A1131" s="669" t="s">
        <v>2869</v>
      </c>
      <c r="B1131" s="411"/>
      <c r="C1131" s="412"/>
      <c r="D1131" s="413" t="s">
        <v>2869</v>
      </c>
      <c r="E1131" s="414"/>
      <c r="F1131" s="414"/>
      <c r="G1131" s="414"/>
      <c r="H1131" s="414"/>
      <c r="I1131" s="414"/>
      <c r="J1131" s="414"/>
      <c r="K1131" s="414"/>
      <c r="L1131" s="414"/>
      <c r="M1131" s="414"/>
      <c r="N1131" s="414"/>
      <c r="O1131" s="414"/>
      <c r="P1131" s="414"/>
      <c r="Q1131" s="414"/>
      <c r="R1131" s="414"/>
      <c r="S1131" s="414"/>
      <c r="T1131" s="414"/>
      <c r="U1131" s="414"/>
      <c r="V1131" s="414"/>
      <c r="W1131" s="414"/>
      <c r="X1131" s="414"/>
      <c r="Y1131" s="414"/>
      <c r="Z1131" s="414"/>
      <c r="AA1131" s="414"/>
      <c r="AB1131" s="414"/>
      <c r="AC1131" s="414"/>
      <c r="AD1131" s="414"/>
      <c r="AE1131" s="414"/>
      <c r="AF1131" s="414"/>
      <c r="AG1131" s="414"/>
      <c r="AH1131" s="414"/>
      <c r="AI1131" s="414"/>
      <c r="AJ1131" s="414"/>
      <c r="AK1131" s="414"/>
      <c r="AL1131" s="414"/>
      <c r="AM1131" s="414"/>
      <c r="AN1131" s="414"/>
      <c r="AO1131" s="415"/>
      <c r="AP1131" s="670"/>
      <c r="AQ1131" s="416"/>
      <c r="AR1131" s="412"/>
      <c r="AS1131" s="417"/>
      <c r="AT1131" s="418" t="s">
        <v>2869</v>
      </c>
      <c r="AU1131" s="671" t="s">
        <v>2869</v>
      </c>
      <c r="AV1131" s="418" t="s">
        <v>2869</v>
      </c>
      <c r="AW1131" s="671" t="s">
        <v>2869</v>
      </c>
      <c r="AX1131" s="421"/>
    </row>
    <row r="1132">
      <c r="A1132" s="669" t="s">
        <v>2869</v>
      </c>
      <c r="B1132" s="411"/>
      <c r="C1132" s="412"/>
      <c r="D1132" s="413" t="s">
        <v>2869</v>
      </c>
      <c r="E1132" s="414"/>
      <c r="F1132" s="414"/>
      <c r="G1132" s="414"/>
      <c r="H1132" s="414"/>
      <c r="I1132" s="414"/>
      <c r="J1132" s="414"/>
      <c r="K1132" s="414"/>
      <c r="L1132" s="414"/>
      <c r="M1132" s="414"/>
      <c r="N1132" s="414"/>
      <c r="O1132" s="414"/>
      <c r="P1132" s="414"/>
      <c r="Q1132" s="414"/>
      <c r="R1132" s="414"/>
      <c r="S1132" s="414"/>
      <c r="T1132" s="414"/>
      <c r="U1132" s="414"/>
      <c r="V1132" s="414"/>
      <c r="W1132" s="414"/>
      <c r="X1132" s="414"/>
      <c r="Y1132" s="414"/>
      <c r="Z1132" s="414"/>
      <c r="AA1132" s="414"/>
      <c r="AB1132" s="414"/>
      <c r="AC1132" s="414"/>
      <c r="AD1132" s="414"/>
      <c r="AE1132" s="414"/>
      <c r="AF1132" s="414"/>
      <c r="AG1132" s="414"/>
      <c r="AH1132" s="414"/>
      <c r="AI1132" s="414"/>
      <c r="AJ1132" s="414"/>
      <c r="AK1132" s="414"/>
      <c r="AL1132" s="414"/>
      <c r="AM1132" s="414"/>
      <c r="AN1132" s="414"/>
      <c r="AO1132" s="415"/>
      <c r="AP1132" s="670"/>
      <c r="AQ1132" s="416"/>
      <c r="AR1132" s="412"/>
      <c r="AS1132" s="417"/>
      <c r="AT1132" s="418" t="s">
        <v>2869</v>
      </c>
      <c r="AU1132" s="671" t="s">
        <v>2869</v>
      </c>
      <c r="AV1132" s="418" t="s">
        <v>2869</v>
      </c>
      <c r="AW1132" s="671" t="s">
        <v>2869</v>
      </c>
      <c r="AX1132" s="421"/>
    </row>
    <row r="1133">
      <c r="A1133" s="669" t="s">
        <v>2869</v>
      </c>
      <c r="B1133" s="411"/>
      <c r="C1133" s="412"/>
      <c r="D1133" s="413" t="s">
        <v>2869</v>
      </c>
      <c r="E1133" s="414"/>
      <c r="F1133" s="414"/>
      <c r="G1133" s="414"/>
      <c r="H1133" s="414"/>
      <c r="I1133" s="414"/>
      <c r="J1133" s="414"/>
      <c r="K1133" s="414"/>
      <c r="L1133" s="414"/>
      <c r="M1133" s="414"/>
      <c r="N1133" s="414"/>
      <c r="O1133" s="414"/>
      <c r="P1133" s="414"/>
      <c r="Q1133" s="414"/>
      <c r="R1133" s="414"/>
      <c r="S1133" s="414"/>
      <c r="T1133" s="414"/>
      <c r="U1133" s="414"/>
      <c r="V1133" s="414"/>
      <c r="W1133" s="414"/>
      <c r="X1133" s="414"/>
      <c r="Y1133" s="414"/>
      <c r="Z1133" s="414"/>
      <c r="AA1133" s="414"/>
      <c r="AB1133" s="414"/>
      <c r="AC1133" s="414"/>
      <c r="AD1133" s="414"/>
      <c r="AE1133" s="414"/>
      <c r="AF1133" s="414"/>
      <c r="AG1133" s="414"/>
      <c r="AH1133" s="414"/>
      <c r="AI1133" s="414"/>
      <c r="AJ1133" s="414"/>
      <c r="AK1133" s="414"/>
      <c r="AL1133" s="414"/>
      <c r="AM1133" s="414"/>
      <c r="AN1133" s="414"/>
      <c r="AO1133" s="415"/>
      <c r="AP1133" s="670"/>
      <c r="AQ1133" s="416"/>
      <c r="AR1133" s="412"/>
      <c r="AS1133" s="417"/>
      <c r="AT1133" s="418" t="s">
        <v>2869</v>
      </c>
      <c r="AU1133" s="671" t="s">
        <v>2869</v>
      </c>
      <c r="AV1133" s="418" t="s">
        <v>2869</v>
      </c>
      <c r="AW1133" s="671" t="s">
        <v>2869</v>
      </c>
      <c r="AX1133" s="421"/>
    </row>
    <row r="1134">
      <c r="A1134" s="669" t="s">
        <v>2869</v>
      </c>
      <c r="B1134" s="411"/>
      <c r="C1134" s="412"/>
      <c r="D1134" s="413" t="s">
        <v>2869</v>
      </c>
      <c r="E1134" s="414"/>
      <c r="F1134" s="414"/>
      <c r="G1134" s="414"/>
      <c r="H1134" s="414"/>
      <c r="I1134" s="414"/>
      <c r="J1134" s="414"/>
      <c r="K1134" s="414"/>
      <c r="L1134" s="414"/>
      <c r="M1134" s="414"/>
      <c r="N1134" s="414"/>
      <c r="O1134" s="414"/>
      <c r="P1134" s="414"/>
      <c r="Q1134" s="414"/>
      <c r="R1134" s="414"/>
      <c r="S1134" s="414"/>
      <c r="T1134" s="414"/>
      <c r="U1134" s="414"/>
      <c r="V1134" s="414"/>
      <c r="W1134" s="414"/>
      <c r="X1134" s="414"/>
      <c r="Y1134" s="414"/>
      <c r="Z1134" s="414"/>
      <c r="AA1134" s="414"/>
      <c r="AB1134" s="414"/>
      <c r="AC1134" s="414"/>
      <c r="AD1134" s="414"/>
      <c r="AE1134" s="414"/>
      <c r="AF1134" s="414"/>
      <c r="AG1134" s="414"/>
      <c r="AH1134" s="414"/>
      <c r="AI1134" s="414"/>
      <c r="AJ1134" s="414"/>
      <c r="AK1134" s="414"/>
      <c r="AL1134" s="414"/>
      <c r="AM1134" s="414"/>
      <c r="AN1134" s="414"/>
      <c r="AO1134" s="415"/>
      <c r="AP1134" s="670"/>
      <c r="AQ1134" s="416"/>
      <c r="AR1134" s="412"/>
      <c r="AS1134" s="417"/>
      <c r="AT1134" s="418" t="s">
        <v>2869</v>
      </c>
      <c r="AU1134" s="671" t="s">
        <v>2869</v>
      </c>
      <c r="AV1134" s="418" t="s">
        <v>2869</v>
      </c>
      <c r="AW1134" s="671" t="s">
        <v>2869</v>
      </c>
      <c r="AX1134" s="421"/>
    </row>
    <row r="1135">
      <c r="A1135" s="669" t="s">
        <v>2869</v>
      </c>
      <c r="B1135" s="411"/>
      <c r="C1135" s="412"/>
      <c r="D1135" s="413" t="s">
        <v>2869</v>
      </c>
      <c r="E1135" s="414"/>
      <c r="F1135" s="414"/>
      <c r="G1135" s="414"/>
      <c r="H1135" s="414"/>
      <c r="I1135" s="414"/>
      <c r="J1135" s="414"/>
      <c r="K1135" s="414"/>
      <c r="L1135" s="414"/>
      <c r="M1135" s="414"/>
      <c r="N1135" s="414"/>
      <c r="O1135" s="414"/>
      <c r="P1135" s="414"/>
      <c r="Q1135" s="414"/>
      <c r="R1135" s="414"/>
      <c r="S1135" s="414"/>
      <c r="T1135" s="414"/>
      <c r="U1135" s="414"/>
      <c r="V1135" s="414"/>
      <c r="W1135" s="414"/>
      <c r="X1135" s="414"/>
      <c r="Y1135" s="414"/>
      <c r="Z1135" s="414"/>
      <c r="AA1135" s="414"/>
      <c r="AB1135" s="414"/>
      <c r="AC1135" s="414"/>
      <c r="AD1135" s="414"/>
      <c r="AE1135" s="414"/>
      <c r="AF1135" s="414"/>
      <c r="AG1135" s="414"/>
      <c r="AH1135" s="414"/>
      <c r="AI1135" s="414"/>
      <c r="AJ1135" s="414"/>
      <c r="AK1135" s="414"/>
      <c r="AL1135" s="414"/>
      <c r="AM1135" s="414"/>
      <c r="AN1135" s="414"/>
      <c r="AO1135" s="415"/>
      <c r="AP1135" s="670"/>
      <c r="AQ1135" s="416"/>
      <c r="AR1135" s="412"/>
      <c r="AS1135" s="417"/>
      <c r="AT1135" s="418" t="s">
        <v>2869</v>
      </c>
      <c r="AU1135" s="671" t="s">
        <v>2869</v>
      </c>
      <c r="AV1135" s="418" t="s">
        <v>2869</v>
      </c>
      <c r="AW1135" s="671" t="s">
        <v>2869</v>
      </c>
      <c r="AX1135" s="421"/>
    </row>
    <row r="1136">
      <c r="A1136" s="669" t="s">
        <v>2869</v>
      </c>
      <c r="B1136" s="411"/>
      <c r="C1136" s="412"/>
      <c r="D1136" s="413" t="s">
        <v>2869</v>
      </c>
      <c r="E1136" s="414"/>
      <c r="F1136" s="414"/>
      <c r="G1136" s="414"/>
      <c r="H1136" s="414"/>
      <c r="I1136" s="414"/>
      <c r="J1136" s="414"/>
      <c r="K1136" s="414"/>
      <c r="L1136" s="414"/>
      <c r="M1136" s="414"/>
      <c r="N1136" s="414"/>
      <c r="O1136" s="414"/>
      <c r="P1136" s="414"/>
      <c r="Q1136" s="414"/>
      <c r="R1136" s="414"/>
      <c r="S1136" s="414"/>
      <c r="T1136" s="414"/>
      <c r="U1136" s="414"/>
      <c r="V1136" s="414"/>
      <c r="W1136" s="414"/>
      <c r="X1136" s="414"/>
      <c r="Y1136" s="414"/>
      <c r="Z1136" s="414"/>
      <c r="AA1136" s="414"/>
      <c r="AB1136" s="414"/>
      <c r="AC1136" s="414"/>
      <c r="AD1136" s="414"/>
      <c r="AE1136" s="414"/>
      <c r="AF1136" s="414"/>
      <c r="AG1136" s="414"/>
      <c r="AH1136" s="414"/>
      <c r="AI1136" s="414"/>
      <c r="AJ1136" s="414"/>
      <c r="AK1136" s="414"/>
      <c r="AL1136" s="414"/>
      <c r="AM1136" s="414"/>
      <c r="AN1136" s="414"/>
      <c r="AO1136" s="415"/>
      <c r="AP1136" s="670"/>
      <c r="AQ1136" s="416"/>
      <c r="AR1136" s="412"/>
      <c r="AS1136" s="417"/>
      <c r="AT1136" s="418" t="s">
        <v>2869</v>
      </c>
      <c r="AU1136" s="671" t="s">
        <v>2869</v>
      </c>
      <c r="AV1136" s="418" t="s">
        <v>2869</v>
      </c>
      <c r="AW1136" s="671" t="s">
        <v>2869</v>
      </c>
      <c r="AX1136" s="421"/>
    </row>
    <row r="1137">
      <c r="A1137" s="669" t="s">
        <v>2869</v>
      </c>
      <c r="B1137" s="411"/>
      <c r="C1137" s="412"/>
      <c r="D1137" s="413" t="s">
        <v>2869</v>
      </c>
      <c r="E1137" s="414"/>
      <c r="F1137" s="414"/>
      <c r="G1137" s="414"/>
      <c r="H1137" s="414"/>
      <c r="I1137" s="414"/>
      <c r="J1137" s="414"/>
      <c r="K1137" s="414"/>
      <c r="L1137" s="414"/>
      <c r="M1137" s="414"/>
      <c r="N1137" s="414"/>
      <c r="O1137" s="414"/>
      <c r="P1137" s="414"/>
      <c r="Q1137" s="414"/>
      <c r="R1137" s="414"/>
      <c r="S1137" s="414"/>
      <c r="T1137" s="414"/>
      <c r="U1137" s="414"/>
      <c r="V1137" s="414"/>
      <c r="W1137" s="414"/>
      <c r="X1137" s="414"/>
      <c r="Y1137" s="414"/>
      <c r="Z1137" s="414"/>
      <c r="AA1137" s="414"/>
      <c r="AB1137" s="414"/>
      <c r="AC1137" s="414"/>
      <c r="AD1137" s="414"/>
      <c r="AE1137" s="414"/>
      <c r="AF1137" s="414"/>
      <c r="AG1137" s="414"/>
      <c r="AH1137" s="414"/>
      <c r="AI1137" s="414"/>
      <c r="AJ1137" s="414"/>
      <c r="AK1137" s="414"/>
      <c r="AL1137" s="414"/>
      <c r="AM1137" s="414"/>
      <c r="AN1137" s="414"/>
      <c r="AO1137" s="415"/>
      <c r="AP1137" s="670"/>
      <c r="AQ1137" s="416"/>
      <c r="AR1137" s="412"/>
      <c r="AS1137" s="417"/>
      <c r="AT1137" s="418" t="s">
        <v>2869</v>
      </c>
      <c r="AU1137" s="671" t="s">
        <v>2869</v>
      </c>
      <c r="AV1137" s="418" t="s">
        <v>2869</v>
      </c>
      <c r="AW1137" s="671" t="s">
        <v>2869</v>
      </c>
      <c r="AX1137" s="421"/>
    </row>
    <row r="1138">
      <c r="A1138" s="669" t="s">
        <v>2869</v>
      </c>
      <c r="B1138" s="411"/>
      <c r="C1138" s="412"/>
      <c r="D1138" s="413" t="s">
        <v>2869</v>
      </c>
      <c r="E1138" s="414"/>
      <c r="F1138" s="414"/>
      <c r="G1138" s="414"/>
      <c r="H1138" s="414"/>
      <c r="I1138" s="414"/>
      <c r="J1138" s="414"/>
      <c r="K1138" s="414"/>
      <c r="L1138" s="414"/>
      <c r="M1138" s="414"/>
      <c r="N1138" s="414"/>
      <c r="O1138" s="414"/>
      <c r="P1138" s="414"/>
      <c r="Q1138" s="414"/>
      <c r="R1138" s="414"/>
      <c r="S1138" s="414"/>
      <c r="T1138" s="414"/>
      <c r="U1138" s="414"/>
      <c r="V1138" s="414"/>
      <c r="W1138" s="414"/>
      <c r="X1138" s="414"/>
      <c r="Y1138" s="414"/>
      <c r="Z1138" s="414"/>
      <c r="AA1138" s="414"/>
      <c r="AB1138" s="414"/>
      <c r="AC1138" s="414"/>
      <c r="AD1138" s="414"/>
      <c r="AE1138" s="414"/>
      <c r="AF1138" s="414"/>
      <c r="AG1138" s="414"/>
      <c r="AH1138" s="414"/>
      <c r="AI1138" s="414"/>
      <c r="AJ1138" s="414"/>
      <c r="AK1138" s="414"/>
      <c r="AL1138" s="414"/>
      <c r="AM1138" s="414"/>
      <c r="AN1138" s="414"/>
      <c r="AO1138" s="415"/>
      <c r="AP1138" s="670"/>
      <c r="AQ1138" s="416"/>
      <c r="AR1138" s="412"/>
      <c r="AS1138" s="417"/>
      <c r="AT1138" s="418" t="s">
        <v>2869</v>
      </c>
      <c r="AU1138" s="671" t="s">
        <v>2869</v>
      </c>
      <c r="AV1138" s="418" t="s">
        <v>2869</v>
      </c>
      <c r="AW1138" s="671" t="s">
        <v>2869</v>
      </c>
      <c r="AX1138" s="421"/>
    </row>
    <row r="1139">
      <c r="A1139" s="669" t="s">
        <v>2869</v>
      </c>
      <c r="B1139" s="411"/>
      <c r="C1139" s="412"/>
      <c r="D1139" s="413" t="s">
        <v>2869</v>
      </c>
      <c r="E1139" s="414"/>
      <c r="F1139" s="414"/>
      <c r="G1139" s="414"/>
      <c r="H1139" s="414"/>
      <c r="I1139" s="414"/>
      <c r="J1139" s="414"/>
      <c r="K1139" s="414"/>
      <c r="L1139" s="414"/>
      <c r="M1139" s="414"/>
      <c r="N1139" s="414"/>
      <c r="O1139" s="414"/>
      <c r="P1139" s="414"/>
      <c r="Q1139" s="414"/>
      <c r="R1139" s="414"/>
      <c r="S1139" s="414"/>
      <c r="T1139" s="414"/>
      <c r="U1139" s="414"/>
      <c r="V1139" s="414"/>
      <c r="W1139" s="414"/>
      <c r="X1139" s="414"/>
      <c r="Y1139" s="414"/>
      <c r="Z1139" s="414"/>
      <c r="AA1139" s="414"/>
      <c r="AB1139" s="414"/>
      <c r="AC1139" s="414"/>
      <c r="AD1139" s="414"/>
      <c r="AE1139" s="414"/>
      <c r="AF1139" s="414"/>
      <c r="AG1139" s="414"/>
      <c r="AH1139" s="414"/>
      <c r="AI1139" s="414"/>
      <c r="AJ1139" s="414"/>
      <c r="AK1139" s="414"/>
      <c r="AL1139" s="414"/>
      <c r="AM1139" s="414"/>
      <c r="AN1139" s="414"/>
      <c r="AO1139" s="415"/>
      <c r="AP1139" s="670"/>
      <c r="AQ1139" s="416"/>
      <c r="AR1139" s="412"/>
      <c r="AS1139" s="417"/>
      <c r="AT1139" s="418" t="s">
        <v>2869</v>
      </c>
      <c r="AU1139" s="671" t="s">
        <v>2869</v>
      </c>
      <c r="AV1139" s="418" t="s">
        <v>2869</v>
      </c>
      <c r="AW1139" s="671" t="s">
        <v>2869</v>
      </c>
      <c r="AX1139" s="421"/>
    </row>
    <row r="1140">
      <c r="A1140" s="669" t="s">
        <v>2869</v>
      </c>
      <c r="B1140" s="411"/>
      <c r="C1140" s="412"/>
      <c r="D1140" s="413" t="s">
        <v>2869</v>
      </c>
      <c r="E1140" s="414"/>
      <c r="F1140" s="414"/>
      <c r="G1140" s="414"/>
      <c r="H1140" s="414"/>
      <c r="I1140" s="414"/>
      <c r="J1140" s="414"/>
      <c r="K1140" s="414"/>
      <c r="L1140" s="414"/>
      <c r="M1140" s="414"/>
      <c r="N1140" s="414"/>
      <c r="O1140" s="414"/>
      <c r="P1140" s="414"/>
      <c r="Q1140" s="414"/>
      <c r="R1140" s="414"/>
      <c r="S1140" s="414"/>
      <c r="T1140" s="414"/>
      <c r="U1140" s="414"/>
      <c r="V1140" s="414"/>
      <c r="W1140" s="414"/>
      <c r="X1140" s="414"/>
      <c r="Y1140" s="414"/>
      <c r="Z1140" s="414"/>
      <c r="AA1140" s="414"/>
      <c r="AB1140" s="414"/>
      <c r="AC1140" s="414"/>
      <c r="AD1140" s="414"/>
      <c r="AE1140" s="414"/>
      <c r="AF1140" s="414"/>
      <c r="AG1140" s="414"/>
      <c r="AH1140" s="414"/>
      <c r="AI1140" s="414"/>
      <c r="AJ1140" s="414"/>
      <c r="AK1140" s="414"/>
      <c r="AL1140" s="414"/>
      <c r="AM1140" s="414"/>
      <c r="AN1140" s="414"/>
      <c r="AO1140" s="415"/>
      <c r="AP1140" s="670"/>
      <c r="AQ1140" s="416"/>
      <c r="AR1140" s="412"/>
      <c r="AS1140" s="417"/>
      <c r="AT1140" s="418" t="s">
        <v>2869</v>
      </c>
      <c r="AU1140" s="671" t="s">
        <v>2869</v>
      </c>
      <c r="AV1140" s="418" t="s">
        <v>2869</v>
      </c>
      <c r="AW1140" s="671" t="s">
        <v>2869</v>
      </c>
      <c r="AX1140" s="421"/>
    </row>
    <row r="1141">
      <c r="A1141" s="669" t="s">
        <v>2869</v>
      </c>
      <c r="B1141" s="411"/>
      <c r="C1141" s="412"/>
      <c r="D1141" s="413" t="s">
        <v>2869</v>
      </c>
      <c r="E1141" s="414"/>
      <c r="F1141" s="414"/>
      <c r="G1141" s="414"/>
      <c r="H1141" s="414"/>
      <c r="I1141" s="414"/>
      <c r="J1141" s="414"/>
      <c r="K1141" s="414"/>
      <c r="L1141" s="414"/>
      <c r="M1141" s="414"/>
      <c r="N1141" s="414"/>
      <c r="O1141" s="414"/>
      <c r="P1141" s="414"/>
      <c r="Q1141" s="414"/>
      <c r="R1141" s="414"/>
      <c r="S1141" s="414"/>
      <c r="T1141" s="414"/>
      <c r="U1141" s="414"/>
      <c r="V1141" s="414"/>
      <c r="W1141" s="414"/>
      <c r="X1141" s="414"/>
      <c r="Y1141" s="414"/>
      <c r="Z1141" s="414"/>
      <c r="AA1141" s="414"/>
      <c r="AB1141" s="414"/>
      <c r="AC1141" s="414"/>
      <c r="AD1141" s="414"/>
      <c r="AE1141" s="414"/>
      <c r="AF1141" s="414"/>
      <c r="AG1141" s="414"/>
      <c r="AH1141" s="414"/>
      <c r="AI1141" s="414"/>
      <c r="AJ1141" s="414"/>
      <c r="AK1141" s="414"/>
      <c r="AL1141" s="414"/>
      <c r="AM1141" s="414"/>
      <c r="AN1141" s="414"/>
      <c r="AO1141" s="415"/>
      <c r="AP1141" s="670"/>
      <c r="AQ1141" s="416"/>
      <c r="AR1141" s="412"/>
      <c r="AS1141" s="417"/>
      <c r="AT1141" s="418" t="s">
        <v>2869</v>
      </c>
      <c r="AU1141" s="671" t="s">
        <v>2869</v>
      </c>
      <c r="AV1141" s="418" t="s">
        <v>2869</v>
      </c>
      <c r="AW1141" s="671" t="s">
        <v>2869</v>
      </c>
      <c r="AX1141" s="421"/>
    </row>
    <row r="1142">
      <c r="A1142" s="669" t="s">
        <v>2869</v>
      </c>
      <c r="B1142" s="411"/>
      <c r="C1142" s="412"/>
      <c r="D1142" s="413" t="s">
        <v>2869</v>
      </c>
      <c r="E1142" s="414"/>
      <c r="F1142" s="414"/>
      <c r="G1142" s="414"/>
      <c r="H1142" s="414"/>
      <c r="I1142" s="414"/>
      <c r="J1142" s="414"/>
      <c r="K1142" s="414"/>
      <c r="L1142" s="414"/>
      <c r="M1142" s="414"/>
      <c r="N1142" s="414"/>
      <c r="O1142" s="414"/>
      <c r="P1142" s="414"/>
      <c r="Q1142" s="414"/>
      <c r="R1142" s="414"/>
      <c r="S1142" s="414"/>
      <c r="T1142" s="414"/>
      <c r="U1142" s="414"/>
      <c r="V1142" s="414"/>
      <c r="W1142" s="414"/>
      <c r="X1142" s="414"/>
      <c r="Y1142" s="414"/>
      <c r="Z1142" s="414"/>
      <c r="AA1142" s="414"/>
      <c r="AB1142" s="414"/>
      <c r="AC1142" s="414"/>
      <c r="AD1142" s="414"/>
      <c r="AE1142" s="414"/>
      <c r="AF1142" s="414"/>
      <c r="AG1142" s="414"/>
      <c r="AH1142" s="414"/>
      <c r="AI1142" s="414"/>
      <c r="AJ1142" s="414"/>
      <c r="AK1142" s="414"/>
      <c r="AL1142" s="414"/>
      <c r="AM1142" s="414"/>
      <c r="AN1142" s="414"/>
      <c r="AO1142" s="415"/>
      <c r="AP1142" s="670"/>
      <c r="AQ1142" s="416"/>
      <c r="AR1142" s="412"/>
      <c r="AS1142" s="417"/>
      <c r="AT1142" s="418" t="s">
        <v>2869</v>
      </c>
      <c r="AU1142" s="671" t="s">
        <v>2869</v>
      </c>
      <c r="AV1142" s="418" t="s">
        <v>2869</v>
      </c>
      <c r="AW1142" s="671" t="s">
        <v>2869</v>
      </c>
      <c r="AX1142" s="421"/>
    </row>
    <row r="1143">
      <c r="A1143" s="669" t="s">
        <v>2869</v>
      </c>
      <c r="B1143" s="411"/>
      <c r="C1143" s="412"/>
      <c r="D1143" s="413" t="s">
        <v>2869</v>
      </c>
      <c r="E1143" s="414"/>
      <c r="F1143" s="414"/>
      <c r="G1143" s="414"/>
      <c r="H1143" s="414"/>
      <c r="I1143" s="414"/>
      <c r="J1143" s="414"/>
      <c r="K1143" s="414"/>
      <c r="L1143" s="414"/>
      <c r="M1143" s="414"/>
      <c r="N1143" s="414"/>
      <c r="O1143" s="414"/>
      <c r="P1143" s="414"/>
      <c r="Q1143" s="414"/>
      <c r="R1143" s="414"/>
      <c r="S1143" s="414"/>
      <c r="T1143" s="414"/>
      <c r="U1143" s="414"/>
      <c r="V1143" s="414"/>
      <c r="W1143" s="414"/>
      <c r="X1143" s="414"/>
      <c r="Y1143" s="414"/>
      <c r="Z1143" s="414"/>
      <c r="AA1143" s="414"/>
      <c r="AB1143" s="414"/>
      <c r="AC1143" s="414"/>
      <c r="AD1143" s="414"/>
      <c r="AE1143" s="414"/>
      <c r="AF1143" s="414"/>
      <c r="AG1143" s="414"/>
      <c r="AH1143" s="414"/>
      <c r="AI1143" s="414"/>
      <c r="AJ1143" s="414"/>
      <c r="AK1143" s="414"/>
      <c r="AL1143" s="414"/>
      <c r="AM1143" s="414"/>
      <c r="AN1143" s="414"/>
      <c r="AO1143" s="415"/>
      <c r="AP1143" s="670"/>
      <c r="AQ1143" s="416"/>
      <c r="AR1143" s="412"/>
      <c r="AS1143" s="417"/>
      <c r="AT1143" s="418" t="s">
        <v>2869</v>
      </c>
      <c r="AU1143" s="671" t="s">
        <v>2869</v>
      </c>
      <c r="AV1143" s="418" t="s">
        <v>2869</v>
      </c>
      <c r="AW1143" s="671" t="s">
        <v>2869</v>
      </c>
      <c r="AX1143" s="421"/>
    </row>
    <row r="1144">
      <c r="A1144" s="669" t="s">
        <v>2869</v>
      </c>
      <c r="B1144" s="411"/>
      <c r="C1144" s="412"/>
      <c r="D1144" s="413" t="s">
        <v>2869</v>
      </c>
      <c r="E1144" s="414"/>
      <c r="F1144" s="414"/>
      <c r="G1144" s="414"/>
      <c r="H1144" s="414"/>
      <c r="I1144" s="414"/>
      <c r="J1144" s="414"/>
      <c r="K1144" s="414"/>
      <c r="L1144" s="414"/>
      <c r="M1144" s="414"/>
      <c r="N1144" s="414"/>
      <c r="O1144" s="414"/>
      <c r="P1144" s="414"/>
      <c r="Q1144" s="414"/>
      <c r="R1144" s="414"/>
      <c r="S1144" s="414"/>
      <c r="T1144" s="414"/>
      <c r="U1144" s="414"/>
      <c r="V1144" s="414"/>
      <c r="W1144" s="414"/>
      <c r="X1144" s="414"/>
      <c r="Y1144" s="414"/>
      <c r="Z1144" s="414"/>
      <c r="AA1144" s="414"/>
      <c r="AB1144" s="414"/>
      <c r="AC1144" s="414"/>
      <c r="AD1144" s="414"/>
      <c r="AE1144" s="414"/>
      <c r="AF1144" s="414"/>
      <c r="AG1144" s="414"/>
      <c r="AH1144" s="414"/>
      <c r="AI1144" s="414"/>
      <c r="AJ1144" s="414"/>
      <c r="AK1144" s="414"/>
      <c r="AL1144" s="414"/>
      <c r="AM1144" s="414"/>
      <c r="AN1144" s="414"/>
      <c r="AO1144" s="415"/>
      <c r="AP1144" s="670"/>
      <c r="AQ1144" s="416"/>
      <c r="AR1144" s="412"/>
      <c r="AS1144" s="417"/>
      <c r="AT1144" s="418" t="s">
        <v>2869</v>
      </c>
      <c r="AU1144" s="671" t="s">
        <v>2869</v>
      </c>
      <c r="AV1144" s="418" t="s">
        <v>2869</v>
      </c>
      <c r="AW1144" s="671" t="s">
        <v>2869</v>
      </c>
      <c r="AX1144" s="421"/>
    </row>
    <row r="1145">
      <c r="A1145" s="669" t="s">
        <v>2869</v>
      </c>
      <c r="B1145" s="411"/>
      <c r="C1145" s="412"/>
      <c r="D1145" s="413" t="s">
        <v>2869</v>
      </c>
      <c r="E1145" s="414"/>
      <c r="F1145" s="414"/>
      <c r="G1145" s="414"/>
      <c r="H1145" s="414"/>
      <c r="I1145" s="414"/>
      <c r="J1145" s="414"/>
      <c r="K1145" s="414"/>
      <c r="L1145" s="414"/>
      <c r="M1145" s="414"/>
      <c r="N1145" s="414"/>
      <c r="O1145" s="414"/>
      <c r="P1145" s="414"/>
      <c r="Q1145" s="414"/>
      <c r="R1145" s="414"/>
      <c r="S1145" s="414"/>
      <c r="T1145" s="414"/>
      <c r="U1145" s="414"/>
      <c r="V1145" s="414"/>
      <c r="W1145" s="414"/>
      <c r="X1145" s="414"/>
      <c r="Y1145" s="414"/>
      <c r="Z1145" s="414"/>
      <c r="AA1145" s="414"/>
      <c r="AB1145" s="414"/>
      <c r="AC1145" s="414"/>
      <c r="AD1145" s="414"/>
      <c r="AE1145" s="414"/>
      <c r="AF1145" s="414"/>
      <c r="AG1145" s="414"/>
      <c r="AH1145" s="414"/>
      <c r="AI1145" s="414"/>
      <c r="AJ1145" s="414"/>
      <c r="AK1145" s="414"/>
      <c r="AL1145" s="414"/>
      <c r="AM1145" s="414"/>
      <c r="AN1145" s="414"/>
      <c r="AO1145" s="415"/>
      <c r="AP1145" s="670"/>
      <c r="AQ1145" s="416"/>
      <c r="AR1145" s="412"/>
      <c r="AS1145" s="417"/>
      <c r="AT1145" s="418" t="s">
        <v>2869</v>
      </c>
      <c r="AU1145" s="671" t="s">
        <v>2869</v>
      </c>
      <c r="AV1145" s="418" t="s">
        <v>2869</v>
      </c>
      <c r="AW1145" s="671" t="s">
        <v>2869</v>
      </c>
      <c r="AX1145" s="421"/>
    </row>
    <row r="1146">
      <c r="A1146" s="669" t="s">
        <v>2869</v>
      </c>
      <c r="B1146" s="411"/>
      <c r="C1146" s="412"/>
      <c r="D1146" s="413" t="s">
        <v>2869</v>
      </c>
      <c r="E1146" s="414"/>
      <c r="F1146" s="414"/>
      <c r="G1146" s="414"/>
      <c r="H1146" s="414"/>
      <c r="I1146" s="414"/>
      <c r="J1146" s="414"/>
      <c r="K1146" s="414"/>
      <c r="L1146" s="414"/>
      <c r="M1146" s="414"/>
      <c r="N1146" s="414"/>
      <c r="O1146" s="414"/>
      <c r="P1146" s="414"/>
      <c r="Q1146" s="414"/>
      <c r="R1146" s="414"/>
      <c r="S1146" s="414"/>
      <c r="T1146" s="414"/>
      <c r="U1146" s="414"/>
      <c r="V1146" s="414"/>
      <c r="W1146" s="414"/>
      <c r="X1146" s="414"/>
      <c r="Y1146" s="414"/>
      <c r="Z1146" s="414"/>
      <c r="AA1146" s="414"/>
      <c r="AB1146" s="414"/>
      <c r="AC1146" s="414"/>
      <c r="AD1146" s="414"/>
      <c r="AE1146" s="414"/>
      <c r="AF1146" s="414"/>
      <c r="AG1146" s="414"/>
      <c r="AH1146" s="414"/>
      <c r="AI1146" s="414"/>
      <c r="AJ1146" s="414"/>
      <c r="AK1146" s="414"/>
      <c r="AL1146" s="414"/>
      <c r="AM1146" s="414"/>
      <c r="AN1146" s="414"/>
      <c r="AO1146" s="415"/>
      <c r="AP1146" s="670"/>
      <c r="AQ1146" s="416"/>
      <c r="AR1146" s="412"/>
      <c r="AS1146" s="417"/>
      <c r="AT1146" s="418" t="s">
        <v>2869</v>
      </c>
      <c r="AU1146" s="671" t="s">
        <v>2869</v>
      </c>
      <c r="AV1146" s="418" t="s">
        <v>2869</v>
      </c>
      <c r="AW1146" s="671" t="s">
        <v>2869</v>
      </c>
      <c r="AX1146" s="421"/>
    </row>
    <row r="1147">
      <c r="A1147" s="669" t="s">
        <v>2869</v>
      </c>
      <c r="B1147" s="411"/>
      <c r="C1147" s="412"/>
      <c r="D1147" s="413" t="s">
        <v>2869</v>
      </c>
      <c r="E1147" s="414"/>
      <c r="F1147" s="414"/>
      <c r="G1147" s="414"/>
      <c r="H1147" s="414"/>
      <c r="I1147" s="414"/>
      <c r="J1147" s="414"/>
      <c r="K1147" s="414"/>
      <c r="L1147" s="414"/>
      <c r="M1147" s="414"/>
      <c r="N1147" s="414"/>
      <c r="O1147" s="414"/>
      <c r="P1147" s="414"/>
      <c r="Q1147" s="414"/>
      <c r="R1147" s="414"/>
      <c r="S1147" s="414"/>
      <c r="T1147" s="414"/>
      <c r="U1147" s="414"/>
      <c r="V1147" s="414"/>
      <c r="W1147" s="414"/>
      <c r="X1147" s="414"/>
      <c r="Y1147" s="414"/>
      <c r="Z1147" s="414"/>
      <c r="AA1147" s="414"/>
      <c r="AB1147" s="414"/>
      <c r="AC1147" s="414"/>
      <c r="AD1147" s="414"/>
      <c r="AE1147" s="414"/>
      <c r="AF1147" s="414"/>
      <c r="AG1147" s="414"/>
      <c r="AH1147" s="414"/>
      <c r="AI1147" s="414"/>
      <c r="AJ1147" s="414"/>
      <c r="AK1147" s="414"/>
      <c r="AL1147" s="414"/>
      <c r="AM1147" s="414"/>
      <c r="AN1147" s="414"/>
      <c r="AO1147" s="415"/>
      <c r="AP1147" s="670"/>
      <c r="AQ1147" s="416"/>
      <c r="AR1147" s="412"/>
      <c r="AS1147" s="417"/>
      <c r="AT1147" s="418" t="s">
        <v>2869</v>
      </c>
      <c r="AU1147" s="671" t="s">
        <v>2869</v>
      </c>
      <c r="AV1147" s="418" t="s">
        <v>2869</v>
      </c>
      <c r="AW1147" s="671" t="s">
        <v>2869</v>
      </c>
      <c r="AX1147" s="421"/>
    </row>
    <row r="1148">
      <c r="A1148" s="669" t="s">
        <v>2869</v>
      </c>
      <c r="B1148" s="411"/>
      <c r="C1148" s="412"/>
      <c r="D1148" s="413" t="s">
        <v>2869</v>
      </c>
      <c r="E1148" s="414"/>
      <c r="F1148" s="414"/>
      <c r="G1148" s="414"/>
      <c r="H1148" s="414"/>
      <c r="I1148" s="414"/>
      <c r="J1148" s="414"/>
      <c r="K1148" s="414"/>
      <c r="L1148" s="414"/>
      <c r="M1148" s="414"/>
      <c r="N1148" s="414"/>
      <c r="O1148" s="414"/>
      <c r="P1148" s="414"/>
      <c r="Q1148" s="414"/>
      <c r="R1148" s="414"/>
      <c r="S1148" s="414"/>
      <c r="T1148" s="414"/>
      <c r="U1148" s="414"/>
      <c r="V1148" s="414"/>
      <c r="W1148" s="414"/>
      <c r="X1148" s="414"/>
      <c r="Y1148" s="414"/>
      <c r="Z1148" s="414"/>
      <c r="AA1148" s="414"/>
      <c r="AB1148" s="414"/>
      <c r="AC1148" s="414"/>
      <c r="AD1148" s="414"/>
      <c r="AE1148" s="414"/>
      <c r="AF1148" s="414"/>
      <c r="AG1148" s="414"/>
      <c r="AH1148" s="414"/>
      <c r="AI1148" s="414"/>
      <c r="AJ1148" s="414"/>
      <c r="AK1148" s="414"/>
      <c r="AL1148" s="414"/>
      <c r="AM1148" s="414"/>
      <c r="AN1148" s="414"/>
      <c r="AO1148" s="415"/>
      <c r="AP1148" s="670"/>
      <c r="AQ1148" s="416"/>
      <c r="AR1148" s="412"/>
      <c r="AS1148" s="417"/>
      <c r="AT1148" s="418" t="s">
        <v>2869</v>
      </c>
      <c r="AU1148" s="671" t="s">
        <v>2869</v>
      </c>
      <c r="AV1148" s="418" t="s">
        <v>2869</v>
      </c>
      <c r="AW1148" s="671" t="s">
        <v>2869</v>
      </c>
      <c r="AX1148" s="421"/>
    </row>
    <row r="1149">
      <c r="A1149" s="669" t="s">
        <v>2869</v>
      </c>
      <c r="B1149" s="411"/>
      <c r="C1149" s="412"/>
      <c r="D1149" s="413" t="s">
        <v>2869</v>
      </c>
      <c r="E1149" s="414"/>
      <c r="F1149" s="414"/>
      <c r="G1149" s="414"/>
      <c r="H1149" s="414"/>
      <c r="I1149" s="414"/>
      <c r="J1149" s="414"/>
      <c r="K1149" s="414"/>
      <c r="L1149" s="414"/>
      <c r="M1149" s="414"/>
      <c r="N1149" s="414"/>
      <c r="O1149" s="414"/>
      <c r="P1149" s="414"/>
      <c r="Q1149" s="414"/>
      <c r="R1149" s="414"/>
      <c r="S1149" s="414"/>
      <c r="T1149" s="414"/>
      <c r="U1149" s="414"/>
      <c r="V1149" s="414"/>
      <c r="W1149" s="414"/>
      <c r="X1149" s="414"/>
      <c r="Y1149" s="414"/>
      <c r="Z1149" s="414"/>
      <c r="AA1149" s="414"/>
      <c r="AB1149" s="414"/>
      <c r="AC1149" s="414"/>
      <c r="AD1149" s="414"/>
      <c r="AE1149" s="414"/>
      <c r="AF1149" s="414"/>
      <c r="AG1149" s="414"/>
      <c r="AH1149" s="414"/>
      <c r="AI1149" s="414"/>
      <c r="AJ1149" s="414"/>
      <c r="AK1149" s="414"/>
      <c r="AL1149" s="414"/>
      <c r="AM1149" s="414"/>
      <c r="AN1149" s="414"/>
      <c r="AO1149" s="415"/>
      <c r="AP1149" s="670"/>
      <c r="AQ1149" s="416"/>
      <c r="AR1149" s="412"/>
      <c r="AS1149" s="417"/>
      <c r="AT1149" s="418" t="s">
        <v>2869</v>
      </c>
      <c r="AU1149" s="671" t="s">
        <v>2869</v>
      </c>
      <c r="AV1149" s="418" t="s">
        <v>2869</v>
      </c>
      <c r="AW1149" s="671" t="s">
        <v>2869</v>
      </c>
      <c r="AX1149" s="421"/>
    </row>
    <row r="1150">
      <c r="A1150" s="669" t="s">
        <v>2869</v>
      </c>
      <c r="B1150" s="411"/>
      <c r="C1150" s="412"/>
      <c r="D1150" s="413" t="s">
        <v>2869</v>
      </c>
      <c r="E1150" s="414"/>
      <c r="F1150" s="414"/>
      <c r="G1150" s="414"/>
      <c r="H1150" s="414"/>
      <c r="I1150" s="414"/>
      <c r="J1150" s="414"/>
      <c r="K1150" s="414"/>
      <c r="L1150" s="414"/>
      <c r="M1150" s="414"/>
      <c r="N1150" s="414"/>
      <c r="O1150" s="414"/>
      <c r="P1150" s="414"/>
      <c r="Q1150" s="414"/>
      <c r="R1150" s="414"/>
      <c r="S1150" s="414"/>
      <c r="T1150" s="414"/>
      <c r="U1150" s="414"/>
      <c r="V1150" s="414"/>
      <c r="W1150" s="414"/>
      <c r="X1150" s="414"/>
      <c r="Y1150" s="414"/>
      <c r="Z1150" s="414"/>
      <c r="AA1150" s="414"/>
      <c r="AB1150" s="414"/>
      <c r="AC1150" s="414"/>
      <c r="AD1150" s="414"/>
      <c r="AE1150" s="414"/>
      <c r="AF1150" s="414"/>
      <c r="AG1150" s="414"/>
      <c r="AH1150" s="414"/>
      <c r="AI1150" s="414"/>
      <c r="AJ1150" s="414"/>
      <c r="AK1150" s="414"/>
      <c r="AL1150" s="414"/>
      <c r="AM1150" s="414"/>
      <c r="AN1150" s="414"/>
      <c r="AO1150" s="415"/>
      <c r="AP1150" s="670"/>
      <c r="AQ1150" s="416"/>
      <c r="AR1150" s="412"/>
      <c r="AS1150" s="417"/>
      <c r="AT1150" s="418" t="s">
        <v>2869</v>
      </c>
      <c r="AU1150" s="671" t="s">
        <v>2869</v>
      </c>
      <c r="AV1150" s="418" t="s">
        <v>2869</v>
      </c>
      <c r="AW1150" s="671" t="s">
        <v>2869</v>
      </c>
      <c r="AX1150" s="421"/>
    </row>
    <row r="1151">
      <c r="A1151" s="669" t="s">
        <v>2869</v>
      </c>
      <c r="B1151" s="411"/>
      <c r="C1151" s="412"/>
      <c r="D1151" s="413" t="s">
        <v>2869</v>
      </c>
      <c r="E1151" s="414"/>
      <c r="F1151" s="414"/>
      <c r="G1151" s="414"/>
      <c r="H1151" s="414"/>
      <c r="I1151" s="414"/>
      <c r="J1151" s="414"/>
      <c r="K1151" s="414"/>
      <c r="L1151" s="414"/>
      <c r="M1151" s="414"/>
      <c r="N1151" s="414"/>
      <c r="O1151" s="414"/>
      <c r="P1151" s="414"/>
      <c r="Q1151" s="414"/>
      <c r="R1151" s="414"/>
      <c r="S1151" s="414"/>
      <c r="T1151" s="414"/>
      <c r="U1151" s="414"/>
      <c r="V1151" s="414"/>
      <c r="W1151" s="414"/>
      <c r="X1151" s="414"/>
      <c r="Y1151" s="414"/>
      <c r="Z1151" s="414"/>
      <c r="AA1151" s="414"/>
      <c r="AB1151" s="414"/>
      <c r="AC1151" s="414"/>
      <c r="AD1151" s="414"/>
      <c r="AE1151" s="414"/>
      <c r="AF1151" s="414"/>
      <c r="AG1151" s="414"/>
      <c r="AH1151" s="414"/>
      <c r="AI1151" s="414"/>
      <c r="AJ1151" s="414"/>
      <c r="AK1151" s="414"/>
      <c r="AL1151" s="414"/>
      <c r="AM1151" s="414"/>
      <c r="AN1151" s="414"/>
      <c r="AO1151" s="415"/>
      <c r="AP1151" s="670"/>
      <c r="AQ1151" s="416"/>
      <c r="AR1151" s="412"/>
      <c r="AS1151" s="417"/>
      <c r="AT1151" s="418" t="s">
        <v>2869</v>
      </c>
      <c r="AU1151" s="671" t="s">
        <v>2869</v>
      </c>
      <c r="AV1151" s="418" t="s">
        <v>2869</v>
      </c>
      <c r="AW1151" s="671" t="s">
        <v>2869</v>
      </c>
      <c r="AX1151" s="421"/>
    </row>
    <row r="1152">
      <c r="A1152" s="669" t="s">
        <v>2869</v>
      </c>
      <c r="B1152" s="411"/>
      <c r="C1152" s="412"/>
      <c r="D1152" s="413" t="s">
        <v>2869</v>
      </c>
      <c r="E1152" s="414"/>
      <c r="F1152" s="414"/>
      <c r="G1152" s="414"/>
      <c r="H1152" s="414"/>
      <c r="I1152" s="414"/>
      <c r="J1152" s="414"/>
      <c r="K1152" s="414"/>
      <c r="L1152" s="414"/>
      <c r="M1152" s="414"/>
      <c r="N1152" s="414"/>
      <c r="O1152" s="414"/>
      <c r="P1152" s="414"/>
      <c r="Q1152" s="414"/>
      <c r="R1152" s="414"/>
      <c r="S1152" s="414"/>
      <c r="T1152" s="414"/>
      <c r="U1152" s="414"/>
      <c r="V1152" s="414"/>
      <c r="W1152" s="414"/>
      <c r="X1152" s="414"/>
      <c r="Y1152" s="414"/>
      <c r="Z1152" s="414"/>
      <c r="AA1152" s="414"/>
      <c r="AB1152" s="414"/>
      <c r="AC1152" s="414"/>
      <c r="AD1152" s="414"/>
      <c r="AE1152" s="414"/>
      <c r="AF1152" s="414"/>
      <c r="AG1152" s="414"/>
      <c r="AH1152" s="414"/>
      <c r="AI1152" s="414"/>
      <c r="AJ1152" s="414"/>
      <c r="AK1152" s="414"/>
      <c r="AL1152" s="414"/>
      <c r="AM1152" s="414"/>
      <c r="AN1152" s="414"/>
      <c r="AO1152" s="415"/>
      <c r="AP1152" s="670"/>
      <c r="AQ1152" s="416"/>
      <c r="AR1152" s="412"/>
      <c r="AS1152" s="417"/>
      <c r="AT1152" s="418" t="s">
        <v>2869</v>
      </c>
      <c r="AU1152" s="671" t="s">
        <v>2869</v>
      </c>
      <c r="AV1152" s="418" t="s">
        <v>2869</v>
      </c>
      <c r="AW1152" s="671" t="s">
        <v>2869</v>
      </c>
      <c r="AX1152" s="421"/>
    </row>
    <row r="1153">
      <c r="A1153" s="669" t="s">
        <v>2869</v>
      </c>
      <c r="B1153" s="411"/>
      <c r="C1153" s="412"/>
      <c r="D1153" s="413" t="s">
        <v>2869</v>
      </c>
      <c r="E1153" s="414"/>
      <c r="F1153" s="414"/>
      <c r="G1153" s="414"/>
      <c r="H1153" s="414"/>
      <c r="I1153" s="414"/>
      <c r="J1153" s="414"/>
      <c r="K1153" s="414"/>
      <c r="L1153" s="414"/>
      <c r="M1153" s="414"/>
      <c r="N1153" s="414"/>
      <c r="O1153" s="414"/>
      <c r="P1153" s="414"/>
      <c r="Q1153" s="414"/>
      <c r="R1153" s="414"/>
      <c r="S1153" s="414"/>
      <c r="T1153" s="414"/>
      <c r="U1153" s="414"/>
      <c r="V1153" s="414"/>
      <c r="W1153" s="414"/>
      <c r="X1153" s="414"/>
      <c r="Y1153" s="414"/>
      <c r="Z1153" s="414"/>
      <c r="AA1153" s="414"/>
      <c r="AB1153" s="414"/>
      <c r="AC1153" s="414"/>
      <c r="AD1153" s="414"/>
      <c r="AE1153" s="414"/>
      <c r="AF1153" s="414"/>
      <c r="AG1153" s="414"/>
      <c r="AH1153" s="414"/>
      <c r="AI1153" s="414"/>
      <c r="AJ1153" s="414"/>
      <c r="AK1153" s="414"/>
      <c r="AL1153" s="414"/>
      <c r="AM1153" s="414"/>
      <c r="AN1153" s="414"/>
      <c r="AO1153" s="415"/>
      <c r="AP1153" s="670"/>
      <c r="AQ1153" s="416"/>
      <c r="AR1153" s="412"/>
      <c r="AS1153" s="417"/>
      <c r="AT1153" s="418" t="s">
        <v>2869</v>
      </c>
      <c r="AU1153" s="671" t="s">
        <v>2869</v>
      </c>
      <c r="AV1153" s="418" t="s">
        <v>2869</v>
      </c>
      <c r="AW1153" s="671" t="s">
        <v>2869</v>
      </c>
      <c r="AX1153" s="421"/>
    </row>
    <row r="1154">
      <c r="A1154" s="669" t="s">
        <v>2869</v>
      </c>
      <c r="B1154" s="411"/>
      <c r="C1154" s="412"/>
      <c r="D1154" s="413" t="s">
        <v>2869</v>
      </c>
      <c r="E1154" s="414"/>
      <c r="F1154" s="414"/>
      <c r="G1154" s="414"/>
      <c r="H1154" s="414"/>
      <c r="I1154" s="414"/>
      <c r="J1154" s="414"/>
      <c r="K1154" s="414"/>
      <c r="L1154" s="414"/>
      <c r="M1154" s="414"/>
      <c r="N1154" s="414"/>
      <c r="O1154" s="414"/>
      <c r="P1154" s="414"/>
      <c r="Q1154" s="414"/>
      <c r="R1154" s="414"/>
      <c r="S1154" s="414"/>
      <c r="T1154" s="414"/>
      <c r="U1154" s="414"/>
      <c r="V1154" s="414"/>
      <c r="W1154" s="414"/>
      <c r="X1154" s="414"/>
      <c r="Y1154" s="414"/>
      <c r="Z1154" s="414"/>
      <c r="AA1154" s="414"/>
      <c r="AB1154" s="414"/>
      <c r="AC1154" s="414"/>
      <c r="AD1154" s="414"/>
      <c r="AE1154" s="414"/>
      <c r="AF1154" s="414"/>
      <c r="AG1154" s="414"/>
      <c r="AH1154" s="414"/>
      <c r="AI1154" s="414"/>
      <c r="AJ1154" s="414"/>
      <c r="AK1154" s="414"/>
      <c r="AL1154" s="414"/>
      <c r="AM1154" s="414"/>
      <c r="AN1154" s="414"/>
      <c r="AO1154" s="415"/>
      <c r="AP1154" s="670"/>
      <c r="AQ1154" s="416"/>
      <c r="AR1154" s="412"/>
      <c r="AS1154" s="417"/>
      <c r="AT1154" s="418" t="s">
        <v>2869</v>
      </c>
      <c r="AU1154" s="671" t="s">
        <v>2869</v>
      </c>
      <c r="AV1154" s="418" t="s">
        <v>2869</v>
      </c>
      <c r="AW1154" s="671" t="s">
        <v>2869</v>
      </c>
      <c r="AX1154" s="421"/>
    </row>
    <row r="1155">
      <c r="A1155" s="669" t="s">
        <v>2869</v>
      </c>
      <c r="B1155" s="411"/>
      <c r="C1155" s="412"/>
      <c r="D1155" s="413" t="s">
        <v>2869</v>
      </c>
      <c r="E1155" s="414"/>
      <c r="F1155" s="414"/>
      <c r="G1155" s="414"/>
      <c r="H1155" s="414"/>
      <c r="I1155" s="414"/>
      <c r="J1155" s="414"/>
      <c r="K1155" s="414"/>
      <c r="L1155" s="414"/>
      <c r="M1155" s="414"/>
      <c r="N1155" s="414"/>
      <c r="O1155" s="414"/>
      <c r="P1155" s="414"/>
      <c r="Q1155" s="414"/>
      <c r="R1155" s="414"/>
      <c r="S1155" s="414"/>
      <c r="T1155" s="414"/>
      <c r="U1155" s="414"/>
      <c r="V1155" s="414"/>
      <c r="W1155" s="414"/>
      <c r="X1155" s="414"/>
      <c r="Y1155" s="414"/>
      <c r="Z1155" s="414"/>
      <c r="AA1155" s="414"/>
      <c r="AB1155" s="414"/>
      <c r="AC1155" s="414"/>
      <c r="AD1155" s="414"/>
      <c r="AE1155" s="414"/>
      <c r="AF1155" s="414"/>
      <c r="AG1155" s="414"/>
      <c r="AH1155" s="414"/>
      <c r="AI1155" s="414"/>
      <c r="AJ1155" s="414"/>
      <c r="AK1155" s="414"/>
      <c r="AL1155" s="414"/>
      <c r="AM1155" s="414"/>
      <c r="AN1155" s="414"/>
      <c r="AO1155" s="415"/>
      <c r="AP1155" s="670"/>
      <c r="AQ1155" s="416"/>
      <c r="AR1155" s="412"/>
      <c r="AS1155" s="417"/>
      <c r="AT1155" s="418" t="s">
        <v>2869</v>
      </c>
      <c r="AU1155" s="671" t="s">
        <v>2869</v>
      </c>
      <c r="AV1155" s="418" t="s">
        <v>2869</v>
      </c>
      <c r="AW1155" s="671" t="s">
        <v>2869</v>
      </c>
      <c r="AX1155" s="421"/>
    </row>
    <row r="1156">
      <c r="A1156" s="669" t="s">
        <v>2869</v>
      </c>
      <c r="B1156" s="411"/>
      <c r="C1156" s="412"/>
      <c r="D1156" s="413" t="s">
        <v>2869</v>
      </c>
      <c r="E1156" s="414"/>
      <c r="F1156" s="414"/>
      <c r="G1156" s="414"/>
      <c r="H1156" s="414"/>
      <c r="I1156" s="414"/>
      <c r="J1156" s="414"/>
      <c r="K1156" s="414"/>
      <c r="L1156" s="414"/>
      <c r="M1156" s="414"/>
      <c r="N1156" s="414"/>
      <c r="O1156" s="414"/>
      <c r="P1156" s="414"/>
      <c r="Q1156" s="414"/>
      <c r="R1156" s="414"/>
      <c r="S1156" s="414"/>
      <c r="T1156" s="414"/>
      <c r="U1156" s="414"/>
      <c r="V1156" s="414"/>
      <c r="W1156" s="414"/>
      <c r="X1156" s="414"/>
      <c r="Y1156" s="414"/>
      <c r="Z1156" s="414"/>
      <c r="AA1156" s="414"/>
      <c r="AB1156" s="414"/>
      <c r="AC1156" s="414"/>
      <c r="AD1156" s="414"/>
      <c r="AE1156" s="414"/>
      <c r="AF1156" s="414"/>
      <c r="AG1156" s="414"/>
      <c r="AH1156" s="414"/>
      <c r="AI1156" s="414"/>
      <c r="AJ1156" s="414"/>
      <c r="AK1156" s="414"/>
      <c r="AL1156" s="414"/>
      <c r="AM1156" s="414"/>
      <c r="AN1156" s="414"/>
      <c r="AO1156" s="415"/>
      <c r="AP1156" s="670"/>
      <c r="AQ1156" s="416"/>
      <c r="AR1156" s="412"/>
      <c r="AS1156" s="417"/>
      <c r="AT1156" s="418" t="s">
        <v>2869</v>
      </c>
      <c r="AU1156" s="671" t="s">
        <v>2869</v>
      </c>
      <c r="AV1156" s="418" t="s">
        <v>2869</v>
      </c>
      <c r="AW1156" s="671" t="s">
        <v>2869</v>
      </c>
      <c r="AX1156" s="421"/>
    </row>
    <row r="1157">
      <c r="A1157" s="669" t="s">
        <v>2869</v>
      </c>
      <c r="B1157" s="411"/>
      <c r="C1157" s="412"/>
      <c r="D1157" s="413" t="s">
        <v>2869</v>
      </c>
      <c r="E1157" s="414"/>
      <c r="F1157" s="414"/>
      <c r="G1157" s="414"/>
      <c r="H1157" s="414"/>
      <c r="I1157" s="414"/>
      <c r="J1157" s="414"/>
      <c r="K1157" s="414"/>
      <c r="L1157" s="414"/>
      <c r="M1157" s="414"/>
      <c r="N1157" s="414"/>
      <c r="O1157" s="414"/>
      <c r="P1157" s="414"/>
      <c r="Q1157" s="414"/>
      <c r="R1157" s="414"/>
      <c r="S1157" s="414"/>
      <c r="T1157" s="414"/>
      <c r="U1157" s="414"/>
      <c r="V1157" s="414"/>
      <c r="W1157" s="414"/>
      <c r="X1157" s="414"/>
      <c r="Y1157" s="414"/>
      <c r="Z1157" s="414"/>
      <c r="AA1157" s="414"/>
      <c r="AB1157" s="414"/>
      <c r="AC1157" s="414"/>
      <c r="AD1157" s="414"/>
      <c r="AE1157" s="414"/>
      <c r="AF1157" s="414"/>
      <c r="AG1157" s="414"/>
      <c r="AH1157" s="414"/>
      <c r="AI1157" s="414"/>
      <c r="AJ1157" s="414"/>
      <c r="AK1157" s="414"/>
      <c r="AL1157" s="414"/>
      <c r="AM1157" s="414"/>
      <c r="AN1157" s="414"/>
      <c r="AO1157" s="415"/>
      <c r="AP1157" s="670"/>
      <c r="AQ1157" s="416"/>
      <c r="AR1157" s="412"/>
      <c r="AS1157" s="417"/>
      <c r="AT1157" s="418" t="s">
        <v>2869</v>
      </c>
      <c r="AU1157" s="671" t="s">
        <v>2869</v>
      </c>
      <c r="AV1157" s="418" t="s">
        <v>2869</v>
      </c>
      <c r="AW1157" s="671" t="s">
        <v>2869</v>
      </c>
      <c r="AX1157" s="421"/>
    </row>
    <row r="1158">
      <c r="A1158" s="669" t="s">
        <v>2869</v>
      </c>
      <c r="B1158" s="411"/>
      <c r="C1158" s="412"/>
      <c r="D1158" s="413" t="s">
        <v>2869</v>
      </c>
      <c r="E1158" s="414"/>
      <c r="F1158" s="414"/>
      <c r="G1158" s="414"/>
      <c r="H1158" s="414"/>
      <c r="I1158" s="414"/>
      <c r="J1158" s="414"/>
      <c r="K1158" s="414"/>
      <c r="L1158" s="414"/>
      <c r="M1158" s="414"/>
      <c r="N1158" s="414"/>
      <c r="O1158" s="414"/>
      <c r="P1158" s="414"/>
      <c r="Q1158" s="414"/>
      <c r="R1158" s="414"/>
      <c r="S1158" s="414"/>
      <c r="T1158" s="414"/>
      <c r="U1158" s="414"/>
      <c r="V1158" s="414"/>
      <c r="W1158" s="414"/>
      <c r="X1158" s="414"/>
      <c r="Y1158" s="414"/>
      <c r="Z1158" s="414"/>
      <c r="AA1158" s="414"/>
      <c r="AB1158" s="414"/>
      <c r="AC1158" s="414"/>
      <c r="AD1158" s="414"/>
      <c r="AE1158" s="414"/>
      <c r="AF1158" s="414"/>
      <c r="AG1158" s="414"/>
      <c r="AH1158" s="414"/>
      <c r="AI1158" s="414"/>
      <c r="AJ1158" s="414"/>
      <c r="AK1158" s="414"/>
      <c r="AL1158" s="414"/>
      <c r="AM1158" s="414"/>
      <c r="AN1158" s="414"/>
      <c r="AO1158" s="415"/>
      <c r="AP1158" s="670"/>
      <c r="AQ1158" s="416"/>
      <c r="AR1158" s="412"/>
      <c r="AS1158" s="417"/>
      <c r="AT1158" s="418" t="s">
        <v>2869</v>
      </c>
      <c r="AU1158" s="671" t="s">
        <v>2869</v>
      </c>
      <c r="AV1158" s="418" t="s">
        <v>2869</v>
      </c>
      <c r="AW1158" s="671" t="s">
        <v>2869</v>
      </c>
      <c r="AX1158" s="421"/>
    </row>
    <row r="1159">
      <c r="A1159" s="669" t="s">
        <v>2869</v>
      </c>
      <c r="B1159" s="411"/>
      <c r="C1159" s="412"/>
      <c r="D1159" s="413" t="s">
        <v>2869</v>
      </c>
      <c r="E1159" s="414"/>
      <c r="F1159" s="414"/>
      <c r="G1159" s="414"/>
      <c r="H1159" s="414"/>
      <c r="I1159" s="414"/>
      <c r="J1159" s="414"/>
      <c r="K1159" s="414"/>
      <c r="L1159" s="414"/>
      <c r="M1159" s="414"/>
      <c r="N1159" s="414"/>
      <c r="O1159" s="414"/>
      <c r="P1159" s="414"/>
      <c r="Q1159" s="414"/>
      <c r="R1159" s="414"/>
      <c r="S1159" s="414"/>
      <c r="T1159" s="414"/>
      <c r="U1159" s="414"/>
      <c r="V1159" s="414"/>
      <c r="W1159" s="414"/>
      <c r="X1159" s="414"/>
      <c r="Y1159" s="414"/>
      <c r="Z1159" s="414"/>
      <c r="AA1159" s="414"/>
      <c r="AB1159" s="414"/>
      <c r="AC1159" s="414"/>
      <c r="AD1159" s="414"/>
      <c r="AE1159" s="414"/>
      <c r="AF1159" s="414"/>
      <c r="AG1159" s="414"/>
      <c r="AH1159" s="414"/>
      <c r="AI1159" s="414"/>
      <c r="AJ1159" s="414"/>
      <c r="AK1159" s="414"/>
      <c r="AL1159" s="414"/>
      <c r="AM1159" s="414"/>
      <c r="AN1159" s="414"/>
      <c r="AO1159" s="415"/>
      <c r="AP1159" s="670"/>
      <c r="AQ1159" s="416"/>
      <c r="AR1159" s="412"/>
      <c r="AS1159" s="417"/>
      <c r="AT1159" s="418" t="s">
        <v>2869</v>
      </c>
      <c r="AU1159" s="671" t="s">
        <v>2869</v>
      </c>
      <c r="AV1159" s="418" t="s">
        <v>2869</v>
      </c>
      <c r="AW1159" s="671" t="s">
        <v>2869</v>
      </c>
      <c r="AX1159" s="421"/>
    </row>
    <row r="1160">
      <c r="A1160" s="669" t="s">
        <v>2869</v>
      </c>
      <c r="B1160" s="411"/>
      <c r="C1160" s="412"/>
      <c r="D1160" s="413" t="s">
        <v>2869</v>
      </c>
      <c r="E1160" s="414"/>
      <c r="F1160" s="414"/>
      <c r="G1160" s="414"/>
      <c r="H1160" s="414"/>
      <c r="I1160" s="414"/>
      <c r="J1160" s="414"/>
      <c r="K1160" s="414"/>
      <c r="L1160" s="414"/>
      <c r="M1160" s="414"/>
      <c r="N1160" s="414"/>
      <c r="O1160" s="414"/>
      <c r="P1160" s="414"/>
      <c r="Q1160" s="414"/>
      <c r="R1160" s="414"/>
      <c r="S1160" s="414"/>
      <c r="T1160" s="414"/>
      <c r="U1160" s="414"/>
      <c r="V1160" s="414"/>
      <c r="W1160" s="414"/>
      <c r="X1160" s="414"/>
      <c r="Y1160" s="414"/>
      <c r="Z1160" s="414"/>
      <c r="AA1160" s="414"/>
      <c r="AB1160" s="414"/>
      <c r="AC1160" s="414"/>
      <c r="AD1160" s="414"/>
      <c r="AE1160" s="414"/>
      <c r="AF1160" s="414"/>
      <c r="AG1160" s="414"/>
      <c r="AH1160" s="414"/>
      <c r="AI1160" s="414"/>
      <c r="AJ1160" s="414"/>
      <c r="AK1160" s="414"/>
      <c r="AL1160" s="414"/>
      <c r="AM1160" s="414"/>
      <c r="AN1160" s="414"/>
      <c r="AO1160" s="415"/>
      <c r="AP1160" s="670"/>
      <c r="AQ1160" s="416"/>
      <c r="AR1160" s="412"/>
      <c r="AS1160" s="417"/>
      <c r="AT1160" s="418" t="s">
        <v>2869</v>
      </c>
      <c r="AU1160" s="671" t="s">
        <v>2869</v>
      </c>
      <c r="AV1160" s="418" t="s">
        <v>2869</v>
      </c>
      <c r="AW1160" s="671" t="s">
        <v>2869</v>
      </c>
      <c r="AX1160" s="421"/>
    </row>
    <row r="1161">
      <c r="A1161" s="669" t="s">
        <v>2869</v>
      </c>
      <c r="B1161" s="411"/>
      <c r="C1161" s="412"/>
      <c r="D1161" s="413" t="s">
        <v>2869</v>
      </c>
      <c r="E1161" s="414"/>
      <c r="F1161" s="414"/>
      <c r="G1161" s="414"/>
      <c r="H1161" s="414"/>
      <c r="I1161" s="414"/>
      <c r="J1161" s="414"/>
      <c r="K1161" s="414"/>
      <c r="L1161" s="414"/>
      <c r="M1161" s="414"/>
      <c r="N1161" s="414"/>
      <c r="O1161" s="414"/>
      <c r="P1161" s="414"/>
      <c r="Q1161" s="414"/>
      <c r="R1161" s="414"/>
      <c r="S1161" s="414"/>
      <c r="T1161" s="414"/>
      <c r="U1161" s="414"/>
      <c r="V1161" s="414"/>
      <c r="W1161" s="414"/>
      <c r="X1161" s="414"/>
      <c r="Y1161" s="414"/>
      <c r="Z1161" s="414"/>
      <c r="AA1161" s="414"/>
      <c r="AB1161" s="414"/>
      <c r="AC1161" s="414"/>
      <c r="AD1161" s="414"/>
      <c r="AE1161" s="414"/>
      <c r="AF1161" s="414"/>
      <c r="AG1161" s="414"/>
      <c r="AH1161" s="414"/>
      <c r="AI1161" s="414"/>
      <c r="AJ1161" s="414"/>
      <c r="AK1161" s="414"/>
      <c r="AL1161" s="414"/>
      <c r="AM1161" s="414"/>
      <c r="AN1161" s="414"/>
      <c r="AO1161" s="415"/>
      <c r="AP1161" s="670"/>
      <c r="AQ1161" s="416"/>
      <c r="AR1161" s="412"/>
      <c r="AS1161" s="417"/>
      <c r="AT1161" s="418" t="s">
        <v>2869</v>
      </c>
      <c r="AU1161" s="671" t="s">
        <v>2869</v>
      </c>
      <c r="AV1161" s="418" t="s">
        <v>2869</v>
      </c>
      <c r="AW1161" s="671" t="s">
        <v>2869</v>
      </c>
      <c r="AX1161" s="421"/>
    </row>
    <row r="1162">
      <c r="A1162" s="669" t="s">
        <v>2869</v>
      </c>
      <c r="B1162" s="411"/>
      <c r="C1162" s="412"/>
      <c r="D1162" s="413" t="s">
        <v>2869</v>
      </c>
      <c r="E1162" s="414"/>
      <c r="F1162" s="414"/>
      <c r="G1162" s="414"/>
      <c r="H1162" s="414"/>
      <c r="I1162" s="414"/>
      <c r="J1162" s="414"/>
      <c r="K1162" s="414"/>
      <c r="L1162" s="414"/>
      <c r="M1162" s="414"/>
      <c r="N1162" s="414"/>
      <c r="O1162" s="414"/>
      <c r="P1162" s="414"/>
      <c r="Q1162" s="414"/>
      <c r="R1162" s="414"/>
      <c r="S1162" s="414"/>
      <c r="T1162" s="414"/>
      <c r="U1162" s="414"/>
      <c r="V1162" s="414"/>
      <c r="W1162" s="414"/>
      <c r="X1162" s="414"/>
      <c r="Y1162" s="414"/>
      <c r="Z1162" s="414"/>
      <c r="AA1162" s="414"/>
      <c r="AB1162" s="414"/>
      <c r="AC1162" s="414"/>
      <c r="AD1162" s="414"/>
      <c r="AE1162" s="414"/>
      <c r="AF1162" s="414"/>
      <c r="AG1162" s="414"/>
      <c r="AH1162" s="414"/>
      <c r="AI1162" s="414"/>
      <c r="AJ1162" s="414"/>
      <c r="AK1162" s="414"/>
      <c r="AL1162" s="414"/>
      <c r="AM1162" s="414"/>
      <c r="AN1162" s="414"/>
      <c r="AO1162" s="415"/>
      <c r="AP1162" s="670"/>
      <c r="AQ1162" s="416"/>
      <c r="AR1162" s="412"/>
      <c r="AS1162" s="417"/>
      <c r="AT1162" s="418" t="s">
        <v>2869</v>
      </c>
      <c r="AU1162" s="671" t="s">
        <v>2869</v>
      </c>
      <c r="AV1162" s="418" t="s">
        <v>2869</v>
      </c>
      <c r="AW1162" s="671" t="s">
        <v>2869</v>
      </c>
      <c r="AX1162" s="421"/>
    </row>
    <row r="1163">
      <c r="A1163" s="669" t="s">
        <v>2869</v>
      </c>
      <c r="B1163" s="411"/>
      <c r="C1163" s="412"/>
      <c r="D1163" s="413" t="s">
        <v>2869</v>
      </c>
      <c r="E1163" s="414"/>
      <c r="F1163" s="414"/>
      <c r="G1163" s="414"/>
      <c r="H1163" s="414"/>
      <c r="I1163" s="414"/>
      <c r="J1163" s="414"/>
      <c r="K1163" s="414"/>
      <c r="L1163" s="414"/>
      <c r="M1163" s="414"/>
      <c r="N1163" s="414"/>
      <c r="O1163" s="414"/>
      <c r="P1163" s="414"/>
      <c r="Q1163" s="414"/>
      <c r="R1163" s="414"/>
      <c r="S1163" s="414"/>
      <c r="T1163" s="414"/>
      <c r="U1163" s="414"/>
      <c r="V1163" s="414"/>
      <c r="W1163" s="414"/>
      <c r="X1163" s="414"/>
      <c r="Y1163" s="414"/>
      <c r="Z1163" s="414"/>
      <c r="AA1163" s="414"/>
      <c r="AB1163" s="414"/>
      <c r="AC1163" s="414"/>
      <c r="AD1163" s="414"/>
      <c r="AE1163" s="414"/>
      <c r="AF1163" s="414"/>
      <c r="AG1163" s="414"/>
      <c r="AH1163" s="414"/>
      <c r="AI1163" s="414"/>
      <c r="AJ1163" s="414"/>
      <c r="AK1163" s="414"/>
      <c r="AL1163" s="414"/>
      <c r="AM1163" s="414"/>
      <c r="AN1163" s="414"/>
      <c r="AO1163" s="415"/>
      <c r="AP1163" s="670"/>
      <c r="AQ1163" s="416"/>
      <c r="AR1163" s="412"/>
      <c r="AS1163" s="417"/>
      <c r="AT1163" s="418" t="s">
        <v>2869</v>
      </c>
      <c r="AU1163" s="671" t="s">
        <v>2869</v>
      </c>
      <c r="AV1163" s="418" t="s">
        <v>2869</v>
      </c>
      <c r="AW1163" s="671" t="s">
        <v>2869</v>
      </c>
      <c r="AX1163" s="421"/>
    </row>
    <row r="1164">
      <c r="A1164" s="669" t="s">
        <v>2869</v>
      </c>
      <c r="B1164" s="411"/>
      <c r="C1164" s="412"/>
      <c r="D1164" s="413" t="s">
        <v>2869</v>
      </c>
      <c r="E1164" s="414"/>
      <c r="F1164" s="414"/>
      <c r="G1164" s="414"/>
      <c r="H1164" s="414"/>
      <c r="I1164" s="414"/>
      <c r="J1164" s="414"/>
      <c r="K1164" s="414"/>
      <c r="L1164" s="414"/>
      <c r="M1164" s="414"/>
      <c r="N1164" s="414"/>
      <c r="O1164" s="414"/>
      <c r="P1164" s="414"/>
      <c r="Q1164" s="414"/>
      <c r="R1164" s="414"/>
      <c r="S1164" s="414"/>
      <c r="T1164" s="414"/>
      <c r="U1164" s="414"/>
      <c r="V1164" s="414"/>
      <c r="W1164" s="414"/>
      <c r="X1164" s="414"/>
      <c r="Y1164" s="414"/>
      <c r="Z1164" s="414"/>
      <c r="AA1164" s="414"/>
      <c r="AB1164" s="414"/>
      <c r="AC1164" s="414"/>
      <c r="AD1164" s="414"/>
      <c r="AE1164" s="414"/>
      <c r="AF1164" s="414"/>
      <c r="AG1164" s="414"/>
      <c r="AH1164" s="414"/>
      <c r="AI1164" s="414"/>
      <c r="AJ1164" s="414"/>
      <c r="AK1164" s="414"/>
      <c r="AL1164" s="414"/>
      <c r="AM1164" s="414"/>
      <c r="AN1164" s="414"/>
      <c r="AO1164" s="415"/>
      <c r="AP1164" s="670"/>
      <c r="AQ1164" s="416"/>
      <c r="AR1164" s="412"/>
      <c r="AS1164" s="417"/>
      <c r="AT1164" s="418" t="s">
        <v>2869</v>
      </c>
      <c r="AU1164" s="671" t="s">
        <v>2869</v>
      </c>
      <c r="AV1164" s="418" t="s">
        <v>2869</v>
      </c>
      <c r="AW1164" s="671" t="s">
        <v>2869</v>
      </c>
      <c r="AX1164" s="421"/>
    </row>
    <row r="1165">
      <c r="A1165" s="669" t="s">
        <v>2869</v>
      </c>
      <c r="B1165" s="411"/>
      <c r="C1165" s="412"/>
      <c r="D1165" s="413" t="s">
        <v>2869</v>
      </c>
      <c r="E1165" s="414"/>
      <c r="F1165" s="414"/>
      <c r="G1165" s="414"/>
      <c r="H1165" s="414"/>
      <c r="I1165" s="414"/>
      <c r="J1165" s="414"/>
      <c r="K1165" s="414"/>
      <c r="L1165" s="414"/>
      <c r="M1165" s="414"/>
      <c r="N1165" s="414"/>
      <c r="O1165" s="414"/>
      <c r="P1165" s="414"/>
      <c r="Q1165" s="414"/>
      <c r="R1165" s="414"/>
      <c r="S1165" s="414"/>
      <c r="T1165" s="414"/>
      <c r="U1165" s="414"/>
      <c r="V1165" s="414"/>
      <c r="W1165" s="414"/>
      <c r="X1165" s="414"/>
      <c r="Y1165" s="414"/>
      <c r="Z1165" s="414"/>
      <c r="AA1165" s="414"/>
      <c r="AB1165" s="414"/>
      <c r="AC1165" s="414"/>
      <c r="AD1165" s="414"/>
      <c r="AE1165" s="414"/>
      <c r="AF1165" s="414"/>
      <c r="AG1165" s="414"/>
      <c r="AH1165" s="414"/>
      <c r="AI1165" s="414"/>
      <c r="AJ1165" s="414"/>
      <c r="AK1165" s="414"/>
      <c r="AL1165" s="414"/>
      <c r="AM1165" s="414"/>
      <c r="AN1165" s="414"/>
      <c r="AO1165" s="415"/>
      <c r="AP1165" s="670"/>
      <c r="AQ1165" s="416"/>
      <c r="AR1165" s="412"/>
      <c r="AS1165" s="417"/>
      <c r="AT1165" s="418" t="s">
        <v>2869</v>
      </c>
      <c r="AU1165" s="671" t="s">
        <v>2869</v>
      </c>
      <c r="AV1165" s="418" t="s">
        <v>2869</v>
      </c>
      <c r="AW1165" s="671" t="s">
        <v>2869</v>
      </c>
      <c r="AX1165" s="421"/>
    </row>
    <row r="1166">
      <c r="A1166" s="669" t="s">
        <v>2869</v>
      </c>
      <c r="B1166" s="411"/>
      <c r="C1166" s="412"/>
      <c r="D1166" s="413" t="s">
        <v>2869</v>
      </c>
      <c r="E1166" s="414"/>
      <c r="F1166" s="414"/>
      <c r="G1166" s="414"/>
      <c r="H1166" s="414"/>
      <c r="I1166" s="414"/>
      <c r="J1166" s="414"/>
      <c r="K1166" s="414"/>
      <c r="L1166" s="414"/>
      <c r="M1166" s="414"/>
      <c r="N1166" s="414"/>
      <c r="O1166" s="414"/>
      <c r="P1166" s="414"/>
      <c r="Q1166" s="414"/>
      <c r="R1166" s="414"/>
      <c r="S1166" s="414"/>
      <c r="T1166" s="414"/>
      <c r="U1166" s="414"/>
      <c r="V1166" s="414"/>
      <c r="W1166" s="414"/>
      <c r="X1166" s="414"/>
      <c r="Y1166" s="414"/>
      <c r="Z1166" s="414"/>
      <c r="AA1166" s="414"/>
      <c r="AB1166" s="414"/>
      <c r="AC1166" s="414"/>
      <c r="AD1166" s="414"/>
      <c r="AE1166" s="414"/>
      <c r="AF1166" s="414"/>
      <c r="AG1166" s="414"/>
      <c r="AH1166" s="414"/>
      <c r="AI1166" s="414"/>
      <c r="AJ1166" s="414"/>
      <c r="AK1166" s="414"/>
      <c r="AL1166" s="414"/>
      <c r="AM1166" s="414"/>
      <c r="AN1166" s="414"/>
      <c r="AO1166" s="415"/>
      <c r="AP1166" s="670"/>
      <c r="AQ1166" s="416"/>
      <c r="AR1166" s="412"/>
      <c r="AS1166" s="417"/>
      <c r="AT1166" s="418" t="s">
        <v>2869</v>
      </c>
      <c r="AU1166" s="671" t="s">
        <v>2869</v>
      </c>
      <c r="AV1166" s="418" t="s">
        <v>2869</v>
      </c>
      <c r="AW1166" s="671" t="s">
        <v>2869</v>
      </c>
      <c r="AX1166" s="421"/>
    </row>
    <row r="1167">
      <c r="A1167" s="669" t="s">
        <v>2869</v>
      </c>
      <c r="B1167" s="411"/>
      <c r="C1167" s="412"/>
      <c r="D1167" s="413" t="s">
        <v>2869</v>
      </c>
      <c r="E1167" s="414"/>
      <c r="F1167" s="414"/>
      <c r="G1167" s="414"/>
      <c r="H1167" s="414"/>
      <c r="I1167" s="414"/>
      <c r="J1167" s="414"/>
      <c r="K1167" s="414"/>
      <c r="L1167" s="414"/>
      <c r="M1167" s="414"/>
      <c r="N1167" s="414"/>
      <c r="O1167" s="414"/>
      <c r="P1167" s="414"/>
      <c r="Q1167" s="414"/>
      <c r="R1167" s="414"/>
      <c r="S1167" s="414"/>
      <c r="T1167" s="414"/>
      <c r="U1167" s="414"/>
      <c r="V1167" s="414"/>
      <c r="W1167" s="414"/>
      <c r="X1167" s="414"/>
      <c r="Y1167" s="414"/>
      <c r="Z1167" s="414"/>
      <c r="AA1167" s="414"/>
      <c r="AB1167" s="414"/>
      <c r="AC1167" s="414"/>
      <c r="AD1167" s="414"/>
      <c r="AE1167" s="414"/>
      <c r="AF1167" s="414"/>
      <c r="AG1167" s="414"/>
      <c r="AH1167" s="414"/>
      <c r="AI1167" s="414"/>
      <c r="AJ1167" s="414"/>
      <c r="AK1167" s="414"/>
      <c r="AL1167" s="414"/>
      <c r="AM1167" s="414"/>
      <c r="AN1167" s="414"/>
      <c r="AO1167" s="415"/>
      <c r="AP1167" s="670"/>
      <c r="AQ1167" s="416"/>
      <c r="AR1167" s="412"/>
      <c r="AS1167" s="417"/>
      <c r="AT1167" s="418" t="s">
        <v>2869</v>
      </c>
      <c r="AU1167" s="671" t="s">
        <v>2869</v>
      </c>
      <c r="AV1167" s="418" t="s">
        <v>2869</v>
      </c>
      <c r="AW1167" s="671" t="s">
        <v>2869</v>
      </c>
      <c r="AX1167" s="421"/>
    </row>
    <row r="1168">
      <c r="A1168" s="669" t="s">
        <v>2869</v>
      </c>
      <c r="B1168" s="411"/>
      <c r="C1168" s="412"/>
      <c r="D1168" s="413" t="s">
        <v>2869</v>
      </c>
      <c r="E1168" s="414"/>
      <c r="F1168" s="414"/>
      <c r="G1168" s="414"/>
      <c r="H1168" s="414"/>
      <c r="I1168" s="414"/>
      <c r="J1168" s="414"/>
      <c r="K1168" s="414"/>
      <c r="L1168" s="414"/>
      <c r="M1168" s="414"/>
      <c r="N1168" s="414"/>
      <c r="O1168" s="414"/>
      <c r="P1168" s="414"/>
      <c r="Q1168" s="414"/>
      <c r="R1168" s="414"/>
      <c r="S1168" s="414"/>
      <c r="T1168" s="414"/>
      <c r="U1168" s="414"/>
      <c r="V1168" s="414"/>
      <c r="W1168" s="414"/>
      <c r="X1168" s="414"/>
      <c r="Y1168" s="414"/>
      <c r="Z1168" s="414"/>
      <c r="AA1168" s="414"/>
      <c r="AB1168" s="414"/>
      <c r="AC1168" s="414"/>
      <c r="AD1168" s="414"/>
      <c r="AE1168" s="414"/>
      <c r="AF1168" s="414"/>
      <c r="AG1168" s="414"/>
      <c r="AH1168" s="414"/>
      <c r="AI1168" s="414"/>
      <c r="AJ1168" s="414"/>
      <c r="AK1168" s="414"/>
      <c r="AL1168" s="414"/>
      <c r="AM1168" s="414"/>
      <c r="AN1168" s="414"/>
      <c r="AO1168" s="415"/>
      <c r="AP1168" s="670"/>
      <c r="AQ1168" s="416"/>
      <c r="AR1168" s="412"/>
      <c r="AS1168" s="417"/>
      <c r="AT1168" s="418" t="s">
        <v>2869</v>
      </c>
      <c r="AU1168" s="671" t="s">
        <v>2869</v>
      </c>
      <c r="AV1168" s="418" t="s">
        <v>2869</v>
      </c>
      <c r="AW1168" s="671" t="s">
        <v>2869</v>
      </c>
      <c r="AX1168" s="421"/>
    </row>
    <row r="1169">
      <c r="A1169" s="669" t="s">
        <v>2869</v>
      </c>
      <c r="B1169" s="411"/>
      <c r="C1169" s="412"/>
      <c r="D1169" s="413" t="s">
        <v>2869</v>
      </c>
      <c r="E1169" s="414"/>
      <c r="F1169" s="414"/>
      <c r="G1169" s="414"/>
      <c r="H1169" s="414"/>
      <c r="I1169" s="414"/>
      <c r="J1169" s="414"/>
      <c r="K1169" s="414"/>
      <c r="L1169" s="414"/>
      <c r="M1169" s="414"/>
      <c r="N1169" s="414"/>
      <c r="O1169" s="414"/>
      <c r="P1169" s="414"/>
      <c r="Q1169" s="414"/>
      <c r="R1169" s="414"/>
      <c r="S1169" s="414"/>
      <c r="T1169" s="414"/>
      <c r="U1169" s="414"/>
      <c r="V1169" s="414"/>
      <c r="W1169" s="414"/>
      <c r="X1169" s="414"/>
      <c r="Y1169" s="414"/>
      <c r="Z1169" s="414"/>
      <c r="AA1169" s="414"/>
      <c r="AB1169" s="414"/>
      <c r="AC1169" s="414"/>
      <c r="AD1169" s="414"/>
      <c r="AE1169" s="414"/>
      <c r="AF1169" s="414"/>
      <c r="AG1169" s="414"/>
      <c r="AH1169" s="414"/>
      <c r="AI1169" s="414"/>
      <c r="AJ1169" s="414"/>
      <c r="AK1169" s="414"/>
      <c r="AL1169" s="414"/>
      <c r="AM1169" s="414"/>
      <c r="AN1169" s="414"/>
      <c r="AO1169" s="415"/>
      <c r="AP1169" s="670"/>
      <c r="AQ1169" s="416"/>
      <c r="AR1169" s="412"/>
      <c r="AS1169" s="417"/>
      <c r="AT1169" s="418" t="s">
        <v>2869</v>
      </c>
      <c r="AU1169" s="671" t="s">
        <v>2869</v>
      </c>
      <c r="AV1169" s="418" t="s">
        <v>2869</v>
      </c>
      <c r="AW1169" s="671" t="s">
        <v>2869</v>
      </c>
      <c r="AX1169" s="421"/>
    </row>
    <row r="1170">
      <c r="A1170" s="669" t="s">
        <v>2869</v>
      </c>
      <c r="B1170" s="411"/>
      <c r="C1170" s="412"/>
      <c r="D1170" s="413" t="s">
        <v>2869</v>
      </c>
      <c r="E1170" s="414"/>
      <c r="F1170" s="414"/>
      <c r="G1170" s="414"/>
      <c r="H1170" s="414"/>
      <c r="I1170" s="414"/>
      <c r="J1170" s="414"/>
      <c r="K1170" s="414"/>
      <c r="L1170" s="414"/>
      <c r="M1170" s="414"/>
      <c r="N1170" s="414"/>
      <c r="O1170" s="414"/>
      <c r="P1170" s="414"/>
      <c r="Q1170" s="414"/>
      <c r="R1170" s="414"/>
      <c r="S1170" s="414"/>
      <c r="T1170" s="414"/>
      <c r="U1170" s="414"/>
      <c r="V1170" s="414"/>
      <c r="W1170" s="414"/>
      <c r="X1170" s="414"/>
      <c r="Y1170" s="414"/>
      <c r="Z1170" s="414"/>
      <c r="AA1170" s="414"/>
      <c r="AB1170" s="414"/>
      <c r="AC1170" s="414"/>
      <c r="AD1170" s="414"/>
      <c r="AE1170" s="414"/>
      <c r="AF1170" s="414"/>
      <c r="AG1170" s="414"/>
      <c r="AH1170" s="414"/>
      <c r="AI1170" s="414"/>
      <c r="AJ1170" s="414"/>
      <c r="AK1170" s="414"/>
      <c r="AL1170" s="414"/>
      <c r="AM1170" s="414"/>
      <c r="AN1170" s="414"/>
      <c r="AO1170" s="415"/>
      <c r="AP1170" s="670"/>
      <c r="AQ1170" s="416"/>
      <c r="AR1170" s="412"/>
      <c r="AS1170" s="417"/>
      <c r="AT1170" s="418" t="s">
        <v>2869</v>
      </c>
      <c r="AU1170" s="671" t="s">
        <v>2869</v>
      </c>
      <c r="AV1170" s="418" t="s">
        <v>2869</v>
      </c>
      <c r="AW1170" s="671" t="s">
        <v>2869</v>
      </c>
      <c r="AX1170" s="421"/>
    </row>
    <row r="1171">
      <c r="A1171" s="669" t="s">
        <v>2869</v>
      </c>
      <c r="B1171" s="411"/>
      <c r="C1171" s="412"/>
      <c r="D1171" s="413" t="s">
        <v>2869</v>
      </c>
      <c r="E1171" s="414"/>
      <c r="F1171" s="414"/>
      <c r="G1171" s="414"/>
      <c r="H1171" s="414"/>
      <c r="I1171" s="414"/>
      <c r="J1171" s="414"/>
      <c r="K1171" s="414"/>
      <c r="L1171" s="414"/>
      <c r="M1171" s="414"/>
      <c r="N1171" s="414"/>
      <c r="O1171" s="414"/>
      <c r="P1171" s="414"/>
      <c r="Q1171" s="414"/>
      <c r="R1171" s="414"/>
      <c r="S1171" s="414"/>
      <c r="T1171" s="414"/>
      <c r="U1171" s="414"/>
      <c r="V1171" s="414"/>
      <c r="W1171" s="414"/>
      <c r="X1171" s="414"/>
      <c r="Y1171" s="414"/>
      <c r="Z1171" s="414"/>
      <c r="AA1171" s="414"/>
      <c r="AB1171" s="414"/>
      <c r="AC1171" s="414"/>
      <c r="AD1171" s="414"/>
      <c r="AE1171" s="414"/>
      <c r="AF1171" s="414"/>
      <c r="AG1171" s="414"/>
      <c r="AH1171" s="414"/>
      <c r="AI1171" s="414"/>
      <c r="AJ1171" s="414"/>
      <c r="AK1171" s="414"/>
      <c r="AL1171" s="414"/>
      <c r="AM1171" s="414"/>
      <c r="AN1171" s="414"/>
      <c r="AO1171" s="415"/>
      <c r="AP1171" s="670"/>
      <c r="AQ1171" s="416"/>
      <c r="AR1171" s="412"/>
      <c r="AS1171" s="417"/>
      <c r="AT1171" s="418" t="s">
        <v>2869</v>
      </c>
      <c r="AU1171" s="671" t="s">
        <v>2869</v>
      </c>
      <c r="AV1171" s="418" t="s">
        <v>2869</v>
      </c>
      <c r="AW1171" s="671" t="s">
        <v>2869</v>
      </c>
      <c r="AX1171" s="421"/>
    </row>
    <row r="1172">
      <c r="A1172" s="669" t="s">
        <v>2869</v>
      </c>
      <c r="B1172" s="411"/>
      <c r="C1172" s="412"/>
      <c r="D1172" s="413" t="s">
        <v>2869</v>
      </c>
      <c r="E1172" s="414"/>
      <c r="F1172" s="414"/>
      <c r="G1172" s="414"/>
      <c r="H1172" s="414"/>
      <c r="I1172" s="414"/>
      <c r="J1172" s="414"/>
      <c r="K1172" s="414"/>
      <c r="L1172" s="414"/>
      <c r="M1172" s="414"/>
      <c r="N1172" s="414"/>
      <c r="O1172" s="414"/>
      <c r="P1172" s="414"/>
      <c r="Q1172" s="414"/>
      <c r="R1172" s="414"/>
      <c r="S1172" s="414"/>
      <c r="T1172" s="414"/>
      <c r="U1172" s="414"/>
      <c r="V1172" s="414"/>
      <c r="W1172" s="414"/>
      <c r="X1172" s="414"/>
      <c r="Y1172" s="414"/>
      <c r="Z1172" s="414"/>
      <c r="AA1172" s="414"/>
      <c r="AB1172" s="414"/>
      <c r="AC1172" s="414"/>
      <c r="AD1172" s="414"/>
      <c r="AE1172" s="414"/>
      <c r="AF1172" s="414"/>
      <c r="AG1172" s="414"/>
      <c r="AH1172" s="414"/>
      <c r="AI1172" s="414"/>
      <c r="AJ1172" s="414"/>
      <c r="AK1172" s="414"/>
      <c r="AL1172" s="414"/>
      <c r="AM1172" s="414"/>
      <c r="AN1172" s="414"/>
      <c r="AO1172" s="415"/>
      <c r="AP1172" s="670"/>
      <c r="AQ1172" s="416"/>
      <c r="AR1172" s="412"/>
      <c r="AS1172" s="417"/>
      <c r="AT1172" s="418" t="s">
        <v>2869</v>
      </c>
      <c r="AU1172" s="671" t="s">
        <v>2869</v>
      </c>
      <c r="AV1172" s="418" t="s">
        <v>2869</v>
      </c>
      <c r="AW1172" s="671" t="s">
        <v>2869</v>
      </c>
      <c r="AX1172" s="421"/>
    </row>
    <row r="1173">
      <c r="A1173" s="669" t="s">
        <v>2869</v>
      </c>
      <c r="B1173" s="411"/>
      <c r="C1173" s="412"/>
      <c r="D1173" s="413" t="s">
        <v>2869</v>
      </c>
      <c r="E1173" s="414"/>
      <c r="F1173" s="414"/>
      <c r="G1173" s="414"/>
      <c r="H1173" s="414"/>
      <c r="I1173" s="414"/>
      <c r="J1173" s="414"/>
      <c r="K1173" s="414"/>
      <c r="L1173" s="414"/>
      <c r="M1173" s="414"/>
      <c r="N1173" s="414"/>
      <c r="O1173" s="414"/>
      <c r="P1173" s="414"/>
      <c r="Q1173" s="414"/>
      <c r="R1173" s="414"/>
      <c r="S1173" s="414"/>
      <c r="T1173" s="414"/>
      <c r="U1173" s="414"/>
      <c r="V1173" s="414"/>
      <c r="W1173" s="414"/>
      <c r="X1173" s="414"/>
      <c r="Y1173" s="414"/>
      <c r="Z1173" s="414"/>
      <c r="AA1173" s="414"/>
      <c r="AB1173" s="414"/>
      <c r="AC1173" s="414"/>
      <c r="AD1173" s="414"/>
      <c r="AE1173" s="414"/>
      <c r="AF1173" s="414"/>
      <c r="AG1173" s="414"/>
      <c r="AH1173" s="414"/>
      <c r="AI1173" s="414"/>
      <c r="AJ1173" s="414"/>
      <c r="AK1173" s="414"/>
      <c r="AL1173" s="414"/>
      <c r="AM1173" s="414"/>
      <c r="AN1173" s="414"/>
      <c r="AO1173" s="415"/>
      <c r="AP1173" s="670"/>
      <c r="AQ1173" s="416"/>
      <c r="AR1173" s="412"/>
      <c r="AS1173" s="417"/>
      <c r="AT1173" s="418" t="s">
        <v>2869</v>
      </c>
      <c r="AU1173" s="671" t="s">
        <v>2869</v>
      </c>
      <c r="AV1173" s="418" t="s">
        <v>2869</v>
      </c>
      <c r="AW1173" s="671" t="s">
        <v>2869</v>
      </c>
      <c r="AX1173" s="421"/>
    </row>
  </sheetData>
  <customSheetViews>
    <customSheetView guid="{99458960-364B-44D9-BD49-0199E4A129C6}" filter="1" showAutoFilter="1">
      <autoFilter ref="$A$1:$AX$1127"/>
    </customSheetView>
    <customSheetView guid="{685CEE80-0492-45ED-B06B-D60439F1133B}" filter="1" showAutoFilter="1">
      <autoFilter ref="$A$4:$AX$1094"/>
    </customSheetView>
    <customSheetView guid="{89AA41C2-11E3-4566-82AA-C878037F25C7}" filter="1" showAutoFilter="1">
      <autoFilter ref="$A$5:$AX$1095">
        <filterColumn colId="40">
          <filters>
            <filter val="tram.mai"/>
          </filters>
        </filterColumn>
      </autoFilter>
    </customSheetView>
    <customSheetView guid="{0B02AFD4-3A02-441A-A4EF-35D0B8885DD4}" filter="1" showAutoFilter="1">
      <autoFilter ref="$A$1:$AX$1127">
        <filterColumn colId="40">
          <filters>
            <filter val="luu.nguyendinh"/>
          </filters>
        </filterColumn>
      </autoFilter>
    </customSheetView>
    <customSheetView guid="{B369F675-2D46-4ABA-82FA-B9A70FAF0451}" filter="1" showAutoFilter="1">
      <autoFilter ref="$A$1:$AX$1127">
        <filterColumn colId="40">
          <filters>
            <filter val="hoang.nguyentuyen"/>
          </filters>
        </filterColumn>
      </autoFilter>
    </customSheetView>
  </customSheetViews>
  <mergeCells count="32">
    <mergeCell ref="W2:AB2"/>
    <mergeCell ref="AC2:AH2"/>
    <mergeCell ref="Q3:S3"/>
    <mergeCell ref="T3:V3"/>
    <mergeCell ref="W3:Y3"/>
    <mergeCell ref="Z3:AB3"/>
    <mergeCell ref="AC3:AE3"/>
    <mergeCell ref="AF3:AH3"/>
    <mergeCell ref="AI3:AK3"/>
    <mergeCell ref="AL3:AN3"/>
    <mergeCell ref="E1:AN1"/>
    <mergeCell ref="AT1:AW1"/>
    <mergeCell ref="A2:B4"/>
    <mergeCell ref="C2:C4"/>
    <mergeCell ref="D2:D4"/>
    <mergeCell ref="E2:J2"/>
    <mergeCell ref="AI2:AN2"/>
    <mergeCell ref="K2:P2"/>
    <mergeCell ref="Q2:V2"/>
    <mergeCell ref="AO1:AP1"/>
    <mergeCell ref="AO2:AO4"/>
    <mergeCell ref="AP2:AP4"/>
    <mergeCell ref="AQ2:AQ4"/>
    <mergeCell ref="AR2:AR4"/>
    <mergeCell ref="AS2:AS4"/>
    <mergeCell ref="AT2:AU3"/>
    <mergeCell ref="AV2:AW3"/>
    <mergeCell ref="AX2:AX4"/>
    <mergeCell ref="E3:G3"/>
    <mergeCell ref="H3:J3"/>
    <mergeCell ref="K3:M3"/>
    <mergeCell ref="N3:P3"/>
  </mergeCells>
  <conditionalFormatting sqref="C5:C1173">
    <cfRule type="beginsWith" dxfId="9" priority="1" operator="beginsWith" text="TRHT">
      <formula>LEFT((C5),LEN("TRHT"))=("TRHT")</formula>
    </cfRule>
  </conditionalFormatting>
  <conditionalFormatting sqref="C5:C1173">
    <cfRule type="beginsWith" dxfId="9" priority="2" operator="beginsWith" text="ESLE">
      <formula>LEFT((C5),LEN("ESLE"))=("ESLE")</formula>
    </cfRule>
  </conditionalFormatting>
  <conditionalFormatting sqref="AT4:AW4">
    <cfRule type="cellIs" dxfId="5" priority="3" operator="equal">
      <formula>"Total Damage"</formula>
    </cfRule>
  </conditionalFormatting>
  <conditionalFormatting sqref="C1:C1173">
    <cfRule type="expression" dxfId="10" priority="4">
      <formula>countif(C:C,C1)&gt;1</formula>
    </cfRule>
  </conditionalFormatting>
  <conditionalFormatting sqref="A5:A1173">
    <cfRule type="expression" dxfId="4" priority="5">
      <formula>OR(#REF!=TRUE,#REF!=TRUE)</formula>
    </cfRule>
  </conditionalFormatting>
  <conditionalFormatting sqref="C1:C1173">
    <cfRule type="beginsWith" dxfId="9" priority="6" operator="beginsWith" text="CRMC">
      <formula>LEFT((C1),LEN("CRMC"))=("CRMC")</formula>
    </cfRule>
  </conditionalFormatting>
  <conditionalFormatting sqref="C1:C1173">
    <cfRule type="beginsWith" dxfId="9" priority="7" operator="beginsWith" text="KCAP">
      <formula>LEFT((C1),LEN("KCAP"))=("KCAP")</formula>
    </cfRule>
  </conditionalFormatting>
  <conditionalFormatting sqref="C1:C1173">
    <cfRule type="beginsWith" dxfId="9" priority="8" operator="beginsWith" text="STC">
      <formula>LEFT((C1),LEN("STC"))=("STC")</formula>
    </cfRule>
  </conditionalFormatting>
  <conditionalFormatting sqref="C1:C1173">
    <cfRule type="beginsWith" dxfId="9" priority="9" operator="beginsWith" text="MFC">
      <formula>LEFT((C1),LEN("MFC"))=("MFC")</formula>
    </cfRule>
  </conditionalFormatting>
  <conditionalFormatting sqref="C1:C1173">
    <cfRule type="beginsWith" dxfId="9" priority="10" operator="beginsWith" text="RHT">
      <formula>LEFT((C1),LEN("RHT"))=("RHT")</formula>
    </cfRule>
  </conditionalFormatting>
  <conditionalFormatting sqref="C1:C1173">
    <cfRule type="beginsWith" dxfId="9" priority="11" operator="beginsWith" text="CTCO">
      <formula>LEFT((C1),LEN("CTCO"))=("CTCO")</formula>
    </cfRule>
  </conditionalFormatting>
  <conditionalFormatting sqref="C1:C1173">
    <cfRule type="beginsWith" dxfId="9" priority="12" operator="beginsWith" text="QARR">
      <formula>LEFT((C1),LEN("QARR"))=("QARR")</formula>
    </cfRule>
  </conditionalFormatting>
  <conditionalFormatting sqref="C1:C1173">
    <cfRule type="beginsWith" dxfId="9" priority="13" operator="beginsWith" text="QCWT">
      <formula>LEFT((C1),LEN("QCWT"))=("QCWT")</formula>
    </cfRule>
  </conditionalFormatting>
  <conditionalFormatting sqref="C1:C1173">
    <cfRule type="beginsWith" dxfId="9" priority="14" operator="beginsWith" text="TCMA">
      <formula>LEFT((C1),LEN("TCMA"))=("TCMA")</formula>
    </cfRule>
  </conditionalFormatting>
  <conditionalFormatting sqref="C1:C1173">
    <cfRule type="beginsWith" dxfId="9" priority="15" operator="beginsWith" text="TAMZ">
      <formula>LEFT((C1),LEN("TAMZ"))=("TAMZ")</formula>
    </cfRule>
  </conditionalFormatting>
  <conditionalFormatting sqref="C1:C1173">
    <cfRule type="beginsWith" dxfId="9" priority="16" operator="beginsWith" text="2166">
      <formula>LEFT((C1),LEN("2166"))=("2166")</formula>
    </cfRule>
  </conditionalFormatting>
  <conditionalFormatting sqref="A2:AW4">
    <cfRule type="cellIs" dxfId="6" priority="17" operator="equal">
      <formula>"Inspect"</formula>
    </cfRule>
  </conditionalFormatting>
  <conditionalFormatting sqref="A2:AW4">
    <cfRule type="cellIs" dxfId="7" priority="18" operator="equal">
      <formula>"Check"</formula>
    </cfRule>
  </conditionalFormatting>
  <conditionalFormatting sqref="A2:AW4">
    <cfRule type="cellIs" dxfId="8" priority="19" operator="equal">
      <formula>"CROSS_CHECK/ADMIN"</formula>
    </cfRule>
  </conditionalFormatting>
  <conditionalFormatting sqref="AT1:AT1173 AV1:AV1173 AW4 E5:AN1173">
    <cfRule type="cellIs" dxfId="9" priority="20" operator="greaterThan">
      <formula>0</formula>
    </cfRule>
  </conditionalFormatting>
  <dataValidations>
    <dataValidation type="list" allowBlank="1" showErrorMessage="1" sqref="AR5:AR1173">
      <formula1>"DONE,SKIP,PROCESSING"</formula1>
    </dataValidation>
    <dataValidation type="list" allowBlank="1" showErrorMessage="1" sqref="AP55">
      <formula1>CONFIG!$C$85:$C$110</formula1>
    </dataValidation>
    <dataValidation type="list" allowBlank="1" showErrorMessage="1" sqref="AS5:AS1173">
      <formula1>CONFIG!$F$3:$F$18</formula1>
    </dataValidation>
    <dataValidation type="list" allowBlank="1" showErrorMessage="1" sqref="AX5:AX1173">
      <formula1>CONFIG!$C$101:$C$116</formula1>
    </dataValidation>
    <dataValidation type="list" allowBlank="1" showErrorMessage="1" sqref="AO5:AO1173">
      <formula1>CONFIG!$C$2:$C$100</formula1>
    </dataValidation>
    <dataValidation type="list" allowBlank="1" showErrorMessage="1" sqref="AP5:AP54 AP56:AP1173">
      <formula1>CONFIG!$C$85:$C$110</formula1>
    </dataValidation>
    <dataValidation type="custom" allowBlank="1" showDropDown="1" sqref="B5:B1173">
      <formula1>OR(NOT(ISERROR(DATEVALUE(B5))), AND(ISNUMBER(B5), LEFT(CELL("format", B5))="D"))</formula1>
    </dataValidation>
  </dataValidations>
  <hyperlinks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5"/>
    <hyperlink r:id="rId213" ref="D216"/>
    <hyperlink r:id="rId214" ref="D217"/>
    <hyperlink r:id="rId215" ref="D218"/>
    <hyperlink r:id="rId216" ref="D219"/>
    <hyperlink r:id="rId217" ref="D220"/>
    <hyperlink r:id="rId218" ref="D221"/>
    <hyperlink r:id="rId219" ref="D222"/>
    <hyperlink r:id="rId220" ref="D223"/>
    <hyperlink r:id="rId221" ref="D224"/>
    <hyperlink r:id="rId222" ref="D225"/>
    <hyperlink r:id="rId223" ref="D226"/>
    <hyperlink r:id="rId224" ref="D227"/>
    <hyperlink r:id="rId225" ref="D228"/>
    <hyperlink r:id="rId226" ref="D229"/>
    <hyperlink r:id="rId227" ref="D230"/>
    <hyperlink r:id="rId228" ref="D231"/>
    <hyperlink r:id="rId229" ref="D232"/>
    <hyperlink r:id="rId230" ref="D233"/>
    <hyperlink r:id="rId231" ref="D234"/>
    <hyperlink r:id="rId232" ref="D235"/>
    <hyperlink r:id="rId233" ref="D236"/>
    <hyperlink r:id="rId234" ref="D237"/>
    <hyperlink r:id="rId235" ref="D238"/>
    <hyperlink r:id="rId236" ref="D239"/>
    <hyperlink r:id="rId237" ref="D240"/>
    <hyperlink r:id="rId238" ref="D241"/>
    <hyperlink r:id="rId239" ref="D242"/>
    <hyperlink r:id="rId240" ref="D243"/>
    <hyperlink r:id="rId241" ref="D244"/>
    <hyperlink r:id="rId242" ref="D245"/>
    <hyperlink r:id="rId243" ref="D246"/>
    <hyperlink r:id="rId244" ref="D247"/>
    <hyperlink r:id="rId245" ref="D248"/>
    <hyperlink r:id="rId246" ref="D249"/>
    <hyperlink r:id="rId247" ref="D250"/>
    <hyperlink r:id="rId248" ref="D251"/>
    <hyperlink r:id="rId249" ref="D252"/>
    <hyperlink r:id="rId250" ref="D253"/>
    <hyperlink r:id="rId251" ref="D254"/>
    <hyperlink r:id="rId252" ref="D255"/>
    <hyperlink r:id="rId253" ref="D256"/>
    <hyperlink r:id="rId254" ref="D257"/>
    <hyperlink r:id="rId255" ref="D258"/>
    <hyperlink r:id="rId256" ref="D259"/>
    <hyperlink r:id="rId257" ref="D260"/>
    <hyperlink r:id="rId258" ref="D261"/>
    <hyperlink r:id="rId259" ref="D262"/>
    <hyperlink r:id="rId260" ref="D263"/>
    <hyperlink r:id="rId261" ref="D264"/>
    <hyperlink r:id="rId262" ref="D265"/>
    <hyperlink r:id="rId263" ref="D266"/>
    <hyperlink r:id="rId264" ref="D267"/>
    <hyperlink r:id="rId265" ref="D268"/>
    <hyperlink r:id="rId266" ref="D269"/>
    <hyperlink r:id="rId267" ref="D270"/>
    <hyperlink r:id="rId268" ref="D271"/>
    <hyperlink r:id="rId269" ref="D272"/>
    <hyperlink r:id="rId270" ref="D273"/>
    <hyperlink r:id="rId271" ref="D274"/>
    <hyperlink r:id="rId272" ref="D275"/>
    <hyperlink r:id="rId273" ref="D276"/>
    <hyperlink r:id="rId274" ref="D277"/>
    <hyperlink r:id="rId275" ref="D278"/>
    <hyperlink r:id="rId276" ref="D279"/>
    <hyperlink r:id="rId277" ref="D280"/>
    <hyperlink r:id="rId278" ref="D281"/>
    <hyperlink r:id="rId279" ref="D282"/>
    <hyperlink r:id="rId280" ref="D283"/>
    <hyperlink r:id="rId281" ref="D284"/>
    <hyperlink r:id="rId282" ref="D285"/>
    <hyperlink r:id="rId283" ref="D286"/>
    <hyperlink r:id="rId284" ref="D287"/>
    <hyperlink r:id="rId285" ref="D288"/>
    <hyperlink r:id="rId286" ref="D289"/>
    <hyperlink r:id="rId287" ref="D290"/>
    <hyperlink r:id="rId288" ref="D291"/>
    <hyperlink r:id="rId289" ref="D292"/>
    <hyperlink r:id="rId290" ref="D293"/>
    <hyperlink r:id="rId291" ref="D294"/>
    <hyperlink r:id="rId292" ref="D295"/>
    <hyperlink r:id="rId293" ref="D296"/>
    <hyperlink r:id="rId294" ref="D297"/>
    <hyperlink r:id="rId295" ref="D298"/>
    <hyperlink r:id="rId296" ref="D299"/>
    <hyperlink r:id="rId297" ref="D300"/>
    <hyperlink r:id="rId298" ref="D301"/>
    <hyperlink r:id="rId299" ref="D302"/>
    <hyperlink r:id="rId300" ref="D303"/>
    <hyperlink r:id="rId301" ref="D304"/>
    <hyperlink r:id="rId302" ref="D305"/>
    <hyperlink r:id="rId303" ref="D306"/>
    <hyperlink r:id="rId304" ref="D307"/>
    <hyperlink r:id="rId305" ref="D308"/>
    <hyperlink r:id="rId306" ref="D309"/>
    <hyperlink r:id="rId307" ref="D310"/>
    <hyperlink r:id="rId308" ref="D311"/>
    <hyperlink r:id="rId309" ref="D312"/>
    <hyperlink r:id="rId310" ref="D313"/>
    <hyperlink r:id="rId311" ref="D314"/>
    <hyperlink r:id="rId312" ref="D315"/>
    <hyperlink r:id="rId313" ref="D316"/>
    <hyperlink r:id="rId314" ref="D317"/>
    <hyperlink r:id="rId315" ref="D318"/>
    <hyperlink r:id="rId316" ref="D319"/>
    <hyperlink r:id="rId317" ref="D320"/>
    <hyperlink r:id="rId318" ref="D321"/>
    <hyperlink r:id="rId319" ref="D322"/>
    <hyperlink r:id="rId320" ref="D323"/>
    <hyperlink r:id="rId321" ref="D324"/>
    <hyperlink r:id="rId322" ref="D325"/>
    <hyperlink r:id="rId323" ref="D326"/>
    <hyperlink r:id="rId324" ref="D327"/>
    <hyperlink r:id="rId325" ref="D328"/>
    <hyperlink r:id="rId326" ref="D329"/>
    <hyperlink r:id="rId327" ref="D330"/>
    <hyperlink r:id="rId328" ref="D331"/>
    <hyperlink r:id="rId329" ref="D332"/>
    <hyperlink r:id="rId330" ref="D333"/>
    <hyperlink r:id="rId331" ref="D334"/>
    <hyperlink r:id="rId332" ref="D335"/>
    <hyperlink r:id="rId333" ref="D336"/>
    <hyperlink r:id="rId334" ref="D337"/>
    <hyperlink r:id="rId335" ref="D338"/>
    <hyperlink r:id="rId336" ref="D339"/>
    <hyperlink r:id="rId337" ref="D340"/>
    <hyperlink r:id="rId338" ref="D341"/>
    <hyperlink r:id="rId339" ref="D342"/>
    <hyperlink r:id="rId340" ref="D343"/>
    <hyperlink r:id="rId341" ref="D344"/>
    <hyperlink r:id="rId342" ref="D345"/>
    <hyperlink r:id="rId343" ref="D346"/>
    <hyperlink r:id="rId344" ref="D347"/>
    <hyperlink r:id="rId345" ref="D348"/>
    <hyperlink r:id="rId346" ref="D349"/>
    <hyperlink r:id="rId347" ref="D350"/>
    <hyperlink r:id="rId348" ref="D351"/>
    <hyperlink r:id="rId349" ref="D352"/>
    <hyperlink r:id="rId350" ref="D353"/>
    <hyperlink r:id="rId351" ref="D354"/>
    <hyperlink r:id="rId352" ref="D355"/>
    <hyperlink r:id="rId353" ref="D356"/>
    <hyperlink r:id="rId354" ref="D357"/>
    <hyperlink r:id="rId355" ref="D358"/>
    <hyperlink r:id="rId356" ref="D359"/>
    <hyperlink r:id="rId357" ref="D360"/>
    <hyperlink r:id="rId358" ref="D361"/>
    <hyperlink r:id="rId359" ref="D362"/>
    <hyperlink r:id="rId360" ref="D363"/>
    <hyperlink r:id="rId361" ref="D364"/>
    <hyperlink r:id="rId362" ref="D365"/>
    <hyperlink r:id="rId363" ref="D366"/>
    <hyperlink r:id="rId364" ref="D367"/>
    <hyperlink r:id="rId365" ref="D368"/>
    <hyperlink r:id="rId366" ref="D369"/>
    <hyperlink r:id="rId367" ref="D370"/>
    <hyperlink r:id="rId368" ref="D371"/>
    <hyperlink r:id="rId369" ref="D372"/>
    <hyperlink r:id="rId370" ref="D373"/>
    <hyperlink r:id="rId371" ref="D374"/>
    <hyperlink r:id="rId372" ref="D375"/>
    <hyperlink r:id="rId373" ref="D376"/>
    <hyperlink r:id="rId374" ref="D377"/>
    <hyperlink r:id="rId375" ref="D378"/>
    <hyperlink r:id="rId376" ref="D379"/>
    <hyperlink r:id="rId377" ref="D380"/>
    <hyperlink r:id="rId378" ref="D381"/>
    <hyperlink r:id="rId379" ref="D382"/>
    <hyperlink r:id="rId380" ref="D383"/>
    <hyperlink r:id="rId381" ref="D384"/>
    <hyperlink r:id="rId382" ref="D385"/>
    <hyperlink r:id="rId383" ref="D386"/>
    <hyperlink r:id="rId384" ref="D387"/>
    <hyperlink r:id="rId385" ref="D388"/>
    <hyperlink r:id="rId386" ref="D389"/>
    <hyperlink r:id="rId387" ref="D390"/>
    <hyperlink r:id="rId388" ref="D391"/>
    <hyperlink r:id="rId389" ref="D392"/>
    <hyperlink r:id="rId390" ref="D393"/>
    <hyperlink r:id="rId391" ref="D394"/>
    <hyperlink r:id="rId392" ref="D395"/>
    <hyperlink r:id="rId393" ref="D396"/>
    <hyperlink r:id="rId394" ref="D397"/>
    <hyperlink r:id="rId395" ref="D398"/>
    <hyperlink r:id="rId396" ref="D399"/>
    <hyperlink r:id="rId397" ref="D400"/>
    <hyperlink r:id="rId398" ref="D401"/>
    <hyperlink r:id="rId399" ref="D402"/>
    <hyperlink r:id="rId400" ref="D403"/>
    <hyperlink r:id="rId401" ref="D404"/>
    <hyperlink r:id="rId402" ref="D405"/>
    <hyperlink r:id="rId403" ref="D406"/>
    <hyperlink r:id="rId404" ref="D407"/>
    <hyperlink r:id="rId405" ref="D408"/>
    <hyperlink r:id="rId406" ref="D409"/>
    <hyperlink r:id="rId407" ref="D410"/>
    <hyperlink r:id="rId408" ref="D411"/>
    <hyperlink r:id="rId409" ref="D412"/>
    <hyperlink r:id="rId410" ref="D413"/>
    <hyperlink r:id="rId411" ref="D414"/>
    <hyperlink r:id="rId412" ref="D415"/>
    <hyperlink r:id="rId413" ref="D416"/>
    <hyperlink r:id="rId414" ref="D417"/>
    <hyperlink r:id="rId415" ref="D418"/>
    <hyperlink r:id="rId416" ref="D419"/>
    <hyperlink r:id="rId417" ref="D420"/>
    <hyperlink r:id="rId418" ref="D421"/>
    <hyperlink r:id="rId419" ref="D422"/>
    <hyperlink r:id="rId420" ref="D423"/>
    <hyperlink r:id="rId421" ref="D424"/>
    <hyperlink r:id="rId422" ref="D425"/>
    <hyperlink r:id="rId423" ref="D426"/>
    <hyperlink r:id="rId424" ref="D427"/>
    <hyperlink r:id="rId425" ref="D428"/>
    <hyperlink r:id="rId426" ref="D429"/>
    <hyperlink r:id="rId427" ref="D430"/>
    <hyperlink r:id="rId428" ref="D431"/>
    <hyperlink r:id="rId429" ref="D432"/>
    <hyperlink r:id="rId430" ref="D433"/>
    <hyperlink r:id="rId431" ref="D434"/>
    <hyperlink r:id="rId432" ref="D435"/>
    <hyperlink r:id="rId433" ref="D436"/>
    <hyperlink r:id="rId434" ref="D437"/>
    <hyperlink r:id="rId435" ref="D438"/>
    <hyperlink r:id="rId436" ref="D439"/>
    <hyperlink r:id="rId437" ref="D440"/>
    <hyperlink r:id="rId438" ref="D441"/>
    <hyperlink r:id="rId439" ref="D442"/>
    <hyperlink r:id="rId440" ref="D443"/>
    <hyperlink r:id="rId441" ref="D444"/>
    <hyperlink r:id="rId442" ref="D445"/>
    <hyperlink r:id="rId443" ref="D446"/>
    <hyperlink r:id="rId444" ref="D447"/>
    <hyperlink r:id="rId445" ref="D448"/>
    <hyperlink r:id="rId446" ref="D449"/>
    <hyperlink r:id="rId447" ref="D450"/>
    <hyperlink r:id="rId448" ref="D451"/>
    <hyperlink r:id="rId449" ref="D452"/>
    <hyperlink r:id="rId450" ref="D453"/>
    <hyperlink r:id="rId451" ref="D454"/>
    <hyperlink r:id="rId452" ref="D455"/>
    <hyperlink r:id="rId453" ref="D456"/>
    <hyperlink r:id="rId454" ref="D457"/>
    <hyperlink r:id="rId455" ref="D458"/>
    <hyperlink r:id="rId456" ref="D459"/>
    <hyperlink r:id="rId457" ref="D460"/>
    <hyperlink r:id="rId458" ref="D461"/>
    <hyperlink r:id="rId459" ref="D462"/>
    <hyperlink r:id="rId460" ref="D463"/>
    <hyperlink r:id="rId461" ref="D464"/>
    <hyperlink r:id="rId462" ref="D465"/>
    <hyperlink r:id="rId463" ref="D466"/>
    <hyperlink r:id="rId464" ref="D467"/>
    <hyperlink r:id="rId465" ref="D468"/>
    <hyperlink r:id="rId466" ref="D469"/>
    <hyperlink r:id="rId467" ref="D470"/>
    <hyperlink r:id="rId468" ref="D471"/>
    <hyperlink r:id="rId469" ref="D472"/>
    <hyperlink r:id="rId470" ref="D473"/>
    <hyperlink r:id="rId471" ref="D474"/>
    <hyperlink r:id="rId472" ref="D475"/>
    <hyperlink r:id="rId473" ref="D476"/>
    <hyperlink r:id="rId474" ref="D477"/>
    <hyperlink r:id="rId475" ref="D478"/>
    <hyperlink r:id="rId476" ref="D479"/>
    <hyperlink r:id="rId477" ref="D480"/>
    <hyperlink r:id="rId478" ref="D481"/>
    <hyperlink r:id="rId479" ref="D482"/>
    <hyperlink r:id="rId480" ref="D483"/>
    <hyperlink r:id="rId481" ref="D484"/>
    <hyperlink r:id="rId482" ref="D485"/>
    <hyperlink r:id="rId483" ref="D486"/>
    <hyperlink r:id="rId484" ref="D487"/>
    <hyperlink r:id="rId485" ref="D488"/>
    <hyperlink r:id="rId486" ref="D489"/>
    <hyperlink r:id="rId487" ref="D490"/>
    <hyperlink r:id="rId488" ref="D491"/>
    <hyperlink r:id="rId489" ref="D492"/>
    <hyperlink r:id="rId490" ref="D493"/>
    <hyperlink r:id="rId491" ref="D494"/>
    <hyperlink r:id="rId492" ref="D495"/>
    <hyperlink r:id="rId493" ref="D496"/>
    <hyperlink r:id="rId494" ref="D497"/>
    <hyperlink r:id="rId495" ref="D498"/>
    <hyperlink r:id="rId496" ref="D499"/>
    <hyperlink r:id="rId497" ref="D500"/>
    <hyperlink r:id="rId498" ref="D501"/>
    <hyperlink r:id="rId499" ref="D502"/>
    <hyperlink r:id="rId500" ref="D503"/>
    <hyperlink r:id="rId501" ref="D504"/>
    <hyperlink r:id="rId502" ref="D505"/>
    <hyperlink r:id="rId503" ref="D506"/>
    <hyperlink r:id="rId504" ref="D507"/>
    <hyperlink r:id="rId505" ref="D508"/>
    <hyperlink r:id="rId506" ref="D509"/>
    <hyperlink r:id="rId507" ref="D510"/>
    <hyperlink r:id="rId508" ref="D511"/>
    <hyperlink r:id="rId509" ref="D512"/>
    <hyperlink r:id="rId510" ref="D513"/>
    <hyperlink r:id="rId511" ref="D514"/>
    <hyperlink r:id="rId512" ref="D515"/>
    <hyperlink r:id="rId513" ref="D516"/>
    <hyperlink r:id="rId514" ref="D517"/>
    <hyperlink r:id="rId515" ref="D518"/>
    <hyperlink r:id="rId516" ref="D519"/>
    <hyperlink r:id="rId517" ref="D520"/>
    <hyperlink r:id="rId518" ref="D521"/>
    <hyperlink r:id="rId519" ref="D522"/>
    <hyperlink r:id="rId520" ref="D523"/>
    <hyperlink r:id="rId521" ref="D524"/>
    <hyperlink r:id="rId522" ref="D525"/>
    <hyperlink r:id="rId523" ref="D526"/>
    <hyperlink r:id="rId524" ref="D527"/>
    <hyperlink r:id="rId525" ref="D528"/>
    <hyperlink r:id="rId526" ref="D529"/>
    <hyperlink r:id="rId527" ref="D530"/>
    <hyperlink r:id="rId528" ref="D531"/>
    <hyperlink r:id="rId529" ref="D532"/>
    <hyperlink r:id="rId530" ref="D533"/>
    <hyperlink r:id="rId531" ref="D534"/>
    <hyperlink r:id="rId532" ref="D535"/>
    <hyperlink r:id="rId533" ref="D536"/>
    <hyperlink r:id="rId534" ref="D537"/>
    <hyperlink r:id="rId535" ref="D538"/>
    <hyperlink r:id="rId536" ref="D539"/>
    <hyperlink r:id="rId537" ref="D540"/>
    <hyperlink r:id="rId538" ref="D541"/>
    <hyperlink r:id="rId539" ref="D542"/>
    <hyperlink r:id="rId540" ref="D543"/>
    <hyperlink r:id="rId541" ref="D544"/>
    <hyperlink r:id="rId542" ref="D545"/>
    <hyperlink r:id="rId543" ref="D546"/>
    <hyperlink r:id="rId544" ref="D547"/>
    <hyperlink r:id="rId545" ref="D548"/>
    <hyperlink r:id="rId546" ref="D549"/>
    <hyperlink r:id="rId547" ref="D550"/>
    <hyperlink r:id="rId548" ref="D551"/>
    <hyperlink r:id="rId549" ref="D552"/>
    <hyperlink r:id="rId550" ref="D553"/>
    <hyperlink r:id="rId551" ref="D554"/>
    <hyperlink r:id="rId552" ref="D555"/>
    <hyperlink r:id="rId553" ref="D556"/>
    <hyperlink r:id="rId554" ref="D557"/>
    <hyperlink r:id="rId555" ref="D558"/>
    <hyperlink r:id="rId556" ref="D559"/>
    <hyperlink r:id="rId557" ref="D560"/>
    <hyperlink r:id="rId558" ref="D561"/>
    <hyperlink r:id="rId559" ref="D562"/>
    <hyperlink r:id="rId560" ref="D563"/>
    <hyperlink r:id="rId561" ref="D564"/>
    <hyperlink r:id="rId562" ref="D565"/>
    <hyperlink r:id="rId563" ref="D566"/>
    <hyperlink r:id="rId564" ref="D567"/>
    <hyperlink r:id="rId565" ref="D568"/>
    <hyperlink r:id="rId566" ref="D569"/>
    <hyperlink r:id="rId567" ref="D570"/>
    <hyperlink r:id="rId568" ref="D571"/>
    <hyperlink r:id="rId569" ref="D572"/>
    <hyperlink r:id="rId570" ref="D573"/>
    <hyperlink r:id="rId571" ref="D574"/>
    <hyperlink r:id="rId572" ref="D575"/>
    <hyperlink r:id="rId573" ref="D576"/>
    <hyperlink r:id="rId574" ref="D577"/>
    <hyperlink r:id="rId575" ref="D578"/>
    <hyperlink r:id="rId576" ref="D579"/>
    <hyperlink r:id="rId577" ref="D580"/>
    <hyperlink r:id="rId578" ref="D581"/>
    <hyperlink r:id="rId579" ref="D582"/>
    <hyperlink r:id="rId580" ref="D583"/>
    <hyperlink r:id="rId581" ref="D584"/>
    <hyperlink r:id="rId582" ref="D585"/>
    <hyperlink r:id="rId583" ref="D586"/>
    <hyperlink r:id="rId584" ref="D587"/>
    <hyperlink r:id="rId585" ref="D588"/>
    <hyperlink r:id="rId586" ref="D589"/>
    <hyperlink r:id="rId587" ref="D590"/>
    <hyperlink r:id="rId588" ref="D591"/>
    <hyperlink r:id="rId589" ref="D592"/>
    <hyperlink r:id="rId590" ref="D593"/>
    <hyperlink r:id="rId591" ref="D594"/>
    <hyperlink r:id="rId592" ref="D595"/>
    <hyperlink r:id="rId593" ref="D596"/>
    <hyperlink r:id="rId594" ref="D597"/>
    <hyperlink r:id="rId595" ref="D598"/>
    <hyperlink r:id="rId596" ref="D599"/>
    <hyperlink r:id="rId597" ref="D600"/>
    <hyperlink r:id="rId598" ref="D601"/>
    <hyperlink r:id="rId599" ref="D602"/>
    <hyperlink r:id="rId600" ref="D603"/>
    <hyperlink r:id="rId601" ref="D604"/>
    <hyperlink r:id="rId602" ref="D605"/>
    <hyperlink r:id="rId603" ref="D606"/>
    <hyperlink r:id="rId604" ref="D607"/>
    <hyperlink r:id="rId605" ref="D608"/>
    <hyperlink r:id="rId606" ref="D609"/>
    <hyperlink r:id="rId607" ref="D610"/>
    <hyperlink r:id="rId608" ref="D611"/>
    <hyperlink r:id="rId609" ref="D612"/>
    <hyperlink r:id="rId610" ref="D613"/>
    <hyperlink r:id="rId611" ref="D614"/>
    <hyperlink r:id="rId612" ref="D615"/>
    <hyperlink r:id="rId613" ref="D616"/>
    <hyperlink r:id="rId614" ref="D617"/>
    <hyperlink r:id="rId615" ref="D618"/>
    <hyperlink r:id="rId616" ref="D619"/>
    <hyperlink r:id="rId617" ref="D620"/>
    <hyperlink r:id="rId618" ref="D621"/>
    <hyperlink r:id="rId619" ref="D622"/>
    <hyperlink r:id="rId620" ref="D623"/>
    <hyperlink r:id="rId621" ref="D624"/>
    <hyperlink r:id="rId622" ref="D625"/>
    <hyperlink r:id="rId623" ref="D626"/>
    <hyperlink r:id="rId624" ref="D627"/>
    <hyperlink r:id="rId625" ref="D628"/>
    <hyperlink r:id="rId626" ref="D629"/>
    <hyperlink r:id="rId627" ref="D630"/>
    <hyperlink r:id="rId628" ref="D631"/>
    <hyperlink r:id="rId629" ref="D632"/>
    <hyperlink r:id="rId630" ref="D633"/>
    <hyperlink r:id="rId631" ref="D634"/>
    <hyperlink r:id="rId632" ref="D635"/>
    <hyperlink r:id="rId633" ref="D636"/>
    <hyperlink r:id="rId634" ref="D637"/>
    <hyperlink r:id="rId635" ref="D638"/>
    <hyperlink r:id="rId636" ref="D639"/>
    <hyperlink r:id="rId637" ref="D640"/>
    <hyperlink r:id="rId638" ref="D641"/>
    <hyperlink r:id="rId639" ref="D642"/>
    <hyperlink r:id="rId640" ref="D643"/>
    <hyperlink r:id="rId641" ref="D644"/>
    <hyperlink r:id="rId642" ref="D645"/>
    <hyperlink r:id="rId643" ref="D646"/>
    <hyperlink r:id="rId644" ref="D647"/>
    <hyperlink r:id="rId645" ref="D648"/>
    <hyperlink r:id="rId646" ref="D649"/>
    <hyperlink r:id="rId647" ref="D650"/>
    <hyperlink r:id="rId648" ref="D651"/>
    <hyperlink r:id="rId649" ref="D652"/>
    <hyperlink r:id="rId650" ref="D653"/>
    <hyperlink r:id="rId651" ref="D654"/>
    <hyperlink r:id="rId652" ref="D655"/>
    <hyperlink r:id="rId653" ref="D656"/>
    <hyperlink r:id="rId654" ref="D657"/>
    <hyperlink r:id="rId655" ref="D658"/>
    <hyperlink r:id="rId656" ref="D659"/>
    <hyperlink r:id="rId657" ref="D660"/>
    <hyperlink r:id="rId658" ref="D661"/>
    <hyperlink r:id="rId659" ref="D662"/>
    <hyperlink r:id="rId660" ref="D663"/>
    <hyperlink r:id="rId661" ref="D664"/>
    <hyperlink r:id="rId662" ref="D665"/>
    <hyperlink r:id="rId663" ref="D666"/>
    <hyperlink r:id="rId664" ref="D667"/>
    <hyperlink r:id="rId665" ref="D668"/>
    <hyperlink r:id="rId666" ref="D669"/>
    <hyperlink r:id="rId667" ref="D670"/>
    <hyperlink r:id="rId668" ref="D671"/>
    <hyperlink r:id="rId669" ref="D672"/>
    <hyperlink r:id="rId670" ref="D673"/>
    <hyperlink r:id="rId671" ref="D674"/>
    <hyperlink r:id="rId672" ref="D675"/>
    <hyperlink r:id="rId673" ref="D676"/>
    <hyperlink r:id="rId674" ref="D677"/>
    <hyperlink r:id="rId675" ref="D678"/>
    <hyperlink r:id="rId676" ref="D679"/>
    <hyperlink r:id="rId677" ref="D680"/>
    <hyperlink r:id="rId678" ref="D681"/>
    <hyperlink r:id="rId679" ref="D682"/>
    <hyperlink r:id="rId680" ref="D683"/>
    <hyperlink r:id="rId681" ref="D684"/>
    <hyperlink r:id="rId682" ref="D685"/>
    <hyperlink r:id="rId683" ref="D686"/>
    <hyperlink r:id="rId684" ref="D687"/>
    <hyperlink r:id="rId685" ref="D688"/>
    <hyperlink r:id="rId686" ref="D689"/>
    <hyperlink r:id="rId687" ref="D690"/>
    <hyperlink r:id="rId688" ref="D691"/>
    <hyperlink r:id="rId689" ref="D692"/>
    <hyperlink r:id="rId690" ref="D693"/>
    <hyperlink r:id="rId691" ref="D694"/>
    <hyperlink r:id="rId692" ref="D695"/>
    <hyperlink r:id="rId693" ref="D696"/>
    <hyperlink r:id="rId694" ref="D697"/>
    <hyperlink r:id="rId695" ref="D698"/>
    <hyperlink r:id="rId696" ref="D699"/>
    <hyperlink r:id="rId697" ref="D700"/>
    <hyperlink r:id="rId698" ref="D701"/>
    <hyperlink r:id="rId699" ref="D702"/>
    <hyperlink r:id="rId700" ref="D703"/>
    <hyperlink r:id="rId701" ref="D704"/>
    <hyperlink r:id="rId702" ref="D705"/>
    <hyperlink r:id="rId703" ref="D706"/>
    <hyperlink r:id="rId704" ref="D707"/>
    <hyperlink r:id="rId705" ref="D708"/>
    <hyperlink r:id="rId706" ref="D709"/>
    <hyperlink r:id="rId707" ref="D710"/>
    <hyperlink r:id="rId708" ref="D711"/>
    <hyperlink r:id="rId709" ref="D712"/>
    <hyperlink r:id="rId710" ref="D713"/>
    <hyperlink r:id="rId711" ref="D714"/>
    <hyperlink r:id="rId712" ref="D715"/>
    <hyperlink r:id="rId713" ref="D716"/>
    <hyperlink r:id="rId714" ref="D717"/>
    <hyperlink r:id="rId715" ref="D718"/>
    <hyperlink r:id="rId716" ref="D719"/>
    <hyperlink r:id="rId717" ref="D720"/>
    <hyperlink r:id="rId718" ref="D721"/>
    <hyperlink r:id="rId719" ref="D722"/>
    <hyperlink r:id="rId720" ref="D723"/>
    <hyperlink r:id="rId721" ref="D724"/>
    <hyperlink r:id="rId722" ref="D725"/>
    <hyperlink r:id="rId723" ref="D726"/>
    <hyperlink r:id="rId724" ref="D727"/>
    <hyperlink r:id="rId725" ref="D728"/>
    <hyperlink r:id="rId726" ref="D729"/>
    <hyperlink r:id="rId727" ref="D730"/>
    <hyperlink r:id="rId728" ref="D731"/>
    <hyperlink r:id="rId729" ref="D732"/>
    <hyperlink r:id="rId730" ref="D733"/>
    <hyperlink r:id="rId731" ref="D734"/>
    <hyperlink r:id="rId732" ref="D735"/>
    <hyperlink r:id="rId733" ref="D736"/>
    <hyperlink r:id="rId734" ref="D737"/>
    <hyperlink r:id="rId735" ref="D738"/>
    <hyperlink r:id="rId736" ref="D739"/>
    <hyperlink r:id="rId737" ref="D740"/>
    <hyperlink r:id="rId738" ref="D741"/>
    <hyperlink r:id="rId739" ref="D742"/>
    <hyperlink r:id="rId740" ref="D743"/>
    <hyperlink r:id="rId741" ref="D744"/>
    <hyperlink r:id="rId742" ref="D745"/>
    <hyperlink r:id="rId743" ref="D746"/>
    <hyperlink r:id="rId744" ref="D747"/>
    <hyperlink r:id="rId745" ref="D748"/>
    <hyperlink r:id="rId746" ref="D749"/>
    <hyperlink r:id="rId747" ref="D750"/>
    <hyperlink r:id="rId748" ref="D751"/>
    <hyperlink r:id="rId749" ref="D752"/>
    <hyperlink r:id="rId750" ref="D753"/>
    <hyperlink r:id="rId751" ref="D754"/>
    <hyperlink r:id="rId752" ref="D755"/>
    <hyperlink r:id="rId753" ref="D756"/>
    <hyperlink r:id="rId754" ref="D757"/>
    <hyperlink r:id="rId755" ref="D758"/>
    <hyperlink r:id="rId756" ref="D759"/>
    <hyperlink r:id="rId757" ref="D760"/>
    <hyperlink r:id="rId758" ref="D761"/>
    <hyperlink r:id="rId759" ref="D762"/>
    <hyperlink r:id="rId760" ref="D763"/>
    <hyperlink r:id="rId761" ref="D764"/>
    <hyperlink r:id="rId762" ref="D765"/>
    <hyperlink r:id="rId763" ref="D766"/>
    <hyperlink r:id="rId764" ref="D767"/>
    <hyperlink r:id="rId765" ref="D768"/>
    <hyperlink r:id="rId766" ref="D769"/>
    <hyperlink r:id="rId767" ref="D770"/>
    <hyperlink r:id="rId768" ref="D771"/>
    <hyperlink r:id="rId769" ref="D772"/>
    <hyperlink r:id="rId770" ref="D773"/>
    <hyperlink r:id="rId771" ref="D774"/>
    <hyperlink r:id="rId772" ref="D775"/>
    <hyperlink r:id="rId773" ref="D776"/>
    <hyperlink r:id="rId774" ref="D777"/>
    <hyperlink r:id="rId775" ref="D778"/>
    <hyperlink r:id="rId776" ref="D779"/>
    <hyperlink r:id="rId777" ref="D780"/>
    <hyperlink r:id="rId778" ref="D781"/>
    <hyperlink r:id="rId779" ref="D782"/>
    <hyperlink r:id="rId780" ref="D783"/>
    <hyperlink r:id="rId781" ref="D784"/>
    <hyperlink r:id="rId782" ref="D785"/>
    <hyperlink r:id="rId783" ref="D786"/>
    <hyperlink r:id="rId784" ref="D787"/>
    <hyperlink r:id="rId785" ref="D788"/>
    <hyperlink r:id="rId786" ref="D789"/>
    <hyperlink r:id="rId787" ref="D790"/>
    <hyperlink r:id="rId788" ref="D791"/>
    <hyperlink r:id="rId789" ref="D792"/>
    <hyperlink r:id="rId790" ref="D793"/>
    <hyperlink r:id="rId791" ref="D794"/>
    <hyperlink r:id="rId792" ref="D795"/>
    <hyperlink r:id="rId793" ref="D796"/>
    <hyperlink r:id="rId794" ref="D797"/>
    <hyperlink r:id="rId795" ref="D798"/>
    <hyperlink r:id="rId796" ref="D799"/>
    <hyperlink r:id="rId797" ref="D800"/>
    <hyperlink r:id="rId798" ref="D801"/>
    <hyperlink r:id="rId799" ref="D802"/>
    <hyperlink r:id="rId800" ref="D803"/>
    <hyperlink r:id="rId801" ref="D804"/>
    <hyperlink r:id="rId802" ref="D805"/>
    <hyperlink r:id="rId803" ref="D806"/>
    <hyperlink r:id="rId804" ref="D807"/>
    <hyperlink r:id="rId805" ref="D808"/>
    <hyperlink r:id="rId806" ref="D809"/>
    <hyperlink r:id="rId807" ref="D810"/>
    <hyperlink r:id="rId808" ref="D811"/>
    <hyperlink r:id="rId809" ref="D812"/>
    <hyperlink r:id="rId810" ref="D813"/>
    <hyperlink r:id="rId811" ref="D814"/>
    <hyperlink r:id="rId812" ref="D815"/>
    <hyperlink r:id="rId813" ref="D816"/>
    <hyperlink r:id="rId814" ref="D817"/>
    <hyperlink r:id="rId815" ref="D818"/>
    <hyperlink r:id="rId816" ref="D819"/>
    <hyperlink r:id="rId817" ref="D820"/>
    <hyperlink r:id="rId818" ref="D821"/>
    <hyperlink r:id="rId819" ref="D822"/>
    <hyperlink r:id="rId820" ref="D823"/>
    <hyperlink r:id="rId821" ref="D824"/>
    <hyperlink r:id="rId822" ref="D825"/>
    <hyperlink r:id="rId823" ref="D826"/>
    <hyperlink r:id="rId824" ref="D827"/>
    <hyperlink r:id="rId825" ref="D828"/>
    <hyperlink r:id="rId826" ref="D829"/>
    <hyperlink r:id="rId827" ref="D830"/>
    <hyperlink r:id="rId828" ref="D831"/>
    <hyperlink r:id="rId829" ref="D832"/>
    <hyperlink r:id="rId830" ref="D833"/>
    <hyperlink r:id="rId831" ref="D834"/>
    <hyperlink r:id="rId832" ref="D835"/>
    <hyperlink r:id="rId833" ref="D836"/>
    <hyperlink r:id="rId834" ref="D837"/>
    <hyperlink r:id="rId835" ref="D838"/>
    <hyperlink r:id="rId836" ref="D839"/>
    <hyperlink r:id="rId837" ref="D840"/>
    <hyperlink r:id="rId838" ref="D841"/>
    <hyperlink r:id="rId839" ref="D842"/>
    <hyperlink r:id="rId840" ref="D843"/>
    <hyperlink r:id="rId841" ref="D844"/>
    <hyperlink r:id="rId842" ref="D845"/>
    <hyperlink r:id="rId843" ref="D846"/>
    <hyperlink r:id="rId844" ref="D847"/>
    <hyperlink r:id="rId845" ref="D848"/>
    <hyperlink r:id="rId846" ref="D849"/>
    <hyperlink r:id="rId847" ref="D850"/>
    <hyperlink r:id="rId848" ref="D851"/>
    <hyperlink r:id="rId849" ref="D852"/>
    <hyperlink r:id="rId850" ref="D853"/>
    <hyperlink r:id="rId851" ref="D854"/>
    <hyperlink r:id="rId852" ref="D855"/>
    <hyperlink r:id="rId853" ref="D856"/>
    <hyperlink r:id="rId854" ref="D857"/>
    <hyperlink r:id="rId855" ref="D858"/>
    <hyperlink r:id="rId856" ref="D859"/>
    <hyperlink r:id="rId857" ref="D860"/>
    <hyperlink r:id="rId858" ref="D861"/>
    <hyperlink r:id="rId859" ref="D862"/>
    <hyperlink r:id="rId860" ref="D863"/>
    <hyperlink r:id="rId861" ref="D864"/>
    <hyperlink r:id="rId862" ref="D865"/>
    <hyperlink r:id="rId863" ref="D866"/>
    <hyperlink r:id="rId864" ref="D867"/>
    <hyperlink r:id="rId865" ref="D868"/>
    <hyperlink r:id="rId866" ref="D869"/>
    <hyperlink r:id="rId867" ref="D870"/>
    <hyperlink r:id="rId868" ref="D871"/>
    <hyperlink r:id="rId869" ref="D872"/>
    <hyperlink r:id="rId870" ref="D873"/>
    <hyperlink r:id="rId871" ref="D874"/>
    <hyperlink r:id="rId872" ref="D875"/>
    <hyperlink r:id="rId873" ref="D876"/>
    <hyperlink r:id="rId874" ref="D877"/>
    <hyperlink r:id="rId875" ref="D878"/>
    <hyperlink r:id="rId876" ref="D879"/>
    <hyperlink r:id="rId877" ref="D880"/>
    <hyperlink r:id="rId878" ref="D881"/>
    <hyperlink r:id="rId879" ref="D882"/>
    <hyperlink r:id="rId880" ref="D883"/>
    <hyperlink r:id="rId881" ref="D884"/>
    <hyperlink r:id="rId882" ref="D885"/>
    <hyperlink r:id="rId883" ref="D886"/>
    <hyperlink r:id="rId884" ref="D887"/>
    <hyperlink r:id="rId885" ref="D888"/>
    <hyperlink r:id="rId886" ref="D889"/>
    <hyperlink r:id="rId887" ref="D890"/>
    <hyperlink r:id="rId888" ref="D891"/>
    <hyperlink r:id="rId889" ref="D892"/>
    <hyperlink r:id="rId890" ref="D893"/>
    <hyperlink r:id="rId891" ref="D894"/>
    <hyperlink r:id="rId892" ref="D895"/>
    <hyperlink r:id="rId893" ref="D896"/>
    <hyperlink r:id="rId894" ref="D897"/>
    <hyperlink r:id="rId895" ref="D898"/>
    <hyperlink r:id="rId896" ref="D899"/>
    <hyperlink r:id="rId897" ref="D900"/>
    <hyperlink r:id="rId898" ref="D901"/>
    <hyperlink r:id="rId899" ref="D902"/>
    <hyperlink r:id="rId900" ref="D903"/>
    <hyperlink r:id="rId901" ref="D904"/>
    <hyperlink r:id="rId902" ref="D905"/>
    <hyperlink r:id="rId903" ref="D906"/>
    <hyperlink r:id="rId904" ref="D907"/>
    <hyperlink r:id="rId905" ref="D908"/>
    <hyperlink r:id="rId906" ref="D909"/>
    <hyperlink r:id="rId907" ref="D910"/>
    <hyperlink r:id="rId908" ref="D911"/>
    <hyperlink r:id="rId909" ref="D912"/>
    <hyperlink r:id="rId910" ref="D913"/>
    <hyperlink r:id="rId911" ref="D914"/>
    <hyperlink r:id="rId912" ref="D915"/>
    <hyperlink r:id="rId913" ref="D916"/>
    <hyperlink r:id="rId914" ref="D917"/>
    <hyperlink r:id="rId915" ref="D918"/>
    <hyperlink r:id="rId916" ref="D919"/>
    <hyperlink r:id="rId917" ref="D920"/>
    <hyperlink r:id="rId918" ref="D921"/>
    <hyperlink r:id="rId919" ref="D922"/>
    <hyperlink r:id="rId920" ref="D923"/>
    <hyperlink r:id="rId921" ref="D924"/>
    <hyperlink r:id="rId922" ref="D925"/>
    <hyperlink r:id="rId923" ref="D926"/>
    <hyperlink r:id="rId924" ref="D927"/>
    <hyperlink r:id="rId925" ref="D928"/>
    <hyperlink r:id="rId926" ref="D929"/>
    <hyperlink r:id="rId927" ref="D930"/>
    <hyperlink r:id="rId928" ref="D931"/>
    <hyperlink r:id="rId929" ref="D932"/>
    <hyperlink r:id="rId930" ref="D933"/>
    <hyperlink r:id="rId931" ref="D934"/>
    <hyperlink r:id="rId932" ref="D935"/>
    <hyperlink r:id="rId933" ref="D936"/>
    <hyperlink r:id="rId934" ref="D937"/>
    <hyperlink r:id="rId935" ref="D938"/>
    <hyperlink r:id="rId936" ref="D939"/>
    <hyperlink r:id="rId937" ref="D940"/>
    <hyperlink r:id="rId938" ref="D941"/>
    <hyperlink r:id="rId939" ref="D942"/>
    <hyperlink r:id="rId940" ref="D943"/>
    <hyperlink r:id="rId941" ref="D944"/>
    <hyperlink r:id="rId942" ref="D945"/>
    <hyperlink r:id="rId943" ref="D946"/>
    <hyperlink r:id="rId944" ref="D947"/>
    <hyperlink r:id="rId945" ref="D948"/>
    <hyperlink r:id="rId946" ref="D949"/>
    <hyperlink r:id="rId947" ref="D950"/>
    <hyperlink r:id="rId948" ref="D951"/>
    <hyperlink r:id="rId949" ref="D952"/>
    <hyperlink r:id="rId950" ref="D953"/>
    <hyperlink r:id="rId951" ref="D954"/>
    <hyperlink r:id="rId952" ref="D955"/>
    <hyperlink r:id="rId953" ref="D956"/>
    <hyperlink r:id="rId954" ref="D957"/>
    <hyperlink r:id="rId955" ref="D958"/>
    <hyperlink r:id="rId956" ref="D959"/>
    <hyperlink r:id="rId957" ref="D960"/>
    <hyperlink r:id="rId958" ref="D961"/>
    <hyperlink r:id="rId959" ref="D962"/>
    <hyperlink r:id="rId960" ref="D963"/>
    <hyperlink r:id="rId961" ref="D964"/>
    <hyperlink r:id="rId962" ref="D965"/>
    <hyperlink r:id="rId963" ref="D966"/>
    <hyperlink r:id="rId964" ref="D967"/>
    <hyperlink r:id="rId965" ref="D968"/>
    <hyperlink r:id="rId966" ref="D969"/>
    <hyperlink r:id="rId967" ref="D970"/>
    <hyperlink r:id="rId968" ref="D971"/>
    <hyperlink r:id="rId969" ref="D972"/>
    <hyperlink r:id="rId970" ref="D973"/>
    <hyperlink r:id="rId971" ref="D974"/>
    <hyperlink r:id="rId972" ref="D975"/>
    <hyperlink r:id="rId973" ref="D976"/>
    <hyperlink r:id="rId974" ref="D977"/>
    <hyperlink r:id="rId975" ref="D978"/>
    <hyperlink r:id="rId976" ref="D979"/>
    <hyperlink r:id="rId977" ref="D980"/>
    <hyperlink r:id="rId978" ref="D981"/>
    <hyperlink r:id="rId979" ref="D982"/>
    <hyperlink r:id="rId980" ref="D983"/>
    <hyperlink r:id="rId981" ref="D984"/>
    <hyperlink r:id="rId982" ref="D985"/>
    <hyperlink r:id="rId983" ref="D986"/>
    <hyperlink r:id="rId984" ref="D987"/>
    <hyperlink r:id="rId985" ref="D988"/>
    <hyperlink r:id="rId986" ref="D989"/>
    <hyperlink r:id="rId987" ref="D990"/>
    <hyperlink r:id="rId988" ref="D991"/>
    <hyperlink r:id="rId989" ref="D992"/>
    <hyperlink r:id="rId990" ref="D993"/>
    <hyperlink r:id="rId991" ref="D994"/>
    <hyperlink r:id="rId992" ref="D995"/>
    <hyperlink r:id="rId993" ref="D996"/>
    <hyperlink r:id="rId994" ref="D997"/>
    <hyperlink r:id="rId995" ref="D998"/>
    <hyperlink r:id="rId996" ref="D999"/>
    <hyperlink r:id="rId997" ref="D1000"/>
    <hyperlink r:id="rId998" ref="D1001"/>
    <hyperlink r:id="rId999" ref="D1002"/>
    <hyperlink r:id="rId1000" ref="D1003"/>
    <hyperlink r:id="rId1001" ref="D1004"/>
    <hyperlink r:id="rId1002" ref="D1005"/>
    <hyperlink r:id="rId1003" ref="D1006"/>
    <hyperlink r:id="rId1004" ref="D1007"/>
    <hyperlink r:id="rId1005" ref="D1008"/>
    <hyperlink r:id="rId1006" ref="D1009"/>
    <hyperlink r:id="rId1007" ref="D1010"/>
    <hyperlink r:id="rId1008" ref="D1011"/>
    <hyperlink r:id="rId1009" ref="D1012"/>
    <hyperlink r:id="rId1010" ref="D1013"/>
    <hyperlink r:id="rId1011" ref="D1014"/>
    <hyperlink r:id="rId1012" ref="D1015"/>
    <hyperlink r:id="rId1013" ref="D1016"/>
    <hyperlink r:id="rId1014" ref="D1017"/>
    <hyperlink r:id="rId1015" ref="D1018"/>
    <hyperlink r:id="rId1016" ref="D1019"/>
    <hyperlink r:id="rId1017" ref="D1020"/>
    <hyperlink r:id="rId1018" ref="D1021"/>
    <hyperlink r:id="rId1019" ref="D1022"/>
    <hyperlink r:id="rId1020" ref="D1023"/>
    <hyperlink r:id="rId1021" ref="D1024"/>
    <hyperlink r:id="rId1022" ref="D1025"/>
    <hyperlink r:id="rId1023" ref="D1026"/>
    <hyperlink r:id="rId1024" ref="D1027"/>
    <hyperlink r:id="rId1025" ref="D1028"/>
    <hyperlink r:id="rId1026" ref="D1029"/>
    <hyperlink r:id="rId1027" ref="D1030"/>
    <hyperlink r:id="rId1028" ref="D1031"/>
    <hyperlink r:id="rId1029" ref="D1032"/>
    <hyperlink r:id="rId1030" ref="D1033"/>
    <hyperlink r:id="rId1031" ref="D1034"/>
    <hyperlink r:id="rId1032" ref="D1035"/>
    <hyperlink r:id="rId1033" ref="D1036"/>
    <hyperlink r:id="rId1034" ref="D1037"/>
    <hyperlink r:id="rId1035" ref="D1038"/>
    <hyperlink r:id="rId1036" ref="D1039"/>
    <hyperlink r:id="rId1037" ref="D1040"/>
    <hyperlink r:id="rId1038" ref="D1041"/>
    <hyperlink r:id="rId1039" ref="D1042"/>
    <hyperlink r:id="rId1040" ref="D1043"/>
    <hyperlink r:id="rId1041" ref="D1044"/>
    <hyperlink r:id="rId1042" ref="D1045"/>
    <hyperlink r:id="rId1043" ref="D1046"/>
    <hyperlink r:id="rId1044" ref="D1047"/>
    <hyperlink r:id="rId1045" ref="D1048"/>
    <hyperlink r:id="rId1046" ref="D1049"/>
    <hyperlink r:id="rId1047" ref="D1050"/>
    <hyperlink r:id="rId1048" ref="D1051"/>
    <hyperlink r:id="rId1049" ref="D1052"/>
    <hyperlink r:id="rId1050" ref="D1053"/>
    <hyperlink r:id="rId1051" ref="D1054"/>
    <hyperlink r:id="rId1052" ref="D1055"/>
    <hyperlink r:id="rId1053" ref="D1056"/>
    <hyperlink r:id="rId1054" ref="D1057"/>
    <hyperlink r:id="rId1055" ref="D1058"/>
    <hyperlink r:id="rId1056" ref="D1059"/>
    <hyperlink r:id="rId1057" ref="D1060"/>
    <hyperlink r:id="rId1058" ref="D1061"/>
    <hyperlink r:id="rId1059" ref="D1062"/>
    <hyperlink r:id="rId1060" ref="D1063"/>
    <hyperlink r:id="rId1061" ref="D1064"/>
    <hyperlink r:id="rId1062" ref="D1065"/>
    <hyperlink r:id="rId1063" ref="D1066"/>
    <hyperlink r:id="rId1064" ref="D1067"/>
    <hyperlink r:id="rId1065" ref="D1068"/>
    <hyperlink r:id="rId1066" ref="D1069"/>
    <hyperlink r:id="rId1067" ref="D1070"/>
    <hyperlink r:id="rId1068" ref="D1071"/>
    <hyperlink r:id="rId1069" ref="D1072"/>
    <hyperlink r:id="rId1070" ref="D1073"/>
    <hyperlink r:id="rId1071" ref="D1074"/>
    <hyperlink r:id="rId1072" ref="D1075"/>
    <hyperlink r:id="rId1073" ref="D1076"/>
    <hyperlink r:id="rId1074" ref="D1077"/>
    <hyperlink r:id="rId1075" ref="D1078"/>
    <hyperlink r:id="rId1076" ref="D1079"/>
    <hyperlink r:id="rId1077" ref="D1080"/>
    <hyperlink r:id="rId1078" ref="D1081"/>
    <hyperlink r:id="rId1079" ref="D1082"/>
    <hyperlink r:id="rId1080" ref="D1083"/>
    <hyperlink r:id="rId1081" ref="D1084"/>
    <hyperlink r:id="rId1082" ref="D1085"/>
    <hyperlink r:id="rId1083" ref="D1086"/>
    <hyperlink r:id="rId1084" ref="D1087"/>
    <hyperlink r:id="rId1085" ref="D1088"/>
    <hyperlink r:id="rId1086" ref="D1089"/>
    <hyperlink r:id="rId1087" ref="D1090"/>
    <hyperlink r:id="rId1088" ref="D1091"/>
    <hyperlink r:id="rId1089" ref="AO1091"/>
    <hyperlink r:id="rId1090" ref="D1092"/>
    <hyperlink r:id="rId1091" ref="D1093"/>
    <hyperlink r:id="rId1092" ref="D1094"/>
  </hyperlinks>
  <drawing r:id="rId1093"/>
  <legacyDrawing r:id="rId1094"/>
  <tableParts count="1">
    <tablePart r:id="rId109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 outlineLevelCol="1"/>
  <cols>
    <col customWidth="1" min="1" max="1" width="7.0"/>
    <col customWidth="1" min="2" max="2" width="5.13"/>
    <col customWidth="1" min="3" max="3" width="11.38"/>
    <col customWidth="1" min="4" max="4" width="23.0"/>
    <col customWidth="1" min="5" max="5" width="15.13"/>
    <col customWidth="1" min="6" max="41" width="10.0" outlineLevel="1"/>
    <col customWidth="1" min="42" max="43" width="23.63"/>
    <col customWidth="1" min="44" max="44" width="56.38"/>
    <col customWidth="1" min="45" max="45" width="14.75"/>
    <col customWidth="1" hidden="1" min="46" max="46" width="30.75"/>
    <col customWidth="1" min="47" max="47" width="10.63"/>
    <col customWidth="1" min="48" max="48" width="11.88"/>
    <col customWidth="1" min="49" max="49" width="10.63"/>
    <col customWidth="1" min="50" max="50" width="11.88"/>
    <col customWidth="1" min="51" max="51" width="20.0"/>
  </cols>
  <sheetData>
    <row r="1">
      <c r="A1" s="468"/>
      <c r="B1" s="468"/>
      <c r="C1" s="5"/>
      <c r="D1" s="672">
        <f>COUNTIF(D5:D1165,"&lt;&gt;")</f>
        <v>532</v>
      </c>
      <c r="E1" s="1"/>
      <c r="F1" s="305" t="s">
        <v>3054</v>
      </c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13"/>
      <c r="AP1" s="308"/>
      <c r="AQ1" s="19"/>
      <c r="AR1" s="8"/>
      <c r="AS1" s="622">
        <f>COUNTIF(AS5:AS1165,"DONE")</f>
        <v>513</v>
      </c>
      <c r="AT1" s="7"/>
      <c r="AU1" s="305" t="s">
        <v>7456</v>
      </c>
      <c r="AV1" s="306"/>
      <c r="AW1" s="306"/>
      <c r="AX1" s="306"/>
    </row>
    <row r="2">
      <c r="A2" s="673" t="s">
        <v>8333</v>
      </c>
      <c r="B2" s="317" t="str">
        <f t="array" ref="B2:B1165">{"Date";"";"";IF(C5:C1165="", "", TEXT(C5:C1165, "ddd"))}</f>
        <v>Date</v>
      </c>
      <c r="C2" s="535"/>
      <c r="D2" s="317" t="s">
        <v>39</v>
      </c>
      <c r="E2" s="10" t="str">
        <f t="array" ref="E2:E1165">{"LINK SESSION";"";""; IF(D5:D1165 = "", "", "https://agent-admin.paveapi.com/inspectionView/" &amp; D5:D1165 &amp; "?activeTab=past-sessions")}</f>
        <v>LINK SESSION</v>
      </c>
      <c r="F2" s="305" t="s">
        <v>7457</v>
      </c>
      <c r="G2" s="306"/>
      <c r="H2" s="306"/>
      <c r="I2" s="306"/>
      <c r="J2" s="306"/>
      <c r="K2" s="313"/>
      <c r="L2" s="305" t="s">
        <v>7458</v>
      </c>
      <c r="M2" s="306"/>
      <c r="N2" s="306"/>
      <c r="O2" s="306"/>
      <c r="P2" s="306"/>
      <c r="Q2" s="313"/>
      <c r="R2" s="305" t="s">
        <v>7459</v>
      </c>
      <c r="S2" s="306"/>
      <c r="T2" s="306"/>
      <c r="U2" s="306"/>
      <c r="V2" s="306"/>
      <c r="W2" s="313"/>
      <c r="X2" s="305" t="s">
        <v>7460</v>
      </c>
      <c r="Y2" s="306"/>
      <c r="Z2" s="306"/>
      <c r="AA2" s="306"/>
      <c r="AB2" s="306"/>
      <c r="AC2" s="313"/>
      <c r="AD2" s="305" t="s">
        <v>7461</v>
      </c>
      <c r="AE2" s="306"/>
      <c r="AF2" s="306"/>
      <c r="AG2" s="306"/>
      <c r="AH2" s="306"/>
      <c r="AI2" s="313"/>
      <c r="AJ2" s="305" t="s">
        <v>7462</v>
      </c>
      <c r="AK2" s="306"/>
      <c r="AL2" s="306"/>
      <c r="AM2" s="306"/>
      <c r="AN2" s="306"/>
      <c r="AO2" s="313"/>
      <c r="AP2" s="623" t="s">
        <v>7463</v>
      </c>
      <c r="AQ2" s="624" t="s">
        <v>7464</v>
      </c>
      <c r="AR2" s="625" t="s">
        <v>43</v>
      </c>
      <c r="AS2" s="626" t="s">
        <v>7465</v>
      </c>
      <c r="AT2" s="317"/>
      <c r="AU2" s="627" t="s">
        <v>7463</v>
      </c>
      <c r="AV2" s="628"/>
      <c r="AW2" s="627" t="s">
        <v>7464</v>
      </c>
      <c r="AX2" s="628"/>
      <c r="AY2" s="322" t="s">
        <v>3067</v>
      </c>
    </row>
    <row r="3">
      <c r="B3" s="629"/>
      <c r="D3" s="629"/>
      <c r="E3" s="630"/>
      <c r="F3" s="631" t="s">
        <v>7463</v>
      </c>
      <c r="G3" s="306"/>
      <c r="H3" s="307"/>
      <c r="I3" s="632" t="s">
        <v>7464</v>
      </c>
      <c r="J3" s="306"/>
      <c r="K3" s="313"/>
      <c r="L3" s="631" t="s">
        <v>7463</v>
      </c>
      <c r="M3" s="306"/>
      <c r="N3" s="307"/>
      <c r="O3" s="632" t="s">
        <v>7464</v>
      </c>
      <c r="P3" s="306"/>
      <c r="Q3" s="313"/>
      <c r="R3" s="631" t="s">
        <v>7463</v>
      </c>
      <c r="S3" s="306"/>
      <c r="T3" s="307"/>
      <c r="U3" s="632" t="s">
        <v>7464</v>
      </c>
      <c r="V3" s="306"/>
      <c r="W3" s="313"/>
      <c r="X3" s="633" t="s">
        <v>7463</v>
      </c>
      <c r="Y3" s="306"/>
      <c r="Z3" s="307"/>
      <c r="AA3" s="632" t="s">
        <v>7464</v>
      </c>
      <c r="AB3" s="306"/>
      <c r="AC3" s="313"/>
      <c r="AD3" s="633" t="s">
        <v>7463</v>
      </c>
      <c r="AE3" s="306"/>
      <c r="AF3" s="307"/>
      <c r="AG3" s="632" t="s">
        <v>7464</v>
      </c>
      <c r="AH3" s="306"/>
      <c r="AI3" s="313"/>
      <c r="AJ3" s="633" t="s">
        <v>7463</v>
      </c>
      <c r="AK3" s="306"/>
      <c r="AL3" s="307"/>
      <c r="AM3" s="632" t="s">
        <v>7464</v>
      </c>
      <c r="AN3" s="306"/>
      <c r="AO3" s="313"/>
      <c r="AP3" s="634"/>
      <c r="AQ3" s="635"/>
      <c r="AR3" s="83"/>
      <c r="AS3" s="629"/>
      <c r="AT3" s="629"/>
      <c r="AU3" s="636"/>
      <c r="AV3" s="637"/>
      <c r="AW3" s="636"/>
      <c r="AX3" s="637"/>
      <c r="AY3" s="638"/>
    </row>
    <row r="4">
      <c r="B4" s="324"/>
      <c r="C4" s="323"/>
      <c r="D4" s="324"/>
      <c r="E4" s="22"/>
      <c r="F4" s="639" t="s">
        <v>7466</v>
      </c>
      <c r="G4" s="640" t="s">
        <v>7467</v>
      </c>
      <c r="H4" s="641" t="s">
        <v>7468</v>
      </c>
      <c r="I4" s="642" t="s">
        <v>7466</v>
      </c>
      <c r="J4" s="643" t="s">
        <v>7467</v>
      </c>
      <c r="K4" s="644" t="s">
        <v>7468</v>
      </c>
      <c r="L4" s="639" t="s">
        <v>7466</v>
      </c>
      <c r="M4" s="640" t="s">
        <v>7467</v>
      </c>
      <c r="N4" s="641" t="s">
        <v>7468</v>
      </c>
      <c r="O4" s="642" t="s">
        <v>7466</v>
      </c>
      <c r="P4" s="643" t="s">
        <v>7467</v>
      </c>
      <c r="Q4" s="644" t="s">
        <v>7468</v>
      </c>
      <c r="R4" s="639" t="s">
        <v>7466</v>
      </c>
      <c r="S4" s="640" t="s">
        <v>7467</v>
      </c>
      <c r="T4" s="641" t="s">
        <v>7468</v>
      </c>
      <c r="U4" s="642" t="s">
        <v>7466</v>
      </c>
      <c r="V4" s="643" t="s">
        <v>7467</v>
      </c>
      <c r="W4" s="644" t="s">
        <v>7468</v>
      </c>
      <c r="X4" s="645" t="s">
        <v>7466</v>
      </c>
      <c r="Y4" s="640" t="s">
        <v>7467</v>
      </c>
      <c r="Z4" s="641" t="s">
        <v>7468</v>
      </c>
      <c r="AA4" s="642" t="s">
        <v>7466</v>
      </c>
      <c r="AB4" s="643" t="s">
        <v>7467</v>
      </c>
      <c r="AC4" s="644" t="s">
        <v>7468</v>
      </c>
      <c r="AD4" s="645" t="s">
        <v>7466</v>
      </c>
      <c r="AE4" s="640" t="s">
        <v>7467</v>
      </c>
      <c r="AF4" s="641" t="s">
        <v>7468</v>
      </c>
      <c r="AG4" s="642" t="s">
        <v>7466</v>
      </c>
      <c r="AH4" s="643" t="s">
        <v>7467</v>
      </c>
      <c r="AI4" s="644" t="s">
        <v>7468</v>
      </c>
      <c r="AJ4" s="645" t="s">
        <v>7469</v>
      </c>
      <c r="AK4" s="640" t="s">
        <v>7470</v>
      </c>
      <c r="AL4" s="641" t="s">
        <v>7471</v>
      </c>
      <c r="AM4" s="642" t="s">
        <v>7469</v>
      </c>
      <c r="AN4" s="643" t="s">
        <v>7470</v>
      </c>
      <c r="AO4" s="644" t="s">
        <v>7471</v>
      </c>
      <c r="AP4" s="331"/>
      <c r="AQ4" s="333"/>
      <c r="AR4" s="23"/>
      <c r="AS4" s="324"/>
      <c r="AT4" s="324"/>
      <c r="AU4" s="646" t="str">
        <f t="array" ref="AU4:AU1165">{"Penalty"; IF(LEN(D5:D1165) * (AS5:AS1165 = "DONE"), (F5:F1165*4 + G5:G1165*3 + H5:H1165*2) + (L5:L1165*4 + M5:M1165*3 + N5:N1165*2) + (R5:R1165*4 + S5:S1165*3 + T5:T1165*2) + (X5:X1165*4 + Y5:Y1165*3 + Z5:Z1165*2) + (AD5:AD1165*4 + AE5:AE1165*3 + AF5:AF1165*2) + (AJ5:AJ1165 + AK5:AK1165 + AL5:AL1165), "")}</f>
        <v>Penalty</v>
      </c>
      <c r="AV4" s="647" t="str">
        <f t="array" ref="AV4:AV1165">{"Remaining"; IF(LEN(D5:D1165)* (AS5:AS1165 = "DONE"), 100 - AU5:AU1165, "")}</f>
        <v>Remaining</v>
      </c>
      <c r="AW4" s="648" t="str">
        <f t="array" ref="AW4:AW1165">{"Penalty";IF(LEN(D5:D1165)* (AS5:AS1165 = "DONE"), (I5:I1165*4 + J5:J1165*3 + K5:K1165*2) + (O5:O1165*4 + P5:P1165*3 + Q5:Q1165*2) + (U5:U1165*4 + V5:V1165*3 + W5:W1165*2) + (AA5:AA1165*4 + AB5:AB1165*3 + AC5:AC1165*2) + (AG5:AG1165*4 + AH5:AH1165*3 + AI5:AI1165*2) + (AM5:AM1165 + AN5:AN1165 + AO5:AO1165), "")}</f>
        <v>Penalty</v>
      </c>
      <c r="AX4" s="647" t="str">
        <f t="array" ref="AX4:AX1165">{"Remaining"; IF(LEN(D5:D1165)* (AS5:AS1165 = "DONE"), 100 - AW5:AW1165, "")}</f>
        <v>Remaining</v>
      </c>
      <c r="AY4" s="339"/>
    </row>
    <row r="5">
      <c r="A5" s="554" t="s">
        <v>7115</v>
      </c>
      <c r="B5" s="477" t="s">
        <v>5164</v>
      </c>
      <c r="C5" s="649">
        <v>46174.0</v>
      </c>
      <c r="D5" s="650" t="s">
        <v>7116</v>
      </c>
      <c r="E5" s="343" t="s">
        <v>7117</v>
      </c>
      <c r="F5" s="347"/>
      <c r="G5" s="345"/>
      <c r="H5" s="348"/>
      <c r="I5" s="651"/>
      <c r="J5" s="345"/>
      <c r="K5" s="346"/>
      <c r="L5" s="347"/>
      <c r="M5" s="345"/>
      <c r="N5" s="348"/>
      <c r="O5" s="651"/>
      <c r="P5" s="345"/>
      <c r="Q5" s="346"/>
      <c r="R5" s="347"/>
      <c r="S5" s="345"/>
      <c r="T5" s="348"/>
      <c r="U5" s="651"/>
      <c r="V5" s="345"/>
      <c r="W5" s="346"/>
      <c r="X5" s="344"/>
      <c r="Y5" s="345"/>
      <c r="Z5" s="348"/>
      <c r="AA5" s="651"/>
      <c r="AB5" s="345"/>
      <c r="AC5" s="346"/>
      <c r="AD5" s="344"/>
      <c r="AE5" s="345"/>
      <c r="AF5" s="348"/>
      <c r="AG5" s="651"/>
      <c r="AH5" s="345"/>
      <c r="AI5" s="346"/>
      <c r="AJ5" s="344"/>
      <c r="AK5" s="345"/>
      <c r="AL5" s="348"/>
      <c r="AM5" s="651"/>
      <c r="AN5" s="345"/>
      <c r="AO5" s="346"/>
      <c r="AP5" s="652" t="s">
        <v>2961</v>
      </c>
      <c r="AQ5" s="479"/>
      <c r="AR5" s="352" t="s">
        <v>2914</v>
      </c>
      <c r="AS5" s="653" t="s">
        <v>7472</v>
      </c>
      <c r="AT5" s="353"/>
      <c r="AU5" s="355">
        <v>0.0</v>
      </c>
      <c r="AV5" s="654">
        <v>100.0</v>
      </c>
      <c r="AW5" s="355">
        <v>0.0</v>
      </c>
      <c r="AX5" s="654">
        <v>100.0</v>
      </c>
      <c r="AY5" s="393" t="s">
        <v>3051</v>
      </c>
    </row>
    <row r="6">
      <c r="A6" s="554" t="s">
        <v>7115</v>
      </c>
      <c r="B6" s="480" t="s">
        <v>5164</v>
      </c>
      <c r="C6" s="433">
        <v>46174.0</v>
      </c>
      <c r="D6" s="434" t="s">
        <v>7118</v>
      </c>
      <c r="E6" s="363" t="s">
        <v>7119</v>
      </c>
      <c r="F6" s="367"/>
      <c r="G6" s="365"/>
      <c r="H6" s="368"/>
      <c r="I6" s="655"/>
      <c r="J6" s="365"/>
      <c r="K6" s="368"/>
      <c r="L6" s="364"/>
      <c r="M6" s="365">
        <v>1.0</v>
      </c>
      <c r="N6" s="368"/>
      <c r="O6" s="655"/>
      <c r="P6" s="365"/>
      <c r="Q6" s="368"/>
      <c r="R6" s="364">
        <v>1.0</v>
      </c>
      <c r="S6" s="365"/>
      <c r="T6" s="368"/>
      <c r="U6" s="655"/>
      <c r="V6" s="365"/>
      <c r="W6" s="368"/>
      <c r="X6" s="364">
        <v>1.0</v>
      </c>
      <c r="Y6" s="365"/>
      <c r="Z6" s="368"/>
      <c r="AA6" s="655"/>
      <c r="AB6" s="365"/>
      <c r="AC6" s="368"/>
      <c r="AD6" s="364"/>
      <c r="AE6" s="365"/>
      <c r="AF6" s="368"/>
      <c r="AG6" s="655"/>
      <c r="AH6" s="365"/>
      <c r="AI6" s="368"/>
      <c r="AJ6" s="364"/>
      <c r="AK6" s="365"/>
      <c r="AL6" s="368"/>
      <c r="AM6" s="655"/>
      <c r="AN6" s="365"/>
      <c r="AO6" s="366"/>
      <c r="AP6" s="369" t="s">
        <v>1830</v>
      </c>
      <c r="AQ6" s="481"/>
      <c r="AR6" s="380" t="s">
        <v>8334</v>
      </c>
      <c r="AS6" s="653" t="s">
        <v>7472</v>
      </c>
      <c r="AT6" s="353"/>
      <c r="AU6" s="374">
        <v>11.0</v>
      </c>
      <c r="AV6" s="656">
        <v>89.0</v>
      </c>
      <c r="AW6" s="374">
        <v>0.0</v>
      </c>
      <c r="AX6" s="656">
        <v>100.0</v>
      </c>
      <c r="AY6" s="393" t="s">
        <v>3051</v>
      </c>
    </row>
    <row r="7">
      <c r="A7" s="554" t="s">
        <v>7115</v>
      </c>
      <c r="B7" s="482" t="s">
        <v>5164</v>
      </c>
      <c r="C7" s="433">
        <v>46174.0</v>
      </c>
      <c r="D7" s="434" t="s">
        <v>7120</v>
      </c>
      <c r="E7" s="363" t="s">
        <v>7121</v>
      </c>
      <c r="F7" s="367"/>
      <c r="G7" s="365"/>
      <c r="H7" s="368"/>
      <c r="I7" s="655"/>
      <c r="J7" s="365"/>
      <c r="K7" s="366"/>
      <c r="L7" s="367"/>
      <c r="M7" s="365"/>
      <c r="N7" s="368"/>
      <c r="O7" s="655"/>
      <c r="P7" s="365"/>
      <c r="Q7" s="366"/>
      <c r="R7" s="367"/>
      <c r="S7" s="365"/>
      <c r="T7" s="368"/>
      <c r="U7" s="655"/>
      <c r="V7" s="365"/>
      <c r="W7" s="366"/>
      <c r="X7" s="364"/>
      <c r="Y7" s="365"/>
      <c r="Z7" s="368">
        <v>3.0</v>
      </c>
      <c r="AA7" s="655"/>
      <c r="AB7" s="365"/>
      <c r="AC7" s="366"/>
      <c r="AD7" s="364"/>
      <c r="AE7" s="365"/>
      <c r="AF7" s="368"/>
      <c r="AG7" s="655"/>
      <c r="AH7" s="365"/>
      <c r="AI7" s="366"/>
      <c r="AJ7" s="364"/>
      <c r="AK7" s="365"/>
      <c r="AL7" s="368"/>
      <c r="AM7" s="655"/>
      <c r="AN7" s="365"/>
      <c r="AO7" s="366"/>
      <c r="AP7" s="369" t="s">
        <v>713</v>
      </c>
      <c r="AQ7" s="481"/>
      <c r="AR7" s="380" t="s">
        <v>8335</v>
      </c>
      <c r="AS7" s="653" t="s">
        <v>7472</v>
      </c>
      <c r="AT7" s="353"/>
      <c r="AU7" s="382">
        <v>6.0</v>
      </c>
      <c r="AV7" s="656">
        <v>94.0</v>
      </c>
      <c r="AW7" s="374">
        <v>0.0</v>
      </c>
      <c r="AX7" s="656">
        <v>100.0</v>
      </c>
      <c r="AY7" s="393" t="s">
        <v>3051</v>
      </c>
    </row>
    <row r="8">
      <c r="A8" s="554" t="s">
        <v>7115</v>
      </c>
      <c r="B8" s="480" t="s">
        <v>5164</v>
      </c>
      <c r="C8" s="433">
        <v>46174.0</v>
      </c>
      <c r="D8" s="434" t="s">
        <v>7122</v>
      </c>
      <c r="E8" s="363" t="s">
        <v>7123</v>
      </c>
      <c r="F8" s="367"/>
      <c r="G8" s="365"/>
      <c r="H8" s="368"/>
      <c r="I8" s="655"/>
      <c r="J8" s="365"/>
      <c r="K8" s="366"/>
      <c r="L8" s="367"/>
      <c r="M8" s="365"/>
      <c r="N8" s="368"/>
      <c r="O8" s="655"/>
      <c r="P8" s="365"/>
      <c r="Q8" s="366"/>
      <c r="R8" s="367"/>
      <c r="S8" s="365"/>
      <c r="T8" s="368"/>
      <c r="U8" s="655"/>
      <c r="V8" s="365"/>
      <c r="W8" s="366"/>
      <c r="X8" s="364"/>
      <c r="Y8" s="365"/>
      <c r="Z8" s="368"/>
      <c r="AA8" s="655"/>
      <c r="AB8" s="365"/>
      <c r="AC8" s="366"/>
      <c r="AD8" s="364"/>
      <c r="AE8" s="365"/>
      <c r="AF8" s="368"/>
      <c r="AG8" s="655"/>
      <c r="AH8" s="365"/>
      <c r="AI8" s="366"/>
      <c r="AJ8" s="364"/>
      <c r="AK8" s="365"/>
      <c r="AL8" s="368"/>
      <c r="AM8" s="655"/>
      <c r="AN8" s="365"/>
      <c r="AO8" s="366"/>
      <c r="AP8" s="369" t="s">
        <v>2208</v>
      </c>
      <c r="AQ8" s="481"/>
      <c r="AR8" s="380" t="s">
        <v>2914</v>
      </c>
      <c r="AS8" s="653" t="s">
        <v>7472</v>
      </c>
      <c r="AT8" s="353"/>
      <c r="AU8" s="382">
        <v>0.0</v>
      </c>
      <c r="AV8" s="657">
        <v>100.0</v>
      </c>
      <c r="AW8" s="382">
        <v>0.0</v>
      </c>
      <c r="AX8" s="658">
        <v>100.0</v>
      </c>
      <c r="AY8" s="393" t="s">
        <v>3051</v>
      </c>
    </row>
    <row r="9">
      <c r="A9" s="554" t="s">
        <v>7115</v>
      </c>
      <c r="B9" s="480" t="s">
        <v>5164</v>
      </c>
      <c r="C9" s="433">
        <v>46174.0</v>
      </c>
      <c r="D9" s="434" t="s">
        <v>7124</v>
      </c>
      <c r="E9" s="363" t="s">
        <v>7125</v>
      </c>
      <c r="F9" s="367"/>
      <c r="G9" s="365">
        <v>1.0</v>
      </c>
      <c r="H9" s="368"/>
      <c r="I9" s="655"/>
      <c r="J9" s="365"/>
      <c r="K9" s="366"/>
      <c r="L9" s="367"/>
      <c r="M9" s="365"/>
      <c r="N9" s="368"/>
      <c r="O9" s="655"/>
      <c r="P9" s="365"/>
      <c r="Q9" s="366"/>
      <c r="R9" s="367"/>
      <c r="S9" s="365"/>
      <c r="T9" s="368"/>
      <c r="U9" s="655"/>
      <c r="V9" s="365"/>
      <c r="W9" s="366"/>
      <c r="X9" s="364"/>
      <c r="Y9" s="365"/>
      <c r="Z9" s="368"/>
      <c r="AA9" s="655"/>
      <c r="AB9" s="365"/>
      <c r="AC9" s="366"/>
      <c r="AD9" s="364"/>
      <c r="AE9" s="365"/>
      <c r="AF9" s="368"/>
      <c r="AG9" s="655"/>
      <c r="AH9" s="365"/>
      <c r="AI9" s="366"/>
      <c r="AJ9" s="364"/>
      <c r="AK9" s="365"/>
      <c r="AL9" s="368"/>
      <c r="AM9" s="655"/>
      <c r="AN9" s="365"/>
      <c r="AO9" s="366"/>
      <c r="AP9" s="369" t="s">
        <v>801</v>
      </c>
      <c r="AQ9" s="481"/>
      <c r="AR9" s="380" t="s">
        <v>8336</v>
      </c>
      <c r="AS9" s="653" t="s">
        <v>7472</v>
      </c>
      <c r="AT9" s="353"/>
      <c r="AU9" s="382">
        <v>3.0</v>
      </c>
      <c r="AV9" s="657">
        <v>97.0</v>
      </c>
      <c r="AW9" s="382">
        <v>0.0</v>
      </c>
      <c r="AX9" s="658">
        <v>100.0</v>
      </c>
      <c r="AY9" s="393" t="s">
        <v>3051</v>
      </c>
    </row>
    <row r="10">
      <c r="A10" s="554" t="s">
        <v>7115</v>
      </c>
      <c r="B10" s="480" t="s">
        <v>5164</v>
      </c>
      <c r="C10" s="433">
        <v>46174.0</v>
      </c>
      <c r="D10" s="434" t="s">
        <v>7126</v>
      </c>
      <c r="E10" s="363" t="s">
        <v>7127</v>
      </c>
      <c r="F10" s="367"/>
      <c r="G10" s="365"/>
      <c r="H10" s="368"/>
      <c r="I10" s="655"/>
      <c r="J10" s="365"/>
      <c r="K10" s="366"/>
      <c r="L10" s="367"/>
      <c r="M10" s="365"/>
      <c r="N10" s="368"/>
      <c r="O10" s="655"/>
      <c r="P10" s="365"/>
      <c r="Q10" s="366"/>
      <c r="R10" s="367"/>
      <c r="S10" s="365"/>
      <c r="T10" s="368"/>
      <c r="U10" s="655"/>
      <c r="V10" s="365"/>
      <c r="W10" s="366"/>
      <c r="X10" s="364"/>
      <c r="Y10" s="365"/>
      <c r="Z10" s="368"/>
      <c r="AA10" s="655"/>
      <c r="AB10" s="365"/>
      <c r="AC10" s="366"/>
      <c r="AD10" s="364"/>
      <c r="AE10" s="365"/>
      <c r="AF10" s="368"/>
      <c r="AG10" s="655"/>
      <c r="AH10" s="365"/>
      <c r="AI10" s="366"/>
      <c r="AJ10" s="364"/>
      <c r="AK10" s="365"/>
      <c r="AL10" s="368"/>
      <c r="AM10" s="655"/>
      <c r="AN10" s="365"/>
      <c r="AO10" s="366"/>
      <c r="AP10" s="369" t="s">
        <v>765</v>
      </c>
      <c r="AQ10" s="481"/>
      <c r="AR10" s="380" t="s">
        <v>2914</v>
      </c>
      <c r="AS10" s="653" t="s">
        <v>7472</v>
      </c>
      <c r="AT10" s="353"/>
      <c r="AU10" s="382">
        <v>0.0</v>
      </c>
      <c r="AV10" s="657">
        <v>100.0</v>
      </c>
      <c r="AW10" s="382">
        <v>0.0</v>
      </c>
      <c r="AX10" s="658">
        <v>100.0</v>
      </c>
      <c r="AY10" s="393" t="s">
        <v>3051</v>
      </c>
    </row>
    <row r="11">
      <c r="A11" s="554" t="s">
        <v>7115</v>
      </c>
      <c r="B11" s="480" t="s">
        <v>5164</v>
      </c>
      <c r="C11" s="433">
        <v>46174.0</v>
      </c>
      <c r="D11" s="434" t="s">
        <v>7128</v>
      </c>
      <c r="E11" s="363" t="s">
        <v>7129</v>
      </c>
      <c r="F11" s="367"/>
      <c r="G11" s="365"/>
      <c r="H11" s="368"/>
      <c r="I11" s="655"/>
      <c r="J11" s="365"/>
      <c r="K11" s="366"/>
      <c r="L11" s="367"/>
      <c r="M11" s="365"/>
      <c r="N11" s="368"/>
      <c r="O11" s="655"/>
      <c r="P11" s="365"/>
      <c r="Q11" s="366"/>
      <c r="R11" s="367">
        <v>2.0</v>
      </c>
      <c r="S11" s="365"/>
      <c r="T11" s="368"/>
      <c r="U11" s="655"/>
      <c r="V11" s="365"/>
      <c r="W11" s="366"/>
      <c r="X11" s="364">
        <v>1.0</v>
      </c>
      <c r="Y11" s="365"/>
      <c r="Z11" s="368"/>
      <c r="AA11" s="655"/>
      <c r="AB11" s="365"/>
      <c r="AC11" s="366"/>
      <c r="AD11" s="364"/>
      <c r="AE11" s="365"/>
      <c r="AF11" s="368"/>
      <c r="AG11" s="655"/>
      <c r="AH11" s="365"/>
      <c r="AI11" s="366"/>
      <c r="AJ11" s="364"/>
      <c r="AK11" s="365"/>
      <c r="AL11" s="368"/>
      <c r="AM11" s="655"/>
      <c r="AN11" s="365"/>
      <c r="AO11" s="366"/>
      <c r="AP11" s="369" t="s">
        <v>233</v>
      </c>
      <c r="AQ11" s="481"/>
      <c r="AR11" s="380" t="s">
        <v>8337</v>
      </c>
      <c r="AS11" s="653" t="s">
        <v>7472</v>
      </c>
      <c r="AT11" s="353"/>
      <c r="AU11" s="382">
        <v>12.0</v>
      </c>
      <c r="AV11" s="657">
        <v>88.0</v>
      </c>
      <c r="AW11" s="382">
        <v>0.0</v>
      </c>
      <c r="AX11" s="658">
        <v>100.0</v>
      </c>
      <c r="AY11" s="393" t="s">
        <v>3051</v>
      </c>
    </row>
    <row r="12">
      <c r="A12" s="554" t="s">
        <v>7115</v>
      </c>
      <c r="B12" s="480" t="s">
        <v>5164</v>
      </c>
      <c r="C12" s="433">
        <v>46174.0</v>
      </c>
      <c r="D12" s="434" t="s">
        <v>7130</v>
      </c>
      <c r="E12" s="363" t="s">
        <v>7131</v>
      </c>
      <c r="F12" s="367"/>
      <c r="G12" s="365"/>
      <c r="H12" s="368"/>
      <c r="I12" s="655"/>
      <c r="J12" s="365"/>
      <c r="K12" s="366"/>
      <c r="L12" s="367"/>
      <c r="M12" s="365"/>
      <c r="N12" s="368"/>
      <c r="O12" s="655"/>
      <c r="P12" s="365"/>
      <c r="Q12" s="366"/>
      <c r="R12" s="367"/>
      <c r="S12" s="365"/>
      <c r="T12" s="368"/>
      <c r="U12" s="655"/>
      <c r="V12" s="365"/>
      <c r="W12" s="366"/>
      <c r="X12" s="364"/>
      <c r="Y12" s="365"/>
      <c r="Z12" s="368"/>
      <c r="AA12" s="655"/>
      <c r="AB12" s="365"/>
      <c r="AC12" s="366"/>
      <c r="AD12" s="364"/>
      <c r="AE12" s="365"/>
      <c r="AF12" s="368"/>
      <c r="AG12" s="655"/>
      <c r="AH12" s="365"/>
      <c r="AI12" s="366"/>
      <c r="AJ12" s="364"/>
      <c r="AK12" s="365"/>
      <c r="AL12" s="368"/>
      <c r="AM12" s="655"/>
      <c r="AN12" s="365"/>
      <c r="AO12" s="366"/>
      <c r="AP12" s="369" t="s">
        <v>264</v>
      </c>
      <c r="AQ12" s="481"/>
      <c r="AR12" s="380" t="s">
        <v>2914</v>
      </c>
      <c r="AS12" s="653" t="s">
        <v>7472</v>
      </c>
      <c r="AT12" s="353"/>
      <c r="AU12" s="382">
        <v>0.0</v>
      </c>
      <c r="AV12" s="657">
        <v>100.0</v>
      </c>
      <c r="AW12" s="382">
        <v>0.0</v>
      </c>
      <c r="AX12" s="658">
        <v>100.0</v>
      </c>
      <c r="AY12" s="393" t="s">
        <v>3051</v>
      </c>
    </row>
    <row r="13">
      <c r="A13" s="554" t="s">
        <v>7115</v>
      </c>
      <c r="B13" s="480" t="s">
        <v>5164</v>
      </c>
      <c r="C13" s="433">
        <v>46174.0</v>
      </c>
      <c r="D13" s="434" t="s">
        <v>7132</v>
      </c>
      <c r="E13" s="363" t="s">
        <v>7133</v>
      </c>
      <c r="F13" s="367"/>
      <c r="G13" s="365"/>
      <c r="H13" s="368"/>
      <c r="I13" s="655"/>
      <c r="J13" s="365"/>
      <c r="K13" s="366"/>
      <c r="L13" s="367"/>
      <c r="M13" s="365"/>
      <c r="N13" s="368"/>
      <c r="O13" s="655"/>
      <c r="P13" s="365"/>
      <c r="Q13" s="366"/>
      <c r="R13" s="367"/>
      <c r="S13" s="365"/>
      <c r="T13" s="368"/>
      <c r="U13" s="655"/>
      <c r="V13" s="365"/>
      <c r="W13" s="366"/>
      <c r="X13" s="364"/>
      <c r="Y13" s="365"/>
      <c r="Z13" s="368"/>
      <c r="AA13" s="655"/>
      <c r="AB13" s="365"/>
      <c r="AC13" s="366"/>
      <c r="AD13" s="364"/>
      <c r="AE13" s="365"/>
      <c r="AF13" s="368"/>
      <c r="AG13" s="655"/>
      <c r="AH13" s="365"/>
      <c r="AI13" s="366"/>
      <c r="AJ13" s="364"/>
      <c r="AK13" s="365"/>
      <c r="AL13" s="368"/>
      <c r="AM13" s="655"/>
      <c r="AN13" s="365"/>
      <c r="AO13" s="366"/>
      <c r="AP13" s="369" t="s">
        <v>2720</v>
      </c>
      <c r="AQ13" s="481"/>
      <c r="AR13" s="380" t="s">
        <v>2914</v>
      </c>
      <c r="AS13" s="653" t="s">
        <v>7472</v>
      </c>
      <c r="AT13" s="353"/>
      <c r="AU13" s="382">
        <v>0.0</v>
      </c>
      <c r="AV13" s="657">
        <v>100.0</v>
      </c>
      <c r="AW13" s="382">
        <v>0.0</v>
      </c>
      <c r="AX13" s="658">
        <v>100.0</v>
      </c>
      <c r="AY13" s="393" t="s">
        <v>3051</v>
      </c>
    </row>
    <row r="14">
      <c r="A14" s="554" t="s">
        <v>7115</v>
      </c>
      <c r="B14" s="480" t="s">
        <v>5164</v>
      </c>
      <c r="C14" s="433">
        <v>46174.0</v>
      </c>
      <c r="D14" s="434" t="s">
        <v>7134</v>
      </c>
      <c r="E14" s="363" t="s">
        <v>7135</v>
      </c>
      <c r="F14" s="367"/>
      <c r="G14" s="365"/>
      <c r="H14" s="368"/>
      <c r="I14" s="655"/>
      <c r="J14" s="365"/>
      <c r="K14" s="366"/>
      <c r="L14" s="367"/>
      <c r="M14" s="365"/>
      <c r="N14" s="368"/>
      <c r="O14" s="655"/>
      <c r="P14" s="365"/>
      <c r="Q14" s="366"/>
      <c r="R14" s="367"/>
      <c r="S14" s="365"/>
      <c r="T14" s="368"/>
      <c r="U14" s="655"/>
      <c r="V14" s="365"/>
      <c r="W14" s="366"/>
      <c r="X14" s="364"/>
      <c r="Y14" s="365"/>
      <c r="Z14" s="368"/>
      <c r="AA14" s="655"/>
      <c r="AB14" s="365"/>
      <c r="AC14" s="366"/>
      <c r="AD14" s="364"/>
      <c r="AE14" s="365"/>
      <c r="AF14" s="368"/>
      <c r="AG14" s="655"/>
      <c r="AH14" s="365"/>
      <c r="AI14" s="366"/>
      <c r="AJ14" s="364"/>
      <c r="AK14" s="365"/>
      <c r="AL14" s="368"/>
      <c r="AM14" s="655"/>
      <c r="AN14" s="365"/>
      <c r="AO14" s="366"/>
      <c r="AP14" s="369" t="s">
        <v>497</v>
      </c>
      <c r="AQ14" s="481"/>
      <c r="AR14" s="380" t="s">
        <v>2914</v>
      </c>
      <c r="AS14" s="653" t="s">
        <v>7472</v>
      </c>
      <c r="AT14" s="353"/>
      <c r="AU14" s="382">
        <v>0.0</v>
      </c>
      <c r="AV14" s="657">
        <v>100.0</v>
      </c>
      <c r="AW14" s="382">
        <v>0.0</v>
      </c>
      <c r="AX14" s="658">
        <v>100.0</v>
      </c>
      <c r="AY14" s="393" t="s">
        <v>3051</v>
      </c>
    </row>
    <row r="15">
      <c r="A15" s="554" t="s">
        <v>7115</v>
      </c>
      <c r="B15" s="480" t="s">
        <v>5164</v>
      </c>
      <c r="C15" s="433">
        <v>46174.0</v>
      </c>
      <c r="D15" s="434" t="s">
        <v>7136</v>
      </c>
      <c r="E15" s="363" t="s">
        <v>7137</v>
      </c>
      <c r="F15" s="367"/>
      <c r="G15" s="365">
        <v>1.0</v>
      </c>
      <c r="H15" s="368"/>
      <c r="I15" s="655"/>
      <c r="J15" s="365"/>
      <c r="K15" s="366"/>
      <c r="L15" s="367"/>
      <c r="M15" s="365"/>
      <c r="N15" s="368"/>
      <c r="O15" s="655"/>
      <c r="P15" s="365"/>
      <c r="Q15" s="366"/>
      <c r="R15" s="367"/>
      <c r="S15" s="365"/>
      <c r="T15" s="368"/>
      <c r="U15" s="655"/>
      <c r="V15" s="365"/>
      <c r="W15" s="366"/>
      <c r="X15" s="364"/>
      <c r="Y15" s="365"/>
      <c r="Z15" s="368"/>
      <c r="AA15" s="655"/>
      <c r="AB15" s="365"/>
      <c r="AC15" s="366"/>
      <c r="AD15" s="364"/>
      <c r="AE15" s="365"/>
      <c r="AF15" s="368"/>
      <c r="AG15" s="655"/>
      <c r="AH15" s="365"/>
      <c r="AI15" s="366"/>
      <c r="AJ15" s="364"/>
      <c r="AK15" s="365"/>
      <c r="AL15" s="368"/>
      <c r="AM15" s="655"/>
      <c r="AN15" s="365"/>
      <c r="AO15" s="366"/>
      <c r="AP15" s="369" t="s">
        <v>568</v>
      </c>
      <c r="AQ15" s="481"/>
      <c r="AR15" s="380" t="s">
        <v>8338</v>
      </c>
      <c r="AS15" s="653" t="s">
        <v>7472</v>
      </c>
      <c r="AT15" s="353"/>
      <c r="AU15" s="382">
        <v>3.0</v>
      </c>
      <c r="AV15" s="657">
        <v>97.0</v>
      </c>
      <c r="AW15" s="382">
        <v>0.0</v>
      </c>
      <c r="AX15" s="658">
        <v>100.0</v>
      </c>
      <c r="AY15" s="393" t="s">
        <v>3051</v>
      </c>
    </row>
    <row r="16">
      <c r="A16" s="554" t="s">
        <v>7115</v>
      </c>
      <c r="B16" s="480" t="s">
        <v>5164</v>
      </c>
      <c r="C16" s="433">
        <v>46174.0</v>
      </c>
      <c r="D16" s="434" t="s">
        <v>7138</v>
      </c>
      <c r="E16" s="363" t="s">
        <v>7139</v>
      </c>
      <c r="F16" s="367"/>
      <c r="G16" s="365"/>
      <c r="H16" s="368"/>
      <c r="I16" s="655"/>
      <c r="J16" s="365"/>
      <c r="K16" s="366"/>
      <c r="L16" s="367"/>
      <c r="M16" s="365"/>
      <c r="N16" s="368"/>
      <c r="O16" s="655"/>
      <c r="P16" s="365"/>
      <c r="Q16" s="366"/>
      <c r="R16" s="367"/>
      <c r="S16" s="365"/>
      <c r="T16" s="368"/>
      <c r="U16" s="655"/>
      <c r="V16" s="365"/>
      <c r="W16" s="366"/>
      <c r="X16" s="364"/>
      <c r="Y16" s="365"/>
      <c r="Z16" s="368"/>
      <c r="AA16" s="655"/>
      <c r="AB16" s="365"/>
      <c r="AC16" s="366"/>
      <c r="AD16" s="364"/>
      <c r="AE16" s="365"/>
      <c r="AF16" s="368"/>
      <c r="AG16" s="655"/>
      <c r="AH16" s="365"/>
      <c r="AI16" s="366"/>
      <c r="AJ16" s="364"/>
      <c r="AK16" s="365"/>
      <c r="AL16" s="368"/>
      <c r="AM16" s="655"/>
      <c r="AN16" s="365"/>
      <c r="AO16" s="366"/>
      <c r="AP16" s="369" t="s">
        <v>323</v>
      </c>
      <c r="AQ16" s="506"/>
      <c r="AR16" s="380" t="s">
        <v>2914</v>
      </c>
      <c r="AS16" s="653" t="s">
        <v>7472</v>
      </c>
      <c r="AT16" s="353"/>
      <c r="AU16" s="382">
        <v>0.0</v>
      </c>
      <c r="AV16" s="657">
        <v>100.0</v>
      </c>
      <c r="AW16" s="382">
        <v>0.0</v>
      </c>
      <c r="AX16" s="658">
        <v>100.0</v>
      </c>
      <c r="AY16" s="393" t="s">
        <v>3051</v>
      </c>
    </row>
    <row r="17">
      <c r="A17" s="554" t="s">
        <v>7115</v>
      </c>
      <c r="B17" s="360" t="s">
        <v>5164</v>
      </c>
      <c r="C17" s="433">
        <v>46174.0</v>
      </c>
      <c r="D17" s="434" t="s">
        <v>7140</v>
      </c>
      <c r="E17" s="435" t="s">
        <v>7141</v>
      </c>
      <c r="F17" s="376"/>
      <c r="G17" s="436"/>
      <c r="H17" s="438"/>
      <c r="I17" s="659"/>
      <c r="J17" s="436"/>
      <c r="K17" s="437"/>
      <c r="L17" s="376"/>
      <c r="M17" s="436"/>
      <c r="N17" s="438"/>
      <c r="O17" s="659"/>
      <c r="P17" s="436"/>
      <c r="Q17" s="437"/>
      <c r="R17" s="376"/>
      <c r="S17" s="436"/>
      <c r="T17" s="438"/>
      <c r="U17" s="659"/>
      <c r="V17" s="436"/>
      <c r="W17" s="437"/>
      <c r="X17" s="374"/>
      <c r="Y17" s="436"/>
      <c r="Z17" s="438"/>
      <c r="AA17" s="659"/>
      <c r="AB17" s="436"/>
      <c r="AC17" s="437"/>
      <c r="AD17" s="374"/>
      <c r="AE17" s="436"/>
      <c r="AF17" s="438"/>
      <c r="AG17" s="659"/>
      <c r="AH17" s="436"/>
      <c r="AI17" s="437"/>
      <c r="AJ17" s="374"/>
      <c r="AK17" s="436"/>
      <c r="AL17" s="438"/>
      <c r="AM17" s="659"/>
      <c r="AN17" s="436"/>
      <c r="AO17" s="437"/>
      <c r="AP17" s="457" t="s">
        <v>1443</v>
      </c>
      <c r="AQ17" s="660"/>
      <c r="AR17" s="661" t="s">
        <v>2914</v>
      </c>
      <c r="AS17" s="653" t="s">
        <v>7472</v>
      </c>
      <c r="AT17" s="442"/>
      <c r="AU17" s="382">
        <v>0.0</v>
      </c>
      <c r="AV17" s="657">
        <v>100.0</v>
      </c>
      <c r="AW17" s="382">
        <v>0.0</v>
      </c>
      <c r="AX17" s="658">
        <v>100.0</v>
      </c>
      <c r="AY17" s="393" t="s">
        <v>3051</v>
      </c>
    </row>
    <row r="18">
      <c r="A18" s="554" t="s">
        <v>7115</v>
      </c>
      <c r="B18" s="480" t="s">
        <v>5164</v>
      </c>
      <c r="C18" s="433">
        <v>46174.0</v>
      </c>
      <c r="D18" s="434" t="s">
        <v>7142</v>
      </c>
      <c r="E18" s="363" t="s">
        <v>7143</v>
      </c>
      <c r="F18" s="367"/>
      <c r="G18" s="365"/>
      <c r="H18" s="368"/>
      <c r="I18" s="655"/>
      <c r="J18" s="365"/>
      <c r="K18" s="366"/>
      <c r="L18" s="367"/>
      <c r="M18" s="365"/>
      <c r="N18" s="368"/>
      <c r="O18" s="655"/>
      <c r="P18" s="365"/>
      <c r="Q18" s="366"/>
      <c r="R18" s="367"/>
      <c r="S18" s="365"/>
      <c r="T18" s="368"/>
      <c r="U18" s="655"/>
      <c r="V18" s="365"/>
      <c r="W18" s="366"/>
      <c r="X18" s="364"/>
      <c r="Y18" s="365"/>
      <c r="Z18" s="368"/>
      <c r="AA18" s="655"/>
      <c r="AB18" s="365"/>
      <c r="AC18" s="366"/>
      <c r="AD18" s="364"/>
      <c r="AE18" s="365"/>
      <c r="AF18" s="368"/>
      <c r="AG18" s="655"/>
      <c r="AH18" s="365"/>
      <c r="AI18" s="366"/>
      <c r="AJ18" s="364"/>
      <c r="AK18" s="365"/>
      <c r="AL18" s="368"/>
      <c r="AM18" s="655"/>
      <c r="AN18" s="365"/>
      <c r="AO18" s="366"/>
      <c r="AP18" s="369" t="s">
        <v>2944</v>
      </c>
      <c r="AQ18" s="481"/>
      <c r="AR18" s="380" t="s">
        <v>2914</v>
      </c>
      <c r="AS18" s="653" t="s">
        <v>7472</v>
      </c>
      <c r="AT18" s="353"/>
      <c r="AU18" s="382">
        <v>0.0</v>
      </c>
      <c r="AV18" s="657">
        <v>100.0</v>
      </c>
      <c r="AW18" s="382">
        <v>0.0</v>
      </c>
      <c r="AX18" s="658">
        <v>100.0</v>
      </c>
      <c r="AY18" s="393" t="s">
        <v>3051</v>
      </c>
    </row>
    <row r="19">
      <c r="A19" s="554" t="s">
        <v>7115</v>
      </c>
      <c r="B19" s="480" t="s">
        <v>5164</v>
      </c>
      <c r="C19" s="433">
        <v>46174.0</v>
      </c>
      <c r="D19" s="434" t="s">
        <v>7144</v>
      </c>
      <c r="E19" s="363" t="s">
        <v>7145</v>
      </c>
      <c r="F19" s="367"/>
      <c r="G19" s="365"/>
      <c r="H19" s="368"/>
      <c r="I19" s="655"/>
      <c r="J19" s="365"/>
      <c r="K19" s="366"/>
      <c r="L19" s="367"/>
      <c r="M19" s="365"/>
      <c r="N19" s="368"/>
      <c r="O19" s="655"/>
      <c r="P19" s="365"/>
      <c r="Q19" s="366"/>
      <c r="R19" s="367"/>
      <c r="S19" s="365"/>
      <c r="T19" s="368"/>
      <c r="U19" s="655"/>
      <c r="V19" s="365"/>
      <c r="W19" s="366"/>
      <c r="X19" s="364"/>
      <c r="Y19" s="365"/>
      <c r="Z19" s="368"/>
      <c r="AA19" s="655"/>
      <c r="AB19" s="365"/>
      <c r="AC19" s="366"/>
      <c r="AD19" s="364"/>
      <c r="AE19" s="365"/>
      <c r="AF19" s="368"/>
      <c r="AG19" s="655"/>
      <c r="AH19" s="365"/>
      <c r="AI19" s="366"/>
      <c r="AJ19" s="364"/>
      <c r="AK19" s="365"/>
      <c r="AL19" s="368"/>
      <c r="AM19" s="655"/>
      <c r="AN19" s="365"/>
      <c r="AO19" s="366"/>
      <c r="AP19" s="369" t="s">
        <v>207</v>
      </c>
      <c r="AQ19" s="481"/>
      <c r="AR19" s="380" t="s">
        <v>2914</v>
      </c>
      <c r="AS19" s="653" t="s">
        <v>7472</v>
      </c>
      <c r="AT19" s="353"/>
      <c r="AU19" s="382">
        <v>0.0</v>
      </c>
      <c r="AV19" s="657">
        <v>100.0</v>
      </c>
      <c r="AW19" s="382">
        <v>0.0</v>
      </c>
      <c r="AX19" s="658">
        <v>100.0</v>
      </c>
      <c r="AY19" s="393" t="s">
        <v>3051</v>
      </c>
    </row>
    <row r="20">
      <c r="A20" s="554" t="s">
        <v>7115</v>
      </c>
      <c r="B20" s="480" t="s">
        <v>5164</v>
      </c>
      <c r="C20" s="433">
        <v>46174.0</v>
      </c>
      <c r="D20" s="434" t="s">
        <v>7146</v>
      </c>
      <c r="E20" s="363" t="s">
        <v>7147</v>
      </c>
      <c r="F20" s="367"/>
      <c r="G20" s="365"/>
      <c r="H20" s="368"/>
      <c r="I20" s="655"/>
      <c r="J20" s="365"/>
      <c r="K20" s="366"/>
      <c r="L20" s="367"/>
      <c r="M20" s="365"/>
      <c r="N20" s="368"/>
      <c r="O20" s="655"/>
      <c r="P20" s="365"/>
      <c r="Q20" s="366"/>
      <c r="R20" s="367"/>
      <c r="S20" s="365"/>
      <c r="T20" s="368"/>
      <c r="U20" s="655"/>
      <c r="V20" s="365"/>
      <c r="W20" s="366"/>
      <c r="X20" s="364"/>
      <c r="Y20" s="365"/>
      <c r="Z20" s="368"/>
      <c r="AA20" s="655"/>
      <c r="AB20" s="365"/>
      <c r="AC20" s="366"/>
      <c r="AD20" s="364"/>
      <c r="AE20" s="365"/>
      <c r="AF20" s="368"/>
      <c r="AG20" s="655"/>
      <c r="AH20" s="365"/>
      <c r="AI20" s="366"/>
      <c r="AJ20" s="364"/>
      <c r="AK20" s="365"/>
      <c r="AL20" s="368"/>
      <c r="AM20" s="655"/>
      <c r="AN20" s="365"/>
      <c r="AO20" s="366"/>
      <c r="AP20" s="369" t="s">
        <v>470</v>
      </c>
      <c r="AQ20" s="481"/>
      <c r="AR20" s="380" t="s">
        <v>2914</v>
      </c>
      <c r="AS20" s="653" t="s">
        <v>7472</v>
      </c>
      <c r="AT20" s="353"/>
      <c r="AU20" s="382">
        <v>0.0</v>
      </c>
      <c r="AV20" s="657">
        <v>100.0</v>
      </c>
      <c r="AW20" s="382">
        <v>0.0</v>
      </c>
      <c r="AX20" s="658">
        <v>100.0</v>
      </c>
      <c r="AY20" s="393" t="s">
        <v>3051</v>
      </c>
    </row>
    <row r="21">
      <c r="A21" s="554" t="s">
        <v>7115</v>
      </c>
      <c r="B21" s="480" t="s">
        <v>5164</v>
      </c>
      <c r="C21" s="433">
        <v>46174.0</v>
      </c>
      <c r="D21" s="434" t="s">
        <v>7148</v>
      </c>
      <c r="E21" s="363" t="s">
        <v>7149</v>
      </c>
      <c r="F21" s="367"/>
      <c r="G21" s="365">
        <v>1.0</v>
      </c>
      <c r="H21" s="368"/>
      <c r="I21" s="655"/>
      <c r="J21" s="365"/>
      <c r="K21" s="366"/>
      <c r="L21" s="367"/>
      <c r="M21" s="365"/>
      <c r="N21" s="368"/>
      <c r="O21" s="655"/>
      <c r="P21" s="365"/>
      <c r="Q21" s="366"/>
      <c r="R21" s="367"/>
      <c r="S21" s="365">
        <v>1.0</v>
      </c>
      <c r="T21" s="368"/>
      <c r="U21" s="655"/>
      <c r="V21" s="365"/>
      <c r="W21" s="366"/>
      <c r="X21" s="364"/>
      <c r="Y21" s="365"/>
      <c r="Z21" s="368"/>
      <c r="AA21" s="655"/>
      <c r="AB21" s="365"/>
      <c r="AC21" s="366"/>
      <c r="AD21" s="364"/>
      <c r="AE21" s="365"/>
      <c r="AF21" s="368"/>
      <c r="AG21" s="655"/>
      <c r="AH21" s="365"/>
      <c r="AI21" s="366"/>
      <c r="AJ21" s="364"/>
      <c r="AK21" s="365"/>
      <c r="AL21" s="368"/>
      <c r="AM21" s="655"/>
      <c r="AN21" s="365"/>
      <c r="AO21" s="366"/>
      <c r="AP21" s="369" t="s">
        <v>1929</v>
      </c>
      <c r="AQ21" s="481"/>
      <c r="AR21" s="380" t="s">
        <v>8339</v>
      </c>
      <c r="AS21" s="653" t="s">
        <v>7472</v>
      </c>
      <c r="AT21" s="353"/>
      <c r="AU21" s="382">
        <v>6.0</v>
      </c>
      <c r="AV21" s="657">
        <v>94.0</v>
      </c>
      <c r="AW21" s="382">
        <v>0.0</v>
      </c>
      <c r="AX21" s="658">
        <v>100.0</v>
      </c>
      <c r="AY21" s="393" t="s">
        <v>3051</v>
      </c>
    </row>
    <row r="22">
      <c r="A22" s="554" t="s">
        <v>7115</v>
      </c>
      <c r="B22" s="480" t="s">
        <v>5164</v>
      </c>
      <c r="C22" s="580">
        <v>46174.0</v>
      </c>
      <c r="D22" s="674" t="s">
        <v>7150</v>
      </c>
      <c r="E22" s="363" t="s">
        <v>7151</v>
      </c>
      <c r="F22" s="367"/>
      <c r="G22" s="365"/>
      <c r="H22" s="368"/>
      <c r="I22" s="655"/>
      <c r="J22" s="365"/>
      <c r="K22" s="366"/>
      <c r="L22" s="367"/>
      <c r="M22" s="365"/>
      <c r="N22" s="368"/>
      <c r="O22" s="655"/>
      <c r="P22" s="365"/>
      <c r="Q22" s="366"/>
      <c r="R22" s="367"/>
      <c r="S22" s="365"/>
      <c r="T22" s="368"/>
      <c r="U22" s="655"/>
      <c r="V22" s="365"/>
      <c r="W22" s="366"/>
      <c r="X22" s="364">
        <v>2.0</v>
      </c>
      <c r="Y22" s="365">
        <v>2.0</v>
      </c>
      <c r="Z22" s="368"/>
      <c r="AA22" s="655"/>
      <c r="AB22" s="365"/>
      <c r="AC22" s="366"/>
      <c r="AD22" s="364"/>
      <c r="AE22" s="365"/>
      <c r="AF22" s="368"/>
      <c r="AG22" s="655"/>
      <c r="AH22" s="365"/>
      <c r="AI22" s="366"/>
      <c r="AJ22" s="364"/>
      <c r="AK22" s="365"/>
      <c r="AL22" s="368"/>
      <c r="AM22" s="655"/>
      <c r="AN22" s="365"/>
      <c r="AO22" s="366"/>
      <c r="AP22" s="369" t="s">
        <v>2913</v>
      </c>
      <c r="AQ22" s="481" t="s">
        <v>1152</v>
      </c>
      <c r="AR22" s="380" t="s">
        <v>8340</v>
      </c>
      <c r="AS22" s="653" t="s">
        <v>7472</v>
      </c>
      <c r="AT22" s="353"/>
      <c r="AU22" s="382">
        <v>14.0</v>
      </c>
      <c r="AV22" s="657">
        <v>86.0</v>
      </c>
      <c r="AW22" s="382">
        <v>0.0</v>
      </c>
      <c r="AX22" s="658">
        <v>100.0</v>
      </c>
      <c r="AY22" s="393" t="s">
        <v>3051</v>
      </c>
    </row>
    <row r="23">
      <c r="A23" s="554" t="s">
        <v>7115</v>
      </c>
      <c r="B23" s="480" t="s">
        <v>5164</v>
      </c>
      <c r="C23" s="433">
        <v>46174.0</v>
      </c>
      <c r="D23" s="434" t="s">
        <v>7152</v>
      </c>
      <c r="E23" s="363" t="s">
        <v>7153</v>
      </c>
      <c r="F23" s="367"/>
      <c r="G23" s="365"/>
      <c r="H23" s="368"/>
      <c r="I23" s="655"/>
      <c r="J23" s="365"/>
      <c r="K23" s="366"/>
      <c r="L23" s="367"/>
      <c r="M23" s="365"/>
      <c r="N23" s="368"/>
      <c r="O23" s="655"/>
      <c r="P23" s="365"/>
      <c r="Q23" s="366"/>
      <c r="R23" s="367"/>
      <c r="S23" s="365"/>
      <c r="T23" s="368"/>
      <c r="U23" s="655"/>
      <c r="V23" s="365"/>
      <c r="W23" s="366"/>
      <c r="X23" s="364"/>
      <c r="Y23" s="365"/>
      <c r="Z23" s="368"/>
      <c r="AA23" s="655"/>
      <c r="AB23" s="365"/>
      <c r="AC23" s="366"/>
      <c r="AD23" s="364"/>
      <c r="AE23" s="365"/>
      <c r="AF23" s="368"/>
      <c r="AG23" s="655"/>
      <c r="AH23" s="365"/>
      <c r="AI23" s="366"/>
      <c r="AJ23" s="364"/>
      <c r="AK23" s="365"/>
      <c r="AL23" s="368"/>
      <c r="AM23" s="655"/>
      <c r="AN23" s="365"/>
      <c r="AO23" s="366"/>
      <c r="AP23" s="369" t="s">
        <v>2910</v>
      </c>
      <c r="AQ23" s="481"/>
      <c r="AR23" s="380" t="s">
        <v>2914</v>
      </c>
      <c r="AS23" s="653" t="s">
        <v>7472</v>
      </c>
      <c r="AT23" s="353"/>
      <c r="AU23" s="382">
        <v>0.0</v>
      </c>
      <c r="AV23" s="657">
        <v>100.0</v>
      </c>
      <c r="AW23" s="382">
        <v>0.0</v>
      </c>
      <c r="AX23" s="658">
        <v>100.0</v>
      </c>
      <c r="AY23" s="393" t="s">
        <v>3051</v>
      </c>
    </row>
    <row r="24">
      <c r="A24" s="554" t="s">
        <v>7115</v>
      </c>
      <c r="B24" s="480" t="s">
        <v>5164</v>
      </c>
      <c r="C24" s="433">
        <v>46174.0</v>
      </c>
      <c r="D24" s="434" t="s">
        <v>7154</v>
      </c>
      <c r="E24" s="363" t="s">
        <v>7155</v>
      </c>
      <c r="F24" s="367"/>
      <c r="G24" s="365"/>
      <c r="H24" s="368"/>
      <c r="I24" s="655"/>
      <c r="J24" s="365"/>
      <c r="K24" s="366"/>
      <c r="L24" s="367"/>
      <c r="M24" s="365"/>
      <c r="N24" s="368"/>
      <c r="O24" s="655"/>
      <c r="P24" s="365"/>
      <c r="Q24" s="366"/>
      <c r="R24" s="367"/>
      <c r="S24" s="365"/>
      <c r="T24" s="368"/>
      <c r="U24" s="655"/>
      <c r="V24" s="365"/>
      <c r="W24" s="366"/>
      <c r="X24" s="364"/>
      <c r="Y24" s="365"/>
      <c r="Z24" s="368"/>
      <c r="AA24" s="655"/>
      <c r="AB24" s="365"/>
      <c r="AC24" s="366"/>
      <c r="AD24" s="364"/>
      <c r="AE24" s="365"/>
      <c r="AF24" s="368"/>
      <c r="AG24" s="655"/>
      <c r="AH24" s="365"/>
      <c r="AI24" s="366"/>
      <c r="AJ24" s="364"/>
      <c r="AK24" s="365"/>
      <c r="AL24" s="368"/>
      <c r="AM24" s="655"/>
      <c r="AN24" s="365"/>
      <c r="AO24" s="366"/>
      <c r="AP24" s="369" t="s">
        <v>1292</v>
      </c>
      <c r="AQ24" s="481"/>
      <c r="AR24" s="380" t="s">
        <v>2914</v>
      </c>
      <c r="AS24" s="653" t="s">
        <v>7472</v>
      </c>
      <c r="AT24" s="353"/>
      <c r="AU24" s="382">
        <v>0.0</v>
      </c>
      <c r="AV24" s="657">
        <v>100.0</v>
      </c>
      <c r="AW24" s="382">
        <v>0.0</v>
      </c>
      <c r="AX24" s="658">
        <v>100.0</v>
      </c>
      <c r="AY24" s="393" t="s">
        <v>3051</v>
      </c>
    </row>
    <row r="25">
      <c r="A25" s="554" t="s">
        <v>7115</v>
      </c>
      <c r="B25" s="480" t="s">
        <v>5164</v>
      </c>
      <c r="C25" s="433">
        <v>46174.0</v>
      </c>
      <c r="D25" s="434" t="s">
        <v>7156</v>
      </c>
      <c r="E25" s="363" t="s">
        <v>7157</v>
      </c>
      <c r="F25" s="367"/>
      <c r="G25" s="365"/>
      <c r="H25" s="368">
        <v>1.0</v>
      </c>
      <c r="I25" s="655"/>
      <c r="J25" s="365"/>
      <c r="K25" s="366"/>
      <c r="L25" s="367"/>
      <c r="M25" s="365"/>
      <c r="N25" s="368"/>
      <c r="O25" s="655"/>
      <c r="P25" s="365"/>
      <c r="Q25" s="366"/>
      <c r="R25" s="367"/>
      <c r="S25" s="365"/>
      <c r="T25" s="368"/>
      <c r="U25" s="655"/>
      <c r="V25" s="365"/>
      <c r="W25" s="366"/>
      <c r="X25" s="364"/>
      <c r="Y25" s="365"/>
      <c r="Z25" s="368"/>
      <c r="AA25" s="655"/>
      <c r="AB25" s="365"/>
      <c r="AC25" s="366"/>
      <c r="AD25" s="364"/>
      <c r="AE25" s="365"/>
      <c r="AF25" s="368"/>
      <c r="AG25" s="655"/>
      <c r="AH25" s="365"/>
      <c r="AI25" s="366"/>
      <c r="AJ25" s="364"/>
      <c r="AK25" s="365"/>
      <c r="AL25" s="368"/>
      <c r="AM25" s="655"/>
      <c r="AN25" s="365"/>
      <c r="AO25" s="366"/>
      <c r="AP25" s="369" t="s">
        <v>843</v>
      </c>
      <c r="AQ25" s="481"/>
      <c r="AR25" s="380" t="s">
        <v>8341</v>
      </c>
      <c r="AS25" s="653" t="s">
        <v>7472</v>
      </c>
      <c r="AT25" s="353"/>
      <c r="AU25" s="382">
        <v>2.0</v>
      </c>
      <c r="AV25" s="657">
        <v>98.0</v>
      </c>
      <c r="AW25" s="382">
        <v>0.0</v>
      </c>
      <c r="AX25" s="658">
        <v>100.0</v>
      </c>
      <c r="AY25" s="393" t="s">
        <v>3051</v>
      </c>
    </row>
    <row r="26">
      <c r="A26" s="554" t="s">
        <v>7115</v>
      </c>
      <c r="B26" s="480" t="s">
        <v>5164</v>
      </c>
      <c r="C26" s="433">
        <v>46174.0</v>
      </c>
      <c r="D26" s="434" t="s">
        <v>7158</v>
      </c>
      <c r="E26" s="363" t="s">
        <v>7159</v>
      </c>
      <c r="F26" s="367"/>
      <c r="G26" s="365"/>
      <c r="H26" s="368"/>
      <c r="I26" s="655"/>
      <c r="J26" s="365"/>
      <c r="K26" s="366"/>
      <c r="L26" s="367"/>
      <c r="M26" s="365"/>
      <c r="N26" s="368"/>
      <c r="O26" s="655"/>
      <c r="P26" s="365"/>
      <c r="Q26" s="366"/>
      <c r="R26" s="367"/>
      <c r="S26" s="365"/>
      <c r="T26" s="368"/>
      <c r="U26" s="655"/>
      <c r="V26" s="365"/>
      <c r="W26" s="366"/>
      <c r="X26" s="364"/>
      <c r="Y26" s="365"/>
      <c r="Z26" s="368"/>
      <c r="AA26" s="655"/>
      <c r="AB26" s="365"/>
      <c r="AC26" s="366"/>
      <c r="AD26" s="364"/>
      <c r="AE26" s="365"/>
      <c r="AF26" s="368"/>
      <c r="AG26" s="655"/>
      <c r="AH26" s="365"/>
      <c r="AI26" s="366"/>
      <c r="AJ26" s="364"/>
      <c r="AK26" s="365"/>
      <c r="AL26" s="368"/>
      <c r="AM26" s="655"/>
      <c r="AN26" s="365"/>
      <c r="AO26" s="366"/>
      <c r="AP26" s="369" t="s">
        <v>2059</v>
      </c>
      <c r="AQ26" s="481"/>
      <c r="AR26" s="380" t="s">
        <v>2914</v>
      </c>
      <c r="AS26" s="653" t="s">
        <v>7472</v>
      </c>
      <c r="AT26" s="353"/>
      <c r="AU26" s="382">
        <v>0.0</v>
      </c>
      <c r="AV26" s="657">
        <v>100.0</v>
      </c>
      <c r="AW26" s="382">
        <v>0.0</v>
      </c>
      <c r="AX26" s="658">
        <v>100.0</v>
      </c>
      <c r="AY26" s="393" t="s">
        <v>3051</v>
      </c>
    </row>
    <row r="27">
      <c r="A27" s="554" t="s">
        <v>7115</v>
      </c>
      <c r="B27" s="480" t="s">
        <v>5164</v>
      </c>
      <c r="C27" s="433">
        <v>46174.0</v>
      </c>
      <c r="D27" s="434" t="s">
        <v>7160</v>
      </c>
      <c r="E27" s="363" t="s">
        <v>7161</v>
      </c>
      <c r="F27" s="367"/>
      <c r="G27" s="365"/>
      <c r="H27" s="368"/>
      <c r="I27" s="655"/>
      <c r="J27" s="365"/>
      <c r="K27" s="366"/>
      <c r="L27" s="367"/>
      <c r="M27" s="365"/>
      <c r="N27" s="368"/>
      <c r="O27" s="655"/>
      <c r="P27" s="365"/>
      <c r="Q27" s="366"/>
      <c r="R27" s="367"/>
      <c r="S27" s="365"/>
      <c r="T27" s="368"/>
      <c r="U27" s="655"/>
      <c r="V27" s="365"/>
      <c r="W27" s="366"/>
      <c r="X27" s="364"/>
      <c r="Y27" s="365"/>
      <c r="Z27" s="368"/>
      <c r="AA27" s="655"/>
      <c r="AB27" s="365"/>
      <c r="AC27" s="366"/>
      <c r="AD27" s="364"/>
      <c r="AE27" s="365"/>
      <c r="AF27" s="368"/>
      <c r="AG27" s="655"/>
      <c r="AH27" s="365"/>
      <c r="AI27" s="366"/>
      <c r="AJ27" s="364"/>
      <c r="AK27" s="365"/>
      <c r="AL27" s="368"/>
      <c r="AM27" s="655"/>
      <c r="AN27" s="365"/>
      <c r="AO27" s="366"/>
      <c r="AP27" s="369" t="s">
        <v>2308</v>
      </c>
      <c r="AQ27" s="481"/>
      <c r="AR27" s="380" t="s">
        <v>2914</v>
      </c>
      <c r="AS27" s="653" t="s">
        <v>7472</v>
      </c>
      <c r="AT27" s="353"/>
      <c r="AU27" s="382">
        <v>0.0</v>
      </c>
      <c r="AV27" s="657">
        <v>100.0</v>
      </c>
      <c r="AW27" s="382">
        <v>0.0</v>
      </c>
      <c r="AX27" s="658">
        <v>100.0</v>
      </c>
      <c r="AY27" s="393" t="s">
        <v>3051</v>
      </c>
    </row>
    <row r="28">
      <c r="A28" s="554" t="s">
        <v>7115</v>
      </c>
      <c r="B28" s="480" t="s">
        <v>5164</v>
      </c>
      <c r="C28" s="433">
        <v>46174.0</v>
      </c>
      <c r="D28" s="434" t="s">
        <v>7162</v>
      </c>
      <c r="E28" s="363" t="s">
        <v>7163</v>
      </c>
      <c r="F28" s="367"/>
      <c r="G28" s="365"/>
      <c r="H28" s="368"/>
      <c r="I28" s="655"/>
      <c r="J28" s="365"/>
      <c r="K28" s="366"/>
      <c r="L28" s="367"/>
      <c r="M28" s="365"/>
      <c r="N28" s="368"/>
      <c r="O28" s="655"/>
      <c r="P28" s="365"/>
      <c r="Q28" s="366"/>
      <c r="R28" s="367"/>
      <c r="S28" s="365">
        <v>1.0</v>
      </c>
      <c r="T28" s="368"/>
      <c r="U28" s="655"/>
      <c r="V28" s="365"/>
      <c r="W28" s="366"/>
      <c r="X28" s="364"/>
      <c r="Y28" s="365"/>
      <c r="Z28" s="368"/>
      <c r="AA28" s="655"/>
      <c r="AB28" s="365"/>
      <c r="AC28" s="366"/>
      <c r="AD28" s="364"/>
      <c r="AE28" s="365"/>
      <c r="AF28" s="368"/>
      <c r="AG28" s="655"/>
      <c r="AH28" s="365"/>
      <c r="AI28" s="366"/>
      <c r="AJ28" s="364"/>
      <c r="AK28" s="365"/>
      <c r="AL28" s="368"/>
      <c r="AM28" s="655"/>
      <c r="AN28" s="365"/>
      <c r="AO28" s="366"/>
      <c r="AP28" s="369" t="s">
        <v>2889</v>
      </c>
      <c r="AQ28" s="481"/>
      <c r="AR28" s="380" t="s">
        <v>8342</v>
      </c>
      <c r="AS28" s="653" t="s">
        <v>7472</v>
      </c>
      <c r="AT28" s="353"/>
      <c r="AU28" s="382">
        <v>3.0</v>
      </c>
      <c r="AV28" s="657">
        <v>97.0</v>
      </c>
      <c r="AW28" s="382">
        <v>0.0</v>
      </c>
      <c r="AX28" s="658">
        <v>100.0</v>
      </c>
      <c r="AY28" s="393" t="s">
        <v>3051</v>
      </c>
    </row>
    <row r="29">
      <c r="A29" s="554" t="s">
        <v>7115</v>
      </c>
      <c r="B29" s="480" t="s">
        <v>5164</v>
      </c>
      <c r="C29" s="433">
        <v>46174.0</v>
      </c>
      <c r="D29" s="434" t="s">
        <v>7164</v>
      </c>
      <c r="E29" s="363" t="s">
        <v>7165</v>
      </c>
      <c r="F29" s="367"/>
      <c r="G29" s="365"/>
      <c r="H29" s="368"/>
      <c r="I29" s="655"/>
      <c r="J29" s="365"/>
      <c r="K29" s="366"/>
      <c r="L29" s="367"/>
      <c r="M29" s="365"/>
      <c r="N29" s="368"/>
      <c r="O29" s="655"/>
      <c r="P29" s="365"/>
      <c r="Q29" s="366"/>
      <c r="R29" s="367"/>
      <c r="S29" s="365"/>
      <c r="T29" s="368"/>
      <c r="U29" s="655"/>
      <c r="V29" s="365"/>
      <c r="W29" s="366"/>
      <c r="X29" s="364"/>
      <c r="Y29" s="365"/>
      <c r="Z29" s="368"/>
      <c r="AA29" s="655"/>
      <c r="AB29" s="365"/>
      <c r="AC29" s="366"/>
      <c r="AD29" s="364"/>
      <c r="AE29" s="365"/>
      <c r="AF29" s="368"/>
      <c r="AG29" s="655"/>
      <c r="AH29" s="365"/>
      <c r="AI29" s="366"/>
      <c r="AJ29" s="364"/>
      <c r="AK29" s="365"/>
      <c r="AL29" s="368"/>
      <c r="AM29" s="655"/>
      <c r="AN29" s="365"/>
      <c r="AO29" s="366"/>
      <c r="AP29" s="369" t="s">
        <v>1575</v>
      </c>
      <c r="AQ29" s="481"/>
      <c r="AR29" s="380" t="s">
        <v>2914</v>
      </c>
      <c r="AS29" s="653" t="s">
        <v>7472</v>
      </c>
      <c r="AT29" s="353"/>
      <c r="AU29" s="382">
        <v>0.0</v>
      </c>
      <c r="AV29" s="657">
        <v>100.0</v>
      </c>
      <c r="AW29" s="382">
        <v>0.0</v>
      </c>
      <c r="AX29" s="658">
        <v>100.0</v>
      </c>
      <c r="AY29" s="393" t="s">
        <v>3051</v>
      </c>
    </row>
    <row r="30">
      <c r="A30" s="554" t="s">
        <v>7115</v>
      </c>
      <c r="B30" s="480" t="s">
        <v>5164</v>
      </c>
      <c r="C30" s="433">
        <v>46174.0</v>
      </c>
      <c r="D30" s="434" t="s">
        <v>7166</v>
      </c>
      <c r="E30" s="363" t="s">
        <v>7167</v>
      </c>
      <c r="F30" s="367">
        <v>1.0</v>
      </c>
      <c r="G30" s="365"/>
      <c r="H30" s="368"/>
      <c r="I30" s="655"/>
      <c r="J30" s="365"/>
      <c r="K30" s="366"/>
      <c r="L30" s="367"/>
      <c r="M30" s="365"/>
      <c r="N30" s="368"/>
      <c r="O30" s="655"/>
      <c r="P30" s="365"/>
      <c r="Q30" s="366"/>
      <c r="R30" s="367"/>
      <c r="S30" s="365"/>
      <c r="T30" s="368"/>
      <c r="U30" s="655"/>
      <c r="V30" s="365"/>
      <c r="W30" s="366"/>
      <c r="X30" s="364"/>
      <c r="Y30" s="365"/>
      <c r="Z30" s="368"/>
      <c r="AA30" s="655"/>
      <c r="AB30" s="365"/>
      <c r="AC30" s="366"/>
      <c r="AD30" s="364"/>
      <c r="AE30" s="365"/>
      <c r="AF30" s="368"/>
      <c r="AG30" s="655"/>
      <c r="AH30" s="365"/>
      <c r="AI30" s="366"/>
      <c r="AJ30" s="364"/>
      <c r="AK30" s="365"/>
      <c r="AL30" s="368"/>
      <c r="AM30" s="655"/>
      <c r="AN30" s="365"/>
      <c r="AO30" s="366"/>
      <c r="AP30" s="369" t="s">
        <v>3015</v>
      </c>
      <c r="AQ30" s="481"/>
      <c r="AR30" s="380" t="s">
        <v>8343</v>
      </c>
      <c r="AS30" s="653" t="s">
        <v>7472</v>
      </c>
      <c r="AT30" s="353"/>
      <c r="AU30" s="382">
        <v>4.0</v>
      </c>
      <c r="AV30" s="657">
        <v>96.0</v>
      </c>
      <c r="AW30" s="382">
        <v>0.0</v>
      </c>
      <c r="AX30" s="658">
        <v>100.0</v>
      </c>
      <c r="AY30" s="393" t="s">
        <v>3051</v>
      </c>
    </row>
    <row r="31">
      <c r="A31" s="554" t="s">
        <v>7115</v>
      </c>
      <c r="B31" s="480" t="s">
        <v>5164</v>
      </c>
      <c r="C31" s="433">
        <v>46174.0</v>
      </c>
      <c r="D31" s="434" t="s">
        <v>7168</v>
      </c>
      <c r="E31" s="363" t="s">
        <v>7169</v>
      </c>
      <c r="F31" s="367"/>
      <c r="G31" s="365"/>
      <c r="H31" s="368"/>
      <c r="I31" s="655"/>
      <c r="J31" s="365"/>
      <c r="K31" s="366"/>
      <c r="L31" s="367"/>
      <c r="M31" s="365"/>
      <c r="N31" s="368"/>
      <c r="O31" s="655"/>
      <c r="P31" s="365"/>
      <c r="Q31" s="366"/>
      <c r="R31" s="367"/>
      <c r="S31" s="365"/>
      <c r="T31" s="368"/>
      <c r="U31" s="655"/>
      <c r="V31" s="365"/>
      <c r="W31" s="366"/>
      <c r="X31" s="364"/>
      <c r="Y31" s="365"/>
      <c r="Z31" s="368"/>
      <c r="AA31" s="655"/>
      <c r="AB31" s="365"/>
      <c r="AC31" s="366"/>
      <c r="AD31" s="364"/>
      <c r="AE31" s="365"/>
      <c r="AF31" s="368"/>
      <c r="AG31" s="655"/>
      <c r="AH31" s="365"/>
      <c r="AI31" s="366"/>
      <c r="AJ31" s="364"/>
      <c r="AK31" s="365"/>
      <c r="AL31" s="368"/>
      <c r="AM31" s="655"/>
      <c r="AN31" s="365"/>
      <c r="AO31" s="366"/>
      <c r="AP31" s="369" t="s">
        <v>754</v>
      </c>
      <c r="AQ31" s="481"/>
      <c r="AR31" s="380" t="s">
        <v>2914</v>
      </c>
      <c r="AS31" s="653" t="s">
        <v>7472</v>
      </c>
      <c r="AT31" s="353"/>
      <c r="AU31" s="382">
        <v>0.0</v>
      </c>
      <c r="AV31" s="657">
        <v>100.0</v>
      </c>
      <c r="AW31" s="382">
        <v>0.0</v>
      </c>
      <c r="AX31" s="658">
        <v>100.0</v>
      </c>
      <c r="AY31" s="393" t="s">
        <v>3051</v>
      </c>
    </row>
    <row r="32">
      <c r="A32" s="554" t="s">
        <v>7115</v>
      </c>
      <c r="B32" s="480" t="s">
        <v>5164</v>
      </c>
      <c r="C32" s="433">
        <v>46174.0</v>
      </c>
      <c r="D32" s="434" t="s">
        <v>7170</v>
      </c>
      <c r="E32" s="363" t="s">
        <v>7171</v>
      </c>
      <c r="F32" s="367"/>
      <c r="G32" s="365">
        <v>1.0</v>
      </c>
      <c r="H32" s="368"/>
      <c r="I32" s="655"/>
      <c r="J32" s="365"/>
      <c r="K32" s="366"/>
      <c r="L32" s="367"/>
      <c r="M32" s="365"/>
      <c r="N32" s="368"/>
      <c r="O32" s="655"/>
      <c r="P32" s="365"/>
      <c r="Q32" s="366"/>
      <c r="R32" s="367"/>
      <c r="S32" s="365"/>
      <c r="T32" s="368"/>
      <c r="U32" s="655"/>
      <c r="V32" s="365"/>
      <c r="W32" s="366"/>
      <c r="X32" s="364"/>
      <c r="Y32" s="365"/>
      <c r="Z32" s="368"/>
      <c r="AA32" s="655"/>
      <c r="AB32" s="365"/>
      <c r="AC32" s="366"/>
      <c r="AD32" s="364"/>
      <c r="AE32" s="365"/>
      <c r="AF32" s="368"/>
      <c r="AG32" s="655"/>
      <c r="AH32" s="365"/>
      <c r="AI32" s="366"/>
      <c r="AJ32" s="364"/>
      <c r="AK32" s="365"/>
      <c r="AL32" s="368"/>
      <c r="AM32" s="655"/>
      <c r="AN32" s="365"/>
      <c r="AO32" s="366"/>
      <c r="AP32" s="369" t="s">
        <v>263</v>
      </c>
      <c r="AQ32" s="506"/>
      <c r="AR32" s="380" t="s">
        <v>8344</v>
      </c>
      <c r="AS32" s="653" t="s">
        <v>7472</v>
      </c>
      <c r="AT32" s="353"/>
      <c r="AU32" s="382">
        <v>3.0</v>
      </c>
      <c r="AV32" s="657">
        <v>97.0</v>
      </c>
      <c r="AW32" s="382">
        <v>0.0</v>
      </c>
      <c r="AX32" s="658">
        <v>100.0</v>
      </c>
      <c r="AY32" s="393" t="s">
        <v>3051</v>
      </c>
    </row>
    <row r="33">
      <c r="A33" s="554" t="s">
        <v>7115</v>
      </c>
      <c r="B33" s="480" t="s">
        <v>5164</v>
      </c>
      <c r="C33" s="433">
        <v>46174.0</v>
      </c>
      <c r="D33" s="434" t="s">
        <v>7172</v>
      </c>
      <c r="E33" s="363" t="s">
        <v>7173</v>
      </c>
      <c r="F33" s="367"/>
      <c r="G33" s="365"/>
      <c r="H33" s="368"/>
      <c r="I33" s="655"/>
      <c r="J33" s="365"/>
      <c r="K33" s="366"/>
      <c r="L33" s="367"/>
      <c r="M33" s="365"/>
      <c r="N33" s="368"/>
      <c r="O33" s="655"/>
      <c r="P33" s="365"/>
      <c r="Q33" s="366"/>
      <c r="R33" s="367"/>
      <c r="S33" s="365"/>
      <c r="T33" s="368"/>
      <c r="U33" s="655"/>
      <c r="V33" s="365"/>
      <c r="W33" s="366"/>
      <c r="X33" s="364"/>
      <c r="Y33" s="365"/>
      <c r="Z33" s="368"/>
      <c r="AA33" s="655"/>
      <c r="AB33" s="365"/>
      <c r="AC33" s="366"/>
      <c r="AD33" s="364"/>
      <c r="AE33" s="365"/>
      <c r="AF33" s="368"/>
      <c r="AG33" s="655"/>
      <c r="AH33" s="365"/>
      <c r="AI33" s="366"/>
      <c r="AJ33" s="364"/>
      <c r="AK33" s="365"/>
      <c r="AL33" s="368"/>
      <c r="AM33" s="655"/>
      <c r="AN33" s="365"/>
      <c r="AO33" s="366"/>
      <c r="AP33" s="369"/>
      <c r="AQ33" s="481" t="s">
        <v>3010</v>
      </c>
      <c r="AR33" s="380" t="s">
        <v>2914</v>
      </c>
      <c r="AS33" s="653" t="s">
        <v>7472</v>
      </c>
      <c r="AT33" s="353"/>
      <c r="AU33" s="382">
        <v>0.0</v>
      </c>
      <c r="AV33" s="657">
        <v>100.0</v>
      </c>
      <c r="AW33" s="382">
        <v>0.0</v>
      </c>
      <c r="AX33" s="658">
        <v>100.0</v>
      </c>
      <c r="AY33" s="393" t="s">
        <v>3051</v>
      </c>
    </row>
    <row r="34">
      <c r="A34" s="554" t="s">
        <v>7115</v>
      </c>
      <c r="B34" s="480" t="s">
        <v>5164</v>
      </c>
      <c r="C34" s="433">
        <v>46174.0</v>
      </c>
      <c r="D34" s="434" t="s">
        <v>7174</v>
      </c>
      <c r="E34" s="363" t="s">
        <v>7175</v>
      </c>
      <c r="F34" s="367"/>
      <c r="G34" s="365"/>
      <c r="H34" s="368"/>
      <c r="I34" s="655"/>
      <c r="J34" s="365"/>
      <c r="K34" s="366"/>
      <c r="L34" s="367"/>
      <c r="M34" s="365"/>
      <c r="N34" s="368"/>
      <c r="O34" s="655"/>
      <c r="P34" s="365"/>
      <c r="Q34" s="366"/>
      <c r="R34" s="367"/>
      <c r="S34" s="365"/>
      <c r="T34" s="368"/>
      <c r="U34" s="655"/>
      <c r="V34" s="365"/>
      <c r="W34" s="366"/>
      <c r="X34" s="364"/>
      <c r="Y34" s="365"/>
      <c r="Z34" s="368"/>
      <c r="AA34" s="655"/>
      <c r="AB34" s="365"/>
      <c r="AC34" s="366"/>
      <c r="AD34" s="364"/>
      <c r="AE34" s="365"/>
      <c r="AF34" s="368"/>
      <c r="AG34" s="655"/>
      <c r="AH34" s="365"/>
      <c r="AI34" s="366"/>
      <c r="AJ34" s="364"/>
      <c r="AK34" s="365"/>
      <c r="AL34" s="368"/>
      <c r="AM34" s="655"/>
      <c r="AN34" s="365"/>
      <c r="AO34" s="366"/>
      <c r="AP34" s="369"/>
      <c r="AQ34" s="481" t="s">
        <v>1591</v>
      </c>
      <c r="AR34" s="380" t="s">
        <v>2914</v>
      </c>
      <c r="AS34" s="653" t="s">
        <v>7472</v>
      </c>
      <c r="AT34" s="353"/>
      <c r="AU34" s="382">
        <v>0.0</v>
      </c>
      <c r="AV34" s="657">
        <v>100.0</v>
      </c>
      <c r="AW34" s="382">
        <v>0.0</v>
      </c>
      <c r="AX34" s="658">
        <v>100.0</v>
      </c>
      <c r="AY34" s="393" t="s">
        <v>3051</v>
      </c>
    </row>
    <row r="35">
      <c r="A35" s="554" t="s">
        <v>7115</v>
      </c>
      <c r="B35" s="480" t="s">
        <v>5164</v>
      </c>
      <c r="C35" s="433">
        <v>46174.0</v>
      </c>
      <c r="D35" s="434" t="s">
        <v>7176</v>
      </c>
      <c r="E35" s="363" t="s">
        <v>7177</v>
      </c>
      <c r="F35" s="367"/>
      <c r="G35" s="365"/>
      <c r="H35" s="368"/>
      <c r="I35" s="655"/>
      <c r="J35" s="365"/>
      <c r="K35" s="366"/>
      <c r="L35" s="367"/>
      <c r="M35" s="365"/>
      <c r="N35" s="368"/>
      <c r="O35" s="655"/>
      <c r="P35" s="365"/>
      <c r="Q35" s="366"/>
      <c r="R35" s="367"/>
      <c r="S35" s="365"/>
      <c r="T35" s="368"/>
      <c r="U35" s="655"/>
      <c r="V35" s="365"/>
      <c r="W35" s="366"/>
      <c r="X35" s="364"/>
      <c r="Y35" s="365"/>
      <c r="Z35" s="368"/>
      <c r="AA35" s="655"/>
      <c r="AB35" s="365"/>
      <c r="AC35" s="366"/>
      <c r="AD35" s="364"/>
      <c r="AE35" s="365"/>
      <c r="AF35" s="368"/>
      <c r="AG35" s="655"/>
      <c r="AH35" s="365"/>
      <c r="AI35" s="366"/>
      <c r="AJ35" s="364"/>
      <c r="AK35" s="365"/>
      <c r="AL35" s="368"/>
      <c r="AM35" s="655"/>
      <c r="AN35" s="365"/>
      <c r="AO35" s="366"/>
      <c r="AP35" s="369"/>
      <c r="AQ35" s="481" t="s">
        <v>3008</v>
      </c>
      <c r="AR35" s="380" t="s">
        <v>2914</v>
      </c>
      <c r="AS35" s="653" t="s">
        <v>7472</v>
      </c>
      <c r="AT35" s="353"/>
      <c r="AU35" s="382">
        <v>0.0</v>
      </c>
      <c r="AV35" s="657">
        <v>100.0</v>
      </c>
      <c r="AW35" s="382">
        <v>0.0</v>
      </c>
      <c r="AX35" s="658">
        <v>100.0</v>
      </c>
      <c r="AY35" s="393" t="s">
        <v>3051</v>
      </c>
    </row>
    <row r="36">
      <c r="A36" s="554" t="s">
        <v>7115</v>
      </c>
      <c r="B36" s="480" t="s">
        <v>5164</v>
      </c>
      <c r="C36" s="433">
        <v>46174.0</v>
      </c>
      <c r="D36" s="434" t="s">
        <v>7178</v>
      </c>
      <c r="E36" s="363" t="s">
        <v>7179</v>
      </c>
      <c r="F36" s="367"/>
      <c r="G36" s="365"/>
      <c r="H36" s="368"/>
      <c r="I36" s="655"/>
      <c r="J36" s="365"/>
      <c r="K36" s="366"/>
      <c r="L36" s="367"/>
      <c r="M36" s="365"/>
      <c r="N36" s="368"/>
      <c r="O36" s="655"/>
      <c r="P36" s="365"/>
      <c r="Q36" s="366"/>
      <c r="R36" s="367"/>
      <c r="S36" s="365"/>
      <c r="T36" s="368"/>
      <c r="U36" s="655"/>
      <c r="V36" s="365"/>
      <c r="W36" s="366"/>
      <c r="X36" s="364"/>
      <c r="Y36" s="365"/>
      <c r="Z36" s="368"/>
      <c r="AA36" s="655"/>
      <c r="AB36" s="365">
        <v>1.0</v>
      </c>
      <c r="AC36" s="366"/>
      <c r="AD36" s="364"/>
      <c r="AE36" s="365"/>
      <c r="AF36" s="368"/>
      <c r="AG36" s="655"/>
      <c r="AH36" s="365"/>
      <c r="AI36" s="366"/>
      <c r="AJ36" s="364"/>
      <c r="AK36" s="365"/>
      <c r="AL36" s="368"/>
      <c r="AM36" s="655"/>
      <c r="AN36" s="365"/>
      <c r="AO36" s="366"/>
      <c r="AP36" s="369"/>
      <c r="AQ36" s="481" t="s">
        <v>3022</v>
      </c>
      <c r="AR36" s="380" t="s">
        <v>8345</v>
      </c>
      <c r="AS36" s="653" t="s">
        <v>7472</v>
      </c>
      <c r="AT36" s="353"/>
      <c r="AU36" s="382">
        <v>0.0</v>
      </c>
      <c r="AV36" s="657">
        <v>100.0</v>
      </c>
      <c r="AW36" s="382">
        <v>3.0</v>
      </c>
      <c r="AX36" s="658">
        <v>97.0</v>
      </c>
      <c r="AY36" s="393" t="s">
        <v>3051</v>
      </c>
    </row>
    <row r="37">
      <c r="A37" s="554" t="s">
        <v>7115</v>
      </c>
      <c r="B37" s="480" t="s">
        <v>5164</v>
      </c>
      <c r="C37" s="433">
        <v>46174.0</v>
      </c>
      <c r="D37" s="434" t="s">
        <v>7180</v>
      </c>
      <c r="E37" s="363" t="s">
        <v>7181</v>
      </c>
      <c r="F37" s="367"/>
      <c r="G37" s="365"/>
      <c r="H37" s="368"/>
      <c r="I37" s="655"/>
      <c r="J37" s="365"/>
      <c r="K37" s="366"/>
      <c r="L37" s="367"/>
      <c r="M37" s="365"/>
      <c r="N37" s="368"/>
      <c r="O37" s="655"/>
      <c r="P37" s="365"/>
      <c r="Q37" s="366"/>
      <c r="R37" s="367"/>
      <c r="S37" s="365"/>
      <c r="T37" s="368"/>
      <c r="U37" s="655"/>
      <c r="V37" s="365"/>
      <c r="W37" s="366"/>
      <c r="X37" s="364"/>
      <c r="Y37" s="365"/>
      <c r="Z37" s="368"/>
      <c r="AA37" s="655"/>
      <c r="AB37" s="365"/>
      <c r="AC37" s="366"/>
      <c r="AD37" s="364"/>
      <c r="AE37" s="365"/>
      <c r="AF37" s="368"/>
      <c r="AG37" s="655"/>
      <c r="AH37" s="365"/>
      <c r="AI37" s="366"/>
      <c r="AJ37" s="364"/>
      <c r="AK37" s="365"/>
      <c r="AL37" s="368"/>
      <c r="AM37" s="655"/>
      <c r="AN37" s="365"/>
      <c r="AO37" s="366"/>
      <c r="AP37" s="369"/>
      <c r="AQ37" s="481" t="s">
        <v>3039</v>
      </c>
      <c r="AR37" s="380" t="s">
        <v>2914</v>
      </c>
      <c r="AS37" s="653" t="s">
        <v>7472</v>
      </c>
      <c r="AT37" s="353"/>
      <c r="AU37" s="382">
        <v>0.0</v>
      </c>
      <c r="AV37" s="657">
        <v>100.0</v>
      </c>
      <c r="AW37" s="382">
        <v>0.0</v>
      </c>
      <c r="AX37" s="658">
        <v>100.0</v>
      </c>
      <c r="AY37" s="393" t="s">
        <v>3051</v>
      </c>
    </row>
    <row r="38">
      <c r="A38" s="554" t="s">
        <v>7115</v>
      </c>
      <c r="B38" s="480" t="s">
        <v>5164</v>
      </c>
      <c r="C38" s="433">
        <v>46174.0</v>
      </c>
      <c r="D38" s="434" t="s">
        <v>7182</v>
      </c>
      <c r="E38" s="363" t="s">
        <v>7183</v>
      </c>
      <c r="F38" s="367"/>
      <c r="G38" s="365"/>
      <c r="H38" s="368"/>
      <c r="I38" s="655"/>
      <c r="J38" s="365"/>
      <c r="K38" s="366"/>
      <c r="L38" s="367"/>
      <c r="M38" s="365"/>
      <c r="N38" s="368"/>
      <c r="O38" s="655"/>
      <c r="P38" s="365"/>
      <c r="Q38" s="366"/>
      <c r="R38" s="367"/>
      <c r="S38" s="365"/>
      <c r="T38" s="368"/>
      <c r="U38" s="655"/>
      <c r="V38" s="365"/>
      <c r="W38" s="366"/>
      <c r="X38" s="364"/>
      <c r="Y38" s="365"/>
      <c r="Z38" s="368"/>
      <c r="AA38" s="655"/>
      <c r="AB38" s="365"/>
      <c r="AC38" s="366"/>
      <c r="AD38" s="364"/>
      <c r="AE38" s="365"/>
      <c r="AF38" s="368"/>
      <c r="AG38" s="655"/>
      <c r="AH38" s="365"/>
      <c r="AI38" s="366"/>
      <c r="AJ38" s="364"/>
      <c r="AK38" s="365"/>
      <c r="AL38" s="368"/>
      <c r="AM38" s="655"/>
      <c r="AN38" s="365"/>
      <c r="AO38" s="366"/>
      <c r="AP38" s="369"/>
      <c r="AQ38" s="481" t="s">
        <v>3037</v>
      </c>
      <c r="AR38" s="380" t="s">
        <v>2914</v>
      </c>
      <c r="AS38" s="653" t="s">
        <v>7472</v>
      </c>
      <c r="AT38" s="353"/>
      <c r="AU38" s="382">
        <v>0.0</v>
      </c>
      <c r="AV38" s="657">
        <v>100.0</v>
      </c>
      <c r="AW38" s="382">
        <v>0.0</v>
      </c>
      <c r="AX38" s="658">
        <v>100.0</v>
      </c>
      <c r="AY38" s="393" t="s">
        <v>3051</v>
      </c>
    </row>
    <row r="39">
      <c r="A39" s="554" t="s">
        <v>7184</v>
      </c>
      <c r="B39" s="480" t="s">
        <v>5164</v>
      </c>
      <c r="C39" s="433">
        <v>46174.0</v>
      </c>
      <c r="D39" s="434" t="s">
        <v>7185</v>
      </c>
      <c r="E39" s="363" t="s">
        <v>7186</v>
      </c>
      <c r="F39" s="367"/>
      <c r="G39" s="365"/>
      <c r="H39" s="368"/>
      <c r="I39" s="655"/>
      <c r="J39" s="365"/>
      <c r="K39" s="366"/>
      <c r="L39" s="367"/>
      <c r="M39" s="365"/>
      <c r="N39" s="368"/>
      <c r="O39" s="655"/>
      <c r="P39" s="365"/>
      <c r="Q39" s="366"/>
      <c r="R39" s="367"/>
      <c r="S39" s="365"/>
      <c r="T39" s="368"/>
      <c r="U39" s="655"/>
      <c r="V39" s="365"/>
      <c r="W39" s="366"/>
      <c r="X39" s="364"/>
      <c r="Y39" s="365"/>
      <c r="Z39" s="368"/>
      <c r="AA39" s="655"/>
      <c r="AB39" s="365"/>
      <c r="AC39" s="366"/>
      <c r="AD39" s="364"/>
      <c r="AE39" s="365"/>
      <c r="AF39" s="368"/>
      <c r="AG39" s="655"/>
      <c r="AH39" s="365"/>
      <c r="AI39" s="366"/>
      <c r="AJ39" s="364"/>
      <c r="AK39" s="365"/>
      <c r="AL39" s="368"/>
      <c r="AM39" s="655"/>
      <c r="AN39" s="365"/>
      <c r="AO39" s="366"/>
      <c r="AP39" s="369" t="s">
        <v>712</v>
      </c>
      <c r="AQ39" s="481"/>
      <c r="AR39" s="380" t="s">
        <v>2914</v>
      </c>
      <c r="AS39" s="653" t="s">
        <v>7472</v>
      </c>
      <c r="AT39" s="353"/>
      <c r="AU39" s="382">
        <v>0.0</v>
      </c>
      <c r="AV39" s="657">
        <v>100.0</v>
      </c>
      <c r="AW39" s="382">
        <v>0.0</v>
      </c>
      <c r="AX39" s="658">
        <v>100.0</v>
      </c>
      <c r="AY39" s="393" t="s">
        <v>3051</v>
      </c>
    </row>
    <row r="40">
      <c r="A40" s="554" t="s">
        <v>7184</v>
      </c>
      <c r="B40" s="480" t="s">
        <v>5164</v>
      </c>
      <c r="C40" s="433">
        <v>46174.0</v>
      </c>
      <c r="D40" s="434" t="s">
        <v>7187</v>
      </c>
      <c r="E40" s="363" t="s">
        <v>7188</v>
      </c>
      <c r="F40" s="367"/>
      <c r="G40" s="365"/>
      <c r="H40" s="368"/>
      <c r="I40" s="655"/>
      <c r="J40" s="365"/>
      <c r="K40" s="366"/>
      <c r="L40" s="367"/>
      <c r="M40" s="365"/>
      <c r="N40" s="368"/>
      <c r="O40" s="655"/>
      <c r="P40" s="365"/>
      <c r="Q40" s="366"/>
      <c r="R40" s="367"/>
      <c r="S40" s="365"/>
      <c r="T40" s="368"/>
      <c r="U40" s="655"/>
      <c r="V40" s="365"/>
      <c r="W40" s="366"/>
      <c r="X40" s="364"/>
      <c r="Y40" s="365"/>
      <c r="Z40" s="368"/>
      <c r="AA40" s="655"/>
      <c r="AB40" s="365"/>
      <c r="AC40" s="366"/>
      <c r="AD40" s="364"/>
      <c r="AE40" s="365"/>
      <c r="AF40" s="368"/>
      <c r="AG40" s="655"/>
      <c r="AH40" s="365"/>
      <c r="AI40" s="366"/>
      <c r="AJ40" s="364"/>
      <c r="AK40" s="365"/>
      <c r="AL40" s="368"/>
      <c r="AM40" s="655"/>
      <c r="AN40" s="365"/>
      <c r="AO40" s="366"/>
      <c r="AP40" s="369" t="s">
        <v>122</v>
      </c>
      <c r="AQ40" s="481"/>
      <c r="AR40" s="380" t="s">
        <v>2914</v>
      </c>
      <c r="AS40" s="653" t="s">
        <v>7472</v>
      </c>
      <c r="AT40" s="353"/>
      <c r="AU40" s="382">
        <v>0.0</v>
      </c>
      <c r="AV40" s="657">
        <v>100.0</v>
      </c>
      <c r="AW40" s="382">
        <v>0.0</v>
      </c>
      <c r="AX40" s="658">
        <v>100.0</v>
      </c>
      <c r="AY40" s="393" t="s">
        <v>3051</v>
      </c>
    </row>
    <row r="41">
      <c r="A41" s="554" t="s">
        <v>7184</v>
      </c>
      <c r="B41" s="480" t="s">
        <v>5164</v>
      </c>
      <c r="C41" s="433">
        <v>46174.0</v>
      </c>
      <c r="D41" s="434" t="s">
        <v>7189</v>
      </c>
      <c r="E41" s="363" t="s">
        <v>7190</v>
      </c>
      <c r="F41" s="367"/>
      <c r="G41" s="365"/>
      <c r="H41" s="368"/>
      <c r="I41" s="655"/>
      <c r="J41" s="365"/>
      <c r="K41" s="366"/>
      <c r="L41" s="367"/>
      <c r="M41" s="365"/>
      <c r="N41" s="368"/>
      <c r="O41" s="655"/>
      <c r="P41" s="365"/>
      <c r="Q41" s="366"/>
      <c r="R41" s="367"/>
      <c r="S41" s="365"/>
      <c r="T41" s="368"/>
      <c r="U41" s="655"/>
      <c r="V41" s="365"/>
      <c r="W41" s="366"/>
      <c r="X41" s="364"/>
      <c r="Y41" s="365"/>
      <c r="Z41" s="368"/>
      <c r="AA41" s="655"/>
      <c r="AB41" s="365"/>
      <c r="AC41" s="366"/>
      <c r="AD41" s="364"/>
      <c r="AE41" s="365"/>
      <c r="AF41" s="368"/>
      <c r="AG41" s="655"/>
      <c r="AH41" s="365"/>
      <c r="AI41" s="366"/>
      <c r="AJ41" s="364"/>
      <c r="AK41" s="365"/>
      <c r="AL41" s="368"/>
      <c r="AM41" s="655"/>
      <c r="AN41" s="365"/>
      <c r="AO41" s="366"/>
      <c r="AP41" s="369" t="s">
        <v>1453</v>
      </c>
      <c r="AQ41" s="481"/>
      <c r="AR41" s="380" t="s">
        <v>2914</v>
      </c>
      <c r="AS41" s="653" t="s">
        <v>7472</v>
      </c>
      <c r="AT41" s="353"/>
      <c r="AU41" s="382">
        <v>0.0</v>
      </c>
      <c r="AV41" s="657">
        <v>100.0</v>
      </c>
      <c r="AW41" s="382">
        <v>0.0</v>
      </c>
      <c r="AX41" s="658">
        <v>100.0</v>
      </c>
      <c r="AY41" s="393" t="s">
        <v>3051</v>
      </c>
    </row>
    <row r="42">
      <c r="A42" s="554" t="s">
        <v>7184</v>
      </c>
      <c r="B42" s="480" t="s">
        <v>5164</v>
      </c>
      <c r="C42" s="433">
        <v>46174.0</v>
      </c>
      <c r="D42" s="434" t="s">
        <v>7191</v>
      </c>
      <c r="E42" s="363" t="s">
        <v>7192</v>
      </c>
      <c r="F42" s="367"/>
      <c r="G42" s="365"/>
      <c r="H42" s="368"/>
      <c r="I42" s="655"/>
      <c r="J42" s="365"/>
      <c r="K42" s="366"/>
      <c r="L42" s="367"/>
      <c r="M42" s="365"/>
      <c r="N42" s="368"/>
      <c r="O42" s="655"/>
      <c r="P42" s="365"/>
      <c r="Q42" s="366"/>
      <c r="R42" s="367"/>
      <c r="S42" s="365"/>
      <c r="T42" s="368"/>
      <c r="U42" s="655"/>
      <c r="V42" s="365"/>
      <c r="W42" s="366"/>
      <c r="X42" s="364"/>
      <c r="Y42" s="365"/>
      <c r="Z42" s="368"/>
      <c r="AA42" s="655"/>
      <c r="AB42" s="365"/>
      <c r="AC42" s="366"/>
      <c r="AD42" s="364"/>
      <c r="AE42" s="365"/>
      <c r="AF42" s="368"/>
      <c r="AG42" s="655"/>
      <c r="AH42" s="365"/>
      <c r="AI42" s="366"/>
      <c r="AJ42" s="364"/>
      <c r="AK42" s="365"/>
      <c r="AL42" s="368"/>
      <c r="AM42" s="655"/>
      <c r="AN42" s="365"/>
      <c r="AO42" s="366"/>
      <c r="AP42" s="369" t="s">
        <v>1376</v>
      </c>
      <c r="AQ42" s="481"/>
      <c r="AR42" s="380" t="s">
        <v>2914</v>
      </c>
      <c r="AS42" s="653" t="s">
        <v>7472</v>
      </c>
      <c r="AT42" s="353"/>
      <c r="AU42" s="382">
        <v>0.0</v>
      </c>
      <c r="AV42" s="657">
        <v>100.0</v>
      </c>
      <c r="AW42" s="382">
        <v>0.0</v>
      </c>
      <c r="AX42" s="658">
        <v>100.0</v>
      </c>
      <c r="AY42" s="393" t="s">
        <v>3051</v>
      </c>
    </row>
    <row r="43">
      <c r="A43" s="554" t="s">
        <v>7184</v>
      </c>
      <c r="B43" s="480" t="s">
        <v>5164</v>
      </c>
      <c r="C43" s="433">
        <v>46174.0</v>
      </c>
      <c r="D43" s="434" t="s">
        <v>7193</v>
      </c>
      <c r="E43" s="363" t="s">
        <v>7194</v>
      </c>
      <c r="F43" s="367"/>
      <c r="G43" s="365"/>
      <c r="H43" s="368"/>
      <c r="I43" s="655"/>
      <c r="J43" s="365"/>
      <c r="K43" s="366"/>
      <c r="L43" s="367"/>
      <c r="M43" s="365"/>
      <c r="N43" s="368"/>
      <c r="O43" s="655"/>
      <c r="P43" s="365"/>
      <c r="Q43" s="366"/>
      <c r="R43" s="367"/>
      <c r="S43" s="365"/>
      <c r="T43" s="368"/>
      <c r="U43" s="655"/>
      <c r="V43" s="365"/>
      <c r="W43" s="366"/>
      <c r="X43" s="364"/>
      <c r="Y43" s="365"/>
      <c r="Z43" s="368"/>
      <c r="AA43" s="655"/>
      <c r="AB43" s="365"/>
      <c r="AC43" s="366"/>
      <c r="AD43" s="364"/>
      <c r="AE43" s="365"/>
      <c r="AF43" s="368"/>
      <c r="AG43" s="655"/>
      <c r="AH43" s="365"/>
      <c r="AI43" s="366"/>
      <c r="AJ43" s="364"/>
      <c r="AK43" s="365"/>
      <c r="AL43" s="368"/>
      <c r="AM43" s="655"/>
      <c r="AN43" s="365"/>
      <c r="AO43" s="366"/>
      <c r="AP43" s="369" t="s">
        <v>951</v>
      </c>
      <c r="AQ43" s="481"/>
      <c r="AR43" s="380" t="s">
        <v>2914</v>
      </c>
      <c r="AS43" s="653" t="s">
        <v>7472</v>
      </c>
      <c r="AT43" s="353"/>
      <c r="AU43" s="382">
        <v>0.0</v>
      </c>
      <c r="AV43" s="657">
        <v>100.0</v>
      </c>
      <c r="AW43" s="382">
        <v>0.0</v>
      </c>
      <c r="AX43" s="658">
        <v>100.0</v>
      </c>
      <c r="AY43" s="393" t="s">
        <v>3051</v>
      </c>
    </row>
    <row r="44">
      <c r="A44" s="554" t="s">
        <v>7184</v>
      </c>
      <c r="B44" s="480" t="s">
        <v>5164</v>
      </c>
      <c r="C44" s="433">
        <v>46174.0</v>
      </c>
      <c r="D44" s="434" t="s">
        <v>7195</v>
      </c>
      <c r="E44" s="363" t="s">
        <v>7196</v>
      </c>
      <c r="F44" s="367"/>
      <c r="G44" s="365"/>
      <c r="H44" s="368"/>
      <c r="I44" s="655"/>
      <c r="J44" s="365"/>
      <c r="K44" s="366"/>
      <c r="L44" s="367"/>
      <c r="M44" s="365"/>
      <c r="N44" s="368"/>
      <c r="O44" s="655"/>
      <c r="P44" s="365"/>
      <c r="Q44" s="366"/>
      <c r="R44" s="367"/>
      <c r="S44" s="365"/>
      <c r="T44" s="368"/>
      <c r="U44" s="655"/>
      <c r="V44" s="365"/>
      <c r="W44" s="366"/>
      <c r="X44" s="364"/>
      <c r="Y44" s="365"/>
      <c r="Z44" s="368"/>
      <c r="AA44" s="655"/>
      <c r="AB44" s="365"/>
      <c r="AC44" s="366"/>
      <c r="AD44" s="364"/>
      <c r="AE44" s="365"/>
      <c r="AF44" s="368"/>
      <c r="AG44" s="655"/>
      <c r="AH44" s="365"/>
      <c r="AI44" s="366"/>
      <c r="AJ44" s="364"/>
      <c r="AK44" s="365"/>
      <c r="AL44" s="368"/>
      <c r="AM44" s="655"/>
      <c r="AN44" s="365"/>
      <c r="AO44" s="366"/>
      <c r="AP44" s="369" t="s">
        <v>279</v>
      </c>
      <c r="AQ44" s="481"/>
      <c r="AR44" s="380" t="s">
        <v>2914</v>
      </c>
      <c r="AS44" s="653" t="s">
        <v>7472</v>
      </c>
      <c r="AT44" s="353"/>
      <c r="AU44" s="382">
        <v>0.0</v>
      </c>
      <c r="AV44" s="657">
        <v>100.0</v>
      </c>
      <c r="AW44" s="382">
        <v>0.0</v>
      </c>
      <c r="AX44" s="658">
        <v>100.0</v>
      </c>
      <c r="AY44" s="393" t="s">
        <v>3051</v>
      </c>
    </row>
    <row r="45">
      <c r="A45" s="554" t="s">
        <v>7184</v>
      </c>
      <c r="B45" s="480" t="s">
        <v>5164</v>
      </c>
      <c r="C45" s="433">
        <v>46174.0</v>
      </c>
      <c r="D45" s="434" t="s">
        <v>7197</v>
      </c>
      <c r="E45" s="363" t="s">
        <v>7198</v>
      </c>
      <c r="F45" s="367"/>
      <c r="G45" s="365"/>
      <c r="H45" s="368"/>
      <c r="I45" s="655"/>
      <c r="J45" s="365"/>
      <c r="K45" s="366"/>
      <c r="L45" s="367"/>
      <c r="M45" s="365"/>
      <c r="N45" s="368"/>
      <c r="O45" s="655"/>
      <c r="P45" s="365"/>
      <c r="Q45" s="366"/>
      <c r="R45" s="367"/>
      <c r="S45" s="365"/>
      <c r="T45" s="368"/>
      <c r="U45" s="655"/>
      <c r="V45" s="365"/>
      <c r="W45" s="366"/>
      <c r="X45" s="364"/>
      <c r="Y45" s="365"/>
      <c r="Z45" s="368"/>
      <c r="AA45" s="655"/>
      <c r="AB45" s="365"/>
      <c r="AC45" s="366"/>
      <c r="AD45" s="364"/>
      <c r="AE45" s="365"/>
      <c r="AF45" s="368"/>
      <c r="AG45" s="655"/>
      <c r="AH45" s="365"/>
      <c r="AI45" s="366"/>
      <c r="AJ45" s="364"/>
      <c r="AK45" s="365"/>
      <c r="AL45" s="368"/>
      <c r="AM45" s="655"/>
      <c r="AN45" s="365"/>
      <c r="AO45" s="366"/>
      <c r="AP45" s="369" t="s">
        <v>1626</v>
      </c>
      <c r="AQ45" s="481"/>
      <c r="AR45" s="380" t="s">
        <v>2914</v>
      </c>
      <c r="AS45" s="653" t="s">
        <v>7472</v>
      </c>
      <c r="AT45" s="353"/>
      <c r="AU45" s="382">
        <v>0.0</v>
      </c>
      <c r="AV45" s="657">
        <v>100.0</v>
      </c>
      <c r="AW45" s="382">
        <v>0.0</v>
      </c>
      <c r="AX45" s="658">
        <v>100.0</v>
      </c>
      <c r="AY45" s="393" t="s">
        <v>3051</v>
      </c>
    </row>
    <row r="46">
      <c r="A46" s="554" t="s">
        <v>7184</v>
      </c>
      <c r="B46" s="480" t="s">
        <v>5164</v>
      </c>
      <c r="C46" s="433">
        <v>46174.0</v>
      </c>
      <c r="D46" s="434" t="s">
        <v>7199</v>
      </c>
      <c r="E46" s="363" t="s">
        <v>7200</v>
      </c>
      <c r="F46" s="367"/>
      <c r="G46" s="365"/>
      <c r="H46" s="368"/>
      <c r="I46" s="655"/>
      <c r="J46" s="365"/>
      <c r="K46" s="366"/>
      <c r="L46" s="367"/>
      <c r="M46" s="365"/>
      <c r="N46" s="368"/>
      <c r="O46" s="655"/>
      <c r="P46" s="365"/>
      <c r="Q46" s="366"/>
      <c r="R46" s="367"/>
      <c r="S46" s="365"/>
      <c r="T46" s="368"/>
      <c r="U46" s="655"/>
      <c r="V46" s="365"/>
      <c r="W46" s="366"/>
      <c r="X46" s="364"/>
      <c r="Y46" s="365"/>
      <c r="Z46" s="368"/>
      <c r="AA46" s="655"/>
      <c r="AB46" s="365"/>
      <c r="AC46" s="366"/>
      <c r="AD46" s="364"/>
      <c r="AE46" s="365"/>
      <c r="AF46" s="368"/>
      <c r="AG46" s="655"/>
      <c r="AH46" s="365"/>
      <c r="AI46" s="366"/>
      <c r="AJ46" s="364"/>
      <c r="AK46" s="365"/>
      <c r="AL46" s="368"/>
      <c r="AM46" s="655"/>
      <c r="AN46" s="365"/>
      <c r="AO46" s="366"/>
      <c r="AP46" s="369" t="s">
        <v>2937</v>
      </c>
      <c r="AQ46" s="481"/>
      <c r="AR46" s="380" t="s">
        <v>2914</v>
      </c>
      <c r="AS46" s="653" t="s">
        <v>7472</v>
      </c>
      <c r="AT46" s="353"/>
      <c r="AU46" s="382">
        <v>0.0</v>
      </c>
      <c r="AV46" s="657">
        <v>100.0</v>
      </c>
      <c r="AW46" s="382">
        <v>0.0</v>
      </c>
      <c r="AX46" s="658">
        <v>100.0</v>
      </c>
      <c r="AY46" s="393" t="s">
        <v>3051</v>
      </c>
    </row>
    <row r="47">
      <c r="A47" s="554" t="s">
        <v>7184</v>
      </c>
      <c r="B47" s="480" t="s">
        <v>5164</v>
      </c>
      <c r="C47" s="433">
        <v>46174.0</v>
      </c>
      <c r="D47" s="434" t="s">
        <v>7201</v>
      </c>
      <c r="E47" s="363" t="s">
        <v>7202</v>
      </c>
      <c r="F47" s="367"/>
      <c r="G47" s="365"/>
      <c r="H47" s="368"/>
      <c r="I47" s="655"/>
      <c r="J47" s="365"/>
      <c r="K47" s="366"/>
      <c r="L47" s="367"/>
      <c r="M47" s="365"/>
      <c r="N47" s="368"/>
      <c r="O47" s="655"/>
      <c r="P47" s="365"/>
      <c r="Q47" s="366"/>
      <c r="R47" s="367"/>
      <c r="S47" s="365">
        <v>1.0</v>
      </c>
      <c r="T47" s="368"/>
      <c r="U47" s="655"/>
      <c r="V47" s="365"/>
      <c r="W47" s="366"/>
      <c r="X47" s="364"/>
      <c r="Y47" s="365"/>
      <c r="Z47" s="368"/>
      <c r="AA47" s="655"/>
      <c r="AB47" s="365"/>
      <c r="AC47" s="366"/>
      <c r="AD47" s="364"/>
      <c r="AE47" s="365"/>
      <c r="AF47" s="368"/>
      <c r="AG47" s="655"/>
      <c r="AH47" s="365"/>
      <c r="AI47" s="366"/>
      <c r="AJ47" s="364"/>
      <c r="AK47" s="365"/>
      <c r="AL47" s="368"/>
      <c r="AM47" s="655"/>
      <c r="AN47" s="365"/>
      <c r="AO47" s="366"/>
      <c r="AP47" s="369" t="s">
        <v>3020</v>
      </c>
      <c r="AQ47" s="481"/>
      <c r="AR47" s="380" t="s">
        <v>8346</v>
      </c>
      <c r="AS47" s="653" t="s">
        <v>7472</v>
      </c>
      <c r="AT47" s="353"/>
      <c r="AU47" s="382">
        <v>3.0</v>
      </c>
      <c r="AV47" s="657">
        <v>97.0</v>
      </c>
      <c r="AW47" s="382">
        <v>0.0</v>
      </c>
      <c r="AX47" s="658">
        <v>100.0</v>
      </c>
      <c r="AY47" s="393" t="s">
        <v>3051</v>
      </c>
    </row>
    <row r="48">
      <c r="A48" s="554" t="s">
        <v>7184</v>
      </c>
      <c r="B48" s="480" t="s">
        <v>5164</v>
      </c>
      <c r="C48" s="433">
        <v>46174.0</v>
      </c>
      <c r="D48" s="434" t="s">
        <v>7203</v>
      </c>
      <c r="E48" s="363" t="s">
        <v>7204</v>
      </c>
      <c r="F48" s="367">
        <v>1.0</v>
      </c>
      <c r="G48" s="365"/>
      <c r="H48" s="368"/>
      <c r="I48" s="655"/>
      <c r="J48" s="365"/>
      <c r="K48" s="366"/>
      <c r="L48" s="367"/>
      <c r="M48" s="365"/>
      <c r="N48" s="368"/>
      <c r="O48" s="655"/>
      <c r="P48" s="365"/>
      <c r="Q48" s="366"/>
      <c r="R48" s="367">
        <v>1.0</v>
      </c>
      <c r="S48" s="365"/>
      <c r="T48" s="368"/>
      <c r="U48" s="655"/>
      <c r="V48" s="365"/>
      <c r="W48" s="366"/>
      <c r="X48" s="364"/>
      <c r="Y48" s="365"/>
      <c r="Z48" s="368"/>
      <c r="AA48" s="655"/>
      <c r="AB48" s="365"/>
      <c r="AC48" s="366"/>
      <c r="AD48" s="364"/>
      <c r="AE48" s="365"/>
      <c r="AF48" s="368"/>
      <c r="AG48" s="655"/>
      <c r="AH48" s="365"/>
      <c r="AI48" s="366"/>
      <c r="AJ48" s="364"/>
      <c r="AK48" s="365"/>
      <c r="AL48" s="368"/>
      <c r="AM48" s="655"/>
      <c r="AN48" s="365"/>
      <c r="AO48" s="366"/>
      <c r="AP48" s="369" t="s">
        <v>2939</v>
      </c>
      <c r="AQ48" s="481"/>
      <c r="AR48" s="380" t="s">
        <v>8347</v>
      </c>
      <c r="AS48" s="653" t="s">
        <v>7472</v>
      </c>
      <c r="AT48" s="353"/>
      <c r="AU48" s="382">
        <v>8.0</v>
      </c>
      <c r="AV48" s="657">
        <v>92.0</v>
      </c>
      <c r="AW48" s="382">
        <v>0.0</v>
      </c>
      <c r="AX48" s="658">
        <v>100.0</v>
      </c>
      <c r="AY48" s="393" t="s">
        <v>3051</v>
      </c>
    </row>
    <row r="49">
      <c r="A49" s="554" t="s">
        <v>7184</v>
      </c>
      <c r="B49" s="480" t="s">
        <v>5164</v>
      </c>
      <c r="C49" s="433">
        <v>46174.0</v>
      </c>
      <c r="D49" s="434" t="s">
        <v>7205</v>
      </c>
      <c r="E49" s="363" t="s">
        <v>7206</v>
      </c>
      <c r="F49" s="367"/>
      <c r="G49" s="365"/>
      <c r="H49" s="368"/>
      <c r="I49" s="655"/>
      <c r="J49" s="365"/>
      <c r="K49" s="366"/>
      <c r="L49" s="367"/>
      <c r="M49" s="365"/>
      <c r="N49" s="368"/>
      <c r="O49" s="655"/>
      <c r="P49" s="365"/>
      <c r="Q49" s="366"/>
      <c r="R49" s="367"/>
      <c r="S49" s="365">
        <v>1.0</v>
      </c>
      <c r="T49" s="368"/>
      <c r="U49" s="655"/>
      <c r="V49" s="365"/>
      <c r="W49" s="366"/>
      <c r="X49" s="364"/>
      <c r="Y49" s="365"/>
      <c r="Z49" s="368"/>
      <c r="AA49" s="655"/>
      <c r="AB49" s="365"/>
      <c r="AC49" s="366"/>
      <c r="AD49" s="364"/>
      <c r="AE49" s="365"/>
      <c r="AF49" s="368"/>
      <c r="AG49" s="655"/>
      <c r="AH49" s="365"/>
      <c r="AI49" s="366"/>
      <c r="AJ49" s="364"/>
      <c r="AK49" s="365"/>
      <c r="AL49" s="368"/>
      <c r="AM49" s="655"/>
      <c r="AN49" s="365"/>
      <c r="AO49" s="366"/>
      <c r="AP49" s="369" t="s">
        <v>555</v>
      </c>
      <c r="AQ49" s="481"/>
      <c r="AR49" s="380" t="s">
        <v>8348</v>
      </c>
      <c r="AS49" s="653" t="s">
        <v>7472</v>
      </c>
      <c r="AT49" s="353"/>
      <c r="AU49" s="382">
        <v>3.0</v>
      </c>
      <c r="AV49" s="657">
        <v>97.0</v>
      </c>
      <c r="AW49" s="382">
        <v>0.0</v>
      </c>
      <c r="AX49" s="658">
        <v>100.0</v>
      </c>
      <c r="AY49" s="393" t="s">
        <v>3051</v>
      </c>
    </row>
    <row r="50">
      <c r="A50" s="554" t="s">
        <v>7184</v>
      </c>
      <c r="B50" s="480" t="s">
        <v>5164</v>
      </c>
      <c r="C50" s="433">
        <v>46174.0</v>
      </c>
      <c r="D50" s="434" t="s">
        <v>7207</v>
      </c>
      <c r="E50" s="363" t="s">
        <v>7208</v>
      </c>
      <c r="F50" s="367"/>
      <c r="G50" s="365"/>
      <c r="H50" s="368"/>
      <c r="I50" s="655"/>
      <c r="J50" s="365"/>
      <c r="K50" s="366"/>
      <c r="L50" s="367"/>
      <c r="M50" s="365"/>
      <c r="N50" s="368"/>
      <c r="O50" s="655"/>
      <c r="P50" s="365"/>
      <c r="Q50" s="366"/>
      <c r="R50" s="367"/>
      <c r="S50" s="365"/>
      <c r="T50" s="368"/>
      <c r="U50" s="655"/>
      <c r="V50" s="365"/>
      <c r="W50" s="366"/>
      <c r="X50" s="364"/>
      <c r="Y50" s="365"/>
      <c r="Z50" s="368"/>
      <c r="AA50" s="655"/>
      <c r="AB50" s="365"/>
      <c r="AC50" s="366"/>
      <c r="AD50" s="364"/>
      <c r="AE50" s="365"/>
      <c r="AF50" s="368"/>
      <c r="AG50" s="655"/>
      <c r="AH50" s="365"/>
      <c r="AI50" s="366"/>
      <c r="AJ50" s="364"/>
      <c r="AK50" s="365"/>
      <c r="AL50" s="368"/>
      <c r="AM50" s="655"/>
      <c r="AN50" s="365"/>
      <c r="AO50" s="366"/>
      <c r="AP50" s="369" t="s">
        <v>2902</v>
      </c>
      <c r="AQ50" s="481"/>
      <c r="AR50" s="380" t="s">
        <v>2914</v>
      </c>
      <c r="AS50" s="653" t="s">
        <v>7472</v>
      </c>
      <c r="AT50" s="353"/>
      <c r="AU50" s="382">
        <v>0.0</v>
      </c>
      <c r="AV50" s="657">
        <v>100.0</v>
      </c>
      <c r="AW50" s="382">
        <v>0.0</v>
      </c>
      <c r="AX50" s="658">
        <v>100.0</v>
      </c>
      <c r="AY50" s="393" t="s">
        <v>3053</v>
      </c>
    </row>
    <row r="51">
      <c r="A51" s="554" t="s">
        <v>7184</v>
      </c>
      <c r="B51" s="480" t="s">
        <v>5164</v>
      </c>
      <c r="C51" s="433">
        <v>46174.0</v>
      </c>
      <c r="D51" s="434" t="s">
        <v>7209</v>
      </c>
      <c r="E51" s="363" t="s">
        <v>7210</v>
      </c>
      <c r="F51" s="367"/>
      <c r="G51" s="365">
        <v>1.0</v>
      </c>
      <c r="H51" s="368"/>
      <c r="I51" s="655"/>
      <c r="J51" s="365"/>
      <c r="K51" s="366"/>
      <c r="L51" s="367"/>
      <c r="M51" s="365"/>
      <c r="N51" s="368"/>
      <c r="O51" s="655"/>
      <c r="P51" s="365"/>
      <c r="Q51" s="366"/>
      <c r="R51" s="367"/>
      <c r="S51" s="365"/>
      <c r="T51" s="368"/>
      <c r="U51" s="655"/>
      <c r="V51" s="365"/>
      <c r="W51" s="366"/>
      <c r="X51" s="364"/>
      <c r="Y51" s="365"/>
      <c r="Z51" s="368"/>
      <c r="AA51" s="655"/>
      <c r="AB51" s="365"/>
      <c r="AC51" s="366"/>
      <c r="AD51" s="364"/>
      <c r="AE51" s="365"/>
      <c r="AF51" s="368"/>
      <c r="AG51" s="655"/>
      <c r="AH51" s="365"/>
      <c r="AI51" s="366"/>
      <c r="AJ51" s="364"/>
      <c r="AK51" s="365"/>
      <c r="AL51" s="368"/>
      <c r="AM51" s="655"/>
      <c r="AN51" s="365"/>
      <c r="AO51" s="366"/>
      <c r="AP51" s="369" t="s">
        <v>3017</v>
      </c>
      <c r="AQ51" s="481"/>
      <c r="AR51" s="380" t="s">
        <v>8349</v>
      </c>
      <c r="AS51" s="653" t="s">
        <v>7472</v>
      </c>
      <c r="AT51" s="353"/>
      <c r="AU51" s="382">
        <v>3.0</v>
      </c>
      <c r="AV51" s="657">
        <v>97.0</v>
      </c>
      <c r="AW51" s="382">
        <v>0.0</v>
      </c>
      <c r="AX51" s="658">
        <v>100.0</v>
      </c>
      <c r="AY51" s="393" t="s">
        <v>3053</v>
      </c>
    </row>
    <row r="52">
      <c r="A52" s="554" t="s">
        <v>7184</v>
      </c>
      <c r="B52" s="480" t="s">
        <v>5164</v>
      </c>
      <c r="C52" s="433">
        <v>46174.0</v>
      </c>
      <c r="D52" s="434" t="s">
        <v>7211</v>
      </c>
      <c r="E52" s="363" t="s">
        <v>7212</v>
      </c>
      <c r="F52" s="367">
        <v>1.0</v>
      </c>
      <c r="G52" s="365"/>
      <c r="H52" s="368"/>
      <c r="I52" s="655"/>
      <c r="J52" s="365"/>
      <c r="K52" s="366"/>
      <c r="L52" s="367"/>
      <c r="M52" s="365"/>
      <c r="N52" s="368"/>
      <c r="O52" s="655"/>
      <c r="P52" s="365"/>
      <c r="Q52" s="366"/>
      <c r="R52" s="367"/>
      <c r="S52" s="365"/>
      <c r="T52" s="368"/>
      <c r="U52" s="655"/>
      <c r="V52" s="365"/>
      <c r="W52" s="366"/>
      <c r="X52" s="364"/>
      <c r="Y52" s="365"/>
      <c r="Z52" s="368"/>
      <c r="AA52" s="655"/>
      <c r="AB52" s="365"/>
      <c r="AC52" s="366"/>
      <c r="AD52" s="364"/>
      <c r="AE52" s="365"/>
      <c r="AF52" s="368"/>
      <c r="AG52" s="655"/>
      <c r="AH52" s="365"/>
      <c r="AI52" s="366"/>
      <c r="AJ52" s="364"/>
      <c r="AK52" s="365"/>
      <c r="AL52" s="368"/>
      <c r="AM52" s="655"/>
      <c r="AN52" s="365"/>
      <c r="AO52" s="366"/>
      <c r="AP52" s="369" t="s">
        <v>2920</v>
      </c>
      <c r="AQ52" s="481"/>
      <c r="AR52" s="380" t="s">
        <v>8350</v>
      </c>
      <c r="AS52" s="653" t="s">
        <v>7472</v>
      </c>
      <c r="AT52" s="353"/>
      <c r="AU52" s="382">
        <v>4.0</v>
      </c>
      <c r="AV52" s="657">
        <v>96.0</v>
      </c>
      <c r="AW52" s="382">
        <v>0.0</v>
      </c>
      <c r="AX52" s="658">
        <v>100.0</v>
      </c>
      <c r="AY52" s="393" t="s">
        <v>3053</v>
      </c>
    </row>
    <row r="53">
      <c r="A53" s="554" t="s">
        <v>7184</v>
      </c>
      <c r="B53" s="480" t="s">
        <v>5164</v>
      </c>
      <c r="C53" s="433">
        <v>46174.0</v>
      </c>
      <c r="D53" s="434" t="s">
        <v>7213</v>
      </c>
      <c r="E53" s="363" t="s">
        <v>7214</v>
      </c>
      <c r="F53" s="367"/>
      <c r="G53" s="365"/>
      <c r="H53" s="368"/>
      <c r="I53" s="655"/>
      <c r="J53" s="365"/>
      <c r="K53" s="366"/>
      <c r="L53" s="367"/>
      <c r="M53" s="365"/>
      <c r="N53" s="368"/>
      <c r="O53" s="655"/>
      <c r="P53" s="365"/>
      <c r="Q53" s="366"/>
      <c r="R53" s="367"/>
      <c r="S53" s="365"/>
      <c r="T53" s="368"/>
      <c r="U53" s="655"/>
      <c r="V53" s="365"/>
      <c r="W53" s="366"/>
      <c r="X53" s="364"/>
      <c r="Y53" s="365"/>
      <c r="Z53" s="368"/>
      <c r="AA53" s="655"/>
      <c r="AB53" s="365"/>
      <c r="AC53" s="366"/>
      <c r="AD53" s="364"/>
      <c r="AE53" s="365"/>
      <c r="AF53" s="368"/>
      <c r="AG53" s="655"/>
      <c r="AH53" s="365"/>
      <c r="AI53" s="366"/>
      <c r="AJ53" s="364"/>
      <c r="AK53" s="365"/>
      <c r="AL53" s="368"/>
      <c r="AM53" s="655"/>
      <c r="AN53" s="365"/>
      <c r="AO53" s="366"/>
      <c r="AP53" s="369" t="s">
        <v>544</v>
      </c>
      <c r="AQ53" s="506" t="s">
        <v>270</v>
      </c>
      <c r="AR53" s="380" t="s">
        <v>2914</v>
      </c>
      <c r="AS53" s="653" t="s">
        <v>7472</v>
      </c>
      <c r="AT53" s="353"/>
      <c r="AU53" s="382">
        <v>0.0</v>
      </c>
      <c r="AV53" s="657">
        <v>100.0</v>
      </c>
      <c r="AW53" s="382">
        <v>0.0</v>
      </c>
      <c r="AX53" s="658">
        <v>100.0</v>
      </c>
      <c r="AY53" s="393" t="s">
        <v>3053</v>
      </c>
    </row>
    <row r="54">
      <c r="A54" s="554" t="s">
        <v>7215</v>
      </c>
      <c r="B54" s="480" t="s">
        <v>5164</v>
      </c>
      <c r="C54" s="433">
        <v>46174.0</v>
      </c>
      <c r="D54" s="434" t="s">
        <v>7216</v>
      </c>
      <c r="E54" s="363" t="s">
        <v>7217</v>
      </c>
      <c r="F54" s="367"/>
      <c r="G54" s="365"/>
      <c r="H54" s="368"/>
      <c r="I54" s="655"/>
      <c r="J54" s="365"/>
      <c r="K54" s="366"/>
      <c r="L54" s="367"/>
      <c r="M54" s="365"/>
      <c r="N54" s="368"/>
      <c r="O54" s="655"/>
      <c r="P54" s="365"/>
      <c r="Q54" s="366"/>
      <c r="R54" s="367"/>
      <c r="S54" s="365"/>
      <c r="T54" s="368"/>
      <c r="U54" s="655"/>
      <c r="V54" s="365"/>
      <c r="W54" s="366"/>
      <c r="X54" s="364"/>
      <c r="Y54" s="365"/>
      <c r="Z54" s="368"/>
      <c r="AA54" s="655"/>
      <c r="AB54" s="365"/>
      <c r="AC54" s="366"/>
      <c r="AD54" s="364"/>
      <c r="AE54" s="365"/>
      <c r="AF54" s="368"/>
      <c r="AG54" s="655"/>
      <c r="AH54" s="365"/>
      <c r="AI54" s="366"/>
      <c r="AJ54" s="364"/>
      <c r="AK54" s="365"/>
      <c r="AL54" s="368"/>
      <c r="AM54" s="655"/>
      <c r="AN54" s="365"/>
      <c r="AO54" s="366"/>
      <c r="AP54" s="369" t="s">
        <v>475</v>
      </c>
      <c r="AQ54" s="481"/>
      <c r="AR54" s="380" t="s">
        <v>2914</v>
      </c>
      <c r="AS54" s="653" t="s">
        <v>7472</v>
      </c>
      <c r="AT54" s="353"/>
      <c r="AU54" s="382">
        <v>0.0</v>
      </c>
      <c r="AV54" s="657">
        <v>100.0</v>
      </c>
      <c r="AW54" s="382">
        <v>0.0</v>
      </c>
      <c r="AX54" s="658">
        <v>100.0</v>
      </c>
      <c r="AY54" s="393" t="s">
        <v>3047</v>
      </c>
    </row>
    <row r="55">
      <c r="A55" s="554" t="s">
        <v>7215</v>
      </c>
      <c r="B55" s="480" t="s">
        <v>5164</v>
      </c>
      <c r="C55" s="433">
        <v>46174.0</v>
      </c>
      <c r="D55" s="434" t="s">
        <v>7218</v>
      </c>
      <c r="E55" s="363" t="s">
        <v>7219</v>
      </c>
      <c r="F55" s="367"/>
      <c r="G55" s="365"/>
      <c r="H55" s="368"/>
      <c r="I55" s="655"/>
      <c r="J55" s="365"/>
      <c r="K55" s="366"/>
      <c r="L55" s="367"/>
      <c r="M55" s="365">
        <v>1.0</v>
      </c>
      <c r="N55" s="368"/>
      <c r="O55" s="655"/>
      <c r="P55" s="365"/>
      <c r="Q55" s="366"/>
      <c r="R55" s="367"/>
      <c r="S55" s="365"/>
      <c r="T55" s="368"/>
      <c r="U55" s="655"/>
      <c r="V55" s="365"/>
      <c r="W55" s="366"/>
      <c r="X55" s="364"/>
      <c r="Y55" s="365"/>
      <c r="Z55" s="368"/>
      <c r="AA55" s="655"/>
      <c r="AB55" s="365"/>
      <c r="AC55" s="366"/>
      <c r="AD55" s="364"/>
      <c r="AE55" s="365"/>
      <c r="AF55" s="368"/>
      <c r="AG55" s="655"/>
      <c r="AH55" s="365"/>
      <c r="AI55" s="366"/>
      <c r="AJ55" s="364"/>
      <c r="AK55" s="365"/>
      <c r="AL55" s="368"/>
      <c r="AM55" s="655"/>
      <c r="AN55" s="365"/>
      <c r="AO55" s="366"/>
      <c r="AP55" s="369" t="s">
        <v>1702</v>
      </c>
      <c r="AQ55" s="481"/>
      <c r="AR55" s="380" t="s">
        <v>8351</v>
      </c>
      <c r="AS55" s="653" t="s">
        <v>7472</v>
      </c>
      <c r="AT55" s="353"/>
      <c r="AU55" s="382">
        <v>3.0</v>
      </c>
      <c r="AV55" s="657">
        <v>97.0</v>
      </c>
      <c r="AW55" s="382">
        <v>0.0</v>
      </c>
      <c r="AX55" s="658">
        <v>100.0</v>
      </c>
      <c r="AY55" s="393" t="s">
        <v>3047</v>
      </c>
    </row>
    <row r="56">
      <c r="A56" s="554" t="s">
        <v>7215</v>
      </c>
      <c r="B56" s="480" t="s">
        <v>5164</v>
      </c>
      <c r="C56" s="433">
        <v>46174.0</v>
      </c>
      <c r="D56" s="434" t="s">
        <v>7220</v>
      </c>
      <c r="E56" s="363" t="s">
        <v>7221</v>
      </c>
      <c r="F56" s="367"/>
      <c r="G56" s="365"/>
      <c r="H56" s="368"/>
      <c r="I56" s="655"/>
      <c r="J56" s="365"/>
      <c r="K56" s="366"/>
      <c r="L56" s="367"/>
      <c r="M56" s="365"/>
      <c r="N56" s="368"/>
      <c r="O56" s="655"/>
      <c r="P56" s="365"/>
      <c r="Q56" s="366"/>
      <c r="R56" s="367"/>
      <c r="S56" s="365"/>
      <c r="T56" s="368"/>
      <c r="U56" s="655"/>
      <c r="V56" s="365"/>
      <c r="W56" s="366"/>
      <c r="X56" s="364"/>
      <c r="Y56" s="365"/>
      <c r="Z56" s="368"/>
      <c r="AA56" s="655"/>
      <c r="AB56" s="365"/>
      <c r="AC56" s="366"/>
      <c r="AD56" s="364"/>
      <c r="AE56" s="365"/>
      <c r="AF56" s="368"/>
      <c r="AG56" s="655"/>
      <c r="AH56" s="365"/>
      <c r="AI56" s="366"/>
      <c r="AJ56" s="364"/>
      <c r="AK56" s="365"/>
      <c r="AL56" s="368"/>
      <c r="AM56" s="655"/>
      <c r="AN56" s="365"/>
      <c r="AO56" s="366"/>
      <c r="AP56" s="369" t="s">
        <v>506</v>
      </c>
      <c r="AQ56" s="481"/>
      <c r="AR56" s="380" t="s">
        <v>2914</v>
      </c>
      <c r="AS56" s="653" t="s">
        <v>7472</v>
      </c>
      <c r="AT56" s="353"/>
      <c r="AU56" s="382">
        <v>0.0</v>
      </c>
      <c r="AV56" s="657">
        <v>100.0</v>
      </c>
      <c r="AW56" s="382">
        <v>0.0</v>
      </c>
      <c r="AX56" s="658">
        <v>100.0</v>
      </c>
      <c r="AY56" s="393" t="s">
        <v>3047</v>
      </c>
    </row>
    <row r="57">
      <c r="A57" s="554" t="s">
        <v>7215</v>
      </c>
      <c r="B57" s="480" t="s">
        <v>5164</v>
      </c>
      <c r="C57" s="433">
        <v>46174.0</v>
      </c>
      <c r="D57" s="434" t="s">
        <v>7222</v>
      </c>
      <c r="E57" s="363" t="s">
        <v>7223</v>
      </c>
      <c r="F57" s="367"/>
      <c r="G57" s="365"/>
      <c r="H57" s="368"/>
      <c r="I57" s="655"/>
      <c r="J57" s="365"/>
      <c r="K57" s="366"/>
      <c r="L57" s="367"/>
      <c r="M57" s="365"/>
      <c r="N57" s="368"/>
      <c r="O57" s="655"/>
      <c r="P57" s="365"/>
      <c r="Q57" s="366"/>
      <c r="R57" s="367"/>
      <c r="S57" s="365"/>
      <c r="T57" s="368"/>
      <c r="U57" s="655"/>
      <c r="V57" s="365"/>
      <c r="W57" s="366"/>
      <c r="X57" s="364"/>
      <c r="Y57" s="365"/>
      <c r="Z57" s="368"/>
      <c r="AA57" s="655"/>
      <c r="AB57" s="365"/>
      <c r="AC57" s="366"/>
      <c r="AD57" s="364"/>
      <c r="AE57" s="365"/>
      <c r="AF57" s="368"/>
      <c r="AG57" s="655"/>
      <c r="AH57" s="365"/>
      <c r="AI57" s="366"/>
      <c r="AJ57" s="364"/>
      <c r="AK57" s="365"/>
      <c r="AL57" s="368"/>
      <c r="AM57" s="655"/>
      <c r="AN57" s="365"/>
      <c r="AO57" s="366"/>
      <c r="AP57" s="369" t="s">
        <v>1891</v>
      </c>
      <c r="AQ57" s="481"/>
      <c r="AR57" s="380" t="s">
        <v>2914</v>
      </c>
      <c r="AS57" s="653" t="s">
        <v>7472</v>
      </c>
      <c r="AT57" s="353"/>
      <c r="AU57" s="382">
        <v>0.0</v>
      </c>
      <c r="AV57" s="657">
        <v>100.0</v>
      </c>
      <c r="AW57" s="382">
        <v>0.0</v>
      </c>
      <c r="AX57" s="658">
        <v>100.0</v>
      </c>
      <c r="AY57" s="393" t="s">
        <v>3047</v>
      </c>
    </row>
    <row r="58">
      <c r="A58" s="554" t="s">
        <v>7215</v>
      </c>
      <c r="B58" s="480" t="s">
        <v>5164</v>
      </c>
      <c r="C58" s="433">
        <v>46174.0</v>
      </c>
      <c r="D58" s="434" t="s">
        <v>7224</v>
      </c>
      <c r="E58" s="363" t="s">
        <v>7225</v>
      </c>
      <c r="F58" s="367"/>
      <c r="G58" s="365"/>
      <c r="H58" s="368"/>
      <c r="I58" s="655"/>
      <c r="J58" s="365"/>
      <c r="K58" s="366"/>
      <c r="L58" s="367"/>
      <c r="M58" s="365"/>
      <c r="N58" s="368"/>
      <c r="O58" s="655"/>
      <c r="P58" s="365"/>
      <c r="Q58" s="366"/>
      <c r="R58" s="367"/>
      <c r="S58" s="365"/>
      <c r="T58" s="368"/>
      <c r="U58" s="655"/>
      <c r="V58" s="365"/>
      <c r="W58" s="366"/>
      <c r="X58" s="364"/>
      <c r="Y58" s="365"/>
      <c r="Z58" s="368"/>
      <c r="AA58" s="655"/>
      <c r="AB58" s="365"/>
      <c r="AC58" s="366"/>
      <c r="AD58" s="364"/>
      <c r="AE58" s="365"/>
      <c r="AF58" s="368"/>
      <c r="AG58" s="655"/>
      <c r="AH58" s="365"/>
      <c r="AI58" s="366"/>
      <c r="AJ58" s="364"/>
      <c r="AK58" s="365"/>
      <c r="AL58" s="368"/>
      <c r="AM58" s="655"/>
      <c r="AN58" s="365"/>
      <c r="AO58" s="366"/>
      <c r="AP58" s="369" t="s">
        <v>2525</v>
      </c>
      <c r="AQ58" s="481"/>
      <c r="AR58" s="380" t="s">
        <v>2914</v>
      </c>
      <c r="AS58" s="653" t="s">
        <v>7472</v>
      </c>
      <c r="AT58" s="353"/>
      <c r="AU58" s="382">
        <v>0.0</v>
      </c>
      <c r="AV58" s="657">
        <v>100.0</v>
      </c>
      <c r="AW58" s="382">
        <v>0.0</v>
      </c>
      <c r="AX58" s="658">
        <v>100.0</v>
      </c>
      <c r="AY58" s="393" t="s">
        <v>3047</v>
      </c>
    </row>
    <row r="59">
      <c r="A59" s="554" t="s">
        <v>7215</v>
      </c>
      <c r="B59" s="480" t="s">
        <v>5164</v>
      </c>
      <c r="C59" s="433">
        <v>46174.0</v>
      </c>
      <c r="D59" s="434" t="s">
        <v>7226</v>
      </c>
      <c r="E59" s="363" t="s">
        <v>7227</v>
      </c>
      <c r="F59" s="367"/>
      <c r="G59" s="365"/>
      <c r="H59" s="368"/>
      <c r="I59" s="655"/>
      <c r="J59" s="365"/>
      <c r="K59" s="366"/>
      <c r="L59" s="367"/>
      <c r="M59" s="365"/>
      <c r="N59" s="368"/>
      <c r="O59" s="655"/>
      <c r="P59" s="365"/>
      <c r="Q59" s="366"/>
      <c r="R59" s="367"/>
      <c r="S59" s="365">
        <v>1.0</v>
      </c>
      <c r="T59" s="368"/>
      <c r="U59" s="655"/>
      <c r="V59" s="365"/>
      <c r="W59" s="366"/>
      <c r="X59" s="364"/>
      <c r="Y59" s="365"/>
      <c r="Z59" s="368"/>
      <c r="AA59" s="655"/>
      <c r="AB59" s="365"/>
      <c r="AC59" s="366"/>
      <c r="AD59" s="364"/>
      <c r="AE59" s="365"/>
      <c r="AF59" s="368"/>
      <c r="AG59" s="655"/>
      <c r="AH59" s="365"/>
      <c r="AI59" s="366"/>
      <c r="AJ59" s="364"/>
      <c r="AK59" s="365"/>
      <c r="AL59" s="368"/>
      <c r="AM59" s="655"/>
      <c r="AN59" s="365"/>
      <c r="AO59" s="366"/>
      <c r="AP59" s="369" t="s">
        <v>2380</v>
      </c>
      <c r="AQ59" s="481"/>
      <c r="AR59" s="380" t="s">
        <v>8352</v>
      </c>
      <c r="AS59" s="653" t="s">
        <v>7472</v>
      </c>
      <c r="AT59" s="353"/>
      <c r="AU59" s="382">
        <v>3.0</v>
      </c>
      <c r="AV59" s="657">
        <v>97.0</v>
      </c>
      <c r="AW59" s="382">
        <v>0.0</v>
      </c>
      <c r="AX59" s="658">
        <v>100.0</v>
      </c>
      <c r="AY59" s="393" t="s">
        <v>3047</v>
      </c>
    </row>
    <row r="60">
      <c r="A60" s="554" t="s">
        <v>7215</v>
      </c>
      <c r="B60" s="480" t="s">
        <v>5164</v>
      </c>
      <c r="C60" s="433">
        <v>46174.0</v>
      </c>
      <c r="D60" s="434" t="s">
        <v>7228</v>
      </c>
      <c r="E60" s="363" t="s">
        <v>7229</v>
      </c>
      <c r="F60" s="367"/>
      <c r="G60" s="365"/>
      <c r="H60" s="368"/>
      <c r="I60" s="655"/>
      <c r="J60" s="365"/>
      <c r="K60" s="366"/>
      <c r="L60" s="367"/>
      <c r="M60" s="365"/>
      <c r="N60" s="368"/>
      <c r="O60" s="655"/>
      <c r="P60" s="365"/>
      <c r="Q60" s="366"/>
      <c r="R60" s="367"/>
      <c r="S60" s="365"/>
      <c r="T60" s="368"/>
      <c r="U60" s="655"/>
      <c r="V60" s="365"/>
      <c r="W60" s="366"/>
      <c r="X60" s="364"/>
      <c r="Y60" s="365"/>
      <c r="Z60" s="368"/>
      <c r="AA60" s="655"/>
      <c r="AB60" s="365"/>
      <c r="AC60" s="366"/>
      <c r="AD60" s="364"/>
      <c r="AE60" s="365"/>
      <c r="AF60" s="368"/>
      <c r="AG60" s="655"/>
      <c r="AH60" s="365"/>
      <c r="AI60" s="366"/>
      <c r="AJ60" s="364"/>
      <c r="AK60" s="365"/>
      <c r="AL60" s="368"/>
      <c r="AM60" s="655"/>
      <c r="AN60" s="365"/>
      <c r="AO60" s="366"/>
      <c r="AP60" s="369" t="s">
        <v>2963</v>
      </c>
      <c r="AQ60" s="481"/>
      <c r="AR60" s="380" t="s">
        <v>2914</v>
      </c>
      <c r="AS60" s="653" t="s">
        <v>7472</v>
      </c>
      <c r="AT60" s="353"/>
      <c r="AU60" s="382">
        <v>0.0</v>
      </c>
      <c r="AV60" s="657">
        <v>100.0</v>
      </c>
      <c r="AW60" s="382">
        <v>0.0</v>
      </c>
      <c r="AX60" s="658">
        <v>100.0</v>
      </c>
      <c r="AY60" s="393" t="s">
        <v>3047</v>
      </c>
    </row>
    <row r="61">
      <c r="A61" s="554" t="s">
        <v>7215</v>
      </c>
      <c r="B61" s="480" t="s">
        <v>5164</v>
      </c>
      <c r="C61" s="433">
        <v>46174.0</v>
      </c>
      <c r="D61" s="434" t="s">
        <v>7230</v>
      </c>
      <c r="E61" s="363" t="s">
        <v>7231</v>
      </c>
      <c r="F61" s="367"/>
      <c r="G61" s="365"/>
      <c r="H61" s="368"/>
      <c r="I61" s="655"/>
      <c r="J61" s="365"/>
      <c r="K61" s="366"/>
      <c r="L61" s="367"/>
      <c r="M61" s="365"/>
      <c r="N61" s="368"/>
      <c r="O61" s="655"/>
      <c r="P61" s="365"/>
      <c r="Q61" s="366"/>
      <c r="R61" s="367"/>
      <c r="S61" s="365"/>
      <c r="T61" s="368"/>
      <c r="U61" s="655"/>
      <c r="V61" s="365"/>
      <c r="W61" s="366"/>
      <c r="X61" s="364"/>
      <c r="Y61" s="365"/>
      <c r="Z61" s="368"/>
      <c r="AA61" s="655"/>
      <c r="AB61" s="365"/>
      <c r="AC61" s="366"/>
      <c r="AD61" s="364"/>
      <c r="AE61" s="365"/>
      <c r="AF61" s="368"/>
      <c r="AG61" s="655"/>
      <c r="AH61" s="365"/>
      <c r="AI61" s="366"/>
      <c r="AJ61" s="364"/>
      <c r="AK61" s="365"/>
      <c r="AL61" s="368"/>
      <c r="AM61" s="655"/>
      <c r="AN61" s="365"/>
      <c r="AO61" s="366"/>
      <c r="AP61" s="369" t="s">
        <v>2957</v>
      </c>
      <c r="AQ61" s="481"/>
      <c r="AR61" s="380" t="s">
        <v>2914</v>
      </c>
      <c r="AS61" s="653" t="s">
        <v>7472</v>
      </c>
      <c r="AT61" s="353"/>
      <c r="AU61" s="382">
        <v>0.0</v>
      </c>
      <c r="AV61" s="657">
        <v>100.0</v>
      </c>
      <c r="AW61" s="382">
        <v>0.0</v>
      </c>
      <c r="AX61" s="658">
        <v>100.0</v>
      </c>
      <c r="AY61" s="393" t="s">
        <v>3047</v>
      </c>
    </row>
    <row r="62">
      <c r="A62" s="554" t="s">
        <v>7215</v>
      </c>
      <c r="B62" s="480" t="s">
        <v>5164</v>
      </c>
      <c r="C62" s="433">
        <v>46174.0</v>
      </c>
      <c r="D62" s="434" t="s">
        <v>7232</v>
      </c>
      <c r="E62" s="363" t="s">
        <v>7233</v>
      </c>
      <c r="F62" s="367"/>
      <c r="G62" s="365"/>
      <c r="H62" s="368"/>
      <c r="I62" s="655"/>
      <c r="J62" s="365"/>
      <c r="K62" s="366"/>
      <c r="L62" s="367"/>
      <c r="M62" s="365"/>
      <c r="N62" s="368"/>
      <c r="O62" s="655"/>
      <c r="P62" s="365"/>
      <c r="Q62" s="366"/>
      <c r="R62" s="367"/>
      <c r="S62" s="365"/>
      <c r="T62" s="368"/>
      <c r="U62" s="655"/>
      <c r="V62" s="365"/>
      <c r="W62" s="366"/>
      <c r="X62" s="364"/>
      <c r="Y62" s="365"/>
      <c r="Z62" s="368"/>
      <c r="AA62" s="655"/>
      <c r="AB62" s="365"/>
      <c r="AC62" s="366"/>
      <c r="AD62" s="364"/>
      <c r="AE62" s="365"/>
      <c r="AF62" s="368"/>
      <c r="AG62" s="655"/>
      <c r="AH62" s="365"/>
      <c r="AI62" s="366"/>
      <c r="AJ62" s="364"/>
      <c r="AK62" s="365"/>
      <c r="AL62" s="368"/>
      <c r="AM62" s="655"/>
      <c r="AN62" s="365"/>
      <c r="AO62" s="366"/>
      <c r="AP62" s="369" t="s">
        <v>2948</v>
      </c>
      <c r="AQ62" s="481"/>
      <c r="AR62" s="380" t="s">
        <v>2914</v>
      </c>
      <c r="AS62" s="653" t="s">
        <v>7472</v>
      </c>
      <c r="AT62" s="353"/>
      <c r="AU62" s="382">
        <v>0.0</v>
      </c>
      <c r="AV62" s="657">
        <v>100.0</v>
      </c>
      <c r="AW62" s="382">
        <v>0.0</v>
      </c>
      <c r="AX62" s="658">
        <v>100.0</v>
      </c>
      <c r="AY62" s="393" t="s">
        <v>3047</v>
      </c>
    </row>
    <row r="63">
      <c r="A63" s="554" t="s">
        <v>7215</v>
      </c>
      <c r="B63" s="480" t="s">
        <v>5164</v>
      </c>
      <c r="C63" s="433">
        <v>46174.0</v>
      </c>
      <c r="D63" s="434" t="s">
        <v>7234</v>
      </c>
      <c r="E63" s="363" t="s">
        <v>7235</v>
      </c>
      <c r="F63" s="367"/>
      <c r="G63" s="365"/>
      <c r="H63" s="368"/>
      <c r="I63" s="655"/>
      <c r="J63" s="365"/>
      <c r="K63" s="366"/>
      <c r="L63" s="367"/>
      <c r="M63" s="365"/>
      <c r="N63" s="368"/>
      <c r="O63" s="655"/>
      <c r="P63" s="365"/>
      <c r="Q63" s="366"/>
      <c r="R63" s="367"/>
      <c r="S63" s="365"/>
      <c r="T63" s="368"/>
      <c r="U63" s="655"/>
      <c r="V63" s="365"/>
      <c r="W63" s="366"/>
      <c r="X63" s="364"/>
      <c r="Y63" s="365"/>
      <c r="Z63" s="368"/>
      <c r="AA63" s="655"/>
      <c r="AB63" s="365"/>
      <c r="AC63" s="366"/>
      <c r="AD63" s="364"/>
      <c r="AE63" s="365"/>
      <c r="AF63" s="368"/>
      <c r="AG63" s="655"/>
      <c r="AH63" s="365"/>
      <c r="AI63" s="366"/>
      <c r="AJ63" s="364"/>
      <c r="AK63" s="365"/>
      <c r="AL63" s="368"/>
      <c r="AM63" s="655"/>
      <c r="AN63" s="365"/>
      <c r="AO63" s="366"/>
      <c r="AP63" s="369" t="s">
        <v>1658</v>
      </c>
      <c r="AQ63" s="481"/>
      <c r="AR63" s="380" t="s">
        <v>2914</v>
      </c>
      <c r="AS63" s="653" t="s">
        <v>7472</v>
      </c>
      <c r="AT63" s="353"/>
      <c r="AU63" s="382">
        <v>0.0</v>
      </c>
      <c r="AV63" s="657">
        <v>100.0</v>
      </c>
      <c r="AW63" s="382">
        <v>0.0</v>
      </c>
      <c r="AX63" s="658">
        <v>100.0</v>
      </c>
      <c r="AY63" s="393" t="s">
        <v>3047</v>
      </c>
    </row>
    <row r="64">
      <c r="A64" s="554" t="s">
        <v>7215</v>
      </c>
      <c r="B64" s="480" t="s">
        <v>5164</v>
      </c>
      <c r="C64" s="433">
        <v>46174.0</v>
      </c>
      <c r="D64" s="434" t="s">
        <v>7238</v>
      </c>
      <c r="E64" s="363" t="s">
        <v>7239</v>
      </c>
      <c r="F64" s="367"/>
      <c r="G64" s="365"/>
      <c r="H64" s="368"/>
      <c r="I64" s="655"/>
      <c r="J64" s="365"/>
      <c r="K64" s="366"/>
      <c r="L64" s="367"/>
      <c r="M64" s="365"/>
      <c r="N64" s="368"/>
      <c r="O64" s="655"/>
      <c r="P64" s="365"/>
      <c r="Q64" s="366"/>
      <c r="R64" s="367"/>
      <c r="S64" s="365"/>
      <c r="T64" s="368"/>
      <c r="U64" s="655"/>
      <c r="V64" s="365"/>
      <c r="W64" s="366"/>
      <c r="X64" s="364"/>
      <c r="Y64" s="365"/>
      <c r="Z64" s="368"/>
      <c r="AA64" s="655"/>
      <c r="AB64" s="365"/>
      <c r="AC64" s="366"/>
      <c r="AD64" s="364"/>
      <c r="AE64" s="365"/>
      <c r="AF64" s="368"/>
      <c r="AG64" s="655"/>
      <c r="AH64" s="365"/>
      <c r="AI64" s="366"/>
      <c r="AJ64" s="364"/>
      <c r="AK64" s="365"/>
      <c r="AL64" s="368"/>
      <c r="AM64" s="655"/>
      <c r="AN64" s="365"/>
      <c r="AO64" s="366"/>
      <c r="AP64" s="369" t="s">
        <v>2892</v>
      </c>
      <c r="AQ64" s="481"/>
      <c r="AR64" s="380" t="s">
        <v>2914</v>
      </c>
      <c r="AS64" s="653" t="s">
        <v>7472</v>
      </c>
      <c r="AT64" s="353"/>
      <c r="AU64" s="382">
        <v>0.0</v>
      </c>
      <c r="AV64" s="657">
        <v>100.0</v>
      </c>
      <c r="AW64" s="382">
        <v>0.0</v>
      </c>
      <c r="AX64" s="658">
        <v>100.0</v>
      </c>
      <c r="AY64" s="393" t="s">
        <v>3047</v>
      </c>
    </row>
    <row r="65">
      <c r="A65" s="554" t="s">
        <v>7215</v>
      </c>
      <c r="B65" s="480" t="s">
        <v>5164</v>
      </c>
      <c r="C65" s="433">
        <v>46174.0</v>
      </c>
      <c r="D65" s="434" t="s">
        <v>7240</v>
      </c>
      <c r="E65" s="363" t="s">
        <v>7241</v>
      </c>
      <c r="F65" s="367"/>
      <c r="G65" s="365"/>
      <c r="H65" s="368"/>
      <c r="I65" s="655"/>
      <c r="J65" s="365"/>
      <c r="K65" s="366"/>
      <c r="L65" s="367"/>
      <c r="M65" s="365"/>
      <c r="N65" s="368"/>
      <c r="O65" s="655"/>
      <c r="P65" s="365"/>
      <c r="Q65" s="366"/>
      <c r="R65" s="367"/>
      <c r="S65" s="365"/>
      <c r="T65" s="368"/>
      <c r="U65" s="655"/>
      <c r="V65" s="365"/>
      <c r="W65" s="366"/>
      <c r="X65" s="364"/>
      <c r="Y65" s="365"/>
      <c r="Z65" s="368"/>
      <c r="AA65" s="655"/>
      <c r="AB65" s="365"/>
      <c r="AC65" s="366"/>
      <c r="AD65" s="364"/>
      <c r="AE65" s="365"/>
      <c r="AF65" s="368"/>
      <c r="AG65" s="655"/>
      <c r="AH65" s="365"/>
      <c r="AI65" s="366"/>
      <c r="AJ65" s="364"/>
      <c r="AK65" s="365"/>
      <c r="AL65" s="368"/>
      <c r="AM65" s="655"/>
      <c r="AN65" s="365"/>
      <c r="AO65" s="366"/>
      <c r="AP65" s="369" t="s">
        <v>2918</v>
      </c>
      <c r="AQ65" s="481"/>
      <c r="AR65" s="380" t="s">
        <v>2914</v>
      </c>
      <c r="AS65" s="653" t="s">
        <v>7472</v>
      </c>
      <c r="AT65" s="353"/>
      <c r="AU65" s="382">
        <v>0.0</v>
      </c>
      <c r="AV65" s="657">
        <v>100.0</v>
      </c>
      <c r="AW65" s="382">
        <v>0.0</v>
      </c>
      <c r="AX65" s="658">
        <v>100.0</v>
      </c>
      <c r="AY65" s="393" t="s">
        <v>3047</v>
      </c>
    </row>
    <row r="66">
      <c r="A66" s="554" t="s">
        <v>7215</v>
      </c>
      <c r="B66" s="480" t="s">
        <v>5164</v>
      </c>
      <c r="C66" s="433">
        <v>46174.0</v>
      </c>
      <c r="D66" s="434" t="s">
        <v>7242</v>
      </c>
      <c r="E66" s="363" t="s">
        <v>7243</v>
      </c>
      <c r="F66" s="367"/>
      <c r="G66" s="365"/>
      <c r="H66" s="368"/>
      <c r="I66" s="655"/>
      <c r="J66" s="365"/>
      <c r="K66" s="366"/>
      <c r="L66" s="367"/>
      <c r="M66" s="365"/>
      <c r="N66" s="368"/>
      <c r="O66" s="655"/>
      <c r="P66" s="365"/>
      <c r="Q66" s="366"/>
      <c r="R66" s="367"/>
      <c r="S66" s="365"/>
      <c r="T66" s="368"/>
      <c r="U66" s="655"/>
      <c r="V66" s="365"/>
      <c r="W66" s="366"/>
      <c r="X66" s="364"/>
      <c r="Y66" s="365"/>
      <c r="Z66" s="368"/>
      <c r="AA66" s="655"/>
      <c r="AB66" s="365"/>
      <c r="AC66" s="366"/>
      <c r="AD66" s="364"/>
      <c r="AE66" s="365"/>
      <c r="AF66" s="368"/>
      <c r="AG66" s="655"/>
      <c r="AH66" s="365"/>
      <c r="AI66" s="366"/>
      <c r="AJ66" s="364"/>
      <c r="AK66" s="365"/>
      <c r="AL66" s="368"/>
      <c r="AM66" s="655"/>
      <c r="AN66" s="365"/>
      <c r="AO66" s="366"/>
      <c r="AP66" s="369" t="s">
        <v>529</v>
      </c>
      <c r="AQ66" s="481"/>
      <c r="AR66" s="380" t="s">
        <v>2914</v>
      </c>
      <c r="AS66" s="653" t="s">
        <v>7472</v>
      </c>
      <c r="AT66" s="353"/>
      <c r="AU66" s="382">
        <v>0.0</v>
      </c>
      <c r="AV66" s="657">
        <v>100.0</v>
      </c>
      <c r="AW66" s="382">
        <v>0.0</v>
      </c>
      <c r="AX66" s="658">
        <v>100.0</v>
      </c>
      <c r="AY66" s="393" t="s">
        <v>3047</v>
      </c>
    </row>
    <row r="67">
      <c r="A67" s="554" t="s">
        <v>7215</v>
      </c>
      <c r="B67" s="480" t="s">
        <v>5164</v>
      </c>
      <c r="C67" s="433">
        <v>46174.0</v>
      </c>
      <c r="D67" s="434" t="s">
        <v>7244</v>
      </c>
      <c r="E67" s="363" t="s">
        <v>7245</v>
      </c>
      <c r="F67" s="367"/>
      <c r="G67" s="365"/>
      <c r="H67" s="368"/>
      <c r="I67" s="655"/>
      <c r="J67" s="365"/>
      <c r="K67" s="366"/>
      <c r="L67" s="367"/>
      <c r="M67" s="365"/>
      <c r="N67" s="368"/>
      <c r="O67" s="655"/>
      <c r="P67" s="365"/>
      <c r="Q67" s="366"/>
      <c r="R67" s="367"/>
      <c r="S67" s="365"/>
      <c r="T67" s="368"/>
      <c r="U67" s="655"/>
      <c r="V67" s="365"/>
      <c r="W67" s="366"/>
      <c r="X67" s="364"/>
      <c r="Y67" s="365"/>
      <c r="Z67" s="368"/>
      <c r="AA67" s="655"/>
      <c r="AB67" s="365"/>
      <c r="AC67" s="366"/>
      <c r="AD67" s="364"/>
      <c r="AE67" s="365"/>
      <c r="AF67" s="368"/>
      <c r="AG67" s="655"/>
      <c r="AH67" s="365"/>
      <c r="AI67" s="366"/>
      <c r="AJ67" s="364"/>
      <c r="AK67" s="365"/>
      <c r="AL67" s="368"/>
      <c r="AM67" s="655"/>
      <c r="AN67" s="365"/>
      <c r="AO67" s="366"/>
      <c r="AP67" s="369" t="s">
        <v>1062</v>
      </c>
      <c r="AQ67" s="481"/>
      <c r="AR67" s="380" t="s">
        <v>2914</v>
      </c>
      <c r="AS67" s="653" t="s">
        <v>7472</v>
      </c>
      <c r="AT67" s="353"/>
      <c r="AU67" s="382">
        <v>0.0</v>
      </c>
      <c r="AV67" s="657">
        <v>100.0</v>
      </c>
      <c r="AW67" s="382">
        <v>0.0</v>
      </c>
      <c r="AX67" s="658">
        <v>100.0</v>
      </c>
      <c r="AY67" s="393" t="s">
        <v>3047</v>
      </c>
    </row>
    <row r="68">
      <c r="A68" s="554" t="s">
        <v>7215</v>
      </c>
      <c r="B68" s="480" t="s">
        <v>5164</v>
      </c>
      <c r="C68" s="433">
        <v>46174.0</v>
      </c>
      <c r="D68" s="434" t="s">
        <v>7246</v>
      </c>
      <c r="E68" s="363" t="s">
        <v>7247</v>
      </c>
      <c r="F68" s="367"/>
      <c r="G68" s="365">
        <v>1.0</v>
      </c>
      <c r="H68" s="368"/>
      <c r="I68" s="655"/>
      <c r="J68" s="365"/>
      <c r="K68" s="366"/>
      <c r="L68" s="367"/>
      <c r="M68" s="365"/>
      <c r="N68" s="368"/>
      <c r="O68" s="655"/>
      <c r="P68" s="365"/>
      <c r="Q68" s="366"/>
      <c r="R68" s="367"/>
      <c r="S68" s="365"/>
      <c r="T68" s="368"/>
      <c r="U68" s="655"/>
      <c r="V68" s="365"/>
      <c r="W68" s="366"/>
      <c r="X68" s="364"/>
      <c r="Y68" s="365"/>
      <c r="Z68" s="368"/>
      <c r="AA68" s="655"/>
      <c r="AB68" s="365"/>
      <c r="AC68" s="366"/>
      <c r="AD68" s="364"/>
      <c r="AE68" s="365"/>
      <c r="AF68" s="368"/>
      <c r="AG68" s="655"/>
      <c r="AH68" s="365"/>
      <c r="AI68" s="366"/>
      <c r="AJ68" s="364"/>
      <c r="AK68" s="365"/>
      <c r="AL68" s="368"/>
      <c r="AM68" s="655"/>
      <c r="AN68" s="365"/>
      <c r="AO68" s="366"/>
      <c r="AP68" s="369" t="s">
        <v>2244</v>
      </c>
      <c r="AQ68" s="506"/>
      <c r="AR68" s="380" t="s">
        <v>8353</v>
      </c>
      <c r="AS68" s="653" t="s">
        <v>7472</v>
      </c>
      <c r="AT68" s="353"/>
      <c r="AU68" s="382">
        <v>3.0</v>
      </c>
      <c r="AV68" s="657">
        <v>97.0</v>
      </c>
      <c r="AW68" s="382">
        <v>0.0</v>
      </c>
      <c r="AX68" s="658">
        <v>100.0</v>
      </c>
      <c r="AY68" s="393" t="s">
        <v>3047</v>
      </c>
    </row>
    <row r="69">
      <c r="A69" s="554" t="s">
        <v>7215</v>
      </c>
      <c r="B69" s="480" t="s">
        <v>5164</v>
      </c>
      <c r="C69" s="433">
        <v>46174.0</v>
      </c>
      <c r="D69" s="434" t="s">
        <v>7248</v>
      </c>
      <c r="E69" s="363" t="s">
        <v>7249</v>
      </c>
      <c r="F69" s="367"/>
      <c r="G69" s="365"/>
      <c r="H69" s="368"/>
      <c r="I69" s="655"/>
      <c r="J69" s="365"/>
      <c r="K69" s="366"/>
      <c r="L69" s="367"/>
      <c r="M69" s="365"/>
      <c r="N69" s="368"/>
      <c r="O69" s="655"/>
      <c r="P69" s="365"/>
      <c r="Q69" s="366"/>
      <c r="R69" s="367"/>
      <c r="S69" s="365"/>
      <c r="T69" s="368"/>
      <c r="U69" s="655"/>
      <c r="V69" s="365"/>
      <c r="W69" s="366"/>
      <c r="X69" s="364"/>
      <c r="Y69" s="365"/>
      <c r="Z69" s="368"/>
      <c r="AA69" s="655"/>
      <c r="AB69" s="365"/>
      <c r="AC69" s="366"/>
      <c r="AD69" s="364"/>
      <c r="AE69" s="365"/>
      <c r="AF69" s="368"/>
      <c r="AG69" s="655"/>
      <c r="AH69" s="365"/>
      <c r="AI69" s="366"/>
      <c r="AJ69" s="364"/>
      <c r="AK69" s="365"/>
      <c r="AL69" s="368"/>
      <c r="AM69" s="655"/>
      <c r="AN69" s="365"/>
      <c r="AO69" s="366"/>
      <c r="AP69" s="369" t="s">
        <v>2882</v>
      </c>
      <c r="AQ69" s="506"/>
      <c r="AR69" s="380" t="s">
        <v>2914</v>
      </c>
      <c r="AS69" s="653" t="s">
        <v>7472</v>
      </c>
      <c r="AT69" s="353"/>
      <c r="AU69" s="382">
        <v>0.0</v>
      </c>
      <c r="AV69" s="657">
        <v>100.0</v>
      </c>
      <c r="AW69" s="382">
        <v>0.0</v>
      </c>
      <c r="AX69" s="658">
        <v>100.0</v>
      </c>
      <c r="AY69" s="393" t="s">
        <v>3047</v>
      </c>
    </row>
    <row r="70">
      <c r="A70" s="554" t="s">
        <v>7215</v>
      </c>
      <c r="B70" s="480" t="s">
        <v>5164</v>
      </c>
      <c r="C70" s="433">
        <v>46174.0</v>
      </c>
      <c r="D70" s="434" t="s">
        <v>7250</v>
      </c>
      <c r="E70" s="363" t="s">
        <v>7251</v>
      </c>
      <c r="F70" s="367"/>
      <c r="G70" s="365"/>
      <c r="H70" s="368"/>
      <c r="I70" s="655"/>
      <c r="J70" s="365"/>
      <c r="K70" s="366"/>
      <c r="L70" s="367"/>
      <c r="M70" s="365"/>
      <c r="N70" s="368"/>
      <c r="O70" s="655"/>
      <c r="P70" s="365"/>
      <c r="Q70" s="366"/>
      <c r="R70" s="367"/>
      <c r="S70" s="365"/>
      <c r="T70" s="368"/>
      <c r="U70" s="655"/>
      <c r="V70" s="365"/>
      <c r="W70" s="366"/>
      <c r="X70" s="364"/>
      <c r="Y70" s="365"/>
      <c r="Z70" s="368"/>
      <c r="AA70" s="655"/>
      <c r="AB70" s="365"/>
      <c r="AC70" s="366"/>
      <c r="AD70" s="364"/>
      <c r="AE70" s="365"/>
      <c r="AF70" s="368"/>
      <c r="AG70" s="655"/>
      <c r="AH70" s="365"/>
      <c r="AI70" s="366"/>
      <c r="AJ70" s="364"/>
      <c r="AK70" s="365"/>
      <c r="AL70" s="368"/>
      <c r="AM70" s="655"/>
      <c r="AN70" s="365"/>
      <c r="AO70" s="366"/>
      <c r="AP70" s="369"/>
      <c r="AQ70" s="481" t="s">
        <v>3003</v>
      </c>
      <c r="AR70" s="380" t="s">
        <v>2914</v>
      </c>
      <c r="AS70" s="653" t="s">
        <v>7472</v>
      </c>
      <c r="AT70" s="353"/>
      <c r="AU70" s="382">
        <v>0.0</v>
      </c>
      <c r="AV70" s="657">
        <v>100.0</v>
      </c>
      <c r="AW70" s="382">
        <v>0.0</v>
      </c>
      <c r="AX70" s="658">
        <v>100.0</v>
      </c>
      <c r="AY70" s="393" t="s">
        <v>3047</v>
      </c>
    </row>
    <row r="71">
      <c r="A71" s="554" t="s">
        <v>7215</v>
      </c>
      <c r="B71" s="480" t="s">
        <v>5164</v>
      </c>
      <c r="C71" s="433">
        <v>46174.0</v>
      </c>
      <c r="D71" s="434" t="s">
        <v>7252</v>
      </c>
      <c r="E71" s="363" t="s">
        <v>7253</v>
      </c>
      <c r="F71" s="367"/>
      <c r="G71" s="365"/>
      <c r="H71" s="368"/>
      <c r="I71" s="655"/>
      <c r="J71" s="365"/>
      <c r="K71" s="366"/>
      <c r="L71" s="367"/>
      <c r="M71" s="365"/>
      <c r="N71" s="368"/>
      <c r="O71" s="655"/>
      <c r="P71" s="365"/>
      <c r="Q71" s="366"/>
      <c r="R71" s="367"/>
      <c r="S71" s="365"/>
      <c r="T71" s="368"/>
      <c r="U71" s="655"/>
      <c r="V71" s="365"/>
      <c r="W71" s="366"/>
      <c r="X71" s="364"/>
      <c r="Y71" s="365"/>
      <c r="Z71" s="368"/>
      <c r="AA71" s="655"/>
      <c r="AB71" s="365"/>
      <c r="AC71" s="366"/>
      <c r="AD71" s="364"/>
      <c r="AE71" s="365"/>
      <c r="AF71" s="368"/>
      <c r="AG71" s="655"/>
      <c r="AH71" s="365"/>
      <c r="AI71" s="366"/>
      <c r="AJ71" s="364"/>
      <c r="AK71" s="365"/>
      <c r="AL71" s="368"/>
      <c r="AM71" s="655"/>
      <c r="AN71" s="365"/>
      <c r="AO71" s="366"/>
      <c r="AP71" s="369"/>
      <c r="AQ71" s="506" t="s">
        <v>3006</v>
      </c>
      <c r="AR71" s="380" t="s">
        <v>2914</v>
      </c>
      <c r="AS71" s="653" t="s">
        <v>7472</v>
      </c>
      <c r="AT71" s="353"/>
      <c r="AU71" s="382">
        <v>0.0</v>
      </c>
      <c r="AV71" s="657">
        <v>100.0</v>
      </c>
      <c r="AW71" s="382">
        <v>0.0</v>
      </c>
      <c r="AX71" s="658">
        <v>100.0</v>
      </c>
      <c r="AY71" s="393" t="s">
        <v>3047</v>
      </c>
    </row>
    <row r="72">
      <c r="A72" s="554" t="s">
        <v>7184</v>
      </c>
      <c r="B72" s="480" t="s">
        <v>5138</v>
      </c>
      <c r="C72" s="433">
        <v>46175.0</v>
      </c>
      <c r="D72" s="434" t="s">
        <v>7254</v>
      </c>
      <c r="E72" s="363" t="s">
        <v>7255</v>
      </c>
      <c r="F72" s="367"/>
      <c r="G72" s="365"/>
      <c r="H72" s="368"/>
      <c r="I72" s="655"/>
      <c r="J72" s="365"/>
      <c r="K72" s="366"/>
      <c r="L72" s="367">
        <v>1.0</v>
      </c>
      <c r="M72" s="365"/>
      <c r="N72" s="368"/>
      <c r="O72" s="655"/>
      <c r="P72" s="365"/>
      <c r="Q72" s="366"/>
      <c r="R72" s="367"/>
      <c r="S72" s="365"/>
      <c r="T72" s="368"/>
      <c r="U72" s="655"/>
      <c r="V72" s="365"/>
      <c r="W72" s="366"/>
      <c r="X72" s="364"/>
      <c r="Y72" s="365">
        <v>1.0</v>
      </c>
      <c r="Z72" s="368"/>
      <c r="AA72" s="655"/>
      <c r="AB72" s="365"/>
      <c r="AC72" s="366"/>
      <c r="AD72" s="364"/>
      <c r="AE72" s="365"/>
      <c r="AF72" s="368"/>
      <c r="AG72" s="655"/>
      <c r="AH72" s="365"/>
      <c r="AI72" s="366"/>
      <c r="AJ72" s="364"/>
      <c r="AK72" s="365"/>
      <c r="AL72" s="368"/>
      <c r="AM72" s="655"/>
      <c r="AN72" s="365"/>
      <c r="AO72" s="366"/>
      <c r="AP72" s="369" t="s">
        <v>1017</v>
      </c>
      <c r="AQ72" s="481"/>
      <c r="AR72" s="380" t="s">
        <v>8354</v>
      </c>
      <c r="AS72" s="653" t="s">
        <v>7472</v>
      </c>
      <c r="AT72" s="353"/>
      <c r="AU72" s="382">
        <v>7.0</v>
      </c>
      <c r="AV72" s="657">
        <v>93.0</v>
      </c>
      <c r="AW72" s="382">
        <v>0.0</v>
      </c>
      <c r="AX72" s="658">
        <v>100.0</v>
      </c>
      <c r="AY72" s="393" t="s">
        <v>3053</v>
      </c>
    </row>
    <row r="73">
      <c r="A73" s="554" t="s">
        <v>7184</v>
      </c>
      <c r="B73" s="480" t="s">
        <v>5138</v>
      </c>
      <c r="C73" s="433">
        <v>46175.0</v>
      </c>
      <c r="D73" s="434" t="s">
        <v>7256</v>
      </c>
      <c r="E73" s="363" t="s">
        <v>7257</v>
      </c>
      <c r="F73" s="367"/>
      <c r="G73" s="365"/>
      <c r="H73" s="368"/>
      <c r="I73" s="655"/>
      <c r="J73" s="365"/>
      <c r="K73" s="366"/>
      <c r="L73" s="367"/>
      <c r="M73" s="365"/>
      <c r="N73" s="368"/>
      <c r="O73" s="655"/>
      <c r="P73" s="365"/>
      <c r="Q73" s="366"/>
      <c r="R73" s="367"/>
      <c r="S73" s="365"/>
      <c r="T73" s="368"/>
      <c r="U73" s="655"/>
      <c r="V73" s="365"/>
      <c r="W73" s="366"/>
      <c r="X73" s="364"/>
      <c r="Y73" s="365">
        <v>1.0</v>
      </c>
      <c r="Z73" s="368"/>
      <c r="AA73" s="655"/>
      <c r="AB73" s="365"/>
      <c r="AC73" s="366"/>
      <c r="AD73" s="364"/>
      <c r="AE73" s="365"/>
      <c r="AF73" s="368"/>
      <c r="AG73" s="655"/>
      <c r="AH73" s="365"/>
      <c r="AI73" s="366"/>
      <c r="AJ73" s="364"/>
      <c r="AK73" s="365"/>
      <c r="AL73" s="368"/>
      <c r="AM73" s="655"/>
      <c r="AN73" s="365"/>
      <c r="AO73" s="366"/>
      <c r="AP73" s="369" t="s">
        <v>1017</v>
      </c>
      <c r="AQ73" s="481"/>
      <c r="AR73" s="380" t="s">
        <v>8355</v>
      </c>
      <c r="AS73" s="653" t="s">
        <v>7472</v>
      </c>
      <c r="AT73" s="353"/>
      <c r="AU73" s="382">
        <v>3.0</v>
      </c>
      <c r="AV73" s="657">
        <v>97.0</v>
      </c>
      <c r="AW73" s="382">
        <v>0.0</v>
      </c>
      <c r="AX73" s="658">
        <v>100.0</v>
      </c>
      <c r="AY73" s="393" t="s">
        <v>3053</v>
      </c>
    </row>
    <row r="74">
      <c r="A74" s="554" t="s">
        <v>7184</v>
      </c>
      <c r="B74" s="480" t="s">
        <v>5138</v>
      </c>
      <c r="C74" s="433">
        <v>46175.0</v>
      </c>
      <c r="D74" s="434" t="s">
        <v>7258</v>
      </c>
      <c r="E74" s="363" t="s">
        <v>7259</v>
      </c>
      <c r="F74" s="367"/>
      <c r="G74" s="365"/>
      <c r="H74" s="368"/>
      <c r="I74" s="655"/>
      <c r="J74" s="365"/>
      <c r="K74" s="366"/>
      <c r="L74" s="367"/>
      <c r="M74" s="365"/>
      <c r="N74" s="368"/>
      <c r="O74" s="655"/>
      <c r="P74" s="365"/>
      <c r="Q74" s="366"/>
      <c r="R74" s="367"/>
      <c r="S74" s="365"/>
      <c r="T74" s="368"/>
      <c r="U74" s="655"/>
      <c r="V74" s="365"/>
      <c r="W74" s="366"/>
      <c r="X74" s="364"/>
      <c r="Y74" s="365"/>
      <c r="Z74" s="368"/>
      <c r="AA74" s="655"/>
      <c r="AB74" s="365"/>
      <c r="AC74" s="366"/>
      <c r="AD74" s="364"/>
      <c r="AE74" s="365"/>
      <c r="AF74" s="368"/>
      <c r="AG74" s="655"/>
      <c r="AH74" s="365"/>
      <c r="AI74" s="366"/>
      <c r="AJ74" s="364"/>
      <c r="AK74" s="365"/>
      <c r="AL74" s="368"/>
      <c r="AM74" s="655"/>
      <c r="AN74" s="365"/>
      <c r="AO74" s="366"/>
      <c r="AP74" s="369" t="s">
        <v>153</v>
      </c>
      <c r="AQ74" s="481"/>
      <c r="AR74" s="380" t="s">
        <v>2914</v>
      </c>
      <c r="AS74" s="653" t="s">
        <v>7472</v>
      </c>
      <c r="AT74" s="353"/>
      <c r="AU74" s="382">
        <v>0.0</v>
      </c>
      <c r="AV74" s="657">
        <v>100.0</v>
      </c>
      <c r="AW74" s="382">
        <v>0.0</v>
      </c>
      <c r="AX74" s="658">
        <v>100.0</v>
      </c>
      <c r="AY74" s="393" t="s">
        <v>3053</v>
      </c>
    </row>
    <row r="75">
      <c r="A75" s="554" t="s">
        <v>7184</v>
      </c>
      <c r="B75" s="480" t="s">
        <v>5138</v>
      </c>
      <c r="C75" s="433">
        <v>46175.0</v>
      </c>
      <c r="D75" s="434" t="s">
        <v>7260</v>
      </c>
      <c r="E75" s="363" t="s">
        <v>7261</v>
      </c>
      <c r="F75" s="367"/>
      <c r="G75" s="365">
        <v>1.0</v>
      </c>
      <c r="H75" s="368"/>
      <c r="I75" s="655"/>
      <c r="J75" s="365"/>
      <c r="K75" s="366"/>
      <c r="L75" s="367"/>
      <c r="M75" s="365"/>
      <c r="N75" s="368"/>
      <c r="O75" s="655"/>
      <c r="P75" s="365"/>
      <c r="Q75" s="366"/>
      <c r="R75" s="367"/>
      <c r="S75" s="365"/>
      <c r="T75" s="368"/>
      <c r="U75" s="655"/>
      <c r="V75" s="365"/>
      <c r="W75" s="366"/>
      <c r="X75" s="364"/>
      <c r="Y75" s="365"/>
      <c r="Z75" s="368"/>
      <c r="AA75" s="655"/>
      <c r="AB75" s="365"/>
      <c r="AC75" s="366"/>
      <c r="AD75" s="364"/>
      <c r="AE75" s="365"/>
      <c r="AF75" s="368"/>
      <c r="AG75" s="655"/>
      <c r="AH75" s="365"/>
      <c r="AI75" s="366"/>
      <c r="AJ75" s="364"/>
      <c r="AK75" s="365"/>
      <c r="AL75" s="368"/>
      <c r="AM75" s="655"/>
      <c r="AN75" s="365"/>
      <c r="AO75" s="366"/>
      <c r="AP75" s="369" t="s">
        <v>153</v>
      </c>
      <c r="AQ75" s="481"/>
      <c r="AR75" s="380" t="s">
        <v>8356</v>
      </c>
      <c r="AS75" s="653" t="s">
        <v>7472</v>
      </c>
      <c r="AT75" s="353"/>
      <c r="AU75" s="382">
        <v>3.0</v>
      </c>
      <c r="AV75" s="657">
        <v>97.0</v>
      </c>
      <c r="AW75" s="382">
        <v>0.0</v>
      </c>
      <c r="AX75" s="658">
        <v>100.0</v>
      </c>
      <c r="AY75" s="393" t="s">
        <v>3053</v>
      </c>
    </row>
    <row r="76">
      <c r="A76" s="554" t="s">
        <v>7184</v>
      </c>
      <c r="B76" s="480" t="s">
        <v>5138</v>
      </c>
      <c r="C76" s="433">
        <v>46175.0</v>
      </c>
      <c r="D76" s="434" t="s">
        <v>7262</v>
      </c>
      <c r="E76" s="363" t="s">
        <v>7263</v>
      </c>
      <c r="F76" s="367"/>
      <c r="G76" s="365"/>
      <c r="H76" s="368"/>
      <c r="I76" s="655"/>
      <c r="J76" s="365"/>
      <c r="K76" s="366"/>
      <c r="L76" s="367"/>
      <c r="M76" s="365"/>
      <c r="N76" s="368"/>
      <c r="O76" s="655"/>
      <c r="P76" s="365"/>
      <c r="Q76" s="366"/>
      <c r="R76" s="367">
        <v>1.0</v>
      </c>
      <c r="S76" s="365">
        <v>2.0</v>
      </c>
      <c r="T76" s="368"/>
      <c r="U76" s="655"/>
      <c r="V76" s="365"/>
      <c r="W76" s="366"/>
      <c r="X76" s="364"/>
      <c r="Y76" s="365">
        <v>1.0</v>
      </c>
      <c r="Z76" s="368"/>
      <c r="AA76" s="655"/>
      <c r="AB76" s="365"/>
      <c r="AC76" s="366"/>
      <c r="AD76" s="364"/>
      <c r="AE76" s="365"/>
      <c r="AF76" s="368"/>
      <c r="AG76" s="655"/>
      <c r="AH76" s="365"/>
      <c r="AI76" s="366"/>
      <c r="AJ76" s="364"/>
      <c r="AK76" s="365"/>
      <c r="AL76" s="368"/>
      <c r="AM76" s="655"/>
      <c r="AN76" s="365"/>
      <c r="AO76" s="366"/>
      <c r="AP76" s="369" t="s">
        <v>63</v>
      </c>
      <c r="AQ76" s="481"/>
      <c r="AR76" s="380" t="s">
        <v>8357</v>
      </c>
      <c r="AS76" s="653" t="s">
        <v>7472</v>
      </c>
      <c r="AT76" s="353"/>
      <c r="AU76" s="382">
        <v>13.0</v>
      </c>
      <c r="AV76" s="657">
        <v>87.0</v>
      </c>
      <c r="AW76" s="382">
        <v>0.0</v>
      </c>
      <c r="AX76" s="658">
        <v>100.0</v>
      </c>
      <c r="AY76" s="393" t="s">
        <v>3053</v>
      </c>
    </row>
    <row r="77">
      <c r="A77" s="554" t="s">
        <v>7184</v>
      </c>
      <c r="B77" s="480" t="s">
        <v>5138</v>
      </c>
      <c r="C77" s="433">
        <v>46175.0</v>
      </c>
      <c r="D77" s="434" t="s">
        <v>7264</v>
      </c>
      <c r="E77" s="363" t="s">
        <v>7265</v>
      </c>
      <c r="F77" s="367"/>
      <c r="G77" s="365"/>
      <c r="H77" s="368"/>
      <c r="I77" s="655"/>
      <c r="J77" s="365"/>
      <c r="K77" s="366"/>
      <c r="L77" s="367"/>
      <c r="M77" s="365"/>
      <c r="N77" s="368"/>
      <c r="O77" s="655"/>
      <c r="P77" s="365"/>
      <c r="Q77" s="366"/>
      <c r="R77" s="367"/>
      <c r="S77" s="365"/>
      <c r="T77" s="368"/>
      <c r="U77" s="655"/>
      <c r="V77" s="365"/>
      <c r="W77" s="366"/>
      <c r="X77" s="364"/>
      <c r="Y77" s="365"/>
      <c r="Z77" s="368"/>
      <c r="AA77" s="655"/>
      <c r="AB77" s="365"/>
      <c r="AC77" s="366"/>
      <c r="AD77" s="364"/>
      <c r="AE77" s="365"/>
      <c r="AF77" s="368"/>
      <c r="AG77" s="655"/>
      <c r="AH77" s="365"/>
      <c r="AI77" s="366"/>
      <c r="AJ77" s="364"/>
      <c r="AK77" s="365"/>
      <c r="AL77" s="368"/>
      <c r="AM77" s="655"/>
      <c r="AN77" s="365"/>
      <c r="AO77" s="366"/>
      <c r="AP77" s="369" t="s">
        <v>63</v>
      </c>
      <c r="AQ77" s="481"/>
      <c r="AR77" s="380" t="s">
        <v>2914</v>
      </c>
      <c r="AS77" s="653" t="s">
        <v>7472</v>
      </c>
      <c r="AT77" s="353"/>
      <c r="AU77" s="382">
        <v>0.0</v>
      </c>
      <c r="AV77" s="657">
        <v>100.0</v>
      </c>
      <c r="AW77" s="382">
        <v>0.0</v>
      </c>
      <c r="AX77" s="658">
        <v>100.0</v>
      </c>
      <c r="AY77" s="393" t="s">
        <v>3053</v>
      </c>
    </row>
    <row r="78">
      <c r="A78" s="554" t="s">
        <v>7184</v>
      </c>
      <c r="B78" s="480" t="s">
        <v>5138</v>
      </c>
      <c r="C78" s="433">
        <v>46175.0</v>
      </c>
      <c r="D78" s="434" t="s">
        <v>7266</v>
      </c>
      <c r="E78" s="363" t="s">
        <v>7267</v>
      </c>
      <c r="F78" s="367"/>
      <c r="G78" s="365">
        <v>2.0</v>
      </c>
      <c r="H78" s="368"/>
      <c r="I78" s="655"/>
      <c r="J78" s="365"/>
      <c r="K78" s="366"/>
      <c r="L78" s="367"/>
      <c r="M78" s="365"/>
      <c r="N78" s="368"/>
      <c r="O78" s="655"/>
      <c r="P78" s="365"/>
      <c r="Q78" s="366"/>
      <c r="R78" s="367"/>
      <c r="S78" s="365"/>
      <c r="T78" s="368"/>
      <c r="U78" s="655"/>
      <c r="V78" s="365"/>
      <c r="W78" s="366"/>
      <c r="X78" s="364"/>
      <c r="Y78" s="365">
        <v>2.0</v>
      </c>
      <c r="Z78" s="368"/>
      <c r="AA78" s="655"/>
      <c r="AB78" s="365"/>
      <c r="AC78" s="366"/>
      <c r="AD78" s="364"/>
      <c r="AE78" s="365"/>
      <c r="AF78" s="368"/>
      <c r="AG78" s="655"/>
      <c r="AH78" s="365"/>
      <c r="AI78" s="366"/>
      <c r="AJ78" s="364"/>
      <c r="AK78" s="365"/>
      <c r="AL78" s="368"/>
      <c r="AM78" s="655"/>
      <c r="AN78" s="365"/>
      <c r="AO78" s="366"/>
      <c r="AP78" s="369" t="s">
        <v>876</v>
      </c>
      <c r="AQ78" s="481"/>
      <c r="AR78" s="380" t="s">
        <v>8358</v>
      </c>
      <c r="AS78" s="653" t="s">
        <v>7472</v>
      </c>
      <c r="AT78" s="353"/>
      <c r="AU78" s="382">
        <v>12.0</v>
      </c>
      <c r="AV78" s="657">
        <v>88.0</v>
      </c>
      <c r="AW78" s="382">
        <v>0.0</v>
      </c>
      <c r="AX78" s="658">
        <v>100.0</v>
      </c>
      <c r="AY78" s="393" t="s">
        <v>3053</v>
      </c>
    </row>
    <row r="79">
      <c r="A79" s="554" t="s">
        <v>7184</v>
      </c>
      <c r="B79" s="480" t="s">
        <v>5138</v>
      </c>
      <c r="C79" s="433">
        <v>46175.0</v>
      </c>
      <c r="D79" s="434" t="s">
        <v>7268</v>
      </c>
      <c r="E79" s="363" t="s">
        <v>7269</v>
      </c>
      <c r="F79" s="367"/>
      <c r="G79" s="365"/>
      <c r="H79" s="368"/>
      <c r="I79" s="655"/>
      <c r="J79" s="365"/>
      <c r="K79" s="366"/>
      <c r="L79" s="367"/>
      <c r="M79" s="365">
        <v>1.0</v>
      </c>
      <c r="N79" s="368"/>
      <c r="O79" s="655"/>
      <c r="P79" s="365"/>
      <c r="Q79" s="366"/>
      <c r="R79" s="367"/>
      <c r="S79" s="365"/>
      <c r="T79" s="368"/>
      <c r="U79" s="655"/>
      <c r="V79" s="365"/>
      <c r="W79" s="366"/>
      <c r="X79" s="364"/>
      <c r="Y79" s="365"/>
      <c r="Z79" s="368"/>
      <c r="AA79" s="655"/>
      <c r="AB79" s="365"/>
      <c r="AC79" s="366"/>
      <c r="AD79" s="364"/>
      <c r="AE79" s="365"/>
      <c r="AF79" s="368"/>
      <c r="AG79" s="655"/>
      <c r="AH79" s="365"/>
      <c r="AI79" s="366"/>
      <c r="AJ79" s="364"/>
      <c r="AK79" s="365"/>
      <c r="AL79" s="368"/>
      <c r="AM79" s="655"/>
      <c r="AN79" s="365"/>
      <c r="AO79" s="366"/>
      <c r="AP79" s="369" t="s">
        <v>876</v>
      </c>
      <c r="AQ79" s="481"/>
      <c r="AR79" s="380" t="s">
        <v>8359</v>
      </c>
      <c r="AS79" s="653" t="s">
        <v>7472</v>
      </c>
      <c r="AT79" s="353"/>
      <c r="AU79" s="382">
        <v>3.0</v>
      </c>
      <c r="AV79" s="657">
        <v>97.0</v>
      </c>
      <c r="AW79" s="382">
        <v>0.0</v>
      </c>
      <c r="AX79" s="658">
        <v>100.0</v>
      </c>
      <c r="AY79" s="393" t="s">
        <v>3053</v>
      </c>
    </row>
    <row r="80">
      <c r="A80" s="554" t="s">
        <v>7184</v>
      </c>
      <c r="B80" s="480" t="s">
        <v>5138</v>
      </c>
      <c r="C80" s="433">
        <v>46175.0</v>
      </c>
      <c r="D80" s="434" t="s">
        <v>7270</v>
      </c>
      <c r="E80" s="363" t="s">
        <v>7271</v>
      </c>
      <c r="F80" s="367"/>
      <c r="G80" s="365"/>
      <c r="H80" s="368"/>
      <c r="I80" s="655"/>
      <c r="J80" s="365"/>
      <c r="K80" s="366"/>
      <c r="L80" s="367"/>
      <c r="M80" s="365"/>
      <c r="N80" s="368"/>
      <c r="O80" s="655"/>
      <c r="P80" s="365"/>
      <c r="Q80" s="366"/>
      <c r="R80" s="367"/>
      <c r="S80" s="365"/>
      <c r="T80" s="368"/>
      <c r="U80" s="655"/>
      <c r="V80" s="365"/>
      <c r="W80" s="366"/>
      <c r="X80" s="364"/>
      <c r="Y80" s="365"/>
      <c r="Z80" s="368"/>
      <c r="AA80" s="655"/>
      <c r="AB80" s="365"/>
      <c r="AC80" s="366"/>
      <c r="AD80" s="364"/>
      <c r="AE80" s="365"/>
      <c r="AF80" s="368"/>
      <c r="AG80" s="655"/>
      <c r="AH80" s="365"/>
      <c r="AI80" s="366"/>
      <c r="AJ80" s="364"/>
      <c r="AK80" s="365"/>
      <c r="AL80" s="368"/>
      <c r="AM80" s="655"/>
      <c r="AN80" s="365"/>
      <c r="AO80" s="366"/>
      <c r="AP80" s="369" t="s">
        <v>712</v>
      </c>
      <c r="AQ80" s="481"/>
      <c r="AR80" s="380" t="s">
        <v>2914</v>
      </c>
      <c r="AS80" s="653" t="s">
        <v>7472</v>
      </c>
      <c r="AT80" s="353"/>
      <c r="AU80" s="382">
        <v>0.0</v>
      </c>
      <c r="AV80" s="657">
        <v>100.0</v>
      </c>
      <c r="AW80" s="382">
        <v>0.0</v>
      </c>
      <c r="AX80" s="658">
        <v>100.0</v>
      </c>
      <c r="AY80" s="393" t="s">
        <v>3053</v>
      </c>
    </row>
    <row r="81">
      <c r="A81" s="554" t="s">
        <v>7184</v>
      </c>
      <c r="B81" s="480" t="s">
        <v>5138</v>
      </c>
      <c r="C81" s="433">
        <v>46175.0</v>
      </c>
      <c r="D81" s="434" t="s">
        <v>7272</v>
      </c>
      <c r="E81" s="363" t="s">
        <v>7273</v>
      </c>
      <c r="F81" s="367"/>
      <c r="G81" s="365"/>
      <c r="H81" s="368"/>
      <c r="I81" s="655"/>
      <c r="J81" s="365"/>
      <c r="K81" s="366"/>
      <c r="L81" s="367"/>
      <c r="M81" s="365"/>
      <c r="N81" s="368"/>
      <c r="O81" s="655"/>
      <c r="P81" s="365"/>
      <c r="Q81" s="366"/>
      <c r="R81" s="367"/>
      <c r="S81" s="365">
        <v>1.0</v>
      </c>
      <c r="T81" s="368"/>
      <c r="U81" s="655"/>
      <c r="V81" s="365"/>
      <c r="W81" s="366"/>
      <c r="X81" s="364"/>
      <c r="Y81" s="365"/>
      <c r="Z81" s="368"/>
      <c r="AA81" s="655"/>
      <c r="AB81" s="365"/>
      <c r="AC81" s="366"/>
      <c r="AD81" s="364"/>
      <c r="AE81" s="365"/>
      <c r="AF81" s="368"/>
      <c r="AG81" s="655"/>
      <c r="AH81" s="365"/>
      <c r="AI81" s="366"/>
      <c r="AJ81" s="364"/>
      <c r="AK81" s="365"/>
      <c r="AL81" s="368"/>
      <c r="AM81" s="655"/>
      <c r="AN81" s="365"/>
      <c r="AO81" s="366"/>
      <c r="AP81" s="369" t="s">
        <v>712</v>
      </c>
      <c r="AQ81" s="481"/>
      <c r="AR81" s="380" t="s">
        <v>8360</v>
      </c>
      <c r="AS81" s="653" t="s">
        <v>7472</v>
      </c>
      <c r="AT81" s="353"/>
      <c r="AU81" s="382">
        <v>3.0</v>
      </c>
      <c r="AV81" s="657">
        <v>97.0</v>
      </c>
      <c r="AW81" s="382">
        <v>0.0</v>
      </c>
      <c r="AX81" s="658">
        <v>100.0</v>
      </c>
      <c r="AY81" s="393" t="s">
        <v>3053</v>
      </c>
    </row>
    <row r="82">
      <c r="A82" s="554" t="s">
        <v>7184</v>
      </c>
      <c r="B82" s="480" t="s">
        <v>5138</v>
      </c>
      <c r="C82" s="433">
        <v>46175.0</v>
      </c>
      <c r="D82" s="434" t="s">
        <v>7274</v>
      </c>
      <c r="E82" s="363" t="s">
        <v>7275</v>
      </c>
      <c r="F82" s="367"/>
      <c r="G82" s="365"/>
      <c r="H82" s="368"/>
      <c r="I82" s="655"/>
      <c r="J82" s="365"/>
      <c r="K82" s="366"/>
      <c r="L82" s="367"/>
      <c r="M82" s="365"/>
      <c r="N82" s="368"/>
      <c r="O82" s="655"/>
      <c r="P82" s="365"/>
      <c r="Q82" s="366"/>
      <c r="R82" s="367"/>
      <c r="S82" s="365"/>
      <c r="T82" s="368"/>
      <c r="U82" s="655"/>
      <c r="V82" s="365"/>
      <c r="W82" s="366"/>
      <c r="X82" s="364"/>
      <c r="Y82" s="365">
        <v>2.0</v>
      </c>
      <c r="Z82" s="368"/>
      <c r="AA82" s="655"/>
      <c r="AB82" s="365"/>
      <c r="AC82" s="366"/>
      <c r="AD82" s="364"/>
      <c r="AE82" s="365"/>
      <c r="AF82" s="368"/>
      <c r="AG82" s="655"/>
      <c r="AH82" s="365"/>
      <c r="AI82" s="366"/>
      <c r="AJ82" s="364"/>
      <c r="AK82" s="365"/>
      <c r="AL82" s="368"/>
      <c r="AM82" s="655"/>
      <c r="AN82" s="365"/>
      <c r="AO82" s="366"/>
      <c r="AP82" s="369" t="s">
        <v>2590</v>
      </c>
      <c r="AQ82" s="481"/>
      <c r="AR82" s="380" t="s">
        <v>8361</v>
      </c>
      <c r="AS82" s="653" t="s">
        <v>7472</v>
      </c>
      <c r="AT82" s="353"/>
      <c r="AU82" s="382">
        <v>6.0</v>
      </c>
      <c r="AV82" s="657">
        <v>94.0</v>
      </c>
      <c r="AW82" s="382">
        <v>0.0</v>
      </c>
      <c r="AX82" s="658">
        <v>100.0</v>
      </c>
      <c r="AY82" s="393" t="s">
        <v>3053</v>
      </c>
    </row>
    <row r="83">
      <c r="A83" s="554" t="s">
        <v>7184</v>
      </c>
      <c r="B83" s="480" t="s">
        <v>5138</v>
      </c>
      <c r="C83" s="433">
        <v>46175.0</v>
      </c>
      <c r="D83" s="434" t="s">
        <v>7276</v>
      </c>
      <c r="E83" s="363" t="s">
        <v>7277</v>
      </c>
      <c r="F83" s="367"/>
      <c r="G83" s="365"/>
      <c r="H83" s="368"/>
      <c r="I83" s="655"/>
      <c r="J83" s="365"/>
      <c r="K83" s="366"/>
      <c r="L83" s="367"/>
      <c r="M83" s="365"/>
      <c r="N83" s="368"/>
      <c r="O83" s="655"/>
      <c r="P83" s="365"/>
      <c r="Q83" s="366"/>
      <c r="R83" s="367"/>
      <c r="S83" s="365"/>
      <c r="T83" s="368"/>
      <c r="U83" s="655"/>
      <c r="V83" s="365"/>
      <c r="W83" s="366"/>
      <c r="X83" s="364"/>
      <c r="Y83" s="365"/>
      <c r="Z83" s="368"/>
      <c r="AA83" s="655"/>
      <c r="AB83" s="365"/>
      <c r="AC83" s="366"/>
      <c r="AD83" s="364"/>
      <c r="AE83" s="365"/>
      <c r="AF83" s="368"/>
      <c r="AG83" s="655"/>
      <c r="AH83" s="365"/>
      <c r="AI83" s="366"/>
      <c r="AJ83" s="364"/>
      <c r="AK83" s="365"/>
      <c r="AL83" s="368"/>
      <c r="AM83" s="655"/>
      <c r="AN83" s="365"/>
      <c r="AO83" s="366"/>
      <c r="AP83" s="369" t="s">
        <v>2590</v>
      </c>
      <c r="AQ83" s="481"/>
      <c r="AR83" s="380" t="s">
        <v>2914</v>
      </c>
      <c r="AS83" s="653" t="s">
        <v>7472</v>
      </c>
      <c r="AT83" s="353"/>
      <c r="AU83" s="382">
        <v>0.0</v>
      </c>
      <c r="AV83" s="657">
        <v>100.0</v>
      </c>
      <c r="AW83" s="382">
        <v>0.0</v>
      </c>
      <c r="AX83" s="658">
        <v>100.0</v>
      </c>
      <c r="AY83" s="393" t="s">
        <v>3053</v>
      </c>
    </row>
    <row r="84">
      <c r="A84" s="554" t="s">
        <v>7184</v>
      </c>
      <c r="B84" s="480" t="s">
        <v>5138</v>
      </c>
      <c r="C84" s="433">
        <v>46175.0</v>
      </c>
      <c r="D84" s="434" t="s">
        <v>7278</v>
      </c>
      <c r="E84" s="363" t="s">
        <v>7279</v>
      </c>
      <c r="F84" s="367"/>
      <c r="G84" s="365"/>
      <c r="H84" s="368"/>
      <c r="I84" s="655"/>
      <c r="J84" s="365"/>
      <c r="K84" s="366"/>
      <c r="L84" s="367"/>
      <c r="M84" s="365"/>
      <c r="N84" s="368"/>
      <c r="O84" s="655"/>
      <c r="P84" s="365"/>
      <c r="Q84" s="366"/>
      <c r="R84" s="367"/>
      <c r="S84" s="365"/>
      <c r="T84" s="368"/>
      <c r="U84" s="655"/>
      <c r="V84" s="365"/>
      <c r="W84" s="366"/>
      <c r="X84" s="364"/>
      <c r="Y84" s="365"/>
      <c r="Z84" s="368"/>
      <c r="AA84" s="655"/>
      <c r="AB84" s="365"/>
      <c r="AC84" s="366"/>
      <c r="AD84" s="364"/>
      <c r="AE84" s="365"/>
      <c r="AF84" s="368"/>
      <c r="AG84" s="655"/>
      <c r="AH84" s="365"/>
      <c r="AI84" s="366"/>
      <c r="AJ84" s="364"/>
      <c r="AK84" s="365"/>
      <c r="AL84" s="368"/>
      <c r="AM84" s="655"/>
      <c r="AN84" s="365"/>
      <c r="AO84" s="366"/>
      <c r="AP84" s="369" t="s">
        <v>122</v>
      </c>
      <c r="AQ84" s="481"/>
      <c r="AR84" s="380" t="s">
        <v>2914</v>
      </c>
      <c r="AS84" s="653" t="s">
        <v>7472</v>
      </c>
      <c r="AT84" s="353"/>
      <c r="AU84" s="382">
        <v>0.0</v>
      </c>
      <c r="AV84" s="657">
        <v>100.0</v>
      </c>
      <c r="AW84" s="382">
        <v>0.0</v>
      </c>
      <c r="AX84" s="658">
        <v>100.0</v>
      </c>
      <c r="AY84" s="393" t="s">
        <v>3053</v>
      </c>
    </row>
    <row r="85">
      <c r="A85" s="554" t="s">
        <v>7184</v>
      </c>
      <c r="B85" s="480" t="s">
        <v>5138</v>
      </c>
      <c r="C85" s="433">
        <v>46175.0</v>
      </c>
      <c r="D85" s="434" t="s">
        <v>7280</v>
      </c>
      <c r="E85" s="363" t="s">
        <v>7281</v>
      </c>
      <c r="F85" s="367"/>
      <c r="G85" s="365"/>
      <c r="H85" s="368"/>
      <c r="I85" s="655"/>
      <c r="J85" s="365"/>
      <c r="K85" s="366"/>
      <c r="L85" s="367"/>
      <c r="M85" s="365"/>
      <c r="N85" s="368"/>
      <c r="O85" s="655"/>
      <c r="P85" s="365"/>
      <c r="Q85" s="366"/>
      <c r="R85" s="367"/>
      <c r="S85" s="365"/>
      <c r="T85" s="368"/>
      <c r="U85" s="655"/>
      <c r="V85" s="365"/>
      <c r="W85" s="366"/>
      <c r="X85" s="364"/>
      <c r="Y85" s="365"/>
      <c r="Z85" s="368"/>
      <c r="AA85" s="655"/>
      <c r="AB85" s="365"/>
      <c r="AC85" s="366"/>
      <c r="AD85" s="364"/>
      <c r="AE85" s="365"/>
      <c r="AF85" s="368"/>
      <c r="AG85" s="655"/>
      <c r="AH85" s="365"/>
      <c r="AI85" s="366"/>
      <c r="AJ85" s="364"/>
      <c r="AK85" s="365"/>
      <c r="AL85" s="368"/>
      <c r="AM85" s="655"/>
      <c r="AN85" s="365"/>
      <c r="AO85" s="366"/>
      <c r="AP85" s="369" t="s">
        <v>122</v>
      </c>
      <c r="AQ85" s="481"/>
      <c r="AR85" s="380" t="s">
        <v>2914</v>
      </c>
      <c r="AS85" s="653" t="s">
        <v>7472</v>
      </c>
      <c r="AT85" s="353"/>
      <c r="AU85" s="382">
        <v>0.0</v>
      </c>
      <c r="AV85" s="657">
        <v>100.0</v>
      </c>
      <c r="AW85" s="382">
        <v>0.0</v>
      </c>
      <c r="AX85" s="658">
        <v>100.0</v>
      </c>
      <c r="AY85" s="393" t="s">
        <v>3053</v>
      </c>
    </row>
    <row r="86">
      <c r="A86" s="554" t="s">
        <v>7184</v>
      </c>
      <c r="B86" s="482" t="s">
        <v>5138</v>
      </c>
      <c r="C86" s="433">
        <v>46175.0</v>
      </c>
      <c r="D86" s="434" t="s">
        <v>7282</v>
      </c>
      <c r="E86" s="363" t="s">
        <v>7283</v>
      </c>
      <c r="F86" s="367"/>
      <c r="G86" s="365"/>
      <c r="H86" s="368"/>
      <c r="I86" s="655"/>
      <c r="J86" s="365"/>
      <c r="K86" s="366"/>
      <c r="L86" s="367"/>
      <c r="M86" s="365"/>
      <c r="N86" s="368"/>
      <c r="O86" s="655"/>
      <c r="P86" s="365"/>
      <c r="Q86" s="366"/>
      <c r="R86" s="367"/>
      <c r="S86" s="365"/>
      <c r="T86" s="368"/>
      <c r="U86" s="655"/>
      <c r="V86" s="365"/>
      <c r="W86" s="366"/>
      <c r="X86" s="364"/>
      <c r="Y86" s="365"/>
      <c r="Z86" s="368"/>
      <c r="AA86" s="655"/>
      <c r="AB86" s="365"/>
      <c r="AC86" s="366"/>
      <c r="AD86" s="364"/>
      <c r="AE86" s="365"/>
      <c r="AF86" s="368"/>
      <c r="AG86" s="655"/>
      <c r="AH86" s="365"/>
      <c r="AI86" s="366"/>
      <c r="AJ86" s="364"/>
      <c r="AK86" s="365"/>
      <c r="AL86" s="368"/>
      <c r="AM86" s="655"/>
      <c r="AN86" s="365"/>
      <c r="AO86" s="366"/>
      <c r="AP86" s="369" t="s">
        <v>2990</v>
      </c>
      <c r="AQ86" s="481"/>
      <c r="AR86" s="380" t="s">
        <v>2914</v>
      </c>
      <c r="AS86" s="653" t="s">
        <v>7472</v>
      </c>
      <c r="AT86" s="353"/>
      <c r="AU86" s="382">
        <v>0.0</v>
      </c>
      <c r="AV86" s="657">
        <v>100.0</v>
      </c>
      <c r="AW86" s="382">
        <v>0.0</v>
      </c>
      <c r="AX86" s="658">
        <v>100.0</v>
      </c>
      <c r="AY86" s="393" t="s">
        <v>3053</v>
      </c>
    </row>
    <row r="87">
      <c r="A87" s="554" t="s">
        <v>7184</v>
      </c>
      <c r="B87" s="480" t="s">
        <v>5138</v>
      </c>
      <c r="C87" s="433">
        <v>46175.0</v>
      </c>
      <c r="D87" s="434" t="s">
        <v>7284</v>
      </c>
      <c r="E87" s="363" t="s">
        <v>7285</v>
      </c>
      <c r="F87" s="367">
        <v>1.0</v>
      </c>
      <c r="G87" s="365">
        <v>2.0</v>
      </c>
      <c r="H87" s="368"/>
      <c r="I87" s="655"/>
      <c r="J87" s="365"/>
      <c r="K87" s="366"/>
      <c r="L87" s="367"/>
      <c r="M87" s="365"/>
      <c r="N87" s="368"/>
      <c r="O87" s="655"/>
      <c r="P87" s="365"/>
      <c r="Q87" s="366"/>
      <c r="R87" s="367">
        <v>2.0</v>
      </c>
      <c r="S87" s="365"/>
      <c r="T87" s="368"/>
      <c r="U87" s="655"/>
      <c r="V87" s="365"/>
      <c r="W87" s="366"/>
      <c r="X87" s="364"/>
      <c r="Y87" s="365">
        <v>5.0</v>
      </c>
      <c r="Z87" s="368"/>
      <c r="AA87" s="655"/>
      <c r="AB87" s="365"/>
      <c r="AC87" s="366"/>
      <c r="AD87" s="364"/>
      <c r="AE87" s="365"/>
      <c r="AF87" s="368"/>
      <c r="AG87" s="655"/>
      <c r="AH87" s="365"/>
      <c r="AI87" s="366"/>
      <c r="AJ87" s="364"/>
      <c r="AK87" s="365"/>
      <c r="AL87" s="368"/>
      <c r="AM87" s="655"/>
      <c r="AN87" s="365"/>
      <c r="AO87" s="366"/>
      <c r="AP87" s="369" t="s">
        <v>2990</v>
      </c>
      <c r="AQ87" s="481"/>
      <c r="AR87" s="380" t="s">
        <v>8362</v>
      </c>
      <c r="AS87" s="653" t="s">
        <v>7472</v>
      </c>
      <c r="AT87" s="353"/>
      <c r="AU87" s="382">
        <v>33.0</v>
      </c>
      <c r="AV87" s="657">
        <v>67.0</v>
      </c>
      <c r="AW87" s="382">
        <v>0.0</v>
      </c>
      <c r="AX87" s="658">
        <v>100.0</v>
      </c>
      <c r="AY87" s="393" t="s">
        <v>3053</v>
      </c>
    </row>
    <row r="88">
      <c r="A88" s="554" t="s">
        <v>7184</v>
      </c>
      <c r="B88" s="480" t="s">
        <v>5138</v>
      </c>
      <c r="C88" s="433">
        <v>46175.0</v>
      </c>
      <c r="D88" s="434" t="s">
        <v>7286</v>
      </c>
      <c r="E88" s="363" t="s">
        <v>7287</v>
      </c>
      <c r="F88" s="367"/>
      <c r="G88" s="365"/>
      <c r="H88" s="368"/>
      <c r="I88" s="655"/>
      <c r="J88" s="365"/>
      <c r="K88" s="366"/>
      <c r="L88" s="367"/>
      <c r="M88" s="365"/>
      <c r="N88" s="368"/>
      <c r="O88" s="655"/>
      <c r="P88" s="365"/>
      <c r="Q88" s="366"/>
      <c r="R88" s="367"/>
      <c r="S88" s="365"/>
      <c r="T88" s="368"/>
      <c r="U88" s="655"/>
      <c r="V88" s="365"/>
      <c r="W88" s="366"/>
      <c r="X88" s="364"/>
      <c r="Y88" s="365"/>
      <c r="Z88" s="368"/>
      <c r="AA88" s="655"/>
      <c r="AB88" s="365"/>
      <c r="AC88" s="366"/>
      <c r="AD88" s="364"/>
      <c r="AE88" s="365"/>
      <c r="AF88" s="368"/>
      <c r="AG88" s="655"/>
      <c r="AH88" s="365"/>
      <c r="AI88" s="366"/>
      <c r="AJ88" s="364"/>
      <c r="AK88" s="365"/>
      <c r="AL88" s="368"/>
      <c r="AM88" s="655"/>
      <c r="AN88" s="365"/>
      <c r="AO88" s="366"/>
      <c r="AP88" s="369" t="s">
        <v>2104</v>
      </c>
      <c r="AQ88" s="481"/>
      <c r="AR88" s="380" t="s">
        <v>2914</v>
      </c>
      <c r="AS88" s="653" t="s">
        <v>7472</v>
      </c>
      <c r="AT88" s="353"/>
      <c r="AU88" s="382">
        <v>0.0</v>
      </c>
      <c r="AV88" s="657">
        <v>100.0</v>
      </c>
      <c r="AW88" s="382">
        <v>0.0</v>
      </c>
      <c r="AX88" s="658">
        <v>100.0</v>
      </c>
      <c r="AY88" s="393" t="s">
        <v>3053</v>
      </c>
    </row>
    <row r="89">
      <c r="A89" s="554" t="s">
        <v>7184</v>
      </c>
      <c r="B89" s="480" t="s">
        <v>5138</v>
      </c>
      <c r="C89" s="433">
        <v>46175.0</v>
      </c>
      <c r="D89" s="434" t="s">
        <v>7288</v>
      </c>
      <c r="E89" s="363" t="s">
        <v>7289</v>
      </c>
      <c r="F89" s="367"/>
      <c r="G89" s="365"/>
      <c r="H89" s="368"/>
      <c r="I89" s="655"/>
      <c r="J89" s="365"/>
      <c r="K89" s="366"/>
      <c r="L89" s="367"/>
      <c r="M89" s="365"/>
      <c r="N89" s="368"/>
      <c r="O89" s="655"/>
      <c r="P89" s="365"/>
      <c r="Q89" s="366"/>
      <c r="R89" s="367"/>
      <c r="S89" s="365"/>
      <c r="T89" s="368"/>
      <c r="U89" s="655"/>
      <c r="V89" s="365"/>
      <c r="W89" s="366"/>
      <c r="X89" s="364"/>
      <c r="Y89" s="365"/>
      <c r="Z89" s="368"/>
      <c r="AA89" s="655"/>
      <c r="AB89" s="365"/>
      <c r="AC89" s="366"/>
      <c r="AD89" s="364"/>
      <c r="AE89" s="365"/>
      <c r="AF89" s="368"/>
      <c r="AG89" s="655"/>
      <c r="AH89" s="365"/>
      <c r="AI89" s="366"/>
      <c r="AJ89" s="364"/>
      <c r="AK89" s="365"/>
      <c r="AL89" s="368"/>
      <c r="AM89" s="655"/>
      <c r="AN89" s="365"/>
      <c r="AO89" s="366"/>
      <c r="AP89" s="369" t="s">
        <v>2104</v>
      </c>
      <c r="AQ89" s="481"/>
      <c r="AR89" s="380" t="s">
        <v>2914</v>
      </c>
      <c r="AS89" s="653" t="s">
        <v>7472</v>
      </c>
      <c r="AT89" s="353"/>
      <c r="AU89" s="382">
        <v>0.0</v>
      </c>
      <c r="AV89" s="657">
        <v>100.0</v>
      </c>
      <c r="AW89" s="382">
        <v>0.0</v>
      </c>
      <c r="AX89" s="658">
        <v>100.0</v>
      </c>
      <c r="AY89" s="393" t="s">
        <v>3053</v>
      </c>
    </row>
    <row r="90">
      <c r="A90" s="554" t="s">
        <v>7184</v>
      </c>
      <c r="B90" s="480" t="s">
        <v>5138</v>
      </c>
      <c r="C90" s="433">
        <v>46175.0</v>
      </c>
      <c r="D90" s="434" t="s">
        <v>7290</v>
      </c>
      <c r="E90" s="363" t="s">
        <v>7291</v>
      </c>
      <c r="F90" s="367"/>
      <c r="G90" s="365"/>
      <c r="H90" s="368"/>
      <c r="I90" s="655"/>
      <c r="J90" s="365"/>
      <c r="K90" s="366"/>
      <c r="L90" s="367"/>
      <c r="M90" s="365"/>
      <c r="N90" s="368"/>
      <c r="O90" s="655"/>
      <c r="P90" s="365"/>
      <c r="Q90" s="366"/>
      <c r="R90" s="367">
        <v>1.0</v>
      </c>
      <c r="S90" s="365"/>
      <c r="T90" s="368"/>
      <c r="U90" s="655"/>
      <c r="V90" s="365"/>
      <c r="W90" s="366"/>
      <c r="X90" s="364"/>
      <c r="Y90" s="365"/>
      <c r="Z90" s="368"/>
      <c r="AA90" s="655"/>
      <c r="AB90" s="365"/>
      <c r="AC90" s="366"/>
      <c r="AD90" s="364"/>
      <c r="AE90" s="365"/>
      <c r="AF90" s="368"/>
      <c r="AG90" s="655"/>
      <c r="AH90" s="365"/>
      <c r="AI90" s="366"/>
      <c r="AJ90" s="364"/>
      <c r="AK90" s="365"/>
      <c r="AL90" s="368"/>
      <c r="AM90" s="655"/>
      <c r="AN90" s="365"/>
      <c r="AO90" s="366"/>
      <c r="AP90" s="369" t="s">
        <v>1453</v>
      </c>
      <c r="AQ90" s="481"/>
      <c r="AR90" s="380" t="s">
        <v>8363</v>
      </c>
      <c r="AS90" s="653" t="s">
        <v>7472</v>
      </c>
      <c r="AT90" s="353"/>
      <c r="AU90" s="382">
        <v>4.0</v>
      </c>
      <c r="AV90" s="657">
        <v>96.0</v>
      </c>
      <c r="AW90" s="382">
        <v>0.0</v>
      </c>
      <c r="AX90" s="658">
        <v>100.0</v>
      </c>
      <c r="AY90" s="393" t="s">
        <v>3053</v>
      </c>
    </row>
    <row r="91">
      <c r="A91" s="554" t="s">
        <v>7184</v>
      </c>
      <c r="B91" s="480" t="s">
        <v>5138</v>
      </c>
      <c r="C91" s="433">
        <v>46175.0</v>
      </c>
      <c r="D91" s="434" t="s">
        <v>7292</v>
      </c>
      <c r="E91" s="363" t="s">
        <v>7293</v>
      </c>
      <c r="F91" s="367"/>
      <c r="G91" s="365"/>
      <c r="H91" s="368"/>
      <c r="I91" s="655"/>
      <c r="J91" s="365"/>
      <c r="K91" s="366"/>
      <c r="L91" s="367"/>
      <c r="M91" s="365"/>
      <c r="N91" s="368"/>
      <c r="O91" s="655"/>
      <c r="P91" s="365"/>
      <c r="Q91" s="366"/>
      <c r="R91" s="367"/>
      <c r="S91" s="365"/>
      <c r="T91" s="368"/>
      <c r="U91" s="655"/>
      <c r="V91" s="365"/>
      <c r="W91" s="366"/>
      <c r="X91" s="364"/>
      <c r="Y91" s="365"/>
      <c r="Z91" s="368"/>
      <c r="AA91" s="655"/>
      <c r="AB91" s="365"/>
      <c r="AC91" s="366"/>
      <c r="AD91" s="364"/>
      <c r="AE91" s="365"/>
      <c r="AF91" s="368"/>
      <c r="AG91" s="655"/>
      <c r="AH91" s="365"/>
      <c r="AI91" s="366"/>
      <c r="AJ91" s="364"/>
      <c r="AK91" s="365"/>
      <c r="AL91" s="368"/>
      <c r="AM91" s="655"/>
      <c r="AN91" s="365"/>
      <c r="AO91" s="366"/>
      <c r="AP91" s="369" t="s">
        <v>1453</v>
      </c>
      <c r="AQ91" s="481"/>
      <c r="AR91" s="380" t="s">
        <v>2914</v>
      </c>
      <c r="AS91" s="653" t="s">
        <v>7472</v>
      </c>
      <c r="AT91" s="353"/>
      <c r="AU91" s="382">
        <v>0.0</v>
      </c>
      <c r="AV91" s="657">
        <v>100.0</v>
      </c>
      <c r="AW91" s="382">
        <v>0.0</v>
      </c>
      <c r="AX91" s="658">
        <v>100.0</v>
      </c>
      <c r="AY91" s="393" t="s">
        <v>3053</v>
      </c>
    </row>
    <row r="92">
      <c r="A92" s="554" t="s">
        <v>7184</v>
      </c>
      <c r="B92" s="480" t="s">
        <v>5138</v>
      </c>
      <c r="C92" s="433">
        <v>46175.0</v>
      </c>
      <c r="D92" s="434" t="s">
        <v>7294</v>
      </c>
      <c r="E92" s="363" t="s">
        <v>7295</v>
      </c>
      <c r="F92" s="367"/>
      <c r="G92" s="365"/>
      <c r="H92" s="368"/>
      <c r="I92" s="655"/>
      <c r="J92" s="365"/>
      <c r="K92" s="366"/>
      <c r="L92" s="367"/>
      <c r="M92" s="365"/>
      <c r="N92" s="368"/>
      <c r="O92" s="655"/>
      <c r="P92" s="365"/>
      <c r="Q92" s="366"/>
      <c r="R92" s="367"/>
      <c r="S92" s="365"/>
      <c r="T92" s="368"/>
      <c r="U92" s="655"/>
      <c r="V92" s="365"/>
      <c r="W92" s="366"/>
      <c r="X92" s="364"/>
      <c r="Y92" s="365"/>
      <c r="Z92" s="368"/>
      <c r="AA92" s="655"/>
      <c r="AB92" s="365"/>
      <c r="AC92" s="366"/>
      <c r="AD92" s="364"/>
      <c r="AE92" s="365"/>
      <c r="AF92" s="368"/>
      <c r="AG92" s="655"/>
      <c r="AH92" s="365"/>
      <c r="AI92" s="366"/>
      <c r="AJ92" s="364"/>
      <c r="AK92" s="365"/>
      <c r="AL92" s="368"/>
      <c r="AM92" s="655"/>
      <c r="AN92" s="365"/>
      <c r="AO92" s="366"/>
      <c r="AP92" s="369" t="s">
        <v>2967</v>
      </c>
      <c r="AQ92" s="481"/>
      <c r="AR92" s="380" t="s">
        <v>2914</v>
      </c>
      <c r="AS92" s="653" t="s">
        <v>7472</v>
      </c>
      <c r="AT92" s="353"/>
      <c r="AU92" s="382">
        <v>0.0</v>
      </c>
      <c r="AV92" s="657">
        <v>100.0</v>
      </c>
      <c r="AW92" s="382">
        <v>0.0</v>
      </c>
      <c r="AX92" s="658">
        <v>100.0</v>
      </c>
      <c r="AY92" s="393" t="s">
        <v>3053</v>
      </c>
    </row>
    <row r="93">
      <c r="A93" s="554" t="s">
        <v>7184</v>
      </c>
      <c r="B93" s="480" t="s">
        <v>5138</v>
      </c>
      <c r="C93" s="433">
        <v>46175.0</v>
      </c>
      <c r="D93" s="434" t="s">
        <v>7296</v>
      </c>
      <c r="E93" s="363" t="s">
        <v>7297</v>
      </c>
      <c r="F93" s="367"/>
      <c r="G93" s="365"/>
      <c r="H93" s="368"/>
      <c r="I93" s="655"/>
      <c r="J93" s="365"/>
      <c r="K93" s="366"/>
      <c r="L93" s="367"/>
      <c r="M93" s="365"/>
      <c r="N93" s="368"/>
      <c r="O93" s="655"/>
      <c r="P93" s="365"/>
      <c r="Q93" s="366"/>
      <c r="R93" s="367"/>
      <c r="S93" s="365">
        <v>1.0</v>
      </c>
      <c r="T93" s="368"/>
      <c r="U93" s="655"/>
      <c r="V93" s="365"/>
      <c r="W93" s="366"/>
      <c r="X93" s="364"/>
      <c r="Y93" s="365">
        <v>3.0</v>
      </c>
      <c r="Z93" s="368"/>
      <c r="AA93" s="655"/>
      <c r="AB93" s="365"/>
      <c r="AC93" s="366"/>
      <c r="AD93" s="364"/>
      <c r="AE93" s="365"/>
      <c r="AF93" s="368"/>
      <c r="AG93" s="655"/>
      <c r="AH93" s="365"/>
      <c r="AI93" s="366"/>
      <c r="AJ93" s="364"/>
      <c r="AK93" s="365"/>
      <c r="AL93" s="368"/>
      <c r="AM93" s="655"/>
      <c r="AN93" s="365"/>
      <c r="AO93" s="366"/>
      <c r="AP93" s="369" t="s">
        <v>2967</v>
      </c>
      <c r="AQ93" s="481"/>
      <c r="AR93" s="380" t="s">
        <v>8364</v>
      </c>
      <c r="AS93" s="653" t="s">
        <v>7472</v>
      </c>
      <c r="AT93" s="353"/>
      <c r="AU93" s="382">
        <v>12.0</v>
      </c>
      <c r="AV93" s="657">
        <v>88.0</v>
      </c>
      <c r="AW93" s="382">
        <v>0.0</v>
      </c>
      <c r="AX93" s="658">
        <v>100.0</v>
      </c>
      <c r="AY93" s="393" t="s">
        <v>3053</v>
      </c>
    </row>
    <row r="94">
      <c r="A94" s="554" t="s">
        <v>7184</v>
      </c>
      <c r="B94" s="480" t="s">
        <v>5138</v>
      </c>
      <c r="C94" s="433">
        <v>46175.0</v>
      </c>
      <c r="D94" s="434" t="s">
        <v>7298</v>
      </c>
      <c r="E94" s="363" t="s">
        <v>7299</v>
      </c>
      <c r="F94" s="367"/>
      <c r="G94" s="365"/>
      <c r="H94" s="368"/>
      <c r="I94" s="655"/>
      <c r="J94" s="365"/>
      <c r="K94" s="366"/>
      <c r="L94" s="367"/>
      <c r="M94" s="365"/>
      <c r="N94" s="368"/>
      <c r="O94" s="655"/>
      <c r="P94" s="365"/>
      <c r="Q94" s="366"/>
      <c r="R94" s="367"/>
      <c r="S94" s="365"/>
      <c r="T94" s="368"/>
      <c r="U94" s="655"/>
      <c r="V94" s="365"/>
      <c r="W94" s="366"/>
      <c r="X94" s="364"/>
      <c r="Y94" s="365"/>
      <c r="Z94" s="368"/>
      <c r="AA94" s="655"/>
      <c r="AB94" s="365"/>
      <c r="AC94" s="366"/>
      <c r="AD94" s="364"/>
      <c r="AE94" s="365"/>
      <c r="AF94" s="368"/>
      <c r="AG94" s="655"/>
      <c r="AH94" s="365"/>
      <c r="AI94" s="366"/>
      <c r="AJ94" s="364"/>
      <c r="AK94" s="365"/>
      <c r="AL94" s="368"/>
      <c r="AM94" s="655"/>
      <c r="AN94" s="365"/>
      <c r="AO94" s="366"/>
      <c r="AP94" s="369" t="s">
        <v>2427</v>
      </c>
      <c r="AQ94" s="481"/>
      <c r="AR94" s="380" t="s">
        <v>2914</v>
      </c>
      <c r="AS94" s="653" t="s">
        <v>7472</v>
      </c>
      <c r="AT94" s="353"/>
      <c r="AU94" s="382">
        <v>0.0</v>
      </c>
      <c r="AV94" s="657">
        <v>100.0</v>
      </c>
      <c r="AW94" s="382">
        <v>0.0</v>
      </c>
      <c r="AX94" s="658">
        <v>100.0</v>
      </c>
      <c r="AY94" s="393" t="s">
        <v>3053</v>
      </c>
    </row>
    <row r="95">
      <c r="A95" s="554" t="s">
        <v>7184</v>
      </c>
      <c r="B95" s="480" t="s">
        <v>5138</v>
      </c>
      <c r="C95" s="433">
        <v>46175.0</v>
      </c>
      <c r="D95" s="434" t="s">
        <v>7300</v>
      </c>
      <c r="E95" s="363" t="s">
        <v>7301</v>
      </c>
      <c r="F95" s="367"/>
      <c r="G95" s="365"/>
      <c r="H95" s="368"/>
      <c r="I95" s="655"/>
      <c r="J95" s="365"/>
      <c r="K95" s="366"/>
      <c r="L95" s="367"/>
      <c r="M95" s="365"/>
      <c r="N95" s="368"/>
      <c r="O95" s="655"/>
      <c r="P95" s="365"/>
      <c r="Q95" s="366"/>
      <c r="R95" s="367"/>
      <c r="S95" s="365"/>
      <c r="T95" s="368"/>
      <c r="U95" s="655"/>
      <c r="V95" s="365"/>
      <c r="W95" s="366"/>
      <c r="X95" s="364"/>
      <c r="Y95" s="365"/>
      <c r="Z95" s="368"/>
      <c r="AA95" s="655"/>
      <c r="AB95" s="365"/>
      <c r="AC95" s="366"/>
      <c r="AD95" s="364"/>
      <c r="AE95" s="365"/>
      <c r="AF95" s="368"/>
      <c r="AG95" s="655"/>
      <c r="AH95" s="365"/>
      <c r="AI95" s="366"/>
      <c r="AJ95" s="364"/>
      <c r="AK95" s="365"/>
      <c r="AL95" s="368"/>
      <c r="AM95" s="655"/>
      <c r="AN95" s="365"/>
      <c r="AO95" s="366"/>
      <c r="AP95" s="369" t="s">
        <v>2427</v>
      </c>
      <c r="AQ95" s="481"/>
      <c r="AR95" s="380" t="s">
        <v>2914</v>
      </c>
      <c r="AS95" s="653" t="s">
        <v>7472</v>
      </c>
      <c r="AT95" s="353"/>
      <c r="AU95" s="382">
        <v>0.0</v>
      </c>
      <c r="AV95" s="657">
        <v>100.0</v>
      </c>
      <c r="AW95" s="382">
        <v>0.0</v>
      </c>
      <c r="AX95" s="658">
        <v>100.0</v>
      </c>
      <c r="AY95" s="393" t="s">
        <v>3053</v>
      </c>
    </row>
    <row r="96">
      <c r="A96" s="554" t="s">
        <v>7184</v>
      </c>
      <c r="B96" s="480" t="s">
        <v>5138</v>
      </c>
      <c r="C96" s="433">
        <v>46175.0</v>
      </c>
      <c r="D96" s="434" t="s">
        <v>7302</v>
      </c>
      <c r="E96" s="363" t="s">
        <v>7303</v>
      </c>
      <c r="F96" s="367"/>
      <c r="G96" s="365"/>
      <c r="H96" s="368"/>
      <c r="I96" s="655"/>
      <c r="J96" s="365"/>
      <c r="K96" s="366"/>
      <c r="L96" s="367"/>
      <c r="M96" s="365"/>
      <c r="N96" s="368"/>
      <c r="O96" s="655"/>
      <c r="P96" s="365"/>
      <c r="Q96" s="366"/>
      <c r="R96" s="367"/>
      <c r="S96" s="365">
        <v>1.0</v>
      </c>
      <c r="T96" s="368"/>
      <c r="U96" s="655"/>
      <c r="V96" s="365"/>
      <c r="W96" s="366"/>
      <c r="X96" s="364"/>
      <c r="Y96" s="365"/>
      <c r="Z96" s="368"/>
      <c r="AA96" s="655"/>
      <c r="AB96" s="365"/>
      <c r="AC96" s="366"/>
      <c r="AD96" s="364"/>
      <c r="AE96" s="365"/>
      <c r="AF96" s="368"/>
      <c r="AG96" s="655"/>
      <c r="AH96" s="365"/>
      <c r="AI96" s="366"/>
      <c r="AJ96" s="364"/>
      <c r="AK96" s="365"/>
      <c r="AL96" s="368"/>
      <c r="AM96" s="655"/>
      <c r="AN96" s="365"/>
      <c r="AO96" s="366"/>
      <c r="AP96" s="369" t="s">
        <v>1376</v>
      </c>
      <c r="AQ96" s="481"/>
      <c r="AR96" s="380" t="s">
        <v>8365</v>
      </c>
      <c r="AS96" s="653" t="s">
        <v>7472</v>
      </c>
      <c r="AT96" s="353"/>
      <c r="AU96" s="382">
        <v>3.0</v>
      </c>
      <c r="AV96" s="657">
        <v>97.0</v>
      </c>
      <c r="AW96" s="382">
        <v>0.0</v>
      </c>
      <c r="AX96" s="658">
        <v>100.0</v>
      </c>
      <c r="AY96" s="393" t="s">
        <v>3053</v>
      </c>
    </row>
    <row r="97">
      <c r="A97" s="554" t="s">
        <v>7184</v>
      </c>
      <c r="B97" s="480" t="s">
        <v>5138</v>
      </c>
      <c r="C97" s="433">
        <v>46175.0</v>
      </c>
      <c r="D97" s="434" t="s">
        <v>7304</v>
      </c>
      <c r="E97" s="363" t="s">
        <v>7305</v>
      </c>
      <c r="F97" s="367"/>
      <c r="G97" s="365"/>
      <c r="H97" s="368"/>
      <c r="I97" s="655"/>
      <c r="J97" s="365"/>
      <c r="K97" s="366"/>
      <c r="L97" s="367"/>
      <c r="M97" s="365"/>
      <c r="N97" s="368"/>
      <c r="O97" s="655"/>
      <c r="P97" s="365"/>
      <c r="Q97" s="366"/>
      <c r="R97" s="367"/>
      <c r="S97" s="365"/>
      <c r="T97" s="368"/>
      <c r="U97" s="655"/>
      <c r="V97" s="365"/>
      <c r="W97" s="366"/>
      <c r="X97" s="364"/>
      <c r="Y97" s="365">
        <v>1.0</v>
      </c>
      <c r="Z97" s="368"/>
      <c r="AA97" s="655"/>
      <c r="AB97" s="365"/>
      <c r="AC97" s="366"/>
      <c r="AD97" s="364"/>
      <c r="AE97" s="365"/>
      <c r="AF97" s="368"/>
      <c r="AG97" s="655"/>
      <c r="AH97" s="365"/>
      <c r="AI97" s="366"/>
      <c r="AJ97" s="364"/>
      <c r="AK97" s="365"/>
      <c r="AL97" s="368"/>
      <c r="AM97" s="655"/>
      <c r="AN97" s="365"/>
      <c r="AO97" s="366"/>
      <c r="AP97" s="369" t="s">
        <v>1376</v>
      </c>
      <c r="AQ97" s="481"/>
      <c r="AR97" s="380" t="s">
        <v>8366</v>
      </c>
      <c r="AS97" s="653" t="s">
        <v>7472</v>
      </c>
      <c r="AT97" s="353"/>
      <c r="AU97" s="382">
        <v>3.0</v>
      </c>
      <c r="AV97" s="657">
        <v>97.0</v>
      </c>
      <c r="AW97" s="382">
        <v>0.0</v>
      </c>
      <c r="AX97" s="658">
        <v>100.0</v>
      </c>
      <c r="AY97" s="393" t="s">
        <v>3053</v>
      </c>
    </row>
    <row r="98">
      <c r="A98" s="554" t="s">
        <v>7184</v>
      </c>
      <c r="B98" s="480" t="s">
        <v>5138</v>
      </c>
      <c r="C98" s="433">
        <v>46175.0</v>
      </c>
      <c r="D98" s="434" t="s">
        <v>7306</v>
      </c>
      <c r="E98" s="363" t="s">
        <v>7307</v>
      </c>
      <c r="F98" s="367"/>
      <c r="G98" s="365"/>
      <c r="H98" s="368"/>
      <c r="I98" s="655"/>
      <c r="J98" s="365"/>
      <c r="K98" s="366"/>
      <c r="L98" s="367"/>
      <c r="M98" s="365"/>
      <c r="N98" s="368"/>
      <c r="O98" s="655"/>
      <c r="P98" s="365"/>
      <c r="Q98" s="366"/>
      <c r="R98" s="367"/>
      <c r="S98" s="365"/>
      <c r="T98" s="368"/>
      <c r="U98" s="655"/>
      <c r="V98" s="365"/>
      <c r="W98" s="366"/>
      <c r="X98" s="364"/>
      <c r="Y98" s="365"/>
      <c r="Z98" s="368"/>
      <c r="AA98" s="655"/>
      <c r="AB98" s="365"/>
      <c r="AC98" s="366"/>
      <c r="AD98" s="364"/>
      <c r="AE98" s="365"/>
      <c r="AF98" s="368"/>
      <c r="AG98" s="655"/>
      <c r="AH98" s="365"/>
      <c r="AI98" s="366"/>
      <c r="AJ98" s="364"/>
      <c r="AK98" s="365"/>
      <c r="AL98" s="368"/>
      <c r="AM98" s="655"/>
      <c r="AN98" s="365"/>
      <c r="AO98" s="366"/>
      <c r="AP98" s="369" t="s">
        <v>951</v>
      </c>
      <c r="AQ98" s="481"/>
      <c r="AR98" s="380" t="s">
        <v>2914</v>
      </c>
      <c r="AS98" s="653" t="s">
        <v>7472</v>
      </c>
      <c r="AT98" s="353"/>
      <c r="AU98" s="382">
        <v>0.0</v>
      </c>
      <c r="AV98" s="657">
        <v>100.0</v>
      </c>
      <c r="AW98" s="382">
        <v>0.0</v>
      </c>
      <c r="AX98" s="658">
        <v>100.0</v>
      </c>
      <c r="AY98" s="393" t="s">
        <v>3053</v>
      </c>
    </row>
    <row r="99">
      <c r="A99" s="554" t="s">
        <v>7184</v>
      </c>
      <c r="B99" s="480" t="s">
        <v>5138</v>
      </c>
      <c r="C99" s="433">
        <v>46175.0</v>
      </c>
      <c r="D99" s="434" t="s">
        <v>7308</v>
      </c>
      <c r="E99" s="363" t="s">
        <v>7309</v>
      </c>
      <c r="F99" s="367"/>
      <c r="G99" s="365"/>
      <c r="H99" s="368"/>
      <c r="I99" s="655"/>
      <c r="J99" s="365"/>
      <c r="K99" s="366"/>
      <c r="L99" s="367"/>
      <c r="M99" s="365"/>
      <c r="N99" s="368"/>
      <c r="O99" s="655"/>
      <c r="P99" s="365"/>
      <c r="Q99" s="366"/>
      <c r="R99" s="367"/>
      <c r="S99" s="365"/>
      <c r="T99" s="368"/>
      <c r="U99" s="655"/>
      <c r="V99" s="365"/>
      <c r="W99" s="366"/>
      <c r="X99" s="364"/>
      <c r="Y99" s="365"/>
      <c r="Z99" s="368"/>
      <c r="AA99" s="655"/>
      <c r="AB99" s="365"/>
      <c r="AC99" s="366"/>
      <c r="AD99" s="364"/>
      <c r="AE99" s="365"/>
      <c r="AF99" s="368"/>
      <c r="AG99" s="655"/>
      <c r="AH99" s="365"/>
      <c r="AI99" s="366"/>
      <c r="AJ99" s="364"/>
      <c r="AK99" s="365"/>
      <c r="AL99" s="368"/>
      <c r="AM99" s="655"/>
      <c r="AN99" s="365"/>
      <c r="AO99" s="366"/>
      <c r="AP99" s="369" t="s">
        <v>951</v>
      </c>
      <c r="AQ99" s="481"/>
      <c r="AR99" s="380" t="s">
        <v>2914</v>
      </c>
      <c r="AS99" s="653" t="s">
        <v>7472</v>
      </c>
      <c r="AT99" s="353"/>
      <c r="AU99" s="382">
        <v>0.0</v>
      </c>
      <c r="AV99" s="657">
        <v>100.0</v>
      </c>
      <c r="AW99" s="382">
        <v>0.0</v>
      </c>
      <c r="AX99" s="658">
        <v>100.0</v>
      </c>
      <c r="AY99" s="393" t="s">
        <v>3053</v>
      </c>
    </row>
    <row r="100">
      <c r="A100" s="554" t="s">
        <v>7184</v>
      </c>
      <c r="B100" s="480" t="s">
        <v>5138</v>
      </c>
      <c r="C100" s="433">
        <v>46175.0</v>
      </c>
      <c r="D100" s="434" t="s">
        <v>7310</v>
      </c>
      <c r="E100" s="363" t="s">
        <v>7311</v>
      </c>
      <c r="F100" s="367"/>
      <c r="G100" s="365"/>
      <c r="H100" s="368"/>
      <c r="I100" s="655"/>
      <c r="J100" s="365"/>
      <c r="K100" s="366"/>
      <c r="L100" s="367"/>
      <c r="M100" s="365"/>
      <c r="N100" s="368"/>
      <c r="O100" s="655"/>
      <c r="P100" s="365"/>
      <c r="Q100" s="366"/>
      <c r="R100" s="367"/>
      <c r="S100" s="365"/>
      <c r="T100" s="368"/>
      <c r="U100" s="655"/>
      <c r="V100" s="365"/>
      <c r="W100" s="366"/>
      <c r="X100" s="364"/>
      <c r="Y100" s="365"/>
      <c r="Z100" s="368"/>
      <c r="AA100" s="655"/>
      <c r="AB100" s="365"/>
      <c r="AC100" s="366"/>
      <c r="AD100" s="364"/>
      <c r="AE100" s="365"/>
      <c r="AF100" s="368"/>
      <c r="AG100" s="655"/>
      <c r="AH100" s="365"/>
      <c r="AI100" s="366"/>
      <c r="AJ100" s="364"/>
      <c r="AK100" s="365"/>
      <c r="AL100" s="368"/>
      <c r="AM100" s="655"/>
      <c r="AN100" s="365"/>
      <c r="AO100" s="366"/>
      <c r="AP100" s="369" t="s">
        <v>279</v>
      </c>
      <c r="AQ100" s="481"/>
      <c r="AR100" s="380" t="s">
        <v>2914</v>
      </c>
      <c r="AS100" s="653" t="s">
        <v>7472</v>
      </c>
      <c r="AT100" s="353"/>
      <c r="AU100" s="382">
        <v>0.0</v>
      </c>
      <c r="AV100" s="657">
        <v>100.0</v>
      </c>
      <c r="AW100" s="382">
        <v>0.0</v>
      </c>
      <c r="AX100" s="658">
        <v>100.0</v>
      </c>
      <c r="AY100" s="393" t="s">
        <v>3053</v>
      </c>
    </row>
    <row r="101">
      <c r="A101" s="554" t="s">
        <v>7184</v>
      </c>
      <c r="B101" s="480" t="s">
        <v>5138</v>
      </c>
      <c r="C101" s="433">
        <v>46175.0</v>
      </c>
      <c r="D101" s="434" t="s">
        <v>7312</v>
      </c>
      <c r="E101" s="363" t="s">
        <v>7313</v>
      </c>
      <c r="F101" s="367"/>
      <c r="G101" s="365"/>
      <c r="H101" s="368"/>
      <c r="I101" s="655"/>
      <c r="J101" s="365"/>
      <c r="K101" s="366"/>
      <c r="L101" s="367"/>
      <c r="M101" s="365"/>
      <c r="N101" s="368"/>
      <c r="O101" s="655"/>
      <c r="P101" s="365"/>
      <c r="Q101" s="366"/>
      <c r="R101" s="367"/>
      <c r="S101" s="365"/>
      <c r="T101" s="368"/>
      <c r="U101" s="655"/>
      <c r="V101" s="365"/>
      <c r="W101" s="366"/>
      <c r="X101" s="364"/>
      <c r="Y101" s="365"/>
      <c r="Z101" s="368"/>
      <c r="AA101" s="655"/>
      <c r="AB101" s="365"/>
      <c r="AC101" s="366"/>
      <c r="AD101" s="364"/>
      <c r="AE101" s="365"/>
      <c r="AF101" s="368"/>
      <c r="AG101" s="655"/>
      <c r="AH101" s="365"/>
      <c r="AI101" s="366"/>
      <c r="AJ101" s="364"/>
      <c r="AK101" s="365"/>
      <c r="AL101" s="368"/>
      <c r="AM101" s="655"/>
      <c r="AN101" s="365"/>
      <c r="AO101" s="366"/>
      <c r="AP101" s="369" t="s">
        <v>279</v>
      </c>
      <c r="AQ101" s="481"/>
      <c r="AR101" s="380" t="s">
        <v>2914</v>
      </c>
      <c r="AS101" s="653" t="s">
        <v>7472</v>
      </c>
      <c r="AT101" s="353"/>
      <c r="AU101" s="382">
        <v>0.0</v>
      </c>
      <c r="AV101" s="657">
        <v>100.0</v>
      </c>
      <c r="AW101" s="382">
        <v>0.0</v>
      </c>
      <c r="AX101" s="658">
        <v>100.0</v>
      </c>
      <c r="AY101" s="393" t="s">
        <v>3053</v>
      </c>
    </row>
    <row r="102">
      <c r="A102" s="554" t="s">
        <v>7184</v>
      </c>
      <c r="B102" s="480" t="s">
        <v>5138</v>
      </c>
      <c r="C102" s="433">
        <v>46175.0</v>
      </c>
      <c r="D102" s="434" t="s">
        <v>7314</v>
      </c>
      <c r="E102" s="363" t="s">
        <v>7315</v>
      </c>
      <c r="F102" s="367"/>
      <c r="G102" s="365"/>
      <c r="H102" s="368"/>
      <c r="I102" s="655"/>
      <c r="J102" s="365"/>
      <c r="K102" s="366"/>
      <c r="L102" s="367"/>
      <c r="M102" s="365"/>
      <c r="N102" s="368"/>
      <c r="O102" s="655"/>
      <c r="P102" s="365"/>
      <c r="Q102" s="366"/>
      <c r="R102" s="367"/>
      <c r="S102" s="365"/>
      <c r="T102" s="368"/>
      <c r="U102" s="655"/>
      <c r="V102" s="365"/>
      <c r="W102" s="366"/>
      <c r="X102" s="364"/>
      <c r="Y102" s="365"/>
      <c r="Z102" s="368"/>
      <c r="AA102" s="655"/>
      <c r="AB102" s="365"/>
      <c r="AC102" s="366"/>
      <c r="AD102" s="364"/>
      <c r="AE102" s="365"/>
      <c r="AF102" s="368"/>
      <c r="AG102" s="655"/>
      <c r="AH102" s="365"/>
      <c r="AI102" s="366"/>
      <c r="AJ102" s="364"/>
      <c r="AK102" s="365"/>
      <c r="AL102" s="368"/>
      <c r="AM102" s="655"/>
      <c r="AN102" s="365"/>
      <c r="AO102" s="366"/>
      <c r="AP102" s="369" t="s">
        <v>1626</v>
      </c>
      <c r="AQ102" s="481"/>
      <c r="AR102" s="380" t="s">
        <v>2914</v>
      </c>
      <c r="AS102" s="653" t="s">
        <v>7472</v>
      </c>
      <c r="AT102" s="353"/>
      <c r="AU102" s="382">
        <v>0.0</v>
      </c>
      <c r="AV102" s="657">
        <v>100.0</v>
      </c>
      <c r="AW102" s="382">
        <v>0.0</v>
      </c>
      <c r="AX102" s="658">
        <v>100.0</v>
      </c>
      <c r="AY102" s="393" t="s">
        <v>3053</v>
      </c>
    </row>
    <row r="103">
      <c r="A103" s="554" t="s">
        <v>7184</v>
      </c>
      <c r="B103" s="480" t="s">
        <v>5138</v>
      </c>
      <c r="C103" s="433">
        <v>46175.0</v>
      </c>
      <c r="D103" s="434" t="s">
        <v>7316</v>
      </c>
      <c r="E103" s="363" t="s">
        <v>7317</v>
      </c>
      <c r="F103" s="367"/>
      <c r="G103" s="365">
        <v>1.0</v>
      </c>
      <c r="H103" s="368"/>
      <c r="I103" s="655"/>
      <c r="J103" s="365"/>
      <c r="K103" s="366"/>
      <c r="L103" s="367"/>
      <c r="M103" s="365"/>
      <c r="N103" s="368"/>
      <c r="O103" s="655"/>
      <c r="P103" s="365"/>
      <c r="Q103" s="366"/>
      <c r="R103" s="367"/>
      <c r="S103" s="365"/>
      <c r="T103" s="368"/>
      <c r="U103" s="655"/>
      <c r="V103" s="365"/>
      <c r="W103" s="366"/>
      <c r="X103" s="364"/>
      <c r="Y103" s="365"/>
      <c r="Z103" s="368"/>
      <c r="AA103" s="655"/>
      <c r="AB103" s="365"/>
      <c r="AC103" s="366"/>
      <c r="AD103" s="364"/>
      <c r="AE103" s="365"/>
      <c r="AF103" s="368"/>
      <c r="AG103" s="655"/>
      <c r="AH103" s="365"/>
      <c r="AI103" s="366"/>
      <c r="AJ103" s="364"/>
      <c r="AK103" s="365"/>
      <c r="AL103" s="368"/>
      <c r="AM103" s="655"/>
      <c r="AN103" s="365"/>
      <c r="AO103" s="366"/>
      <c r="AP103" s="369" t="s">
        <v>1626</v>
      </c>
      <c r="AQ103" s="481"/>
      <c r="AR103" s="380" t="s">
        <v>8367</v>
      </c>
      <c r="AS103" s="653" t="s">
        <v>7472</v>
      </c>
      <c r="AT103" s="353"/>
      <c r="AU103" s="382">
        <v>3.0</v>
      </c>
      <c r="AV103" s="657">
        <v>97.0</v>
      </c>
      <c r="AW103" s="382">
        <v>0.0</v>
      </c>
      <c r="AX103" s="658">
        <v>100.0</v>
      </c>
      <c r="AY103" s="393" t="s">
        <v>3053</v>
      </c>
    </row>
    <row r="104">
      <c r="A104" s="554" t="s">
        <v>7184</v>
      </c>
      <c r="B104" s="480" t="s">
        <v>5138</v>
      </c>
      <c r="C104" s="433">
        <v>46175.0</v>
      </c>
      <c r="D104" s="434" t="s">
        <v>7318</v>
      </c>
      <c r="E104" s="363" t="s">
        <v>7319</v>
      </c>
      <c r="F104" s="367"/>
      <c r="G104" s="365"/>
      <c r="H104" s="368"/>
      <c r="I104" s="655"/>
      <c r="J104" s="365"/>
      <c r="K104" s="366"/>
      <c r="L104" s="367"/>
      <c r="M104" s="365"/>
      <c r="N104" s="368"/>
      <c r="O104" s="655"/>
      <c r="P104" s="365"/>
      <c r="Q104" s="366"/>
      <c r="R104" s="367"/>
      <c r="S104" s="365"/>
      <c r="T104" s="368"/>
      <c r="U104" s="655"/>
      <c r="V104" s="365"/>
      <c r="W104" s="366"/>
      <c r="X104" s="364"/>
      <c r="Y104" s="365"/>
      <c r="Z104" s="368"/>
      <c r="AA104" s="655"/>
      <c r="AB104" s="365"/>
      <c r="AC104" s="366"/>
      <c r="AD104" s="364"/>
      <c r="AE104" s="365"/>
      <c r="AF104" s="368"/>
      <c r="AG104" s="655"/>
      <c r="AH104" s="365"/>
      <c r="AI104" s="366"/>
      <c r="AJ104" s="364"/>
      <c r="AK104" s="365"/>
      <c r="AL104" s="368"/>
      <c r="AM104" s="655"/>
      <c r="AN104" s="365"/>
      <c r="AO104" s="366"/>
      <c r="AP104" s="369" t="s">
        <v>2937</v>
      </c>
      <c r="AQ104" s="481"/>
      <c r="AR104" s="380" t="s">
        <v>2914</v>
      </c>
      <c r="AS104" s="653" t="s">
        <v>7472</v>
      </c>
      <c r="AT104" s="353"/>
      <c r="AU104" s="382">
        <v>0.0</v>
      </c>
      <c r="AV104" s="657">
        <v>100.0</v>
      </c>
      <c r="AW104" s="382">
        <v>0.0</v>
      </c>
      <c r="AX104" s="658">
        <v>100.0</v>
      </c>
      <c r="AY104" s="393" t="s">
        <v>3053</v>
      </c>
    </row>
    <row r="105">
      <c r="A105" s="554" t="s">
        <v>7184</v>
      </c>
      <c r="B105" s="480" t="s">
        <v>5138</v>
      </c>
      <c r="C105" s="433">
        <v>46175.0</v>
      </c>
      <c r="D105" s="434" t="s">
        <v>7320</v>
      </c>
      <c r="E105" s="363" t="s">
        <v>7321</v>
      </c>
      <c r="F105" s="367"/>
      <c r="G105" s="365"/>
      <c r="H105" s="368"/>
      <c r="I105" s="655"/>
      <c r="J105" s="365"/>
      <c r="K105" s="366"/>
      <c r="L105" s="367"/>
      <c r="M105" s="365"/>
      <c r="N105" s="368"/>
      <c r="O105" s="655"/>
      <c r="P105" s="365"/>
      <c r="Q105" s="366"/>
      <c r="R105" s="367"/>
      <c r="S105" s="365"/>
      <c r="T105" s="368"/>
      <c r="U105" s="655"/>
      <c r="V105" s="365"/>
      <c r="W105" s="366"/>
      <c r="X105" s="364"/>
      <c r="Y105" s="365"/>
      <c r="Z105" s="368"/>
      <c r="AA105" s="655"/>
      <c r="AB105" s="365"/>
      <c r="AC105" s="366"/>
      <c r="AD105" s="364"/>
      <c r="AE105" s="365"/>
      <c r="AF105" s="368"/>
      <c r="AG105" s="655"/>
      <c r="AH105" s="365"/>
      <c r="AI105" s="366"/>
      <c r="AJ105" s="364"/>
      <c r="AK105" s="365"/>
      <c r="AL105" s="368"/>
      <c r="AM105" s="655"/>
      <c r="AN105" s="365"/>
      <c r="AO105" s="366"/>
      <c r="AP105" s="369" t="s">
        <v>2937</v>
      </c>
      <c r="AQ105" s="481"/>
      <c r="AR105" s="380" t="s">
        <v>2914</v>
      </c>
      <c r="AS105" s="653" t="s">
        <v>7472</v>
      </c>
      <c r="AT105" s="353"/>
      <c r="AU105" s="382">
        <v>0.0</v>
      </c>
      <c r="AV105" s="657">
        <v>100.0</v>
      </c>
      <c r="AW105" s="382">
        <v>0.0</v>
      </c>
      <c r="AX105" s="658">
        <v>100.0</v>
      </c>
      <c r="AY105" s="393" t="s">
        <v>3053</v>
      </c>
    </row>
    <row r="106">
      <c r="A106" s="554" t="s">
        <v>7184</v>
      </c>
      <c r="B106" s="480" t="s">
        <v>5138</v>
      </c>
      <c r="C106" s="433">
        <v>46175.0</v>
      </c>
      <c r="D106" s="434" t="s">
        <v>7322</v>
      </c>
      <c r="E106" s="363" t="s">
        <v>7323</v>
      </c>
      <c r="F106" s="367"/>
      <c r="G106" s="365"/>
      <c r="H106" s="368"/>
      <c r="I106" s="655"/>
      <c r="J106" s="365"/>
      <c r="K106" s="366"/>
      <c r="L106" s="367"/>
      <c r="M106" s="365"/>
      <c r="N106" s="368"/>
      <c r="O106" s="655"/>
      <c r="P106" s="365"/>
      <c r="Q106" s="366"/>
      <c r="R106" s="367"/>
      <c r="S106" s="365"/>
      <c r="T106" s="368"/>
      <c r="U106" s="655"/>
      <c r="V106" s="365"/>
      <c r="W106" s="366"/>
      <c r="X106" s="364"/>
      <c r="Y106" s="365"/>
      <c r="Z106" s="368"/>
      <c r="AA106" s="655"/>
      <c r="AB106" s="365"/>
      <c r="AC106" s="366"/>
      <c r="AD106" s="364"/>
      <c r="AE106" s="365"/>
      <c r="AF106" s="368"/>
      <c r="AG106" s="655"/>
      <c r="AH106" s="365"/>
      <c r="AI106" s="366"/>
      <c r="AJ106" s="364"/>
      <c r="AK106" s="365"/>
      <c r="AL106" s="368"/>
      <c r="AM106" s="655"/>
      <c r="AN106" s="365"/>
      <c r="AO106" s="366"/>
      <c r="AP106" s="369" t="s">
        <v>3020</v>
      </c>
      <c r="AQ106" s="481"/>
      <c r="AR106" s="380" t="s">
        <v>2914</v>
      </c>
      <c r="AS106" s="653" t="s">
        <v>7472</v>
      </c>
      <c r="AT106" s="353"/>
      <c r="AU106" s="382">
        <v>0.0</v>
      </c>
      <c r="AV106" s="657">
        <v>100.0</v>
      </c>
      <c r="AW106" s="382">
        <v>0.0</v>
      </c>
      <c r="AX106" s="658">
        <v>100.0</v>
      </c>
      <c r="AY106" s="393" t="s">
        <v>3053</v>
      </c>
    </row>
    <row r="107">
      <c r="A107" s="554" t="s">
        <v>7184</v>
      </c>
      <c r="B107" s="480" t="s">
        <v>5138</v>
      </c>
      <c r="C107" s="433">
        <v>46175.0</v>
      </c>
      <c r="D107" s="434" t="s">
        <v>7324</v>
      </c>
      <c r="E107" s="363" t="s">
        <v>7325</v>
      </c>
      <c r="F107" s="367"/>
      <c r="G107" s="365"/>
      <c r="H107" s="368"/>
      <c r="I107" s="655"/>
      <c r="J107" s="365"/>
      <c r="K107" s="366"/>
      <c r="L107" s="367"/>
      <c r="M107" s="365"/>
      <c r="N107" s="368"/>
      <c r="O107" s="655"/>
      <c r="P107" s="365"/>
      <c r="Q107" s="366"/>
      <c r="R107" s="367"/>
      <c r="S107" s="365"/>
      <c r="T107" s="368"/>
      <c r="U107" s="655"/>
      <c r="V107" s="365"/>
      <c r="W107" s="366"/>
      <c r="X107" s="364"/>
      <c r="Y107" s="365">
        <v>1.0</v>
      </c>
      <c r="Z107" s="368"/>
      <c r="AA107" s="655"/>
      <c r="AB107" s="365"/>
      <c r="AC107" s="366"/>
      <c r="AD107" s="364"/>
      <c r="AE107" s="365"/>
      <c r="AF107" s="368"/>
      <c r="AG107" s="655"/>
      <c r="AH107" s="365"/>
      <c r="AI107" s="366"/>
      <c r="AJ107" s="364"/>
      <c r="AK107" s="365"/>
      <c r="AL107" s="368"/>
      <c r="AM107" s="655"/>
      <c r="AN107" s="365"/>
      <c r="AO107" s="366"/>
      <c r="AP107" s="369" t="s">
        <v>3020</v>
      </c>
      <c r="AQ107" s="481"/>
      <c r="AR107" s="380" t="s">
        <v>8368</v>
      </c>
      <c r="AS107" s="653" t="s">
        <v>7472</v>
      </c>
      <c r="AT107" s="353"/>
      <c r="AU107" s="382">
        <v>3.0</v>
      </c>
      <c r="AV107" s="657">
        <v>97.0</v>
      </c>
      <c r="AW107" s="382">
        <v>0.0</v>
      </c>
      <c r="AX107" s="658">
        <v>100.0</v>
      </c>
      <c r="AY107" s="393" t="s">
        <v>3053</v>
      </c>
    </row>
    <row r="108">
      <c r="A108" s="554" t="s">
        <v>7184</v>
      </c>
      <c r="B108" s="480" t="s">
        <v>5138</v>
      </c>
      <c r="C108" s="433">
        <v>46175.0</v>
      </c>
      <c r="D108" s="434" t="s">
        <v>7326</v>
      </c>
      <c r="E108" s="363" t="s">
        <v>7327</v>
      </c>
      <c r="F108" s="367"/>
      <c r="G108" s="365"/>
      <c r="H108" s="368"/>
      <c r="I108" s="655"/>
      <c r="J108" s="365"/>
      <c r="K108" s="366"/>
      <c r="L108" s="367"/>
      <c r="M108" s="365"/>
      <c r="N108" s="368"/>
      <c r="O108" s="655"/>
      <c r="P108" s="365"/>
      <c r="Q108" s="366"/>
      <c r="R108" s="367"/>
      <c r="S108" s="365"/>
      <c r="T108" s="368"/>
      <c r="U108" s="655"/>
      <c r="V108" s="365"/>
      <c r="W108" s="366"/>
      <c r="X108" s="364"/>
      <c r="Y108" s="365"/>
      <c r="Z108" s="368"/>
      <c r="AA108" s="655"/>
      <c r="AB108" s="365"/>
      <c r="AC108" s="366"/>
      <c r="AD108" s="364"/>
      <c r="AE108" s="365"/>
      <c r="AF108" s="368"/>
      <c r="AG108" s="655"/>
      <c r="AH108" s="365"/>
      <c r="AI108" s="366"/>
      <c r="AJ108" s="364"/>
      <c r="AK108" s="365"/>
      <c r="AL108" s="368"/>
      <c r="AM108" s="655"/>
      <c r="AN108" s="365"/>
      <c r="AO108" s="366"/>
      <c r="AP108" s="369" t="s">
        <v>2877</v>
      </c>
      <c r="AQ108" s="481"/>
      <c r="AR108" s="380" t="s">
        <v>2914</v>
      </c>
      <c r="AS108" s="653" t="s">
        <v>7472</v>
      </c>
      <c r="AT108" s="353"/>
      <c r="AU108" s="382">
        <v>0.0</v>
      </c>
      <c r="AV108" s="657">
        <v>100.0</v>
      </c>
      <c r="AW108" s="382">
        <v>0.0</v>
      </c>
      <c r="AX108" s="658">
        <v>100.0</v>
      </c>
      <c r="AY108" s="393" t="s">
        <v>3053</v>
      </c>
    </row>
    <row r="109">
      <c r="A109" s="554" t="s">
        <v>7184</v>
      </c>
      <c r="B109" s="480" t="s">
        <v>5138</v>
      </c>
      <c r="C109" s="433">
        <v>46175.0</v>
      </c>
      <c r="D109" s="434" t="s">
        <v>7328</v>
      </c>
      <c r="E109" s="363" t="s">
        <v>7329</v>
      </c>
      <c r="F109" s="367"/>
      <c r="G109" s="365"/>
      <c r="H109" s="368"/>
      <c r="I109" s="655"/>
      <c r="J109" s="365"/>
      <c r="K109" s="366"/>
      <c r="L109" s="367"/>
      <c r="M109" s="365"/>
      <c r="N109" s="368"/>
      <c r="O109" s="655"/>
      <c r="P109" s="365"/>
      <c r="Q109" s="366"/>
      <c r="R109" s="367"/>
      <c r="S109" s="365"/>
      <c r="T109" s="368"/>
      <c r="U109" s="655"/>
      <c r="V109" s="365"/>
      <c r="W109" s="366"/>
      <c r="X109" s="364"/>
      <c r="Y109" s="365"/>
      <c r="Z109" s="368"/>
      <c r="AA109" s="655"/>
      <c r="AB109" s="365"/>
      <c r="AC109" s="366"/>
      <c r="AD109" s="364"/>
      <c r="AE109" s="365"/>
      <c r="AF109" s="368"/>
      <c r="AG109" s="655"/>
      <c r="AH109" s="365"/>
      <c r="AI109" s="366"/>
      <c r="AJ109" s="364"/>
      <c r="AK109" s="365"/>
      <c r="AL109" s="368"/>
      <c r="AM109" s="655"/>
      <c r="AN109" s="365"/>
      <c r="AO109" s="366"/>
      <c r="AP109" s="369" t="s">
        <v>2877</v>
      </c>
      <c r="AQ109" s="481"/>
      <c r="AR109" s="380" t="s">
        <v>2914</v>
      </c>
      <c r="AS109" s="653" t="s">
        <v>7472</v>
      </c>
      <c r="AT109" s="353"/>
      <c r="AU109" s="382">
        <v>0.0</v>
      </c>
      <c r="AV109" s="657">
        <v>100.0</v>
      </c>
      <c r="AW109" s="382">
        <v>0.0</v>
      </c>
      <c r="AX109" s="658">
        <v>100.0</v>
      </c>
      <c r="AY109" s="393" t="s">
        <v>3053</v>
      </c>
    </row>
    <row r="110">
      <c r="A110" s="554" t="s">
        <v>7184</v>
      </c>
      <c r="B110" s="482" t="s">
        <v>5138</v>
      </c>
      <c r="C110" s="433">
        <v>46175.0</v>
      </c>
      <c r="D110" s="434" t="s">
        <v>7330</v>
      </c>
      <c r="E110" s="363" t="s">
        <v>7331</v>
      </c>
      <c r="F110" s="367"/>
      <c r="G110" s="365"/>
      <c r="H110" s="368"/>
      <c r="I110" s="655"/>
      <c r="J110" s="365"/>
      <c r="K110" s="366"/>
      <c r="L110" s="367"/>
      <c r="M110" s="365"/>
      <c r="N110" s="368"/>
      <c r="O110" s="655"/>
      <c r="P110" s="365"/>
      <c r="Q110" s="366"/>
      <c r="R110" s="367"/>
      <c r="S110" s="365"/>
      <c r="T110" s="368"/>
      <c r="U110" s="655"/>
      <c r="V110" s="365"/>
      <c r="W110" s="366"/>
      <c r="X110" s="364"/>
      <c r="Y110" s="365"/>
      <c r="Z110" s="368"/>
      <c r="AA110" s="655"/>
      <c r="AB110" s="365"/>
      <c r="AC110" s="366"/>
      <c r="AD110" s="364"/>
      <c r="AE110" s="365"/>
      <c r="AF110" s="368"/>
      <c r="AG110" s="655"/>
      <c r="AH110" s="365"/>
      <c r="AI110" s="366"/>
      <c r="AJ110" s="364"/>
      <c r="AK110" s="365"/>
      <c r="AL110" s="368"/>
      <c r="AM110" s="655"/>
      <c r="AN110" s="365"/>
      <c r="AO110" s="366"/>
      <c r="AP110" s="369" t="s">
        <v>2939</v>
      </c>
      <c r="AQ110" s="481"/>
      <c r="AR110" s="380" t="s">
        <v>2914</v>
      </c>
      <c r="AS110" s="653" t="s">
        <v>7472</v>
      </c>
      <c r="AT110" s="353"/>
      <c r="AU110" s="382">
        <v>0.0</v>
      </c>
      <c r="AV110" s="657">
        <v>100.0</v>
      </c>
      <c r="AW110" s="382">
        <v>0.0</v>
      </c>
      <c r="AX110" s="658">
        <v>100.0</v>
      </c>
      <c r="AY110" s="393" t="s">
        <v>3053</v>
      </c>
    </row>
    <row r="111">
      <c r="A111" s="554" t="s">
        <v>7184</v>
      </c>
      <c r="B111" s="480" t="s">
        <v>5138</v>
      </c>
      <c r="C111" s="433">
        <v>46175.0</v>
      </c>
      <c r="D111" s="434" t="s">
        <v>7332</v>
      </c>
      <c r="E111" s="363" t="s">
        <v>7333</v>
      </c>
      <c r="F111" s="367"/>
      <c r="G111" s="365"/>
      <c r="H111" s="368"/>
      <c r="I111" s="655"/>
      <c r="J111" s="365"/>
      <c r="K111" s="366"/>
      <c r="L111" s="367"/>
      <c r="M111" s="365"/>
      <c r="N111" s="368"/>
      <c r="O111" s="655"/>
      <c r="P111" s="365"/>
      <c r="Q111" s="366"/>
      <c r="R111" s="367">
        <v>1.0</v>
      </c>
      <c r="S111" s="365"/>
      <c r="T111" s="368"/>
      <c r="U111" s="655"/>
      <c r="V111" s="365"/>
      <c r="W111" s="366"/>
      <c r="X111" s="364"/>
      <c r="Y111" s="365"/>
      <c r="Z111" s="368"/>
      <c r="AA111" s="655"/>
      <c r="AB111" s="365"/>
      <c r="AC111" s="366"/>
      <c r="AD111" s="364"/>
      <c r="AE111" s="365"/>
      <c r="AF111" s="368"/>
      <c r="AG111" s="655"/>
      <c r="AH111" s="365"/>
      <c r="AI111" s="366"/>
      <c r="AJ111" s="364"/>
      <c r="AK111" s="365"/>
      <c r="AL111" s="368"/>
      <c r="AM111" s="655"/>
      <c r="AN111" s="365"/>
      <c r="AO111" s="366"/>
      <c r="AP111" s="369" t="s">
        <v>241</v>
      </c>
      <c r="AQ111" s="481"/>
      <c r="AR111" s="380" t="s">
        <v>8369</v>
      </c>
      <c r="AS111" s="653" t="s">
        <v>7472</v>
      </c>
      <c r="AT111" s="353"/>
      <c r="AU111" s="382">
        <v>4.0</v>
      </c>
      <c r="AV111" s="657">
        <v>96.0</v>
      </c>
      <c r="AW111" s="382">
        <v>0.0</v>
      </c>
      <c r="AX111" s="658">
        <v>100.0</v>
      </c>
      <c r="AY111" s="393" t="s">
        <v>3053</v>
      </c>
    </row>
    <row r="112">
      <c r="A112" s="554" t="s">
        <v>7184</v>
      </c>
      <c r="B112" s="480" t="s">
        <v>5138</v>
      </c>
      <c r="C112" s="433">
        <v>46175.0</v>
      </c>
      <c r="D112" s="434" t="s">
        <v>7334</v>
      </c>
      <c r="E112" s="363" t="s">
        <v>7335</v>
      </c>
      <c r="F112" s="367"/>
      <c r="G112" s="365"/>
      <c r="H112" s="368"/>
      <c r="I112" s="655"/>
      <c r="J112" s="365"/>
      <c r="K112" s="366"/>
      <c r="L112" s="367"/>
      <c r="M112" s="365"/>
      <c r="N112" s="368"/>
      <c r="O112" s="655"/>
      <c r="P112" s="365"/>
      <c r="Q112" s="366"/>
      <c r="R112" s="367"/>
      <c r="S112" s="365">
        <v>1.0</v>
      </c>
      <c r="T112" s="368"/>
      <c r="U112" s="655"/>
      <c r="V112" s="365"/>
      <c r="W112" s="366"/>
      <c r="X112" s="364"/>
      <c r="Y112" s="365"/>
      <c r="Z112" s="368"/>
      <c r="AA112" s="655"/>
      <c r="AB112" s="365"/>
      <c r="AC112" s="366"/>
      <c r="AD112" s="364"/>
      <c r="AE112" s="365"/>
      <c r="AF112" s="368"/>
      <c r="AG112" s="655"/>
      <c r="AH112" s="365"/>
      <c r="AI112" s="366"/>
      <c r="AJ112" s="364"/>
      <c r="AK112" s="365"/>
      <c r="AL112" s="368"/>
      <c r="AM112" s="655"/>
      <c r="AN112" s="365"/>
      <c r="AO112" s="366"/>
      <c r="AP112" s="369" t="s">
        <v>555</v>
      </c>
      <c r="AQ112" s="481"/>
      <c r="AR112" s="380" t="s">
        <v>8370</v>
      </c>
      <c r="AS112" s="653" t="s">
        <v>7472</v>
      </c>
      <c r="AT112" s="353"/>
      <c r="AU112" s="382">
        <v>3.0</v>
      </c>
      <c r="AV112" s="657">
        <v>97.0</v>
      </c>
      <c r="AW112" s="382">
        <v>0.0</v>
      </c>
      <c r="AX112" s="658">
        <v>100.0</v>
      </c>
      <c r="AY112" s="393" t="s">
        <v>3053</v>
      </c>
    </row>
    <row r="113">
      <c r="A113" s="554" t="s">
        <v>7184</v>
      </c>
      <c r="B113" s="480" t="s">
        <v>5138</v>
      </c>
      <c r="C113" s="433">
        <v>46175.0</v>
      </c>
      <c r="D113" s="434" t="s">
        <v>7336</v>
      </c>
      <c r="E113" s="363" t="s">
        <v>7337</v>
      </c>
      <c r="F113" s="367"/>
      <c r="G113" s="365"/>
      <c r="H113" s="368"/>
      <c r="I113" s="655"/>
      <c r="J113" s="365"/>
      <c r="K113" s="366"/>
      <c r="L113" s="367"/>
      <c r="M113" s="365">
        <v>1.0</v>
      </c>
      <c r="N113" s="368"/>
      <c r="O113" s="655"/>
      <c r="P113" s="365"/>
      <c r="Q113" s="366"/>
      <c r="R113" s="367"/>
      <c r="S113" s="365"/>
      <c r="T113" s="368"/>
      <c r="U113" s="655"/>
      <c r="V113" s="365"/>
      <c r="W113" s="366"/>
      <c r="X113" s="364"/>
      <c r="Y113" s="365"/>
      <c r="Z113" s="368"/>
      <c r="AA113" s="655"/>
      <c r="AB113" s="365"/>
      <c r="AC113" s="366"/>
      <c r="AD113" s="364"/>
      <c r="AE113" s="365"/>
      <c r="AF113" s="368"/>
      <c r="AG113" s="655"/>
      <c r="AH113" s="365"/>
      <c r="AI113" s="366"/>
      <c r="AJ113" s="364"/>
      <c r="AK113" s="365"/>
      <c r="AL113" s="368"/>
      <c r="AM113" s="655"/>
      <c r="AN113" s="365"/>
      <c r="AO113" s="366"/>
      <c r="AP113" s="369" t="s">
        <v>555</v>
      </c>
      <c r="AQ113" s="481" t="s">
        <v>2472</v>
      </c>
      <c r="AR113" s="380" t="s">
        <v>8371</v>
      </c>
      <c r="AS113" s="653" t="s">
        <v>7472</v>
      </c>
      <c r="AT113" s="353"/>
      <c r="AU113" s="382">
        <v>3.0</v>
      </c>
      <c r="AV113" s="657">
        <v>97.0</v>
      </c>
      <c r="AW113" s="382">
        <v>0.0</v>
      </c>
      <c r="AX113" s="658">
        <v>100.0</v>
      </c>
      <c r="AY113" s="393" t="s">
        <v>3053</v>
      </c>
    </row>
    <row r="114">
      <c r="A114" s="554" t="s">
        <v>7184</v>
      </c>
      <c r="B114" s="480" t="s">
        <v>5138</v>
      </c>
      <c r="C114" s="433">
        <v>46175.0</v>
      </c>
      <c r="D114" s="434" t="s">
        <v>7338</v>
      </c>
      <c r="E114" s="363" t="s">
        <v>7339</v>
      </c>
      <c r="F114" s="367"/>
      <c r="G114" s="365"/>
      <c r="H114" s="368"/>
      <c r="I114" s="655"/>
      <c r="J114" s="365"/>
      <c r="K114" s="366"/>
      <c r="L114" s="367"/>
      <c r="M114" s="365"/>
      <c r="N114" s="368"/>
      <c r="O114" s="655"/>
      <c r="P114" s="365"/>
      <c r="Q114" s="366"/>
      <c r="R114" s="367"/>
      <c r="S114" s="365"/>
      <c r="T114" s="368"/>
      <c r="U114" s="655"/>
      <c r="V114" s="365"/>
      <c r="W114" s="366"/>
      <c r="X114" s="364"/>
      <c r="Y114" s="365"/>
      <c r="Z114" s="368"/>
      <c r="AA114" s="655"/>
      <c r="AB114" s="365"/>
      <c r="AC114" s="366"/>
      <c r="AD114" s="364"/>
      <c r="AE114" s="365"/>
      <c r="AF114" s="368"/>
      <c r="AG114" s="655"/>
      <c r="AH114" s="365"/>
      <c r="AI114" s="366"/>
      <c r="AJ114" s="364"/>
      <c r="AK114" s="365"/>
      <c r="AL114" s="368"/>
      <c r="AM114" s="655"/>
      <c r="AN114" s="365"/>
      <c r="AO114" s="366"/>
      <c r="AP114" s="369" t="s">
        <v>2902</v>
      </c>
      <c r="AQ114" s="481"/>
      <c r="AR114" s="380" t="s">
        <v>2914</v>
      </c>
      <c r="AS114" s="653" t="s">
        <v>7472</v>
      </c>
      <c r="AT114" s="353"/>
      <c r="AU114" s="382">
        <v>0.0</v>
      </c>
      <c r="AV114" s="657">
        <v>100.0</v>
      </c>
      <c r="AW114" s="382">
        <v>0.0</v>
      </c>
      <c r="AX114" s="658">
        <v>100.0</v>
      </c>
      <c r="AY114" s="393" t="s">
        <v>3053</v>
      </c>
    </row>
    <row r="115">
      <c r="A115" s="554" t="s">
        <v>7184</v>
      </c>
      <c r="B115" s="480" t="s">
        <v>5138</v>
      </c>
      <c r="C115" s="433">
        <v>46175.0</v>
      </c>
      <c r="D115" s="434" t="s">
        <v>7340</v>
      </c>
      <c r="E115" s="363" t="s">
        <v>7341</v>
      </c>
      <c r="F115" s="367"/>
      <c r="G115" s="365"/>
      <c r="H115" s="368"/>
      <c r="I115" s="655"/>
      <c r="J115" s="365"/>
      <c r="K115" s="366"/>
      <c r="L115" s="367"/>
      <c r="M115" s="365">
        <v>1.0</v>
      </c>
      <c r="N115" s="368"/>
      <c r="O115" s="655"/>
      <c r="P115" s="365"/>
      <c r="Q115" s="366"/>
      <c r="R115" s="367"/>
      <c r="S115" s="365"/>
      <c r="T115" s="368"/>
      <c r="U115" s="655"/>
      <c r="V115" s="365"/>
      <c r="W115" s="366"/>
      <c r="X115" s="364"/>
      <c r="Y115" s="365">
        <v>3.0</v>
      </c>
      <c r="Z115" s="368"/>
      <c r="AA115" s="655"/>
      <c r="AB115" s="365"/>
      <c r="AC115" s="366"/>
      <c r="AD115" s="364"/>
      <c r="AE115" s="365"/>
      <c r="AF115" s="368"/>
      <c r="AG115" s="655"/>
      <c r="AH115" s="365"/>
      <c r="AI115" s="366"/>
      <c r="AJ115" s="364"/>
      <c r="AK115" s="365"/>
      <c r="AL115" s="368"/>
      <c r="AM115" s="655"/>
      <c r="AN115" s="365"/>
      <c r="AO115" s="366"/>
      <c r="AP115" s="369" t="s">
        <v>3017</v>
      </c>
      <c r="AQ115" s="481"/>
      <c r="AR115" s="380" t="s">
        <v>8372</v>
      </c>
      <c r="AS115" s="653" t="s">
        <v>7472</v>
      </c>
      <c r="AT115" s="353"/>
      <c r="AU115" s="382">
        <v>12.0</v>
      </c>
      <c r="AV115" s="657">
        <v>88.0</v>
      </c>
      <c r="AW115" s="382">
        <v>0.0</v>
      </c>
      <c r="AX115" s="658">
        <v>100.0</v>
      </c>
      <c r="AY115" s="393" t="s">
        <v>3053</v>
      </c>
    </row>
    <row r="116">
      <c r="A116" s="554" t="s">
        <v>7184</v>
      </c>
      <c r="B116" s="480" t="s">
        <v>5138</v>
      </c>
      <c r="C116" s="433">
        <v>46175.0</v>
      </c>
      <c r="D116" s="434" t="s">
        <v>7342</v>
      </c>
      <c r="E116" s="363" t="s">
        <v>7343</v>
      </c>
      <c r="F116" s="367"/>
      <c r="G116" s="365"/>
      <c r="H116" s="368"/>
      <c r="I116" s="655"/>
      <c r="J116" s="365"/>
      <c r="K116" s="366"/>
      <c r="L116" s="367"/>
      <c r="M116" s="365"/>
      <c r="N116" s="368"/>
      <c r="O116" s="655"/>
      <c r="P116" s="365"/>
      <c r="Q116" s="366"/>
      <c r="R116" s="367"/>
      <c r="S116" s="365"/>
      <c r="T116" s="368"/>
      <c r="U116" s="655"/>
      <c r="V116" s="365"/>
      <c r="W116" s="366"/>
      <c r="X116" s="364"/>
      <c r="Y116" s="365"/>
      <c r="Z116" s="368"/>
      <c r="AA116" s="655"/>
      <c r="AB116" s="365"/>
      <c r="AC116" s="366"/>
      <c r="AD116" s="364"/>
      <c r="AE116" s="365"/>
      <c r="AF116" s="368"/>
      <c r="AG116" s="655"/>
      <c r="AH116" s="365"/>
      <c r="AI116" s="366"/>
      <c r="AJ116" s="364"/>
      <c r="AK116" s="365"/>
      <c r="AL116" s="368"/>
      <c r="AM116" s="655"/>
      <c r="AN116" s="365"/>
      <c r="AO116" s="366"/>
      <c r="AP116" s="369" t="s">
        <v>3017</v>
      </c>
      <c r="AQ116" s="481"/>
      <c r="AR116" s="380" t="s">
        <v>2914</v>
      </c>
      <c r="AS116" s="653" t="s">
        <v>7472</v>
      </c>
      <c r="AT116" s="353"/>
      <c r="AU116" s="382">
        <v>0.0</v>
      </c>
      <c r="AV116" s="657">
        <v>100.0</v>
      </c>
      <c r="AW116" s="382">
        <v>0.0</v>
      </c>
      <c r="AX116" s="658">
        <v>100.0</v>
      </c>
      <c r="AY116" s="393" t="s">
        <v>3053</v>
      </c>
    </row>
    <row r="117">
      <c r="A117" s="554" t="s">
        <v>7184</v>
      </c>
      <c r="B117" s="480" t="s">
        <v>5138</v>
      </c>
      <c r="C117" s="433">
        <v>46175.0</v>
      </c>
      <c r="D117" s="434" t="s">
        <v>7344</v>
      </c>
      <c r="E117" s="363" t="s">
        <v>7345</v>
      </c>
      <c r="F117" s="367"/>
      <c r="G117" s="365"/>
      <c r="H117" s="368"/>
      <c r="I117" s="655"/>
      <c r="J117" s="365"/>
      <c r="K117" s="366"/>
      <c r="L117" s="367"/>
      <c r="M117" s="365"/>
      <c r="N117" s="368"/>
      <c r="O117" s="655"/>
      <c r="P117" s="365"/>
      <c r="Q117" s="366"/>
      <c r="R117" s="367"/>
      <c r="S117" s="365"/>
      <c r="T117" s="368"/>
      <c r="U117" s="655"/>
      <c r="V117" s="365"/>
      <c r="W117" s="366"/>
      <c r="X117" s="364"/>
      <c r="Y117" s="365"/>
      <c r="Z117" s="368"/>
      <c r="AA117" s="655"/>
      <c r="AB117" s="365"/>
      <c r="AC117" s="366"/>
      <c r="AD117" s="364"/>
      <c r="AE117" s="365"/>
      <c r="AF117" s="368"/>
      <c r="AG117" s="655"/>
      <c r="AH117" s="365"/>
      <c r="AI117" s="366"/>
      <c r="AJ117" s="364"/>
      <c r="AK117" s="365"/>
      <c r="AL117" s="368"/>
      <c r="AM117" s="655"/>
      <c r="AN117" s="365"/>
      <c r="AO117" s="366"/>
      <c r="AP117" s="369" t="s">
        <v>2941</v>
      </c>
      <c r="AQ117" s="481" t="s">
        <v>1174</v>
      </c>
      <c r="AR117" s="380" t="s">
        <v>2914</v>
      </c>
      <c r="AS117" s="653" t="s">
        <v>7472</v>
      </c>
      <c r="AT117" s="353"/>
      <c r="AU117" s="382">
        <v>0.0</v>
      </c>
      <c r="AV117" s="657">
        <v>100.0</v>
      </c>
      <c r="AW117" s="382">
        <v>0.0</v>
      </c>
      <c r="AX117" s="658">
        <v>100.0</v>
      </c>
      <c r="AY117" s="393" t="s">
        <v>3053</v>
      </c>
    </row>
    <row r="118">
      <c r="A118" s="554" t="s">
        <v>7184</v>
      </c>
      <c r="B118" s="480" t="s">
        <v>5138</v>
      </c>
      <c r="C118" s="433">
        <v>46175.0</v>
      </c>
      <c r="D118" s="434" t="s">
        <v>7346</v>
      </c>
      <c r="E118" s="363" t="s">
        <v>7347</v>
      </c>
      <c r="F118" s="367"/>
      <c r="G118" s="365"/>
      <c r="H118" s="368"/>
      <c r="I118" s="655"/>
      <c r="J118" s="365"/>
      <c r="K118" s="366"/>
      <c r="L118" s="367"/>
      <c r="M118" s="365"/>
      <c r="N118" s="368"/>
      <c r="O118" s="655"/>
      <c r="P118" s="365"/>
      <c r="Q118" s="366"/>
      <c r="R118" s="367"/>
      <c r="S118" s="365"/>
      <c r="T118" s="368"/>
      <c r="U118" s="655"/>
      <c r="V118" s="365"/>
      <c r="W118" s="366"/>
      <c r="X118" s="364"/>
      <c r="Y118" s="365"/>
      <c r="Z118" s="368"/>
      <c r="AA118" s="655"/>
      <c r="AB118" s="365"/>
      <c r="AC118" s="366"/>
      <c r="AD118" s="364"/>
      <c r="AE118" s="365"/>
      <c r="AF118" s="368"/>
      <c r="AG118" s="655"/>
      <c r="AH118" s="365"/>
      <c r="AI118" s="366"/>
      <c r="AJ118" s="364"/>
      <c r="AK118" s="365"/>
      <c r="AL118" s="368"/>
      <c r="AM118" s="655"/>
      <c r="AN118" s="365"/>
      <c r="AO118" s="366"/>
      <c r="AP118" s="369" t="s">
        <v>2941</v>
      </c>
      <c r="AQ118" s="481"/>
      <c r="AR118" s="380" t="s">
        <v>2914</v>
      </c>
      <c r="AS118" s="653" t="s">
        <v>7472</v>
      </c>
      <c r="AT118" s="353"/>
      <c r="AU118" s="382">
        <v>0.0</v>
      </c>
      <c r="AV118" s="657">
        <v>100.0</v>
      </c>
      <c r="AW118" s="382">
        <v>0.0</v>
      </c>
      <c r="AX118" s="658">
        <v>100.0</v>
      </c>
      <c r="AY118" s="393" t="s">
        <v>3053</v>
      </c>
    </row>
    <row r="119">
      <c r="A119" s="554" t="s">
        <v>7184</v>
      </c>
      <c r="B119" s="480" t="s">
        <v>5138</v>
      </c>
      <c r="C119" s="433">
        <v>46175.0</v>
      </c>
      <c r="D119" s="434" t="s">
        <v>7348</v>
      </c>
      <c r="E119" s="363" t="s">
        <v>7349</v>
      </c>
      <c r="F119" s="367"/>
      <c r="G119" s="365"/>
      <c r="H119" s="368"/>
      <c r="I119" s="655"/>
      <c r="J119" s="365"/>
      <c r="K119" s="366"/>
      <c r="L119" s="367"/>
      <c r="M119" s="365"/>
      <c r="N119" s="368"/>
      <c r="O119" s="655"/>
      <c r="P119" s="365"/>
      <c r="Q119" s="366"/>
      <c r="R119" s="367"/>
      <c r="S119" s="365"/>
      <c r="T119" s="368"/>
      <c r="U119" s="655"/>
      <c r="V119" s="365"/>
      <c r="W119" s="366"/>
      <c r="X119" s="364"/>
      <c r="Y119" s="365"/>
      <c r="Z119" s="368"/>
      <c r="AA119" s="655"/>
      <c r="AB119" s="365"/>
      <c r="AC119" s="366"/>
      <c r="AD119" s="364"/>
      <c r="AE119" s="365"/>
      <c r="AF119" s="368"/>
      <c r="AG119" s="655"/>
      <c r="AH119" s="365"/>
      <c r="AI119" s="366"/>
      <c r="AJ119" s="364"/>
      <c r="AK119" s="365"/>
      <c r="AL119" s="368"/>
      <c r="AM119" s="655"/>
      <c r="AN119" s="365"/>
      <c r="AO119" s="366"/>
      <c r="AP119" s="369" t="s">
        <v>2895</v>
      </c>
      <c r="AQ119" s="481"/>
      <c r="AR119" s="380" t="s">
        <v>2914</v>
      </c>
      <c r="AS119" s="653" t="s">
        <v>7472</v>
      </c>
      <c r="AT119" s="353"/>
      <c r="AU119" s="382">
        <v>0.0</v>
      </c>
      <c r="AV119" s="657">
        <v>100.0</v>
      </c>
      <c r="AW119" s="382">
        <v>0.0</v>
      </c>
      <c r="AX119" s="658">
        <v>100.0</v>
      </c>
      <c r="AY119" s="393" t="s">
        <v>3053</v>
      </c>
    </row>
    <row r="120">
      <c r="A120" s="554" t="s">
        <v>7184</v>
      </c>
      <c r="B120" s="480" t="s">
        <v>5138</v>
      </c>
      <c r="C120" s="433">
        <v>46175.0</v>
      </c>
      <c r="D120" s="434" t="s">
        <v>7350</v>
      </c>
      <c r="E120" s="363" t="s">
        <v>7351</v>
      </c>
      <c r="F120" s="367"/>
      <c r="G120" s="365"/>
      <c r="H120" s="368"/>
      <c r="I120" s="655"/>
      <c r="J120" s="365"/>
      <c r="K120" s="366"/>
      <c r="L120" s="367"/>
      <c r="M120" s="365"/>
      <c r="N120" s="368"/>
      <c r="O120" s="655"/>
      <c r="P120" s="365"/>
      <c r="Q120" s="366"/>
      <c r="R120" s="367"/>
      <c r="S120" s="365">
        <v>2.0</v>
      </c>
      <c r="T120" s="368"/>
      <c r="U120" s="655"/>
      <c r="V120" s="365"/>
      <c r="W120" s="366"/>
      <c r="X120" s="364"/>
      <c r="Y120" s="365"/>
      <c r="Z120" s="368"/>
      <c r="AA120" s="655"/>
      <c r="AB120" s="365"/>
      <c r="AC120" s="366"/>
      <c r="AD120" s="364"/>
      <c r="AE120" s="365"/>
      <c r="AF120" s="368"/>
      <c r="AG120" s="655"/>
      <c r="AH120" s="365"/>
      <c r="AI120" s="366"/>
      <c r="AJ120" s="364"/>
      <c r="AK120" s="365"/>
      <c r="AL120" s="368"/>
      <c r="AM120" s="655"/>
      <c r="AN120" s="365"/>
      <c r="AO120" s="366"/>
      <c r="AP120" s="369" t="s">
        <v>2895</v>
      </c>
      <c r="AQ120" s="481"/>
      <c r="AR120" s="380" t="s">
        <v>8373</v>
      </c>
      <c r="AS120" s="653" t="s">
        <v>7472</v>
      </c>
      <c r="AT120" s="353"/>
      <c r="AU120" s="382">
        <v>6.0</v>
      </c>
      <c r="AV120" s="657">
        <v>94.0</v>
      </c>
      <c r="AW120" s="382">
        <v>0.0</v>
      </c>
      <c r="AX120" s="658">
        <v>100.0</v>
      </c>
      <c r="AY120" s="393" t="s">
        <v>3053</v>
      </c>
    </row>
    <row r="121">
      <c r="A121" s="554" t="s">
        <v>7184</v>
      </c>
      <c r="B121" s="480" t="s">
        <v>5138</v>
      </c>
      <c r="C121" s="433">
        <v>46175.0</v>
      </c>
      <c r="D121" s="434" t="s">
        <v>7352</v>
      </c>
      <c r="E121" s="363" t="s">
        <v>7353</v>
      </c>
      <c r="F121" s="367"/>
      <c r="G121" s="365"/>
      <c r="H121" s="368"/>
      <c r="I121" s="655"/>
      <c r="J121" s="365"/>
      <c r="K121" s="366"/>
      <c r="L121" s="367"/>
      <c r="M121" s="365"/>
      <c r="N121" s="368"/>
      <c r="O121" s="655"/>
      <c r="P121" s="365"/>
      <c r="Q121" s="366"/>
      <c r="R121" s="367"/>
      <c r="S121" s="365"/>
      <c r="T121" s="368"/>
      <c r="U121" s="655"/>
      <c r="V121" s="365"/>
      <c r="W121" s="366"/>
      <c r="X121" s="364"/>
      <c r="Y121" s="365"/>
      <c r="Z121" s="368"/>
      <c r="AA121" s="655"/>
      <c r="AB121" s="365"/>
      <c r="AC121" s="366"/>
      <c r="AD121" s="364"/>
      <c r="AE121" s="365"/>
      <c r="AF121" s="368"/>
      <c r="AG121" s="655"/>
      <c r="AH121" s="365"/>
      <c r="AI121" s="366"/>
      <c r="AJ121" s="364"/>
      <c r="AK121" s="365"/>
      <c r="AL121" s="368">
        <v>1.0</v>
      </c>
      <c r="AM121" s="655"/>
      <c r="AN121" s="365"/>
      <c r="AO121" s="366"/>
      <c r="AP121" s="396" t="s">
        <v>2920</v>
      </c>
      <c r="AQ121" s="675"/>
      <c r="AR121" s="380" t="s">
        <v>8374</v>
      </c>
      <c r="AS121" s="653" t="s">
        <v>7472</v>
      </c>
      <c r="AT121" s="353"/>
      <c r="AU121" s="382">
        <v>1.0</v>
      </c>
      <c r="AV121" s="657">
        <v>99.0</v>
      </c>
      <c r="AW121" s="382">
        <v>0.0</v>
      </c>
      <c r="AX121" s="658">
        <v>100.0</v>
      </c>
      <c r="AY121" s="393" t="s">
        <v>3053</v>
      </c>
    </row>
    <row r="122">
      <c r="A122" s="554" t="s">
        <v>7184</v>
      </c>
      <c r="B122" s="480" t="s">
        <v>5138</v>
      </c>
      <c r="C122" s="433">
        <v>46175.0</v>
      </c>
      <c r="D122" s="434" t="s">
        <v>7354</v>
      </c>
      <c r="E122" s="363" t="s">
        <v>7355</v>
      </c>
      <c r="F122" s="367"/>
      <c r="G122" s="365"/>
      <c r="H122" s="368"/>
      <c r="I122" s="655"/>
      <c r="J122" s="365"/>
      <c r="K122" s="366"/>
      <c r="L122" s="367"/>
      <c r="M122" s="365"/>
      <c r="N122" s="368"/>
      <c r="O122" s="655"/>
      <c r="P122" s="365"/>
      <c r="Q122" s="366"/>
      <c r="R122" s="367"/>
      <c r="S122" s="365"/>
      <c r="T122" s="368"/>
      <c r="U122" s="655"/>
      <c r="V122" s="365"/>
      <c r="W122" s="366"/>
      <c r="X122" s="364"/>
      <c r="Y122" s="365"/>
      <c r="Z122" s="368"/>
      <c r="AA122" s="655"/>
      <c r="AB122" s="365"/>
      <c r="AC122" s="366"/>
      <c r="AD122" s="364"/>
      <c r="AE122" s="365"/>
      <c r="AF122" s="368"/>
      <c r="AG122" s="655"/>
      <c r="AH122" s="365"/>
      <c r="AI122" s="366"/>
      <c r="AJ122" s="364"/>
      <c r="AK122" s="365"/>
      <c r="AL122" s="368"/>
      <c r="AM122" s="655"/>
      <c r="AN122" s="365"/>
      <c r="AO122" s="366"/>
      <c r="AP122" s="369" t="s">
        <v>2920</v>
      </c>
      <c r="AQ122" s="481"/>
      <c r="AR122" s="380" t="s">
        <v>2914</v>
      </c>
      <c r="AS122" s="653" t="s">
        <v>7472</v>
      </c>
      <c r="AT122" s="353"/>
      <c r="AU122" s="382">
        <v>0.0</v>
      </c>
      <c r="AV122" s="657">
        <v>100.0</v>
      </c>
      <c r="AW122" s="382">
        <v>0.0</v>
      </c>
      <c r="AX122" s="658">
        <v>100.0</v>
      </c>
      <c r="AY122" s="393" t="s">
        <v>3053</v>
      </c>
    </row>
    <row r="123">
      <c r="A123" s="554" t="s">
        <v>7184</v>
      </c>
      <c r="B123" s="480" t="s">
        <v>5138</v>
      </c>
      <c r="C123" s="433">
        <v>46175.0</v>
      </c>
      <c r="D123" s="434" t="s">
        <v>7356</v>
      </c>
      <c r="E123" s="363" t="s">
        <v>7357</v>
      </c>
      <c r="F123" s="367"/>
      <c r="G123" s="365"/>
      <c r="H123" s="368"/>
      <c r="I123" s="655"/>
      <c r="J123" s="365"/>
      <c r="K123" s="366"/>
      <c r="L123" s="367"/>
      <c r="M123" s="365"/>
      <c r="N123" s="368"/>
      <c r="O123" s="655"/>
      <c r="P123" s="365"/>
      <c r="Q123" s="366"/>
      <c r="R123" s="367"/>
      <c r="S123" s="365"/>
      <c r="T123" s="368"/>
      <c r="U123" s="655"/>
      <c r="V123" s="365"/>
      <c r="W123" s="366"/>
      <c r="X123" s="364"/>
      <c r="Y123" s="365"/>
      <c r="Z123" s="368"/>
      <c r="AA123" s="655"/>
      <c r="AB123" s="365"/>
      <c r="AC123" s="366"/>
      <c r="AD123" s="364"/>
      <c r="AE123" s="365"/>
      <c r="AF123" s="368"/>
      <c r="AG123" s="655"/>
      <c r="AH123" s="365"/>
      <c r="AI123" s="366"/>
      <c r="AJ123" s="364"/>
      <c r="AK123" s="365"/>
      <c r="AL123" s="368"/>
      <c r="AM123" s="655"/>
      <c r="AN123" s="365"/>
      <c r="AO123" s="366"/>
      <c r="AP123" s="369" t="s">
        <v>2255</v>
      </c>
      <c r="AQ123" s="481"/>
      <c r="AR123" s="380" t="s">
        <v>2914</v>
      </c>
      <c r="AS123" s="653" t="s">
        <v>7472</v>
      </c>
      <c r="AT123" s="353"/>
      <c r="AU123" s="382">
        <v>0.0</v>
      </c>
      <c r="AV123" s="657">
        <v>100.0</v>
      </c>
      <c r="AW123" s="382">
        <v>0.0</v>
      </c>
      <c r="AX123" s="658">
        <v>100.0</v>
      </c>
      <c r="AY123" s="393" t="s">
        <v>3053</v>
      </c>
    </row>
    <row r="124">
      <c r="A124" s="554" t="s">
        <v>7184</v>
      </c>
      <c r="B124" s="480" t="s">
        <v>5138</v>
      </c>
      <c r="C124" s="433">
        <v>46175.0</v>
      </c>
      <c r="D124" s="434" t="s">
        <v>7358</v>
      </c>
      <c r="E124" s="363" t="s">
        <v>7359</v>
      </c>
      <c r="F124" s="367"/>
      <c r="G124" s="365"/>
      <c r="H124" s="368"/>
      <c r="I124" s="655"/>
      <c r="J124" s="365"/>
      <c r="K124" s="366"/>
      <c r="L124" s="367"/>
      <c r="M124" s="365"/>
      <c r="N124" s="368"/>
      <c r="O124" s="655"/>
      <c r="P124" s="365"/>
      <c r="Q124" s="366"/>
      <c r="R124" s="367"/>
      <c r="S124" s="365"/>
      <c r="T124" s="368"/>
      <c r="U124" s="655"/>
      <c r="V124" s="365"/>
      <c r="W124" s="366"/>
      <c r="X124" s="364"/>
      <c r="Y124" s="365"/>
      <c r="Z124" s="368"/>
      <c r="AA124" s="655"/>
      <c r="AB124" s="365"/>
      <c r="AC124" s="366"/>
      <c r="AD124" s="364"/>
      <c r="AE124" s="365"/>
      <c r="AF124" s="368"/>
      <c r="AG124" s="655"/>
      <c r="AH124" s="365"/>
      <c r="AI124" s="366"/>
      <c r="AJ124" s="364"/>
      <c r="AK124" s="365"/>
      <c r="AL124" s="368"/>
      <c r="AM124" s="655"/>
      <c r="AN124" s="365"/>
      <c r="AO124" s="366"/>
      <c r="AP124" s="369" t="s">
        <v>2255</v>
      </c>
      <c r="AQ124" s="481" t="s">
        <v>3031</v>
      </c>
      <c r="AR124" s="380" t="s">
        <v>2914</v>
      </c>
      <c r="AS124" s="653" t="s">
        <v>7472</v>
      </c>
      <c r="AT124" s="353"/>
      <c r="AU124" s="382">
        <v>0.0</v>
      </c>
      <c r="AV124" s="657">
        <v>100.0</v>
      </c>
      <c r="AW124" s="382">
        <v>0.0</v>
      </c>
      <c r="AX124" s="658">
        <v>100.0</v>
      </c>
      <c r="AY124" s="393" t="s">
        <v>3053</v>
      </c>
    </row>
    <row r="125">
      <c r="A125" s="554" t="s">
        <v>7184</v>
      </c>
      <c r="B125" s="480" t="s">
        <v>5138</v>
      </c>
      <c r="C125" s="433">
        <v>46175.0</v>
      </c>
      <c r="D125" s="434" t="s">
        <v>7360</v>
      </c>
      <c r="E125" s="363" t="s">
        <v>7361</v>
      </c>
      <c r="F125" s="367"/>
      <c r="G125" s="365"/>
      <c r="H125" s="368"/>
      <c r="I125" s="655"/>
      <c r="J125" s="365"/>
      <c r="K125" s="366"/>
      <c r="L125" s="367"/>
      <c r="M125" s="365"/>
      <c r="N125" s="368"/>
      <c r="O125" s="655"/>
      <c r="P125" s="365"/>
      <c r="Q125" s="366"/>
      <c r="R125" s="367"/>
      <c r="S125" s="365"/>
      <c r="T125" s="368"/>
      <c r="U125" s="655"/>
      <c r="V125" s="365"/>
      <c r="W125" s="366"/>
      <c r="X125" s="364"/>
      <c r="Y125" s="365"/>
      <c r="Z125" s="368">
        <v>1.0</v>
      </c>
      <c r="AA125" s="655"/>
      <c r="AB125" s="365"/>
      <c r="AC125" s="366"/>
      <c r="AD125" s="364"/>
      <c r="AE125" s="365"/>
      <c r="AF125" s="368"/>
      <c r="AG125" s="655"/>
      <c r="AH125" s="365"/>
      <c r="AI125" s="366"/>
      <c r="AJ125" s="364"/>
      <c r="AK125" s="365"/>
      <c r="AL125" s="368"/>
      <c r="AM125" s="655"/>
      <c r="AN125" s="365"/>
      <c r="AO125" s="366"/>
      <c r="AP125" s="369" t="s">
        <v>1349</v>
      </c>
      <c r="AQ125" s="481"/>
      <c r="AR125" s="380" t="s">
        <v>8375</v>
      </c>
      <c r="AS125" s="653" t="s">
        <v>7472</v>
      </c>
      <c r="AT125" s="353"/>
      <c r="AU125" s="382">
        <v>2.0</v>
      </c>
      <c r="AV125" s="657">
        <v>98.0</v>
      </c>
      <c r="AW125" s="382">
        <v>0.0</v>
      </c>
      <c r="AX125" s="658">
        <v>100.0</v>
      </c>
      <c r="AY125" s="393" t="s">
        <v>3053</v>
      </c>
    </row>
    <row r="126">
      <c r="A126" s="554" t="s">
        <v>7184</v>
      </c>
      <c r="B126" s="480" t="s">
        <v>5138</v>
      </c>
      <c r="C126" s="433">
        <v>46175.0</v>
      </c>
      <c r="D126" s="434" t="s">
        <v>7362</v>
      </c>
      <c r="E126" s="363" t="s">
        <v>7363</v>
      </c>
      <c r="F126" s="367"/>
      <c r="G126" s="365"/>
      <c r="H126" s="368"/>
      <c r="I126" s="655"/>
      <c r="J126" s="365"/>
      <c r="K126" s="366"/>
      <c r="L126" s="367"/>
      <c r="M126" s="365"/>
      <c r="N126" s="368"/>
      <c r="O126" s="655"/>
      <c r="P126" s="365"/>
      <c r="Q126" s="366"/>
      <c r="R126" s="367"/>
      <c r="S126" s="365"/>
      <c r="T126" s="368"/>
      <c r="U126" s="655"/>
      <c r="V126" s="365"/>
      <c r="W126" s="366"/>
      <c r="X126" s="364"/>
      <c r="Y126" s="365"/>
      <c r="Z126" s="368"/>
      <c r="AA126" s="655"/>
      <c r="AB126" s="365"/>
      <c r="AC126" s="366"/>
      <c r="AD126" s="364"/>
      <c r="AE126" s="365"/>
      <c r="AF126" s="368"/>
      <c r="AG126" s="655"/>
      <c r="AH126" s="365"/>
      <c r="AI126" s="366"/>
      <c r="AJ126" s="364"/>
      <c r="AK126" s="365"/>
      <c r="AL126" s="368"/>
      <c r="AM126" s="655"/>
      <c r="AN126" s="365"/>
      <c r="AO126" s="366"/>
      <c r="AP126" s="369" t="s">
        <v>1349</v>
      </c>
      <c r="AQ126" s="481" t="s">
        <v>1174</v>
      </c>
      <c r="AR126" s="380" t="s">
        <v>2914</v>
      </c>
      <c r="AS126" s="653" t="s">
        <v>7472</v>
      </c>
      <c r="AT126" s="353"/>
      <c r="AU126" s="382">
        <v>0.0</v>
      </c>
      <c r="AV126" s="657">
        <v>100.0</v>
      </c>
      <c r="AW126" s="382">
        <v>0.0</v>
      </c>
      <c r="AX126" s="658">
        <v>100.0</v>
      </c>
      <c r="AY126" s="393" t="s">
        <v>3053</v>
      </c>
    </row>
    <row r="127">
      <c r="A127" s="554" t="s">
        <v>7184</v>
      </c>
      <c r="B127" s="480" t="s">
        <v>5138</v>
      </c>
      <c r="C127" s="433">
        <v>46175.0</v>
      </c>
      <c r="D127" s="434" t="s">
        <v>7364</v>
      </c>
      <c r="E127" s="363" t="s">
        <v>7365</v>
      </c>
      <c r="F127" s="367"/>
      <c r="G127" s="365"/>
      <c r="H127" s="368"/>
      <c r="I127" s="655"/>
      <c r="J127" s="365"/>
      <c r="K127" s="366"/>
      <c r="L127" s="367"/>
      <c r="M127" s="365"/>
      <c r="N127" s="368"/>
      <c r="O127" s="655"/>
      <c r="P127" s="365"/>
      <c r="Q127" s="366"/>
      <c r="R127" s="367"/>
      <c r="S127" s="365"/>
      <c r="T127" s="368"/>
      <c r="U127" s="655"/>
      <c r="V127" s="365"/>
      <c r="W127" s="366"/>
      <c r="X127" s="364"/>
      <c r="Y127" s="365"/>
      <c r="Z127" s="368"/>
      <c r="AA127" s="655"/>
      <c r="AB127" s="365"/>
      <c r="AC127" s="366"/>
      <c r="AD127" s="364"/>
      <c r="AE127" s="365"/>
      <c r="AF127" s="368"/>
      <c r="AG127" s="655"/>
      <c r="AH127" s="365"/>
      <c r="AI127" s="366"/>
      <c r="AJ127" s="364"/>
      <c r="AK127" s="365"/>
      <c r="AL127" s="368"/>
      <c r="AM127" s="655"/>
      <c r="AN127" s="365"/>
      <c r="AO127" s="366"/>
      <c r="AP127" s="369" t="s">
        <v>2568</v>
      </c>
      <c r="AQ127" s="481"/>
      <c r="AR127" s="380" t="s">
        <v>2914</v>
      </c>
      <c r="AS127" s="653" t="s">
        <v>7472</v>
      </c>
      <c r="AT127" s="353"/>
      <c r="AU127" s="382">
        <v>0.0</v>
      </c>
      <c r="AV127" s="657">
        <v>100.0</v>
      </c>
      <c r="AW127" s="382">
        <v>0.0</v>
      </c>
      <c r="AX127" s="658">
        <v>100.0</v>
      </c>
      <c r="AY127" s="393" t="s">
        <v>3053</v>
      </c>
    </row>
    <row r="128">
      <c r="A128" s="554" t="s">
        <v>7184</v>
      </c>
      <c r="B128" s="480" t="s">
        <v>5138</v>
      </c>
      <c r="C128" s="433">
        <v>46175.0</v>
      </c>
      <c r="D128" s="434" t="s">
        <v>7366</v>
      </c>
      <c r="E128" s="363" t="s">
        <v>7367</v>
      </c>
      <c r="F128" s="367"/>
      <c r="G128" s="365"/>
      <c r="H128" s="368"/>
      <c r="I128" s="655"/>
      <c r="J128" s="365"/>
      <c r="K128" s="366"/>
      <c r="L128" s="367"/>
      <c r="M128" s="365"/>
      <c r="N128" s="368"/>
      <c r="O128" s="655"/>
      <c r="P128" s="365"/>
      <c r="Q128" s="366"/>
      <c r="R128" s="367"/>
      <c r="S128" s="365"/>
      <c r="T128" s="368"/>
      <c r="U128" s="655"/>
      <c r="V128" s="365"/>
      <c r="W128" s="366"/>
      <c r="X128" s="364"/>
      <c r="Y128" s="365"/>
      <c r="Z128" s="368"/>
      <c r="AA128" s="655"/>
      <c r="AB128" s="365"/>
      <c r="AC128" s="366"/>
      <c r="AD128" s="364"/>
      <c r="AE128" s="365"/>
      <c r="AF128" s="368"/>
      <c r="AG128" s="655"/>
      <c r="AH128" s="365"/>
      <c r="AI128" s="366"/>
      <c r="AJ128" s="364"/>
      <c r="AK128" s="365"/>
      <c r="AL128" s="368"/>
      <c r="AM128" s="655"/>
      <c r="AN128" s="365"/>
      <c r="AO128" s="366"/>
      <c r="AP128" s="369"/>
      <c r="AQ128" s="481" t="s">
        <v>2568</v>
      </c>
      <c r="AR128" s="380" t="s">
        <v>2914</v>
      </c>
      <c r="AS128" s="653" t="s">
        <v>7472</v>
      </c>
      <c r="AT128" s="353"/>
      <c r="AU128" s="382">
        <v>0.0</v>
      </c>
      <c r="AV128" s="657">
        <v>100.0</v>
      </c>
      <c r="AW128" s="382">
        <v>0.0</v>
      </c>
      <c r="AX128" s="658">
        <v>100.0</v>
      </c>
      <c r="AY128" s="393" t="s">
        <v>3053</v>
      </c>
    </row>
    <row r="129">
      <c r="A129" s="554" t="s">
        <v>7184</v>
      </c>
      <c r="B129" s="480" t="s">
        <v>5138</v>
      </c>
      <c r="C129" s="433">
        <v>46175.0</v>
      </c>
      <c r="D129" s="434" t="s">
        <v>7368</v>
      </c>
      <c r="E129" s="363" t="s">
        <v>7369</v>
      </c>
      <c r="F129" s="367"/>
      <c r="G129" s="365"/>
      <c r="H129" s="368"/>
      <c r="I129" s="655"/>
      <c r="J129" s="365"/>
      <c r="K129" s="366"/>
      <c r="L129" s="367"/>
      <c r="M129" s="365"/>
      <c r="N129" s="368"/>
      <c r="O129" s="655"/>
      <c r="P129" s="365"/>
      <c r="Q129" s="366"/>
      <c r="R129" s="367"/>
      <c r="S129" s="365"/>
      <c r="T129" s="368"/>
      <c r="U129" s="655"/>
      <c r="V129" s="365"/>
      <c r="W129" s="366"/>
      <c r="X129" s="364"/>
      <c r="Y129" s="365"/>
      <c r="Z129" s="368"/>
      <c r="AA129" s="655"/>
      <c r="AB129" s="365"/>
      <c r="AC129" s="366"/>
      <c r="AD129" s="364"/>
      <c r="AE129" s="365"/>
      <c r="AF129" s="368"/>
      <c r="AG129" s="655"/>
      <c r="AH129" s="365"/>
      <c r="AI129" s="366"/>
      <c r="AJ129" s="364"/>
      <c r="AK129" s="365"/>
      <c r="AL129" s="368"/>
      <c r="AM129" s="655"/>
      <c r="AN129" s="365"/>
      <c r="AO129" s="366"/>
      <c r="AP129" s="369"/>
      <c r="AQ129" s="481" t="s">
        <v>2472</v>
      </c>
      <c r="AR129" s="380" t="s">
        <v>2914</v>
      </c>
      <c r="AS129" s="653" t="s">
        <v>7472</v>
      </c>
      <c r="AT129" s="353"/>
      <c r="AU129" s="382">
        <v>0.0</v>
      </c>
      <c r="AV129" s="657">
        <v>100.0</v>
      </c>
      <c r="AW129" s="382">
        <v>0.0</v>
      </c>
      <c r="AX129" s="658">
        <v>100.0</v>
      </c>
      <c r="AY129" s="393" t="s">
        <v>3053</v>
      </c>
    </row>
    <row r="130">
      <c r="A130" s="554" t="s">
        <v>7184</v>
      </c>
      <c r="B130" s="480" t="s">
        <v>5138</v>
      </c>
      <c r="C130" s="433">
        <v>46175.0</v>
      </c>
      <c r="D130" s="434" t="s">
        <v>7370</v>
      </c>
      <c r="E130" s="363" t="s">
        <v>7371</v>
      </c>
      <c r="F130" s="367"/>
      <c r="G130" s="365"/>
      <c r="H130" s="368"/>
      <c r="I130" s="655"/>
      <c r="J130" s="365"/>
      <c r="K130" s="366"/>
      <c r="L130" s="367"/>
      <c r="M130" s="365"/>
      <c r="N130" s="368"/>
      <c r="O130" s="655"/>
      <c r="P130" s="365"/>
      <c r="Q130" s="366"/>
      <c r="R130" s="367"/>
      <c r="S130" s="365"/>
      <c r="T130" s="368"/>
      <c r="U130" s="655"/>
      <c r="V130" s="365"/>
      <c r="W130" s="366"/>
      <c r="X130" s="364"/>
      <c r="Y130" s="365"/>
      <c r="Z130" s="368"/>
      <c r="AA130" s="655"/>
      <c r="AB130" s="365"/>
      <c r="AC130" s="366"/>
      <c r="AD130" s="364"/>
      <c r="AE130" s="365"/>
      <c r="AF130" s="368"/>
      <c r="AG130" s="655"/>
      <c r="AH130" s="365">
        <v>1.0</v>
      </c>
      <c r="AI130" s="366"/>
      <c r="AJ130" s="364"/>
      <c r="AK130" s="365"/>
      <c r="AL130" s="368"/>
      <c r="AM130" s="655"/>
      <c r="AN130" s="365"/>
      <c r="AO130" s="366"/>
      <c r="AP130" s="369"/>
      <c r="AQ130" s="481" t="s">
        <v>270</v>
      </c>
      <c r="AR130" s="380" t="s">
        <v>8376</v>
      </c>
      <c r="AS130" s="653" t="s">
        <v>7472</v>
      </c>
      <c r="AT130" s="353"/>
      <c r="AU130" s="382">
        <v>0.0</v>
      </c>
      <c r="AV130" s="657">
        <v>100.0</v>
      </c>
      <c r="AW130" s="382">
        <v>3.0</v>
      </c>
      <c r="AX130" s="658">
        <v>97.0</v>
      </c>
      <c r="AY130" s="393" t="s">
        <v>3053</v>
      </c>
    </row>
    <row r="131">
      <c r="A131" s="554" t="s">
        <v>7184</v>
      </c>
      <c r="B131" s="480" t="s">
        <v>5138</v>
      </c>
      <c r="C131" s="433">
        <v>46175.0</v>
      </c>
      <c r="D131" s="434" t="s">
        <v>7372</v>
      </c>
      <c r="E131" s="363" t="s">
        <v>7373</v>
      </c>
      <c r="F131" s="367"/>
      <c r="G131" s="365"/>
      <c r="H131" s="368"/>
      <c r="I131" s="655"/>
      <c r="J131" s="365"/>
      <c r="K131" s="366"/>
      <c r="L131" s="367"/>
      <c r="M131" s="365"/>
      <c r="N131" s="368"/>
      <c r="O131" s="655"/>
      <c r="P131" s="365"/>
      <c r="Q131" s="366"/>
      <c r="R131" s="367"/>
      <c r="S131" s="365"/>
      <c r="T131" s="368"/>
      <c r="U131" s="655"/>
      <c r="V131" s="365"/>
      <c r="W131" s="366"/>
      <c r="X131" s="364"/>
      <c r="Y131" s="365"/>
      <c r="Z131" s="368"/>
      <c r="AA131" s="655"/>
      <c r="AB131" s="365"/>
      <c r="AC131" s="366"/>
      <c r="AD131" s="364"/>
      <c r="AE131" s="365"/>
      <c r="AF131" s="368"/>
      <c r="AG131" s="655"/>
      <c r="AH131" s="365"/>
      <c r="AI131" s="366"/>
      <c r="AJ131" s="364"/>
      <c r="AK131" s="365"/>
      <c r="AL131" s="368"/>
      <c r="AM131" s="655"/>
      <c r="AN131" s="365"/>
      <c r="AO131" s="366"/>
      <c r="AP131" s="369" t="s">
        <v>2939</v>
      </c>
      <c r="AQ131" s="481" t="s">
        <v>270</v>
      </c>
      <c r="AR131" s="380" t="s">
        <v>2914</v>
      </c>
      <c r="AS131" s="653" t="s">
        <v>7472</v>
      </c>
      <c r="AT131" s="353"/>
      <c r="AU131" s="382">
        <v>0.0</v>
      </c>
      <c r="AV131" s="657">
        <v>100.0</v>
      </c>
      <c r="AW131" s="382">
        <v>0.0</v>
      </c>
      <c r="AX131" s="658">
        <v>100.0</v>
      </c>
      <c r="AY131" s="393" t="s">
        <v>3053</v>
      </c>
    </row>
    <row r="132">
      <c r="A132" s="554" t="s">
        <v>7184</v>
      </c>
      <c r="B132" s="480" t="s">
        <v>5138</v>
      </c>
      <c r="C132" s="433">
        <v>46175.0</v>
      </c>
      <c r="D132" s="434" t="s">
        <v>7374</v>
      </c>
      <c r="E132" s="363" t="s">
        <v>7375</v>
      </c>
      <c r="F132" s="367"/>
      <c r="G132" s="365"/>
      <c r="H132" s="368"/>
      <c r="I132" s="655"/>
      <c r="J132" s="365"/>
      <c r="K132" s="366"/>
      <c r="L132" s="367"/>
      <c r="M132" s="365"/>
      <c r="N132" s="368"/>
      <c r="O132" s="655"/>
      <c r="P132" s="365"/>
      <c r="Q132" s="366"/>
      <c r="R132" s="367"/>
      <c r="S132" s="365"/>
      <c r="T132" s="368"/>
      <c r="U132" s="655"/>
      <c r="V132" s="365"/>
      <c r="W132" s="366"/>
      <c r="X132" s="364"/>
      <c r="Y132" s="365"/>
      <c r="Z132" s="368"/>
      <c r="AA132" s="655"/>
      <c r="AB132" s="365"/>
      <c r="AC132" s="366"/>
      <c r="AD132" s="364"/>
      <c r="AE132" s="365"/>
      <c r="AF132" s="368"/>
      <c r="AG132" s="655"/>
      <c r="AH132" s="365"/>
      <c r="AI132" s="366"/>
      <c r="AJ132" s="364"/>
      <c r="AK132" s="365"/>
      <c r="AL132" s="368"/>
      <c r="AM132" s="655"/>
      <c r="AN132" s="365"/>
      <c r="AO132" s="366"/>
      <c r="AP132" s="369"/>
      <c r="AQ132" s="481" t="s">
        <v>3031</v>
      </c>
      <c r="AR132" s="380" t="s">
        <v>2914</v>
      </c>
      <c r="AS132" s="653" t="s">
        <v>7472</v>
      </c>
      <c r="AT132" s="353"/>
      <c r="AU132" s="382">
        <v>0.0</v>
      </c>
      <c r="AV132" s="657">
        <v>100.0</v>
      </c>
      <c r="AW132" s="382">
        <v>0.0</v>
      </c>
      <c r="AX132" s="658">
        <v>100.0</v>
      </c>
      <c r="AY132" s="393" t="s">
        <v>3053</v>
      </c>
    </row>
    <row r="133">
      <c r="A133" s="554" t="s">
        <v>7184</v>
      </c>
      <c r="B133" s="480" t="s">
        <v>5138</v>
      </c>
      <c r="C133" s="433">
        <v>46175.0</v>
      </c>
      <c r="D133" s="434" t="s">
        <v>7376</v>
      </c>
      <c r="E133" s="363" t="s">
        <v>7377</v>
      </c>
      <c r="F133" s="367"/>
      <c r="G133" s="365"/>
      <c r="H133" s="368"/>
      <c r="I133" s="655"/>
      <c r="J133" s="365"/>
      <c r="K133" s="366"/>
      <c r="L133" s="367"/>
      <c r="M133" s="365"/>
      <c r="N133" s="368"/>
      <c r="O133" s="655"/>
      <c r="P133" s="365"/>
      <c r="Q133" s="366"/>
      <c r="R133" s="367"/>
      <c r="S133" s="365"/>
      <c r="T133" s="368"/>
      <c r="U133" s="655"/>
      <c r="V133" s="365"/>
      <c r="W133" s="366"/>
      <c r="X133" s="364"/>
      <c r="Y133" s="365"/>
      <c r="Z133" s="368"/>
      <c r="AA133" s="655"/>
      <c r="AB133" s="365"/>
      <c r="AC133" s="366"/>
      <c r="AD133" s="364"/>
      <c r="AE133" s="365"/>
      <c r="AF133" s="368"/>
      <c r="AG133" s="655"/>
      <c r="AH133" s="365"/>
      <c r="AI133" s="366"/>
      <c r="AJ133" s="364"/>
      <c r="AK133" s="365"/>
      <c r="AL133" s="368"/>
      <c r="AM133" s="655"/>
      <c r="AN133" s="365"/>
      <c r="AO133" s="366"/>
      <c r="AP133" s="369"/>
      <c r="AQ133" s="481" t="s">
        <v>1913</v>
      </c>
      <c r="AR133" s="380" t="s">
        <v>2914</v>
      </c>
      <c r="AS133" s="653" t="s">
        <v>7472</v>
      </c>
      <c r="AT133" s="353"/>
      <c r="AU133" s="382">
        <v>0.0</v>
      </c>
      <c r="AV133" s="657">
        <v>100.0</v>
      </c>
      <c r="AW133" s="382">
        <v>0.0</v>
      </c>
      <c r="AX133" s="658">
        <v>100.0</v>
      </c>
      <c r="AY133" s="393" t="s">
        <v>3053</v>
      </c>
    </row>
    <row r="134">
      <c r="A134" s="554" t="s">
        <v>7184</v>
      </c>
      <c r="B134" s="480" t="s">
        <v>5138</v>
      </c>
      <c r="C134" s="433">
        <v>46175.0</v>
      </c>
      <c r="D134" s="434" t="s">
        <v>7378</v>
      </c>
      <c r="E134" s="363" t="s">
        <v>7379</v>
      </c>
      <c r="F134" s="367"/>
      <c r="G134" s="365"/>
      <c r="H134" s="368"/>
      <c r="I134" s="655"/>
      <c r="J134" s="365"/>
      <c r="K134" s="366"/>
      <c r="L134" s="367"/>
      <c r="M134" s="365"/>
      <c r="N134" s="368"/>
      <c r="O134" s="655"/>
      <c r="P134" s="365"/>
      <c r="Q134" s="366"/>
      <c r="R134" s="367"/>
      <c r="S134" s="365"/>
      <c r="T134" s="368"/>
      <c r="U134" s="655"/>
      <c r="V134" s="365"/>
      <c r="W134" s="366"/>
      <c r="X134" s="364"/>
      <c r="Y134" s="365"/>
      <c r="Z134" s="368"/>
      <c r="AA134" s="655"/>
      <c r="AB134" s="365"/>
      <c r="AC134" s="366"/>
      <c r="AD134" s="364"/>
      <c r="AE134" s="365"/>
      <c r="AF134" s="368"/>
      <c r="AG134" s="655"/>
      <c r="AH134" s="365"/>
      <c r="AI134" s="366"/>
      <c r="AJ134" s="364"/>
      <c r="AK134" s="365"/>
      <c r="AL134" s="368"/>
      <c r="AM134" s="655"/>
      <c r="AN134" s="365"/>
      <c r="AO134" s="366"/>
      <c r="AP134" s="369"/>
      <c r="AQ134" s="481" t="s">
        <v>1913</v>
      </c>
      <c r="AR134" s="380" t="s">
        <v>2914</v>
      </c>
      <c r="AS134" s="653" t="s">
        <v>7472</v>
      </c>
      <c r="AT134" s="353"/>
      <c r="AU134" s="382">
        <v>0.0</v>
      </c>
      <c r="AV134" s="657">
        <v>100.0</v>
      </c>
      <c r="AW134" s="382">
        <v>0.0</v>
      </c>
      <c r="AX134" s="658">
        <v>100.0</v>
      </c>
      <c r="AY134" s="393" t="s">
        <v>3053</v>
      </c>
    </row>
    <row r="135">
      <c r="A135" s="554" t="s">
        <v>7184</v>
      </c>
      <c r="B135" s="480" t="s">
        <v>5138</v>
      </c>
      <c r="C135" s="433">
        <v>46175.0</v>
      </c>
      <c r="D135" s="434" t="s">
        <v>7380</v>
      </c>
      <c r="E135" s="363" t="s">
        <v>7381</v>
      </c>
      <c r="F135" s="367"/>
      <c r="G135" s="365"/>
      <c r="H135" s="368"/>
      <c r="I135" s="655"/>
      <c r="J135" s="365"/>
      <c r="K135" s="366"/>
      <c r="L135" s="367"/>
      <c r="M135" s="365"/>
      <c r="N135" s="368"/>
      <c r="O135" s="655"/>
      <c r="P135" s="365"/>
      <c r="Q135" s="366"/>
      <c r="R135" s="367"/>
      <c r="S135" s="365"/>
      <c r="T135" s="368"/>
      <c r="U135" s="655"/>
      <c r="V135" s="365"/>
      <c r="W135" s="366"/>
      <c r="X135" s="364"/>
      <c r="Y135" s="365"/>
      <c r="Z135" s="368"/>
      <c r="AA135" s="655"/>
      <c r="AB135" s="365"/>
      <c r="AC135" s="366"/>
      <c r="AD135" s="364"/>
      <c r="AE135" s="365"/>
      <c r="AF135" s="368"/>
      <c r="AG135" s="655"/>
      <c r="AH135" s="365"/>
      <c r="AI135" s="366"/>
      <c r="AJ135" s="364"/>
      <c r="AK135" s="365"/>
      <c r="AL135" s="368"/>
      <c r="AM135" s="655"/>
      <c r="AN135" s="365"/>
      <c r="AO135" s="366"/>
      <c r="AP135" s="369" t="s">
        <v>241</v>
      </c>
      <c r="AQ135" s="481" t="s">
        <v>3033</v>
      </c>
      <c r="AR135" s="380" t="s">
        <v>2914</v>
      </c>
      <c r="AS135" s="653" t="s">
        <v>7472</v>
      </c>
      <c r="AT135" s="353"/>
      <c r="AU135" s="382">
        <v>0.0</v>
      </c>
      <c r="AV135" s="657">
        <v>100.0</v>
      </c>
      <c r="AW135" s="382">
        <v>0.0</v>
      </c>
      <c r="AX135" s="658">
        <v>100.0</v>
      </c>
      <c r="AY135" s="393" t="s">
        <v>3053</v>
      </c>
    </row>
    <row r="136">
      <c r="A136" s="554" t="s">
        <v>7184</v>
      </c>
      <c r="B136" s="480" t="s">
        <v>5138</v>
      </c>
      <c r="C136" s="433">
        <v>46175.0</v>
      </c>
      <c r="D136" s="434" t="s">
        <v>7382</v>
      </c>
      <c r="E136" s="363" t="s">
        <v>7383</v>
      </c>
      <c r="F136" s="367"/>
      <c r="G136" s="365"/>
      <c r="H136" s="368"/>
      <c r="I136" s="655"/>
      <c r="J136" s="365">
        <v>1.0</v>
      </c>
      <c r="K136" s="366"/>
      <c r="L136" s="367"/>
      <c r="M136" s="365"/>
      <c r="N136" s="368"/>
      <c r="O136" s="655"/>
      <c r="P136" s="365"/>
      <c r="Q136" s="366"/>
      <c r="R136" s="367"/>
      <c r="S136" s="365"/>
      <c r="T136" s="368"/>
      <c r="U136" s="655"/>
      <c r="V136" s="365"/>
      <c r="W136" s="366"/>
      <c r="X136" s="364"/>
      <c r="Y136" s="365"/>
      <c r="Z136" s="368"/>
      <c r="AA136" s="655"/>
      <c r="AB136" s="365"/>
      <c r="AC136" s="366"/>
      <c r="AD136" s="364"/>
      <c r="AE136" s="365"/>
      <c r="AF136" s="368"/>
      <c r="AG136" s="655"/>
      <c r="AH136" s="365"/>
      <c r="AI136" s="366"/>
      <c r="AJ136" s="364"/>
      <c r="AK136" s="365"/>
      <c r="AL136" s="368"/>
      <c r="AM136" s="655"/>
      <c r="AN136" s="365"/>
      <c r="AO136" s="366"/>
      <c r="AP136" s="369" t="s">
        <v>2902</v>
      </c>
      <c r="AQ136" s="481" t="s">
        <v>3033</v>
      </c>
      <c r="AR136" s="380" t="s">
        <v>8377</v>
      </c>
      <c r="AS136" s="653" t="s">
        <v>7472</v>
      </c>
      <c r="AT136" s="353"/>
      <c r="AU136" s="382">
        <v>0.0</v>
      </c>
      <c r="AV136" s="657">
        <v>100.0</v>
      </c>
      <c r="AW136" s="382">
        <v>3.0</v>
      </c>
      <c r="AX136" s="658">
        <v>97.0</v>
      </c>
      <c r="AY136" s="393" t="s">
        <v>3053</v>
      </c>
    </row>
    <row r="137">
      <c r="A137" s="554" t="s">
        <v>7215</v>
      </c>
      <c r="B137" s="480" t="s">
        <v>5138</v>
      </c>
      <c r="C137" s="433">
        <v>46175.0</v>
      </c>
      <c r="D137" s="434" t="s">
        <v>7384</v>
      </c>
      <c r="E137" s="363" t="s">
        <v>7385</v>
      </c>
      <c r="F137" s="367"/>
      <c r="G137" s="365"/>
      <c r="H137" s="368"/>
      <c r="I137" s="655"/>
      <c r="J137" s="365"/>
      <c r="K137" s="366"/>
      <c r="L137" s="367"/>
      <c r="M137" s="365"/>
      <c r="N137" s="368"/>
      <c r="O137" s="655"/>
      <c r="P137" s="365"/>
      <c r="Q137" s="366"/>
      <c r="R137" s="367"/>
      <c r="S137" s="365"/>
      <c r="T137" s="368"/>
      <c r="U137" s="655"/>
      <c r="V137" s="365"/>
      <c r="W137" s="366"/>
      <c r="X137" s="364"/>
      <c r="Y137" s="365"/>
      <c r="Z137" s="368"/>
      <c r="AA137" s="655"/>
      <c r="AB137" s="365"/>
      <c r="AC137" s="366"/>
      <c r="AD137" s="364"/>
      <c r="AE137" s="365"/>
      <c r="AF137" s="368"/>
      <c r="AG137" s="655"/>
      <c r="AH137" s="365"/>
      <c r="AI137" s="366"/>
      <c r="AJ137" s="364"/>
      <c r="AK137" s="365"/>
      <c r="AL137" s="368"/>
      <c r="AM137" s="655"/>
      <c r="AN137" s="365"/>
      <c r="AO137" s="366"/>
      <c r="AP137" s="369" t="s">
        <v>475</v>
      </c>
      <c r="AQ137" s="481"/>
      <c r="AR137" s="380"/>
      <c r="AS137" s="653" t="s">
        <v>7472</v>
      </c>
      <c r="AT137" s="353"/>
      <c r="AU137" s="382">
        <v>0.0</v>
      </c>
      <c r="AV137" s="657">
        <v>100.0</v>
      </c>
      <c r="AW137" s="382">
        <v>0.0</v>
      </c>
      <c r="AX137" s="658">
        <v>100.0</v>
      </c>
      <c r="AY137" s="393" t="s">
        <v>3049</v>
      </c>
    </row>
    <row r="138">
      <c r="A138" s="554" t="s">
        <v>7215</v>
      </c>
      <c r="B138" s="480" t="s">
        <v>5138</v>
      </c>
      <c r="C138" s="433">
        <v>46175.0</v>
      </c>
      <c r="D138" s="434" t="s">
        <v>7386</v>
      </c>
      <c r="E138" s="363" t="s">
        <v>7387</v>
      </c>
      <c r="F138" s="367"/>
      <c r="G138" s="365"/>
      <c r="H138" s="368"/>
      <c r="I138" s="655"/>
      <c r="J138" s="365"/>
      <c r="K138" s="366"/>
      <c r="L138" s="367"/>
      <c r="M138" s="365"/>
      <c r="N138" s="368"/>
      <c r="O138" s="655"/>
      <c r="P138" s="365"/>
      <c r="Q138" s="366"/>
      <c r="R138" s="367"/>
      <c r="S138" s="365"/>
      <c r="T138" s="368"/>
      <c r="U138" s="655"/>
      <c r="V138" s="365"/>
      <c r="W138" s="366"/>
      <c r="X138" s="364"/>
      <c r="Y138" s="365"/>
      <c r="Z138" s="368"/>
      <c r="AA138" s="655"/>
      <c r="AB138" s="365"/>
      <c r="AC138" s="366"/>
      <c r="AD138" s="364"/>
      <c r="AE138" s="365"/>
      <c r="AF138" s="368"/>
      <c r="AG138" s="655"/>
      <c r="AH138" s="365"/>
      <c r="AI138" s="366"/>
      <c r="AJ138" s="364"/>
      <c r="AK138" s="365"/>
      <c r="AL138" s="368"/>
      <c r="AM138" s="655"/>
      <c r="AN138" s="365"/>
      <c r="AO138" s="366"/>
      <c r="AP138" s="369" t="s">
        <v>475</v>
      </c>
      <c r="AQ138" s="481"/>
      <c r="AR138" s="380"/>
      <c r="AS138" s="653" t="s">
        <v>7472</v>
      </c>
      <c r="AT138" s="353"/>
      <c r="AU138" s="382">
        <v>0.0</v>
      </c>
      <c r="AV138" s="657">
        <v>100.0</v>
      </c>
      <c r="AW138" s="382">
        <v>0.0</v>
      </c>
      <c r="AX138" s="658">
        <v>100.0</v>
      </c>
      <c r="AY138" s="393" t="s">
        <v>3049</v>
      </c>
    </row>
    <row r="139">
      <c r="A139" s="554" t="s">
        <v>7215</v>
      </c>
      <c r="B139" s="480" t="s">
        <v>5138</v>
      </c>
      <c r="C139" s="433">
        <v>46175.0</v>
      </c>
      <c r="D139" s="434" t="s">
        <v>7388</v>
      </c>
      <c r="E139" s="363" t="s">
        <v>7389</v>
      </c>
      <c r="F139" s="367"/>
      <c r="G139" s="365"/>
      <c r="H139" s="368"/>
      <c r="I139" s="655"/>
      <c r="J139" s="365"/>
      <c r="K139" s="366"/>
      <c r="L139" s="367"/>
      <c r="M139" s="365"/>
      <c r="N139" s="368"/>
      <c r="O139" s="655"/>
      <c r="P139" s="365"/>
      <c r="Q139" s="366"/>
      <c r="R139" s="367"/>
      <c r="S139" s="365"/>
      <c r="T139" s="368"/>
      <c r="U139" s="655"/>
      <c r="V139" s="365"/>
      <c r="W139" s="366"/>
      <c r="X139" s="364"/>
      <c r="Y139" s="365"/>
      <c r="Z139" s="368"/>
      <c r="AA139" s="655"/>
      <c r="AB139" s="365"/>
      <c r="AC139" s="366"/>
      <c r="AD139" s="364"/>
      <c r="AE139" s="365"/>
      <c r="AF139" s="368"/>
      <c r="AG139" s="655"/>
      <c r="AH139" s="365"/>
      <c r="AI139" s="366"/>
      <c r="AJ139" s="364"/>
      <c r="AK139" s="365"/>
      <c r="AL139" s="368"/>
      <c r="AM139" s="655"/>
      <c r="AN139" s="365"/>
      <c r="AO139" s="366"/>
      <c r="AP139" s="369" t="s">
        <v>506</v>
      </c>
      <c r="AQ139" s="481"/>
      <c r="AR139" s="372"/>
      <c r="AS139" s="653" t="s">
        <v>7472</v>
      </c>
      <c r="AT139" s="353"/>
      <c r="AU139" s="382">
        <v>0.0</v>
      </c>
      <c r="AV139" s="657">
        <v>100.0</v>
      </c>
      <c r="AW139" s="382">
        <v>0.0</v>
      </c>
      <c r="AX139" s="658">
        <v>100.0</v>
      </c>
      <c r="AY139" s="393" t="s">
        <v>3049</v>
      </c>
    </row>
    <row r="140">
      <c r="A140" s="554" t="s">
        <v>7215</v>
      </c>
      <c r="B140" s="480" t="s">
        <v>5138</v>
      </c>
      <c r="C140" s="433">
        <v>46175.0</v>
      </c>
      <c r="D140" s="434" t="s">
        <v>7390</v>
      </c>
      <c r="E140" s="363" t="s">
        <v>7391</v>
      </c>
      <c r="F140" s="367"/>
      <c r="G140" s="365"/>
      <c r="H140" s="368"/>
      <c r="I140" s="655"/>
      <c r="J140" s="365"/>
      <c r="K140" s="366"/>
      <c r="L140" s="367"/>
      <c r="M140" s="365"/>
      <c r="N140" s="368"/>
      <c r="O140" s="655"/>
      <c r="P140" s="365"/>
      <c r="Q140" s="366"/>
      <c r="R140" s="367"/>
      <c r="S140" s="365"/>
      <c r="T140" s="368"/>
      <c r="U140" s="655"/>
      <c r="V140" s="365"/>
      <c r="W140" s="366"/>
      <c r="X140" s="364"/>
      <c r="Y140" s="365"/>
      <c r="Z140" s="368"/>
      <c r="AA140" s="655"/>
      <c r="AB140" s="365"/>
      <c r="AC140" s="366"/>
      <c r="AD140" s="364"/>
      <c r="AE140" s="365"/>
      <c r="AF140" s="368"/>
      <c r="AG140" s="655"/>
      <c r="AH140" s="365"/>
      <c r="AI140" s="366"/>
      <c r="AJ140" s="364"/>
      <c r="AK140" s="365"/>
      <c r="AL140" s="368"/>
      <c r="AM140" s="655"/>
      <c r="AN140" s="365"/>
      <c r="AO140" s="366"/>
      <c r="AP140" s="369" t="s">
        <v>1891</v>
      </c>
      <c r="AQ140" s="481"/>
      <c r="AR140" s="380"/>
      <c r="AS140" s="653" t="s">
        <v>7472</v>
      </c>
      <c r="AT140" s="353"/>
      <c r="AU140" s="382">
        <v>0.0</v>
      </c>
      <c r="AV140" s="657">
        <v>100.0</v>
      </c>
      <c r="AW140" s="382">
        <v>0.0</v>
      </c>
      <c r="AX140" s="658">
        <v>100.0</v>
      </c>
      <c r="AY140" s="393" t="s">
        <v>3049</v>
      </c>
    </row>
    <row r="141">
      <c r="A141" s="554" t="s">
        <v>7215</v>
      </c>
      <c r="B141" s="480" t="s">
        <v>5138</v>
      </c>
      <c r="C141" s="433">
        <v>46175.0</v>
      </c>
      <c r="D141" s="434" t="s">
        <v>7392</v>
      </c>
      <c r="E141" s="363" t="s">
        <v>7393</v>
      </c>
      <c r="F141" s="367"/>
      <c r="G141" s="365"/>
      <c r="H141" s="368"/>
      <c r="I141" s="655"/>
      <c r="J141" s="365"/>
      <c r="K141" s="366"/>
      <c r="L141" s="367"/>
      <c r="M141" s="365"/>
      <c r="N141" s="368"/>
      <c r="O141" s="655"/>
      <c r="P141" s="365"/>
      <c r="Q141" s="366"/>
      <c r="R141" s="367">
        <v>1.0</v>
      </c>
      <c r="S141" s="365"/>
      <c r="T141" s="368"/>
      <c r="U141" s="655"/>
      <c r="V141" s="365"/>
      <c r="W141" s="366"/>
      <c r="X141" s="364"/>
      <c r="Y141" s="365"/>
      <c r="Z141" s="368"/>
      <c r="AA141" s="655"/>
      <c r="AB141" s="365"/>
      <c r="AC141" s="366"/>
      <c r="AD141" s="364"/>
      <c r="AE141" s="365"/>
      <c r="AF141" s="368"/>
      <c r="AG141" s="655"/>
      <c r="AH141" s="365"/>
      <c r="AI141" s="366"/>
      <c r="AJ141" s="364"/>
      <c r="AK141" s="365"/>
      <c r="AL141" s="368"/>
      <c r="AM141" s="655"/>
      <c r="AN141" s="365"/>
      <c r="AO141" s="366"/>
      <c r="AP141" s="369" t="s">
        <v>1891</v>
      </c>
      <c r="AQ141" s="481"/>
      <c r="AR141" s="380" t="s">
        <v>8378</v>
      </c>
      <c r="AS141" s="653" t="s">
        <v>7472</v>
      </c>
      <c r="AT141" s="353"/>
      <c r="AU141" s="382">
        <v>4.0</v>
      </c>
      <c r="AV141" s="657">
        <v>96.0</v>
      </c>
      <c r="AW141" s="382">
        <v>0.0</v>
      </c>
      <c r="AX141" s="658">
        <v>100.0</v>
      </c>
      <c r="AY141" s="393" t="s">
        <v>3049</v>
      </c>
    </row>
    <row r="142">
      <c r="A142" s="554" t="s">
        <v>7215</v>
      </c>
      <c r="B142" s="480" t="s">
        <v>5138</v>
      </c>
      <c r="C142" s="433">
        <v>46175.0</v>
      </c>
      <c r="D142" s="434" t="s">
        <v>7394</v>
      </c>
      <c r="E142" s="363" t="s">
        <v>7395</v>
      </c>
      <c r="F142" s="367"/>
      <c r="G142" s="365"/>
      <c r="H142" s="368"/>
      <c r="I142" s="655"/>
      <c r="J142" s="365"/>
      <c r="K142" s="366"/>
      <c r="L142" s="367"/>
      <c r="M142" s="365"/>
      <c r="N142" s="368"/>
      <c r="O142" s="655"/>
      <c r="P142" s="365"/>
      <c r="Q142" s="366"/>
      <c r="R142" s="367"/>
      <c r="S142" s="365"/>
      <c r="T142" s="368"/>
      <c r="U142" s="655"/>
      <c r="V142" s="365"/>
      <c r="W142" s="366"/>
      <c r="X142" s="364"/>
      <c r="Y142" s="365"/>
      <c r="Z142" s="368"/>
      <c r="AA142" s="655"/>
      <c r="AB142" s="365"/>
      <c r="AC142" s="366"/>
      <c r="AD142" s="364"/>
      <c r="AE142" s="365"/>
      <c r="AF142" s="368"/>
      <c r="AG142" s="655"/>
      <c r="AH142" s="365"/>
      <c r="AI142" s="366"/>
      <c r="AJ142" s="364"/>
      <c r="AK142" s="365"/>
      <c r="AL142" s="368"/>
      <c r="AM142" s="655"/>
      <c r="AN142" s="365"/>
      <c r="AO142" s="366"/>
      <c r="AP142" s="369" t="s">
        <v>2525</v>
      </c>
      <c r="AQ142" s="481"/>
      <c r="AR142" s="380"/>
      <c r="AS142" s="653" t="s">
        <v>7472</v>
      </c>
      <c r="AT142" s="353"/>
      <c r="AU142" s="382">
        <v>0.0</v>
      </c>
      <c r="AV142" s="657">
        <v>100.0</v>
      </c>
      <c r="AW142" s="382">
        <v>0.0</v>
      </c>
      <c r="AX142" s="658">
        <v>100.0</v>
      </c>
      <c r="AY142" s="393" t="s">
        <v>3049</v>
      </c>
    </row>
    <row r="143">
      <c r="A143" s="554" t="s">
        <v>7215</v>
      </c>
      <c r="B143" s="480" t="s">
        <v>5138</v>
      </c>
      <c r="C143" s="433">
        <v>46175.0</v>
      </c>
      <c r="D143" s="434" t="s">
        <v>8379</v>
      </c>
      <c r="E143" s="363" t="s">
        <v>8380</v>
      </c>
      <c r="F143" s="367"/>
      <c r="G143" s="365"/>
      <c r="H143" s="368"/>
      <c r="I143" s="655"/>
      <c r="J143" s="365"/>
      <c r="K143" s="366"/>
      <c r="L143" s="367"/>
      <c r="M143" s="365"/>
      <c r="N143" s="368"/>
      <c r="O143" s="655"/>
      <c r="P143" s="365"/>
      <c r="Q143" s="366"/>
      <c r="R143" s="367"/>
      <c r="S143" s="365"/>
      <c r="T143" s="368"/>
      <c r="U143" s="655"/>
      <c r="V143" s="365"/>
      <c r="W143" s="366"/>
      <c r="X143" s="364"/>
      <c r="Y143" s="365"/>
      <c r="Z143" s="368"/>
      <c r="AA143" s="655"/>
      <c r="AB143" s="365"/>
      <c r="AC143" s="366"/>
      <c r="AD143" s="364"/>
      <c r="AE143" s="365"/>
      <c r="AF143" s="368"/>
      <c r="AG143" s="655"/>
      <c r="AH143" s="365"/>
      <c r="AI143" s="366"/>
      <c r="AJ143" s="364"/>
      <c r="AK143" s="365"/>
      <c r="AL143" s="368"/>
      <c r="AM143" s="655"/>
      <c r="AN143" s="365"/>
      <c r="AO143" s="366"/>
      <c r="AP143" s="369" t="s">
        <v>2525</v>
      </c>
      <c r="AQ143" s="481"/>
      <c r="AR143" s="380" t="s">
        <v>2914</v>
      </c>
      <c r="AS143" s="653" t="s">
        <v>7472</v>
      </c>
      <c r="AT143" s="353"/>
      <c r="AU143" s="382">
        <v>0.0</v>
      </c>
      <c r="AV143" s="657">
        <v>100.0</v>
      </c>
      <c r="AW143" s="382">
        <v>0.0</v>
      </c>
      <c r="AX143" s="658">
        <v>100.0</v>
      </c>
      <c r="AY143" s="393" t="s">
        <v>3047</v>
      </c>
    </row>
    <row r="144">
      <c r="A144" s="554" t="s">
        <v>7215</v>
      </c>
      <c r="B144" s="480" t="s">
        <v>5138</v>
      </c>
      <c r="C144" s="433">
        <v>46175.0</v>
      </c>
      <c r="D144" s="434" t="s">
        <v>7396</v>
      </c>
      <c r="E144" s="363" t="s">
        <v>7397</v>
      </c>
      <c r="F144" s="367"/>
      <c r="G144" s="365"/>
      <c r="H144" s="368"/>
      <c r="I144" s="655"/>
      <c r="J144" s="365"/>
      <c r="K144" s="366"/>
      <c r="L144" s="367"/>
      <c r="M144" s="365"/>
      <c r="N144" s="368"/>
      <c r="O144" s="655"/>
      <c r="P144" s="365"/>
      <c r="Q144" s="366"/>
      <c r="R144" s="367"/>
      <c r="S144" s="365"/>
      <c r="T144" s="368"/>
      <c r="U144" s="655"/>
      <c r="V144" s="365"/>
      <c r="W144" s="366"/>
      <c r="X144" s="364"/>
      <c r="Y144" s="365"/>
      <c r="Z144" s="368"/>
      <c r="AA144" s="655"/>
      <c r="AB144" s="365"/>
      <c r="AC144" s="366"/>
      <c r="AD144" s="364"/>
      <c r="AE144" s="365"/>
      <c r="AF144" s="368"/>
      <c r="AG144" s="655"/>
      <c r="AH144" s="365"/>
      <c r="AI144" s="366"/>
      <c r="AJ144" s="364"/>
      <c r="AK144" s="365"/>
      <c r="AL144" s="368"/>
      <c r="AM144" s="655"/>
      <c r="AN144" s="365"/>
      <c r="AO144" s="366"/>
      <c r="AP144" s="369" t="s">
        <v>2963</v>
      </c>
      <c r="AQ144" s="481"/>
      <c r="AR144" s="380"/>
      <c r="AS144" s="653" t="s">
        <v>7472</v>
      </c>
      <c r="AT144" s="353"/>
      <c r="AU144" s="382">
        <v>0.0</v>
      </c>
      <c r="AV144" s="657">
        <v>100.0</v>
      </c>
      <c r="AW144" s="382">
        <v>0.0</v>
      </c>
      <c r="AX144" s="658">
        <v>100.0</v>
      </c>
      <c r="AY144" s="393" t="s">
        <v>3049</v>
      </c>
    </row>
    <row r="145">
      <c r="A145" s="554" t="s">
        <v>7215</v>
      </c>
      <c r="B145" s="480" t="s">
        <v>5138</v>
      </c>
      <c r="C145" s="433">
        <v>46175.0</v>
      </c>
      <c r="D145" s="434" t="s">
        <v>7398</v>
      </c>
      <c r="E145" s="363" t="s">
        <v>7399</v>
      </c>
      <c r="F145" s="367"/>
      <c r="G145" s="365"/>
      <c r="H145" s="368"/>
      <c r="I145" s="655"/>
      <c r="J145" s="365"/>
      <c r="K145" s="366"/>
      <c r="L145" s="367"/>
      <c r="M145" s="365"/>
      <c r="N145" s="368"/>
      <c r="O145" s="655"/>
      <c r="P145" s="365"/>
      <c r="Q145" s="366"/>
      <c r="R145" s="367"/>
      <c r="S145" s="365"/>
      <c r="T145" s="368"/>
      <c r="U145" s="655"/>
      <c r="V145" s="365"/>
      <c r="W145" s="366"/>
      <c r="X145" s="364"/>
      <c r="Y145" s="365"/>
      <c r="Z145" s="368"/>
      <c r="AA145" s="655"/>
      <c r="AB145" s="365"/>
      <c r="AC145" s="366"/>
      <c r="AD145" s="364"/>
      <c r="AE145" s="365"/>
      <c r="AF145" s="368"/>
      <c r="AG145" s="655"/>
      <c r="AH145" s="365"/>
      <c r="AI145" s="366"/>
      <c r="AJ145" s="364"/>
      <c r="AK145" s="365"/>
      <c r="AL145" s="368"/>
      <c r="AM145" s="655"/>
      <c r="AN145" s="365"/>
      <c r="AO145" s="366"/>
      <c r="AP145" s="369" t="s">
        <v>2963</v>
      </c>
      <c r="AQ145" s="481"/>
      <c r="AR145" s="372"/>
      <c r="AS145" s="653" t="s">
        <v>7472</v>
      </c>
      <c r="AT145" s="353"/>
      <c r="AU145" s="382">
        <v>0.0</v>
      </c>
      <c r="AV145" s="657">
        <v>100.0</v>
      </c>
      <c r="AW145" s="382">
        <v>0.0</v>
      </c>
      <c r="AX145" s="658">
        <v>100.0</v>
      </c>
      <c r="AY145" s="393" t="s">
        <v>3049</v>
      </c>
    </row>
    <row r="146">
      <c r="A146" s="554" t="s">
        <v>7215</v>
      </c>
      <c r="B146" s="480" t="s">
        <v>5138</v>
      </c>
      <c r="C146" s="433">
        <v>46175.0</v>
      </c>
      <c r="D146" s="434" t="s">
        <v>7400</v>
      </c>
      <c r="E146" s="363" t="s">
        <v>7401</v>
      </c>
      <c r="F146" s="367"/>
      <c r="G146" s="365"/>
      <c r="H146" s="368"/>
      <c r="I146" s="655"/>
      <c r="J146" s="365"/>
      <c r="K146" s="366"/>
      <c r="L146" s="367"/>
      <c r="M146" s="365"/>
      <c r="N146" s="368"/>
      <c r="O146" s="655"/>
      <c r="P146" s="365"/>
      <c r="Q146" s="366"/>
      <c r="R146" s="367"/>
      <c r="S146" s="365"/>
      <c r="T146" s="368"/>
      <c r="U146" s="655"/>
      <c r="V146" s="365"/>
      <c r="W146" s="366"/>
      <c r="X146" s="364"/>
      <c r="Y146" s="365"/>
      <c r="Z146" s="368"/>
      <c r="AA146" s="655"/>
      <c r="AB146" s="365"/>
      <c r="AC146" s="366"/>
      <c r="AD146" s="364"/>
      <c r="AE146" s="365"/>
      <c r="AF146" s="368"/>
      <c r="AG146" s="655"/>
      <c r="AH146" s="365"/>
      <c r="AI146" s="366"/>
      <c r="AJ146" s="364"/>
      <c r="AK146" s="365"/>
      <c r="AL146" s="368"/>
      <c r="AM146" s="655"/>
      <c r="AN146" s="365"/>
      <c r="AO146" s="366"/>
      <c r="AP146" s="369" t="s">
        <v>544</v>
      </c>
      <c r="AQ146" s="506"/>
      <c r="AR146" s="380"/>
      <c r="AS146" s="653" t="s">
        <v>7472</v>
      </c>
      <c r="AT146" s="353"/>
      <c r="AU146" s="382">
        <v>0.0</v>
      </c>
      <c r="AV146" s="657">
        <v>100.0</v>
      </c>
      <c r="AW146" s="382">
        <v>0.0</v>
      </c>
      <c r="AX146" s="658">
        <v>100.0</v>
      </c>
      <c r="AY146" s="393" t="s">
        <v>3049</v>
      </c>
    </row>
    <row r="147">
      <c r="A147" s="554" t="s">
        <v>7215</v>
      </c>
      <c r="B147" s="480" t="s">
        <v>5138</v>
      </c>
      <c r="C147" s="433">
        <v>46175.0</v>
      </c>
      <c r="D147" s="434" t="s">
        <v>7402</v>
      </c>
      <c r="E147" s="363" t="s">
        <v>7403</v>
      </c>
      <c r="F147" s="367"/>
      <c r="G147" s="365"/>
      <c r="H147" s="368"/>
      <c r="I147" s="655"/>
      <c r="J147" s="365"/>
      <c r="K147" s="366"/>
      <c r="L147" s="367"/>
      <c r="M147" s="365"/>
      <c r="N147" s="368"/>
      <c r="O147" s="655"/>
      <c r="P147" s="365"/>
      <c r="Q147" s="366"/>
      <c r="R147" s="367"/>
      <c r="S147" s="365"/>
      <c r="T147" s="368"/>
      <c r="U147" s="655"/>
      <c r="V147" s="365"/>
      <c r="W147" s="366"/>
      <c r="X147" s="364"/>
      <c r="Y147" s="365"/>
      <c r="Z147" s="368"/>
      <c r="AA147" s="655"/>
      <c r="AB147" s="365"/>
      <c r="AC147" s="366"/>
      <c r="AD147" s="364"/>
      <c r="AE147" s="365"/>
      <c r="AF147" s="368"/>
      <c r="AG147" s="655"/>
      <c r="AH147" s="365"/>
      <c r="AI147" s="366"/>
      <c r="AJ147" s="364"/>
      <c r="AK147" s="365"/>
      <c r="AL147" s="368"/>
      <c r="AM147" s="655"/>
      <c r="AN147" s="365"/>
      <c r="AO147" s="366"/>
      <c r="AP147" s="369" t="s">
        <v>544</v>
      </c>
      <c r="AQ147" s="481"/>
      <c r="AR147" s="380"/>
      <c r="AS147" s="653" t="s">
        <v>7472</v>
      </c>
      <c r="AT147" s="353"/>
      <c r="AU147" s="382">
        <v>0.0</v>
      </c>
      <c r="AV147" s="657">
        <v>100.0</v>
      </c>
      <c r="AW147" s="382">
        <v>0.0</v>
      </c>
      <c r="AX147" s="658">
        <v>100.0</v>
      </c>
      <c r="AY147" s="393" t="s">
        <v>3049</v>
      </c>
    </row>
    <row r="148">
      <c r="A148" s="554" t="s">
        <v>7215</v>
      </c>
      <c r="B148" s="480" t="s">
        <v>5138</v>
      </c>
      <c r="C148" s="433">
        <v>46175.0</v>
      </c>
      <c r="D148" s="434" t="s">
        <v>7404</v>
      </c>
      <c r="E148" s="363" t="s">
        <v>7405</v>
      </c>
      <c r="F148" s="367"/>
      <c r="G148" s="365"/>
      <c r="H148" s="368"/>
      <c r="I148" s="655"/>
      <c r="J148" s="365"/>
      <c r="K148" s="366"/>
      <c r="L148" s="367"/>
      <c r="M148" s="365"/>
      <c r="N148" s="368"/>
      <c r="O148" s="655"/>
      <c r="P148" s="365"/>
      <c r="Q148" s="366"/>
      <c r="R148" s="367"/>
      <c r="S148" s="365"/>
      <c r="T148" s="368"/>
      <c r="U148" s="655"/>
      <c r="V148" s="365"/>
      <c r="W148" s="366"/>
      <c r="X148" s="364"/>
      <c r="Y148" s="365"/>
      <c r="Z148" s="368"/>
      <c r="AA148" s="655"/>
      <c r="AB148" s="365"/>
      <c r="AC148" s="366"/>
      <c r="AD148" s="364"/>
      <c r="AE148" s="365"/>
      <c r="AF148" s="368"/>
      <c r="AG148" s="655"/>
      <c r="AH148" s="365"/>
      <c r="AI148" s="366"/>
      <c r="AJ148" s="364"/>
      <c r="AK148" s="365"/>
      <c r="AL148" s="368"/>
      <c r="AM148" s="655"/>
      <c r="AN148" s="365"/>
      <c r="AO148" s="366"/>
      <c r="AP148" s="369" t="s">
        <v>2957</v>
      </c>
      <c r="AQ148" s="481"/>
      <c r="AR148" s="380"/>
      <c r="AS148" s="653" t="s">
        <v>7472</v>
      </c>
      <c r="AT148" s="353"/>
      <c r="AU148" s="382">
        <v>0.0</v>
      </c>
      <c r="AV148" s="657">
        <v>100.0</v>
      </c>
      <c r="AW148" s="382">
        <v>0.0</v>
      </c>
      <c r="AX148" s="658">
        <v>100.0</v>
      </c>
      <c r="AY148" s="393" t="s">
        <v>3049</v>
      </c>
    </row>
    <row r="149">
      <c r="A149" s="554" t="s">
        <v>7215</v>
      </c>
      <c r="B149" s="480" t="s">
        <v>5138</v>
      </c>
      <c r="C149" s="433">
        <v>46175.0</v>
      </c>
      <c r="D149" s="434" t="s">
        <v>7406</v>
      </c>
      <c r="E149" s="363" t="s">
        <v>7407</v>
      </c>
      <c r="F149" s="367"/>
      <c r="G149" s="365"/>
      <c r="H149" s="368"/>
      <c r="I149" s="655"/>
      <c r="J149" s="365"/>
      <c r="K149" s="366"/>
      <c r="L149" s="367"/>
      <c r="M149" s="365"/>
      <c r="N149" s="368"/>
      <c r="O149" s="655"/>
      <c r="P149" s="365"/>
      <c r="Q149" s="366"/>
      <c r="R149" s="367"/>
      <c r="S149" s="365"/>
      <c r="T149" s="368"/>
      <c r="U149" s="655"/>
      <c r="V149" s="365"/>
      <c r="W149" s="366"/>
      <c r="X149" s="364"/>
      <c r="Y149" s="365"/>
      <c r="Z149" s="368"/>
      <c r="AA149" s="655"/>
      <c r="AB149" s="365"/>
      <c r="AC149" s="366"/>
      <c r="AD149" s="364"/>
      <c r="AE149" s="365"/>
      <c r="AF149" s="368"/>
      <c r="AG149" s="655"/>
      <c r="AH149" s="365"/>
      <c r="AI149" s="366"/>
      <c r="AJ149" s="364"/>
      <c r="AK149" s="365"/>
      <c r="AL149" s="368"/>
      <c r="AM149" s="655"/>
      <c r="AN149" s="365"/>
      <c r="AO149" s="366"/>
      <c r="AP149" s="369" t="s">
        <v>2957</v>
      </c>
      <c r="AQ149" s="481"/>
      <c r="AR149" s="380"/>
      <c r="AS149" s="653" t="s">
        <v>7472</v>
      </c>
      <c r="AT149" s="353"/>
      <c r="AU149" s="382">
        <v>0.0</v>
      </c>
      <c r="AV149" s="657">
        <v>100.0</v>
      </c>
      <c r="AW149" s="382">
        <v>0.0</v>
      </c>
      <c r="AX149" s="658">
        <v>100.0</v>
      </c>
      <c r="AY149" s="393" t="s">
        <v>3049</v>
      </c>
    </row>
    <row r="150">
      <c r="A150" s="554" t="s">
        <v>7215</v>
      </c>
      <c r="B150" s="480" t="s">
        <v>5138</v>
      </c>
      <c r="C150" s="433">
        <v>46175.0</v>
      </c>
      <c r="D150" s="434" t="s">
        <v>7408</v>
      </c>
      <c r="E150" s="363" t="s">
        <v>7409</v>
      </c>
      <c r="F150" s="367"/>
      <c r="G150" s="365"/>
      <c r="H150" s="368"/>
      <c r="I150" s="655"/>
      <c r="J150" s="365"/>
      <c r="K150" s="366"/>
      <c r="L150" s="367"/>
      <c r="M150" s="365"/>
      <c r="N150" s="368"/>
      <c r="O150" s="655"/>
      <c r="P150" s="365"/>
      <c r="Q150" s="366"/>
      <c r="R150" s="367"/>
      <c r="S150" s="365"/>
      <c r="T150" s="368"/>
      <c r="U150" s="655"/>
      <c r="V150" s="365"/>
      <c r="W150" s="366"/>
      <c r="X150" s="364"/>
      <c r="Y150" s="365"/>
      <c r="Z150" s="368"/>
      <c r="AA150" s="655"/>
      <c r="AB150" s="365"/>
      <c r="AC150" s="366"/>
      <c r="AD150" s="364"/>
      <c r="AE150" s="365"/>
      <c r="AF150" s="368"/>
      <c r="AG150" s="655"/>
      <c r="AH150" s="365"/>
      <c r="AI150" s="366"/>
      <c r="AJ150" s="364"/>
      <c r="AK150" s="365"/>
      <c r="AL150" s="368"/>
      <c r="AM150" s="655"/>
      <c r="AN150" s="365"/>
      <c r="AO150" s="366"/>
      <c r="AP150" s="369" t="s">
        <v>2948</v>
      </c>
      <c r="AQ150" s="481"/>
      <c r="AR150" s="380"/>
      <c r="AS150" s="653" t="s">
        <v>7472</v>
      </c>
      <c r="AT150" s="353"/>
      <c r="AU150" s="382">
        <v>0.0</v>
      </c>
      <c r="AV150" s="657">
        <v>100.0</v>
      </c>
      <c r="AW150" s="382">
        <v>0.0</v>
      </c>
      <c r="AX150" s="658">
        <v>100.0</v>
      </c>
      <c r="AY150" s="393" t="s">
        <v>3049</v>
      </c>
    </row>
    <row r="151">
      <c r="A151" s="554" t="s">
        <v>7215</v>
      </c>
      <c r="B151" s="480" t="s">
        <v>5138</v>
      </c>
      <c r="C151" s="433">
        <v>46175.0</v>
      </c>
      <c r="D151" s="434" t="s">
        <v>7410</v>
      </c>
      <c r="E151" s="363" t="s">
        <v>7411</v>
      </c>
      <c r="F151" s="367"/>
      <c r="G151" s="365"/>
      <c r="H151" s="368"/>
      <c r="I151" s="655"/>
      <c r="J151" s="365"/>
      <c r="K151" s="366"/>
      <c r="L151" s="367"/>
      <c r="M151" s="365"/>
      <c r="N151" s="368"/>
      <c r="O151" s="655"/>
      <c r="P151" s="365"/>
      <c r="Q151" s="366"/>
      <c r="R151" s="367"/>
      <c r="S151" s="365"/>
      <c r="T151" s="368"/>
      <c r="U151" s="655"/>
      <c r="V151" s="365"/>
      <c r="W151" s="366"/>
      <c r="X151" s="364"/>
      <c r="Y151" s="365"/>
      <c r="Z151" s="368"/>
      <c r="AA151" s="655"/>
      <c r="AB151" s="365"/>
      <c r="AC151" s="366"/>
      <c r="AD151" s="364"/>
      <c r="AE151" s="365"/>
      <c r="AF151" s="368"/>
      <c r="AG151" s="655"/>
      <c r="AH151" s="365"/>
      <c r="AI151" s="366"/>
      <c r="AJ151" s="364"/>
      <c r="AK151" s="365"/>
      <c r="AL151" s="368"/>
      <c r="AM151" s="655"/>
      <c r="AN151" s="365"/>
      <c r="AO151" s="366"/>
      <c r="AP151" s="369" t="s">
        <v>2948</v>
      </c>
      <c r="AQ151" s="506"/>
      <c r="AR151" s="372"/>
      <c r="AS151" s="653" t="s">
        <v>7472</v>
      </c>
      <c r="AT151" s="353"/>
      <c r="AU151" s="382">
        <v>0.0</v>
      </c>
      <c r="AV151" s="657">
        <v>100.0</v>
      </c>
      <c r="AW151" s="382">
        <v>0.0</v>
      </c>
      <c r="AX151" s="658">
        <v>100.0</v>
      </c>
      <c r="AY151" s="393" t="s">
        <v>3049</v>
      </c>
    </row>
    <row r="152">
      <c r="A152" s="554" t="s">
        <v>7215</v>
      </c>
      <c r="B152" s="480" t="s">
        <v>5138</v>
      </c>
      <c r="C152" s="433">
        <v>46175.0</v>
      </c>
      <c r="D152" s="434" t="s">
        <v>7412</v>
      </c>
      <c r="E152" s="363" t="s">
        <v>7413</v>
      </c>
      <c r="F152" s="367">
        <v>1.0</v>
      </c>
      <c r="G152" s="365"/>
      <c r="H152" s="368"/>
      <c r="I152" s="655"/>
      <c r="J152" s="365"/>
      <c r="K152" s="366"/>
      <c r="L152" s="367"/>
      <c r="M152" s="365"/>
      <c r="N152" s="368"/>
      <c r="O152" s="655"/>
      <c r="P152" s="365"/>
      <c r="Q152" s="366"/>
      <c r="R152" s="367">
        <v>2.0</v>
      </c>
      <c r="S152" s="365"/>
      <c r="T152" s="368"/>
      <c r="U152" s="655"/>
      <c r="V152" s="365"/>
      <c r="W152" s="366"/>
      <c r="X152" s="364"/>
      <c r="Y152" s="365"/>
      <c r="Z152" s="368"/>
      <c r="AA152" s="655"/>
      <c r="AB152" s="365"/>
      <c r="AC152" s="366"/>
      <c r="AD152" s="364"/>
      <c r="AE152" s="365"/>
      <c r="AF152" s="368"/>
      <c r="AG152" s="655"/>
      <c r="AH152" s="365"/>
      <c r="AI152" s="366"/>
      <c r="AJ152" s="364"/>
      <c r="AK152" s="365"/>
      <c r="AL152" s="368"/>
      <c r="AM152" s="655"/>
      <c r="AN152" s="365"/>
      <c r="AO152" s="366"/>
      <c r="AP152" s="369" t="s">
        <v>1658</v>
      </c>
      <c r="AQ152" s="481"/>
      <c r="AR152" s="380" t="s">
        <v>8381</v>
      </c>
      <c r="AS152" s="653" t="s">
        <v>7472</v>
      </c>
      <c r="AT152" s="353"/>
      <c r="AU152" s="382">
        <v>12.0</v>
      </c>
      <c r="AV152" s="657">
        <v>88.0</v>
      </c>
      <c r="AW152" s="382">
        <v>0.0</v>
      </c>
      <c r="AX152" s="658">
        <v>100.0</v>
      </c>
      <c r="AY152" s="393" t="s">
        <v>3049</v>
      </c>
    </row>
    <row r="153">
      <c r="A153" s="554" t="s">
        <v>7215</v>
      </c>
      <c r="B153" s="480" t="s">
        <v>5138</v>
      </c>
      <c r="C153" s="433">
        <v>46175.0</v>
      </c>
      <c r="D153" s="434" t="s">
        <v>7414</v>
      </c>
      <c r="E153" s="363" t="s">
        <v>7415</v>
      </c>
      <c r="F153" s="367"/>
      <c r="G153" s="365"/>
      <c r="H153" s="368"/>
      <c r="I153" s="655"/>
      <c r="J153" s="365"/>
      <c r="K153" s="366"/>
      <c r="L153" s="367"/>
      <c r="M153" s="365"/>
      <c r="N153" s="368"/>
      <c r="O153" s="655"/>
      <c r="P153" s="365"/>
      <c r="Q153" s="366"/>
      <c r="R153" s="367"/>
      <c r="S153" s="365"/>
      <c r="T153" s="368"/>
      <c r="U153" s="655"/>
      <c r="V153" s="365"/>
      <c r="W153" s="366"/>
      <c r="X153" s="364"/>
      <c r="Y153" s="365"/>
      <c r="Z153" s="368"/>
      <c r="AA153" s="655"/>
      <c r="AB153" s="365"/>
      <c r="AC153" s="366"/>
      <c r="AD153" s="364"/>
      <c r="AE153" s="365"/>
      <c r="AF153" s="368"/>
      <c r="AG153" s="655"/>
      <c r="AH153" s="365"/>
      <c r="AI153" s="366"/>
      <c r="AJ153" s="364"/>
      <c r="AK153" s="365"/>
      <c r="AL153" s="368"/>
      <c r="AM153" s="655"/>
      <c r="AN153" s="365"/>
      <c r="AO153" s="366"/>
      <c r="AP153" s="369" t="s">
        <v>1658</v>
      </c>
      <c r="AQ153" s="481"/>
      <c r="AR153" s="380"/>
      <c r="AS153" s="653" t="s">
        <v>7472</v>
      </c>
      <c r="AT153" s="353"/>
      <c r="AU153" s="382">
        <v>0.0</v>
      </c>
      <c r="AV153" s="657">
        <v>100.0</v>
      </c>
      <c r="AW153" s="382">
        <v>0.0</v>
      </c>
      <c r="AX153" s="658">
        <v>100.0</v>
      </c>
      <c r="AY153" s="393" t="s">
        <v>3049</v>
      </c>
    </row>
    <row r="154">
      <c r="A154" s="554" t="s">
        <v>7215</v>
      </c>
      <c r="B154" s="482" t="s">
        <v>5138</v>
      </c>
      <c r="C154" s="433">
        <v>46175.0</v>
      </c>
      <c r="D154" s="434" t="s">
        <v>7416</v>
      </c>
      <c r="E154" s="363" t="s">
        <v>7417</v>
      </c>
      <c r="F154" s="367"/>
      <c r="G154" s="365"/>
      <c r="H154" s="368"/>
      <c r="I154" s="655"/>
      <c r="J154" s="365"/>
      <c r="K154" s="366"/>
      <c r="L154" s="367"/>
      <c r="M154" s="365"/>
      <c r="N154" s="368"/>
      <c r="O154" s="655"/>
      <c r="P154" s="365"/>
      <c r="Q154" s="366"/>
      <c r="R154" s="367"/>
      <c r="S154" s="365"/>
      <c r="T154" s="368">
        <v>1.0</v>
      </c>
      <c r="U154" s="655"/>
      <c r="V154" s="365"/>
      <c r="W154" s="366"/>
      <c r="X154" s="364"/>
      <c r="Y154" s="365"/>
      <c r="Z154" s="368"/>
      <c r="AA154" s="655"/>
      <c r="AB154" s="365"/>
      <c r="AC154" s="366"/>
      <c r="AD154" s="364"/>
      <c r="AE154" s="365"/>
      <c r="AF154" s="368"/>
      <c r="AG154" s="655"/>
      <c r="AH154" s="365"/>
      <c r="AI154" s="366"/>
      <c r="AJ154" s="364"/>
      <c r="AK154" s="365"/>
      <c r="AL154" s="368"/>
      <c r="AM154" s="655"/>
      <c r="AN154" s="365"/>
      <c r="AO154" s="366"/>
      <c r="AP154" s="369" t="s">
        <v>2892</v>
      </c>
      <c r="AQ154" s="481"/>
      <c r="AR154" s="380" t="s">
        <v>8382</v>
      </c>
      <c r="AS154" s="653" t="s">
        <v>7472</v>
      </c>
      <c r="AT154" s="353"/>
      <c r="AU154" s="382">
        <v>2.0</v>
      </c>
      <c r="AV154" s="657">
        <v>98.0</v>
      </c>
      <c r="AW154" s="382">
        <v>0.0</v>
      </c>
      <c r="AX154" s="658">
        <v>100.0</v>
      </c>
      <c r="AY154" s="393" t="s">
        <v>3049</v>
      </c>
    </row>
    <row r="155">
      <c r="A155" s="554" t="s">
        <v>7215</v>
      </c>
      <c r="B155" s="480" t="s">
        <v>5138</v>
      </c>
      <c r="C155" s="433">
        <v>46175.0</v>
      </c>
      <c r="D155" s="434" t="s">
        <v>7418</v>
      </c>
      <c r="E155" s="363" t="s">
        <v>7419</v>
      </c>
      <c r="F155" s="367"/>
      <c r="G155" s="365">
        <v>1.0</v>
      </c>
      <c r="H155" s="368"/>
      <c r="I155" s="655"/>
      <c r="J155" s="365"/>
      <c r="K155" s="366"/>
      <c r="L155" s="367"/>
      <c r="M155" s="365"/>
      <c r="N155" s="368"/>
      <c r="O155" s="655"/>
      <c r="P155" s="365"/>
      <c r="Q155" s="366"/>
      <c r="R155" s="367"/>
      <c r="S155" s="365"/>
      <c r="T155" s="368"/>
      <c r="U155" s="655"/>
      <c r="V155" s="365"/>
      <c r="W155" s="366"/>
      <c r="X155" s="364"/>
      <c r="Y155" s="365"/>
      <c r="Z155" s="368"/>
      <c r="AA155" s="655"/>
      <c r="AB155" s="365"/>
      <c r="AC155" s="366"/>
      <c r="AD155" s="364"/>
      <c r="AE155" s="365"/>
      <c r="AF155" s="368"/>
      <c r="AG155" s="655"/>
      <c r="AH155" s="365"/>
      <c r="AI155" s="366"/>
      <c r="AJ155" s="364"/>
      <c r="AK155" s="365"/>
      <c r="AL155" s="368"/>
      <c r="AM155" s="655"/>
      <c r="AN155" s="365"/>
      <c r="AO155" s="366"/>
      <c r="AP155" s="369" t="s">
        <v>2892</v>
      </c>
      <c r="AQ155" s="481"/>
      <c r="AR155" s="380" t="s">
        <v>8383</v>
      </c>
      <c r="AS155" s="653" t="s">
        <v>7472</v>
      </c>
      <c r="AT155" s="353"/>
      <c r="AU155" s="382">
        <v>3.0</v>
      </c>
      <c r="AV155" s="657">
        <v>97.0</v>
      </c>
      <c r="AW155" s="382">
        <v>0.0</v>
      </c>
      <c r="AX155" s="658">
        <v>100.0</v>
      </c>
      <c r="AY155" s="393" t="s">
        <v>3049</v>
      </c>
    </row>
    <row r="156">
      <c r="A156" s="554" t="s">
        <v>7215</v>
      </c>
      <c r="B156" s="480" t="s">
        <v>5138</v>
      </c>
      <c r="C156" s="433">
        <v>46175.0</v>
      </c>
      <c r="D156" s="434" t="s">
        <v>7420</v>
      </c>
      <c r="E156" s="363" t="s">
        <v>7421</v>
      </c>
      <c r="F156" s="367"/>
      <c r="G156" s="365"/>
      <c r="H156" s="368"/>
      <c r="I156" s="655"/>
      <c r="J156" s="365"/>
      <c r="K156" s="366"/>
      <c r="L156" s="367"/>
      <c r="M156" s="365"/>
      <c r="N156" s="368"/>
      <c r="O156" s="655"/>
      <c r="P156" s="365"/>
      <c r="Q156" s="366"/>
      <c r="R156" s="367"/>
      <c r="S156" s="365"/>
      <c r="T156" s="368"/>
      <c r="U156" s="655"/>
      <c r="V156" s="365"/>
      <c r="W156" s="366"/>
      <c r="X156" s="364"/>
      <c r="Y156" s="365"/>
      <c r="Z156" s="368"/>
      <c r="AA156" s="655"/>
      <c r="AB156" s="365"/>
      <c r="AC156" s="366"/>
      <c r="AD156" s="364"/>
      <c r="AE156" s="365"/>
      <c r="AF156" s="368"/>
      <c r="AG156" s="655"/>
      <c r="AH156" s="365"/>
      <c r="AI156" s="366"/>
      <c r="AJ156" s="364"/>
      <c r="AK156" s="365"/>
      <c r="AL156" s="368"/>
      <c r="AM156" s="655"/>
      <c r="AN156" s="365"/>
      <c r="AO156" s="366"/>
      <c r="AP156" s="369" t="s">
        <v>2918</v>
      </c>
      <c r="AQ156" s="481"/>
      <c r="AR156" s="380"/>
      <c r="AS156" s="653" t="s">
        <v>7472</v>
      </c>
      <c r="AT156" s="353"/>
      <c r="AU156" s="382">
        <v>0.0</v>
      </c>
      <c r="AV156" s="657">
        <v>100.0</v>
      </c>
      <c r="AW156" s="382">
        <v>0.0</v>
      </c>
      <c r="AX156" s="658">
        <v>100.0</v>
      </c>
      <c r="AY156" s="393" t="s">
        <v>3049</v>
      </c>
    </row>
    <row r="157">
      <c r="A157" s="554" t="s">
        <v>7215</v>
      </c>
      <c r="B157" s="480" t="s">
        <v>5138</v>
      </c>
      <c r="C157" s="433">
        <v>46175.0</v>
      </c>
      <c r="D157" s="434" t="s">
        <v>7422</v>
      </c>
      <c r="E157" s="363" t="s">
        <v>7423</v>
      </c>
      <c r="F157" s="367"/>
      <c r="G157" s="365"/>
      <c r="H157" s="368"/>
      <c r="I157" s="655"/>
      <c r="J157" s="365"/>
      <c r="K157" s="366"/>
      <c r="L157" s="367"/>
      <c r="M157" s="365"/>
      <c r="N157" s="368"/>
      <c r="O157" s="655"/>
      <c r="P157" s="365"/>
      <c r="Q157" s="366"/>
      <c r="R157" s="367"/>
      <c r="S157" s="365"/>
      <c r="T157" s="368"/>
      <c r="U157" s="655"/>
      <c r="V157" s="365"/>
      <c r="W157" s="366"/>
      <c r="X157" s="364"/>
      <c r="Y157" s="365"/>
      <c r="Z157" s="368"/>
      <c r="AA157" s="655"/>
      <c r="AB157" s="365"/>
      <c r="AC157" s="366"/>
      <c r="AD157" s="364"/>
      <c r="AE157" s="365"/>
      <c r="AF157" s="368"/>
      <c r="AG157" s="655"/>
      <c r="AH157" s="365"/>
      <c r="AI157" s="366"/>
      <c r="AJ157" s="364"/>
      <c r="AK157" s="365"/>
      <c r="AL157" s="368"/>
      <c r="AM157" s="655"/>
      <c r="AN157" s="365"/>
      <c r="AO157" s="366"/>
      <c r="AP157" s="369" t="s">
        <v>2918</v>
      </c>
      <c r="AQ157" s="481"/>
      <c r="AR157" s="372"/>
      <c r="AS157" s="653" t="s">
        <v>7472</v>
      </c>
      <c r="AT157" s="353"/>
      <c r="AU157" s="382">
        <v>0.0</v>
      </c>
      <c r="AV157" s="657">
        <v>100.0</v>
      </c>
      <c r="AW157" s="382">
        <v>0.0</v>
      </c>
      <c r="AX157" s="658">
        <v>100.0</v>
      </c>
      <c r="AY157" s="393" t="s">
        <v>3049</v>
      </c>
    </row>
    <row r="158">
      <c r="A158" s="554" t="s">
        <v>7215</v>
      </c>
      <c r="B158" s="480" t="s">
        <v>5138</v>
      </c>
      <c r="C158" s="433">
        <v>46175.0</v>
      </c>
      <c r="D158" s="434" t="s">
        <v>7424</v>
      </c>
      <c r="E158" s="363" t="s">
        <v>7425</v>
      </c>
      <c r="F158" s="367"/>
      <c r="G158" s="365"/>
      <c r="H158" s="368"/>
      <c r="I158" s="655"/>
      <c r="J158" s="365"/>
      <c r="K158" s="366"/>
      <c r="L158" s="367"/>
      <c r="M158" s="365"/>
      <c r="N158" s="368"/>
      <c r="O158" s="655"/>
      <c r="P158" s="365"/>
      <c r="Q158" s="366"/>
      <c r="R158" s="367"/>
      <c r="S158" s="365"/>
      <c r="T158" s="368"/>
      <c r="U158" s="655"/>
      <c r="V158" s="365"/>
      <c r="W158" s="366"/>
      <c r="X158" s="364"/>
      <c r="Y158" s="365"/>
      <c r="Z158" s="368"/>
      <c r="AA158" s="655"/>
      <c r="AB158" s="365"/>
      <c r="AC158" s="366"/>
      <c r="AD158" s="364"/>
      <c r="AE158" s="365"/>
      <c r="AF158" s="368"/>
      <c r="AG158" s="655"/>
      <c r="AH158" s="365"/>
      <c r="AI158" s="366"/>
      <c r="AJ158" s="364"/>
      <c r="AK158" s="365"/>
      <c r="AL158" s="368"/>
      <c r="AM158" s="655"/>
      <c r="AN158" s="365"/>
      <c r="AO158" s="366"/>
      <c r="AP158" s="369" t="s">
        <v>529</v>
      </c>
      <c r="AQ158" s="481"/>
      <c r="AR158" s="380"/>
      <c r="AS158" s="653" t="s">
        <v>7472</v>
      </c>
      <c r="AT158" s="353"/>
      <c r="AU158" s="382">
        <v>0.0</v>
      </c>
      <c r="AV158" s="657">
        <v>100.0</v>
      </c>
      <c r="AW158" s="382">
        <v>0.0</v>
      </c>
      <c r="AX158" s="658">
        <v>100.0</v>
      </c>
      <c r="AY158" s="393" t="s">
        <v>3049</v>
      </c>
    </row>
    <row r="159">
      <c r="A159" s="554" t="s">
        <v>7215</v>
      </c>
      <c r="B159" s="480" t="s">
        <v>5138</v>
      </c>
      <c r="C159" s="433">
        <v>46175.0</v>
      </c>
      <c r="D159" s="434" t="s">
        <v>7426</v>
      </c>
      <c r="E159" s="363" t="s">
        <v>7427</v>
      </c>
      <c r="F159" s="367"/>
      <c r="G159" s="365"/>
      <c r="H159" s="368"/>
      <c r="I159" s="655"/>
      <c r="J159" s="365"/>
      <c r="K159" s="366"/>
      <c r="L159" s="367"/>
      <c r="M159" s="365"/>
      <c r="N159" s="368"/>
      <c r="O159" s="655"/>
      <c r="P159" s="365"/>
      <c r="Q159" s="366"/>
      <c r="R159" s="367"/>
      <c r="S159" s="365"/>
      <c r="T159" s="368"/>
      <c r="U159" s="655"/>
      <c r="V159" s="365"/>
      <c r="W159" s="366"/>
      <c r="X159" s="364"/>
      <c r="Y159" s="365"/>
      <c r="Z159" s="368"/>
      <c r="AA159" s="655"/>
      <c r="AB159" s="365"/>
      <c r="AC159" s="366"/>
      <c r="AD159" s="364"/>
      <c r="AE159" s="365"/>
      <c r="AF159" s="368"/>
      <c r="AG159" s="655"/>
      <c r="AH159" s="365"/>
      <c r="AI159" s="366"/>
      <c r="AJ159" s="364"/>
      <c r="AK159" s="365"/>
      <c r="AL159" s="368"/>
      <c r="AM159" s="655"/>
      <c r="AN159" s="365"/>
      <c r="AO159" s="366"/>
      <c r="AP159" s="369" t="s">
        <v>529</v>
      </c>
      <c r="AQ159" s="481"/>
      <c r="AR159" s="372"/>
      <c r="AS159" s="653" t="s">
        <v>7472</v>
      </c>
      <c r="AT159" s="353"/>
      <c r="AU159" s="382">
        <v>0.0</v>
      </c>
      <c r="AV159" s="657">
        <v>100.0</v>
      </c>
      <c r="AW159" s="382">
        <v>0.0</v>
      </c>
      <c r="AX159" s="658">
        <v>100.0</v>
      </c>
      <c r="AY159" s="393" t="s">
        <v>3049</v>
      </c>
    </row>
    <row r="160">
      <c r="A160" s="554" t="s">
        <v>7215</v>
      </c>
      <c r="B160" s="482" t="s">
        <v>5138</v>
      </c>
      <c r="C160" s="433">
        <v>46175.0</v>
      </c>
      <c r="D160" s="434" t="s">
        <v>7428</v>
      </c>
      <c r="E160" s="363" t="s">
        <v>7429</v>
      </c>
      <c r="F160" s="367"/>
      <c r="G160" s="365"/>
      <c r="H160" s="368"/>
      <c r="I160" s="655"/>
      <c r="J160" s="365"/>
      <c r="K160" s="366"/>
      <c r="L160" s="367"/>
      <c r="M160" s="365"/>
      <c r="N160" s="368"/>
      <c r="O160" s="655"/>
      <c r="P160" s="365"/>
      <c r="Q160" s="366"/>
      <c r="R160" s="367"/>
      <c r="S160" s="365"/>
      <c r="T160" s="368"/>
      <c r="U160" s="655"/>
      <c r="V160" s="365"/>
      <c r="W160" s="366"/>
      <c r="X160" s="364"/>
      <c r="Y160" s="365"/>
      <c r="Z160" s="368"/>
      <c r="AA160" s="655"/>
      <c r="AB160" s="365"/>
      <c r="AC160" s="366"/>
      <c r="AD160" s="364"/>
      <c r="AE160" s="365"/>
      <c r="AF160" s="368"/>
      <c r="AG160" s="655"/>
      <c r="AH160" s="365"/>
      <c r="AI160" s="366"/>
      <c r="AJ160" s="364"/>
      <c r="AK160" s="365"/>
      <c r="AL160" s="368"/>
      <c r="AM160" s="655"/>
      <c r="AN160" s="365"/>
      <c r="AO160" s="366"/>
      <c r="AP160" s="369" t="s">
        <v>1062</v>
      </c>
      <c r="AQ160" s="481"/>
      <c r="AR160" s="380"/>
      <c r="AS160" s="653" t="s">
        <v>7472</v>
      </c>
      <c r="AT160" s="353"/>
      <c r="AU160" s="382">
        <v>0.0</v>
      </c>
      <c r="AV160" s="657">
        <v>100.0</v>
      </c>
      <c r="AW160" s="382">
        <v>0.0</v>
      </c>
      <c r="AX160" s="658">
        <v>100.0</v>
      </c>
      <c r="AY160" s="393" t="s">
        <v>3049</v>
      </c>
    </row>
    <row r="161">
      <c r="A161" s="554" t="s">
        <v>7215</v>
      </c>
      <c r="B161" s="480" t="s">
        <v>5138</v>
      </c>
      <c r="C161" s="433">
        <v>46175.0</v>
      </c>
      <c r="D161" s="434" t="s">
        <v>7430</v>
      </c>
      <c r="E161" s="363" t="s">
        <v>7431</v>
      </c>
      <c r="F161" s="367"/>
      <c r="G161" s="365"/>
      <c r="H161" s="368"/>
      <c r="I161" s="655"/>
      <c r="J161" s="365"/>
      <c r="K161" s="366"/>
      <c r="L161" s="367"/>
      <c r="M161" s="365"/>
      <c r="N161" s="368"/>
      <c r="O161" s="655"/>
      <c r="P161" s="365"/>
      <c r="Q161" s="366"/>
      <c r="R161" s="367"/>
      <c r="S161" s="365"/>
      <c r="T161" s="368"/>
      <c r="U161" s="655"/>
      <c r="V161" s="365"/>
      <c r="W161" s="366"/>
      <c r="X161" s="364"/>
      <c r="Y161" s="365"/>
      <c r="Z161" s="368"/>
      <c r="AA161" s="655"/>
      <c r="AB161" s="365"/>
      <c r="AC161" s="366"/>
      <c r="AD161" s="364"/>
      <c r="AE161" s="365"/>
      <c r="AF161" s="368"/>
      <c r="AG161" s="655"/>
      <c r="AH161" s="365"/>
      <c r="AI161" s="366"/>
      <c r="AJ161" s="364"/>
      <c r="AK161" s="365"/>
      <c r="AL161" s="368"/>
      <c r="AM161" s="655"/>
      <c r="AN161" s="365"/>
      <c r="AO161" s="366"/>
      <c r="AP161" s="369" t="s">
        <v>1062</v>
      </c>
      <c r="AQ161" s="481"/>
      <c r="AR161" s="372"/>
      <c r="AS161" s="653" t="s">
        <v>7472</v>
      </c>
      <c r="AT161" s="353"/>
      <c r="AU161" s="382">
        <v>0.0</v>
      </c>
      <c r="AV161" s="657">
        <v>100.0</v>
      </c>
      <c r="AW161" s="382">
        <v>0.0</v>
      </c>
      <c r="AX161" s="658">
        <v>100.0</v>
      </c>
      <c r="AY161" s="393" t="s">
        <v>3049</v>
      </c>
    </row>
    <row r="162">
      <c r="A162" s="554" t="s">
        <v>7215</v>
      </c>
      <c r="B162" s="480" t="s">
        <v>5138</v>
      </c>
      <c r="C162" s="433">
        <v>46175.0</v>
      </c>
      <c r="D162" s="434" t="s">
        <v>7432</v>
      </c>
      <c r="E162" s="363" t="s">
        <v>7433</v>
      </c>
      <c r="F162" s="367"/>
      <c r="G162" s="365"/>
      <c r="H162" s="368"/>
      <c r="I162" s="655"/>
      <c r="J162" s="365"/>
      <c r="K162" s="366"/>
      <c r="L162" s="367"/>
      <c r="M162" s="365"/>
      <c r="N162" s="368"/>
      <c r="O162" s="655"/>
      <c r="P162" s="365"/>
      <c r="Q162" s="366"/>
      <c r="R162" s="367"/>
      <c r="S162" s="365"/>
      <c r="T162" s="368"/>
      <c r="U162" s="655"/>
      <c r="V162" s="365"/>
      <c r="W162" s="366"/>
      <c r="X162" s="364"/>
      <c r="Y162" s="365"/>
      <c r="Z162" s="368"/>
      <c r="AA162" s="655"/>
      <c r="AB162" s="365"/>
      <c r="AC162" s="366"/>
      <c r="AD162" s="364"/>
      <c r="AE162" s="365"/>
      <c r="AF162" s="368"/>
      <c r="AG162" s="655"/>
      <c r="AH162" s="365"/>
      <c r="AI162" s="366"/>
      <c r="AJ162" s="364"/>
      <c r="AK162" s="365"/>
      <c r="AL162" s="368"/>
      <c r="AM162" s="655"/>
      <c r="AN162" s="365"/>
      <c r="AO162" s="366"/>
      <c r="AP162" s="369" t="s">
        <v>674</v>
      </c>
      <c r="AQ162" s="481"/>
      <c r="AR162" s="380"/>
      <c r="AS162" s="653" t="s">
        <v>7472</v>
      </c>
      <c r="AT162" s="353"/>
      <c r="AU162" s="382">
        <v>0.0</v>
      </c>
      <c r="AV162" s="657">
        <v>100.0</v>
      </c>
      <c r="AW162" s="382">
        <v>0.0</v>
      </c>
      <c r="AX162" s="658">
        <v>100.0</v>
      </c>
      <c r="AY162" s="393" t="s">
        <v>3049</v>
      </c>
    </row>
    <row r="163">
      <c r="A163" s="554" t="s">
        <v>7215</v>
      </c>
      <c r="B163" s="480" t="s">
        <v>5138</v>
      </c>
      <c r="C163" s="433">
        <v>46175.0</v>
      </c>
      <c r="D163" s="434" t="s">
        <v>7434</v>
      </c>
      <c r="E163" s="363" t="s">
        <v>7435</v>
      </c>
      <c r="F163" s="367"/>
      <c r="G163" s="365"/>
      <c r="H163" s="368"/>
      <c r="I163" s="655"/>
      <c r="J163" s="365"/>
      <c r="K163" s="366"/>
      <c r="L163" s="367"/>
      <c r="M163" s="365"/>
      <c r="N163" s="368"/>
      <c r="O163" s="655"/>
      <c r="P163" s="365"/>
      <c r="Q163" s="366"/>
      <c r="R163" s="367"/>
      <c r="S163" s="365"/>
      <c r="T163" s="368"/>
      <c r="U163" s="655"/>
      <c r="V163" s="365"/>
      <c r="W163" s="366"/>
      <c r="X163" s="364"/>
      <c r="Y163" s="365"/>
      <c r="Z163" s="368"/>
      <c r="AA163" s="655"/>
      <c r="AB163" s="365"/>
      <c r="AC163" s="366"/>
      <c r="AD163" s="364"/>
      <c r="AE163" s="365"/>
      <c r="AF163" s="368"/>
      <c r="AG163" s="655"/>
      <c r="AH163" s="365"/>
      <c r="AI163" s="366"/>
      <c r="AJ163" s="364"/>
      <c r="AK163" s="365"/>
      <c r="AL163" s="368"/>
      <c r="AM163" s="655"/>
      <c r="AN163" s="365"/>
      <c r="AO163" s="366"/>
      <c r="AP163" s="369" t="s">
        <v>674</v>
      </c>
      <c r="AQ163" s="481"/>
      <c r="AR163" s="380"/>
      <c r="AS163" s="653" t="s">
        <v>7472</v>
      </c>
      <c r="AT163" s="353"/>
      <c r="AU163" s="382">
        <v>0.0</v>
      </c>
      <c r="AV163" s="657">
        <v>100.0</v>
      </c>
      <c r="AW163" s="382">
        <v>0.0</v>
      </c>
      <c r="AX163" s="658">
        <v>100.0</v>
      </c>
      <c r="AY163" s="393" t="s">
        <v>3049</v>
      </c>
    </row>
    <row r="164">
      <c r="A164" s="554" t="s">
        <v>7215</v>
      </c>
      <c r="B164" s="480" t="s">
        <v>5138</v>
      </c>
      <c r="C164" s="433">
        <v>46175.0</v>
      </c>
      <c r="D164" s="434" t="s">
        <v>7436</v>
      </c>
      <c r="E164" s="363" t="s">
        <v>7437</v>
      </c>
      <c r="F164" s="367"/>
      <c r="G164" s="365"/>
      <c r="H164" s="368"/>
      <c r="I164" s="655"/>
      <c r="J164" s="365"/>
      <c r="K164" s="366"/>
      <c r="L164" s="367"/>
      <c r="M164" s="365"/>
      <c r="N164" s="368"/>
      <c r="O164" s="655"/>
      <c r="P164" s="365"/>
      <c r="Q164" s="366"/>
      <c r="R164" s="367"/>
      <c r="S164" s="365"/>
      <c r="T164" s="368"/>
      <c r="U164" s="655"/>
      <c r="V164" s="365"/>
      <c r="W164" s="366"/>
      <c r="X164" s="364"/>
      <c r="Y164" s="365"/>
      <c r="Z164" s="368"/>
      <c r="AA164" s="655"/>
      <c r="AB164" s="365"/>
      <c r="AC164" s="366"/>
      <c r="AD164" s="364"/>
      <c r="AE164" s="365"/>
      <c r="AF164" s="368"/>
      <c r="AG164" s="655"/>
      <c r="AH164" s="365"/>
      <c r="AI164" s="366"/>
      <c r="AJ164" s="364"/>
      <c r="AK164" s="365"/>
      <c r="AL164" s="368"/>
      <c r="AM164" s="655"/>
      <c r="AN164" s="365"/>
      <c r="AO164" s="366"/>
      <c r="AP164" s="369" t="s">
        <v>2244</v>
      </c>
      <c r="AQ164" s="481"/>
      <c r="AR164" s="380"/>
      <c r="AS164" s="653" t="s">
        <v>7472</v>
      </c>
      <c r="AT164" s="353"/>
      <c r="AU164" s="382">
        <v>0.0</v>
      </c>
      <c r="AV164" s="657">
        <v>100.0</v>
      </c>
      <c r="AW164" s="382">
        <v>0.0</v>
      </c>
      <c r="AX164" s="658">
        <v>100.0</v>
      </c>
      <c r="AY164" s="393" t="s">
        <v>3049</v>
      </c>
    </row>
    <row r="165">
      <c r="A165" s="554" t="s">
        <v>7215</v>
      </c>
      <c r="B165" s="480" t="s">
        <v>5138</v>
      </c>
      <c r="C165" s="433">
        <v>46175.0</v>
      </c>
      <c r="D165" s="434" t="s">
        <v>7438</v>
      </c>
      <c r="E165" s="363" t="s">
        <v>7439</v>
      </c>
      <c r="F165" s="367"/>
      <c r="G165" s="365"/>
      <c r="H165" s="368"/>
      <c r="I165" s="655"/>
      <c r="J165" s="365"/>
      <c r="K165" s="366"/>
      <c r="L165" s="367"/>
      <c r="M165" s="365"/>
      <c r="N165" s="368"/>
      <c r="O165" s="655"/>
      <c r="P165" s="365"/>
      <c r="Q165" s="366"/>
      <c r="R165" s="367"/>
      <c r="S165" s="365"/>
      <c r="T165" s="368"/>
      <c r="U165" s="655"/>
      <c r="V165" s="365"/>
      <c r="W165" s="366"/>
      <c r="X165" s="364"/>
      <c r="Y165" s="365"/>
      <c r="Z165" s="368"/>
      <c r="AA165" s="655"/>
      <c r="AB165" s="365"/>
      <c r="AC165" s="366"/>
      <c r="AD165" s="364"/>
      <c r="AE165" s="365"/>
      <c r="AF165" s="368"/>
      <c r="AG165" s="655"/>
      <c r="AH165" s="365"/>
      <c r="AI165" s="366"/>
      <c r="AJ165" s="364"/>
      <c r="AK165" s="365"/>
      <c r="AL165" s="368"/>
      <c r="AM165" s="655"/>
      <c r="AN165" s="365"/>
      <c r="AO165" s="366"/>
      <c r="AP165" s="369" t="s">
        <v>2244</v>
      </c>
      <c r="AQ165" s="481"/>
      <c r="AR165" s="372"/>
      <c r="AS165" s="653" t="s">
        <v>7472</v>
      </c>
      <c r="AT165" s="353"/>
      <c r="AU165" s="382">
        <v>0.0</v>
      </c>
      <c r="AV165" s="657">
        <v>100.0</v>
      </c>
      <c r="AW165" s="382">
        <v>0.0</v>
      </c>
      <c r="AX165" s="658">
        <v>100.0</v>
      </c>
      <c r="AY165" s="393" t="s">
        <v>3049</v>
      </c>
    </row>
    <row r="166">
      <c r="A166" s="554" t="s">
        <v>7215</v>
      </c>
      <c r="B166" s="480" t="s">
        <v>5138</v>
      </c>
      <c r="C166" s="433">
        <v>46175.0</v>
      </c>
      <c r="D166" s="434" t="s">
        <v>7440</v>
      </c>
      <c r="E166" s="363" t="s">
        <v>7441</v>
      </c>
      <c r="F166" s="367"/>
      <c r="G166" s="365"/>
      <c r="H166" s="368"/>
      <c r="I166" s="655"/>
      <c r="J166" s="365"/>
      <c r="K166" s="366"/>
      <c r="L166" s="367"/>
      <c r="M166" s="365"/>
      <c r="N166" s="368"/>
      <c r="O166" s="655"/>
      <c r="P166" s="365"/>
      <c r="Q166" s="366"/>
      <c r="R166" s="367"/>
      <c r="S166" s="365"/>
      <c r="T166" s="368"/>
      <c r="U166" s="655"/>
      <c r="V166" s="365"/>
      <c r="W166" s="366"/>
      <c r="X166" s="364"/>
      <c r="Y166" s="365"/>
      <c r="Z166" s="368"/>
      <c r="AA166" s="655"/>
      <c r="AB166" s="365"/>
      <c r="AC166" s="366"/>
      <c r="AD166" s="364"/>
      <c r="AE166" s="365"/>
      <c r="AF166" s="368"/>
      <c r="AG166" s="655"/>
      <c r="AH166" s="365"/>
      <c r="AI166" s="366"/>
      <c r="AJ166" s="364"/>
      <c r="AK166" s="365"/>
      <c r="AL166" s="368"/>
      <c r="AM166" s="655"/>
      <c r="AN166" s="365"/>
      <c r="AO166" s="366"/>
      <c r="AP166" s="369" t="s">
        <v>2882</v>
      </c>
      <c r="AQ166" s="481"/>
      <c r="AR166" s="380"/>
      <c r="AS166" s="653" t="s">
        <v>7472</v>
      </c>
      <c r="AT166" s="353"/>
      <c r="AU166" s="382">
        <v>0.0</v>
      </c>
      <c r="AV166" s="657">
        <v>100.0</v>
      </c>
      <c r="AW166" s="382">
        <v>0.0</v>
      </c>
      <c r="AX166" s="658">
        <v>100.0</v>
      </c>
      <c r="AY166" s="393" t="s">
        <v>3049</v>
      </c>
    </row>
    <row r="167">
      <c r="A167" s="554" t="s">
        <v>7215</v>
      </c>
      <c r="B167" s="480" t="s">
        <v>5138</v>
      </c>
      <c r="C167" s="433">
        <v>46175.0</v>
      </c>
      <c r="D167" s="434" t="s">
        <v>7442</v>
      </c>
      <c r="E167" s="363" t="s">
        <v>7443</v>
      </c>
      <c r="F167" s="367"/>
      <c r="G167" s="365"/>
      <c r="H167" s="368"/>
      <c r="I167" s="655"/>
      <c r="J167" s="365"/>
      <c r="K167" s="366"/>
      <c r="L167" s="367"/>
      <c r="M167" s="365"/>
      <c r="N167" s="368"/>
      <c r="O167" s="655"/>
      <c r="P167" s="365"/>
      <c r="Q167" s="366"/>
      <c r="R167" s="367"/>
      <c r="S167" s="365"/>
      <c r="T167" s="368"/>
      <c r="U167" s="655"/>
      <c r="V167" s="365"/>
      <c r="W167" s="366"/>
      <c r="X167" s="364"/>
      <c r="Y167" s="365"/>
      <c r="Z167" s="368"/>
      <c r="AA167" s="655"/>
      <c r="AB167" s="365"/>
      <c r="AC167" s="366"/>
      <c r="AD167" s="364"/>
      <c r="AE167" s="365"/>
      <c r="AF167" s="368"/>
      <c r="AG167" s="655"/>
      <c r="AH167" s="365"/>
      <c r="AI167" s="366"/>
      <c r="AJ167" s="364"/>
      <c r="AK167" s="365"/>
      <c r="AL167" s="368"/>
      <c r="AM167" s="655"/>
      <c r="AN167" s="365"/>
      <c r="AO167" s="366"/>
      <c r="AP167" s="369" t="s">
        <v>2882</v>
      </c>
      <c r="AQ167" s="481"/>
      <c r="AR167" s="380"/>
      <c r="AS167" s="653" t="s">
        <v>7472</v>
      </c>
      <c r="AT167" s="353"/>
      <c r="AU167" s="382">
        <v>0.0</v>
      </c>
      <c r="AV167" s="657">
        <v>100.0</v>
      </c>
      <c r="AW167" s="382">
        <v>0.0</v>
      </c>
      <c r="AX167" s="658">
        <v>100.0</v>
      </c>
      <c r="AY167" s="393" t="s">
        <v>3049</v>
      </c>
    </row>
    <row r="168">
      <c r="A168" s="554" t="s">
        <v>7215</v>
      </c>
      <c r="B168" s="480" t="s">
        <v>5138</v>
      </c>
      <c r="C168" s="433">
        <v>46175.0</v>
      </c>
      <c r="D168" s="434" t="s">
        <v>7444</v>
      </c>
      <c r="E168" s="363" t="s">
        <v>7445</v>
      </c>
      <c r="F168" s="367"/>
      <c r="G168" s="365"/>
      <c r="H168" s="368"/>
      <c r="I168" s="655"/>
      <c r="J168" s="365"/>
      <c r="K168" s="366"/>
      <c r="L168" s="367"/>
      <c r="M168" s="365"/>
      <c r="N168" s="368"/>
      <c r="O168" s="655"/>
      <c r="P168" s="365"/>
      <c r="Q168" s="366"/>
      <c r="R168" s="367"/>
      <c r="S168" s="365"/>
      <c r="T168" s="368"/>
      <c r="U168" s="655"/>
      <c r="V168" s="365"/>
      <c r="W168" s="366"/>
      <c r="X168" s="364"/>
      <c r="Y168" s="365"/>
      <c r="Z168" s="368"/>
      <c r="AA168" s="655"/>
      <c r="AB168" s="365"/>
      <c r="AC168" s="366"/>
      <c r="AD168" s="364"/>
      <c r="AE168" s="365"/>
      <c r="AF168" s="368"/>
      <c r="AG168" s="655"/>
      <c r="AH168" s="365"/>
      <c r="AI168" s="366"/>
      <c r="AJ168" s="364"/>
      <c r="AK168" s="365"/>
      <c r="AL168" s="368"/>
      <c r="AM168" s="655"/>
      <c r="AN168" s="365"/>
      <c r="AO168" s="366"/>
      <c r="AP168" s="369" t="s">
        <v>1017</v>
      </c>
      <c r="AQ168" s="481" t="s">
        <v>3003</v>
      </c>
      <c r="AR168" s="380"/>
      <c r="AS168" s="653" t="s">
        <v>7472</v>
      </c>
      <c r="AT168" s="353"/>
      <c r="AU168" s="382">
        <v>0.0</v>
      </c>
      <c r="AV168" s="657">
        <v>100.0</v>
      </c>
      <c r="AW168" s="382">
        <v>0.0</v>
      </c>
      <c r="AX168" s="658">
        <v>100.0</v>
      </c>
      <c r="AY168" s="393" t="s">
        <v>3049</v>
      </c>
    </row>
    <row r="169">
      <c r="A169" s="554" t="s">
        <v>7215</v>
      </c>
      <c r="B169" s="480" t="s">
        <v>5138</v>
      </c>
      <c r="C169" s="433">
        <v>46175.0</v>
      </c>
      <c r="D169" s="434" t="s">
        <v>7446</v>
      </c>
      <c r="E169" s="363" t="s">
        <v>7447</v>
      </c>
      <c r="F169" s="367"/>
      <c r="G169" s="365"/>
      <c r="H169" s="368"/>
      <c r="I169" s="655"/>
      <c r="J169" s="365"/>
      <c r="K169" s="366"/>
      <c r="L169" s="367"/>
      <c r="M169" s="365"/>
      <c r="N169" s="368"/>
      <c r="O169" s="655"/>
      <c r="P169" s="365"/>
      <c r="Q169" s="366"/>
      <c r="R169" s="367"/>
      <c r="S169" s="365"/>
      <c r="T169" s="368"/>
      <c r="U169" s="655"/>
      <c r="V169" s="365"/>
      <c r="W169" s="366"/>
      <c r="X169" s="364"/>
      <c r="Y169" s="365"/>
      <c r="Z169" s="368"/>
      <c r="AA169" s="655"/>
      <c r="AB169" s="365"/>
      <c r="AC169" s="366"/>
      <c r="AD169" s="364"/>
      <c r="AE169" s="365"/>
      <c r="AF169" s="368"/>
      <c r="AG169" s="655"/>
      <c r="AH169" s="365"/>
      <c r="AI169" s="366"/>
      <c r="AJ169" s="364"/>
      <c r="AK169" s="365"/>
      <c r="AL169" s="368"/>
      <c r="AM169" s="655"/>
      <c r="AN169" s="365"/>
      <c r="AO169" s="366"/>
      <c r="AP169" s="369" t="s">
        <v>3003</v>
      </c>
      <c r="AQ169" s="481"/>
      <c r="AR169" s="380"/>
      <c r="AS169" s="653" t="s">
        <v>7472</v>
      </c>
      <c r="AT169" s="353"/>
      <c r="AU169" s="382">
        <v>0.0</v>
      </c>
      <c r="AV169" s="657">
        <v>100.0</v>
      </c>
      <c r="AW169" s="382">
        <v>0.0</v>
      </c>
      <c r="AX169" s="658">
        <v>100.0</v>
      </c>
      <c r="AY169" s="393" t="s">
        <v>3049</v>
      </c>
    </row>
    <row r="170">
      <c r="A170" s="554" t="s">
        <v>7215</v>
      </c>
      <c r="B170" s="480" t="s">
        <v>5138</v>
      </c>
      <c r="C170" s="433">
        <v>46175.0</v>
      </c>
      <c r="D170" s="434" t="s">
        <v>7448</v>
      </c>
      <c r="E170" s="363" t="s">
        <v>7449</v>
      </c>
      <c r="F170" s="367"/>
      <c r="G170" s="365"/>
      <c r="H170" s="368">
        <v>1.0</v>
      </c>
      <c r="I170" s="655"/>
      <c r="J170" s="365"/>
      <c r="K170" s="366"/>
      <c r="L170" s="367"/>
      <c r="M170" s="365"/>
      <c r="N170" s="368"/>
      <c r="O170" s="655"/>
      <c r="P170" s="365"/>
      <c r="Q170" s="366"/>
      <c r="R170" s="367"/>
      <c r="S170" s="365"/>
      <c r="T170" s="368"/>
      <c r="U170" s="655"/>
      <c r="V170" s="365"/>
      <c r="W170" s="366"/>
      <c r="X170" s="364"/>
      <c r="Y170" s="365"/>
      <c r="Z170" s="368"/>
      <c r="AA170" s="655"/>
      <c r="AB170" s="365"/>
      <c r="AC170" s="366"/>
      <c r="AD170" s="364"/>
      <c r="AE170" s="365"/>
      <c r="AF170" s="368"/>
      <c r="AG170" s="655"/>
      <c r="AH170" s="365"/>
      <c r="AI170" s="366"/>
      <c r="AJ170" s="364"/>
      <c r="AK170" s="365"/>
      <c r="AL170" s="368"/>
      <c r="AM170" s="655"/>
      <c r="AN170" s="365"/>
      <c r="AO170" s="366"/>
      <c r="AP170" s="369" t="s">
        <v>3006</v>
      </c>
      <c r="AQ170" s="481"/>
      <c r="AR170" s="380" t="s">
        <v>8384</v>
      </c>
      <c r="AS170" s="653" t="s">
        <v>7472</v>
      </c>
      <c r="AT170" s="353"/>
      <c r="AU170" s="382">
        <v>2.0</v>
      </c>
      <c r="AV170" s="657">
        <v>98.0</v>
      </c>
      <c r="AW170" s="382">
        <v>0.0</v>
      </c>
      <c r="AX170" s="658">
        <v>100.0</v>
      </c>
      <c r="AY170" s="393" t="s">
        <v>3049</v>
      </c>
    </row>
    <row r="171">
      <c r="A171" s="554" t="s">
        <v>7215</v>
      </c>
      <c r="B171" s="480" t="s">
        <v>5138</v>
      </c>
      <c r="C171" s="433">
        <v>46175.0</v>
      </c>
      <c r="D171" s="434" t="s">
        <v>7450</v>
      </c>
      <c r="E171" s="363" t="s">
        <v>7451</v>
      </c>
      <c r="F171" s="367"/>
      <c r="G171" s="365"/>
      <c r="H171" s="368"/>
      <c r="I171" s="655"/>
      <c r="J171" s="365"/>
      <c r="K171" s="366"/>
      <c r="L171" s="367"/>
      <c r="M171" s="365"/>
      <c r="N171" s="368"/>
      <c r="O171" s="655"/>
      <c r="P171" s="365"/>
      <c r="Q171" s="366"/>
      <c r="R171" s="367"/>
      <c r="S171" s="365"/>
      <c r="T171" s="368"/>
      <c r="U171" s="655"/>
      <c r="V171" s="365"/>
      <c r="W171" s="366"/>
      <c r="X171" s="364"/>
      <c r="Y171" s="365"/>
      <c r="Z171" s="368"/>
      <c r="AA171" s="655"/>
      <c r="AB171" s="365"/>
      <c r="AC171" s="366"/>
      <c r="AD171" s="364"/>
      <c r="AE171" s="365"/>
      <c r="AF171" s="368"/>
      <c r="AG171" s="655"/>
      <c r="AH171" s="365"/>
      <c r="AI171" s="366"/>
      <c r="AJ171" s="364"/>
      <c r="AK171" s="365"/>
      <c r="AL171" s="368"/>
      <c r="AM171" s="655"/>
      <c r="AN171" s="365"/>
      <c r="AO171" s="366"/>
      <c r="AP171" s="369" t="s">
        <v>3006</v>
      </c>
      <c r="AQ171" s="481"/>
      <c r="AR171" s="380"/>
      <c r="AS171" s="653" t="s">
        <v>7472</v>
      </c>
      <c r="AT171" s="353"/>
      <c r="AU171" s="382">
        <v>0.0</v>
      </c>
      <c r="AV171" s="657">
        <v>100.0</v>
      </c>
      <c r="AW171" s="382">
        <v>0.0</v>
      </c>
      <c r="AX171" s="658">
        <v>100.0</v>
      </c>
      <c r="AY171" s="393" t="s">
        <v>3049</v>
      </c>
    </row>
    <row r="172">
      <c r="A172" s="554" t="s">
        <v>7215</v>
      </c>
      <c r="B172" s="480" t="s">
        <v>5138</v>
      </c>
      <c r="C172" s="433">
        <v>46175.0</v>
      </c>
      <c r="D172" s="434" t="s">
        <v>7452</v>
      </c>
      <c r="E172" s="363" t="s">
        <v>7453</v>
      </c>
      <c r="F172" s="367"/>
      <c r="G172" s="365"/>
      <c r="H172" s="368"/>
      <c r="I172" s="655"/>
      <c r="J172" s="365"/>
      <c r="K172" s="366"/>
      <c r="L172" s="367"/>
      <c r="M172" s="365"/>
      <c r="N172" s="368"/>
      <c r="O172" s="655"/>
      <c r="P172" s="365"/>
      <c r="Q172" s="366"/>
      <c r="R172" s="367"/>
      <c r="S172" s="365"/>
      <c r="T172" s="368"/>
      <c r="U172" s="655"/>
      <c r="V172" s="365"/>
      <c r="W172" s="366"/>
      <c r="X172" s="364"/>
      <c r="Y172" s="365"/>
      <c r="Z172" s="368"/>
      <c r="AA172" s="655"/>
      <c r="AB172" s="365"/>
      <c r="AC172" s="366"/>
      <c r="AD172" s="364"/>
      <c r="AE172" s="365"/>
      <c r="AF172" s="368"/>
      <c r="AG172" s="655"/>
      <c r="AH172" s="365"/>
      <c r="AI172" s="366"/>
      <c r="AJ172" s="364"/>
      <c r="AK172" s="365"/>
      <c r="AL172" s="368"/>
      <c r="AM172" s="655"/>
      <c r="AN172" s="365"/>
      <c r="AO172" s="366"/>
      <c r="AP172" s="369" t="s">
        <v>506</v>
      </c>
      <c r="AQ172" s="481"/>
      <c r="AR172" s="380"/>
      <c r="AS172" s="653" t="s">
        <v>7472</v>
      </c>
      <c r="AT172" s="353"/>
      <c r="AU172" s="382">
        <v>0.0</v>
      </c>
      <c r="AV172" s="657">
        <v>100.0</v>
      </c>
      <c r="AW172" s="382">
        <v>0.0</v>
      </c>
      <c r="AX172" s="658">
        <v>100.0</v>
      </c>
      <c r="AY172" s="393" t="s">
        <v>3049</v>
      </c>
    </row>
    <row r="173">
      <c r="A173" s="554" t="s">
        <v>7215</v>
      </c>
      <c r="B173" s="480" t="s">
        <v>5138</v>
      </c>
      <c r="C173" s="433">
        <v>46175.0</v>
      </c>
      <c r="D173" s="434" t="s">
        <v>7454</v>
      </c>
      <c r="E173" s="363" t="s">
        <v>7455</v>
      </c>
      <c r="F173" s="367"/>
      <c r="G173" s="365">
        <v>2.0</v>
      </c>
      <c r="H173" s="368"/>
      <c r="I173" s="655"/>
      <c r="J173" s="365"/>
      <c r="K173" s="366"/>
      <c r="L173" s="367"/>
      <c r="M173" s="365"/>
      <c r="N173" s="368"/>
      <c r="O173" s="655"/>
      <c r="P173" s="365"/>
      <c r="Q173" s="366"/>
      <c r="R173" s="367"/>
      <c r="S173" s="365"/>
      <c r="T173" s="368"/>
      <c r="U173" s="655"/>
      <c r="V173" s="365"/>
      <c r="W173" s="366"/>
      <c r="X173" s="364"/>
      <c r="Y173" s="365"/>
      <c r="Z173" s="368"/>
      <c r="AA173" s="655"/>
      <c r="AB173" s="365"/>
      <c r="AC173" s="366"/>
      <c r="AD173" s="364"/>
      <c r="AE173" s="365"/>
      <c r="AF173" s="368"/>
      <c r="AG173" s="655"/>
      <c r="AH173" s="365"/>
      <c r="AI173" s="366"/>
      <c r="AJ173" s="364"/>
      <c r="AK173" s="365"/>
      <c r="AL173" s="368"/>
      <c r="AM173" s="655"/>
      <c r="AN173" s="365"/>
      <c r="AO173" s="366"/>
      <c r="AP173" s="369" t="s">
        <v>1017</v>
      </c>
      <c r="AQ173" s="481"/>
      <c r="AR173" s="380" t="s">
        <v>8385</v>
      </c>
      <c r="AS173" s="653" t="s">
        <v>7472</v>
      </c>
      <c r="AT173" s="353"/>
      <c r="AU173" s="382">
        <v>6.0</v>
      </c>
      <c r="AV173" s="657">
        <v>94.0</v>
      </c>
      <c r="AW173" s="382">
        <v>0.0</v>
      </c>
      <c r="AX173" s="658">
        <v>100.0</v>
      </c>
      <c r="AY173" s="393" t="s">
        <v>3049</v>
      </c>
    </row>
    <row r="174">
      <c r="A174" s="554" t="s">
        <v>7115</v>
      </c>
      <c r="B174" s="480" t="s">
        <v>5138</v>
      </c>
      <c r="C174" s="433">
        <v>46175.0</v>
      </c>
      <c r="D174" s="434" t="s">
        <v>8386</v>
      </c>
      <c r="E174" s="363" t="s">
        <v>8387</v>
      </c>
      <c r="F174" s="367"/>
      <c r="G174" s="365"/>
      <c r="H174" s="368"/>
      <c r="I174" s="655"/>
      <c r="J174" s="365"/>
      <c r="K174" s="366"/>
      <c r="L174" s="367"/>
      <c r="M174" s="365"/>
      <c r="N174" s="368"/>
      <c r="O174" s="655"/>
      <c r="P174" s="365"/>
      <c r="Q174" s="366"/>
      <c r="R174" s="367"/>
      <c r="S174" s="365"/>
      <c r="T174" s="368"/>
      <c r="U174" s="655"/>
      <c r="V174" s="365"/>
      <c r="W174" s="366"/>
      <c r="X174" s="364"/>
      <c r="Y174" s="365"/>
      <c r="Z174" s="368"/>
      <c r="AA174" s="655"/>
      <c r="AB174" s="365"/>
      <c r="AC174" s="366"/>
      <c r="AD174" s="364"/>
      <c r="AE174" s="365"/>
      <c r="AF174" s="368"/>
      <c r="AG174" s="655"/>
      <c r="AH174" s="365"/>
      <c r="AI174" s="366"/>
      <c r="AJ174" s="364"/>
      <c r="AK174" s="365"/>
      <c r="AL174" s="368"/>
      <c r="AM174" s="655"/>
      <c r="AN174" s="365"/>
      <c r="AO174" s="366"/>
      <c r="AP174" s="369" t="s">
        <v>2961</v>
      </c>
      <c r="AQ174" s="481"/>
      <c r="AR174" s="380"/>
      <c r="AS174" s="653" t="s">
        <v>7472</v>
      </c>
      <c r="AT174" s="353"/>
      <c r="AU174" s="382">
        <v>0.0</v>
      </c>
      <c r="AV174" s="657">
        <v>100.0</v>
      </c>
      <c r="AW174" s="382">
        <v>0.0</v>
      </c>
      <c r="AX174" s="658">
        <v>100.0</v>
      </c>
      <c r="AY174" s="393" t="s">
        <v>3049</v>
      </c>
    </row>
    <row r="175">
      <c r="A175" s="554" t="s">
        <v>7115</v>
      </c>
      <c r="B175" s="480" t="s">
        <v>5138</v>
      </c>
      <c r="C175" s="433">
        <v>46175.0</v>
      </c>
      <c r="D175" s="434" t="s">
        <v>8388</v>
      </c>
      <c r="E175" s="363" t="s">
        <v>8389</v>
      </c>
      <c r="F175" s="367"/>
      <c r="G175" s="365"/>
      <c r="H175" s="368"/>
      <c r="I175" s="655"/>
      <c r="J175" s="365"/>
      <c r="K175" s="366"/>
      <c r="L175" s="367"/>
      <c r="M175" s="365"/>
      <c r="N175" s="368"/>
      <c r="O175" s="655"/>
      <c r="P175" s="365"/>
      <c r="Q175" s="366"/>
      <c r="R175" s="367"/>
      <c r="S175" s="365"/>
      <c r="T175" s="368"/>
      <c r="U175" s="655"/>
      <c r="V175" s="365"/>
      <c r="W175" s="366"/>
      <c r="X175" s="364"/>
      <c r="Y175" s="365">
        <v>1.0</v>
      </c>
      <c r="Z175" s="368"/>
      <c r="AA175" s="655"/>
      <c r="AB175" s="365"/>
      <c r="AC175" s="366"/>
      <c r="AD175" s="364"/>
      <c r="AE175" s="365"/>
      <c r="AF175" s="368"/>
      <c r="AG175" s="655"/>
      <c r="AH175" s="365"/>
      <c r="AI175" s="366"/>
      <c r="AJ175" s="364"/>
      <c r="AK175" s="365"/>
      <c r="AL175" s="368"/>
      <c r="AM175" s="655"/>
      <c r="AN175" s="365"/>
      <c r="AO175" s="366"/>
      <c r="AP175" s="369" t="s">
        <v>2961</v>
      </c>
      <c r="AQ175" s="481"/>
      <c r="AR175" s="380" t="s">
        <v>8390</v>
      </c>
      <c r="AS175" s="653" t="s">
        <v>7472</v>
      </c>
      <c r="AT175" s="353"/>
      <c r="AU175" s="382">
        <v>3.0</v>
      </c>
      <c r="AV175" s="657">
        <v>97.0</v>
      </c>
      <c r="AW175" s="382">
        <v>0.0</v>
      </c>
      <c r="AX175" s="658">
        <v>100.0</v>
      </c>
      <c r="AY175" s="393" t="s">
        <v>3049</v>
      </c>
    </row>
    <row r="176">
      <c r="A176" s="554" t="s">
        <v>7115</v>
      </c>
      <c r="B176" s="480" t="s">
        <v>5138</v>
      </c>
      <c r="C176" s="433">
        <v>46175.0</v>
      </c>
      <c r="D176" s="434" t="s">
        <v>8391</v>
      </c>
      <c r="E176" s="363" t="s">
        <v>8392</v>
      </c>
      <c r="F176" s="367"/>
      <c r="G176" s="365"/>
      <c r="H176" s="368"/>
      <c r="I176" s="655"/>
      <c r="J176" s="365"/>
      <c r="K176" s="366"/>
      <c r="L176" s="367"/>
      <c r="M176" s="365"/>
      <c r="N176" s="368"/>
      <c r="O176" s="655"/>
      <c r="P176" s="365"/>
      <c r="Q176" s="366"/>
      <c r="R176" s="367"/>
      <c r="S176" s="365"/>
      <c r="T176" s="368"/>
      <c r="U176" s="655"/>
      <c r="V176" s="365"/>
      <c r="W176" s="366"/>
      <c r="X176" s="364"/>
      <c r="Y176" s="365"/>
      <c r="Z176" s="368"/>
      <c r="AA176" s="655"/>
      <c r="AB176" s="365"/>
      <c r="AC176" s="366"/>
      <c r="AD176" s="364"/>
      <c r="AE176" s="365"/>
      <c r="AF176" s="368"/>
      <c r="AG176" s="655"/>
      <c r="AH176" s="365"/>
      <c r="AI176" s="366"/>
      <c r="AJ176" s="364"/>
      <c r="AK176" s="365"/>
      <c r="AL176" s="368"/>
      <c r="AM176" s="655"/>
      <c r="AN176" s="365"/>
      <c r="AO176" s="366"/>
      <c r="AP176" s="369" t="s">
        <v>1830</v>
      </c>
      <c r="AQ176" s="481"/>
      <c r="AR176" s="380"/>
      <c r="AS176" s="653" t="s">
        <v>7472</v>
      </c>
      <c r="AT176" s="353"/>
      <c r="AU176" s="382">
        <v>0.0</v>
      </c>
      <c r="AV176" s="657">
        <v>100.0</v>
      </c>
      <c r="AW176" s="382">
        <v>0.0</v>
      </c>
      <c r="AX176" s="658">
        <v>100.0</v>
      </c>
      <c r="AY176" s="393" t="s">
        <v>3049</v>
      </c>
    </row>
    <row r="177">
      <c r="A177" s="554" t="s">
        <v>7115</v>
      </c>
      <c r="B177" s="480" t="s">
        <v>5138</v>
      </c>
      <c r="C177" s="433">
        <v>46175.0</v>
      </c>
      <c r="D177" s="434" t="s">
        <v>8393</v>
      </c>
      <c r="E177" s="363" t="s">
        <v>8394</v>
      </c>
      <c r="F177" s="367"/>
      <c r="G177" s="365"/>
      <c r="H177" s="368"/>
      <c r="I177" s="655"/>
      <c r="J177" s="365"/>
      <c r="K177" s="366"/>
      <c r="L177" s="367"/>
      <c r="M177" s="365"/>
      <c r="N177" s="368"/>
      <c r="O177" s="655"/>
      <c r="P177" s="365"/>
      <c r="Q177" s="366"/>
      <c r="R177" s="367"/>
      <c r="S177" s="365"/>
      <c r="T177" s="368"/>
      <c r="U177" s="655"/>
      <c r="V177" s="365"/>
      <c r="W177" s="366"/>
      <c r="X177" s="364"/>
      <c r="Y177" s="365"/>
      <c r="Z177" s="368"/>
      <c r="AA177" s="655"/>
      <c r="AB177" s="365"/>
      <c r="AC177" s="366"/>
      <c r="AD177" s="364"/>
      <c r="AE177" s="365"/>
      <c r="AF177" s="368"/>
      <c r="AG177" s="655"/>
      <c r="AH177" s="365"/>
      <c r="AI177" s="366"/>
      <c r="AJ177" s="364"/>
      <c r="AK177" s="365"/>
      <c r="AL177" s="368"/>
      <c r="AM177" s="655"/>
      <c r="AN177" s="365"/>
      <c r="AO177" s="366"/>
      <c r="AP177" s="369" t="s">
        <v>1830</v>
      </c>
      <c r="AQ177" s="481"/>
      <c r="AR177" s="380"/>
      <c r="AS177" s="653" t="s">
        <v>7472</v>
      </c>
      <c r="AT177" s="353"/>
      <c r="AU177" s="382">
        <v>0.0</v>
      </c>
      <c r="AV177" s="657">
        <v>100.0</v>
      </c>
      <c r="AW177" s="382">
        <v>0.0</v>
      </c>
      <c r="AX177" s="658">
        <v>100.0</v>
      </c>
      <c r="AY177" s="393" t="s">
        <v>3049</v>
      </c>
    </row>
    <row r="178">
      <c r="A178" s="554" t="s">
        <v>7115</v>
      </c>
      <c r="B178" s="480" t="s">
        <v>5138</v>
      </c>
      <c r="C178" s="433">
        <v>46175.0</v>
      </c>
      <c r="D178" s="434" t="s">
        <v>8395</v>
      </c>
      <c r="E178" s="363" t="s">
        <v>8396</v>
      </c>
      <c r="F178" s="367"/>
      <c r="G178" s="365"/>
      <c r="H178" s="368"/>
      <c r="I178" s="655"/>
      <c r="J178" s="365"/>
      <c r="K178" s="366"/>
      <c r="L178" s="367"/>
      <c r="M178" s="365"/>
      <c r="N178" s="368"/>
      <c r="O178" s="655"/>
      <c r="P178" s="365"/>
      <c r="Q178" s="366"/>
      <c r="R178" s="367"/>
      <c r="S178" s="365"/>
      <c r="T178" s="368"/>
      <c r="U178" s="655"/>
      <c r="V178" s="365"/>
      <c r="W178" s="366"/>
      <c r="X178" s="364"/>
      <c r="Y178" s="365"/>
      <c r="Z178" s="368"/>
      <c r="AA178" s="655"/>
      <c r="AB178" s="365"/>
      <c r="AC178" s="366"/>
      <c r="AD178" s="364"/>
      <c r="AE178" s="365"/>
      <c r="AF178" s="368"/>
      <c r="AG178" s="655"/>
      <c r="AH178" s="365"/>
      <c r="AI178" s="366"/>
      <c r="AJ178" s="364"/>
      <c r="AK178" s="365"/>
      <c r="AL178" s="368"/>
      <c r="AM178" s="655"/>
      <c r="AN178" s="365"/>
      <c r="AO178" s="366"/>
      <c r="AP178" s="369" t="s">
        <v>713</v>
      </c>
      <c r="AQ178" s="481"/>
      <c r="AR178" s="380"/>
      <c r="AS178" s="653" t="s">
        <v>7472</v>
      </c>
      <c r="AT178" s="353"/>
      <c r="AU178" s="382">
        <v>0.0</v>
      </c>
      <c r="AV178" s="657">
        <v>100.0</v>
      </c>
      <c r="AW178" s="382">
        <v>0.0</v>
      </c>
      <c r="AX178" s="658">
        <v>100.0</v>
      </c>
      <c r="AY178" s="393" t="s">
        <v>3049</v>
      </c>
    </row>
    <row r="179">
      <c r="A179" s="554" t="s">
        <v>7115</v>
      </c>
      <c r="B179" s="480" t="s">
        <v>5138</v>
      </c>
      <c r="C179" s="433">
        <v>46175.0</v>
      </c>
      <c r="D179" s="434" t="s">
        <v>8397</v>
      </c>
      <c r="E179" s="363" t="s">
        <v>8398</v>
      </c>
      <c r="F179" s="367"/>
      <c r="G179" s="365">
        <v>1.0</v>
      </c>
      <c r="H179" s="368"/>
      <c r="I179" s="655"/>
      <c r="J179" s="365"/>
      <c r="K179" s="366"/>
      <c r="L179" s="367"/>
      <c r="M179" s="365"/>
      <c r="N179" s="368"/>
      <c r="O179" s="655"/>
      <c r="P179" s="365"/>
      <c r="Q179" s="366"/>
      <c r="R179" s="367"/>
      <c r="S179" s="365"/>
      <c r="T179" s="368"/>
      <c r="U179" s="655"/>
      <c r="V179" s="365"/>
      <c r="W179" s="366"/>
      <c r="X179" s="364"/>
      <c r="Y179" s="365"/>
      <c r="Z179" s="368"/>
      <c r="AA179" s="655"/>
      <c r="AB179" s="365"/>
      <c r="AC179" s="366"/>
      <c r="AD179" s="364"/>
      <c r="AE179" s="365"/>
      <c r="AF179" s="368"/>
      <c r="AG179" s="655"/>
      <c r="AH179" s="365"/>
      <c r="AI179" s="366"/>
      <c r="AJ179" s="364"/>
      <c r="AK179" s="365"/>
      <c r="AL179" s="368"/>
      <c r="AM179" s="655"/>
      <c r="AN179" s="365"/>
      <c r="AO179" s="366"/>
      <c r="AP179" s="369" t="s">
        <v>713</v>
      </c>
      <c r="AQ179" s="481"/>
      <c r="AR179" s="380" t="s">
        <v>8399</v>
      </c>
      <c r="AS179" s="653" t="s">
        <v>7472</v>
      </c>
      <c r="AT179" s="353"/>
      <c r="AU179" s="382">
        <v>3.0</v>
      </c>
      <c r="AV179" s="657">
        <v>97.0</v>
      </c>
      <c r="AW179" s="382">
        <v>0.0</v>
      </c>
      <c r="AX179" s="658">
        <v>100.0</v>
      </c>
      <c r="AY179" s="393" t="s">
        <v>3049</v>
      </c>
    </row>
    <row r="180">
      <c r="A180" s="554" t="s">
        <v>7115</v>
      </c>
      <c r="B180" s="480" t="s">
        <v>5138</v>
      </c>
      <c r="C180" s="433">
        <v>46175.0</v>
      </c>
      <c r="D180" s="434" t="s">
        <v>8400</v>
      </c>
      <c r="E180" s="363" t="s">
        <v>8401</v>
      </c>
      <c r="F180" s="367"/>
      <c r="G180" s="365"/>
      <c r="H180" s="368"/>
      <c r="I180" s="655"/>
      <c r="J180" s="365"/>
      <c r="K180" s="366"/>
      <c r="L180" s="367"/>
      <c r="M180" s="365"/>
      <c r="N180" s="368"/>
      <c r="O180" s="655"/>
      <c r="P180" s="365"/>
      <c r="Q180" s="366"/>
      <c r="R180" s="367"/>
      <c r="S180" s="365"/>
      <c r="T180" s="368"/>
      <c r="U180" s="655"/>
      <c r="V180" s="365"/>
      <c r="W180" s="366"/>
      <c r="X180" s="364"/>
      <c r="Y180" s="365"/>
      <c r="Z180" s="368"/>
      <c r="AA180" s="655"/>
      <c r="AB180" s="365"/>
      <c r="AC180" s="366"/>
      <c r="AD180" s="364"/>
      <c r="AE180" s="365"/>
      <c r="AF180" s="368"/>
      <c r="AG180" s="655"/>
      <c r="AH180" s="365"/>
      <c r="AI180" s="366"/>
      <c r="AJ180" s="364"/>
      <c r="AK180" s="365"/>
      <c r="AL180" s="368"/>
      <c r="AM180" s="655"/>
      <c r="AN180" s="365"/>
      <c r="AO180" s="366"/>
      <c r="AP180" s="369" t="s">
        <v>2208</v>
      </c>
      <c r="AQ180" s="481"/>
      <c r="AR180" s="380"/>
      <c r="AS180" s="653" t="s">
        <v>7472</v>
      </c>
      <c r="AT180" s="353"/>
      <c r="AU180" s="382">
        <v>0.0</v>
      </c>
      <c r="AV180" s="657">
        <v>100.0</v>
      </c>
      <c r="AW180" s="382">
        <v>0.0</v>
      </c>
      <c r="AX180" s="658">
        <v>100.0</v>
      </c>
      <c r="AY180" s="393" t="s">
        <v>3049</v>
      </c>
    </row>
    <row r="181">
      <c r="A181" s="554" t="s">
        <v>7115</v>
      </c>
      <c r="B181" s="480" t="s">
        <v>5138</v>
      </c>
      <c r="C181" s="433">
        <v>46175.0</v>
      </c>
      <c r="D181" s="434" t="s">
        <v>8402</v>
      </c>
      <c r="E181" s="363" t="s">
        <v>8403</v>
      </c>
      <c r="F181" s="367"/>
      <c r="G181" s="365"/>
      <c r="H181" s="368"/>
      <c r="I181" s="655"/>
      <c r="J181" s="365"/>
      <c r="K181" s="366"/>
      <c r="L181" s="367"/>
      <c r="M181" s="365"/>
      <c r="N181" s="368"/>
      <c r="O181" s="655"/>
      <c r="P181" s="365"/>
      <c r="Q181" s="366"/>
      <c r="R181" s="367"/>
      <c r="S181" s="365"/>
      <c r="T181" s="368"/>
      <c r="U181" s="655"/>
      <c r="V181" s="365"/>
      <c r="W181" s="366"/>
      <c r="X181" s="364"/>
      <c r="Y181" s="365"/>
      <c r="Z181" s="368"/>
      <c r="AA181" s="655"/>
      <c r="AB181" s="365"/>
      <c r="AC181" s="366"/>
      <c r="AD181" s="364"/>
      <c r="AE181" s="365"/>
      <c r="AF181" s="368"/>
      <c r="AG181" s="655"/>
      <c r="AH181" s="365"/>
      <c r="AI181" s="366"/>
      <c r="AJ181" s="364"/>
      <c r="AK181" s="365"/>
      <c r="AL181" s="368"/>
      <c r="AM181" s="655"/>
      <c r="AN181" s="365"/>
      <c r="AO181" s="366"/>
      <c r="AP181" s="369" t="s">
        <v>2208</v>
      </c>
      <c r="AQ181" s="481"/>
      <c r="AR181" s="380"/>
      <c r="AS181" s="653" t="s">
        <v>7472</v>
      </c>
      <c r="AT181" s="353"/>
      <c r="AU181" s="382">
        <v>0.0</v>
      </c>
      <c r="AV181" s="657">
        <v>100.0</v>
      </c>
      <c r="AW181" s="382">
        <v>0.0</v>
      </c>
      <c r="AX181" s="658">
        <v>100.0</v>
      </c>
      <c r="AY181" s="393" t="s">
        <v>3049</v>
      </c>
    </row>
    <row r="182">
      <c r="A182" s="554" t="s">
        <v>7115</v>
      </c>
      <c r="B182" s="480" t="s">
        <v>5138</v>
      </c>
      <c r="C182" s="433">
        <v>46175.0</v>
      </c>
      <c r="D182" s="434" t="s">
        <v>8404</v>
      </c>
      <c r="E182" s="363" t="s">
        <v>8405</v>
      </c>
      <c r="F182" s="367"/>
      <c r="G182" s="365"/>
      <c r="H182" s="368"/>
      <c r="I182" s="655"/>
      <c r="J182" s="365"/>
      <c r="K182" s="366"/>
      <c r="L182" s="367"/>
      <c r="M182" s="365"/>
      <c r="N182" s="368"/>
      <c r="O182" s="655"/>
      <c r="P182" s="365"/>
      <c r="Q182" s="366"/>
      <c r="R182" s="367"/>
      <c r="S182" s="365"/>
      <c r="T182" s="368"/>
      <c r="U182" s="655"/>
      <c r="V182" s="365"/>
      <c r="W182" s="366"/>
      <c r="X182" s="364"/>
      <c r="Y182" s="365"/>
      <c r="Z182" s="368"/>
      <c r="AA182" s="655"/>
      <c r="AB182" s="365"/>
      <c r="AC182" s="366"/>
      <c r="AD182" s="364"/>
      <c r="AE182" s="365"/>
      <c r="AF182" s="368"/>
      <c r="AG182" s="655"/>
      <c r="AH182" s="365"/>
      <c r="AI182" s="366"/>
      <c r="AJ182" s="364"/>
      <c r="AK182" s="365"/>
      <c r="AL182" s="368"/>
      <c r="AM182" s="655"/>
      <c r="AN182" s="365"/>
      <c r="AO182" s="366"/>
      <c r="AP182" s="369" t="s">
        <v>801</v>
      </c>
      <c r="AQ182" s="481"/>
      <c r="AR182" s="380"/>
      <c r="AS182" s="653" t="s">
        <v>7472</v>
      </c>
      <c r="AT182" s="353"/>
      <c r="AU182" s="382">
        <v>0.0</v>
      </c>
      <c r="AV182" s="657">
        <v>100.0</v>
      </c>
      <c r="AW182" s="382">
        <v>0.0</v>
      </c>
      <c r="AX182" s="658">
        <v>100.0</v>
      </c>
      <c r="AY182" s="393" t="s">
        <v>3049</v>
      </c>
    </row>
    <row r="183">
      <c r="A183" s="554" t="s">
        <v>7115</v>
      </c>
      <c r="B183" s="480" t="s">
        <v>5138</v>
      </c>
      <c r="C183" s="433">
        <v>46175.0</v>
      </c>
      <c r="D183" s="434" t="s">
        <v>8406</v>
      </c>
      <c r="E183" s="363" t="s">
        <v>8407</v>
      </c>
      <c r="F183" s="367"/>
      <c r="G183" s="365"/>
      <c r="H183" s="368"/>
      <c r="I183" s="655"/>
      <c r="J183" s="365"/>
      <c r="K183" s="366"/>
      <c r="L183" s="367"/>
      <c r="M183" s="365"/>
      <c r="N183" s="368"/>
      <c r="O183" s="655"/>
      <c r="P183" s="365"/>
      <c r="Q183" s="366"/>
      <c r="R183" s="367"/>
      <c r="S183" s="365"/>
      <c r="T183" s="368"/>
      <c r="U183" s="655"/>
      <c r="V183" s="365"/>
      <c r="W183" s="366"/>
      <c r="X183" s="364"/>
      <c r="Y183" s="365"/>
      <c r="Z183" s="368"/>
      <c r="AA183" s="655"/>
      <c r="AB183" s="365"/>
      <c r="AC183" s="366"/>
      <c r="AD183" s="364"/>
      <c r="AE183" s="365"/>
      <c r="AF183" s="368"/>
      <c r="AG183" s="655"/>
      <c r="AH183" s="365"/>
      <c r="AI183" s="366"/>
      <c r="AJ183" s="364"/>
      <c r="AK183" s="365"/>
      <c r="AL183" s="368"/>
      <c r="AM183" s="655"/>
      <c r="AN183" s="365"/>
      <c r="AO183" s="366"/>
      <c r="AP183" s="369" t="s">
        <v>801</v>
      </c>
      <c r="AQ183" s="481"/>
      <c r="AR183" s="372"/>
      <c r="AS183" s="653" t="s">
        <v>7472</v>
      </c>
      <c r="AT183" s="353"/>
      <c r="AU183" s="382">
        <v>0.0</v>
      </c>
      <c r="AV183" s="657">
        <v>100.0</v>
      </c>
      <c r="AW183" s="382">
        <v>0.0</v>
      </c>
      <c r="AX183" s="658">
        <v>100.0</v>
      </c>
      <c r="AY183" s="393" t="s">
        <v>3049</v>
      </c>
    </row>
    <row r="184">
      <c r="A184" s="554" t="s">
        <v>7115</v>
      </c>
      <c r="B184" s="480" t="s">
        <v>5138</v>
      </c>
      <c r="C184" s="433">
        <v>46175.0</v>
      </c>
      <c r="D184" s="434" t="s">
        <v>8408</v>
      </c>
      <c r="E184" s="363" t="s">
        <v>8409</v>
      </c>
      <c r="F184" s="367"/>
      <c r="G184" s="365">
        <v>1.0</v>
      </c>
      <c r="H184" s="368"/>
      <c r="I184" s="655"/>
      <c r="J184" s="365"/>
      <c r="K184" s="366"/>
      <c r="L184" s="367"/>
      <c r="M184" s="365"/>
      <c r="N184" s="368"/>
      <c r="O184" s="655"/>
      <c r="P184" s="365"/>
      <c r="Q184" s="366"/>
      <c r="R184" s="367"/>
      <c r="S184" s="365"/>
      <c r="T184" s="368"/>
      <c r="U184" s="655"/>
      <c r="V184" s="365"/>
      <c r="W184" s="366"/>
      <c r="X184" s="364"/>
      <c r="Y184" s="365"/>
      <c r="Z184" s="368"/>
      <c r="AA184" s="655"/>
      <c r="AB184" s="365"/>
      <c r="AC184" s="366"/>
      <c r="AD184" s="364"/>
      <c r="AE184" s="365"/>
      <c r="AF184" s="368"/>
      <c r="AG184" s="655"/>
      <c r="AH184" s="365"/>
      <c r="AI184" s="366"/>
      <c r="AJ184" s="364"/>
      <c r="AK184" s="365"/>
      <c r="AL184" s="368"/>
      <c r="AM184" s="655"/>
      <c r="AN184" s="365"/>
      <c r="AO184" s="366"/>
      <c r="AP184" s="369" t="s">
        <v>765</v>
      </c>
      <c r="AQ184" s="481"/>
      <c r="AR184" s="380" t="s">
        <v>8399</v>
      </c>
      <c r="AS184" s="653" t="s">
        <v>7472</v>
      </c>
      <c r="AT184" s="353"/>
      <c r="AU184" s="382">
        <v>3.0</v>
      </c>
      <c r="AV184" s="657">
        <v>97.0</v>
      </c>
      <c r="AW184" s="382">
        <v>0.0</v>
      </c>
      <c r="AX184" s="658">
        <v>100.0</v>
      </c>
      <c r="AY184" s="393" t="s">
        <v>3049</v>
      </c>
    </row>
    <row r="185">
      <c r="A185" s="554" t="s">
        <v>7115</v>
      </c>
      <c r="B185" s="480" t="s">
        <v>5138</v>
      </c>
      <c r="C185" s="433">
        <v>46175.0</v>
      </c>
      <c r="D185" s="434" t="s">
        <v>8410</v>
      </c>
      <c r="E185" s="363" t="s">
        <v>8411</v>
      </c>
      <c r="F185" s="367"/>
      <c r="G185" s="365"/>
      <c r="H185" s="368"/>
      <c r="I185" s="655"/>
      <c r="J185" s="365"/>
      <c r="K185" s="366"/>
      <c r="L185" s="367"/>
      <c r="M185" s="365"/>
      <c r="N185" s="368"/>
      <c r="O185" s="655"/>
      <c r="P185" s="365"/>
      <c r="Q185" s="366"/>
      <c r="R185" s="367"/>
      <c r="S185" s="365"/>
      <c r="T185" s="368"/>
      <c r="U185" s="655"/>
      <c r="V185" s="365"/>
      <c r="W185" s="366"/>
      <c r="X185" s="364"/>
      <c r="Y185" s="365"/>
      <c r="Z185" s="368"/>
      <c r="AA185" s="655"/>
      <c r="AB185" s="365"/>
      <c r="AC185" s="366"/>
      <c r="AD185" s="364"/>
      <c r="AE185" s="365"/>
      <c r="AF185" s="368"/>
      <c r="AG185" s="655"/>
      <c r="AH185" s="365"/>
      <c r="AI185" s="366"/>
      <c r="AJ185" s="364"/>
      <c r="AK185" s="365"/>
      <c r="AL185" s="368"/>
      <c r="AM185" s="655"/>
      <c r="AN185" s="365"/>
      <c r="AO185" s="366"/>
      <c r="AP185" s="369" t="s">
        <v>765</v>
      </c>
      <c r="AQ185" s="481"/>
      <c r="AR185" s="380"/>
      <c r="AS185" s="653" t="s">
        <v>7472</v>
      </c>
      <c r="AT185" s="353"/>
      <c r="AU185" s="382">
        <v>0.0</v>
      </c>
      <c r="AV185" s="657">
        <v>100.0</v>
      </c>
      <c r="AW185" s="382">
        <v>0.0</v>
      </c>
      <c r="AX185" s="658">
        <v>100.0</v>
      </c>
      <c r="AY185" s="393" t="s">
        <v>3049</v>
      </c>
    </row>
    <row r="186">
      <c r="A186" s="554" t="s">
        <v>7115</v>
      </c>
      <c r="B186" s="480" t="s">
        <v>5138</v>
      </c>
      <c r="C186" s="433">
        <v>46175.0</v>
      </c>
      <c r="D186" s="434" t="s">
        <v>8412</v>
      </c>
      <c r="E186" s="363" t="s">
        <v>8413</v>
      </c>
      <c r="F186" s="367"/>
      <c r="G186" s="365"/>
      <c r="H186" s="368"/>
      <c r="I186" s="655"/>
      <c r="J186" s="365"/>
      <c r="K186" s="366"/>
      <c r="L186" s="367"/>
      <c r="M186" s="365"/>
      <c r="N186" s="368"/>
      <c r="O186" s="655"/>
      <c r="P186" s="365"/>
      <c r="Q186" s="366"/>
      <c r="R186" s="367"/>
      <c r="S186" s="365"/>
      <c r="T186" s="368"/>
      <c r="U186" s="655"/>
      <c r="V186" s="365"/>
      <c r="W186" s="366"/>
      <c r="X186" s="364"/>
      <c r="Y186" s="365"/>
      <c r="Z186" s="368"/>
      <c r="AA186" s="655"/>
      <c r="AB186" s="365"/>
      <c r="AC186" s="366"/>
      <c r="AD186" s="364"/>
      <c r="AE186" s="365"/>
      <c r="AF186" s="368"/>
      <c r="AG186" s="655"/>
      <c r="AH186" s="365"/>
      <c r="AI186" s="366"/>
      <c r="AJ186" s="364"/>
      <c r="AK186" s="365"/>
      <c r="AL186" s="368"/>
      <c r="AM186" s="655"/>
      <c r="AN186" s="365"/>
      <c r="AO186" s="366"/>
      <c r="AP186" s="369" t="s">
        <v>233</v>
      </c>
      <c r="AQ186" s="481"/>
      <c r="AR186" s="380"/>
      <c r="AS186" s="653" t="s">
        <v>7472</v>
      </c>
      <c r="AT186" s="353"/>
      <c r="AU186" s="382">
        <v>0.0</v>
      </c>
      <c r="AV186" s="657">
        <v>100.0</v>
      </c>
      <c r="AW186" s="382">
        <v>0.0</v>
      </c>
      <c r="AX186" s="658">
        <v>100.0</v>
      </c>
      <c r="AY186" s="393" t="s">
        <v>3049</v>
      </c>
    </row>
    <row r="187">
      <c r="A187" s="554" t="s">
        <v>7115</v>
      </c>
      <c r="B187" s="480" t="s">
        <v>5138</v>
      </c>
      <c r="C187" s="433">
        <v>46175.0</v>
      </c>
      <c r="D187" s="434" t="s">
        <v>8414</v>
      </c>
      <c r="E187" s="363" t="s">
        <v>8415</v>
      </c>
      <c r="F187" s="367"/>
      <c r="G187" s="365"/>
      <c r="H187" s="368"/>
      <c r="I187" s="655"/>
      <c r="J187" s="365"/>
      <c r="K187" s="366"/>
      <c r="L187" s="367"/>
      <c r="M187" s="365"/>
      <c r="N187" s="368"/>
      <c r="O187" s="655"/>
      <c r="P187" s="365"/>
      <c r="Q187" s="366"/>
      <c r="R187" s="367"/>
      <c r="S187" s="365"/>
      <c r="T187" s="368"/>
      <c r="U187" s="655"/>
      <c r="V187" s="365"/>
      <c r="W187" s="366"/>
      <c r="X187" s="364"/>
      <c r="Y187" s="365"/>
      <c r="Z187" s="368"/>
      <c r="AA187" s="655"/>
      <c r="AB187" s="365"/>
      <c r="AC187" s="366"/>
      <c r="AD187" s="364"/>
      <c r="AE187" s="365"/>
      <c r="AF187" s="368"/>
      <c r="AG187" s="655"/>
      <c r="AH187" s="365"/>
      <c r="AI187" s="366"/>
      <c r="AJ187" s="364"/>
      <c r="AK187" s="365"/>
      <c r="AL187" s="368"/>
      <c r="AM187" s="655"/>
      <c r="AN187" s="365"/>
      <c r="AO187" s="366"/>
      <c r="AP187" s="369" t="s">
        <v>233</v>
      </c>
      <c r="AQ187" s="481"/>
      <c r="AR187" s="372"/>
      <c r="AS187" s="653" t="s">
        <v>7472</v>
      </c>
      <c r="AT187" s="353"/>
      <c r="AU187" s="382">
        <v>0.0</v>
      </c>
      <c r="AV187" s="657">
        <v>100.0</v>
      </c>
      <c r="AW187" s="382">
        <v>0.0</v>
      </c>
      <c r="AX187" s="658">
        <v>100.0</v>
      </c>
      <c r="AY187" s="393" t="s">
        <v>3049</v>
      </c>
    </row>
    <row r="188">
      <c r="A188" s="554" t="s">
        <v>7115</v>
      </c>
      <c r="B188" s="480" t="s">
        <v>5138</v>
      </c>
      <c r="C188" s="433">
        <v>46175.0</v>
      </c>
      <c r="D188" s="434" t="s">
        <v>8416</v>
      </c>
      <c r="E188" s="363" t="s">
        <v>8417</v>
      </c>
      <c r="F188" s="367"/>
      <c r="G188" s="365"/>
      <c r="H188" s="368"/>
      <c r="I188" s="655"/>
      <c r="J188" s="365"/>
      <c r="K188" s="366"/>
      <c r="L188" s="367"/>
      <c r="M188" s="365"/>
      <c r="N188" s="368"/>
      <c r="O188" s="655"/>
      <c r="P188" s="365"/>
      <c r="Q188" s="366"/>
      <c r="R188" s="367"/>
      <c r="S188" s="365"/>
      <c r="T188" s="368"/>
      <c r="U188" s="655"/>
      <c r="V188" s="365"/>
      <c r="W188" s="366"/>
      <c r="X188" s="364"/>
      <c r="Y188" s="365"/>
      <c r="Z188" s="368"/>
      <c r="AA188" s="655"/>
      <c r="AB188" s="365"/>
      <c r="AC188" s="366"/>
      <c r="AD188" s="364"/>
      <c r="AE188" s="365"/>
      <c r="AF188" s="368"/>
      <c r="AG188" s="655"/>
      <c r="AH188" s="365"/>
      <c r="AI188" s="366"/>
      <c r="AJ188" s="364"/>
      <c r="AK188" s="365"/>
      <c r="AL188" s="368"/>
      <c r="AM188" s="655"/>
      <c r="AN188" s="365"/>
      <c r="AO188" s="366"/>
      <c r="AP188" s="369" t="s">
        <v>264</v>
      </c>
      <c r="AQ188" s="481"/>
      <c r="AR188" s="372"/>
      <c r="AS188" s="653" t="s">
        <v>7472</v>
      </c>
      <c r="AT188" s="353"/>
      <c r="AU188" s="382">
        <v>0.0</v>
      </c>
      <c r="AV188" s="657">
        <v>100.0</v>
      </c>
      <c r="AW188" s="382">
        <v>0.0</v>
      </c>
      <c r="AX188" s="658">
        <v>100.0</v>
      </c>
      <c r="AY188" s="393" t="s">
        <v>3049</v>
      </c>
    </row>
    <row r="189">
      <c r="A189" s="554" t="s">
        <v>7115</v>
      </c>
      <c r="B189" s="482" t="s">
        <v>5138</v>
      </c>
      <c r="C189" s="433">
        <v>46175.0</v>
      </c>
      <c r="D189" s="434" t="s">
        <v>8418</v>
      </c>
      <c r="E189" s="363" t="s">
        <v>8419</v>
      </c>
      <c r="F189" s="367"/>
      <c r="G189" s="365"/>
      <c r="H189" s="368"/>
      <c r="I189" s="655"/>
      <c r="J189" s="365"/>
      <c r="K189" s="366"/>
      <c r="L189" s="367"/>
      <c r="M189" s="365"/>
      <c r="N189" s="368"/>
      <c r="O189" s="655"/>
      <c r="P189" s="365"/>
      <c r="Q189" s="366"/>
      <c r="R189" s="367"/>
      <c r="S189" s="365"/>
      <c r="T189" s="368"/>
      <c r="U189" s="655"/>
      <c r="V189" s="365"/>
      <c r="W189" s="366"/>
      <c r="X189" s="364"/>
      <c r="Y189" s="365"/>
      <c r="Z189" s="368"/>
      <c r="AA189" s="655"/>
      <c r="AB189" s="365"/>
      <c r="AC189" s="366"/>
      <c r="AD189" s="364"/>
      <c r="AE189" s="365"/>
      <c r="AF189" s="368"/>
      <c r="AG189" s="655"/>
      <c r="AH189" s="365"/>
      <c r="AI189" s="366"/>
      <c r="AJ189" s="364"/>
      <c r="AK189" s="365"/>
      <c r="AL189" s="368"/>
      <c r="AM189" s="655"/>
      <c r="AN189" s="365"/>
      <c r="AO189" s="366"/>
      <c r="AP189" s="369" t="s">
        <v>264</v>
      </c>
      <c r="AQ189" s="481"/>
      <c r="AR189" s="372"/>
      <c r="AS189" s="653" t="s">
        <v>7472</v>
      </c>
      <c r="AT189" s="353"/>
      <c r="AU189" s="382">
        <v>0.0</v>
      </c>
      <c r="AV189" s="657">
        <v>100.0</v>
      </c>
      <c r="AW189" s="382">
        <v>0.0</v>
      </c>
      <c r="AX189" s="658">
        <v>100.0</v>
      </c>
      <c r="AY189" s="393" t="s">
        <v>3049</v>
      </c>
    </row>
    <row r="190">
      <c r="A190" s="554" t="s">
        <v>7115</v>
      </c>
      <c r="B190" s="480" t="s">
        <v>5138</v>
      </c>
      <c r="C190" s="433">
        <v>46175.0</v>
      </c>
      <c r="D190" s="434" t="s">
        <v>8420</v>
      </c>
      <c r="E190" s="363" t="s">
        <v>8421</v>
      </c>
      <c r="F190" s="367"/>
      <c r="G190" s="365"/>
      <c r="H190" s="368"/>
      <c r="I190" s="655"/>
      <c r="J190" s="365"/>
      <c r="K190" s="366"/>
      <c r="L190" s="367"/>
      <c r="M190" s="365"/>
      <c r="N190" s="368"/>
      <c r="O190" s="655"/>
      <c r="P190" s="365"/>
      <c r="Q190" s="366"/>
      <c r="R190" s="367"/>
      <c r="S190" s="365"/>
      <c r="T190" s="368"/>
      <c r="U190" s="655"/>
      <c r="V190" s="365"/>
      <c r="W190" s="366"/>
      <c r="X190" s="364"/>
      <c r="Y190" s="365"/>
      <c r="Z190" s="368"/>
      <c r="AA190" s="655"/>
      <c r="AB190" s="365"/>
      <c r="AC190" s="366"/>
      <c r="AD190" s="364"/>
      <c r="AE190" s="365"/>
      <c r="AF190" s="368"/>
      <c r="AG190" s="655"/>
      <c r="AH190" s="365"/>
      <c r="AI190" s="366"/>
      <c r="AJ190" s="364"/>
      <c r="AK190" s="365"/>
      <c r="AL190" s="368"/>
      <c r="AM190" s="655"/>
      <c r="AN190" s="365"/>
      <c r="AO190" s="366"/>
      <c r="AP190" s="369" t="s">
        <v>2720</v>
      </c>
      <c r="AQ190" s="481"/>
      <c r="AR190" s="380"/>
      <c r="AS190" s="653" t="s">
        <v>7472</v>
      </c>
      <c r="AT190" s="353"/>
      <c r="AU190" s="382">
        <v>0.0</v>
      </c>
      <c r="AV190" s="657">
        <v>100.0</v>
      </c>
      <c r="AW190" s="382">
        <v>0.0</v>
      </c>
      <c r="AX190" s="658">
        <v>100.0</v>
      </c>
      <c r="AY190" s="393" t="s">
        <v>3049</v>
      </c>
    </row>
    <row r="191">
      <c r="A191" s="554" t="s">
        <v>7115</v>
      </c>
      <c r="B191" s="480" t="s">
        <v>5138</v>
      </c>
      <c r="C191" s="433">
        <v>46175.0</v>
      </c>
      <c r="D191" s="434" t="s">
        <v>8422</v>
      </c>
      <c r="E191" s="363" t="s">
        <v>8423</v>
      </c>
      <c r="F191" s="367"/>
      <c r="G191" s="365"/>
      <c r="H191" s="368"/>
      <c r="I191" s="655"/>
      <c r="J191" s="365"/>
      <c r="K191" s="366"/>
      <c r="L191" s="367"/>
      <c r="M191" s="365"/>
      <c r="N191" s="368"/>
      <c r="O191" s="655"/>
      <c r="P191" s="365"/>
      <c r="Q191" s="366"/>
      <c r="R191" s="367"/>
      <c r="S191" s="365"/>
      <c r="T191" s="368"/>
      <c r="U191" s="655"/>
      <c r="V191" s="365"/>
      <c r="W191" s="366"/>
      <c r="X191" s="364"/>
      <c r="Y191" s="365">
        <v>1.0</v>
      </c>
      <c r="Z191" s="368"/>
      <c r="AA191" s="655"/>
      <c r="AB191" s="365"/>
      <c r="AC191" s="366"/>
      <c r="AD191" s="364"/>
      <c r="AE191" s="365"/>
      <c r="AF191" s="368"/>
      <c r="AG191" s="655"/>
      <c r="AH191" s="365"/>
      <c r="AI191" s="366"/>
      <c r="AJ191" s="364"/>
      <c r="AK191" s="365"/>
      <c r="AL191" s="368"/>
      <c r="AM191" s="655"/>
      <c r="AN191" s="365"/>
      <c r="AO191" s="366"/>
      <c r="AP191" s="369" t="s">
        <v>2720</v>
      </c>
      <c r="AQ191" s="481"/>
      <c r="AR191" s="380" t="s">
        <v>8424</v>
      </c>
      <c r="AS191" s="653" t="s">
        <v>7472</v>
      </c>
      <c r="AT191" s="353"/>
      <c r="AU191" s="382">
        <v>3.0</v>
      </c>
      <c r="AV191" s="657">
        <v>97.0</v>
      </c>
      <c r="AW191" s="382">
        <v>0.0</v>
      </c>
      <c r="AX191" s="658">
        <v>100.0</v>
      </c>
      <c r="AY191" s="393" t="s">
        <v>3049</v>
      </c>
    </row>
    <row r="192">
      <c r="A192" s="554" t="s">
        <v>7115</v>
      </c>
      <c r="B192" s="480" t="s">
        <v>5138</v>
      </c>
      <c r="C192" s="433">
        <v>46175.0</v>
      </c>
      <c r="D192" s="434" t="s">
        <v>8425</v>
      </c>
      <c r="E192" s="363" t="s">
        <v>8426</v>
      </c>
      <c r="F192" s="367"/>
      <c r="G192" s="365"/>
      <c r="H192" s="368"/>
      <c r="I192" s="655"/>
      <c r="J192" s="365"/>
      <c r="K192" s="366"/>
      <c r="L192" s="367"/>
      <c r="M192" s="365"/>
      <c r="N192" s="368"/>
      <c r="O192" s="655"/>
      <c r="P192" s="365"/>
      <c r="Q192" s="366"/>
      <c r="R192" s="367"/>
      <c r="S192" s="365"/>
      <c r="T192" s="368"/>
      <c r="U192" s="655"/>
      <c r="V192" s="365"/>
      <c r="W192" s="366"/>
      <c r="X192" s="364"/>
      <c r="Y192" s="365"/>
      <c r="Z192" s="368"/>
      <c r="AA192" s="655"/>
      <c r="AB192" s="365"/>
      <c r="AC192" s="366"/>
      <c r="AD192" s="364"/>
      <c r="AE192" s="365"/>
      <c r="AF192" s="368"/>
      <c r="AG192" s="655"/>
      <c r="AH192" s="365"/>
      <c r="AI192" s="366"/>
      <c r="AJ192" s="364"/>
      <c r="AK192" s="365"/>
      <c r="AL192" s="368"/>
      <c r="AM192" s="655"/>
      <c r="AN192" s="365"/>
      <c r="AO192" s="366"/>
      <c r="AP192" s="369" t="s">
        <v>497</v>
      </c>
      <c r="AQ192" s="481"/>
      <c r="AR192" s="380"/>
      <c r="AS192" s="653" t="s">
        <v>7472</v>
      </c>
      <c r="AT192" s="353"/>
      <c r="AU192" s="382">
        <v>0.0</v>
      </c>
      <c r="AV192" s="657">
        <v>100.0</v>
      </c>
      <c r="AW192" s="382">
        <v>0.0</v>
      </c>
      <c r="AX192" s="658">
        <v>100.0</v>
      </c>
      <c r="AY192" s="393" t="s">
        <v>3049</v>
      </c>
    </row>
    <row r="193">
      <c r="A193" s="554" t="s">
        <v>7115</v>
      </c>
      <c r="B193" s="480" t="s">
        <v>5138</v>
      </c>
      <c r="C193" s="433">
        <v>46175.0</v>
      </c>
      <c r="D193" s="434" t="s">
        <v>8427</v>
      </c>
      <c r="E193" s="363" t="s">
        <v>8428</v>
      </c>
      <c r="F193" s="367"/>
      <c r="G193" s="365"/>
      <c r="H193" s="368"/>
      <c r="I193" s="655"/>
      <c r="J193" s="365"/>
      <c r="K193" s="366"/>
      <c r="L193" s="367"/>
      <c r="M193" s="365"/>
      <c r="N193" s="368"/>
      <c r="O193" s="655"/>
      <c r="P193" s="365"/>
      <c r="Q193" s="366"/>
      <c r="R193" s="367"/>
      <c r="S193" s="365"/>
      <c r="T193" s="368"/>
      <c r="U193" s="655"/>
      <c r="V193" s="365"/>
      <c r="W193" s="366"/>
      <c r="X193" s="364"/>
      <c r="Y193" s="365"/>
      <c r="Z193" s="368"/>
      <c r="AA193" s="655"/>
      <c r="AB193" s="365"/>
      <c r="AC193" s="366"/>
      <c r="AD193" s="364"/>
      <c r="AE193" s="365"/>
      <c r="AF193" s="368"/>
      <c r="AG193" s="655"/>
      <c r="AH193" s="365"/>
      <c r="AI193" s="366"/>
      <c r="AJ193" s="364"/>
      <c r="AK193" s="365"/>
      <c r="AL193" s="368"/>
      <c r="AM193" s="655"/>
      <c r="AN193" s="365"/>
      <c r="AO193" s="366"/>
      <c r="AP193" s="369" t="s">
        <v>497</v>
      </c>
      <c r="AQ193" s="506"/>
      <c r="AR193" s="380"/>
      <c r="AS193" s="653" t="s">
        <v>7472</v>
      </c>
      <c r="AT193" s="353"/>
      <c r="AU193" s="382">
        <v>0.0</v>
      </c>
      <c r="AV193" s="657">
        <v>100.0</v>
      </c>
      <c r="AW193" s="382">
        <v>0.0</v>
      </c>
      <c r="AX193" s="658">
        <v>100.0</v>
      </c>
      <c r="AY193" s="393" t="s">
        <v>3049</v>
      </c>
    </row>
    <row r="194">
      <c r="A194" s="554" t="s">
        <v>7115</v>
      </c>
      <c r="B194" s="480" t="s">
        <v>5138</v>
      </c>
      <c r="C194" s="433">
        <v>46175.0</v>
      </c>
      <c r="D194" s="434" t="s">
        <v>8429</v>
      </c>
      <c r="E194" s="363" t="s">
        <v>8430</v>
      </c>
      <c r="F194" s="367"/>
      <c r="G194" s="365"/>
      <c r="H194" s="368"/>
      <c r="I194" s="655"/>
      <c r="J194" s="365"/>
      <c r="K194" s="366"/>
      <c r="L194" s="367"/>
      <c r="M194" s="365"/>
      <c r="N194" s="368"/>
      <c r="O194" s="655"/>
      <c r="P194" s="365"/>
      <c r="Q194" s="366"/>
      <c r="R194" s="367"/>
      <c r="S194" s="365"/>
      <c r="T194" s="368"/>
      <c r="U194" s="655"/>
      <c r="V194" s="365"/>
      <c r="W194" s="366"/>
      <c r="X194" s="364"/>
      <c r="Y194" s="365"/>
      <c r="Z194" s="368"/>
      <c r="AA194" s="655"/>
      <c r="AB194" s="365"/>
      <c r="AC194" s="366"/>
      <c r="AD194" s="364"/>
      <c r="AE194" s="365"/>
      <c r="AF194" s="368"/>
      <c r="AG194" s="655"/>
      <c r="AH194" s="365"/>
      <c r="AI194" s="366"/>
      <c r="AJ194" s="364"/>
      <c r="AK194" s="365"/>
      <c r="AL194" s="368"/>
      <c r="AM194" s="655"/>
      <c r="AN194" s="365"/>
      <c r="AO194" s="366"/>
      <c r="AP194" s="369" t="s">
        <v>1479</v>
      </c>
      <c r="AQ194" s="481"/>
      <c r="AR194" s="372"/>
      <c r="AS194" s="653" t="s">
        <v>7472</v>
      </c>
      <c r="AT194" s="353"/>
      <c r="AU194" s="382">
        <v>0.0</v>
      </c>
      <c r="AV194" s="657">
        <v>100.0</v>
      </c>
      <c r="AW194" s="382">
        <v>0.0</v>
      </c>
      <c r="AX194" s="658">
        <v>100.0</v>
      </c>
      <c r="AY194" s="393" t="s">
        <v>3049</v>
      </c>
    </row>
    <row r="195">
      <c r="A195" s="554" t="s">
        <v>7115</v>
      </c>
      <c r="B195" s="480" t="s">
        <v>5138</v>
      </c>
      <c r="C195" s="433">
        <v>46175.0</v>
      </c>
      <c r="D195" s="434" t="s">
        <v>8431</v>
      </c>
      <c r="E195" s="363" t="s">
        <v>8432</v>
      </c>
      <c r="F195" s="367"/>
      <c r="G195" s="365"/>
      <c r="H195" s="368"/>
      <c r="I195" s="655"/>
      <c r="J195" s="365"/>
      <c r="K195" s="366"/>
      <c r="L195" s="367"/>
      <c r="M195" s="365"/>
      <c r="N195" s="368"/>
      <c r="O195" s="655"/>
      <c r="P195" s="365"/>
      <c r="Q195" s="366"/>
      <c r="R195" s="367"/>
      <c r="S195" s="365"/>
      <c r="T195" s="368"/>
      <c r="U195" s="655"/>
      <c r="V195" s="365"/>
      <c r="W195" s="366"/>
      <c r="X195" s="364"/>
      <c r="Y195" s="365"/>
      <c r="Z195" s="368"/>
      <c r="AA195" s="655"/>
      <c r="AB195" s="365"/>
      <c r="AC195" s="366"/>
      <c r="AD195" s="364"/>
      <c r="AE195" s="365"/>
      <c r="AF195" s="368"/>
      <c r="AG195" s="655"/>
      <c r="AH195" s="365"/>
      <c r="AI195" s="366"/>
      <c r="AJ195" s="364"/>
      <c r="AK195" s="365"/>
      <c r="AL195" s="368"/>
      <c r="AM195" s="655"/>
      <c r="AN195" s="365"/>
      <c r="AO195" s="366"/>
      <c r="AP195" s="369" t="s">
        <v>1479</v>
      </c>
      <c r="AQ195" s="481"/>
      <c r="AR195" s="372"/>
      <c r="AS195" s="653" t="s">
        <v>7472</v>
      </c>
      <c r="AT195" s="353"/>
      <c r="AU195" s="382">
        <v>0.0</v>
      </c>
      <c r="AV195" s="657">
        <v>100.0</v>
      </c>
      <c r="AW195" s="382">
        <v>0.0</v>
      </c>
      <c r="AX195" s="658">
        <v>100.0</v>
      </c>
      <c r="AY195" s="393" t="s">
        <v>3049</v>
      </c>
    </row>
    <row r="196">
      <c r="A196" s="554" t="s">
        <v>7115</v>
      </c>
      <c r="B196" s="480" t="s">
        <v>5138</v>
      </c>
      <c r="C196" s="433">
        <v>46175.0</v>
      </c>
      <c r="D196" s="434" t="s">
        <v>8433</v>
      </c>
      <c r="E196" s="363" t="s">
        <v>8434</v>
      </c>
      <c r="F196" s="367"/>
      <c r="G196" s="365"/>
      <c r="H196" s="368"/>
      <c r="I196" s="655"/>
      <c r="J196" s="365"/>
      <c r="K196" s="366"/>
      <c r="L196" s="367"/>
      <c r="M196" s="365"/>
      <c r="N196" s="368"/>
      <c r="O196" s="655"/>
      <c r="P196" s="365"/>
      <c r="Q196" s="366"/>
      <c r="R196" s="367"/>
      <c r="S196" s="365"/>
      <c r="T196" s="368"/>
      <c r="U196" s="655"/>
      <c r="V196" s="365"/>
      <c r="W196" s="366"/>
      <c r="X196" s="364"/>
      <c r="Y196" s="365"/>
      <c r="Z196" s="368"/>
      <c r="AA196" s="655"/>
      <c r="AB196" s="365"/>
      <c r="AC196" s="366"/>
      <c r="AD196" s="364"/>
      <c r="AE196" s="365"/>
      <c r="AF196" s="368"/>
      <c r="AG196" s="655"/>
      <c r="AH196" s="365"/>
      <c r="AI196" s="366"/>
      <c r="AJ196" s="364"/>
      <c r="AK196" s="365"/>
      <c r="AL196" s="368"/>
      <c r="AM196" s="655"/>
      <c r="AN196" s="365"/>
      <c r="AO196" s="366"/>
      <c r="AP196" s="369" t="s">
        <v>568</v>
      </c>
      <c r="AQ196" s="506"/>
      <c r="AR196" s="380"/>
      <c r="AS196" s="653" t="s">
        <v>7472</v>
      </c>
      <c r="AT196" s="353"/>
      <c r="AU196" s="382">
        <v>0.0</v>
      </c>
      <c r="AV196" s="657">
        <v>100.0</v>
      </c>
      <c r="AW196" s="382">
        <v>0.0</v>
      </c>
      <c r="AX196" s="658">
        <v>100.0</v>
      </c>
      <c r="AY196" s="393" t="s">
        <v>3049</v>
      </c>
    </row>
    <row r="197">
      <c r="A197" s="554" t="s">
        <v>7115</v>
      </c>
      <c r="B197" s="480" t="s">
        <v>5138</v>
      </c>
      <c r="C197" s="433">
        <v>46175.0</v>
      </c>
      <c r="D197" s="434" t="s">
        <v>8435</v>
      </c>
      <c r="E197" s="363" t="s">
        <v>8436</v>
      </c>
      <c r="F197" s="367"/>
      <c r="G197" s="365"/>
      <c r="H197" s="368"/>
      <c r="I197" s="655"/>
      <c r="J197" s="365"/>
      <c r="K197" s="366"/>
      <c r="L197" s="367"/>
      <c r="M197" s="365"/>
      <c r="N197" s="368"/>
      <c r="O197" s="655"/>
      <c r="P197" s="365"/>
      <c r="Q197" s="366"/>
      <c r="R197" s="367"/>
      <c r="S197" s="365"/>
      <c r="T197" s="368"/>
      <c r="U197" s="655"/>
      <c r="V197" s="365"/>
      <c r="W197" s="366"/>
      <c r="X197" s="364"/>
      <c r="Y197" s="365"/>
      <c r="Z197" s="368"/>
      <c r="AA197" s="655"/>
      <c r="AB197" s="365"/>
      <c r="AC197" s="366"/>
      <c r="AD197" s="364"/>
      <c r="AE197" s="365"/>
      <c r="AF197" s="368"/>
      <c r="AG197" s="655"/>
      <c r="AH197" s="365"/>
      <c r="AI197" s="366"/>
      <c r="AJ197" s="364"/>
      <c r="AK197" s="365"/>
      <c r="AL197" s="368"/>
      <c r="AM197" s="655"/>
      <c r="AN197" s="365"/>
      <c r="AO197" s="366"/>
      <c r="AP197" s="369" t="s">
        <v>568</v>
      </c>
      <c r="AQ197" s="506"/>
      <c r="AR197" s="372"/>
      <c r="AS197" s="653" t="s">
        <v>7472</v>
      </c>
      <c r="AT197" s="353"/>
      <c r="AU197" s="382">
        <v>0.0</v>
      </c>
      <c r="AV197" s="657">
        <v>100.0</v>
      </c>
      <c r="AW197" s="382">
        <v>0.0</v>
      </c>
      <c r="AX197" s="658">
        <v>100.0</v>
      </c>
      <c r="AY197" s="393" t="s">
        <v>3049</v>
      </c>
    </row>
    <row r="198">
      <c r="A198" s="554" t="s">
        <v>7115</v>
      </c>
      <c r="B198" s="480" t="s">
        <v>5138</v>
      </c>
      <c r="C198" s="433">
        <v>46175.0</v>
      </c>
      <c r="D198" s="434" t="s">
        <v>8437</v>
      </c>
      <c r="E198" s="363" t="s">
        <v>8438</v>
      </c>
      <c r="F198" s="367"/>
      <c r="G198" s="365"/>
      <c r="H198" s="368"/>
      <c r="I198" s="655"/>
      <c r="J198" s="365"/>
      <c r="K198" s="366"/>
      <c r="L198" s="367"/>
      <c r="M198" s="365"/>
      <c r="N198" s="368">
        <v>1.0</v>
      </c>
      <c r="O198" s="655"/>
      <c r="P198" s="365"/>
      <c r="Q198" s="366"/>
      <c r="R198" s="367"/>
      <c r="S198" s="365">
        <v>1.0</v>
      </c>
      <c r="T198" s="368"/>
      <c r="U198" s="655"/>
      <c r="V198" s="365"/>
      <c r="W198" s="366"/>
      <c r="X198" s="364"/>
      <c r="Y198" s="365"/>
      <c r="Z198" s="368"/>
      <c r="AA198" s="655"/>
      <c r="AB198" s="365"/>
      <c r="AC198" s="366"/>
      <c r="AD198" s="364"/>
      <c r="AE198" s="365"/>
      <c r="AF198" s="368"/>
      <c r="AG198" s="655"/>
      <c r="AH198" s="365"/>
      <c r="AI198" s="366"/>
      <c r="AJ198" s="364"/>
      <c r="AK198" s="365"/>
      <c r="AL198" s="368"/>
      <c r="AM198" s="655"/>
      <c r="AN198" s="365"/>
      <c r="AO198" s="366"/>
      <c r="AP198" s="369" t="s">
        <v>323</v>
      </c>
      <c r="AQ198" s="481"/>
      <c r="AR198" s="380" t="s">
        <v>8439</v>
      </c>
      <c r="AS198" s="653" t="s">
        <v>7472</v>
      </c>
      <c r="AT198" s="353"/>
      <c r="AU198" s="382">
        <v>5.0</v>
      </c>
      <c r="AV198" s="657">
        <v>95.0</v>
      </c>
      <c r="AW198" s="382">
        <v>0.0</v>
      </c>
      <c r="AX198" s="658">
        <v>100.0</v>
      </c>
      <c r="AY198" s="393" t="s">
        <v>3049</v>
      </c>
    </row>
    <row r="199">
      <c r="A199" s="554" t="s">
        <v>7115</v>
      </c>
      <c r="B199" s="480" t="s">
        <v>5138</v>
      </c>
      <c r="C199" s="433">
        <v>46175.0</v>
      </c>
      <c r="D199" s="434" t="s">
        <v>8440</v>
      </c>
      <c r="E199" s="363" t="s">
        <v>8441</v>
      </c>
      <c r="F199" s="367"/>
      <c r="G199" s="365"/>
      <c r="H199" s="368"/>
      <c r="I199" s="655"/>
      <c r="J199" s="365"/>
      <c r="K199" s="366"/>
      <c r="L199" s="367"/>
      <c r="M199" s="365"/>
      <c r="N199" s="368"/>
      <c r="O199" s="655"/>
      <c r="P199" s="365"/>
      <c r="Q199" s="366"/>
      <c r="R199" s="367"/>
      <c r="S199" s="365"/>
      <c r="T199" s="368"/>
      <c r="U199" s="655"/>
      <c r="V199" s="365"/>
      <c r="W199" s="366"/>
      <c r="X199" s="364"/>
      <c r="Y199" s="365"/>
      <c r="Z199" s="368"/>
      <c r="AA199" s="655"/>
      <c r="AB199" s="365"/>
      <c r="AC199" s="366"/>
      <c r="AD199" s="364"/>
      <c r="AE199" s="365"/>
      <c r="AF199" s="368"/>
      <c r="AG199" s="655"/>
      <c r="AH199" s="365"/>
      <c r="AI199" s="366"/>
      <c r="AJ199" s="364"/>
      <c r="AK199" s="365"/>
      <c r="AL199" s="368"/>
      <c r="AM199" s="655"/>
      <c r="AN199" s="365"/>
      <c r="AO199" s="366"/>
      <c r="AP199" s="369" t="s">
        <v>323</v>
      </c>
      <c r="AQ199" s="481"/>
      <c r="AR199" s="380"/>
      <c r="AS199" s="653" t="s">
        <v>7472</v>
      </c>
      <c r="AT199" s="353"/>
      <c r="AU199" s="382">
        <v>0.0</v>
      </c>
      <c r="AV199" s="657">
        <v>100.0</v>
      </c>
      <c r="AW199" s="382">
        <v>0.0</v>
      </c>
      <c r="AX199" s="658">
        <v>100.0</v>
      </c>
      <c r="AY199" s="393" t="s">
        <v>3049</v>
      </c>
    </row>
    <row r="200">
      <c r="A200" s="554" t="s">
        <v>7115</v>
      </c>
      <c r="B200" s="480" t="s">
        <v>5138</v>
      </c>
      <c r="C200" s="433">
        <v>46175.0</v>
      </c>
      <c r="D200" s="434" t="s">
        <v>8442</v>
      </c>
      <c r="E200" s="363" t="s">
        <v>8443</v>
      </c>
      <c r="F200" s="367"/>
      <c r="G200" s="365"/>
      <c r="H200" s="368"/>
      <c r="I200" s="655"/>
      <c r="J200" s="365"/>
      <c r="K200" s="366"/>
      <c r="L200" s="367"/>
      <c r="M200" s="365"/>
      <c r="N200" s="368"/>
      <c r="O200" s="655"/>
      <c r="P200" s="365"/>
      <c r="Q200" s="366"/>
      <c r="R200" s="367"/>
      <c r="S200" s="365"/>
      <c r="T200" s="368"/>
      <c r="U200" s="655"/>
      <c r="V200" s="365"/>
      <c r="W200" s="366"/>
      <c r="X200" s="364"/>
      <c r="Y200" s="365"/>
      <c r="Z200" s="368"/>
      <c r="AA200" s="655"/>
      <c r="AB200" s="365"/>
      <c r="AC200" s="366"/>
      <c r="AD200" s="364"/>
      <c r="AE200" s="365"/>
      <c r="AF200" s="368"/>
      <c r="AG200" s="655"/>
      <c r="AH200" s="365"/>
      <c r="AI200" s="366"/>
      <c r="AJ200" s="364"/>
      <c r="AK200" s="365"/>
      <c r="AL200" s="368"/>
      <c r="AM200" s="655"/>
      <c r="AN200" s="365"/>
      <c r="AO200" s="366"/>
      <c r="AP200" s="369" t="s">
        <v>1443</v>
      </c>
      <c r="AQ200" s="506"/>
      <c r="AR200" s="380"/>
      <c r="AS200" s="653" t="s">
        <v>7472</v>
      </c>
      <c r="AT200" s="353"/>
      <c r="AU200" s="382">
        <v>0.0</v>
      </c>
      <c r="AV200" s="657">
        <v>100.0</v>
      </c>
      <c r="AW200" s="382">
        <v>0.0</v>
      </c>
      <c r="AX200" s="658">
        <v>100.0</v>
      </c>
      <c r="AY200" s="393" t="s">
        <v>3049</v>
      </c>
    </row>
    <row r="201">
      <c r="A201" s="554" t="s">
        <v>7115</v>
      </c>
      <c r="B201" s="480" t="s">
        <v>5138</v>
      </c>
      <c r="C201" s="433">
        <v>46175.0</v>
      </c>
      <c r="D201" s="434" t="s">
        <v>8444</v>
      </c>
      <c r="E201" s="363" t="s">
        <v>8445</v>
      </c>
      <c r="F201" s="367"/>
      <c r="G201" s="365"/>
      <c r="H201" s="368"/>
      <c r="I201" s="655"/>
      <c r="J201" s="365"/>
      <c r="K201" s="366"/>
      <c r="L201" s="367"/>
      <c r="M201" s="365"/>
      <c r="N201" s="368"/>
      <c r="O201" s="655"/>
      <c r="P201" s="365"/>
      <c r="Q201" s="366"/>
      <c r="R201" s="367"/>
      <c r="S201" s="365"/>
      <c r="T201" s="368"/>
      <c r="U201" s="655"/>
      <c r="V201" s="365"/>
      <c r="W201" s="366"/>
      <c r="X201" s="364"/>
      <c r="Y201" s="365"/>
      <c r="Z201" s="368"/>
      <c r="AA201" s="655"/>
      <c r="AB201" s="365"/>
      <c r="AC201" s="366"/>
      <c r="AD201" s="364"/>
      <c r="AE201" s="365"/>
      <c r="AF201" s="368"/>
      <c r="AG201" s="655"/>
      <c r="AH201" s="365"/>
      <c r="AI201" s="366"/>
      <c r="AJ201" s="364"/>
      <c r="AK201" s="365"/>
      <c r="AL201" s="368"/>
      <c r="AM201" s="655"/>
      <c r="AN201" s="365"/>
      <c r="AO201" s="366"/>
      <c r="AP201" s="369" t="s">
        <v>1443</v>
      </c>
      <c r="AQ201" s="481"/>
      <c r="AR201" s="380"/>
      <c r="AS201" s="653" t="s">
        <v>7472</v>
      </c>
      <c r="AT201" s="353"/>
      <c r="AU201" s="382">
        <v>0.0</v>
      </c>
      <c r="AV201" s="657">
        <v>100.0</v>
      </c>
      <c r="AW201" s="382">
        <v>0.0</v>
      </c>
      <c r="AX201" s="658">
        <v>100.0</v>
      </c>
      <c r="AY201" s="393" t="s">
        <v>3049</v>
      </c>
    </row>
    <row r="202">
      <c r="A202" s="554" t="s">
        <v>7115</v>
      </c>
      <c r="B202" s="480" t="s">
        <v>5138</v>
      </c>
      <c r="C202" s="433">
        <v>46175.0</v>
      </c>
      <c r="D202" s="434" t="s">
        <v>8446</v>
      </c>
      <c r="E202" s="363" t="s">
        <v>8447</v>
      </c>
      <c r="F202" s="367"/>
      <c r="G202" s="365"/>
      <c r="H202" s="368"/>
      <c r="I202" s="655"/>
      <c r="J202" s="365"/>
      <c r="K202" s="366"/>
      <c r="L202" s="367"/>
      <c r="M202" s="365"/>
      <c r="N202" s="368"/>
      <c r="O202" s="655"/>
      <c r="P202" s="365"/>
      <c r="Q202" s="366"/>
      <c r="R202" s="367"/>
      <c r="S202" s="365"/>
      <c r="T202" s="368"/>
      <c r="U202" s="655"/>
      <c r="V202" s="365"/>
      <c r="W202" s="366"/>
      <c r="X202" s="364"/>
      <c r="Y202" s="365"/>
      <c r="Z202" s="368"/>
      <c r="AA202" s="655"/>
      <c r="AB202" s="365"/>
      <c r="AC202" s="366"/>
      <c r="AD202" s="364"/>
      <c r="AE202" s="365"/>
      <c r="AF202" s="368"/>
      <c r="AG202" s="655"/>
      <c r="AH202" s="365"/>
      <c r="AI202" s="366"/>
      <c r="AJ202" s="364"/>
      <c r="AK202" s="365"/>
      <c r="AL202" s="368"/>
      <c r="AM202" s="655"/>
      <c r="AN202" s="365"/>
      <c r="AO202" s="366"/>
      <c r="AP202" s="369" t="s">
        <v>2944</v>
      </c>
      <c r="AQ202" s="481" t="s">
        <v>3008</v>
      </c>
      <c r="AR202" s="372"/>
      <c r="AS202" s="653" t="s">
        <v>7472</v>
      </c>
      <c r="AT202" s="353"/>
      <c r="AU202" s="382">
        <v>0.0</v>
      </c>
      <c r="AV202" s="657">
        <v>100.0</v>
      </c>
      <c r="AW202" s="382">
        <v>0.0</v>
      </c>
      <c r="AX202" s="658">
        <v>100.0</v>
      </c>
      <c r="AY202" s="393" t="s">
        <v>3049</v>
      </c>
    </row>
    <row r="203">
      <c r="A203" s="554" t="s">
        <v>7115</v>
      </c>
      <c r="B203" s="480" t="s">
        <v>5138</v>
      </c>
      <c r="C203" s="433">
        <v>46175.0</v>
      </c>
      <c r="D203" s="434" t="s">
        <v>8448</v>
      </c>
      <c r="E203" s="363" t="s">
        <v>8449</v>
      </c>
      <c r="F203" s="367"/>
      <c r="G203" s="365"/>
      <c r="H203" s="368"/>
      <c r="I203" s="655"/>
      <c r="J203" s="365"/>
      <c r="K203" s="366"/>
      <c r="L203" s="367"/>
      <c r="M203" s="365"/>
      <c r="N203" s="368"/>
      <c r="O203" s="655"/>
      <c r="P203" s="365"/>
      <c r="Q203" s="366"/>
      <c r="R203" s="367"/>
      <c r="S203" s="365"/>
      <c r="T203" s="368"/>
      <c r="U203" s="655"/>
      <c r="V203" s="365"/>
      <c r="W203" s="366"/>
      <c r="X203" s="364"/>
      <c r="Y203" s="365"/>
      <c r="Z203" s="368"/>
      <c r="AA203" s="655"/>
      <c r="AB203" s="365"/>
      <c r="AC203" s="366"/>
      <c r="AD203" s="364"/>
      <c r="AE203" s="365"/>
      <c r="AF203" s="368"/>
      <c r="AG203" s="655"/>
      <c r="AH203" s="365"/>
      <c r="AI203" s="366"/>
      <c r="AJ203" s="364"/>
      <c r="AK203" s="365"/>
      <c r="AL203" s="368"/>
      <c r="AM203" s="655"/>
      <c r="AN203" s="365"/>
      <c r="AO203" s="366"/>
      <c r="AP203" s="369" t="s">
        <v>2944</v>
      </c>
      <c r="AQ203" s="481"/>
      <c r="AR203" s="380"/>
      <c r="AS203" s="653" t="s">
        <v>7472</v>
      </c>
      <c r="AT203" s="353"/>
      <c r="AU203" s="382">
        <v>0.0</v>
      </c>
      <c r="AV203" s="657">
        <v>100.0</v>
      </c>
      <c r="AW203" s="382">
        <v>0.0</v>
      </c>
      <c r="AX203" s="658">
        <v>100.0</v>
      </c>
      <c r="AY203" s="393" t="s">
        <v>3049</v>
      </c>
    </row>
    <row r="204">
      <c r="A204" s="554" t="s">
        <v>7115</v>
      </c>
      <c r="B204" s="480" t="s">
        <v>5138</v>
      </c>
      <c r="C204" s="433">
        <v>46175.0</v>
      </c>
      <c r="D204" s="434" t="s">
        <v>8450</v>
      </c>
      <c r="E204" s="363" t="s">
        <v>8451</v>
      </c>
      <c r="F204" s="367"/>
      <c r="G204" s="365"/>
      <c r="H204" s="368"/>
      <c r="I204" s="655"/>
      <c r="J204" s="365"/>
      <c r="K204" s="366"/>
      <c r="L204" s="367"/>
      <c r="M204" s="365"/>
      <c r="N204" s="368"/>
      <c r="O204" s="655"/>
      <c r="P204" s="365"/>
      <c r="Q204" s="366"/>
      <c r="R204" s="367"/>
      <c r="S204" s="365"/>
      <c r="T204" s="368"/>
      <c r="U204" s="655"/>
      <c r="V204" s="365"/>
      <c r="W204" s="366"/>
      <c r="X204" s="364"/>
      <c r="Y204" s="365"/>
      <c r="Z204" s="368"/>
      <c r="AA204" s="655"/>
      <c r="AB204" s="365"/>
      <c r="AC204" s="366"/>
      <c r="AD204" s="364"/>
      <c r="AE204" s="365"/>
      <c r="AF204" s="368"/>
      <c r="AG204" s="655"/>
      <c r="AH204" s="365"/>
      <c r="AI204" s="366"/>
      <c r="AJ204" s="364"/>
      <c r="AK204" s="365"/>
      <c r="AL204" s="368"/>
      <c r="AM204" s="655"/>
      <c r="AN204" s="365"/>
      <c r="AO204" s="366"/>
      <c r="AP204" s="369" t="s">
        <v>207</v>
      </c>
      <c r="AQ204" s="481"/>
      <c r="AR204" s="380"/>
      <c r="AS204" s="653" t="s">
        <v>7472</v>
      </c>
      <c r="AT204" s="353"/>
      <c r="AU204" s="382">
        <v>0.0</v>
      </c>
      <c r="AV204" s="657">
        <v>100.0</v>
      </c>
      <c r="AW204" s="382">
        <v>0.0</v>
      </c>
      <c r="AX204" s="658">
        <v>100.0</v>
      </c>
      <c r="AY204" s="393" t="s">
        <v>3049</v>
      </c>
    </row>
    <row r="205">
      <c r="A205" s="554" t="s">
        <v>7115</v>
      </c>
      <c r="B205" s="480" t="s">
        <v>5138</v>
      </c>
      <c r="C205" s="433">
        <v>46175.0</v>
      </c>
      <c r="D205" s="434" t="s">
        <v>8452</v>
      </c>
      <c r="E205" s="363" t="s">
        <v>8453</v>
      </c>
      <c r="F205" s="367"/>
      <c r="G205" s="365"/>
      <c r="H205" s="368"/>
      <c r="I205" s="655"/>
      <c r="J205" s="365"/>
      <c r="K205" s="366"/>
      <c r="L205" s="367"/>
      <c r="M205" s="365"/>
      <c r="N205" s="368"/>
      <c r="O205" s="655"/>
      <c r="P205" s="365"/>
      <c r="Q205" s="366"/>
      <c r="R205" s="367"/>
      <c r="S205" s="365"/>
      <c r="T205" s="368"/>
      <c r="U205" s="655"/>
      <c r="V205" s="365"/>
      <c r="W205" s="366"/>
      <c r="X205" s="364"/>
      <c r="Y205" s="365">
        <v>1.0</v>
      </c>
      <c r="Z205" s="368"/>
      <c r="AA205" s="655"/>
      <c r="AB205" s="365"/>
      <c r="AC205" s="366"/>
      <c r="AD205" s="364"/>
      <c r="AE205" s="365"/>
      <c r="AF205" s="368"/>
      <c r="AG205" s="655"/>
      <c r="AH205" s="365"/>
      <c r="AI205" s="366"/>
      <c r="AJ205" s="364"/>
      <c r="AK205" s="365"/>
      <c r="AL205" s="368"/>
      <c r="AM205" s="655"/>
      <c r="AN205" s="365"/>
      <c r="AO205" s="366"/>
      <c r="AP205" s="369" t="s">
        <v>207</v>
      </c>
      <c r="AQ205" s="481"/>
      <c r="AR205" s="380" t="s">
        <v>4950</v>
      </c>
      <c r="AS205" s="653" t="s">
        <v>7472</v>
      </c>
      <c r="AT205" s="353"/>
      <c r="AU205" s="382">
        <v>3.0</v>
      </c>
      <c r="AV205" s="657">
        <v>97.0</v>
      </c>
      <c r="AW205" s="382">
        <v>0.0</v>
      </c>
      <c r="AX205" s="658">
        <v>100.0</v>
      </c>
      <c r="AY205" s="393" t="s">
        <v>3049</v>
      </c>
    </row>
    <row r="206">
      <c r="A206" s="554" t="s">
        <v>7115</v>
      </c>
      <c r="B206" s="480" t="s">
        <v>5138</v>
      </c>
      <c r="C206" s="433">
        <v>46175.0</v>
      </c>
      <c r="D206" s="434" t="s">
        <v>8454</v>
      </c>
      <c r="E206" s="363" t="s">
        <v>8455</v>
      </c>
      <c r="F206" s="367"/>
      <c r="G206" s="365">
        <v>1.0</v>
      </c>
      <c r="H206" s="368"/>
      <c r="I206" s="655"/>
      <c r="J206" s="365"/>
      <c r="K206" s="366"/>
      <c r="L206" s="367"/>
      <c r="M206" s="365"/>
      <c r="N206" s="368"/>
      <c r="O206" s="655"/>
      <c r="P206" s="365"/>
      <c r="Q206" s="366"/>
      <c r="R206" s="367"/>
      <c r="S206" s="365"/>
      <c r="T206" s="368"/>
      <c r="U206" s="655"/>
      <c r="V206" s="365"/>
      <c r="W206" s="366"/>
      <c r="X206" s="364"/>
      <c r="Y206" s="365"/>
      <c r="Z206" s="368"/>
      <c r="AA206" s="655"/>
      <c r="AB206" s="365"/>
      <c r="AC206" s="366"/>
      <c r="AD206" s="364"/>
      <c r="AE206" s="365"/>
      <c r="AF206" s="368"/>
      <c r="AG206" s="655"/>
      <c r="AH206" s="365"/>
      <c r="AI206" s="366"/>
      <c r="AJ206" s="364"/>
      <c r="AK206" s="365"/>
      <c r="AL206" s="368"/>
      <c r="AM206" s="655"/>
      <c r="AN206" s="365"/>
      <c r="AO206" s="366"/>
      <c r="AP206" s="369" t="s">
        <v>470</v>
      </c>
      <c r="AQ206" s="481"/>
      <c r="AR206" s="380" t="s">
        <v>8456</v>
      </c>
      <c r="AS206" s="653" t="s">
        <v>7472</v>
      </c>
      <c r="AT206" s="353"/>
      <c r="AU206" s="382">
        <v>3.0</v>
      </c>
      <c r="AV206" s="657">
        <v>97.0</v>
      </c>
      <c r="AW206" s="382">
        <v>0.0</v>
      </c>
      <c r="AX206" s="658">
        <v>100.0</v>
      </c>
      <c r="AY206" s="393" t="s">
        <v>3049</v>
      </c>
    </row>
    <row r="207">
      <c r="A207" s="554" t="s">
        <v>7115</v>
      </c>
      <c r="B207" s="480" t="s">
        <v>5138</v>
      </c>
      <c r="C207" s="433">
        <v>46175.0</v>
      </c>
      <c r="D207" s="434" t="s">
        <v>8457</v>
      </c>
      <c r="E207" s="363" t="s">
        <v>8458</v>
      </c>
      <c r="F207" s="367"/>
      <c r="G207" s="365"/>
      <c r="H207" s="368"/>
      <c r="I207" s="655"/>
      <c r="J207" s="365"/>
      <c r="K207" s="366"/>
      <c r="L207" s="367"/>
      <c r="M207" s="365"/>
      <c r="N207" s="368"/>
      <c r="O207" s="655"/>
      <c r="P207" s="365"/>
      <c r="Q207" s="366"/>
      <c r="R207" s="367"/>
      <c r="S207" s="365"/>
      <c r="T207" s="368"/>
      <c r="U207" s="655"/>
      <c r="V207" s="365"/>
      <c r="W207" s="366"/>
      <c r="X207" s="364"/>
      <c r="Y207" s="365"/>
      <c r="Z207" s="368"/>
      <c r="AA207" s="655"/>
      <c r="AB207" s="365"/>
      <c r="AC207" s="366"/>
      <c r="AD207" s="364"/>
      <c r="AE207" s="365"/>
      <c r="AF207" s="368"/>
      <c r="AG207" s="655"/>
      <c r="AH207" s="365"/>
      <c r="AI207" s="366"/>
      <c r="AJ207" s="364"/>
      <c r="AK207" s="365"/>
      <c r="AL207" s="368"/>
      <c r="AM207" s="655"/>
      <c r="AN207" s="365"/>
      <c r="AO207" s="366"/>
      <c r="AP207" s="369" t="s">
        <v>470</v>
      </c>
      <c r="AQ207" s="481"/>
      <c r="AR207" s="380"/>
      <c r="AS207" s="653" t="s">
        <v>7472</v>
      </c>
      <c r="AT207" s="353"/>
      <c r="AU207" s="382">
        <v>0.0</v>
      </c>
      <c r="AV207" s="657">
        <v>100.0</v>
      </c>
      <c r="AW207" s="382">
        <v>0.0</v>
      </c>
      <c r="AX207" s="658">
        <v>100.0</v>
      </c>
      <c r="AY207" s="393" t="s">
        <v>3049</v>
      </c>
    </row>
    <row r="208">
      <c r="A208" s="554" t="s">
        <v>7115</v>
      </c>
      <c r="B208" s="480" t="s">
        <v>5138</v>
      </c>
      <c r="C208" s="433">
        <v>46175.0</v>
      </c>
      <c r="D208" s="434" t="s">
        <v>8459</v>
      </c>
      <c r="E208" s="363" t="s">
        <v>8460</v>
      </c>
      <c r="F208" s="367"/>
      <c r="G208" s="365"/>
      <c r="H208" s="368"/>
      <c r="I208" s="655"/>
      <c r="J208" s="365"/>
      <c r="K208" s="366"/>
      <c r="L208" s="367">
        <v>2.0</v>
      </c>
      <c r="M208" s="365"/>
      <c r="N208" s="368"/>
      <c r="O208" s="655"/>
      <c r="P208" s="365"/>
      <c r="Q208" s="366"/>
      <c r="R208" s="367"/>
      <c r="S208" s="365"/>
      <c r="T208" s="368"/>
      <c r="U208" s="655"/>
      <c r="V208" s="365"/>
      <c r="W208" s="366"/>
      <c r="X208" s="364">
        <v>1.0</v>
      </c>
      <c r="Y208" s="365"/>
      <c r="Z208" s="368"/>
      <c r="AA208" s="655"/>
      <c r="AB208" s="365"/>
      <c r="AC208" s="366"/>
      <c r="AD208" s="364"/>
      <c r="AE208" s="365"/>
      <c r="AF208" s="368"/>
      <c r="AG208" s="655"/>
      <c r="AH208" s="365"/>
      <c r="AI208" s="366"/>
      <c r="AJ208" s="364"/>
      <c r="AK208" s="365"/>
      <c r="AL208" s="368"/>
      <c r="AM208" s="655"/>
      <c r="AN208" s="365"/>
      <c r="AO208" s="366"/>
      <c r="AP208" s="369" t="s">
        <v>2611</v>
      </c>
      <c r="AQ208" s="481"/>
      <c r="AR208" s="380" t="s">
        <v>8461</v>
      </c>
      <c r="AS208" s="653" t="s">
        <v>7472</v>
      </c>
      <c r="AT208" s="353"/>
      <c r="AU208" s="382">
        <v>12.0</v>
      </c>
      <c r="AV208" s="657">
        <v>88.0</v>
      </c>
      <c r="AW208" s="382">
        <v>0.0</v>
      </c>
      <c r="AX208" s="658">
        <v>100.0</v>
      </c>
      <c r="AY208" s="393" t="s">
        <v>3049</v>
      </c>
    </row>
    <row r="209">
      <c r="A209" s="554" t="s">
        <v>7115</v>
      </c>
      <c r="B209" s="480" t="s">
        <v>5138</v>
      </c>
      <c r="C209" s="433">
        <v>46175.0</v>
      </c>
      <c r="D209" s="434" t="s">
        <v>8462</v>
      </c>
      <c r="E209" s="363" t="s">
        <v>8463</v>
      </c>
      <c r="F209" s="367"/>
      <c r="G209" s="365"/>
      <c r="H209" s="368"/>
      <c r="I209" s="655"/>
      <c r="J209" s="365"/>
      <c r="K209" s="366"/>
      <c r="L209" s="367"/>
      <c r="M209" s="365"/>
      <c r="N209" s="368"/>
      <c r="O209" s="655"/>
      <c r="P209" s="365"/>
      <c r="Q209" s="366"/>
      <c r="R209" s="367"/>
      <c r="S209" s="365"/>
      <c r="T209" s="368"/>
      <c r="U209" s="655"/>
      <c r="V209" s="365"/>
      <c r="W209" s="366"/>
      <c r="X209" s="364"/>
      <c r="Y209" s="365"/>
      <c r="Z209" s="368"/>
      <c r="AA209" s="655"/>
      <c r="AB209" s="365"/>
      <c r="AC209" s="366"/>
      <c r="AD209" s="364"/>
      <c r="AE209" s="365"/>
      <c r="AF209" s="368"/>
      <c r="AG209" s="655"/>
      <c r="AH209" s="365"/>
      <c r="AI209" s="366"/>
      <c r="AJ209" s="364"/>
      <c r="AK209" s="365"/>
      <c r="AL209" s="368"/>
      <c r="AM209" s="655"/>
      <c r="AN209" s="365"/>
      <c r="AO209" s="366"/>
      <c r="AP209" s="369" t="s">
        <v>2611</v>
      </c>
      <c r="AQ209" s="481"/>
      <c r="AR209" s="380"/>
      <c r="AS209" s="653" t="s">
        <v>7472</v>
      </c>
      <c r="AT209" s="353"/>
      <c r="AU209" s="382">
        <v>0.0</v>
      </c>
      <c r="AV209" s="657">
        <v>100.0</v>
      </c>
      <c r="AW209" s="382">
        <v>0.0</v>
      </c>
      <c r="AX209" s="658">
        <v>100.0</v>
      </c>
      <c r="AY209" s="393" t="s">
        <v>3049</v>
      </c>
    </row>
    <row r="210">
      <c r="A210" s="554" t="s">
        <v>7115</v>
      </c>
      <c r="B210" s="480" t="s">
        <v>5138</v>
      </c>
      <c r="C210" s="433">
        <v>46175.0</v>
      </c>
      <c r="D210" s="434" t="s">
        <v>8464</v>
      </c>
      <c r="E210" s="363" t="s">
        <v>8465</v>
      </c>
      <c r="F210" s="367"/>
      <c r="G210" s="365"/>
      <c r="H210" s="368"/>
      <c r="I210" s="655"/>
      <c r="J210" s="365"/>
      <c r="K210" s="366"/>
      <c r="L210" s="367"/>
      <c r="M210" s="365"/>
      <c r="N210" s="368"/>
      <c r="O210" s="655"/>
      <c r="P210" s="365"/>
      <c r="Q210" s="366"/>
      <c r="R210" s="367"/>
      <c r="S210" s="365"/>
      <c r="T210" s="368"/>
      <c r="U210" s="655"/>
      <c r="V210" s="365"/>
      <c r="W210" s="366"/>
      <c r="X210" s="364"/>
      <c r="Y210" s="365"/>
      <c r="Z210" s="368"/>
      <c r="AA210" s="655"/>
      <c r="AB210" s="365"/>
      <c r="AC210" s="366"/>
      <c r="AD210" s="364"/>
      <c r="AE210" s="365"/>
      <c r="AF210" s="368"/>
      <c r="AG210" s="655"/>
      <c r="AH210" s="365"/>
      <c r="AI210" s="366"/>
      <c r="AJ210" s="364"/>
      <c r="AK210" s="365"/>
      <c r="AL210" s="368"/>
      <c r="AM210" s="655"/>
      <c r="AN210" s="365"/>
      <c r="AO210" s="366"/>
      <c r="AP210" s="369" t="s">
        <v>1929</v>
      </c>
      <c r="AQ210" s="481"/>
      <c r="AR210" s="380"/>
      <c r="AS210" s="653" t="s">
        <v>7472</v>
      </c>
      <c r="AT210" s="353"/>
      <c r="AU210" s="382">
        <v>0.0</v>
      </c>
      <c r="AV210" s="657">
        <v>100.0</v>
      </c>
      <c r="AW210" s="382">
        <v>0.0</v>
      </c>
      <c r="AX210" s="658">
        <v>100.0</v>
      </c>
      <c r="AY210" s="393" t="s">
        <v>3049</v>
      </c>
    </row>
    <row r="211">
      <c r="A211" s="554" t="s">
        <v>7115</v>
      </c>
      <c r="B211" s="480" t="s">
        <v>5138</v>
      </c>
      <c r="C211" s="433">
        <v>46175.0</v>
      </c>
      <c r="D211" s="434" t="s">
        <v>8466</v>
      </c>
      <c r="E211" s="363" t="s">
        <v>8467</v>
      </c>
      <c r="F211" s="367"/>
      <c r="G211" s="365"/>
      <c r="H211" s="368"/>
      <c r="I211" s="655"/>
      <c r="J211" s="365"/>
      <c r="K211" s="366"/>
      <c r="L211" s="367"/>
      <c r="M211" s="365"/>
      <c r="N211" s="368"/>
      <c r="O211" s="655"/>
      <c r="P211" s="365"/>
      <c r="Q211" s="366"/>
      <c r="R211" s="367"/>
      <c r="S211" s="365"/>
      <c r="T211" s="368"/>
      <c r="U211" s="655"/>
      <c r="V211" s="365"/>
      <c r="W211" s="366"/>
      <c r="X211" s="364"/>
      <c r="Y211" s="365"/>
      <c r="Z211" s="368"/>
      <c r="AA211" s="655"/>
      <c r="AB211" s="365"/>
      <c r="AC211" s="366"/>
      <c r="AD211" s="364"/>
      <c r="AE211" s="365"/>
      <c r="AF211" s="368"/>
      <c r="AG211" s="655"/>
      <c r="AH211" s="365"/>
      <c r="AI211" s="366"/>
      <c r="AJ211" s="364"/>
      <c r="AK211" s="365"/>
      <c r="AL211" s="368"/>
      <c r="AM211" s="655"/>
      <c r="AN211" s="365"/>
      <c r="AO211" s="366"/>
      <c r="AP211" s="369" t="s">
        <v>1929</v>
      </c>
      <c r="AQ211" s="506"/>
      <c r="AR211" s="372"/>
      <c r="AS211" s="653" t="s">
        <v>7472</v>
      </c>
      <c r="AT211" s="353"/>
      <c r="AU211" s="382">
        <v>0.0</v>
      </c>
      <c r="AV211" s="657">
        <v>100.0</v>
      </c>
      <c r="AW211" s="382">
        <v>0.0</v>
      </c>
      <c r="AX211" s="658">
        <v>100.0</v>
      </c>
      <c r="AY211" s="393" t="s">
        <v>3049</v>
      </c>
    </row>
    <row r="212">
      <c r="A212" s="554" t="s">
        <v>7115</v>
      </c>
      <c r="B212" s="482" t="s">
        <v>5138</v>
      </c>
      <c r="C212" s="433">
        <v>46175.0</v>
      </c>
      <c r="D212" s="434" t="s">
        <v>8468</v>
      </c>
      <c r="E212" s="363" t="s">
        <v>8469</v>
      </c>
      <c r="F212" s="367"/>
      <c r="G212" s="365"/>
      <c r="H212" s="368"/>
      <c r="I212" s="655"/>
      <c r="J212" s="365"/>
      <c r="K212" s="366"/>
      <c r="L212" s="367"/>
      <c r="M212" s="365"/>
      <c r="N212" s="368"/>
      <c r="O212" s="655"/>
      <c r="P212" s="365"/>
      <c r="Q212" s="366"/>
      <c r="R212" s="367"/>
      <c r="S212" s="365"/>
      <c r="T212" s="368"/>
      <c r="U212" s="655"/>
      <c r="V212" s="365"/>
      <c r="W212" s="366"/>
      <c r="X212" s="364"/>
      <c r="Y212" s="365"/>
      <c r="Z212" s="368"/>
      <c r="AA212" s="655"/>
      <c r="AB212" s="365"/>
      <c r="AC212" s="366"/>
      <c r="AD212" s="364"/>
      <c r="AE212" s="365"/>
      <c r="AF212" s="368"/>
      <c r="AG212" s="655"/>
      <c r="AH212" s="365"/>
      <c r="AI212" s="366"/>
      <c r="AJ212" s="364"/>
      <c r="AK212" s="365"/>
      <c r="AL212" s="368"/>
      <c r="AM212" s="655"/>
      <c r="AN212" s="365"/>
      <c r="AO212" s="366"/>
      <c r="AP212" s="369" t="s">
        <v>2913</v>
      </c>
      <c r="AQ212" s="506"/>
      <c r="AR212" s="380"/>
      <c r="AS212" s="653" t="s">
        <v>7472</v>
      </c>
      <c r="AT212" s="353"/>
      <c r="AU212" s="382">
        <v>0.0</v>
      </c>
      <c r="AV212" s="657">
        <v>100.0</v>
      </c>
      <c r="AW212" s="382">
        <v>0.0</v>
      </c>
      <c r="AX212" s="658">
        <v>100.0</v>
      </c>
      <c r="AY212" s="393" t="s">
        <v>3049</v>
      </c>
    </row>
    <row r="213">
      <c r="A213" s="554" t="s">
        <v>7115</v>
      </c>
      <c r="B213" s="480" t="s">
        <v>5138</v>
      </c>
      <c r="C213" s="433">
        <v>46175.0</v>
      </c>
      <c r="D213" s="434" t="s">
        <v>8470</v>
      </c>
      <c r="E213" s="363" t="s">
        <v>8471</v>
      </c>
      <c r="F213" s="367"/>
      <c r="G213" s="365">
        <v>2.0</v>
      </c>
      <c r="H213" s="368"/>
      <c r="I213" s="655"/>
      <c r="J213" s="365"/>
      <c r="K213" s="366"/>
      <c r="L213" s="367"/>
      <c r="M213" s="365"/>
      <c r="N213" s="368"/>
      <c r="O213" s="655"/>
      <c r="P213" s="365"/>
      <c r="Q213" s="366"/>
      <c r="R213" s="367"/>
      <c r="S213" s="365"/>
      <c r="T213" s="368"/>
      <c r="U213" s="655"/>
      <c r="V213" s="365"/>
      <c r="W213" s="366"/>
      <c r="X213" s="364"/>
      <c r="Y213" s="365"/>
      <c r="Z213" s="368"/>
      <c r="AA213" s="655"/>
      <c r="AB213" s="365"/>
      <c r="AC213" s="366"/>
      <c r="AD213" s="364"/>
      <c r="AE213" s="365"/>
      <c r="AF213" s="368"/>
      <c r="AG213" s="655"/>
      <c r="AH213" s="365"/>
      <c r="AI213" s="366"/>
      <c r="AJ213" s="364"/>
      <c r="AK213" s="365"/>
      <c r="AL213" s="368"/>
      <c r="AM213" s="655"/>
      <c r="AN213" s="365"/>
      <c r="AO213" s="366"/>
      <c r="AP213" s="369" t="s">
        <v>2913</v>
      </c>
      <c r="AQ213" s="506"/>
      <c r="AR213" s="380" t="s">
        <v>8472</v>
      </c>
      <c r="AS213" s="653" t="s">
        <v>7472</v>
      </c>
      <c r="AT213" s="353"/>
      <c r="AU213" s="382">
        <v>6.0</v>
      </c>
      <c r="AV213" s="657">
        <v>94.0</v>
      </c>
      <c r="AW213" s="382">
        <v>0.0</v>
      </c>
      <c r="AX213" s="658">
        <v>100.0</v>
      </c>
      <c r="AY213" s="393" t="s">
        <v>3049</v>
      </c>
    </row>
    <row r="214">
      <c r="A214" s="554" t="s">
        <v>7115</v>
      </c>
      <c r="B214" s="480" t="s">
        <v>5138</v>
      </c>
      <c r="C214" s="433">
        <v>46175.0</v>
      </c>
      <c r="D214" s="434" t="s">
        <v>8473</v>
      </c>
      <c r="E214" s="363" t="s">
        <v>8474</v>
      </c>
      <c r="F214" s="367"/>
      <c r="G214" s="365">
        <v>1.0</v>
      </c>
      <c r="H214" s="368"/>
      <c r="I214" s="655"/>
      <c r="J214" s="365"/>
      <c r="K214" s="366"/>
      <c r="L214" s="367"/>
      <c r="M214" s="365"/>
      <c r="N214" s="368"/>
      <c r="O214" s="655"/>
      <c r="P214" s="365"/>
      <c r="Q214" s="366"/>
      <c r="R214" s="367"/>
      <c r="S214" s="365"/>
      <c r="T214" s="368"/>
      <c r="U214" s="655"/>
      <c r="V214" s="365"/>
      <c r="W214" s="366"/>
      <c r="X214" s="364"/>
      <c r="Y214" s="365"/>
      <c r="Z214" s="368"/>
      <c r="AA214" s="655"/>
      <c r="AB214" s="365"/>
      <c r="AC214" s="366"/>
      <c r="AD214" s="364"/>
      <c r="AE214" s="365"/>
      <c r="AF214" s="368"/>
      <c r="AG214" s="655"/>
      <c r="AH214" s="365"/>
      <c r="AI214" s="366"/>
      <c r="AJ214" s="364"/>
      <c r="AK214" s="365"/>
      <c r="AL214" s="368"/>
      <c r="AM214" s="655"/>
      <c r="AN214" s="365"/>
      <c r="AO214" s="366"/>
      <c r="AP214" s="369" t="s">
        <v>2910</v>
      </c>
      <c r="AQ214" s="506"/>
      <c r="AR214" s="380" t="s">
        <v>8475</v>
      </c>
      <c r="AS214" s="653" t="s">
        <v>7472</v>
      </c>
      <c r="AT214" s="353"/>
      <c r="AU214" s="382">
        <v>3.0</v>
      </c>
      <c r="AV214" s="657">
        <v>97.0</v>
      </c>
      <c r="AW214" s="382">
        <v>0.0</v>
      </c>
      <c r="AX214" s="658">
        <v>100.0</v>
      </c>
      <c r="AY214" s="393" t="s">
        <v>3049</v>
      </c>
    </row>
    <row r="215" ht="21.0" customHeight="1">
      <c r="A215" s="554" t="s">
        <v>7115</v>
      </c>
      <c r="B215" s="480" t="s">
        <v>5138</v>
      </c>
      <c r="C215" s="433">
        <v>46175.0</v>
      </c>
      <c r="D215" s="434" t="s">
        <v>8476</v>
      </c>
      <c r="E215" s="363" t="s">
        <v>8477</v>
      </c>
      <c r="F215" s="367"/>
      <c r="G215" s="365"/>
      <c r="H215" s="368"/>
      <c r="I215" s="655"/>
      <c r="J215" s="365"/>
      <c r="K215" s="366"/>
      <c r="L215" s="367"/>
      <c r="M215" s="365"/>
      <c r="N215" s="368"/>
      <c r="O215" s="655"/>
      <c r="P215" s="365"/>
      <c r="Q215" s="366"/>
      <c r="R215" s="367"/>
      <c r="S215" s="365"/>
      <c r="T215" s="368"/>
      <c r="U215" s="655"/>
      <c r="V215" s="365"/>
      <c r="W215" s="366"/>
      <c r="X215" s="364"/>
      <c r="Y215" s="365"/>
      <c r="Z215" s="368"/>
      <c r="AA215" s="655"/>
      <c r="AB215" s="365"/>
      <c r="AC215" s="366"/>
      <c r="AD215" s="364"/>
      <c r="AE215" s="365"/>
      <c r="AF215" s="368"/>
      <c r="AG215" s="655"/>
      <c r="AH215" s="365"/>
      <c r="AI215" s="366"/>
      <c r="AJ215" s="364"/>
      <c r="AK215" s="365"/>
      <c r="AL215" s="368"/>
      <c r="AM215" s="655"/>
      <c r="AN215" s="365"/>
      <c r="AO215" s="366"/>
      <c r="AP215" s="369" t="s">
        <v>2910</v>
      </c>
      <c r="AQ215" s="506"/>
      <c r="AR215" s="380"/>
      <c r="AS215" s="653" t="s">
        <v>7472</v>
      </c>
      <c r="AT215" s="353"/>
      <c r="AU215" s="382">
        <v>0.0</v>
      </c>
      <c r="AV215" s="657">
        <v>100.0</v>
      </c>
      <c r="AW215" s="382">
        <v>0.0</v>
      </c>
      <c r="AX215" s="658">
        <v>100.0</v>
      </c>
      <c r="AY215" s="393" t="s">
        <v>3049</v>
      </c>
    </row>
    <row r="216">
      <c r="A216" s="554" t="s">
        <v>7115</v>
      </c>
      <c r="B216" s="480" t="s">
        <v>5138</v>
      </c>
      <c r="C216" s="433">
        <v>46175.0</v>
      </c>
      <c r="D216" s="434" t="s">
        <v>8478</v>
      </c>
      <c r="E216" s="363" t="s">
        <v>8479</v>
      </c>
      <c r="F216" s="367"/>
      <c r="G216" s="365"/>
      <c r="H216" s="368"/>
      <c r="I216" s="655"/>
      <c r="J216" s="365"/>
      <c r="K216" s="366"/>
      <c r="L216" s="367"/>
      <c r="M216" s="365"/>
      <c r="N216" s="368"/>
      <c r="O216" s="655"/>
      <c r="P216" s="365"/>
      <c r="Q216" s="366"/>
      <c r="R216" s="367"/>
      <c r="S216" s="365"/>
      <c r="T216" s="368"/>
      <c r="U216" s="655"/>
      <c r="V216" s="365"/>
      <c r="W216" s="366"/>
      <c r="X216" s="364"/>
      <c r="Y216" s="365"/>
      <c r="Z216" s="368"/>
      <c r="AA216" s="655"/>
      <c r="AB216" s="365"/>
      <c r="AC216" s="366"/>
      <c r="AD216" s="364"/>
      <c r="AE216" s="365"/>
      <c r="AF216" s="368"/>
      <c r="AG216" s="655"/>
      <c r="AH216" s="365"/>
      <c r="AI216" s="366"/>
      <c r="AJ216" s="364"/>
      <c r="AK216" s="365"/>
      <c r="AL216" s="368"/>
      <c r="AM216" s="655"/>
      <c r="AN216" s="365"/>
      <c r="AO216" s="366"/>
      <c r="AP216" s="369" t="s">
        <v>1292</v>
      </c>
      <c r="AQ216" s="506"/>
      <c r="AR216" s="380" t="s">
        <v>8480</v>
      </c>
      <c r="AS216" s="653" t="s">
        <v>8481</v>
      </c>
      <c r="AT216" s="353"/>
      <c r="AU216" s="382" t="s">
        <v>2869</v>
      </c>
      <c r="AV216" s="657" t="s">
        <v>2869</v>
      </c>
      <c r="AW216" s="382" t="s">
        <v>2869</v>
      </c>
      <c r="AX216" s="658" t="s">
        <v>2869</v>
      </c>
      <c r="AY216" s="393" t="s">
        <v>3049</v>
      </c>
    </row>
    <row r="217">
      <c r="A217" s="554" t="s">
        <v>7115</v>
      </c>
      <c r="B217" s="480" t="s">
        <v>5138</v>
      </c>
      <c r="C217" s="433">
        <v>46175.0</v>
      </c>
      <c r="D217" s="434" t="s">
        <v>8482</v>
      </c>
      <c r="E217" s="363" t="s">
        <v>8483</v>
      </c>
      <c r="F217" s="367"/>
      <c r="G217" s="365">
        <v>1.0</v>
      </c>
      <c r="H217" s="368"/>
      <c r="I217" s="655"/>
      <c r="J217" s="365"/>
      <c r="K217" s="366"/>
      <c r="L217" s="367"/>
      <c r="M217" s="365"/>
      <c r="N217" s="368"/>
      <c r="O217" s="655"/>
      <c r="P217" s="365"/>
      <c r="Q217" s="366"/>
      <c r="R217" s="367"/>
      <c r="S217" s="365"/>
      <c r="T217" s="368"/>
      <c r="U217" s="655"/>
      <c r="V217" s="365"/>
      <c r="W217" s="366"/>
      <c r="X217" s="364"/>
      <c r="Y217" s="365"/>
      <c r="Z217" s="368"/>
      <c r="AA217" s="655"/>
      <c r="AB217" s="365"/>
      <c r="AC217" s="366"/>
      <c r="AD217" s="364"/>
      <c r="AE217" s="365"/>
      <c r="AF217" s="368"/>
      <c r="AG217" s="655"/>
      <c r="AH217" s="365"/>
      <c r="AI217" s="366"/>
      <c r="AJ217" s="364"/>
      <c r="AK217" s="365"/>
      <c r="AL217" s="368"/>
      <c r="AM217" s="655"/>
      <c r="AN217" s="365"/>
      <c r="AO217" s="366"/>
      <c r="AP217" s="369" t="s">
        <v>1292</v>
      </c>
      <c r="AQ217" s="506"/>
      <c r="AR217" s="380" t="s">
        <v>8484</v>
      </c>
      <c r="AS217" s="653" t="s">
        <v>7472</v>
      </c>
      <c r="AT217" s="353"/>
      <c r="AU217" s="382">
        <v>3.0</v>
      </c>
      <c r="AV217" s="657">
        <v>97.0</v>
      </c>
      <c r="AW217" s="382">
        <v>0.0</v>
      </c>
      <c r="AX217" s="658">
        <v>100.0</v>
      </c>
      <c r="AY217" s="393" t="s">
        <v>3049</v>
      </c>
    </row>
    <row r="218">
      <c r="A218" s="554" t="s">
        <v>7115</v>
      </c>
      <c r="B218" s="480" t="s">
        <v>5138</v>
      </c>
      <c r="C218" s="433">
        <v>46175.0</v>
      </c>
      <c r="D218" s="434" t="s">
        <v>8485</v>
      </c>
      <c r="E218" s="363" t="s">
        <v>8486</v>
      </c>
      <c r="F218" s="367"/>
      <c r="G218" s="365"/>
      <c r="H218" s="368"/>
      <c r="I218" s="655"/>
      <c r="J218" s="365"/>
      <c r="K218" s="366"/>
      <c r="L218" s="367"/>
      <c r="M218" s="365"/>
      <c r="N218" s="368"/>
      <c r="O218" s="655"/>
      <c r="P218" s="365"/>
      <c r="Q218" s="366"/>
      <c r="R218" s="367"/>
      <c r="S218" s="365">
        <v>1.0</v>
      </c>
      <c r="T218" s="368"/>
      <c r="U218" s="655"/>
      <c r="V218" s="365"/>
      <c r="W218" s="366"/>
      <c r="X218" s="364"/>
      <c r="Y218" s="365"/>
      <c r="Z218" s="368"/>
      <c r="AA218" s="655"/>
      <c r="AB218" s="365"/>
      <c r="AC218" s="366"/>
      <c r="AD218" s="364"/>
      <c r="AE218" s="365"/>
      <c r="AF218" s="368"/>
      <c r="AG218" s="655"/>
      <c r="AH218" s="365"/>
      <c r="AI218" s="366"/>
      <c r="AJ218" s="364"/>
      <c r="AK218" s="365"/>
      <c r="AL218" s="368"/>
      <c r="AM218" s="655"/>
      <c r="AN218" s="365"/>
      <c r="AO218" s="366"/>
      <c r="AP218" s="369" t="s">
        <v>843</v>
      </c>
      <c r="AQ218" s="481"/>
      <c r="AR218" s="380" t="s">
        <v>8487</v>
      </c>
      <c r="AS218" s="653" t="s">
        <v>7472</v>
      </c>
      <c r="AT218" s="353"/>
      <c r="AU218" s="382">
        <v>3.0</v>
      </c>
      <c r="AV218" s="657">
        <v>97.0</v>
      </c>
      <c r="AW218" s="382">
        <v>0.0</v>
      </c>
      <c r="AX218" s="658">
        <v>100.0</v>
      </c>
      <c r="AY218" s="393" t="s">
        <v>3049</v>
      </c>
    </row>
    <row r="219">
      <c r="A219" s="554" t="s">
        <v>7115</v>
      </c>
      <c r="B219" s="480" t="s">
        <v>5138</v>
      </c>
      <c r="C219" s="433">
        <v>46175.0</v>
      </c>
      <c r="D219" s="434" t="s">
        <v>8488</v>
      </c>
      <c r="E219" s="363" t="s">
        <v>8489</v>
      </c>
      <c r="F219" s="367"/>
      <c r="G219" s="365"/>
      <c r="H219" s="368"/>
      <c r="I219" s="655"/>
      <c r="J219" s="365"/>
      <c r="K219" s="366"/>
      <c r="L219" s="367"/>
      <c r="M219" s="365"/>
      <c r="N219" s="368"/>
      <c r="O219" s="655"/>
      <c r="P219" s="365"/>
      <c r="Q219" s="366"/>
      <c r="R219" s="367"/>
      <c r="S219" s="365"/>
      <c r="T219" s="368"/>
      <c r="U219" s="655"/>
      <c r="V219" s="365"/>
      <c r="W219" s="366"/>
      <c r="X219" s="364"/>
      <c r="Y219" s="365"/>
      <c r="Z219" s="368"/>
      <c r="AA219" s="655"/>
      <c r="AB219" s="365"/>
      <c r="AC219" s="366"/>
      <c r="AD219" s="364"/>
      <c r="AE219" s="365"/>
      <c r="AF219" s="368"/>
      <c r="AG219" s="655"/>
      <c r="AH219" s="365"/>
      <c r="AI219" s="366"/>
      <c r="AJ219" s="364"/>
      <c r="AK219" s="365"/>
      <c r="AL219" s="368"/>
      <c r="AM219" s="655"/>
      <c r="AN219" s="365"/>
      <c r="AO219" s="366"/>
      <c r="AP219" s="369" t="s">
        <v>843</v>
      </c>
      <c r="AQ219" s="481"/>
      <c r="AR219" s="380"/>
      <c r="AS219" s="653" t="s">
        <v>7472</v>
      </c>
      <c r="AT219" s="353"/>
      <c r="AU219" s="382">
        <v>0.0</v>
      </c>
      <c r="AV219" s="657">
        <v>100.0</v>
      </c>
      <c r="AW219" s="382">
        <v>0.0</v>
      </c>
      <c r="AX219" s="658">
        <v>100.0</v>
      </c>
      <c r="AY219" s="393" t="s">
        <v>3049</v>
      </c>
    </row>
    <row r="220">
      <c r="A220" s="554" t="s">
        <v>7115</v>
      </c>
      <c r="B220" s="480" t="s">
        <v>5138</v>
      </c>
      <c r="C220" s="433">
        <v>46175.0</v>
      </c>
      <c r="D220" s="434" t="s">
        <v>8490</v>
      </c>
      <c r="E220" s="363" t="s">
        <v>8491</v>
      </c>
      <c r="F220" s="367"/>
      <c r="G220" s="365"/>
      <c r="H220" s="368"/>
      <c r="I220" s="655"/>
      <c r="J220" s="365"/>
      <c r="K220" s="366"/>
      <c r="L220" s="367"/>
      <c r="M220" s="365"/>
      <c r="N220" s="368"/>
      <c r="O220" s="655"/>
      <c r="P220" s="365"/>
      <c r="Q220" s="366"/>
      <c r="R220" s="367"/>
      <c r="S220" s="365"/>
      <c r="T220" s="368"/>
      <c r="U220" s="655"/>
      <c r="V220" s="365"/>
      <c r="W220" s="366"/>
      <c r="X220" s="364"/>
      <c r="Y220" s="365"/>
      <c r="Z220" s="368"/>
      <c r="AA220" s="655"/>
      <c r="AB220" s="365"/>
      <c r="AC220" s="366"/>
      <c r="AD220" s="364"/>
      <c r="AE220" s="365"/>
      <c r="AF220" s="368"/>
      <c r="AG220" s="655"/>
      <c r="AH220" s="365"/>
      <c r="AI220" s="366"/>
      <c r="AJ220" s="364"/>
      <c r="AK220" s="365"/>
      <c r="AL220" s="368"/>
      <c r="AM220" s="655"/>
      <c r="AN220" s="365"/>
      <c r="AO220" s="366"/>
      <c r="AP220" s="369" t="s">
        <v>1235</v>
      </c>
      <c r="AQ220" s="481"/>
      <c r="AR220" s="380"/>
      <c r="AS220" s="653" t="s">
        <v>7472</v>
      </c>
      <c r="AT220" s="353"/>
      <c r="AU220" s="382">
        <v>0.0</v>
      </c>
      <c r="AV220" s="657">
        <v>100.0</v>
      </c>
      <c r="AW220" s="382">
        <v>0.0</v>
      </c>
      <c r="AX220" s="658">
        <v>100.0</v>
      </c>
      <c r="AY220" s="393" t="s">
        <v>3049</v>
      </c>
    </row>
    <row r="221">
      <c r="A221" s="554" t="s">
        <v>7115</v>
      </c>
      <c r="B221" s="480" t="s">
        <v>5138</v>
      </c>
      <c r="C221" s="433">
        <v>46175.0</v>
      </c>
      <c r="D221" s="434" t="s">
        <v>8492</v>
      </c>
      <c r="E221" s="363" t="s">
        <v>8493</v>
      </c>
      <c r="F221" s="367"/>
      <c r="G221" s="365"/>
      <c r="H221" s="368"/>
      <c r="I221" s="655"/>
      <c r="J221" s="365"/>
      <c r="K221" s="366"/>
      <c r="L221" s="367"/>
      <c r="M221" s="365"/>
      <c r="N221" s="368"/>
      <c r="O221" s="655"/>
      <c r="P221" s="365"/>
      <c r="Q221" s="366"/>
      <c r="R221" s="367"/>
      <c r="S221" s="365"/>
      <c r="T221" s="368"/>
      <c r="U221" s="655"/>
      <c r="V221" s="365"/>
      <c r="W221" s="366"/>
      <c r="X221" s="364"/>
      <c r="Y221" s="365"/>
      <c r="Z221" s="368"/>
      <c r="AA221" s="655"/>
      <c r="AB221" s="365"/>
      <c r="AC221" s="366"/>
      <c r="AD221" s="364"/>
      <c r="AE221" s="365"/>
      <c r="AF221" s="368"/>
      <c r="AG221" s="655"/>
      <c r="AH221" s="365"/>
      <c r="AI221" s="366"/>
      <c r="AJ221" s="364"/>
      <c r="AK221" s="365"/>
      <c r="AL221" s="368"/>
      <c r="AM221" s="655"/>
      <c r="AN221" s="365"/>
      <c r="AO221" s="366"/>
      <c r="AP221" s="369" t="s">
        <v>1235</v>
      </c>
      <c r="AQ221" s="481"/>
      <c r="AR221" s="380"/>
      <c r="AS221" s="653" t="s">
        <v>7472</v>
      </c>
      <c r="AT221" s="353"/>
      <c r="AU221" s="382">
        <v>0.0</v>
      </c>
      <c r="AV221" s="657">
        <v>100.0</v>
      </c>
      <c r="AW221" s="382">
        <v>0.0</v>
      </c>
      <c r="AX221" s="658">
        <v>100.0</v>
      </c>
      <c r="AY221" s="393" t="s">
        <v>3049</v>
      </c>
    </row>
    <row r="222">
      <c r="A222" s="554" t="s">
        <v>7115</v>
      </c>
      <c r="B222" s="480" t="s">
        <v>5138</v>
      </c>
      <c r="C222" s="433">
        <v>46175.0</v>
      </c>
      <c r="D222" s="434" t="s">
        <v>8494</v>
      </c>
      <c r="E222" s="363" t="s">
        <v>8495</v>
      </c>
      <c r="F222" s="367"/>
      <c r="G222" s="365"/>
      <c r="H222" s="368"/>
      <c r="I222" s="655"/>
      <c r="J222" s="365"/>
      <c r="K222" s="366"/>
      <c r="L222" s="367"/>
      <c r="M222" s="365"/>
      <c r="N222" s="368"/>
      <c r="O222" s="655"/>
      <c r="P222" s="365"/>
      <c r="Q222" s="366"/>
      <c r="R222" s="367"/>
      <c r="S222" s="365"/>
      <c r="T222" s="368"/>
      <c r="U222" s="655"/>
      <c r="V222" s="365"/>
      <c r="W222" s="366"/>
      <c r="X222" s="364"/>
      <c r="Y222" s="365"/>
      <c r="Z222" s="368"/>
      <c r="AA222" s="655"/>
      <c r="AB222" s="365"/>
      <c r="AC222" s="366"/>
      <c r="AD222" s="364"/>
      <c r="AE222" s="365"/>
      <c r="AF222" s="368"/>
      <c r="AG222" s="655"/>
      <c r="AH222" s="365"/>
      <c r="AI222" s="366"/>
      <c r="AJ222" s="364"/>
      <c r="AK222" s="365"/>
      <c r="AL222" s="368"/>
      <c r="AM222" s="655"/>
      <c r="AN222" s="365"/>
      <c r="AO222" s="366"/>
      <c r="AP222" s="369" t="s">
        <v>2059</v>
      </c>
      <c r="AQ222" s="506"/>
      <c r="AR222" s="372"/>
      <c r="AS222" s="653" t="s">
        <v>7472</v>
      </c>
      <c r="AT222" s="353"/>
      <c r="AU222" s="382">
        <v>0.0</v>
      </c>
      <c r="AV222" s="657">
        <v>100.0</v>
      </c>
      <c r="AW222" s="382">
        <v>0.0</v>
      </c>
      <c r="AX222" s="658">
        <v>100.0</v>
      </c>
      <c r="AY222" s="393" t="s">
        <v>3049</v>
      </c>
    </row>
    <row r="223">
      <c r="A223" s="554" t="s">
        <v>7115</v>
      </c>
      <c r="B223" s="480" t="s">
        <v>5138</v>
      </c>
      <c r="C223" s="433">
        <v>46175.0</v>
      </c>
      <c r="D223" s="434" t="s">
        <v>8496</v>
      </c>
      <c r="E223" s="363" t="s">
        <v>8497</v>
      </c>
      <c r="F223" s="367">
        <v>1.0</v>
      </c>
      <c r="G223" s="365"/>
      <c r="H223" s="368"/>
      <c r="I223" s="655"/>
      <c r="J223" s="365"/>
      <c r="K223" s="366"/>
      <c r="L223" s="367"/>
      <c r="M223" s="365"/>
      <c r="N223" s="368"/>
      <c r="O223" s="655"/>
      <c r="P223" s="365"/>
      <c r="Q223" s="366"/>
      <c r="R223" s="367"/>
      <c r="S223" s="365"/>
      <c r="T223" s="368"/>
      <c r="U223" s="655"/>
      <c r="V223" s="365"/>
      <c r="W223" s="366"/>
      <c r="X223" s="364"/>
      <c r="Y223" s="365"/>
      <c r="Z223" s="368"/>
      <c r="AA223" s="655"/>
      <c r="AB223" s="365"/>
      <c r="AC223" s="366"/>
      <c r="AD223" s="364"/>
      <c r="AE223" s="365"/>
      <c r="AF223" s="368"/>
      <c r="AG223" s="655"/>
      <c r="AH223" s="365"/>
      <c r="AI223" s="366"/>
      <c r="AJ223" s="364"/>
      <c r="AK223" s="365"/>
      <c r="AL223" s="368"/>
      <c r="AM223" s="655"/>
      <c r="AN223" s="365"/>
      <c r="AO223" s="366"/>
      <c r="AP223" s="369" t="s">
        <v>2059</v>
      </c>
      <c r="AQ223" s="481"/>
      <c r="AR223" s="380" t="s">
        <v>8498</v>
      </c>
      <c r="AS223" s="653" t="s">
        <v>7472</v>
      </c>
      <c r="AT223" s="353"/>
      <c r="AU223" s="382">
        <v>4.0</v>
      </c>
      <c r="AV223" s="657">
        <v>96.0</v>
      </c>
      <c r="AW223" s="382">
        <v>0.0</v>
      </c>
      <c r="AX223" s="658">
        <v>100.0</v>
      </c>
      <c r="AY223" s="393" t="s">
        <v>3049</v>
      </c>
    </row>
    <row r="224">
      <c r="A224" s="554" t="s">
        <v>7115</v>
      </c>
      <c r="B224" s="480" t="s">
        <v>5138</v>
      </c>
      <c r="C224" s="433">
        <v>46175.0</v>
      </c>
      <c r="D224" s="434" t="s">
        <v>8499</v>
      </c>
      <c r="E224" s="363" t="s">
        <v>8500</v>
      </c>
      <c r="F224" s="367"/>
      <c r="G224" s="365"/>
      <c r="H224" s="368"/>
      <c r="I224" s="655"/>
      <c r="J224" s="365"/>
      <c r="K224" s="366"/>
      <c r="L224" s="367"/>
      <c r="M224" s="365"/>
      <c r="N224" s="368"/>
      <c r="O224" s="655"/>
      <c r="P224" s="365"/>
      <c r="Q224" s="366"/>
      <c r="R224" s="367"/>
      <c r="S224" s="365"/>
      <c r="T224" s="368"/>
      <c r="U224" s="655"/>
      <c r="V224" s="365"/>
      <c r="W224" s="366"/>
      <c r="X224" s="364"/>
      <c r="Y224" s="365"/>
      <c r="Z224" s="368"/>
      <c r="AA224" s="655"/>
      <c r="AB224" s="365"/>
      <c r="AC224" s="366"/>
      <c r="AD224" s="364"/>
      <c r="AE224" s="365"/>
      <c r="AF224" s="368"/>
      <c r="AG224" s="655"/>
      <c r="AH224" s="365"/>
      <c r="AI224" s="366"/>
      <c r="AJ224" s="364"/>
      <c r="AK224" s="365"/>
      <c r="AL224" s="368"/>
      <c r="AM224" s="655"/>
      <c r="AN224" s="365"/>
      <c r="AO224" s="366"/>
      <c r="AP224" s="369" t="s">
        <v>2020</v>
      </c>
      <c r="AQ224" s="481"/>
      <c r="AR224" s="372"/>
      <c r="AS224" s="653" t="s">
        <v>7472</v>
      </c>
      <c r="AT224" s="353"/>
      <c r="AU224" s="382">
        <v>0.0</v>
      </c>
      <c r="AV224" s="657">
        <v>100.0</v>
      </c>
      <c r="AW224" s="382">
        <v>0.0</v>
      </c>
      <c r="AX224" s="658">
        <v>100.0</v>
      </c>
      <c r="AY224" s="393" t="s">
        <v>3049</v>
      </c>
    </row>
    <row r="225">
      <c r="A225" s="554" t="s">
        <v>7115</v>
      </c>
      <c r="B225" s="480" t="s">
        <v>5138</v>
      </c>
      <c r="C225" s="433">
        <v>46175.0</v>
      </c>
      <c r="D225" s="434" t="s">
        <v>8501</v>
      </c>
      <c r="E225" s="363" t="s">
        <v>8502</v>
      </c>
      <c r="F225" s="367"/>
      <c r="G225" s="365"/>
      <c r="H225" s="368"/>
      <c r="I225" s="655"/>
      <c r="J225" s="365"/>
      <c r="K225" s="366"/>
      <c r="L225" s="367"/>
      <c r="M225" s="365"/>
      <c r="N225" s="368"/>
      <c r="O225" s="655"/>
      <c r="P225" s="365"/>
      <c r="Q225" s="366"/>
      <c r="R225" s="367"/>
      <c r="S225" s="365"/>
      <c r="T225" s="368"/>
      <c r="U225" s="655"/>
      <c r="V225" s="365"/>
      <c r="W225" s="366"/>
      <c r="X225" s="364"/>
      <c r="Y225" s="365"/>
      <c r="Z225" s="368"/>
      <c r="AA225" s="655"/>
      <c r="AB225" s="365"/>
      <c r="AC225" s="366"/>
      <c r="AD225" s="364"/>
      <c r="AE225" s="365"/>
      <c r="AF225" s="368"/>
      <c r="AG225" s="655"/>
      <c r="AH225" s="365"/>
      <c r="AI225" s="366"/>
      <c r="AJ225" s="364"/>
      <c r="AK225" s="365"/>
      <c r="AL225" s="368"/>
      <c r="AM225" s="655"/>
      <c r="AN225" s="365"/>
      <c r="AO225" s="366"/>
      <c r="AP225" s="369" t="s">
        <v>2020</v>
      </c>
      <c r="AQ225" s="481"/>
      <c r="AR225" s="372"/>
      <c r="AS225" s="653" t="s">
        <v>7472</v>
      </c>
      <c r="AT225" s="353"/>
      <c r="AU225" s="382">
        <v>0.0</v>
      </c>
      <c r="AV225" s="657">
        <v>100.0</v>
      </c>
      <c r="AW225" s="382">
        <v>0.0</v>
      </c>
      <c r="AX225" s="658">
        <v>100.0</v>
      </c>
      <c r="AY225" s="393" t="s">
        <v>3049</v>
      </c>
    </row>
    <row r="226">
      <c r="A226" s="554" t="s">
        <v>7115</v>
      </c>
      <c r="B226" s="480" t="s">
        <v>5138</v>
      </c>
      <c r="C226" s="433">
        <v>46175.0</v>
      </c>
      <c r="D226" s="434" t="s">
        <v>8503</v>
      </c>
      <c r="E226" s="363" t="s">
        <v>8504</v>
      </c>
      <c r="F226" s="367"/>
      <c r="G226" s="365">
        <v>1.0</v>
      </c>
      <c r="H226" s="368"/>
      <c r="I226" s="655"/>
      <c r="J226" s="365"/>
      <c r="K226" s="366"/>
      <c r="L226" s="367"/>
      <c r="M226" s="365"/>
      <c r="N226" s="368"/>
      <c r="O226" s="655"/>
      <c r="P226" s="365"/>
      <c r="Q226" s="366"/>
      <c r="R226" s="367"/>
      <c r="S226" s="365"/>
      <c r="T226" s="368"/>
      <c r="U226" s="655"/>
      <c r="V226" s="365"/>
      <c r="W226" s="366"/>
      <c r="X226" s="364"/>
      <c r="Y226" s="365"/>
      <c r="Z226" s="368"/>
      <c r="AA226" s="655"/>
      <c r="AB226" s="365"/>
      <c r="AC226" s="366"/>
      <c r="AD226" s="364"/>
      <c r="AE226" s="365"/>
      <c r="AF226" s="368"/>
      <c r="AG226" s="655"/>
      <c r="AH226" s="365"/>
      <c r="AI226" s="366"/>
      <c r="AJ226" s="364"/>
      <c r="AK226" s="365"/>
      <c r="AL226" s="368"/>
      <c r="AM226" s="655"/>
      <c r="AN226" s="365"/>
      <c r="AO226" s="366"/>
      <c r="AP226" s="369" t="s">
        <v>2308</v>
      </c>
      <c r="AQ226" s="481"/>
      <c r="AR226" s="380" t="s">
        <v>8505</v>
      </c>
      <c r="AS226" s="653" t="s">
        <v>7472</v>
      </c>
      <c r="AT226" s="353"/>
      <c r="AU226" s="382">
        <v>3.0</v>
      </c>
      <c r="AV226" s="657">
        <v>97.0</v>
      </c>
      <c r="AW226" s="382">
        <v>0.0</v>
      </c>
      <c r="AX226" s="658">
        <v>100.0</v>
      </c>
      <c r="AY226" s="393" t="s">
        <v>3049</v>
      </c>
    </row>
    <row r="227">
      <c r="A227" s="554" t="s">
        <v>7115</v>
      </c>
      <c r="B227" s="480" t="s">
        <v>5138</v>
      </c>
      <c r="C227" s="433">
        <v>46175.0</v>
      </c>
      <c r="D227" s="434" t="s">
        <v>8506</v>
      </c>
      <c r="E227" s="363" t="s">
        <v>8507</v>
      </c>
      <c r="F227" s="367"/>
      <c r="G227" s="365">
        <v>1.0</v>
      </c>
      <c r="H227" s="368"/>
      <c r="I227" s="655"/>
      <c r="J227" s="365"/>
      <c r="K227" s="366"/>
      <c r="L227" s="367"/>
      <c r="M227" s="365"/>
      <c r="N227" s="368"/>
      <c r="O227" s="655"/>
      <c r="P227" s="365"/>
      <c r="Q227" s="366"/>
      <c r="R227" s="367"/>
      <c r="S227" s="365"/>
      <c r="T227" s="368"/>
      <c r="U227" s="655"/>
      <c r="V227" s="365"/>
      <c r="W227" s="366"/>
      <c r="X227" s="364"/>
      <c r="Y227" s="365"/>
      <c r="Z227" s="368"/>
      <c r="AA227" s="655"/>
      <c r="AB227" s="365"/>
      <c r="AC227" s="366"/>
      <c r="AD227" s="364"/>
      <c r="AE227" s="365"/>
      <c r="AF227" s="368"/>
      <c r="AG227" s="655"/>
      <c r="AH227" s="365"/>
      <c r="AI227" s="366"/>
      <c r="AJ227" s="364"/>
      <c r="AK227" s="365"/>
      <c r="AL227" s="368"/>
      <c r="AM227" s="655"/>
      <c r="AN227" s="365"/>
      <c r="AO227" s="366"/>
      <c r="AP227" s="369" t="s">
        <v>2889</v>
      </c>
      <c r="AQ227" s="481"/>
      <c r="AR227" s="380" t="s">
        <v>8508</v>
      </c>
      <c r="AS227" s="653" t="s">
        <v>7472</v>
      </c>
      <c r="AT227" s="353"/>
      <c r="AU227" s="382">
        <v>3.0</v>
      </c>
      <c r="AV227" s="657">
        <v>97.0</v>
      </c>
      <c r="AW227" s="382">
        <v>0.0</v>
      </c>
      <c r="AX227" s="658">
        <v>100.0</v>
      </c>
      <c r="AY227" s="393" t="s">
        <v>3049</v>
      </c>
    </row>
    <row r="228">
      <c r="A228" s="554" t="s">
        <v>7115</v>
      </c>
      <c r="B228" s="480" t="s">
        <v>5138</v>
      </c>
      <c r="C228" s="433">
        <v>46175.0</v>
      </c>
      <c r="D228" s="434" t="s">
        <v>8509</v>
      </c>
      <c r="E228" s="363" t="s">
        <v>8510</v>
      </c>
      <c r="F228" s="367"/>
      <c r="G228" s="365"/>
      <c r="H228" s="368"/>
      <c r="I228" s="655"/>
      <c r="J228" s="365"/>
      <c r="K228" s="366"/>
      <c r="L228" s="367"/>
      <c r="M228" s="365"/>
      <c r="N228" s="368"/>
      <c r="O228" s="655"/>
      <c r="P228" s="365"/>
      <c r="Q228" s="366"/>
      <c r="R228" s="367"/>
      <c r="S228" s="365"/>
      <c r="T228" s="368"/>
      <c r="U228" s="655"/>
      <c r="V228" s="365"/>
      <c r="W228" s="366"/>
      <c r="X228" s="364"/>
      <c r="Y228" s="365"/>
      <c r="Z228" s="368"/>
      <c r="AA228" s="655"/>
      <c r="AB228" s="365"/>
      <c r="AC228" s="366"/>
      <c r="AD228" s="364"/>
      <c r="AE228" s="365"/>
      <c r="AF228" s="368"/>
      <c r="AG228" s="655"/>
      <c r="AH228" s="365"/>
      <c r="AI228" s="366"/>
      <c r="AJ228" s="364"/>
      <c r="AK228" s="365"/>
      <c r="AL228" s="368"/>
      <c r="AM228" s="655"/>
      <c r="AN228" s="365"/>
      <c r="AO228" s="366"/>
      <c r="AP228" s="369" t="s">
        <v>2889</v>
      </c>
      <c r="AQ228" s="481"/>
      <c r="AR228" s="372"/>
      <c r="AS228" s="653" t="s">
        <v>7472</v>
      </c>
      <c r="AT228" s="353"/>
      <c r="AU228" s="382">
        <v>0.0</v>
      </c>
      <c r="AV228" s="657">
        <v>100.0</v>
      </c>
      <c r="AW228" s="382">
        <v>0.0</v>
      </c>
      <c r="AX228" s="658">
        <v>100.0</v>
      </c>
      <c r="AY228" s="393" t="s">
        <v>3049</v>
      </c>
    </row>
    <row r="229">
      <c r="A229" s="554" t="s">
        <v>7115</v>
      </c>
      <c r="B229" s="480" t="s">
        <v>5138</v>
      </c>
      <c r="C229" s="433">
        <v>46175.0</v>
      </c>
      <c r="D229" s="434" t="s">
        <v>8511</v>
      </c>
      <c r="E229" s="363" t="s">
        <v>8512</v>
      </c>
      <c r="F229" s="367"/>
      <c r="G229" s="365">
        <v>1.0</v>
      </c>
      <c r="H229" s="368"/>
      <c r="I229" s="655"/>
      <c r="J229" s="365"/>
      <c r="K229" s="366"/>
      <c r="L229" s="367"/>
      <c r="M229" s="365"/>
      <c r="N229" s="368"/>
      <c r="O229" s="655"/>
      <c r="P229" s="365"/>
      <c r="Q229" s="366"/>
      <c r="R229" s="367"/>
      <c r="S229" s="365"/>
      <c r="T229" s="368"/>
      <c r="U229" s="655"/>
      <c r="V229" s="365"/>
      <c r="W229" s="366"/>
      <c r="X229" s="364"/>
      <c r="Y229" s="365"/>
      <c r="Z229" s="368"/>
      <c r="AA229" s="655"/>
      <c r="AB229" s="365"/>
      <c r="AC229" s="366"/>
      <c r="AD229" s="364"/>
      <c r="AE229" s="365"/>
      <c r="AF229" s="368"/>
      <c r="AG229" s="655"/>
      <c r="AH229" s="365"/>
      <c r="AI229" s="366"/>
      <c r="AJ229" s="364"/>
      <c r="AK229" s="365"/>
      <c r="AL229" s="368"/>
      <c r="AM229" s="655"/>
      <c r="AN229" s="365"/>
      <c r="AO229" s="366"/>
      <c r="AP229" s="369" t="s">
        <v>661</v>
      </c>
      <c r="AQ229" s="481"/>
      <c r="AR229" s="380" t="s">
        <v>8513</v>
      </c>
      <c r="AS229" s="653" t="s">
        <v>7472</v>
      </c>
      <c r="AT229" s="353"/>
      <c r="AU229" s="382">
        <v>3.0</v>
      </c>
      <c r="AV229" s="657">
        <v>97.0</v>
      </c>
      <c r="AW229" s="382">
        <v>0.0</v>
      </c>
      <c r="AX229" s="658">
        <v>100.0</v>
      </c>
      <c r="AY229" s="393" t="s">
        <v>3049</v>
      </c>
    </row>
    <row r="230">
      <c r="A230" s="554" t="s">
        <v>7115</v>
      </c>
      <c r="B230" s="480" t="s">
        <v>5138</v>
      </c>
      <c r="C230" s="433">
        <v>46175.0</v>
      </c>
      <c r="D230" s="434" t="s">
        <v>8514</v>
      </c>
      <c r="E230" s="363" t="s">
        <v>8515</v>
      </c>
      <c r="F230" s="367"/>
      <c r="G230" s="365"/>
      <c r="H230" s="368"/>
      <c r="I230" s="655"/>
      <c r="J230" s="365"/>
      <c r="K230" s="366"/>
      <c r="L230" s="367"/>
      <c r="M230" s="365"/>
      <c r="N230" s="368"/>
      <c r="O230" s="655"/>
      <c r="P230" s="365"/>
      <c r="Q230" s="366"/>
      <c r="R230" s="367"/>
      <c r="S230" s="365"/>
      <c r="T230" s="368"/>
      <c r="U230" s="655"/>
      <c r="V230" s="365"/>
      <c r="W230" s="366"/>
      <c r="X230" s="364"/>
      <c r="Y230" s="365"/>
      <c r="Z230" s="368"/>
      <c r="AA230" s="655"/>
      <c r="AB230" s="365"/>
      <c r="AC230" s="366"/>
      <c r="AD230" s="364"/>
      <c r="AE230" s="365"/>
      <c r="AF230" s="368"/>
      <c r="AG230" s="655"/>
      <c r="AH230" s="365"/>
      <c r="AI230" s="366"/>
      <c r="AJ230" s="364"/>
      <c r="AK230" s="365"/>
      <c r="AL230" s="368"/>
      <c r="AM230" s="655"/>
      <c r="AN230" s="365"/>
      <c r="AO230" s="366"/>
      <c r="AP230" s="396" t="s">
        <v>661</v>
      </c>
      <c r="AQ230" s="507"/>
      <c r="AR230" s="380"/>
      <c r="AS230" s="653" t="s">
        <v>7472</v>
      </c>
      <c r="AT230" s="353"/>
      <c r="AU230" s="382">
        <v>0.0</v>
      </c>
      <c r="AV230" s="657">
        <v>100.0</v>
      </c>
      <c r="AW230" s="382">
        <v>0.0</v>
      </c>
      <c r="AX230" s="658">
        <v>100.0</v>
      </c>
      <c r="AY230" s="393" t="s">
        <v>3049</v>
      </c>
    </row>
    <row r="231">
      <c r="A231" s="554" t="s">
        <v>7115</v>
      </c>
      <c r="B231" s="480" t="s">
        <v>5138</v>
      </c>
      <c r="C231" s="433">
        <v>46175.0</v>
      </c>
      <c r="D231" s="434" t="s">
        <v>8516</v>
      </c>
      <c r="E231" s="363" t="s">
        <v>8517</v>
      </c>
      <c r="F231" s="367"/>
      <c r="G231" s="365"/>
      <c r="H231" s="368"/>
      <c r="I231" s="655"/>
      <c r="J231" s="365"/>
      <c r="K231" s="366"/>
      <c r="L231" s="367"/>
      <c r="M231" s="365"/>
      <c r="N231" s="368"/>
      <c r="O231" s="655"/>
      <c r="P231" s="365"/>
      <c r="Q231" s="366"/>
      <c r="R231" s="367"/>
      <c r="S231" s="365"/>
      <c r="T231" s="368"/>
      <c r="U231" s="655"/>
      <c r="V231" s="365"/>
      <c r="W231" s="366"/>
      <c r="X231" s="364"/>
      <c r="Y231" s="365"/>
      <c r="Z231" s="368"/>
      <c r="AA231" s="655"/>
      <c r="AB231" s="365"/>
      <c r="AC231" s="366"/>
      <c r="AD231" s="364"/>
      <c r="AE231" s="365"/>
      <c r="AF231" s="368"/>
      <c r="AG231" s="655"/>
      <c r="AH231" s="365"/>
      <c r="AI231" s="366"/>
      <c r="AJ231" s="364"/>
      <c r="AK231" s="365"/>
      <c r="AL231" s="368"/>
      <c r="AM231" s="655"/>
      <c r="AN231" s="365"/>
      <c r="AO231" s="366"/>
      <c r="AP231" s="369" t="s">
        <v>1575</v>
      </c>
      <c r="AQ231" s="481"/>
      <c r="AR231" s="380"/>
      <c r="AS231" s="653" t="s">
        <v>7472</v>
      </c>
      <c r="AT231" s="353"/>
      <c r="AU231" s="382">
        <v>0.0</v>
      </c>
      <c r="AV231" s="657">
        <v>100.0</v>
      </c>
      <c r="AW231" s="382">
        <v>0.0</v>
      </c>
      <c r="AX231" s="658">
        <v>100.0</v>
      </c>
      <c r="AY231" s="393" t="s">
        <v>3049</v>
      </c>
    </row>
    <row r="232">
      <c r="A232" s="554" t="s">
        <v>7115</v>
      </c>
      <c r="B232" s="480" t="s">
        <v>5138</v>
      </c>
      <c r="C232" s="433">
        <v>46175.0</v>
      </c>
      <c r="D232" s="434" t="s">
        <v>8518</v>
      </c>
      <c r="E232" s="363" t="s">
        <v>8519</v>
      </c>
      <c r="F232" s="367"/>
      <c r="G232" s="365"/>
      <c r="H232" s="368"/>
      <c r="I232" s="655"/>
      <c r="J232" s="365"/>
      <c r="K232" s="366"/>
      <c r="L232" s="367"/>
      <c r="M232" s="365"/>
      <c r="N232" s="368"/>
      <c r="O232" s="655"/>
      <c r="P232" s="365"/>
      <c r="Q232" s="366"/>
      <c r="R232" s="367"/>
      <c r="S232" s="365"/>
      <c r="T232" s="368"/>
      <c r="U232" s="655"/>
      <c r="V232" s="365"/>
      <c r="W232" s="366"/>
      <c r="X232" s="364"/>
      <c r="Y232" s="365"/>
      <c r="Z232" s="368"/>
      <c r="AA232" s="655"/>
      <c r="AB232" s="365"/>
      <c r="AC232" s="366"/>
      <c r="AD232" s="364"/>
      <c r="AE232" s="365"/>
      <c r="AF232" s="368"/>
      <c r="AG232" s="655"/>
      <c r="AH232" s="365"/>
      <c r="AI232" s="366"/>
      <c r="AJ232" s="364"/>
      <c r="AK232" s="365"/>
      <c r="AL232" s="368"/>
      <c r="AM232" s="655"/>
      <c r="AN232" s="365"/>
      <c r="AO232" s="366"/>
      <c r="AP232" s="369" t="s">
        <v>1575</v>
      </c>
      <c r="AQ232" s="481"/>
      <c r="AR232" s="380"/>
      <c r="AS232" s="653" t="s">
        <v>7472</v>
      </c>
      <c r="AT232" s="353"/>
      <c r="AU232" s="382">
        <v>0.0</v>
      </c>
      <c r="AV232" s="657">
        <v>100.0</v>
      </c>
      <c r="AW232" s="382">
        <v>0.0</v>
      </c>
      <c r="AX232" s="658">
        <v>100.0</v>
      </c>
      <c r="AY232" s="393" t="s">
        <v>3049</v>
      </c>
    </row>
    <row r="233">
      <c r="A233" s="554" t="s">
        <v>7115</v>
      </c>
      <c r="B233" s="480" t="s">
        <v>5138</v>
      </c>
      <c r="C233" s="433">
        <v>46175.0</v>
      </c>
      <c r="D233" s="434" t="s">
        <v>8520</v>
      </c>
      <c r="E233" s="363" t="s">
        <v>8521</v>
      </c>
      <c r="F233" s="367"/>
      <c r="G233" s="365"/>
      <c r="H233" s="368"/>
      <c r="I233" s="655"/>
      <c r="J233" s="365"/>
      <c r="K233" s="366"/>
      <c r="L233" s="367"/>
      <c r="M233" s="365"/>
      <c r="N233" s="368"/>
      <c r="O233" s="655"/>
      <c r="P233" s="365"/>
      <c r="Q233" s="366"/>
      <c r="R233" s="367"/>
      <c r="S233" s="365"/>
      <c r="T233" s="368"/>
      <c r="U233" s="655"/>
      <c r="V233" s="365"/>
      <c r="W233" s="366"/>
      <c r="X233" s="364"/>
      <c r="Y233" s="365"/>
      <c r="Z233" s="368"/>
      <c r="AA233" s="655"/>
      <c r="AB233" s="365"/>
      <c r="AC233" s="366"/>
      <c r="AD233" s="364"/>
      <c r="AE233" s="365"/>
      <c r="AF233" s="368"/>
      <c r="AG233" s="655"/>
      <c r="AH233" s="365"/>
      <c r="AI233" s="366"/>
      <c r="AJ233" s="364"/>
      <c r="AK233" s="365"/>
      <c r="AL233" s="368"/>
      <c r="AM233" s="655"/>
      <c r="AN233" s="365"/>
      <c r="AO233" s="366"/>
      <c r="AP233" s="369" t="s">
        <v>3015</v>
      </c>
      <c r="AQ233" s="481"/>
      <c r="AR233" s="380"/>
      <c r="AS233" s="653" t="s">
        <v>7472</v>
      </c>
      <c r="AT233" s="353"/>
      <c r="AU233" s="382">
        <v>0.0</v>
      </c>
      <c r="AV233" s="657">
        <v>100.0</v>
      </c>
      <c r="AW233" s="382">
        <v>0.0</v>
      </c>
      <c r="AX233" s="658">
        <v>100.0</v>
      </c>
      <c r="AY233" s="393" t="s">
        <v>3049</v>
      </c>
    </row>
    <row r="234">
      <c r="A234" s="554" t="s">
        <v>7115</v>
      </c>
      <c r="B234" s="480" t="s">
        <v>5138</v>
      </c>
      <c r="C234" s="433">
        <v>46175.0</v>
      </c>
      <c r="D234" s="434" t="s">
        <v>8522</v>
      </c>
      <c r="E234" s="363" t="s">
        <v>8523</v>
      </c>
      <c r="F234" s="367"/>
      <c r="G234" s="365">
        <v>1.0</v>
      </c>
      <c r="H234" s="368"/>
      <c r="I234" s="655"/>
      <c r="J234" s="365"/>
      <c r="K234" s="366"/>
      <c r="L234" s="367"/>
      <c r="M234" s="365"/>
      <c r="N234" s="368"/>
      <c r="O234" s="655"/>
      <c r="P234" s="365"/>
      <c r="Q234" s="366"/>
      <c r="R234" s="367"/>
      <c r="S234" s="365">
        <v>1.0</v>
      </c>
      <c r="T234" s="368"/>
      <c r="U234" s="655"/>
      <c r="V234" s="365"/>
      <c r="W234" s="366"/>
      <c r="X234" s="364"/>
      <c r="Y234" s="365"/>
      <c r="Z234" s="368"/>
      <c r="AA234" s="655"/>
      <c r="AB234" s="365"/>
      <c r="AC234" s="366"/>
      <c r="AD234" s="364"/>
      <c r="AE234" s="365"/>
      <c r="AF234" s="368"/>
      <c r="AG234" s="655"/>
      <c r="AH234" s="365"/>
      <c r="AI234" s="366"/>
      <c r="AJ234" s="364"/>
      <c r="AK234" s="365"/>
      <c r="AL234" s="368"/>
      <c r="AM234" s="655"/>
      <c r="AN234" s="365"/>
      <c r="AO234" s="366"/>
      <c r="AP234" s="369" t="s">
        <v>3015</v>
      </c>
      <c r="AQ234" s="481"/>
      <c r="AR234" s="380" t="s">
        <v>8524</v>
      </c>
      <c r="AS234" s="653" t="s">
        <v>7472</v>
      </c>
      <c r="AT234" s="353"/>
      <c r="AU234" s="382">
        <v>6.0</v>
      </c>
      <c r="AV234" s="657">
        <v>94.0</v>
      </c>
      <c r="AW234" s="382">
        <v>0.0</v>
      </c>
      <c r="AX234" s="658">
        <v>100.0</v>
      </c>
      <c r="AY234" s="393" t="s">
        <v>3049</v>
      </c>
    </row>
    <row r="235">
      <c r="A235" s="554" t="s">
        <v>7115</v>
      </c>
      <c r="B235" s="480" t="s">
        <v>5138</v>
      </c>
      <c r="C235" s="433">
        <v>46175.0</v>
      </c>
      <c r="D235" s="434" t="s">
        <v>8525</v>
      </c>
      <c r="E235" s="363" t="s">
        <v>8526</v>
      </c>
      <c r="F235" s="367"/>
      <c r="G235" s="365"/>
      <c r="H235" s="368"/>
      <c r="I235" s="655"/>
      <c r="J235" s="365"/>
      <c r="K235" s="366"/>
      <c r="L235" s="367"/>
      <c r="M235" s="365"/>
      <c r="N235" s="368"/>
      <c r="O235" s="655"/>
      <c r="P235" s="365"/>
      <c r="Q235" s="366"/>
      <c r="R235" s="367"/>
      <c r="S235" s="365"/>
      <c r="T235" s="368"/>
      <c r="U235" s="655"/>
      <c r="V235" s="365"/>
      <c r="W235" s="366"/>
      <c r="X235" s="364"/>
      <c r="Y235" s="365"/>
      <c r="Z235" s="368"/>
      <c r="AA235" s="655"/>
      <c r="AB235" s="365"/>
      <c r="AC235" s="366"/>
      <c r="AD235" s="364"/>
      <c r="AE235" s="365"/>
      <c r="AF235" s="368"/>
      <c r="AG235" s="655"/>
      <c r="AH235" s="365"/>
      <c r="AI235" s="366"/>
      <c r="AJ235" s="364"/>
      <c r="AK235" s="365"/>
      <c r="AL235" s="368"/>
      <c r="AM235" s="655"/>
      <c r="AN235" s="365"/>
      <c r="AO235" s="366"/>
      <c r="AP235" s="369" t="s">
        <v>2907</v>
      </c>
      <c r="AQ235" s="481"/>
      <c r="AR235" s="380"/>
      <c r="AS235" s="653" t="s">
        <v>7472</v>
      </c>
      <c r="AT235" s="353"/>
      <c r="AU235" s="382">
        <v>0.0</v>
      </c>
      <c r="AV235" s="657">
        <v>100.0</v>
      </c>
      <c r="AW235" s="382">
        <v>0.0</v>
      </c>
      <c r="AX235" s="658">
        <v>100.0</v>
      </c>
      <c r="AY235" s="393" t="s">
        <v>3049</v>
      </c>
    </row>
    <row r="236">
      <c r="A236" s="554" t="s">
        <v>7115</v>
      </c>
      <c r="B236" s="480" t="s">
        <v>5138</v>
      </c>
      <c r="C236" s="433">
        <v>46175.0</v>
      </c>
      <c r="D236" s="434" t="s">
        <v>8527</v>
      </c>
      <c r="E236" s="363" t="s">
        <v>8528</v>
      </c>
      <c r="F236" s="367">
        <v>1.0</v>
      </c>
      <c r="G236" s="365"/>
      <c r="H236" s="368"/>
      <c r="I236" s="655"/>
      <c r="J236" s="365"/>
      <c r="K236" s="366"/>
      <c r="L236" s="367"/>
      <c r="M236" s="365"/>
      <c r="N236" s="368"/>
      <c r="O236" s="655"/>
      <c r="P236" s="365"/>
      <c r="Q236" s="366"/>
      <c r="R236" s="367"/>
      <c r="S236" s="365"/>
      <c r="T236" s="368"/>
      <c r="U236" s="655"/>
      <c r="V236" s="365"/>
      <c r="W236" s="366"/>
      <c r="X236" s="364"/>
      <c r="Y236" s="365"/>
      <c r="Z236" s="368"/>
      <c r="AA236" s="655"/>
      <c r="AB236" s="365"/>
      <c r="AC236" s="366"/>
      <c r="AD236" s="364"/>
      <c r="AE236" s="365"/>
      <c r="AF236" s="368"/>
      <c r="AG236" s="655"/>
      <c r="AH236" s="365"/>
      <c r="AI236" s="366"/>
      <c r="AJ236" s="364"/>
      <c r="AK236" s="365"/>
      <c r="AL236" s="368"/>
      <c r="AM236" s="655"/>
      <c r="AN236" s="365"/>
      <c r="AO236" s="366"/>
      <c r="AP236" s="369" t="s">
        <v>2907</v>
      </c>
      <c r="AQ236" s="481"/>
      <c r="AR236" s="380" t="s">
        <v>8529</v>
      </c>
      <c r="AS236" s="653" t="s">
        <v>7472</v>
      </c>
      <c r="AT236" s="353"/>
      <c r="AU236" s="382">
        <v>4.0</v>
      </c>
      <c r="AV236" s="657">
        <v>96.0</v>
      </c>
      <c r="AW236" s="382">
        <v>0.0</v>
      </c>
      <c r="AX236" s="658">
        <v>100.0</v>
      </c>
      <c r="AY236" s="393" t="s">
        <v>3049</v>
      </c>
    </row>
    <row r="237">
      <c r="A237" s="554" t="s">
        <v>7115</v>
      </c>
      <c r="B237" s="480" t="s">
        <v>5138</v>
      </c>
      <c r="C237" s="433">
        <v>46175.0</v>
      </c>
      <c r="D237" s="434" t="s">
        <v>8530</v>
      </c>
      <c r="E237" s="363" t="s">
        <v>8531</v>
      </c>
      <c r="F237" s="367"/>
      <c r="G237" s="365"/>
      <c r="H237" s="368"/>
      <c r="I237" s="655"/>
      <c r="J237" s="365"/>
      <c r="K237" s="366"/>
      <c r="L237" s="367"/>
      <c r="M237" s="365"/>
      <c r="N237" s="368"/>
      <c r="O237" s="655"/>
      <c r="P237" s="365"/>
      <c r="Q237" s="366"/>
      <c r="R237" s="367"/>
      <c r="S237" s="365"/>
      <c r="T237" s="368"/>
      <c r="U237" s="655"/>
      <c r="V237" s="365"/>
      <c r="W237" s="366"/>
      <c r="X237" s="364"/>
      <c r="Y237" s="365"/>
      <c r="Z237" s="368"/>
      <c r="AA237" s="655"/>
      <c r="AB237" s="365"/>
      <c r="AC237" s="366"/>
      <c r="AD237" s="364"/>
      <c r="AE237" s="365"/>
      <c r="AF237" s="368"/>
      <c r="AG237" s="655"/>
      <c r="AH237" s="365"/>
      <c r="AI237" s="366"/>
      <c r="AJ237" s="364"/>
      <c r="AK237" s="365"/>
      <c r="AL237" s="368"/>
      <c r="AM237" s="655"/>
      <c r="AN237" s="365"/>
      <c r="AO237" s="366"/>
      <c r="AP237" s="369" t="s">
        <v>754</v>
      </c>
      <c r="AQ237" s="481"/>
      <c r="AR237" s="372"/>
      <c r="AS237" s="653" t="s">
        <v>7472</v>
      </c>
      <c r="AT237" s="353"/>
      <c r="AU237" s="382">
        <v>0.0</v>
      </c>
      <c r="AV237" s="657">
        <v>100.0</v>
      </c>
      <c r="AW237" s="382">
        <v>0.0</v>
      </c>
      <c r="AX237" s="658">
        <v>100.0</v>
      </c>
      <c r="AY237" s="393" t="s">
        <v>3049</v>
      </c>
    </row>
    <row r="238">
      <c r="A238" s="554" t="s">
        <v>7115</v>
      </c>
      <c r="B238" s="480" t="s">
        <v>5138</v>
      </c>
      <c r="C238" s="433">
        <v>46175.0</v>
      </c>
      <c r="D238" s="434" t="s">
        <v>8532</v>
      </c>
      <c r="E238" s="363" t="s">
        <v>8533</v>
      </c>
      <c r="F238" s="367"/>
      <c r="G238" s="365"/>
      <c r="H238" s="368"/>
      <c r="I238" s="655"/>
      <c r="J238" s="365"/>
      <c r="K238" s="366"/>
      <c r="L238" s="367"/>
      <c r="M238" s="365"/>
      <c r="N238" s="368"/>
      <c r="O238" s="655"/>
      <c r="P238" s="365"/>
      <c r="Q238" s="366"/>
      <c r="R238" s="367"/>
      <c r="S238" s="365"/>
      <c r="T238" s="368"/>
      <c r="U238" s="655"/>
      <c r="V238" s="365"/>
      <c r="W238" s="366"/>
      <c r="X238" s="364"/>
      <c r="Y238" s="365"/>
      <c r="Z238" s="368"/>
      <c r="AA238" s="655"/>
      <c r="AB238" s="365"/>
      <c r="AC238" s="366"/>
      <c r="AD238" s="364"/>
      <c r="AE238" s="365"/>
      <c r="AF238" s="368"/>
      <c r="AG238" s="655"/>
      <c r="AH238" s="365"/>
      <c r="AI238" s="366"/>
      <c r="AJ238" s="364"/>
      <c r="AK238" s="365"/>
      <c r="AL238" s="368"/>
      <c r="AM238" s="655"/>
      <c r="AN238" s="365"/>
      <c r="AO238" s="366"/>
      <c r="AP238" s="369" t="s">
        <v>754</v>
      </c>
      <c r="AQ238" s="481"/>
      <c r="AR238" s="380"/>
      <c r="AS238" s="653" t="s">
        <v>7472</v>
      </c>
      <c r="AT238" s="353"/>
      <c r="AU238" s="382">
        <v>0.0</v>
      </c>
      <c r="AV238" s="657">
        <v>100.0</v>
      </c>
      <c r="AW238" s="382">
        <v>0.0</v>
      </c>
      <c r="AX238" s="658">
        <v>100.0</v>
      </c>
      <c r="AY238" s="393" t="s">
        <v>3049</v>
      </c>
    </row>
    <row r="239">
      <c r="A239" s="554" t="s">
        <v>7115</v>
      </c>
      <c r="B239" s="480" t="s">
        <v>5138</v>
      </c>
      <c r="C239" s="433">
        <v>46175.0</v>
      </c>
      <c r="D239" s="434" t="s">
        <v>8534</v>
      </c>
      <c r="E239" s="363" t="s">
        <v>8535</v>
      </c>
      <c r="F239" s="367"/>
      <c r="G239" s="365"/>
      <c r="H239" s="368"/>
      <c r="I239" s="655"/>
      <c r="J239" s="365"/>
      <c r="K239" s="366"/>
      <c r="L239" s="367"/>
      <c r="M239" s="365"/>
      <c r="N239" s="368"/>
      <c r="O239" s="655"/>
      <c r="P239" s="365"/>
      <c r="Q239" s="366"/>
      <c r="R239" s="367"/>
      <c r="S239" s="365"/>
      <c r="T239" s="368"/>
      <c r="U239" s="655"/>
      <c r="V239" s="365"/>
      <c r="W239" s="366"/>
      <c r="X239" s="364"/>
      <c r="Y239" s="365"/>
      <c r="Z239" s="368"/>
      <c r="AA239" s="655"/>
      <c r="AB239" s="365"/>
      <c r="AC239" s="366"/>
      <c r="AD239" s="364"/>
      <c r="AE239" s="365"/>
      <c r="AF239" s="368"/>
      <c r="AG239" s="655"/>
      <c r="AH239" s="365"/>
      <c r="AI239" s="366"/>
      <c r="AJ239" s="364"/>
      <c r="AK239" s="365"/>
      <c r="AL239" s="368"/>
      <c r="AM239" s="655"/>
      <c r="AN239" s="365"/>
      <c r="AO239" s="366"/>
      <c r="AP239" s="369" t="s">
        <v>2929</v>
      </c>
      <c r="AQ239" s="481"/>
      <c r="AR239" s="372"/>
      <c r="AS239" s="653" t="s">
        <v>7472</v>
      </c>
      <c r="AT239" s="353"/>
      <c r="AU239" s="382">
        <v>0.0</v>
      </c>
      <c r="AV239" s="657">
        <v>100.0</v>
      </c>
      <c r="AW239" s="382">
        <v>0.0</v>
      </c>
      <c r="AX239" s="658">
        <v>100.0</v>
      </c>
      <c r="AY239" s="393" t="s">
        <v>3049</v>
      </c>
    </row>
    <row r="240">
      <c r="A240" s="554" t="s">
        <v>7115</v>
      </c>
      <c r="B240" s="480" t="s">
        <v>5138</v>
      </c>
      <c r="C240" s="433">
        <v>46175.0</v>
      </c>
      <c r="D240" s="434" t="s">
        <v>8536</v>
      </c>
      <c r="E240" s="363" t="s">
        <v>8537</v>
      </c>
      <c r="F240" s="367"/>
      <c r="G240" s="365"/>
      <c r="H240" s="368"/>
      <c r="I240" s="655"/>
      <c r="J240" s="365"/>
      <c r="K240" s="366"/>
      <c r="L240" s="367"/>
      <c r="M240" s="365"/>
      <c r="N240" s="368"/>
      <c r="O240" s="655"/>
      <c r="P240" s="365"/>
      <c r="Q240" s="366"/>
      <c r="R240" s="367"/>
      <c r="S240" s="365"/>
      <c r="T240" s="368"/>
      <c r="U240" s="655"/>
      <c r="V240" s="365"/>
      <c r="W240" s="366"/>
      <c r="X240" s="364"/>
      <c r="Y240" s="365"/>
      <c r="Z240" s="368"/>
      <c r="AA240" s="655"/>
      <c r="AB240" s="365"/>
      <c r="AC240" s="366"/>
      <c r="AD240" s="364"/>
      <c r="AE240" s="365"/>
      <c r="AF240" s="368"/>
      <c r="AG240" s="655"/>
      <c r="AH240" s="365"/>
      <c r="AI240" s="366"/>
      <c r="AJ240" s="364"/>
      <c r="AK240" s="365"/>
      <c r="AL240" s="368"/>
      <c r="AM240" s="655"/>
      <c r="AN240" s="365"/>
      <c r="AO240" s="366"/>
      <c r="AP240" s="369" t="s">
        <v>2929</v>
      </c>
      <c r="AQ240" s="481"/>
      <c r="AR240" s="380"/>
      <c r="AS240" s="653" t="s">
        <v>7472</v>
      </c>
      <c r="AT240" s="353"/>
      <c r="AU240" s="382">
        <v>0.0</v>
      </c>
      <c r="AV240" s="657">
        <v>100.0</v>
      </c>
      <c r="AW240" s="382">
        <v>0.0</v>
      </c>
      <c r="AX240" s="658">
        <v>100.0</v>
      </c>
      <c r="AY240" s="393" t="s">
        <v>3049</v>
      </c>
    </row>
    <row r="241">
      <c r="A241" s="554" t="s">
        <v>7115</v>
      </c>
      <c r="B241" s="480" t="s">
        <v>5138</v>
      </c>
      <c r="C241" s="433">
        <v>46175.0</v>
      </c>
      <c r="D241" s="434" t="s">
        <v>8538</v>
      </c>
      <c r="E241" s="363" t="s">
        <v>8539</v>
      </c>
      <c r="F241" s="367"/>
      <c r="G241" s="365"/>
      <c r="H241" s="368"/>
      <c r="I241" s="655"/>
      <c r="J241" s="365"/>
      <c r="K241" s="366"/>
      <c r="L241" s="367"/>
      <c r="M241" s="365"/>
      <c r="N241" s="368"/>
      <c r="O241" s="655"/>
      <c r="P241" s="365"/>
      <c r="Q241" s="366"/>
      <c r="R241" s="367"/>
      <c r="S241" s="365"/>
      <c r="T241" s="368"/>
      <c r="U241" s="655"/>
      <c r="V241" s="365"/>
      <c r="W241" s="366"/>
      <c r="X241" s="364"/>
      <c r="Y241" s="365"/>
      <c r="Z241" s="368"/>
      <c r="AA241" s="655"/>
      <c r="AB241" s="365"/>
      <c r="AC241" s="366"/>
      <c r="AD241" s="364"/>
      <c r="AE241" s="365"/>
      <c r="AF241" s="368"/>
      <c r="AG241" s="655"/>
      <c r="AH241" s="365"/>
      <c r="AI241" s="366"/>
      <c r="AJ241" s="364"/>
      <c r="AK241" s="365"/>
      <c r="AL241" s="368"/>
      <c r="AM241" s="655"/>
      <c r="AN241" s="365"/>
      <c r="AO241" s="366"/>
      <c r="AP241" s="369" t="s">
        <v>634</v>
      </c>
      <c r="AQ241" s="481"/>
      <c r="AR241" s="380"/>
      <c r="AS241" s="653" t="s">
        <v>7472</v>
      </c>
      <c r="AT241" s="353"/>
      <c r="AU241" s="382">
        <v>0.0</v>
      </c>
      <c r="AV241" s="657">
        <v>100.0</v>
      </c>
      <c r="AW241" s="382">
        <v>0.0</v>
      </c>
      <c r="AX241" s="658">
        <v>100.0</v>
      </c>
      <c r="AY241" s="393" t="s">
        <v>3049</v>
      </c>
    </row>
    <row r="242">
      <c r="A242" s="554" t="s">
        <v>7115</v>
      </c>
      <c r="B242" s="480" t="s">
        <v>5138</v>
      </c>
      <c r="C242" s="433">
        <v>46175.0</v>
      </c>
      <c r="D242" s="434" t="s">
        <v>8540</v>
      </c>
      <c r="E242" s="363" t="s">
        <v>8541</v>
      </c>
      <c r="F242" s="367"/>
      <c r="G242" s="365"/>
      <c r="H242" s="368"/>
      <c r="I242" s="655"/>
      <c r="J242" s="365"/>
      <c r="K242" s="366"/>
      <c r="L242" s="367"/>
      <c r="M242" s="365"/>
      <c r="N242" s="368"/>
      <c r="O242" s="655"/>
      <c r="P242" s="365"/>
      <c r="Q242" s="366"/>
      <c r="R242" s="367"/>
      <c r="S242" s="365"/>
      <c r="T242" s="368"/>
      <c r="U242" s="655"/>
      <c r="V242" s="365"/>
      <c r="W242" s="366"/>
      <c r="X242" s="364"/>
      <c r="Y242" s="365">
        <v>1.0</v>
      </c>
      <c r="Z242" s="368"/>
      <c r="AA242" s="655"/>
      <c r="AB242" s="365"/>
      <c r="AC242" s="366"/>
      <c r="AD242" s="364"/>
      <c r="AE242" s="365"/>
      <c r="AF242" s="368"/>
      <c r="AG242" s="655"/>
      <c r="AH242" s="365"/>
      <c r="AI242" s="366"/>
      <c r="AJ242" s="364"/>
      <c r="AK242" s="365"/>
      <c r="AL242" s="368"/>
      <c r="AM242" s="655"/>
      <c r="AN242" s="365"/>
      <c r="AO242" s="366"/>
      <c r="AP242" s="369" t="s">
        <v>634</v>
      </c>
      <c r="AQ242" s="481"/>
      <c r="AR242" s="380" t="s">
        <v>7893</v>
      </c>
      <c r="AS242" s="653" t="s">
        <v>7472</v>
      </c>
      <c r="AT242" s="353"/>
      <c r="AU242" s="382">
        <v>3.0</v>
      </c>
      <c r="AV242" s="657">
        <v>97.0</v>
      </c>
      <c r="AW242" s="382">
        <v>0.0</v>
      </c>
      <c r="AX242" s="658">
        <v>100.0</v>
      </c>
      <c r="AY242" s="393" t="s">
        <v>3049</v>
      </c>
    </row>
    <row r="243">
      <c r="A243" s="554" t="s">
        <v>7115</v>
      </c>
      <c r="B243" s="480" t="s">
        <v>5138</v>
      </c>
      <c r="C243" s="433">
        <v>46175.0</v>
      </c>
      <c r="D243" s="434" t="s">
        <v>8542</v>
      </c>
      <c r="E243" s="363" t="s">
        <v>8543</v>
      </c>
      <c r="F243" s="367"/>
      <c r="G243" s="365"/>
      <c r="H243" s="368"/>
      <c r="I243" s="655"/>
      <c r="J243" s="365"/>
      <c r="K243" s="366"/>
      <c r="L243" s="367"/>
      <c r="M243" s="365"/>
      <c r="N243" s="368"/>
      <c r="O243" s="655"/>
      <c r="P243" s="365"/>
      <c r="Q243" s="366"/>
      <c r="R243" s="367"/>
      <c r="S243" s="365"/>
      <c r="T243" s="368"/>
      <c r="U243" s="655"/>
      <c r="V243" s="365"/>
      <c r="W243" s="366"/>
      <c r="X243" s="364"/>
      <c r="Y243" s="365"/>
      <c r="Z243" s="368"/>
      <c r="AA243" s="655"/>
      <c r="AB243" s="365"/>
      <c r="AC243" s="366"/>
      <c r="AD243" s="364"/>
      <c r="AE243" s="365"/>
      <c r="AF243" s="368"/>
      <c r="AG243" s="655"/>
      <c r="AH243" s="365"/>
      <c r="AI243" s="366"/>
      <c r="AJ243" s="364"/>
      <c r="AK243" s="365"/>
      <c r="AL243" s="368"/>
      <c r="AM243" s="655"/>
      <c r="AN243" s="365"/>
      <c r="AO243" s="366"/>
      <c r="AP243" s="369" t="s">
        <v>263</v>
      </c>
      <c r="AQ243" s="481"/>
      <c r="AR243" s="380"/>
      <c r="AS243" s="653" t="s">
        <v>7472</v>
      </c>
      <c r="AT243" s="353"/>
      <c r="AU243" s="382">
        <v>0.0</v>
      </c>
      <c r="AV243" s="657">
        <v>100.0</v>
      </c>
      <c r="AW243" s="382">
        <v>0.0</v>
      </c>
      <c r="AX243" s="658">
        <v>100.0</v>
      </c>
      <c r="AY243" s="393" t="s">
        <v>3049</v>
      </c>
    </row>
    <row r="244">
      <c r="A244" s="554" t="s">
        <v>7115</v>
      </c>
      <c r="B244" s="480" t="s">
        <v>5138</v>
      </c>
      <c r="C244" s="433">
        <v>46175.0</v>
      </c>
      <c r="D244" s="434" t="s">
        <v>8544</v>
      </c>
      <c r="E244" s="363" t="s">
        <v>8545</v>
      </c>
      <c r="F244" s="367"/>
      <c r="G244" s="365"/>
      <c r="H244" s="368"/>
      <c r="I244" s="655"/>
      <c r="J244" s="365"/>
      <c r="K244" s="366"/>
      <c r="L244" s="367"/>
      <c r="M244" s="365"/>
      <c r="N244" s="368"/>
      <c r="O244" s="655"/>
      <c r="P244" s="365"/>
      <c r="Q244" s="366"/>
      <c r="R244" s="367"/>
      <c r="S244" s="365"/>
      <c r="T244" s="368"/>
      <c r="U244" s="655"/>
      <c r="V244" s="365"/>
      <c r="W244" s="366"/>
      <c r="X244" s="364"/>
      <c r="Y244" s="365"/>
      <c r="Z244" s="368"/>
      <c r="AA244" s="655"/>
      <c r="AB244" s="365"/>
      <c r="AC244" s="366"/>
      <c r="AD244" s="364"/>
      <c r="AE244" s="365"/>
      <c r="AF244" s="368"/>
      <c r="AG244" s="655"/>
      <c r="AH244" s="365"/>
      <c r="AI244" s="366"/>
      <c r="AJ244" s="364"/>
      <c r="AK244" s="365"/>
      <c r="AL244" s="368"/>
      <c r="AM244" s="655"/>
      <c r="AN244" s="365"/>
      <c r="AO244" s="366"/>
      <c r="AP244" s="369" t="s">
        <v>263</v>
      </c>
      <c r="AQ244" s="481"/>
      <c r="AR244" s="372"/>
      <c r="AS244" s="653" t="s">
        <v>7472</v>
      </c>
      <c r="AT244" s="353"/>
      <c r="AU244" s="382">
        <v>0.0</v>
      </c>
      <c r="AV244" s="657">
        <v>100.0</v>
      </c>
      <c r="AW244" s="382">
        <v>0.0</v>
      </c>
      <c r="AX244" s="658">
        <v>100.0</v>
      </c>
      <c r="AY244" s="393" t="s">
        <v>3049</v>
      </c>
    </row>
    <row r="245">
      <c r="A245" s="554" t="s">
        <v>7115</v>
      </c>
      <c r="B245" s="480" t="s">
        <v>5138</v>
      </c>
      <c r="C245" s="433">
        <v>46175.0</v>
      </c>
      <c r="D245" s="434" t="s">
        <v>8546</v>
      </c>
      <c r="E245" s="363" t="s">
        <v>8547</v>
      </c>
      <c r="F245" s="367"/>
      <c r="G245" s="365"/>
      <c r="H245" s="368"/>
      <c r="I245" s="655"/>
      <c r="J245" s="365"/>
      <c r="K245" s="366"/>
      <c r="L245" s="367"/>
      <c r="M245" s="365"/>
      <c r="N245" s="368"/>
      <c r="O245" s="655"/>
      <c r="P245" s="365"/>
      <c r="Q245" s="366"/>
      <c r="R245" s="367"/>
      <c r="S245" s="365"/>
      <c r="T245" s="368"/>
      <c r="U245" s="655"/>
      <c r="V245" s="365"/>
      <c r="W245" s="366"/>
      <c r="X245" s="364"/>
      <c r="Y245" s="365"/>
      <c r="Z245" s="368"/>
      <c r="AA245" s="655">
        <v>1.0</v>
      </c>
      <c r="AB245" s="365"/>
      <c r="AC245" s="366"/>
      <c r="AD245" s="364"/>
      <c r="AE245" s="365"/>
      <c r="AF245" s="368"/>
      <c r="AG245" s="655"/>
      <c r="AH245" s="365"/>
      <c r="AI245" s="366"/>
      <c r="AJ245" s="364"/>
      <c r="AK245" s="365"/>
      <c r="AL245" s="368"/>
      <c r="AM245" s="655"/>
      <c r="AN245" s="365"/>
      <c r="AO245" s="366"/>
      <c r="AP245" s="369"/>
      <c r="AQ245" s="481" t="s">
        <v>1152</v>
      </c>
      <c r="AR245" s="380" t="s">
        <v>8548</v>
      </c>
      <c r="AS245" s="653" t="s">
        <v>7472</v>
      </c>
      <c r="AT245" s="353"/>
      <c r="AU245" s="382">
        <v>0.0</v>
      </c>
      <c r="AV245" s="657">
        <v>100.0</v>
      </c>
      <c r="AW245" s="382">
        <v>4.0</v>
      </c>
      <c r="AX245" s="658">
        <v>96.0</v>
      </c>
      <c r="AY245" s="393" t="s">
        <v>3049</v>
      </c>
    </row>
    <row r="246">
      <c r="A246" s="554" t="s">
        <v>7115</v>
      </c>
      <c r="B246" s="480" t="s">
        <v>5138</v>
      </c>
      <c r="C246" s="433">
        <v>46175.0</v>
      </c>
      <c r="D246" s="434" t="s">
        <v>8549</v>
      </c>
      <c r="E246" s="363" t="s">
        <v>8550</v>
      </c>
      <c r="F246" s="367"/>
      <c r="G246" s="365"/>
      <c r="H246" s="368"/>
      <c r="I246" s="655"/>
      <c r="J246" s="365"/>
      <c r="K246" s="366"/>
      <c r="L246" s="367"/>
      <c r="M246" s="365"/>
      <c r="N246" s="368"/>
      <c r="O246" s="655"/>
      <c r="P246" s="365"/>
      <c r="Q246" s="366"/>
      <c r="R246" s="367"/>
      <c r="S246" s="365"/>
      <c r="T246" s="368"/>
      <c r="U246" s="655"/>
      <c r="V246" s="365"/>
      <c r="W246" s="366"/>
      <c r="X246" s="364"/>
      <c r="Y246" s="365"/>
      <c r="Z246" s="368"/>
      <c r="AA246" s="655"/>
      <c r="AB246" s="365"/>
      <c r="AC246" s="366"/>
      <c r="AD246" s="364"/>
      <c r="AE246" s="365"/>
      <c r="AF246" s="368"/>
      <c r="AG246" s="655"/>
      <c r="AH246" s="365"/>
      <c r="AI246" s="366"/>
      <c r="AJ246" s="364"/>
      <c r="AK246" s="365"/>
      <c r="AL246" s="368"/>
      <c r="AM246" s="655"/>
      <c r="AN246" s="365"/>
      <c r="AO246" s="366"/>
      <c r="AP246" s="369"/>
      <c r="AQ246" s="481" t="s">
        <v>1152</v>
      </c>
      <c r="AR246" s="380"/>
      <c r="AS246" s="653" t="s">
        <v>7472</v>
      </c>
      <c r="AT246" s="353"/>
      <c r="AU246" s="382">
        <v>0.0</v>
      </c>
      <c r="AV246" s="657">
        <v>100.0</v>
      </c>
      <c r="AW246" s="382">
        <v>0.0</v>
      </c>
      <c r="AX246" s="658">
        <v>100.0</v>
      </c>
      <c r="AY246" s="393" t="s">
        <v>3049</v>
      </c>
    </row>
    <row r="247">
      <c r="A247" s="554" t="s">
        <v>7115</v>
      </c>
      <c r="B247" s="480" t="s">
        <v>5138</v>
      </c>
      <c r="C247" s="433">
        <v>46175.0</v>
      </c>
      <c r="D247" s="434" t="s">
        <v>8551</v>
      </c>
      <c r="E247" s="363" t="s">
        <v>8552</v>
      </c>
      <c r="F247" s="367"/>
      <c r="G247" s="365"/>
      <c r="H247" s="368"/>
      <c r="I247" s="655"/>
      <c r="J247" s="365"/>
      <c r="K247" s="366"/>
      <c r="L247" s="367"/>
      <c r="M247" s="365"/>
      <c r="N247" s="368"/>
      <c r="O247" s="655"/>
      <c r="P247" s="365"/>
      <c r="Q247" s="366"/>
      <c r="R247" s="367"/>
      <c r="S247" s="365"/>
      <c r="T247" s="368"/>
      <c r="U247" s="655"/>
      <c r="V247" s="365"/>
      <c r="W247" s="366"/>
      <c r="X247" s="364"/>
      <c r="Y247" s="365"/>
      <c r="Z247" s="368"/>
      <c r="AA247" s="655"/>
      <c r="AB247" s="365"/>
      <c r="AC247" s="366"/>
      <c r="AD247" s="364"/>
      <c r="AE247" s="365"/>
      <c r="AF247" s="368"/>
      <c r="AG247" s="655"/>
      <c r="AH247" s="365"/>
      <c r="AI247" s="366"/>
      <c r="AJ247" s="364"/>
      <c r="AK247" s="365"/>
      <c r="AL247" s="368"/>
      <c r="AM247" s="655"/>
      <c r="AN247" s="365"/>
      <c r="AO247" s="366"/>
      <c r="AP247" s="369"/>
      <c r="AQ247" s="481" t="s">
        <v>3010</v>
      </c>
      <c r="AR247" s="380"/>
      <c r="AS247" s="653" t="s">
        <v>7472</v>
      </c>
      <c r="AT247" s="353"/>
      <c r="AU247" s="382">
        <v>0.0</v>
      </c>
      <c r="AV247" s="657">
        <v>100.0</v>
      </c>
      <c r="AW247" s="382">
        <v>0.0</v>
      </c>
      <c r="AX247" s="658">
        <v>100.0</v>
      </c>
      <c r="AY247" s="393" t="s">
        <v>3049</v>
      </c>
    </row>
    <row r="248">
      <c r="A248" s="554" t="s">
        <v>7115</v>
      </c>
      <c r="B248" s="480" t="s">
        <v>5138</v>
      </c>
      <c r="C248" s="433">
        <v>46175.0</v>
      </c>
      <c r="D248" s="434" t="s">
        <v>8553</v>
      </c>
      <c r="E248" s="363" t="s">
        <v>8554</v>
      </c>
      <c r="F248" s="367"/>
      <c r="G248" s="365"/>
      <c r="H248" s="368"/>
      <c r="I248" s="655"/>
      <c r="J248" s="365"/>
      <c r="K248" s="366"/>
      <c r="L248" s="367"/>
      <c r="M248" s="365"/>
      <c r="N248" s="368"/>
      <c r="O248" s="655"/>
      <c r="P248" s="365"/>
      <c r="Q248" s="366"/>
      <c r="R248" s="367"/>
      <c r="S248" s="365"/>
      <c r="T248" s="368"/>
      <c r="U248" s="655"/>
      <c r="V248" s="365"/>
      <c r="W248" s="366"/>
      <c r="X248" s="364"/>
      <c r="Y248" s="365"/>
      <c r="Z248" s="368"/>
      <c r="AA248" s="655"/>
      <c r="AB248" s="365"/>
      <c r="AC248" s="366"/>
      <c r="AD248" s="364"/>
      <c r="AE248" s="365"/>
      <c r="AF248" s="368"/>
      <c r="AG248" s="655"/>
      <c r="AH248" s="365"/>
      <c r="AI248" s="366"/>
      <c r="AJ248" s="364"/>
      <c r="AK248" s="365"/>
      <c r="AL248" s="368"/>
      <c r="AM248" s="655"/>
      <c r="AN248" s="365"/>
      <c r="AO248" s="366"/>
      <c r="AP248" s="369"/>
      <c r="AQ248" s="481" t="s">
        <v>3010</v>
      </c>
      <c r="AR248" s="372"/>
      <c r="AS248" s="653" t="s">
        <v>7472</v>
      </c>
      <c r="AT248" s="353"/>
      <c r="AU248" s="382">
        <v>0.0</v>
      </c>
      <c r="AV248" s="657">
        <v>100.0</v>
      </c>
      <c r="AW248" s="382">
        <v>0.0</v>
      </c>
      <c r="AX248" s="658">
        <v>100.0</v>
      </c>
      <c r="AY248" s="393" t="s">
        <v>3049</v>
      </c>
    </row>
    <row r="249">
      <c r="A249" s="554" t="s">
        <v>7115</v>
      </c>
      <c r="B249" s="480" t="s">
        <v>5138</v>
      </c>
      <c r="C249" s="433">
        <v>46175.0</v>
      </c>
      <c r="D249" s="434" t="s">
        <v>8555</v>
      </c>
      <c r="E249" s="363" t="s">
        <v>8556</v>
      </c>
      <c r="F249" s="367"/>
      <c r="G249" s="365"/>
      <c r="H249" s="368"/>
      <c r="I249" s="655"/>
      <c r="J249" s="365"/>
      <c r="K249" s="366"/>
      <c r="L249" s="367"/>
      <c r="M249" s="365"/>
      <c r="N249" s="368"/>
      <c r="O249" s="655"/>
      <c r="P249" s="365"/>
      <c r="Q249" s="366"/>
      <c r="R249" s="367"/>
      <c r="S249" s="365"/>
      <c r="T249" s="368"/>
      <c r="U249" s="655"/>
      <c r="V249" s="365"/>
      <c r="W249" s="366"/>
      <c r="X249" s="364"/>
      <c r="Y249" s="365"/>
      <c r="Z249" s="368"/>
      <c r="AA249" s="655"/>
      <c r="AB249" s="365"/>
      <c r="AC249" s="366"/>
      <c r="AD249" s="364"/>
      <c r="AE249" s="365"/>
      <c r="AF249" s="368"/>
      <c r="AG249" s="655"/>
      <c r="AH249" s="365"/>
      <c r="AI249" s="366"/>
      <c r="AJ249" s="364"/>
      <c r="AK249" s="365"/>
      <c r="AL249" s="368"/>
      <c r="AM249" s="655"/>
      <c r="AN249" s="365"/>
      <c r="AO249" s="366"/>
      <c r="AP249" s="369" t="s">
        <v>2308</v>
      </c>
      <c r="AQ249" s="481" t="s">
        <v>1591</v>
      </c>
      <c r="AR249" s="380" t="s">
        <v>8557</v>
      </c>
      <c r="AS249" s="653" t="s">
        <v>7639</v>
      </c>
      <c r="AT249" s="353"/>
      <c r="AU249" s="382" t="s">
        <v>2869</v>
      </c>
      <c r="AV249" s="657" t="s">
        <v>2869</v>
      </c>
      <c r="AW249" s="382" t="s">
        <v>2869</v>
      </c>
      <c r="AX249" s="658" t="s">
        <v>2869</v>
      </c>
      <c r="AY249" s="393" t="s">
        <v>3049</v>
      </c>
    </row>
    <row r="250">
      <c r="A250" s="554" t="s">
        <v>7115</v>
      </c>
      <c r="B250" s="480" t="s">
        <v>5138</v>
      </c>
      <c r="C250" s="433">
        <v>46175.0</v>
      </c>
      <c r="D250" s="434" t="s">
        <v>8558</v>
      </c>
      <c r="E250" s="363" t="s">
        <v>8559</v>
      </c>
      <c r="F250" s="367"/>
      <c r="G250" s="365"/>
      <c r="H250" s="368"/>
      <c r="I250" s="655"/>
      <c r="J250" s="365"/>
      <c r="K250" s="366"/>
      <c r="L250" s="367"/>
      <c r="M250" s="365"/>
      <c r="N250" s="368"/>
      <c r="O250" s="655"/>
      <c r="P250" s="365"/>
      <c r="Q250" s="366"/>
      <c r="R250" s="367"/>
      <c r="S250" s="365"/>
      <c r="T250" s="368"/>
      <c r="U250" s="655"/>
      <c r="V250" s="365"/>
      <c r="W250" s="366"/>
      <c r="X250" s="364"/>
      <c r="Y250" s="365"/>
      <c r="Z250" s="368"/>
      <c r="AA250" s="655"/>
      <c r="AB250" s="365"/>
      <c r="AC250" s="366"/>
      <c r="AD250" s="364"/>
      <c r="AE250" s="365"/>
      <c r="AF250" s="368"/>
      <c r="AG250" s="655"/>
      <c r="AH250" s="365"/>
      <c r="AI250" s="366"/>
      <c r="AJ250" s="364"/>
      <c r="AK250" s="365"/>
      <c r="AL250" s="368"/>
      <c r="AM250" s="655"/>
      <c r="AN250" s="365"/>
      <c r="AO250" s="366"/>
      <c r="AP250" s="369"/>
      <c r="AQ250" s="481" t="s">
        <v>1591</v>
      </c>
      <c r="AR250" s="372"/>
      <c r="AS250" s="653" t="s">
        <v>7472</v>
      </c>
      <c r="AT250" s="353"/>
      <c r="AU250" s="382">
        <v>0.0</v>
      </c>
      <c r="AV250" s="657">
        <v>100.0</v>
      </c>
      <c r="AW250" s="382">
        <v>0.0</v>
      </c>
      <c r="AX250" s="658">
        <v>100.0</v>
      </c>
      <c r="AY250" s="393" t="s">
        <v>3049</v>
      </c>
    </row>
    <row r="251">
      <c r="A251" s="554" t="s">
        <v>7115</v>
      </c>
      <c r="B251" s="480" t="s">
        <v>5138</v>
      </c>
      <c r="C251" s="433">
        <v>46175.0</v>
      </c>
      <c r="D251" s="434" t="s">
        <v>8560</v>
      </c>
      <c r="E251" s="363" t="s">
        <v>8561</v>
      </c>
      <c r="F251" s="367"/>
      <c r="G251" s="365"/>
      <c r="H251" s="368"/>
      <c r="I251" s="655"/>
      <c r="J251" s="365"/>
      <c r="K251" s="366"/>
      <c r="L251" s="367"/>
      <c r="M251" s="365"/>
      <c r="N251" s="368"/>
      <c r="O251" s="655"/>
      <c r="P251" s="365"/>
      <c r="Q251" s="366"/>
      <c r="R251" s="367"/>
      <c r="S251" s="365"/>
      <c r="T251" s="368"/>
      <c r="U251" s="655"/>
      <c r="V251" s="365"/>
      <c r="W251" s="366"/>
      <c r="X251" s="364"/>
      <c r="Y251" s="365"/>
      <c r="Z251" s="368"/>
      <c r="AA251" s="655"/>
      <c r="AB251" s="365"/>
      <c r="AC251" s="366"/>
      <c r="AD251" s="364"/>
      <c r="AE251" s="365"/>
      <c r="AF251" s="368"/>
      <c r="AG251" s="655"/>
      <c r="AH251" s="365"/>
      <c r="AI251" s="366"/>
      <c r="AJ251" s="364"/>
      <c r="AK251" s="365"/>
      <c r="AL251" s="368"/>
      <c r="AM251" s="655"/>
      <c r="AN251" s="365"/>
      <c r="AO251" s="366"/>
      <c r="AP251" s="369"/>
      <c r="AQ251" s="481" t="s">
        <v>3008</v>
      </c>
      <c r="AR251" s="372"/>
      <c r="AS251" s="653" t="s">
        <v>7472</v>
      </c>
      <c r="AT251" s="353"/>
      <c r="AU251" s="382">
        <v>0.0</v>
      </c>
      <c r="AV251" s="657">
        <v>100.0</v>
      </c>
      <c r="AW251" s="382">
        <v>0.0</v>
      </c>
      <c r="AX251" s="658">
        <v>100.0</v>
      </c>
      <c r="AY251" s="393" t="s">
        <v>3049</v>
      </c>
    </row>
    <row r="252">
      <c r="A252" s="554" t="s">
        <v>7115</v>
      </c>
      <c r="B252" s="480" t="s">
        <v>5138</v>
      </c>
      <c r="C252" s="433">
        <v>46175.0</v>
      </c>
      <c r="D252" s="434" t="s">
        <v>8562</v>
      </c>
      <c r="E252" s="363" t="s">
        <v>8563</v>
      </c>
      <c r="F252" s="367"/>
      <c r="G252" s="365"/>
      <c r="H252" s="368"/>
      <c r="I252" s="655"/>
      <c r="J252" s="365"/>
      <c r="K252" s="366"/>
      <c r="L252" s="367"/>
      <c r="M252" s="365"/>
      <c r="N252" s="368"/>
      <c r="O252" s="655"/>
      <c r="P252" s="365"/>
      <c r="Q252" s="366"/>
      <c r="R252" s="367"/>
      <c r="S252" s="365"/>
      <c r="T252" s="368"/>
      <c r="U252" s="655"/>
      <c r="V252" s="365"/>
      <c r="W252" s="366"/>
      <c r="X252" s="364"/>
      <c r="Y252" s="365"/>
      <c r="Z252" s="368"/>
      <c r="AA252" s="655"/>
      <c r="AB252" s="365"/>
      <c r="AC252" s="366"/>
      <c r="AD252" s="364"/>
      <c r="AE252" s="365"/>
      <c r="AF252" s="368"/>
      <c r="AG252" s="655"/>
      <c r="AH252" s="365"/>
      <c r="AI252" s="366"/>
      <c r="AJ252" s="364"/>
      <c r="AK252" s="365"/>
      <c r="AL252" s="368"/>
      <c r="AM252" s="655"/>
      <c r="AN252" s="365"/>
      <c r="AO252" s="366"/>
      <c r="AP252" s="369"/>
      <c r="AQ252" s="481" t="s">
        <v>3022</v>
      </c>
      <c r="AR252" s="380"/>
      <c r="AS252" s="653" t="s">
        <v>7472</v>
      </c>
      <c r="AT252" s="353"/>
      <c r="AU252" s="382">
        <v>0.0</v>
      </c>
      <c r="AV252" s="657">
        <v>100.0</v>
      </c>
      <c r="AW252" s="382">
        <v>0.0</v>
      </c>
      <c r="AX252" s="658">
        <v>100.0</v>
      </c>
      <c r="AY252" s="393" t="s">
        <v>3049</v>
      </c>
    </row>
    <row r="253">
      <c r="A253" s="554" t="s">
        <v>7115</v>
      </c>
      <c r="B253" s="480" t="s">
        <v>5138</v>
      </c>
      <c r="C253" s="433">
        <v>46175.0</v>
      </c>
      <c r="D253" s="434" t="s">
        <v>8564</v>
      </c>
      <c r="E253" s="363" t="s">
        <v>8565</v>
      </c>
      <c r="F253" s="367"/>
      <c r="G253" s="365"/>
      <c r="H253" s="368"/>
      <c r="I253" s="655"/>
      <c r="J253" s="365"/>
      <c r="K253" s="366"/>
      <c r="L253" s="367"/>
      <c r="M253" s="365"/>
      <c r="N253" s="368"/>
      <c r="O253" s="655"/>
      <c r="P253" s="365"/>
      <c r="Q253" s="366"/>
      <c r="R253" s="367"/>
      <c r="S253" s="365"/>
      <c r="T253" s="368"/>
      <c r="U253" s="655"/>
      <c r="V253" s="365"/>
      <c r="W253" s="366"/>
      <c r="X253" s="364"/>
      <c r="Y253" s="365"/>
      <c r="Z253" s="368"/>
      <c r="AA253" s="655"/>
      <c r="AB253" s="365"/>
      <c r="AC253" s="366"/>
      <c r="AD253" s="364"/>
      <c r="AE253" s="365"/>
      <c r="AF253" s="368"/>
      <c r="AG253" s="655"/>
      <c r="AH253" s="365"/>
      <c r="AI253" s="366"/>
      <c r="AJ253" s="364"/>
      <c r="AK253" s="365"/>
      <c r="AL253" s="368"/>
      <c r="AM253" s="655"/>
      <c r="AN253" s="365"/>
      <c r="AO253" s="366"/>
      <c r="AP253" s="369"/>
      <c r="AQ253" s="481" t="s">
        <v>3039</v>
      </c>
      <c r="AR253" s="380"/>
      <c r="AS253" s="653" t="s">
        <v>7472</v>
      </c>
      <c r="AT253" s="353"/>
      <c r="AU253" s="382">
        <v>0.0</v>
      </c>
      <c r="AV253" s="657">
        <v>100.0</v>
      </c>
      <c r="AW253" s="382">
        <v>0.0</v>
      </c>
      <c r="AX253" s="658">
        <v>100.0</v>
      </c>
      <c r="AY253" s="393" t="s">
        <v>3049</v>
      </c>
    </row>
    <row r="254">
      <c r="A254" s="554" t="s">
        <v>7115</v>
      </c>
      <c r="B254" s="480" t="s">
        <v>5138</v>
      </c>
      <c r="C254" s="433">
        <v>46175.0</v>
      </c>
      <c r="D254" s="434" t="s">
        <v>8566</v>
      </c>
      <c r="E254" s="363" t="s">
        <v>8567</v>
      </c>
      <c r="F254" s="367"/>
      <c r="G254" s="365"/>
      <c r="H254" s="368"/>
      <c r="I254" s="655"/>
      <c r="J254" s="365"/>
      <c r="K254" s="366"/>
      <c r="L254" s="367"/>
      <c r="M254" s="365"/>
      <c r="N254" s="368"/>
      <c r="O254" s="655"/>
      <c r="P254" s="365"/>
      <c r="Q254" s="366"/>
      <c r="R254" s="367"/>
      <c r="S254" s="365"/>
      <c r="T254" s="368"/>
      <c r="U254" s="655"/>
      <c r="V254" s="365"/>
      <c r="W254" s="366"/>
      <c r="X254" s="364"/>
      <c r="Y254" s="365"/>
      <c r="Z254" s="368"/>
      <c r="AA254" s="655"/>
      <c r="AB254" s="365"/>
      <c r="AC254" s="366"/>
      <c r="AD254" s="364"/>
      <c r="AE254" s="365"/>
      <c r="AF254" s="368"/>
      <c r="AG254" s="655"/>
      <c r="AH254" s="365"/>
      <c r="AI254" s="366"/>
      <c r="AJ254" s="364"/>
      <c r="AK254" s="365"/>
      <c r="AL254" s="368"/>
      <c r="AM254" s="655"/>
      <c r="AN254" s="365"/>
      <c r="AO254" s="366"/>
      <c r="AP254" s="369"/>
      <c r="AQ254" s="481" t="s">
        <v>3039</v>
      </c>
      <c r="AR254" s="380"/>
      <c r="AS254" s="653" t="s">
        <v>7472</v>
      </c>
      <c r="AT254" s="353"/>
      <c r="AU254" s="382">
        <v>0.0</v>
      </c>
      <c r="AV254" s="657">
        <v>100.0</v>
      </c>
      <c r="AW254" s="382">
        <v>0.0</v>
      </c>
      <c r="AX254" s="658">
        <v>100.0</v>
      </c>
      <c r="AY254" s="393" t="s">
        <v>3049</v>
      </c>
    </row>
    <row r="255">
      <c r="A255" s="554" t="s">
        <v>7184</v>
      </c>
      <c r="B255" s="480" t="s">
        <v>5132</v>
      </c>
      <c r="C255" s="433">
        <v>46176.0</v>
      </c>
      <c r="D255" s="434" t="s">
        <v>8568</v>
      </c>
      <c r="E255" s="363" t="s">
        <v>8569</v>
      </c>
      <c r="F255" s="367"/>
      <c r="G255" s="365"/>
      <c r="H255" s="368"/>
      <c r="I255" s="655"/>
      <c r="J255" s="365"/>
      <c r="K255" s="366"/>
      <c r="L255" s="367"/>
      <c r="M255" s="365"/>
      <c r="N255" s="368"/>
      <c r="O255" s="655"/>
      <c r="P255" s="365"/>
      <c r="Q255" s="366"/>
      <c r="R255" s="367"/>
      <c r="S255" s="365"/>
      <c r="T255" s="368"/>
      <c r="U255" s="655"/>
      <c r="V255" s="365"/>
      <c r="W255" s="366"/>
      <c r="X255" s="364"/>
      <c r="Y255" s="365"/>
      <c r="Z255" s="368"/>
      <c r="AA255" s="655"/>
      <c r="AB255" s="365"/>
      <c r="AC255" s="366"/>
      <c r="AD255" s="364"/>
      <c r="AE255" s="365"/>
      <c r="AF255" s="368"/>
      <c r="AG255" s="655"/>
      <c r="AH255" s="365"/>
      <c r="AI255" s="366"/>
      <c r="AJ255" s="364"/>
      <c r="AK255" s="365"/>
      <c r="AL255" s="368"/>
      <c r="AM255" s="655"/>
      <c r="AN255" s="365"/>
      <c r="AO255" s="366"/>
      <c r="AP255" s="369" t="s">
        <v>1017</v>
      </c>
      <c r="AQ255" s="481"/>
      <c r="AR255" s="380" t="s">
        <v>2914</v>
      </c>
      <c r="AS255" s="653" t="s">
        <v>7472</v>
      </c>
      <c r="AT255" s="353"/>
      <c r="AU255" s="382">
        <v>0.0</v>
      </c>
      <c r="AV255" s="657">
        <v>100.0</v>
      </c>
      <c r="AW255" s="382">
        <v>0.0</v>
      </c>
      <c r="AX255" s="658">
        <v>100.0</v>
      </c>
      <c r="AY255" s="393" t="s">
        <v>3047</v>
      </c>
    </row>
    <row r="256">
      <c r="A256" s="554" t="s">
        <v>7184</v>
      </c>
      <c r="B256" s="480" t="s">
        <v>5132</v>
      </c>
      <c r="C256" s="433">
        <v>46176.0</v>
      </c>
      <c r="D256" s="434" t="s">
        <v>8570</v>
      </c>
      <c r="E256" s="363" t="s">
        <v>8571</v>
      </c>
      <c r="F256" s="367"/>
      <c r="G256" s="365"/>
      <c r="H256" s="368"/>
      <c r="I256" s="655"/>
      <c r="J256" s="365"/>
      <c r="K256" s="366"/>
      <c r="L256" s="367"/>
      <c r="M256" s="365"/>
      <c r="N256" s="368"/>
      <c r="O256" s="655"/>
      <c r="P256" s="365"/>
      <c r="Q256" s="366"/>
      <c r="R256" s="367"/>
      <c r="S256" s="365"/>
      <c r="T256" s="368"/>
      <c r="U256" s="655"/>
      <c r="V256" s="365"/>
      <c r="W256" s="366"/>
      <c r="X256" s="364"/>
      <c r="Y256" s="365"/>
      <c r="Z256" s="368"/>
      <c r="AA256" s="655"/>
      <c r="AB256" s="365"/>
      <c r="AC256" s="366"/>
      <c r="AD256" s="364"/>
      <c r="AE256" s="365"/>
      <c r="AF256" s="368"/>
      <c r="AG256" s="655"/>
      <c r="AH256" s="365"/>
      <c r="AI256" s="366"/>
      <c r="AJ256" s="364"/>
      <c r="AK256" s="365"/>
      <c r="AL256" s="368"/>
      <c r="AM256" s="655"/>
      <c r="AN256" s="365"/>
      <c r="AO256" s="366"/>
      <c r="AP256" s="369" t="s">
        <v>1017</v>
      </c>
      <c r="AQ256" s="481"/>
      <c r="AR256" s="380" t="s">
        <v>2914</v>
      </c>
      <c r="AS256" s="653" t="s">
        <v>7472</v>
      </c>
      <c r="AT256" s="353"/>
      <c r="AU256" s="382">
        <v>0.0</v>
      </c>
      <c r="AV256" s="657">
        <v>100.0</v>
      </c>
      <c r="AW256" s="382">
        <v>0.0</v>
      </c>
      <c r="AX256" s="658">
        <v>100.0</v>
      </c>
      <c r="AY256" s="393" t="s">
        <v>3047</v>
      </c>
    </row>
    <row r="257">
      <c r="A257" s="554" t="s">
        <v>7184</v>
      </c>
      <c r="B257" s="480" t="s">
        <v>5132</v>
      </c>
      <c r="C257" s="433">
        <v>46176.0</v>
      </c>
      <c r="D257" s="434" t="s">
        <v>8572</v>
      </c>
      <c r="E257" s="363" t="s">
        <v>8573</v>
      </c>
      <c r="F257" s="367"/>
      <c r="G257" s="365"/>
      <c r="H257" s="368"/>
      <c r="I257" s="655"/>
      <c r="J257" s="365"/>
      <c r="K257" s="366"/>
      <c r="L257" s="367"/>
      <c r="M257" s="365"/>
      <c r="N257" s="368"/>
      <c r="O257" s="655"/>
      <c r="P257" s="365"/>
      <c r="Q257" s="366"/>
      <c r="R257" s="367"/>
      <c r="S257" s="365"/>
      <c r="T257" s="368"/>
      <c r="U257" s="655"/>
      <c r="V257" s="365"/>
      <c r="W257" s="366"/>
      <c r="X257" s="364"/>
      <c r="Y257" s="365"/>
      <c r="Z257" s="368"/>
      <c r="AA257" s="655"/>
      <c r="AB257" s="365"/>
      <c r="AC257" s="366"/>
      <c r="AD257" s="364"/>
      <c r="AE257" s="365"/>
      <c r="AF257" s="368"/>
      <c r="AG257" s="655"/>
      <c r="AH257" s="365"/>
      <c r="AI257" s="366"/>
      <c r="AJ257" s="364"/>
      <c r="AK257" s="365"/>
      <c r="AL257" s="368"/>
      <c r="AM257" s="655"/>
      <c r="AN257" s="365"/>
      <c r="AO257" s="366"/>
      <c r="AP257" s="369" t="s">
        <v>153</v>
      </c>
      <c r="AQ257" s="481"/>
      <c r="AR257" s="380" t="s">
        <v>2914</v>
      </c>
      <c r="AS257" s="653" t="s">
        <v>7472</v>
      </c>
      <c r="AT257" s="353"/>
      <c r="AU257" s="382">
        <v>0.0</v>
      </c>
      <c r="AV257" s="657">
        <v>100.0</v>
      </c>
      <c r="AW257" s="382">
        <v>0.0</v>
      </c>
      <c r="AX257" s="658">
        <v>100.0</v>
      </c>
      <c r="AY257" s="393" t="s">
        <v>3047</v>
      </c>
    </row>
    <row r="258">
      <c r="A258" s="554" t="s">
        <v>7184</v>
      </c>
      <c r="B258" s="480" t="s">
        <v>5132</v>
      </c>
      <c r="C258" s="433">
        <v>46176.0</v>
      </c>
      <c r="D258" s="434" t="s">
        <v>8574</v>
      </c>
      <c r="E258" s="363" t="s">
        <v>8575</v>
      </c>
      <c r="F258" s="367"/>
      <c r="G258" s="365"/>
      <c r="H258" s="368"/>
      <c r="I258" s="655"/>
      <c r="J258" s="365"/>
      <c r="K258" s="366"/>
      <c r="L258" s="367"/>
      <c r="M258" s="365"/>
      <c r="N258" s="368"/>
      <c r="O258" s="655"/>
      <c r="P258" s="365"/>
      <c r="Q258" s="366"/>
      <c r="R258" s="367"/>
      <c r="S258" s="365"/>
      <c r="T258" s="368"/>
      <c r="U258" s="655"/>
      <c r="V258" s="365"/>
      <c r="W258" s="366"/>
      <c r="X258" s="364"/>
      <c r="Y258" s="365"/>
      <c r="Z258" s="368"/>
      <c r="AA258" s="655"/>
      <c r="AB258" s="365"/>
      <c r="AC258" s="366"/>
      <c r="AD258" s="364"/>
      <c r="AE258" s="365"/>
      <c r="AF258" s="368"/>
      <c r="AG258" s="655"/>
      <c r="AH258" s="365"/>
      <c r="AI258" s="366"/>
      <c r="AJ258" s="364"/>
      <c r="AK258" s="365"/>
      <c r="AL258" s="368"/>
      <c r="AM258" s="655"/>
      <c r="AN258" s="365"/>
      <c r="AO258" s="366"/>
      <c r="AP258" s="369" t="s">
        <v>153</v>
      </c>
      <c r="AQ258" s="481" t="s">
        <v>3031</v>
      </c>
      <c r="AR258" s="380" t="s">
        <v>2914</v>
      </c>
      <c r="AS258" s="653" t="s">
        <v>7472</v>
      </c>
      <c r="AT258" s="353"/>
      <c r="AU258" s="382">
        <v>0.0</v>
      </c>
      <c r="AV258" s="657">
        <v>100.0</v>
      </c>
      <c r="AW258" s="382">
        <v>0.0</v>
      </c>
      <c r="AX258" s="658">
        <v>100.0</v>
      </c>
      <c r="AY258" s="393" t="s">
        <v>3047</v>
      </c>
    </row>
    <row r="259">
      <c r="A259" s="554" t="s">
        <v>7184</v>
      </c>
      <c r="B259" s="480" t="s">
        <v>5132</v>
      </c>
      <c r="C259" s="433">
        <v>46176.0</v>
      </c>
      <c r="D259" s="434" t="s">
        <v>8576</v>
      </c>
      <c r="E259" s="363" t="s">
        <v>8577</v>
      </c>
      <c r="F259" s="367"/>
      <c r="G259" s="365"/>
      <c r="H259" s="368"/>
      <c r="I259" s="655"/>
      <c r="J259" s="365"/>
      <c r="K259" s="366"/>
      <c r="L259" s="367"/>
      <c r="M259" s="365"/>
      <c r="N259" s="368"/>
      <c r="O259" s="655"/>
      <c r="P259" s="365"/>
      <c r="Q259" s="366"/>
      <c r="R259" s="367"/>
      <c r="S259" s="365"/>
      <c r="T259" s="368"/>
      <c r="U259" s="655"/>
      <c r="V259" s="365"/>
      <c r="W259" s="366"/>
      <c r="X259" s="364"/>
      <c r="Y259" s="365"/>
      <c r="Z259" s="368"/>
      <c r="AA259" s="655"/>
      <c r="AB259" s="365"/>
      <c r="AC259" s="366"/>
      <c r="AD259" s="364"/>
      <c r="AE259" s="365"/>
      <c r="AF259" s="368"/>
      <c r="AG259" s="655"/>
      <c r="AH259" s="365"/>
      <c r="AI259" s="366"/>
      <c r="AJ259" s="364"/>
      <c r="AK259" s="365"/>
      <c r="AL259" s="368"/>
      <c r="AM259" s="655"/>
      <c r="AN259" s="365"/>
      <c r="AO259" s="366"/>
      <c r="AP259" s="428" t="s">
        <v>63</v>
      </c>
      <c r="AQ259" s="481"/>
      <c r="AR259" s="380" t="s">
        <v>2914</v>
      </c>
      <c r="AS259" s="653" t="s">
        <v>7472</v>
      </c>
      <c r="AT259" s="353"/>
      <c r="AU259" s="382">
        <v>0.0</v>
      </c>
      <c r="AV259" s="657">
        <v>100.0</v>
      </c>
      <c r="AW259" s="382">
        <v>0.0</v>
      </c>
      <c r="AX259" s="658">
        <v>100.0</v>
      </c>
      <c r="AY259" s="393" t="s">
        <v>3047</v>
      </c>
    </row>
    <row r="260">
      <c r="A260" s="554" t="s">
        <v>7184</v>
      </c>
      <c r="B260" s="480" t="s">
        <v>5132</v>
      </c>
      <c r="C260" s="433">
        <v>46176.0</v>
      </c>
      <c r="D260" s="434" t="s">
        <v>8578</v>
      </c>
      <c r="E260" s="363" t="s">
        <v>8579</v>
      </c>
      <c r="F260" s="367"/>
      <c r="G260" s="365"/>
      <c r="H260" s="368"/>
      <c r="I260" s="655"/>
      <c r="J260" s="365"/>
      <c r="K260" s="366"/>
      <c r="L260" s="367"/>
      <c r="M260" s="365"/>
      <c r="N260" s="368"/>
      <c r="O260" s="655"/>
      <c r="P260" s="365"/>
      <c r="Q260" s="366"/>
      <c r="R260" s="367"/>
      <c r="S260" s="365"/>
      <c r="T260" s="368"/>
      <c r="U260" s="655"/>
      <c r="V260" s="365"/>
      <c r="W260" s="366"/>
      <c r="X260" s="364"/>
      <c r="Y260" s="365"/>
      <c r="Z260" s="368"/>
      <c r="AA260" s="655"/>
      <c r="AB260" s="365"/>
      <c r="AC260" s="366"/>
      <c r="AD260" s="364"/>
      <c r="AE260" s="365"/>
      <c r="AF260" s="368"/>
      <c r="AG260" s="655"/>
      <c r="AH260" s="365"/>
      <c r="AI260" s="366"/>
      <c r="AJ260" s="364"/>
      <c r="AK260" s="365"/>
      <c r="AL260" s="368"/>
      <c r="AM260" s="655"/>
      <c r="AN260" s="365"/>
      <c r="AO260" s="366"/>
      <c r="AP260" s="428" t="s">
        <v>63</v>
      </c>
      <c r="AQ260" s="506"/>
      <c r="AR260" s="380" t="s">
        <v>2914</v>
      </c>
      <c r="AS260" s="653" t="s">
        <v>7472</v>
      </c>
      <c r="AT260" s="353"/>
      <c r="AU260" s="382">
        <v>0.0</v>
      </c>
      <c r="AV260" s="657">
        <v>100.0</v>
      </c>
      <c r="AW260" s="382">
        <v>0.0</v>
      </c>
      <c r="AX260" s="658">
        <v>100.0</v>
      </c>
      <c r="AY260" s="393" t="s">
        <v>3047</v>
      </c>
    </row>
    <row r="261">
      <c r="A261" s="554" t="s">
        <v>7184</v>
      </c>
      <c r="B261" s="480" t="s">
        <v>5132</v>
      </c>
      <c r="C261" s="433">
        <v>46176.0</v>
      </c>
      <c r="D261" s="434" t="s">
        <v>8580</v>
      </c>
      <c r="E261" s="363" t="s">
        <v>8581</v>
      </c>
      <c r="F261" s="367"/>
      <c r="G261" s="365"/>
      <c r="H261" s="368"/>
      <c r="I261" s="655"/>
      <c r="J261" s="365"/>
      <c r="K261" s="366"/>
      <c r="L261" s="367"/>
      <c r="M261" s="365"/>
      <c r="N261" s="368"/>
      <c r="O261" s="655"/>
      <c r="P261" s="365"/>
      <c r="Q261" s="366"/>
      <c r="R261" s="367"/>
      <c r="S261" s="365"/>
      <c r="T261" s="368"/>
      <c r="U261" s="655"/>
      <c r="V261" s="365"/>
      <c r="W261" s="366"/>
      <c r="X261" s="364"/>
      <c r="Y261" s="365"/>
      <c r="Z261" s="368"/>
      <c r="AA261" s="655"/>
      <c r="AB261" s="365"/>
      <c r="AC261" s="366"/>
      <c r="AD261" s="364"/>
      <c r="AE261" s="365"/>
      <c r="AF261" s="368"/>
      <c r="AG261" s="655"/>
      <c r="AH261" s="365"/>
      <c r="AI261" s="366"/>
      <c r="AJ261" s="364"/>
      <c r="AK261" s="365"/>
      <c r="AL261" s="368"/>
      <c r="AM261" s="655"/>
      <c r="AN261" s="365"/>
      <c r="AO261" s="366"/>
      <c r="AP261" s="369" t="s">
        <v>764</v>
      </c>
      <c r="AQ261" s="506"/>
      <c r="AR261" s="380" t="s">
        <v>2914</v>
      </c>
      <c r="AS261" s="653" t="s">
        <v>7472</v>
      </c>
      <c r="AT261" s="353"/>
      <c r="AU261" s="382">
        <v>0.0</v>
      </c>
      <c r="AV261" s="657">
        <v>100.0</v>
      </c>
      <c r="AW261" s="382">
        <v>0.0</v>
      </c>
      <c r="AX261" s="658">
        <v>100.0</v>
      </c>
      <c r="AY261" s="393" t="s">
        <v>3047</v>
      </c>
    </row>
    <row r="262">
      <c r="A262" s="554" t="s">
        <v>7184</v>
      </c>
      <c r="B262" s="480" t="s">
        <v>5132</v>
      </c>
      <c r="C262" s="433">
        <v>46176.0</v>
      </c>
      <c r="D262" s="434" t="s">
        <v>8582</v>
      </c>
      <c r="E262" s="363" t="s">
        <v>8583</v>
      </c>
      <c r="F262" s="367"/>
      <c r="G262" s="365"/>
      <c r="H262" s="368"/>
      <c r="I262" s="655"/>
      <c r="J262" s="365"/>
      <c r="K262" s="366"/>
      <c r="L262" s="367"/>
      <c r="M262" s="365"/>
      <c r="N262" s="368"/>
      <c r="O262" s="655"/>
      <c r="P262" s="365"/>
      <c r="Q262" s="366"/>
      <c r="R262" s="367"/>
      <c r="S262" s="365"/>
      <c r="T262" s="368"/>
      <c r="U262" s="655"/>
      <c r="V262" s="365"/>
      <c r="W262" s="366"/>
      <c r="X262" s="364"/>
      <c r="Y262" s="365"/>
      <c r="Z262" s="368"/>
      <c r="AA262" s="655"/>
      <c r="AB262" s="365"/>
      <c r="AC262" s="366"/>
      <c r="AD262" s="364"/>
      <c r="AE262" s="365"/>
      <c r="AF262" s="368"/>
      <c r="AG262" s="655"/>
      <c r="AH262" s="365"/>
      <c r="AI262" s="366"/>
      <c r="AJ262" s="364"/>
      <c r="AK262" s="365"/>
      <c r="AL262" s="368"/>
      <c r="AM262" s="655"/>
      <c r="AN262" s="365"/>
      <c r="AO262" s="366"/>
      <c r="AP262" s="369" t="s">
        <v>764</v>
      </c>
      <c r="AQ262" s="481"/>
      <c r="AR262" s="380" t="s">
        <v>2914</v>
      </c>
      <c r="AS262" s="653" t="s">
        <v>7472</v>
      </c>
      <c r="AT262" s="353"/>
      <c r="AU262" s="382">
        <v>0.0</v>
      </c>
      <c r="AV262" s="657">
        <v>100.0</v>
      </c>
      <c r="AW262" s="382">
        <v>0.0</v>
      </c>
      <c r="AX262" s="658">
        <v>100.0</v>
      </c>
      <c r="AY262" s="393" t="s">
        <v>3047</v>
      </c>
    </row>
    <row r="263">
      <c r="A263" s="554" t="s">
        <v>7184</v>
      </c>
      <c r="B263" s="480" t="s">
        <v>5132</v>
      </c>
      <c r="C263" s="433">
        <v>46176.0</v>
      </c>
      <c r="D263" s="434" t="s">
        <v>8584</v>
      </c>
      <c r="E263" s="363" t="s">
        <v>8585</v>
      </c>
      <c r="F263" s="367"/>
      <c r="G263" s="365"/>
      <c r="H263" s="368"/>
      <c r="I263" s="655"/>
      <c r="J263" s="365"/>
      <c r="K263" s="366"/>
      <c r="L263" s="367"/>
      <c r="M263" s="365"/>
      <c r="N263" s="368"/>
      <c r="O263" s="655"/>
      <c r="P263" s="365"/>
      <c r="Q263" s="366"/>
      <c r="R263" s="367"/>
      <c r="S263" s="365"/>
      <c r="T263" s="368"/>
      <c r="U263" s="655"/>
      <c r="V263" s="365"/>
      <c r="W263" s="366"/>
      <c r="X263" s="364"/>
      <c r="Y263" s="365"/>
      <c r="Z263" s="368"/>
      <c r="AA263" s="655"/>
      <c r="AB263" s="365"/>
      <c r="AC263" s="366"/>
      <c r="AD263" s="364"/>
      <c r="AE263" s="365"/>
      <c r="AF263" s="368"/>
      <c r="AG263" s="655"/>
      <c r="AH263" s="365"/>
      <c r="AI263" s="366"/>
      <c r="AJ263" s="364"/>
      <c r="AK263" s="365"/>
      <c r="AL263" s="368"/>
      <c r="AM263" s="655"/>
      <c r="AN263" s="365"/>
      <c r="AO263" s="366"/>
      <c r="AP263" s="369" t="s">
        <v>876</v>
      </c>
      <c r="AQ263" s="481"/>
      <c r="AR263" s="380" t="s">
        <v>2914</v>
      </c>
      <c r="AS263" s="653" t="s">
        <v>7472</v>
      </c>
      <c r="AT263" s="353"/>
      <c r="AU263" s="382">
        <v>0.0</v>
      </c>
      <c r="AV263" s="657">
        <v>100.0</v>
      </c>
      <c r="AW263" s="382">
        <v>0.0</v>
      </c>
      <c r="AX263" s="658">
        <v>100.0</v>
      </c>
      <c r="AY263" s="393" t="s">
        <v>3047</v>
      </c>
    </row>
    <row r="264">
      <c r="A264" s="554" t="s">
        <v>7184</v>
      </c>
      <c r="B264" s="480" t="s">
        <v>5132</v>
      </c>
      <c r="C264" s="433">
        <v>46176.0</v>
      </c>
      <c r="D264" s="434" t="s">
        <v>8586</v>
      </c>
      <c r="E264" s="363" t="s">
        <v>8587</v>
      </c>
      <c r="F264" s="367"/>
      <c r="G264" s="365"/>
      <c r="H264" s="368"/>
      <c r="I264" s="655"/>
      <c r="J264" s="365"/>
      <c r="K264" s="366"/>
      <c r="L264" s="367"/>
      <c r="M264" s="365"/>
      <c r="N264" s="368"/>
      <c r="O264" s="655"/>
      <c r="P264" s="365"/>
      <c r="Q264" s="366"/>
      <c r="R264" s="367"/>
      <c r="S264" s="365"/>
      <c r="T264" s="368"/>
      <c r="U264" s="655"/>
      <c r="V264" s="365"/>
      <c r="W264" s="366"/>
      <c r="X264" s="364"/>
      <c r="Y264" s="365"/>
      <c r="Z264" s="368"/>
      <c r="AA264" s="655"/>
      <c r="AB264" s="365"/>
      <c r="AC264" s="366"/>
      <c r="AD264" s="364"/>
      <c r="AE264" s="365"/>
      <c r="AF264" s="368"/>
      <c r="AG264" s="655"/>
      <c r="AH264" s="365"/>
      <c r="AI264" s="366"/>
      <c r="AJ264" s="364"/>
      <c r="AK264" s="365"/>
      <c r="AL264" s="368"/>
      <c r="AM264" s="655"/>
      <c r="AN264" s="365"/>
      <c r="AO264" s="366"/>
      <c r="AP264" s="369" t="s">
        <v>876</v>
      </c>
      <c r="AQ264" s="481"/>
      <c r="AR264" s="380" t="s">
        <v>2914</v>
      </c>
      <c r="AS264" s="653" t="s">
        <v>7472</v>
      </c>
      <c r="AT264" s="353"/>
      <c r="AU264" s="382">
        <v>0.0</v>
      </c>
      <c r="AV264" s="657">
        <v>100.0</v>
      </c>
      <c r="AW264" s="382">
        <v>0.0</v>
      </c>
      <c r="AX264" s="658">
        <v>100.0</v>
      </c>
      <c r="AY264" s="393" t="s">
        <v>3047</v>
      </c>
    </row>
    <row r="265">
      <c r="A265" s="554" t="s">
        <v>7184</v>
      </c>
      <c r="B265" s="480" t="s">
        <v>5132</v>
      </c>
      <c r="C265" s="433">
        <v>46176.0</v>
      </c>
      <c r="D265" s="434" t="s">
        <v>8588</v>
      </c>
      <c r="E265" s="363" t="s">
        <v>8589</v>
      </c>
      <c r="F265" s="367"/>
      <c r="G265" s="365"/>
      <c r="H265" s="368"/>
      <c r="I265" s="655"/>
      <c r="J265" s="365"/>
      <c r="K265" s="366"/>
      <c r="L265" s="367"/>
      <c r="M265" s="365"/>
      <c r="N265" s="368"/>
      <c r="O265" s="655"/>
      <c r="P265" s="365"/>
      <c r="Q265" s="366"/>
      <c r="R265" s="367"/>
      <c r="S265" s="365"/>
      <c r="T265" s="368"/>
      <c r="U265" s="655"/>
      <c r="V265" s="365"/>
      <c r="W265" s="366"/>
      <c r="X265" s="364"/>
      <c r="Y265" s="365"/>
      <c r="Z265" s="368"/>
      <c r="AA265" s="655"/>
      <c r="AB265" s="365"/>
      <c r="AC265" s="366"/>
      <c r="AD265" s="364"/>
      <c r="AE265" s="365"/>
      <c r="AF265" s="368"/>
      <c r="AG265" s="655"/>
      <c r="AH265" s="365"/>
      <c r="AI265" s="366"/>
      <c r="AJ265" s="364"/>
      <c r="AK265" s="365"/>
      <c r="AL265" s="368"/>
      <c r="AM265" s="655"/>
      <c r="AN265" s="365"/>
      <c r="AO265" s="366"/>
      <c r="AP265" s="369" t="s">
        <v>712</v>
      </c>
      <c r="AQ265" s="481"/>
      <c r="AR265" s="380" t="s">
        <v>2914</v>
      </c>
      <c r="AS265" s="653" t="s">
        <v>7472</v>
      </c>
      <c r="AT265" s="353"/>
      <c r="AU265" s="382">
        <v>0.0</v>
      </c>
      <c r="AV265" s="657">
        <v>100.0</v>
      </c>
      <c r="AW265" s="382">
        <v>0.0</v>
      </c>
      <c r="AX265" s="658">
        <v>100.0</v>
      </c>
      <c r="AY265" s="393" t="s">
        <v>3047</v>
      </c>
    </row>
    <row r="266">
      <c r="A266" s="554" t="s">
        <v>7184</v>
      </c>
      <c r="B266" s="480" t="s">
        <v>5132</v>
      </c>
      <c r="C266" s="433">
        <v>46176.0</v>
      </c>
      <c r="D266" s="434" t="s">
        <v>8590</v>
      </c>
      <c r="E266" s="363" t="s">
        <v>8591</v>
      </c>
      <c r="F266" s="367"/>
      <c r="G266" s="365"/>
      <c r="H266" s="368"/>
      <c r="I266" s="655"/>
      <c r="J266" s="365"/>
      <c r="K266" s="366"/>
      <c r="L266" s="367"/>
      <c r="M266" s="365"/>
      <c r="N266" s="368"/>
      <c r="O266" s="655"/>
      <c r="P266" s="365"/>
      <c r="Q266" s="366"/>
      <c r="R266" s="367"/>
      <c r="S266" s="365"/>
      <c r="T266" s="368"/>
      <c r="U266" s="655"/>
      <c r="V266" s="365"/>
      <c r="W266" s="366"/>
      <c r="X266" s="364"/>
      <c r="Y266" s="365"/>
      <c r="Z266" s="368"/>
      <c r="AA266" s="655"/>
      <c r="AB266" s="365"/>
      <c r="AC266" s="366"/>
      <c r="AD266" s="364"/>
      <c r="AE266" s="365"/>
      <c r="AF266" s="368"/>
      <c r="AG266" s="655"/>
      <c r="AH266" s="365"/>
      <c r="AI266" s="366"/>
      <c r="AJ266" s="364"/>
      <c r="AK266" s="365"/>
      <c r="AL266" s="368"/>
      <c r="AM266" s="655"/>
      <c r="AN266" s="365"/>
      <c r="AO266" s="366"/>
      <c r="AP266" s="369" t="s">
        <v>712</v>
      </c>
      <c r="AQ266" s="481"/>
      <c r="AR266" s="380" t="s">
        <v>2914</v>
      </c>
      <c r="AS266" s="653" t="s">
        <v>7472</v>
      </c>
      <c r="AT266" s="353"/>
      <c r="AU266" s="382">
        <v>0.0</v>
      </c>
      <c r="AV266" s="657">
        <v>100.0</v>
      </c>
      <c r="AW266" s="382">
        <v>0.0</v>
      </c>
      <c r="AX266" s="658">
        <v>100.0</v>
      </c>
      <c r="AY266" s="393" t="s">
        <v>3047</v>
      </c>
    </row>
    <row r="267">
      <c r="A267" s="554" t="s">
        <v>7184</v>
      </c>
      <c r="B267" s="480" t="s">
        <v>5132</v>
      </c>
      <c r="C267" s="433">
        <v>46176.0</v>
      </c>
      <c r="D267" s="434" t="s">
        <v>8592</v>
      </c>
      <c r="E267" s="363" t="s">
        <v>8593</v>
      </c>
      <c r="F267" s="367"/>
      <c r="G267" s="365"/>
      <c r="H267" s="368"/>
      <c r="I267" s="655"/>
      <c r="J267" s="365"/>
      <c r="K267" s="366"/>
      <c r="L267" s="367"/>
      <c r="M267" s="365"/>
      <c r="N267" s="368"/>
      <c r="O267" s="655"/>
      <c r="P267" s="365"/>
      <c r="Q267" s="366"/>
      <c r="R267" s="367"/>
      <c r="S267" s="365"/>
      <c r="T267" s="368"/>
      <c r="U267" s="655"/>
      <c r="V267" s="365"/>
      <c r="W267" s="366"/>
      <c r="X267" s="364"/>
      <c r="Y267" s="365"/>
      <c r="Z267" s="368"/>
      <c r="AA267" s="655"/>
      <c r="AB267" s="365"/>
      <c r="AC267" s="366"/>
      <c r="AD267" s="364"/>
      <c r="AE267" s="365"/>
      <c r="AF267" s="368"/>
      <c r="AG267" s="655"/>
      <c r="AH267" s="365"/>
      <c r="AI267" s="366"/>
      <c r="AJ267" s="364"/>
      <c r="AK267" s="365"/>
      <c r="AL267" s="368"/>
      <c r="AM267" s="655"/>
      <c r="AN267" s="365"/>
      <c r="AO267" s="366"/>
      <c r="AP267" s="369" t="s">
        <v>2590</v>
      </c>
      <c r="AQ267" s="481"/>
      <c r="AR267" s="380" t="s">
        <v>2914</v>
      </c>
      <c r="AS267" s="653" t="s">
        <v>7472</v>
      </c>
      <c r="AT267" s="353"/>
      <c r="AU267" s="382">
        <v>0.0</v>
      </c>
      <c r="AV267" s="657">
        <v>100.0</v>
      </c>
      <c r="AW267" s="382">
        <v>0.0</v>
      </c>
      <c r="AX267" s="658">
        <v>100.0</v>
      </c>
      <c r="AY267" s="393" t="s">
        <v>3047</v>
      </c>
    </row>
    <row r="268">
      <c r="A268" s="554" t="s">
        <v>7184</v>
      </c>
      <c r="B268" s="480" t="s">
        <v>5132</v>
      </c>
      <c r="C268" s="433">
        <v>46176.0</v>
      </c>
      <c r="D268" s="434" t="s">
        <v>8594</v>
      </c>
      <c r="E268" s="363" t="s">
        <v>8595</v>
      </c>
      <c r="F268" s="367"/>
      <c r="G268" s="365"/>
      <c r="H268" s="368"/>
      <c r="I268" s="655"/>
      <c r="J268" s="365"/>
      <c r="K268" s="366"/>
      <c r="L268" s="367"/>
      <c r="M268" s="365"/>
      <c r="N268" s="368"/>
      <c r="O268" s="655"/>
      <c r="P268" s="365"/>
      <c r="Q268" s="366"/>
      <c r="R268" s="367">
        <v>1.0</v>
      </c>
      <c r="S268" s="365"/>
      <c r="T268" s="368"/>
      <c r="U268" s="655"/>
      <c r="V268" s="365"/>
      <c r="W268" s="366"/>
      <c r="X268" s="364"/>
      <c r="Y268" s="365"/>
      <c r="Z268" s="368"/>
      <c r="AA268" s="655"/>
      <c r="AB268" s="365"/>
      <c r="AC268" s="366"/>
      <c r="AD268" s="364"/>
      <c r="AE268" s="365"/>
      <c r="AF268" s="368"/>
      <c r="AG268" s="655"/>
      <c r="AH268" s="365"/>
      <c r="AI268" s="366"/>
      <c r="AJ268" s="364"/>
      <c r="AK268" s="365"/>
      <c r="AL268" s="368"/>
      <c r="AM268" s="655"/>
      <c r="AN268" s="365"/>
      <c r="AO268" s="366"/>
      <c r="AP268" s="369" t="s">
        <v>2590</v>
      </c>
      <c r="AQ268" s="481"/>
      <c r="AR268" s="380" t="s">
        <v>8596</v>
      </c>
      <c r="AS268" s="653" t="s">
        <v>7472</v>
      </c>
      <c r="AT268" s="353"/>
      <c r="AU268" s="382">
        <v>4.0</v>
      </c>
      <c r="AV268" s="657">
        <v>96.0</v>
      </c>
      <c r="AW268" s="382">
        <v>0.0</v>
      </c>
      <c r="AX268" s="658">
        <v>100.0</v>
      </c>
      <c r="AY268" s="393" t="s">
        <v>3047</v>
      </c>
    </row>
    <row r="269">
      <c r="A269" s="554" t="s">
        <v>7184</v>
      </c>
      <c r="B269" s="480" t="s">
        <v>5132</v>
      </c>
      <c r="C269" s="433">
        <v>46176.0</v>
      </c>
      <c r="D269" s="434" t="s">
        <v>8597</v>
      </c>
      <c r="E269" s="363" t="s">
        <v>8598</v>
      </c>
      <c r="F269" s="367"/>
      <c r="G269" s="365"/>
      <c r="H269" s="368"/>
      <c r="I269" s="655"/>
      <c r="J269" s="365"/>
      <c r="K269" s="366"/>
      <c r="L269" s="367"/>
      <c r="M269" s="365"/>
      <c r="N269" s="368"/>
      <c r="O269" s="655"/>
      <c r="P269" s="365"/>
      <c r="Q269" s="366"/>
      <c r="R269" s="367"/>
      <c r="S269" s="365"/>
      <c r="T269" s="368"/>
      <c r="U269" s="655"/>
      <c r="V269" s="365"/>
      <c r="W269" s="366"/>
      <c r="X269" s="364"/>
      <c r="Y269" s="365"/>
      <c r="Z269" s="368"/>
      <c r="AA269" s="655"/>
      <c r="AB269" s="365"/>
      <c r="AC269" s="366"/>
      <c r="AD269" s="364"/>
      <c r="AE269" s="365"/>
      <c r="AF269" s="368"/>
      <c r="AG269" s="655"/>
      <c r="AH269" s="365"/>
      <c r="AI269" s="366"/>
      <c r="AJ269" s="364"/>
      <c r="AK269" s="365"/>
      <c r="AL269" s="368"/>
      <c r="AM269" s="655"/>
      <c r="AN269" s="365"/>
      <c r="AO269" s="366"/>
      <c r="AP269" s="369" t="s">
        <v>122</v>
      </c>
      <c r="AQ269" s="481"/>
      <c r="AR269" s="380" t="s">
        <v>2914</v>
      </c>
      <c r="AS269" s="653" t="s">
        <v>7472</v>
      </c>
      <c r="AT269" s="353"/>
      <c r="AU269" s="382">
        <v>0.0</v>
      </c>
      <c r="AV269" s="657">
        <v>100.0</v>
      </c>
      <c r="AW269" s="382">
        <v>0.0</v>
      </c>
      <c r="AX269" s="658">
        <v>100.0</v>
      </c>
      <c r="AY269" s="393" t="s">
        <v>3047</v>
      </c>
    </row>
    <row r="270">
      <c r="A270" s="554" t="s">
        <v>7184</v>
      </c>
      <c r="B270" s="480" t="s">
        <v>5132</v>
      </c>
      <c r="C270" s="433">
        <v>46176.0</v>
      </c>
      <c r="D270" s="434" t="s">
        <v>8599</v>
      </c>
      <c r="E270" s="363" t="s">
        <v>8600</v>
      </c>
      <c r="F270" s="367"/>
      <c r="G270" s="365"/>
      <c r="H270" s="368"/>
      <c r="I270" s="655"/>
      <c r="J270" s="365"/>
      <c r="K270" s="366"/>
      <c r="L270" s="367"/>
      <c r="M270" s="365"/>
      <c r="N270" s="368"/>
      <c r="O270" s="655"/>
      <c r="P270" s="365"/>
      <c r="Q270" s="366"/>
      <c r="R270" s="367"/>
      <c r="S270" s="365"/>
      <c r="T270" s="368"/>
      <c r="U270" s="655"/>
      <c r="V270" s="365"/>
      <c r="W270" s="366"/>
      <c r="X270" s="364"/>
      <c r="Y270" s="365"/>
      <c r="Z270" s="368"/>
      <c r="AA270" s="655"/>
      <c r="AB270" s="365"/>
      <c r="AC270" s="366"/>
      <c r="AD270" s="364"/>
      <c r="AE270" s="365"/>
      <c r="AF270" s="368"/>
      <c r="AG270" s="655"/>
      <c r="AH270" s="365"/>
      <c r="AI270" s="366"/>
      <c r="AJ270" s="364"/>
      <c r="AK270" s="365"/>
      <c r="AL270" s="368"/>
      <c r="AM270" s="655"/>
      <c r="AN270" s="365"/>
      <c r="AO270" s="366"/>
      <c r="AP270" s="369" t="s">
        <v>122</v>
      </c>
      <c r="AQ270" s="481"/>
      <c r="AR270" s="380" t="s">
        <v>2914</v>
      </c>
      <c r="AS270" s="653" t="s">
        <v>7472</v>
      </c>
      <c r="AT270" s="353"/>
      <c r="AU270" s="382">
        <v>0.0</v>
      </c>
      <c r="AV270" s="657">
        <v>100.0</v>
      </c>
      <c r="AW270" s="382">
        <v>0.0</v>
      </c>
      <c r="AX270" s="658">
        <v>100.0</v>
      </c>
      <c r="AY270" s="393" t="s">
        <v>3047</v>
      </c>
    </row>
    <row r="271">
      <c r="A271" s="554" t="s">
        <v>7184</v>
      </c>
      <c r="B271" s="480" t="s">
        <v>5132</v>
      </c>
      <c r="C271" s="433">
        <v>46176.0</v>
      </c>
      <c r="D271" s="434" t="s">
        <v>8601</v>
      </c>
      <c r="E271" s="363" t="s">
        <v>8602</v>
      </c>
      <c r="F271" s="367"/>
      <c r="G271" s="365"/>
      <c r="H271" s="368"/>
      <c r="I271" s="655"/>
      <c r="J271" s="365"/>
      <c r="K271" s="366"/>
      <c r="L271" s="367"/>
      <c r="M271" s="365"/>
      <c r="N271" s="368"/>
      <c r="O271" s="655"/>
      <c r="P271" s="365"/>
      <c r="Q271" s="366"/>
      <c r="R271" s="367"/>
      <c r="S271" s="365"/>
      <c r="T271" s="368"/>
      <c r="U271" s="655"/>
      <c r="V271" s="365"/>
      <c r="W271" s="366"/>
      <c r="X271" s="364"/>
      <c r="Y271" s="365"/>
      <c r="Z271" s="368"/>
      <c r="AA271" s="655"/>
      <c r="AB271" s="365"/>
      <c r="AC271" s="366"/>
      <c r="AD271" s="364"/>
      <c r="AE271" s="365"/>
      <c r="AF271" s="368"/>
      <c r="AG271" s="655"/>
      <c r="AH271" s="365"/>
      <c r="AI271" s="366"/>
      <c r="AJ271" s="364"/>
      <c r="AK271" s="365"/>
      <c r="AL271" s="368"/>
      <c r="AM271" s="655"/>
      <c r="AN271" s="365"/>
      <c r="AO271" s="366"/>
      <c r="AP271" s="428" t="s">
        <v>2990</v>
      </c>
      <c r="AQ271" s="481"/>
      <c r="AR271" s="380" t="s">
        <v>2914</v>
      </c>
      <c r="AS271" s="653" t="s">
        <v>7472</v>
      </c>
      <c r="AT271" s="353"/>
      <c r="AU271" s="382">
        <v>0.0</v>
      </c>
      <c r="AV271" s="657">
        <v>100.0</v>
      </c>
      <c r="AW271" s="382">
        <v>0.0</v>
      </c>
      <c r="AX271" s="658">
        <v>100.0</v>
      </c>
      <c r="AY271" s="393" t="s">
        <v>3047</v>
      </c>
    </row>
    <row r="272">
      <c r="A272" s="554" t="s">
        <v>7184</v>
      </c>
      <c r="B272" s="482" t="s">
        <v>5132</v>
      </c>
      <c r="C272" s="433">
        <v>46176.0</v>
      </c>
      <c r="D272" s="434" t="s">
        <v>8603</v>
      </c>
      <c r="E272" s="363" t="s">
        <v>8604</v>
      </c>
      <c r="F272" s="367"/>
      <c r="G272" s="365"/>
      <c r="H272" s="368"/>
      <c r="I272" s="655"/>
      <c r="J272" s="365"/>
      <c r="K272" s="366"/>
      <c r="L272" s="367"/>
      <c r="M272" s="365"/>
      <c r="N272" s="368"/>
      <c r="O272" s="655"/>
      <c r="P272" s="365"/>
      <c r="Q272" s="366"/>
      <c r="R272" s="367"/>
      <c r="S272" s="365"/>
      <c r="T272" s="368"/>
      <c r="U272" s="655"/>
      <c r="V272" s="365"/>
      <c r="W272" s="366"/>
      <c r="X272" s="364"/>
      <c r="Y272" s="365"/>
      <c r="Z272" s="368"/>
      <c r="AA272" s="655"/>
      <c r="AB272" s="365"/>
      <c r="AC272" s="366"/>
      <c r="AD272" s="364"/>
      <c r="AE272" s="365"/>
      <c r="AF272" s="368"/>
      <c r="AG272" s="655"/>
      <c r="AH272" s="365"/>
      <c r="AI272" s="366"/>
      <c r="AJ272" s="364"/>
      <c r="AK272" s="365"/>
      <c r="AL272" s="368"/>
      <c r="AM272" s="655"/>
      <c r="AN272" s="365"/>
      <c r="AO272" s="366"/>
      <c r="AP272" s="452" t="s">
        <v>2990</v>
      </c>
      <c r="AQ272" s="481"/>
      <c r="AR272" s="380" t="s">
        <v>2914</v>
      </c>
      <c r="AS272" s="653" t="s">
        <v>7472</v>
      </c>
      <c r="AT272" s="353"/>
      <c r="AU272" s="382">
        <v>0.0</v>
      </c>
      <c r="AV272" s="657">
        <v>100.0</v>
      </c>
      <c r="AW272" s="382">
        <v>0.0</v>
      </c>
      <c r="AX272" s="658">
        <v>100.0</v>
      </c>
      <c r="AY272" s="393" t="s">
        <v>3047</v>
      </c>
    </row>
    <row r="273">
      <c r="A273" s="554" t="s">
        <v>7184</v>
      </c>
      <c r="B273" s="480" t="s">
        <v>5132</v>
      </c>
      <c r="C273" s="433">
        <v>46176.0</v>
      </c>
      <c r="D273" s="434" t="s">
        <v>8605</v>
      </c>
      <c r="E273" s="363" t="s">
        <v>8606</v>
      </c>
      <c r="F273" s="367"/>
      <c r="G273" s="365"/>
      <c r="H273" s="368"/>
      <c r="I273" s="655"/>
      <c r="J273" s="365"/>
      <c r="K273" s="366"/>
      <c r="L273" s="367"/>
      <c r="M273" s="365"/>
      <c r="N273" s="368"/>
      <c r="O273" s="655"/>
      <c r="P273" s="365"/>
      <c r="Q273" s="366"/>
      <c r="R273" s="367"/>
      <c r="S273" s="365"/>
      <c r="T273" s="368"/>
      <c r="U273" s="655"/>
      <c r="V273" s="365"/>
      <c r="W273" s="366"/>
      <c r="X273" s="364"/>
      <c r="Y273" s="365"/>
      <c r="Z273" s="368"/>
      <c r="AA273" s="655"/>
      <c r="AB273" s="365"/>
      <c r="AC273" s="366"/>
      <c r="AD273" s="364"/>
      <c r="AE273" s="365"/>
      <c r="AF273" s="368"/>
      <c r="AG273" s="655"/>
      <c r="AH273" s="365"/>
      <c r="AI273" s="366"/>
      <c r="AJ273" s="364"/>
      <c r="AK273" s="365"/>
      <c r="AL273" s="368"/>
      <c r="AM273" s="655"/>
      <c r="AN273" s="365"/>
      <c r="AO273" s="366"/>
      <c r="AP273" s="428" t="s">
        <v>2104</v>
      </c>
      <c r="AQ273" s="481"/>
      <c r="AR273" s="380" t="s">
        <v>2914</v>
      </c>
      <c r="AS273" s="653" t="s">
        <v>7472</v>
      </c>
      <c r="AT273" s="353"/>
      <c r="AU273" s="382">
        <v>0.0</v>
      </c>
      <c r="AV273" s="657">
        <v>100.0</v>
      </c>
      <c r="AW273" s="382">
        <v>0.0</v>
      </c>
      <c r="AX273" s="658">
        <v>100.0</v>
      </c>
      <c r="AY273" s="393" t="s">
        <v>3047</v>
      </c>
    </row>
    <row r="274">
      <c r="A274" s="554" t="s">
        <v>7184</v>
      </c>
      <c r="B274" s="480" t="s">
        <v>5132</v>
      </c>
      <c r="C274" s="433">
        <v>46176.0</v>
      </c>
      <c r="D274" s="434" t="s">
        <v>8607</v>
      </c>
      <c r="E274" s="363" t="s">
        <v>8608</v>
      </c>
      <c r="F274" s="367"/>
      <c r="G274" s="365"/>
      <c r="H274" s="368"/>
      <c r="I274" s="655"/>
      <c r="J274" s="365"/>
      <c r="K274" s="366"/>
      <c r="L274" s="367"/>
      <c r="M274" s="365"/>
      <c r="N274" s="368"/>
      <c r="O274" s="655"/>
      <c r="P274" s="365"/>
      <c r="Q274" s="366"/>
      <c r="R274" s="367"/>
      <c r="S274" s="365"/>
      <c r="T274" s="368"/>
      <c r="U274" s="655"/>
      <c r="V274" s="365"/>
      <c r="W274" s="366"/>
      <c r="X274" s="364"/>
      <c r="Y274" s="365"/>
      <c r="Z274" s="368"/>
      <c r="AA274" s="655"/>
      <c r="AB274" s="365"/>
      <c r="AC274" s="366"/>
      <c r="AD274" s="364"/>
      <c r="AE274" s="365"/>
      <c r="AF274" s="368"/>
      <c r="AG274" s="655"/>
      <c r="AH274" s="365"/>
      <c r="AI274" s="366"/>
      <c r="AJ274" s="364"/>
      <c r="AK274" s="365"/>
      <c r="AL274" s="368"/>
      <c r="AM274" s="655"/>
      <c r="AN274" s="365"/>
      <c r="AO274" s="366"/>
      <c r="AP274" s="428" t="s">
        <v>2104</v>
      </c>
      <c r="AQ274" s="481"/>
      <c r="AR274" s="380" t="s">
        <v>2914</v>
      </c>
      <c r="AS274" s="653" t="s">
        <v>7472</v>
      </c>
      <c r="AT274" s="353"/>
      <c r="AU274" s="382">
        <v>0.0</v>
      </c>
      <c r="AV274" s="657">
        <v>100.0</v>
      </c>
      <c r="AW274" s="382">
        <v>0.0</v>
      </c>
      <c r="AX274" s="658">
        <v>100.0</v>
      </c>
      <c r="AY274" s="393" t="s">
        <v>3047</v>
      </c>
    </row>
    <row r="275">
      <c r="A275" s="554" t="s">
        <v>7184</v>
      </c>
      <c r="B275" s="480" t="s">
        <v>5132</v>
      </c>
      <c r="C275" s="433">
        <v>46176.0</v>
      </c>
      <c r="D275" s="434" t="s">
        <v>8609</v>
      </c>
      <c r="E275" s="363" t="s">
        <v>8610</v>
      </c>
      <c r="F275" s="367"/>
      <c r="G275" s="365"/>
      <c r="H275" s="368"/>
      <c r="I275" s="655"/>
      <c r="J275" s="365"/>
      <c r="K275" s="366"/>
      <c r="L275" s="367"/>
      <c r="M275" s="365"/>
      <c r="N275" s="368"/>
      <c r="O275" s="655"/>
      <c r="P275" s="365"/>
      <c r="Q275" s="366"/>
      <c r="R275" s="367"/>
      <c r="S275" s="365"/>
      <c r="T275" s="368"/>
      <c r="U275" s="655"/>
      <c r="V275" s="365"/>
      <c r="W275" s="366"/>
      <c r="X275" s="364"/>
      <c r="Y275" s="365"/>
      <c r="Z275" s="368"/>
      <c r="AA275" s="655"/>
      <c r="AB275" s="365"/>
      <c r="AC275" s="366"/>
      <c r="AD275" s="364"/>
      <c r="AE275" s="365"/>
      <c r="AF275" s="368"/>
      <c r="AG275" s="655"/>
      <c r="AH275" s="365"/>
      <c r="AI275" s="366"/>
      <c r="AJ275" s="364"/>
      <c r="AK275" s="365"/>
      <c r="AL275" s="368"/>
      <c r="AM275" s="655"/>
      <c r="AN275" s="365"/>
      <c r="AO275" s="366"/>
      <c r="AP275" s="369" t="s">
        <v>1453</v>
      </c>
      <c r="AQ275" s="481"/>
      <c r="AR275" s="380" t="s">
        <v>2914</v>
      </c>
      <c r="AS275" s="653" t="s">
        <v>7472</v>
      </c>
      <c r="AT275" s="353"/>
      <c r="AU275" s="382">
        <v>0.0</v>
      </c>
      <c r="AV275" s="657">
        <v>100.0</v>
      </c>
      <c r="AW275" s="382">
        <v>0.0</v>
      </c>
      <c r="AX275" s="658">
        <v>100.0</v>
      </c>
      <c r="AY275" s="393" t="s">
        <v>3047</v>
      </c>
    </row>
    <row r="276">
      <c r="A276" s="554" t="s">
        <v>7184</v>
      </c>
      <c r="B276" s="480" t="s">
        <v>5132</v>
      </c>
      <c r="C276" s="433">
        <v>46176.0</v>
      </c>
      <c r="D276" s="434" t="s">
        <v>8611</v>
      </c>
      <c r="E276" s="363" t="s">
        <v>8612</v>
      </c>
      <c r="F276" s="367"/>
      <c r="G276" s="365"/>
      <c r="H276" s="368"/>
      <c r="I276" s="655"/>
      <c r="J276" s="365"/>
      <c r="K276" s="366"/>
      <c r="L276" s="367"/>
      <c r="M276" s="365"/>
      <c r="N276" s="368"/>
      <c r="O276" s="655"/>
      <c r="P276" s="365"/>
      <c r="Q276" s="366"/>
      <c r="R276" s="367"/>
      <c r="S276" s="365"/>
      <c r="T276" s="368"/>
      <c r="U276" s="655"/>
      <c r="V276" s="365"/>
      <c r="W276" s="366"/>
      <c r="X276" s="364"/>
      <c r="Y276" s="365"/>
      <c r="Z276" s="368"/>
      <c r="AA276" s="655"/>
      <c r="AB276" s="365"/>
      <c r="AC276" s="366"/>
      <c r="AD276" s="364"/>
      <c r="AE276" s="365"/>
      <c r="AF276" s="368"/>
      <c r="AG276" s="655"/>
      <c r="AH276" s="365"/>
      <c r="AI276" s="366"/>
      <c r="AJ276" s="364"/>
      <c r="AK276" s="365"/>
      <c r="AL276" s="368"/>
      <c r="AM276" s="655"/>
      <c r="AN276" s="365"/>
      <c r="AO276" s="366"/>
      <c r="AP276" s="369" t="s">
        <v>1453</v>
      </c>
      <c r="AQ276" s="481"/>
      <c r="AR276" s="380" t="s">
        <v>2914</v>
      </c>
      <c r="AS276" s="653" t="s">
        <v>7472</v>
      </c>
      <c r="AT276" s="353"/>
      <c r="AU276" s="382">
        <v>0.0</v>
      </c>
      <c r="AV276" s="657">
        <v>100.0</v>
      </c>
      <c r="AW276" s="382">
        <v>0.0</v>
      </c>
      <c r="AX276" s="658">
        <v>100.0</v>
      </c>
      <c r="AY276" s="393" t="s">
        <v>3047</v>
      </c>
    </row>
    <row r="277">
      <c r="A277" s="554" t="s">
        <v>7184</v>
      </c>
      <c r="B277" s="480" t="s">
        <v>5132</v>
      </c>
      <c r="C277" s="433">
        <v>46176.0</v>
      </c>
      <c r="D277" s="434" t="s">
        <v>8613</v>
      </c>
      <c r="E277" s="363" t="s">
        <v>8614</v>
      </c>
      <c r="F277" s="367"/>
      <c r="G277" s="365"/>
      <c r="H277" s="368"/>
      <c r="I277" s="655"/>
      <c r="J277" s="365"/>
      <c r="K277" s="366"/>
      <c r="L277" s="367"/>
      <c r="M277" s="365"/>
      <c r="N277" s="368"/>
      <c r="O277" s="655"/>
      <c r="P277" s="365"/>
      <c r="Q277" s="366"/>
      <c r="R277" s="367"/>
      <c r="S277" s="365"/>
      <c r="T277" s="368"/>
      <c r="U277" s="655"/>
      <c r="V277" s="365"/>
      <c r="W277" s="366"/>
      <c r="X277" s="364"/>
      <c r="Y277" s="365"/>
      <c r="Z277" s="368"/>
      <c r="AA277" s="655"/>
      <c r="AB277" s="365"/>
      <c r="AC277" s="366"/>
      <c r="AD277" s="364"/>
      <c r="AE277" s="365"/>
      <c r="AF277" s="368"/>
      <c r="AG277" s="655"/>
      <c r="AH277" s="365"/>
      <c r="AI277" s="366"/>
      <c r="AJ277" s="364"/>
      <c r="AK277" s="365"/>
      <c r="AL277" s="368"/>
      <c r="AM277" s="655"/>
      <c r="AN277" s="365"/>
      <c r="AO277" s="366"/>
      <c r="AP277" s="369" t="s">
        <v>2967</v>
      </c>
      <c r="AQ277" s="481"/>
      <c r="AR277" s="380" t="s">
        <v>2914</v>
      </c>
      <c r="AS277" s="653" t="s">
        <v>7472</v>
      </c>
      <c r="AT277" s="353"/>
      <c r="AU277" s="382">
        <v>0.0</v>
      </c>
      <c r="AV277" s="657">
        <v>100.0</v>
      </c>
      <c r="AW277" s="382">
        <v>0.0</v>
      </c>
      <c r="AX277" s="658">
        <v>100.0</v>
      </c>
      <c r="AY277" s="393" t="s">
        <v>3047</v>
      </c>
    </row>
    <row r="278">
      <c r="A278" s="554" t="s">
        <v>7184</v>
      </c>
      <c r="B278" s="480" t="s">
        <v>5132</v>
      </c>
      <c r="C278" s="433">
        <v>46176.0</v>
      </c>
      <c r="D278" s="434" t="s">
        <v>8615</v>
      </c>
      <c r="E278" s="363" t="s">
        <v>8616</v>
      </c>
      <c r="F278" s="367"/>
      <c r="G278" s="365"/>
      <c r="H278" s="368"/>
      <c r="I278" s="655"/>
      <c r="J278" s="365"/>
      <c r="K278" s="366"/>
      <c r="L278" s="367"/>
      <c r="M278" s="365"/>
      <c r="N278" s="368"/>
      <c r="O278" s="655"/>
      <c r="P278" s="365"/>
      <c r="Q278" s="366"/>
      <c r="R278" s="367"/>
      <c r="S278" s="365"/>
      <c r="T278" s="368"/>
      <c r="U278" s="655"/>
      <c r="V278" s="365"/>
      <c r="W278" s="366"/>
      <c r="X278" s="364"/>
      <c r="Y278" s="365"/>
      <c r="Z278" s="368"/>
      <c r="AA278" s="655"/>
      <c r="AB278" s="365"/>
      <c r="AC278" s="366"/>
      <c r="AD278" s="364"/>
      <c r="AE278" s="365"/>
      <c r="AF278" s="368"/>
      <c r="AG278" s="655"/>
      <c r="AH278" s="365"/>
      <c r="AI278" s="366"/>
      <c r="AJ278" s="364"/>
      <c r="AK278" s="365"/>
      <c r="AL278" s="368"/>
      <c r="AM278" s="655"/>
      <c r="AN278" s="365"/>
      <c r="AO278" s="366"/>
      <c r="AP278" s="369" t="s">
        <v>2967</v>
      </c>
      <c r="AQ278" s="481"/>
      <c r="AR278" s="380" t="s">
        <v>2914</v>
      </c>
      <c r="AS278" s="653" t="s">
        <v>7472</v>
      </c>
      <c r="AT278" s="353"/>
      <c r="AU278" s="382">
        <v>0.0</v>
      </c>
      <c r="AV278" s="657">
        <v>100.0</v>
      </c>
      <c r="AW278" s="382">
        <v>0.0</v>
      </c>
      <c r="AX278" s="658">
        <v>100.0</v>
      </c>
      <c r="AY278" s="393" t="s">
        <v>3047</v>
      </c>
    </row>
    <row r="279">
      <c r="A279" s="554" t="s">
        <v>7184</v>
      </c>
      <c r="B279" s="480" t="s">
        <v>5132</v>
      </c>
      <c r="C279" s="433">
        <v>46176.0</v>
      </c>
      <c r="D279" s="434" t="s">
        <v>8617</v>
      </c>
      <c r="E279" s="363" t="s">
        <v>8618</v>
      </c>
      <c r="F279" s="367"/>
      <c r="G279" s="365"/>
      <c r="H279" s="368"/>
      <c r="I279" s="655"/>
      <c r="J279" s="365"/>
      <c r="K279" s="366"/>
      <c r="L279" s="367"/>
      <c r="M279" s="365"/>
      <c r="N279" s="368"/>
      <c r="O279" s="655"/>
      <c r="P279" s="365"/>
      <c r="Q279" s="366"/>
      <c r="R279" s="367"/>
      <c r="S279" s="365"/>
      <c r="T279" s="368"/>
      <c r="U279" s="655"/>
      <c r="V279" s="365"/>
      <c r="W279" s="366"/>
      <c r="X279" s="364"/>
      <c r="Y279" s="365"/>
      <c r="Z279" s="368"/>
      <c r="AA279" s="655"/>
      <c r="AB279" s="365"/>
      <c r="AC279" s="366"/>
      <c r="AD279" s="364"/>
      <c r="AE279" s="365"/>
      <c r="AF279" s="368"/>
      <c r="AG279" s="655"/>
      <c r="AH279" s="365"/>
      <c r="AI279" s="366"/>
      <c r="AJ279" s="364"/>
      <c r="AK279" s="365"/>
      <c r="AL279" s="368"/>
      <c r="AM279" s="655"/>
      <c r="AN279" s="365"/>
      <c r="AO279" s="366"/>
      <c r="AP279" s="369" t="s">
        <v>464</v>
      </c>
      <c r="AQ279" s="481"/>
      <c r="AR279" s="380" t="s">
        <v>2914</v>
      </c>
      <c r="AS279" s="653" t="s">
        <v>7472</v>
      </c>
      <c r="AT279" s="353"/>
      <c r="AU279" s="382">
        <v>0.0</v>
      </c>
      <c r="AV279" s="657">
        <v>100.0</v>
      </c>
      <c r="AW279" s="382">
        <v>0.0</v>
      </c>
      <c r="AX279" s="658">
        <v>100.0</v>
      </c>
      <c r="AY279" s="393" t="s">
        <v>3047</v>
      </c>
    </row>
    <row r="280">
      <c r="A280" s="554" t="s">
        <v>7184</v>
      </c>
      <c r="B280" s="480" t="s">
        <v>5132</v>
      </c>
      <c r="C280" s="433">
        <v>46176.0</v>
      </c>
      <c r="D280" s="434" t="s">
        <v>8619</v>
      </c>
      <c r="E280" s="363" t="s">
        <v>8620</v>
      </c>
      <c r="F280" s="367"/>
      <c r="G280" s="365"/>
      <c r="H280" s="368"/>
      <c r="I280" s="655"/>
      <c r="J280" s="365"/>
      <c r="K280" s="366"/>
      <c r="L280" s="367"/>
      <c r="M280" s="365"/>
      <c r="N280" s="368"/>
      <c r="O280" s="655"/>
      <c r="P280" s="365"/>
      <c r="Q280" s="366"/>
      <c r="R280" s="367"/>
      <c r="S280" s="365"/>
      <c r="T280" s="368"/>
      <c r="U280" s="655"/>
      <c r="V280" s="365"/>
      <c r="W280" s="366"/>
      <c r="X280" s="364"/>
      <c r="Y280" s="365"/>
      <c r="Z280" s="368"/>
      <c r="AA280" s="655"/>
      <c r="AB280" s="365"/>
      <c r="AC280" s="366"/>
      <c r="AD280" s="364"/>
      <c r="AE280" s="365"/>
      <c r="AF280" s="368"/>
      <c r="AG280" s="655"/>
      <c r="AH280" s="365"/>
      <c r="AI280" s="366"/>
      <c r="AJ280" s="364"/>
      <c r="AK280" s="365"/>
      <c r="AL280" s="368"/>
      <c r="AM280" s="655"/>
      <c r="AN280" s="365"/>
      <c r="AO280" s="366"/>
      <c r="AP280" s="369" t="s">
        <v>464</v>
      </c>
      <c r="AQ280" s="481"/>
      <c r="AR280" s="380" t="s">
        <v>2914</v>
      </c>
      <c r="AS280" s="653" t="s">
        <v>7472</v>
      </c>
      <c r="AT280" s="353"/>
      <c r="AU280" s="382">
        <v>0.0</v>
      </c>
      <c r="AV280" s="657">
        <v>100.0</v>
      </c>
      <c r="AW280" s="382">
        <v>0.0</v>
      </c>
      <c r="AX280" s="658">
        <v>100.0</v>
      </c>
      <c r="AY280" s="393" t="s">
        <v>3047</v>
      </c>
    </row>
    <row r="281">
      <c r="A281" s="554" t="s">
        <v>7184</v>
      </c>
      <c r="B281" s="480" t="s">
        <v>5132</v>
      </c>
      <c r="C281" s="433">
        <v>46176.0</v>
      </c>
      <c r="D281" s="434" t="s">
        <v>8621</v>
      </c>
      <c r="E281" s="363" t="s">
        <v>8622</v>
      </c>
      <c r="F281" s="367"/>
      <c r="G281" s="365"/>
      <c r="H281" s="368"/>
      <c r="I281" s="655"/>
      <c r="J281" s="365"/>
      <c r="K281" s="366"/>
      <c r="L281" s="367"/>
      <c r="M281" s="365"/>
      <c r="N281" s="368"/>
      <c r="O281" s="655"/>
      <c r="P281" s="365"/>
      <c r="Q281" s="366"/>
      <c r="R281" s="367"/>
      <c r="S281" s="365"/>
      <c r="T281" s="368"/>
      <c r="U281" s="655"/>
      <c r="V281" s="365"/>
      <c r="W281" s="366"/>
      <c r="X281" s="364"/>
      <c r="Y281" s="365"/>
      <c r="Z281" s="368"/>
      <c r="AA281" s="655"/>
      <c r="AB281" s="365"/>
      <c r="AC281" s="366"/>
      <c r="AD281" s="364"/>
      <c r="AE281" s="365"/>
      <c r="AF281" s="368"/>
      <c r="AG281" s="655"/>
      <c r="AH281" s="365"/>
      <c r="AI281" s="366"/>
      <c r="AJ281" s="364"/>
      <c r="AK281" s="365"/>
      <c r="AL281" s="368"/>
      <c r="AM281" s="655"/>
      <c r="AN281" s="365"/>
      <c r="AO281" s="366"/>
      <c r="AP281" s="369" t="s">
        <v>2427</v>
      </c>
      <c r="AQ281" s="481"/>
      <c r="AR281" s="380" t="s">
        <v>2914</v>
      </c>
      <c r="AS281" s="653" t="s">
        <v>7472</v>
      </c>
      <c r="AT281" s="353"/>
      <c r="AU281" s="382">
        <v>0.0</v>
      </c>
      <c r="AV281" s="657">
        <v>100.0</v>
      </c>
      <c r="AW281" s="382">
        <v>0.0</v>
      </c>
      <c r="AX281" s="658">
        <v>100.0</v>
      </c>
      <c r="AY281" s="393" t="s">
        <v>3047</v>
      </c>
    </row>
    <row r="282">
      <c r="A282" s="554" t="s">
        <v>7184</v>
      </c>
      <c r="B282" s="480" t="s">
        <v>5132</v>
      </c>
      <c r="C282" s="433">
        <v>46176.0</v>
      </c>
      <c r="D282" s="434" t="s">
        <v>8623</v>
      </c>
      <c r="E282" s="363" t="s">
        <v>8624</v>
      </c>
      <c r="F282" s="367"/>
      <c r="G282" s="365"/>
      <c r="H282" s="368"/>
      <c r="I282" s="655"/>
      <c r="J282" s="365"/>
      <c r="K282" s="366"/>
      <c r="L282" s="367"/>
      <c r="M282" s="365"/>
      <c r="N282" s="368"/>
      <c r="O282" s="655"/>
      <c r="P282" s="365"/>
      <c r="Q282" s="366"/>
      <c r="R282" s="367"/>
      <c r="S282" s="365"/>
      <c r="T282" s="368"/>
      <c r="U282" s="655"/>
      <c r="V282" s="365"/>
      <c r="W282" s="366"/>
      <c r="X282" s="364"/>
      <c r="Y282" s="365"/>
      <c r="Z282" s="368"/>
      <c r="AA282" s="655"/>
      <c r="AB282" s="365"/>
      <c r="AC282" s="366"/>
      <c r="AD282" s="364"/>
      <c r="AE282" s="365"/>
      <c r="AF282" s="368"/>
      <c r="AG282" s="655"/>
      <c r="AH282" s="365"/>
      <c r="AI282" s="366"/>
      <c r="AJ282" s="364"/>
      <c r="AK282" s="365"/>
      <c r="AL282" s="368"/>
      <c r="AM282" s="655"/>
      <c r="AN282" s="365"/>
      <c r="AO282" s="366"/>
      <c r="AP282" s="369" t="s">
        <v>2427</v>
      </c>
      <c r="AQ282" s="481"/>
      <c r="AR282" s="380" t="s">
        <v>2914</v>
      </c>
      <c r="AS282" s="653" t="s">
        <v>7472</v>
      </c>
      <c r="AT282" s="353"/>
      <c r="AU282" s="382">
        <v>0.0</v>
      </c>
      <c r="AV282" s="657">
        <v>100.0</v>
      </c>
      <c r="AW282" s="382">
        <v>0.0</v>
      </c>
      <c r="AX282" s="658">
        <v>100.0</v>
      </c>
      <c r="AY282" s="393" t="s">
        <v>3047</v>
      </c>
    </row>
    <row r="283">
      <c r="A283" s="554" t="s">
        <v>7184</v>
      </c>
      <c r="B283" s="480" t="s">
        <v>5132</v>
      </c>
      <c r="C283" s="433">
        <v>46176.0</v>
      </c>
      <c r="D283" s="434" t="s">
        <v>8625</v>
      </c>
      <c r="E283" s="363" t="s">
        <v>8626</v>
      </c>
      <c r="F283" s="367"/>
      <c r="G283" s="365"/>
      <c r="H283" s="368"/>
      <c r="I283" s="655"/>
      <c r="J283" s="365"/>
      <c r="K283" s="366"/>
      <c r="L283" s="367"/>
      <c r="M283" s="365"/>
      <c r="N283" s="368"/>
      <c r="O283" s="655"/>
      <c r="P283" s="365"/>
      <c r="Q283" s="366"/>
      <c r="R283" s="367"/>
      <c r="S283" s="365"/>
      <c r="T283" s="368"/>
      <c r="U283" s="655"/>
      <c r="V283" s="365"/>
      <c r="W283" s="366"/>
      <c r="X283" s="364"/>
      <c r="Y283" s="365"/>
      <c r="Z283" s="368"/>
      <c r="AA283" s="655"/>
      <c r="AB283" s="365"/>
      <c r="AC283" s="366"/>
      <c r="AD283" s="364"/>
      <c r="AE283" s="365"/>
      <c r="AF283" s="368"/>
      <c r="AG283" s="655"/>
      <c r="AH283" s="365"/>
      <c r="AI283" s="366"/>
      <c r="AJ283" s="364"/>
      <c r="AK283" s="365"/>
      <c r="AL283" s="368"/>
      <c r="AM283" s="655"/>
      <c r="AN283" s="365"/>
      <c r="AO283" s="366"/>
      <c r="AP283" s="369" t="s">
        <v>1376</v>
      </c>
      <c r="AQ283" s="481"/>
      <c r="AR283" s="380" t="s">
        <v>2914</v>
      </c>
      <c r="AS283" s="653" t="s">
        <v>7472</v>
      </c>
      <c r="AT283" s="353"/>
      <c r="AU283" s="382">
        <v>0.0</v>
      </c>
      <c r="AV283" s="657">
        <v>100.0</v>
      </c>
      <c r="AW283" s="382">
        <v>0.0</v>
      </c>
      <c r="AX283" s="658">
        <v>100.0</v>
      </c>
      <c r="AY283" s="393" t="s">
        <v>3047</v>
      </c>
    </row>
    <row r="284">
      <c r="A284" s="554" t="s">
        <v>7184</v>
      </c>
      <c r="B284" s="480" t="s">
        <v>5132</v>
      </c>
      <c r="C284" s="433">
        <v>46176.0</v>
      </c>
      <c r="D284" s="434" t="s">
        <v>8627</v>
      </c>
      <c r="E284" s="363" t="s">
        <v>8628</v>
      </c>
      <c r="F284" s="367"/>
      <c r="G284" s="365"/>
      <c r="H284" s="368"/>
      <c r="I284" s="655"/>
      <c r="J284" s="365"/>
      <c r="K284" s="366"/>
      <c r="L284" s="367"/>
      <c r="M284" s="365"/>
      <c r="N284" s="368"/>
      <c r="O284" s="655"/>
      <c r="P284" s="365"/>
      <c r="Q284" s="366"/>
      <c r="R284" s="367"/>
      <c r="S284" s="365"/>
      <c r="T284" s="368"/>
      <c r="U284" s="655"/>
      <c r="V284" s="365"/>
      <c r="W284" s="366"/>
      <c r="X284" s="364"/>
      <c r="Y284" s="365"/>
      <c r="Z284" s="368"/>
      <c r="AA284" s="655"/>
      <c r="AB284" s="365"/>
      <c r="AC284" s="366"/>
      <c r="AD284" s="364"/>
      <c r="AE284" s="365"/>
      <c r="AF284" s="368"/>
      <c r="AG284" s="655"/>
      <c r="AH284" s="365"/>
      <c r="AI284" s="366"/>
      <c r="AJ284" s="364"/>
      <c r="AK284" s="365"/>
      <c r="AL284" s="368"/>
      <c r="AM284" s="655"/>
      <c r="AN284" s="365"/>
      <c r="AO284" s="366"/>
      <c r="AP284" s="369" t="s">
        <v>1376</v>
      </c>
      <c r="AQ284" s="481"/>
      <c r="AR284" s="380" t="s">
        <v>2914</v>
      </c>
      <c r="AS284" s="653" t="s">
        <v>7472</v>
      </c>
      <c r="AT284" s="353"/>
      <c r="AU284" s="382">
        <v>0.0</v>
      </c>
      <c r="AV284" s="657">
        <v>100.0</v>
      </c>
      <c r="AW284" s="382">
        <v>0.0</v>
      </c>
      <c r="AX284" s="658">
        <v>100.0</v>
      </c>
      <c r="AY284" s="393" t="s">
        <v>3047</v>
      </c>
    </row>
    <row r="285">
      <c r="A285" s="554" t="s">
        <v>7184</v>
      </c>
      <c r="B285" s="480" t="s">
        <v>5132</v>
      </c>
      <c r="C285" s="433">
        <v>46176.0</v>
      </c>
      <c r="D285" s="434" t="s">
        <v>8629</v>
      </c>
      <c r="E285" s="363" t="s">
        <v>8630</v>
      </c>
      <c r="F285" s="367"/>
      <c r="G285" s="365"/>
      <c r="H285" s="368"/>
      <c r="I285" s="655"/>
      <c r="J285" s="365"/>
      <c r="K285" s="366"/>
      <c r="L285" s="367"/>
      <c r="M285" s="365"/>
      <c r="N285" s="368"/>
      <c r="O285" s="655"/>
      <c r="P285" s="365"/>
      <c r="Q285" s="366"/>
      <c r="R285" s="367"/>
      <c r="S285" s="365"/>
      <c r="T285" s="368"/>
      <c r="U285" s="655"/>
      <c r="V285" s="365"/>
      <c r="W285" s="366"/>
      <c r="X285" s="364"/>
      <c r="Y285" s="365"/>
      <c r="Z285" s="368"/>
      <c r="AA285" s="655"/>
      <c r="AB285" s="365"/>
      <c r="AC285" s="366"/>
      <c r="AD285" s="364"/>
      <c r="AE285" s="365"/>
      <c r="AF285" s="368"/>
      <c r="AG285" s="655"/>
      <c r="AH285" s="365"/>
      <c r="AI285" s="366"/>
      <c r="AJ285" s="364"/>
      <c r="AK285" s="365"/>
      <c r="AL285" s="368"/>
      <c r="AM285" s="655"/>
      <c r="AN285" s="365"/>
      <c r="AO285" s="366"/>
      <c r="AP285" s="369" t="s">
        <v>951</v>
      </c>
      <c r="AQ285" s="481"/>
      <c r="AR285" s="380" t="s">
        <v>2914</v>
      </c>
      <c r="AS285" s="653" t="s">
        <v>7472</v>
      </c>
      <c r="AT285" s="353"/>
      <c r="AU285" s="382">
        <v>0.0</v>
      </c>
      <c r="AV285" s="657">
        <v>100.0</v>
      </c>
      <c r="AW285" s="382">
        <v>0.0</v>
      </c>
      <c r="AX285" s="658">
        <v>100.0</v>
      </c>
      <c r="AY285" s="393" t="s">
        <v>3047</v>
      </c>
    </row>
    <row r="286">
      <c r="A286" s="554" t="s">
        <v>7184</v>
      </c>
      <c r="B286" s="508" t="s">
        <v>5132</v>
      </c>
      <c r="C286" s="433">
        <v>46176.0</v>
      </c>
      <c r="D286" s="434" t="s">
        <v>8631</v>
      </c>
      <c r="E286" s="363" t="s">
        <v>8632</v>
      </c>
      <c r="F286" s="367"/>
      <c r="G286" s="365"/>
      <c r="H286" s="368"/>
      <c r="I286" s="655"/>
      <c r="J286" s="365"/>
      <c r="K286" s="366"/>
      <c r="L286" s="367"/>
      <c r="M286" s="365"/>
      <c r="N286" s="368"/>
      <c r="O286" s="655"/>
      <c r="P286" s="365"/>
      <c r="Q286" s="366"/>
      <c r="R286" s="367"/>
      <c r="S286" s="365"/>
      <c r="T286" s="368"/>
      <c r="U286" s="655"/>
      <c r="V286" s="365"/>
      <c r="W286" s="366"/>
      <c r="X286" s="364"/>
      <c r="Y286" s="365"/>
      <c r="Z286" s="368"/>
      <c r="AA286" s="655"/>
      <c r="AB286" s="365"/>
      <c r="AC286" s="366"/>
      <c r="AD286" s="364"/>
      <c r="AE286" s="365"/>
      <c r="AF286" s="368"/>
      <c r="AG286" s="655"/>
      <c r="AH286" s="365"/>
      <c r="AI286" s="366"/>
      <c r="AJ286" s="364"/>
      <c r="AK286" s="365"/>
      <c r="AL286" s="368"/>
      <c r="AM286" s="655"/>
      <c r="AN286" s="365"/>
      <c r="AO286" s="366"/>
      <c r="AP286" s="369" t="s">
        <v>951</v>
      </c>
      <c r="AQ286" s="481"/>
      <c r="AR286" s="380" t="s">
        <v>2914</v>
      </c>
      <c r="AS286" s="653" t="s">
        <v>7472</v>
      </c>
      <c r="AT286" s="353"/>
      <c r="AU286" s="374">
        <v>0.0</v>
      </c>
      <c r="AV286" s="666">
        <v>100.0</v>
      </c>
      <c r="AW286" s="374">
        <v>0.0</v>
      </c>
      <c r="AX286" s="656">
        <v>100.0</v>
      </c>
      <c r="AY286" s="393" t="s">
        <v>3047</v>
      </c>
    </row>
    <row r="287">
      <c r="A287" s="554" t="s">
        <v>7184</v>
      </c>
      <c r="B287" s="508" t="s">
        <v>5132</v>
      </c>
      <c r="C287" s="433">
        <v>46176.0</v>
      </c>
      <c r="D287" s="434" t="s">
        <v>8633</v>
      </c>
      <c r="E287" s="363" t="s">
        <v>8634</v>
      </c>
      <c r="F287" s="367"/>
      <c r="G287" s="365"/>
      <c r="H287" s="368"/>
      <c r="I287" s="655"/>
      <c r="J287" s="365"/>
      <c r="K287" s="366"/>
      <c r="L287" s="367"/>
      <c r="M287" s="365"/>
      <c r="N287" s="368"/>
      <c r="O287" s="655"/>
      <c r="P287" s="365"/>
      <c r="Q287" s="366"/>
      <c r="R287" s="367"/>
      <c r="S287" s="365"/>
      <c r="T287" s="368"/>
      <c r="U287" s="655"/>
      <c r="V287" s="365"/>
      <c r="W287" s="366"/>
      <c r="X287" s="364"/>
      <c r="Y287" s="365"/>
      <c r="Z287" s="368"/>
      <c r="AA287" s="655"/>
      <c r="AB287" s="365"/>
      <c r="AC287" s="366"/>
      <c r="AD287" s="364"/>
      <c r="AE287" s="365"/>
      <c r="AF287" s="368"/>
      <c r="AG287" s="655"/>
      <c r="AH287" s="365"/>
      <c r="AI287" s="366"/>
      <c r="AJ287" s="364"/>
      <c r="AK287" s="365"/>
      <c r="AL287" s="368"/>
      <c r="AM287" s="655"/>
      <c r="AN287" s="365"/>
      <c r="AO287" s="366"/>
      <c r="AP287" s="369" t="s">
        <v>279</v>
      </c>
      <c r="AQ287" s="481"/>
      <c r="AR287" s="380" t="s">
        <v>2914</v>
      </c>
      <c r="AS287" s="653" t="s">
        <v>7472</v>
      </c>
      <c r="AT287" s="353"/>
      <c r="AU287" s="374">
        <v>0.0</v>
      </c>
      <c r="AV287" s="666">
        <v>100.0</v>
      </c>
      <c r="AW287" s="374">
        <v>0.0</v>
      </c>
      <c r="AX287" s="656">
        <v>100.0</v>
      </c>
      <c r="AY287" s="393" t="s">
        <v>3047</v>
      </c>
    </row>
    <row r="288">
      <c r="A288" s="554" t="s">
        <v>7184</v>
      </c>
      <c r="B288" s="480" t="s">
        <v>5132</v>
      </c>
      <c r="C288" s="433">
        <v>46176.0</v>
      </c>
      <c r="D288" s="434" t="s">
        <v>8635</v>
      </c>
      <c r="E288" s="363" t="s">
        <v>8636</v>
      </c>
      <c r="F288" s="367"/>
      <c r="G288" s="365"/>
      <c r="H288" s="368"/>
      <c r="I288" s="655"/>
      <c r="J288" s="365"/>
      <c r="K288" s="366"/>
      <c r="L288" s="367"/>
      <c r="M288" s="365"/>
      <c r="N288" s="368"/>
      <c r="O288" s="655"/>
      <c r="P288" s="365"/>
      <c r="Q288" s="366"/>
      <c r="R288" s="367"/>
      <c r="S288" s="365"/>
      <c r="T288" s="368"/>
      <c r="U288" s="655"/>
      <c r="V288" s="365"/>
      <c r="W288" s="366"/>
      <c r="X288" s="364"/>
      <c r="Y288" s="365"/>
      <c r="Z288" s="368"/>
      <c r="AA288" s="655"/>
      <c r="AB288" s="365"/>
      <c r="AC288" s="366"/>
      <c r="AD288" s="364"/>
      <c r="AE288" s="365"/>
      <c r="AF288" s="368"/>
      <c r="AG288" s="655"/>
      <c r="AH288" s="365"/>
      <c r="AI288" s="366"/>
      <c r="AJ288" s="364"/>
      <c r="AK288" s="365"/>
      <c r="AL288" s="368">
        <v>1.0</v>
      </c>
      <c r="AM288" s="655"/>
      <c r="AN288" s="365"/>
      <c r="AO288" s="366"/>
      <c r="AP288" s="369" t="s">
        <v>279</v>
      </c>
      <c r="AQ288" s="481"/>
      <c r="AR288" s="380" t="s">
        <v>8296</v>
      </c>
      <c r="AS288" s="653" t="s">
        <v>7472</v>
      </c>
      <c r="AT288" s="353"/>
      <c r="AU288" s="382">
        <v>1.0</v>
      </c>
      <c r="AV288" s="657">
        <v>99.0</v>
      </c>
      <c r="AW288" s="382">
        <v>0.0</v>
      </c>
      <c r="AX288" s="658">
        <v>100.0</v>
      </c>
      <c r="AY288" s="393" t="s">
        <v>3047</v>
      </c>
    </row>
    <row r="289">
      <c r="A289" s="554" t="s">
        <v>7184</v>
      </c>
      <c r="B289" s="480" t="s">
        <v>5132</v>
      </c>
      <c r="C289" s="433">
        <v>46176.0</v>
      </c>
      <c r="D289" s="434" t="s">
        <v>8637</v>
      </c>
      <c r="E289" s="363" t="s">
        <v>8638</v>
      </c>
      <c r="F289" s="367"/>
      <c r="G289" s="365"/>
      <c r="H289" s="368"/>
      <c r="I289" s="655"/>
      <c r="J289" s="365"/>
      <c r="K289" s="366"/>
      <c r="L289" s="367"/>
      <c r="M289" s="365"/>
      <c r="N289" s="368"/>
      <c r="O289" s="655"/>
      <c r="P289" s="365"/>
      <c r="Q289" s="366"/>
      <c r="R289" s="367"/>
      <c r="S289" s="365"/>
      <c r="T289" s="368"/>
      <c r="U289" s="655"/>
      <c r="V289" s="365"/>
      <c r="W289" s="366"/>
      <c r="X289" s="364"/>
      <c r="Y289" s="365"/>
      <c r="Z289" s="368"/>
      <c r="AA289" s="655"/>
      <c r="AB289" s="365"/>
      <c r="AC289" s="366"/>
      <c r="AD289" s="364"/>
      <c r="AE289" s="365"/>
      <c r="AF289" s="368"/>
      <c r="AG289" s="655"/>
      <c r="AH289" s="365"/>
      <c r="AI289" s="366"/>
      <c r="AJ289" s="364"/>
      <c r="AK289" s="365"/>
      <c r="AL289" s="368"/>
      <c r="AM289" s="655"/>
      <c r="AN289" s="365"/>
      <c r="AO289" s="366"/>
      <c r="AP289" s="369" t="s">
        <v>1626</v>
      </c>
      <c r="AQ289" s="481"/>
      <c r="AR289" s="380" t="s">
        <v>2914</v>
      </c>
      <c r="AS289" s="653" t="s">
        <v>7472</v>
      </c>
      <c r="AT289" s="353"/>
      <c r="AU289" s="382">
        <v>0.0</v>
      </c>
      <c r="AV289" s="657">
        <v>100.0</v>
      </c>
      <c r="AW289" s="382">
        <v>0.0</v>
      </c>
      <c r="AX289" s="658">
        <v>100.0</v>
      </c>
      <c r="AY289" s="393" t="s">
        <v>3047</v>
      </c>
    </row>
    <row r="290">
      <c r="A290" s="554" t="s">
        <v>7184</v>
      </c>
      <c r="B290" s="482" t="s">
        <v>5132</v>
      </c>
      <c r="C290" s="433">
        <v>46176.0</v>
      </c>
      <c r="D290" s="434" t="s">
        <v>8639</v>
      </c>
      <c r="E290" s="363" t="s">
        <v>8640</v>
      </c>
      <c r="F290" s="367"/>
      <c r="G290" s="365"/>
      <c r="H290" s="368"/>
      <c r="I290" s="655"/>
      <c r="J290" s="365"/>
      <c r="K290" s="366"/>
      <c r="L290" s="367"/>
      <c r="M290" s="365"/>
      <c r="N290" s="368"/>
      <c r="O290" s="655"/>
      <c r="P290" s="365"/>
      <c r="Q290" s="366"/>
      <c r="R290" s="367"/>
      <c r="S290" s="365"/>
      <c r="T290" s="368"/>
      <c r="U290" s="655"/>
      <c r="V290" s="365"/>
      <c r="W290" s="366"/>
      <c r="X290" s="364"/>
      <c r="Y290" s="365"/>
      <c r="Z290" s="368"/>
      <c r="AA290" s="655"/>
      <c r="AB290" s="365"/>
      <c r="AC290" s="366"/>
      <c r="AD290" s="364"/>
      <c r="AE290" s="365"/>
      <c r="AF290" s="368"/>
      <c r="AG290" s="655"/>
      <c r="AH290" s="365"/>
      <c r="AI290" s="366"/>
      <c r="AJ290" s="364"/>
      <c r="AK290" s="365"/>
      <c r="AL290" s="368"/>
      <c r="AM290" s="655"/>
      <c r="AN290" s="365"/>
      <c r="AO290" s="366"/>
      <c r="AP290" s="369" t="s">
        <v>1626</v>
      </c>
      <c r="AQ290" s="481"/>
      <c r="AR290" s="380" t="s">
        <v>2914</v>
      </c>
      <c r="AS290" s="653" t="s">
        <v>7472</v>
      </c>
      <c r="AT290" s="353"/>
      <c r="AU290" s="382">
        <v>0.0</v>
      </c>
      <c r="AV290" s="657">
        <v>100.0</v>
      </c>
      <c r="AW290" s="382">
        <v>0.0</v>
      </c>
      <c r="AX290" s="658">
        <v>100.0</v>
      </c>
      <c r="AY290" s="393" t="s">
        <v>3047</v>
      </c>
    </row>
    <row r="291">
      <c r="A291" s="554" t="s">
        <v>7184</v>
      </c>
      <c r="B291" s="480" t="s">
        <v>5132</v>
      </c>
      <c r="C291" s="433">
        <v>46176.0</v>
      </c>
      <c r="D291" s="434" t="s">
        <v>8641</v>
      </c>
      <c r="E291" s="363" t="s">
        <v>8642</v>
      </c>
      <c r="F291" s="367"/>
      <c r="G291" s="365"/>
      <c r="H291" s="368"/>
      <c r="I291" s="655"/>
      <c r="J291" s="365"/>
      <c r="K291" s="366"/>
      <c r="L291" s="367"/>
      <c r="M291" s="365"/>
      <c r="N291" s="368"/>
      <c r="O291" s="655"/>
      <c r="P291" s="365"/>
      <c r="Q291" s="366"/>
      <c r="R291" s="367"/>
      <c r="S291" s="365"/>
      <c r="T291" s="368"/>
      <c r="U291" s="655"/>
      <c r="V291" s="365"/>
      <c r="W291" s="366"/>
      <c r="X291" s="364"/>
      <c r="Y291" s="365"/>
      <c r="Z291" s="368"/>
      <c r="AA291" s="655"/>
      <c r="AB291" s="365"/>
      <c r="AC291" s="366"/>
      <c r="AD291" s="364"/>
      <c r="AE291" s="365"/>
      <c r="AF291" s="368"/>
      <c r="AG291" s="655"/>
      <c r="AH291" s="365"/>
      <c r="AI291" s="366"/>
      <c r="AJ291" s="364"/>
      <c r="AK291" s="365"/>
      <c r="AL291" s="368"/>
      <c r="AM291" s="655"/>
      <c r="AN291" s="365"/>
      <c r="AO291" s="366"/>
      <c r="AP291" s="369" t="s">
        <v>2150</v>
      </c>
      <c r="AQ291" s="481"/>
      <c r="AR291" s="380" t="s">
        <v>2914</v>
      </c>
      <c r="AS291" s="653" t="s">
        <v>7472</v>
      </c>
      <c r="AT291" s="353"/>
      <c r="AU291" s="382">
        <v>0.0</v>
      </c>
      <c r="AV291" s="657">
        <v>100.0</v>
      </c>
      <c r="AW291" s="382">
        <v>0.0</v>
      </c>
      <c r="AX291" s="658">
        <v>100.0</v>
      </c>
      <c r="AY291" s="393" t="s">
        <v>3047</v>
      </c>
    </row>
    <row r="292">
      <c r="A292" s="554" t="s">
        <v>7184</v>
      </c>
      <c r="B292" s="482" t="s">
        <v>5132</v>
      </c>
      <c r="C292" s="433">
        <v>46176.0</v>
      </c>
      <c r="D292" s="434" t="s">
        <v>8643</v>
      </c>
      <c r="E292" s="363" t="s">
        <v>8644</v>
      </c>
      <c r="F292" s="367"/>
      <c r="G292" s="365"/>
      <c r="H292" s="368"/>
      <c r="I292" s="655"/>
      <c r="J292" s="365"/>
      <c r="K292" s="366"/>
      <c r="L292" s="367"/>
      <c r="M292" s="365"/>
      <c r="N292" s="368"/>
      <c r="O292" s="655"/>
      <c r="P292" s="365"/>
      <c r="Q292" s="366"/>
      <c r="R292" s="367"/>
      <c r="S292" s="365"/>
      <c r="T292" s="368"/>
      <c r="U292" s="655"/>
      <c r="V292" s="365"/>
      <c r="W292" s="366"/>
      <c r="X292" s="364"/>
      <c r="Y292" s="365"/>
      <c r="Z292" s="368"/>
      <c r="AA292" s="655"/>
      <c r="AB292" s="365"/>
      <c r="AC292" s="366"/>
      <c r="AD292" s="364"/>
      <c r="AE292" s="365"/>
      <c r="AF292" s="368"/>
      <c r="AG292" s="655"/>
      <c r="AH292" s="365"/>
      <c r="AI292" s="366"/>
      <c r="AJ292" s="364"/>
      <c r="AK292" s="365"/>
      <c r="AL292" s="368"/>
      <c r="AM292" s="655"/>
      <c r="AN292" s="365"/>
      <c r="AO292" s="366"/>
      <c r="AP292" s="369" t="s">
        <v>2150</v>
      </c>
      <c r="AQ292" s="481" t="s">
        <v>3033</v>
      </c>
      <c r="AR292" s="380" t="s">
        <v>2914</v>
      </c>
      <c r="AS292" s="653" t="s">
        <v>7472</v>
      </c>
      <c r="AT292" s="353"/>
      <c r="AU292" s="382">
        <v>0.0</v>
      </c>
      <c r="AV292" s="657">
        <v>100.0</v>
      </c>
      <c r="AW292" s="382">
        <v>0.0</v>
      </c>
      <c r="AX292" s="658">
        <v>100.0</v>
      </c>
      <c r="AY292" s="393" t="s">
        <v>3047</v>
      </c>
    </row>
    <row r="293">
      <c r="A293" s="554" t="s">
        <v>7184</v>
      </c>
      <c r="B293" s="480" t="s">
        <v>5132</v>
      </c>
      <c r="C293" s="433">
        <v>46176.0</v>
      </c>
      <c r="D293" s="434" t="s">
        <v>8645</v>
      </c>
      <c r="E293" s="363" t="s">
        <v>8646</v>
      </c>
      <c r="F293" s="367"/>
      <c r="G293" s="365"/>
      <c r="H293" s="368"/>
      <c r="I293" s="655"/>
      <c r="J293" s="365"/>
      <c r="K293" s="366"/>
      <c r="L293" s="367"/>
      <c r="M293" s="365"/>
      <c r="N293" s="368"/>
      <c r="O293" s="655"/>
      <c r="P293" s="365"/>
      <c r="Q293" s="366"/>
      <c r="R293" s="367"/>
      <c r="S293" s="365"/>
      <c r="T293" s="368"/>
      <c r="U293" s="655"/>
      <c r="V293" s="365"/>
      <c r="W293" s="366"/>
      <c r="X293" s="364"/>
      <c r="Y293" s="365"/>
      <c r="Z293" s="368"/>
      <c r="AA293" s="655"/>
      <c r="AB293" s="365"/>
      <c r="AC293" s="366"/>
      <c r="AD293" s="364"/>
      <c r="AE293" s="365"/>
      <c r="AF293" s="368"/>
      <c r="AG293" s="655"/>
      <c r="AH293" s="365"/>
      <c r="AI293" s="366"/>
      <c r="AJ293" s="364"/>
      <c r="AK293" s="365"/>
      <c r="AL293" s="368"/>
      <c r="AM293" s="655"/>
      <c r="AN293" s="365"/>
      <c r="AO293" s="366"/>
      <c r="AP293" s="369" t="s">
        <v>2937</v>
      </c>
      <c r="AQ293" s="481"/>
      <c r="AR293" s="380" t="s">
        <v>2914</v>
      </c>
      <c r="AS293" s="653" t="s">
        <v>7472</v>
      </c>
      <c r="AT293" s="353"/>
      <c r="AU293" s="382">
        <v>0.0</v>
      </c>
      <c r="AV293" s="657">
        <v>100.0</v>
      </c>
      <c r="AW293" s="382">
        <v>0.0</v>
      </c>
      <c r="AX293" s="658">
        <v>100.0</v>
      </c>
      <c r="AY293" s="393" t="s">
        <v>3047</v>
      </c>
    </row>
    <row r="294">
      <c r="A294" s="554" t="s">
        <v>7184</v>
      </c>
      <c r="B294" s="480" t="s">
        <v>5132</v>
      </c>
      <c r="C294" s="433">
        <v>46176.0</v>
      </c>
      <c r="D294" s="434" t="s">
        <v>8647</v>
      </c>
      <c r="E294" s="363" t="s">
        <v>8648</v>
      </c>
      <c r="F294" s="367"/>
      <c r="G294" s="365"/>
      <c r="H294" s="368"/>
      <c r="I294" s="655"/>
      <c r="J294" s="365"/>
      <c r="K294" s="366"/>
      <c r="L294" s="367"/>
      <c r="M294" s="365"/>
      <c r="N294" s="368"/>
      <c r="O294" s="655"/>
      <c r="P294" s="365"/>
      <c r="Q294" s="366"/>
      <c r="R294" s="367"/>
      <c r="S294" s="365"/>
      <c r="T294" s="368"/>
      <c r="U294" s="655"/>
      <c r="V294" s="365"/>
      <c r="W294" s="366"/>
      <c r="X294" s="364"/>
      <c r="Y294" s="365"/>
      <c r="Z294" s="368"/>
      <c r="AA294" s="655"/>
      <c r="AB294" s="365"/>
      <c r="AC294" s="366"/>
      <c r="AD294" s="364"/>
      <c r="AE294" s="365"/>
      <c r="AF294" s="368"/>
      <c r="AG294" s="655"/>
      <c r="AH294" s="365"/>
      <c r="AI294" s="366"/>
      <c r="AJ294" s="364"/>
      <c r="AK294" s="365"/>
      <c r="AL294" s="368"/>
      <c r="AM294" s="655"/>
      <c r="AN294" s="365"/>
      <c r="AO294" s="366"/>
      <c r="AP294" s="369" t="s">
        <v>2877</v>
      </c>
      <c r="AQ294" s="481" t="s">
        <v>270</v>
      </c>
      <c r="AR294" s="380" t="s">
        <v>2914</v>
      </c>
      <c r="AS294" s="653" t="s">
        <v>7472</v>
      </c>
      <c r="AT294" s="353"/>
      <c r="AU294" s="382">
        <v>0.0</v>
      </c>
      <c r="AV294" s="657">
        <v>100.0</v>
      </c>
      <c r="AW294" s="382">
        <v>0.0</v>
      </c>
      <c r="AX294" s="658">
        <v>100.0</v>
      </c>
      <c r="AY294" s="393" t="s">
        <v>3047</v>
      </c>
    </row>
    <row r="295">
      <c r="A295" s="554" t="s">
        <v>7184</v>
      </c>
      <c r="B295" s="480" t="s">
        <v>5132</v>
      </c>
      <c r="C295" s="433">
        <v>46176.0</v>
      </c>
      <c r="D295" s="434" t="s">
        <v>8649</v>
      </c>
      <c r="E295" s="363" t="s">
        <v>8650</v>
      </c>
      <c r="F295" s="367"/>
      <c r="G295" s="365"/>
      <c r="H295" s="368"/>
      <c r="I295" s="655"/>
      <c r="J295" s="365"/>
      <c r="K295" s="366"/>
      <c r="L295" s="367"/>
      <c r="M295" s="365">
        <v>1.0</v>
      </c>
      <c r="N295" s="368"/>
      <c r="O295" s="655"/>
      <c r="P295" s="365"/>
      <c r="Q295" s="366"/>
      <c r="R295" s="367"/>
      <c r="S295" s="365"/>
      <c r="T295" s="368"/>
      <c r="U295" s="655"/>
      <c r="V295" s="365"/>
      <c r="W295" s="366"/>
      <c r="X295" s="364">
        <v>1.0</v>
      </c>
      <c r="Y295" s="365"/>
      <c r="Z295" s="368"/>
      <c r="AA295" s="655"/>
      <c r="AB295" s="365"/>
      <c r="AC295" s="366"/>
      <c r="AD295" s="364"/>
      <c r="AE295" s="365"/>
      <c r="AF295" s="368"/>
      <c r="AG295" s="655"/>
      <c r="AH295" s="365"/>
      <c r="AI295" s="366"/>
      <c r="AJ295" s="364"/>
      <c r="AK295" s="365"/>
      <c r="AL295" s="368"/>
      <c r="AM295" s="655"/>
      <c r="AN295" s="365"/>
      <c r="AO295" s="366"/>
      <c r="AP295" s="369" t="s">
        <v>2877</v>
      </c>
      <c r="AQ295" s="481"/>
      <c r="AR295" s="380" t="s">
        <v>8651</v>
      </c>
      <c r="AS295" s="653" t="s">
        <v>7472</v>
      </c>
      <c r="AT295" s="353"/>
      <c r="AU295" s="382">
        <v>7.0</v>
      </c>
      <c r="AV295" s="657">
        <v>93.0</v>
      </c>
      <c r="AW295" s="382">
        <v>0.0</v>
      </c>
      <c r="AX295" s="658">
        <v>100.0</v>
      </c>
      <c r="AY295" s="393" t="s">
        <v>3047</v>
      </c>
    </row>
    <row r="296">
      <c r="A296" s="554" t="s">
        <v>7184</v>
      </c>
      <c r="B296" s="480" t="s">
        <v>5132</v>
      </c>
      <c r="C296" s="433">
        <v>46176.0</v>
      </c>
      <c r="D296" s="434" t="s">
        <v>8652</v>
      </c>
      <c r="E296" s="363" t="s">
        <v>8653</v>
      </c>
      <c r="F296" s="367"/>
      <c r="G296" s="365"/>
      <c r="H296" s="368"/>
      <c r="I296" s="655"/>
      <c r="J296" s="365"/>
      <c r="K296" s="366"/>
      <c r="L296" s="367"/>
      <c r="M296" s="365"/>
      <c r="N296" s="368"/>
      <c r="O296" s="655"/>
      <c r="P296" s="365"/>
      <c r="Q296" s="366"/>
      <c r="R296" s="367"/>
      <c r="S296" s="365"/>
      <c r="T296" s="368"/>
      <c r="U296" s="655"/>
      <c r="V296" s="365"/>
      <c r="W296" s="366"/>
      <c r="X296" s="364"/>
      <c r="Y296" s="365"/>
      <c r="Z296" s="368"/>
      <c r="AA296" s="655"/>
      <c r="AB296" s="365"/>
      <c r="AC296" s="366"/>
      <c r="AD296" s="364"/>
      <c r="AE296" s="365"/>
      <c r="AF296" s="368"/>
      <c r="AG296" s="655"/>
      <c r="AH296" s="365"/>
      <c r="AI296" s="366"/>
      <c r="AJ296" s="364"/>
      <c r="AK296" s="365"/>
      <c r="AL296" s="368"/>
      <c r="AM296" s="655"/>
      <c r="AN296" s="365"/>
      <c r="AO296" s="366"/>
      <c r="AP296" s="369" t="s">
        <v>2939</v>
      </c>
      <c r="AQ296" s="481"/>
      <c r="AR296" s="380" t="s">
        <v>2914</v>
      </c>
      <c r="AS296" s="653" t="s">
        <v>7472</v>
      </c>
      <c r="AT296" s="353"/>
      <c r="AU296" s="382">
        <v>0.0</v>
      </c>
      <c r="AV296" s="657">
        <v>100.0</v>
      </c>
      <c r="AW296" s="382">
        <v>0.0</v>
      </c>
      <c r="AX296" s="658">
        <v>100.0</v>
      </c>
      <c r="AY296" s="393" t="s">
        <v>3047</v>
      </c>
    </row>
    <row r="297">
      <c r="A297" s="554" t="s">
        <v>7184</v>
      </c>
      <c r="B297" s="480" t="s">
        <v>5132</v>
      </c>
      <c r="C297" s="433">
        <v>46176.0</v>
      </c>
      <c r="D297" s="434" t="s">
        <v>8654</v>
      </c>
      <c r="E297" s="363" t="s">
        <v>8655</v>
      </c>
      <c r="F297" s="367"/>
      <c r="G297" s="365"/>
      <c r="H297" s="368"/>
      <c r="I297" s="655"/>
      <c r="J297" s="365"/>
      <c r="K297" s="366"/>
      <c r="L297" s="367"/>
      <c r="M297" s="365"/>
      <c r="N297" s="368"/>
      <c r="O297" s="655"/>
      <c r="P297" s="365"/>
      <c r="Q297" s="366"/>
      <c r="R297" s="367"/>
      <c r="S297" s="365"/>
      <c r="T297" s="368"/>
      <c r="U297" s="655"/>
      <c r="V297" s="365"/>
      <c r="W297" s="366"/>
      <c r="X297" s="364"/>
      <c r="Y297" s="365"/>
      <c r="Z297" s="368"/>
      <c r="AA297" s="655"/>
      <c r="AB297" s="365"/>
      <c r="AC297" s="366"/>
      <c r="AD297" s="364"/>
      <c r="AE297" s="365"/>
      <c r="AF297" s="368"/>
      <c r="AG297" s="655"/>
      <c r="AH297" s="365"/>
      <c r="AI297" s="366"/>
      <c r="AJ297" s="364"/>
      <c r="AK297" s="365"/>
      <c r="AL297" s="368"/>
      <c r="AM297" s="655"/>
      <c r="AN297" s="365"/>
      <c r="AO297" s="366"/>
      <c r="AP297" s="369" t="s">
        <v>2939</v>
      </c>
      <c r="AQ297" s="481"/>
      <c r="AR297" s="380" t="s">
        <v>2914</v>
      </c>
      <c r="AS297" s="653" t="s">
        <v>7472</v>
      </c>
      <c r="AT297" s="353"/>
      <c r="AU297" s="382">
        <v>0.0</v>
      </c>
      <c r="AV297" s="657">
        <v>100.0</v>
      </c>
      <c r="AW297" s="382">
        <v>0.0</v>
      </c>
      <c r="AX297" s="658">
        <v>100.0</v>
      </c>
      <c r="AY297" s="393" t="s">
        <v>3047</v>
      </c>
    </row>
    <row r="298">
      <c r="A298" s="554" t="s">
        <v>7184</v>
      </c>
      <c r="B298" s="480" t="s">
        <v>5132</v>
      </c>
      <c r="C298" s="433">
        <v>46176.0</v>
      </c>
      <c r="D298" s="434" t="s">
        <v>8656</v>
      </c>
      <c r="E298" s="363" t="s">
        <v>8657</v>
      </c>
      <c r="F298" s="367"/>
      <c r="G298" s="365"/>
      <c r="H298" s="368"/>
      <c r="I298" s="655"/>
      <c r="J298" s="365"/>
      <c r="K298" s="366"/>
      <c r="L298" s="367"/>
      <c r="M298" s="365"/>
      <c r="N298" s="368"/>
      <c r="O298" s="655"/>
      <c r="P298" s="365"/>
      <c r="Q298" s="366"/>
      <c r="R298" s="367"/>
      <c r="S298" s="365"/>
      <c r="T298" s="368"/>
      <c r="U298" s="655"/>
      <c r="V298" s="365"/>
      <c r="W298" s="366"/>
      <c r="X298" s="364"/>
      <c r="Y298" s="365"/>
      <c r="Z298" s="368"/>
      <c r="AA298" s="655"/>
      <c r="AB298" s="365"/>
      <c r="AC298" s="366"/>
      <c r="AD298" s="364"/>
      <c r="AE298" s="365"/>
      <c r="AF298" s="368"/>
      <c r="AG298" s="655"/>
      <c r="AH298" s="365"/>
      <c r="AI298" s="366"/>
      <c r="AJ298" s="364"/>
      <c r="AK298" s="365"/>
      <c r="AL298" s="368"/>
      <c r="AM298" s="655">
        <v>1.0</v>
      </c>
      <c r="AN298" s="365"/>
      <c r="AO298" s="366"/>
      <c r="AP298" s="369" t="s">
        <v>241</v>
      </c>
      <c r="AQ298" s="481" t="s">
        <v>1913</v>
      </c>
      <c r="AR298" s="380" t="s">
        <v>8658</v>
      </c>
      <c r="AS298" s="653" t="s">
        <v>7472</v>
      </c>
      <c r="AT298" s="353"/>
      <c r="AU298" s="382">
        <v>0.0</v>
      </c>
      <c r="AV298" s="657">
        <v>100.0</v>
      </c>
      <c r="AW298" s="382">
        <v>1.0</v>
      </c>
      <c r="AX298" s="658">
        <v>99.0</v>
      </c>
      <c r="AY298" s="393" t="s">
        <v>3047</v>
      </c>
    </row>
    <row r="299">
      <c r="A299" s="554" t="s">
        <v>7184</v>
      </c>
      <c r="B299" s="480" t="s">
        <v>5132</v>
      </c>
      <c r="C299" s="433">
        <v>46176.0</v>
      </c>
      <c r="D299" s="434" t="s">
        <v>8659</v>
      </c>
      <c r="E299" s="363" t="s">
        <v>8660</v>
      </c>
      <c r="F299" s="367"/>
      <c r="G299" s="365"/>
      <c r="H299" s="368"/>
      <c r="I299" s="655"/>
      <c r="J299" s="365"/>
      <c r="K299" s="366"/>
      <c r="L299" s="367"/>
      <c r="M299" s="365"/>
      <c r="N299" s="368"/>
      <c r="O299" s="655"/>
      <c r="P299" s="365"/>
      <c r="Q299" s="366"/>
      <c r="R299" s="367"/>
      <c r="S299" s="365"/>
      <c r="T299" s="368"/>
      <c r="U299" s="655"/>
      <c r="V299" s="365"/>
      <c r="W299" s="366"/>
      <c r="X299" s="364"/>
      <c r="Y299" s="365"/>
      <c r="Z299" s="368"/>
      <c r="AA299" s="655"/>
      <c r="AB299" s="365"/>
      <c r="AC299" s="366"/>
      <c r="AD299" s="364"/>
      <c r="AE299" s="365"/>
      <c r="AF299" s="368"/>
      <c r="AG299" s="655"/>
      <c r="AH299" s="365"/>
      <c r="AI299" s="366"/>
      <c r="AJ299" s="364"/>
      <c r="AK299" s="365"/>
      <c r="AL299" s="368"/>
      <c r="AM299" s="655"/>
      <c r="AN299" s="365"/>
      <c r="AO299" s="366"/>
      <c r="AP299" s="369" t="s">
        <v>241</v>
      </c>
      <c r="AQ299" s="481"/>
      <c r="AR299" s="380" t="s">
        <v>2914</v>
      </c>
      <c r="AS299" s="653" t="s">
        <v>7472</v>
      </c>
      <c r="AT299" s="353"/>
      <c r="AU299" s="382">
        <v>0.0</v>
      </c>
      <c r="AV299" s="657">
        <v>100.0</v>
      </c>
      <c r="AW299" s="382">
        <v>0.0</v>
      </c>
      <c r="AX299" s="658">
        <v>100.0</v>
      </c>
      <c r="AY299" s="393" t="s">
        <v>3047</v>
      </c>
    </row>
    <row r="300">
      <c r="A300" s="554" t="s">
        <v>7184</v>
      </c>
      <c r="B300" s="480" t="s">
        <v>5132</v>
      </c>
      <c r="C300" s="433">
        <v>46176.0</v>
      </c>
      <c r="D300" s="434" t="s">
        <v>8661</v>
      </c>
      <c r="E300" s="363" t="s">
        <v>8662</v>
      </c>
      <c r="F300" s="367"/>
      <c r="G300" s="365"/>
      <c r="H300" s="368"/>
      <c r="I300" s="655"/>
      <c r="J300" s="365"/>
      <c r="K300" s="366"/>
      <c r="L300" s="367"/>
      <c r="M300" s="365"/>
      <c r="N300" s="368"/>
      <c r="O300" s="655"/>
      <c r="P300" s="365"/>
      <c r="Q300" s="366"/>
      <c r="R300" s="367"/>
      <c r="S300" s="365"/>
      <c r="T300" s="368"/>
      <c r="U300" s="655"/>
      <c r="V300" s="365"/>
      <c r="W300" s="366"/>
      <c r="X300" s="364"/>
      <c r="Y300" s="365"/>
      <c r="Z300" s="368"/>
      <c r="AA300" s="655"/>
      <c r="AB300" s="365"/>
      <c r="AC300" s="366"/>
      <c r="AD300" s="364"/>
      <c r="AE300" s="365"/>
      <c r="AF300" s="368"/>
      <c r="AG300" s="655"/>
      <c r="AH300" s="365"/>
      <c r="AI300" s="366"/>
      <c r="AJ300" s="364"/>
      <c r="AK300" s="365"/>
      <c r="AL300" s="368"/>
      <c r="AM300" s="655"/>
      <c r="AN300" s="365"/>
      <c r="AO300" s="366"/>
      <c r="AP300" s="369" t="s">
        <v>555</v>
      </c>
      <c r="AQ300" s="481"/>
      <c r="AR300" s="380" t="s">
        <v>2914</v>
      </c>
      <c r="AS300" s="653" t="s">
        <v>7472</v>
      </c>
      <c r="AT300" s="353"/>
      <c r="AU300" s="382">
        <v>0.0</v>
      </c>
      <c r="AV300" s="657">
        <v>100.0</v>
      </c>
      <c r="AW300" s="382">
        <v>0.0</v>
      </c>
      <c r="AX300" s="658">
        <v>100.0</v>
      </c>
      <c r="AY300" s="393" t="s">
        <v>3047</v>
      </c>
    </row>
    <row r="301">
      <c r="A301" s="554" t="s">
        <v>7184</v>
      </c>
      <c r="B301" s="480" t="s">
        <v>5132</v>
      </c>
      <c r="C301" s="433">
        <v>46176.0</v>
      </c>
      <c r="D301" s="434" t="s">
        <v>8663</v>
      </c>
      <c r="E301" s="363" t="s">
        <v>8664</v>
      </c>
      <c r="F301" s="367"/>
      <c r="G301" s="365"/>
      <c r="H301" s="368"/>
      <c r="I301" s="655"/>
      <c r="J301" s="365"/>
      <c r="K301" s="366"/>
      <c r="L301" s="367"/>
      <c r="M301" s="365"/>
      <c r="N301" s="368"/>
      <c r="O301" s="655"/>
      <c r="P301" s="365"/>
      <c r="Q301" s="366"/>
      <c r="R301" s="367"/>
      <c r="S301" s="365"/>
      <c r="T301" s="368"/>
      <c r="U301" s="655"/>
      <c r="V301" s="365"/>
      <c r="W301" s="366"/>
      <c r="X301" s="364"/>
      <c r="Y301" s="365"/>
      <c r="Z301" s="368"/>
      <c r="AA301" s="655"/>
      <c r="AB301" s="365"/>
      <c r="AC301" s="366"/>
      <c r="AD301" s="364"/>
      <c r="AE301" s="365"/>
      <c r="AF301" s="368"/>
      <c r="AG301" s="655"/>
      <c r="AH301" s="365"/>
      <c r="AI301" s="366"/>
      <c r="AJ301" s="364"/>
      <c r="AK301" s="365"/>
      <c r="AL301" s="368"/>
      <c r="AM301" s="655"/>
      <c r="AN301" s="365"/>
      <c r="AO301" s="366"/>
      <c r="AP301" s="369" t="s">
        <v>555</v>
      </c>
      <c r="AQ301" s="481" t="s">
        <v>3031</v>
      </c>
      <c r="AR301" s="380" t="s">
        <v>2914</v>
      </c>
      <c r="AS301" s="653" t="s">
        <v>7472</v>
      </c>
      <c r="AT301" s="353"/>
      <c r="AU301" s="382">
        <v>0.0</v>
      </c>
      <c r="AV301" s="657">
        <v>100.0</v>
      </c>
      <c r="AW301" s="382">
        <v>0.0</v>
      </c>
      <c r="AX301" s="658">
        <v>100.0</v>
      </c>
      <c r="AY301" s="393" t="s">
        <v>3047</v>
      </c>
    </row>
    <row r="302">
      <c r="A302" s="554" t="s">
        <v>7184</v>
      </c>
      <c r="B302" s="480" t="s">
        <v>5132</v>
      </c>
      <c r="C302" s="433">
        <v>46176.0</v>
      </c>
      <c r="D302" s="434" t="s">
        <v>8665</v>
      </c>
      <c r="E302" s="363" t="s">
        <v>8666</v>
      </c>
      <c r="F302" s="367">
        <v>1.0</v>
      </c>
      <c r="G302" s="365"/>
      <c r="H302" s="368"/>
      <c r="I302" s="655"/>
      <c r="J302" s="365"/>
      <c r="K302" s="366"/>
      <c r="L302" s="367"/>
      <c r="M302" s="365"/>
      <c r="N302" s="368"/>
      <c r="O302" s="655"/>
      <c r="P302" s="365"/>
      <c r="Q302" s="366"/>
      <c r="R302" s="367"/>
      <c r="S302" s="365"/>
      <c r="T302" s="368"/>
      <c r="U302" s="655"/>
      <c r="V302" s="365"/>
      <c r="W302" s="366"/>
      <c r="X302" s="364"/>
      <c r="Y302" s="365"/>
      <c r="Z302" s="368"/>
      <c r="AA302" s="655"/>
      <c r="AB302" s="365"/>
      <c r="AC302" s="366"/>
      <c r="AD302" s="364"/>
      <c r="AE302" s="365"/>
      <c r="AF302" s="368"/>
      <c r="AG302" s="655"/>
      <c r="AH302" s="365"/>
      <c r="AI302" s="366"/>
      <c r="AJ302" s="364"/>
      <c r="AK302" s="365"/>
      <c r="AL302" s="368"/>
      <c r="AM302" s="655"/>
      <c r="AN302" s="365"/>
      <c r="AO302" s="366"/>
      <c r="AP302" s="369" t="s">
        <v>2902</v>
      </c>
      <c r="AQ302" s="481"/>
      <c r="AR302" s="380" t="s">
        <v>8667</v>
      </c>
      <c r="AS302" s="653" t="s">
        <v>7472</v>
      </c>
      <c r="AT302" s="353"/>
      <c r="AU302" s="382">
        <v>4.0</v>
      </c>
      <c r="AV302" s="657">
        <v>96.0</v>
      </c>
      <c r="AW302" s="382">
        <v>0.0</v>
      </c>
      <c r="AX302" s="658">
        <v>100.0</v>
      </c>
      <c r="AY302" s="393" t="s">
        <v>3047</v>
      </c>
    </row>
    <row r="303">
      <c r="A303" s="554" t="s">
        <v>7184</v>
      </c>
      <c r="B303" s="482" t="s">
        <v>5132</v>
      </c>
      <c r="C303" s="433">
        <v>46176.0</v>
      </c>
      <c r="D303" s="434" t="s">
        <v>8668</v>
      </c>
      <c r="E303" s="363" t="s">
        <v>8669</v>
      </c>
      <c r="F303" s="367"/>
      <c r="G303" s="365"/>
      <c r="H303" s="368"/>
      <c r="I303" s="655"/>
      <c r="J303" s="365"/>
      <c r="K303" s="366"/>
      <c r="L303" s="367">
        <v>1.0</v>
      </c>
      <c r="M303" s="365"/>
      <c r="N303" s="368"/>
      <c r="O303" s="655"/>
      <c r="P303" s="365"/>
      <c r="Q303" s="366"/>
      <c r="R303" s="367"/>
      <c r="S303" s="365"/>
      <c r="T303" s="368"/>
      <c r="U303" s="655"/>
      <c r="V303" s="365"/>
      <c r="W303" s="366"/>
      <c r="X303" s="364"/>
      <c r="Y303" s="365"/>
      <c r="Z303" s="368"/>
      <c r="AA303" s="655"/>
      <c r="AB303" s="365"/>
      <c r="AC303" s="366"/>
      <c r="AD303" s="364"/>
      <c r="AE303" s="365"/>
      <c r="AF303" s="368"/>
      <c r="AG303" s="655"/>
      <c r="AH303" s="365"/>
      <c r="AI303" s="366"/>
      <c r="AJ303" s="364"/>
      <c r="AK303" s="365"/>
      <c r="AL303" s="368"/>
      <c r="AM303" s="655"/>
      <c r="AN303" s="365"/>
      <c r="AO303" s="366"/>
      <c r="AP303" s="369" t="s">
        <v>2902</v>
      </c>
      <c r="AQ303" s="481"/>
      <c r="AR303" s="380" t="s">
        <v>8670</v>
      </c>
      <c r="AS303" s="653" t="s">
        <v>7472</v>
      </c>
      <c r="AT303" s="353"/>
      <c r="AU303" s="382">
        <v>4.0</v>
      </c>
      <c r="AV303" s="657">
        <v>96.0</v>
      </c>
      <c r="AW303" s="382">
        <v>0.0</v>
      </c>
      <c r="AX303" s="658">
        <v>100.0</v>
      </c>
      <c r="AY303" s="393" t="s">
        <v>3047</v>
      </c>
    </row>
    <row r="304">
      <c r="A304" s="554" t="s">
        <v>7184</v>
      </c>
      <c r="B304" s="480" t="s">
        <v>5132</v>
      </c>
      <c r="C304" s="433">
        <v>46176.0</v>
      </c>
      <c r="D304" s="434" t="s">
        <v>8671</v>
      </c>
      <c r="E304" s="363" t="s">
        <v>8672</v>
      </c>
      <c r="F304" s="367"/>
      <c r="G304" s="365"/>
      <c r="H304" s="368"/>
      <c r="I304" s="655"/>
      <c r="J304" s="365"/>
      <c r="K304" s="366"/>
      <c r="L304" s="367"/>
      <c r="M304" s="365"/>
      <c r="N304" s="368"/>
      <c r="O304" s="655"/>
      <c r="P304" s="365"/>
      <c r="Q304" s="366"/>
      <c r="R304" s="367"/>
      <c r="S304" s="365"/>
      <c r="T304" s="368"/>
      <c r="U304" s="655"/>
      <c r="V304" s="365"/>
      <c r="W304" s="366"/>
      <c r="X304" s="364"/>
      <c r="Y304" s="365"/>
      <c r="Z304" s="368"/>
      <c r="AA304" s="655"/>
      <c r="AB304" s="365"/>
      <c r="AC304" s="366"/>
      <c r="AD304" s="364"/>
      <c r="AE304" s="365"/>
      <c r="AF304" s="368"/>
      <c r="AG304" s="655"/>
      <c r="AH304" s="365"/>
      <c r="AI304" s="366"/>
      <c r="AJ304" s="364"/>
      <c r="AK304" s="365"/>
      <c r="AL304" s="368"/>
      <c r="AM304" s="655"/>
      <c r="AN304" s="365"/>
      <c r="AO304" s="366"/>
      <c r="AP304" s="369" t="s">
        <v>2941</v>
      </c>
      <c r="AQ304" s="481" t="s">
        <v>3033</v>
      </c>
      <c r="AR304" s="380" t="s">
        <v>2914</v>
      </c>
      <c r="AS304" s="653" t="s">
        <v>7472</v>
      </c>
      <c r="AT304" s="353"/>
      <c r="AU304" s="382">
        <v>0.0</v>
      </c>
      <c r="AV304" s="657">
        <v>100.0</v>
      </c>
      <c r="AW304" s="382">
        <v>0.0</v>
      </c>
      <c r="AX304" s="658">
        <v>100.0</v>
      </c>
      <c r="AY304" s="393" t="s">
        <v>3047</v>
      </c>
    </row>
    <row r="305">
      <c r="A305" s="554" t="s">
        <v>7184</v>
      </c>
      <c r="B305" s="480" t="s">
        <v>5132</v>
      </c>
      <c r="C305" s="433">
        <v>46176.0</v>
      </c>
      <c r="D305" s="434" t="s">
        <v>8673</v>
      </c>
      <c r="E305" s="363" t="s">
        <v>8674</v>
      </c>
      <c r="F305" s="367"/>
      <c r="G305" s="365"/>
      <c r="H305" s="368"/>
      <c r="I305" s="655"/>
      <c r="J305" s="365"/>
      <c r="K305" s="366"/>
      <c r="L305" s="367"/>
      <c r="M305" s="365"/>
      <c r="N305" s="368"/>
      <c r="O305" s="655"/>
      <c r="P305" s="365"/>
      <c r="Q305" s="366"/>
      <c r="R305" s="367"/>
      <c r="S305" s="365"/>
      <c r="T305" s="368"/>
      <c r="U305" s="655"/>
      <c r="V305" s="365"/>
      <c r="W305" s="366"/>
      <c r="X305" s="364"/>
      <c r="Y305" s="365"/>
      <c r="Z305" s="368"/>
      <c r="AA305" s="655"/>
      <c r="AB305" s="365"/>
      <c r="AC305" s="366"/>
      <c r="AD305" s="364"/>
      <c r="AE305" s="365"/>
      <c r="AF305" s="368"/>
      <c r="AG305" s="655"/>
      <c r="AH305" s="365"/>
      <c r="AI305" s="366"/>
      <c r="AJ305" s="364"/>
      <c r="AK305" s="365"/>
      <c r="AL305" s="368"/>
      <c r="AM305" s="655"/>
      <c r="AN305" s="365"/>
      <c r="AO305" s="366"/>
      <c r="AP305" s="369" t="s">
        <v>2941</v>
      </c>
      <c r="AQ305" s="675"/>
      <c r="AR305" s="380" t="s">
        <v>2914</v>
      </c>
      <c r="AS305" s="653" t="s">
        <v>7472</v>
      </c>
      <c r="AT305" s="353"/>
      <c r="AU305" s="382">
        <v>0.0</v>
      </c>
      <c r="AV305" s="657">
        <v>100.0</v>
      </c>
      <c r="AW305" s="382">
        <v>0.0</v>
      </c>
      <c r="AX305" s="658">
        <v>100.0</v>
      </c>
      <c r="AY305" s="393" t="s">
        <v>3047</v>
      </c>
    </row>
    <row r="306">
      <c r="A306" s="554" t="s">
        <v>7184</v>
      </c>
      <c r="B306" s="480" t="s">
        <v>5132</v>
      </c>
      <c r="C306" s="433">
        <v>46176.0</v>
      </c>
      <c r="D306" s="434" t="s">
        <v>8675</v>
      </c>
      <c r="E306" s="363" t="s">
        <v>8676</v>
      </c>
      <c r="F306" s="367"/>
      <c r="G306" s="365"/>
      <c r="H306" s="368"/>
      <c r="I306" s="655"/>
      <c r="J306" s="365"/>
      <c r="K306" s="366"/>
      <c r="L306" s="367"/>
      <c r="M306" s="365"/>
      <c r="N306" s="368"/>
      <c r="O306" s="655"/>
      <c r="P306" s="365"/>
      <c r="Q306" s="366"/>
      <c r="R306" s="367"/>
      <c r="S306" s="365"/>
      <c r="T306" s="368"/>
      <c r="U306" s="655"/>
      <c r="V306" s="365"/>
      <c r="W306" s="366"/>
      <c r="X306" s="364"/>
      <c r="Y306" s="365"/>
      <c r="Z306" s="368"/>
      <c r="AA306" s="655"/>
      <c r="AB306" s="365"/>
      <c r="AC306" s="366"/>
      <c r="AD306" s="364"/>
      <c r="AE306" s="365"/>
      <c r="AF306" s="368"/>
      <c r="AG306" s="655"/>
      <c r="AH306" s="365"/>
      <c r="AI306" s="366"/>
      <c r="AJ306" s="364"/>
      <c r="AK306" s="365"/>
      <c r="AL306" s="368"/>
      <c r="AM306" s="655"/>
      <c r="AN306" s="365"/>
      <c r="AO306" s="366"/>
      <c r="AP306" s="369" t="s">
        <v>2895</v>
      </c>
      <c r="AQ306" s="481" t="s">
        <v>2472</v>
      </c>
      <c r="AR306" s="380" t="s">
        <v>2914</v>
      </c>
      <c r="AS306" s="653" t="s">
        <v>7472</v>
      </c>
      <c r="AT306" s="353"/>
      <c r="AU306" s="382">
        <v>0.0</v>
      </c>
      <c r="AV306" s="657">
        <v>100.0</v>
      </c>
      <c r="AW306" s="382">
        <v>0.0</v>
      </c>
      <c r="AX306" s="658">
        <v>100.0</v>
      </c>
      <c r="AY306" s="393" t="s">
        <v>3047</v>
      </c>
    </row>
    <row r="307">
      <c r="A307" s="554" t="s">
        <v>7184</v>
      </c>
      <c r="B307" s="480" t="s">
        <v>5132</v>
      </c>
      <c r="C307" s="433">
        <v>46176.0</v>
      </c>
      <c r="D307" s="434" t="s">
        <v>8677</v>
      </c>
      <c r="E307" s="363" t="s">
        <v>8678</v>
      </c>
      <c r="F307" s="367"/>
      <c r="G307" s="365"/>
      <c r="H307" s="368"/>
      <c r="I307" s="655"/>
      <c r="J307" s="365"/>
      <c r="K307" s="366"/>
      <c r="L307" s="367"/>
      <c r="M307" s="365"/>
      <c r="N307" s="368"/>
      <c r="O307" s="655"/>
      <c r="P307" s="365"/>
      <c r="Q307" s="366"/>
      <c r="R307" s="367"/>
      <c r="S307" s="365"/>
      <c r="T307" s="368"/>
      <c r="U307" s="655"/>
      <c r="V307" s="365"/>
      <c r="W307" s="366"/>
      <c r="X307" s="364"/>
      <c r="Y307" s="365"/>
      <c r="Z307" s="368"/>
      <c r="AA307" s="655"/>
      <c r="AB307" s="365"/>
      <c r="AC307" s="366"/>
      <c r="AD307" s="364"/>
      <c r="AE307" s="365"/>
      <c r="AF307" s="368"/>
      <c r="AG307" s="655"/>
      <c r="AH307" s="365"/>
      <c r="AI307" s="366"/>
      <c r="AJ307" s="364"/>
      <c r="AK307" s="365"/>
      <c r="AL307" s="368"/>
      <c r="AM307" s="655"/>
      <c r="AN307" s="365"/>
      <c r="AO307" s="366"/>
      <c r="AP307" s="369" t="s">
        <v>2920</v>
      </c>
      <c r="AQ307" s="481"/>
      <c r="AR307" s="380" t="s">
        <v>2914</v>
      </c>
      <c r="AS307" s="653" t="s">
        <v>7472</v>
      </c>
      <c r="AT307" s="353"/>
      <c r="AU307" s="382">
        <v>0.0</v>
      </c>
      <c r="AV307" s="657">
        <v>100.0</v>
      </c>
      <c r="AW307" s="382">
        <v>0.0</v>
      </c>
      <c r="AX307" s="658">
        <v>100.0</v>
      </c>
      <c r="AY307" s="393" t="s">
        <v>3047</v>
      </c>
    </row>
    <row r="308">
      <c r="A308" s="554" t="s">
        <v>7184</v>
      </c>
      <c r="B308" s="480" t="s">
        <v>5132</v>
      </c>
      <c r="C308" s="433">
        <v>46176.0</v>
      </c>
      <c r="D308" s="434" t="s">
        <v>8679</v>
      </c>
      <c r="E308" s="363" t="s">
        <v>8680</v>
      </c>
      <c r="F308" s="367"/>
      <c r="G308" s="365"/>
      <c r="H308" s="368"/>
      <c r="I308" s="655"/>
      <c r="J308" s="365"/>
      <c r="K308" s="366"/>
      <c r="L308" s="367"/>
      <c r="M308" s="365"/>
      <c r="N308" s="368"/>
      <c r="O308" s="655"/>
      <c r="P308" s="365"/>
      <c r="Q308" s="366"/>
      <c r="R308" s="367"/>
      <c r="S308" s="365"/>
      <c r="T308" s="368"/>
      <c r="U308" s="655"/>
      <c r="V308" s="365"/>
      <c r="W308" s="366"/>
      <c r="X308" s="364"/>
      <c r="Y308" s="365"/>
      <c r="Z308" s="368"/>
      <c r="AA308" s="655"/>
      <c r="AB308" s="365"/>
      <c r="AC308" s="366"/>
      <c r="AD308" s="364"/>
      <c r="AE308" s="365"/>
      <c r="AF308" s="368"/>
      <c r="AG308" s="655"/>
      <c r="AH308" s="365"/>
      <c r="AI308" s="366"/>
      <c r="AJ308" s="364"/>
      <c r="AK308" s="365"/>
      <c r="AL308" s="368"/>
      <c r="AM308" s="655"/>
      <c r="AN308" s="365"/>
      <c r="AO308" s="366"/>
      <c r="AP308" s="369" t="s">
        <v>2920</v>
      </c>
      <c r="AQ308" s="481"/>
      <c r="AR308" s="380" t="s">
        <v>2914</v>
      </c>
      <c r="AS308" s="653" t="s">
        <v>7472</v>
      </c>
      <c r="AT308" s="353"/>
      <c r="AU308" s="382">
        <v>0.0</v>
      </c>
      <c r="AV308" s="657">
        <v>100.0</v>
      </c>
      <c r="AW308" s="382">
        <v>0.0</v>
      </c>
      <c r="AX308" s="658">
        <v>100.0</v>
      </c>
      <c r="AY308" s="393" t="s">
        <v>3047</v>
      </c>
    </row>
    <row r="309">
      <c r="A309" s="554" t="s">
        <v>7184</v>
      </c>
      <c r="B309" s="482" t="s">
        <v>5132</v>
      </c>
      <c r="C309" s="433">
        <v>46176.0</v>
      </c>
      <c r="D309" s="434" t="s">
        <v>8681</v>
      </c>
      <c r="E309" s="363" t="s">
        <v>8682</v>
      </c>
      <c r="F309" s="367"/>
      <c r="G309" s="365"/>
      <c r="H309" s="368"/>
      <c r="I309" s="655"/>
      <c r="J309" s="365"/>
      <c r="K309" s="366"/>
      <c r="L309" s="367"/>
      <c r="M309" s="365"/>
      <c r="N309" s="368"/>
      <c r="O309" s="655"/>
      <c r="P309" s="365"/>
      <c r="Q309" s="366"/>
      <c r="R309" s="367"/>
      <c r="S309" s="365"/>
      <c r="T309" s="368"/>
      <c r="U309" s="655"/>
      <c r="V309" s="365"/>
      <c r="W309" s="366"/>
      <c r="X309" s="364"/>
      <c r="Y309" s="365"/>
      <c r="Z309" s="368"/>
      <c r="AA309" s="655"/>
      <c r="AB309" s="365"/>
      <c r="AC309" s="366"/>
      <c r="AD309" s="364"/>
      <c r="AE309" s="365"/>
      <c r="AF309" s="368"/>
      <c r="AG309" s="655"/>
      <c r="AH309" s="365"/>
      <c r="AI309" s="366"/>
      <c r="AJ309" s="364"/>
      <c r="AK309" s="365"/>
      <c r="AL309" s="368"/>
      <c r="AM309" s="655"/>
      <c r="AN309" s="365"/>
      <c r="AO309" s="366"/>
      <c r="AP309" s="369" t="s">
        <v>2255</v>
      </c>
      <c r="AQ309" s="481" t="s">
        <v>2472</v>
      </c>
      <c r="AR309" s="380" t="s">
        <v>2914</v>
      </c>
      <c r="AS309" s="653" t="s">
        <v>7472</v>
      </c>
      <c r="AT309" s="353"/>
      <c r="AU309" s="382">
        <v>0.0</v>
      </c>
      <c r="AV309" s="657">
        <v>100.0</v>
      </c>
      <c r="AW309" s="382">
        <v>0.0</v>
      </c>
      <c r="AX309" s="658">
        <v>100.0</v>
      </c>
      <c r="AY309" s="393" t="s">
        <v>3047</v>
      </c>
    </row>
    <row r="310">
      <c r="A310" s="554" t="s">
        <v>7184</v>
      </c>
      <c r="B310" s="482" t="s">
        <v>5132</v>
      </c>
      <c r="C310" s="433">
        <v>46176.0</v>
      </c>
      <c r="D310" s="434" t="s">
        <v>8683</v>
      </c>
      <c r="E310" s="363" t="s">
        <v>8684</v>
      </c>
      <c r="F310" s="367">
        <v>2.0</v>
      </c>
      <c r="G310" s="365"/>
      <c r="H310" s="368"/>
      <c r="I310" s="655"/>
      <c r="J310" s="365"/>
      <c r="K310" s="366"/>
      <c r="L310" s="367">
        <v>1.0</v>
      </c>
      <c r="M310" s="365"/>
      <c r="N310" s="368"/>
      <c r="O310" s="655"/>
      <c r="P310" s="365"/>
      <c r="Q310" s="366"/>
      <c r="R310" s="367">
        <v>2.0</v>
      </c>
      <c r="S310" s="365"/>
      <c r="T310" s="368"/>
      <c r="U310" s="655"/>
      <c r="V310" s="365"/>
      <c r="W310" s="366"/>
      <c r="X310" s="364">
        <v>1.0</v>
      </c>
      <c r="Y310" s="365"/>
      <c r="Z310" s="368"/>
      <c r="AA310" s="655"/>
      <c r="AB310" s="365"/>
      <c r="AC310" s="366"/>
      <c r="AD310" s="364"/>
      <c r="AE310" s="365"/>
      <c r="AF310" s="368"/>
      <c r="AG310" s="655"/>
      <c r="AH310" s="365"/>
      <c r="AI310" s="366"/>
      <c r="AJ310" s="364"/>
      <c r="AK310" s="365"/>
      <c r="AL310" s="368"/>
      <c r="AM310" s="655"/>
      <c r="AN310" s="365"/>
      <c r="AO310" s="366"/>
      <c r="AP310" s="369" t="s">
        <v>2255</v>
      </c>
      <c r="AQ310" s="481"/>
      <c r="AR310" s="380" t="s">
        <v>8685</v>
      </c>
      <c r="AS310" s="653" t="s">
        <v>7472</v>
      </c>
      <c r="AT310" s="353"/>
      <c r="AU310" s="382">
        <v>24.0</v>
      </c>
      <c r="AV310" s="657">
        <v>76.0</v>
      </c>
      <c r="AW310" s="382">
        <v>0.0</v>
      </c>
      <c r="AX310" s="658">
        <v>100.0</v>
      </c>
      <c r="AY310" s="393" t="s">
        <v>3047</v>
      </c>
    </row>
    <row r="311">
      <c r="A311" s="554" t="s">
        <v>7184</v>
      </c>
      <c r="B311" s="480" t="s">
        <v>5132</v>
      </c>
      <c r="C311" s="433">
        <v>46176.0</v>
      </c>
      <c r="D311" s="434" t="s">
        <v>8686</v>
      </c>
      <c r="E311" s="363" t="s">
        <v>8687</v>
      </c>
      <c r="F311" s="367"/>
      <c r="G311" s="365"/>
      <c r="H311" s="368"/>
      <c r="I311" s="655"/>
      <c r="J311" s="365"/>
      <c r="K311" s="366"/>
      <c r="L311" s="367"/>
      <c r="M311" s="365">
        <v>1.0</v>
      </c>
      <c r="N311" s="368"/>
      <c r="O311" s="655"/>
      <c r="P311" s="365"/>
      <c r="Q311" s="366"/>
      <c r="R311" s="367">
        <v>1.0</v>
      </c>
      <c r="S311" s="365"/>
      <c r="T311" s="368">
        <v>1.0</v>
      </c>
      <c r="U311" s="655"/>
      <c r="V311" s="365"/>
      <c r="W311" s="366"/>
      <c r="X311" s="364"/>
      <c r="Y311" s="365"/>
      <c r="Z311" s="368"/>
      <c r="AA311" s="655"/>
      <c r="AB311" s="365"/>
      <c r="AC311" s="366"/>
      <c r="AD311" s="364"/>
      <c r="AE311" s="365"/>
      <c r="AF311" s="368"/>
      <c r="AG311" s="655"/>
      <c r="AH311" s="365"/>
      <c r="AI311" s="366"/>
      <c r="AJ311" s="364"/>
      <c r="AK311" s="365"/>
      <c r="AL311" s="368"/>
      <c r="AM311" s="655"/>
      <c r="AN311" s="365"/>
      <c r="AO311" s="366"/>
      <c r="AP311" s="369" t="s">
        <v>1349</v>
      </c>
      <c r="AQ311" s="481"/>
      <c r="AR311" s="380" t="s">
        <v>8688</v>
      </c>
      <c r="AS311" s="653" t="s">
        <v>7472</v>
      </c>
      <c r="AT311" s="353"/>
      <c r="AU311" s="382">
        <v>9.0</v>
      </c>
      <c r="AV311" s="657">
        <v>91.0</v>
      </c>
      <c r="AW311" s="382">
        <v>0.0</v>
      </c>
      <c r="AX311" s="658">
        <v>100.0</v>
      </c>
      <c r="AY311" s="393" t="s">
        <v>3047</v>
      </c>
    </row>
    <row r="312">
      <c r="A312" s="554" t="s">
        <v>7184</v>
      </c>
      <c r="B312" s="480" t="s">
        <v>5132</v>
      </c>
      <c r="C312" s="433">
        <v>46176.0</v>
      </c>
      <c r="D312" s="434" t="s">
        <v>8689</v>
      </c>
      <c r="E312" s="363" t="s">
        <v>8690</v>
      </c>
      <c r="F312" s="367"/>
      <c r="G312" s="365"/>
      <c r="H312" s="368"/>
      <c r="I312" s="655"/>
      <c r="J312" s="365"/>
      <c r="K312" s="366"/>
      <c r="L312" s="367"/>
      <c r="M312" s="365"/>
      <c r="N312" s="368"/>
      <c r="O312" s="655"/>
      <c r="P312" s="365"/>
      <c r="Q312" s="366"/>
      <c r="R312" s="367"/>
      <c r="S312" s="365"/>
      <c r="T312" s="368"/>
      <c r="U312" s="655"/>
      <c r="V312" s="365"/>
      <c r="W312" s="366"/>
      <c r="X312" s="364"/>
      <c r="Y312" s="365"/>
      <c r="Z312" s="368"/>
      <c r="AA312" s="655"/>
      <c r="AB312" s="365"/>
      <c r="AC312" s="366"/>
      <c r="AD312" s="364"/>
      <c r="AE312" s="365"/>
      <c r="AF312" s="368"/>
      <c r="AG312" s="655"/>
      <c r="AH312" s="365">
        <v>1.0</v>
      </c>
      <c r="AI312" s="366"/>
      <c r="AJ312" s="364"/>
      <c r="AK312" s="365"/>
      <c r="AL312" s="368"/>
      <c r="AM312" s="655"/>
      <c r="AN312" s="365"/>
      <c r="AO312" s="366"/>
      <c r="AP312" s="369" t="s">
        <v>3017</v>
      </c>
      <c r="AQ312" s="481" t="s">
        <v>2568</v>
      </c>
      <c r="AR312" s="380" t="s">
        <v>8691</v>
      </c>
      <c r="AS312" s="653" t="s">
        <v>7472</v>
      </c>
      <c r="AT312" s="353"/>
      <c r="AU312" s="382">
        <v>0.0</v>
      </c>
      <c r="AV312" s="657">
        <v>100.0</v>
      </c>
      <c r="AW312" s="382">
        <v>3.0</v>
      </c>
      <c r="AX312" s="658">
        <v>97.0</v>
      </c>
      <c r="AY312" s="393" t="s">
        <v>3047</v>
      </c>
    </row>
    <row r="313">
      <c r="A313" s="554" t="s">
        <v>7184</v>
      </c>
      <c r="B313" s="480" t="s">
        <v>5132</v>
      </c>
      <c r="C313" s="433">
        <v>46176.0</v>
      </c>
      <c r="D313" s="434" t="s">
        <v>8692</v>
      </c>
      <c r="E313" s="363" t="s">
        <v>8693</v>
      </c>
      <c r="F313" s="367"/>
      <c r="G313" s="365"/>
      <c r="H313" s="368"/>
      <c r="I313" s="655"/>
      <c r="J313" s="365"/>
      <c r="K313" s="366"/>
      <c r="L313" s="367"/>
      <c r="M313" s="365"/>
      <c r="N313" s="368"/>
      <c r="O313" s="655"/>
      <c r="P313" s="365"/>
      <c r="Q313" s="366"/>
      <c r="R313" s="367"/>
      <c r="S313" s="365"/>
      <c r="T313" s="368"/>
      <c r="U313" s="655"/>
      <c r="V313" s="365"/>
      <c r="W313" s="366"/>
      <c r="X313" s="364"/>
      <c r="Y313" s="365"/>
      <c r="Z313" s="368"/>
      <c r="AA313" s="655"/>
      <c r="AB313" s="365"/>
      <c r="AC313" s="366"/>
      <c r="AD313" s="364"/>
      <c r="AE313" s="365"/>
      <c r="AF313" s="368"/>
      <c r="AG313" s="655"/>
      <c r="AH313" s="365"/>
      <c r="AI313" s="366"/>
      <c r="AJ313" s="364"/>
      <c r="AK313" s="365"/>
      <c r="AL313" s="368"/>
      <c r="AM313" s="655"/>
      <c r="AN313" s="365"/>
      <c r="AO313" s="366"/>
      <c r="AP313" s="369" t="s">
        <v>2895</v>
      </c>
      <c r="AQ313" s="481" t="s">
        <v>2568</v>
      </c>
      <c r="AR313" s="380" t="s">
        <v>2914</v>
      </c>
      <c r="AS313" s="653" t="s">
        <v>7472</v>
      </c>
      <c r="AT313" s="353"/>
      <c r="AU313" s="382">
        <v>0.0</v>
      </c>
      <c r="AV313" s="657">
        <v>100.0</v>
      </c>
      <c r="AW313" s="382">
        <v>0.0</v>
      </c>
      <c r="AX313" s="658">
        <v>100.0</v>
      </c>
      <c r="AY313" s="393" t="s">
        <v>3047</v>
      </c>
    </row>
    <row r="314">
      <c r="A314" s="554" t="s">
        <v>7184</v>
      </c>
      <c r="B314" s="509" t="s">
        <v>5132</v>
      </c>
      <c r="C314" s="433">
        <v>46176.0</v>
      </c>
      <c r="D314" s="434" t="s">
        <v>8694</v>
      </c>
      <c r="E314" s="363" t="s">
        <v>8695</v>
      </c>
      <c r="F314" s="367"/>
      <c r="G314" s="365"/>
      <c r="H314" s="368"/>
      <c r="I314" s="655"/>
      <c r="J314" s="365"/>
      <c r="K314" s="366"/>
      <c r="L314" s="367"/>
      <c r="M314" s="365"/>
      <c r="N314" s="368"/>
      <c r="O314" s="655"/>
      <c r="P314" s="365"/>
      <c r="Q314" s="366"/>
      <c r="R314" s="367"/>
      <c r="S314" s="365"/>
      <c r="T314" s="368"/>
      <c r="U314" s="655"/>
      <c r="V314" s="365"/>
      <c r="W314" s="366"/>
      <c r="X314" s="364"/>
      <c r="Y314" s="365"/>
      <c r="Z314" s="368"/>
      <c r="AA314" s="655"/>
      <c r="AB314" s="365"/>
      <c r="AC314" s="366"/>
      <c r="AD314" s="364"/>
      <c r="AE314" s="365"/>
      <c r="AF314" s="368"/>
      <c r="AG314" s="655"/>
      <c r="AH314" s="365"/>
      <c r="AI314" s="366"/>
      <c r="AJ314" s="364"/>
      <c r="AK314" s="365"/>
      <c r="AL314" s="368"/>
      <c r="AM314" s="655"/>
      <c r="AN314" s="365"/>
      <c r="AO314" s="366"/>
      <c r="AP314" s="369" t="s">
        <v>2937</v>
      </c>
      <c r="AQ314" s="481" t="s">
        <v>270</v>
      </c>
      <c r="AR314" s="380" t="s">
        <v>2914</v>
      </c>
      <c r="AS314" s="653" t="s">
        <v>7472</v>
      </c>
      <c r="AT314" s="353"/>
      <c r="AU314" s="382">
        <v>0.0</v>
      </c>
      <c r="AV314" s="657">
        <v>100.0</v>
      </c>
      <c r="AW314" s="382">
        <v>0.0</v>
      </c>
      <c r="AX314" s="658">
        <v>100.0</v>
      </c>
      <c r="AY314" s="393" t="s">
        <v>3047</v>
      </c>
    </row>
    <row r="315">
      <c r="A315" s="554" t="s">
        <v>7184</v>
      </c>
      <c r="B315" s="480" t="s">
        <v>5132</v>
      </c>
      <c r="C315" s="433">
        <v>46176.0</v>
      </c>
      <c r="D315" s="434" t="s">
        <v>8696</v>
      </c>
      <c r="E315" s="363" t="s">
        <v>8697</v>
      </c>
      <c r="F315" s="367"/>
      <c r="G315" s="365"/>
      <c r="H315" s="368"/>
      <c r="I315" s="655"/>
      <c r="J315" s="365"/>
      <c r="K315" s="366"/>
      <c r="L315" s="367"/>
      <c r="M315" s="365"/>
      <c r="N315" s="368"/>
      <c r="O315" s="655"/>
      <c r="P315" s="365"/>
      <c r="Q315" s="366"/>
      <c r="R315" s="367"/>
      <c r="S315" s="365"/>
      <c r="T315" s="368"/>
      <c r="U315" s="655"/>
      <c r="V315" s="365"/>
      <c r="W315" s="366"/>
      <c r="X315" s="364"/>
      <c r="Y315" s="365"/>
      <c r="Z315" s="368"/>
      <c r="AA315" s="655"/>
      <c r="AB315" s="365"/>
      <c r="AC315" s="366"/>
      <c r="AD315" s="364"/>
      <c r="AE315" s="365"/>
      <c r="AF315" s="368"/>
      <c r="AG315" s="655"/>
      <c r="AH315" s="365"/>
      <c r="AI315" s="366"/>
      <c r="AJ315" s="364"/>
      <c r="AK315" s="365"/>
      <c r="AL315" s="368"/>
      <c r="AM315" s="655"/>
      <c r="AN315" s="365"/>
      <c r="AO315" s="366"/>
      <c r="AP315" s="369"/>
      <c r="AQ315" s="481" t="s">
        <v>1913</v>
      </c>
      <c r="AR315" s="380" t="s">
        <v>2914</v>
      </c>
      <c r="AS315" s="653" t="s">
        <v>7472</v>
      </c>
      <c r="AT315" s="353"/>
      <c r="AU315" s="382">
        <v>0.0</v>
      </c>
      <c r="AV315" s="657">
        <v>100.0</v>
      </c>
      <c r="AW315" s="382">
        <v>0.0</v>
      </c>
      <c r="AX315" s="658">
        <v>100.0</v>
      </c>
      <c r="AY315" s="393" t="s">
        <v>3047</v>
      </c>
    </row>
    <row r="316">
      <c r="A316" s="554" t="s">
        <v>7184</v>
      </c>
      <c r="B316" s="480" t="s">
        <v>5132</v>
      </c>
      <c r="C316" s="433">
        <v>46176.0</v>
      </c>
      <c r="D316" s="434" t="s">
        <v>8698</v>
      </c>
      <c r="E316" s="363" t="s">
        <v>8699</v>
      </c>
      <c r="F316" s="367"/>
      <c r="G316" s="365"/>
      <c r="H316" s="368"/>
      <c r="I316" s="655"/>
      <c r="J316" s="365"/>
      <c r="K316" s="366"/>
      <c r="L316" s="367"/>
      <c r="M316" s="365"/>
      <c r="N316" s="368"/>
      <c r="O316" s="655"/>
      <c r="P316" s="365"/>
      <c r="Q316" s="366"/>
      <c r="R316" s="367"/>
      <c r="S316" s="365"/>
      <c r="T316" s="368"/>
      <c r="U316" s="655"/>
      <c r="V316" s="365"/>
      <c r="W316" s="366"/>
      <c r="X316" s="364"/>
      <c r="Y316" s="365"/>
      <c r="Z316" s="368"/>
      <c r="AA316" s="655"/>
      <c r="AB316" s="365"/>
      <c r="AC316" s="366"/>
      <c r="AD316" s="364"/>
      <c r="AE316" s="365"/>
      <c r="AF316" s="368"/>
      <c r="AG316" s="655"/>
      <c r="AH316" s="365"/>
      <c r="AI316" s="366"/>
      <c r="AJ316" s="364"/>
      <c r="AK316" s="365"/>
      <c r="AL316" s="368"/>
      <c r="AM316" s="655"/>
      <c r="AN316" s="365"/>
      <c r="AO316" s="366"/>
      <c r="AP316" s="369" t="s">
        <v>1349</v>
      </c>
      <c r="AQ316" s="481" t="s">
        <v>2472</v>
      </c>
      <c r="AR316" s="380" t="s">
        <v>2914</v>
      </c>
      <c r="AS316" s="653" t="s">
        <v>7472</v>
      </c>
      <c r="AT316" s="353"/>
      <c r="AU316" s="382">
        <v>0.0</v>
      </c>
      <c r="AV316" s="657">
        <v>100.0</v>
      </c>
      <c r="AW316" s="382">
        <v>0.0</v>
      </c>
      <c r="AX316" s="658">
        <v>100.0</v>
      </c>
      <c r="AY316" s="393" t="s">
        <v>3047</v>
      </c>
    </row>
    <row r="317">
      <c r="A317" s="554" t="s">
        <v>7215</v>
      </c>
      <c r="B317" s="482" t="s">
        <v>5132</v>
      </c>
      <c r="C317" s="433">
        <v>46176.0</v>
      </c>
      <c r="D317" s="434" t="s">
        <v>8700</v>
      </c>
      <c r="E317" s="363" t="s">
        <v>8701</v>
      </c>
      <c r="F317" s="367"/>
      <c r="G317" s="365"/>
      <c r="H317" s="368"/>
      <c r="I317" s="655"/>
      <c r="J317" s="365"/>
      <c r="K317" s="366"/>
      <c r="L317" s="367"/>
      <c r="M317" s="365"/>
      <c r="N317" s="368"/>
      <c r="O317" s="655"/>
      <c r="P317" s="365"/>
      <c r="Q317" s="366"/>
      <c r="R317" s="367"/>
      <c r="S317" s="365"/>
      <c r="T317" s="368"/>
      <c r="U317" s="655"/>
      <c r="V317" s="365"/>
      <c r="W317" s="366"/>
      <c r="X317" s="364"/>
      <c r="Y317" s="365"/>
      <c r="Z317" s="368"/>
      <c r="AA317" s="655"/>
      <c r="AB317" s="365"/>
      <c r="AC317" s="366"/>
      <c r="AD317" s="364"/>
      <c r="AE317" s="365"/>
      <c r="AF317" s="368"/>
      <c r="AG317" s="655"/>
      <c r="AH317" s="365"/>
      <c r="AI317" s="366"/>
      <c r="AJ317" s="364"/>
      <c r="AK317" s="365"/>
      <c r="AL317" s="368"/>
      <c r="AM317" s="655"/>
      <c r="AN317" s="365"/>
      <c r="AO317" s="366"/>
      <c r="AP317" s="369" t="s">
        <v>475</v>
      </c>
      <c r="AQ317" s="481"/>
      <c r="AR317" s="380" t="s">
        <v>2914</v>
      </c>
      <c r="AS317" s="653" t="s">
        <v>7472</v>
      </c>
      <c r="AT317" s="353"/>
      <c r="AU317" s="382">
        <v>0.0</v>
      </c>
      <c r="AV317" s="657">
        <v>100.0</v>
      </c>
      <c r="AW317" s="382">
        <v>0.0</v>
      </c>
      <c r="AX317" s="658">
        <v>100.0</v>
      </c>
      <c r="AY317" s="393" t="s">
        <v>3051</v>
      </c>
    </row>
    <row r="318">
      <c r="A318" s="554" t="s">
        <v>7215</v>
      </c>
      <c r="B318" s="480" t="s">
        <v>5132</v>
      </c>
      <c r="C318" s="433">
        <v>46176.0</v>
      </c>
      <c r="D318" s="434" t="s">
        <v>8702</v>
      </c>
      <c r="E318" s="363" t="s">
        <v>8703</v>
      </c>
      <c r="F318" s="367"/>
      <c r="G318" s="365"/>
      <c r="H318" s="368"/>
      <c r="I318" s="655"/>
      <c r="J318" s="365"/>
      <c r="K318" s="366"/>
      <c r="L318" s="367"/>
      <c r="M318" s="365"/>
      <c r="N318" s="368"/>
      <c r="O318" s="655"/>
      <c r="P318" s="365"/>
      <c r="Q318" s="366"/>
      <c r="R318" s="367"/>
      <c r="S318" s="365"/>
      <c r="T318" s="368"/>
      <c r="U318" s="655"/>
      <c r="V318" s="365"/>
      <c r="W318" s="366"/>
      <c r="X318" s="364"/>
      <c r="Y318" s="365"/>
      <c r="Z318" s="368"/>
      <c r="AA318" s="655"/>
      <c r="AB318" s="365"/>
      <c r="AC318" s="366"/>
      <c r="AD318" s="364"/>
      <c r="AE318" s="365"/>
      <c r="AF318" s="368"/>
      <c r="AG318" s="655"/>
      <c r="AH318" s="365"/>
      <c r="AI318" s="366"/>
      <c r="AJ318" s="364"/>
      <c r="AK318" s="365"/>
      <c r="AL318" s="368"/>
      <c r="AM318" s="655"/>
      <c r="AN318" s="365"/>
      <c r="AO318" s="366"/>
      <c r="AP318" s="369" t="s">
        <v>475</v>
      </c>
      <c r="AQ318" s="481"/>
      <c r="AR318" s="380" t="s">
        <v>2914</v>
      </c>
      <c r="AS318" s="653" t="s">
        <v>7472</v>
      </c>
      <c r="AT318" s="353"/>
      <c r="AU318" s="382">
        <v>0.0</v>
      </c>
      <c r="AV318" s="657">
        <v>100.0</v>
      </c>
      <c r="AW318" s="382">
        <v>0.0</v>
      </c>
      <c r="AX318" s="658">
        <v>100.0</v>
      </c>
      <c r="AY318" s="393" t="s">
        <v>3051</v>
      </c>
    </row>
    <row r="319">
      <c r="A319" s="554" t="s">
        <v>7215</v>
      </c>
      <c r="B319" s="480" t="s">
        <v>5132</v>
      </c>
      <c r="C319" s="433">
        <v>46176.0</v>
      </c>
      <c r="D319" s="434" t="s">
        <v>8704</v>
      </c>
      <c r="E319" s="363" t="s">
        <v>8705</v>
      </c>
      <c r="F319" s="367"/>
      <c r="G319" s="365"/>
      <c r="H319" s="368"/>
      <c r="I319" s="655"/>
      <c r="J319" s="365"/>
      <c r="K319" s="366"/>
      <c r="L319" s="367"/>
      <c r="M319" s="365"/>
      <c r="N319" s="368"/>
      <c r="O319" s="655"/>
      <c r="P319" s="365"/>
      <c r="Q319" s="366"/>
      <c r="R319" s="367"/>
      <c r="S319" s="365"/>
      <c r="T319" s="368"/>
      <c r="U319" s="655"/>
      <c r="V319" s="365"/>
      <c r="W319" s="366"/>
      <c r="X319" s="364"/>
      <c r="Y319" s="365"/>
      <c r="Z319" s="368"/>
      <c r="AA319" s="655"/>
      <c r="AB319" s="365"/>
      <c r="AC319" s="366"/>
      <c r="AD319" s="364"/>
      <c r="AE319" s="365"/>
      <c r="AF319" s="368"/>
      <c r="AG319" s="655"/>
      <c r="AH319" s="365"/>
      <c r="AI319" s="366"/>
      <c r="AJ319" s="364"/>
      <c r="AK319" s="365"/>
      <c r="AL319" s="368"/>
      <c r="AM319" s="655"/>
      <c r="AN319" s="365"/>
      <c r="AO319" s="366"/>
      <c r="AP319" s="369" t="s">
        <v>1702</v>
      </c>
      <c r="AQ319" s="481"/>
      <c r="AR319" s="380" t="s">
        <v>2914</v>
      </c>
      <c r="AS319" s="653" t="s">
        <v>7472</v>
      </c>
      <c r="AT319" s="353"/>
      <c r="AU319" s="382">
        <v>0.0</v>
      </c>
      <c r="AV319" s="657">
        <v>100.0</v>
      </c>
      <c r="AW319" s="382">
        <v>0.0</v>
      </c>
      <c r="AX319" s="658">
        <v>100.0</v>
      </c>
      <c r="AY319" s="393" t="s">
        <v>3051</v>
      </c>
    </row>
    <row r="320">
      <c r="A320" s="554" t="s">
        <v>7215</v>
      </c>
      <c r="B320" s="480" t="s">
        <v>5132</v>
      </c>
      <c r="C320" s="433">
        <v>46176.0</v>
      </c>
      <c r="D320" s="434" t="s">
        <v>8706</v>
      </c>
      <c r="E320" s="363" t="s">
        <v>8707</v>
      </c>
      <c r="F320" s="367"/>
      <c r="G320" s="365"/>
      <c r="H320" s="368"/>
      <c r="I320" s="655"/>
      <c r="J320" s="365"/>
      <c r="K320" s="366"/>
      <c r="L320" s="367"/>
      <c r="M320" s="365"/>
      <c r="N320" s="368"/>
      <c r="O320" s="655"/>
      <c r="P320" s="365"/>
      <c r="Q320" s="366"/>
      <c r="R320" s="367"/>
      <c r="S320" s="365"/>
      <c r="T320" s="368"/>
      <c r="U320" s="655"/>
      <c r="V320" s="365"/>
      <c r="W320" s="366"/>
      <c r="X320" s="364"/>
      <c r="Y320" s="365"/>
      <c r="Z320" s="368"/>
      <c r="AA320" s="655"/>
      <c r="AB320" s="365"/>
      <c r="AC320" s="366"/>
      <c r="AD320" s="364"/>
      <c r="AE320" s="365"/>
      <c r="AF320" s="368"/>
      <c r="AG320" s="655"/>
      <c r="AH320" s="365"/>
      <c r="AI320" s="366"/>
      <c r="AJ320" s="364"/>
      <c r="AK320" s="365"/>
      <c r="AL320" s="368"/>
      <c r="AM320" s="655"/>
      <c r="AN320" s="365"/>
      <c r="AO320" s="366"/>
      <c r="AP320" s="369" t="s">
        <v>1702</v>
      </c>
      <c r="AQ320" s="481"/>
      <c r="AR320" s="380" t="s">
        <v>2914</v>
      </c>
      <c r="AS320" s="653" t="s">
        <v>7472</v>
      </c>
      <c r="AT320" s="353"/>
      <c r="AU320" s="382">
        <v>0.0</v>
      </c>
      <c r="AV320" s="657">
        <v>100.0</v>
      </c>
      <c r="AW320" s="382">
        <v>0.0</v>
      </c>
      <c r="AX320" s="658">
        <v>100.0</v>
      </c>
      <c r="AY320" s="393" t="s">
        <v>3051</v>
      </c>
    </row>
    <row r="321">
      <c r="A321" s="554" t="s">
        <v>7215</v>
      </c>
      <c r="B321" s="480" t="s">
        <v>5132</v>
      </c>
      <c r="C321" s="433">
        <v>46176.0</v>
      </c>
      <c r="D321" s="434" t="s">
        <v>8708</v>
      </c>
      <c r="E321" s="363" t="s">
        <v>8709</v>
      </c>
      <c r="F321" s="367"/>
      <c r="G321" s="365"/>
      <c r="H321" s="368"/>
      <c r="I321" s="655"/>
      <c r="J321" s="365"/>
      <c r="K321" s="366"/>
      <c r="L321" s="367"/>
      <c r="M321" s="365"/>
      <c r="N321" s="368"/>
      <c r="O321" s="655"/>
      <c r="P321" s="365"/>
      <c r="Q321" s="366"/>
      <c r="R321" s="367"/>
      <c r="S321" s="365"/>
      <c r="T321" s="368"/>
      <c r="U321" s="655"/>
      <c r="V321" s="365"/>
      <c r="W321" s="366"/>
      <c r="X321" s="364"/>
      <c r="Y321" s="365"/>
      <c r="Z321" s="368"/>
      <c r="AA321" s="655"/>
      <c r="AB321" s="365"/>
      <c r="AC321" s="366"/>
      <c r="AD321" s="364"/>
      <c r="AE321" s="365"/>
      <c r="AF321" s="368"/>
      <c r="AG321" s="655"/>
      <c r="AH321" s="365"/>
      <c r="AI321" s="366"/>
      <c r="AJ321" s="364"/>
      <c r="AK321" s="365"/>
      <c r="AL321" s="368"/>
      <c r="AM321" s="655"/>
      <c r="AN321" s="365"/>
      <c r="AO321" s="366"/>
      <c r="AP321" s="369" t="s">
        <v>506</v>
      </c>
      <c r="AQ321" s="481"/>
      <c r="AR321" s="380" t="s">
        <v>2914</v>
      </c>
      <c r="AS321" s="653" t="s">
        <v>7472</v>
      </c>
      <c r="AT321" s="353"/>
      <c r="AU321" s="382">
        <v>0.0</v>
      </c>
      <c r="AV321" s="657">
        <v>100.0</v>
      </c>
      <c r="AW321" s="382">
        <v>0.0</v>
      </c>
      <c r="AX321" s="658">
        <v>100.0</v>
      </c>
      <c r="AY321" s="393" t="s">
        <v>3051</v>
      </c>
    </row>
    <row r="322">
      <c r="A322" s="554" t="s">
        <v>7215</v>
      </c>
      <c r="B322" s="480" t="s">
        <v>5132</v>
      </c>
      <c r="C322" s="433">
        <v>46176.0</v>
      </c>
      <c r="D322" s="434" t="s">
        <v>8710</v>
      </c>
      <c r="E322" s="363" t="s">
        <v>8711</v>
      </c>
      <c r="F322" s="367"/>
      <c r="G322" s="365"/>
      <c r="H322" s="368"/>
      <c r="I322" s="655"/>
      <c r="J322" s="365"/>
      <c r="K322" s="366"/>
      <c r="L322" s="367"/>
      <c r="M322" s="365"/>
      <c r="N322" s="368"/>
      <c r="O322" s="655"/>
      <c r="P322" s="365"/>
      <c r="Q322" s="366"/>
      <c r="R322" s="367"/>
      <c r="S322" s="365"/>
      <c r="T322" s="368"/>
      <c r="U322" s="655"/>
      <c r="V322" s="365"/>
      <c r="W322" s="366"/>
      <c r="X322" s="364"/>
      <c r="Y322" s="365"/>
      <c r="Z322" s="368"/>
      <c r="AA322" s="655"/>
      <c r="AB322" s="365"/>
      <c r="AC322" s="366"/>
      <c r="AD322" s="364"/>
      <c r="AE322" s="365"/>
      <c r="AF322" s="368"/>
      <c r="AG322" s="655"/>
      <c r="AH322" s="365"/>
      <c r="AI322" s="366"/>
      <c r="AJ322" s="364"/>
      <c r="AK322" s="365"/>
      <c r="AL322" s="368"/>
      <c r="AM322" s="655"/>
      <c r="AN322" s="365"/>
      <c r="AO322" s="366"/>
      <c r="AP322" s="369" t="s">
        <v>506</v>
      </c>
      <c r="AQ322" s="481"/>
      <c r="AR322" s="380" t="s">
        <v>2914</v>
      </c>
      <c r="AS322" s="653" t="s">
        <v>7472</v>
      </c>
      <c r="AT322" s="353"/>
      <c r="AU322" s="382">
        <v>0.0</v>
      </c>
      <c r="AV322" s="657">
        <v>100.0</v>
      </c>
      <c r="AW322" s="382">
        <v>0.0</v>
      </c>
      <c r="AX322" s="658">
        <v>100.0</v>
      </c>
      <c r="AY322" s="393" t="s">
        <v>3051</v>
      </c>
    </row>
    <row r="323">
      <c r="A323" s="554" t="s">
        <v>7215</v>
      </c>
      <c r="B323" s="480" t="s">
        <v>5132</v>
      </c>
      <c r="C323" s="433">
        <v>46176.0</v>
      </c>
      <c r="D323" s="434" t="s">
        <v>8712</v>
      </c>
      <c r="E323" s="363" t="s">
        <v>8713</v>
      </c>
      <c r="F323" s="367"/>
      <c r="G323" s="365"/>
      <c r="H323" s="368"/>
      <c r="I323" s="655"/>
      <c r="J323" s="365"/>
      <c r="K323" s="366"/>
      <c r="L323" s="367"/>
      <c r="M323" s="365"/>
      <c r="N323" s="368"/>
      <c r="O323" s="655"/>
      <c r="P323" s="365"/>
      <c r="Q323" s="366"/>
      <c r="R323" s="367"/>
      <c r="S323" s="365"/>
      <c r="T323" s="368"/>
      <c r="U323" s="655"/>
      <c r="V323" s="365"/>
      <c r="W323" s="366"/>
      <c r="X323" s="364"/>
      <c r="Y323" s="365">
        <v>1.0</v>
      </c>
      <c r="Z323" s="368"/>
      <c r="AA323" s="655"/>
      <c r="AB323" s="365"/>
      <c r="AC323" s="366"/>
      <c r="AD323" s="364"/>
      <c r="AE323" s="365"/>
      <c r="AF323" s="368"/>
      <c r="AG323" s="655"/>
      <c r="AH323" s="365"/>
      <c r="AI323" s="366"/>
      <c r="AJ323" s="364"/>
      <c r="AK323" s="365"/>
      <c r="AL323" s="368"/>
      <c r="AM323" s="655"/>
      <c r="AN323" s="365"/>
      <c r="AO323" s="366"/>
      <c r="AP323" s="369" t="s">
        <v>1891</v>
      </c>
      <c r="AQ323" s="481"/>
      <c r="AR323" s="380" t="s">
        <v>8714</v>
      </c>
      <c r="AS323" s="653" t="s">
        <v>7472</v>
      </c>
      <c r="AT323" s="353"/>
      <c r="AU323" s="382">
        <v>3.0</v>
      </c>
      <c r="AV323" s="657">
        <v>97.0</v>
      </c>
      <c r="AW323" s="382">
        <v>0.0</v>
      </c>
      <c r="AX323" s="658">
        <v>100.0</v>
      </c>
      <c r="AY323" s="393" t="s">
        <v>3051</v>
      </c>
    </row>
    <row r="324">
      <c r="A324" s="554" t="s">
        <v>7215</v>
      </c>
      <c r="B324" s="480" t="s">
        <v>5132</v>
      </c>
      <c r="C324" s="433">
        <v>46176.0</v>
      </c>
      <c r="D324" s="434" t="s">
        <v>8715</v>
      </c>
      <c r="E324" s="363" t="s">
        <v>8716</v>
      </c>
      <c r="F324" s="367"/>
      <c r="G324" s="365"/>
      <c r="H324" s="368"/>
      <c r="I324" s="655"/>
      <c r="J324" s="365"/>
      <c r="K324" s="366"/>
      <c r="L324" s="367"/>
      <c r="M324" s="365"/>
      <c r="N324" s="368"/>
      <c r="O324" s="655"/>
      <c r="P324" s="365"/>
      <c r="Q324" s="366"/>
      <c r="R324" s="367"/>
      <c r="S324" s="365"/>
      <c r="T324" s="368"/>
      <c r="U324" s="655"/>
      <c r="V324" s="365"/>
      <c r="W324" s="366"/>
      <c r="X324" s="364"/>
      <c r="Y324" s="365"/>
      <c r="Z324" s="368"/>
      <c r="AA324" s="655"/>
      <c r="AB324" s="365"/>
      <c r="AC324" s="366"/>
      <c r="AD324" s="364"/>
      <c r="AE324" s="365"/>
      <c r="AF324" s="368"/>
      <c r="AG324" s="655"/>
      <c r="AH324" s="365"/>
      <c r="AI324" s="366"/>
      <c r="AJ324" s="364"/>
      <c r="AK324" s="365"/>
      <c r="AL324" s="368"/>
      <c r="AM324" s="655"/>
      <c r="AN324" s="365"/>
      <c r="AO324" s="366"/>
      <c r="AP324" s="369" t="s">
        <v>1891</v>
      </c>
      <c r="AQ324" s="481"/>
      <c r="AR324" s="380" t="s">
        <v>2914</v>
      </c>
      <c r="AS324" s="653" t="s">
        <v>7472</v>
      </c>
      <c r="AT324" s="353"/>
      <c r="AU324" s="382">
        <v>0.0</v>
      </c>
      <c r="AV324" s="657">
        <v>100.0</v>
      </c>
      <c r="AW324" s="382">
        <v>0.0</v>
      </c>
      <c r="AX324" s="658">
        <v>100.0</v>
      </c>
      <c r="AY324" s="393" t="s">
        <v>3051</v>
      </c>
    </row>
    <row r="325">
      <c r="A325" s="554" t="s">
        <v>7215</v>
      </c>
      <c r="B325" s="480" t="s">
        <v>5132</v>
      </c>
      <c r="C325" s="433">
        <v>46176.0</v>
      </c>
      <c r="D325" s="434" t="s">
        <v>8717</v>
      </c>
      <c r="E325" s="363" t="s">
        <v>8718</v>
      </c>
      <c r="F325" s="367"/>
      <c r="G325" s="365"/>
      <c r="H325" s="368"/>
      <c r="I325" s="655"/>
      <c r="J325" s="365"/>
      <c r="K325" s="366"/>
      <c r="L325" s="367"/>
      <c r="M325" s="365"/>
      <c r="N325" s="368"/>
      <c r="O325" s="655"/>
      <c r="P325" s="365"/>
      <c r="Q325" s="366"/>
      <c r="R325" s="367"/>
      <c r="S325" s="365"/>
      <c r="T325" s="368"/>
      <c r="U325" s="655"/>
      <c r="V325" s="365"/>
      <c r="W325" s="366"/>
      <c r="X325" s="364"/>
      <c r="Y325" s="365"/>
      <c r="Z325" s="368"/>
      <c r="AA325" s="655"/>
      <c r="AB325" s="365"/>
      <c r="AC325" s="366"/>
      <c r="AD325" s="364"/>
      <c r="AE325" s="365"/>
      <c r="AF325" s="368"/>
      <c r="AG325" s="655"/>
      <c r="AH325" s="365"/>
      <c r="AI325" s="366"/>
      <c r="AJ325" s="364"/>
      <c r="AK325" s="365"/>
      <c r="AL325" s="368"/>
      <c r="AM325" s="655"/>
      <c r="AN325" s="365"/>
      <c r="AO325" s="366"/>
      <c r="AP325" s="396" t="s">
        <v>2525</v>
      </c>
      <c r="AQ325" s="507"/>
      <c r="AR325" s="380" t="s">
        <v>2914</v>
      </c>
      <c r="AS325" s="653" t="s">
        <v>7472</v>
      </c>
      <c r="AT325" s="353"/>
      <c r="AU325" s="382">
        <v>0.0</v>
      </c>
      <c r="AV325" s="657">
        <v>100.0</v>
      </c>
      <c r="AW325" s="382">
        <v>0.0</v>
      </c>
      <c r="AX325" s="658">
        <v>100.0</v>
      </c>
      <c r="AY325" s="393" t="s">
        <v>3051</v>
      </c>
    </row>
    <row r="326">
      <c r="A326" s="554" t="s">
        <v>7215</v>
      </c>
      <c r="B326" s="509" t="s">
        <v>5132</v>
      </c>
      <c r="C326" s="433">
        <v>46176.0</v>
      </c>
      <c r="D326" s="434" t="s">
        <v>8719</v>
      </c>
      <c r="E326" s="363" t="s">
        <v>8720</v>
      </c>
      <c r="F326" s="367"/>
      <c r="G326" s="365"/>
      <c r="H326" s="368"/>
      <c r="I326" s="655"/>
      <c r="J326" s="365"/>
      <c r="K326" s="366"/>
      <c r="L326" s="367"/>
      <c r="M326" s="365"/>
      <c r="N326" s="368"/>
      <c r="O326" s="655"/>
      <c r="P326" s="365"/>
      <c r="Q326" s="366"/>
      <c r="R326" s="367"/>
      <c r="S326" s="365"/>
      <c r="T326" s="368"/>
      <c r="U326" s="655"/>
      <c r="V326" s="365"/>
      <c r="W326" s="366"/>
      <c r="X326" s="364"/>
      <c r="Y326" s="365">
        <v>1.0</v>
      </c>
      <c r="Z326" s="368"/>
      <c r="AA326" s="655"/>
      <c r="AB326" s="365"/>
      <c r="AC326" s="366"/>
      <c r="AD326" s="364"/>
      <c r="AE326" s="365"/>
      <c r="AF326" s="368"/>
      <c r="AG326" s="655"/>
      <c r="AH326" s="365"/>
      <c r="AI326" s="366"/>
      <c r="AJ326" s="364"/>
      <c r="AK326" s="365"/>
      <c r="AL326" s="368"/>
      <c r="AM326" s="655"/>
      <c r="AN326" s="365"/>
      <c r="AO326" s="366"/>
      <c r="AP326" s="369" t="s">
        <v>2525</v>
      </c>
      <c r="AQ326" s="481"/>
      <c r="AR326" s="380" t="s">
        <v>8721</v>
      </c>
      <c r="AS326" s="653" t="s">
        <v>7472</v>
      </c>
      <c r="AT326" s="353"/>
      <c r="AU326" s="382">
        <v>3.0</v>
      </c>
      <c r="AV326" s="657">
        <v>97.0</v>
      </c>
      <c r="AW326" s="382">
        <v>0.0</v>
      </c>
      <c r="AX326" s="658">
        <v>100.0</v>
      </c>
      <c r="AY326" s="393" t="s">
        <v>3051</v>
      </c>
    </row>
    <row r="327">
      <c r="A327" s="554" t="s">
        <v>7215</v>
      </c>
      <c r="B327" s="480" t="s">
        <v>5132</v>
      </c>
      <c r="C327" s="433">
        <v>46176.0</v>
      </c>
      <c r="D327" s="434" t="s">
        <v>8722</v>
      </c>
      <c r="E327" s="363" t="s">
        <v>8723</v>
      </c>
      <c r="F327" s="367"/>
      <c r="G327" s="365"/>
      <c r="H327" s="368"/>
      <c r="I327" s="655"/>
      <c r="J327" s="365"/>
      <c r="K327" s="366"/>
      <c r="L327" s="367"/>
      <c r="M327" s="365"/>
      <c r="N327" s="368"/>
      <c r="O327" s="655"/>
      <c r="P327" s="365"/>
      <c r="Q327" s="366"/>
      <c r="R327" s="367"/>
      <c r="S327" s="365"/>
      <c r="T327" s="368"/>
      <c r="U327" s="655"/>
      <c r="V327" s="365"/>
      <c r="W327" s="366"/>
      <c r="X327" s="364"/>
      <c r="Y327" s="365"/>
      <c r="Z327" s="368"/>
      <c r="AA327" s="655"/>
      <c r="AB327" s="365"/>
      <c r="AC327" s="366"/>
      <c r="AD327" s="364"/>
      <c r="AE327" s="365"/>
      <c r="AF327" s="368"/>
      <c r="AG327" s="655"/>
      <c r="AH327" s="365"/>
      <c r="AI327" s="366"/>
      <c r="AJ327" s="364"/>
      <c r="AK327" s="365"/>
      <c r="AL327" s="368"/>
      <c r="AM327" s="655"/>
      <c r="AN327" s="365"/>
      <c r="AO327" s="366"/>
      <c r="AP327" s="369" t="s">
        <v>2380</v>
      </c>
      <c r="AQ327" s="506"/>
      <c r="AR327" s="380" t="s">
        <v>2914</v>
      </c>
      <c r="AS327" s="653" t="s">
        <v>7472</v>
      </c>
      <c r="AT327" s="353"/>
      <c r="AU327" s="382">
        <v>0.0</v>
      </c>
      <c r="AV327" s="657">
        <v>100.0</v>
      </c>
      <c r="AW327" s="382">
        <v>0.0</v>
      </c>
      <c r="AX327" s="658">
        <v>100.0</v>
      </c>
      <c r="AY327" s="393" t="s">
        <v>3051</v>
      </c>
    </row>
    <row r="328">
      <c r="A328" s="554" t="s">
        <v>7215</v>
      </c>
      <c r="B328" s="480" t="s">
        <v>5132</v>
      </c>
      <c r="C328" s="433">
        <v>46176.0</v>
      </c>
      <c r="D328" s="434" t="s">
        <v>8724</v>
      </c>
      <c r="E328" s="363" t="s">
        <v>8725</v>
      </c>
      <c r="F328" s="367"/>
      <c r="G328" s="365"/>
      <c r="H328" s="368"/>
      <c r="I328" s="655"/>
      <c r="J328" s="365"/>
      <c r="K328" s="366"/>
      <c r="L328" s="367"/>
      <c r="M328" s="365"/>
      <c r="N328" s="368"/>
      <c r="O328" s="655"/>
      <c r="P328" s="365"/>
      <c r="Q328" s="366"/>
      <c r="R328" s="367"/>
      <c r="S328" s="365"/>
      <c r="T328" s="368"/>
      <c r="U328" s="655"/>
      <c r="V328" s="365"/>
      <c r="W328" s="366"/>
      <c r="X328" s="364"/>
      <c r="Y328" s="365"/>
      <c r="Z328" s="368"/>
      <c r="AA328" s="655"/>
      <c r="AB328" s="365"/>
      <c r="AC328" s="366"/>
      <c r="AD328" s="364"/>
      <c r="AE328" s="365"/>
      <c r="AF328" s="368"/>
      <c r="AG328" s="655"/>
      <c r="AH328" s="365"/>
      <c r="AI328" s="366"/>
      <c r="AJ328" s="364"/>
      <c r="AK328" s="365"/>
      <c r="AL328" s="368"/>
      <c r="AM328" s="655"/>
      <c r="AN328" s="365"/>
      <c r="AO328" s="366"/>
      <c r="AP328" s="369" t="s">
        <v>2380</v>
      </c>
      <c r="AQ328" s="481"/>
      <c r="AR328" s="380" t="s">
        <v>2914</v>
      </c>
      <c r="AS328" s="653" t="s">
        <v>7472</v>
      </c>
      <c r="AT328" s="353"/>
      <c r="AU328" s="382">
        <v>0.0</v>
      </c>
      <c r="AV328" s="657">
        <v>100.0</v>
      </c>
      <c r="AW328" s="382">
        <v>0.0</v>
      </c>
      <c r="AX328" s="658">
        <v>100.0</v>
      </c>
      <c r="AY328" s="393" t="s">
        <v>3051</v>
      </c>
    </row>
    <row r="329">
      <c r="A329" s="554" t="s">
        <v>7215</v>
      </c>
      <c r="B329" s="480" t="s">
        <v>5132</v>
      </c>
      <c r="C329" s="433">
        <v>46176.0</v>
      </c>
      <c r="D329" s="434" t="s">
        <v>8726</v>
      </c>
      <c r="E329" s="363" t="s">
        <v>8727</v>
      </c>
      <c r="F329" s="367"/>
      <c r="G329" s="365"/>
      <c r="H329" s="368"/>
      <c r="I329" s="655"/>
      <c r="J329" s="365"/>
      <c r="K329" s="366"/>
      <c r="L329" s="367"/>
      <c r="M329" s="365"/>
      <c r="N329" s="368"/>
      <c r="O329" s="655"/>
      <c r="P329" s="365"/>
      <c r="Q329" s="366"/>
      <c r="R329" s="367"/>
      <c r="S329" s="365"/>
      <c r="T329" s="368"/>
      <c r="U329" s="655"/>
      <c r="V329" s="365"/>
      <c r="W329" s="366"/>
      <c r="X329" s="364"/>
      <c r="Y329" s="365"/>
      <c r="Z329" s="368"/>
      <c r="AA329" s="655"/>
      <c r="AB329" s="365"/>
      <c r="AC329" s="366"/>
      <c r="AD329" s="364"/>
      <c r="AE329" s="365"/>
      <c r="AF329" s="368"/>
      <c r="AG329" s="655"/>
      <c r="AH329" s="365"/>
      <c r="AI329" s="366"/>
      <c r="AJ329" s="364"/>
      <c r="AK329" s="365"/>
      <c r="AL329" s="368"/>
      <c r="AM329" s="655"/>
      <c r="AN329" s="365"/>
      <c r="AO329" s="366"/>
      <c r="AP329" s="369" t="s">
        <v>2963</v>
      </c>
      <c r="AQ329" s="481"/>
      <c r="AR329" s="380" t="s">
        <v>2914</v>
      </c>
      <c r="AS329" s="653" t="s">
        <v>7472</v>
      </c>
      <c r="AT329" s="353"/>
      <c r="AU329" s="382">
        <v>0.0</v>
      </c>
      <c r="AV329" s="657">
        <v>100.0</v>
      </c>
      <c r="AW329" s="382">
        <v>0.0</v>
      </c>
      <c r="AX329" s="658">
        <v>100.0</v>
      </c>
      <c r="AY329" s="393" t="s">
        <v>3051</v>
      </c>
    </row>
    <row r="330">
      <c r="A330" s="554" t="s">
        <v>7215</v>
      </c>
      <c r="B330" s="480" t="s">
        <v>5132</v>
      </c>
      <c r="C330" s="433">
        <v>46176.0</v>
      </c>
      <c r="D330" s="434" t="s">
        <v>8728</v>
      </c>
      <c r="E330" s="363" t="s">
        <v>8729</v>
      </c>
      <c r="F330" s="367"/>
      <c r="G330" s="365"/>
      <c r="H330" s="368"/>
      <c r="I330" s="655"/>
      <c r="J330" s="365"/>
      <c r="K330" s="366"/>
      <c r="L330" s="367"/>
      <c r="M330" s="365"/>
      <c r="N330" s="368"/>
      <c r="O330" s="655"/>
      <c r="P330" s="365"/>
      <c r="Q330" s="366"/>
      <c r="R330" s="367"/>
      <c r="S330" s="365"/>
      <c r="T330" s="368"/>
      <c r="U330" s="655"/>
      <c r="V330" s="365"/>
      <c r="W330" s="366"/>
      <c r="X330" s="364"/>
      <c r="Y330" s="365"/>
      <c r="Z330" s="368"/>
      <c r="AA330" s="655"/>
      <c r="AB330" s="365"/>
      <c r="AC330" s="366"/>
      <c r="AD330" s="364"/>
      <c r="AE330" s="365"/>
      <c r="AF330" s="368"/>
      <c r="AG330" s="655"/>
      <c r="AH330" s="365"/>
      <c r="AI330" s="366"/>
      <c r="AJ330" s="364"/>
      <c r="AK330" s="365"/>
      <c r="AL330" s="368"/>
      <c r="AM330" s="655"/>
      <c r="AN330" s="365"/>
      <c r="AO330" s="366"/>
      <c r="AP330" s="369" t="s">
        <v>2963</v>
      </c>
      <c r="AQ330" s="506"/>
      <c r="AR330" s="380" t="s">
        <v>2914</v>
      </c>
      <c r="AS330" s="653" t="s">
        <v>7472</v>
      </c>
      <c r="AT330" s="353"/>
      <c r="AU330" s="382">
        <v>0.0</v>
      </c>
      <c r="AV330" s="657">
        <v>100.0</v>
      </c>
      <c r="AW330" s="382">
        <v>0.0</v>
      </c>
      <c r="AX330" s="658">
        <v>100.0</v>
      </c>
      <c r="AY330" s="393" t="s">
        <v>3051</v>
      </c>
    </row>
    <row r="331">
      <c r="A331" s="554" t="s">
        <v>7215</v>
      </c>
      <c r="B331" s="480" t="s">
        <v>5132</v>
      </c>
      <c r="C331" s="433">
        <v>46176.0</v>
      </c>
      <c r="D331" s="434" t="s">
        <v>8730</v>
      </c>
      <c r="E331" s="363" t="s">
        <v>8731</v>
      </c>
      <c r="F331" s="367"/>
      <c r="G331" s="365"/>
      <c r="H331" s="368"/>
      <c r="I331" s="655"/>
      <c r="J331" s="365"/>
      <c r="K331" s="366"/>
      <c r="L331" s="367"/>
      <c r="M331" s="365"/>
      <c r="N331" s="368"/>
      <c r="O331" s="655"/>
      <c r="P331" s="365"/>
      <c r="Q331" s="366"/>
      <c r="R331" s="367">
        <v>1.0</v>
      </c>
      <c r="S331" s="365"/>
      <c r="T331" s="368"/>
      <c r="U331" s="655"/>
      <c r="V331" s="365"/>
      <c r="W331" s="366"/>
      <c r="X331" s="364"/>
      <c r="Y331" s="365"/>
      <c r="Z331" s="368"/>
      <c r="AA331" s="655"/>
      <c r="AB331" s="365"/>
      <c r="AC331" s="366"/>
      <c r="AD331" s="364"/>
      <c r="AE331" s="365"/>
      <c r="AF331" s="368"/>
      <c r="AG331" s="655"/>
      <c r="AH331" s="365"/>
      <c r="AI331" s="366"/>
      <c r="AJ331" s="364"/>
      <c r="AK331" s="365"/>
      <c r="AL331" s="368"/>
      <c r="AM331" s="655"/>
      <c r="AN331" s="365"/>
      <c r="AO331" s="366"/>
      <c r="AP331" s="369" t="s">
        <v>544</v>
      </c>
      <c r="AQ331" s="481"/>
      <c r="AR331" s="380" t="s">
        <v>8732</v>
      </c>
      <c r="AS331" s="653" t="s">
        <v>7472</v>
      </c>
      <c r="AT331" s="353"/>
      <c r="AU331" s="382">
        <v>4.0</v>
      </c>
      <c r="AV331" s="657">
        <v>96.0</v>
      </c>
      <c r="AW331" s="382">
        <v>0.0</v>
      </c>
      <c r="AX331" s="658">
        <v>100.0</v>
      </c>
      <c r="AY331" s="393" t="s">
        <v>3051</v>
      </c>
    </row>
    <row r="332">
      <c r="A332" s="554" t="s">
        <v>7215</v>
      </c>
      <c r="B332" s="480" t="s">
        <v>5132</v>
      </c>
      <c r="C332" s="433">
        <v>46176.0</v>
      </c>
      <c r="D332" s="434" t="s">
        <v>8733</v>
      </c>
      <c r="E332" s="363" t="s">
        <v>8734</v>
      </c>
      <c r="F332" s="367"/>
      <c r="G332" s="365"/>
      <c r="H332" s="368"/>
      <c r="I332" s="655"/>
      <c r="J332" s="365"/>
      <c r="K332" s="366"/>
      <c r="L332" s="367"/>
      <c r="M332" s="365"/>
      <c r="N332" s="368"/>
      <c r="O332" s="655"/>
      <c r="P332" s="365"/>
      <c r="Q332" s="366"/>
      <c r="R332" s="367"/>
      <c r="S332" s="365">
        <v>1.0</v>
      </c>
      <c r="T332" s="368"/>
      <c r="U332" s="655"/>
      <c r="V332" s="365"/>
      <c r="W332" s="366"/>
      <c r="X332" s="364"/>
      <c r="Y332" s="365"/>
      <c r="Z332" s="368"/>
      <c r="AA332" s="655"/>
      <c r="AB332" s="365"/>
      <c r="AC332" s="366"/>
      <c r="AD332" s="364"/>
      <c r="AE332" s="365"/>
      <c r="AF332" s="368"/>
      <c r="AG332" s="655"/>
      <c r="AH332" s="365"/>
      <c r="AI332" s="366"/>
      <c r="AJ332" s="364"/>
      <c r="AK332" s="365"/>
      <c r="AL332" s="368"/>
      <c r="AM332" s="655"/>
      <c r="AN332" s="365"/>
      <c r="AO332" s="366"/>
      <c r="AP332" s="369" t="s">
        <v>2957</v>
      </c>
      <c r="AQ332" s="481"/>
      <c r="AR332" s="380" t="s">
        <v>8735</v>
      </c>
      <c r="AS332" s="653" t="s">
        <v>7472</v>
      </c>
      <c r="AT332" s="353"/>
      <c r="AU332" s="382">
        <v>3.0</v>
      </c>
      <c r="AV332" s="657">
        <v>97.0</v>
      </c>
      <c r="AW332" s="382">
        <v>0.0</v>
      </c>
      <c r="AX332" s="658">
        <v>100.0</v>
      </c>
      <c r="AY332" s="393" t="s">
        <v>3051</v>
      </c>
    </row>
    <row r="333">
      <c r="A333" s="554" t="s">
        <v>7215</v>
      </c>
      <c r="B333" s="480" t="s">
        <v>5132</v>
      </c>
      <c r="C333" s="433">
        <v>46176.0</v>
      </c>
      <c r="D333" s="434" t="s">
        <v>8736</v>
      </c>
      <c r="E333" s="363" t="s">
        <v>8737</v>
      </c>
      <c r="F333" s="367"/>
      <c r="G333" s="365"/>
      <c r="H333" s="368"/>
      <c r="I333" s="655"/>
      <c r="J333" s="365"/>
      <c r="K333" s="366"/>
      <c r="L333" s="367"/>
      <c r="M333" s="365"/>
      <c r="N333" s="368"/>
      <c r="O333" s="655"/>
      <c r="P333" s="365"/>
      <c r="Q333" s="366"/>
      <c r="R333" s="367"/>
      <c r="S333" s="365"/>
      <c r="T333" s="368"/>
      <c r="U333" s="655"/>
      <c r="V333" s="365"/>
      <c r="W333" s="366"/>
      <c r="X333" s="364"/>
      <c r="Y333" s="365"/>
      <c r="Z333" s="368"/>
      <c r="AA333" s="655"/>
      <c r="AB333" s="365"/>
      <c r="AC333" s="366"/>
      <c r="AD333" s="364"/>
      <c r="AE333" s="365"/>
      <c r="AF333" s="368"/>
      <c r="AG333" s="655"/>
      <c r="AH333" s="365"/>
      <c r="AI333" s="366"/>
      <c r="AJ333" s="364"/>
      <c r="AK333" s="365"/>
      <c r="AL333" s="368"/>
      <c r="AM333" s="655"/>
      <c r="AN333" s="365"/>
      <c r="AO333" s="366"/>
      <c r="AP333" s="369" t="s">
        <v>2957</v>
      </c>
      <c r="AQ333" s="481" t="s">
        <v>2568</v>
      </c>
      <c r="AR333" s="380" t="s">
        <v>2914</v>
      </c>
      <c r="AS333" s="653" t="s">
        <v>7472</v>
      </c>
      <c r="AT333" s="353"/>
      <c r="AU333" s="382">
        <v>0.0</v>
      </c>
      <c r="AV333" s="657">
        <v>100.0</v>
      </c>
      <c r="AW333" s="382">
        <v>0.0</v>
      </c>
      <c r="AX333" s="658">
        <v>100.0</v>
      </c>
      <c r="AY333" s="393" t="s">
        <v>3051</v>
      </c>
    </row>
    <row r="334">
      <c r="A334" s="554" t="s">
        <v>7215</v>
      </c>
      <c r="B334" s="480" t="s">
        <v>5132</v>
      </c>
      <c r="C334" s="433">
        <v>46176.0</v>
      </c>
      <c r="D334" s="434" t="s">
        <v>8738</v>
      </c>
      <c r="E334" s="363" t="s">
        <v>8739</v>
      </c>
      <c r="F334" s="367"/>
      <c r="G334" s="365"/>
      <c r="H334" s="368"/>
      <c r="I334" s="655"/>
      <c r="J334" s="365"/>
      <c r="K334" s="366"/>
      <c r="L334" s="367"/>
      <c r="M334" s="365"/>
      <c r="N334" s="368"/>
      <c r="O334" s="655"/>
      <c r="P334" s="365"/>
      <c r="Q334" s="366"/>
      <c r="R334" s="367"/>
      <c r="S334" s="365"/>
      <c r="T334" s="368"/>
      <c r="U334" s="655"/>
      <c r="V334" s="365"/>
      <c r="W334" s="366"/>
      <c r="X334" s="364"/>
      <c r="Y334" s="365"/>
      <c r="Z334" s="368"/>
      <c r="AA334" s="655"/>
      <c r="AB334" s="365"/>
      <c r="AC334" s="366"/>
      <c r="AD334" s="364"/>
      <c r="AE334" s="365"/>
      <c r="AF334" s="368"/>
      <c r="AG334" s="655"/>
      <c r="AH334" s="365"/>
      <c r="AI334" s="366"/>
      <c r="AJ334" s="364"/>
      <c r="AK334" s="365"/>
      <c r="AL334" s="368"/>
      <c r="AM334" s="655"/>
      <c r="AN334" s="365"/>
      <c r="AO334" s="366"/>
      <c r="AP334" s="369" t="s">
        <v>1658</v>
      </c>
      <c r="AQ334" s="481"/>
      <c r="AR334" s="380" t="s">
        <v>2914</v>
      </c>
      <c r="AS334" s="653" t="s">
        <v>7472</v>
      </c>
      <c r="AT334" s="353"/>
      <c r="AU334" s="382">
        <v>0.0</v>
      </c>
      <c r="AV334" s="657">
        <v>100.0</v>
      </c>
      <c r="AW334" s="382">
        <v>0.0</v>
      </c>
      <c r="AX334" s="658">
        <v>100.0</v>
      </c>
      <c r="AY334" s="393" t="s">
        <v>3051</v>
      </c>
    </row>
    <row r="335">
      <c r="A335" s="554" t="s">
        <v>7215</v>
      </c>
      <c r="B335" s="480" t="s">
        <v>5132</v>
      </c>
      <c r="C335" s="433">
        <v>46176.0</v>
      </c>
      <c r="D335" s="434" t="s">
        <v>8740</v>
      </c>
      <c r="E335" s="363" t="s">
        <v>8741</v>
      </c>
      <c r="F335" s="367"/>
      <c r="G335" s="365"/>
      <c r="H335" s="368"/>
      <c r="I335" s="655"/>
      <c r="J335" s="365"/>
      <c r="K335" s="366"/>
      <c r="L335" s="367"/>
      <c r="M335" s="365"/>
      <c r="N335" s="368"/>
      <c r="O335" s="655"/>
      <c r="P335" s="365"/>
      <c r="Q335" s="366"/>
      <c r="R335" s="367"/>
      <c r="S335" s="365"/>
      <c r="T335" s="368"/>
      <c r="U335" s="655"/>
      <c r="V335" s="365"/>
      <c r="W335" s="366"/>
      <c r="X335" s="364"/>
      <c r="Y335" s="365"/>
      <c r="Z335" s="368"/>
      <c r="AA335" s="655"/>
      <c r="AB335" s="365"/>
      <c r="AC335" s="366"/>
      <c r="AD335" s="364"/>
      <c r="AE335" s="365"/>
      <c r="AF335" s="368"/>
      <c r="AG335" s="655"/>
      <c r="AH335" s="365"/>
      <c r="AI335" s="366"/>
      <c r="AJ335" s="364"/>
      <c r="AK335" s="365"/>
      <c r="AL335" s="368"/>
      <c r="AM335" s="655"/>
      <c r="AN335" s="365"/>
      <c r="AO335" s="366"/>
      <c r="AP335" s="369" t="s">
        <v>1658</v>
      </c>
      <c r="AQ335" s="481"/>
      <c r="AR335" s="380" t="s">
        <v>2914</v>
      </c>
      <c r="AS335" s="653" t="s">
        <v>7472</v>
      </c>
      <c r="AT335" s="353"/>
      <c r="AU335" s="382">
        <v>0.0</v>
      </c>
      <c r="AV335" s="657">
        <v>100.0</v>
      </c>
      <c r="AW335" s="382">
        <v>0.0</v>
      </c>
      <c r="AX335" s="658">
        <v>100.0</v>
      </c>
      <c r="AY335" s="393" t="s">
        <v>3051</v>
      </c>
    </row>
    <row r="336">
      <c r="A336" s="554" t="s">
        <v>7215</v>
      </c>
      <c r="B336" s="480" t="s">
        <v>5132</v>
      </c>
      <c r="C336" s="433">
        <v>46176.0</v>
      </c>
      <c r="D336" s="434" t="s">
        <v>8742</v>
      </c>
      <c r="E336" s="363" t="s">
        <v>8743</v>
      </c>
      <c r="F336" s="367"/>
      <c r="G336" s="365"/>
      <c r="H336" s="368"/>
      <c r="I336" s="655"/>
      <c r="J336" s="365"/>
      <c r="K336" s="366"/>
      <c r="L336" s="367"/>
      <c r="M336" s="365"/>
      <c r="N336" s="368"/>
      <c r="O336" s="655"/>
      <c r="P336" s="365"/>
      <c r="Q336" s="366"/>
      <c r="R336" s="367"/>
      <c r="S336" s="365"/>
      <c r="T336" s="368"/>
      <c r="U336" s="655"/>
      <c r="V336" s="365"/>
      <c r="W336" s="366"/>
      <c r="X336" s="364"/>
      <c r="Y336" s="365"/>
      <c r="Z336" s="368"/>
      <c r="AA336" s="655"/>
      <c r="AB336" s="365"/>
      <c r="AC336" s="366"/>
      <c r="AD336" s="364"/>
      <c r="AE336" s="365"/>
      <c r="AF336" s="368"/>
      <c r="AG336" s="655"/>
      <c r="AH336" s="365"/>
      <c r="AI336" s="366"/>
      <c r="AJ336" s="364"/>
      <c r="AK336" s="365"/>
      <c r="AL336" s="368"/>
      <c r="AM336" s="655"/>
      <c r="AN336" s="365"/>
      <c r="AO336" s="366"/>
      <c r="AP336" s="369" t="s">
        <v>2892</v>
      </c>
      <c r="AQ336" s="481"/>
      <c r="AR336" s="380" t="s">
        <v>2914</v>
      </c>
      <c r="AS336" s="653" t="s">
        <v>7472</v>
      </c>
      <c r="AT336" s="353"/>
      <c r="AU336" s="382">
        <v>0.0</v>
      </c>
      <c r="AV336" s="657">
        <v>100.0</v>
      </c>
      <c r="AW336" s="382">
        <v>0.0</v>
      </c>
      <c r="AX336" s="658">
        <v>100.0</v>
      </c>
      <c r="AY336" s="393" t="s">
        <v>3051</v>
      </c>
    </row>
    <row r="337">
      <c r="A337" s="554" t="s">
        <v>7215</v>
      </c>
      <c r="B337" s="480" t="s">
        <v>5132</v>
      </c>
      <c r="C337" s="433">
        <v>46176.0</v>
      </c>
      <c r="D337" s="434" t="s">
        <v>8744</v>
      </c>
      <c r="E337" s="363" t="s">
        <v>8745</v>
      </c>
      <c r="F337" s="367"/>
      <c r="G337" s="365"/>
      <c r="H337" s="368"/>
      <c r="I337" s="655"/>
      <c r="J337" s="365"/>
      <c r="K337" s="366"/>
      <c r="L337" s="367"/>
      <c r="M337" s="365"/>
      <c r="N337" s="368"/>
      <c r="O337" s="655"/>
      <c r="P337" s="365"/>
      <c r="Q337" s="366"/>
      <c r="R337" s="367"/>
      <c r="S337" s="365"/>
      <c r="T337" s="368"/>
      <c r="U337" s="655"/>
      <c r="V337" s="365"/>
      <c r="W337" s="366"/>
      <c r="X337" s="364"/>
      <c r="Y337" s="365"/>
      <c r="Z337" s="368"/>
      <c r="AA337" s="655"/>
      <c r="AB337" s="365"/>
      <c r="AC337" s="366"/>
      <c r="AD337" s="364"/>
      <c r="AE337" s="365"/>
      <c r="AF337" s="368"/>
      <c r="AG337" s="655"/>
      <c r="AH337" s="365"/>
      <c r="AI337" s="366"/>
      <c r="AJ337" s="364"/>
      <c r="AK337" s="365"/>
      <c r="AL337" s="368"/>
      <c r="AM337" s="655"/>
      <c r="AN337" s="365"/>
      <c r="AO337" s="366"/>
      <c r="AP337" s="369" t="s">
        <v>2892</v>
      </c>
      <c r="AQ337" s="481"/>
      <c r="AR337" s="380" t="s">
        <v>2914</v>
      </c>
      <c r="AS337" s="653" t="s">
        <v>7472</v>
      </c>
      <c r="AT337" s="353"/>
      <c r="AU337" s="382">
        <v>0.0</v>
      </c>
      <c r="AV337" s="657">
        <v>100.0</v>
      </c>
      <c r="AW337" s="382">
        <v>0.0</v>
      </c>
      <c r="AX337" s="658">
        <v>100.0</v>
      </c>
      <c r="AY337" s="393" t="s">
        <v>3051</v>
      </c>
    </row>
    <row r="338">
      <c r="A338" s="554" t="s">
        <v>7215</v>
      </c>
      <c r="B338" s="480" t="s">
        <v>5132</v>
      </c>
      <c r="C338" s="433">
        <v>46176.0</v>
      </c>
      <c r="D338" s="434" t="s">
        <v>8746</v>
      </c>
      <c r="E338" s="363" t="s">
        <v>8747</v>
      </c>
      <c r="F338" s="367"/>
      <c r="G338" s="365"/>
      <c r="H338" s="368"/>
      <c r="I338" s="655"/>
      <c r="J338" s="365"/>
      <c r="K338" s="366"/>
      <c r="L338" s="367"/>
      <c r="M338" s="365"/>
      <c r="N338" s="368"/>
      <c r="O338" s="655"/>
      <c r="P338" s="365"/>
      <c r="Q338" s="366"/>
      <c r="R338" s="367"/>
      <c r="S338" s="365"/>
      <c r="T338" s="368"/>
      <c r="U338" s="655"/>
      <c r="V338" s="365"/>
      <c r="W338" s="366"/>
      <c r="X338" s="364"/>
      <c r="Y338" s="365"/>
      <c r="Z338" s="368"/>
      <c r="AA338" s="655"/>
      <c r="AB338" s="365"/>
      <c r="AC338" s="366"/>
      <c r="AD338" s="364"/>
      <c r="AE338" s="365"/>
      <c r="AF338" s="368"/>
      <c r="AG338" s="655"/>
      <c r="AH338" s="365"/>
      <c r="AI338" s="366"/>
      <c r="AJ338" s="364"/>
      <c r="AK338" s="365"/>
      <c r="AL338" s="368"/>
      <c r="AM338" s="655"/>
      <c r="AN338" s="365"/>
      <c r="AO338" s="366"/>
      <c r="AP338" s="369" t="s">
        <v>2918</v>
      </c>
      <c r="AQ338" s="481"/>
      <c r="AR338" s="380" t="s">
        <v>2914</v>
      </c>
      <c r="AS338" s="653" t="s">
        <v>7472</v>
      </c>
      <c r="AT338" s="353"/>
      <c r="AU338" s="382">
        <v>0.0</v>
      </c>
      <c r="AV338" s="657">
        <v>100.0</v>
      </c>
      <c r="AW338" s="382">
        <v>0.0</v>
      </c>
      <c r="AX338" s="658">
        <v>100.0</v>
      </c>
      <c r="AY338" s="393" t="s">
        <v>3051</v>
      </c>
    </row>
    <row r="339">
      <c r="A339" s="554" t="s">
        <v>7215</v>
      </c>
      <c r="B339" s="480" t="s">
        <v>5132</v>
      </c>
      <c r="C339" s="433">
        <v>46176.0</v>
      </c>
      <c r="D339" s="434" t="s">
        <v>8748</v>
      </c>
      <c r="E339" s="363" t="s">
        <v>8749</v>
      </c>
      <c r="F339" s="367"/>
      <c r="G339" s="365"/>
      <c r="H339" s="368"/>
      <c r="I339" s="655"/>
      <c r="J339" s="365"/>
      <c r="K339" s="366"/>
      <c r="L339" s="367"/>
      <c r="M339" s="365"/>
      <c r="N339" s="368"/>
      <c r="O339" s="655"/>
      <c r="P339" s="365"/>
      <c r="Q339" s="366"/>
      <c r="R339" s="367"/>
      <c r="S339" s="365"/>
      <c r="T339" s="368"/>
      <c r="U339" s="655"/>
      <c r="V339" s="365"/>
      <c r="W339" s="366"/>
      <c r="X339" s="364"/>
      <c r="Y339" s="365"/>
      <c r="Z339" s="368"/>
      <c r="AA339" s="655"/>
      <c r="AB339" s="365"/>
      <c r="AC339" s="366"/>
      <c r="AD339" s="364"/>
      <c r="AE339" s="365"/>
      <c r="AF339" s="368"/>
      <c r="AG339" s="655"/>
      <c r="AH339" s="365"/>
      <c r="AI339" s="366"/>
      <c r="AJ339" s="364"/>
      <c r="AK339" s="365"/>
      <c r="AL339" s="368"/>
      <c r="AM339" s="655"/>
      <c r="AN339" s="365"/>
      <c r="AO339" s="366"/>
      <c r="AP339" s="369" t="s">
        <v>2918</v>
      </c>
      <c r="AQ339" s="481"/>
      <c r="AR339" s="380"/>
      <c r="AS339" s="653"/>
      <c r="AT339" s="353"/>
      <c r="AU339" s="382" t="s">
        <v>2869</v>
      </c>
      <c r="AV339" s="657" t="s">
        <v>2869</v>
      </c>
      <c r="AW339" s="382" t="s">
        <v>2869</v>
      </c>
      <c r="AX339" s="658" t="s">
        <v>2869</v>
      </c>
      <c r="AY339" s="393" t="s">
        <v>3051</v>
      </c>
    </row>
    <row r="340">
      <c r="A340" s="554" t="s">
        <v>7215</v>
      </c>
      <c r="B340" s="480" t="s">
        <v>5132</v>
      </c>
      <c r="C340" s="433">
        <v>46176.0</v>
      </c>
      <c r="D340" s="434" t="s">
        <v>8750</v>
      </c>
      <c r="E340" s="363" t="s">
        <v>8751</v>
      </c>
      <c r="F340" s="367"/>
      <c r="G340" s="365"/>
      <c r="H340" s="368"/>
      <c r="I340" s="655"/>
      <c r="J340" s="365"/>
      <c r="K340" s="366"/>
      <c r="L340" s="367"/>
      <c r="M340" s="365"/>
      <c r="N340" s="368"/>
      <c r="O340" s="655"/>
      <c r="P340" s="365"/>
      <c r="Q340" s="366"/>
      <c r="R340" s="367"/>
      <c r="S340" s="365"/>
      <c r="T340" s="368"/>
      <c r="U340" s="655"/>
      <c r="V340" s="365"/>
      <c r="W340" s="366"/>
      <c r="X340" s="364"/>
      <c r="Y340" s="365"/>
      <c r="Z340" s="368"/>
      <c r="AA340" s="655"/>
      <c r="AB340" s="365"/>
      <c r="AC340" s="366"/>
      <c r="AD340" s="364"/>
      <c r="AE340" s="365"/>
      <c r="AF340" s="368"/>
      <c r="AG340" s="655"/>
      <c r="AH340" s="365"/>
      <c r="AI340" s="366"/>
      <c r="AJ340" s="364"/>
      <c r="AK340" s="365"/>
      <c r="AL340" s="368"/>
      <c r="AM340" s="655"/>
      <c r="AN340" s="365"/>
      <c r="AO340" s="366"/>
      <c r="AP340" s="369" t="s">
        <v>529</v>
      </c>
      <c r="AQ340" s="481"/>
      <c r="AR340" s="380"/>
      <c r="AS340" s="653"/>
      <c r="AT340" s="353"/>
      <c r="AU340" s="382" t="s">
        <v>2869</v>
      </c>
      <c r="AV340" s="657" t="s">
        <v>2869</v>
      </c>
      <c r="AW340" s="382" t="s">
        <v>2869</v>
      </c>
      <c r="AX340" s="658" t="s">
        <v>2869</v>
      </c>
      <c r="AY340" s="393" t="s">
        <v>3051</v>
      </c>
    </row>
    <row r="341">
      <c r="A341" s="554" t="s">
        <v>7215</v>
      </c>
      <c r="B341" s="480" t="s">
        <v>5132</v>
      </c>
      <c r="C341" s="433">
        <v>46176.0</v>
      </c>
      <c r="D341" s="434" t="s">
        <v>8752</v>
      </c>
      <c r="E341" s="363" t="s">
        <v>8753</v>
      </c>
      <c r="F341" s="367"/>
      <c r="G341" s="365"/>
      <c r="H341" s="368"/>
      <c r="I341" s="655"/>
      <c r="J341" s="365"/>
      <c r="K341" s="366"/>
      <c r="L341" s="367"/>
      <c r="M341" s="365"/>
      <c r="N341" s="368"/>
      <c r="O341" s="655"/>
      <c r="P341" s="365"/>
      <c r="Q341" s="366"/>
      <c r="R341" s="367"/>
      <c r="S341" s="365"/>
      <c r="T341" s="368"/>
      <c r="U341" s="655"/>
      <c r="V341" s="365"/>
      <c r="W341" s="366"/>
      <c r="X341" s="364"/>
      <c r="Y341" s="365"/>
      <c r="Z341" s="368"/>
      <c r="AA341" s="655"/>
      <c r="AB341" s="365"/>
      <c r="AC341" s="366"/>
      <c r="AD341" s="364"/>
      <c r="AE341" s="365"/>
      <c r="AF341" s="368"/>
      <c r="AG341" s="655"/>
      <c r="AH341" s="365"/>
      <c r="AI341" s="366"/>
      <c r="AJ341" s="364"/>
      <c r="AK341" s="365"/>
      <c r="AL341" s="368"/>
      <c r="AM341" s="655"/>
      <c r="AN341" s="365"/>
      <c r="AO341" s="366"/>
      <c r="AP341" s="369" t="s">
        <v>529</v>
      </c>
      <c r="AQ341" s="481"/>
      <c r="AR341" s="380"/>
      <c r="AS341" s="653"/>
      <c r="AT341" s="353"/>
      <c r="AU341" s="382" t="s">
        <v>2869</v>
      </c>
      <c r="AV341" s="657" t="s">
        <v>2869</v>
      </c>
      <c r="AW341" s="382" t="s">
        <v>2869</v>
      </c>
      <c r="AX341" s="658" t="s">
        <v>2869</v>
      </c>
      <c r="AY341" s="393" t="s">
        <v>3051</v>
      </c>
    </row>
    <row r="342">
      <c r="A342" s="554" t="s">
        <v>7215</v>
      </c>
      <c r="B342" s="480" t="s">
        <v>5132</v>
      </c>
      <c r="C342" s="433">
        <v>46176.0</v>
      </c>
      <c r="D342" s="434" t="s">
        <v>8754</v>
      </c>
      <c r="E342" s="363" t="s">
        <v>8755</v>
      </c>
      <c r="F342" s="367"/>
      <c r="G342" s="365"/>
      <c r="H342" s="368"/>
      <c r="I342" s="655"/>
      <c r="J342" s="365"/>
      <c r="K342" s="366"/>
      <c r="L342" s="367"/>
      <c r="M342" s="365"/>
      <c r="N342" s="368"/>
      <c r="O342" s="655"/>
      <c r="P342" s="365"/>
      <c r="Q342" s="366"/>
      <c r="R342" s="367"/>
      <c r="S342" s="365"/>
      <c r="T342" s="368"/>
      <c r="U342" s="655"/>
      <c r="V342" s="365"/>
      <c r="W342" s="366"/>
      <c r="X342" s="364"/>
      <c r="Y342" s="365"/>
      <c r="Z342" s="368"/>
      <c r="AA342" s="655"/>
      <c r="AB342" s="365"/>
      <c r="AC342" s="366"/>
      <c r="AD342" s="364"/>
      <c r="AE342" s="365"/>
      <c r="AF342" s="368"/>
      <c r="AG342" s="655"/>
      <c r="AH342" s="365"/>
      <c r="AI342" s="366"/>
      <c r="AJ342" s="364"/>
      <c r="AK342" s="365"/>
      <c r="AL342" s="368"/>
      <c r="AM342" s="655"/>
      <c r="AN342" s="365"/>
      <c r="AO342" s="366"/>
      <c r="AP342" s="369" t="s">
        <v>1062</v>
      </c>
      <c r="AQ342" s="481"/>
      <c r="AR342" s="380"/>
      <c r="AS342" s="653"/>
      <c r="AT342" s="353"/>
      <c r="AU342" s="382" t="s">
        <v>2869</v>
      </c>
      <c r="AV342" s="657" t="s">
        <v>2869</v>
      </c>
      <c r="AW342" s="382" t="s">
        <v>2869</v>
      </c>
      <c r="AX342" s="658" t="s">
        <v>2869</v>
      </c>
      <c r="AY342" s="393" t="s">
        <v>3051</v>
      </c>
    </row>
    <row r="343">
      <c r="A343" s="554" t="s">
        <v>7215</v>
      </c>
      <c r="B343" s="480" t="s">
        <v>5132</v>
      </c>
      <c r="C343" s="433">
        <v>46176.0</v>
      </c>
      <c r="D343" s="434" t="s">
        <v>8756</v>
      </c>
      <c r="E343" s="363" t="s">
        <v>8757</v>
      </c>
      <c r="F343" s="367"/>
      <c r="G343" s="365"/>
      <c r="H343" s="368"/>
      <c r="I343" s="655"/>
      <c r="J343" s="365"/>
      <c r="K343" s="366"/>
      <c r="L343" s="367"/>
      <c r="M343" s="365"/>
      <c r="N343" s="368"/>
      <c r="O343" s="655"/>
      <c r="P343" s="365"/>
      <c r="Q343" s="366"/>
      <c r="R343" s="367"/>
      <c r="S343" s="365"/>
      <c r="T343" s="368"/>
      <c r="U343" s="655"/>
      <c r="V343" s="365"/>
      <c r="W343" s="366"/>
      <c r="X343" s="364"/>
      <c r="Y343" s="365"/>
      <c r="Z343" s="368"/>
      <c r="AA343" s="655"/>
      <c r="AB343" s="365"/>
      <c r="AC343" s="366"/>
      <c r="AD343" s="364"/>
      <c r="AE343" s="365"/>
      <c r="AF343" s="368"/>
      <c r="AG343" s="655"/>
      <c r="AH343" s="365"/>
      <c r="AI343" s="366"/>
      <c r="AJ343" s="364"/>
      <c r="AK343" s="365"/>
      <c r="AL343" s="368"/>
      <c r="AM343" s="655"/>
      <c r="AN343" s="365"/>
      <c r="AO343" s="366"/>
      <c r="AP343" s="369" t="s">
        <v>1062</v>
      </c>
      <c r="AQ343" s="481"/>
      <c r="AR343" s="372"/>
      <c r="AS343" s="653"/>
      <c r="AT343" s="353"/>
      <c r="AU343" s="382" t="s">
        <v>2869</v>
      </c>
      <c r="AV343" s="657" t="s">
        <v>2869</v>
      </c>
      <c r="AW343" s="382" t="s">
        <v>2869</v>
      </c>
      <c r="AX343" s="658" t="s">
        <v>2869</v>
      </c>
      <c r="AY343" s="393" t="s">
        <v>3051</v>
      </c>
    </row>
    <row r="344">
      <c r="A344" s="554" t="s">
        <v>7215</v>
      </c>
      <c r="B344" s="480" t="s">
        <v>5132</v>
      </c>
      <c r="C344" s="433">
        <v>46176.0</v>
      </c>
      <c r="D344" s="434" t="s">
        <v>8758</v>
      </c>
      <c r="E344" s="363" t="s">
        <v>8759</v>
      </c>
      <c r="F344" s="367"/>
      <c r="G344" s="365"/>
      <c r="H344" s="368"/>
      <c r="I344" s="655"/>
      <c r="J344" s="365"/>
      <c r="K344" s="366"/>
      <c r="L344" s="367"/>
      <c r="M344" s="365"/>
      <c r="N344" s="368"/>
      <c r="O344" s="655"/>
      <c r="P344" s="365"/>
      <c r="Q344" s="366"/>
      <c r="R344" s="367"/>
      <c r="S344" s="365"/>
      <c r="T344" s="368"/>
      <c r="U344" s="655"/>
      <c r="V344" s="365"/>
      <c r="W344" s="366"/>
      <c r="X344" s="364"/>
      <c r="Y344" s="365"/>
      <c r="Z344" s="368"/>
      <c r="AA344" s="655"/>
      <c r="AB344" s="365"/>
      <c r="AC344" s="366"/>
      <c r="AD344" s="364"/>
      <c r="AE344" s="365"/>
      <c r="AF344" s="368"/>
      <c r="AG344" s="655"/>
      <c r="AH344" s="365"/>
      <c r="AI344" s="366"/>
      <c r="AJ344" s="364"/>
      <c r="AK344" s="365"/>
      <c r="AL344" s="368"/>
      <c r="AM344" s="655"/>
      <c r="AN344" s="365"/>
      <c r="AO344" s="366"/>
      <c r="AP344" s="369" t="s">
        <v>674</v>
      </c>
      <c r="AQ344" s="481"/>
      <c r="AR344" s="380"/>
      <c r="AS344" s="653"/>
      <c r="AT344" s="353"/>
      <c r="AU344" s="382" t="s">
        <v>2869</v>
      </c>
      <c r="AV344" s="657" t="s">
        <v>2869</v>
      </c>
      <c r="AW344" s="382" t="s">
        <v>2869</v>
      </c>
      <c r="AX344" s="658" t="s">
        <v>2869</v>
      </c>
      <c r="AY344" s="393" t="s">
        <v>3051</v>
      </c>
    </row>
    <row r="345">
      <c r="A345" s="554" t="s">
        <v>7215</v>
      </c>
      <c r="B345" s="480" t="s">
        <v>5132</v>
      </c>
      <c r="C345" s="433">
        <v>46176.0</v>
      </c>
      <c r="D345" s="434" t="s">
        <v>8760</v>
      </c>
      <c r="E345" s="363" t="s">
        <v>8761</v>
      </c>
      <c r="F345" s="367"/>
      <c r="G345" s="365"/>
      <c r="H345" s="368"/>
      <c r="I345" s="655"/>
      <c r="J345" s="365"/>
      <c r="K345" s="366"/>
      <c r="L345" s="367"/>
      <c r="M345" s="365"/>
      <c r="N345" s="368"/>
      <c r="O345" s="655"/>
      <c r="P345" s="365"/>
      <c r="Q345" s="366"/>
      <c r="R345" s="367"/>
      <c r="S345" s="365"/>
      <c r="T345" s="368"/>
      <c r="U345" s="655"/>
      <c r="V345" s="365"/>
      <c r="W345" s="366"/>
      <c r="X345" s="364"/>
      <c r="Y345" s="365"/>
      <c r="Z345" s="368"/>
      <c r="AA345" s="655"/>
      <c r="AB345" s="365"/>
      <c r="AC345" s="366"/>
      <c r="AD345" s="364"/>
      <c r="AE345" s="365"/>
      <c r="AF345" s="368"/>
      <c r="AG345" s="655"/>
      <c r="AH345" s="365"/>
      <c r="AI345" s="366"/>
      <c r="AJ345" s="364"/>
      <c r="AK345" s="365"/>
      <c r="AL345" s="368"/>
      <c r="AM345" s="655"/>
      <c r="AN345" s="365"/>
      <c r="AO345" s="366"/>
      <c r="AP345" s="369" t="s">
        <v>674</v>
      </c>
      <c r="AQ345" s="481"/>
      <c r="AR345" s="372"/>
      <c r="AS345" s="653"/>
      <c r="AT345" s="353"/>
      <c r="AU345" s="382" t="s">
        <v>2869</v>
      </c>
      <c r="AV345" s="657" t="s">
        <v>2869</v>
      </c>
      <c r="AW345" s="382" t="s">
        <v>2869</v>
      </c>
      <c r="AX345" s="658" t="s">
        <v>2869</v>
      </c>
      <c r="AY345" s="393" t="s">
        <v>3051</v>
      </c>
    </row>
    <row r="346">
      <c r="A346" s="554" t="s">
        <v>7215</v>
      </c>
      <c r="B346" s="480" t="s">
        <v>5132</v>
      </c>
      <c r="C346" s="433">
        <v>46176.0</v>
      </c>
      <c r="D346" s="434" t="s">
        <v>8762</v>
      </c>
      <c r="E346" s="363" t="s">
        <v>8763</v>
      </c>
      <c r="F346" s="367"/>
      <c r="G346" s="365"/>
      <c r="H346" s="368"/>
      <c r="I346" s="655"/>
      <c r="J346" s="365"/>
      <c r="K346" s="366"/>
      <c r="L346" s="367"/>
      <c r="M346" s="365"/>
      <c r="N346" s="368"/>
      <c r="O346" s="655"/>
      <c r="P346" s="365"/>
      <c r="Q346" s="366"/>
      <c r="R346" s="367"/>
      <c r="S346" s="365"/>
      <c r="T346" s="368"/>
      <c r="U346" s="655"/>
      <c r="V346" s="365"/>
      <c r="W346" s="366"/>
      <c r="X346" s="364"/>
      <c r="Y346" s="365"/>
      <c r="Z346" s="368"/>
      <c r="AA346" s="655"/>
      <c r="AB346" s="365"/>
      <c r="AC346" s="366"/>
      <c r="AD346" s="364"/>
      <c r="AE346" s="365"/>
      <c r="AF346" s="368"/>
      <c r="AG346" s="655"/>
      <c r="AH346" s="365"/>
      <c r="AI346" s="366"/>
      <c r="AJ346" s="364"/>
      <c r="AK346" s="365"/>
      <c r="AL346" s="368"/>
      <c r="AM346" s="655"/>
      <c r="AN346" s="365"/>
      <c r="AO346" s="366"/>
      <c r="AP346" s="369" t="s">
        <v>2244</v>
      </c>
      <c r="AQ346" s="481"/>
      <c r="AR346" s="380"/>
      <c r="AS346" s="653"/>
      <c r="AT346" s="353"/>
      <c r="AU346" s="382" t="s">
        <v>2869</v>
      </c>
      <c r="AV346" s="657" t="s">
        <v>2869</v>
      </c>
      <c r="AW346" s="382" t="s">
        <v>2869</v>
      </c>
      <c r="AX346" s="658" t="s">
        <v>2869</v>
      </c>
      <c r="AY346" s="393" t="s">
        <v>3051</v>
      </c>
    </row>
    <row r="347">
      <c r="A347" s="554" t="s">
        <v>7215</v>
      </c>
      <c r="B347" s="480" t="s">
        <v>5132</v>
      </c>
      <c r="C347" s="433">
        <v>46176.0</v>
      </c>
      <c r="D347" s="434" t="s">
        <v>8764</v>
      </c>
      <c r="E347" s="363" t="s">
        <v>8765</v>
      </c>
      <c r="F347" s="367"/>
      <c r="G347" s="365"/>
      <c r="H347" s="368"/>
      <c r="I347" s="655"/>
      <c r="J347" s="365"/>
      <c r="K347" s="366"/>
      <c r="L347" s="367"/>
      <c r="M347" s="365"/>
      <c r="N347" s="368"/>
      <c r="O347" s="655"/>
      <c r="P347" s="365"/>
      <c r="Q347" s="366"/>
      <c r="R347" s="367"/>
      <c r="S347" s="365"/>
      <c r="T347" s="368"/>
      <c r="U347" s="655"/>
      <c r="V347" s="365"/>
      <c r="W347" s="366"/>
      <c r="X347" s="364"/>
      <c r="Y347" s="365"/>
      <c r="Z347" s="368"/>
      <c r="AA347" s="655"/>
      <c r="AB347" s="365"/>
      <c r="AC347" s="366"/>
      <c r="AD347" s="364"/>
      <c r="AE347" s="365"/>
      <c r="AF347" s="368"/>
      <c r="AG347" s="655"/>
      <c r="AH347" s="365"/>
      <c r="AI347" s="366"/>
      <c r="AJ347" s="364"/>
      <c r="AK347" s="365"/>
      <c r="AL347" s="368"/>
      <c r="AM347" s="655"/>
      <c r="AN347" s="365"/>
      <c r="AO347" s="366"/>
      <c r="AP347" s="369" t="s">
        <v>2244</v>
      </c>
      <c r="AQ347" s="481"/>
      <c r="AR347" s="372"/>
      <c r="AS347" s="653"/>
      <c r="AT347" s="353"/>
      <c r="AU347" s="382" t="s">
        <v>2869</v>
      </c>
      <c r="AV347" s="657" t="s">
        <v>2869</v>
      </c>
      <c r="AW347" s="382" t="s">
        <v>2869</v>
      </c>
      <c r="AX347" s="658" t="s">
        <v>2869</v>
      </c>
      <c r="AY347" s="393" t="s">
        <v>3051</v>
      </c>
    </row>
    <row r="348">
      <c r="A348" s="554" t="s">
        <v>7215</v>
      </c>
      <c r="B348" s="480" t="s">
        <v>5132</v>
      </c>
      <c r="C348" s="433">
        <v>46176.0</v>
      </c>
      <c r="D348" s="434" t="s">
        <v>8766</v>
      </c>
      <c r="E348" s="363" t="s">
        <v>8767</v>
      </c>
      <c r="F348" s="367"/>
      <c r="G348" s="365"/>
      <c r="H348" s="368"/>
      <c r="I348" s="655"/>
      <c r="J348" s="365"/>
      <c r="K348" s="366"/>
      <c r="L348" s="367"/>
      <c r="M348" s="365"/>
      <c r="N348" s="368"/>
      <c r="O348" s="655"/>
      <c r="P348" s="365"/>
      <c r="Q348" s="366"/>
      <c r="R348" s="367"/>
      <c r="S348" s="365"/>
      <c r="T348" s="368"/>
      <c r="U348" s="655"/>
      <c r="V348" s="365"/>
      <c r="W348" s="366"/>
      <c r="X348" s="364"/>
      <c r="Y348" s="365"/>
      <c r="Z348" s="368"/>
      <c r="AA348" s="655"/>
      <c r="AB348" s="365"/>
      <c r="AC348" s="366"/>
      <c r="AD348" s="364"/>
      <c r="AE348" s="365"/>
      <c r="AF348" s="368"/>
      <c r="AG348" s="655"/>
      <c r="AH348" s="365"/>
      <c r="AI348" s="366"/>
      <c r="AJ348" s="364"/>
      <c r="AK348" s="365"/>
      <c r="AL348" s="368"/>
      <c r="AM348" s="655"/>
      <c r="AN348" s="365"/>
      <c r="AO348" s="366"/>
      <c r="AP348" s="369" t="s">
        <v>2882</v>
      </c>
      <c r="AQ348" s="481"/>
      <c r="AR348" s="372"/>
      <c r="AS348" s="653"/>
      <c r="AT348" s="353"/>
      <c r="AU348" s="382" t="s">
        <v>2869</v>
      </c>
      <c r="AV348" s="657" t="s">
        <v>2869</v>
      </c>
      <c r="AW348" s="382" t="s">
        <v>2869</v>
      </c>
      <c r="AX348" s="658" t="s">
        <v>2869</v>
      </c>
      <c r="AY348" s="393" t="s">
        <v>3051</v>
      </c>
    </row>
    <row r="349">
      <c r="A349" s="554" t="s">
        <v>7215</v>
      </c>
      <c r="B349" s="480" t="s">
        <v>5132</v>
      </c>
      <c r="C349" s="433">
        <v>46176.0</v>
      </c>
      <c r="D349" s="434" t="s">
        <v>8768</v>
      </c>
      <c r="E349" s="363" t="s">
        <v>8769</v>
      </c>
      <c r="F349" s="367"/>
      <c r="G349" s="365"/>
      <c r="H349" s="368"/>
      <c r="I349" s="655"/>
      <c r="J349" s="365"/>
      <c r="K349" s="366"/>
      <c r="L349" s="367"/>
      <c r="M349" s="365"/>
      <c r="N349" s="368"/>
      <c r="O349" s="655"/>
      <c r="P349" s="365"/>
      <c r="Q349" s="366"/>
      <c r="R349" s="367"/>
      <c r="S349" s="365"/>
      <c r="T349" s="368"/>
      <c r="U349" s="655"/>
      <c r="V349" s="365"/>
      <c r="W349" s="366"/>
      <c r="X349" s="364"/>
      <c r="Y349" s="365"/>
      <c r="Z349" s="368"/>
      <c r="AA349" s="655"/>
      <c r="AB349" s="365"/>
      <c r="AC349" s="366"/>
      <c r="AD349" s="364"/>
      <c r="AE349" s="365"/>
      <c r="AF349" s="368"/>
      <c r="AG349" s="655"/>
      <c r="AH349" s="365"/>
      <c r="AI349" s="366"/>
      <c r="AJ349" s="364"/>
      <c r="AK349" s="365"/>
      <c r="AL349" s="368"/>
      <c r="AM349" s="655"/>
      <c r="AN349" s="365"/>
      <c r="AO349" s="366"/>
      <c r="AP349" s="369" t="s">
        <v>2882</v>
      </c>
      <c r="AQ349" s="481"/>
      <c r="AR349" s="372"/>
      <c r="AS349" s="653"/>
      <c r="AT349" s="353"/>
      <c r="AU349" s="382" t="s">
        <v>2869</v>
      </c>
      <c r="AV349" s="657" t="s">
        <v>2869</v>
      </c>
      <c r="AW349" s="382" t="s">
        <v>2869</v>
      </c>
      <c r="AX349" s="658" t="s">
        <v>2869</v>
      </c>
      <c r="AY349" s="393" t="s">
        <v>3051</v>
      </c>
    </row>
    <row r="350">
      <c r="A350" s="554" t="s">
        <v>7215</v>
      </c>
      <c r="B350" s="480" t="s">
        <v>5132</v>
      </c>
      <c r="C350" s="433">
        <v>46176.0</v>
      </c>
      <c r="D350" s="434" t="s">
        <v>8770</v>
      </c>
      <c r="E350" s="363" t="s">
        <v>8771</v>
      </c>
      <c r="F350" s="367"/>
      <c r="G350" s="365"/>
      <c r="H350" s="368"/>
      <c r="I350" s="655"/>
      <c r="J350" s="365"/>
      <c r="K350" s="366"/>
      <c r="L350" s="367"/>
      <c r="M350" s="365"/>
      <c r="N350" s="368"/>
      <c r="O350" s="655"/>
      <c r="P350" s="365"/>
      <c r="Q350" s="366"/>
      <c r="R350" s="367"/>
      <c r="S350" s="365"/>
      <c r="T350" s="368"/>
      <c r="U350" s="655"/>
      <c r="V350" s="365"/>
      <c r="W350" s="366"/>
      <c r="X350" s="364"/>
      <c r="Y350" s="365"/>
      <c r="Z350" s="368"/>
      <c r="AA350" s="655"/>
      <c r="AB350" s="365"/>
      <c r="AC350" s="366"/>
      <c r="AD350" s="364"/>
      <c r="AE350" s="365"/>
      <c r="AF350" s="368"/>
      <c r="AG350" s="655"/>
      <c r="AH350" s="365"/>
      <c r="AI350" s="366"/>
      <c r="AJ350" s="364"/>
      <c r="AK350" s="365"/>
      <c r="AL350" s="368"/>
      <c r="AM350" s="655"/>
      <c r="AN350" s="365"/>
      <c r="AO350" s="366"/>
      <c r="AP350" s="369" t="s">
        <v>3017</v>
      </c>
      <c r="AQ350" s="481" t="s">
        <v>3003</v>
      </c>
      <c r="AR350" s="372"/>
      <c r="AS350" s="653"/>
      <c r="AT350" s="353"/>
      <c r="AU350" s="382" t="s">
        <v>2869</v>
      </c>
      <c r="AV350" s="657" t="s">
        <v>2869</v>
      </c>
      <c r="AW350" s="382" t="s">
        <v>2869</v>
      </c>
      <c r="AX350" s="658" t="s">
        <v>2869</v>
      </c>
      <c r="AY350" s="393" t="s">
        <v>3051</v>
      </c>
    </row>
    <row r="351">
      <c r="A351" s="554" t="s">
        <v>7215</v>
      </c>
      <c r="B351" s="480" t="s">
        <v>5132</v>
      </c>
      <c r="C351" s="433">
        <v>46176.0</v>
      </c>
      <c r="D351" s="434" t="s">
        <v>8772</v>
      </c>
      <c r="E351" s="363" t="s">
        <v>8773</v>
      </c>
      <c r="F351" s="367"/>
      <c r="G351" s="365"/>
      <c r="H351" s="368"/>
      <c r="I351" s="655"/>
      <c r="J351" s="365"/>
      <c r="K351" s="366"/>
      <c r="L351" s="367"/>
      <c r="M351" s="365"/>
      <c r="N351" s="368"/>
      <c r="O351" s="655"/>
      <c r="P351" s="365"/>
      <c r="Q351" s="366"/>
      <c r="R351" s="367"/>
      <c r="S351" s="365"/>
      <c r="T351" s="368"/>
      <c r="U351" s="655"/>
      <c r="V351" s="365"/>
      <c r="W351" s="366"/>
      <c r="X351" s="364"/>
      <c r="Y351" s="365"/>
      <c r="Z351" s="368"/>
      <c r="AA351" s="655"/>
      <c r="AB351" s="365"/>
      <c r="AC351" s="366"/>
      <c r="AD351" s="364"/>
      <c r="AE351" s="365"/>
      <c r="AF351" s="368"/>
      <c r="AG351" s="655"/>
      <c r="AH351" s="365"/>
      <c r="AI351" s="366"/>
      <c r="AJ351" s="364"/>
      <c r="AK351" s="365"/>
      <c r="AL351" s="368"/>
      <c r="AM351" s="655"/>
      <c r="AN351" s="365"/>
      <c r="AO351" s="366"/>
      <c r="AP351" s="369" t="s">
        <v>3003</v>
      </c>
      <c r="AQ351" s="481"/>
      <c r="AR351" s="380"/>
      <c r="AS351" s="653"/>
      <c r="AT351" s="353"/>
      <c r="AU351" s="382" t="s">
        <v>2869</v>
      </c>
      <c r="AV351" s="657" t="s">
        <v>2869</v>
      </c>
      <c r="AW351" s="382" t="s">
        <v>2869</v>
      </c>
      <c r="AX351" s="658" t="s">
        <v>2869</v>
      </c>
      <c r="AY351" s="393" t="s">
        <v>3051</v>
      </c>
    </row>
    <row r="352">
      <c r="A352" s="554" t="s">
        <v>7215</v>
      </c>
      <c r="B352" s="480" t="s">
        <v>5132</v>
      </c>
      <c r="C352" s="433">
        <v>46176.0</v>
      </c>
      <c r="D352" s="434" t="s">
        <v>8774</v>
      </c>
      <c r="E352" s="363" t="s">
        <v>8775</v>
      </c>
      <c r="F352" s="367"/>
      <c r="G352" s="365"/>
      <c r="H352" s="368"/>
      <c r="I352" s="655"/>
      <c r="J352" s="365"/>
      <c r="K352" s="366"/>
      <c r="L352" s="367"/>
      <c r="M352" s="365"/>
      <c r="N352" s="368"/>
      <c r="O352" s="655"/>
      <c r="P352" s="365"/>
      <c r="Q352" s="366"/>
      <c r="R352" s="367"/>
      <c r="S352" s="365"/>
      <c r="T352" s="368"/>
      <c r="U352" s="655"/>
      <c r="V352" s="365"/>
      <c r="W352" s="366"/>
      <c r="X352" s="364"/>
      <c r="Y352" s="365"/>
      <c r="Z352" s="368"/>
      <c r="AA352" s="655"/>
      <c r="AB352" s="365"/>
      <c r="AC352" s="366"/>
      <c r="AD352" s="364"/>
      <c r="AE352" s="365"/>
      <c r="AF352" s="368"/>
      <c r="AG352" s="655"/>
      <c r="AH352" s="365"/>
      <c r="AI352" s="366"/>
      <c r="AJ352" s="364"/>
      <c r="AK352" s="365"/>
      <c r="AL352" s="368"/>
      <c r="AM352" s="655"/>
      <c r="AN352" s="365"/>
      <c r="AO352" s="366"/>
      <c r="AP352" s="369" t="s">
        <v>3006</v>
      </c>
      <c r="AQ352" s="481"/>
      <c r="AR352" s="372"/>
      <c r="AS352" s="653"/>
      <c r="AT352" s="353"/>
      <c r="AU352" s="382" t="s">
        <v>2869</v>
      </c>
      <c r="AV352" s="657" t="s">
        <v>2869</v>
      </c>
      <c r="AW352" s="382" t="s">
        <v>2869</v>
      </c>
      <c r="AX352" s="658" t="s">
        <v>2869</v>
      </c>
      <c r="AY352" s="393" t="s">
        <v>3051</v>
      </c>
    </row>
    <row r="353">
      <c r="A353" s="554" t="s">
        <v>7215</v>
      </c>
      <c r="B353" s="480" t="s">
        <v>5132</v>
      </c>
      <c r="C353" s="433">
        <v>46176.0</v>
      </c>
      <c r="D353" s="434" t="s">
        <v>8776</v>
      </c>
      <c r="E353" s="363" t="s">
        <v>8777</v>
      </c>
      <c r="F353" s="367"/>
      <c r="G353" s="365"/>
      <c r="H353" s="368"/>
      <c r="I353" s="655"/>
      <c r="J353" s="365"/>
      <c r="K353" s="366"/>
      <c r="L353" s="367"/>
      <c r="M353" s="365"/>
      <c r="N353" s="368"/>
      <c r="O353" s="655"/>
      <c r="P353" s="365"/>
      <c r="Q353" s="366"/>
      <c r="R353" s="367"/>
      <c r="S353" s="365"/>
      <c r="T353" s="368"/>
      <c r="U353" s="655"/>
      <c r="V353" s="365"/>
      <c r="W353" s="366"/>
      <c r="X353" s="364"/>
      <c r="Y353" s="365"/>
      <c r="Z353" s="368"/>
      <c r="AA353" s="655"/>
      <c r="AB353" s="365"/>
      <c r="AC353" s="366"/>
      <c r="AD353" s="364"/>
      <c r="AE353" s="365"/>
      <c r="AF353" s="368"/>
      <c r="AG353" s="655"/>
      <c r="AH353" s="365"/>
      <c r="AI353" s="366"/>
      <c r="AJ353" s="364"/>
      <c r="AK353" s="365"/>
      <c r="AL353" s="368"/>
      <c r="AM353" s="655"/>
      <c r="AN353" s="365"/>
      <c r="AO353" s="366"/>
      <c r="AP353" s="369" t="s">
        <v>3006</v>
      </c>
      <c r="AQ353" s="481"/>
      <c r="AR353" s="372"/>
      <c r="AS353" s="653"/>
      <c r="AT353" s="353"/>
      <c r="AU353" s="382" t="s">
        <v>2869</v>
      </c>
      <c r="AV353" s="657" t="s">
        <v>2869</v>
      </c>
      <c r="AW353" s="382" t="s">
        <v>2869</v>
      </c>
      <c r="AX353" s="658" t="s">
        <v>2869</v>
      </c>
      <c r="AY353" s="393" t="s">
        <v>3051</v>
      </c>
    </row>
    <row r="354">
      <c r="A354" s="554" t="s">
        <v>7215</v>
      </c>
      <c r="B354" s="480" t="s">
        <v>5132</v>
      </c>
      <c r="C354" s="433">
        <v>46176.0</v>
      </c>
      <c r="D354" s="434" t="s">
        <v>8778</v>
      </c>
      <c r="E354" s="363" t="s">
        <v>8779</v>
      </c>
      <c r="F354" s="367"/>
      <c r="G354" s="365"/>
      <c r="H354" s="368"/>
      <c r="I354" s="655"/>
      <c r="J354" s="365"/>
      <c r="K354" s="366"/>
      <c r="L354" s="367"/>
      <c r="M354" s="365"/>
      <c r="N354" s="368"/>
      <c r="O354" s="655"/>
      <c r="P354" s="365"/>
      <c r="Q354" s="366"/>
      <c r="R354" s="367"/>
      <c r="S354" s="365"/>
      <c r="T354" s="368"/>
      <c r="U354" s="655"/>
      <c r="V354" s="365"/>
      <c r="W354" s="366"/>
      <c r="X354" s="364"/>
      <c r="Y354" s="365"/>
      <c r="Z354" s="368"/>
      <c r="AA354" s="655"/>
      <c r="AB354" s="365"/>
      <c r="AC354" s="366"/>
      <c r="AD354" s="364"/>
      <c r="AE354" s="365"/>
      <c r="AF354" s="368"/>
      <c r="AG354" s="655"/>
      <c r="AH354" s="365"/>
      <c r="AI354" s="366"/>
      <c r="AJ354" s="364"/>
      <c r="AK354" s="365"/>
      <c r="AL354" s="368"/>
      <c r="AM354" s="655"/>
      <c r="AN354" s="365"/>
      <c r="AO354" s="366"/>
      <c r="AP354" s="369" t="s">
        <v>544</v>
      </c>
      <c r="AQ354" s="481"/>
      <c r="AR354" s="372"/>
      <c r="AS354" s="653"/>
      <c r="AT354" s="353"/>
      <c r="AU354" s="382" t="s">
        <v>2869</v>
      </c>
      <c r="AV354" s="657" t="s">
        <v>2869</v>
      </c>
      <c r="AW354" s="382" t="s">
        <v>2869</v>
      </c>
      <c r="AX354" s="658" t="s">
        <v>2869</v>
      </c>
      <c r="AY354" s="393" t="s">
        <v>3051</v>
      </c>
    </row>
    <row r="355">
      <c r="A355" s="554" t="s">
        <v>7115</v>
      </c>
      <c r="B355" s="480" t="s">
        <v>5132</v>
      </c>
      <c r="C355" s="433">
        <v>46176.0</v>
      </c>
      <c r="D355" s="434" t="s">
        <v>8780</v>
      </c>
      <c r="E355" s="363" t="s">
        <v>8781</v>
      </c>
      <c r="F355" s="367"/>
      <c r="G355" s="365"/>
      <c r="H355" s="368"/>
      <c r="I355" s="655"/>
      <c r="J355" s="365"/>
      <c r="K355" s="366"/>
      <c r="L355" s="367"/>
      <c r="M355" s="365"/>
      <c r="N355" s="368"/>
      <c r="O355" s="655"/>
      <c r="P355" s="365"/>
      <c r="Q355" s="366"/>
      <c r="R355" s="367"/>
      <c r="S355" s="365"/>
      <c r="T355" s="368"/>
      <c r="U355" s="655"/>
      <c r="V355" s="365"/>
      <c r="W355" s="366"/>
      <c r="X355" s="364"/>
      <c r="Y355" s="365"/>
      <c r="Z355" s="368"/>
      <c r="AA355" s="655"/>
      <c r="AB355" s="365"/>
      <c r="AC355" s="366"/>
      <c r="AD355" s="364"/>
      <c r="AE355" s="365"/>
      <c r="AF355" s="368"/>
      <c r="AG355" s="655"/>
      <c r="AH355" s="365"/>
      <c r="AI355" s="366"/>
      <c r="AJ355" s="364"/>
      <c r="AK355" s="365"/>
      <c r="AL355" s="368"/>
      <c r="AM355" s="655"/>
      <c r="AN355" s="365"/>
      <c r="AO355" s="366"/>
      <c r="AP355" s="369" t="s">
        <v>2961</v>
      </c>
      <c r="AQ355" s="481"/>
      <c r="AR355" s="372"/>
      <c r="AS355" s="653" t="s">
        <v>7472</v>
      </c>
      <c r="AT355" s="353"/>
      <c r="AU355" s="382">
        <v>0.0</v>
      </c>
      <c r="AV355" s="657">
        <v>100.0</v>
      </c>
      <c r="AW355" s="382">
        <v>0.0</v>
      </c>
      <c r="AX355" s="658">
        <v>100.0</v>
      </c>
      <c r="AY355" s="393" t="s">
        <v>3049</v>
      </c>
    </row>
    <row r="356">
      <c r="A356" s="554" t="s">
        <v>7115</v>
      </c>
      <c r="B356" s="480" t="s">
        <v>5132</v>
      </c>
      <c r="C356" s="433">
        <v>46176.0</v>
      </c>
      <c r="D356" s="434" t="s">
        <v>8782</v>
      </c>
      <c r="E356" s="363" t="s">
        <v>8783</v>
      </c>
      <c r="F356" s="367"/>
      <c r="G356" s="365"/>
      <c r="H356" s="368"/>
      <c r="I356" s="655"/>
      <c r="J356" s="365"/>
      <c r="K356" s="366"/>
      <c r="L356" s="367"/>
      <c r="M356" s="365"/>
      <c r="N356" s="368"/>
      <c r="O356" s="655"/>
      <c r="P356" s="365"/>
      <c r="Q356" s="366"/>
      <c r="R356" s="367"/>
      <c r="S356" s="365"/>
      <c r="T356" s="368"/>
      <c r="U356" s="655"/>
      <c r="V356" s="365"/>
      <c r="W356" s="366"/>
      <c r="X356" s="364"/>
      <c r="Y356" s="365"/>
      <c r="Z356" s="368"/>
      <c r="AA356" s="655"/>
      <c r="AB356" s="365"/>
      <c r="AC356" s="366"/>
      <c r="AD356" s="364"/>
      <c r="AE356" s="365"/>
      <c r="AF356" s="368"/>
      <c r="AG356" s="655"/>
      <c r="AH356" s="365"/>
      <c r="AI356" s="366"/>
      <c r="AJ356" s="364"/>
      <c r="AK356" s="365"/>
      <c r="AL356" s="368"/>
      <c r="AM356" s="655"/>
      <c r="AN356" s="365"/>
      <c r="AO356" s="366"/>
      <c r="AP356" s="369" t="s">
        <v>2961</v>
      </c>
      <c r="AQ356" s="481"/>
      <c r="AR356" s="372"/>
      <c r="AS356" s="653" t="s">
        <v>7472</v>
      </c>
      <c r="AT356" s="353"/>
      <c r="AU356" s="382">
        <v>0.0</v>
      </c>
      <c r="AV356" s="657">
        <v>100.0</v>
      </c>
      <c r="AW356" s="382">
        <v>0.0</v>
      </c>
      <c r="AX356" s="658">
        <v>100.0</v>
      </c>
      <c r="AY356" s="393" t="s">
        <v>3049</v>
      </c>
    </row>
    <row r="357">
      <c r="A357" s="554" t="s">
        <v>7115</v>
      </c>
      <c r="B357" s="480" t="s">
        <v>5132</v>
      </c>
      <c r="C357" s="433">
        <v>46176.0</v>
      </c>
      <c r="D357" s="434" t="s">
        <v>8784</v>
      </c>
      <c r="E357" s="363" t="s">
        <v>8785</v>
      </c>
      <c r="F357" s="367"/>
      <c r="G357" s="365"/>
      <c r="H357" s="368"/>
      <c r="I357" s="655"/>
      <c r="J357" s="365"/>
      <c r="K357" s="366"/>
      <c r="L357" s="367"/>
      <c r="M357" s="365"/>
      <c r="N357" s="368"/>
      <c r="O357" s="655"/>
      <c r="P357" s="365"/>
      <c r="Q357" s="366"/>
      <c r="R357" s="367"/>
      <c r="S357" s="365"/>
      <c r="T357" s="368"/>
      <c r="U357" s="655"/>
      <c r="V357" s="365"/>
      <c r="W357" s="366"/>
      <c r="X357" s="364"/>
      <c r="Y357" s="365"/>
      <c r="Z357" s="368"/>
      <c r="AA357" s="655"/>
      <c r="AB357" s="365"/>
      <c r="AC357" s="366"/>
      <c r="AD357" s="364"/>
      <c r="AE357" s="365"/>
      <c r="AF357" s="368"/>
      <c r="AG357" s="655"/>
      <c r="AH357" s="365"/>
      <c r="AI357" s="366"/>
      <c r="AJ357" s="364"/>
      <c r="AK357" s="365"/>
      <c r="AL357" s="368"/>
      <c r="AM357" s="655"/>
      <c r="AN357" s="365"/>
      <c r="AO357" s="366"/>
      <c r="AP357" s="369" t="s">
        <v>1830</v>
      </c>
      <c r="AQ357" s="506"/>
      <c r="AR357" s="372"/>
      <c r="AS357" s="653" t="s">
        <v>7472</v>
      </c>
      <c r="AT357" s="353"/>
      <c r="AU357" s="382">
        <v>0.0</v>
      </c>
      <c r="AV357" s="657">
        <v>100.0</v>
      </c>
      <c r="AW357" s="382">
        <v>0.0</v>
      </c>
      <c r="AX357" s="658">
        <v>100.0</v>
      </c>
      <c r="AY357" s="393" t="s">
        <v>3049</v>
      </c>
    </row>
    <row r="358">
      <c r="A358" s="554" t="s">
        <v>7115</v>
      </c>
      <c r="B358" s="480" t="s">
        <v>5132</v>
      </c>
      <c r="C358" s="433">
        <v>46176.0</v>
      </c>
      <c r="D358" s="434" t="s">
        <v>8786</v>
      </c>
      <c r="E358" s="363" t="s">
        <v>8787</v>
      </c>
      <c r="F358" s="367"/>
      <c r="G358" s="365"/>
      <c r="H358" s="368"/>
      <c r="I358" s="655"/>
      <c r="J358" s="365"/>
      <c r="K358" s="366"/>
      <c r="L358" s="367"/>
      <c r="M358" s="365"/>
      <c r="N358" s="368"/>
      <c r="O358" s="655"/>
      <c r="P358" s="365"/>
      <c r="Q358" s="366"/>
      <c r="R358" s="367"/>
      <c r="S358" s="365"/>
      <c r="T358" s="368"/>
      <c r="U358" s="655"/>
      <c r="V358" s="365"/>
      <c r="W358" s="366"/>
      <c r="X358" s="364"/>
      <c r="Y358" s="365"/>
      <c r="Z358" s="368"/>
      <c r="AA358" s="655"/>
      <c r="AB358" s="365"/>
      <c r="AC358" s="366"/>
      <c r="AD358" s="364"/>
      <c r="AE358" s="365"/>
      <c r="AF358" s="368"/>
      <c r="AG358" s="655"/>
      <c r="AH358" s="365"/>
      <c r="AI358" s="366"/>
      <c r="AJ358" s="364"/>
      <c r="AK358" s="365"/>
      <c r="AL358" s="368"/>
      <c r="AM358" s="655"/>
      <c r="AN358" s="365"/>
      <c r="AO358" s="366"/>
      <c r="AP358" s="369" t="s">
        <v>1830</v>
      </c>
      <c r="AQ358" s="481"/>
      <c r="AR358" s="372"/>
      <c r="AS358" s="653" t="s">
        <v>7472</v>
      </c>
      <c r="AT358" s="353"/>
      <c r="AU358" s="382">
        <v>0.0</v>
      </c>
      <c r="AV358" s="657">
        <v>100.0</v>
      </c>
      <c r="AW358" s="382">
        <v>0.0</v>
      </c>
      <c r="AX358" s="658">
        <v>100.0</v>
      </c>
      <c r="AY358" s="393" t="s">
        <v>3049</v>
      </c>
    </row>
    <row r="359">
      <c r="A359" s="554" t="s">
        <v>7115</v>
      </c>
      <c r="B359" s="480" t="s">
        <v>5132</v>
      </c>
      <c r="C359" s="433">
        <v>46176.0</v>
      </c>
      <c r="D359" s="434" t="s">
        <v>8788</v>
      </c>
      <c r="E359" s="363" t="s">
        <v>8789</v>
      </c>
      <c r="F359" s="367"/>
      <c r="G359" s="365"/>
      <c r="H359" s="368"/>
      <c r="I359" s="655"/>
      <c r="J359" s="365"/>
      <c r="K359" s="366"/>
      <c r="L359" s="367"/>
      <c r="M359" s="365"/>
      <c r="N359" s="368"/>
      <c r="O359" s="655"/>
      <c r="P359" s="365"/>
      <c r="Q359" s="366"/>
      <c r="R359" s="367"/>
      <c r="S359" s="365"/>
      <c r="T359" s="368"/>
      <c r="U359" s="655"/>
      <c r="V359" s="365"/>
      <c r="W359" s="366"/>
      <c r="X359" s="364"/>
      <c r="Y359" s="365"/>
      <c r="Z359" s="368"/>
      <c r="AA359" s="655"/>
      <c r="AB359" s="365"/>
      <c r="AC359" s="366"/>
      <c r="AD359" s="364"/>
      <c r="AE359" s="365"/>
      <c r="AF359" s="368"/>
      <c r="AG359" s="655"/>
      <c r="AH359" s="365"/>
      <c r="AI359" s="366"/>
      <c r="AJ359" s="364"/>
      <c r="AK359" s="365"/>
      <c r="AL359" s="368"/>
      <c r="AM359" s="655"/>
      <c r="AN359" s="365"/>
      <c r="AO359" s="366"/>
      <c r="AP359" s="369" t="s">
        <v>713</v>
      </c>
      <c r="AQ359" s="481"/>
      <c r="AR359" s="372"/>
      <c r="AS359" s="653" t="s">
        <v>7472</v>
      </c>
      <c r="AT359" s="353"/>
      <c r="AU359" s="382">
        <v>0.0</v>
      </c>
      <c r="AV359" s="657">
        <v>100.0</v>
      </c>
      <c r="AW359" s="382">
        <v>0.0</v>
      </c>
      <c r="AX359" s="658">
        <v>100.0</v>
      </c>
      <c r="AY359" s="393" t="s">
        <v>3049</v>
      </c>
    </row>
    <row r="360">
      <c r="A360" s="554" t="s">
        <v>7115</v>
      </c>
      <c r="B360" s="480" t="s">
        <v>5132</v>
      </c>
      <c r="C360" s="433">
        <v>46176.0</v>
      </c>
      <c r="D360" s="434" t="s">
        <v>8790</v>
      </c>
      <c r="E360" s="363" t="s">
        <v>8791</v>
      </c>
      <c r="F360" s="367"/>
      <c r="G360" s="365"/>
      <c r="H360" s="368"/>
      <c r="I360" s="655"/>
      <c r="J360" s="365"/>
      <c r="K360" s="366"/>
      <c r="L360" s="367"/>
      <c r="M360" s="365"/>
      <c r="N360" s="368"/>
      <c r="O360" s="655"/>
      <c r="P360" s="365"/>
      <c r="Q360" s="366"/>
      <c r="R360" s="367"/>
      <c r="S360" s="365"/>
      <c r="T360" s="368"/>
      <c r="U360" s="655"/>
      <c r="V360" s="365"/>
      <c r="W360" s="366"/>
      <c r="X360" s="364"/>
      <c r="Y360" s="365"/>
      <c r="Z360" s="368"/>
      <c r="AA360" s="655"/>
      <c r="AB360" s="365"/>
      <c r="AC360" s="366"/>
      <c r="AD360" s="364"/>
      <c r="AE360" s="365"/>
      <c r="AF360" s="368"/>
      <c r="AG360" s="655"/>
      <c r="AH360" s="365"/>
      <c r="AI360" s="366"/>
      <c r="AJ360" s="364"/>
      <c r="AK360" s="365"/>
      <c r="AL360" s="368"/>
      <c r="AM360" s="655"/>
      <c r="AN360" s="365"/>
      <c r="AO360" s="366"/>
      <c r="AP360" s="369" t="s">
        <v>713</v>
      </c>
      <c r="AQ360" s="481"/>
      <c r="AR360" s="372"/>
      <c r="AS360" s="653" t="s">
        <v>7472</v>
      </c>
      <c r="AT360" s="353"/>
      <c r="AU360" s="382">
        <v>0.0</v>
      </c>
      <c r="AV360" s="657">
        <v>100.0</v>
      </c>
      <c r="AW360" s="382">
        <v>0.0</v>
      </c>
      <c r="AX360" s="658">
        <v>100.0</v>
      </c>
      <c r="AY360" s="393" t="s">
        <v>3049</v>
      </c>
    </row>
    <row r="361">
      <c r="A361" s="554" t="s">
        <v>7115</v>
      </c>
      <c r="B361" s="480" t="s">
        <v>5132</v>
      </c>
      <c r="C361" s="433">
        <v>46176.0</v>
      </c>
      <c r="D361" s="434" t="s">
        <v>8792</v>
      </c>
      <c r="E361" s="363" t="s">
        <v>8793</v>
      </c>
      <c r="F361" s="367"/>
      <c r="G361" s="365"/>
      <c r="H361" s="368"/>
      <c r="I361" s="655"/>
      <c r="J361" s="365"/>
      <c r="K361" s="366"/>
      <c r="L361" s="367"/>
      <c r="M361" s="365"/>
      <c r="N361" s="368"/>
      <c r="O361" s="655"/>
      <c r="P361" s="365"/>
      <c r="Q361" s="366"/>
      <c r="R361" s="367"/>
      <c r="S361" s="365"/>
      <c r="T361" s="368"/>
      <c r="U361" s="655"/>
      <c r="V361" s="365"/>
      <c r="W361" s="366"/>
      <c r="X361" s="364"/>
      <c r="Y361" s="365"/>
      <c r="Z361" s="368"/>
      <c r="AA361" s="655"/>
      <c r="AB361" s="365"/>
      <c r="AC361" s="366"/>
      <c r="AD361" s="364"/>
      <c r="AE361" s="365"/>
      <c r="AF361" s="368"/>
      <c r="AG361" s="655"/>
      <c r="AH361" s="365"/>
      <c r="AI361" s="366"/>
      <c r="AJ361" s="364"/>
      <c r="AK361" s="365"/>
      <c r="AL361" s="368"/>
      <c r="AM361" s="655"/>
      <c r="AN361" s="365"/>
      <c r="AO361" s="366"/>
      <c r="AP361" s="369" t="s">
        <v>2208</v>
      </c>
      <c r="AQ361" s="481"/>
      <c r="AR361" s="380"/>
      <c r="AS361" s="653" t="s">
        <v>7472</v>
      </c>
      <c r="AT361" s="353"/>
      <c r="AU361" s="382">
        <v>0.0</v>
      </c>
      <c r="AV361" s="657">
        <v>100.0</v>
      </c>
      <c r="AW361" s="382">
        <v>0.0</v>
      </c>
      <c r="AX361" s="658">
        <v>100.0</v>
      </c>
      <c r="AY361" s="393" t="s">
        <v>3049</v>
      </c>
    </row>
    <row r="362">
      <c r="A362" s="554" t="s">
        <v>7115</v>
      </c>
      <c r="B362" s="480" t="s">
        <v>5132</v>
      </c>
      <c r="C362" s="433">
        <v>46176.0</v>
      </c>
      <c r="D362" s="434" t="s">
        <v>8794</v>
      </c>
      <c r="E362" s="363" t="s">
        <v>8795</v>
      </c>
      <c r="F362" s="367"/>
      <c r="G362" s="365"/>
      <c r="H362" s="368"/>
      <c r="I362" s="655"/>
      <c r="J362" s="365"/>
      <c r="K362" s="366"/>
      <c r="L362" s="367"/>
      <c r="M362" s="365"/>
      <c r="N362" s="368"/>
      <c r="O362" s="655"/>
      <c r="P362" s="365"/>
      <c r="Q362" s="366"/>
      <c r="R362" s="367"/>
      <c r="S362" s="365"/>
      <c r="T362" s="368"/>
      <c r="U362" s="655"/>
      <c r="V362" s="365"/>
      <c r="W362" s="366"/>
      <c r="X362" s="364"/>
      <c r="Y362" s="365"/>
      <c r="Z362" s="368"/>
      <c r="AA362" s="655"/>
      <c r="AB362" s="365"/>
      <c r="AC362" s="366"/>
      <c r="AD362" s="364"/>
      <c r="AE362" s="365"/>
      <c r="AF362" s="368"/>
      <c r="AG362" s="655"/>
      <c r="AH362" s="365"/>
      <c r="AI362" s="366"/>
      <c r="AJ362" s="364"/>
      <c r="AK362" s="365"/>
      <c r="AL362" s="368"/>
      <c r="AM362" s="655"/>
      <c r="AN362" s="365"/>
      <c r="AO362" s="366"/>
      <c r="AP362" s="369" t="s">
        <v>2208</v>
      </c>
      <c r="AQ362" s="481"/>
      <c r="AR362" s="372"/>
      <c r="AS362" s="653" t="s">
        <v>7472</v>
      </c>
      <c r="AT362" s="353"/>
      <c r="AU362" s="382">
        <v>0.0</v>
      </c>
      <c r="AV362" s="657">
        <v>100.0</v>
      </c>
      <c r="AW362" s="382">
        <v>0.0</v>
      </c>
      <c r="AX362" s="658">
        <v>100.0</v>
      </c>
      <c r="AY362" s="393" t="s">
        <v>3049</v>
      </c>
    </row>
    <row r="363">
      <c r="A363" s="554" t="s">
        <v>7115</v>
      </c>
      <c r="B363" s="480" t="s">
        <v>5132</v>
      </c>
      <c r="C363" s="433">
        <v>46176.0</v>
      </c>
      <c r="D363" s="434" t="s">
        <v>8796</v>
      </c>
      <c r="E363" s="363" t="s">
        <v>8797</v>
      </c>
      <c r="F363" s="367"/>
      <c r="G363" s="365"/>
      <c r="H363" s="368"/>
      <c r="I363" s="655"/>
      <c r="J363" s="365"/>
      <c r="K363" s="366"/>
      <c r="L363" s="367"/>
      <c r="M363" s="365"/>
      <c r="N363" s="368"/>
      <c r="O363" s="655"/>
      <c r="P363" s="365"/>
      <c r="Q363" s="366"/>
      <c r="R363" s="367"/>
      <c r="S363" s="365"/>
      <c r="T363" s="368"/>
      <c r="U363" s="655"/>
      <c r="V363" s="365"/>
      <c r="W363" s="366"/>
      <c r="X363" s="364"/>
      <c r="Y363" s="365"/>
      <c r="Z363" s="368"/>
      <c r="AA363" s="655"/>
      <c r="AB363" s="365"/>
      <c r="AC363" s="366"/>
      <c r="AD363" s="364"/>
      <c r="AE363" s="365"/>
      <c r="AF363" s="368"/>
      <c r="AG363" s="655"/>
      <c r="AH363" s="365"/>
      <c r="AI363" s="366"/>
      <c r="AJ363" s="364"/>
      <c r="AK363" s="365"/>
      <c r="AL363" s="368"/>
      <c r="AM363" s="655"/>
      <c r="AN363" s="365"/>
      <c r="AO363" s="366"/>
      <c r="AP363" s="369" t="s">
        <v>801</v>
      </c>
      <c r="AQ363" s="481"/>
      <c r="AR363" s="380"/>
      <c r="AS363" s="653" t="s">
        <v>7472</v>
      </c>
      <c r="AT363" s="353"/>
      <c r="AU363" s="382">
        <v>0.0</v>
      </c>
      <c r="AV363" s="657">
        <v>100.0</v>
      </c>
      <c r="AW363" s="382">
        <v>0.0</v>
      </c>
      <c r="AX363" s="658">
        <v>100.0</v>
      </c>
      <c r="AY363" s="393" t="s">
        <v>3049</v>
      </c>
    </row>
    <row r="364">
      <c r="A364" s="554" t="s">
        <v>7115</v>
      </c>
      <c r="B364" s="480" t="s">
        <v>5132</v>
      </c>
      <c r="C364" s="433">
        <v>46176.0</v>
      </c>
      <c r="D364" s="434" t="s">
        <v>8798</v>
      </c>
      <c r="E364" s="363" t="s">
        <v>8799</v>
      </c>
      <c r="F364" s="367"/>
      <c r="G364" s="365"/>
      <c r="H364" s="368"/>
      <c r="I364" s="655"/>
      <c r="J364" s="365"/>
      <c r="K364" s="366"/>
      <c r="L364" s="367"/>
      <c r="M364" s="365"/>
      <c r="N364" s="368"/>
      <c r="O364" s="655"/>
      <c r="P364" s="365"/>
      <c r="Q364" s="366"/>
      <c r="R364" s="367"/>
      <c r="S364" s="365"/>
      <c r="T364" s="368"/>
      <c r="U364" s="655"/>
      <c r="V364" s="365"/>
      <c r="W364" s="366"/>
      <c r="X364" s="364"/>
      <c r="Y364" s="365"/>
      <c r="Z364" s="368"/>
      <c r="AA364" s="655"/>
      <c r="AB364" s="365"/>
      <c r="AC364" s="366"/>
      <c r="AD364" s="364"/>
      <c r="AE364" s="365"/>
      <c r="AF364" s="368"/>
      <c r="AG364" s="655"/>
      <c r="AH364" s="365"/>
      <c r="AI364" s="366"/>
      <c r="AJ364" s="364"/>
      <c r="AK364" s="365"/>
      <c r="AL364" s="368"/>
      <c r="AM364" s="655"/>
      <c r="AN364" s="365"/>
      <c r="AO364" s="366"/>
      <c r="AP364" s="369" t="s">
        <v>765</v>
      </c>
      <c r="AQ364" s="481"/>
      <c r="AR364" s="372"/>
      <c r="AS364" s="653" t="s">
        <v>7472</v>
      </c>
      <c r="AT364" s="353"/>
      <c r="AU364" s="382">
        <v>0.0</v>
      </c>
      <c r="AV364" s="657">
        <v>100.0</v>
      </c>
      <c r="AW364" s="382">
        <v>0.0</v>
      </c>
      <c r="AX364" s="658">
        <v>100.0</v>
      </c>
      <c r="AY364" s="393" t="s">
        <v>3049</v>
      </c>
    </row>
    <row r="365">
      <c r="A365" s="554" t="s">
        <v>7115</v>
      </c>
      <c r="B365" s="480" t="s">
        <v>5132</v>
      </c>
      <c r="C365" s="433">
        <v>46176.0</v>
      </c>
      <c r="D365" s="434" t="s">
        <v>8800</v>
      </c>
      <c r="E365" s="363" t="s">
        <v>8801</v>
      </c>
      <c r="F365" s="367"/>
      <c r="G365" s="365"/>
      <c r="H365" s="368"/>
      <c r="I365" s="655"/>
      <c r="J365" s="365"/>
      <c r="K365" s="366"/>
      <c r="L365" s="367"/>
      <c r="M365" s="365"/>
      <c r="N365" s="368"/>
      <c r="O365" s="655"/>
      <c r="P365" s="365"/>
      <c r="Q365" s="366"/>
      <c r="R365" s="367"/>
      <c r="S365" s="365"/>
      <c r="T365" s="368"/>
      <c r="U365" s="655"/>
      <c r="V365" s="365"/>
      <c r="W365" s="366"/>
      <c r="X365" s="364"/>
      <c r="Y365" s="365"/>
      <c r="Z365" s="368"/>
      <c r="AA365" s="655"/>
      <c r="AB365" s="365"/>
      <c r="AC365" s="366"/>
      <c r="AD365" s="364"/>
      <c r="AE365" s="365"/>
      <c r="AF365" s="368"/>
      <c r="AG365" s="655"/>
      <c r="AH365" s="365"/>
      <c r="AI365" s="366"/>
      <c r="AJ365" s="364"/>
      <c r="AK365" s="365"/>
      <c r="AL365" s="368"/>
      <c r="AM365" s="655"/>
      <c r="AN365" s="365"/>
      <c r="AO365" s="366"/>
      <c r="AP365" s="369" t="s">
        <v>765</v>
      </c>
      <c r="AQ365" s="481"/>
      <c r="AR365" s="372"/>
      <c r="AS365" s="653" t="s">
        <v>7472</v>
      </c>
      <c r="AT365" s="353"/>
      <c r="AU365" s="382">
        <v>0.0</v>
      </c>
      <c r="AV365" s="657">
        <v>100.0</v>
      </c>
      <c r="AW365" s="382">
        <v>0.0</v>
      </c>
      <c r="AX365" s="658">
        <v>100.0</v>
      </c>
      <c r="AY365" s="393" t="s">
        <v>3049</v>
      </c>
    </row>
    <row r="366">
      <c r="A366" s="554" t="s">
        <v>7115</v>
      </c>
      <c r="B366" s="480" t="s">
        <v>5132</v>
      </c>
      <c r="C366" s="433">
        <v>46176.0</v>
      </c>
      <c r="D366" s="434" t="s">
        <v>8802</v>
      </c>
      <c r="E366" s="363" t="s">
        <v>8803</v>
      </c>
      <c r="F366" s="367">
        <v>1.0</v>
      </c>
      <c r="G366" s="365">
        <v>2.0</v>
      </c>
      <c r="H366" s="368"/>
      <c r="I366" s="655"/>
      <c r="J366" s="365"/>
      <c r="K366" s="366"/>
      <c r="L366" s="367"/>
      <c r="M366" s="365"/>
      <c r="N366" s="368"/>
      <c r="O366" s="655"/>
      <c r="P366" s="365"/>
      <c r="Q366" s="366"/>
      <c r="R366" s="367"/>
      <c r="S366" s="365"/>
      <c r="T366" s="368"/>
      <c r="U366" s="655"/>
      <c r="V366" s="365"/>
      <c r="W366" s="366"/>
      <c r="X366" s="364"/>
      <c r="Y366" s="365"/>
      <c r="Z366" s="368"/>
      <c r="AA366" s="655"/>
      <c r="AB366" s="365"/>
      <c r="AC366" s="366"/>
      <c r="AD366" s="364"/>
      <c r="AE366" s="365"/>
      <c r="AF366" s="368"/>
      <c r="AG366" s="655"/>
      <c r="AH366" s="365"/>
      <c r="AI366" s="366"/>
      <c r="AJ366" s="364"/>
      <c r="AK366" s="365"/>
      <c r="AL366" s="368"/>
      <c r="AM366" s="655"/>
      <c r="AN366" s="365"/>
      <c r="AO366" s="366"/>
      <c r="AP366" s="369" t="s">
        <v>233</v>
      </c>
      <c r="AQ366" s="481"/>
      <c r="AR366" s="380" t="s">
        <v>8804</v>
      </c>
      <c r="AS366" s="653" t="s">
        <v>7472</v>
      </c>
      <c r="AT366" s="353"/>
      <c r="AU366" s="382">
        <v>10.0</v>
      </c>
      <c r="AV366" s="657">
        <v>90.0</v>
      </c>
      <c r="AW366" s="382">
        <v>0.0</v>
      </c>
      <c r="AX366" s="658">
        <v>100.0</v>
      </c>
      <c r="AY366" s="393" t="s">
        <v>3049</v>
      </c>
    </row>
    <row r="367">
      <c r="A367" s="554" t="s">
        <v>7115</v>
      </c>
      <c r="B367" s="480" t="s">
        <v>5132</v>
      </c>
      <c r="C367" s="433">
        <v>46176.0</v>
      </c>
      <c r="D367" s="434" t="s">
        <v>8805</v>
      </c>
      <c r="E367" s="363" t="s">
        <v>8806</v>
      </c>
      <c r="F367" s="367"/>
      <c r="G367" s="365"/>
      <c r="H367" s="368"/>
      <c r="I367" s="655"/>
      <c r="J367" s="365"/>
      <c r="K367" s="366"/>
      <c r="L367" s="367"/>
      <c r="M367" s="365"/>
      <c r="N367" s="368"/>
      <c r="O367" s="655"/>
      <c r="P367" s="365"/>
      <c r="Q367" s="366"/>
      <c r="R367" s="367"/>
      <c r="S367" s="365"/>
      <c r="T367" s="368"/>
      <c r="U367" s="655"/>
      <c r="V367" s="365"/>
      <c r="W367" s="366"/>
      <c r="X367" s="364"/>
      <c r="Y367" s="365"/>
      <c r="Z367" s="368"/>
      <c r="AA367" s="655"/>
      <c r="AB367" s="365"/>
      <c r="AC367" s="366"/>
      <c r="AD367" s="364"/>
      <c r="AE367" s="365"/>
      <c r="AF367" s="368"/>
      <c r="AG367" s="655"/>
      <c r="AH367" s="365"/>
      <c r="AI367" s="366"/>
      <c r="AJ367" s="364"/>
      <c r="AK367" s="365"/>
      <c r="AL367" s="368"/>
      <c r="AM367" s="655"/>
      <c r="AN367" s="365"/>
      <c r="AO367" s="366"/>
      <c r="AP367" s="369" t="s">
        <v>233</v>
      </c>
      <c r="AQ367" s="481"/>
      <c r="AR367" s="372"/>
      <c r="AS367" s="653" t="s">
        <v>7472</v>
      </c>
      <c r="AT367" s="353"/>
      <c r="AU367" s="382">
        <v>0.0</v>
      </c>
      <c r="AV367" s="657">
        <v>100.0</v>
      </c>
      <c r="AW367" s="382">
        <v>0.0</v>
      </c>
      <c r="AX367" s="658">
        <v>100.0</v>
      </c>
      <c r="AY367" s="393" t="s">
        <v>3049</v>
      </c>
    </row>
    <row r="368">
      <c r="A368" s="554" t="s">
        <v>7115</v>
      </c>
      <c r="B368" s="480" t="s">
        <v>5132</v>
      </c>
      <c r="C368" s="433">
        <v>46176.0</v>
      </c>
      <c r="D368" s="434" t="s">
        <v>8807</v>
      </c>
      <c r="E368" s="363" t="s">
        <v>8808</v>
      </c>
      <c r="F368" s="367"/>
      <c r="G368" s="365"/>
      <c r="H368" s="368"/>
      <c r="I368" s="655"/>
      <c r="J368" s="365"/>
      <c r="K368" s="366"/>
      <c r="L368" s="367"/>
      <c r="M368" s="365"/>
      <c r="N368" s="368"/>
      <c r="O368" s="655"/>
      <c r="P368" s="365"/>
      <c r="Q368" s="366"/>
      <c r="R368" s="367"/>
      <c r="S368" s="365"/>
      <c r="T368" s="368"/>
      <c r="U368" s="655"/>
      <c r="V368" s="365"/>
      <c r="W368" s="366"/>
      <c r="X368" s="364"/>
      <c r="Y368" s="365"/>
      <c r="Z368" s="368"/>
      <c r="AA368" s="655"/>
      <c r="AB368" s="365"/>
      <c r="AC368" s="366"/>
      <c r="AD368" s="364"/>
      <c r="AE368" s="365"/>
      <c r="AF368" s="368"/>
      <c r="AG368" s="655"/>
      <c r="AH368" s="365"/>
      <c r="AI368" s="366"/>
      <c r="AJ368" s="364"/>
      <c r="AK368" s="365"/>
      <c r="AL368" s="368"/>
      <c r="AM368" s="655"/>
      <c r="AN368" s="365"/>
      <c r="AO368" s="366"/>
      <c r="AP368" s="369" t="s">
        <v>264</v>
      </c>
      <c r="AQ368" s="481"/>
      <c r="AR368" s="372"/>
      <c r="AS368" s="653" t="s">
        <v>7472</v>
      </c>
      <c r="AT368" s="353"/>
      <c r="AU368" s="382">
        <v>0.0</v>
      </c>
      <c r="AV368" s="657">
        <v>100.0</v>
      </c>
      <c r="AW368" s="382">
        <v>0.0</v>
      </c>
      <c r="AX368" s="658">
        <v>100.0</v>
      </c>
      <c r="AY368" s="393" t="s">
        <v>3049</v>
      </c>
    </row>
    <row r="369">
      <c r="A369" s="554" t="s">
        <v>7115</v>
      </c>
      <c r="B369" s="480" t="s">
        <v>5132</v>
      </c>
      <c r="C369" s="433">
        <v>46176.0</v>
      </c>
      <c r="D369" s="434" t="s">
        <v>8809</v>
      </c>
      <c r="E369" s="363" t="s">
        <v>8810</v>
      </c>
      <c r="F369" s="367"/>
      <c r="G369" s="365"/>
      <c r="H369" s="368"/>
      <c r="I369" s="655"/>
      <c r="J369" s="365"/>
      <c r="K369" s="366"/>
      <c r="L369" s="367"/>
      <c r="M369" s="365"/>
      <c r="N369" s="368"/>
      <c r="O369" s="655"/>
      <c r="P369" s="365"/>
      <c r="Q369" s="366"/>
      <c r="R369" s="367"/>
      <c r="S369" s="365"/>
      <c r="T369" s="368"/>
      <c r="U369" s="655"/>
      <c r="V369" s="365"/>
      <c r="W369" s="366"/>
      <c r="X369" s="364"/>
      <c r="Y369" s="365"/>
      <c r="Z369" s="368"/>
      <c r="AA369" s="655"/>
      <c r="AB369" s="365"/>
      <c r="AC369" s="366"/>
      <c r="AD369" s="364"/>
      <c r="AE369" s="365"/>
      <c r="AF369" s="368"/>
      <c r="AG369" s="655"/>
      <c r="AH369" s="365"/>
      <c r="AI369" s="366"/>
      <c r="AJ369" s="364"/>
      <c r="AK369" s="365"/>
      <c r="AL369" s="368"/>
      <c r="AM369" s="655"/>
      <c r="AN369" s="365"/>
      <c r="AO369" s="366"/>
      <c r="AP369" s="369" t="s">
        <v>264</v>
      </c>
      <c r="AQ369" s="481"/>
      <c r="AR369" s="372"/>
      <c r="AS369" s="653" t="s">
        <v>7472</v>
      </c>
      <c r="AT369" s="353"/>
      <c r="AU369" s="382">
        <v>0.0</v>
      </c>
      <c r="AV369" s="657">
        <v>100.0</v>
      </c>
      <c r="AW369" s="382">
        <v>0.0</v>
      </c>
      <c r="AX369" s="658">
        <v>100.0</v>
      </c>
      <c r="AY369" s="393" t="s">
        <v>3049</v>
      </c>
    </row>
    <row r="370">
      <c r="A370" s="554" t="s">
        <v>7115</v>
      </c>
      <c r="B370" s="480" t="s">
        <v>5132</v>
      </c>
      <c r="C370" s="433">
        <v>46176.0</v>
      </c>
      <c r="D370" s="434" t="s">
        <v>8811</v>
      </c>
      <c r="E370" s="363" t="s">
        <v>8812</v>
      </c>
      <c r="F370" s="367"/>
      <c r="G370" s="365"/>
      <c r="H370" s="368"/>
      <c r="I370" s="655"/>
      <c r="J370" s="365"/>
      <c r="K370" s="366"/>
      <c r="L370" s="367"/>
      <c r="M370" s="365"/>
      <c r="N370" s="368"/>
      <c r="O370" s="655"/>
      <c r="P370" s="365"/>
      <c r="Q370" s="366"/>
      <c r="R370" s="367"/>
      <c r="S370" s="365"/>
      <c r="T370" s="368"/>
      <c r="U370" s="655"/>
      <c r="V370" s="365"/>
      <c r="W370" s="366"/>
      <c r="X370" s="364"/>
      <c r="Y370" s="365"/>
      <c r="Z370" s="368"/>
      <c r="AA370" s="655"/>
      <c r="AB370" s="365"/>
      <c r="AC370" s="366"/>
      <c r="AD370" s="364"/>
      <c r="AE370" s="365"/>
      <c r="AF370" s="368"/>
      <c r="AG370" s="655"/>
      <c r="AH370" s="365"/>
      <c r="AI370" s="366"/>
      <c r="AJ370" s="364"/>
      <c r="AK370" s="365"/>
      <c r="AL370" s="368"/>
      <c r="AM370" s="655"/>
      <c r="AN370" s="365"/>
      <c r="AO370" s="366"/>
      <c r="AP370" s="369" t="s">
        <v>2720</v>
      </c>
      <c r="AQ370" s="481"/>
      <c r="AR370" s="372"/>
      <c r="AS370" s="653" t="s">
        <v>7472</v>
      </c>
      <c r="AT370" s="353"/>
      <c r="AU370" s="382">
        <v>0.0</v>
      </c>
      <c r="AV370" s="657">
        <v>100.0</v>
      </c>
      <c r="AW370" s="382">
        <v>0.0</v>
      </c>
      <c r="AX370" s="658">
        <v>100.0</v>
      </c>
      <c r="AY370" s="393" t="s">
        <v>3049</v>
      </c>
    </row>
    <row r="371">
      <c r="A371" s="554" t="s">
        <v>7115</v>
      </c>
      <c r="B371" s="480" t="s">
        <v>5132</v>
      </c>
      <c r="C371" s="433">
        <v>46176.0</v>
      </c>
      <c r="D371" s="434" t="s">
        <v>8813</v>
      </c>
      <c r="E371" s="363" t="s">
        <v>8814</v>
      </c>
      <c r="F371" s="367"/>
      <c r="G371" s="365"/>
      <c r="H371" s="368"/>
      <c r="I371" s="655"/>
      <c r="J371" s="365"/>
      <c r="K371" s="366"/>
      <c r="L371" s="367"/>
      <c r="M371" s="365"/>
      <c r="N371" s="368"/>
      <c r="O371" s="655"/>
      <c r="P371" s="365"/>
      <c r="Q371" s="366"/>
      <c r="R371" s="367"/>
      <c r="S371" s="365"/>
      <c r="T371" s="368"/>
      <c r="U371" s="655"/>
      <c r="V371" s="365"/>
      <c r="W371" s="366"/>
      <c r="X371" s="364"/>
      <c r="Y371" s="365"/>
      <c r="Z371" s="368"/>
      <c r="AA371" s="655"/>
      <c r="AB371" s="365"/>
      <c r="AC371" s="366"/>
      <c r="AD371" s="364"/>
      <c r="AE371" s="365"/>
      <c r="AF371" s="368"/>
      <c r="AG371" s="655"/>
      <c r="AH371" s="365"/>
      <c r="AI371" s="366"/>
      <c r="AJ371" s="364"/>
      <c r="AK371" s="365"/>
      <c r="AL371" s="368"/>
      <c r="AM371" s="655"/>
      <c r="AN371" s="365"/>
      <c r="AO371" s="366"/>
      <c r="AP371" s="369" t="s">
        <v>2720</v>
      </c>
      <c r="AQ371" s="481"/>
      <c r="AR371" s="372"/>
      <c r="AS371" s="653" t="s">
        <v>7472</v>
      </c>
      <c r="AT371" s="353"/>
      <c r="AU371" s="382">
        <v>0.0</v>
      </c>
      <c r="AV371" s="657">
        <v>100.0</v>
      </c>
      <c r="AW371" s="382">
        <v>0.0</v>
      </c>
      <c r="AX371" s="658">
        <v>100.0</v>
      </c>
      <c r="AY371" s="393" t="s">
        <v>3049</v>
      </c>
    </row>
    <row r="372">
      <c r="A372" s="554" t="s">
        <v>7115</v>
      </c>
      <c r="B372" s="480" t="s">
        <v>5132</v>
      </c>
      <c r="C372" s="433">
        <v>46176.0</v>
      </c>
      <c r="D372" s="434" t="s">
        <v>8815</v>
      </c>
      <c r="E372" s="363" t="s">
        <v>8816</v>
      </c>
      <c r="F372" s="367"/>
      <c r="G372" s="365"/>
      <c r="H372" s="368"/>
      <c r="I372" s="655"/>
      <c r="J372" s="365"/>
      <c r="K372" s="366"/>
      <c r="L372" s="367"/>
      <c r="M372" s="365"/>
      <c r="N372" s="368"/>
      <c r="O372" s="655"/>
      <c r="P372" s="365"/>
      <c r="Q372" s="366"/>
      <c r="R372" s="367"/>
      <c r="S372" s="365"/>
      <c r="T372" s="368"/>
      <c r="U372" s="655"/>
      <c r="V372" s="365"/>
      <c r="W372" s="366"/>
      <c r="X372" s="364"/>
      <c r="Y372" s="365"/>
      <c r="Z372" s="368"/>
      <c r="AA372" s="655"/>
      <c r="AB372" s="365"/>
      <c r="AC372" s="366"/>
      <c r="AD372" s="364"/>
      <c r="AE372" s="365"/>
      <c r="AF372" s="368"/>
      <c r="AG372" s="655"/>
      <c r="AH372" s="365"/>
      <c r="AI372" s="366"/>
      <c r="AJ372" s="364"/>
      <c r="AK372" s="365"/>
      <c r="AL372" s="368"/>
      <c r="AM372" s="655"/>
      <c r="AN372" s="365"/>
      <c r="AO372" s="366"/>
      <c r="AP372" s="369" t="s">
        <v>497</v>
      </c>
      <c r="AQ372" s="481"/>
      <c r="AR372" s="372"/>
      <c r="AS372" s="653" t="s">
        <v>7472</v>
      </c>
      <c r="AT372" s="353"/>
      <c r="AU372" s="382">
        <v>0.0</v>
      </c>
      <c r="AV372" s="657">
        <v>100.0</v>
      </c>
      <c r="AW372" s="382">
        <v>0.0</v>
      </c>
      <c r="AX372" s="658">
        <v>100.0</v>
      </c>
      <c r="AY372" s="393" t="s">
        <v>3049</v>
      </c>
    </row>
    <row r="373">
      <c r="A373" s="554" t="s">
        <v>7115</v>
      </c>
      <c r="B373" s="480" t="s">
        <v>5132</v>
      </c>
      <c r="C373" s="433">
        <v>46176.0</v>
      </c>
      <c r="D373" s="434" t="s">
        <v>8817</v>
      </c>
      <c r="E373" s="363" t="s">
        <v>8818</v>
      </c>
      <c r="F373" s="367"/>
      <c r="G373" s="365"/>
      <c r="H373" s="368"/>
      <c r="I373" s="655"/>
      <c r="J373" s="365"/>
      <c r="K373" s="366"/>
      <c r="L373" s="367"/>
      <c r="M373" s="365"/>
      <c r="N373" s="368"/>
      <c r="O373" s="655"/>
      <c r="P373" s="365"/>
      <c r="Q373" s="366"/>
      <c r="R373" s="367"/>
      <c r="S373" s="365"/>
      <c r="T373" s="368"/>
      <c r="U373" s="655"/>
      <c r="V373" s="365"/>
      <c r="W373" s="366"/>
      <c r="X373" s="364"/>
      <c r="Y373" s="365"/>
      <c r="Z373" s="368"/>
      <c r="AA373" s="655"/>
      <c r="AB373" s="365"/>
      <c r="AC373" s="366"/>
      <c r="AD373" s="364"/>
      <c r="AE373" s="365"/>
      <c r="AF373" s="368"/>
      <c r="AG373" s="655"/>
      <c r="AH373" s="365"/>
      <c r="AI373" s="366"/>
      <c r="AJ373" s="364"/>
      <c r="AK373" s="365"/>
      <c r="AL373" s="368"/>
      <c r="AM373" s="655"/>
      <c r="AN373" s="365"/>
      <c r="AO373" s="366"/>
      <c r="AP373" s="369" t="s">
        <v>497</v>
      </c>
      <c r="AQ373" s="481"/>
      <c r="AR373" s="372"/>
      <c r="AS373" s="653" t="s">
        <v>7472</v>
      </c>
      <c r="AT373" s="353"/>
      <c r="AU373" s="382">
        <v>0.0</v>
      </c>
      <c r="AV373" s="657">
        <v>100.0</v>
      </c>
      <c r="AW373" s="382">
        <v>0.0</v>
      </c>
      <c r="AX373" s="658">
        <v>100.0</v>
      </c>
      <c r="AY373" s="393" t="s">
        <v>3049</v>
      </c>
    </row>
    <row r="374">
      <c r="A374" s="554" t="s">
        <v>7115</v>
      </c>
      <c r="B374" s="480" t="s">
        <v>5132</v>
      </c>
      <c r="C374" s="433">
        <v>46176.0</v>
      </c>
      <c r="D374" s="434" t="s">
        <v>8819</v>
      </c>
      <c r="E374" s="363" t="s">
        <v>8820</v>
      </c>
      <c r="F374" s="367"/>
      <c r="G374" s="365"/>
      <c r="H374" s="368"/>
      <c r="I374" s="655"/>
      <c r="J374" s="365"/>
      <c r="K374" s="366"/>
      <c r="L374" s="367"/>
      <c r="M374" s="365"/>
      <c r="N374" s="368"/>
      <c r="O374" s="655"/>
      <c r="P374" s="365"/>
      <c r="Q374" s="366"/>
      <c r="R374" s="367"/>
      <c r="S374" s="365"/>
      <c r="T374" s="368"/>
      <c r="U374" s="655"/>
      <c r="V374" s="365"/>
      <c r="W374" s="366"/>
      <c r="X374" s="364"/>
      <c r="Y374" s="365"/>
      <c r="Z374" s="368"/>
      <c r="AA374" s="655"/>
      <c r="AB374" s="365"/>
      <c r="AC374" s="366"/>
      <c r="AD374" s="364"/>
      <c r="AE374" s="365"/>
      <c r="AF374" s="368"/>
      <c r="AG374" s="655"/>
      <c r="AH374" s="365"/>
      <c r="AI374" s="366"/>
      <c r="AJ374" s="364"/>
      <c r="AK374" s="365"/>
      <c r="AL374" s="368"/>
      <c r="AM374" s="655"/>
      <c r="AN374" s="365"/>
      <c r="AO374" s="366"/>
      <c r="AP374" s="369" t="s">
        <v>1479</v>
      </c>
      <c r="AQ374" s="481"/>
      <c r="AR374" s="372"/>
      <c r="AS374" s="653" t="s">
        <v>7472</v>
      </c>
      <c r="AT374" s="353"/>
      <c r="AU374" s="382">
        <v>0.0</v>
      </c>
      <c r="AV374" s="657">
        <v>100.0</v>
      </c>
      <c r="AW374" s="382">
        <v>0.0</v>
      </c>
      <c r="AX374" s="658">
        <v>100.0</v>
      </c>
      <c r="AY374" s="393" t="s">
        <v>3049</v>
      </c>
    </row>
    <row r="375">
      <c r="A375" s="554" t="s">
        <v>7115</v>
      </c>
      <c r="B375" s="480" t="s">
        <v>5132</v>
      </c>
      <c r="C375" s="433">
        <v>46176.0</v>
      </c>
      <c r="D375" s="434" t="s">
        <v>8821</v>
      </c>
      <c r="E375" s="363" t="s">
        <v>8822</v>
      </c>
      <c r="F375" s="367"/>
      <c r="G375" s="365">
        <v>1.0</v>
      </c>
      <c r="H375" s="368"/>
      <c r="I375" s="655"/>
      <c r="J375" s="365"/>
      <c r="K375" s="366"/>
      <c r="L375" s="367"/>
      <c r="M375" s="365"/>
      <c r="N375" s="368"/>
      <c r="O375" s="655"/>
      <c r="P375" s="365"/>
      <c r="Q375" s="366"/>
      <c r="R375" s="367"/>
      <c r="S375" s="365"/>
      <c r="T375" s="368"/>
      <c r="U375" s="655"/>
      <c r="V375" s="365"/>
      <c r="W375" s="366"/>
      <c r="X375" s="364"/>
      <c r="Y375" s="365"/>
      <c r="Z375" s="368"/>
      <c r="AA375" s="655"/>
      <c r="AB375" s="365"/>
      <c r="AC375" s="366"/>
      <c r="AD375" s="364"/>
      <c r="AE375" s="365"/>
      <c r="AF375" s="368"/>
      <c r="AG375" s="655"/>
      <c r="AH375" s="365"/>
      <c r="AI375" s="366"/>
      <c r="AJ375" s="364"/>
      <c r="AK375" s="365"/>
      <c r="AL375" s="368"/>
      <c r="AM375" s="655"/>
      <c r="AN375" s="365"/>
      <c r="AO375" s="366"/>
      <c r="AP375" s="369" t="s">
        <v>1479</v>
      </c>
      <c r="AQ375" s="481"/>
      <c r="AR375" s="380" t="s">
        <v>8823</v>
      </c>
      <c r="AS375" s="653" t="s">
        <v>7472</v>
      </c>
      <c r="AT375" s="353"/>
      <c r="AU375" s="382">
        <v>3.0</v>
      </c>
      <c r="AV375" s="657">
        <v>97.0</v>
      </c>
      <c r="AW375" s="382">
        <v>0.0</v>
      </c>
      <c r="AX375" s="658">
        <v>100.0</v>
      </c>
      <c r="AY375" s="393" t="s">
        <v>3049</v>
      </c>
    </row>
    <row r="376">
      <c r="A376" s="554" t="s">
        <v>7115</v>
      </c>
      <c r="B376" s="480" t="s">
        <v>5132</v>
      </c>
      <c r="C376" s="433">
        <v>46176.0</v>
      </c>
      <c r="D376" s="434" t="s">
        <v>8824</v>
      </c>
      <c r="E376" s="363" t="s">
        <v>8825</v>
      </c>
      <c r="F376" s="367"/>
      <c r="G376" s="365"/>
      <c r="H376" s="368"/>
      <c r="I376" s="655"/>
      <c r="J376" s="365"/>
      <c r="K376" s="366"/>
      <c r="L376" s="367"/>
      <c r="M376" s="365"/>
      <c r="N376" s="368"/>
      <c r="O376" s="655"/>
      <c r="P376" s="365"/>
      <c r="Q376" s="366"/>
      <c r="R376" s="367"/>
      <c r="S376" s="365"/>
      <c r="T376" s="368"/>
      <c r="U376" s="655"/>
      <c r="V376" s="365"/>
      <c r="W376" s="366"/>
      <c r="X376" s="364"/>
      <c r="Y376" s="365"/>
      <c r="Z376" s="368"/>
      <c r="AA376" s="655"/>
      <c r="AB376" s="365"/>
      <c r="AC376" s="366"/>
      <c r="AD376" s="364"/>
      <c r="AE376" s="365"/>
      <c r="AF376" s="368"/>
      <c r="AG376" s="655"/>
      <c r="AH376" s="365"/>
      <c r="AI376" s="366"/>
      <c r="AJ376" s="364"/>
      <c r="AK376" s="365"/>
      <c r="AL376" s="368"/>
      <c r="AM376" s="655"/>
      <c r="AN376" s="365"/>
      <c r="AO376" s="366"/>
      <c r="AP376" s="369" t="s">
        <v>568</v>
      </c>
      <c r="AQ376" s="481"/>
      <c r="AR376" s="372"/>
      <c r="AS376" s="653" t="s">
        <v>7472</v>
      </c>
      <c r="AT376" s="353"/>
      <c r="AU376" s="382">
        <v>0.0</v>
      </c>
      <c r="AV376" s="657">
        <v>100.0</v>
      </c>
      <c r="AW376" s="382">
        <v>0.0</v>
      </c>
      <c r="AX376" s="658">
        <v>100.0</v>
      </c>
      <c r="AY376" s="393" t="s">
        <v>3049</v>
      </c>
    </row>
    <row r="377">
      <c r="A377" s="554" t="s">
        <v>7115</v>
      </c>
      <c r="B377" s="480" t="s">
        <v>5132</v>
      </c>
      <c r="C377" s="433">
        <v>46176.0</v>
      </c>
      <c r="D377" s="434" t="s">
        <v>8826</v>
      </c>
      <c r="E377" s="363" t="s">
        <v>8827</v>
      </c>
      <c r="F377" s="367"/>
      <c r="G377" s="365"/>
      <c r="H377" s="368"/>
      <c r="I377" s="655"/>
      <c r="J377" s="365"/>
      <c r="K377" s="366"/>
      <c r="L377" s="367"/>
      <c r="M377" s="365"/>
      <c r="N377" s="368"/>
      <c r="O377" s="655"/>
      <c r="P377" s="365"/>
      <c r="Q377" s="366"/>
      <c r="R377" s="367"/>
      <c r="S377" s="365"/>
      <c r="T377" s="368"/>
      <c r="U377" s="655"/>
      <c r="V377" s="365"/>
      <c r="W377" s="366"/>
      <c r="X377" s="364"/>
      <c r="Y377" s="365"/>
      <c r="Z377" s="368"/>
      <c r="AA377" s="655"/>
      <c r="AB377" s="365"/>
      <c r="AC377" s="366"/>
      <c r="AD377" s="364"/>
      <c r="AE377" s="365"/>
      <c r="AF377" s="368"/>
      <c r="AG377" s="655"/>
      <c r="AH377" s="365"/>
      <c r="AI377" s="366"/>
      <c r="AJ377" s="364"/>
      <c r="AK377" s="365"/>
      <c r="AL377" s="368"/>
      <c r="AM377" s="655"/>
      <c r="AN377" s="365"/>
      <c r="AO377" s="366"/>
      <c r="AP377" s="369" t="s">
        <v>568</v>
      </c>
      <c r="AQ377" s="481"/>
      <c r="AR377" s="380"/>
      <c r="AS377" s="653" t="s">
        <v>7472</v>
      </c>
      <c r="AT377" s="353"/>
      <c r="AU377" s="382">
        <v>0.0</v>
      </c>
      <c r="AV377" s="657">
        <v>100.0</v>
      </c>
      <c r="AW377" s="382">
        <v>0.0</v>
      </c>
      <c r="AX377" s="658">
        <v>100.0</v>
      </c>
      <c r="AY377" s="393" t="s">
        <v>3049</v>
      </c>
    </row>
    <row r="378">
      <c r="A378" s="554" t="s">
        <v>7115</v>
      </c>
      <c r="B378" s="480" t="s">
        <v>5132</v>
      </c>
      <c r="C378" s="433">
        <v>46176.0</v>
      </c>
      <c r="D378" s="434" t="s">
        <v>8828</v>
      </c>
      <c r="E378" s="363" t="s">
        <v>8829</v>
      </c>
      <c r="F378" s="367"/>
      <c r="G378" s="365"/>
      <c r="H378" s="368"/>
      <c r="I378" s="655"/>
      <c r="J378" s="365"/>
      <c r="K378" s="366"/>
      <c r="L378" s="367"/>
      <c r="M378" s="365"/>
      <c r="N378" s="368"/>
      <c r="O378" s="655"/>
      <c r="P378" s="365"/>
      <c r="Q378" s="366"/>
      <c r="R378" s="367"/>
      <c r="S378" s="365"/>
      <c r="T378" s="368"/>
      <c r="U378" s="655"/>
      <c r="V378" s="365"/>
      <c r="W378" s="366"/>
      <c r="X378" s="364"/>
      <c r="Y378" s="365"/>
      <c r="Z378" s="368"/>
      <c r="AA378" s="655"/>
      <c r="AB378" s="365"/>
      <c r="AC378" s="366"/>
      <c r="AD378" s="364"/>
      <c r="AE378" s="365"/>
      <c r="AF378" s="368"/>
      <c r="AG378" s="655"/>
      <c r="AH378" s="365"/>
      <c r="AI378" s="366"/>
      <c r="AJ378" s="364"/>
      <c r="AK378" s="365"/>
      <c r="AL378" s="368"/>
      <c r="AM378" s="655"/>
      <c r="AN378" s="365"/>
      <c r="AO378" s="366"/>
      <c r="AP378" s="369" t="s">
        <v>323</v>
      </c>
      <c r="AQ378" s="506"/>
      <c r="AR378" s="372"/>
      <c r="AS378" s="653" t="s">
        <v>7472</v>
      </c>
      <c r="AT378" s="353"/>
      <c r="AU378" s="382">
        <v>0.0</v>
      </c>
      <c r="AV378" s="657">
        <v>100.0</v>
      </c>
      <c r="AW378" s="382">
        <v>0.0</v>
      </c>
      <c r="AX378" s="658">
        <v>100.0</v>
      </c>
      <c r="AY378" s="393" t="s">
        <v>3049</v>
      </c>
    </row>
    <row r="379">
      <c r="A379" s="554" t="s">
        <v>7115</v>
      </c>
      <c r="B379" s="480" t="s">
        <v>5132</v>
      </c>
      <c r="C379" s="433">
        <v>46176.0</v>
      </c>
      <c r="D379" s="434" t="s">
        <v>8830</v>
      </c>
      <c r="E379" s="363" t="s">
        <v>8831</v>
      </c>
      <c r="F379" s="367"/>
      <c r="G379" s="365"/>
      <c r="H379" s="368"/>
      <c r="I379" s="655"/>
      <c r="J379" s="365"/>
      <c r="K379" s="366"/>
      <c r="L379" s="367"/>
      <c r="M379" s="365"/>
      <c r="N379" s="368"/>
      <c r="O379" s="655"/>
      <c r="P379" s="365"/>
      <c r="Q379" s="366"/>
      <c r="R379" s="367"/>
      <c r="S379" s="365"/>
      <c r="T379" s="368"/>
      <c r="U379" s="655"/>
      <c r="V379" s="365"/>
      <c r="W379" s="366"/>
      <c r="X379" s="364"/>
      <c r="Y379" s="365"/>
      <c r="Z379" s="368"/>
      <c r="AA379" s="655"/>
      <c r="AB379" s="365"/>
      <c r="AC379" s="366"/>
      <c r="AD379" s="364"/>
      <c r="AE379" s="365"/>
      <c r="AF379" s="368"/>
      <c r="AG379" s="655"/>
      <c r="AH379" s="365"/>
      <c r="AI379" s="366"/>
      <c r="AJ379" s="364"/>
      <c r="AK379" s="365"/>
      <c r="AL379" s="368"/>
      <c r="AM379" s="655"/>
      <c r="AN379" s="365"/>
      <c r="AO379" s="366"/>
      <c r="AP379" s="369" t="s">
        <v>323</v>
      </c>
      <c r="AQ379" s="481"/>
      <c r="AR379" s="372"/>
      <c r="AS379" s="653" t="s">
        <v>7472</v>
      </c>
      <c r="AT379" s="353"/>
      <c r="AU379" s="382">
        <v>0.0</v>
      </c>
      <c r="AV379" s="657">
        <v>100.0</v>
      </c>
      <c r="AW379" s="382">
        <v>0.0</v>
      </c>
      <c r="AX379" s="658">
        <v>100.0</v>
      </c>
      <c r="AY379" s="393" t="s">
        <v>3049</v>
      </c>
    </row>
    <row r="380">
      <c r="A380" s="554" t="s">
        <v>7115</v>
      </c>
      <c r="B380" s="480" t="s">
        <v>5132</v>
      </c>
      <c r="C380" s="433">
        <v>46176.0</v>
      </c>
      <c r="D380" s="434" t="s">
        <v>8832</v>
      </c>
      <c r="E380" s="363" t="s">
        <v>8833</v>
      </c>
      <c r="F380" s="367"/>
      <c r="G380" s="365"/>
      <c r="H380" s="368"/>
      <c r="I380" s="655"/>
      <c r="J380" s="365"/>
      <c r="K380" s="366"/>
      <c r="L380" s="367"/>
      <c r="M380" s="365"/>
      <c r="N380" s="368"/>
      <c r="O380" s="655"/>
      <c r="P380" s="365"/>
      <c r="Q380" s="366"/>
      <c r="R380" s="367"/>
      <c r="S380" s="365"/>
      <c r="T380" s="368"/>
      <c r="U380" s="655"/>
      <c r="V380" s="365"/>
      <c r="W380" s="366"/>
      <c r="X380" s="364"/>
      <c r="Y380" s="365"/>
      <c r="Z380" s="368"/>
      <c r="AA380" s="655"/>
      <c r="AB380" s="365"/>
      <c r="AC380" s="366"/>
      <c r="AD380" s="364"/>
      <c r="AE380" s="365"/>
      <c r="AF380" s="368"/>
      <c r="AG380" s="655"/>
      <c r="AH380" s="365"/>
      <c r="AI380" s="366"/>
      <c r="AJ380" s="364"/>
      <c r="AK380" s="365"/>
      <c r="AL380" s="368"/>
      <c r="AM380" s="655"/>
      <c r="AN380" s="365"/>
      <c r="AO380" s="366"/>
      <c r="AP380" s="369" t="s">
        <v>1443</v>
      </c>
      <c r="AQ380" s="481"/>
      <c r="AR380" s="372"/>
      <c r="AS380" s="653" t="s">
        <v>7472</v>
      </c>
      <c r="AT380" s="353"/>
      <c r="AU380" s="382">
        <v>0.0</v>
      </c>
      <c r="AV380" s="657">
        <v>100.0</v>
      </c>
      <c r="AW380" s="382">
        <v>0.0</v>
      </c>
      <c r="AX380" s="658">
        <v>100.0</v>
      </c>
      <c r="AY380" s="393" t="s">
        <v>3049</v>
      </c>
    </row>
    <row r="381">
      <c r="A381" s="554" t="s">
        <v>7115</v>
      </c>
      <c r="B381" s="480" t="s">
        <v>5132</v>
      </c>
      <c r="C381" s="433">
        <v>46176.0</v>
      </c>
      <c r="D381" s="434" t="s">
        <v>8834</v>
      </c>
      <c r="E381" s="363" t="s">
        <v>8835</v>
      </c>
      <c r="F381" s="367"/>
      <c r="G381" s="365"/>
      <c r="H381" s="368"/>
      <c r="I381" s="655"/>
      <c r="J381" s="365"/>
      <c r="K381" s="366"/>
      <c r="L381" s="367"/>
      <c r="M381" s="365"/>
      <c r="N381" s="368"/>
      <c r="O381" s="655"/>
      <c r="P381" s="365"/>
      <c r="Q381" s="366"/>
      <c r="R381" s="367"/>
      <c r="S381" s="365"/>
      <c r="T381" s="368"/>
      <c r="U381" s="655"/>
      <c r="V381" s="365"/>
      <c r="W381" s="366"/>
      <c r="X381" s="364"/>
      <c r="Y381" s="365"/>
      <c r="Z381" s="368"/>
      <c r="AA381" s="655"/>
      <c r="AB381" s="365"/>
      <c r="AC381" s="366"/>
      <c r="AD381" s="364"/>
      <c r="AE381" s="365"/>
      <c r="AF381" s="368"/>
      <c r="AG381" s="655"/>
      <c r="AH381" s="365"/>
      <c r="AI381" s="366"/>
      <c r="AJ381" s="364"/>
      <c r="AK381" s="365"/>
      <c r="AL381" s="368"/>
      <c r="AM381" s="655"/>
      <c r="AN381" s="365"/>
      <c r="AO381" s="366"/>
      <c r="AP381" s="369" t="s">
        <v>1443</v>
      </c>
      <c r="AQ381" s="506"/>
      <c r="AR381" s="372"/>
      <c r="AS381" s="653" t="s">
        <v>7472</v>
      </c>
      <c r="AT381" s="353"/>
      <c r="AU381" s="382">
        <v>0.0</v>
      </c>
      <c r="AV381" s="657">
        <v>100.0</v>
      </c>
      <c r="AW381" s="382">
        <v>0.0</v>
      </c>
      <c r="AX381" s="658">
        <v>100.0</v>
      </c>
      <c r="AY381" s="393" t="s">
        <v>3049</v>
      </c>
    </row>
    <row r="382">
      <c r="A382" s="554" t="s">
        <v>7115</v>
      </c>
      <c r="B382" s="480" t="s">
        <v>5132</v>
      </c>
      <c r="C382" s="433">
        <v>46176.0</v>
      </c>
      <c r="D382" s="434" t="s">
        <v>8836</v>
      </c>
      <c r="E382" s="363" t="s">
        <v>8837</v>
      </c>
      <c r="F382" s="367"/>
      <c r="G382" s="365"/>
      <c r="H382" s="368"/>
      <c r="I382" s="655"/>
      <c r="J382" s="365"/>
      <c r="K382" s="366"/>
      <c r="L382" s="367"/>
      <c r="M382" s="365"/>
      <c r="N382" s="368"/>
      <c r="O382" s="655"/>
      <c r="P382" s="365"/>
      <c r="Q382" s="366"/>
      <c r="R382" s="367"/>
      <c r="S382" s="365"/>
      <c r="T382" s="368"/>
      <c r="U382" s="655"/>
      <c r="V382" s="365"/>
      <c r="W382" s="366"/>
      <c r="X382" s="364"/>
      <c r="Y382" s="365"/>
      <c r="Z382" s="368"/>
      <c r="AA382" s="655"/>
      <c r="AB382" s="365"/>
      <c r="AC382" s="366"/>
      <c r="AD382" s="364"/>
      <c r="AE382" s="365"/>
      <c r="AF382" s="368"/>
      <c r="AG382" s="655"/>
      <c r="AH382" s="365"/>
      <c r="AI382" s="366"/>
      <c r="AJ382" s="364"/>
      <c r="AK382" s="365"/>
      <c r="AL382" s="368"/>
      <c r="AM382" s="655"/>
      <c r="AN382" s="365"/>
      <c r="AO382" s="366"/>
      <c r="AP382" s="369" t="s">
        <v>2944</v>
      </c>
      <c r="AQ382" s="481"/>
      <c r="AR382" s="372"/>
      <c r="AS382" s="653" t="s">
        <v>7472</v>
      </c>
      <c r="AT382" s="353"/>
      <c r="AU382" s="382">
        <v>0.0</v>
      </c>
      <c r="AV382" s="657">
        <v>100.0</v>
      </c>
      <c r="AW382" s="382">
        <v>0.0</v>
      </c>
      <c r="AX382" s="658">
        <v>100.0</v>
      </c>
      <c r="AY382" s="393" t="s">
        <v>3049</v>
      </c>
    </row>
    <row r="383">
      <c r="A383" s="554" t="s">
        <v>7115</v>
      </c>
      <c r="B383" s="480" t="s">
        <v>5132</v>
      </c>
      <c r="C383" s="433">
        <v>46176.0</v>
      </c>
      <c r="D383" s="434" t="s">
        <v>8838</v>
      </c>
      <c r="E383" s="363" t="s">
        <v>8839</v>
      </c>
      <c r="F383" s="367"/>
      <c r="G383" s="365"/>
      <c r="H383" s="368"/>
      <c r="I383" s="655"/>
      <c r="J383" s="365"/>
      <c r="K383" s="366"/>
      <c r="L383" s="367"/>
      <c r="M383" s="365"/>
      <c r="N383" s="368"/>
      <c r="O383" s="655"/>
      <c r="P383" s="365"/>
      <c r="Q383" s="366"/>
      <c r="R383" s="367"/>
      <c r="S383" s="365"/>
      <c r="T383" s="368"/>
      <c r="U383" s="655"/>
      <c r="V383" s="365"/>
      <c r="W383" s="366"/>
      <c r="X383" s="364"/>
      <c r="Y383" s="365"/>
      <c r="Z383" s="368"/>
      <c r="AA383" s="655"/>
      <c r="AB383" s="365"/>
      <c r="AC383" s="366"/>
      <c r="AD383" s="364"/>
      <c r="AE383" s="365"/>
      <c r="AF383" s="368"/>
      <c r="AG383" s="655"/>
      <c r="AH383" s="365"/>
      <c r="AI383" s="366"/>
      <c r="AJ383" s="364"/>
      <c r="AK383" s="365"/>
      <c r="AL383" s="368"/>
      <c r="AM383" s="655"/>
      <c r="AN383" s="365"/>
      <c r="AO383" s="366"/>
      <c r="AP383" s="369" t="s">
        <v>2944</v>
      </c>
      <c r="AQ383" s="481"/>
      <c r="AR383" s="372"/>
      <c r="AS383" s="653" t="s">
        <v>7472</v>
      </c>
      <c r="AT383" s="353"/>
      <c r="AU383" s="382">
        <v>0.0</v>
      </c>
      <c r="AV383" s="657">
        <v>100.0</v>
      </c>
      <c r="AW383" s="382">
        <v>0.0</v>
      </c>
      <c r="AX383" s="658">
        <v>100.0</v>
      </c>
      <c r="AY383" s="393" t="s">
        <v>3049</v>
      </c>
    </row>
    <row r="384">
      <c r="A384" s="554" t="s">
        <v>7115</v>
      </c>
      <c r="B384" s="480" t="s">
        <v>5132</v>
      </c>
      <c r="C384" s="433">
        <v>46176.0</v>
      </c>
      <c r="D384" s="434" t="s">
        <v>8840</v>
      </c>
      <c r="E384" s="363" t="s">
        <v>8841</v>
      </c>
      <c r="F384" s="367"/>
      <c r="G384" s="365"/>
      <c r="H384" s="368"/>
      <c r="I384" s="655"/>
      <c r="J384" s="365"/>
      <c r="K384" s="366"/>
      <c r="L384" s="367"/>
      <c r="M384" s="365"/>
      <c r="N384" s="368"/>
      <c r="O384" s="655"/>
      <c r="P384" s="365"/>
      <c r="Q384" s="366"/>
      <c r="R384" s="367"/>
      <c r="S384" s="365"/>
      <c r="T384" s="368"/>
      <c r="U384" s="655"/>
      <c r="V384" s="365"/>
      <c r="W384" s="366"/>
      <c r="X384" s="364"/>
      <c r="Y384" s="365"/>
      <c r="Z384" s="368"/>
      <c r="AA384" s="655"/>
      <c r="AB384" s="365"/>
      <c r="AC384" s="366"/>
      <c r="AD384" s="364"/>
      <c r="AE384" s="365"/>
      <c r="AF384" s="368"/>
      <c r="AG384" s="655"/>
      <c r="AH384" s="365"/>
      <c r="AI384" s="366"/>
      <c r="AJ384" s="364"/>
      <c r="AK384" s="365"/>
      <c r="AL384" s="368"/>
      <c r="AM384" s="655"/>
      <c r="AN384" s="365"/>
      <c r="AO384" s="366"/>
      <c r="AP384" s="369" t="s">
        <v>207</v>
      </c>
      <c r="AQ384" s="506"/>
      <c r="AR384" s="372"/>
      <c r="AS384" s="653" t="s">
        <v>7472</v>
      </c>
      <c r="AT384" s="353"/>
      <c r="AU384" s="382">
        <v>0.0</v>
      </c>
      <c r="AV384" s="657">
        <v>100.0</v>
      </c>
      <c r="AW384" s="382">
        <v>0.0</v>
      </c>
      <c r="AX384" s="658">
        <v>100.0</v>
      </c>
      <c r="AY384" s="393" t="s">
        <v>3049</v>
      </c>
    </row>
    <row r="385">
      <c r="A385" s="554" t="s">
        <v>7115</v>
      </c>
      <c r="B385" s="480" t="s">
        <v>5132</v>
      </c>
      <c r="C385" s="433">
        <v>46176.0</v>
      </c>
      <c r="D385" s="434" t="s">
        <v>8842</v>
      </c>
      <c r="E385" s="363" t="s">
        <v>8843</v>
      </c>
      <c r="F385" s="367"/>
      <c r="G385" s="365"/>
      <c r="H385" s="368"/>
      <c r="I385" s="655"/>
      <c r="J385" s="365"/>
      <c r="K385" s="366"/>
      <c r="L385" s="367"/>
      <c r="M385" s="365"/>
      <c r="N385" s="368"/>
      <c r="O385" s="655"/>
      <c r="P385" s="365"/>
      <c r="Q385" s="366"/>
      <c r="R385" s="367"/>
      <c r="S385" s="365"/>
      <c r="T385" s="368"/>
      <c r="U385" s="655"/>
      <c r="V385" s="365"/>
      <c r="W385" s="366"/>
      <c r="X385" s="364"/>
      <c r="Y385" s="365"/>
      <c r="Z385" s="368"/>
      <c r="AA385" s="655"/>
      <c r="AB385" s="365"/>
      <c r="AC385" s="366"/>
      <c r="AD385" s="364"/>
      <c r="AE385" s="365"/>
      <c r="AF385" s="368"/>
      <c r="AG385" s="655"/>
      <c r="AH385" s="365"/>
      <c r="AI385" s="366"/>
      <c r="AJ385" s="364"/>
      <c r="AK385" s="365"/>
      <c r="AL385" s="368"/>
      <c r="AM385" s="655"/>
      <c r="AN385" s="365"/>
      <c r="AO385" s="366"/>
      <c r="AP385" s="369" t="s">
        <v>207</v>
      </c>
      <c r="AQ385" s="506" t="s">
        <v>3010</v>
      </c>
      <c r="AR385" s="372"/>
      <c r="AS385" s="653" t="s">
        <v>7472</v>
      </c>
      <c r="AT385" s="353"/>
      <c r="AU385" s="382">
        <v>0.0</v>
      </c>
      <c r="AV385" s="657">
        <v>100.0</v>
      </c>
      <c r="AW385" s="382">
        <v>0.0</v>
      </c>
      <c r="AX385" s="658">
        <v>100.0</v>
      </c>
      <c r="AY385" s="393" t="s">
        <v>3049</v>
      </c>
    </row>
    <row r="386">
      <c r="A386" s="554" t="s">
        <v>7115</v>
      </c>
      <c r="B386" s="480" t="s">
        <v>5132</v>
      </c>
      <c r="C386" s="433">
        <v>46176.0</v>
      </c>
      <c r="D386" s="434" t="s">
        <v>8844</v>
      </c>
      <c r="E386" s="363" t="s">
        <v>8845</v>
      </c>
      <c r="F386" s="367"/>
      <c r="G386" s="365"/>
      <c r="H386" s="368"/>
      <c r="I386" s="655"/>
      <c r="J386" s="365"/>
      <c r="K386" s="366"/>
      <c r="L386" s="367"/>
      <c r="M386" s="365"/>
      <c r="N386" s="368"/>
      <c r="O386" s="655"/>
      <c r="P386" s="365"/>
      <c r="Q386" s="366"/>
      <c r="R386" s="367"/>
      <c r="S386" s="365"/>
      <c r="T386" s="368"/>
      <c r="U386" s="655"/>
      <c r="V386" s="365"/>
      <c r="W386" s="366"/>
      <c r="X386" s="364"/>
      <c r="Y386" s="365"/>
      <c r="Z386" s="368"/>
      <c r="AA386" s="655"/>
      <c r="AB386" s="365"/>
      <c r="AC386" s="366"/>
      <c r="AD386" s="364"/>
      <c r="AE386" s="365"/>
      <c r="AF386" s="368"/>
      <c r="AG386" s="655"/>
      <c r="AH386" s="365"/>
      <c r="AI386" s="366"/>
      <c r="AJ386" s="364"/>
      <c r="AK386" s="365"/>
      <c r="AL386" s="368"/>
      <c r="AM386" s="655"/>
      <c r="AN386" s="365"/>
      <c r="AO386" s="366"/>
      <c r="AP386" s="369" t="s">
        <v>470</v>
      </c>
      <c r="AQ386" s="506"/>
      <c r="AR386" s="372"/>
      <c r="AS386" s="653" t="s">
        <v>7472</v>
      </c>
      <c r="AT386" s="353"/>
      <c r="AU386" s="382">
        <v>0.0</v>
      </c>
      <c r="AV386" s="657">
        <v>100.0</v>
      </c>
      <c r="AW386" s="382">
        <v>0.0</v>
      </c>
      <c r="AX386" s="658">
        <v>100.0</v>
      </c>
      <c r="AY386" s="393" t="s">
        <v>3049</v>
      </c>
    </row>
    <row r="387">
      <c r="A387" s="554" t="s">
        <v>7115</v>
      </c>
      <c r="B387" s="480" t="s">
        <v>5132</v>
      </c>
      <c r="C387" s="433">
        <v>46176.0</v>
      </c>
      <c r="D387" s="434" t="s">
        <v>8846</v>
      </c>
      <c r="E387" s="363" t="s">
        <v>8847</v>
      </c>
      <c r="F387" s="367"/>
      <c r="G387" s="365"/>
      <c r="H387" s="368"/>
      <c r="I387" s="655"/>
      <c r="J387" s="365"/>
      <c r="K387" s="366"/>
      <c r="L387" s="367"/>
      <c r="M387" s="365"/>
      <c r="N387" s="368"/>
      <c r="O387" s="655"/>
      <c r="P387" s="365"/>
      <c r="Q387" s="366"/>
      <c r="R387" s="367"/>
      <c r="S387" s="365"/>
      <c r="T387" s="368"/>
      <c r="U387" s="655"/>
      <c r="V387" s="365"/>
      <c r="W387" s="366"/>
      <c r="X387" s="364"/>
      <c r="Y387" s="365"/>
      <c r="Z387" s="368"/>
      <c r="AA387" s="655"/>
      <c r="AB387" s="365"/>
      <c r="AC387" s="366"/>
      <c r="AD387" s="364"/>
      <c r="AE387" s="365"/>
      <c r="AF387" s="368"/>
      <c r="AG387" s="655"/>
      <c r="AH387" s="365"/>
      <c r="AI387" s="366"/>
      <c r="AJ387" s="364"/>
      <c r="AK387" s="365"/>
      <c r="AL387" s="368"/>
      <c r="AM387" s="655"/>
      <c r="AN387" s="365"/>
      <c r="AO387" s="366"/>
      <c r="AP387" s="369" t="s">
        <v>2611</v>
      </c>
      <c r="AQ387" s="510"/>
      <c r="AR387" s="372"/>
      <c r="AS387" s="653" t="s">
        <v>7472</v>
      </c>
      <c r="AT387" s="353"/>
      <c r="AU387" s="382">
        <v>0.0</v>
      </c>
      <c r="AV387" s="657">
        <v>100.0</v>
      </c>
      <c r="AW387" s="382">
        <v>0.0</v>
      </c>
      <c r="AX387" s="658">
        <v>100.0</v>
      </c>
      <c r="AY387" s="393" t="s">
        <v>3049</v>
      </c>
    </row>
    <row r="388">
      <c r="A388" s="554" t="s">
        <v>7115</v>
      </c>
      <c r="B388" s="480" t="s">
        <v>5132</v>
      </c>
      <c r="C388" s="433">
        <v>46176.0</v>
      </c>
      <c r="D388" s="434" t="s">
        <v>8848</v>
      </c>
      <c r="E388" s="363" t="s">
        <v>8849</v>
      </c>
      <c r="F388" s="367"/>
      <c r="G388" s="365"/>
      <c r="H388" s="368"/>
      <c r="I388" s="655"/>
      <c r="J388" s="365"/>
      <c r="K388" s="366"/>
      <c r="L388" s="367"/>
      <c r="M388" s="365"/>
      <c r="N388" s="368"/>
      <c r="O388" s="655"/>
      <c r="P388" s="365"/>
      <c r="Q388" s="366"/>
      <c r="R388" s="367"/>
      <c r="S388" s="365"/>
      <c r="T388" s="368"/>
      <c r="U388" s="655"/>
      <c r="V388" s="365"/>
      <c r="W388" s="366"/>
      <c r="X388" s="364"/>
      <c r="Y388" s="365"/>
      <c r="Z388" s="368"/>
      <c r="AA388" s="655"/>
      <c r="AB388" s="365"/>
      <c r="AC388" s="366"/>
      <c r="AD388" s="364"/>
      <c r="AE388" s="365"/>
      <c r="AF388" s="368"/>
      <c r="AG388" s="655"/>
      <c r="AH388" s="365"/>
      <c r="AI388" s="366"/>
      <c r="AJ388" s="364"/>
      <c r="AK388" s="365"/>
      <c r="AL388" s="368"/>
      <c r="AM388" s="655"/>
      <c r="AN388" s="365"/>
      <c r="AO388" s="366"/>
      <c r="AP388" s="369" t="s">
        <v>2611</v>
      </c>
      <c r="AQ388" s="506"/>
      <c r="AR388" s="372"/>
      <c r="AS388" s="653" t="s">
        <v>7472</v>
      </c>
      <c r="AT388" s="353"/>
      <c r="AU388" s="382">
        <v>0.0</v>
      </c>
      <c r="AV388" s="657">
        <v>100.0</v>
      </c>
      <c r="AW388" s="382">
        <v>0.0</v>
      </c>
      <c r="AX388" s="658">
        <v>100.0</v>
      </c>
      <c r="AY388" s="393" t="s">
        <v>3049</v>
      </c>
    </row>
    <row r="389">
      <c r="A389" s="554" t="s">
        <v>7115</v>
      </c>
      <c r="B389" s="480" t="s">
        <v>5132</v>
      </c>
      <c r="C389" s="433">
        <v>46176.0</v>
      </c>
      <c r="D389" s="434" t="s">
        <v>8850</v>
      </c>
      <c r="E389" s="363" t="s">
        <v>8851</v>
      </c>
      <c r="F389" s="367"/>
      <c r="G389" s="365"/>
      <c r="H389" s="368"/>
      <c r="I389" s="655"/>
      <c r="J389" s="365"/>
      <c r="K389" s="366"/>
      <c r="L389" s="367"/>
      <c r="M389" s="365"/>
      <c r="N389" s="368"/>
      <c r="O389" s="655"/>
      <c r="P389" s="365"/>
      <c r="Q389" s="366"/>
      <c r="R389" s="367"/>
      <c r="S389" s="365"/>
      <c r="T389" s="368"/>
      <c r="U389" s="655"/>
      <c r="V389" s="365"/>
      <c r="W389" s="366"/>
      <c r="X389" s="364"/>
      <c r="Y389" s="365"/>
      <c r="Z389" s="368"/>
      <c r="AA389" s="655"/>
      <c r="AB389" s="365"/>
      <c r="AC389" s="366"/>
      <c r="AD389" s="364"/>
      <c r="AE389" s="365"/>
      <c r="AF389" s="368"/>
      <c r="AG389" s="655"/>
      <c r="AH389" s="365"/>
      <c r="AI389" s="366"/>
      <c r="AJ389" s="364"/>
      <c r="AK389" s="365"/>
      <c r="AL389" s="368"/>
      <c r="AM389" s="655"/>
      <c r="AN389" s="365"/>
      <c r="AO389" s="366"/>
      <c r="AP389" s="369" t="s">
        <v>1929</v>
      </c>
      <c r="AQ389" s="481"/>
      <c r="AR389" s="372"/>
      <c r="AS389" s="653" t="s">
        <v>7472</v>
      </c>
      <c r="AT389" s="353"/>
      <c r="AU389" s="382">
        <v>0.0</v>
      </c>
      <c r="AV389" s="657">
        <v>100.0</v>
      </c>
      <c r="AW389" s="382">
        <v>0.0</v>
      </c>
      <c r="AX389" s="658">
        <v>100.0</v>
      </c>
      <c r="AY389" s="393" t="s">
        <v>3049</v>
      </c>
    </row>
    <row r="390">
      <c r="A390" s="554" t="s">
        <v>7115</v>
      </c>
      <c r="B390" s="480" t="s">
        <v>5132</v>
      </c>
      <c r="C390" s="433">
        <v>46176.0</v>
      </c>
      <c r="D390" s="434" t="s">
        <v>8852</v>
      </c>
      <c r="E390" s="363" t="s">
        <v>8853</v>
      </c>
      <c r="F390" s="367"/>
      <c r="G390" s="365"/>
      <c r="H390" s="368"/>
      <c r="I390" s="655"/>
      <c r="J390" s="365"/>
      <c r="K390" s="366"/>
      <c r="L390" s="367">
        <v>1.0</v>
      </c>
      <c r="M390" s="365"/>
      <c r="N390" s="368"/>
      <c r="O390" s="655"/>
      <c r="P390" s="365"/>
      <c r="Q390" s="366"/>
      <c r="R390" s="367"/>
      <c r="S390" s="365"/>
      <c r="T390" s="368"/>
      <c r="U390" s="655"/>
      <c r="V390" s="365"/>
      <c r="W390" s="366"/>
      <c r="X390" s="364"/>
      <c r="Y390" s="365"/>
      <c r="Z390" s="368"/>
      <c r="AA390" s="655"/>
      <c r="AB390" s="365"/>
      <c r="AC390" s="366"/>
      <c r="AD390" s="364"/>
      <c r="AE390" s="365"/>
      <c r="AF390" s="368"/>
      <c r="AG390" s="655"/>
      <c r="AH390" s="365"/>
      <c r="AI390" s="366"/>
      <c r="AJ390" s="364"/>
      <c r="AK390" s="365"/>
      <c r="AL390" s="368"/>
      <c r="AM390" s="655"/>
      <c r="AN390" s="365"/>
      <c r="AO390" s="366"/>
      <c r="AP390" s="369" t="s">
        <v>1929</v>
      </c>
      <c r="AQ390" s="481"/>
      <c r="AR390" s="380" t="s">
        <v>8854</v>
      </c>
      <c r="AS390" s="653" t="s">
        <v>7472</v>
      </c>
      <c r="AT390" s="353"/>
      <c r="AU390" s="382">
        <v>4.0</v>
      </c>
      <c r="AV390" s="657">
        <v>96.0</v>
      </c>
      <c r="AW390" s="382">
        <v>0.0</v>
      </c>
      <c r="AX390" s="658">
        <v>100.0</v>
      </c>
      <c r="AY390" s="393" t="s">
        <v>3049</v>
      </c>
    </row>
    <row r="391">
      <c r="A391" s="554" t="s">
        <v>7115</v>
      </c>
      <c r="B391" s="480" t="s">
        <v>5132</v>
      </c>
      <c r="C391" s="433">
        <v>46176.0</v>
      </c>
      <c r="D391" s="434" t="s">
        <v>8855</v>
      </c>
      <c r="E391" s="363" t="s">
        <v>8856</v>
      </c>
      <c r="F391" s="367"/>
      <c r="G391" s="365"/>
      <c r="H391" s="368"/>
      <c r="I391" s="655"/>
      <c r="J391" s="365"/>
      <c r="K391" s="366"/>
      <c r="L391" s="367"/>
      <c r="M391" s="365"/>
      <c r="N391" s="368"/>
      <c r="O391" s="655"/>
      <c r="P391" s="365"/>
      <c r="Q391" s="366"/>
      <c r="R391" s="367"/>
      <c r="S391" s="365"/>
      <c r="T391" s="368"/>
      <c r="U391" s="655"/>
      <c r="V391" s="365"/>
      <c r="W391" s="366"/>
      <c r="X391" s="364"/>
      <c r="Y391" s="365"/>
      <c r="Z391" s="368"/>
      <c r="AA391" s="655"/>
      <c r="AB391" s="365"/>
      <c r="AC391" s="366"/>
      <c r="AD391" s="364"/>
      <c r="AE391" s="365"/>
      <c r="AF391" s="368"/>
      <c r="AG391" s="655"/>
      <c r="AH391" s="365"/>
      <c r="AI391" s="366"/>
      <c r="AJ391" s="364"/>
      <c r="AK391" s="365"/>
      <c r="AL391" s="368"/>
      <c r="AM391" s="655"/>
      <c r="AN391" s="365"/>
      <c r="AO391" s="366"/>
      <c r="AP391" s="369" t="s">
        <v>2913</v>
      </c>
      <c r="AQ391" s="481"/>
      <c r="AR391" s="372"/>
      <c r="AS391" s="653" t="s">
        <v>7472</v>
      </c>
      <c r="AT391" s="353"/>
      <c r="AU391" s="382">
        <v>0.0</v>
      </c>
      <c r="AV391" s="657">
        <v>100.0</v>
      </c>
      <c r="AW391" s="382">
        <v>0.0</v>
      </c>
      <c r="AX391" s="658">
        <v>100.0</v>
      </c>
      <c r="AY391" s="393" t="s">
        <v>3049</v>
      </c>
    </row>
    <row r="392">
      <c r="A392" s="554" t="s">
        <v>7115</v>
      </c>
      <c r="B392" s="480" t="s">
        <v>5132</v>
      </c>
      <c r="C392" s="433">
        <v>46176.0</v>
      </c>
      <c r="D392" s="434" t="s">
        <v>8857</v>
      </c>
      <c r="E392" s="363" t="s">
        <v>8858</v>
      </c>
      <c r="F392" s="367"/>
      <c r="G392" s="365"/>
      <c r="H392" s="368"/>
      <c r="I392" s="655"/>
      <c r="J392" s="365"/>
      <c r="K392" s="366"/>
      <c r="L392" s="367"/>
      <c r="M392" s="365"/>
      <c r="N392" s="368"/>
      <c r="O392" s="655"/>
      <c r="P392" s="365"/>
      <c r="Q392" s="366"/>
      <c r="R392" s="367"/>
      <c r="S392" s="365"/>
      <c r="T392" s="368"/>
      <c r="U392" s="655"/>
      <c r="V392" s="365"/>
      <c r="W392" s="366"/>
      <c r="X392" s="364"/>
      <c r="Y392" s="365"/>
      <c r="Z392" s="368"/>
      <c r="AA392" s="655"/>
      <c r="AB392" s="365"/>
      <c r="AC392" s="366"/>
      <c r="AD392" s="364"/>
      <c r="AE392" s="365"/>
      <c r="AF392" s="368"/>
      <c r="AG392" s="655"/>
      <c r="AH392" s="365"/>
      <c r="AI392" s="366"/>
      <c r="AJ392" s="364"/>
      <c r="AK392" s="365"/>
      <c r="AL392" s="368"/>
      <c r="AM392" s="655"/>
      <c r="AN392" s="365"/>
      <c r="AO392" s="366"/>
      <c r="AP392" s="369" t="s">
        <v>2913</v>
      </c>
      <c r="AQ392" s="481"/>
      <c r="AR392" s="380"/>
      <c r="AS392" s="653" t="s">
        <v>7472</v>
      </c>
      <c r="AT392" s="353"/>
      <c r="AU392" s="382">
        <v>0.0</v>
      </c>
      <c r="AV392" s="657">
        <v>100.0</v>
      </c>
      <c r="AW392" s="382">
        <v>0.0</v>
      </c>
      <c r="AX392" s="658">
        <v>100.0</v>
      </c>
      <c r="AY392" s="393" t="s">
        <v>3049</v>
      </c>
    </row>
    <row r="393">
      <c r="A393" s="554" t="s">
        <v>7115</v>
      </c>
      <c r="B393" s="480" t="s">
        <v>5132</v>
      </c>
      <c r="C393" s="433">
        <v>46176.0</v>
      </c>
      <c r="D393" s="434" t="s">
        <v>8859</v>
      </c>
      <c r="E393" s="363" t="s">
        <v>8860</v>
      </c>
      <c r="F393" s="367"/>
      <c r="G393" s="365"/>
      <c r="H393" s="368"/>
      <c r="I393" s="655"/>
      <c r="J393" s="365"/>
      <c r="K393" s="366"/>
      <c r="L393" s="367"/>
      <c r="M393" s="365"/>
      <c r="N393" s="368"/>
      <c r="O393" s="655"/>
      <c r="P393" s="365"/>
      <c r="Q393" s="366"/>
      <c r="R393" s="367">
        <v>1.0</v>
      </c>
      <c r="S393" s="365"/>
      <c r="T393" s="368"/>
      <c r="U393" s="655"/>
      <c r="V393" s="365"/>
      <c r="W393" s="366"/>
      <c r="X393" s="364"/>
      <c r="Y393" s="365"/>
      <c r="Z393" s="368"/>
      <c r="AA393" s="655"/>
      <c r="AB393" s="365"/>
      <c r="AC393" s="366"/>
      <c r="AD393" s="364"/>
      <c r="AE393" s="365"/>
      <c r="AF393" s="368"/>
      <c r="AG393" s="655"/>
      <c r="AH393" s="365"/>
      <c r="AI393" s="366"/>
      <c r="AJ393" s="364"/>
      <c r="AK393" s="365"/>
      <c r="AL393" s="368"/>
      <c r="AM393" s="655"/>
      <c r="AN393" s="365"/>
      <c r="AO393" s="366"/>
      <c r="AP393" s="369" t="s">
        <v>2910</v>
      </c>
      <c r="AQ393" s="481"/>
      <c r="AR393" s="380" t="s">
        <v>8861</v>
      </c>
      <c r="AS393" s="653" t="s">
        <v>7472</v>
      </c>
      <c r="AT393" s="353"/>
      <c r="AU393" s="382">
        <v>4.0</v>
      </c>
      <c r="AV393" s="657">
        <v>96.0</v>
      </c>
      <c r="AW393" s="382">
        <v>0.0</v>
      </c>
      <c r="AX393" s="658">
        <v>100.0</v>
      </c>
      <c r="AY393" s="393" t="s">
        <v>3049</v>
      </c>
    </row>
    <row r="394">
      <c r="A394" s="554" t="s">
        <v>7115</v>
      </c>
      <c r="B394" s="480" t="s">
        <v>5132</v>
      </c>
      <c r="C394" s="433">
        <v>46176.0</v>
      </c>
      <c r="D394" s="434" t="s">
        <v>8862</v>
      </c>
      <c r="E394" s="363" t="s">
        <v>8863</v>
      </c>
      <c r="F394" s="367"/>
      <c r="G394" s="365">
        <v>1.0</v>
      </c>
      <c r="H394" s="368"/>
      <c r="I394" s="655"/>
      <c r="J394" s="365"/>
      <c r="K394" s="366"/>
      <c r="L394" s="367"/>
      <c r="M394" s="365"/>
      <c r="N394" s="368"/>
      <c r="O394" s="655"/>
      <c r="P394" s="365"/>
      <c r="Q394" s="366"/>
      <c r="R394" s="367"/>
      <c r="S394" s="365"/>
      <c r="T394" s="368"/>
      <c r="U394" s="655"/>
      <c r="V394" s="365"/>
      <c r="W394" s="366"/>
      <c r="X394" s="364"/>
      <c r="Y394" s="365"/>
      <c r="Z394" s="368"/>
      <c r="AA394" s="655"/>
      <c r="AB394" s="365"/>
      <c r="AC394" s="366"/>
      <c r="AD394" s="364"/>
      <c r="AE394" s="365"/>
      <c r="AF394" s="368"/>
      <c r="AG394" s="655"/>
      <c r="AH394" s="365"/>
      <c r="AI394" s="366"/>
      <c r="AJ394" s="364"/>
      <c r="AK394" s="365"/>
      <c r="AL394" s="368"/>
      <c r="AM394" s="655"/>
      <c r="AN394" s="365"/>
      <c r="AO394" s="366"/>
      <c r="AP394" s="369" t="s">
        <v>1292</v>
      </c>
      <c r="AQ394" s="481"/>
      <c r="AR394" s="380" t="s">
        <v>8864</v>
      </c>
      <c r="AS394" s="653" t="s">
        <v>7472</v>
      </c>
      <c r="AT394" s="353"/>
      <c r="AU394" s="382">
        <v>3.0</v>
      </c>
      <c r="AV394" s="657">
        <v>97.0</v>
      </c>
      <c r="AW394" s="382">
        <v>0.0</v>
      </c>
      <c r="AX394" s="658">
        <v>100.0</v>
      </c>
      <c r="AY394" s="393" t="s">
        <v>3049</v>
      </c>
    </row>
    <row r="395">
      <c r="A395" s="554" t="s">
        <v>7115</v>
      </c>
      <c r="B395" s="480" t="s">
        <v>5132</v>
      </c>
      <c r="C395" s="433">
        <v>46176.0</v>
      </c>
      <c r="D395" s="434" t="s">
        <v>8865</v>
      </c>
      <c r="E395" s="363" t="s">
        <v>8866</v>
      </c>
      <c r="F395" s="367"/>
      <c r="G395" s="365"/>
      <c r="H395" s="368"/>
      <c r="I395" s="655"/>
      <c r="J395" s="365"/>
      <c r="K395" s="366"/>
      <c r="L395" s="367"/>
      <c r="M395" s="365"/>
      <c r="N395" s="368"/>
      <c r="O395" s="655"/>
      <c r="P395" s="365"/>
      <c r="Q395" s="366"/>
      <c r="R395" s="367"/>
      <c r="S395" s="365"/>
      <c r="T395" s="368"/>
      <c r="U395" s="655"/>
      <c r="V395" s="365"/>
      <c r="W395" s="366"/>
      <c r="X395" s="364"/>
      <c r="Y395" s="365"/>
      <c r="Z395" s="368"/>
      <c r="AA395" s="655"/>
      <c r="AB395" s="365"/>
      <c r="AC395" s="366"/>
      <c r="AD395" s="364"/>
      <c r="AE395" s="365"/>
      <c r="AF395" s="368"/>
      <c r="AG395" s="655"/>
      <c r="AH395" s="365"/>
      <c r="AI395" s="366"/>
      <c r="AJ395" s="364"/>
      <c r="AK395" s="365"/>
      <c r="AL395" s="368"/>
      <c r="AM395" s="655"/>
      <c r="AN395" s="365"/>
      <c r="AO395" s="366"/>
      <c r="AP395" s="369" t="s">
        <v>1292</v>
      </c>
      <c r="AQ395" s="481"/>
      <c r="AR395" s="372"/>
      <c r="AS395" s="653" t="s">
        <v>7472</v>
      </c>
      <c r="AT395" s="353"/>
      <c r="AU395" s="382">
        <v>0.0</v>
      </c>
      <c r="AV395" s="657">
        <v>100.0</v>
      </c>
      <c r="AW395" s="382">
        <v>0.0</v>
      </c>
      <c r="AX395" s="658">
        <v>100.0</v>
      </c>
      <c r="AY395" s="393" t="s">
        <v>3049</v>
      </c>
    </row>
    <row r="396">
      <c r="A396" s="554" t="s">
        <v>7115</v>
      </c>
      <c r="B396" s="480" t="s">
        <v>5132</v>
      </c>
      <c r="C396" s="433">
        <v>46176.0</v>
      </c>
      <c r="D396" s="434" t="s">
        <v>8867</v>
      </c>
      <c r="E396" s="363" t="s">
        <v>8868</v>
      </c>
      <c r="F396" s="367"/>
      <c r="G396" s="365"/>
      <c r="H396" s="368"/>
      <c r="I396" s="655"/>
      <c r="J396" s="365"/>
      <c r="K396" s="366"/>
      <c r="L396" s="367"/>
      <c r="M396" s="365"/>
      <c r="N396" s="368"/>
      <c r="O396" s="655"/>
      <c r="P396" s="365"/>
      <c r="Q396" s="366"/>
      <c r="R396" s="367"/>
      <c r="S396" s="365"/>
      <c r="T396" s="368"/>
      <c r="U396" s="655"/>
      <c r="V396" s="365"/>
      <c r="W396" s="366"/>
      <c r="X396" s="364"/>
      <c r="Y396" s="365"/>
      <c r="Z396" s="368"/>
      <c r="AA396" s="655"/>
      <c r="AB396" s="365"/>
      <c r="AC396" s="366"/>
      <c r="AD396" s="364"/>
      <c r="AE396" s="365"/>
      <c r="AF396" s="368"/>
      <c r="AG396" s="655"/>
      <c r="AH396" s="365"/>
      <c r="AI396" s="366"/>
      <c r="AJ396" s="364"/>
      <c r="AK396" s="365"/>
      <c r="AL396" s="368"/>
      <c r="AM396" s="655"/>
      <c r="AN396" s="365"/>
      <c r="AO396" s="366"/>
      <c r="AP396" s="369" t="s">
        <v>843</v>
      </c>
      <c r="AQ396" s="481"/>
      <c r="AR396" s="372"/>
      <c r="AS396" s="653" t="s">
        <v>7472</v>
      </c>
      <c r="AT396" s="353"/>
      <c r="AU396" s="382">
        <v>0.0</v>
      </c>
      <c r="AV396" s="657">
        <v>100.0</v>
      </c>
      <c r="AW396" s="382">
        <v>0.0</v>
      </c>
      <c r="AX396" s="658">
        <v>100.0</v>
      </c>
      <c r="AY396" s="393" t="s">
        <v>3049</v>
      </c>
    </row>
    <row r="397">
      <c r="A397" s="554" t="s">
        <v>7115</v>
      </c>
      <c r="B397" s="480" t="s">
        <v>5132</v>
      </c>
      <c r="C397" s="433">
        <v>46176.0</v>
      </c>
      <c r="D397" s="434" t="s">
        <v>8869</v>
      </c>
      <c r="E397" s="363" t="s">
        <v>8870</v>
      </c>
      <c r="F397" s="367"/>
      <c r="G397" s="365"/>
      <c r="H397" s="368"/>
      <c r="I397" s="655"/>
      <c r="J397" s="365"/>
      <c r="K397" s="366"/>
      <c r="L397" s="367"/>
      <c r="M397" s="365"/>
      <c r="N397" s="368"/>
      <c r="O397" s="655"/>
      <c r="P397" s="365"/>
      <c r="Q397" s="366"/>
      <c r="R397" s="367"/>
      <c r="S397" s="365"/>
      <c r="T397" s="368"/>
      <c r="U397" s="655"/>
      <c r="V397" s="365"/>
      <c r="W397" s="366"/>
      <c r="X397" s="364"/>
      <c r="Y397" s="365"/>
      <c r="Z397" s="368"/>
      <c r="AA397" s="655"/>
      <c r="AB397" s="365"/>
      <c r="AC397" s="366"/>
      <c r="AD397" s="364"/>
      <c r="AE397" s="365"/>
      <c r="AF397" s="368"/>
      <c r="AG397" s="655"/>
      <c r="AH397" s="365"/>
      <c r="AI397" s="366"/>
      <c r="AJ397" s="364"/>
      <c r="AK397" s="365"/>
      <c r="AL397" s="368"/>
      <c r="AM397" s="655"/>
      <c r="AN397" s="365"/>
      <c r="AO397" s="366"/>
      <c r="AP397" s="369" t="s">
        <v>843</v>
      </c>
      <c r="AQ397" s="506"/>
      <c r="AR397" s="372"/>
      <c r="AS397" s="653" t="s">
        <v>7472</v>
      </c>
      <c r="AT397" s="353"/>
      <c r="AU397" s="382">
        <v>0.0</v>
      </c>
      <c r="AV397" s="657">
        <v>100.0</v>
      </c>
      <c r="AW397" s="382">
        <v>0.0</v>
      </c>
      <c r="AX397" s="658">
        <v>100.0</v>
      </c>
      <c r="AY397" s="393" t="s">
        <v>3049</v>
      </c>
    </row>
    <row r="398">
      <c r="A398" s="554" t="s">
        <v>7115</v>
      </c>
      <c r="B398" s="480" t="s">
        <v>5132</v>
      </c>
      <c r="C398" s="433">
        <v>46176.0</v>
      </c>
      <c r="D398" s="434" t="s">
        <v>8871</v>
      </c>
      <c r="E398" s="363" t="s">
        <v>8872</v>
      </c>
      <c r="F398" s="367"/>
      <c r="G398" s="365"/>
      <c r="H398" s="368"/>
      <c r="I398" s="655"/>
      <c r="J398" s="365"/>
      <c r="K398" s="366"/>
      <c r="L398" s="367"/>
      <c r="M398" s="365"/>
      <c r="N398" s="368"/>
      <c r="O398" s="655"/>
      <c r="P398" s="365"/>
      <c r="Q398" s="366"/>
      <c r="R398" s="367"/>
      <c r="S398" s="365"/>
      <c r="T398" s="368"/>
      <c r="U398" s="655"/>
      <c r="V398" s="365"/>
      <c r="W398" s="366"/>
      <c r="X398" s="364"/>
      <c r="Y398" s="365"/>
      <c r="Z398" s="368"/>
      <c r="AA398" s="655"/>
      <c r="AB398" s="365"/>
      <c r="AC398" s="366"/>
      <c r="AD398" s="364"/>
      <c r="AE398" s="365"/>
      <c r="AF398" s="368"/>
      <c r="AG398" s="655"/>
      <c r="AH398" s="365"/>
      <c r="AI398" s="366"/>
      <c r="AJ398" s="364"/>
      <c r="AK398" s="365"/>
      <c r="AL398" s="368"/>
      <c r="AM398" s="655"/>
      <c r="AN398" s="365"/>
      <c r="AO398" s="366"/>
      <c r="AP398" s="369" t="s">
        <v>1235</v>
      </c>
      <c r="AQ398" s="506"/>
      <c r="AR398" s="380"/>
      <c r="AS398" s="653" t="s">
        <v>7472</v>
      </c>
      <c r="AT398" s="353"/>
      <c r="AU398" s="382">
        <v>0.0</v>
      </c>
      <c r="AV398" s="657">
        <v>100.0</v>
      </c>
      <c r="AW398" s="382">
        <v>0.0</v>
      </c>
      <c r="AX398" s="658">
        <v>100.0</v>
      </c>
      <c r="AY398" s="393" t="s">
        <v>3049</v>
      </c>
    </row>
    <row r="399">
      <c r="A399" s="554" t="s">
        <v>7115</v>
      </c>
      <c r="B399" s="480" t="s">
        <v>5132</v>
      </c>
      <c r="C399" s="433">
        <v>46176.0</v>
      </c>
      <c r="D399" s="434" t="s">
        <v>8873</v>
      </c>
      <c r="E399" s="363" t="s">
        <v>8874</v>
      </c>
      <c r="F399" s="367"/>
      <c r="G399" s="365"/>
      <c r="H399" s="368"/>
      <c r="I399" s="655"/>
      <c r="J399" s="365"/>
      <c r="K399" s="366"/>
      <c r="L399" s="367"/>
      <c r="M399" s="365"/>
      <c r="N399" s="368"/>
      <c r="O399" s="655"/>
      <c r="P399" s="365"/>
      <c r="Q399" s="366"/>
      <c r="R399" s="367"/>
      <c r="S399" s="365"/>
      <c r="T399" s="368"/>
      <c r="U399" s="655"/>
      <c r="V399" s="365"/>
      <c r="W399" s="366"/>
      <c r="X399" s="364"/>
      <c r="Y399" s="365"/>
      <c r="Z399" s="368"/>
      <c r="AA399" s="655"/>
      <c r="AB399" s="365"/>
      <c r="AC399" s="366"/>
      <c r="AD399" s="364"/>
      <c r="AE399" s="365"/>
      <c r="AF399" s="368"/>
      <c r="AG399" s="655"/>
      <c r="AH399" s="365"/>
      <c r="AI399" s="366"/>
      <c r="AJ399" s="364"/>
      <c r="AK399" s="365"/>
      <c r="AL399" s="368"/>
      <c r="AM399" s="655"/>
      <c r="AN399" s="365"/>
      <c r="AO399" s="366"/>
      <c r="AP399" s="369" t="s">
        <v>2059</v>
      </c>
      <c r="AQ399" s="506"/>
      <c r="AR399" s="372"/>
      <c r="AS399" s="653" t="s">
        <v>7472</v>
      </c>
      <c r="AT399" s="353"/>
      <c r="AU399" s="382">
        <v>0.0</v>
      </c>
      <c r="AV399" s="657">
        <v>100.0</v>
      </c>
      <c r="AW399" s="382">
        <v>0.0</v>
      </c>
      <c r="AX399" s="658">
        <v>100.0</v>
      </c>
      <c r="AY399" s="393" t="s">
        <v>3049</v>
      </c>
    </row>
    <row r="400">
      <c r="A400" s="554" t="s">
        <v>7115</v>
      </c>
      <c r="B400" s="480" t="s">
        <v>5132</v>
      </c>
      <c r="C400" s="433">
        <v>46176.0</v>
      </c>
      <c r="D400" s="434" t="s">
        <v>8875</v>
      </c>
      <c r="E400" s="363" t="s">
        <v>8876</v>
      </c>
      <c r="F400" s="367"/>
      <c r="G400" s="365"/>
      <c r="H400" s="368"/>
      <c r="I400" s="655"/>
      <c r="J400" s="365"/>
      <c r="K400" s="366"/>
      <c r="L400" s="367"/>
      <c r="M400" s="365"/>
      <c r="N400" s="368"/>
      <c r="O400" s="655"/>
      <c r="P400" s="365"/>
      <c r="Q400" s="366"/>
      <c r="R400" s="367"/>
      <c r="S400" s="365"/>
      <c r="T400" s="368"/>
      <c r="U400" s="655"/>
      <c r="V400" s="365"/>
      <c r="W400" s="366"/>
      <c r="X400" s="364"/>
      <c r="Y400" s="365"/>
      <c r="Z400" s="368"/>
      <c r="AA400" s="655"/>
      <c r="AB400" s="365"/>
      <c r="AC400" s="366"/>
      <c r="AD400" s="364"/>
      <c r="AE400" s="365"/>
      <c r="AF400" s="368"/>
      <c r="AG400" s="655"/>
      <c r="AH400" s="365"/>
      <c r="AI400" s="366"/>
      <c r="AJ400" s="364"/>
      <c r="AK400" s="365"/>
      <c r="AL400" s="368"/>
      <c r="AM400" s="655"/>
      <c r="AN400" s="365"/>
      <c r="AO400" s="366"/>
      <c r="AP400" s="369" t="s">
        <v>2059</v>
      </c>
      <c r="AQ400" s="506"/>
      <c r="AR400" s="372"/>
      <c r="AS400" s="653" t="s">
        <v>7472</v>
      </c>
      <c r="AT400" s="353"/>
      <c r="AU400" s="382">
        <v>0.0</v>
      </c>
      <c r="AV400" s="657">
        <v>100.0</v>
      </c>
      <c r="AW400" s="382">
        <v>0.0</v>
      </c>
      <c r="AX400" s="658">
        <v>100.0</v>
      </c>
      <c r="AY400" s="393" t="s">
        <v>3049</v>
      </c>
    </row>
    <row r="401">
      <c r="A401" s="554" t="s">
        <v>7115</v>
      </c>
      <c r="B401" s="480" t="s">
        <v>5132</v>
      </c>
      <c r="C401" s="433">
        <v>46176.0</v>
      </c>
      <c r="D401" s="434" t="s">
        <v>8877</v>
      </c>
      <c r="E401" s="363" t="s">
        <v>8878</v>
      </c>
      <c r="F401" s="367"/>
      <c r="G401" s="365"/>
      <c r="H401" s="368"/>
      <c r="I401" s="655"/>
      <c r="J401" s="365"/>
      <c r="K401" s="366"/>
      <c r="L401" s="367"/>
      <c r="M401" s="365"/>
      <c r="N401" s="368"/>
      <c r="O401" s="655"/>
      <c r="P401" s="365"/>
      <c r="Q401" s="366"/>
      <c r="R401" s="367"/>
      <c r="S401" s="365"/>
      <c r="T401" s="368"/>
      <c r="U401" s="655"/>
      <c r="V401" s="365"/>
      <c r="W401" s="366"/>
      <c r="X401" s="364"/>
      <c r="Y401" s="365"/>
      <c r="Z401" s="368"/>
      <c r="AA401" s="655"/>
      <c r="AB401" s="365"/>
      <c r="AC401" s="366"/>
      <c r="AD401" s="364"/>
      <c r="AE401" s="365"/>
      <c r="AF401" s="368"/>
      <c r="AG401" s="655"/>
      <c r="AH401" s="365"/>
      <c r="AI401" s="366"/>
      <c r="AJ401" s="364"/>
      <c r="AK401" s="365"/>
      <c r="AL401" s="368"/>
      <c r="AM401" s="655"/>
      <c r="AN401" s="365"/>
      <c r="AO401" s="366"/>
      <c r="AP401" s="369" t="s">
        <v>2020</v>
      </c>
      <c r="AQ401" s="506"/>
      <c r="AR401" s="380" t="s">
        <v>2914</v>
      </c>
      <c r="AS401" s="653" t="s">
        <v>7472</v>
      </c>
      <c r="AT401" s="353"/>
      <c r="AU401" s="382">
        <v>0.0</v>
      </c>
      <c r="AV401" s="657">
        <v>100.0</v>
      </c>
      <c r="AW401" s="382">
        <v>0.0</v>
      </c>
      <c r="AX401" s="658">
        <v>100.0</v>
      </c>
      <c r="AY401" s="393" t="s">
        <v>3042</v>
      </c>
    </row>
    <row r="402">
      <c r="A402" s="554" t="s">
        <v>7115</v>
      </c>
      <c r="B402" s="480" t="s">
        <v>5132</v>
      </c>
      <c r="C402" s="433">
        <v>46176.0</v>
      </c>
      <c r="D402" s="434" t="s">
        <v>8879</v>
      </c>
      <c r="E402" s="363" t="s">
        <v>8880</v>
      </c>
      <c r="F402" s="367"/>
      <c r="G402" s="365"/>
      <c r="H402" s="368"/>
      <c r="I402" s="655"/>
      <c r="J402" s="365"/>
      <c r="K402" s="366"/>
      <c r="L402" s="367"/>
      <c r="M402" s="365"/>
      <c r="N402" s="368"/>
      <c r="O402" s="655"/>
      <c r="P402" s="365"/>
      <c r="Q402" s="366"/>
      <c r="R402" s="367"/>
      <c r="S402" s="365"/>
      <c r="T402" s="368"/>
      <c r="U402" s="655"/>
      <c r="V402" s="365"/>
      <c r="W402" s="366"/>
      <c r="X402" s="364"/>
      <c r="Y402" s="365"/>
      <c r="Z402" s="368"/>
      <c r="AA402" s="655"/>
      <c r="AB402" s="365"/>
      <c r="AC402" s="366"/>
      <c r="AD402" s="364"/>
      <c r="AE402" s="365"/>
      <c r="AF402" s="368"/>
      <c r="AG402" s="655"/>
      <c r="AH402" s="365"/>
      <c r="AI402" s="366"/>
      <c r="AJ402" s="364"/>
      <c r="AK402" s="365"/>
      <c r="AL402" s="368"/>
      <c r="AM402" s="655"/>
      <c r="AN402" s="365"/>
      <c r="AO402" s="366"/>
      <c r="AP402" s="369" t="s">
        <v>2020</v>
      </c>
      <c r="AQ402" s="506"/>
      <c r="AR402" s="380" t="s">
        <v>2914</v>
      </c>
      <c r="AS402" s="653" t="s">
        <v>7472</v>
      </c>
      <c r="AT402" s="353"/>
      <c r="AU402" s="382">
        <v>0.0</v>
      </c>
      <c r="AV402" s="657">
        <v>100.0</v>
      </c>
      <c r="AW402" s="382">
        <v>0.0</v>
      </c>
      <c r="AX402" s="658">
        <v>100.0</v>
      </c>
      <c r="AY402" s="393" t="s">
        <v>3042</v>
      </c>
    </row>
    <row r="403">
      <c r="A403" s="554" t="s">
        <v>7115</v>
      </c>
      <c r="B403" s="480" t="s">
        <v>5132</v>
      </c>
      <c r="C403" s="433">
        <v>46176.0</v>
      </c>
      <c r="D403" s="434" t="s">
        <v>8881</v>
      </c>
      <c r="E403" s="363" t="s">
        <v>8882</v>
      </c>
      <c r="F403" s="367"/>
      <c r="G403" s="365"/>
      <c r="H403" s="368"/>
      <c r="I403" s="655"/>
      <c r="J403" s="365"/>
      <c r="K403" s="366"/>
      <c r="L403" s="367"/>
      <c r="M403" s="365"/>
      <c r="N403" s="368"/>
      <c r="O403" s="655"/>
      <c r="P403" s="365"/>
      <c r="Q403" s="366"/>
      <c r="R403" s="367"/>
      <c r="S403" s="365"/>
      <c r="T403" s="368"/>
      <c r="U403" s="655"/>
      <c r="V403" s="365"/>
      <c r="W403" s="366"/>
      <c r="X403" s="364"/>
      <c r="Y403" s="365"/>
      <c r="Z403" s="368"/>
      <c r="AA403" s="655"/>
      <c r="AB403" s="365"/>
      <c r="AC403" s="366"/>
      <c r="AD403" s="364"/>
      <c r="AE403" s="365"/>
      <c r="AF403" s="368"/>
      <c r="AG403" s="655"/>
      <c r="AH403" s="365"/>
      <c r="AI403" s="366"/>
      <c r="AJ403" s="364"/>
      <c r="AK403" s="365"/>
      <c r="AL403" s="368"/>
      <c r="AM403" s="655"/>
      <c r="AN403" s="365"/>
      <c r="AO403" s="366"/>
      <c r="AP403" s="369" t="s">
        <v>2308</v>
      </c>
      <c r="AQ403" s="506"/>
      <c r="AR403" s="380" t="s">
        <v>2914</v>
      </c>
      <c r="AS403" s="653" t="s">
        <v>7472</v>
      </c>
      <c r="AT403" s="353"/>
      <c r="AU403" s="382">
        <v>0.0</v>
      </c>
      <c r="AV403" s="657">
        <v>100.0</v>
      </c>
      <c r="AW403" s="382">
        <v>0.0</v>
      </c>
      <c r="AX403" s="658">
        <v>100.0</v>
      </c>
      <c r="AY403" s="393" t="s">
        <v>3042</v>
      </c>
    </row>
    <row r="404">
      <c r="A404" s="554" t="s">
        <v>7115</v>
      </c>
      <c r="B404" s="480" t="s">
        <v>5132</v>
      </c>
      <c r="C404" s="433">
        <v>46176.0</v>
      </c>
      <c r="D404" s="434" t="s">
        <v>8883</v>
      </c>
      <c r="E404" s="363" t="s">
        <v>8884</v>
      </c>
      <c r="F404" s="367"/>
      <c r="G404" s="365"/>
      <c r="H404" s="368"/>
      <c r="I404" s="655"/>
      <c r="J404" s="365"/>
      <c r="K404" s="366"/>
      <c r="L404" s="367"/>
      <c r="M404" s="365"/>
      <c r="N404" s="368"/>
      <c r="O404" s="655"/>
      <c r="P404" s="365"/>
      <c r="Q404" s="366"/>
      <c r="R404" s="367"/>
      <c r="S404" s="365"/>
      <c r="T404" s="368"/>
      <c r="U404" s="655"/>
      <c r="V404" s="365"/>
      <c r="W404" s="366"/>
      <c r="X404" s="364"/>
      <c r="Y404" s="365"/>
      <c r="Z404" s="368"/>
      <c r="AA404" s="655"/>
      <c r="AB404" s="365"/>
      <c r="AC404" s="366"/>
      <c r="AD404" s="364"/>
      <c r="AE404" s="365"/>
      <c r="AF404" s="368"/>
      <c r="AG404" s="655"/>
      <c r="AH404" s="365"/>
      <c r="AI404" s="366"/>
      <c r="AJ404" s="364"/>
      <c r="AK404" s="365"/>
      <c r="AL404" s="368"/>
      <c r="AM404" s="655"/>
      <c r="AN404" s="365"/>
      <c r="AO404" s="366"/>
      <c r="AP404" s="369" t="s">
        <v>2308</v>
      </c>
      <c r="AQ404" s="506"/>
      <c r="AR404" s="380" t="s">
        <v>2914</v>
      </c>
      <c r="AS404" s="653" t="s">
        <v>7472</v>
      </c>
      <c r="AT404" s="353"/>
      <c r="AU404" s="382">
        <v>0.0</v>
      </c>
      <c r="AV404" s="657">
        <v>100.0</v>
      </c>
      <c r="AW404" s="382">
        <v>0.0</v>
      </c>
      <c r="AX404" s="658">
        <v>100.0</v>
      </c>
      <c r="AY404" s="393" t="s">
        <v>3042</v>
      </c>
    </row>
    <row r="405">
      <c r="A405" s="554" t="s">
        <v>7115</v>
      </c>
      <c r="B405" s="480" t="s">
        <v>5132</v>
      </c>
      <c r="C405" s="433">
        <v>46176.0</v>
      </c>
      <c r="D405" s="434" t="s">
        <v>8885</v>
      </c>
      <c r="E405" s="363" t="s">
        <v>8886</v>
      </c>
      <c r="F405" s="367"/>
      <c r="G405" s="365"/>
      <c r="H405" s="368"/>
      <c r="I405" s="655"/>
      <c r="J405" s="365"/>
      <c r="K405" s="366"/>
      <c r="L405" s="367"/>
      <c r="M405" s="365"/>
      <c r="N405" s="368"/>
      <c r="O405" s="655"/>
      <c r="P405" s="365"/>
      <c r="Q405" s="366"/>
      <c r="R405" s="367"/>
      <c r="S405" s="365">
        <v>1.0</v>
      </c>
      <c r="T405" s="368"/>
      <c r="U405" s="655"/>
      <c r="V405" s="365"/>
      <c r="W405" s="366"/>
      <c r="X405" s="364"/>
      <c r="Y405" s="365"/>
      <c r="Z405" s="368"/>
      <c r="AA405" s="655"/>
      <c r="AB405" s="365"/>
      <c r="AC405" s="366"/>
      <c r="AD405" s="364"/>
      <c r="AE405" s="365"/>
      <c r="AF405" s="368"/>
      <c r="AG405" s="655"/>
      <c r="AH405" s="365"/>
      <c r="AI405" s="366"/>
      <c r="AJ405" s="364"/>
      <c r="AK405" s="365"/>
      <c r="AL405" s="368"/>
      <c r="AM405" s="655"/>
      <c r="AN405" s="365"/>
      <c r="AO405" s="366"/>
      <c r="AP405" s="369" t="s">
        <v>2889</v>
      </c>
      <c r="AQ405" s="506"/>
      <c r="AR405" s="380" t="s">
        <v>8887</v>
      </c>
      <c r="AS405" s="653" t="s">
        <v>7472</v>
      </c>
      <c r="AT405" s="353"/>
      <c r="AU405" s="382">
        <v>3.0</v>
      </c>
      <c r="AV405" s="657">
        <v>97.0</v>
      </c>
      <c r="AW405" s="382">
        <v>0.0</v>
      </c>
      <c r="AX405" s="658">
        <v>100.0</v>
      </c>
      <c r="AY405" s="393" t="s">
        <v>3042</v>
      </c>
    </row>
    <row r="406">
      <c r="A406" s="554" t="s">
        <v>7115</v>
      </c>
      <c r="B406" s="480" t="s">
        <v>5132</v>
      </c>
      <c r="C406" s="433">
        <v>46176.0</v>
      </c>
      <c r="D406" s="434" t="s">
        <v>8888</v>
      </c>
      <c r="E406" s="363" t="s">
        <v>8889</v>
      </c>
      <c r="F406" s="367"/>
      <c r="G406" s="365"/>
      <c r="H406" s="368"/>
      <c r="I406" s="655"/>
      <c r="J406" s="365"/>
      <c r="K406" s="366"/>
      <c r="L406" s="367"/>
      <c r="M406" s="365"/>
      <c r="N406" s="368"/>
      <c r="O406" s="655"/>
      <c r="P406" s="365"/>
      <c r="Q406" s="366"/>
      <c r="R406" s="367"/>
      <c r="S406" s="365"/>
      <c r="T406" s="368"/>
      <c r="U406" s="655"/>
      <c r="V406" s="365"/>
      <c r="W406" s="366"/>
      <c r="X406" s="364"/>
      <c r="Y406" s="365"/>
      <c r="Z406" s="368"/>
      <c r="AA406" s="655"/>
      <c r="AB406" s="365"/>
      <c r="AC406" s="366"/>
      <c r="AD406" s="364"/>
      <c r="AE406" s="365"/>
      <c r="AF406" s="368"/>
      <c r="AG406" s="655"/>
      <c r="AH406" s="365"/>
      <c r="AI406" s="366"/>
      <c r="AJ406" s="364"/>
      <c r="AK406" s="365"/>
      <c r="AL406" s="368"/>
      <c r="AM406" s="655"/>
      <c r="AN406" s="365"/>
      <c r="AO406" s="366"/>
      <c r="AP406" s="369" t="s">
        <v>2889</v>
      </c>
      <c r="AQ406" s="506"/>
      <c r="AR406" s="380" t="s">
        <v>2914</v>
      </c>
      <c r="AS406" s="653" t="s">
        <v>7472</v>
      </c>
      <c r="AT406" s="353"/>
      <c r="AU406" s="382">
        <v>0.0</v>
      </c>
      <c r="AV406" s="657">
        <v>100.0</v>
      </c>
      <c r="AW406" s="382">
        <v>0.0</v>
      </c>
      <c r="AX406" s="658">
        <v>100.0</v>
      </c>
      <c r="AY406" s="393" t="s">
        <v>3042</v>
      </c>
    </row>
    <row r="407">
      <c r="A407" s="554" t="s">
        <v>7115</v>
      </c>
      <c r="B407" s="480" t="s">
        <v>5132</v>
      </c>
      <c r="C407" s="433">
        <v>46176.0</v>
      </c>
      <c r="D407" s="434" t="s">
        <v>8890</v>
      </c>
      <c r="E407" s="363" t="s">
        <v>8891</v>
      </c>
      <c r="F407" s="367"/>
      <c r="G407" s="365"/>
      <c r="H407" s="368"/>
      <c r="I407" s="655"/>
      <c r="J407" s="365"/>
      <c r="K407" s="366"/>
      <c r="L407" s="367"/>
      <c r="M407" s="365"/>
      <c r="N407" s="368"/>
      <c r="O407" s="655"/>
      <c r="P407" s="365"/>
      <c r="Q407" s="366"/>
      <c r="R407" s="367"/>
      <c r="S407" s="365"/>
      <c r="T407" s="368"/>
      <c r="U407" s="655"/>
      <c r="V407" s="365"/>
      <c r="W407" s="366"/>
      <c r="X407" s="364"/>
      <c r="Y407" s="365"/>
      <c r="Z407" s="368"/>
      <c r="AA407" s="655"/>
      <c r="AB407" s="365"/>
      <c r="AC407" s="366"/>
      <c r="AD407" s="364"/>
      <c r="AE407" s="365"/>
      <c r="AF407" s="368"/>
      <c r="AG407" s="655"/>
      <c r="AH407" s="365"/>
      <c r="AI407" s="366"/>
      <c r="AJ407" s="364"/>
      <c r="AK407" s="365"/>
      <c r="AL407" s="368"/>
      <c r="AM407" s="655"/>
      <c r="AN407" s="365"/>
      <c r="AO407" s="366"/>
      <c r="AP407" s="369" t="s">
        <v>661</v>
      </c>
      <c r="AQ407" s="506"/>
      <c r="AR407" s="380" t="s">
        <v>2914</v>
      </c>
      <c r="AS407" s="653" t="s">
        <v>7472</v>
      </c>
      <c r="AT407" s="353"/>
      <c r="AU407" s="382">
        <v>0.0</v>
      </c>
      <c r="AV407" s="657">
        <v>100.0</v>
      </c>
      <c r="AW407" s="382">
        <v>0.0</v>
      </c>
      <c r="AX407" s="658">
        <v>100.0</v>
      </c>
      <c r="AY407" s="393" t="s">
        <v>3042</v>
      </c>
    </row>
    <row r="408">
      <c r="A408" s="554" t="s">
        <v>7115</v>
      </c>
      <c r="B408" s="480" t="s">
        <v>5132</v>
      </c>
      <c r="C408" s="433">
        <v>46176.0</v>
      </c>
      <c r="D408" s="434" t="s">
        <v>8892</v>
      </c>
      <c r="E408" s="363" t="s">
        <v>8893</v>
      </c>
      <c r="F408" s="367"/>
      <c r="G408" s="365"/>
      <c r="H408" s="368"/>
      <c r="I408" s="655"/>
      <c r="J408" s="365"/>
      <c r="K408" s="366"/>
      <c r="L408" s="367"/>
      <c r="M408" s="365"/>
      <c r="N408" s="368"/>
      <c r="O408" s="655"/>
      <c r="P408" s="365"/>
      <c r="Q408" s="366"/>
      <c r="R408" s="367"/>
      <c r="S408" s="365"/>
      <c r="T408" s="368"/>
      <c r="U408" s="655"/>
      <c r="V408" s="365"/>
      <c r="W408" s="366"/>
      <c r="X408" s="364"/>
      <c r="Y408" s="365"/>
      <c r="Z408" s="368"/>
      <c r="AA408" s="655"/>
      <c r="AB408" s="365"/>
      <c r="AC408" s="366"/>
      <c r="AD408" s="364"/>
      <c r="AE408" s="365"/>
      <c r="AF408" s="368"/>
      <c r="AG408" s="655"/>
      <c r="AH408" s="365"/>
      <c r="AI408" s="366"/>
      <c r="AJ408" s="364"/>
      <c r="AK408" s="365"/>
      <c r="AL408" s="368"/>
      <c r="AM408" s="655"/>
      <c r="AN408" s="365"/>
      <c r="AO408" s="366"/>
      <c r="AP408" s="369" t="s">
        <v>661</v>
      </c>
      <c r="AQ408" s="506"/>
      <c r="AR408" s="380" t="s">
        <v>2914</v>
      </c>
      <c r="AS408" s="653" t="s">
        <v>7472</v>
      </c>
      <c r="AT408" s="353"/>
      <c r="AU408" s="382">
        <v>0.0</v>
      </c>
      <c r="AV408" s="657">
        <v>100.0</v>
      </c>
      <c r="AW408" s="382">
        <v>0.0</v>
      </c>
      <c r="AX408" s="658">
        <v>100.0</v>
      </c>
      <c r="AY408" s="393" t="s">
        <v>3042</v>
      </c>
    </row>
    <row r="409">
      <c r="A409" s="554" t="s">
        <v>7115</v>
      </c>
      <c r="B409" s="480" t="s">
        <v>5132</v>
      </c>
      <c r="C409" s="433">
        <v>46176.0</v>
      </c>
      <c r="D409" s="434" t="s">
        <v>8894</v>
      </c>
      <c r="E409" s="363" t="s">
        <v>8895</v>
      </c>
      <c r="F409" s="367"/>
      <c r="G409" s="365"/>
      <c r="H409" s="368"/>
      <c r="I409" s="655"/>
      <c r="J409" s="365"/>
      <c r="K409" s="366"/>
      <c r="L409" s="367"/>
      <c r="M409" s="365"/>
      <c r="N409" s="368"/>
      <c r="O409" s="655"/>
      <c r="P409" s="365"/>
      <c r="Q409" s="366"/>
      <c r="R409" s="367"/>
      <c r="S409" s="365"/>
      <c r="T409" s="368"/>
      <c r="U409" s="655"/>
      <c r="V409" s="365"/>
      <c r="W409" s="366"/>
      <c r="X409" s="364"/>
      <c r="Y409" s="365"/>
      <c r="Z409" s="368"/>
      <c r="AA409" s="655"/>
      <c r="AB409" s="365"/>
      <c r="AC409" s="366"/>
      <c r="AD409" s="364"/>
      <c r="AE409" s="365"/>
      <c r="AF409" s="368"/>
      <c r="AG409" s="655"/>
      <c r="AH409" s="365"/>
      <c r="AI409" s="366"/>
      <c r="AJ409" s="364"/>
      <c r="AK409" s="365"/>
      <c r="AL409" s="368"/>
      <c r="AM409" s="655"/>
      <c r="AN409" s="365"/>
      <c r="AO409" s="366"/>
      <c r="AP409" s="369" t="s">
        <v>1575</v>
      </c>
      <c r="AQ409" s="506"/>
      <c r="AR409" s="380" t="s">
        <v>2914</v>
      </c>
      <c r="AS409" s="653" t="s">
        <v>7472</v>
      </c>
      <c r="AT409" s="353"/>
      <c r="AU409" s="382">
        <v>0.0</v>
      </c>
      <c r="AV409" s="657">
        <v>100.0</v>
      </c>
      <c r="AW409" s="382">
        <v>0.0</v>
      </c>
      <c r="AX409" s="658">
        <v>100.0</v>
      </c>
      <c r="AY409" s="393" t="s">
        <v>3042</v>
      </c>
    </row>
    <row r="410">
      <c r="A410" s="554" t="s">
        <v>7115</v>
      </c>
      <c r="B410" s="480" t="s">
        <v>5132</v>
      </c>
      <c r="C410" s="433">
        <v>46176.0</v>
      </c>
      <c r="D410" s="434" t="s">
        <v>8896</v>
      </c>
      <c r="E410" s="363" t="s">
        <v>8897</v>
      </c>
      <c r="F410" s="367"/>
      <c r="G410" s="365"/>
      <c r="H410" s="368"/>
      <c r="I410" s="655"/>
      <c r="J410" s="365"/>
      <c r="K410" s="366"/>
      <c r="L410" s="367"/>
      <c r="M410" s="365"/>
      <c r="N410" s="368"/>
      <c r="O410" s="655"/>
      <c r="P410" s="365"/>
      <c r="Q410" s="366"/>
      <c r="R410" s="367"/>
      <c r="S410" s="365"/>
      <c r="T410" s="368"/>
      <c r="U410" s="655"/>
      <c r="V410" s="365"/>
      <c r="W410" s="366"/>
      <c r="X410" s="364"/>
      <c r="Y410" s="365"/>
      <c r="Z410" s="368"/>
      <c r="AA410" s="655"/>
      <c r="AB410" s="365"/>
      <c r="AC410" s="366"/>
      <c r="AD410" s="364"/>
      <c r="AE410" s="365"/>
      <c r="AF410" s="368"/>
      <c r="AG410" s="655"/>
      <c r="AH410" s="365"/>
      <c r="AI410" s="366"/>
      <c r="AJ410" s="364"/>
      <c r="AK410" s="365"/>
      <c r="AL410" s="368"/>
      <c r="AM410" s="655"/>
      <c r="AN410" s="365"/>
      <c r="AO410" s="366"/>
      <c r="AP410" s="369" t="s">
        <v>1575</v>
      </c>
      <c r="AQ410" s="506"/>
      <c r="AR410" s="380" t="s">
        <v>2914</v>
      </c>
      <c r="AS410" s="653" t="s">
        <v>7472</v>
      </c>
      <c r="AT410" s="353"/>
      <c r="AU410" s="382">
        <v>0.0</v>
      </c>
      <c r="AV410" s="657">
        <v>100.0</v>
      </c>
      <c r="AW410" s="382">
        <v>0.0</v>
      </c>
      <c r="AX410" s="658">
        <v>100.0</v>
      </c>
      <c r="AY410" s="393" t="s">
        <v>3042</v>
      </c>
    </row>
    <row r="411">
      <c r="A411" s="554" t="s">
        <v>7115</v>
      </c>
      <c r="B411" s="480" t="s">
        <v>5132</v>
      </c>
      <c r="C411" s="433">
        <v>46176.0</v>
      </c>
      <c r="D411" s="434" t="s">
        <v>8898</v>
      </c>
      <c r="E411" s="363" t="s">
        <v>8899</v>
      </c>
      <c r="F411" s="367"/>
      <c r="G411" s="365"/>
      <c r="H411" s="368"/>
      <c r="I411" s="655"/>
      <c r="J411" s="365"/>
      <c r="K411" s="366"/>
      <c r="L411" s="367"/>
      <c r="M411" s="365"/>
      <c r="N411" s="368"/>
      <c r="O411" s="655"/>
      <c r="P411" s="365"/>
      <c r="Q411" s="366"/>
      <c r="R411" s="367"/>
      <c r="S411" s="365"/>
      <c r="T411" s="368"/>
      <c r="U411" s="655"/>
      <c r="V411" s="365"/>
      <c r="W411" s="366"/>
      <c r="X411" s="364"/>
      <c r="Y411" s="365"/>
      <c r="Z411" s="368"/>
      <c r="AA411" s="655"/>
      <c r="AB411" s="365"/>
      <c r="AC411" s="366"/>
      <c r="AD411" s="364"/>
      <c r="AE411" s="365"/>
      <c r="AF411" s="368"/>
      <c r="AG411" s="655"/>
      <c r="AH411" s="365"/>
      <c r="AI411" s="366"/>
      <c r="AJ411" s="364"/>
      <c r="AK411" s="365"/>
      <c r="AL411" s="368"/>
      <c r="AM411" s="655"/>
      <c r="AN411" s="365"/>
      <c r="AO411" s="366"/>
      <c r="AP411" s="369" t="s">
        <v>3015</v>
      </c>
      <c r="AQ411" s="506"/>
      <c r="AR411" s="380" t="s">
        <v>2914</v>
      </c>
      <c r="AS411" s="653" t="s">
        <v>7472</v>
      </c>
      <c r="AT411" s="353"/>
      <c r="AU411" s="382">
        <v>0.0</v>
      </c>
      <c r="AV411" s="657">
        <v>100.0</v>
      </c>
      <c r="AW411" s="382">
        <v>0.0</v>
      </c>
      <c r="AX411" s="658">
        <v>100.0</v>
      </c>
      <c r="AY411" s="393" t="s">
        <v>3042</v>
      </c>
    </row>
    <row r="412">
      <c r="A412" s="554" t="s">
        <v>7115</v>
      </c>
      <c r="B412" s="480" t="s">
        <v>5132</v>
      </c>
      <c r="C412" s="433">
        <v>46176.0</v>
      </c>
      <c r="D412" s="434" t="s">
        <v>8900</v>
      </c>
      <c r="E412" s="363" t="s">
        <v>8901</v>
      </c>
      <c r="F412" s="367"/>
      <c r="G412" s="365"/>
      <c r="H412" s="368"/>
      <c r="I412" s="655"/>
      <c r="J412" s="365"/>
      <c r="K412" s="366"/>
      <c r="L412" s="367"/>
      <c r="M412" s="365"/>
      <c r="N412" s="368"/>
      <c r="O412" s="655"/>
      <c r="P412" s="365"/>
      <c r="Q412" s="366"/>
      <c r="R412" s="367"/>
      <c r="S412" s="365"/>
      <c r="T412" s="368"/>
      <c r="U412" s="655"/>
      <c r="V412" s="365"/>
      <c r="W412" s="366"/>
      <c r="X412" s="364">
        <v>1.0</v>
      </c>
      <c r="Y412" s="365"/>
      <c r="Z412" s="368"/>
      <c r="AA412" s="655"/>
      <c r="AB412" s="365"/>
      <c r="AC412" s="366"/>
      <c r="AD412" s="364"/>
      <c r="AE412" s="365"/>
      <c r="AF412" s="368"/>
      <c r="AG412" s="655"/>
      <c r="AH412" s="365"/>
      <c r="AI412" s="366"/>
      <c r="AJ412" s="364"/>
      <c r="AK412" s="365"/>
      <c r="AL412" s="368"/>
      <c r="AM412" s="655"/>
      <c r="AN412" s="365"/>
      <c r="AO412" s="366"/>
      <c r="AP412" s="369" t="s">
        <v>2907</v>
      </c>
      <c r="AQ412" s="506"/>
      <c r="AR412" s="380" t="s">
        <v>8902</v>
      </c>
      <c r="AS412" s="653" t="s">
        <v>7472</v>
      </c>
      <c r="AT412" s="353"/>
      <c r="AU412" s="382">
        <v>4.0</v>
      </c>
      <c r="AV412" s="657">
        <v>96.0</v>
      </c>
      <c r="AW412" s="382">
        <v>0.0</v>
      </c>
      <c r="AX412" s="658">
        <v>100.0</v>
      </c>
      <c r="AY412" s="393" t="s">
        <v>3042</v>
      </c>
    </row>
    <row r="413">
      <c r="A413" s="554" t="s">
        <v>7115</v>
      </c>
      <c r="B413" s="480" t="s">
        <v>5132</v>
      </c>
      <c r="C413" s="433">
        <v>46176.0</v>
      </c>
      <c r="D413" s="434" t="s">
        <v>8903</v>
      </c>
      <c r="E413" s="363" t="s">
        <v>8904</v>
      </c>
      <c r="F413" s="367"/>
      <c r="G413" s="365"/>
      <c r="H413" s="368"/>
      <c r="I413" s="655"/>
      <c r="J413" s="365"/>
      <c r="K413" s="366"/>
      <c r="L413" s="367"/>
      <c r="M413" s="365"/>
      <c r="N413" s="368"/>
      <c r="O413" s="655"/>
      <c r="P413" s="365"/>
      <c r="Q413" s="366"/>
      <c r="R413" s="367"/>
      <c r="S413" s="365"/>
      <c r="T413" s="368"/>
      <c r="U413" s="655"/>
      <c r="V413" s="365"/>
      <c r="W413" s="366"/>
      <c r="X413" s="364"/>
      <c r="Y413" s="365"/>
      <c r="Z413" s="368"/>
      <c r="AA413" s="655"/>
      <c r="AB413" s="365"/>
      <c r="AC413" s="366"/>
      <c r="AD413" s="364"/>
      <c r="AE413" s="365"/>
      <c r="AF413" s="368"/>
      <c r="AG413" s="655"/>
      <c r="AH413" s="365"/>
      <c r="AI413" s="366"/>
      <c r="AJ413" s="364"/>
      <c r="AK413" s="365"/>
      <c r="AL413" s="368"/>
      <c r="AM413" s="655"/>
      <c r="AN413" s="365"/>
      <c r="AO413" s="366"/>
      <c r="AP413" s="369" t="s">
        <v>2907</v>
      </c>
      <c r="AQ413" s="506"/>
      <c r="AR413" s="380" t="s">
        <v>2914</v>
      </c>
      <c r="AS413" s="653" t="s">
        <v>7472</v>
      </c>
      <c r="AT413" s="353"/>
      <c r="AU413" s="382">
        <v>0.0</v>
      </c>
      <c r="AV413" s="657">
        <v>100.0</v>
      </c>
      <c r="AW413" s="382">
        <v>0.0</v>
      </c>
      <c r="AX413" s="658">
        <v>100.0</v>
      </c>
      <c r="AY413" s="393" t="s">
        <v>3042</v>
      </c>
    </row>
    <row r="414">
      <c r="A414" s="554" t="s">
        <v>7115</v>
      </c>
      <c r="B414" s="480" t="s">
        <v>5132</v>
      </c>
      <c r="C414" s="433">
        <v>46176.0</v>
      </c>
      <c r="D414" s="434" t="s">
        <v>8905</v>
      </c>
      <c r="E414" s="363" t="s">
        <v>8906</v>
      </c>
      <c r="F414" s="367"/>
      <c r="G414" s="365"/>
      <c r="H414" s="368"/>
      <c r="I414" s="655"/>
      <c r="J414" s="365"/>
      <c r="K414" s="366"/>
      <c r="L414" s="367"/>
      <c r="M414" s="365"/>
      <c r="N414" s="368"/>
      <c r="O414" s="655"/>
      <c r="P414" s="365"/>
      <c r="Q414" s="366"/>
      <c r="R414" s="367"/>
      <c r="S414" s="365"/>
      <c r="T414" s="368"/>
      <c r="U414" s="655"/>
      <c r="V414" s="365"/>
      <c r="W414" s="366"/>
      <c r="X414" s="364"/>
      <c r="Y414" s="365"/>
      <c r="Z414" s="368"/>
      <c r="AA414" s="655"/>
      <c r="AB414" s="365"/>
      <c r="AC414" s="366"/>
      <c r="AD414" s="364"/>
      <c r="AE414" s="365"/>
      <c r="AF414" s="368"/>
      <c r="AG414" s="655"/>
      <c r="AH414" s="365"/>
      <c r="AI414" s="366"/>
      <c r="AJ414" s="364"/>
      <c r="AK414" s="365"/>
      <c r="AL414" s="368"/>
      <c r="AM414" s="655"/>
      <c r="AN414" s="365"/>
      <c r="AO414" s="366"/>
      <c r="AP414" s="369" t="s">
        <v>754</v>
      </c>
      <c r="AQ414" s="481"/>
      <c r="AR414" s="380" t="s">
        <v>2914</v>
      </c>
      <c r="AS414" s="653" t="s">
        <v>7472</v>
      </c>
      <c r="AT414" s="353"/>
      <c r="AU414" s="382">
        <v>0.0</v>
      </c>
      <c r="AV414" s="657">
        <v>100.0</v>
      </c>
      <c r="AW414" s="382">
        <v>0.0</v>
      </c>
      <c r="AX414" s="658">
        <v>100.0</v>
      </c>
      <c r="AY414" s="393" t="s">
        <v>3042</v>
      </c>
    </row>
    <row r="415">
      <c r="A415" s="554" t="s">
        <v>7115</v>
      </c>
      <c r="B415" s="480" t="s">
        <v>5132</v>
      </c>
      <c r="C415" s="433">
        <v>46176.0</v>
      </c>
      <c r="D415" s="434" t="s">
        <v>8907</v>
      </c>
      <c r="E415" s="363" t="s">
        <v>8908</v>
      </c>
      <c r="F415" s="367"/>
      <c r="G415" s="365"/>
      <c r="H415" s="368"/>
      <c r="I415" s="655"/>
      <c r="J415" s="365"/>
      <c r="K415" s="366"/>
      <c r="L415" s="367"/>
      <c r="M415" s="365"/>
      <c r="N415" s="368"/>
      <c r="O415" s="655"/>
      <c r="P415" s="365"/>
      <c r="Q415" s="366"/>
      <c r="R415" s="367"/>
      <c r="S415" s="365"/>
      <c r="T415" s="368"/>
      <c r="U415" s="655"/>
      <c r="V415" s="365"/>
      <c r="W415" s="366"/>
      <c r="X415" s="364"/>
      <c r="Y415" s="365"/>
      <c r="Z415" s="368"/>
      <c r="AA415" s="655"/>
      <c r="AB415" s="365"/>
      <c r="AC415" s="366"/>
      <c r="AD415" s="364"/>
      <c r="AE415" s="365"/>
      <c r="AF415" s="368"/>
      <c r="AG415" s="655"/>
      <c r="AH415" s="365"/>
      <c r="AI415" s="366"/>
      <c r="AJ415" s="364"/>
      <c r="AK415" s="365"/>
      <c r="AL415" s="368"/>
      <c r="AM415" s="655"/>
      <c r="AN415" s="365"/>
      <c r="AO415" s="366"/>
      <c r="AP415" s="369" t="s">
        <v>754</v>
      </c>
      <c r="AQ415" s="481"/>
      <c r="AR415" s="380" t="s">
        <v>2914</v>
      </c>
      <c r="AS415" s="653" t="s">
        <v>7472</v>
      </c>
      <c r="AT415" s="353"/>
      <c r="AU415" s="382">
        <v>0.0</v>
      </c>
      <c r="AV415" s="657">
        <v>100.0</v>
      </c>
      <c r="AW415" s="382">
        <v>0.0</v>
      </c>
      <c r="AX415" s="658">
        <v>100.0</v>
      </c>
      <c r="AY415" s="393" t="s">
        <v>3042</v>
      </c>
    </row>
    <row r="416">
      <c r="A416" s="554" t="s">
        <v>7115</v>
      </c>
      <c r="B416" s="480" t="s">
        <v>5132</v>
      </c>
      <c r="C416" s="433">
        <v>46176.0</v>
      </c>
      <c r="D416" s="434" t="s">
        <v>8909</v>
      </c>
      <c r="E416" s="363" t="s">
        <v>8910</v>
      </c>
      <c r="F416" s="367"/>
      <c r="G416" s="365"/>
      <c r="H416" s="368"/>
      <c r="I416" s="655"/>
      <c r="J416" s="365"/>
      <c r="K416" s="366"/>
      <c r="L416" s="367"/>
      <c r="M416" s="365"/>
      <c r="N416" s="368"/>
      <c r="O416" s="655"/>
      <c r="P416" s="365"/>
      <c r="Q416" s="366"/>
      <c r="R416" s="367"/>
      <c r="S416" s="365"/>
      <c r="T416" s="368"/>
      <c r="U416" s="655"/>
      <c r="V416" s="365"/>
      <c r="W416" s="366"/>
      <c r="X416" s="364"/>
      <c r="Y416" s="365"/>
      <c r="Z416" s="368"/>
      <c r="AA416" s="655"/>
      <c r="AB416" s="365"/>
      <c r="AC416" s="366"/>
      <c r="AD416" s="364"/>
      <c r="AE416" s="365"/>
      <c r="AF416" s="368"/>
      <c r="AG416" s="655"/>
      <c r="AH416" s="365"/>
      <c r="AI416" s="366"/>
      <c r="AJ416" s="364"/>
      <c r="AK416" s="365"/>
      <c r="AL416" s="368"/>
      <c r="AM416" s="655"/>
      <c r="AN416" s="365"/>
      <c r="AO416" s="366"/>
      <c r="AP416" s="369" t="s">
        <v>2929</v>
      </c>
      <c r="AQ416" s="481"/>
      <c r="AR416" s="380" t="s">
        <v>2914</v>
      </c>
      <c r="AS416" s="653" t="s">
        <v>7472</v>
      </c>
      <c r="AT416" s="353"/>
      <c r="AU416" s="382">
        <v>0.0</v>
      </c>
      <c r="AV416" s="657">
        <v>100.0</v>
      </c>
      <c r="AW416" s="382">
        <v>0.0</v>
      </c>
      <c r="AX416" s="658">
        <v>100.0</v>
      </c>
      <c r="AY416" s="393" t="s">
        <v>3042</v>
      </c>
    </row>
    <row r="417">
      <c r="A417" s="554" t="s">
        <v>7115</v>
      </c>
      <c r="B417" s="480" t="s">
        <v>5132</v>
      </c>
      <c r="C417" s="433">
        <v>46176.0</v>
      </c>
      <c r="D417" s="434" t="s">
        <v>8911</v>
      </c>
      <c r="E417" s="363" t="s">
        <v>8912</v>
      </c>
      <c r="F417" s="367"/>
      <c r="G417" s="365"/>
      <c r="H417" s="368"/>
      <c r="I417" s="655"/>
      <c r="J417" s="365"/>
      <c r="K417" s="366"/>
      <c r="L417" s="367"/>
      <c r="M417" s="365"/>
      <c r="N417" s="368"/>
      <c r="O417" s="655"/>
      <c r="P417" s="365"/>
      <c r="Q417" s="366"/>
      <c r="R417" s="367"/>
      <c r="S417" s="365"/>
      <c r="T417" s="368"/>
      <c r="U417" s="655"/>
      <c r="V417" s="365"/>
      <c r="W417" s="366"/>
      <c r="X417" s="364"/>
      <c r="Y417" s="365"/>
      <c r="Z417" s="368"/>
      <c r="AA417" s="655"/>
      <c r="AB417" s="365"/>
      <c r="AC417" s="366"/>
      <c r="AD417" s="364"/>
      <c r="AE417" s="365"/>
      <c r="AF417" s="368"/>
      <c r="AG417" s="655"/>
      <c r="AH417" s="365"/>
      <c r="AI417" s="366"/>
      <c r="AJ417" s="364"/>
      <c r="AK417" s="365"/>
      <c r="AL417" s="368"/>
      <c r="AM417" s="655"/>
      <c r="AN417" s="365"/>
      <c r="AO417" s="366"/>
      <c r="AP417" s="369" t="s">
        <v>2929</v>
      </c>
      <c r="AQ417" s="481"/>
      <c r="AR417" s="380" t="s">
        <v>2914</v>
      </c>
      <c r="AS417" s="653" t="s">
        <v>7472</v>
      </c>
      <c r="AT417" s="353"/>
      <c r="AU417" s="382">
        <v>0.0</v>
      </c>
      <c r="AV417" s="657">
        <v>100.0</v>
      </c>
      <c r="AW417" s="382">
        <v>0.0</v>
      </c>
      <c r="AX417" s="658">
        <v>100.0</v>
      </c>
      <c r="AY417" s="393" t="s">
        <v>3042</v>
      </c>
    </row>
    <row r="418">
      <c r="A418" s="554" t="s">
        <v>7115</v>
      </c>
      <c r="B418" s="480" t="s">
        <v>5132</v>
      </c>
      <c r="C418" s="433">
        <v>46176.0</v>
      </c>
      <c r="D418" s="434" t="s">
        <v>8913</v>
      </c>
      <c r="E418" s="363" t="s">
        <v>8914</v>
      </c>
      <c r="F418" s="367"/>
      <c r="G418" s="365"/>
      <c r="H418" s="368"/>
      <c r="I418" s="655"/>
      <c r="J418" s="365"/>
      <c r="K418" s="366"/>
      <c r="L418" s="367"/>
      <c r="M418" s="365"/>
      <c r="N418" s="368"/>
      <c r="O418" s="655"/>
      <c r="P418" s="365"/>
      <c r="Q418" s="366"/>
      <c r="R418" s="367"/>
      <c r="S418" s="365"/>
      <c r="T418" s="368"/>
      <c r="U418" s="655"/>
      <c r="V418" s="365"/>
      <c r="W418" s="366"/>
      <c r="X418" s="364"/>
      <c r="Y418" s="365"/>
      <c r="Z418" s="368"/>
      <c r="AA418" s="655"/>
      <c r="AB418" s="365"/>
      <c r="AC418" s="366"/>
      <c r="AD418" s="364"/>
      <c r="AE418" s="365"/>
      <c r="AF418" s="368"/>
      <c r="AG418" s="655"/>
      <c r="AH418" s="365"/>
      <c r="AI418" s="366"/>
      <c r="AJ418" s="364"/>
      <c r="AK418" s="365"/>
      <c r="AL418" s="368"/>
      <c r="AM418" s="655"/>
      <c r="AN418" s="365"/>
      <c r="AO418" s="366"/>
      <c r="AP418" s="369" t="s">
        <v>634</v>
      </c>
      <c r="AQ418" s="481"/>
      <c r="AR418" s="380" t="s">
        <v>2914</v>
      </c>
      <c r="AS418" s="653" t="s">
        <v>7472</v>
      </c>
      <c r="AT418" s="353"/>
      <c r="AU418" s="382">
        <v>0.0</v>
      </c>
      <c r="AV418" s="657">
        <v>100.0</v>
      </c>
      <c r="AW418" s="382">
        <v>0.0</v>
      </c>
      <c r="AX418" s="658">
        <v>100.0</v>
      </c>
      <c r="AY418" s="393" t="s">
        <v>3042</v>
      </c>
    </row>
    <row r="419">
      <c r="A419" s="554" t="s">
        <v>7115</v>
      </c>
      <c r="B419" s="480" t="s">
        <v>5132</v>
      </c>
      <c r="C419" s="433">
        <v>46176.0</v>
      </c>
      <c r="D419" s="434" t="s">
        <v>8915</v>
      </c>
      <c r="E419" s="363" t="s">
        <v>8916</v>
      </c>
      <c r="F419" s="367"/>
      <c r="G419" s="365"/>
      <c r="H419" s="368"/>
      <c r="I419" s="655"/>
      <c r="J419" s="365"/>
      <c r="K419" s="366"/>
      <c r="L419" s="367"/>
      <c r="M419" s="365"/>
      <c r="N419" s="368"/>
      <c r="O419" s="655"/>
      <c r="P419" s="365"/>
      <c r="Q419" s="366"/>
      <c r="R419" s="367"/>
      <c r="S419" s="365"/>
      <c r="T419" s="368"/>
      <c r="U419" s="655"/>
      <c r="V419" s="365"/>
      <c r="W419" s="366"/>
      <c r="X419" s="364"/>
      <c r="Y419" s="365"/>
      <c r="Z419" s="368"/>
      <c r="AA419" s="655"/>
      <c r="AB419" s="365"/>
      <c r="AC419" s="366"/>
      <c r="AD419" s="364"/>
      <c r="AE419" s="365"/>
      <c r="AF419" s="368"/>
      <c r="AG419" s="655"/>
      <c r="AH419" s="365"/>
      <c r="AI419" s="366"/>
      <c r="AJ419" s="364"/>
      <c r="AK419" s="365"/>
      <c r="AL419" s="368"/>
      <c r="AM419" s="655"/>
      <c r="AN419" s="365"/>
      <c r="AO419" s="366"/>
      <c r="AP419" s="369" t="s">
        <v>634</v>
      </c>
      <c r="AQ419" s="481"/>
      <c r="AR419" s="380" t="s">
        <v>2914</v>
      </c>
      <c r="AS419" s="653" t="s">
        <v>7472</v>
      </c>
      <c r="AT419" s="353"/>
      <c r="AU419" s="382">
        <v>0.0</v>
      </c>
      <c r="AV419" s="657">
        <v>100.0</v>
      </c>
      <c r="AW419" s="382">
        <v>0.0</v>
      </c>
      <c r="AX419" s="658">
        <v>100.0</v>
      </c>
      <c r="AY419" s="393" t="s">
        <v>3042</v>
      </c>
    </row>
    <row r="420">
      <c r="A420" s="554" t="s">
        <v>7115</v>
      </c>
      <c r="B420" s="480" t="s">
        <v>5132</v>
      </c>
      <c r="C420" s="433">
        <v>46176.0</v>
      </c>
      <c r="D420" s="434" t="s">
        <v>8917</v>
      </c>
      <c r="E420" s="363" t="s">
        <v>8918</v>
      </c>
      <c r="F420" s="367"/>
      <c r="G420" s="365"/>
      <c r="H420" s="368"/>
      <c r="I420" s="655"/>
      <c r="J420" s="365"/>
      <c r="K420" s="366"/>
      <c r="L420" s="367"/>
      <c r="M420" s="365"/>
      <c r="N420" s="368"/>
      <c r="O420" s="655"/>
      <c r="P420" s="365"/>
      <c r="Q420" s="366"/>
      <c r="R420" s="367"/>
      <c r="S420" s="365"/>
      <c r="T420" s="368"/>
      <c r="U420" s="655"/>
      <c r="V420" s="365"/>
      <c r="W420" s="366"/>
      <c r="X420" s="364"/>
      <c r="Y420" s="365"/>
      <c r="Z420" s="368"/>
      <c r="AA420" s="655"/>
      <c r="AB420" s="365"/>
      <c r="AC420" s="366"/>
      <c r="AD420" s="364"/>
      <c r="AE420" s="365"/>
      <c r="AF420" s="368"/>
      <c r="AG420" s="655"/>
      <c r="AH420" s="365"/>
      <c r="AI420" s="366"/>
      <c r="AJ420" s="364"/>
      <c r="AK420" s="365"/>
      <c r="AL420" s="368"/>
      <c r="AM420" s="655"/>
      <c r="AN420" s="365"/>
      <c r="AO420" s="366"/>
      <c r="AP420" s="369" t="s">
        <v>263</v>
      </c>
      <c r="AQ420" s="481"/>
      <c r="AR420" s="380" t="s">
        <v>2914</v>
      </c>
      <c r="AS420" s="653" t="s">
        <v>7472</v>
      </c>
      <c r="AT420" s="353"/>
      <c r="AU420" s="382">
        <v>0.0</v>
      </c>
      <c r="AV420" s="657">
        <v>100.0</v>
      </c>
      <c r="AW420" s="382">
        <v>0.0</v>
      </c>
      <c r="AX420" s="658">
        <v>100.0</v>
      </c>
      <c r="AY420" s="393" t="s">
        <v>3042</v>
      </c>
    </row>
    <row r="421">
      <c r="A421" s="554" t="s">
        <v>7115</v>
      </c>
      <c r="B421" s="480" t="s">
        <v>5132</v>
      </c>
      <c r="C421" s="433">
        <v>46176.0</v>
      </c>
      <c r="D421" s="434" t="s">
        <v>8919</v>
      </c>
      <c r="E421" s="363" t="s">
        <v>8920</v>
      </c>
      <c r="F421" s="367"/>
      <c r="G421" s="365"/>
      <c r="H421" s="368"/>
      <c r="I421" s="655"/>
      <c r="J421" s="365"/>
      <c r="K421" s="366"/>
      <c r="L421" s="367"/>
      <c r="M421" s="365"/>
      <c r="N421" s="368"/>
      <c r="O421" s="655"/>
      <c r="P421" s="365"/>
      <c r="Q421" s="366"/>
      <c r="R421" s="367"/>
      <c r="S421" s="365"/>
      <c r="T421" s="368"/>
      <c r="U421" s="655"/>
      <c r="V421" s="365"/>
      <c r="W421" s="366"/>
      <c r="X421" s="364"/>
      <c r="Y421" s="365"/>
      <c r="Z421" s="368"/>
      <c r="AA421" s="655"/>
      <c r="AB421" s="365"/>
      <c r="AC421" s="366"/>
      <c r="AD421" s="364"/>
      <c r="AE421" s="365"/>
      <c r="AF421" s="368"/>
      <c r="AG421" s="655"/>
      <c r="AH421" s="365"/>
      <c r="AI421" s="366"/>
      <c r="AJ421" s="364"/>
      <c r="AK421" s="365"/>
      <c r="AL421" s="368"/>
      <c r="AM421" s="655"/>
      <c r="AN421" s="365"/>
      <c r="AO421" s="366"/>
      <c r="AP421" s="369" t="s">
        <v>263</v>
      </c>
      <c r="AQ421" s="481"/>
      <c r="AR421" s="380" t="s">
        <v>2914</v>
      </c>
      <c r="AS421" s="653" t="s">
        <v>7472</v>
      </c>
      <c r="AT421" s="353"/>
      <c r="AU421" s="382">
        <v>0.0</v>
      </c>
      <c r="AV421" s="657">
        <v>100.0</v>
      </c>
      <c r="AW421" s="382">
        <v>0.0</v>
      </c>
      <c r="AX421" s="658">
        <v>100.0</v>
      </c>
      <c r="AY421" s="393" t="s">
        <v>3042</v>
      </c>
    </row>
    <row r="422">
      <c r="A422" s="554" t="s">
        <v>7115</v>
      </c>
      <c r="B422" s="480" t="s">
        <v>5132</v>
      </c>
      <c r="C422" s="433">
        <v>46176.0</v>
      </c>
      <c r="D422" s="434" t="s">
        <v>8921</v>
      </c>
      <c r="E422" s="363" t="s">
        <v>8922</v>
      </c>
      <c r="F422" s="367"/>
      <c r="G422" s="365"/>
      <c r="H422" s="368"/>
      <c r="I422" s="655"/>
      <c r="J422" s="365"/>
      <c r="K422" s="366"/>
      <c r="L422" s="367"/>
      <c r="M422" s="365"/>
      <c r="N422" s="368"/>
      <c r="O422" s="655"/>
      <c r="P422" s="365"/>
      <c r="Q422" s="366"/>
      <c r="R422" s="367"/>
      <c r="S422" s="365"/>
      <c r="T422" s="368"/>
      <c r="U422" s="655"/>
      <c r="V422" s="365"/>
      <c r="W422" s="366"/>
      <c r="X422" s="364"/>
      <c r="Y422" s="365"/>
      <c r="Z422" s="368"/>
      <c r="AA422" s="655"/>
      <c r="AB422" s="365"/>
      <c r="AC422" s="366"/>
      <c r="AD422" s="364"/>
      <c r="AE422" s="365"/>
      <c r="AF422" s="368"/>
      <c r="AG422" s="655"/>
      <c r="AH422" s="365"/>
      <c r="AI422" s="366"/>
      <c r="AJ422" s="364"/>
      <c r="AK422" s="365"/>
      <c r="AL422" s="368"/>
      <c r="AM422" s="655"/>
      <c r="AN422" s="365"/>
      <c r="AO422" s="366"/>
      <c r="AP422" s="369"/>
      <c r="AQ422" s="481" t="s">
        <v>1152</v>
      </c>
      <c r="AR422" s="380" t="s">
        <v>2914</v>
      </c>
      <c r="AS422" s="653" t="s">
        <v>7472</v>
      </c>
      <c r="AT422" s="353"/>
      <c r="AU422" s="382">
        <v>0.0</v>
      </c>
      <c r="AV422" s="657">
        <v>100.0</v>
      </c>
      <c r="AW422" s="382">
        <v>0.0</v>
      </c>
      <c r="AX422" s="658">
        <v>100.0</v>
      </c>
      <c r="AY422" s="393" t="s">
        <v>3042</v>
      </c>
    </row>
    <row r="423">
      <c r="A423" s="554" t="s">
        <v>7115</v>
      </c>
      <c r="B423" s="480" t="s">
        <v>5132</v>
      </c>
      <c r="C423" s="433">
        <v>46176.0</v>
      </c>
      <c r="D423" s="434" t="s">
        <v>8923</v>
      </c>
      <c r="E423" s="363" t="s">
        <v>8924</v>
      </c>
      <c r="F423" s="367"/>
      <c r="G423" s="365"/>
      <c r="H423" s="368"/>
      <c r="I423" s="655"/>
      <c r="J423" s="365"/>
      <c r="K423" s="366"/>
      <c r="L423" s="367"/>
      <c r="M423" s="365"/>
      <c r="N423" s="368"/>
      <c r="O423" s="655"/>
      <c r="P423" s="365"/>
      <c r="Q423" s="366"/>
      <c r="R423" s="367"/>
      <c r="S423" s="365"/>
      <c r="T423" s="368"/>
      <c r="U423" s="655"/>
      <c r="V423" s="365"/>
      <c r="W423" s="366"/>
      <c r="X423" s="364"/>
      <c r="Y423" s="365"/>
      <c r="Z423" s="368"/>
      <c r="AA423" s="655"/>
      <c r="AB423" s="365"/>
      <c r="AC423" s="366"/>
      <c r="AD423" s="364"/>
      <c r="AE423" s="365"/>
      <c r="AF423" s="368"/>
      <c r="AG423" s="655"/>
      <c r="AH423" s="365"/>
      <c r="AI423" s="366"/>
      <c r="AJ423" s="364"/>
      <c r="AK423" s="365"/>
      <c r="AL423" s="368"/>
      <c r="AM423" s="655"/>
      <c r="AN423" s="365"/>
      <c r="AO423" s="366"/>
      <c r="AP423" s="369"/>
      <c r="AQ423" s="481" t="s">
        <v>1152</v>
      </c>
      <c r="AR423" s="380" t="s">
        <v>2914</v>
      </c>
      <c r="AS423" s="653" t="s">
        <v>7472</v>
      </c>
      <c r="AT423" s="353"/>
      <c r="AU423" s="382">
        <v>0.0</v>
      </c>
      <c r="AV423" s="657">
        <v>100.0</v>
      </c>
      <c r="AW423" s="382">
        <v>0.0</v>
      </c>
      <c r="AX423" s="658">
        <v>100.0</v>
      </c>
      <c r="AY423" s="393" t="s">
        <v>3042</v>
      </c>
    </row>
    <row r="424">
      <c r="A424" s="554" t="s">
        <v>7115</v>
      </c>
      <c r="B424" s="480" t="s">
        <v>5132</v>
      </c>
      <c r="C424" s="433">
        <v>46176.0</v>
      </c>
      <c r="D424" s="434" t="s">
        <v>8925</v>
      </c>
      <c r="E424" s="363" t="s">
        <v>8926</v>
      </c>
      <c r="F424" s="367"/>
      <c r="G424" s="365"/>
      <c r="H424" s="368"/>
      <c r="I424" s="655"/>
      <c r="J424" s="365"/>
      <c r="K424" s="366"/>
      <c r="L424" s="367"/>
      <c r="M424" s="365"/>
      <c r="N424" s="368"/>
      <c r="O424" s="655"/>
      <c r="P424" s="365"/>
      <c r="Q424" s="366"/>
      <c r="R424" s="367"/>
      <c r="S424" s="365"/>
      <c r="T424" s="368"/>
      <c r="U424" s="655"/>
      <c r="V424" s="365"/>
      <c r="W424" s="366"/>
      <c r="X424" s="364"/>
      <c r="Y424" s="365"/>
      <c r="Z424" s="368"/>
      <c r="AA424" s="655"/>
      <c r="AB424" s="365"/>
      <c r="AC424" s="366"/>
      <c r="AD424" s="364"/>
      <c r="AE424" s="365"/>
      <c r="AF424" s="368"/>
      <c r="AG424" s="655"/>
      <c r="AH424" s="365"/>
      <c r="AI424" s="366"/>
      <c r="AJ424" s="364"/>
      <c r="AK424" s="365"/>
      <c r="AL424" s="368"/>
      <c r="AM424" s="655"/>
      <c r="AN424" s="365"/>
      <c r="AO424" s="366"/>
      <c r="AP424" s="369"/>
      <c r="AQ424" s="481" t="s">
        <v>3010</v>
      </c>
      <c r="AR424" s="380" t="s">
        <v>2914</v>
      </c>
      <c r="AS424" s="653" t="s">
        <v>7472</v>
      </c>
      <c r="AT424" s="353"/>
      <c r="AU424" s="382">
        <v>0.0</v>
      </c>
      <c r="AV424" s="657">
        <v>100.0</v>
      </c>
      <c r="AW424" s="382">
        <v>0.0</v>
      </c>
      <c r="AX424" s="658">
        <v>100.0</v>
      </c>
      <c r="AY424" s="393" t="s">
        <v>3042</v>
      </c>
    </row>
    <row r="425">
      <c r="A425" s="554" t="s">
        <v>7115</v>
      </c>
      <c r="B425" s="480" t="s">
        <v>5132</v>
      </c>
      <c r="C425" s="433">
        <v>46176.0</v>
      </c>
      <c r="D425" s="434" t="s">
        <v>8927</v>
      </c>
      <c r="E425" s="363" t="s">
        <v>8928</v>
      </c>
      <c r="F425" s="367"/>
      <c r="G425" s="365"/>
      <c r="H425" s="368"/>
      <c r="I425" s="655"/>
      <c r="J425" s="365"/>
      <c r="K425" s="366"/>
      <c r="L425" s="367"/>
      <c r="M425" s="365"/>
      <c r="N425" s="368"/>
      <c r="O425" s="655"/>
      <c r="P425" s="365"/>
      <c r="Q425" s="366"/>
      <c r="R425" s="367"/>
      <c r="S425" s="365"/>
      <c r="T425" s="368"/>
      <c r="U425" s="655"/>
      <c r="V425" s="365"/>
      <c r="W425" s="366"/>
      <c r="X425" s="364"/>
      <c r="Y425" s="365"/>
      <c r="Z425" s="368"/>
      <c r="AA425" s="655"/>
      <c r="AB425" s="365"/>
      <c r="AC425" s="366"/>
      <c r="AD425" s="364"/>
      <c r="AE425" s="365"/>
      <c r="AF425" s="368"/>
      <c r="AG425" s="655"/>
      <c r="AH425" s="365"/>
      <c r="AI425" s="366"/>
      <c r="AJ425" s="364"/>
      <c r="AK425" s="365"/>
      <c r="AL425" s="368"/>
      <c r="AM425" s="655"/>
      <c r="AN425" s="365"/>
      <c r="AO425" s="366"/>
      <c r="AP425" s="369"/>
      <c r="AQ425" s="481" t="s">
        <v>1591</v>
      </c>
      <c r="AR425" s="380" t="s">
        <v>2914</v>
      </c>
      <c r="AS425" s="653" t="s">
        <v>7472</v>
      </c>
      <c r="AT425" s="353"/>
      <c r="AU425" s="382">
        <v>0.0</v>
      </c>
      <c r="AV425" s="657">
        <v>100.0</v>
      </c>
      <c r="AW425" s="382">
        <v>0.0</v>
      </c>
      <c r="AX425" s="658">
        <v>100.0</v>
      </c>
      <c r="AY425" s="393" t="s">
        <v>3042</v>
      </c>
    </row>
    <row r="426">
      <c r="A426" s="554" t="s">
        <v>7115</v>
      </c>
      <c r="B426" s="480" t="s">
        <v>5132</v>
      </c>
      <c r="C426" s="433">
        <v>46176.0</v>
      </c>
      <c r="D426" s="434" t="s">
        <v>8929</v>
      </c>
      <c r="E426" s="363" t="s">
        <v>8930</v>
      </c>
      <c r="F426" s="367"/>
      <c r="G426" s="365"/>
      <c r="H426" s="368"/>
      <c r="I426" s="655"/>
      <c r="J426" s="365"/>
      <c r="K426" s="366"/>
      <c r="L426" s="367"/>
      <c r="M426" s="365"/>
      <c r="N426" s="368"/>
      <c r="O426" s="655"/>
      <c r="P426" s="365"/>
      <c r="Q426" s="366"/>
      <c r="R426" s="367"/>
      <c r="S426" s="365"/>
      <c r="T426" s="368"/>
      <c r="U426" s="655"/>
      <c r="V426" s="365"/>
      <c r="W426" s="366"/>
      <c r="X426" s="364"/>
      <c r="Y426" s="365"/>
      <c r="Z426" s="368"/>
      <c r="AA426" s="655"/>
      <c r="AB426" s="365"/>
      <c r="AC426" s="366"/>
      <c r="AD426" s="364"/>
      <c r="AE426" s="365"/>
      <c r="AF426" s="368"/>
      <c r="AG426" s="655"/>
      <c r="AH426" s="365"/>
      <c r="AI426" s="366"/>
      <c r="AJ426" s="364"/>
      <c r="AK426" s="365"/>
      <c r="AL426" s="368"/>
      <c r="AM426" s="655"/>
      <c r="AN426" s="365"/>
      <c r="AO426" s="366"/>
      <c r="AP426" s="369"/>
      <c r="AQ426" s="481" t="s">
        <v>1591</v>
      </c>
      <c r="AR426" s="380" t="s">
        <v>2914</v>
      </c>
      <c r="AS426" s="653" t="s">
        <v>7472</v>
      </c>
      <c r="AT426" s="353"/>
      <c r="AU426" s="382">
        <v>0.0</v>
      </c>
      <c r="AV426" s="657">
        <v>100.0</v>
      </c>
      <c r="AW426" s="382">
        <v>0.0</v>
      </c>
      <c r="AX426" s="658">
        <v>100.0</v>
      </c>
      <c r="AY426" s="393" t="s">
        <v>3042</v>
      </c>
    </row>
    <row r="427">
      <c r="A427" s="554" t="s">
        <v>7115</v>
      </c>
      <c r="B427" s="480" t="s">
        <v>5132</v>
      </c>
      <c r="C427" s="433">
        <v>46176.0</v>
      </c>
      <c r="D427" s="434" t="s">
        <v>8931</v>
      </c>
      <c r="E427" s="363" t="s">
        <v>8932</v>
      </c>
      <c r="F427" s="367"/>
      <c r="G427" s="365"/>
      <c r="H427" s="368"/>
      <c r="I427" s="655"/>
      <c r="J427" s="365"/>
      <c r="K427" s="366"/>
      <c r="L427" s="367"/>
      <c r="M427" s="365"/>
      <c r="N427" s="368"/>
      <c r="O427" s="655"/>
      <c r="P427" s="365"/>
      <c r="Q427" s="366"/>
      <c r="R427" s="367"/>
      <c r="S427" s="365"/>
      <c r="T427" s="368"/>
      <c r="U427" s="655"/>
      <c r="V427" s="365"/>
      <c r="W427" s="366"/>
      <c r="X427" s="364"/>
      <c r="Y427" s="365"/>
      <c r="Z427" s="368"/>
      <c r="AA427" s="655"/>
      <c r="AB427" s="365"/>
      <c r="AC427" s="366"/>
      <c r="AD427" s="364"/>
      <c r="AE427" s="365"/>
      <c r="AF427" s="368"/>
      <c r="AG427" s="655"/>
      <c r="AH427" s="365"/>
      <c r="AI427" s="366"/>
      <c r="AJ427" s="364"/>
      <c r="AK427" s="365"/>
      <c r="AL427" s="368"/>
      <c r="AM427" s="655"/>
      <c r="AN427" s="365"/>
      <c r="AO427" s="366"/>
      <c r="AP427" s="369"/>
      <c r="AQ427" s="481" t="s">
        <v>3008</v>
      </c>
      <c r="AR427" s="380" t="s">
        <v>2914</v>
      </c>
      <c r="AS427" s="653" t="s">
        <v>7472</v>
      </c>
      <c r="AT427" s="353"/>
      <c r="AU427" s="382">
        <v>0.0</v>
      </c>
      <c r="AV427" s="657">
        <v>100.0</v>
      </c>
      <c r="AW427" s="382">
        <v>0.0</v>
      </c>
      <c r="AX427" s="658">
        <v>100.0</v>
      </c>
      <c r="AY427" s="393" t="s">
        <v>3042</v>
      </c>
    </row>
    <row r="428">
      <c r="A428" s="554" t="s">
        <v>7115</v>
      </c>
      <c r="B428" s="480" t="s">
        <v>5132</v>
      </c>
      <c r="C428" s="433">
        <v>46176.0</v>
      </c>
      <c r="D428" s="434" t="s">
        <v>8933</v>
      </c>
      <c r="E428" s="363" t="s">
        <v>8934</v>
      </c>
      <c r="F428" s="367"/>
      <c r="G428" s="365"/>
      <c r="H428" s="368"/>
      <c r="I428" s="655"/>
      <c r="J428" s="365"/>
      <c r="K428" s="366"/>
      <c r="L428" s="367"/>
      <c r="M428" s="365"/>
      <c r="N428" s="368"/>
      <c r="O428" s="655"/>
      <c r="P428" s="365"/>
      <c r="Q428" s="366"/>
      <c r="R428" s="367"/>
      <c r="S428" s="365"/>
      <c r="T428" s="368"/>
      <c r="U428" s="655"/>
      <c r="V428" s="365"/>
      <c r="W428" s="366"/>
      <c r="X428" s="364"/>
      <c r="Y428" s="365"/>
      <c r="Z428" s="368"/>
      <c r="AA428" s="655"/>
      <c r="AB428" s="365"/>
      <c r="AC428" s="366"/>
      <c r="AD428" s="364"/>
      <c r="AE428" s="365"/>
      <c r="AF428" s="368"/>
      <c r="AG428" s="655"/>
      <c r="AH428" s="365"/>
      <c r="AI428" s="366"/>
      <c r="AJ428" s="364"/>
      <c r="AK428" s="365"/>
      <c r="AL428" s="368"/>
      <c r="AM428" s="655"/>
      <c r="AN428" s="365"/>
      <c r="AO428" s="366"/>
      <c r="AP428" s="369" t="s">
        <v>2910</v>
      </c>
      <c r="AQ428" s="481" t="s">
        <v>3008</v>
      </c>
      <c r="AR428" s="380" t="s">
        <v>2914</v>
      </c>
      <c r="AS428" s="653" t="s">
        <v>7472</v>
      </c>
      <c r="AT428" s="353"/>
      <c r="AU428" s="382">
        <v>0.0</v>
      </c>
      <c r="AV428" s="657">
        <v>100.0</v>
      </c>
      <c r="AW428" s="382">
        <v>0.0</v>
      </c>
      <c r="AX428" s="658">
        <v>100.0</v>
      </c>
      <c r="AY428" s="393" t="s">
        <v>3042</v>
      </c>
    </row>
    <row r="429">
      <c r="A429" s="554" t="s">
        <v>7115</v>
      </c>
      <c r="B429" s="480" t="s">
        <v>5132</v>
      </c>
      <c r="C429" s="433">
        <v>46176.0</v>
      </c>
      <c r="D429" s="434" t="s">
        <v>8935</v>
      </c>
      <c r="E429" s="363" t="s">
        <v>8936</v>
      </c>
      <c r="F429" s="367"/>
      <c r="G429" s="365"/>
      <c r="H429" s="368"/>
      <c r="I429" s="655"/>
      <c r="J429" s="365"/>
      <c r="K429" s="366"/>
      <c r="L429" s="367"/>
      <c r="M429" s="365"/>
      <c r="N429" s="368"/>
      <c r="O429" s="655"/>
      <c r="P429" s="365"/>
      <c r="Q429" s="366"/>
      <c r="R429" s="367"/>
      <c r="S429" s="365"/>
      <c r="T429" s="368"/>
      <c r="U429" s="655"/>
      <c r="V429" s="365"/>
      <c r="W429" s="366"/>
      <c r="X429" s="364"/>
      <c r="Y429" s="365"/>
      <c r="Z429" s="368"/>
      <c r="AA429" s="655"/>
      <c r="AB429" s="365"/>
      <c r="AC429" s="366"/>
      <c r="AD429" s="364"/>
      <c r="AE429" s="365"/>
      <c r="AF429" s="368"/>
      <c r="AG429" s="655"/>
      <c r="AH429" s="365"/>
      <c r="AI429" s="366"/>
      <c r="AJ429" s="364"/>
      <c r="AK429" s="365"/>
      <c r="AL429" s="368"/>
      <c r="AM429" s="655"/>
      <c r="AN429" s="365"/>
      <c r="AO429" s="366"/>
      <c r="AP429" s="369" t="s">
        <v>801</v>
      </c>
      <c r="AQ429" s="481" t="s">
        <v>3022</v>
      </c>
      <c r="AR429" s="380" t="s">
        <v>2914</v>
      </c>
      <c r="AS429" s="653" t="s">
        <v>7472</v>
      </c>
      <c r="AT429" s="353"/>
      <c r="AU429" s="382">
        <v>0.0</v>
      </c>
      <c r="AV429" s="657">
        <v>100.0</v>
      </c>
      <c r="AW429" s="382">
        <v>0.0</v>
      </c>
      <c r="AX429" s="658">
        <v>100.0</v>
      </c>
      <c r="AY429" s="393" t="s">
        <v>3042</v>
      </c>
    </row>
    <row r="430">
      <c r="A430" s="554" t="s">
        <v>7115</v>
      </c>
      <c r="B430" s="480" t="s">
        <v>5132</v>
      </c>
      <c r="C430" s="433">
        <v>46176.0</v>
      </c>
      <c r="D430" s="434" t="s">
        <v>8937</v>
      </c>
      <c r="E430" s="363" t="s">
        <v>8938</v>
      </c>
      <c r="F430" s="367"/>
      <c r="G430" s="365"/>
      <c r="H430" s="368"/>
      <c r="I430" s="655"/>
      <c r="J430" s="365"/>
      <c r="K430" s="366"/>
      <c r="L430" s="367"/>
      <c r="M430" s="365"/>
      <c r="N430" s="368"/>
      <c r="O430" s="655"/>
      <c r="P430" s="365"/>
      <c r="Q430" s="366"/>
      <c r="R430" s="367"/>
      <c r="S430" s="365"/>
      <c r="T430" s="368"/>
      <c r="U430" s="655"/>
      <c r="V430" s="365"/>
      <c r="W430" s="366"/>
      <c r="X430" s="364"/>
      <c r="Y430" s="365"/>
      <c r="Z430" s="368"/>
      <c r="AA430" s="655"/>
      <c r="AB430" s="365"/>
      <c r="AC430" s="366"/>
      <c r="AD430" s="364"/>
      <c r="AE430" s="365"/>
      <c r="AF430" s="368"/>
      <c r="AG430" s="655"/>
      <c r="AH430" s="365"/>
      <c r="AI430" s="366"/>
      <c r="AJ430" s="364"/>
      <c r="AK430" s="365"/>
      <c r="AL430" s="368"/>
      <c r="AM430" s="655"/>
      <c r="AN430" s="365"/>
      <c r="AO430" s="366"/>
      <c r="AP430" s="369" t="s">
        <v>1235</v>
      </c>
      <c r="AQ430" s="481" t="s">
        <v>3022</v>
      </c>
      <c r="AR430" s="380" t="s">
        <v>2914</v>
      </c>
      <c r="AS430" s="653" t="s">
        <v>7472</v>
      </c>
      <c r="AT430" s="353"/>
      <c r="AU430" s="382">
        <v>0.0</v>
      </c>
      <c r="AV430" s="657">
        <v>100.0</v>
      </c>
      <c r="AW430" s="382">
        <v>0.0</v>
      </c>
      <c r="AX430" s="658">
        <v>100.0</v>
      </c>
      <c r="AY430" s="393" t="s">
        <v>3042</v>
      </c>
    </row>
    <row r="431">
      <c r="A431" s="554" t="s">
        <v>7115</v>
      </c>
      <c r="B431" s="480" t="s">
        <v>5132</v>
      </c>
      <c r="C431" s="433">
        <v>46176.0</v>
      </c>
      <c r="D431" s="434" t="s">
        <v>8939</v>
      </c>
      <c r="E431" s="363" t="s">
        <v>8940</v>
      </c>
      <c r="F431" s="367"/>
      <c r="G431" s="365"/>
      <c r="H431" s="368"/>
      <c r="I431" s="655"/>
      <c r="J431" s="365"/>
      <c r="K431" s="366"/>
      <c r="L431" s="367"/>
      <c r="M431" s="365"/>
      <c r="N431" s="368"/>
      <c r="O431" s="655"/>
      <c r="P431" s="365"/>
      <c r="Q431" s="366"/>
      <c r="R431" s="367"/>
      <c r="S431" s="365"/>
      <c r="T431" s="368"/>
      <c r="U431" s="655"/>
      <c r="V431" s="365"/>
      <c r="W431" s="366"/>
      <c r="X431" s="364"/>
      <c r="Y431" s="365"/>
      <c r="Z431" s="368"/>
      <c r="AA431" s="655"/>
      <c r="AB431" s="365"/>
      <c r="AC431" s="366"/>
      <c r="AD431" s="364"/>
      <c r="AE431" s="365"/>
      <c r="AF431" s="368"/>
      <c r="AG431" s="655"/>
      <c r="AH431" s="365"/>
      <c r="AI431" s="366"/>
      <c r="AJ431" s="364"/>
      <c r="AK431" s="365"/>
      <c r="AL431" s="368"/>
      <c r="AM431" s="655"/>
      <c r="AN431" s="365"/>
      <c r="AO431" s="366"/>
      <c r="AP431" s="369" t="s">
        <v>3015</v>
      </c>
      <c r="AQ431" s="481" t="s">
        <v>3039</v>
      </c>
      <c r="AR431" s="380" t="s">
        <v>2914</v>
      </c>
      <c r="AS431" s="653" t="s">
        <v>7472</v>
      </c>
      <c r="AT431" s="353"/>
      <c r="AU431" s="382">
        <v>0.0</v>
      </c>
      <c r="AV431" s="657">
        <v>100.0</v>
      </c>
      <c r="AW431" s="382">
        <v>0.0</v>
      </c>
      <c r="AX431" s="658">
        <v>100.0</v>
      </c>
      <c r="AY431" s="393" t="s">
        <v>3042</v>
      </c>
    </row>
    <row r="432">
      <c r="A432" s="554" t="s">
        <v>7115</v>
      </c>
      <c r="B432" s="480" t="s">
        <v>5132</v>
      </c>
      <c r="C432" s="433">
        <v>46176.0</v>
      </c>
      <c r="D432" s="434" t="s">
        <v>8941</v>
      </c>
      <c r="E432" s="363" t="s">
        <v>8942</v>
      </c>
      <c r="F432" s="367"/>
      <c r="G432" s="365"/>
      <c r="H432" s="368"/>
      <c r="I432" s="655"/>
      <c r="J432" s="365"/>
      <c r="K432" s="366"/>
      <c r="L432" s="367"/>
      <c r="M432" s="365"/>
      <c r="N432" s="368"/>
      <c r="O432" s="655"/>
      <c r="P432" s="365"/>
      <c r="Q432" s="366"/>
      <c r="R432" s="367"/>
      <c r="S432" s="365"/>
      <c r="T432" s="368"/>
      <c r="U432" s="655">
        <v>1.0</v>
      </c>
      <c r="V432" s="365"/>
      <c r="W432" s="366"/>
      <c r="X432" s="364"/>
      <c r="Y432" s="365"/>
      <c r="Z432" s="368"/>
      <c r="AA432" s="655"/>
      <c r="AB432" s="365"/>
      <c r="AC432" s="366"/>
      <c r="AD432" s="364"/>
      <c r="AE432" s="365"/>
      <c r="AF432" s="368"/>
      <c r="AG432" s="655"/>
      <c r="AH432" s="365"/>
      <c r="AI432" s="366"/>
      <c r="AJ432" s="364"/>
      <c r="AK432" s="365"/>
      <c r="AL432" s="368"/>
      <c r="AM432" s="655"/>
      <c r="AN432" s="365"/>
      <c r="AO432" s="366"/>
      <c r="AP432" s="369"/>
      <c r="AQ432" s="481" t="s">
        <v>3039</v>
      </c>
      <c r="AR432" s="380" t="s">
        <v>8943</v>
      </c>
      <c r="AS432" s="653" t="s">
        <v>7472</v>
      </c>
      <c r="AT432" s="353"/>
      <c r="AU432" s="382">
        <v>0.0</v>
      </c>
      <c r="AV432" s="657">
        <v>100.0</v>
      </c>
      <c r="AW432" s="382">
        <v>4.0</v>
      </c>
      <c r="AX432" s="658">
        <v>96.0</v>
      </c>
      <c r="AY432" s="393" t="s">
        <v>3042</v>
      </c>
    </row>
    <row r="433">
      <c r="A433" s="554" t="s">
        <v>7115</v>
      </c>
      <c r="B433" s="480" t="s">
        <v>5132</v>
      </c>
      <c r="C433" s="433">
        <v>46176.0</v>
      </c>
      <c r="D433" s="434" t="s">
        <v>8944</v>
      </c>
      <c r="E433" s="363" t="s">
        <v>8945</v>
      </c>
      <c r="F433" s="367"/>
      <c r="G433" s="365"/>
      <c r="H433" s="368"/>
      <c r="I433" s="655"/>
      <c r="J433" s="365"/>
      <c r="K433" s="366"/>
      <c r="L433" s="367"/>
      <c r="M433" s="365"/>
      <c r="N433" s="368"/>
      <c r="O433" s="655"/>
      <c r="P433" s="365"/>
      <c r="Q433" s="366"/>
      <c r="R433" s="367"/>
      <c r="S433" s="365"/>
      <c r="T433" s="368"/>
      <c r="U433" s="655"/>
      <c r="V433" s="365"/>
      <c r="W433" s="366"/>
      <c r="X433" s="364"/>
      <c r="Y433" s="365"/>
      <c r="Z433" s="368"/>
      <c r="AA433" s="655"/>
      <c r="AB433" s="365"/>
      <c r="AC433" s="366"/>
      <c r="AD433" s="364"/>
      <c r="AE433" s="365"/>
      <c r="AF433" s="368"/>
      <c r="AG433" s="655"/>
      <c r="AH433" s="365"/>
      <c r="AI433" s="366"/>
      <c r="AJ433" s="364"/>
      <c r="AK433" s="365"/>
      <c r="AL433" s="368"/>
      <c r="AM433" s="655"/>
      <c r="AN433" s="365"/>
      <c r="AO433" s="366"/>
      <c r="AP433" s="369"/>
      <c r="AQ433" s="481" t="s">
        <v>3037</v>
      </c>
      <c r="AR433" s="380" t="s">
        <v>2914</v>
      </c>
      <c r="AS433" s="653" t="s">
        <v>7472</v>
      </c>
      <c r="AT433" s="353"/>
      <c r="AU433" s="382">
        <v>0.0</v>
      </c>
      <c r="AV433" s="657">
        <v>100.0</v>
      </c>
      <c r="AW433" s="382">
        <v>0.0</v>
      </c>
      <c r="AX433" s="658">
        <v>100.0</v>
      </c>
      <c r="AY433" s="393" t="s">
        <v>3042</v>
      </c>
    </row>
    <row r="434">
      <c r="A434" s="554" t="s">
        <v>7115</v>
      </c>
      <c r="B434" s="480" t="s">
        <v>5132</v>
      </c>
      <c r="C434" s="433">
        <v>46176.0</v>
      </c>
      <c r="D434" s="434" t="s">
        <v>8946</v>
      </c>
      <c r="E434" s="363" t="s">
        <v>8947</v>
      </c>
      <c r="F434" s="367"/>
      <c r="G434" s="365"/>
      <c r="H434" s="368"/>
      <c r="I434" s="655"/>
      <c r="J434" s="365"/>
      <c r="K434" s="366"/>
      <c r="L434" s="367"/>
      <c r="M434" s="365"/>
      <c r="N434" s="368"/>
      <c r="O434" s="655"/>
      <c r="P434" s="365"/>
      <c r="Q434" s="366"/>
      <c r="R434" s="367"/>
      <c r="S434" s="365"/>
      <c r="T434" s="368"/>
      <c r="U434" s="655"/>
      <c r="V434" s="365"/>
      <c r="W434" s="366"/>
      <c r="X434" s="364"/>
      <c r="Y434" s="365"/>
      <c r="Z434" s="368"/>
      <c r="AA434" s="655"/>
      <c r="AB434" s="365"/>
      <c r="AC434" s="366"/>
      <c r="AD434" s="364"/>
      <c r="AE434" s="365"/>
      <c r="AF434" s="368"/>
      <c r="AG434" s="655"/>
      <c r="AH434" s="365"/>
      <c r="AI434" s="366"/>
      <c r="AJ434" s="364"/>
      <c r="AK434" s="365"/>
      <c r="AL434" s="368"/>
      <c r="AM434" s="655"/>
      <c r="AN434" s="365"/>
      <c r="AO434" s="366"/>
      <c r="AP434" s="369"/>
      <c r="AQ434" s="481" t="s">
        <v>3037</v>
      </c>
      <c r="AR434" s="380" t="s">
        <v>2914</v>
      </c>
      <c r="AS434" s="653" t="s">
        <v>7472</v>
      </c>
      <c r="AT434" s="353"/>
      <c r="AU434" s="382">
        <v>0.0</v>
      </c>
      <c r="AV434" s="657">
        <v>100.0</v>
      </c>
      <c r="AW434" s="382">
        <v>0.0</v>
      </c>
      <c r="AX434" s="658">
        <v>100.0</v>
      </c>
      <c r="AY434" s="393" t="s">
        <v>3042</v>
      </c>
    </row>
    <row r="435">
      <c r="A435" s="554" t="s">
        <v>7184</v>
      </c>
      <c r="B435" s="480" t="s">
        <v>5135</v>
      </c>
      <c r="C435" s="433">
        <v>46177.0</v>
      </c>
      <c r="D435" s="434" t="s">
        <v>8948</v>
      </c>
      <c r="E435" s="363" t="s">
        <v>8949</v>
      </c>
      <c r="F435" s="367"/>
      <c r="G435" s="365"/>
      <c r="H435" s="368"/>
      <c r="I435" s="655"/>
      <c r="J435" s="365"/>
      <c r="K435" s="366"/>
      <c r="L435" s="367"/>
      <c r="M435" s="365"/>
      <c r="N435" s="368"/>
      <c r="O435" s="655"/>
      <c r="P435" s="365"/>
      <c r="Q435" s="366"/>
      <c r="R435" s="367"/>
      <c r="S435" s="365"/>
      <c r="T435" s="368"/>
      <c r="U435" s="655"/>
      <c r="V435" s="365"/>
      <c r="W435" s="366"/>
      <c r="X435" s="364"/>
      <c r="Y435" s="365"/>
      <c r="Z435" s="368"/>
      <c r="AA435" s="655"/>
      <c r="AB435" s="365"/>
      <c r="AC435" s="366"/>
      <c r="AD435" s="364"/>
      <c r="AE435" s="365"/>
      <c r="AF435" s="368"/>
      <c r="AG435" s="655"/>
      <c r="AH435" s="365"/>
      <c r="AI435" s="366"/>
      <c r="AJ435" s="364"/>
      <c r="AK435" s="365"/>
      <c r="AL435" s="368"/>
      <c r="AM435" s="655"/>
      <c r="AN435" s="365"/>
      <c r="AO435" s="366"/>
      <c r="AP435" s="369" t="s">
        <v>1017</v>
      </c>
      <c r="AQ435" s="481" t="s">
        <v>2472</v>
      </c>
      <c r="AR435" s="380" t="s">
        <v>2914</v>
      </c>
      <c r="AS435" s="653" t="s">
        <v>7472</v>
      </c>
      <c r="AT435" s="353"/>
      <c r="AU435" s="382">
        <v>0.0</v>
      </c>
      <c r="AV435" s="657">
        <v>100.0</v>
      </c>
      <c r="AW435" s="382">
        <v>0.0</v>
      </c>
      <c r="AX435" s="658">
        <v>100.0</v>
      </c>
      <c r="AY435" s="393" t="s">
        <v>3053</v>
      </c>
    </row>
    <row r="436">
      <c r="A436" s="554" t="s">
        <v>7184</v>
      </c>
      <c r="B436" s="480" t="s">
        <v>5135</v>
      </c>
      <c r="C436" s="433">
        <v>46177.0</v>
      </c>
      <c r="D436" s="434" t="s">
        <v>8950</v>
      </c>
      <c r="E436" s="363" t="s">
        <v>8951</v>
      </c>
      <c r="F436" s="367"/>
      <c r="G436" s="365"/>
      <c r="H436" s="368"/>
      <c r="I436" s="655"/>
      <c r="J436" s="365"/>
      <c r="K436" s="366"/>
      <c r="L436" s="367"/>
      <c r="M436" s="365"/>
      <c r="N436" s="368"/>
      <c r="O436" s="655"/>
      <c r="P436" s="365"/>
      <c r="Q436" s="366"/>
      <c r="R436" s="367"/>
      <c r="S436" s="365"/>
      <c r="T436" s="368"/>
      <c r="U436" s="655"/>
      <c r="V436" s="365"/>
      <c r="W436" s="366"/>
      <c r="X436" s="364"/>
      <c r="Y436" s="365"/>
      <c r="Z436" s="368"/>
      <c r="AA436" s="655"/>
      <c r="AB436" s="365"/>
      <c r="AC436" s="366"/>
      <c r="AD436" s="364"/>
      <c r="AE436" s="365">
        <v>1.0</v>
      </c>
      <c r="AF436" s="368"/>
      <c r="AG436" s="655"/>
      <c r="AH436" s="365"/>
      <c r="AI436" s="366"/>
      <c r="AJ436" s="364"/>
      <c r="AK436" s="365"/>
      <c r="AL436" s="368"/>
      <c r="AM436" s="655"/>
      <c r="AN436" s="365"/>
      <c r="AO436" s="366"/>
      <c r="AP436" s="369" t="s">
        <v>153</v>
      </c>
      <c r="AQ436" s="481"/>
      <c r="AR436" s="380" t="s">
        <v>8952</v>
      </c>
      <c r="AS436" s="653" t="s">
        <v>7472</v>
      </c>
      <c r="AT436" s="353"/>
      <c r="AU436" s="382">
        <v>3.0</v>
      </c>
      <c r="AV436" s="657">
        <v>97.0</v>
      </c>
      <c r="AW436" s="382">
        <v>0.0</v>
      </c>
      <c r="AX436" s="658">
        <v>100.0</v>
      </c>
      <c r="AY436" s="393" t="s">
        <v>3053</v>
      </c>
    </row>
    <row r="437">
      <c r="A437" s="554" t="s">
        <v>7184</v>
      </c>
      <c r="B437" s="480" t="s">
        <v>5135</v>
      </c>
      <c r="C437" s="433">
        <v>46177.0</v>
      </c>
      <c r="D437" s="434" t="s">
        <v>8953</v>
      </c>
      <c r="E437" s="363" t="s">
        <v>8954</v>
      </c>
      <c r="F437" s="367"/>
      <c r="G437" s="365"/>
      <c r="H437" s="368"/>
      <c r="I437" s="655"/>
      <c r="J437" s="365"/>
      <c r="K437" s="366"/>
      <c r="L437" s="367"/>
      <c r="M437" s="365"/>
      <c r="N437" s="368"/>
      <c r="O437" s="655"/>
      <c r="P437" s="365"/>
      <c r="Q437" s="366"/>
      <c r="R437" s="367"/>
      <c r="S437" s="365"/>
      <c r="T437" s="368"/>
      <c r="U437" s="655"/>
      <c r="V437" s="365"/>
      <c r="W437" s="366"/>
      <c r="X437" s="364"/>
      <c r="Y437" s="365"/>
      <c r="Z437" s="368"/>
      <c r="AA437" s="655"/>
      <c r="AB437" s="365"/>
      <c r="AC437" s="366"/>
      <c r="AD437" s="364"/>
      <c r="AE437" s="365"/>
      <c r="AF437" s="368"/>
      <c r="AG437" s="655"/>
      <c r="AH437" s="365"/>
      <c r="AI437" s="366"/>
      <c r="AJ437" s="364"/>
      <c r="AK437" s="365"/>
      <c r="AL437" s="368"/>
      <c r="AM437" s="655"/>
      <c r="AN437" s="365"/>
      <c r="AO437" s="366"/>
      <c r="AP437" s="428" t="s">
        <v>63</v>
      </c>
      <c r="AQ437" s="481" t="s">
        <v>3031</v>
      </c>
      <c r="AR437" s="380" t="s">
        <v>2914</v>
      </c>
      <c r="AS437" s="653" t="s">
        <v>7472</v>
      </c>
      <c r="AT437" s="353"/>
      <c r="AU437" s="382">
        <v>0.0</v>
      </c>
      <c r="AV437" s="657">
        <v>100.0</v>
      </c>
      <c r="AW437" s="382">
        <v>0.0</v>
      </c>
      <c r="AX437" s="658">
        <v>100.0</v>
      </c>
      <c r="AY437" s="393" t="s">
        <v>3053</v>
      </c>
    </row>
    <row r="438">
      <c r="A438" s="554" t="s">
        <v>7184</v>
      </c>
      <c r="B438" s="480" t="s">
        <v>5135</v>
      </c>
      <c r="C438" s="433">
        <v>46177.0</v>
      </c>
      <c r="D438" s="434" t="s">
        <v>8955</v>
      </c>
      <c r="E438" s="363" t="s">
        <v>8956</v>
      </c>
      <c r="F438" s="367">
        <v>1.0</v>
      </c>
      <c r="G438" s="365"/>
      <c r="H438" s="368"/>
      <c r="I438" s="655"/>
      <c r="J438" s="365"/>
      <c r="K438" s="366"/>
      <c r="L438" s="367"/>
      <c r="M438" s="365"/>
      <c r="N438" s="368"/>
      <c r="O438" s="655"/>
      <c r="P438" s="365"/>
      <c r="Q438" s="366"/>
      <c r="R438" s="367"/>
      <c r="S438" s="365"/>
      <c r="T438" s="368"/>
      <c r="U438" s="655"/>
      <c r="V438" s="365"/>
      <c r="W438" s="366"/>
      <c r="X438" s="364"/>
      <c r="Y438" s="365"/>
      <c r="Z438" s="368"/>
      <c r="AA438" s="655"/>
      <c r="AB438" s="365"/>
      <c r="AC438" s="366"/>
      <c r="AD438" s="364"/>
      <c r="AE438" s="365"/>
      <c r="AF438" s="368"/>
      <c r="AG438" s="655"/>
      <c r="AH438" s="365"/>
      <c r="AI438" s="366"/>
      <c r="AJ438" s="364"/>
      <c r="AK438" s="365"/>
      <c r="AL438" s="368"/>
      <c r="AM438" s="655"/>
      <c r="AN438" s="365"/>
      <c r="AO438" s="366"/>
      <c r="AP438" s="428" t="s">
        <v>63</v>
      </c>
      <c r="AQ438" s="481"/>
      <c r="AR438" s="380" t="s">
        <v>8957</v>
      </c>
      <c r="AS438" s="653" t="s">
        <v>7472</v>
      </c>
      <c r="AT438" s="353"/>
      <c r="AU438" s="382">
        <v>4.0</v>
      </c>
      <c r="AV438" s="657">
        <v>96.0</v>
      </c>
      <c r="AW438" s="382">
        <v>0.0</v>
      </c>
      <c r="AX438" s="658">
        <v>100.0</v>
      </c>
      <c r="AY438" s="393" t="s">
        <v>3053</v>
      </c>
    </row>
    <row r="439">
      <c r="A439" s="554" t="s">
        <v>7184</v>
      </c>
      <c r="B439" s="480" t="s">
        <v>5135</v>
      </c>
      <c r="C439" s="433">
        <v>46177.0</v>
      </c>
      <c r="D439" s="434" t="s">
        <v>8958</v>
      </c>
      <c r="E439" s="363" t="s">
        <v>8959</v>
      </c>
      <c r="F439" s="367"/>
      <c r="G439" s="365"/>
      <c r="H439" s="368"/>
      <c r="I439" s="655"/>
      <c r="J439" s="365"/>
      <c r="K439" s="366"/>
      <c r="L439" s="367"/>
      <c r="M439" s="365"/>
      <c r="N439" s="368"/>
      <c r="O439" s="655"/>
      <c r="P439" s="365"/>
      <c r="Q439" s="366"/>
      <c r="R439" s="367"/>
      <c r="S439" s="365"/>
      <c r="T439" s="368"/>
      <c r="U439" s="655"/>
      <c r="V439" s="365"/>
      <c r="W439" s="366"/>
      <c r="X439" s="364"/>
      <c r="Y439" s="365"/>
      <c r="Z439" s="368"/>
      <c r="AA439" s="655"/>
      <c r="AB439" s="365"/>
      <c r="AC439" s="366"/>
      <c r="AD439" s="364"/>
      <c r="AE439" s="365"/>
      <c r="AF439" s="368"/>
      <c r="AG439" s="655"/>
      <c r="AH439" s="365"/>
      <c r="AI439" s="366"/>
      <c r="AJ439" s="364"/>
      <c r="AK439" s="365"/>
      <c r="AL439" s="368"/>
      <c r="AM439" s="655"/>
      <c r="AN439" s="365"/>
      <c r="AO439" s="366"/>
      <c r="AP439" s="369" t="s">
        <v>764</v>
      </c>
      <c r="AQ439" s="481"/>
      <c r="AR439" s="380" t="s">
        <v>2914</v>
      </c>
      <c r="AS439" s="653" t="s">
        <v>7472</v>
      </c>
      <c r="AT439" s="353"/>
      <c r="AU439" s="382">
        <v>0.0</v>
      </c>
      <c r="AV439" s="657">
        <v>100.0</v>
      </c>
      <c r="AW439" s="382">
        <v>0.0</v>
      </c>
      <c r="AX439" s="658">
        <v>100.0</v>
      </c>
      <c r="AY439" s="393" t="s">
        <v>3053</v>
      </c>
    </row>
    <row r="440">
      <c r="A440" s="554" t="s">
        <v>7184</v>
      </c>
      <c r="B440" s="480" t="s">
        <v>5135</v>
      </c>
      <c r="C440" s="433">
        <v>46177.0</v>
      </c>
      <c r="D440" s="434" t="s">
        <v>8960</v>
      </c>
      <c r="E440" s="363" t="s">
        <v>8961</v>
      </c>
      <c r="F440" s="367"/>
      <c r="G440" s="365">
        <v>1.0</v>
      </c>
      <c r="H440" s="368"/>
      <c r="I440" s="655"/>
      <c r="J440" s="365"/>
      <c r="K440" s="366"/>
      <c r="L440" s="367"/>
      <c r="M440" s="365"/>
      <c r="N440" s="368"/>
      <c r="O440" s="655"/>
      <c r="P440" s="365"/>
      <c r="Q440" s="366"/>
      <c r="R440" s="367">
        <v>1.0</v>
      </c>
      <c r="S440" s="365">
        <v>2.0</v>
      </c>
      <c r="T440" s="368"/>
      <c r="U440" s="655"/>
      <c r="V440" s="365"/>
      <c r="W440" s="366"/>
      <c r="X440" s="364">
        <v>1.0</v>
      </c>
      <c r="Y440" s="365">
        <v>3.0</v>
      </c>
      <c r="Z440" s="368"/>
      <c r="AA440" s="655"/>
      <c r="AB440" s="365"/>
      <c r="AC440" s="366"/>
      <c r="AD440" s="364"/>
      <c r="AE440" s="365"/>
      <c r="AF440" s="368"/>
      <c r="AG440" s="655"/>
      <c r="AH440" s="365"/>
      <c r="AI440" s="366"/>
      <c r="AJ440" s="364"/>
      <c r="AK440" s="365"/>
      <c r="AL440" s="368"/>
      <c r="AM440" s="655"/>
      <c r="AN440" s="365"/>
      <c r="AO440" s="366"/>
      <c r="AP440" s="369" t="s">
        <v>764</v>
      </c>
      <c r="AQ440" s="481"/>
      <c r="AR440" s="380" t="s">
        <v>8962</v>
      </c>
      <c r="AS440" s="653" t="s">
        <v>7472</v>
      </c>
      <c r="AT440" s="353"/>
      <c r="AU440" s="382">
        <v>26.0</v>
      </c>
      <c r="AV440" s="657">
        <v>74.0</v>
      </c>
      <c r="AW440" s="382">
        <v>0.0</v>
      </c>
      <c r="AX440" s="658">
        <v>100.0</v>
      </c>
      <c r="AY440" s="393" t="s">
        <v>3053</v>
      </c>
    </row>
    <row r="441">
      <c r="A441" s="554" t="s">
        <v>7184</v>
      </c>
      <c r="B441" s="480" t="s">
        <v>5135</v>
      </c>
      <c r="C441" s="433">
        <v>46177.0</v>
      </c>
      <c r="D441" s="434" t="s">
        <v>8963</v>
      </c>
      <c r="E441" s="363" t="s">
        <v>8964</v>
      </c>
      <c r="F441" s="367"/>
      <c r="G441" s="365">
        <v>1.0</v>
      </c>
      <c r="H441" s="368"/>
      <c r="I441" s="655"/>
      <c r="J441" s="365"/>
      <c r="K441" s="366"/>
      <c r="L441" s="367"/>
      <c r="M441" s="365"/>
      <c r="N441" s="368"/>
      <c r="O441" s="655"/>
      <c r="P441" s="365"/>
      <c r="Q441" s="366"/>
      <c r="R441" s="367"/>
      <c r="S441" s="365"/>
      <c r="T441" s="368"/>
      <c r="U441" s="655"/>
      <c r="V441" s="365"/>
      <c r="W441" s="366"/>
      <c r="X441" s="364"/>
      <c r="Y441" s="365"/>
      <c r="Z441" s="368"/>
      <c r="AA441" s="655"/>
      <c r="AB441" s="365"/>
      <c r="AC441" s="366"/>
      <c r="AD441" s="364"/>
      <c r="AE441" s="365"/>
      <c r="AF441" s="368"/>
      <c r="AG441" s="655"/>
      <c r="AH441" s="365"/>
      <c r="AI441" s="366"/>
      <c r="AJ441" s="364"/>
      <c r="AK441" s="365"/>
      <c r="AL441" s="368"/>
      <c r="AM441" s="655"/>
      <c r="AN441" s="365"/>
      <c r="AO441" s="366"/>
      <c r="AP441" s="369" t="s">
        <v>876</v>
      </c>
      <c r="AQ441" s="481"/>
      <c r="AR441" s="380" t="s">
        <v>8965</v>
      </c>
      <c r="AS441" s="653" t="s">
        <v>7472</v>
      </c>
      <c r="AT441" s="353"/>
      <c r="AU441" s="382">
        <v>3.0</v>
      </c>
      <c r="AV441" s="657">
        <v>97.0</v>
      </c>
      <c r="AW441" s="382">
        <v>0.0</v>
      </c>
      <c r="AX441" s="658">
        <v>100.0</v>
      </c>
      <c r="AY441" s="393" t="s">
        <v>3053</v>
      </c>
    </row>
    <row r="442">
      <c r="A442" s="554" t="s">
        <v>7184</v>
      </c>
      <c r="B442" s="480" t="s">
        <v>5135</v>
      </c>
      <c r="C442" s="433">
        <v>46177.0</v>
      </c>
      <c r="D442" s="434" t="s">
        <v>8966</v>
      </c>
      <c r="E442" s="363" t="s">
        <v>8967</v>
      </c>
      <c r="F442" s="367"/>
      <c r="G442" s="365"/>
      <c r="H442" s="368"/>
      <c r="I442" s="655"/>
      <c r="J442" s="365"/>
      <c r="K442" s="366"/>
      <c r="L442" s="367"/>
      <c r="M442" s="365">
        <v>1.0</v>
      </c>
      <c r="N442" s="368"/>
      <c r="O442" s="655"/>
      <c r="P442" s="365"/>
      <c r="Q442" s="366"/>
      <c r="R442" s="367"/>
      <c r="S442" s="365"/>
      <c r="T442" s="368"/>
      <c r="U442" s="655"/>
      <c r="V442" s="365"/>
      <c r="W442" s="366"/>
      <c r="X442" s="364"/>
      <c r="Y442" s="365"/>
      <c r="Z442" s="368"/>
      <c r="AA442" s="655"/>
      <c r="AB442" s="365"/>
      <c r="AC442" s="366"/>
      <c r="AD442" s="364"/>
      <c r="AE442" s="365"/>
      <c r="AF442" s="368"/>
      <c r="AG442" s="655"/>
      <c r="AH442" s="365"/>
      <c r="AI442" s="366"/>
      <c r="AJ442" s="364"/>
      <c r="AK442" s="365"/>
      <c r="AL442" s="368"/>
      <c r="AM442" s="655"/>
      <c r="AN442" s="365"/>
      <c r="AO442" s="366"/>
      <c r="AP442" s="369" t="s">
        <v>876</v>
      </c>
      <c r="AQ442" s="506"/>
      <c r="AR442" s="380" t="s">
        <v>8968</v>
      </c>
      <c r="AS442" s="653" t="s">
        <v>7472</v>
      </c>
      <c r="AT442" s="353"/>
      <c r="AU442" s="382">
        <v>3.0</v>
      </c>
      <c r="AV442" s="657">
        <v>97.0</v>
      </c>
      <c r="AW442" s="382">
        <v>0.0</v>
      </c>
      <c r="AX442" s="658">
        <v>100.0</v>
      </c>
      <c r="AY442" s="393" t="s">
        <v>3051</v>
      </c>
    </row>
    <row r="443">
      <c r="A443" s="554" t="s">
        <v>7184</v>
      </c>
      <c r="B443" s="480" t="s">
        <v>5135</v>
      </c>
      <c r="C443" s="433">
        <v>46177.0</v>
      </c>
      <c r="D443" s="434" t="s">
        <v>8969</v>
      </c>
      <c r="E443" s="363" t="s">
        <v>8970</v>
      </c>
      <c r="F443" s="367">
        <v>1.0</v>
      </c>
      <c r="G443" s="365"/>
      <c r="H443" s="368"/>
      <c r="I443" s="655"/>
      <c r="J443" s="365"/>
      <c r="K443" s="366"/>
      <c r="L443" s="367"/>
      <c r="M443" s="365"/>
      <c r="N443" s="368"/>
      <c r="O443" s="655"/>
      <c r="P443" s="365"/>
      <c r="Q443" s="366"/>
      <c r="R443" s="367">
        <v>1.0</v>
      </c>
      <c r="S443" s="365"/>
      <c r="T443" s="368"/>
      <c r="U443" s="655"/>
      <c r="V443" s="365"/>
      <c r="W443" s="366"/>
      <c r="X443" s="364"/>
      <c r="Y443" s="365">
        <v>2.0</v>
      </c>
      <c r="Z443" s="368"/>
      <c r="AA443" s="655"/>
      <c r="AB443" s="365"/>
      <c r="AC443" s="366"/>
      <c r="AD443" s="364"/>
      <c r="AE443" s="365"/>
      <c r="AF443" s="368"/>
      <c r="AG443" s="655"/>
      <c r="AH443" s="365"/>
      <c r="AI443" s="366"/>
      <c r="AJ443" s="364"/>
      <c r="AK443" s="365"/>
      <c r="AL443" s="368"/>
      <c r="AM443" s="655"/>
      <c r="AN443" s="365"/>
      <c r="AO443" s="366"/>
      <c r="AP443" s="369" t="s">
        <v>712</v>
      </c>
      <c r="AQ443" s="481"/>
      <c r="AR443" s="380" t="s">
        <v>8971</v>
      </c>
      <c r="AS443" s="653" t="s">
        <v>7472</v>
      </c>
      <c r="AT443" s="353"/>
      <c r="AU443" s="382">
        <v>14.0</v>
      </c>
      <c r="AV443" s="657">
        <v>86.0</v>
      </c>
      <c r="AW443" s="382">
        <v>0.0</v>
      </c>
      <c r="AX443" s="658">
        <v>100.0</v>
      </c>
      <c r="AY443" s="393" t="s">
        <v>3053</v>
      </c>
    </row>
    <row r="444">
      <c r="A444" s="554" t="s">
        <v>7184</v>
      </c>
      <c r="B444" s="480" t="s">
        <v>5135</v>
      </c>
      <c r="C444" s="433">
        <v>46177.0</v>
      </c>
      <c r="D444" s="434" t="s">
        <v>8972</v>
      </c>
      <c r="E444" s="363" t="s">
        <v>8973</v>
      </c>
      <c r="F444" s="367"/>
      <c r="G444" s="365"/>
      <c r="H444" s="368"/>
      <c r="I444" s="655"/>
      <c r="J444" s="365"/>
      <c r="K444" s="366"/>
      <c r="L444" s="367"/>
      <c r="M444" s="365"/>
      <c r="N444" s="368"/>
      <c r="O444" s="655"/>
      <c r="P444" s="365"/>
      <c r="Q444" s="366"/>
      <c r="R444" s="367"/>
      <c r="S444" s="365"/>
      <c r="T444" s="368"/>
      <c r="U444" s="655"/>
      <c r="V444" s="365"/>
      <c r="W444" s="366"/>
      <c r="X444" s="364"/>
      <c r="Y444" s="365"/>
      <c r="Z444" s="368"/>
      <c r="AA444" s="655"/>
      <c r="AB444" s="365"/>
      <c r="AC444" s="366"/>
      <c r="AD444" s="364"/>
      <c r="AE444" s="365"/>
      <c r="AF444" s="368"/>
      <c r="AG444" s="655"/>
      <c r="AH444" s="365"/>
      <c r="AI444" s="366"/>
      <c r="AJ444" s="364"/>
      <c r="AK444" s="365"/>
      <c r="AL444" s="368"/>
      <c r="AM444" s="655"/>
      <c r="AN444" s="365"/>
      <c r="AO444" s="366"/>
      <c r="AP444" s="369" t="s">
        <v>712</v>
      </c>
      <c r="AQ444" s="481"/>
      <c r="AR444" s="380" t="s">
        <v>2914</v>
      </c>
      <c r="AS444" s="653" t="s">
        <v>7472</v>
      </c>
      <c r="AT444" s="353"/>
      <c r="AU444" s="382">
        <v>0.0</v>
      </c>
      <c r="AV444" s="657">
        <v>100.0</v>
      </c>
      <c r="AW444" s="382">
        <v>0.0</v>
      </c>
      <c r="AX444" s="658">
        <v>100.0</v>
      </c>
      <c r="AY444" s="393" t="s">
        <v>3053</v>
      </c>
    </row>
    <row r="445">
      <c r="A445" s="554" t="s">
        <v>7184</v>
      </c>
      <c r="B445" s="480" t="s">
        <v>5135</v>
      </c>
      <c r="C445" s="433">
        <v>46177.0</v>
      </c>
      <c r="D445" s="434" t="s">
        <v>8974</v>
      </c>
      <c r="E445" s="363" t="s">
        <v>8975</v>
      </c>
      <c r="F445" s="367"/>
      <c r="G445" s="365"/>
      <c r="H445" s="368"/>
      <c r="I445" s="655"/>
      <c r="J445" s="365"/>
      <c r="K445" s="366"/>
      <c r="L445" s="367"/>
      <c r="M445" s="365"/>
      <c r="N445" s="368"/>
      <c r="O445" s="655"/>
      <c r="P445" s="365"/>
      <c r="Q445" s="366"/>
      <c r="R445" s="367"/>
      <c r="S445" s="365"/>
      <c r="T445" s="368"/>
      <c r="U445" s="655"/>
      <c r="V445" s="365"/>
      <c r="W445" s="366"/>
      <c r="X445" s="364"/>
      <c r="Y445" s="365"/>
      <c r="Z445" s="368"/>
      <c r="AA445" s="655"/>
      <c r="AB445" s="365"/>
      <c r="AC445" s="366"/>
      <c r="AD445" s="364"/>
      <c r="AE445" s="365"/>
      <c r="AF445" s="368"/>
      <c r="AG445" s="655"/>
      <c r="AH445" s="365"/>
      <c r="AI445" s="366"/>
      <c r="AJ445" s="364"/>
      <c r="AK445" s="365"/>
      <c r="AL445" s="368"/>
      <c r="AM445" s="655"/>
      <c r="AN445" s="365"/>
      <c r="AO445" s="366"/>
      <c r="AP445" s="369" t="s">
        <v>2590</v>
      </c>
      <c r="AQ445" s="481"/>
      <c r="AR445" s="380" t="s">
        <v>2914</v>
      </c>
      <c r="AS445" s="653" t="s">
        <v>7472</v>
      </c>
      <c r="AT445" s="353"/>
      <c r="AU445" s="382">
        <v>0.0</v>
      </c>
      <c r="AV445" s="657">
        <v>100.0</v>
      </c>
      <c r="AW445" s="382">
        <v>0.0</v>
      </c>
      <c r="AX445" s="658">
        <v>100.0</v>
      </c>
      <c r="AY445" s="393" t="s">
        <v>3053</v>
      </c>
    </row>
    <row r="446">
      <c r="A446" s="554" t="s">
        <v>7184</v>
      </c>
      <c r="B446" s="480" t="s">
        <v>5135</v>
      </c>
      <c r="C446" s="433">
        <v>46177.0</v>
      </c>
      <c r="D446" s="434" t="s">
        <v>8976</v>
      </c>
      <c r="E446" s="363" t="s">
        <v>8977</v>
      </c>
      <c r="F446" s="367"/>
      <c r="G446" s="365"/>
      <c r="H446" s="368"/>
      <c r="I446" s="655"/>
      <c r="J446" s="365"/>
      <c r="K446" s="366"/>
      <c r="L446" s="367"/>
      <c r="M446" s="365"/>
      <c r="N446" s="368"/>
      <c r="O446" s="655"/>
      <c r="P446" s="365"/>
      <c r="Q446" s="366"/>
      <c r="R446" s="367"/>
      <c r="S446" s="365"/>
      <c r="T446" s="368"/>
      <c r="U446" s="655"/>
      <c r="V446" s="365"/>
      <c r="W446" s="366"/>
      <c r="X446" s="364"/>
      <c r="Y446" s="365"/>
      <c r="Z446" s="368"/>
      <c r="AA446" s="655"/>
      <c r="AB446" s="365"/>
      <c r="AC446" s="366"/>
      <c r="AD446" s="364"/>
      <c r="AE446" s="365"/>
      <c r="AF446" s="368"/>
      <c r="AG446" s="655"/>
      <c r="AH446" s="365"/>
      <c r="AI446" s="366"/>
      <c r="AJ446" s="364"/>
      <c r="AK446" s="365"/>
      <c r="AL446" s="368"/>
      <c r="AM446" s="655"/>
      <c r="AN446" s="365"/>
      <c r="AO446" s="366"/>
      <c r="AP446" s="369" t="s">
        <v>2590</v>
      </c>
      <c r="AQ446" s="481"/>
      <c r="AR446" s="380" t="s">
        <v>2914</v>
      </c>
      <c r="AS446" s="653" t="s">
        <v>7472</v>
      </c>
      <c r="AT446" s="353"/>
      <c r="AU446" s="382">
        <v>0.0</v>
      </c>
      <c r="AV446" s="657">
        <v>100.0</v>
      </c>
      <c r="AW446" s="382">
        <v>0.0</v>
      </c>
      <c r="AX446" s="658">
        <v>100.0</v>
      </c>
      <c r="AY446" s="393" t="s">
        <v>3053</v>
      </c>
    </row>
    <row r="447">
      <c r="A447" s="554" t="s">
        <v>7184</v>
      </c>
      <c r="B447" s="480" t="s">
        <v>5135</v>
      </c>
      <c r="C447" s="433">
        <v>46177.0</v>
      </c>
      <c r="D447" s="434" t="s">
        <v>8978</v>
      </c>
      <c r="E447" s="363" t="s">
        <v>8979</v>
      </c>
      <c r="F447" s="367"/>
      <c r="G447" s="365"/>
      <c r="H447" s="368"/>
      <c r="I447" s="655"/>
      <c r="J447" s="365"/>
      <c r="K447" s="366"/>
      <c r="L447" s="367"/>
      <c r="M447" s="365"/>
      <c r="N447" s="368"/>
      <c r="O447" s="655"/>
      <c r="P447" s="365"/>
      <c r="Q447" s="366"/>
      <c r="R447" s="367"/>
      <c r="S447" s="365"/>
      <c r="T447" s="368"/>
      <c r="U447" s="655"/>
      <c r="V447" s="365"/>
      <c r="W447" s="366"/>
      <c r="X447" s="364"/>
      <c r="Y447" s="365"/>
      <c r="Z447" s="368"/>
      <c r="AA447" s="655"/>
      <c r="AB447" s="365"/>
      <c r="AC447" s="366"/>
      <c r="AD447" s="364"/>
      <c r="AE447" s="365"/>
      <c r="AF447" s="368"/>
      <c r="AG447" s="655"/>
      <c r="AH447" s="365"/>
      <c r="AI447" s="366"/>
      <c r="AJ447" s="364"/>
      <c r="AK447" s="365"/>
      <c r="AL447" s="368"/>
      <c r="AM447" s="655"/>
      <c r="AN447" s="365"/>
      <c r="AO447" s="366"/>
      <c r="AP447" s="369" t="s">
        <v>122</v>
      </c>
      <c r="AQ447" s="481"/>
      <c r="AR447" s="380" t="s">
        <v>2914</v>
      </c>
      <c r="AS447" s="653" t="s">
        <v>7472</v>
      </c>
      <c r="AT447" s="353"/>
      <c r="AU447" s="382">
        <v>0.0</v>
      </c>
      <c r="AV447" s="657">
        <v>100.0</v>
      </c>
      <c r="AW447" s="382">
        <v>0.0</v>
      </c>
      <c r="AX447" s="658">
        <v>100.0</v>
      </c>
      <c r="AY447" s="393" t="s">
        <v>3053</v>
      </c>
    </row>
    <row r="448">
      <c r="A448" s="554" t="s">
        <v>7184</v>
      </c>
      <c r="B448" s="480" t="s">
        <v>5135</v>
      </c>
      <c r="C448" s="433">
        <v>46177.0</v>
      </c>
      <c r="D448" s="434" t="s">
        <v>8980</v>
      </c>
      <c r="E448" s="363" t="s">
        <v>8981</v>
      </c>
      <c r="F448" s="367"/>
      <c r="G448" s="365"/>
      <c r="H448" s="368"/>
      <c r="I448" s="655"/>
      <c r="J448" s="365"/>
      <c r="K448" s="366"/>
      <c r="L448" s="367"/>
      <c r="M448" s="365"/>
      <c r="N448" s="368"/>
      <c r="O448" s="655"/>
      <c r="P448" s="365"/>
      <c r="Q448" s="366"/>
      <c r="R448" s="367"/>
      <c r="S448" s="365"/>
      <c r="T448" s="368"/>
      <c r="U448" s="655"/>
      <c r="V448" s="365"/>
      <c r="W448" s="366"/>
      <c r="X448" s="364"/>
      <c r="Y448" s="365"/>
      <c r="Z448" s="368"/>
      <c r="AA448" s="655"/>
      <c r="AB448" s="365"/>
      <c r="AC448" s="366"/>
      <c r="AD448" s="364"/>
      <c r="AE448" s="365"/>
      <c r="AF448" s="368"/>
      <c r="AG448" s="655"/>
      <c r="AH448" s="365"/>
      <c r="AI448" s="366"/>
      <c r="AJ448" s="364"/>
      <c r="AK448" s="365"/>
      <c r="AL448" s="368"/>
      <c r="AM448" s="655"/>
      <c r="AN448" s="365"/>
      <c r="AO448" s="366"/>
      <c r="AP448" s="369" t="s">
        <v>122</v>
      </c>
      <c r="AQ448" s="481"/>
      <c r="AR448" s="380" t="s">
        <v>2914</v>
      </c>
      <c r="AS448" s="653" t="s">
        <v>7472</v>
      </c>
      <c r="AT448" s="353"/>
      <c r="AU448" s="382">
        <v>0.0</v>
      </c>
      <c r="AV448" s="657">
        <v>100.0</v>
      </c>
      <c r="AW448" s="382">
        <v>0.0</v>
      </c>
      <c r="AX448" s="658">
        <v>100.0</v>
      </c>
      <c r="AY448" s="393" t="s">
        <v>3053</v>
      </c>
    </row>
    <row r="449">
      <c r="A449" s="554" t="s">
        <v>7184</v>
      </c>
      <c r="B449" s="480" t="s">
        <v>5135</v>
      </c>
      <c r="C449" s="433">
        <v>46177.0</v>
      </c>
      <c r="D449" s="434" t="s">
        <v>8982</v>
      </c>
      <c r="E449" s="363" t="s">
        <v>8983</v>
      </c>
      <c r="F449" s="367"/>
      <c r="G449" s="365"/>
      <c r="H449" s="368"/>
      <c r="I449" s="655"/>
      <c r="J449" s="365"/>
      <c r="K449" s="366"/>
      <c r="L449" s="367"/>
      <c r="M449" s="365"/>
      <c r="N449" s="368"/>
      <c r="O449" s="655"/>
      <c r="P449" s="365"/>
      <c r="Q449" s="366"/>
      <c r="R449" s="367"/>
      <c r="S449" s="365"/>
      <c r="T449" s="368"/>
      <c r="U449" s="655"/>
      <c r="V449" s="365"/>
      <c r="W449" s="366"/>
      <c r="X449" s="364"/>
      <c r="Y449" s="365"/>
      <c r="Z449" s="368"/>
      <c r="AA449" s="655"/>
      <c r="AB449" s="365"/>
      <c r="AC449" s="366"/>
      <c r="AD449" s="364"/>
      <c r="AE449" s="365"/>
      <c r="AF449" s="368"/>
      <c r="AG449" s="655"/>
      <c r="AH449" s="365"/>
      <c r="AI449" s="366"/>
      <c r="AJ449" s="364"/>
      <c r="AK449" s="365"/>
      <c r="AL449" s="368"/>
      <c r="AM449" s="655"/>
      <c r="AN449" s="365"/>
      <c r="AO449" s="366"/>
      <c r="AP449" s="428" t="s">
        <v>2990</v>
      </c>
      <c r="AQ449" s="481"/>
      <c r="AR449" s="380" t="s">
        <v>2914</v>
      </c>
      <c r="AS449" s="653" t="s">
        <v>7472</v>
      </c>
      <c r="AT449" s="353"/>
      <c r="AU449" s="382">
        <v>0.0</v>
      </c>
      <c r="AV449" s="657">
        <v>100.0</v>
      </c>
      <c r="AW449" s="382">
        <v>0.0</v>
      </c>
      <c r="AX449" s="658">
        <v>100.0</v>
      </c>
      <c r="AY449" s="393" t="s">
        <v>3053</v>
      </c>
    </row>
    <row r="450">
      <c r="A450" s="554" t="s">
        <v>7184</v>
      </c>
      <c r="B450" s="480" t="s">
        <v>5135</v>
      </c>
      <c r="C450" s="433">
        <v>46177.0</v>
      </c>
      <c r="D450" s="434" t="s">
        <v>8984</v>
      </c>
      <c r="E450" s="363" t="s">
        <v>8985</v>
      </c>
      <c r="F450" s="367"/>
      <c r="G450" s="365">
        <v>1.0</v>
      </c>
      <c r="H450" s="368"/>
      <c r="I450" s="655"/>
      <c r="J450" s="365"/>
      <c r="K450" s="366"/>
      <c r="L450" s="367"/>
      <c r="M450" s="365"/>
      <c r="N450" s="368"/>
      <c r="O450" s="655"/>
      <c r="P450" s="365"/>
      <c r="Q450" s="366"/>
      <c r="R450" s="367"/>
      <c r="S450" s="365"/>
      <c r="T450" s="368"/>
      <c r="U450" s="655"/>
      <c r="V450" s="365"/>
      <c r="W450" s="366"/>
      <c r="X450" s="364"/>
      <c r="Y450" s="365"/>
      <c r="Z450" s="368"/>
      <c r="AA450" s="655"/>
      <c r="AB450" s="365"/>
      <c r="AC450" s="366"/>
      <c r="AD450" s="364"/>
      <c r="AE450" s="365"/>
      <c r="AF450" s="368"/>
      <c r="AG450" s="655"/>
      <c r="AH450" s="365"/>
      <c r="AI450" s="366"/>
      <c r="AJ450" s="364"/>
      <c r="AK450" s="365"/>
      <c r="AL450" s="368"/>
      <c r="AM450" s="655"/>
      <c r="AN450" s="365"/>
      <c r="AO450" s="366"/>
      <c r="AP450" s="428" t="s">
        <v>2990</v>
      </c>
      <c r="AQ450" s="481"/>
      <c r="AR450" s="380" t="s">
        <v>8986</v>
      </c>
      <c r="AS450" s="653" t="s">
        <v>7472</v>
      </c>
      <c r="AT450" s="353"/>
      <c r="AU450" s="382">
        <v>3.0</v>
      </c>
      <c r="AV450" s="657">
        <v>97.0</v>
      </c>
      <c r="AW450" s="382">
        <v>0.0</v>
      </c>
      <c r="AX450" s="658">
        <v>100.0</v>
      </c>
      <c r="AY450" s="393" t="s">
        <v>3053</v>
      </c>
    </row>
    <row r="451">
      <c r="A451" s="554" t="s">
        <v>7184</v>
      </c>
      <c r="B451" s="480" t="s">
        <v>5135</v>
      </c>
      <c r="C451" s="433">
        <v>46177.0</v>
      </c>
      <c r="D451" s="434" t="s">
        <v>8987</v>
      </c>
      <c r="E451" s="363" t="s">
        <v>8988</v>
      </c>
      <c r="F451" s="367"/>
      <c r="G451" s="365"/>
      <c r="H451" s="368"/>
      <c r="I451" s="655"/>
      <c r="J451" s="365"/>
      <c r="K451" s="366"/>
      <c r="L451" s="367"/>
      <c r="M451" s="365"/>
      <c r="N451" s="368"/>
      <c r="O451" s="655"/>
      <c r="P451" s="365"/>
      <c r="Q451" s="366"/>
      <c r="R451" s="367"/>
      <c r="S451" s="365"/>
      <c r="T451" s="368"/>
      <c r="U451" s="655"/>
      <c r="V451" s="365"/>
      <c r="W451" s="366"/>
      <c r="X451" s="364"/>
      <c r="Y451" s="365"/>
      <c r="Z451" s="368"/>
      <c r="AA451" s="655"/>
      <c r="AB451" s="365"/>
      <c r="AC451" s="366"/>
      <c r="AD451" s="364"/>
      <c r="AE451" s="365"/>
      <c r="AF451" s="368"/>
      <c r="AG451" s="655"/>
      <c r="AH451" s="365"/>
      <c r="AI451" s="366"/>
      <c r="AJ451" s="364"/>
      <c r="AK451" s="365"/>
      <c r="AL451" s="368"/>
      <c r="AM451" s="655"/>
      <c r="AN451" s="365"/>
      <c r="AO451" s="366"/>
      <c r="AP451" s="428" t="s">
        <v>2104</v>
      </c>
      <c r="AQ451" s="481"/>
      <c r="AR451" s="380" t="s">
        <v>2914</v>
      </c>
      <c r="AS451" s="653" t="s">
        <v>7472</v>
      </c>
      <c r="AT451" s="353"/>
      <c r="AU451" s="382">
        <v>0.0</v>
      </c>
      <c r="AV451" s="657">
        <v>100.0</v>
      </c>
      <c r="AW451" s="382">
        <v>0.0</v>
      </c>
      <c r="AX451" s="658">
        <v>100.0</v>
      </c>
      <c r="AY451" s="393" t="s">
        <v>3053</v>
      </c>
    </row>
    <row r="452">
      <c r="A452" s="554" t="s">
        <v>7184</v>
      </c>
      <c r="B452" s="480" t="s">
        <v>5135</v>
      </c>
      <c r="C452" s="433">
        <v>46177.0</v>
      </c>
      <c r="D452" s="434" t="s">
        <v>8989</v>
      </c>
      <c r="E452" s="363" t="s">
        <v>8990</v>
      </c>
      <c r="F452" s="367"/>
      <c r="G452" s="365">
        <v>2.0</v>
      </c>
      <c r="H452" s="368"/>
      <c r="I452" s="655"/>
      <c r="J452" s="365"/>
      <c r="K452" s="366"/>
      <c r="L452" s="367"/>
      <c r="M452" s="365"/>
      <c r="N452" s="368"/>
      <c r="O452" s="655"/>
      <c r="P452" s="365"/>
      <c r="Q452" s="366"/>
      <c r="R452" s="367"/>
      <c r="S452" s="365"/>
      <c r="T452" s="368"/>
      <c r="U452" s="655"/>
      <c r="V452" s="365"/>
      <c r="W452" s="366"/>
      <c r="X452" s="364"/>
      <c r="Y452" s="365"/>
      <c r="Z452" s="368"/>
      <c r="AA452" s="655"/>
      <c r="AB452" s="365"/>
      <c r="AC452" s="366"/>
      <c r="AD452" s="364"/>
      <c r="AE452" s="365"/>
      <c r="AF452" s="368"/>
      <c r="AG452" s="655"/>
      <c r="AH452" s="365"/>
      <c r="AI452" s="366"/>
      <c r="AJ452" s="364"/>
      <c r="AK452" s="365"/>
      <c r="AL452" s="368"/>
      <c r="AM452" s="655"/>
      <c r="AN452" s="365"/>
      <c r="AO452" s="366"/>
      <c r="AP452" s="428" t="s">
        <v>2104</v>
      </c>
      <c r="AQ452" s="481"/>
      <c r="AR452" s="380" t="s">
        <v>8991</v>
      </c>
      <c r="AS452" s="653" t="s">
        <v>7472</v>
      </c>
      <c r="AT452" s="353"/>
      <c r="AU452" s="382">
        <v>6.0</v>
      </c>
      <c r="AV452" s="657">
        <v>94.0</v>
      </c>
      <c r="AW452" s="382">
        <v>0.0</v>
      </c>
      <c r="AX452" s="658">
        <v>100.0</v>
      </c>
      <c r="AY452" s="393" t="s">
        <v>3053</v>
      </c>
    </row>
    <row r="453">
      <c r="A453" s="554" t="s">
        <v>7184</v>
      </c>
      <c r="B453" s="480" t="s">
        <v>5135</v>
      </c>
      <c r="C453" s="433">
        <v>46177.0</v>
      </c>
      <c r="D453" s="434" t="s">
        <v>8992</v>
      </c>
      <c r="E453" s="363" t="s">
        <v>8993</v>
      </c>
      <c r="F453" s="367"/>
      <c r="G453" s="365"/>
      <c r="H453" s="368"/>
      <c r="I453" s="655"/>
      <c r="J453" s="365"/>
      <c r="K453" s="366"/>
      <c r="L453" s="367"/>
      <c r="M453" s="365"/>
      <c r="N453" s="368"/>
      <c r="O453" s="655"/>
      <c r="P453" s="365"/>
      <c r="Q453" s="366"/>
      <c r="R453" s="367"/>
      <c r="S453" s="365"/>
      <c r="T453" s="368"/>
      <c r="U453" s="655"/>
      <c r="V453" s="365"/>
      <c r="W453" s="366"/>
      <c r="X453" s="364"/>
      <c r="Y453" s="365">
        <v>1.0</v>
      </c>
      <c r="Z453" s="368"/>
      <c r="AA453" s="655"/>
      <c r="AB453" s="365"/>
      <c r="AC453" s="366"/>
      <c r="AD453" s="364"/>
      <c r="AE453" s="365"/>
      <c r="AF453" s="368"/>
      <c r="AG453" s="655"/>
      <c r="AH453" s="365"/>
      <c r="AI453" s="366"/>
      <c r="AJ453" s="364"/>
      <c r="AK453" s="365"/>
      <c r="AL453" s="368"/>
      <c r="AM453" s="655"/>
      <c r="AN453" s="365"/>
      <c r="AO453" s="366"/>
      <c r="AP453" s="369" t="s">
        <v>1453</v>
      </c>
      <c r="AQ453" s="481"/>
      <c r="AR453" s="380" t="s">
        <v>8994</v>
      </c>
      <c r="AS453" s="653" t="s">
        <v>7472</v>
      </c>
      <c r="AT453" s="353"/>
      <c r="AU453" s="382">
        <v>3.0</v>
      </c>
      <c r="AV453" s="657">
        <v>97.0</v>
      </c>
      <c r="AW453" s="382">
        <v>0.0</v>
      </c>
      <c r="AX453" s="658">
        <v>100.0</v>
      </c>
      <c r="AY453" s="393" t="s">
        <v>3053</v>
      </c>
    </row>
    <row r="454">
      <c r="A454" s="554" t="s">
        <v>7184</v>
      </c>
      <c r="B454" s="480" t="s">
        <v>5135</v>
      </c>
      <c r="C454" s="433">
        <v>46177.0</v>
      </c>
      <c r="D454" s="434" t="s">
        <v>8995</v>
      </c>
      <c r="E454" s="363" t="s">
        <v>8996</v>
      </c>
      <c r="F454" s="367"/>
      <c r="G454" s="365"/>
      <c r="H454" s="368"/>
      <c r="I454" s="655"/>
      <c r="J454" s="365"/>
      <c r="K454" s="366"/>
      <c r="L454" s="367">
        <v>1.0</v>
      </c>
      <c r="M454" s="365"/>
      <c r="N454" s="368"/>
      <c r="O454" s="655"/>
      <c r="P454" s="365"/>
      <c r="Q454" s="366"/>
      <c r="R454" s="367"/>
      <c r="S454" s="365"/>
      <c r="T454" s="368"/>
      <c r="U454" s="655"/>
      <c r="V454" s="365"/>
      <c r="W454" s="366"/>
      <c r="X454" s="364"/>
      <c r="Y454" s="365"/>
      <c r="Z454" s="368"/>
      <c r="AA454" s="655"/>
      <c r="AB454" s="365"/>
      <c r="AC454" s="366"/>
      <c r="AD454" s="364"/>
      <c r="AE454" s="365"/>
      <c r="AF454" s="368"/>
      <c r="AG454" s="655"/>
      <c r="AH454" s="365"/>
      <c r="AI454" s="366"/>
      <c r="AJ454" s="364"/>
      <c r="AK454" s="365"/>
      <c r="AL454" s="368"/>
      <c r="AM454" s="655"/>
      <c r="AN454" s="365"/>
      <c r="AO454" s="366"/>
      <c r="AP454" s="369" t="s">
        <v>1453</v>
      </c>
      <c r="AQ454" s="481"/>
      <c r="AR454" s="380" t="s">
        <v>8997</v>
      </c>
      <c r="AS454" s="653" t="s">
        <v>7472</v>
      </c>
      <c r="AT454" s="353"/>
      <c r="AU454" s="382">
        <v>4.0</v>
      </c>
      <c r="AV454" s="657">
        <v>96.0</v>
      </c>
      <c r="AW454" s="382">
        <v>0.0</v>
      </c>
      <c r="AX454" s="658">
        <v>100.0</v>
      </c>
      <c r="AY454" s="393" t="s">
        <v>3053</v>
      </c>
    </row>
    <row r="455">
      <c r="A455" s="554" t="s">
        <v>7184</v>
      </c>
      <c r="B455" s="480" t="s">
        <v>5135</v>
      </c>
      <c r="C455" s="433">
        <v>46177.0</v>
      </c>
      <c r="D455" s="434" t="s">
        <v>8998</v>
      </c>
      <c r="E455" s="363" t="s">
        <v>8999</v>
      </c>
      <c r="F455" s="367"/>
      <c r="G455" s="365"/>
      <c r="H455" s="368"/>
      <c r="I455" s="655"/>
      <c r="J455" s="365"/>
      <c r="K455" s="366"/>
      <c r="L455" s="367"/>
      <c r="M455" s="365"/>
      <c r="N455" s="368"/>
      <c r="O455" s="655"/>
      <c r="P455" s="365"/>
      <c r="Q455" s="366"/>
      <c r="R455" s="367"/>
      <c r="S455" s="365"/>
      <c r="T455" s="368"/>
      <c r="U455" s="655"/>
      <c r="V455" s="365"/>
      <c r="W455" s="366"/>
      <c r="X455" s="364"/>
      <c r="Y455" s="365"/>
      <c r="Z455" s="368"/>
      <c r="AA455" s="655"/>
      <c r="AB455" s="365"/>
      <c r="AC455" s="366"/>
      <c r="AD455" s="364"/>
      <c r="AE455" s="365"/>
      <c r="AF455" s="368"/>
      <c r="AG455" s="655"/>
      <c r="AH455" s="365"/>
      <c r="AI455" s="366"/>
      <c r="AJ455" s="364"/>
      <c r="AK455" s="365"/>
      <c r="AL455" s="368"/>
      <c r="AM455" s="655"/>
      <c r="AN455" s="365"/>
      <c r="AO455" s="366"/>
      <c r="AP455" s="369" t="s">
        <v>2967</v>
      </c>
      <c r="AQ455" s="481"/>
      <c r="AR455" s="380" t="s">
        <v>2914</v>
      </c>
      <c r="AS455" s="653" t="s">
        <v>7472</v>
      </c>
      <c r="AT455" s="353"/>
      <c r="AU455" s="382">
        <v>0.0</v>
      </c>
      <c r="AV455" s="657">
        <v>100.0</v>
      </c>
      <c r="AW455" s="382">
        <v>0.0</v>
      </c>
      <c r="AX455" s="658">
        <v>100.0</v>
      </c>
      <c r="AY455" s="393" t="s">
        <v>3053</v>
      </c>
    </row>
    <row r="456">
      <c r="A456" s="554" t="s">
        <v>7184</v>
      </c>
      <c r="B456" s="480" t="s">
        <v>5135</v>
      </c>
      <c r="C456" s="433">
        <v>46177.0</v>
      </c>
      <c r="D456" s="434" t="s">
        <v>9000</v>
      </c>
      <c r="E456" s="363" t="s">
        <v>9001</v>
      </c>
      <c r="F456" s="367"/>
      <c r="G456" s="365"/>
      <c r="H456" s="368"/>
      <c r="I456" s="655"/>
      <c r="J456" s="365"/>
      <c r="K456" s="366"/>
      <c r="L456" s="367"/>
      <c r="M456" s="365"/>
      <c r="N456" s="368"/>
      <c r="O456" s="655"/>
      <c r="P456" s="365"/>
      <c r="Q456" s="366"/>
      <c r="R456" s="367"/>
      <c r="S456" s="365"/>
      <c r="T456" s="368"/>
      <c r="U456" s="655"/>
      <c r="V456" s="365"/>
      <c r="W456" s="366"/>
      <c r="X456" s="364"/>
      <c r="Y456" s="365"/>
      <c r="Z456" s="368"/>
      <c r="AA456" s="655"/>
      <c r="AB456" s="365"/>
      <c r="AC456" s="366"/>
      <c r="AD456" s="364"/>
      <c r="AE456" s="365"/>
      <c r="AF456" s="368"/>
      <c r="AG456" s="655"/>
      <c r="AH456" s="365"/>
      <c r="AI456" s="366"/>
      <c r="AJ456" s="364"/>
      <c r="AK456" s="365"/>
      <c r="AL456" s="368"/>
      <c r="AM456" s="655"/>
      <c r="AN456" s="365"/>
      <c r="AO456" s="366"/>
      <c r="AP456" s="369" t="s">
        <v>2967</v>
      </c>
      <c r="AQ456" s="481"/>
      <c r="AR456" s="380" t="s">
        <v>2914</v>
      </c>
      <c r="AS456" s="653" t="s">
        <v>7472</v>
      </c>
      <c r="AT456" s="353"/>
      <c r="AU456" s="382">
        <v>0.0</v>
      </c>
      <c r="AV456" s="657">
        <v>100.0</v>
      </c>
      <c r="AW456" s="382">
        <v>0.0</v>
      </c>
      <c r="AX456" s="658">
        <v>100.0</v>
      </c>
      <c r="AY456" s="393" t="s">
        <v>3053</v>
      </c>
    </row>
    <row r="457">
      <c r="A457" s="554" t="s">
        <v>7184</v>
      </c>
      <c r="B457" s="480" t="s">
        <v>5135</v>
      </c>
      <c r="C457" s="433">
        <v>46177.0</v>
      </c>
      <c r="D457" s="434" t="s">
        <v>9002</v>
      </c>
      <c r="E457" s="363" t="s">
        <v>9003</v>
      </c>
      <c r="F457" s="367"/>
      <c r="G457" s="365"/>
      <c r="H457" s="368"/>
      <c r="I457" s="655"/>
      <c r="J457" s="365"/>
      <c r="K457" s="366"/>
      <c r="L457" s="367"/>
      <c r="M457" s="365"/>
      <c r="N457" s="368"/>
      <c r="O457" s="655"/>
      <c r="P457" s="365"/>
      <c r="Q457" s="366"/>
      <c r="R457" s="367"/>
      <c r="S457" s="365"/>
      <c r="T457" s="368"/>
      <c r="U457" s="655"/>
      <c r="V457" s="365"/>
      <c r="W457" s="366"/>
      <c r="X457" s="364"/>
      <c r="Y457" s="365"/>
      <c r="Z457" s="368"/>
      <c r="AA457" s="655"/>
      <c r="AB457" s="365"/>
      <c r="AC457" s="366"/>
      <c r="AD457" s="364"/>
      <c r="AE457" s="365"/>
      <c r="AF457" s="368"/>
      <c r="AG457" s="655"/>
      <c r="AH457" s="365"/>
      <c r="AI457" s="366"/>
      <c r="AJ457" s="364"/>
      <c r="AK457" s="365"/>
      <c r="AL457" s="368"/>
      <c r="AM457" s="655"/>
      <c r="AN457" s="365"/>
      <c r="AO457" s="366"/>
      <c r="AP457" s="369" t="s">
        <v>464</v>
      </c>
      <c r="AQ457" s="481"/>
      <c r="AR457" s="380" t="s">
        <v>2914</v>
      </c>
      <c r="AS457" s="653" t="s">
        <v>7472</v>
      </c>
      <c r="AT457" s="353"/>
      <c r="AU457" s="382">
        <v>0.0</v>
      </c>
      <c r="AV457" s="657">
        <v>100.0</v>
      </c>
      <c r="AW457" s="382">
        <v>0.0</v>
      </c>
      <c r="AX457" s="658">
        <v>100.0</v>
      </c>
      <c r="AY457" s="393" t="s">
        <v>3053</v>
      </c>
    </row>
    <row r="458">
      <c r="A458" s="554" t="s">
        <v>7184</v>
      </c>
      <c r="B458" s="480" t="s">
        <v>5135</v>
      </c>
      <c r="C458" s="433">
        <v>46177.0</v>
      </c>
      <c r="D458" s="434" t="s">
        <v>9004</v>
      </c>
      <c r="E458" s="363" t="s">
        <v>9005</v>
      </c>
      <c r="F458" s="367"/>
      <c r="G458" s="365"/>
      <c r="H458" s="368"/>
      <c r="I458" s="655"/>
      <c r="J458" s="365"/>
      <c r="K458" s="366"/>
      <c r="L458" s="367"/>
      <c r="M458" s="365"/>
      <c r="N458" s="368"/>
      <c r="O458" s="655"/>
      <c r="P458" s="365"/>
      <c r="Q458" s="366"/>
      <c r="R458" s="367"/>
      <c r="S458" s="365"/>
      <c r="T458" s="368"/>
      <c r="U458" s="655"/>
      <c r="V458" s="365"/>
      <c r="W458" s="366"/>
      <c r="X458" s="364"/>
      <c r="Y458" s="365"/>
      <c r="Z458" s="368"/>
      <c r="AA458" s="655"/>
      <c r="AB458" s="365"/>
      <c r="AC458" s="366"/>
      <c r="AD458" s="364"/>
      <c r="AE458" s="365"/>
      <c r="AF458" s="368"/>
      <c r="AG458" s="655"/>
      <c r="AH458" s="365"/>
      <c r="AI458" s="366"/>
      <c r="AJ458" s="364"/>
      <c r="AK458" s="365"/>
      <c r="AL458" s="368"/>
      <c r="AM458" s="655"/>
      <c r="AN458" s="365"/>
      <c r="AO458" s="366"/>
      <c r="AP458" s="369" t="s">
        <v>464</v>
      </c>
      <c r="AQ458" s="481"/>
      <c r="AR458" s="380" t="s">
        <v>2914</v>
      </c>
      <c r="AS458" s="653" t="s">
        <v>7472</v>
      </c>
      <c r="AT458" s="353"/>
      <c r="AU458" s="382">
        <v>0.0</v>
      </c>
      <c r="AV458" s="657">
        <v>100.0</v>
      </c>
      <c r="AW458" s="382">
        <v>0.0</v>
      </c>
      <c r="AX458" s="658">
        <v>100.0</v>
      </c>
      <c r="AY458" s="393" t="s">
        <v>3053</v>
      </c>
    </row>
    <row r="459">
      <c r="A459" s="554" t="s">
        <v>7184</v>
      </c>
      <c r="B459" s="480" t="s">
        <v>5135</v>
      </c>
      <c r="C459" s="433">
        <v>46177.0</v>
      </c>
      <c r="D459" s="434" t="s">
        <v>9006</v>
      </c>
      <c r="E459" s="363" t="s">
        <v>9007</v>
      </c>
      <c r="F459" s="367"/>
      <c r="G459" s="365"/>
      <c r="H459" s="368"/>
      <c r="I459" s="655"/>
      <c r="J459" s="365"/>
      <c r="K459" s="366"/>
      <c r="L459" s="367"/>
      <c r="M459" s="365"/>
      <c r="N459" s="368"/>
      <c r="O459" s="655"/>
      <c r="P459" s="365"/>
      <c r="Q459" s="366"/>
      <c r="R459" s="367"/>
      <c r="S459" s="365"/>
      <c r="T459" s="368"/>
      <c r="U459" s="655"/>
      <c r="V459" s="365"/>
      <c r="W459" s="366"/>
      <c r="X459" s="364"/>
      <c r="Y459" s="365"/>
      <c r="Z459" s="368"/>
      <c r="AA459" s="655"/>
      <c r="AB459" s="365"/>
      <c r="AC459" s="366"/>
      <c r="AD459" s="364"/>
      <c r="AE459" s="365"/>
      <c r="AF459" s="368"/>
      <c r="AG459" s="655"/>
      <c r="AH459" s="365"/>
      <c r="AI459" s="366"/>
      <c r="AJ459" s="364"/>
      <c r="AK459" s="365"/>
      <c r="AL459" s="368"/>
      <c r="AM459" s="655"/>
      <c r="AN459" s="365"/>
      <c r="AO459" s="366"/>
      <c r="AP459" s="369" t="s">
        <v>2427</v>
      </c>
      <c r="AQ459" s="481"/>
      <c r="AR459" s="380" t="s">
        <v>2914</v>
      </c>
      <c r="AS459" s="653" t="s">
        <v>7472</v>
      </c>
      <c r="AT459" s="353"/>
      <c r="AU459" s="382">
        <v>0.0</v>
      </c>
      <c r="AV459" s="657">
        <v>100.0</v>
      </c>
      <c r="AW459" s="382">
        <v>0.0</v>
      </c>
      <c r="AX459" s="658">
        <v>100.0</v>
      </c>
      <c r="AY459" s="393" t="s">
        <v>3053</v>
      </c>
    </row>
    <row r="460">
      <c r="A460" s="554" t="s">
        <v>7184</v>
      </c>
      <c r="B460" s="480" t="s">
        <v>5135</v>
      </c>
      <c r="C460" s="433">
        <v>46177.0</v>
      </c>
      <c r="D460" s="434" t="s">
        <v>9008</v>
      </c>
      <c r="E460" s="363" t="s">
        <v>9009</v>
      </c>
      <c r="F460" s="367"/>
      <c r="G460" s="365"/>
      <c r="H460" s="368"/>
      <c r="I460" s="655"/>
      <c r="J460" s="365"/>
      <c r="K460" s="366"/>
      <c r="L460" s="367"/>
      <c r="M460" s="365"/>
      <c r="N460" s="368"/>
      <c r="O460" s="655"/>
      <c r="P460" s="365"/>
      <c r="Q460" s="366"/>
      <c r="R460" s="367"/>
      <c r="S460" s="365"/>
      <c r="T460" s="368"/>
      <c r="U460" s="655"/>
      <c r="V460" s="365"/>
      <c r="W460" s="366"/>
      <c r="X460" s="364"/>
      <c r="Y460" s="365"/>
      <c r="Z460" s="368"/>
      <c r="AA460" s="655"/>
      <c r="AB460" s="365"/>
      <c r="AC460" s="366"/>
      <c r="AD460" s="364"/>
      <c r="AE460" s="365"/>
      <c r="AF460" s="368"/>
      <c r="AG460" s="655"/>
      <c r="AH460" s="365"/>
      <c r="AI460" s="366"/>
      <c r="AJ460" s="364"/>
      <c r="AK460" s="365"/>
      <c r="AL460" s="368"/>
      <c r="AM460" s="655"/>
      <c r="AN460" s="365"/>
      <c r="AO460" s="366"/>
      <c r="AP460" s="369" t="s">
        <v>2427</v>
      </c>
      <c r="AQ460" s="481" t="s">
        <v>3047</v>
      </c>
      <c r="AR460" s="380" t="s">
        <v>2914</v>
      </c>
      <c r="AS460" s="653" t="s">
        <v>7472</v>
      </c>
      <c r="AT460" s="353"/>
      <c r="AU460" s="382">
        <v>0.0</v>
      </c>
      <c r="AV460" s="657">
        <v>100.0</v>
      </c>
      <c r="AW460" s="382">
        <v>0.0</v>
      </c>
      <c r="AX460" s="658">
        <v>100.0</v>
      </c>
      <c r="AY460" s="393" t="s">
        <v>3053</v>
      </c>
    </row>
    <row r="461">
      <c r="A461" s="554" t="s">
        <v>7184</v>
      </c>
      <c r="B461" s="480" t="s">
        <v>5135</v>
      </c>
      <c r="C461" s="433">
        <v>46177.0</v>
      </c>
      <c r="D461" s="434" t="s">
        <v>9010</v>
      </c>
      <c r="E461" s="363" t="s">
        <v>9011</v>
      </c>
      <c r="F461" s="367">
        <v>1.0</v>
      </c>
      <c r="G461" s="365">
        <v>1.0</v>
      </c>
      <c r="H461" s="368"/>
      <c r="I461" s="655"/>
      <c r="J461" s="365"/>
      <c r="K461" s="366"/>
      <c r="L461" s="367"/>
      <c r="M461" s="365"/>
      <c r="N461" s="368"/>
      <c r="O461" s="655"/>
      <c r="P461" s="365"/>
      <c r="Q461" s="366"/>
      <c r="R461" s="367">
        <v>1.0</v>
      </c>
      <c r="S461" s="365"/>
      <c r="T461" s="368"/>
      <c r="U461" s="655"/>
      <c r="V461" s="365"/>
      <c r="W461" s="366"/>
      <c r="X461" s="364"/>
      <c r="Y461" s="365"/>
      <c r="Z461" s="368"/>
      <c r="AA461" s="655"/>
      <c r="AB461" s="365"/>
      <c r="AC461" s="366"/>
      <c r="AD461" s="364"/>
      <c r="AE461" s="365"/>
      <c r="AF461" s="368"/>
      <c r="AG461" s="655"/>
      <c r="AH461" s="365"/>
      <c r="AI461" s="366"/>
      <c r="AJ461" s="364"/>
      <c r="AK461" s="365"/>
      <c r="AL461" s="368"/>
      <c r="AM461" s="655"/>
      <c r="AN461" s="365"/>
      <c r="AO461" s="366"/>
      <c r="AP461" s="369" t="s">
        <v>1376</v>
      </c>
      <c r="AQ461" s="481"/>
      <c r="AR461" s="380" t="s">
        <v>9012</v>
      </c>
      <c r="AS461" s="653" t="s">
        <v>7472</v>
      </c>
      <c r="AT461" s="353"/>
      <c r="AU461" s="382">
        <v>11.0</v>
      </c>
      <c r="AV461" s="657">
        <v>89.0</v>
      </c>
      <c r="AW461" s="382">
        <v>0.0</v>
      </c>
      <c r="AX461" s="658">
        <v>100.0</v>
      </c>
      <c r="AY461" s="393" t="s">
        <v>3053</v>
      </c>
    </row>
    <row r="462">
      <c r="A462" s="554" t="s">
        <v>7184</v>
      </c>
      <c r="B462" s="480" t="s">
        <v>5135</v>
      </c>
      <c r="C462" s="433">
        <v>46177.0</v>
      </c>
      <c r="D462" s="434" t="s">
        <v>9013</v>
      </c>
      <c r="E462" s="363" t="s">
        <v>9014</v>
      </c>
      <c r="F462" s="367"/>
      <c r="G462" s="365"/>
      <c r="H462" s="368"/>
      <c r="I462" s="655"/>
      <c r="J462" s="365"/>
      <c r="K462" s="366"/>
      <c r="L462" s="367"/>
      <c r="M462" s="365"/>
      <c r="N462" s="368"/>
      <c r="O462" s="655"/>
      <c r="P462" s="365"/>
      <c r="Q462" s="366"/>
      <c r="R462" s="367"/>
      <c r="S462" s="365"/>
      <c r="T462" s="368"/>
      <c r="U462" s="655"/>
      <c r="V462" s="365"/>
      <c r="W462" s="366"/>
      <c r="X462" s="364"/>
      <c r="Y462" s="365"/>
      <c r="Z462" s="368"/>
      <c r="AA462" s="655"/>
      <c r="AB462" s="365"/>
      <c r="AC462" s="366"/>
      <c r="AD462" s="364"/>
      <c r="AE462" s="365"/>
      <c r="AF462" s="368"/>
      <c r="AG462" s="655"/>
      <c r="AH462" s="365"/>
      <c r="AI462" s="366"/>
      <c r="AJ462" s="364"/>
      <c r="AK462" s="365"/>
      <c r="AL462" s="368"/>
      <c r="AM462" s="655"/>
      <c r="AN462" s="365"/>
      <c r="AO462" s="366"/>
      <c r="AP462" s="369" t="s">
        <v>1376</v>
      </c>
      <c r="AQ462" s="481"/>
      <c r="AR462" s="380" t="s">
        <v>2914</v>
      </c>
      <c r="AS462" s="653" t="s">
        <v>7472</v>
      </c>
      <c r="AT462" s="353"/>
      <c r="AU462" s="382">
        <v>0.0</v>
      </c>
      <c r="AV462" s="657">
        <v>100.0</v>
      </c>
      <c r="AW462" s="382">
        <v>0.0</v>
      </c>
      <c r="AX462" s="658">
        <v>100.0</v>
      </c>
      <c r="AY462" s="393" t="s">
        <v>3053</v>
      </c>
    </row>
    <row r="463">
      <c r="A463" s="554" t="s">
        <v>7184</v>
      </c>
      <c r="B463" s="480" t="s">
        <v>5135</v>
      </c>
      <c r="C463" s="433">
        <v>46177.0</v>
      </c>
      <c r="D463" s="434" t="s">
        <v>9015</v>
      </c>
      <c r="E463" s="363" t="s">
        <v>9016</v>
      </c>
      <c r="F463" s="367"/>
      <c r="G463" s="365">
        <v>1.0</v>
      </c>
      <c r="H463" s="368"/>
      <c r="I463" s="655"/>
      <c r="J463" s="365"/>
      <c r="K463" s="366"/>
      <c r="L463" s="367"/>
      <c r="M463" s="365"/>
      <c r="N463" s="368"/>
      <c r="O463" s="655"/>
      <c r="P463" s="365"/>
      <c r="Q463" s="366"/>
      <c r="R463" s="367"/>
      <c r="S463" s="365">
        <v>1.0</v>
      </c>
      <c r="T463" s="368"/>
      <c r="U463" s="655"/>
      <c r="V463" s="365"/>
      <c r="W463" s="366"/>
      <c r="X463" s="364"/>
      <c r="Y463" s="365"/>
      <c r="Z463" s="368"/>
      <c r="AA463" s="655"/>
      <c r="AB463" s="365"/>
      <c r="AC463" s="366"/>
      <c r="AD463" s="364"/>
      <c r="AE463" s="365"/>
      <c r="AF463" s="368"/>
      <c r="AG463" s="655"/>
      <c r="AH463" s="365"/>
      <c r="AI463" s="366"/>
      <c r="AJ463" s="364"/>
      <c r="AK463" s="365"/>
      <c r="AL463" s="368"/>
      <c r="AM463" s="655"/>
      <c r="AN463" s="365"/>
      <c r="AO463" s="366"/>
      <c r="AP463" s="369" t="s">
        <v>951</v>
      </c>
      <c r="AQ463" s="481"/>
      <c r="AR463" s="380" t="s">
        <v>9017</v>
      </c>
      <c r="AS463" s="653" t="s">
        <v>7472</v>
      </c>
      <c r="AT463" s="353"/>
      <c r="AU463" s="382">
        <v>6.0</v>
      </c>
      <c r="AV463" s="657">
        <v>94.0</v>
      </c>
      <c r="AW463" s="382">
        <v>0.0</v>
      </c>
      <c r="AX463" s="658">
        <v>100.0</v>
      </c>
      <c r="AY463" s="393" t="s">
        <v>3053</v>
      </c>
    </row>
    <row r="464">
      <c r="A464" s="554" t="s">
        <v>7184</v>
      </c>
      <c r="B464" s="480" t="s">
        <v>5135</v>
      </c>
      <c r="C464" s="433">
        <v>46177.0</v>
      </c>
      <c r="D464" s="434" t="s">
        <v>9018</v>
      </c>
      <c r="E464" s="363" t="s">
        <v>9019</v>
      </c>
      <c r="F464" s="367"/>
      <c r="G464" s="365"/>
      <c r="H464" s="368"/>
      <c r="I464" s="655"/>
      <c r="J464" s="365"/>
      <c r="K464" s="366"/>
      <c r="L464" s="367"/>
      <c r="M464" s="365"/>
      <c r="N464" s="368"/>
      <c r="O464" s="655"/>
      <c r="P464" s="365"/>
      <c r="Q464" s="366"/>
      <c r="R464" s="367"/>
      <c r="S464" s="365"/>
      <c r="T464" s="368"/>
      <c r="U464" s="655"/>
      <c r="V464" s="365"/>
      <c r="W464" s="366"/>
      <c r="X464" s="364"/>
      <c r="Y464" s="365"/>
      <c r="Z464" s="368"/>
      <c r="AA464" s="655"/>
      <c r="AB464" s="365"/>
      <c r="AC464" s="366"/>
      <c r="AD464" s="364"/>
      <c r="AE464" s="365"/>
      <c r="AF464" s="368"/>
      <c r="AG464" s="655"/>
      <c r="AH464" s="365"/>
      <c r="AI464" s="366"/>
      <c r="AJ464" s="364"/>
      <c r="AK464" s="365"/>
      <c r="AL464" s="368"/>
      <c r="AM464" s="655"/>
      <c r="AN464" s="365"/>
      <c r="AO464" s="366"/>
      <c r="AP464" s="369" t="s">
        <v>951</v>
      </c>
      <c r="AQ464" s="506"/>
      <c r="AR464" s="380" t="s">
        <v>2914</v>
      </c>
      <c r="AS464" s="653" t="s">
        <v>7472</v>
      </c>
      <c r="AT464" s="353"/>
      <c r="AU464" s="382">
        <v>0.0</v>
      </c>
      <c r="AV464" s="657">
        <v>100.0</v>
      </c>
      <c r="AW464" s="382">
        <v>0.0</v>
      </c>
      <c r="AX464" s="658">
        <v>100.0</v>
      </c>
      <c r="AY464" s="393" t="s">
        <v>3053</v>
      </c>
    </row>
    <row r="465">
      <c r="A465" s="554" t="s">
        <v>7184</v>
      </c>
      <c r="B465" s="480" t="s">
        <v>5135</v>
      </c>
      <c r="C465" s="433">
        <v>46177.0</v>
      </c>
      <c r="D465" s="434" t="s">
        <v>9020</v>
      </c>
      <c r="E465" s="363" t="s">
        <v>9021</v>
      </c>
      <c r="F465" s="367"/>
      <c r="G465" s="365"/>
      <c r="H465" s="368"/>
      <c r="I465" s="655"/>
      <c r="J465" s="365"/>
      <c r="K465" s="366"/>
      <c r="L465" s="367"/>
      <c r="M465" s="365"/>
      <c r="N465" s="368"/>
      <c r="O465" s="655"/>
      <c r="P465" s="365"/>
      <c r="Q465" s="366"/>
      <c r="R465" s="367"/>
      <c r="S465" s="365"/>
      <c r="T465" s="368"/>
      <c r="U465" s="655"/>
      <c r="V465" s="365"/>
      <c r="W465" s="366"/>
      <c r="X465" s="364"/>
      <c r="Y465" s="365"/>
      <c r="Z465" s="368"/>
      <c r="AA465" s="655"/>
      <c r="AB465" s="365"/>
      <c r="AC465" s="366"/>
      <c r="AD465" s="364"/>
      <c r="AE465" s="365"/>
      <c r="AF465" s="368"/>
      <c r="AG465" s="655"/>
      <c r="AH465" s="365"/>
      <c r="AI465" s="366"/>
      <c r="AJ465" s="364"/>
      <c r="AK465" s="365"/>
      <c r="AL465" s="368"/>
      <c r="AM465" s="655"/>
      <c r="AN465" s="365"/>
      <c r="AO465" s="366"/>
      <c r="AP465" s="369" t="s">
        <v>279</v>
      </c>
      <c r="AQ465" s="481"/>
      <c r="AR465" s="380" t="s">
        <v>2914</v>
      </c>
      <c r="AS465" s="653" t="s">
        <v>7472</v>
      </c>
      <c r="AT465" s="353"/>
      <c r="AU465" s="382">
        <v>0.0</v>
      </c>
      <c r="AV465" s="657">
        <v>100.0</v>
      </c>
      <c r="AW465" s="382">
        <v>0.0</v>
      </c>
      <c r="AX465" s="658">
        <v>100.0</v>
      </c>
      <c r="AY465" s="393" t="s">
        <v>3053</v>
      </c>
    </row>
    <row r="466">
      <c r="A466" s="554" t="s">
        <v>7184</v>
      </c>
      <c r="B466" s="480" t="s">
        <v>5135</v>
      </c>
      <c r="C466" s="433">
        <v>46177.0</v>
      </c>
      <c r="D466" s="434" t="s">
        <v>9022</v>
      </c>
      <c r="E466" s="363" t="s">
        <v>9023</v>
      </c>
      <c r="F466" s="367"/>
      <c r="G466" s="365"/>
      <c r="H466" s="368"/>
      <c r="I466" s="655"/>
      <c r="J466" s="365"/>
      <c r="K466" s="366"/>
      <c r="L466" s="367"/>
      <c r="M466" s="365"/>
      <c r="N466" s="368"/>
      <c r="O466" s="655"/>
      <c r="P466" s="365"/>
      <c r="Q466" s="366"/>
      <c r="R466" s="367"/>
      <c r="S466" s="365"/>
      <c r="T466" s="368"/>
      <c r="U466" s="655"/>
      <c r="V466" s="365"/>
      <c r="W466" s="366"/>
      <c r="X466" s="364"/>
      <c r="Y466" s="365">
        <v>1.0</v>
      </c>
      <c r="Z466" s="368"/>
      <c r="AA466" s="655"/>
      <c r="AB466" s="365"/>
      <c r="AC466" s="366"/>
      <c r="AD466" s="364"/>
      <c r="AE466" s="365"/>
      <c r="AF466" s="368"/>
      <c r="AG466" s="655"/>
      <c r="AH466" s="365"/>
      <c r="AI466" s="366"/>
      <c r="AJ466" s="364"/>
      <c r="AK466" s="365"/>
      <c r="AL466" s="368"/>
      <c r="AM466" s="655"/>
      <c r="AN466" s="365"/>
      <c r="AO466" s="366"/>
      <c r="AP466" s="369" t="s">
        <v>279</v>
      </c>
      <c r="AQ466" s="481"/>
      <c r="AR466" s="380" t="s">
        <v>9024</v>
      </c>
      <c r="AS466" s="653" t="s">
        <v>7472</v>
      </c>
      <c r="AT466" s="353"/>
      <c r="AU466" s="382">
        <v>3.0</v>
      </c>
      <c r="AV466" s="657">
        <v>97.0</v>
      </c>
      <c r="AW466" s="382">
        <v>0.0</v>
      </c>
      <c r="AX466" s="658">
        <v>100.0</v>
      </c>
      <c r="AY466" s="393" t="s">
        <v>3053</v>
      </c>
    </row>
    <row r="467">
      <c r="A467" s="554" t="s">
        <v>7184</v>
      </c>
      <c r="B467" s="480" t="s">
        <v>5135</v>
      </c>
      <c r="C467" s="433">
        <v>46177.0</v>
      </c>
      <c r="D467" s="434" t="s">
        <v>9025</v>
      </c>
      <c r="E467" s="363" t="s">
        <v>9026</v>
      </c>
      <c r="F467" s="367"/>
      <c r="G467" s="365"/>
      <c r="H467" s="368"/>
      <c r="I467" s="655"/>
      <c r="J467" s="365"/>
      <c r="K467" s="366"/>
      <c r="L467" s="367"/>
      <c r="M467" s="365"/>
      <c r="N467" s="368"/>
      <c r="O467" s="655"/>
      <c r="P467" s="365"/>
      <c r="Q467" s="366"/>
      <c r="R467" s="367"/>
      <c r="S467" s="365">
        <v>2.0</v>
      </c>
      <c r="T467" s="368"/>
      <c r="U467" s="655"/>
      <c r="V467" s="365"/>
      <c r="W467" s="366"/>
      <c r="X467" s="364"/>
      <c r="Y467" s="365"/>
      <c r="Z467" s="368"/>
      <c r="AA467" s="655"/>
      <c r="AB467" s="365"/>
      <c r="AC467" s="366"/>
      <c r="AD467" s="364"/>
      <c r="AE467" s="365"/>
      <c r="AF467" s="368"/>
      <c r="AG467" s="655"/>
      <c r="AH467" s="365"/>
      <c r="AI467" s="366"/>
      <c r="AJ467" s="364"/>
      <c r="AK467" s="365"/>
      <c r="AL467" s="368"/>
      <c r="AM467" s="655"/>
      <c r="AN467" s="365"/>
      <c r="AO467" s="366"/>
      <c r="AP467" s="369" t="s">
        <v>1626</v>
      </c>
      <c r="AQ467" s="481"/>
      <c r="AR467" s="380" t="s">
        <v>9027</v>
      </c>
      <c r="AS467" s="653" t="s">
        <v>7472</v>
      </c>
      <c r="AT467" s="353"/>
      <c r="AU467" s="382">
        <v>6.0</v>
      </c>
      <c r="AV467" s="657">
        <v>94.0</v>
      </c>
      <c r="AW467" s="382">
        <v>0.0</v>
      </c>
      <c r="AX467" s="658">
        <v>100.0</v>
      </c>
      <c r="AY467" s="393" t="s">
        <v>3053</v>
      </c>
    </row>
    <row r="468">
      <c r="A468" s="554" t="s">
        <v>7184</v>
      </c>
      <c r="B468" s="480" t="s">
        <v>5135</v>
      </c>
      <c r="C468" s="433">
        <v>46177.0</v>
      </c>
      <c r="D468" s="434" t="s">
        <v>9028</v>
      </c>
      <c r="E468" s="363" t="s">
        <v>9029</v>
      </c>
      <c r="F468" s="367"/>
      <c r="G468" s="365">
        <v>1.0</v>
      </c>
      <c r="H468" s="368"/>
      <c r="I468" s="655"/>
      <c r="J468" s="365"/>
      <c r="K468" s="366"/>
      <c r="L468" s="367">
        <v>1.0</v>
      </c>
      <c r="M468" s="365"/>
      <c r="N468" s="368"/>
      <c r="O468" s="655"/>
      <c r="P468" s="365"/>
      <c r="Q468" s="366"/>
      <c r="R468" s="367"/>
      <c r="S468" s="365"/>
      <c r="T468" s="368"/>
      <c r="U468" s="655"/>
      <c r="V468" s="365"/>
      <c r="W468" s="366"/>
      <c r="X468" s="364"/>
      <c r="Y468" s="365"/>
      <c r="Z468" s="368"/>
      <c r="AA468" s="655"/>
      <c r="AB468" s="365"/>
      <c r="AC468" s="366"/>
      <c r="AD468" s="364"/>
      <c r="AE468" s="365"/>
      <c r="AF468" s="368"/>
      <c r="AG468" s="655"/>
      <c r="AH468" s="365"/>
      <c r="AI468" s="366"/>
      <c r="AJ468" s="364"/>
      <c r="AK468" s="365"/>
      <c r="AL468" s="368"/>
      <c r="AM468" s="655"/>
      <c r="AN468" s="365"/>
      <c r="AO468" s="366"/>
      <c r="AP468" s="369" t="s">
        <v>1626</v>
      </c>
      <c r="AQ468" s="481"/>
      <c r="AR468" s="380" t="s">
        <v>9030</v>
      </c>
      <c r="AS468" s="653" t="s">
        <v>7472</v>
      </c>
      <c r="AT468" s="353"/>
      <c r="AU468" s="382">
        <v>7.0</v>
      </c>
      <c r="AV468" s="657">
        <v>93.0</v>
      </c>
      <c r="AW468" s="382">
        <v>0.0</v>
      </c>
      <c r="AX468" s="658">
        <v>100.0</v>
      </c>
      <c r="AY468" s="393" t="s">
        <v>3053</v>
      </c>
    </row>
    <row r="469">
      <c r="A469" s="554" t="s">
        <v>7184</v>
      </c>
      <c r="B469" s="480" t="s">
        <v>5135</v>
      </c>
      <c r="C469" s="433">
        <v>46177.0</v>
      </c>
      <c r="D469" s="434" t="s">
        <v>9031</v>
      </c>
      <c r="E469" s="363" t="s">
        <v>9032</v>
      </c>
      <c r="F469" s="367"/>
      <c r="G469" s="365"/>
      <c r="H469" s="368"/>
      <c r="I469" s="655"/>
      <c r="J469" s="365"/>
      <c r="K469" s="366"/>
      <c r="L469" s="367"/>
      <c r="M469" s="365"/>
      <c r="N469" s="368"/>
      <c r="O469" s="655"/>
      <c r="P469" s="365"/>
      <c r="Q469" s="366"/>
      <c r="R469" s="367"/>
      <c r="S469" s="365"/>
      <c r="T469" s="368"/>
      <c r="U469" s="655"/>
      <c r="V469" s="365"/>
      <c r="W469" s="366"/>
      <c r="X469" s="364"/>
      <c r="Y469" s="365"/>
      <c r="Z469" s="368"/>
      <c r="AA469" s="655"/>
      <c r="AB469" s="365"/>
      <c r="AC469" s="366"/>
      <c r="AD469" s="364"/>
      <c r="AE469" s="365"/>
      <c r="AF469" s="368"/>
      <c r="AG469" s="655"/>
      <c r="AH469" s="365"/>
      <c r="AI469" s="366"/>
      <c r="AJ469" s="364"/>
      <c r="AK469" s="365"/>
      <c r="AL469" s="368"/>
      <c r="AM469" s="655"/>
      <c r="AN469" s="365"/>
      <c r="AO469" s="366"/>
      <c r="AP469" s="369" t="s">
        <v>2150</v>
      </c>
      <c r="AQ469" s="481"/>
      <c r="AR469" s="380" t="s">
        <v>2914</v>
      </c>
      <c r="AS469" s="653" t="s">
        <v>7472</v>
      </c>
      <c r="AT469" s="353"/>
      <c r="AU469" s="382">
        <v>0.0</v>
      </c>
      <c r="AV469" s="657">
        <v>100.0</v>
      </c>
      <c r="AW469" s="382">
        <v>0.0</v>
      </c>
      <c r="AX469" s="658">
        <v>100.0</v>
      </c>
      <c r="AY469" s="393" t="s">
        <v>3053</v>
      </c>
    </row>
    <row r="470">
      <c r="A470" s="554" t="s">
        <v>7184</v>
      </c>
      <c r="B470" s="480" t="s">
        <v>5135</v>
      </c>
      <c r="C470" s="433">
        <v>46177.0</v>
      </c>
      <c r="D470" s="434" t="s">
        <v>9033</v>
      </c>
      <c r="E470" s="363" t="s">
        <v>9034</v>
      </c>
      <c r="F470" s="367"/>
      <c r="G470" s="365"/>
      <c r="H470" s="368"/>
      <c r="I470" s="655"/>
      <c r="J470" s="365"/>
      <c r="K470" s="366"/>
      <c r="L470" s="367"/>
      <c r="M470" s="365"/>
      <c r="N470" s="368"/>
      <c r="O470" s="655"/>
      <c r="P470" s="365"/>
      <c r="Q470" s="366"/>
      <c r="R470" s="367"/>
      <c r="S470" s="365"/>
      <c r="T470" s="368"/>
      <c r="U470" s="655"/>
      <c r="V470" s="365"/>
      <c r="W470" s="366"/>
      <c r="X470" s="364"/>
      <c r="Y470" s="365"/>
      <c r="Z470" s="368"/>
      <c r="AA470" s="655"/>
      <c r="AB470" s="365"/>
      <c r="AC470" s="366"/>
      <c r="AD470" s="364"/>
      <c r="AE470" s="365"/>
      <c r="AF470" s="368"/>
      <c r="AG470" s="655"/>
      <c r="AH470" s="365"/>
      <c r="AI470" s="366"/>
      <c r="AJ470" s="364"/>
      <c r="AK470" s="365"/>
      <c r="AL470" s="368"/>
      <c r="AM470" s="655"/>
      <c r="AN470" s="365"/>
      <c r="AO470" s="366"/>
      <c r="AP470" s="369" t="s">
        <v>2150</v>
      </c>
      <c r="AQ470" s="481"/>
      <c r="AR470" s="380" t="s">
        <v>2914</v>
      </c>
      <c r="AS470" s="653" t="s">
        <v>7472</v>
      </c>
      <c r="AT470" s="353"/>
      <c r="AU470" s="382">
        <v>0.0</v>
      </c>
      <c r="AV470" s="657">
        <v>100.0</v>
      </c>
      <c r="AW470" s="382">
        <v>0.0</v>
      </c>
      <c r="AX470" s="658">
        <v>100.0</v>
      </c>
      <c r="AY470" s="393" t="s">
        <v>3053</v>
      </c>
    </row>
    <row r="471">
      <c r="A471" s="554" t="s">
        <v>7184</v>
      </c>
      <c r="B471" s="480" t="s">
        <v>5135</v>
      </c>
      <c r="C471" s="433">
        <v>46177.0</v>
      </c>
      <c r="D471" s="434" t="s">
        <v>9035</v>
      </c>
      <c r="E471" s="363" t="s">
        <v>9036</v>
      </c>
      <c r="F471" s="367"/>
      <c r="G471" s="365"/>
      <c r="H471" s="368"/>
      <c r="I471" s="655"/>
      <c r="J471" s="365"/>
      <c r="K471" s="366"/>
      <c r="L471" s="367"/>
      <c r="M471" s="365"/>
      <c r="N471" s="368"/>
      <c r="O471" s="655"/>
      <c r="P471" s="365"/>
      <c r="Q471" s="366"/>
      <c r="R471" s="367"/>
      <c r="S471" s="365"/>
      <c r="T471" s="368">
        <v>2.0</v>
      </c>
      <c r="U471" s="655"/>
      <c r="V471" s="365"/>
      <c r="W471" s="366"/>
      <c r="X471" s="364"/>
      <c r="Y471" s="365"/>
      <c r="Z471" s="368"/>
      <c r="AA471" s="655"/>
      <c r="AB471" s="365"/>
      <c r="AC471" s="366"/>
      <c r="AD471" s="364"/>
      <c r="AE471" s="365"/>
      <c r="AF471" s="368"/>
      <c r="AG471" s="655"/>
      <c r="AH471" s="365"/>
      <c r="AI471" s="366"/>
      <c r="AJ471" s="364"/>
      <c r="AK471" s="365"/>
      <c r="AL471" s="368"/>
      <c r="AM471" s="655"/>
      <c r="AN471" s="365"/>
      <c r="AO471" s="366"/>
      <c r="AP471" s="369" t="s">
        <v>2937</v>
      </c>
      <c r="AQ471" s="481"/>
      <c r="AR471" s="380" t="s">
        <v>9037</v>
      </c>
      <c r="AS471" s="653" t="s">
        <v>7472</v>
      </c>
      <c r="AT471" s="353"/>
      <c r="AU471" s="382">
        <v>4.0</v>
      </c>
      <c r="AV471" s="657">
        <v>96.0</v>
      </c>
      <c r="AW471" s="382">
        <v>0.0</v>
      </c>
      <c r="AX471" s="658">
        <v>100.0</v>
      </c>
      <c r="AY471" s="393" t="s">
        <v>3053</v>
      </c>
    </row>
    <row r="472">
      <c r="A472" s="554" t="s">
        <v>7184</v>
      </c>
      <c r="B472" s="480" t="s">
        <v>5135</v>
      </c>
      <c r="C472" s="433">
        <v>46177.0</v>
      </c>
      <c r="D472" s="434" t="s">
        <v>9038</v>
      </c>
      <c r="E472" s="363" t="s">
        <v>9039</v>
      </c>
      <c r="F472" s="367"/>
      <c r="G472" s="365"/>
      <c r="H472" s="368"/>
      <c r="I472" s="655"/>
      <c r="J472" s="365"/>
      <c r="K472" s="366"/>
      <c r="L472" s="367"/>
      <c r="M472" s="365"/>
      <c r="N472" s="368"/>
      <c r="O472" s="655"/>
      <c r="P472" s="365"/>
      <c r="Q472" s="366"/>
      <c r="R472" s="367"/>
      <c r="S472" s="365"/>
      <c r="T472" s="368"/>
      <c r="U472" s="655"/>
      <c r="V472" s="365"/>
      <c r="W472" s="366"/>
      <c r="X472" s="364"/>
      <c r="Y472" s="365"/>
      <c r="Z472" s="368"/>
      <c r="AA472" s="655"/>
      <c r="AB472" s="365"/>
      <c r="AC472" s="366"/>
      <c r="AD472" s="364"/>
      <c r="AE472" s="365"/>
      <c r="AF472" s="368"/>
      <c r="AG472" s="655"/>
      <c r="AH472" s="365"/>
      <c r="AI472" s="366"/>
      <c r="AJ472" s="364"/>
      <c r="AK472" s="365"/>
      <c r="AL472" s="368"/>
      <c r="AM472" s="655"/>
      <c r="AN472" s="365"/>
      <c r="AO472" s="366"/>
      <c r="AP472" s="369" t="s">
        <v>2937</v>
      </c>
      <c r="AQ472" s="481" t="s">
        <v>1913</v>
      </c>
      <c r="AR472" s="380" t="s">
        <v>2914</v>
      </c>
      <c r="AS472" s="653" t="s">
        <v>7472</v>
      </c>
      <c r="AT472" s="353"/>
      <c r="AU472" s="382">
        <v>0.0</v>
      </c>
      <c r="AV472" s="657">
        <v>100.0</v>
      </c>
      <c r="AW472" s="382">
        <v>0.0</v>
      </c>
      <c r="AX472" s="658">
        <v>100.0</v>
      </c>
      <c r="AY472" s="393" t="s">
        <v>3053</v>
      </c>
    </row>
    <row r="473">
      <c r="A473" s="554" t="s">
        <v>7184</v>
      </c>
      <c r="B473" s="480" t="s">
        <v>5135</v>
      </c>
      <c r="C473" s="433">
        <v>46177.0</v>
      </c>
      <c r="D473" s="434" t="s">
        <v>9040</v>
      </c>
      <c r="E473" s="363" t="s">
        <v>9041</v>
      </c>
      <c r="F473" s="367"/>
      <c r="G473" s="365"/>
      <c r="H473" s="368"/>
      <c r="I473" s="655"/>
      <c r="J473" s="365"/>
      <c r="K473" s="366"/>
      <c r="L473" s="367"/>
      <c r="M473" s="365"/>
      <c r="N473" s="368"/>
      <c r="O473" s="655"/>
      <c r="P473" s="365"/>
      <c r="Q473" s="366"/>
      <c r="R473" s="367"/>
      <c r="S473" s="365"/>
      <c r="T473" s="368"/>
      <c r="U473" s="655"/>
      <c r="V473" s="365"/>
      <c r="W473" s="366"/>
      <c r="X473" s="364"/>
      <c r="Y473" s="365"/>
      <c r="Z473" s="368"/>
      <c r="AA473" s="655"/>
      <c r="AB473" s="365"/>
      <c r="AC473" s="366"/>
      <c r="AD473" s="364"/>
      <c r="AE473" s="365"/>
      <c r="AF473" s="368"/>
      <c r="AG473" s="655"/>
      <c r="AH473" s="365"/>
      <c r="AI473" s="366"/>
      <c r="AJ473" s="364"/>
      <c r="AK473" s="365"/>
      <c r="AL473" s="368"/>
      <c r="AM473" s="655"/>
      <c r="AN473" s="365"/>
      <c r="AO473" s="366"/>
      <c r="AP473" s="369" t="s">
        <v>2877</v>
      </c>
      <c r="AQ473" s="481"/>
      <c r="AR473" s="380" t="s">
        <v>2914</v>
      </c>
      <c r="AS473" s="653" t="s">
        <v>7472</v>
      </c>
      <c r="AT473" s="353"/>
      <c r="AU473" s="382">
        <v>0.0</v>
      </c>
      <c r="AV473" s="657">
        <v>100.0</v>
      </c>
      <c r="AW473" s="382">
        <v>0.0</v>
      </c>
      <c r="AX473" s="658">
        <v>100.0</v>
      </c>
      <c r="AY473" s="393" t="s">
        <v>3053</v>
      </c>
    </row>
    <row r="474">
      <c r="A474" s="554" t="s">
        <v>7184</v>
      </c>
      <c r="B474" s="480" t="s">
        <v>5135</v>
      </c>
      <c r="C474" s="433">
        <v>46177.0</v>
      </c>
      <c r="D474" s="434" t="s">
        <v>9042</v>
      </c>
      <c r="E474" s="363" t="s">
        <v>9043</v>
      </c>
      <c r="F474" s="367"/>
      <c r="G474" s="365"/>
      <c r="H474" s="368"/>
      <c r="I474" s="655"/>
      <c r="J474" s="365"/>
      <c r="K474" s="366"/>
      <c r="L474" s="367"/>
      <c r="M474" s="365"/>
      <c r="N474" s="368"/>
      <c r="O474" s="655"/>
      <c r="P474" s="365"/>
      <c r="Q474" s="366"/>
      <c r="R474" s="367"/>
      <c r="S474" s="365"/>
      <c r="T474" s="368"/>
      <c r="U474" s="655"/>
      <c r="V474" s="365"/>
      <c r="W474" s="366"/>
      <c r="X474" s="364"/>
      <c r="Y474" s="365"/>
      <c r="Z474" s="368"/>
      <c r="AA474" s="655"/>
      <c r="AB474" s="365"/>
      <c r="AC474" s="366"/>
      <c r="AD474" s="364"/>
      <c r="AE474" s="365"/>
      <c r="AF474" s="368"/>
      <c r="AG474" s="655"/>
      <c r="AH474" s="365"/>
      <c r="AI474" s="366"/>
      <c r="AJ474" s="364"/>
      <c r="AK474" s="365"/>
      <c r="AL474" s="368"/>
      <c r="AM474" s="655"/>
      <c r="AN474" s="365"/>
      <c r="AO474" s="366"/>
      <c r="AP474" s="369" t="s">
        <v>2877</v>
      </c>
      <c r="AQ474" s="481"/>
      <c r="AR474" s="380" t="s">
        <v>2914</v>
      </c>
      <c r="AS474" s="653" t="s">
        <v>7472</v>
      </c>
      <c r="AT474" s="353"/>
      <c r="AU474" s="382">
        <v>0.0</v>
      </c>
      <c r="AV474" s="657">
        <v>100.0</v>
      </c>
      <c r="AW474" s="382">
        <v>0.0</v>
      </c>
      <c r="AX474" s="658">
        <v>100.0</v>
      </c>
      <c r="AY474" s="393" t="s">
        <v>3053</v>
      </c>
    </row>
    <row r="475">
      <c r="A475" s="554" t="s">
        <v>7184</v>
      </c>
      <c r="B475" s="480" t="s">
        <v>5135</v>
      </c>
      <c r="C475" s="433">
        <v>46177.0</v>
      </c>
      <c r="D475" s="434" t="s">
        <v>9044</v>
      </c>
      <c r="E475" s="363" t="s">
        <v>9045</v>
      </c>
      <c r="F475" s="367"/>
      <c r="G475" s="365"/>
      <c r="H475" s="368"/>
      <c r="I475" s="655"/>
      <c r="J475" s="365"/>
      <c r="K475" s="366"/>
      <c r="L475" s="367"/>
      <c r="M475" s="365"/>
      <c r="N475" s="368"/>
      <c r="O475" s="655"/>
      <c r="P475" s="365"/>
      <c r="Q475" s="366"/>
      <c r="R475" s="367"/>
      <c r="S475" s="365"/>
      <c r="T475" s="368"/>
      <c r="U475" s="655"/>
      <c r="V475" s="365"/>
      <c r="W475" s="366"/>
      <c r="X475" s="364"/>
      <c r="Y475" s="365"/>
      <c r="Z475" s="368"/>
      <c r="AA475" s="655"/>
      <c r="AB475" s="365"/>
      <c r="AC475" s="366"/>
      <c r="AD475" s="364"/>
      <c r="AE475" s="365"/>
      <c r="AF475" s="368"/>
      <c r="AG475" s="655"/>
      <c r="AH475" s="365"/>
      <c r="AI475" s="366"/>
      <c r="AJ475" s="364"/>
      <c r="AK475" s="365"/>
      <c r="AL475" s="368"/>
      <c r="AM475" s="655"/>
      <c r="AN475" s="365"/>
      <c r="AO475" s="366"/>
      <c r="AP475" s="369" t="s">
        <v>2939</v>
      </c>
      <c r="AQ475" s="481"/>
      <c r="AR475" s="380" t="s">
        <v>2914</v>
      </c>
      <c r="AS475" s="653" t="s">
        <v>7472</v>
      </c>
      <c r="AT475" s="353"/>
      <c r="AU475" s="382">
        <v>0.0</v>
      </c>
      <c r="AV475" s="657">
        <v>100.0</v>
      </c>
      <c r="AW475" s="382">
        <v>0.0</v>
      </c>
      <c r="AX475" s="658">
        <v>100.0</v>
      </c>
      <c r="AY475" s="393" t="s">
        <v>3053</v>
      </c>
    </row>
    <row r="476">
      <c r="A476" s="554" t="s">
        <v>7184</v>
      </c>
      <c r="B476" s="480" t="s">
        <v>5135</v>
      </c>
      <c r="C476" s="433">
        <v>46177.0</v>
      </c>
      <c r="D476" s="434" t="s">
        <v>9046</v>
      </c>
      <c r="E476" s="363" t="s">
        <v>9047</v>
      </c>
      <c r="F476" s="367"/>
      <c r="G476" s="365">
        <v>1.0</v>
      </c>
      <c r="H476" s="368"/>
      <c r="I476" s="655"/>
      <c r="J476" s="365"/>
      <c r="K476" s="366"/>
      <c r="L476" s="367"/>
      <c r="M476" s="365"/>
      <c r="N476" s="368"/>
      <c r="O476" s="655"/>
      <c r="P476" s="365"/>
      <c r="Q476" s="366"/>
      <c r="R476" s="367"/>
      <c r="S476" s="365">
        <v>1.0</v>
      </c>
      <c r="T476" s="368"/>
      <c r="U476" s="655"/>
      <c r="V476" s="365"/>
      <c r="W476" s="366"/>
      <c r="X476" s="364"/>
      <c r="Y476" s="365"/>
      <c r="Z476" s="368"/>
      <c r="AA476" s="655"/>
      <c r="AB476" s="365"/>
      <c r="AC476" s="366"/>
      <c r="AD476" s="364"/>
      <c r="AE476" s="365"/>
      <c r="AF476" s="368"/>
      <c r="AG476" s="655"/>
      <c r="AH476" s="365"/>
      <c r="AI476" s="366"/>
      <c r="AJ476" s="364"/>
      <c r="AK476" s="365"/>
      <c r="AL476" s="368"/>
      <c r="AM476" s="655"/>
      <c r="AN476" s="365"/>
      <c r="AO476" s="366"/>
      <c r="AP476" s="369" t="s">
        <v>241</v>
      </c>
      <c r="AQ476" s="481"/>
      <c r="AR476" s="380" t="s">
        <v>9048</v>
      </c>
      <c r="AS476" s="653" t="s">
        <v>7472</v>
      </c>
      <c r="AT476" s="353"/>
      <c r="AU476" s="382">
        <v>6.0</v>
      </c>
      <c r="AV476" s="657">
        <v>94.0</v>
      </c>
      <c r="AW476" s="382">
        <v>0.0</v>
      </c>
      <c r="AX476" s="658">
        <v>100.0</v>
      </c>
      <c r="AY476" s="393" t="s">
        <v>3053</v>
      </c>
    </row>
    <row r="477">
      <c r="A477" s="554" t="s">
        <v>7184</v>
      </c>
      <c r="B477" s="480" t="s">
        <v>5135</v>
      </c>
      <c r="C477" s="433">
        <v>46177.0</v>
      </c>
      <c r="D477" s="434" t="s">
        <v>9049</v>
      </c>
      <c r="E477" s="363" t="s">
        <v>9050</v>
      </c>
      <c r="F477" s="367"/>
      <c r="G477" s="365"/>
      <c r="H477" s="368"/>
      <c r="I477" s="655"/>
      <c r="J477" s="365"/>
      <c r="K477" s="366"/>
      <c r="L477" s="367"/>
      <c r="M477" s="365"/>
      <c r="N477" s="368"/>
      <c r="O477" s="655"/>
      <c r="P477" s="365"/>
      <c r="Q477" s="366"/>
      <c r="R477" s="367"/>
      <c r="S477" s="365"/>
      <c r="T477" s="368"/>
      <c r="U477" s="655"/>
      <c r="V477" s="365"/>
      <c r="W477" s="366"/>
      <c r="X477" s="364"/>
      <c r="Y477" s="365"/>
      <c r="Z477" s="368"/>
      <c r="AA477" s="655"/>
      <c r="AB477" s="365"/>
      <c r="AC477" s="366"/>
      <c r="AD477" s="364"/>
      <c r="AE477" s="365"/>
      <c r="AF477" s="368"/>
      <c r="AG477" s="655"/>
      <c r="AH477" s="365"/>
      <c r="AI477" s="366"/>
      <c r="AJ477" s="364"/>
      <c r="AK477" s="365"/>
      <c r="AL477" s="368">
        <v>2.0</v>
      </c>
      <c r="AM477" s="655"/>
      <c r="AN477" s="365"/>
      <c r="AO477" s="366"/>
      <c r="AP477" s="369" t="s">
        <v>241</v>
      </c>
      <c r="AQ477" s="481"/>
      <c r="AR477" s="380" t="s">
        <v>9051</v>
      </c>
      <c r="AS477" s="653" t="s">
        <v>7472</v>
      </c>
      <c r="AT477" s="353"/>
      <c r="AU477" s="382">
        <v>2.0</v>
      </c>
      <c r="AV477" s="657">
        <v>98.0</v>
      </c>
      <c r="AW477" s="382">
        <v>0.0</v>
      </c>
      <c r="AX477" s="658">
        <v>100.0</v>
      </c>
      <c r="AY477" s="393" t="s">
        <v>3053</v>
      </c>
    </row>
    <row r="478">
      <c r="A478" s="554" t="s">
        <v>7184</v>
      </c>
      <c r="B478" s="480" t="s">
        <v>5135</v>
      </c>
      <c r="C478" s="433">
        <v>46177.0</v>
      </c>
      <c r="D478" s="434" t="s">
        <v>9052</v>
      </c>
      <c r="E478" s="363" t="s">
        <v>9053</v>
      </c>
      <c r="F478" s="367"/>
      <c r="G478" s="365"/>
      <c r="H478" s="368"/>
      <c r="I478" s="655"/>
      <c r="J478" s="365"/>
      <c r="K478" s="366"/>
      <c r="L478" s="367"/>
      <c r="M478" s="365"/>
      <c r="N478" s="368"/>
      <c r="O478" s="655"/>
      <c r="P478" s="365"/>
      <c r="Q478" s="366"/>
      <c r="R478" s="367"/>
      <c r="S478" s="365"/>
      <c r="T478" s="368"/>
      <c r="U478" s="655"/>
      <c r="V478" s="365"/>
      <c r="W478" s="366"/>
      <c r="X478" s="364"/>
      <c r="Y478" s="365"/>
      <c r="Z478" s="368"/>
      <c r="AA478" s="655"/>
      <c r="AB478" s="365"/>
      <c r="AC478" s="366"/>
      <c r="AD478" s="364"/>
      <c r="AE478" s="365"/>
      <c r="AF478" s="368"/>
      <c r="AG478" s="655"/>
      <c r="AH478" s="365"/>
      <c r="AI478" s="366"/>
      <c r="AJ478" s="364"/>
      <c r="AK478" s="365"/>
      <c r="AL478" s="368"/>
      <c r="AM478" s="655"/>
      <c r="AN478" s="365"/>
      <c r="AO478" s="366"/>
      <c r="AP478" s="369" t="s">
        <v>555</v>
      </c>
      <c r="AQ478" s="481"/>
      <c r="AR478" s="380" t="s">
        <v>2914</v>
      </c>
      <c r="AS478" s="653" t="s">
        <v>7472</v>
      </c>
      <c r="AT478" s="353"/>
      <c r="AU478" s="382">
        <v>0.0</v>
      </c>
      <c r="AV478" s="657">
        <v>100.0</v>
      </c>
      <c r="AW478" s="382">
        <v>0.0</v>
      </c>
      <c r="AX478" s="658">
        <v>100.0</v>
      </c>
      <c r="AY478" s="393" t="s">
        <v>3053</v>
      </c>
    </row>
    <row r="479">
      <c r="A479" s="554" t="s">
        <v>7184</v>
      </c>
      <c r="B479" s="480" t="s">
        <v>5135</v>
      </c>
      <c r="C479" s="433">
        <v>46177.0</v>
      </c>
      <c r="D479" s="434" t="s">
        <v>9054</v>
      </c>
      <c r="E479" s="363" t="s">
        <v>9055</v>
      </c>
      <c r="F479" s="367"/>
      <c r="G479" s="365"/>
      <c r="H479" s="368"/>
      <c r="I479" s="655"/>
      <c r="J479" s="365"/>
      <c r="K479" s="366"/>
      <c r="L479" s="367"/>
      <c r="M479" s="365"/>
      <c r="N479" s="368"/>
      <c r="O479" s="655"/>
      <c r="P479" s="365"/>
      <c r="Q479" s="366"/>
      <c r="R479" s="367"/>
      <c r="S479" s="365"/>
      <c r="T479" s="368"/>
      <c r="U479" s="655"/>
      <c r="V479" s="365"/>
      <c r="W479" s="366"/>
      <c r="X479" s="364"/>
      <c r="Y479" s="365"/>
      <c r="Z479" s="368"/>
      <c r="AA479" s="655"/>
      <c r="AB479" s="365"/>
      <c r="AC479" s="366"/>
      <c r="AD479" s="364"/>
      <c r="AE479" s="365"/>
      <c r="AF479" s="368"/>
      <c r="AG479" s="655"/>
      <c r="AH479" s="365"/>
      <c r="AI479" s="366"/>
      <c r="AJ479" s="364"/>
      <c r="AK479" s="365"/>
      <c r="AL479" s="368"/>
      <c r="AM479" s="655"/>
      <c r="AN479" s="365"/>
      <c r="AO479" s="366"/>
      <c r="AP479" s="369" t="s">
        <v>555</v>
      </c>
      <c r="AQ479" s="481"/>
      <c r="AR479" s="380" t="s">
        <v>2914</v>
      </c>
      <c r="AS479" s="653" t="s">
        <v>7472</v>
      </c>
      <c r="AT479" s="353"/>
      <c r="AU479" s="382">
        <v>0.0</v>
      </c>
      <c r="AV479" s="657">
        <v>100.0</v>
      </c>
      <c r="AW479" s="382">
        <v>0.0</v>
      </c>
      <c r="AX479" s="658">
        <v>100.0</v>
      </c>
      <c r="AY479" s="393" t="s">
        <v>3053</v>
      </c>
    </row>
    <row r="480">
      <c r="A480" s="554" t="s">
        <v>7184</v>
      </c>
      <c r="B480" s="480" t="s">
        <v>5135</v>
      </c>
      <c r="C480" s="433">
        <v>46177.0</v>
      </c>
      <c r="D480" s="434" t="s">
        <v>9056</v>
      </c>
      <c r="E480" s="363" t="s">
        <v>9057</v>
      </c>
      <c r="F480" s="367"/>
      <c r="G480" s="365"/>
      <c r="H480" s="368"/>
      <c r="I480" s="655"/>
      <c r="J480" s="365"/>
      <c r="K480" s="366"/>
      <c r="L480" s="367"/>
      <c r="M480" s="365"/>
      <c r="N480" s="368"/>
      <c r="O480" s="655"/>
      <c r="P480" s="365"/>
      <c r="Q480" s="366"/>
      <c r="R480" s="367"/>
      <c r="S480" s="365"/>
      <c r="T480" s="368"/>
      <c r="U480" s="655"/>
      <c r="V480" s="365"/>
      <c r="W480" s="366"/>
      <c r="X480" s="364"/>
      <c r="Y480" s="365"/>
      <c r="Z480" s="368"/>
      <c r="AA480" s="655"/>
      <c r="AB480" s="365"/>
      <c r="AC480" s="366"/>
      <c r="AD480" s="364"/>
      <c r="AE480" s="365"/>
      <c r="AF480" s="368"/>
      <c r="AG480" s="655"/>
      <c r="AH480" s="365"/>
      <c r="AI480" s="366"/>
      <c r="AJ480" s="364"/>
      <c r="AK480" s="365"/>
      <c r="AL480" s="368"/>
      <c r="AM480" s="655"/>
      <c r="AN480" s="365"/>
      <c r="AO480" s="366"/>
      <c r="AP480" s="369" t="s">
        <v>2902</v>
      </c>
      <c r="AQ480" s="481"/>
      <c r="AR480" s="380" t="s">
        <v>2914</v>
      </c>
      <c r="AS480" s="653" t="s">
        <v>7472</v>
      </c>
      <c r="AT480" s="353"/>
      <c r="AU480" s="382">
        <v>0.0</v>
      </c>
      <c r="AV480" s="657">
        <v>100.0</v>
      </c>
      <c r="AW480" s="382">
        <v>0.0</v>
      </c>
      <c r="AX480" s="658">
        <v>100.0</v>
      </c>
      <c r="AY480" s="393" t="s">
        <v>3053</v>
      </c>
    </row>
    <row r="481">
      <c r="A481" s="554" t="s">
        <v>7184</v>
      </c>
      <c r="B481" s="480" t="s">
        <v>5135</v>
      </c>
      <c r="C481" s="433">
        <v>46177.0</v>
      </c>
      <c r="D481" s="434" t="s">
        <v>9058</v>
      </c>
      <c r="E481" s="363" t="s">
        <v>9059</v>
      </c>
      <c r="F481" s="367"/>
      <c r="G481" s="365"/>
      <c r="H481" s="368"/>
      <c r="I481" s="655"/>
      <c r="J481" s="365"/>
      <c r="K481" s="366"/>
      <c r="L481" s="367"/>
      <c r="M481" s="365"/>
      <c r="N481" s="368"/>
      <c r="O481" s="655"/>
      <c r="P481" s="365"/>
      <c r="Q481" s="366"/>
      <c r="R481" s="367"/>
      <c r="S481" s="365"/>
      <c r="T481" s="368"/>
      <c r="U481" s="655"/>
      <c r="V481" s="365"/>
      <c r="W481" s="366"/>
      <c r="X481" s="364"/>
      <c r="Y481" s="365"/>
      <c r="Z481" s="368"/>
      <c r="AA481" s="655"/>
      <c r="AB481" s="365"/>
      <c r="AC481" s="366"/>
      <c r="AD481" s="364"/>
      <c r="AE481" s="365"/>
      <c r="AF481" s="368"/>
      <c r="AG481" s="655"/>
      <c r="AH481" s="365"/>
      <c r="AI481" s="366"/>
      <c r="AJ481" s="364"/>
      <c r="AK481" s="365"/>
      <c r="AL481" s="368"/>
      <c r="AM481" s="655"/>
      <c r="AN481" s="365"/>
      <c r="AO481" s="366"/>
      <c r="AP481" s="369" t="s">
        <v>2902</v>
      </c>
      <c r="AQ481" s="481"/>
      <c r="AR481" s="380" t="s">
        <v>2914</v>
      </c>
      <c r="AS481" s="653" t="s">
        <v>7472</v>
      </c>
      <c r="AT481" s="353"/>
      <c r="AU481" s="382">
        <v>0.0</v>
      </c>
      <c r="AV481" s="657">
        <v>100.0</v>
      </c>
      <c r="AW481" s="382">
        <v>0.0</v>
      </c>
      <c r="AX481" s="658">
        <v>100.0</v>
      </c>
      <c r="AY481" s="393" t="s">
        <v>3053</v>
      </c>
    </row>
    <row r="482">
      <c r="A482" s="554" t="s">
        <v>7184</v>
      </c>
      <c r="B482" s="480" t="s">
        <v>5135</v>
      </c>
      <c r="C482" s="433">
        <v>46177.0</v>
      </c>
      <c r="D482" s="434" t="s">
        <v>9060</v>
      </c>
      <c r="E482" s="363" t="s">
        <v>9061</v>
      </c>
      <c r="F482" s="367"/>
      <c r="G482" s="365"/>
      <c r="H482" s="368"/>
      <c r="I482" s="655"/>
      <c r="J482" s="365"/>
      <c r="K482" s="366"/>
      <c r="L482" s="367"/>
      <c r="M482" s="365"/>
      <c r="N482" s="368"/>
      <c r="O482" s="655"/>
      <c r="P482" s="365"/>
      <c r="Q482" s="366"/>
      <c r="R482" s="367"/>
      <c r="S482" s="365"/>
      <c r="T482" s="368"/>
      <c r="U482" s="655"/>
      <c r="V482" s="365"/>
      <c r="W482" s="366"/>
      <c r="X482" s="364"/>
      <c r="Y482" s="365"/>
      <c r="Z482" s="368"/>
      <c r="AA482" s="655"/>
      <c r="AB482" s="365"/>
      <c r="AC482" s="366"/>
      <c r="AD482" s="364"/>
      <c r="AE482" s="365"/>
      <c r="AF482" s="368"/>
      <c r="AG482" s="655"/>
      <c r="AH482" s="365"/>
      <c r="AI482" s="366"/>
      <c r="AJ482" s="364"/>
      <c r="AK482" s="365"/>
      <c r="AL482" s="368"/>
      <c r="AM482" s="655"/>
      <c r="AN482" s="365"/>
      <c r="AO482" s="366"/>
      <c r="AP482" s="369" t="s">
        <v>3017</v>
      </c>
      <c r="AQ482" s="481"/>
      <c r="AR482" s="380" t="s">
        <v>2914</v>
      </c>
      <c r="AS482" s="653" t="s">
        <v>7472</v>
      </c>
      <c r="AT482" s="353"/>
      <c r="AU482" s="382">
        <v>0.0</v>
      </c>
      <c r="AV482" s="657">
        <v>100.0</v>
      </c>
      <c r="AW482" s="382">
        <v>0.0</v>
      </c>
      <c r="AX482" s="658">
        <v>100.0</v>
      </c>
      <c r="AY482" s="393" t="s">
        <v>3053</v>
      </c>
    </row>
    <row r="483">
      <c r="A483" s="554" t="s">
        <v>7184</v>
      </c>
      <c r="B483" s="480" t="s">
        <v>5135</v>
      </c>
      <c r="C483" s="433">
        <v>46177.0</v>
      </c>
      <c r="D483" s="434" t="s">
        <v>9062</v>
      </c>
      <c r="E483" s="363" t="s">
        <v>9063</v>
      </c>
      <c r="F483" s="367"/>
      <c r="G483" s="365"/>
      <c r="H483" s="368"/>
      <c r="I483" s="655"/>
      <c r="J483" s="365"/>
      <c r="K483" s="366"/>
      <c r="L483" s="367"/>
      <c r="M483" s="365"/>
      <c r="N483" s="368"/>
      <c r="O483" s="655"/>
      <c r="P483" s="365"/>
      <c r="Q483" s="366"/>
      <c r="R483" s="367"/>
      <c r="S483" s="365"/>
      <c r="T483" s="368"/>
      <c r="U483" s="655"/>
      <c r="V483" s="365"/>
      <c r="W483" s="366"/>
      <c r="X483" s="364"/>
      <c r="Y483" s="365"/>
      <c r="Z483" s="368"/>
      <c r="AA483" s="655"/>
      <c r="AB483" s="365"/>
      <c r="AC483" s="366"/>
      <c r="AD483" s="364"/>
      <c r="AE483" s="365"/>
      <c r="AF483" s="368"/>
      <c r="AG483" s="655"/>
      <c r="AH483" s="365"/>
      <c r="AI483" s="366"/>
      <c r="AJ483" s="364"/>
      <c r="AK483" s="365"/>
      <c r="AL483" s="368"/>
      <c r="AM483" s="655"/>
      <c r="AN483" s="365"/>
      <c r="AO483" s="366"/>
      <c r="AP483" s="369" t="s">
        <v>3017</v>
      </c>
      <c r="AQ483" s="481"/>
      <c r="AR483" s="380" t="s">
        <v>2914</v>
      </c>
      <c r="AS483" s="653" t="s">
        <v>7472</v>
      </c>
      <c r="AT483" s="353"/>
      <c r="AU483" s="382">
        <v>0.0</v>
      </c>
      <c r="AV483" s="657">
        <v>100.0</v>
      </c>
      <c r="AW483" s="382">
        <v>0.0</v>
      </c>
      <c r="AX483" s="658">
        <v>100.0</v>
      </c>
      <c r="AY483" s="393" t="s">
        <v>3053</v>
      </c>
    </row>
    <row r="484">
      <c r="A484" s="554" t="s">
        <v>7184</v>
      </c>
      <c r="B484" s="480" t="s">
        <v>5135</v>
      </c>
      <c r="C484" s="433">
        <v>46177.0</v>
      </c>
      <c r="D484" s="434" t="s">
        <v>9064</v>
      </c>
      <c r="E484" s="363" t="s">
        <v>9065</v>
      </c>
      <c r="F484" s="367"/>
      <c r="G484" s="365"/>
      <c r="H484" s="368"/>
      <c r="I484" s="655"/>
      <c r="J484" s="365"/>
      <c r="K484" s="366"/>
      <c r="L484" s="367"/>
      <c r="M484" s="365"/>
      <c r="N484" s="368"/>
      <c r="O484" s="655"/>
      <c r="P484" s="365"/>
      <c r="Q484" s="366"/>
      <c r="R484" s="367"/>
      <c r="S484" s="365"/>
      <c r="T484" s="368"/>
      <c r="U484" s="655"/>
      <c r="V484" s="365"/>
      <c r="W484" s="366"/>
      <c r="X484" s="364"/>
      <c r="Y484" s="365"/>
      <c r="Z484" s="368"/>
      <c r="AA484" s="655"/>
      <c r="AB484" s="365"/>
      <c r="AC484" s="366"/>
      <c r="AD484" s="364"/>
      <c r="AE484" s="365"/>
      <c r="AF484" s="368"/>
      <c r="AG484" s="655"/>
      <c r="AH484" s="365"/>
      <c r="AI484" s="366"/>
      <c r="AJ484" s="364"/>
      <c r="AK484" s="365"/>
      <c r="AL484" s="368"/>
      <c r="AM484" s="655"/>
      <c r="AN484" s="365"/>
      <c r="AO484" s="366"/>
      <c r="AP484" s="369" t="s">
        <v>2941</v>
      </c>
      <c r="AQ484" s="481"/>
      <c r="AR484" s="380" t="s">
        <v>2914</v>
      </c>
      <c r="AS484" s="653" t="s">
        <v>7472</v>
      </c>
      <c r="AT484" s="353"/>
      <c r="AU484" s="382">
        <v>0.0</v>
      </c>
      <c r="AV484" s="657">
        <v>100.0</v>
      </c>
      <c r="AW484" s="382">
        <v>0.0</v>
      </c>
      <c r="AX484" s="658">
        <v>100.0</v>
      </c>
      <c r="AY484" s="393" t="s">
        <v>3053</v>
      </c>
    </row>
    <row r="485">
      <c r="A485" s="554" t="s">
        <v>7184</v>
      </c>
      <c r="B485" s="480" t="s">
        <v>5135</v>
      </c>
      <c r="C485" s="433">
        <v>46177.0</v>
      </c>
      <c r="D485" s="434" t="s">
        <v>9066</v>
      </c>
      <c r="E485" s="363" t="s">
        <v>9067</v>
      </c>
      <c r="F485" s="367"/>
      <c r="G485" s="365">
        <v>1.0</v>
      </c>
      <c r="H485" s="368"/>
      <c r="I485" s="655"/>
      <c r="J485" s="365"/>
      <c r="K485" s="366"/>
      <c r="L485" s="367"/>
      <c r="M485" s="365"/>
      <c r="N485" s="368"/>
      <c r="O485" s="655"/>
      <c r="P485" s="365"/>
      <c r="Q485" s="366"/>
      <c r="R485" s="367"/>
      <c r="S485" s="365"/>
      <c r="T485" s="368"/>
      <c r="U485" s="655"/>
      <c r="V485" s="365"/>
      <c r="W485" s="366"/>
      <c r="X485" s="364"/>
      <c r="Y485" s="365"/>
      <c r="Z485" s="368"/>
      <c r="AA485" s="655"/>
      <c r="AB485" s="365"/>
      <c r="AC485" s="366"/>
      <c r="AD485" s="364"/>
      <c r="AE485" s="365"/>
      <c r="AF485" s="368"/>
      <c r="AG485" s="655"/>
      <c r="AH485" s="365"/>
      <c r="AI485" s="366"/>
      <c r="AJ485" s="364"/>
      <c r="AK485" s="365"/>
      <c r="AL485" s="368"/>
      <c r="AM485" s="655"/>
      <c r="AN485" s="365"/>
      <c r="AO485" s="366"/>
      <c r="AP485" s="369" t="s">
        <v>2941</v>
      </c>
      <c r="AQ485" s="481"/>
      <c r="AR485" s="380" t="s">
        <v>9068</v>
      </c>
      <c r="AS485" s="653" t="s">
        <v>7472</v>
      </c>
      <c r="AT485" s="353"/>
      <c r="AU485" s="382">
        <v>3.0</v>
      </c>
      <c r="AV485" s="657">
        <v>97.0</v>
      </c>
      <c r="AW485" s="382">
        <v>0.0</v>
      </c>
      <c r="AX485" s="658">
        <v>100.0</v>
      </c>
      <c r="AY485" s="393" t="s">
        <v>3053</v>
      </c>
    </row>
    <row r="486">
      <c r="A486" s="554" t="s">
        <v>7184</v>
      </c>
      <c r="B486" s="480" t="s">
        <v>5135</v>
      </c>
      <c r="C486" s="433">
        <v>46177.0</v>
      </c>
      <c r="D486" s="434" t="s">
        <v>9069</v>
      </c>
      <c r="E486" s="363" t="s">
        <v>9070</v>
      </c>
      <c r="F486" s="367"/>
      <c r="G486" s="365"/>
      <c r="H486" s="368"/>
      <c r="I486" s="655"/>
      <c r="J486" s="365"/>
      <c r="K486" s="366"/>
      <c r="L486" s="367"/>
      <c r="M486" s="365"/>
      <c r="N486" s="368"/>
      <c r="O486" s="655"/>
      <c r="P486" s="365"/>
      <c r="Q486" s="366"/>
      <c r="R486" s="367"/>
      <c r="S486" s="365"/>
      <c r="T486" s="368"/>
      <c r="U486" s="655"/>
      <c r="V486" s="365"/>
      <c r="W486" s="366"/>
      <c r="X486" s="364"/>
      <c r="Y486" s="365"/>
      <c r="Z486" s="368"/>
      <c r="AA486" s="655"/>
      <c r="AB486" s="365"/>
      <c r="AC486" s="366"/>
      <c r="AD486" s="364"/>
      <c r="AE486" s="365"/>
      <c r="AF486" s="368"/>
      <c r="AG486" s="655"/>
      <c r="AH486" s="365"/>
      <c r="AI486" s="366"/>
      <c r="AJ486" s="364"/>
      <c r="AK486" s="365"/>
      <c r="AL486" s="368"/>
      <c r="AM486" s="655"/>
      <c r="AN486" s="365"/>
      <c r="AO486" s="366"/>
      <c r="AP486" s="369" t="s">
        <v>2895</v>
      </c>
      <c r="AQ486" s="481"/>
      <c r="AR486" s="380" t="s">
        <v>2914</v>
      </c>
      <c r="AS486" s="653" t="s">
        <v>7472</v>
      </c>
      <c r="AT486" s="353"/>
      <c r="AU486" s="382">
        <v>0.0</v>
      </c>
      <c r="AV486" s="657">
        <v>100.0</v>
      </c>
      <c r="AW486" s="382">
        <v>0.0</v>
      </c>
      <c r="AX486" s="658">
        <v>100.0</v>
      </c>
      <c r="AY486" s="393" t="s">
        <v>3053</v>
      </c>
    </row>
    <row r="487">
      <c r="A487" s="554" t="s">
        <v>7184</v>
      </c>
      <c r="B487" s="480" t="s">
        <v>5135</v>
      </c>
      <c r="C487" s="433">
        <v>46177.0</v>
      </c>
      <c r="D487" s="434" t="s">
        <v>9071</v>
      </c>
      <c r="E487" s="363" t="s">
        <v>9072</v>
      </c>
      <c r="F487" s="367"/>
      <c r="G487" s="365">
        <v>1.0</v>
      </c>
      <c r="H487" s="368"/>
      <c r="I487" s="655"/>
      <c r="J487" s="365"/>
      <c r="K487" s="366"/>
      <c r="L487" s="367"/>
      <c r="M487" s="365"/>
      <c r="N487" s="368"/>
      <c r="O487" s="655"/>
      <c r="P487" s="365"/>
      <c r="Q487" s="366"/>
      <c r="R487" s="367"/>
      <c r="S487" s="365"/>
      <c r="T487" s="368"/>
      <c r="U487" s="655"/>
      <c r="V487" s="365"/>
      <c r="W487" s="366"/>
      <c r="X487" s="364"/>
      <c r="Y487" s="365">
        <v>1.0</v>
      </c>
      <c r="Z487" s="368"/>
      <c r="AA487" s="655"/>
      <c r="AB487" s="365"/>
      <c r="AC487" s="366"/>
      <c r="AD487" s="364"/>
      <c r="AE487" s="365"/>
      <c r="AF487" s="368"/>
      <c r="AG487" s="655"/>
      <c r="AH487" s="365"/>
      <c r="AI487" s="366"/>
      <c r="AJ487" s="364"/>
      <c r="AK487" s="365"/>
      <c r="AL487" s="368"/>
      <c r="AM487" s="655"/>
      <c r="AN487" s="365"/>
      <c r="AO487" s="366"/>
      <c r="AP487" s="369" t="s">
        <v>2895</v>
      </c>
      <c r="AQ487" s="506"/>
      <c r="AR487" s="380" t="s">
        <v>9073</v>
      </c>
      <c r="AS487" s="653" t="s">
        <v>7472</v>
      </c>
      <c r="AT487" s="353"/>
      <c r="AU487" s="382">
        <v>6.0</v>
      </c>
      <c r="AV487" s="657">
        <v>94.0</v>
      </c>
      <c r="AW487" s="382">
        <v>0.0</v>
      </c>
      <c r="AX487" s="658">
        <v>100.0</v>
      </c>
      <c r="AY487" s="393" t="s">
        <v>3053</v>
      </c>
    </row>
    <row r="488">
      <c r="A488" s="554" t="s">
        <v>7184</v>
      </c>
      <c r="B488" s="480" t="s">
        <v>5135</v>
      </c>
      <c r="C488" s="433">
        <v>46177.0</v>
      </c>
      <c r="D488" s="434" t="s">
        <v>9074</v>
      </c>
      <c r="E488" s="363" t="s">
        <v>9075</v>
      </c>
      <c r="F488" s="367"/>
      <c r="G488" s="365"/>
      <c r="H488" s="368"/>
      <c r="I488" s="655"/>
      <c r="J488" s="365"/>
      <c r="K488" s="366"/>
      <c r="L488" s="367"/>
      <c r="M488" s="365"/>
      <c r="N488" s="368"/>
      <c r="O488" s="655"/>
      <c r="P488" s="365"/>
      <c r="Q488" s="366"/>
      <c r="R488" s="367"/>
      <c r="S488" s="365"/>
      <c r="T488" s="368"/>
      <c r="U488" s="655"/>
      <c r="V488" s="365"/>
      <c r="W488" s="366"/>
      <c r="X488" s="364"/>
      <c r="Y488" s="365"/>
      <c r="Z488" s="368"/>
      <c r="AA488" s="655"/>
      <c r="AB488" s="365"/>
      <c r="AC488" s="366"/>
      <c r="AD488" s="364"/>
      <c r="AE488" s="365"/>
      <c r="AF488" s="368"/>
      <c r="AG488" s="655"/>
      <c r="AH488" s="365"/>
      <c r="AI488" s="366"/>
      <c r="AJ488" s="364"/>
      <c r="AK488" s="365"/>
      <c r="AL488" s="368"/>
      <c r="AM488" s="655"/>
      <c r="AN488" s="365"/>
      <c r="AO488" s="366"/>
      <c r="AP488" s="369" t="s">
        <v>2920</v>
      </c>
      <c r="AQ488" s="481"/>
      <c r="AR488" s="380" t="s">
        <v>2914</v>
      </c>
      <c r="AS488" s="653" t="s">
        <v>7472</v>
      </c>
      <c r="AT488" s="353"/>
      <c r="AU488" s="382">
        <v>0.0</v>
      </c>
      <c r="AV488" s="657">
        <v>100.0</v>
      </c>
      <c r="AW488" s="382">
        <v>0.0</v>
      </c>
      <c r="AX488" s="658">
        <v>100.0</v>
      </c>
      <c r="AY488" s="393" t="s">
        <v>3053</v>
      </c>
    </row>
    <row r="489">
      <c r="A489" s="554" t="s">
        <v>7184</v>
      </c>
      <c r="B489" s="480" t="s">
        <v>5135</v>
      </c>
      <c r="C489" s="433">
        <v>46177.0</v>
      </c>
      <c r="D489" s="434" t="s">
        <v>9076</v>
      </c>
      <c r="E489" s="363" t="s">
        <v>9077</v>
      </c>
      <c r="F489" s="367"/>
      <c r="G489" s="365"/>
      <c r="H489" s="368"/>
      <c r="I489" s="655"/>
      <c r="J489" s="365"/>
      <c r="K489" s="366"/>
      <c r="L489" s="367"/>
      <c r="M489" s="365"/>
      <c r="N489" s="368"/>
      <c r="O489" s="655"/>
      <c r="P489" s="365"/>
      <c r="Q489" s="366"/>
      <c r="R489" s="367"/>
      <c r="S489" s="365"/>
      <c r="T489" s="368"/>
      <c r="U489" s="655"/>
      <c r="V489" s="365"/>
      <c r="W489" s="366"/>
      <c r="X489" s="364"/>
      <c r="Y489" s="365"/>
      <c r="Z489" s="368"/>
      <c r="AA489" s="655"/>
      <c r="AB489" s="365"/>
      <c r="AC489" s="366"/>
      <c r="AD489" s="364"/>
      <c r="AE489" s="365"/>
      <c r="AF489" s="368"/>
      <c r="AG489" s="655"/>
      <c r="AH489" s="365"/>
      <c r="AI489" s="366"/>
      <c r="AJ489" s="364"/>
      <c r="AK489" s="365"/>
      <c r="AL489" s="368"/>
      <c r="AM489" s="655"/>
      <c r="AN489" s="365"/>
      <c r="AO489" s="366"/>
      <c r="AP489" s="369" t="s">
        <v>2920</v>
      </c>
      <c r="AQ489" s="510"/>
      <c r="AR489" s="380" t="s">
        <v>2914</v>
      </c>
      <c r="AS489" s="653" t="s">
        <v>7472</v>
      </c>
      <c r="AT489" s="353"/>
      <c r="AU489" s="382">
        <v>0.0</v>
      </c>
      <c r="AV489" s="657">
        <v>100.0</v>
      </c>
      <c r="AW489" s="382">
        <v>0.0</v>
      </c>
      <c r="AX489" s="658">
        <v>100.0</v>
      </c>
      <c r="AY489" s="393" t="s">
        <v>3053</v>
      </c>
    </row>
    <row r="490">
      <c r="A490" s="554" t="s">
        <v>7184</v>
      </c>
      <c r="B490" s="480" t="s">
        <v>5135</v>
      </c>
      <c r="C490" s="433">
        <v>46177.0</v>
      </c>
      <c r="D490" s="434" t="s">
        <v>9078</v>
      </c>
      <c r="E490" s="363" t="s">
        <v>9079</v>
      </c>
      <c r="F490" s="367"/>
      <c r="G490" s="365"/>
      <c r="H490" s="368"/>
      <c r="I490" s="655"/>
      <c r="J490" s="365"/>
      <c r="K490" s="366"/>
      <c r="L490" s="367"/>
      <c r="M490" s="365"/>
      <c r="N490" s="368"/>
      <c r="O490" s="655"/>
      <c r="P490" s="365"/>
      <c r="Q490" s="366"/>
      <c r="R490" s="367"/>
      <c r="S490" s="365"/>
      <c r="T490" s="368"/>
      <c r="U490" s="655"/>
      <c r="V490" s="365"/>
      <c r="W490" s="366"/>
      <c r="X490" s="364"/>
      <c r="Y490" s="365"/>
      <c r="Z490" s="368"/>
      <c r="AA490" s="655"/>
      <c r="AB490" s="365"/>
      <c r="AC490" s="366"/>
      <c r="AD490" s="364"/>
      <c r="AE490" s="365"/>
      <c r="AF490" s="368"/>
      <c r="AG490" s="655"/>
      <c r="AH490" s="365"/>
      <c r="AI490" s="366"/>
      <c r="AJ490" s="364"/>
      <c r="AK490" s="365"/>
      <c r="AL490" s="368">
        <v>1.0</v>
      </c>
      <c r="AM490" s="655"/>
      <c r="AN490" s="365"/>
      <c r="AO490" s="366"/>
      <c r="AP490" s="369" t="s">
        <v>2255</v>
      </c>
      <c r="AQ490" s="510"/>
      <c r="AR490" s="380" t="s">
        <v>9080</v>
      </c>
      <c r="AS490" s="653" t="s">
        <v>7472</v>
      </c>
      <c r="AT490" s="353"/>
      <c r="AU490" s="382">
        <v>1.0</v>
      </c>
      <c r="AV490" s="657">
        <v>99.0</v>
      </c>
      <c r="AW490" s="382">
        <v>0.0</v>
      </c>
      <c r="AX490" s="658">
        <v>100.0</v>
      </c>
      <c r="AY490" s="393" t="s">
        <v>3053</v>
      </c>
    </row>
    <row r="491">
      <c r="A491" s="554" t="s">
        <v>7184</v>
      </c>
      <c r="B491" s="480" t="s">
        <v>5135</v>
      </c>
      <c r="C491" s="433">
        <v>46177.0</v>
      </c>
      <c r="D491" s="434" t="s">
        <v>9081</v>
      </c>
      <c r="E491" s="363" t="s">
        <v>9082</v>
      </c>
      <c r="F491" s="367"/>
      <c r="G491" s="365"/>
      <c r="H491" s="368"/>
      <c r="I491" s="655"/>
      <c r="J491" s="365"/>
      <c r="K491" s="366"/>
      <c r="L491" s="367">
        <v>1.0</v>
      </c>
      <c r="M491" s="365"/>
      <c r="N491" s="368"/>
      <c r="O491" s="655"/>
      <c r="P491" s="365"/>
      <c r="Q491" s="366"/>
      <c r="R491" s="367"/>
      <c r="S491" s="365">
        <v>1.0</v>
      </c>
      <c r="T491" s="368"/>
      <c r="U491" s="655"/>
      <c r="V491" s="365"/>
      <c r="W491" s="366"/>
      <c r="X491" s="364"/>
      <c r="Y491" s="365"/>
      <c r="Z491" s="368"/>
      <c r="AA491" s="655"/>
      <c r="AB491" s="365"/>
      <c r="AC491" s="366"/>
      <c r="AD491" s="364"/>
      <c r="AE491" s="365"/>
      <c r="AF491" s="368"/>
      <c r="AG491" s="655"/>
      <c r="AH491" s="365"/>
      <c r="AI491" s="366"/>
      <c r="AJ491" s="364"/>
      <c r="AK491" s="365"/>
      <c r="AL491" s="368"/>
      <c r="AM491" s="655"/>
      <c r="AN491" s="365"/>
      <c r="AO491" s="366"/>
      <c r="AP491" s="369" t="s">
        <v>2255</v>
      </c>
      <c r="AQ491" s="510"/>
      <c r="AR491" s="380" t="s">
        <v>9083</v>
      </c>
      <c r="AS491" s="653" t="s">
        <v>7472</v>
      </c>
      <c r="AT491" s="353"/>
      <c r="AU491" s="382">
        <v>7.0</v>
      </c>
      <c r="AV491" s="657">
        <v>93.0</v>
      </c>
      <c r="AW491" s="382">
        <v>0.0</v>
      </c>
      <c r="AX491" s="658">
        <v>100.0</v>
      </c>
      <c r="AY491" s="393" t="s">
        <v>3053</v>
      </c>
    </row>
    <row r="492">
      <c r="A492" s="554" t="s">
        <v>7184</v>
      </c>
      <c r="B492" s="480" t="s">
        <v>5135</v>
      </c>
      <c r="C492" s="433">
        <v>46177.0</v>
      </c>
      <c r="D492" s="434" t="s">
        <v>9084</v>
      </c>
      <c r="E492" s="363" t="s">
        <v>9085</v>
      </c>
      <c r="F492" s="367"/>
      <c r="G492" s="365"/>
      <c r="H492" s="368"/>
      <c r="I492" s="655"/>
      <c r="J492" s="365"/>
      <c r="K492" s="366"/>
      <c r="L492" s="367"/>
      <c r="M492" s="365"/>
      <c r="N492" s="368"/>
      <c r="O492" s="655"/>
      <c r="P492" s="365"/>
      <c r="Q492" s="366"/>
      <c r="R492" s="367"/>
      <c r="S492" s="365"/>
      <c r="T492" s="368"/>
      <c r="U492" s="655"/>
      <c r="V492" s="365"/>
      <c r="W492" s="366"/>
      <c r="X492" s="364"/>
      <c r="Y492" s="365"/>
      <c r="Z492" s="368"/>
      <c r="AA492" s="655"/>
      <c r="AB492" s="365"/>
      <c r="AC492" s="366"/>
      <c r="AD492" s="364"/>
      <c r="AE492" s="365"/>
      <c r="AF492" s="368"/>
      <c r="AG492" s="655"/>
      <c r="AH492" s="365"/>
      <c r="AI492" s="366"/>
      <c r="AJ492" s="364"/>
      <c r="AK492" s="365"/>
      <c r="AL492" s="368">
        <v>2.0</v>
      </c>
      <c r="AM492" s="655"/>
      <c r="AN492" s="365"/>
      <c r="AO492" s="366"/>
      <c r="AP492" s="369" t="s">
        <v>1349</v>
      </c>
      <c r="AQ492" s="510"/>
      <c r="AR492" s="380" t="s">
        <v>9086</v>
      </c>
      <c r="AS492" s="653" t="s">
        <v>7472</v>
      </c>
      <c r="AT492" s="353"/>
      <c r="AU492" s="382">
        <v>2.0</v>
      </c>
      <c r="AV492" s="657">
        <v>98.0</v>
      </c>
      <c r="AW492" s="382">
        <v>0.0</v>
      </c>
      <c r="AX492" s="658">
        <v>100.0</v>
      </c>
      <c r="AY492" s="393" t="s">
        <v>3053</v>
      </c>
    </row>
    <row r="493">
      <c r="A493" s="554" t="s">
        <v>7184</v>
      </c>
      <c r="B493" s="480" t="s">
        <v>5135</v>
      </c>
      <c r="C493" s="433">
        <v>46177.0</v>
      </c>
      <c r="D493" s="434" t="s">
        <v>9087</v>
      </c>
      <c r="E493" s="363" t="s">
        <v>9088</v>
      </c>
      <c r="F493" s="367"/>
      <c r="G493" s="365">
        <v>2.0</v>
      </c>
      <c r="H493" s="368"/>
      <c r="I493" s="655"/>
      <c r="J493" s="365"/>
      <c r="K493" s="366"/>
      <c r="L493" s="367"/>
      <c r="M493" s="365">
        <v>1.0</v>
      </c>
      <c r="N493" s="368"/>
      <c r="O493" s="655"/>
      <c r="P493" s="365"/>
      <c r="Q493" s="366"/>
      <c r="R493" s="367"/>
      <c r="S493" s="365"/>
      <c r="T493" s="368"/>
      <c r="U493" s="655"/>
      <c r="V493" s="365"/>
      <c r="W493" s="366"/>
      <c r="X493" s="364"/>
      <c r="Y493" s="365">
        <v>1.0</v>
      </c>
      <c r="Z493" s="368"/>
      <c r="AA493" s="655"/>
      <c r="AB493" s="365"/>
      <c r="AC493" s="366"/>
      <c r="AD493" s="364"/>
      <c r="AE493" s="365"/>
      <c r="AF493" s="368"/>
      <c r="AG493" s="655"/>
      <c r="AH493" s="365"/>
      <c r="AI493" s="366"/>
      <c r="AJ493" s="364"/>
      <c r="AK493" s="365"/>
      <c r="AL493" s="368"/>
      <c r="AM493" s="655"/>
      <c r="AN493" s="365"/>
      <c r="AO493" s="366"/>
      <c r="AP493" s="369" t="s">
        <v>1349</v>
      </c>
      <c r="AQ493" s="506" t="s">
        <v>1913</v>
      </c>
      <c r="AR493" s="380" t="s">
        <v>9089</v>
      </c>
      <c r="AS493" s="653" t="s">
        <v>7472</v>
      </c>
      <c r="AT493" s="353"/>
      <c r="AU493" s="382">
        <v>12.0</v>
      </c>
      <c r="AV493" s="657">
        <v>88.0</v>
      </c>
      <c r="AW493" s="382">
        <v>0.0</v>
      </c>
      <c r="AX493" s="658">
        <v>100.0</v>
      </c>
      <c r="AY493" s="393" t="s">
        <v>3053</v>
      </c>
    </row>
    <row r="494">
      <c r="A494" s="554" t="s">
        <v>7184</v>
      </c>
      <c r="B494" s="480" t="s">
        <v>5135</v>
      </c>
      <c r="C494" s="433">
        <v>46177.0</v>
      </c>
      <c r="D494" s="434" t="s">
        <v>9090</v>
      </c>
      <c r="E494" s="363" t="s">
        <v>9091</v>
      </c>
      <c r="F494" s="367"/>
      <c r="G494" s="365"/>
      <c r="H494" s="368"/>
      <c r="I494" s="655"/>
      <c r="J494" s="365"/>
      <c r="K494" s="366"/>
      <c r="L494" s="367"/>
      <c r="M494" s="365"/>
      <c r="N494" s="368"/>
      <c r="O494" s="655"/>
      <c r="P494" s="365"/>
      <c r="Q494" s="366"/>
      <c r="R494" s="367"/>
      <c r="S494" s="365"/>
      <c r="T494" s="368"/>
      <c r="U494" s="655"/>
      <c r="V494" s="365"/>
      <c r="W494" s="366"/>
      <c r="X494" s="364"/>
      <c r="Y494" s="365"/>
      <c r="Z494" s="368"/>
      <c r="AA494" s="655"/>
      <c r="AB494" s="365"/>
      <c r="AC494" s="366"/>
      <c r="AD494" s="364"/>
      <c r="AE494" s="365"/>
      <c r="AF494" s="368"/>
      <c r="AG494" s="655"/>
      <c r="AH494" s="365"/>
      <c r="AI494" s="366"/>
      <c r="AJ494" s="364"/>
      <c r="AK494" s="365"/>
      <c r="AL494" s="368"/>
      <c r="AM494" s="655"/>
      <c r="AN494" s="365"/>
      <c r="AO494" s="366"/>
      <c r="AP494" s="369" t="s">
        <v>2568</v>
      </c>
      <c r="AQ494" s="510"/>
      <c r="AR494" s="380" t="s">
        <v>2914</v>
      </c>
      <c r="AS494" s="653" t="s">
        <v>7472</v>
      </c>
      <c r="AT494" s="353"/>
      <c r="AU494" s="382">
        <v>0.0</v>
      </c>
      <c r="AV494" s="657">
        <v>100.0</v>
      </c>
      <c r="AW494" s="382">
        <v>0.0</v>
      </c>
      <c r="AX494" s="658">
        <v>100.0</v>
      </c>
      <c r="AY494" s="393" t="s">
        <v>3053</v>
      </c>
    </row>
    <row r="495">
      <c r="A495" s="554" t="s">
        <v>7184</v>
      </c>
      <c r="B495" s="480" t="s">
        <v>5135</v>
      </c>
      <c r="C495" s="433">
        <v>46177.0</v>
      </c>
      <c r="D495" s="434" t="s">
        <v>9092</v>
      </c>
      <c r="E495" s="363" t="s">
        <v>9093</v>
      </c>
      <c r="F495" s="367"/>
      <c r="G495" s="365"/>
      <c r="H495" s="368"/>
      <c r="I495" s="655"/>
      <c r="J495" s="365"/>
      <c r="K495" s="366"/>
      <c r="L495" s="367"/>
      <c r="M495" s="365"/>
      <c r="N495" s="368"/>
      <c r="O495" s="655"/>
      <c r="P495" s="365"/>
      <c r="Q495" s="366"/>
      <c r="R495" s="367"/>
      <c r="S495" s="365"/>
      <c r="T495" s="368"/>
      <c r="U495" s="655"/>
      <c r="V495" s="365"/>
      <c r="W495" s="366"/>
      <c r="X495" s="364"/>
      <c r="Y495" s="365"/>
      <c r="Z495" s="368"/>
      <c r="AA495" s="655"/>
      <c r="AB495" s="365"/>
      <c r="AC495" s="366"/>
      <c r="AD495" s="364"/>
      <c r="AE495" s="365"/>
      <c r="AF495" s="368"/>
      <c r="AG495" s="655"/>
      <c r="AH495" s="365"/>
      <c r="AI495" s="366"/>
      <c r="AJ495" s="364"/>
      <c r="AK495" s="365"/>
      <c r="AL495" s="368"/>
      <c r="AM495" s="655"/>
      <c r="AN495" s="365"/>
      <c r="AO495" s="366"/>
      <c r="AP495" s="369" t="s">
        <v>2568</v>
      </c>
      <c r="AQ495" s="506"/>
      <c r="AR495" s="380" t="s">
        <v>2914</v>
      </c>
      <c r="AS495" s="653" t="s">
        <v>7472</v>
      </c>
      <c r="AT495" s="353"/>
      <c r="AU495" s="382">
        <v>0.0</v>
      </c>
      <c r="AV495" s="657">
        <v>100.0</v>
      </c>
      <c r="AW495" s="382">
        <v>0.0</v>
      </c>
      <c r="AX495" s="658">
        <v>100.0</v>
      </c>
      <c r="AY495" s="393" t="s">
        <v>3053</v>
      </c>
    </row>
    <row r="496">
      <c r="A496" s="554" t="s">
        <v>7184</v>
      </c>
      <c r="B496" s="480" t="s">
        <v>5135</v>
      </c>
      <c r="C496" s="433">
        <v>46177.0</v>
      </c>
      <c r="D496" s="434" t="s">
        <v>9094</v>
      </c>
      <c r="E496" s="363" t="s">
        <v>9095</v>
      </c>
      <c r="F496" s="367"/>
      <c r="G496" s="365"/>
      <c r="H496" s="368"/>
      <c r="I496" s="655"/>
      <c r="J496" s="365"/>
      <c r="K496" s="366"/>
      <c r="L496" s="367"/>
      <c r="M496" s="365"/>
      <c r="N496" s="368"/>
      <c r="O496" s="655"/>
      <c r="P496" s="365"/>
      <c r="Q496" s="366"/>
      <c r="R496" s="367"/>
      <c r="S496" s="365"/>
      <c r="T496" s="368"/>
      <c r="U496" s="655"/>
      <c r="V496" s="365"/>
      <c r="W496" s="366"/>
      <c r="X496" s="364"/>
      <c r="Y496" s="365"/>
      <c r="Z496" s="368"/>
      <c r="AA496" s="655"/>
      <c r="AB496" s="365"/>
      <c r="AC496" s="366"/>
      <c r="AD496" s="364"/>
      <c r="AE496" s="365"/>
      <c r="AF496" s="368"/>
      <c r="AG496" s="655"/>
      <c r="AH496" s="365"/>
      <c r="AI496" s="366"/>
      <c r="AJ496" s="364"/>
      <c r="AK496" s="365"/>
      <c r="AL496" s="368">
        <v>1.0</v>
      </c>
      <c r="AM496" s="655"/>
      <c r="AN496" s="365"/>
      <c r="AO496" s="366"/>
      <c r="AP496" s="369" t="s">
        <v>2472</v>
      </c>
      <c r="AQ496" s="510"/>
      <c r="AR496" s="380" t="s">
        <v>9096</v>
      </c>
      <c r="AS496" s="653" t="s">
        <v>7472</v>
      </c>
      <c r="AT496" s="353"/>
      <c r="AU496" s="382">
        <v>1.0</v>
      </c>
      <c r="AV496" s="657">
        <v>99.0</v>
      </c>
      <c r="AW496" s="382">
        <v>0.0</v>
      </c>
      <c r="AX496" s="658">
        <v>100.0</v>
      </c>
      <c r="AY496" s="393" t="s">
        <v>3053</v>
      </c>
    </row>
    <row r="497">
      <c r="A497" s="554" t="s">
        <v>7184</v>
      </c>
      <c r="B497" s="480" t="s">
        <v>5135</v>
      </c>
      <c r="C497" s="433">
        <v>46177.0</v>
      </c>
      <c r="D497" s="434" t="s">
        <v>9097</v>
      </c>
      <c r="E497" s="363" t="s">
        <v>9098</v>
      </c>
      <c r="F497" s="367"/>
      <c r="G497" s="365"/>
      <c r="H497" s="368"/>
      <c r="I497" s="655"/>
      <c r="J497" s="365"/>
      <c r="K497" s="366"/>
      <c r="L497" s="367"/>
      <c r="M497" s="365"/>
      <c r="N497" s="368"/>
      <c r="O497" s="655"/>
      <c r="P497" s="365"/>
      <c r="Q497" s="366"/>
      <c r="R497" s="367"/>
      <c r="S497" s="365"/>
      <c r="T497" s="368"/>
      <c r="U497" s="655"/>
      <c r="V497" s="365"/>
      <c r="W497" s="366"/>
      <c r="X497" s="364"/>
      <c r="Y497" s="365"/>
      <c r="Z497" s="368"/>
      <c r="AA497" s="655"/>
      <c r="AB497" s="365"/>
      <c r="AC497" s="366"/>
      <c r="AD497" s="364"/>
      <c r="AE497" s="365"/>
      <c r="AF497" s="368"/>
      <c r="AG497" s="655"/>
      <c r="AH497" s="365"/>
      <c r="AI497" s="366"/>
      <c r="AJ497" s="364"/>
      <c r="AK497" s="365"/>
      <c r="AL497" s="368"/>
      <c r="AM497" s="655"/>
      <c r="AN497" s="365"/>
      <c r="AO497" s="366"/>
      <c r="AP497" s="369"/>
      <c r="AQ497" s="506" t="s">
        <v>270</v>
      </c>
      <c r="AR497" s="380" t="s">
        <v>2914</v>
      </c>
      <c r="AS497" s="653" t="s">
        <v>7472</v>
      </c>
      <c r="AT497" s="353"/>
      <c r="AU497" s="382">
        <v>0.0</v>
      </c>
      <c r="AV497" s="657">
        <v>100.0</v>
      </c>
      <c r="AW497" s="382">
        <v>0.0</v>
      </c>
      <c r="AX497" s="658">
        <v>100.0</v>
      </c>
      <c r="AY497" s="393" t="s">
        <v>3053</v>
      </c>
    </row>
    <row r="498">
      <c r="A498" s="554" t="s">
        <v>7184</v>
      </c>
      <c r="B498" s="480" t="s">
        <v>5135</v>
      </c>
      <c r="C498" s="433">
        <v>46177.0</v>
      </c>
      <c r="D498" s="434" t="s">
        <v>9099</v>
      </c>
      <c r="E498" s="363" t="s">
        <v>9100</v>
      </c>
      <c r="F498" s="367"/>
      <c r="G498" s="365"/>
      <c r="H498" s="368"/>
      <c r="I498" s="655"/>
      <c r="J498" s="365"/>
      <c r="K498" s="366"/>
      <c r="L498" s="367"/>
      <c r="M498" s="365"/>
      <c r="N498" s="368"/>
      <c r="O498" s="655"/>
      <c r="P498" s="365"/>
      <c r="Q498" s="366"/>
      <c r="R498" s="367"/>
      <c r="S498" s="365"/>
      <c r="T498" s="368"/>
      <c r="U498" s="655"/>
      <c r="V498" s="365"/>
      <c r="W498" s="366"/>
      <c r="X498" s="364"/>
      <c r="Y498" s="365"/>
      <c r="Z498" s="368"/>
      <c r="AA498" s="655"/>
      <c r="AB498" s="365"/>
      <c r="AC498" s="366"/>
      <c r="AD498" s="364"/>
      <c r="AE498" s="365"/>
      <c r="AF498" s="368"/>
      <c r="AG498" s="655"/>
      <c r="AH498" s="365"/>
      <c r="AI498" s="366"/>
      <c r="AJ498" s="364"/>
      <c r="AK498" s="365"/>
      <c r="AL498" s="368"/>
      <c r="AM498" s="655"/>
      <c r="AN498" s="365"/>
      <c r="AO498" s="366"/>
      <c r="AP498" s="369" t="s">
        <v>270</v>
      </c>
      <c r="AQ498" s="506"/>
      <c r="AR498" s="380" t="s">
        <v>2914</v>
      </c>
      <c r="AS498" s="653" t="s">
        <v>7472</v>
      </c>
      <c r="AT498" s="353"/>
      <c r="AU498" s="382">
        <v>0.0</v>
      </c>
      <c r="AV498" s="657">
        <v>100.0</v>
      </c>
      <c r="AW498" s="382">
        <v>0.0</v>
      </c>
      <c r="AX498" s="658">
        <v>100.0</v>
      </c>
      <c r="AY498" s="393" t="s">
        <v>3053</v>
      </c>
    </row>
    <row r="499">
      <c r="A499" s="554" t="s">
        <v>7184</v>
      </c>
      <c r="B499" s="480" t="s">
        <v>5135</v>
      </c>
      <c r="C499" s="433">
        <v>46177.0</v>
      </c>
      <c r="D499" s="434" t="s">
        <v>9101</v>
      </c>
      <c r="E499" s="363" t="s">
        <v>9102</v>
      </c>
      <c r="F499" s="367"/>
      <c r="G499" s="365"/>
      <c r="H499" s="368"/>
      <c r="I499" s="655"/>
      <c r="J499" s="365"/>
      <c r="K499" s="366"/>
      <c r="L499" s="367"/>
      <c r="M499" s="365"/>
      <c r="N499" s="368"/>
      <c r="O499" s="655"/>
      <c r="P499" s="365"/>
      <c r="Q499" s="366"/>
      <c r="R499" s="367"/>
      <c r="S499" s="365"/>
      <c r="T499" s="368"/>
      <c r="U499" s="655"/>
      <c r="V499" s="365"/>
      <c r="W499" s="366"/>
      <c r="X499" s="364"/>
      <c r="Y499" s="365"/>
      <c r="Z499" s="368"/>
      <c r="AA499" s="655"/>
      <c r="AB499" s="365"/>
      <c r="AC499" s="366"/>
      <c r="AD499" s="364"/>
      <c r="AE499" s="365"/>
      <c r="AF499" s="368"/>
      <c r="AG499" s="655"/>
      <c r="AH499" s="365"/>
      <c r="AI499" s="366"/>
      <c r="AJ499" s="364"/>
      <c r="AK499" s="365"/>
      <c r="AL499" s="368"/>
      <c r="AM499" s="655"/>
      <c r="AN499" s="365"/>
      <c r="AO499" s="366"/>
      <c r="AP499" s="369" t="s">
        <v>2021</v>
      </c>
      <c r="AQ499" s="481"/>
      <c r="AR499" s="380" t="s">
        <v>2914</v>
      </c>
      <c r="AS499" s="653" t="s">
        <v>7472</v>
      </c>
      <c r="AT499" s="353"/>
      <c r="AU499" s="382">
        <v>0.0</v>
      </c>
      <c r="AV499" s="657">
        <v>100.0</v>
      </c>
      <c r="AW499" s="382">
        <v>0.0</v>
      </c>
      <c r="AX499" s="658">
        <v>100.0</v>
      </c>
      <c r="AY499" s="393" t="s">
        <v>3053</v>
      </c>
    </row>
    <row r="500">
      <c r="A500" s="554" t="s">
        <v>7184</v>
      </c>
      <c r="B500" s="480" t="s">
        <v>5135</v>
      </c>
      <c r="C500" s="433">
        <v>46177.0</v>
      </c>
      <c r="D500" s="434" t="s">
        <v>9103</v>
      </c>
      <c r="E500" s="363" t="s">
        <v>9104</v>
      </c>
      <c r="F500" s="367"/>
      <c r="G500" s="365"/>
      <c r="H500" s="368"/>
      <c r="I500" s="655"/>
      <c r="J500" s="365"/>
      <c r="K500" s="366"/>
      <c r="L500" s="367"/>
      <c r="M500" s="365"/>
      <c r="N500" s="368"/>
      <c r="O500" s="655"/>
      <c r="P500" s="365"/>
      <c r="Q500" s="366"/>
      <c r="R500" s="367"/>
      <c r="S500" s="365"/>
      <c r="T500" s="368"/>
      <c r="U500" s="655"/>
      <c r="V500" s="365"/>
      <c r="W500" s="366"/>
      <c r="X500" s="364"/>
      <c r="Y500" s="365"/>
      <c r="Z500" s="368"/>
      <c r="AA500" s="655"/>
      <c r="AB500" s="365"/>
      <c r="AC500" s="366"/>
      <c r="AD500" s="364"/>
      <c r="AE500" s="365"/>
      <c r="AF500" s="368"/>
      <c r="AG500" s="655"/>
      <c r="AH500" s="365"/>
      <c r="AI500" s="366"/>
      <c r="AJ500" s="364"/>
      <c r="AK500" s="365"/>
      <c r="AL500" s="368"/>
      <c r="AM500" s="655"/>
      <c r="AN500" s="365"/>
      <c r="AO500" s="366"/>
      <c r="AP500" s="369" t="s">
        <v>2021</v>
      </c>
      <c r="AQ500" s="481"/>
      <c r="AR500" s="380" t="s">
        <v>2914</v>
      </c>
      <c r="AS500" s="653" t="s">
        <v>7472</v>
      </c>
      <c r="AT500" s="353"/>
      <c r="AU500" s="382">
        <v>0.0</v>
      </c>
      <c r="AV500" s="657">
        <v>100.0</v>
      </c>
      <c r="AW500" s="382">
        <v>0.0</v>
      </c>
      <c r="AX500" s="658">
        <v>100.0</v>
      </c>
      <c r="AY500" s="393" t="s">
        <v>3053</v>
      </c>
    </row>
    <row r="501">
      <c r="A501" s="554" t="s">
        <v>7184</v>
      </c>
      <c r="B501" s="480" t="s">
        <v>5135</v>
      </c>
      <c r="C501" s="433">
        <v>46177.0</v>
      </c>
      <c r="D501" s="434" t="s">
        <v>9105</v>
      </c>
      <c r="E501" s="363" t="s">
        <v>9106</v>
      </c>
      <c r="F501" s="367"/>
      <c r="G501" s="365"/>
      <c r="H501" s="368"/>
      <c r="I501" s="655"/>
      <c r="J501" s="365"/>
      <c r="K501" s="366"/>
      <c r="L501" s="367"/>
      <c r="M501" s="365"/>
      <c r="N501" s="368"/>
      <c r="O501" s="655"/>
      <c r="P501" s="365"/>
      <c r="Q501" s="366"/>
      <c r="R501" s="367"/>
      <c r="S501" s="365"/>
      <c r="T501" s="368"/>
      <c r="U501" s="655"/>
      <c r="V501" s="365"/>
      <c r="W501" s="366"/>
      <c r="X501" s="364"/>
      <c r="Y501" s="365"/>
      <c r="Z501" s="368"/>
      <c r="AA501" s="655"/>
      <c r="AB501" s="365"/>
      <c r="AC501" s="366"/>
      <c r="AD501" s="364"/>
      <c r="AE501" s="365"/>
      <c r="AF501" s="368"/>
      <c r="AG501" s="655"/>
      <c r="AH501" s="365">
        <v>2.0</v>
      </c>
      <c r="AI501" s="366"/>
      <c r="AJ501" s="364"/>
      <c r="AK501" s="365"/>
      <c r="AL501" s="368"/>
      <c r="AM501" s="655"/>
      <c r="AN501" s="365"/>
      <c r="AO501" s="366"/>
      <c r="AP501" s="369" t="s">
        <v>2939</v>
      </c>
      <c r="AQ501" s="481" t="s">
        <v>3031</v>
      </c>
      <c r="AR501" s="380" t="s">
        <v>9107</v>
      </c>
      <c r="AS501" s="653" t="s">
        <v>7472</v>
      </c>
      <c r="AT501" s="353"/>
      <c r="AU501" s="382">
        <v>0.0</v>
      </c>
      <c r="AV501" s="657">
        <v>100.0</v>
      </c>
      <c r="AW501" s="382">
        <v>6.0</v>
      </c>
      <c r="AX501" s="658">
        <v>94.0</v>
      </c>
      <c r="AY501" s="393" t="s">
        <v>3053</v>
      </c>
    </row>
    <row r="502">
      <c r="A502" s="554" t="s">
        <v>7184</v>
      </c>
      <c r="B502" s="480" t="s">
        <v>5135</v>
      </c>
      <c r="C502" s="433">
        <v>46177.0</v>
      </c>
      <c r="D502" s="434" t="s">
        <v>9108</v>
      </c>
      <c r="E502" s="363" t="s">
        <v>9109</v>
      </c>
      <c r="F502" s="367"/>
      <c r="G502" s="365"/>
      <c r="H502" s="368"/>
      <c r="I502" s="655"/>
      <c r="J502" s="365"/>
      <c r="K502" s="366"/>
      <c r="L502" s="367"/>
      <c r="M502" s="365"/>
      <c r="N502" s="368"/>
      <c r="O502" s="655"/>
      <c r="P502" s="365"/>
      <c r="Q502" s="366"/>
      <c r="R502" s="367"/>
      <c r="S502" s="365"/>
      <c r="T502" s="368"/>
      <c r="U502" s="655"/>
      <c r="V502" s="365"/>
      <c r="W502" s="366"/>
      <c r="X502" s="364"/>
      <c r="Y502" s="365"/>
      <c r="Z502" s="368"/>
      <c r="AA502" s="655"/>
      <c r="AB502" s="365"/>
      <c r="AC502" s="366"/>
      <c r="AD502" s="364"/>
      <c r="AE502" s="365"/>
      <c r="AF502" s="368"/>
      <c r="AG502" s="655"/>
      <c r="AH502" s="365"/>
      <c r="AI502" s="366"/>
      <c r="AJ502" s="364"/>
      <c r="AK502" s="365"/>
      <c r="AL502" s="368"/>
      <c r="AM502" s="655"/>
      <c r="AN502" s="365"/>
      <c r="AO502" s="366"/>
      <c r="AP502" s="369" t="s">
        <v>153</v>
      </c>
      <c r="AQ502" s="481" t="s">
        <v>3033</v>
      </c>
      <c r="AR502" s="380" t="s">
        <v>2914</v>
      </c>
      <c r="AS502" s="653" t="s">
        <v>7472</v>
      </c>
      <c r="AT502" s="353"/>
      <c r="AU502" s="382">
        <v>0.0</v>
      </c>
      <c r="AV502" s="657">
        <v>100.0</v>
      </c>
      <c r="AW502" s="382">
        <v>0.0</v>
      </c>
      <c r="AX502" s="658">
        <v>100.0</v>
      </c>
      <c r="AY502" s="393" t="s">
        <v>3053</v>
      </c>
    </row>
    <row r="503">
      <c r="A503" s="554" t="s">
        <v>7184</v>
      </c>
      <c r="B503" s="480" t="s">
        <v>5135</v>
      </c>
      <c r="C503" s="433">
        <v>46177.0</v>
      </c>
      <c r="D503" s="434" t="s">
        <v>9110</v>
      </c>
      <c r="E503" s="363" t="s">
        <v>9111</v>
      </c>
      <c r="F503" s="367"/>
      <c r="G503" s="365"/>
      <c r="H503" s="368"/>
      <c r="I503" s="655"/>
      <c r="J503" s="365"/>
      <c r="K503" s="366"/>
      <c r="L503" s="367"/>
      <c r="M503" s="365"/>
      <c r="N503" s="368"/>
      <c r="O503" s="655"/>
      <c r="P503" s="365"/>
      <c r="Q503" s="366"/>
      <c r="R503" s="367"/>
      <c r="S503" s="365"/>
      <c r="T503" s="368"/>
      <c r="U503" s="655"/>
      <c r="V503" s="365"/>
      <c r="W503" s="366"/>
      <c r="X503" s="364"/>
      <c r="Y503" s="365"/>
      <c r="Z503" s="368"/>
      <c r="AA503" s="655"/>
      <c r="AB503" s="365"/>
      <c r="AC503" s="366"/>
      <c r="AD503" s="364"/>
      <c r="AE503" s="365"/>
      <c r="AF503" s="368"/>
      <c r="AG503" s="655"/>
      <c r="AH503" s="365"/>
      <c r="AI503" s="366"/>
      <c r="AJ503" s="364"/>
      <c r="AK503" s="365"/>
      <c r="AL503" s="368"/>
      <c r="AM503" s="655"/>
      <c r="AN503" s="365"/>
      <c r="AO503" s="366"/>
      <c r="AP503" s="369" t="s">
        <v>1017</v>
      </c>
      <c r="AQ503" s="481" t="s">
        <v>3033</v>
      </c>
      <c r="AR503" s="380" t="s">
        <v>2914</v>
      </c>
      <c r="AS503" s="653" t="s">
        <v>7472</v>
      </c>
      <c r="AT503" s="353"/>
      <c r="AU503" s="382">
        <v>0.0</v>
      </c>
      <c r="AV503" s="657">
        <v>100.0</v>
      </c>
      <c r="AW503" s="382">
        <v>0.0</v>
      </c>
      <c r="AX503" s="658">
        <v>100.0</v>
      </c>
      <c r="AY503" s="393" t="s">
        <v>3053</v>
      </c>
    </row>
    <row r="504">
      <c r="A504" s="554" t="s">
        <v>7215</v>
      </c>
      <c r="B504" s="480" t="s">
        <v>5135</v>
      </c>
      <c r="C504" s="433">
        <v>46177.0</v>
      </c>
      <c r="D504" s="434" t="s">
        <v>9112</v>
      </c>
      <c r="E504" s="363" t="s">
        <v>9113</v>
      </c>
      <c r="F504" s="367"/>
      <c r="G504" s="365"/>
      <c r="H504" s="368"/>
      <c r="I504" s="655"/>
      <c r="J504" s="365"/>
      <c r="K504" s="366"/>
      <c r="L504" s="367"/>
      <c r="M504" s="365"/>
      <c r="N504" s="368"/>
      <c r="O504" s="655"/>
      <c r="P504" s="365"/>
      <c r="Q504" s="366"/>
      <c r="R504" s="367"/>
      <c r="S504" s="365"/>
      <c r="T504" s="368"/>
      <c r="U504" s="655"/>
      <c r="V504" s="365"/>
      <c r="W504" s="366"/>
      <c r="X504" s="364"/>
      <c r="Y504" s="365"/>
      <c r="Z504" s="368"/>
      <c r="AA504" s="655"/>
      <c r="AB504" s="365"/>
      <c r="AC504" s="366"/>
      <c r="AD504" s="364"/>
      <c r="AE504" s="365"/>
      <c r="AF504" s="368"/>
      <c r="AG504" s="655"/>
      <c r="AH504" s="365"/>
      <c r="AI504" s="366"/>
      <c r="AJ504" s="364"/>
      <c r="AK504" s="365"/>
      <c r="AL504" s="368"/>
      <c r="AM504" s="655"/>
      <c r="AN504" s="365"/>
      <c r="AO504" s="366"/>
      <c r="AP504" s="369" t="s">
        <v>475</v>
      </c>
      <c r="AQ504" s="481"/>
      <c r="AR504" s="380" t="s">
        <v>2914</v>
      </c>
      <c r="AS504" s="653" t="s">
        <v>7472</v>
      </c>
      <c r="AT504" s="353"/>
      <c r="AU504" s="382">
        <v>0.0</v>
      </c>
      <c r="AV504" s="657">
        <v>100.0</v>
      </c>
      <c r="AW504" s="382">
        <v>0.0</v>
      </c>
      <c r="AX504" s="658">
        <v>100.0</v>
      </c>
      <c r="AY504" s="393" t="s">
        <v>3051</v>
      </c>
    </row>
    <row r="505">
      <c r="A505" s="554" t="s">
        <v>7215</v>
      </c>
      <c r="B505" s="480" t="s">
        <v>5135</v>
      </c>
      <c r="C505" s="433">
        <v>46177.0</v>
      </c>
      <c r="D505" s="434" t="s">
        <v>9114</v>
      </c>
      <c r="E505" s="363" t="s">
        <v>9115</v>
      </c>
      <c r="F505" s="367"/>
      <c r="G505" s="365"/>
      <c r="H505" s="368"/>
      <c r="I505" s="655"/>
      <c r="J505" s="365"/>
      <c r="K505" s="366"/>
      <c r="L505" s="367"/>
      <c r="M505" s="365"/>
      <c r="N505" s="368"/>
      <c r="O505" s="655"/>
      <c r="P505" s="365"/>
      <c r="Q505" s="366"/>
      <c r="R505" s="367"/>
      <c r="S505" s="365"/>
      <c r="T505" s="368"/>
      <c r="U505" s="655"/>
      <c r="V505" s="365"/>
      <c r="W505" s="366"/>
      <c r="X505" s="364"/>
      <c r="Y505" s="365"/>
      <c r="Z505" s="368"/>
      <c r="AA505" s="655"/>
      <c r="AB505" s="365"/>
      <c r="AC505" s="366"/>
      <c r="AD505" s="364"/>
      <c r="AE505" s="365"/>
      <c r="AF505" s="368"/>
      <c r="AG505" s="655"/>
      <c r="AH505" s="365"/>
      <c r="AI505" s="366"/>
      <c r="AJ505" s="364"/>
      <c r="AK505" s="365"/>
      <c r="AL505" s="368"/>
      <c r="AM505" s="655"/>
      <c r="AN505" s="365"/>
      <c r="AO505" s="366"/>
      <c r="AP505" s="369" t="s">
        <v>475</v>
      </c>
      <c r="AQ505" s="481"/>
      <c r="AR505" s="380" t="s">
        <v>2914</v>
      </c>
      <c r="AS505" s="653" t="s">
        <v>7472</v>
      </c>
      <c r="AT505" s="353"/>
      <c r="AU505" s="382">
        <v>0.0</v>
      </c>
      <c r="AV505" s="657">
        <v>100.0</v>
      </c>
      <c r="AW505" s="382">
        <v>0.0</v>
      </c>
      <c r="AX505" s="658">
        <v>100.0</v>
      </c>
      <c r="AY505" s="393" t="s">
        <v>3051</v>
      </c>
    </row>
    <row r="506">
      <c r="A506" s="554" t="s">
        <v>7215</v>
      </c>
      <c r="B506" s="480" t="s">
        <v>5135</v>
      </c>
      <c r="C506" s="433">
        <v>46177.0</v>
      </c>
      <c r="D506" s="434" t="s">
        <v>9116</v>
      </c>
      <c r="E506" s="363" t="s">
        <v>9117</v>
      </c>
      <c r="F506" s="367"/>
      <c r="G506" s="365"/>
      <c r="H506" s="368"/>
      <c r="I506" s="655"/>
      <c r="J506" s="365"/>
      <c r="K506" s="366"/>
      <c r="L506" s="367"/>
      <c r="M506" s="365"/>
      <c r="N506" s="368"/>
      <c r="O506" s="655"/>
      <c r="P506" s="365"/>
      <c r="Q506" s="366"/>
      <c r="R506" s="367"/>
      <c r="S506" s="365"/>
      <c r="T506" s="368"/>
      <c r="U506" s="655"/>
      <c r="V506" s="365"/>
      <c r="W506" s="366"/>
      <c r="X506" s="364"/>
      <c r="Y506" s="365"/>
      <c r="Z506" s="368"/>
      <c r="AA506" s="655"/>
      <c r="AB506" s="365"/>
      <c r="AC506" s="366"/>
      <c r="AD506" s="364"/>
      <c r="AE506" s="365"/>
      <c r="AF506" s="368"/>
      <c r="AG506" s="655"/>
      <c r="AH506" s="365"/>
      <c r="AI506" s="366"/>
      <c r="AJ506" s="364"/>
      <c r="AK506" s="365"/>
      <c r="AL506" s="368"/>
      <c r="AM506" s="655"/>
      <c r="AN506" s="365"/>
      <c r="AO506" s="366"/>
      <c r="AP506" s="369" t="s">
        <v>1702</v>
      </c>
      <c r="AQ506" s="481"/>
      <c r="AR506" s="380" t="s">
        <v>2914</v>
      </c>
      <c r="AS506" s="653" t="s">
        <v>7472</v>
      </c>
      <c r="AT506" s="353"/>
      <c r="AU506" s="382">
        <v>0.0</v>
      </c>
      <c r="AV506" s="657">
        <v>100.0</v>
      </c>
      <c r="AW506" s="382">
        <v>0.0</v>
      </c>
      <c r="AX506" s="658">
        <v>100.0</v>
      </c>
      <c r="AY506" s="393" t="s">
        <v>3051</v>
      </c>
    </row>
    <row r="507">
      <c r="A507" s="554" t="s">
        <v>7215</v>
      </c>
      <c r="B507" s="480" t="s">
        <v>5135</v>
      </c>
      <c r="C507" s="433">
        <v>46177.0</v>
      </c>
      <c r="D507" s="434" t="s">
        <v>9118</v>
      </c>
      <c r="E507" s="363" t="s">
        <v>9119</v>
      </c>
      <c r="F507" s="367"/>
      <c r="G507" s="365"/>
      <c r="H507" s="368"/>
      <c r="I507" s="655"/>
      <c r="J507" s="365"/>
      <c r="K507" s="366"/>
      <c r="L507" s="367"/>
      <c r="M507" s="365"/>
      <c r="N507" s="368"/>
      <c r="O507" s="655"/>
      <c r="P507" s="365"/>
      <c r="Q507" s="366"/>
      <c r="R507" s="367"/>
      <c r="S507" s="365"/>
      <c r="T507" s="368"/>
      <c r="U507" s="655"/>
      <c r="V507" s="365"/>
      <c r="W507" s="366"/>
      <c r="X507" s="364"/>
      <c r="Y507" s="365"/>
      <c r="Z507" s="368"/>
      <c r="AA507" s="655"/>
      <c r="AB507" s="365"/>
      <c r="AC507" s="366"/>
      <c r="AD507" s="364"/>
      <c r="AE507" s="365"/>
      <c r="AF507" s="368"/>
      <c r="AG507" s="655"/>
      <c r="AH507" s="365"/>
      <c r="AI507" s="366"/>
      <c r="AJ507" s="364"/>
      <c r="AK507" s="365"/>
      <c r="AL507" s="368"/>
      <c r="AM507" s="655"/>
      <c r="AN507" s="365"/>
      <c r="AO507" s="366"/>
      <c r="AP507" s="369" t="s">
        <v>1702</v>
      </c>
      <c r="AQ507" s="481"/>
      <c r="AR507" s="380" t="s">
        <v>2914</v>
      </c>
      <c r="AS507" s="653" t="s">
        <v>7472</v>
      </c>
      <c r="AT507" s="353"/>
      <c r="AU507" s="382">
        <v>0.0</v>
      </c>
      <c r="AV507" s="657">
        <v>100.0</v>
      </c>
      <c r="AW507" s="382">
        <v>0.0</v>
      </c>
      <c r="AX507" s="658">
        <v>100.0</v>
      </c>
      <c r="AY507" s="393" t="s">
        <v>3051</v>
      </c>
    </row>
    <row r="508">
      <c r="A508" s="554" t="s">
        <v>7215</v>
      </c>
      <c r="B508" s="480" t="s">
        <v>5135</v>
      </c>
      <c r="C508" s="433">
        <v>46177.0</v>
      </c>
      <c r="D508" s="434" t="s">
        <v>9120</v>
      </c>
      <c r="E508" s="363" t="s">
        <v>9121</v>
      </c>
      <c r="F508" s="367"/>
      <c r="G508" s="365"/>
      <c r="H508" s="368"/>
      <c r="I508" s="655"/>
      <c r="J508" s="365"/>
      <c r="K508" s="366"/>
      <c r="L508" s="367"/>
      <c r="M508" s="365"/>
      <c r="N508" s="368"/>
      <c r="O508" s="655"/>
      <c r="P508" s="365"/>
      <c r="Q508" s="366"/>
      <c r="R508" s="367"/>
      <c r="S508" s="365"/>
      <c r="T508" s="368"/>
      <c r="U508" s="655"/>
      <c r="V508" s="365"/>
      <c r="W508" s="366"/>
      <c r="X508" s="364"/>
      <c r="Y508" s="365"/>
      <c r="Z508" s="368"/>
      <c r="AA508" s="655"/>
      <c r="AB508" s="365"/>
      <c r="AC508" s="366"/>
      <c r="AD508" s="364"/>
      <c r="AE508" s="365"/>
      <c r="AF508" s="368"/>
      <c r="AG508" s="655"/>
      <c r="AH508" s="365"/>
      <c r="AI508" s="366"/>
      <c r="AJ508" s="364"/>
      <c r="AK508" s="365"/>
      <c r="AL508" s="368"/>
      <c r="AM508" s="655"/>
      <c r="AN508" s="365"/>
      <c r="AO508" s="366"/>
      <c r="AP508" s="369" t="s">
        <v>506</v>
      </c>
      <c r="AQ508" s="481"/>
      <c r="AR508" s="380" t="s">
        <v>2914</v>
      </c>
      <c r="AS508" s="653" t="s">
        <v>7472</v>
      </c>
      <c r="AT508" s="353"/>
      <c r="AU508" s="382">
        <v>0.0</v>
      </c>
      <c r="AV508" s="657">
        <v>100.0</v>
      </c>
      <c r="AW508" s="382">
        <v>0.0</v>
      </c>
      <c r="AX508" s="658">
        <v>100.0</v>
      </c>
      <c r="AY508" s="393" t="s">
        <v>3051</v>
      </c>
    </row>
    <row r="509">
      <c r="A509" s="554" t="s">
        <v>7215</v>
      </c>
      <c r="B509" s="480" t="s">
        <v>5135</v>
      </c>
      <c r="C509" s="433">
        <v>46177.0</v>
      </c>
      <c r="D509" s="434" t="s">
        <v>9122</v>
      </c>
      <c r="E509" s="363" t="s">
        <v>9123</v>
      </c>
      <c r="F509" s="367"/>
      <c r="G509" s="365"/>
      <c r="H509" s="368"/>
      <c r="I509" s="655"/>
      <c r="J509" s="365"/>
      <c r="K509" s="366"/>
      <c r="L509" s="367"/>
      <c r="M509" s="365"/>
      <c r="N509" s="368"/>
      <c r="O509" s="655"/>
      <c r="P509" s="365"/>
      <c r="Q509" s="366"/>
      <c r="R509" s="367"/>
      <c r="S509" s="365"/>
      <c r="T509" s="368"/>
      <c r="U509" s="655"/>
      <c r="V509" s="365"/>
      <c r="W509" s="366"/>
      <c r="X509" s="364"/>
      <c r="Y509" s="365"/>
      <c r="Z509" s="368"/>
      <c r="AA509" s="655"/>
      <c r="AB509" s="365"/>
      <c r="AC509" s="366"/>
      <c r="AD509" s="364"/>
      <c r="AE509" s="365"/>
      <c r="AF509" s="368"/>
      <c r="AG509" s="655"/>
      <c r="AH509" s="365"/>
      <c r="AI509" s="366"/>
      <c r="AJ509" s="364"/>
      <c r="AK509" s="365"/>
      <c r="AL509" s="368"/>
      <c r="AM509" s="655"/>
      <c r="AN509" s="365"/>
      <c r="AO509" s="366"/>
      <c r="AP509" s="369" t="s">
        <v>506</v>
      </c>
      <c r="AQ509" s="481"/>
      <c r="AR509" s="380" t="s">
        <v>2914</v>
      </c>
      <c r="AS509" s="653" t="s">
        <v>7472</v>
      </c>
      <c r="AT509" s="353"/>
      <c r="AU509" s="382">
        <v>0.0</v>
      </c>
      <c r="AV509" s="657">
        <v>100.0</v>
      </c>
      <c r="AW509" s="382">
        <v>0.0</v>
      </c>
      <c r="AX509" s="658">
        <v>100.0</v>
      </c>
      <c r="AY509" s="393" t="s">
        <v>3051</v>
      </c>
    </row>
    <row r="510">
      <c r="A510" s="554" t="s">
        <v>7215</v>
      </c>
      <c r="B510" s="480" t="s">
        <v>5135</v>
      </c>
      <c r="C510" s="433">
        <v>46177.0</v>
      </c>
      <c r="D510" s="434" t="s">
        <v>9124</v>
      </c>
      <c r="E510" s="363" t="s">
        <v>9125</v>
      </c>
      <c r="F510" s="367"/>
      <c r="G510" s="365"/>
      <c r="H510" s="368"/>
      <c r="I510" s="655"/>
      <c r="J510" s="365"/>
      <c r="K510" s="366"/>
      <c r="L510" s="367"/>
      <c r="M510" s="365"/>
      <c r="N510" s="368"/>
      <c r="O510" s="655"/>
      <c r="P510" s="365"/>
      <c r="Q510" s="366"/>
      <c r="R510" s="367"/>
      <c r="S510" s="365"/>
      <c r="T510" s="368"/>
      <c r="U510" s="655"/>
      <c r="V510" s="365"/>
      <c r="W510" s="366"/>
      <c r="X510" s="364"/>
      <c r="Y510" s="365"/>
      <c r="Z510" s="368"/>
      <c r="AA510" s="655"/>
      <c r="AB510" s="365"/>
      <c r="AC510" s="366"/>
      <c r="AD510" s="364"/>
      <c r="AE510" s="365"/>
      <c r="AF510" s="368"/>
      <c r="AG510" s="655"/>
      <c r="AH510" s="365"/>
      <c r="AI510" s="366"/>
      <c r="AJ510" s="364"/>
      <c r="AK510" s="365"/>
      <c r="AL510" s="368"/>
      <c r="AM510" s="655"/>
      <c r="AN510" s="365"/>
      <c r="AO510" s="366"/>
      <c r="AP510" s="369" t="s">
        <v>1891</v>
      </c>
      <c r="AQ510" s="481" t="s">
        <v>3003</v>
      </c>
      <c r="AR510" s="380" t="s">
        <v>2914</v>
      </c>
      <c r="AS510" s="653" t="s">
        <v>7472</v>
      </c>
      <c r="AT510" s="353"/>
      <c r="AU510" s="382">
        <v>0.0</v>
      </c>
      <c r="AV510" s="657">
        <v>100.0</v>
      </c>
      <c r="AW510" s="382">
        <v>0.0</v>
      </c>
      <c r="AX510" s="658">
        <v>100.0</v>
      </c>
      <c r="AY510" s="393" t="s">
        <v>3051</v>
      </c>
    </row>
    <row r="511">
      <c r="A511" s="554" t="s">
        <v>7215</v>
      </c>
      <c r="B511" s="480" t="s">
        <v>5135</v>
      </c>
      <c r="C511" s="433">
        <v>46177.0</v>
      </c>
      <c r="D511" s="434" t="s">
        <v>9126</v>
      </c>
      <c r="E511" s="363" t="s">
        <v>9127</v>
      </c>
      <c r="F511" s="367"/>
      <c r="G511" s="365"/>
      <c r="H511" s="368"/>
      <c r="I511" s="655"/>
      <c r="J511" s="365"/>
      <c r="K511" s="366"/>
      <c r="L511" s="367"/>
      <c r="M511" s="365"/>
      <c r="N511" s="368"/>
      <c r="O511" s="655"/>
      <c r="P511" s="365"/>
      <c r="Q511" s="366"/>
      <c r="R511" s="367"/>
      <c r="S511" s="365"/>
      <c r="T511" s="368"/>
      <c r="U511" s="655"/>
      <c r="V511" s="365"/>
      <c r="W511" s="366"/>
      <c r="X511" s="364"/>
      <c r="Y511" s="365"/>
      <c r="Z511" s="368"/>
      <c r="AA511" s="655"/>
      <c r="AB511" s="365"/>
      <c r="AC511" s="366"/>
      <c r="AD511" s="364"/>
      <c r="AE511" s="365"/>
      <c r="AF511" s="368"/>
      <c r="AG511" s="655"/>
      <c r="AH511" s="365"/>
      <c r="AI511" s="366"/>
      <c r="AJ511" s="364"/>
      <c r="AK511" s="365"/>
      <c r="AL511" s="368"/>
      <c r="AM511" s="655"/>
      <c r="AN511" s="365"/>
      <c r="AO511" s="366"/>
      <c r="AP511" s="369" t="s">
        <v>1891</v>
      </c>
      <c r="AQ511" s="481"/>
      <c r="AR511" s="380" t="s">
        <v>2914</v>
      </c>
      <c r="AS511" s="653" t="s">
        <v>7472</v>
      </c>
      <c r="AT511" s="353"/>
      <c r="AU511" s="382">
        <v>0.0</v>
      </c>
      <c r="AV511" s="657">
        <v>100.0</v>
      </c>
      <c r="AW511" s="382">
        <v>0.0</v>
      </c>
      <c r="AX511" s="658">
        <v>100.0</v>
      </c>
      <c r="AY511" s="393" t="s">
        <v>3051</v>
      </c>
    </row>
    <row r="512">
      <c r="A512" s="554" t="s">
        <v>7215</v>
      </c>
      <c r="B512" s="480" t="s">
        <v>5135</v>
      </c>
      <c r="C512" s="433">
        <v>46177.0</v>
      </c>
      <c r="D512" s="434" t="s">
        <v>9128</v>
      </c>
      <c r="E512" s="363" t="s">
        <v>9129</v>
      </c>
      <c r="F512" s="367"/>
      <c r="G512" s="365"/>
      <c r="H512" s="368"/>
      <c r="I512" s="655"/>
      <c r="J512" s="365"/>
      <c r="K512" s="366"/>
      <c r="L512" s="367"/>
      <c r="M512" s="365"/>
      <c r="N512" s="368"/>
      <c r="O512" s="655"/>
      <c r="P512" s="365"/>
      <c r="Q512" s="366"/>
      <c r="R512" s="367"/>
      <c r="S512" s="365"/>
      <c r="T512" s="368"/>
      <c r="U512" s="655"/>
      <c r="V512" s="365"/>
      <c r="W512" s="366"/>
      <c r="X512" s="364"/>
      <c r="Y512" s="365"/>
      <c r="Z512" s="368"/>
      <c r="AA512" s="655"/>
      <c r="AB512" s="365"/>
      <c r="AC512" s="366"/>
      <c r="AD512" s="364"/>
      <c r="AE512" s="365"/>
      <c r="AF512" s="368"/>
      <c r="AG512" s="655"/>
      <c r="AH512" s="365"/>
      <c r="AI512" s="366"/>
      <c r="AJ512" s="364"/>
      <c r="AK512" s="365"/>
      <c r="AL512" s="368">
        <v>1.0</v>
      </c>
      <c r="AM512" s="655"/>
      <c r="AN512" s="365"/>
      <c r="AO512" s="366"/>
      <c r="AP512" s="369" t="s">
        <v>2525</v>
      </c>
      <c r="AQ512" s="481"/>
      <c r="AR512" s="380" t="s">
        <v>9130</v>
      </c>
      <c r="AS512" s="653" t="s">
        <v>7472</v>
      </c>
      <c r="AT512" s="353"/>
      <c r="AU512" s="382">
        <v>1.0</v>
      </c>
      <c r="AV512" s="657">
        <v>99.0</v>
      </c>
      <c r="AW512" s="382">
        <v>0.0</v>
      </c>
      <c r="AX512" s="658">
        <v>100.0</v>
      </c>
      <c r="AY512" s="393" t="s">
        <v>3051</v>
      </c>
    </row>
    <row r="513">
      <c r="A513" s="554" t="s">
        <v>7215</v>
      </c>
      <c r="B513" s="480" t="s">
        <v>5135</v>
      </c>
      <c r="C513" s="433">
        <v>46177.0</v>
      </c>
      <c r="D513" s="434" t="s">
        <v>9131</v>
      </c>
      <c r="E513" s="363" t="s">
        <v>9132</v>
      </c>
      <c r="F513" s="367"/>
      <c r="G513" s="365"/>
      <c r="H513" s="368"/>
      <c r="I513" s="655"/>
      <c r="J513" s="365"/>
      <c r="K513" s="366"/>
      <c r="L513" s="367"/>
      <c r="M513" s="365"/>
      <c r="N513" s="368"/>
      <c r="O513" s="655"/>
      <c r="P513" s="365"/>
      <c r="Q513" s="366"/>
      <c r="R513" s="367"/>
      <c r="S513" s="365"/>
      <c r="T513" s="368"/>
      <c r="U513" s="655"/>
      <c r="V513" s="365"/>
      <c r="W513" s="366"/>
      <c r="X513" s="364"/>
      <c r="Y513" s="365"/>
      <c r="Z513" s="368"/>
      <c r="AA513" s="655"/>
      <c r="AB513" s="365"/>
      <c r="AC513" s="366"/>
      <c r="AD513" s="364"/>
      <c r="AE513" s="365"/>
      <c r="AF513" s="368"/>
      <c r="AG513" s="655"/>
      <c r="AH513" s="365"/>
      <c r="AI513" s="366"/>
      <c r="AJ513" s="364"/>
      <c r="AK513" s="365"/>
      <c r="AL513" s="368"/>
      <c r="AM513" s="655"/>
      <c r="AN513" s="365"/>
      <c r="AO513" s="366"/>
      <c r="AP513" s="369" t="s">
        <v>2525</v>
      </c>
      <c r="AQ513" s="481" t="s">
        <v>2021</v>
      </c>
      <c r="AR513" s="380" t="s">
        <v>2914</v>
      </c>
      <c r="AS513" s="653" t="s">
        <v>7472</v>
      </c>
      <c r="AT513" s="353"/>
      <c r="AU513" s="382">
        <v>0.0</v>
      </c>
      <c r="AV513" s="657">
        <v>100.0</v>
      </c>
      <c r="AW513" s="382">
        <v>0.0</v>
      </c>
      <c r="AX513" s="658">
        <v>100.0</v>
      </c>
      <c r="AY513" s="393" t="s">
        <v>3051</v>
      </c>
    </row>
    <row r="514">
      <c r="A514" s="554" t="s">
        <v>7215</v>
      </c>
      <c r="B514" s="480" t="s">
        <v>5135</v>
      </c>
      <c r="C514" s="433">
        <v>46177.0</v>
      </c>
      <c r="D514" s="434" t="s">
        <v>9133</v>
      </c>
      <c r="E514" s="363" t="s">
        <v>9134</v>
      </c>
      <c r="F514" s="367"/>
      <c r="G514" s="365">
        <v>1.0</v>
      </c>
      <c r="H514" s="368"/>
      <c r="I514" s="655"/>
      <c r="J514" s="365"/>
      <c r="K514" s="366"/>
      <c r="L514" s="367"/>
      <c r="M514" s="365"/>
      <c r="N514" s="368"/>
      <c r="O514" s="655"/>
      <c r="P514" s="365"/>
      <c r="Q514" s="366"/>
      <c r="R514" s="367">
        <v>1.0</v>
      </c>
      <c r="S514" s="365"/>
      <c r="T514" s="368"/>
      <c r="U514" s="655"/>
      <c r="V514" s="365"/>
      <c r="W514" s="366"/>
      <c r="X514" s="364"/>
      <c r="Y514" s="365"/>
      <c r="Z514" s="368"/>
      <c r="AA514" s="655"/>
      <c r="AB514" s="365"/>
      <c r="AC514" s="366"/>
      <c r="AD514" s="364"/>
      <c r="AE514" s="365"/>
      <c r="AF514" s="368"/>
      <c r="AG514" s="655"/>
      <c r="AH514" s="365"/>
      <c r="AI514" s="366"/>
      <c r="AJ514" s="364"/>
      <c r="AK514" s="365"/>
      <c r="AL514" s="368"/>
      <c r="AM514" s="655"/>
      <c r="AN514" s="365"/>
      <c r="AO514" s="366"/>
      <c r="AP514" s="369" t="s">
        <v>2963</v>
      </c>
      <c r="AQ514" s="481"/>
      <c r="AR514" s="380" t="s">
        <v>9135</v>
      </c>
      <c r="AS514" s="653" t="s">
        <v>7472</v>
      </c>
      <c r="AT514" s="353"/>
      <c r="AU514" s="382">
        <v>7.0</v>
      </c>
      <c r="AV514" s="657">
        <v>93.0</v>
      </c>
      <c r="AW514" s="382">
        <v>0.0</v>
      </c>
      <c r="AX514" s="658">
        <v>100.0</v>
      </c>
      <c r="AY514" s="393" t="s">
        <v>3051</v>
      </c>
    </row>
    <row r="515">
      <c r="A515" s="554" t="s">
        <v>7215</v>
      </c>
      <c r="B515" s="480" t="s">
        <v>5135</v>
      </c>
      <c r="C515" s="433">
        <v>46177.0</v>
      </c>
      <c r="D515" s="434" t="s">
        <v>9136</v>
      </c>
      <c r="E515" s="363" t="s">
        <v>9137</v>
      </c>
      <c r="F515" s="367"/>
      <c r="G515" s="365"/>
      <c r="H515" s="368"/>
      <c r="I515" s="655"/>
      <c r="J515" s="365"/>
      <c r="K515" s="366"/>
      <c r="L515" s="367"/>
      <c r="M515" s="365"/>
      <c r="N515" s="368"/>
      <c r="O515" s="655"/>
      <c r="P515" s="365"/>
      <c r="Q515" s="366"/>
      <c r="R515" s="367"/>
      <c r="S515" s="365"/>
      <c r="T515" s="368"/>
      <c r="U515" s="655"/>
      <c r="V515" s="365"/>
      <c r="W515" s="366"/>
      <c r="X515" s="364"/>
      <c r="Y515" s="365">
        <v>3.0</v>
      </c>
      <c r="Z515" s="368"/>
      <c r="AA515" s="655"/>
      <c r="AB515" s="365"/>
      <c r="AC515" s="366"/>
      <c r="AD515" s="364"/>
      <c r="AE515" s="365"/>
      <c r="AF515" s="368"/>
      <c r="AG515" s="655"/>
      <c r="AH515" s="365"/>
      <c r="AI515" s="366"/>
      <c r="AJ515" s="364"/>
      <c r="AK515" s="365"/>
      <c r="AL515" s="368"/>
      <c r="AM515" s="655"/>
      <c r="AN515" s="365"/>
      <c r="AO515" s="366"/>
      <c r="AP515" s="369" t="s">
        <v>2963</v>
      </c>
      <c r="AQ515" s="481"/>
      <c r="AR515" s="380" t="s">
        <v>9138</v>
      </c>
      <c r="AS515" s="653" t="s">
        <v>7472</v>
      </c>
      <c r="AT515" s="353"/>
      <c r="AU515" s="382">
        <v>9.0</v>
      </c>
      <c r="AV515" s="657">
        <v>91.0</v>
      </c>
      <c r="AW515" s="382">
        <v>0.0</v>
      </c>
      <c r="AX515" s="658">
        <v>100.0</v>
      </c>
      <c r="AY515" s="393" t="s">
        <v>3051</v>
      </c>
    </row>
    <row r="516">
      <c r="A516" s="554" t="s">
        <v>7215</v>
      </c>
      <c r="B516" s="480" t="s">
        <v>5135</v>
      </c>
      <c r="C516" s="433">
        <v>46177.0</v>
      </c>
      <c r="D516" s="434" t="s">
        <v>9139</v>
      </c>
      <c r="E516" s="363" t="s">
        <v>9140</v>
      </c>
      <c r="F516" s="367"/>
      <c r="G516" s="365"/>
      <c r="H516" s="368"/>
      <c r="I516" s="655"/>
      <c r="J516" s="365"/>
      <c r="K516" s="366"/>
      <c r="L516" s="367"/>
      <c r="M516" s="365"/>
      <c r="N516" s="368"/>
      <c r="O516" s="655"/>
      <c r="P516" s="365"/>
      <c r="Q516" s="366"/>
      <c r="R516" s="367"/>
      <c r="S516" s="365"/>
      <c r="T516" s="368"/>
      <c r="U516" s="655"/>
      <c r="V516" s="365"/>
      <c r="W516" s="366"/>
      <c r="X516" s="364"/>
      <c r="Y516" s="365"/>
      <c r="Z516" s="368"/>
      <c r="AA516" s="655"/>
      <c r="AB516" s="365"/>
      <c r="AC516" s="366"/>
      <c r="AD516" s="364"/>
      <c r="AE516" s="365"/>
      <c r="AF516" s="368"/>
      <c r="AG516" s="655"/>
      <c r="AH516" s="365"/>
      <c r="AI516" s="366"/>
      <c r="AJ516" s="364"/>
      <c r="AK516" s="365"/>
      <c r="AL516" s="368"/>
      <c r="AM516" s="655"/>
      <c r="AN516" s="365"/>
      <c r="AO516" s="366"/>
      <c r="AP516" s="369" t="s">
        <v>544</v>
      </c>
      <c r="AQ516" s="481" t="s">
        <v>2568</v>
      </c>
      <c r="AR516" s="380" t="s">
        <v>2914</v>
      </c>
      <c r="AS516" s="653" t="s">
        <v>7472</v>
      </c>
      <c r="AT516" s="353"/>
      <c r="AU516" s="382">
        <v>0.0</v>
      </c>
      <c r="AV516" s="657">
        <v>100.0</v>
      </c>
      <c r="AW516" s="382">
        <v>0.0</v>
      </c>
      <c r="AX516" s="658">
        <v>100.0</v>
      </c>
      <c r="AY516" s="393" t="s">
        <v>3051</v>
      </c>
    </row>
    <row r="517">
      <c r="A517" s="554" t="s">
        <v>7215</v>
      </c>
      <c r="B517" s="480" t="s">
        <v>5135</v>
      </c>
      <c r="C517" s="433">
        <v>46177.0</v>
      </c>
      <c r="D517" s="434" t="s">
        <v>9141</v>
      </c>
      <c r="E517" s="363" t="s">
        <v>9142</v>
      </c>
      <c r="F517" s="367"/>
      <c r="G517" s="365"/>
      <c r="H517" s="368"/>
      <c r="I517" s="655"/>
      <c r="J517" s="365"/>
      <c r="K517" s="366"/>
      <c r="L517" s="367"/>
      <c r="M517" s="365"/>
      <c r="N517" s="368"/>
      <c r="O517" s="655"/>
      <c r="P517" s="365"/>
      <c r="Q517" s="366"/>
      <c r="R517" s="367"/>
      <c r="S517" s="365"/>
      <c r="T517" s="368"/>
      <c r="U517" s="655"/>
      <c r="V517" s="365"/>
      <c r="W517" s="366"/>
      <c r="X517" s="364"/>
      <c r="Y517" s="365"/>
      <c r="Z517" s="368"/>
      <c r="AA517" s="655"/>
      <c r="AB517" s="365"/>
      <c r="AC517" s="366"/>
      <c r="AD517" s="364"/>
      <c r="AE517" s="365"/>
      <c r="AF517" s="368"/>
      <c r="AG517" s="655"/>
      <c r="AH517" s="365"/>
      <c r="AI517" s="366"/>
      <c r="AJ517" s="364"/>
      <c r="AK517" s="365"/>
      <c r="AL517" s="368"/>
      <c r="AM517" s="655"/>
      <c r="AN517" s="365"/>
      <c r="AO517" s="366"/>
      <c r="AP517" s="369" t="s">
        <v>544</v>
      </c>
      <c r="AQ517" s="481"/>
      <c r="AR517" s="380" t="s">
        <v>2914</v>
      </c>
      <c r="AS517" s="653" t="s">
        <v>7472</v>
      </c>
      <c r="AT517" s="353"/>
      <c r="AU517" s="382">
        <v>0.0</v>
      </c>
      <c r="AV517" s="657">
        <v>100.0</v>
      </c>
      <c r="AW517" s="382">
        <v>0.0</v>
      </c>
      <c r="AX517" s="658">
        <v>100.0</v>
      </c>
      <c r="AY517" s="393" t="s">
        <v>3051</v>
      </c>
    </row>
    <row r="518">
      <c r="A518" s="554" t="s">
        <v>7215</v>
      </c>
      <c r="B518" s="480" t="s">
        <v>5135</v>
      </c>
      <c r="C518" s="433">
        <v>46177.0</v>
      </c>
      <c r="D518" s="434" t="s">
        <v>9143</v>
      </c>
      <c r="E518" s="363" t="s">
        <v>9144</v>
      </c>
      <c r="F518" s="367"/>
      <c r="G518" s="365"/>
      <c r="H518" s="368"/>
      <c r="I518" s="655"/>
      <c r="J518" s="365"/>
      <c r="K518" s="366"/>
      <c r="L518" s="367"/>
      <c r="M518" s="365"/>
      <c r="N518" s="368"/>
      <c r="O518" s="655"/>
      <c r="P518" s="365"/>
      <c r="Q518" s="366"/>
      <c r="R518" s="367"/>
      <c r="S518" s="365"/>
      <c r="T518" s="368"/>
      <c r="U518" s="655"/>
      <c r="V518" s="365"/>
      <c r="W518" s="366"/>
      <c r="X518" s="364"/>
      <c r="Y518" s="365"/>
      <c r="Z518" s="368"/>
      <c r="AA518" s="655"/>
      <c r="AB518" s="365"/>
      <c r="AC518" s="366"/>
      <c r="AD518" s="364"/>
      <c r="AE518" s="365"/>
      <c r="AF518" s="368"/>
      <c r="AG518" s="655"/>
      <c r="AH518" s="365"/>
      <c r="AI518" s="366"/>
      <c r="AJ518" s="364"/>
      <c r="AK518" s="365"/>
      <c r="AL518" s="368"/>
      <c r="AM518" s="655"/>
      <c r="AN518" s="365"/>
      <c r="AO518" s="366"/>
      <c r="AP518" s="369" t="s">
        <v>2957</v>
      </c>
      <c r="AQ518" s="481"/>
      <c r="AR518" s="380" t="s">
        <v>2914</v>
      </c>
      <c r="AS518" s="653" t="s">
        <v>7472</v>
      </c>
      <c r="AT518" s="353"/>
      <c r="AU518" s="382">
        <v>0.0</v>
      </c>
      <c r="AV518" s="657">
        <v>100.0</v>
      </c>
      <c r="AW518" s="382">
        <v>0.0</v>
      </c>
      <c r="AX518" s="658">
        <v>100.0</v>
      </c>
      <c r="AY518" s="393" t="s">
        <v>3051</v>
      </c>
    </row>
    <row r="519">
      <c r="A519" s="554" t="s">
        <v>7215</v>
      </c>
      <c r="B519" s="480" t="s">
        <v>5135</v>
      </c>
      <c r="C519" s="433">
        <v>46177.0</v>
      </c>
      <c r="D519" s="434" t="s">
        <v>9145</v>
      </c>
      <c r="E519" s="363" t="s">
        <v>9146</v>
      </c>
      <c r="F519" s="367"/>
      <c r="G519" s="365"/>
      <c r="H519" s="368"/>
      <c r="I519" s="655"/>
      <c r="J519" s="365"/>
      <c r="K519" s="366"/>
      <c r="L519" s="367"/>
      <c r="M519" s="365"/>
      <c r="N519" s="368"/>
      <c r="O519" s="655"/>
      <c r="P519" s="365"/>
      <c r="Q519" s="366"/>
      <c r="R519" s="367"/>
      <c r="S519" s="365"/>
      <c r="T519" s="368"/>
      <c r="U519" s="655"/>
      <c r="V519" s="365"/>
      <c r="W519" s="366"/>
      <c r="X519" s="364"/>
      <c r="Y519" s="365"/>
      <c r="Z519" s="368"/>
      <c r="AA519" s="655"/>
      <c r="AB519" s="365"/>
      <c r="AC519" s="366"/>
      <c r="AD519" s="364"/>
      <c r="AE519" s="365"/>
      <c r="AF519" s="368"/>
      <c r="AG519" s="655"/>
      <c r="AH519" s="365"/>
      <c r="AI519" s="366"/>
      <c r="AJ519" s="364"/>
      <c r="AK519" s="365"/>
      <c r="AL519" s="368">
        <v>4.0</v>
      </c>
      <c r="AM519" s="655"/>
      <c r="AN519" s="365"/>
      <c r="AO519" s="366"/>
      <c r="AP519" s="369" t="s">
        <v>2957</v>
      </c>
      <c r="AQ519" s="481"/>
      <c r="AR519" s="380" t="s">
        <v>9147</v>
      </c>
      <c r="AS519" s="653" t="s">
        <v>7472</v>
      </c>
      <c r="AT519" s="353"/>
      <c r="AU519" s="382">
        <v>4.0</v>
      </c>
      <c r="AV519" s="657">
        <v>96.0</v>
      </c>
      <c r="AW519" s="382">
        <v>0.0</v>
      </c>
      <c r="AX519" s="658">
        <v>100.0</v>
      </c>
      <c r="AY519" s="393" t="s">
        <v>3051</v>
      </c>
    </row>
    <row r="520">
      <c r="A520" s="554" t="s">
        <v>7215</v>
      </c>
      <c r="B520" s="480" t="s">
        <v>5135</v>
      </c>
      <c r="C520" s="433">
        <v>46177.0</v>
      </c>
      <c r="D520" s="434" t="s">
        <v>9148</v>
      </c>
      <c r="E520" s="363" t="s">
        <v>9149</v>
      </c>
      <c r="F520" s="367"/>
      <c r="G520" s="365"/>
      <c r="H520" s="368"/>
      <c r="I520" s="655"/>
      <c r="J520" s="365"/>
      <c r="K520" s="366"/>
      <c r="L520" s="367"/>
      <c r="M520" s="365"/>
      <c r="N520" s="368"/>
      <c r="O520" s="655"/>
      <c r="P520" s="365"/>
      <c r="Q520" s="366"/>
      <c r="R520" s="367"/>
      <c r="S520" s="365"/>
      <c r="T520" s="368"/>
      <c r="U520" s="655"/>
      <c r="V520" s="365"/>
      <c r="W520" s="366"/>
      <c r="X520" s="364"/>
      <c r="Y520" s="365"/>
      <c r="Z520" s="368"/>
      <c r="AA520" s="655"/>
      <c r="AB520" s="365"/>
      <c r="AC520" s="366"/>
      <c r="AD520" s="364"/>
      <c r="AE520" s="365"/>
      <c r="AF520" s="368"/>
      <c r="AG520" s="655"/>
      <c r="AH520" s="365"/>
      <c r="AI520" s="366"/>
      <c r="AJ520" s="364"/>
      <c r="AK520" s="365"/>
      <c r="AL520" s="368"/>
      <c r="AM520" s="655"/>
      <c r="AN520" s="365"/>
      <c r="AO520" s="366"/>
      <c r="AP520" s="369" t="s">
        <v>1658</v>
      </c>
      <c r="AQ520" s="481"/>
      <c r="AR520" s="380" t="s">
        <v>2914</v>
      </c>
      <c r="AS520" s="653" t="s">
        <v>7472</v>
      </c>
      <c r="AT520" s="353"/>
      <c r="AU520" s="382">
        <v>0.0</v>
      </c>
      <c r="AV520" s="657">
        <v>100.0</v>
      </c>
      <c r="AW520" s="382">
        <v>0.0</v>
      </c>
      <c r="AX520" s="658">
        <v>100.0</v>
      </c>
      <c r="AY520" s="393" t="s">
        <v>3051</v>
      </c>
    </row>
    <row r="521">
      <c r="A521" s="554" t="s">
        <v>7215</v>
      </c>
      <c r="B521" s="480" t="s">
        <v>5135</v>
      </c>
      <c r="C521" s="433">
        <v>46177.0</v>
      </c>
      <c r="D521" s="434" t="s">
        <v>9150</v>
      </c>
      <c r="E521" s="363" t="s">
        <v>9151</v>
      </c>
      <c r="F521" s="367"/>
      <c r="G521" s="365"/>
      <c r="H521" s="368"/>
      <c r="I521" s="655"/>
      <c r="J521" s="365"/>
      <c r="K521" s="366"/>
      <c r="L521" s="367"/>
      <c r="M521" s="365"/>
      <c r="N521" s="368"/>
      <c r="O521" s="655"/>
      <c r="P521" s="365"/>
      <c r="Q521" s="366"/>
      <c r="R521" s="367"/>
      <c r="S521" s="365"/>
      <c r="T521" s="368"/>
      <c r="U521" s="655"/>
      <c r="V521" s="365"/>
      <c r="W521" s="366"/>
      <c r="X521" s="364"/>
      <c r="Y521" s="365"/>
      <c r="Z521" s="368"/>
      <c r="AA521" s="655"/>
      <c r="AB521" s="365"/>
      <c r="AC521" s="366"/>
      <c r="AD521" s="364"/>
      <c r="AE521" s="365"/>
      <c r="AF521" s="368"/>
      <c r="AG521" s="655"/>
      <c r="AH521" s="365"/>
      <c r="AI521" s="366"/>
      <c r="AJ521" s="364"/>
      <c r="AK521" s="365"/>
      <c r="AL521" s="368"/>
      <c r="AM521" s="655"/>
      <c r="AN521" s="365"/>
      <c r="AO521" s="366"/>
      <c r="AP521" s="369" t="s">
        <v>1658</v>
      </c>
      <c r="AQ521" s="481"/>
      <c r="AR521" s="380" t="s">
        <v>2914</v>
      </c>
      <c r="AS521" s="653" t="s">
        <v>7472</v>
      </c>
      <c r="AT521" s="353"/>
      <c r="AU521" s="382">
        <v>0.0</v>
      </c>
      <c r="AV521" s="657">
        <v>100.0</v>
      </c>
      <c r="AW521" s="382">
        <v>0.0</v>
      </c>
      <c r="AX521" s="658">
        <v>100.0</v>
      </c>
      <c r="AY521" s="393" t="s">
        <v>3051</v>
      </c>
    </row>
    <row r="522">
      <c r="A522" s="554" t="s">
        <v>7215</v>
      </c>
      <c r="B522" s="480" t="s">
        <v>5135</v>
      </c>
      <c r="C522" s="433">
        <v>46177.0</v>
      </c>
      <c r="D522" s="434" t="s">
        <v>9152</v>
      </c>
      <c r="E522" s="363" t="s">
        <v>9153</v>
      </c>
      <c r="F522" s="367"/>
      <c r="G522" s="365"/>
      <c r="H522" s="368"/>
      <c r="I522" s="655"/>
      <c r="J522" s="365"/>
      <c r="K522" s="366"/>
      <c r="L522" s="367"/>
      <c r="M522" s="365"/>
      <c r="N522" s="368"/>
      <c r="O522" s="655"/>
      <c r="P522" s="365"/>
      <c r="Q522" s="366"/>
      <c r="R522" s="367"/>
      <c r="S522" s="365"/>
      <c r="T522" s="368"/>
      <c r="U522" s="655"/>
      <c r="V522" s="365"/>
      <c r="W522" s="366"/>
      <c r="X522" s="364"/>
      <c r="Y522" s="365"/>
      <c r="Z522" s="368"/>
      <c r="AA522" s="655"/>
      <c r="AB522" s="365"/>
      <c r="AC522" s="366"/>
      <c r="AD522" s="364"/>
      <c r="AE522" s="365"/>
      <c r="AF522" s="368"/>
      <c r="AG522" s="655"/>
      <c r="AH522" s="365"/>
      <c r="AI522" s="366"/>
      <c r="AJ522" s="364"/>
      <c r="AK522" s="365"/>
      <c r="AL522" s="368"/>
      <c r="AM522" s="655"/>
      <c r="AN522" s="365"/>
      <c r="AO522" s="366"/>
      <c r="AP522" s="369" t="s">
        <v>2892</v>
      </c>
      <c r="AQ522" s="481"/>
      <c r="AR522" s="380" t="s">
        <v>2914</v>
      </c>
      <c r="AS522" s="653" t="s">
        <v>7472</v>
      </c>
      <c r="AT522" s="353"/>
      <c r="AU522" s="382">
        <v>0.0</v>
      </c>
      <c r="AV522" s="657">
        <v>100.0</v>
      </c>
      <c r="AW522" s="382">
        <v>0.0</v>
      </c>
      <c r="AX522" s="658">
        <v>100.0</v>
      </c>
      <c r="AY522" s="393" t="s">
        <v>3051</v>
      </c>
    </row>
    <row r="523">
      <c r="A523" s="554" t="s">
        <v>7215</v>
      </c>
      <c r="B523" s="480" t="s">
        <v>5135</v>
      </c>
      <c r="C523" s="433">
        <v>46177.0</v>
      </c>
      <c r="D523" s="434" t="s">
        <v>9154</v>
      </c>
      <c r="E523" s="363" t="s">
        <v>9155</v>
      </c>
      <c r="F523" s="367"/>
      <c r="G523" s="365"/>
      <c r="H523" s="368"/>
      <c r="I523" s="655"/>
      <c r="J523" s="365"/>
      <c r="K523" s="366"/>
      <c r="L523" s="367"/>
      <c r="M523" s="365"/>
      <c r="N523" s="368"/>
      <c r="O523" s="655"/>
      <c r="P523" s="365"/>
      <c r="Q523" s="366"/>
      <c r="R523" s="367"/>
      <c r="S523" s="365"/>
      <c r="T523" s="368"/>
      <c r="U523" s="655"/>
      <c r="V523" s="365"/>
      <c r="W523" s="366"/>
      <c r="X523" s="364"/>
      <c r="Y523" s="365"/>
      <c r="Z523" s="368"/>
      <c r="AA523" s="655"/>
      <c r="AB523" s="365"/>
      <c r="AC523" s="366"/>
      <c r="AD523" s="364"/>
      <c r="AE523" s="365"/>
      <c r="AF523" s="368"/>
      <c r="AG523" s="655"/>
      <c r="AH523" s="365"/>
      <c r="AI523" s="366"/>
      <c r="AJ523" s="364"/>
      <c r="AK523" s="365"/>
      <c r="AL523" s="368"/>
      <c r="AM523" s="655"/>
      <c r="AN523" s="365"/>
      <c r="AO523" s="366"/>
      <c r="AP523" s="369" t="s">
        <v>2918</v>
      </c>
      <c r="AQ523" s="481"/>
      <c r="AR523" s="380" t="s">
        <v>2914</v>
      </c>
      <c r="AS523" s="653" t="s">
        <v>7472</v>
      </c>
      <c r="AT523" s="353"/>
      <c r="AU523" s="382">
        <v>0.0</v>
      </c>
      <c r="AV523" s="657">
        <v>100.0</v>
      </c>
      <c r="AW523" s="382">
        <v>0.0</v>
      </c>
      <c r="AX523" s="658">
        <v>100.0</v>
      </c>
      <c r="AY523" s="393" t="s">
        <v>3051</v>
      </c>
    </row>
    <row r="524">
      <c r="A524" s="554" t="s">
        <v>7215</v>
      </c>
      <c r="B524" s="480" t="s">
        <v>5135</v>
      </c>
      <c r="C524" s="433">
        <v>46177.0</v>
      </c>
      <c r="D524" s="434" t="s">
        <v>9156</v>
      </c>
      <c r="E524" s="363" t="s">
        <v>9157</v>
      </c>
      <c r="F524" s="367"/>
      <c r="G524" s="365"/>
      <c r="H524" s="368"/>
      <c r="I524" s="655"/>
      <c r="J524" s="365"/>
      <c r="K524" s="366"/>
      <c r="L524" s="367"/>
      <c r="M524" s="365"/>
      <c r="N524" s="368"/>
      <c r="O524" s="655"/>
      <c r="P524" s="365"/>
      <c r="Q524" s="366"/>
      <c r="R524" s="367"/>
      <c r="S524" s="365"/>
      <c r="T524" s="368"/>
      <c r="U524" s="655"/>
      <c r="V524" s="365"/>
      <c r="W524" s="366"/>
      <c r="X524" s="364"/>
      <c r="Y524" s="365"/>
      <c r="Z524" s="368"/>
      <c r="AA524" s="655"/>
      <c r="AB524" s="365"/>
      <c r="AC524" s="366"/>
      <c r="AD524" s="364"/>
      <c r="AE524" s="365"/>
      <c r="AF524" s="368"/>
      <c r="AG524" s="655"/>
      <c r="AH524" s="365"/>
      <c r="AI524" s="366"/>
      <c r="AJ524" s="364"/>
      <c r="AK524" s="365"/>
      <c r="AL524" s="368"/>
      <c r="AM524" s="655"/>
      <c r="AN524" s="365"/>
      <c r="AO524" s="366"/>
      <c r="AP524" s="369" t="s">
        <v>2918</v>
      </c>
      <c r="AQ524" s="481"/>
      <c r="AR524" s="380" t="s">
        <v>2914</v>
      </c>
      <c r="AS524" s="653" t="s">
        <v>7472</v>
      </c>
      <c r="AT524" s="353"/>
      <c r="AU524" s="382">
        <v>0.0</v>
      </c>
      <c r="AV524" s="657">
        <v>100.0</v>
      </c>
      <c r="AW524" s="382">
        <v>0.0</v>
      </c>
      <c r="AX524" s="658">
        <v>100.0</v>
      </c>
      <c r="AY524" s="393" t="s">
        <v>3051</v>
      </c>
    </row>
    <row r="525">
      <c r="A525" s="554" t="s">
        <v>7215</v>
      </c>
      <c r="B525" s="480" t="s">
        <v>5135</v>
      </c>
      <c r="C525" s="433">
        <v>46177.0</v>
      </c>
      <c r="D525" s="434" t="s">
        <v>9158</v>
      </c>
      <c r="E525" s="363" t="s">
        <v>9159</v>
      </c>
      <c r="F525" s="367"/>
      <c r="G525" s="365"/>
      <c r="H525" s="368"/>
      <c r="I525" s="655"/>
      <c r="J525" s="365"/>
      <c r="K525" s="366"/>
      <c r="L525" s="367"/>
      <c r="M525" s="365"/>
      <c r="N525" s="368"/>
      <c r="O525" s="655"/>
      <c r="P525" s="365"/>
      <c r="Q525" s="366"/>
      <c r="R525" s="367"/>
      <c r="S525" s="365"/>
      <c r="T525" s="368"/>
      <c r="U525" s="655"/>
      <c r="V525" s="365"/>
      <c r="W525" s="366"/>
      <c r="X525" s="364"/>
      <c r="Y525" s="365"/>
      <c r="Z525" s="368"/>
      <c r="AA525" s="655"/>
      <c r="AB525" s="365"/>
      <c r="AC525" s="366"/>
      <c r="AD525" s="364"/>
      <c r="AE525" s="365"/>
      <c r="AF525" s="368"/>
      <c r="AG525" s="655"/>
      <c r="AH525" s="365"/>
      <c r="AI525" s="366"/>
      <c r="AJ525" s="364"/>
      <c r="AK525" s="365"/>
      <c r="AL525" s="368"/>
      <c r="AM525" s="655"/>
      <c r="AN525" s="365"/>
      <c r="AO525" s="366"/>
      <c r="AP525" s="369" t="s">
        <v>529</v>
      </c>
      <c r="AQ525" s="481"/>
      <c r="AR525" s="380" t="s">
        <v>2914</v>
      </c>
      <c r="AS525" s="653" t="s">
        <v>7472</v>
      </c>
      <c r="AT525" s="353"/>
      <c r="AU525" s="382">
        <v>0.0</v>
      </c>
      <c r="AV525" s="657">
        <v>100.0</v>
      </c>
      <c r="AW525" s="382">
        <v>0.0</v>
      </c>
      <c r="AX525" s="658">
        <v>100.0</v>
      </c>
      <c r="AY525" s="393" t="s">
        <v>3051</v>
      </c>
    </row>
    <row r="526">
      <c r="A526" s="554" t="s">
        <v>7215</v>
      </c>
      <c r="B526" s="480" t="s">
        <v>5135</v>
      </c>
      <c r="C526" s="433">
        <v>46177.0</v>
      </c>
      <c r="D526" s="434" t="s">
        <v>9160</v>
      </c>
      <c r="E526" s="363" t="s">
        <v>9161</v>
      </c>
      <c r="F526" s="367"/>
      <c r="G526" s="365"/>
      <c r="H526" s="368"/>
      <c r="I526" s="655"/>
      <c r="J526" s="365"/>
      <c r="K526" s="366"/>
      <c r="L526" s="367"/>
      <c r="M526" s="365"/>
      <c r="N526" s="368"/>
      <c r="O526" s="655"/>
      <c r="P526" s="365"/>
      <c r="Q526" s="366"/>
      <c r="R526" s="367"/>
      <c r="S526" s="365"/>
      <c r="T526" s="368"/>
      <c r="U526" s="655"/>
      <c r="V526" s="365"/>
      <c r="W526" s="366"/>
      <c r="X526" s="364"/>
      <c r="Y526" s="365"/>
      <c r="Z526" s="368"/>
      <c r="AA526" s="655"/>
      <c r="AB526" s="365"/>
      <c r="AC526" s="366"/>
      <c r="AD526" s="364"/>
      <c r="AE526" s="365"/>
      <c r="AF526" s="368"/>
      <c r="AG526" s="655"/>
      <c r="AH526" s="365"/>
      <c r="AI526" s="366"/>
      <c r="AJ526" s="364"/>
      <c r="AK526" s="365"/>
      <c r="AL526" s="368"/>
      <c r="AM526" s="655"/>
      <c r="AN526" s="365"/>
      <c r="AO526" s="366"/>
      <c r="AP526" s="369" t="s">
        <v>529</v>
      </c>
      <c r="AQ526" s="481"/>
      <c r="AR526" s="380" t="s">
        <v>2914</v>
      </c>
      <c r="AS526" s="653" t="s">
        <v>7472</v>
      </c>
      <c r="AT526" s="353"/>
      <c r="AU526" s="382">
        <v>0.0</v>
      </c>
      <c r="AV526" s="657">
        <v>100.0</v>
      </c>
      <c r="AW526" s="382">
        <v>0.0</v>
      </c>
      <c r="AX526" s="658">
        <v>100.0</v>
      </c>
      <c r="AY526" s="393" t="s">
        <v>3051</v>
      </c>
    </row>
    <row r="527">
      <c r="A527" s="554" t="s">
        <v>7215</v>
      </c>
      <c r="B527" s="480" t="s">
        <v>5135</v>
      </c>
      <c r="C527" s="433">
        <v>46177.0</v>
      </c>
      <c r="D527" s="434" t="s">
        <v>9162</v>
      </c>
      <c r="E527" s="363" t="s">
        <v>9163</v>
      </c>
      <c r="F527" s="367"/>
      <c r="G527" s="365"/>
      <c r="H527" s="368"/>
      <c r="I527" s="655"/>
      <c r="J527" s="365"/>
      <c r="K527" s="366"/>
      <c r="L527" s="367"/>
      <c r="M527" s="365"/>
      <c r="N527" s="368"/>
      <c r="O527" s="655"/>
      <c r="P527" s="365"/>
      <c r="Q527" s="366"/>
      <c r="R527" s="367"/>
      <c r="S527" s="365"/>
      <c r="T527" s="368"/>
      <c r="U527" s="655"/>
      <c r="V527" s="365"/>
      <c r="W527" s="366"/>
      <c r="X527" s="364"/>
      <c r="Y527" s="365">
        <v>1.0</v>
      </c>
      <c r="Z527" s="368"/>
      <c r="AA527" s="655"/>
      <c r="AB527" s="365"/>
      <c r="AC527" s="366"/>
      <c r="AD527" s="364"/>
      <c r="AE527" s="365"/>
      <c r="AF527" s="368"/>
      <c r="AG527" s="655"/>
      <c r="AH527" s="365"/>
      <c r="AI527" s="366"/>
      <c r="AJ527" s="364"/>
      <c r="AK527" s="365"/>
      <c r="AL527" s="368"/>
      <c r="AM527" s="655"/>
      <c r="AN527" s="365"/>
      <c r="AO527" s="366"/>
      <c r="AP527" s="369" t="s">
        <v>1062</v>
      </c>
      <c r="AQ527" s="481"/>
      <c r="AR527" s="380" t="s">
        <v>9164</v>
      </c>
      <c r="AS527" s="653" t="s">
        <v>7472</v>
      </c>
      <c r="AT527" s="353"/>
      <c r="AU527" s="382">
        <v>3.0</v>
      </c>
      <c r="AV527" s="657">
        <v>97.0</v>
      </c>
      <c r="AW527" s="382">
        <v>0.0</v>
      </c>
      <c r="AX527" s="658">
        <v>100.0</v>
      </c>
      <c r="AY527" s="393" t="s">
        <v>3051</v>
      </c>
    </row>
    <row r="528">
      <c r="A528" s="554" t="s">
        <v>7215</v>
      </c>
      <c r="B528" s="480" t="s">
        <v>5135</v>
      </c>
      <c r="C528" s="433">
        <v>46177.0</v>
      </c>
      <c r="D528" s="434" t="s">
        <v>9165</v>
      </c>
      <c r="E528" s="363" t="s">
        <v>9166</v>
      </c>
      <c r="F528" s="367"/>
      <c r="G528" s="365">
        <v>1.0</v>
      </c>
      <c r="H528" s="368"/>
      <c r="I528" s="655"/>
      <c r="J528" s="365"/>
      <c r="K528" s="366"/>
      <c r="L528" s="367"/>
      <c r="M528" s="365"/>
      <c r="N528" s="368"/>
      <c r="O528" s="655"/>
      <c r="P528" s="365"/>
      <c r="Q528" s="366"/>
      <c r="R528" s="367">
        <v>1.0</v>
      </c>
      <c r="S528" s="365"/>
      <c r="T528" s="368"/>
      <c r="U528" s="655"/>
      <c r="V528" s="365"/>
      <c r="W528" s="366"/>
      <c r="X528" s="364"/>
      <c r="Y528" s="365"/>
      <c r="Z528" s="368"/>
      <c r="AA528" s="655"/>
      <c r="AB528" s="365"/>
      <c r="AC528" s="366"/>
      <c r="AD528" s="364"/>
      <c r="AE528" s="365"/>
      <c r="AF528" s="368"/>
      <c r="AG528" s="655"/>
      <c r="AH528" s="365"/>
      <c r="AI528" s="366"/>
      <c r="AJ528" s="364"/>
      <c r="AK528" s="365"/>
      <c r="AL528" s="368"/>
      <c r="AM528" s="655"/>
      <c r="AN528" s="365"/>
      <c r="AO528" s="366"/>
      <c r="AP528" s="369" t="s">
        <v>1062</v>
      </c>
      <c r="AQ528" s="481"/>
      <c r="AR528" s="380" t="s">
        <v>9167</v>
      </c>
      <c r="AS528" s="653" t="s">
        <v>7472</v>
      </c>
      <c r="AT528" s="353"/>
      <c r="AU528" s="382">
        <v>7.0</v>
      </c>
      <c r="AV528" s="657">
        <v>93.0</v>
      </c>
      <c r="AW528" s="382">
        <v>0.0</v>
      </c>
      <c r="AX528" s="658">
        <v>100.0</v>
      </c>
      <c r="AY528" s="393" t="s">
        <v>3051</v>
      </c>
    </row>
    <row r="529">
      <c r="A529" s="554" t="s">
        <v>7215</v>
      </c>
      <c r="B529" s="480" t="s">
        <v>5135</v>
      </c>
      <c r="C529" s="433">
        <v>46177.0</v>
      </c>
      <c r="D529" s="434" t="s">
        <v>9168</v>
      </c>
      <c r="E529" s="363" t="s">
        <v>9169</v>
      </c>
      <c r="F529" s="367"/>
      <c r="G529" s="365"/>
      <c r="H529" s="368"/>
      <c r="I529" s="655"/>
      <c r="J529" s="365"/>
      <c r="K529" s="366"/>
      <c r="L529" s="367"/>
      <c r="M529" s="365"/>
      <c r="N529" s="368"/>
      <c r="O529" s="655"/>
      <c r="P529" s="365"/>
      <c r="Q529" s="366"/>
      <c r="R529" s="367"/>
      <c r="S529" s="365"/>
      <c r="T529" s="368"/>
      <c r="U529" s="655"/>
      <c r="V529" s="365"/>
      <c r="W529" s="366"/>
      <c r="X529" s="364"/>
      <c r="Y529" s="365"/>
      <c r="Z529" s="368"/>
      <c r="AA529" s="655"/>
      <c r="AB529" s="365"/>
      <c r="AC529" s="366"/>
      <c r="AD529" s="364"/>
      <c r="AE529" s="365"/>
      <c r="AF529" s="368"/>
      <c r="AG529" s="655"/>
      <c r="AH529" s="365"/>
      <c r="AI529" s="366"/>
      <c r="AJ529" s="364"/>
      <c r="AK529" s="365"/>
      <c r="AL529" s="368"/>
      <c r="AM529" s="655"/>
      <c r="AN529" s="365"/>
      <c r="AO529" s="366"/>
      <c r="AP529" s="369" t="s">
        <v>674</v>
      </c>
      <c r="AQ529" s="481"/>
      <c r="AR529" s="380" t="s">
        <v>2914</v>
      </c>
      <c r="AS529" s="653" t="s">
        <v>7472</v>
      </c>
      <c r="AT529" s="353"/>
      <c r="AU529" s="382">
        <v>0.0</v>
      </c>
      <c r="AV529" s="657">
        <v>100.0</v>
      </c>
      <c r="AW529" s="382">
        <v>0.0</v>
      </c>
      <c r="AX529" s="658">
        <v>100.0</v>
      </c>
      <c r="AY529" s="393" t="s">
        <v>3051</v>
      </c>
    </row>
    <row r="530">
      <c r="A530" s="554" t="s">
        <v>7215</v>
      </c>
      <c r="B530" s="480" t="s">
        <v>5135</v>
      </c>
      <c r="C530" s="433">
        <v>46177.0</v>
      </c>
      <c r="D530" s="434" t="s">
        <v>9170</v>
      </c>
      <c r="E530" s="363" t="s">
        <v>9171</v>
      </c>
      <c r="F530" s="367"/>
      <c r="G530" s="365"/>
      <c r="H530" s="368"/>
      <c r="I530" s="655"/>
      <c r="J530" s="365"/>
      <c r="K530" s="366"/>
      <c r="L530" s="367"/>
      <c r="M530" s="365"/>
      <c r="N530" s="368"/>
      <c r="O530" s="655"/>
      <c r="P530" s="365"/>
      <c r="Q530" s="366"/>
      <c r="R530" s="367"/>
      <c r="S530" s="365"/>
      <c r="T530" s="368"/>
      <c r="U530" s="655"/>
      <c r="V530" s="365"/>
      <c r="W530" s="366"/>
      <c r="X530" s="364"/>
      <c r="Y530" s="365"/>
      <c r="Z530" s="368"/>
      <c r="AA530" s="655"/>
      <c r="AB530" s="365"/>
      <c r="AC530" s="366"/>
      <c r="AD530" s="364"/>
      <c r="AE530" s="365"/>
      <c r="AF530" s="368"/>
      <c r="AG530" s="655"/>
      <c r="AH530" s="365"/>
      <c r="AI530" s="366"/>
      <c r="AJ530" s="364"/>
      <c r="AK530" s="365"/>
      <c r="AL530" s="368"/>
      <c r="AM530" s="655"/>
      <c r="AN530" s="365"/>
      <c r="AO530" s="366"/>
      <c r="AP530" s="369" t="s">
        <v>674</v>
      </c>
      <c r="AQ530" s="481"/>
      <c r="AR530" s="380" t="s">
        <v>2914</v>
      </c>
      <c r="AS530" s="653" t="s">
        <v>7472</v>
      </c>
      <c r="AT530" s="353"/>
      <c r="AU530" s="382">
        <v>0.0</v>
      </c>
      <c r="AV530" s="657">
        <v>100.0</v>
      </c>
      <c r="AW530" s="382">
        <v>0.0</v>
      </c>
      <c r="AX530" s="658">
        <v>100.0</v>
      </c>
      <c r="AY530" s="393" t="s">
        <v>3051</v>
      </c>
    </row>
    <row r="531">
      <c r="A531" s="554" t="s">
        <v>7215</v>
      </c>
      <c r="B531" s="480" t="s">
        <v>5135</v>
      </c>
      <c r="C531" s="433">
        <v>46177.0</v>
      </c>
      <c r="D531" s="434" t="s">
        <v>9172</v>
      </c>
      <c r="E531" s="363" t="s">
        <v>9173</v>
      </c>
      <c r="F531" s="367"/>
      <c r="G531" s="365"/>
      <c r="H531" s="368"/>
      <c r="I531" s="655"/>
      <c r="J531" s="365"/>
      <c r="K531" s="366"/>
      <c r="L531" s="367"/>
      <c r="M531" s="365"/>
      <c r="N531" s="368"/>
      <c r="O531" s="655"/>
      <c r="P531" s="365"/>
      <c r="Q531" s="366"/>
      <c r="R531" s="367">
        <v>1.0</v>
      </c>
      <c r="S531" s="365"/>
      <c r="T531" s="368"/>
      <c r="U531" s="655"/>
      <c r="V531" s="365"/>
      <c r="W531" s="366"/>
      <c r="X531" s="364"/>
      <c r="Y531" s="365"/>
      <c r="Z531" s="368"/>
      <c r="AA531" s="655"/>
      <c r="AB531" s="365"/>
      <c r="AC531" s="366"/>
      <c r="AD531" s="364"/>
      <c r="AE531" s="365"/>
      <c r="AF531" s="368"/>
      <c r="AG531" s="655"/>
      <c r="AH531" s="365"/>
      <c r="AI531" s="366"/>
      <c r="AJ531" s="364"/>
      <c r="AK531" s="365"/>
      <c r="AL531" s="368">
        <v>4.0</v>
      </c>
      <c r="AM531" s="655"/>
      <c r="AN531" s="365"/>
      <c r="AO531" s="366"/>
      <c r="AP531" s="369" t="s">
        <v>2244</v>
      </c>
      <c r="AQ531" s="481"/>
      <c r="AR531" s="380" t="s">
        <v>9174</v>
      </c>
      <c r="AS531" s="653" t="s">
        <v>7472</v>
      </c>
      <c r="AT531" s="353"/>
      <c r="AU531" s="382">
        <v>8.0</v>
      </c>
      <c r="AV531" s="657">
        <v>92.0</v>
      </c>
      <c r="AW531" s="382">
        <v>0.0</v>
      </c>
      <c r="AX531" s="658">
        <v>100.0</v>
      </c>
      <c r="AY531" s="393" t="s">
        <v>3051</v>
      </c>
    </row>
    <row r="532">
      <c r="A532" s="554" t="s">
        <v>7215</v>
      </c>
      <c r="B532" s="480" t="s">
        <v>5135</v>
      </c>
      <c r="C532" s="433">
        <v>46177.0</v>
      </c>
      <c r="D532" s="434" t="s">
        <v>9175</v>
      </c>
      <c r="E532" s="363" t="s">
        <v>9176</v>
      </c>
      <c r="F532" s="367"/>
      <c r="G532" s="365"/>
      <c r="H532" s="368"/>
      <c r="I532" s="655"/>
      <c r="J532" s="365"/>
      <c r="K532" s="366"/>
      <c r="L532" s="367"/>
      <c r="M532" s="365"/>
      <c r="N532" s="368"/>
      <c r="O532" s="655"/>
      <c r="P532" s="365"/>
      <c r="Q532" s="366"/>
      <c r="R532" s="367"/>
      <c r="S532" s="365"/>
      <c r="T532" s="368"/>
      <c r="U532" s="655"/>
      <c r="V532" s="365"/>
      <c r="W532" s="366"/>
      <c r="X532" s="364"/>
      <c r="Y532" s="365"/>
      <c r="Z532" s="368"/>
      <c r="AA532" s="655"/>
      <c r="AB532" s="365"/>
      <c r="AC532" s="366"/>
      <c r="AD532" s="364"/>
      <c r="AE532" s="365"/>
      <c r="AF532" s="368"/>
      <c r="AG532" s="655"/>
      <c r="AH532" s="365"/>
      <c r="AI532" s="366"/>
      <c r="AJ532" s="364"/>
      <c r="AK532" s="365"/>
      <c r="AL532" s="368">
        <v>4.0</v>
      </c>
      <c r="AM532" s="655"/>
      <c r="AN532" s="365"/>
      <c r="AO532" s="366"/>
      <c r="AP532" s="369" t="s">
        <v>2244</v>
      </c>
      <c r="AQ532" s="481"/>
      <c r="AR532" s="380" t="s">
        <v>9147</v>
      </c>
      <c r="AS532" s="653" t="s">
        <v>7472</v>
      </c>
      <c r="AT532" s="353"/>
      <c r="AU532" s="382">
        <v>4.0</v>
      </c>
      <c r="AV532" s="657">
        <v>96.0</v>
      </c>
      <c r="AW532" s="382">
        <v>0.0</v>
      </c>
      <c r="AX532" s="658">
        <v>100.0</v>
      </c>
      <c r="AY532" s="393" t="s">
        <v>3051</v>
      </c>
    </row>
    <row r="533">
      <c r="A533" s="554" t="s">
        <v>7215</v>
      </c>
      <c r="B533" s="480" t="s">
        <v>5135</v>
      </c>
      <c r="C533" s="433">
        <v>46177.0</v>
      </c>
      <c r="D533" s="434" t="s">
        <v>9177</v>
      </c>
      <c r="E533" s="363" t="s">
        <v>9178</v>
      </c>
      <c r="F533" s="367"/>
      <c r="G533" s="365"/>
      <c r="H533" s="368"/>
      <c r="I533" s="655"/>
      <c r="J533" s="365"/>
      <c r="K533" s="366"/>
      <c r="L533" s="367"/>
      <c r="M533" s="365"/>
      <c r="N533" s="368"/>
      <c r="O533" s="655"/>
      <c r="P533" s="365"/>
      <c r="Q533" s="366"/>
      <c r="R533" s="367"/>
      <c r="S533" s="365"/>
      <c r="T533" s="368"/>
      <c r="U533" s="655"/>
      <c r="V533" s="365"/>
      <c r="W533" s="366"/>
      <c r="X533" s="364"/>
      <c r="Y533" s="365">
        <v>1.0</v>
      </c>
      <c r="Z533" s="368"/>
      <c r="AA533" s="655"/>
      <c r="AB533" s="365"/>
      <c r="AC533" s="366"/>
      <c r="AD533" s="364"/>
      <c r="AE533" s="365"/>
      <c r="AF533" s="368"/>
      <c r="AG533" s="655"/>
      <c r="AH533" s="365"/>
      <c r="AI533" s="366"/>
      <c r="AJ533" s="364"/>
      <c r="AK533" s="365"/>
      <c r="AL533" s="368"/>
      <c r="AM533" s="655"/>
      <c r="AN533" s="365"/>
      <c r="AO533" s="366"/>
      <c r="AP533" s="369" t="s">
        <v>2882</v>
      </c>
      <c r="AQ533" s="481"/>
      <c r="AR533" s="380" t="s">
        <v>9179</v>
      </c>
      <c r="AS533" s="653" t="s">
        <v>7472</v>
      </c>
      <c r="AT533" s="353"/>
      <c r="AU533" s="382">
        <v>3.0</v>
      </c>
      <c r="AV533" s="657">
        <v>97.0</v>
      </c>
      <c r="AW533" s="382">
        <v>0.0</v>
      </c>
      <c r="AX533" s="658">
        <v>100.0</v>
      </c>
      <c r="AY533" s="393" t="s">
        <v>3051</v>
      </c>
    </row>
    <row r="534">
      <c r="A534" s="554" t="s">
        <v>7215</v>
      </c>
      <c r="B534" s="480" t="s">
        <v>5135</v>
      </c>
      <c r="C534" s="433">
        <v>46177.0</v>
      </c>
      <c r="D534" s="434" t="s">
        <v>9180</v>
      </c>
      <c r="E534" s="363" t="s">
        <v>9181</v>
      </c>
      <c r="F534" s="367"/>
      <c r="G534" s="365"/>
      <c r="H534" s="368"/>
      <c r="I534" s="655"/>
      <c r="J534" s="365"/>
      <c r="K534" s="366"/>
      <c r="L534" s="367"/>
      <c r="M534" s="365"/>
      <c r="N534" s="368"/>
      <c r="O534" s="655"/>
      <c r="P534" s="365"/>
      <c r="Q534" s="366"/>
      <c r="R534" s="367"/>
      <c r="S534" s="365"/>
      <c r="T534" s="368"/>
      <c r="U534" s="655"/>
      <c r="V534" s="365"/>
      <c r="W534" s="366"/>
      <c r="X534" s="364"/>
      <c r="Y534" s="365"/>
      <c r="Z534" s="368"/>
      <c r="AA534" s="655"/>
      <c r="AB534" s="365"/>
      <c r="AC534" s="366"/>
      <c r="AD534" s="364"/>
      <c r="AE534" s="365"/>
      <c r="AF534" s="368"/>
      <c r="AG534" s="655"/>
      <c r="AH534" s="365"/>
      <c r="AI534" s="366"/>
      <c r="AJ534" s="364"/>
      <c r="AK534" s="365"/>
      <c r="AL534" s="368"/>
      <c r="AM534" s="655"/>
      <c r="AN534" s="365"/>
      <c r="AO534" s="366"/>
      <c r="AP534" s="369" t="s">
        <v>2882</v>
      </c>
      <c r="AQ534" s="481"/>
      <c r="AR534" s="380" t="s">
        <v>2914</v>
      </c>
      <c r="AS534" s="653" t="s">
        <v>7472</v>
      </c>
      <c r="AT534" s="353"/>
      <c r="AU534" s="382">
        <v>0.0</v>
      </c>
      <c r="AV534" s="657">
        <v>100.0</v>
      </c>
      <c r="AW534" s="382">
        <v>0.0</v>
      </c>
      <c r="AX534" s="658">
        <v>100.0</v>
      </c>
      <c r="AY534" s="393" t="s">
        <v>3051</v>
      </c>
    </row>
    <row r="535">
      <c r="A535" s="554" t="s">
        <v>7215</v>
      </c>
      <c r="B535" s="480" t="s">
        <v>5135</v>
      </c>
      <c r="C535" s="433">
        <v>46177.0</v>
      </c>
      <c r="D535" s="434" t="s">
        <v>9182</v>
      </c>
      <c r="E535" s="363" t="s">
        <v>9183</v>
      </c>
      <c r="F535" s="367"/>
      <c r="G535" s="365"/>
      <c r="H535" s="368"/>
      <c r="I535" s="655"/>
      <c r="J535" s="365"/>
      <c r="K535" s="366"/>
      <c r="L535" s="367"/>
      <c r="M535" s="365"/>
      <c r="N535" s="368"/>
      <c r="O535" s="655"/>
      <c r="P535" s="365"/>
      <c r="Q535" s="366"/>
      <c r="R535" s="367"/>
      <c r="S535" s="365"/>
      <c r="T535" s="368"/>
      <c r="U535" s="655"/>
      <c r="V535" s="365"/>
      <c r="W535" s="366"/>
      <c r="X535" s="364"/>
      <c r="Y535" s="365"/>
      <c r="Z535" s="368"/>
      <c r="AA535" s="655"/>
      <c r="AB535" s="365"/>
      <c r="AC535" s="366"/>
      <c r="AD535" s="364"/>
      <c r="AE535" s="365"/>
      <c r="AF535" s="368"/>
      <c r="AG535" s="655"/>
      <c r="AH535" s="365"/>
      <c r="AI535" s="366"/>
      <c r="AJ535" s="364"/>
      <c r="AK535" s="365"/>
      <c r="AL535" s="368"/>
      <c r="AM535" s="655"/>
      <c r="AN535" s="365"/>
      <c r="AO535" s="366"/>
      <c r="AP535" s="369" t="s">
        <v>2892</v>
      </c>
      <c r="AQ535" s="481" t="s">
        <v>3003</v>
      </c>
      <c r="AR535" s="380" t="s">
        <v>2914</v>
      </c>
      <c r="AS535" s="653" t="s">
        <v>7472</v>
      </c>
      <c r="AT535" s="353"/>
      <c r="AU535" s="382">
        <v>0.0</v>
      </c>
      <c r="AV535" s="657">
        <v>100.0</v>
      </c>
      <c r="AW535" s="382">
        <v>0.0</v>
      </c>
      <c r="AX535" s="658">
        <v>100.0</v>
      </c>
      <c r="AY535" s="393" t="s">
        <v>3051</v>
      </c>
    </row>
    <row r="536">
      <c r="A536" s="554" t="s">
        <v>7215</v>
      </c>
      <c r="B536" s="480" t="s">
        <v>5135</v>
      </c>
      <c r="C536" s="433">
        <v>46177.0</v>
      </c>
      <c r="D536" s="434" t="s">
        <v>9184</v>
      </c>
      <c r="E536" s="363" t="s">
        <v>9185</v>
      </c>
      <c r="F536" s="367"/>
      <c r="G536" s="365"/>
      <c r="H536" s="368"/>
      <c r="I536" s="655"/>
      <c r="J536" s="365"/>
      <c r="K536" s="366"/>
      <c r="L536" s="367"/>
      <c r="M536" s="365"/>
      <c r="N536" s="368"/>
      <c r="O536" s="655"/>
      <c r="P536" s="365"/>
      <c r="Q536" s="366"/>
      <c r="R536" s="367"/>
      <c r="S536" s="365"/>
      <c r="T536" s="368"/>
      <c r="U536" s="655"/>
      <c r="V536" s="365"/>
      <c r="W536" s="366"/>
      <c r="X536" s="364"/>
      <c r="Y536" s="365"/>
      <c r="Z536" s="368"/>
      <c r="AA536" s="655"/>
      <c r="AB536" s="365"/>
      <c r="AC536" s="366"/>
      <c r="AD536" s="364"/>
      <c r="AE536" s="365"/>
      <c r="AF536" s="368"/>
      <c r="AG536" s="655"/>
      <c r="AH536" s="365"/>
      <c r="AI536" s="366"/>
      <c r="AJ536" s="364"/>
      <c r="AK536" s="365"/>
      <c r="AL536" s="368"/>
      <c r="AM536" s="655"/>
      <c r="AN536" s="365"/>
      <c r="AO536" s="366"/>
      <c r="AP536" s="369" t="s">
        <v>2021</v>
      </c>
      <c r="AQ536" s="481" t="s">
        <v>3006</v>
      </c>
      <c r="AR536" s="380"/>
      <c r="AS536" s="653"/>
      <c r="AT536" s="353"/>
      <c r="AU536" s="382" t="s">
        <v>2869</v>
      </c>
      <c r="AV536" s="657" t="s">
        <v>2869</v>
      </c>
      <c r="AW536" s="382" t="s">
        <v>2869</v>
      </c>
      <c r="AX536" s="658" t="s">
        <v>2869</v>
      </c>
      <c r="AY536" s="393" t="s">
        <v>3051</v>
      </c>
    </row>
    <row r="537">
      <c r="A537" s="554"/>
      <c r="B537" s="480" t="s">
        <v>2869</v>
      </c>
      <c r="C537" s="433"/>
      <c r="D537" s="434"/>
      <c r="E537" s="384" t="s">
        <v>2869</v>
      </c>
      <c r="F537" s="367"/>
      <c r="G537" s="365"/>
      <c r="H537" s="368"/>
      <c r="I537" s="655"/>
      <c r="J537" s="365"/>
      <c r="K537" s="366"/>
      <c r="L537" s="367"/>
      <c r="M537" s="365"/>
      <c r="N537" s="368"/>
      <c r="O537" s="655"/>
      <c r="P537" s="365"/>
      <c r="Q537" s="366"/>
      <c r="R537" s="367"/>
      <c r="S537" s="365"/>
      <c r="T537" s="368"/>
      <c r="U537" s="655"/>
      <c r="V537" s="365"/>
      <c r="W537" s="366"/>
      <c r="X537" s="364"/>
      <c r="Y537" s="365"/>
      <c r="Z537" s="368"/>
      <c r="AA537" s="655"/>
      <c r="AB537" s="365"/>
      <c r="AC537" s="366"/>
      <c r="AD537" s="364"/>
      <c r="AE537" s="365"/>
      <c r="AF537" s="368"/>
      <c r="AG537" s="655"/>
      <c r="AH537" s="365"/>
      <c r="AI537" s="366"/>
      <c r="AJ537" s="364"/>
      <c r="AK537" s="365"/>
      <c r="AL537" s="368"/>
      <c r="AM537" s="655"/>
      <c r="AN537" s="365"/>
      <c r="AO537" s="366"/>
      <c r="AP537" s="369"/>
      <c r="AQ537" s="481"/>
      <c r="AR537" s="380"/>
      <c r="AS537" s="653"/>
      <c r="AT537" s="353"/>
      <c r="AU537" s="382" t="s">
        <v>2869</v>
      </c>
      <c r="AV537" s="657" t="s">
        <v>2869</v>
      </c>
      <c r="AW537" s="382" t="s">
        <v>2869</v>
      </c>
      <c r="AX537" s="658" t="s">
        <v>2869</v>
      </c>
      <c r="AY537" s="393"/>
    </row>
    <row r="538">
      <c r="A538" s="554"/>
      <c r="B538" s="480" t="s">
        <v>2869</v>
      </c>
      <c r="C538" s="433"/>
      <c r="D538" s="434"/>
      <c r="E538" s="384" t="s">
        <v>2869</v>
      </c>
      <c r="F538" s="367"/>
      <c r="G538" s="365"/>
      <c r="H538" s="368"/>
      <c r="I538" s="655"/>
      <c r="J538" s="365"/>
      <c r="K538" s="366"/>
      <c r="L538" s="367"/>
      <c r="M538" s="365"/>
      <c r="N538" s="368"/>
      <c r="O538" s="655"/>
      <c r="P538" s="365"/>
      <c r="Q538" s="366"/>
      <c r="R538" s="367"/>
      <c r="S538" s="365"/>
      <c r="T538" s="368"/>
      <c r="U538" s="655"/>
      <c r="V538" s="365"/>
      <c r="W538" s="366"/>
      <c r="X538" s="364"/>
      <c r="Y538" s="365"/>
      <c r="Z538" s="368"/>
      <c r="AA538" s="655"/>
      <c r="AB538" s="365"/>
      <c r="AC538" s="366"/>
      <c r="AD538" s="364"/>
      <c r="AE538" s="365"/>
      <c r="AF538" s="368"/>
      <c r="AG538" s="655"/>
      <c r="AH538" s="365"/>
      <c r="AI538" s="366"/>
      <c r="AJ538" s="364"/>
      <c r="AK538" s="365"/>
      <c r="AL538" s="368"/>
      <c r="AM538" s="655"/>
      <c r="AN538" s="365"/>
      <c r="AO538" s="366"/>
      <c r="AP538" s="369"/>
      <c r="AQ538" s="481"/>
      <c r="AR538" s="380"/>
      <c r="AS538" s="653"/>
      <c r="AT538" s="353"/>
      <c r="AU538" s="382" t="s">
        <v>2869</v>
      </c>
      <c r="AV538" s="657" t="s">
        <v>2869</v>
      </c>
      <c r="AW538" s="382" t="s">
        <v>2869</v>
      </c>
      <c r="AX538" s="658" t="s">
        <v>2869</v>
      </c>
      <c r="AY538" s="393"/>
    </row>
    <row r="539">
      <c r="A539" s="554"/>
      <c r="B539" s="480" t="s">
        <v>2869</v>
      </c>
      <c r="C539" s="433"/>
      <c r="D539" s="434"/>
      <c r="E539" s="384" t="s">
        <v>2869</v>
      </c>
      <c r="F539" s="367"/>
      <c r="G539" s="365"/>
      <c r="H539" s="368"/>
      <c r="I539" s="655"/>
      <c r="J539" s="365"/>
      <c r="K539" s="366"/>
      <c r="L539" s="367"/>
      <c r="M539" s="365"/>
      <c r="N539" s="368"/>
      <c r="O539" s="655"/>
      <c r="P539" s="365"/>
      <c r="Q539" s="366"/>
      <c r="R539" s="367"/>
      <c r="S539" s="365"/>
      <c r="T539" s="368"/>
      <c r="U539" s="655"/>
      <c r="V539" s="365"/>
      <c r="W539" s="366"/>
      <c r="X539" s="364"/>
      <c r="Y539" s="365"/>
      <c r="Z539" s="368"/>
      <c r="AA539" s="655"/>
      <c r="AB539" s="365"/>
      <c r="AC539" s="366"/>
      <c r="AD539" s="364"/>
      <c r="AE539" s="365"/>
      <c r="AF539" s="368"/>
      <c r="AG539" s="655"/>
      <c r="AH539" s="365"/>
      <c r="AI539" s="366"/>
      <c r="AJ539" s="364"/>
      <c r="AK539" s="365"/>
      <c r="AL539" s="368"/>
      <c r="AM539" s="655"/>
      <c r="AN539" s="365"/>
      <c r="AO539" s="366"/>
      <c r="AP539" s="369"/>
      <c r="AQ539" s="481"/>
      <c r="AR539" s="372"/>
      <c r="AS539" s="653"/>
      <c r="AT539" s="353"/>
      <c r="AU539" s="382" t="s">
        <v>2869</v>
      </c>
      <c r="AV539" s="657" t="s">
        <v>2869</v>
      </c>
      <c r="AW539" s="382" t="s">
        <v>2869</v>
      </c>
      <c r="AX539" s="658" t="s">
        <v>2869</v>
      </c>
      <c r="AY539" s="393"/>
    </row>
    <row r="540">
      <c r="A540" s="554"/>
      <c r="B540" s="480" t="s">
        <v>2869</v>
      </c>
      <c r="C540" s="433"/>
      <c r="D540" s="434"/>
      <c r="E540" s="384" t="s">
        <v>2869</v>
      </c>
      <c r="F540" s="367"/>
      <c r="G540" s="365"/>
      <c r="H540" s="368"/>
      <c r="I540" s="655"/>
      <c r="J540" s="365"/>
      <c r="K540" s="366"/>
      <c r="L540" s="367"/>
      <c r="M540" s="365"/>
      <c r="N540" s="368"/>
      <c r="O540" s="655"/>
      <c r="P540" s="365"/>
      <c r="Q540" s="366"/>
      <c r="R540" s="367"/>
      <c r="S540" s="365"/>
      <c r="T540" s="368"/>
      <c r="U540" s="655"/>
      <c r="V540" s="365"/>
      <c r="W540" s="366"/>
      <c r="X540" s="364"/>
      <c r="Y540" s="365"/>
      <c r="Z540" s="368"/>
      <c r="AA540" s="655"/>
      <c r="AB540" s="365"/>
      <c r="AC540" s="366"/>
      <c r="AD540" s="364"/>
      <c r="AE540" s="365"/>
      <c r="AF540" s="368"/>
      <c r="AG540" s="655"/>
      <c r="AH540" s="365"/>
      <c r="AI540" s="366"/>
      <c r="AJ540" s="364"/>
      <c r="AK540" s="365"/>
      <c r="AL540" s="368"/>
      <c r="AM540" s="655"/>
      <c r="AN540" s="365"/>
      <c r="AO540" s="366"/>
      <c r="AP540" s="369"/>
      <c r="AQ540" s="481"/>
      <c r="AR540" s="380"/>
      <c r="AS540" s="653"/>
      <c r="AT540" s="353"/>
      <c r="AU540" s="382" t="s">
        <v>2869</v>
      </c>
      <c r="AV540" s="657" t="s">
        <v>2869</v>
      </c>
      <c r="AW540" s="382" t="s">
        <v>2869</v>
      </c>
      <c r="AX540" s="658" t="s">
        <v>2869</v>
      </c>
      <c r="AY540" s="393"/>
    </row>
    <row r="541">
      <c r="A541" s="554"/>
      <c r="B541" s="480" t="s">
        <v>2869</v>
      </c>
      <c r="C541" s="433"/>
      <c r="D541" s="434"/>
      <c r="E541" s="384" t="s">
        <v>2869</v>
      </c>
      <c r="F541" s="367"/>
      <c r="G541" s="365"/>
      <c r="H541" s="368"/>
      <c r="I541" s="655"/>
      <c r="J541" s="365"/>
      <c r="K541" s="366"/>
      <c r="L541" s="367"/>
      <c r="M541" s="365"/>
      <c r="N541" s="368"/>
      <c r="O541" s="655"/>
      <c r="P541" s="365"/>
      <c r="Q541" s="366"/>
      <c r="R541" s="367"/>
      <c r="S541" s="365"/>
      <c r="T541" s="368"/>
      <c r="U541" s="655"/>
      <c r="V541" s="365"/>
      <c r="W541" s="366"/>
      <c r="X541" s="364"/>
      <c r="Y541" s="365"/>
      <c r="Z541" s="368"/>
      <c r="AA541" s="655"/>
      <c r="AB541" s="365"/>
      <c r="AC541" s="366"/>
      <c r="AD541" s="364"/>
      <c r="AE541" s="365"/>
      <c r="AF541" s="368"/>
      <c r="AG541" s="655"/>
      <c r="AH541" s="365"/>
      <c r="AI541" s="366"/>
      <c r="AJ541" s="364"/>
      <c r="AK541" s="365"/>
      <c r="AL541" s="368"/>
      <c r="AM541" s="655"/>
      <c r="AN541" s="365"/>
      <c r="AO541" s="366"/>
      <c r="AP541" s="369"/>
      <c r="AQ541" s="506"/>
      <c r="AR541" s="372"/>
      <c r="AS541" s="653"/>
      <c r="AT541" s="353"/>
      <c r="AU541" s="382" t="s">
        <v>2869</v>
      </c>
      <c r="AV541" s="657" t="s">
        <v>2869</v>
      </c>
      <c r="AW541" s="382" t="s">
        <v>2869</v>
      </c>
      <c r="AX541" s="658" t="s">
        <v>2869</v>
      </c>
      <c r="AY541" s="393"/>
    </row>
    <row r="542">
      <c r="A542" s="554"/>
      <c r="B542" s="480" t="s">
        <v>2869</v>
      </c>
      <c r="C542" s="433"/>
      <c r="D542" s="434"/>
      <c r="E542" s="384" t="s">
        <v>2869</v>
      </c>
      <c r="F542" s="367"/>
      <c r="G542" s="365"/>
      <c r="H542" s="368"/>
      <c r="I542" s="655"/>
      <c r="J542" s="365"/>
      <c r="K542" s="366"/>
      <c r="L542" s="367"/>
      <c r="M542" s="365"/>
      <c r="N542" s="368"/>
      <c r="O542" s="655"/>
      <c r="P542" s="365"/>
      <c r="Q542" s="366"/>
      <c r="R542" s="367"/>
      <c r="S542" s="365"/>
      <c r="T542" s="368"/>
      <c r="U542" s="655"/>
      <c r="V542" s="365"/>
      <c r="W542" s="366"/>
      <c r="X542" s="364"/>
      <c r="Y542" s="365"/>
      <c r="Z542" s="368"/>
      <c r="AA542" s="655"/>
      <c r="AB542" s="365"/>
      <c r="AC542" s="366"/>
      <c r="AD542" s="364"/>
      <c r="AE542" s="365"/>
      <c r="AF542" s="368"/>
      <c r="AG542" s="655"/>
      <c r="AH542" s="365"/>
      <c r="AI542" s="366"/>
      <c r="AJ542" s="364"/>
      <c r="AK542" s="365"/>
      <c r="AL542" s="368"/>
      <c r="AM542" s="655"/>
      <c r="AN542" s="365"/>
      <c r="AO542" s="366"/>
      <c r="AP542" s="369"/>
      <c r="AQ542" s="506"/>
      <c r="AR542" s="380"/>
      <c r="AS542" s="653"/>
      <c r="AT542" s="353"/>
      <c r="AU542" s="382" t="s">
        <v>2869</v>
      </c>
      <c r="AV542" s="657" t="s">
        <v>2869</v>
      </c>
      <c r="AW542" s="382" t="s">
        <v>2869</v>
      </c>
      <c r="AX542" s="658" t="s">
        <v>2869</v>
      </c>
      <c r="AY542" s="393"/>
    </row>
    <row r="543">
      <c r="A543" s="554"/>
      <c r="B543" s="480" t="s">
        <v>2869</v>
      </c>
      <c r="C543" s="433"/>
      <c r="D543" s="434"/>
      <c r="E543" s="384" t="s">
        <v>2869</v>
      </c>
      <c r="F543" s="367"/>
      <c r="G543" s="365"/>
      <c r="H543" s="368"/>
      <c r="I543" s="655"/>
      <c r="J543" s="365"/>
      <c r="K543" s="366"/>
      <c r="L543" s="367"/>
      <c r="M543" s="365"/>
      <c r="N543" s="368"/>
      <c r="O543" s="655"/>
      <c r="P543" s="365"/>
      <c r="Q543" s="366"/>
      <c r="R543" s="367"/>
      <c r="S543" s="365"/>
      <c r="T543" s="368"/>
      <c r="U543" s="655"/>
      <c r="V543" s="365"/>
      <c r="W543" s="366"/>
      <c r="X543" s="364"/>
      <c r="Y543" s="365"/>
      <c r="Z543" s="368"/>
      <c r="AA543" s="655"/>
      <c r="AB543" s="365"/>
      <c r="AC543" s="366"/>
      <c r="AD543" s="364"/>
      <c r="AE543" s="365"/>
      <c r="AF543" s="368"/>
      <c r="AG543" s="655"/>
      <c r="AH543" s="365"/>
      <c r="AI543" s="366"/>
      <c r="AJ543" s="364"/>
      <c r="AK543" s="365"/>
      <c r="AL543" s="368"/>
      <c r="AM543" s="655"/>
      <c r="AN543" s="365"/>
      <c r="AO543" s="366"/>
      <c r="AP543" s="369"/>
      <c r="AQ543" s="506"/>
      <c r="AR543" s="380"/>
      <c r="AS543" s="653"/>
      <c r="AT543" s="353"/>
      <c r="AU543" s="382" t="s">
        <v>2869</v>
      </c>
      <c r="AV543" s="657" t="s">
        <v>2869</v>
      </c>
      <c r="AW543" s="382" t="s">
        <v>2869</v>
      </c>
      <c r="AX543" s="658" t="s">
        <v>2869</v>
      </c>
      <c r="AY543" s="393"/>
    </row>
    <row r="544">
      <c r="A544" s="554"/>
      <c r="B544" s="480" t="s">
        <v>2869</v>
      </c>
      <c r="C544" s="433"/>
      <c r="D544" s="434"/>
      <c r="E544" s="384" t="s">
        <v>2869</v>
      </c>
      <c r="F544" s="367"/>
      <c r="G544" s="365"/>
      <c r="H544" s="368"/>
      <c r="I544" s="655"/>
      <c r="J544" s="365"/>
      <c r="K544" s="366"/>
      <c r="L544" s="367"/>
      <c r="M544" s="365"/>
      <c r="N544" s="368"/>
      <c r="O544" s="655"/>
      <c r="P544" s="365"/>
      <c r="Q544" s="366"/>
      <c r="R544" s="367"/>
      <c r="S544" s="365"/>
      <c r="T544" s="368"/>
      <c r="U544" s="655"/>
      <c r="V544" s="365"/>
      <c r="W544" s="366"/>
      <c r="X544" s="364"/>
      <c r="Y544" s="365"/>
      <c r="Z544" s="368"/>
      <c r="AA544" s="655"/>
      <c r="AB544" s="365"/>
      <c r="AC544" s="366"/>
      <c r="AD544" s="364"/>
      <c r="AE544" s="365"/>
      <c r="AF544" s="368"/>
      <c r="AG544" s="655"/>
      <c r="AH544" s="365"/>
      <c r="AI544" s="366"/>
      <c r="AJ544" s="364"/>
      <c r="AK544" s="365"/>
      <c r="AL544" s="368"/>
      <c r="AM544" s="655"/>
      <c r="AN544" s="365"/>
      <c r="AO544" s="366"/>
      <c r="AP544" s="369"/>
      <c r="AQ544" s="506"/>
      <c r="AR544" s="380"/>
      <c r="AS544" s="653"/>
      <c r="AT544" s="353"/>
      <c r="AU544" s="382" t="s">
        <v>2869</v>
      </c>
      <c r="AV544" s="657" t="s">
        <v>2869</v>
      </c>
      <c r="AW544" s="382" t="s">
        <v>2869</v>
      </c>
      <c r="AX544" s="658" t="s">
        <v>2869</v>
      </c>
      <c r="AY544" s="393"/>
    </row>
    <row r="545">
      <c r="A545" s="554"/>
      <c r="B545" s="480" t="s">
        <v>2869</v>
      </c>
      <c r="C545" s="433"/>
      <c r="D545" s="434"/>
      <c r="E545" s="384" t="s">
        <v>2869</v>
      </c>
      <c r="F545" s="367"/>
      <c r="G545" s="365"/>
      <c r="H545" s="368"/>
      <c r="I545" s="655"/>
      <c r="J545" s="365"/>
      <c r="K545" s="366"/>
      <c r="L545" s="367"/>
      <c r="M545" s="365"/>
      <c r="N545" s="368"/>
      <c r="O545" s="655"/>
      <c r="P545" s="365"/>
      <c r="Q545" s="366"/>
      <c r="R545" s="367"/>
      <c r="S545" s="365"/>
      <c r="T545" s="368"/>
      <c r="U545" s="655"/>
      <c r="V545" s="365"/>
      <c r="W545" s="366"/>
      <c r="X545" s="364"/>
      <c r="Y545" s="365"/>
      <c r="Z545" s="368"/>
      <c r="AA545" s="655"/>
      <c r="AB545" s="365"/>
      <c r="AC545" s="366"/>
      <c r="AD545" s="364"/>
      <c r="AE545" s="365"/>
      <c r="AF545" s="368"/>
      <c r="AG545" s="655"/>
      <c r="AH545" s="365"/>
      <c r="AI545" s="366"/>
      <c r="AJ545" s="364"/>
      <c r="AK545" s="365"/>
      <c r="AL545" s="368"/>
      <c r="AM545" s="655"/>
      <c r="AN545" s="365"/>
      <c r="AO545" s="366"/>
      <c r="AP545" s="369"/>
      <c r="AQ545" s="506"/>
      <c r="AR545" s="372"/>
      <c r="AS545" s="653"/>
      <c r="AT545" s="353"/>
      <c r="AU545" s="382" t="s">
        <v>2869</v>
      </c>
      <c r="AV545" s="657" t="s">
        <v>2869</v>
      </c>
      <c r="AW545" s="382" t="s">
        <v>2869</v>
      </c>
      <c r="AX545" s="658" t="s">
        <v>2869</v>
      </c>
      <c r="AY545" s="393"/>
    </row>
    <row r="546">
      <c r="A546" s="554"/>
      <c r="B546" s="480" t="s">
        <v>2869</v>
      </c>
      <c r="C546" s="433"/>
      <c r="D546" s="434"/>
      <c r="E546" s="384" t="s">
        <v>2869</v>
      </c>
      <c r="F546" s="367"/>
      <c r="G546" s="365"/>
      <c r="H546" s="368"/>
      <c r="I546" s="655"/>
      <c r="J546" s="365"/>
      <c r="K546" s="366"/>
      <c r="L546" s="367"/>
      <c r="M546" s="365"/>
      <c r="N546" s="368"/>
      <c r="O546" s="655"/>
      <c r="P546" s="365"/>
      <c r="Q546" s="366"/>
      <c r="R546" s="367"/>
      <c r="S546" s="365"/>
      <c r="T546" s="368"/>
      <c r="U546" s="655"/>
      <c r="V546" s="365"/>
      <c r="W546" s="366"/>
      <c r="X546" s="364"/>
      <c r="Y546" s="365"/>
      <c r="Z546" s="368"/>
      <c r="AA546" s="655"/>
      <c r="AB546" s="365"/>
      <c r="AC546" s="366"/>
      <c r="AD546" s="364"/>
      <c r="AE546" s="365"/>
      <c r="AF546" s="368"/>
      <c r="AG546" s="655"/>
      <c r="AH546" s="365"/>
      <c r="AI546" s="366"/>
      <c r="AJ546" s="364"/>
      <c r="AK546" s="365"/>
      <c r="AL546" s="368"/>
      <c r="AM546" s="655"/>
      <c r="AN546" s="365"/>
      <c r="AO546" s="366"/>
      <c r="AP546" s="369"/>
      <c r="AQ546" s="506"/>
      <c r="AR546" s="372"/>
      <c r="AS546" s="653"/>
      <c r="AT546" s="353"/>
      <c r="AU546" s="382" t="s">
        <v>2869</v>
      </c>
      <c r="AV546" s="657" t="s">
        <v>2869</v>
      </c>
      <c r="AW546" s="382" t="s">
        <v>2869</v>
      </c>
      <c r="AX546" s="658" t="s">
        <v>2869</v>
      </c>
      <c r="AY546" s="359"/>
    </row>
    <row r="547">
      <c r="A547" s="554"/>
      <c r="B547" s="480" t="s">
        <v>2869</v>
      </c>
      <c r="C547" s="433"/>
      <c r="D547" s="434"/>
      <c r="E547" s="384" t="s">
        <v>2869</v>
      </c>
      <c r="F547" s="367"/>
      <c r="G547" s="365"/>
      <c r="H547" s="368"/>
      <c r="I547" s="655"/>
      <c r="J547" s="365"/>
      <c r="K547" s="366"/>
      <c r="L547" s="367"/>
      <c r="M547" s="365"/>
      <c r="N547" s="368"/>
      <c r="O547" s="655"/>
      <c r="P547" s="365"/>
      <c r="Q547" s="366"/>
      <c r="R547" s="367"/>
      <c r="S547" s="365"/>
      <c r="T547" s="368"/>
      <c r="U547" s="655"/>
      <c r="V547" s="365"/>
      <c r="W547" s="366"/>
      <c r="X547" s="364"/>
      <c r="Y547" s="365"/>
      <c r="Z547" s="368"/>
      <c r="AA547" s="655"/>
      <c r="AB547" s="365"/>
      <c r="AC547" s="366"/>
      <c r="AD547" s="364"/>
      <c r="AE547" s="365"/>
      <c r="AF547" s="368"/>
      <c r="AG547" s="655"/>
      <c r="AH547" s="365"/>
      <c r="AI547" s="366"/>
      <c r="AJ547" s="364"/>
      <c r="AK547" s="365"/>
      <c r="AL547" s="368"/>
      <c r="AM547" s="655"/>
      <c r="AN547" s="365"/>
      <c r="AO547" s="366"/>
      <c r="AP547" s="369"/>
      <c r="AQ547" s="506"/>
      <c r="AR547" s="372"/>
      <c r="AS547" s="653"/>
      <c r="AT547" s="353"/>
      <c r="AU547" s="382" t="s">
        <v>2869</v>
      </c>
      <c r="AV547" s="657" t="s">
        <v>2869</v>
      </c>
      <c r="AW547" s="382" t="s">
        <v>2869</v>
      </c>
      <c r="AX547" s="658" t="s">
        <v>2869</v>
      </c>
      <c r="AY547" s="359"/>
    </row>
    <row r="548">
      <c r="A548" s="554"/>
      <c r="B548" s="480" t="s">
        <v>2869</v>
      </c>
      <c r="C548" s="433"/>
      <c r="D548" s="434"/>
      <c r="E548" s="384" t="s">
        <v>2869</v>
      </c>
      <c r="F548" s="367"/>
      <c r="G548" s="365"/>
      <c r="H548" s="368"/>
      <c r="I548" s="655"/>
      <c r="J548" s="365"/>
      <c r="K548" s="366"/>
      <c r="L548" s="367"/>
      <c r="M548" s="365"/>
      <c r="N548" s="368"/>
      <c r="O548" s="655"/>
      <c r="P548" s="365"/>
      <c r="Q548" s="366"/>
      <c r="R548" s="367"/>
      <c r="S548" s="365"/>
      <c r="T548" s="368"/>
      <c r="U548" s="655"/>
      <c r="V548" s="365"/>
      <c r="W548" s="366"/>
      <c r="X548" s="364"/>
      <c r="Y548" s="365"/>
      <c r="Z548" s="368"/>
      <c r="AA548" s="655"/>
      <c r="AB548" s="365"/>
      <c r="AC548" s="366"/>
      <c r="AD548" s="364"/>
      <c r="AE548" s="365"/>
      <c r="AF548" s="368"/>
      <c r="AG548" s="655"/>
      <c r="AH548" s="365"/>
      <c r="AI548" s="366"/>
      <c r="AJ548" s="364"/>
      <c r="AK548" s="365"/>
      <c r="AL548" s="368"/>
      <c r="AM548" s="655"/>
      <c r="AN548" s="365"/>
      <c r="AO548" s="366"/>
      <c r="AP548" s="369"/>
      <c r="AQ548" s="506"/>
      <c r="AR548" s="372"/>
      <c r="AS548" s="653"/>
      <c r="AT548" s="353"/>
      <c r="AU548" s="382" t="s">
        <v>2869</v>
      </c>
      <c r="AV548" s="657" t="s">
        <v>2869</v>
      </c>
      <c r="AW548" s="382" t="s">
        <v>2869</v>
      </c>
      <c r="AX548" s="658" t="s">
        <v>2869</v>
      </c>
      <c r="AY548" s="359"/>
    </row>
    <row r="549">
      <c r="A549" s="554"/>
      <c r="B549" s="480" t="s">
        <v>2869</v>
      </c>
      <c r="C549" s="433"/>
      <c r="D549" s="434"/>
      <c r="E549" s="384" t="s">
        <v>2869</v>
      </c>
      <c r="F549" s="367"/>
      <c r="G549" s="365"/>
      <c r="H549" s="368"/>
      <c r="I549" s="655"/>
      <c r="J549" s="365"/>
      <c r="K549" s="366"/>
      <c r="L549" s="367"/>
      <c r="M549" s="365"/>
      <c r="N549" s="368"/>
      <c r="O549" s="655"/>
      <c r="P549" s="365"/>
      <c r="Q549" s="366"/>
      <c r="R549" s="367"/>
      <c r="S549" s="365"/>
      <c r="T549" s="368"/>
      <c r="U549" s="655"/>
      <c r="V549" s="365"/>
      <c r="W549" s="366"/>
      <c r="X549" s="364"/>
      <c r="Y549" s="365"/>
      <c r="Z549" s="368"/>
      <c r="AA549" s="655"/>
      <c r="AB549" s="365"/>
      <c r="AC549" s="366"/>
      <c r="AD549" s="364"/>
      <c r="AE549" s="365"/>
      <c r="AF549" s="368"/>
      <c r="AG549" s="655"/>
      <c r="AH549" s="365"/>
      <c r="AI549" s="366"/>
      <c r="AJ549" s="364"/>
      <c r="AK549" s="365"/>
      <c r="AL549" s="368"/>
      <c r="AM549" s="655"/>
      <c r="AN549" s="365"/>
      <c r="AO549" s="366"/>
      <c r="AP549" s="369"/>
      <c r="AQ549" s="506"/>
      <c r="AR549" s="380"/>
      <c r="AS549" s="653"/>
      <c r="AT549" s="353"/>
      <c r="AU549" s="382" t="s">
        <v>2869</v>
      </c>
      <c r="AV549" s="657" t="s">
        <v>2869</v>
      </c>
      <c r="AW549" s="382" t="s">
        <v>2869</v>
      </c>
      <c r="AX549" s="658" t="s">
        <v>2869</v>
      </c>
      <c r="AY549" s="393"/>
    </row>
    <row r="550">
      <c r="A550" s="554"/>
      <c r="B550" s="480" t="s">
        <v>2869</v>
      </c>
      <c r="C550" s="433"/>
      <c r="D550" s="434"/>
      <c r="E550" s="384" t="s">
        <v>2869</v>
      </c>
      <c r="F550" s="367"/>
      <c r="G550" s="365"/>
      <c r="H550" s="368"/>
      <c r="I550" s="655"/>
      <c r="J550" s="365"/>
      <c r="K550" s="366"/>
      <c r="L550" s="367"/>
      <c r="M550" s="365"/>
      <c r="N550" s="368"/>
      <c r="O550" s="655"/>
      <c r="P550" s="365"/>
      <c r="Q550" s="366"/>
      <c r="R550" s="367"/>
      <c r="S550" s="365"/>
      <c r="T550" s="368"/>
      <c r="U550" s="655"/>
      <c r="V550" s="365"/>
      <c r="W550" s="366"/>
      <c r="X550" s="364"/>
      <c r="Y550" s="365"/>
      <c r="Z550" s="368"/>
      <c r="AA550" s="655"/>
      <c r="AB550" s="365"/>
      <c r="AC550" s="366"/>
      <c r="AD550" s="364"/>
      <c r="AE550" s="365"/>
      <c r="AF550" s="368"/>
      <c r="AG550" s="655"/>
      <c r="AH550" s="365"/>
      <c r="AI550" s="366"/>
      <c r="AJ550" s="364"/>
      <c r="AK550" s="365"/>
      <c r="AL550" s="368"/>
      <c r="AM550" s="655"/>
      <c r="AN550" s="365"/>
      <c r="AO550" s="366"/>
      <c r="AP550" s="369"/>
      <c r="AQ550" s="506"/>
      <c r="AR550" s="372"/>
      <c r="AS550" s="653"/>
      <c r="AT550" s="353"/>
      <c r="AU550" s="382" t="s">
        <v>2869</v>
      </c>
      <c r="AV550" s="657" t="s">
        <v>2869</v>
      </c>
      <c r="AW550" s="382" t="s">
        <v>2869</v>
      </c>
      <c r="AX550" s="658" t="s">
        <v>2869</v>
      </c>
      <c r="AY550" s="359"/>
    </row>
    <row r="551">
      <c r="A551" s="554"/>
      <c r="B551" s="480" t="s">
        <v>2869</v>
      </c>
      <c r="C551" s="433"/>
      <c r="D551" s="434"/>
      <c r="E551" s="384" t="s">
        <v>2869</v>
      </c>
      <c r="F551" s="367"/>
      <c r="G551" s="365"/>
      <c r="H551" s="368"/>
      <c r="I551" s="655"/>
      <c r="J551" s="365"/>
      <c r="K551" s="366"/>
      <c r="L551" s="367"/>
      <c r="M551" s="365"/>
      <c r="N551" s="368"/>
      <c r="O551" s="655"/>
      <c r="P551" s="365"/>
      <c r="Q551" s="366"/>
      <c r="R551" s="367"/>
      <c r="S551" s="365"/>
      <c r="T551" s="368"/>
      <c r="U551" s="655"/>
      <c r="V551" s="365"/>
      <c r="W551" s="366"/>
      <c r="X551" s="364"/>
      <c r="Y551" s="365"/>
      <c r="Z551" s="368"/>
      <c r="AA551" s="655"/>
      <c r="AB551" s="365"/>
      <c r="AC551" s="366"/>
      <c r="AD551" s="364"/>
      <c r="AE551" s="365"/>
      <c r="AF551" s="368"/>
      <c r="AG551" s="655"/>
      <c r="AH551" s="365"/>
      <c r="AI551" s="366"/>
      <c r="AJ551" s="364"/>
      <c r="AK551" s="365"/>
      <c r="AL551" s="368"/>
      <c r="AM551" s="655"/>
      <c r="AN551" s="365"/>
      <c r="AO551" s="366"/>
      <c r="AP551" s="369"/>
      <c r="AQ551" s="506"/>
      <c r="AR551" s="372"/>
      <c r="AS551" s="653"/>
      <c r="AT551" s="353"/>
      <c r="AU551" s="382" t="s">
        <v>2869</v>
      </c>
      <c r="AV551" s="657" t="s">
        <v>2869</v>
      </c>
      <c r="AW551" s="382" t="s">
        <v>2869</v>
      </c>
      <c r="AX551" s="658" t="s">
        <v>2869</v>
      </c>
      <c r="AY551" s="393"/>
    </row>
    <row r="552">
      <c r="A552" s="554"/>
      <c r="B552" s="480" t="s">
        <v>2869</v>
      </c>
      <c r="C552" s="433"/>
      <c r="D552" s="434"/>
      <c r="E552" s="384" t="s">
        <v>2869</v>
      </c>
      <c r="F552" s="367"/>
      <c r="G552" s="365"/>
      <c r="H552" s="368"/>
      <c r="I552" s="655"/>
      <c r="J552" s="365"/>
      <c r="K552" s="366"/>
      <c r="L552" s="367"/>
      <c r="M552" s="365"/>
      <c r="N552" s="368"/>
      <c r="O552" s="655"/>
      <c r="P552" s="365"/>
      <c r="Q552" s="366"/>
      <c r="R552" s="367"/>
      <c r="S552" s="365"/>
      <c r="T552" s="368"/>
      <c r="U552" s="655"/>
      <c r="V552" s="365"/>
      <c r="W552" s="366"/>
      <c r="X552" s="364"/>
      <c r="Y552" s="365"/>
      <c r="Z552" s="368"/>
      <c r="AA552" s="655"/>
      <c r="AB552" s="365"/>
      <c r="AC552" s="366"/>
      <c r="AD552" s="364"/>
      <c r="AE552" s="365"/>
      <c r="AF552" s="368"/>
      <c r="AG552" s="655"/>
      <c r="AH552" s="365"/>
      <c r="AI552" s="366"/>
      <c r="AJ552" s="364"/>
      <c r="AK552" s="365"/>
      <c r="AL552" s="368"/>
      <c r="AM552" s="655"/>
      <c r="AN552" s="365"/>
      <c r="AO552" s="366"/>
      <c r="AP552" s="369"/>
      <c r="AQ552" s="506"/>
      <c r="AR552" s="380"/>
      <c r="AS552" s="653"/>
      <c r="AT552" s="353"/>
      <c r="AU552" s="382" t="s">
        <v>2869</v>
      </c>
      <c r="AV552" s="657" t="s">
        <v>2869</v>
      </c>
      <c r="AW552" s="382" t="s">
        <v>2869</v>
      </c>
      <c r="AX552" s="658" t="s">
        <v>2869</v>
      </c>
      <c r="AY552" s="393"/>
    </row>
    <row r="553">
      <c r="A553" s="554"/>
      <c r="B553" s="480" t="s">
        <v>2869</v>
      </c>
      <c r="C553" s="433"/>
      <c r="D553" s="434"/>
      <c r="E553" s="384" t="s">
        <v>2869</v>
      </c>
      <c r="F553" s="367"/>
      <c r="G553" s="365"/>
      <c r="H553" s="368"/>
      <c r="I553" s="655"/>
      <c r="J553" s="365"/>
      <c r="K553" s="366"/>
      <c r="L553" s="367"/>
      <c r="M553" s="365"/>
      <c r="N553" s="368"/>
      <c r="O553" s="655"/>
      <c r="P553" s="365"/>
      <c r="Q553" s="366"/>
      <c r="R553" s="367"/>
      <c r="S553" s="365"/>
      <c r="T553" s="368"/>
      <c r="U553" s="655"/>
      <c r="V553" s="365"/>
      <c r="W553" s="366"/>
      <c r="X553" s="364"/>
      <c r="Y553" s="365"/>
      <c r="Z553" s="368"/>
      <c r="AA553" s="655"/>
      <c r="AB553" s="365"/>
      <c r="AC553" s="366"/>
      <c r="AD553" s="364"/>
      <c r="AE553" s="365"/>
      <c r="AF553" s="368"/>
      <c r="AG553" s="655"/>
      <c r="AH553" s="365"/>
      <c r="AI553" s="366"/>
      <c r="AJ553" s="364"/>
      <c r="AK553" s="365"/>
      <c r="AL553" s="368"/>
      <c r="AM553" s="655"/>
      <c r="AN553" s="365"/>
      <c r="AO553" s="366"/>
      <c r="AP553" s="369"/>
      <c r="AQ553" s="506"/>
      <c r="AR553" s="380"/>
      <c r="AS553" s="653"/>
      <c r="AT553" s="353"/>
      <c r="AU553" s="382" t="s">
        <v>2869</v>
      </c>
      <c r="AV553" s="657" t="s">
        <v>2869</v>
      </c>
      <c r="AW553" s="382" t="s">
        <v>2869</v>
      </c>
      <c r="AX553" s="658" t="s">
        <v>2869</v>
      </c>
      <c r="AY553" s="393"/>
    </row>
    <row r="554">
      <c r="A554" s="554"/>
      <c r="B554" s="480" t="s">
        <v>2869</v>
      </c>
      <c r="C554" s="433"/>
      <c r="D554" s="434"/>
      <c r="E554" s="384" t="s">
        <v>2869</v>
      </c>
      <c r="F554" s="367"/>
      <c r="G554" s="365"/>
      <c r="H554" s="368"/>
      <c r="I554" s="655"/>
      <c r="J554" s="365"/>
      <c r="K554" s="366"/>
      <c r="L554" s="367"/>
      <c r="M554" s="365"/>
      <c r="N554" s="368"/>
      <c r="O554" s="655"/>
      <c r="P554" s="365"/>
      <c r="Q554" s="366"/>
      <c r="R554" s="367"/>
      <c r="S554" s="365"/>
      <c r="T554" s="368"/>
      <c r="U554" s="655"/>
      <c r="V554" s="365"/>
      <c r="W554" s="366"/>
      <c r="X554" s="364"/>
      <c r="Y554" s="365"/>
      <c r="Z554" s="368"/>
      <c r="AA554" s="655"/>
      <c r="AB554" s="365"/>
      <c r="AC554" s="366"/>
      <c r="AD554" s="364"/>
      <c r="AE554" s="365"/>
      <c r="AF554" s="368"/>
      <c r="AG554" s="655"/>
      <c r="AH554" s="365"/>
      <c r="AI554" s="366"/>
      <c r="AJ554" s="364"/>
      <c r="AK554" s="365"/>
      <c r="AL554" s="368"/>
      <c r="AM554" s="655"/>
      <c r="AN554" s="365"/>
      <c r="AO554" s="366"/>
      <c r="AP554" s="369"/>
      <c r="AQ554" s="506"/>
      <c r="AR554" s="372"/>
      <c r="AS554" s="653"/>
      <c r="AT554" s="353"/>
      <c r="AU554" s="382" t="s">
        <v>2869</v>
      </c>
      <c r="AV554" s="657" t="s">
        <v>2869</v>
      </c>
      <c r="AW554" s="382" t="s">
        <v>2869</v>
      </c>
      <c r="AX554" s="658" t="s">
        <v>2869</v>
      </c>
      <c r="AY554" s="393"/>
    </row>
    <row r="555">
      <c r="A555" s="554"/>
      <c r="B555" s="480" t="s">
        <v>2869</v>
      </c>
      <c r="C555" s="433"/>
      <c r="D555" s="434"/>
      <c r="E555" s="384" t="s">
        <v>2869</v>
      </c>
      <c r="F555" s="367"/>
      <c r="G555" s="365"/>
      <c r="H555" s="368"/>
      <c r="I555" s="655"/>
      <c r="J555" s="365"/>
      <c r="K555" s="366"/>
      <c r="L555" s="367"/>
      <c r="M555" s="365"/>
      <c r="N555" s="368"/>
      <c r="O555" s="655"/>
      <c r="P555" s="365"/>
      <c r="Q555" s="366"/>
      <c r="R555" s="367"/>
      <c r="S555" s="365"/>
      <c r="T555" s="368"/>
      <c r="U555" s="655"/>
      <c r="V555" s="365"/>
      <c r="W555" s="366"/>
      <c r="X555" s="364"/>
      <c r="Y555" s="365"/>
      <c r="Z555" s="368"/>
      <c r="AA555" s="655"/>
      <c r="AB555" s="365"/>
      <c r="AC555" s="366"/>
      <c r="AD555" s="364"/>
      <c r="AE555" s="365"/>
      <c r="AF555" s="368"/>
      <c r="AG555" s="655"/>
      <c r="AH555" s="365"/>
      <c r="AI555" s="366"/>
      <c r="AJ555" s="364"/>
      <c r="AK555" s="365"/>
      <c r="AL555" s="368"/>
      <c r="AM555" s="655"/>
      <c r="AN555" s="365"/>
      <c r="AO555" s="366"/>
      <c r="AP555" s="369"/>
      <c r="AQ555" s="506"/>
      <c r="AR555" s="372"/>
      <c r="AS555" s="653"/>
      <c r="AT555" s="353"/>
      <c r="AU555" s="382" t="s">
        <v>2869</v>
      </c>
      <c r="AV555" s="657" t="s">
        <v>2869</v>
      </c>
      <c r="AW555" s="382" t="s">
        <v>2869</v>
      </c>
      <c r="AX555" s="658" t="s">
        <v>2869</v>
      </c>
      <c r="AY555" s="393"/>
    </row>
    <row r="556">
      <c r="A556" s="554"/>
      <c r="B556" s="480" t="s">
        <v>2869</v>
      </c>
      <c r="C556" s="433"/>
      <c r="D556" s="434"/>
      <c r="E556" s="384" t="s">
        <v>2869</v>
      </c>
      <c r="F556" s="367"/>
      <c r="G556" s="365"/>
      <c r="H556" s="368"/>
      <c r="I556" s="655"/>
      <c r="J556" s="365"/>
      <c r="K556" s="366"/>
      <c r="L556" s="367"/>
      <c r="M556" s="365"/>
      <c r="N556" s="368"/>
      <c r="O556" s="655"/>
      <c r="P556" s="365"/>
      <c r="Q556" s="366"/>
      <c r="R556" s="367"/>
      <c r="S556" s="365"/>
      <c r="T556" s="368"/>
      <c r="U556" s="655"/>
      <c r="V556" s="365"/>
      <c r="W556" s="366"/>
      <c r="X556" s="364"/>
      <c r="Y556" s="365"/>
      <c r="Z556" s="368"/>
      <c r="AA556" s="655"/>
      <c r="AB556" s="365"/>
      <c r="AC556" s="366"/>
      <c r="AD556" s="364"/>
      <c r="AE556" s="365"/>
      <c r="AF556" s="368"/>
      <c r="AG556" s="655"/>
      <c r="AH556" s="365"/>
      <c r="AI556" s="366"/>
      <c r="AJ556" s="364"/>
      <c r="AK556" s="365"/>
      <c r="AL556" s="368"/>
      <c r="AM556" s="655"/>
      <c r="AN556" s="365"/>
      <c r="AO556" s="366"/>
      <c r="AP556" s="369"/>
      <c r="AQ556" s="506"/>
      <c r="AR556" s="380"/>
      <c r="AS556" s="653"/>
      <c r="AT556" s="353"/>
      <c r="AU556" s="382" t="s">
        <v>2869</v>
      </c>
      <c r="AV556" s="657" t="s">
        <v>2869</v>
      </c>
      <c r="AW556" s="382" t="s">
        <v>2869</v>
      </c>
      <c r="AX556" s="658" t="s">
        <v>2869</v>
      </c>
      <c r="AY556" s="393"/>
    </row>
    <row r="557">
      <c r="A557" s="554"/>
      <c r="B557" s="480" t="s">
        <v>2869</v>
      </c>
      <c r="C557" s="433"/>
      <c r="D557" s="434"/>
      <c r="E557" s="384" t="s">
        <v>2869</v>
      </c>
      <c r="F557" s="367"/>
      <c r="G557" s="365"/>
      <c r="H557" s="368"/>
      <c r="I557" s="655"/>
      <c r="J557" s="365"/>
      <c r="K557" s="366"/>
      <c r="L557" s="367"/>
      <c r="M557" s="365"/>
      <c r="N557" s="368"/>
      <c r="O557" s="655"/>
      <c r="P557" s="365"/>
      <c r="Q557" s="366"/>
      <c r="R557" s="367"/>
      <c r="S557" s="365"/>
      <c r="T557" s="368"/>
      <c r="U557" s="655"/>
      <c r="V557" s="365"/>
      <c r="W557" s="366"/>
      <c r="X557" s="364"/>
      <c r="Y557" s="365"/>
      <c r="Z557" s="368"/>
      <c r="AA557" s="655"/>
      <c r="AB557" s="365"/>
      <c r="AC557" s="366"/>
      <c r="AD557" s="364"/>
      <c r="AE557" s="365"/>
      <c r="AF557" s="368"/>
      <c r="AG557" s="655"/>
      <c r="AH557" s="365"/>
      <c r="AI557" s="366"/>
      <c r="AJ557" s="364"/>
      <c r="AK557" s="365"/>
      <c r="AL557" s="368"/>
      <c r="AM557" s="655"/>
      <c r="AN557" s="365"/>
      <c r="AO557" s="366"/>
      <c r="AP557" s="369"/>
      <c r="AQ557" s="506"/>
      <c r="AR557" s="372"/>
      <c r="AS557" s="653"/>
      <c r="AT557" s="353"/>
      <c r="AU557" s="382" t="s">
        <v>2869</v>
      </c>
      <c r="AV557" s="657" t="s">
        <v>2869</v>
      </c>
      <c r="AW557" s="382" t="s">
        <v>2869</v>
      </c>
      <c r="AX557" s="658" t="s">
        <v>2869</v>
      </c>
      <c r="AY557" s="393"/>
    </row>
    <row r="558">
      <c r="A558" s="554"/>
      <c r="B558" s="480" t="s">
        <v>2869</v>
      </c>
      <c r="C558" s="433"/>
      <c r="D558" s="434"/>
      <c r="E558" s="384" t="s">
        <v>2869</v>
      </c>
      <c r="F558" s="367"/>
      <c r="G558" s="365"/>
      <c r="H558" s="368"/>
      <c r="I558" s="655"/>
      <c r="J558" s="365"/>
      <c r="K558" s="366"/>
      <c r="L558" s="367"/>
      <c r="M558" s="365"/>
      <c r="N558" s="368"/>
      <c r="O558" s="655"/>
      <c r="P558" s="365"/>
      <c r="Q558" s="366"/>
      <c r="R558" s="367"/>
      <c r="S558" s="365"/>
      <c r="T558" s="368"/>
      <c r="U558" s="655"/>
      <c r="V558" s="365"/>
      <c r="W558" s="366"/>
      <c r="X558" s="364"/>
      <c r="Y558" s="365"/>
      <c r="Z558" s="368"/>
      <c r="AA558" s="655"/>
      <c r="AB558" s="365"/>
      <c r="AC558" s="366"/>
      <c r="AD558" s="364"/>
      <c r="AE558" s="365"/>
      <c r="AF558" s="368"/>
      <c r="AG558" s="655"/>
      <c r="AH558" s="365"/>
      <c r="AI558" s="366"/>
      <c r="AJ558" s="364"/>
      <c r="AK558" s="365"/>
      <c r="AL558" s="368"/>
      <c r="AM558" s="655"/>
      <c r="AN558" s="365"/>
      <c r="AO558" s="366"/>
      <c r="AP558" s="369"/>
      <c r="AQ558" s="506"/>
      <c r="AR558" s="372"/>
      <c r="AS558" s="653"/>
      <c r="AT558" s="353"/>
      <c r="AU558" s="382" t="s">
        <v>2869</v>
      </c>
      <c r="AV558" s="657" t="s">
        <v>2869</v>
      </c>
      <c r="AW558" s="382" t="s">
        <v>2869</v>
      </c>
      <c r="AX558" s="658" t="s">
        <v>2869</v>
      </c>
      <c r="AY558" s="359"/>
    </row>
    <row r="559">
      <c r="A559" s="554"/>
      <c r="B559" s="480" t="s">
        <v>2869</v>
      </c>
      <c r="C559" s="433"/>
      <c r="D559" s="434"/>
      <c r="E559" s="384" t="s">
        <v>2869</v>
      </c>
      <c r="F559" s="367"/>
      <c r="G559" s="365"/>
      <c r="H559" s="368"/>
      <c r="I559" s="655"/>
      <c r="J559" s="365"/>
      <c r="K559" s="366"/>
      <c r="L559" s="367"/>
      <c r="M559" s="365"/>
      <c r="N559" s="368"/>
      <c r="O559" s="655"/>
      <c r="P559" s="365"/>
      <c r="Q559" s="366"/>
      <c r="R559" s="367"/>
      <c r="S559" s="365"/>
      <c r="T559" s="368"/>
      <c r="U559" s="655"/>
      <c r="V559" s="365"/>
      <c r="W559" s="366"/>
      <c r="X559" s="364"/>
      <c r="Y559" s="365"/>
      <c r="Z559" s="368"/>
      <c r="AA559" s="655"/>
      <c r="AB559" s="365"/>
      <c r="AC559" s="366"/>
      <c r="AD559" s="364"/>
      <c r="AE559" s="365"/>
      <c r="AF559" s="368"/>
      <c r="AG559" s="655"/>
      <c r="AH559" s="365"/>
      <c r="AI559" s="366"/>
      <c r="AJ559" s="364"/>
      <c r="AK559" s="365"/>
      <c r="AL559" s="368"/>
      <c r="AM559" s="655"/>
      <c r="AN559" s="365"/>
      <c r="AO559" s="366"/>
      <c r="AP559" s="369"/>
      <c r="AQ559" s="506"/>
      <c r="AR559" s="372"/>
      <c r="AS559" s="653"/>
      <c r="AT559" s="353"/>
      <c r="AU559" s="382" t="s">
        <v>2869</v>
      </c>
      <c r="AV559" s="657" t="s">
        <v>2869</v>
      </c>
      <c r="AW559" s="382" t="s">
        <v>2869</v>
      </c>
      <c r="AX559" s="658" t="s">
        <v>2869</v>
      </c>
      <c r="AY559" s="359"/>
    </row>
    <row r="560">
      <c r="A560" s="554"/>
      <c r="B560" s="480" t="s">
        <v>2869</v>
      </c>
      <c r="C560" s="433"/>
      <c r="D560" s="434"/>
      <c r="E560" s="384" t="s">
        <v>2869</v>
      </c>
      <c r="F560" s="367"/>
      <c r="G560" s="365"/>
      <c r="H560" s="368"/>
      <c r="I560" s="655"/>
      <c r="J560" s="365"/>
      <c r="K560" s="366"/>
      <c r="L560" s="367"/>
      <c r="M560" s="365"/>
      <c r="N560" s="368"/>
      <c r="O560" s="655"/>
      <c r="P560" s="365"/>
      <c r="Q560" s="366"/>
      <c r="R560" s="367"/>
      <c r="S560" s="365"/>
      <c r="T560" s="368"/>
      <c r="U560" s="655"/>
      <c r="V560" s="365"/>
      <c r="W560" s="366"/>
      <c r="X560" s="364"/>
      <c r="Y560" s="365"/>
      <c r="Z560" s="368"/>
      <c r="AA560" s="655"/>
      <c r="AB560" s="365"/>
      <c r="AC560" s="366"/>
      <c r="AD560" s="364"/>
      <c r="AE560" s="365"/>
      <c r="AF560" s="368"/>
      <c r="AG560" s="655"/>
      <c r="AH560" s="365"/>
      <c r="AI560" s="366"/>
      <c r="AJ560" s="364"/>
      <c r="AK560" s="365"/>
      <c r="AL560" s="368"/>
      <c r="AM560" s="655"/>
      <c r="AN560" s="365"/>
      <c r="AO560" s="366"/>
      <c r="AP560" s="369"/>
      <c r="AQ560" s="506"/>
      <c r="AR560" s="372"/>
      <c r="AS560" s="653"/>
      <c r="AT560" s="353"/>
      <c r="AU560" s="382" t="s">
        <v>2869</v>
      </c>
      <c r="AV560" s="657" t="s">
        <v>2869</v>
      </c>
      <c r="AW560" s="382" t="s">
        <v>2869</v>
      </c>
      <c r="AX560" s="658" t="s">
        <v>2869</v>
      </c>
      <c r="AY560" s="359"/>
    </row>
    <row r="561">
      <c r="A561" s="554"/>
      <c r="B561" s="480" t="s">
        <v>2869</v>
      </c>
      <c r="C561" s="433"/>
      <c r="D561" s="434"/>
      <c r="E561" s="384" t="s">
        <v>2869</v>
      </c>
      <c r="F561" s="367"/>
      <c r="G561" s="365"/>
      <c r="H561" s="368"/>
      <c r="I561" s="655"/>
      <c r="J561" s="365"/>
      <c r="K561" s="366"/>
      <c r="L561" s="367"/>
      <c r="M561" s="365"/>
      <c r="N561" s="368"/>
      <c r="O561" s="655"/>
      <c r="P561" s="365"/>
      <c r="Q561" s="366"/>
      <c r="R561" s="367"/>
      <c r="S561" s="365"/>
      <c r="T561" s="368"/>
      <c r="U561" s="655"/>
      <c r="V561" s="365"/>
      <c r="W561" s="366"/>
      <c r="X561" s="364"/>
      <c r="Y561" s="365"/>
      <c r="Z561" s="368"/>
      <c r="AA561" s="655"/>
      <c r="AB561" s="365"/>
      <c r="AC561" s="366"/>
      <c r="AD561" s="364"/>
      <c r="AE561" s="365"/>
      <c r="AF561" s="368"/>
      <c r="AG561" s="655"/>
      <c r="AH561" s="365"/>
      <c r="AI561" s="366"/>
      <c r="AJ561" s="364"/>
      <c r="AK561" s="365"/>
      <c r="AL561" s="368"/>
      <c r="AM561" s="655"/>
      <c r="AN561" s="365"/>
      <c r="AO561" s="366"/>
      <c r="AP561" s="369"/>
      <c r="AQ561" s="506"/>
      <c r="AR561" s="372"/>
      <c r="AS561" s="653"/>
      <c r="AT561" s="353"/>
      <c r="AU561" s="382" t="s">
        <v>2869</v>
      </c>
      <c r="AV561" s="657" t="s">
        <v>2869</v>
      </c>
      <c r="AW561" s="382" t="s">
        <v>2869</v>
      </c>
      <c r="AX561" s="658" t="s">
        <v>2869</v>
      </c>
      <c r="AY561" s="359"/>
    </row>
    <row r="562">
      <c r="A562" s="554"/>
      <c r="B562" s="480" t="s">
        <v>2869</v>
      </c>
      <c r="C562" s="433"/>
      <c r="D562" s="434"/>
      <c r="E562" s="384" t="s">
        <v>2869</v>
      </c>
      <c r="F562" s="367"/>
      <c r="G562" s="365"/>
      <c r="H562" s="368"/>
      <c r="I562" s="655"/>
      <c r="J562" s="365"/>
      <c r="K562" s="366"/>
      <c r="L562" s="367"/>
      <c r="M562" s="365"/>
      <c r="N562" s="368"/>
      <c r="O562" s="655"/>
      <c r="P562" s="365"/>
      <c r="Q562" s="366"/>
      <c r="R562" s="367"/>
      <c r="S562" s="365"/>
      <c r="T562" s="368"/>
      <c r="U562" s="655"/>
      <c r="V562" s="365"/>
      <c r="W562" s="366"/>
      <c r="X562" s="364"/>
      <c r="Y562" s="365"/>
      <c r="Z562" s="368"/>
      <c r="AA562" s="655"/>
      <c r="AB562" s="365"/>
      <c r="AC562" s="366"/>
      <c r="AD562" s="364"/>
      <c r="AE562" s="365"/>
      <c r="AF562" s="368"/>
      <c r="AG562" s="655"/>
      <c r="AH562" s="365"/>
      <c r="AI562" s="366"/>
      <c r="AJ562" s="364"/>
      <c r="AK562" s="365"/>
      <c r="AL562" s="368"/>
      <c r="AM562" s="655"/>
      <c r="AN562" s="365"/>
      <c r="AO562" s="366"/>
      <c r="AP562" s="369"/>
      <c r="AQ562" s="506"/>
      <c r="AR562" s="372"/>
      <c r="AS562" s="653"/>
      <c r="AT562" s="353"/>
      <c r="AU562" s="382" t="s">
        <v>2869</v>
      </c>
      <c r="AV562" s="657" t="s">
        <v>2869</v>
      </c>
      <c r="AW562" s="382" t="s">
        <v>2869</v>
      </c>
      <c r="AX562" s="658" t="s">
        <v>2869</v>
      </c>
      <c r="AY562" s="359"/>
    </row>
    <row r="563">
      <c r="A563" s="554"/>
      <c r="B563" s="480" t="s">
        <v>2869</v>
      </c>
      <c r="C563" s="433"/>
      <c r="D563" s="434"/>
      <c r="E563" s="384" t="s">
        <v>2869</v>
      </c>
      <c r="F563" s="367"/>
      <c r="G563" s="365"/>
      <c r="H563" s="368"/>
      <c r="I563" s="655"/>
      <c r="J563" s="365"/>
      <c r="K563" s="366"/>
      <c r="L563" s="367"/>
      <c r="M563" s="365"/>
      <c r="N563" s="368"/>
      <c r="O563" s="655"/>
      <c r="P563" s="365"/>
      <c r="Q563" s="366"/>
      <c r="R563" s="367"/>
      <c r="S563" s="365"/>
      <c r="T563" s="368"/>
      <c r="U563" s="655"/>
      <c r="V563" s="365"/>
      <c r="W563" s="366"/>
      <c r="X563" s="364"/>
      <c r="Y563" s="365"/>
      <c r="Z563" s="368"/>
      <c r="AA563" s="655"/>
      <c r="AB563" s="365"/>
      <c r="AC563" s="366"/>
      <c r="AD563" s="364"/>
      <c r="AE563" s="365"/>
      <c r="AF563" s="368"/>
      <c r="AG563" s="655"/>
      <c r="AH563" s="365"/>
      <c r="AI563" s="366"/>
      <c r="AJ563" s="364"/>
      <c r="AK563" s="365"/>
      <c r="AL563" s="368"/>
      <c r="AM563" s="655"/>
      <c r="AN563" s="365"/>
      <c r="AO563" s="366"/>
      <c r="AP563" s="369"/>
      <c r="AQ563" s="506"/>
      <c r="AR563" s="372"/>
      <c r="AS563" s="653"/>
      <c r="AT563" s="353"/>
      <c r="AU563" s="382" t="s">
        <v>2869</v>
      </c>
      <c r="AV563" s="657" t="s">
        <v>2869</v>
      </c>
      <c r="AW563" s="382" t="s">
        <v>2869</v>
      </c>
      <c r="AX563" s="658" t="s">
        <v>2869</v>
      </c>
      <c r="AY563" s="359"/>
    </row>
    <row r="564">
      <c r="A564" s="554"/>
      <c r="B564" s="480" t="s">
        <v>2869</v>
      </c>
      <c r="C564" s="433"/>
      <c r="D564" s="434"/>
      <c r="E564" s="384" t="s">
        <v>2869</v>
      </c>
      <c r="F564" s="367"/>
      <c r="G564" s="365"/>
      <c r="H564" s="368"/>
      <c r="I564" s="655"/>
      <c r="J564" s="365"/>
      <c r="K564" s="366"/>
      <c r="L564" s="367"/>
      <c r="M564" s="365"/>
      <c r="N564" s="368"/>
      <c r="O564" s="655"/>
      <c r="P564" s="365"/>
      <c r="Q564" s="366"/>
      <c r="R564" s="367"/>
      <c r="S564" s="365"/>
      <c r="T564" s="368"/>
      <c r="U564" s="655"/>
      <c r="V564" s="365"/>
      <c r="W564" s="366"/>
      <c r="X564" s="364"/>
      <c r="Y564" s="365"/>
      <c r="Z564" s="368"/>
      <c r="AA564" s="655"/>
      <c r="AB564" s="365"/>
      <c r="AC564" s="366"/>
      <c r="AD564" s="364"/>
      <c r="AE564" s="365"/>
      <c r="AF564" s="368"/>
      <c r="AG564" s="655"/>
      <c r="AH564" s="365"/>
      <c r="AI564" s="366"/>
      <c r="AJ564" s="364"/>
      <c r="AK564" s="365"/>
      <c r="AL564" s="368"/>
      <c r="AM564" s="655"/>
      <c r="AN564" s="365"/>
      <c r="AO564" s="366"/>
      <c r="AP564" s="369"/>
      <c r="AQ564" s="506"/>
      <c r="AR564" s="372"/>
      <c r="AS564" s="653"/>
      <c r="AT564" s="353"/>
      <c r="AU564" s="382" t="s">
        <v>2869</v>
      </c>
      <c r="AV564" s="657" t="s">
        <v>2869</v>
      </c>
      <c r="AW564" s="382" t="s">
        <v>2869</v>
      </c>
      <c r="AX564" s="658" t="s">
        <v>2869</v>
      </c>
      <c r="AY564" s="359"/>
    </row>
    <row r="565">
      <c r="A565" s="554"/>
      <c r="B565" s="480" t="s">
        <v>2869</v>
      </c>
      <c r="C565" s="433"/>
      <c r="D565" s="434"/>
      <c r="E565" s="384" t="s">
        <v>2869</v>
      </c>
      <c r="F565" s="367"/>
      <c r="G565" s="365"/>
      <c r="H565" s="368"/>
      <c r="I565" s="655"/>
      <c r="J565" s="365"/>
      <c r="K565" s="366"/>
      <c r="L565" s="367"/>
      <c r="M565" s="365"/>
      <c r="N565" s="368"/>
      <c r="O565" s="655"/>
      <c r="P565" s="365"/>
      <c r="Q565" s="366"/>
      <c r="R565" s="367"/>
      <c r="S565" s="365"/>
      <c r="T565" s="368"/>
      <c r="U565" s="655"/>
      <c r="V565" s="365"/>
      <c r="W565" s="366"/>
      <c r="X565" s="364"/>
      <c r="Y565" s="365"/>
      <c r="Z565" s="368"/>
      <c r="AA565" s="655"/>
      <c r="AB565" s="365"/>
      <c r="AC565" s="366"/>
      <c r="AD565" s="364"/>
      <c r="AE565" s="365"/>
      <c r="AF565" s="368"/>
      <c r="AG565" s="655"/>
      <c r="AH565" s="365"/>
      <c r="AI565" s="366"/>
      <c r="AJ565" s="364"/>
      <c r="AK565" s="365"/>
      <c r="AL565" s="368"/>
      <c r="AM565" s="655"/>
      <c r="AN565" s="365"/>
      <c r="AO565" s="366"/>
      <c r="AP565" s="369"/>
      <c r="AQ565" s="481"/>
      <c r="AR565" s="372"/>
      <c r="AS565" s="653"/>
      <c r="AT565" s="353"/>
      <c r="AU565" s="382" t="s">
        <v>2869</v>
      </c>
      <c r="AV565" s="657" t="s">
        <v>2869</v>
      </c>
      <c r="AW565" s="382" t="s">
        <v>2869</v>
      </c>
      <c r="AX565" s="658" t="s">
        <v>2869</v>
      </c>
      <c r="AY565" s="393"/>
    </row>
    <row r="566">
      <c r="A566" s="554"/>
      <c r="B566" s="480" t="s">
        <v>2869</v>
      </c>
      <c r="C566" s="433"/>
      <c r="D566" s="434"/>
      <c r="E566" s="384" t="s">
        <v>2869</v>
      </c>
      <c r="F566" s="367"/>
      <c r="G566" s="365"/>
      <c r="H566" s="368"/>
      <c r="I566" s="655"/>
      <c r="J566" s="365"/>
      <c r="K566" s="366"/>
      <c r="L566" s="367"/>
      <c r="M566" s="365"/>
      <c r="N566" s="368"/>
      <c r="O566" s="655"/>
      <c r="P566" s="365"/>
      <c r="Q566" s="366"/>
      <c r="R566" s="367"/>
      <c r="S566" s="365"/>
      <c r="T566" s="368"/>
      <c r="U566" s="655"/>
      <c r="V566" s="365"/>
      <c r="W566" s="366"/>
      <c r="X566" s="364"/>
      <c r="Y566" s="365"/>
      <c r="Z566" s="368"/>
      <c r="AA566" s="655"/>
      <c r="AB566" s="365"/>
      <c r="AC566" s="366"/>
      <c r="AD566" s="364"/>
      <c r="AE566" s="365"/>
      <c r="AF566" s="368"/>
      <c r="AG566" s="655"/>
      <c r="AH566" s="365"/>
      <c r="AI566" s="366"/>
      <c r="AJ566" s="364"/>
      <c r="AK566" s="365"/>
      <c r="AL566" s="368"/>
      <c r="AM566" s="655"/>
      <c r="AN566" s="365"/>
      <c r="AO566" s="366"/>
      <c r="AP566" s="369"/>
      <c r="AQ566" s="481"/>
      <c r="AR566" s="372"/>
      <c r="AS566" s="653"/>
      <c r="AT566" s="353"/>
      <c r="AU566" s="382" t="s">
        <v>2869</v>
      </c>
      <c r="AV566" s="657" t="s">
        <v>2869</v>
      </c>
      <c r="AW566" s="382" t="s">
        <v>2869</v>
      </c>
      <c r="AX566" s="658" t="s">
        <v>2869</v>
      </c>
      <c r="AY566" s="393"/>
    </row>
    <row r="567">
      <c r="A567" s="554"/>
      <c r="B567" s="480" t="s">
        <v>2869</v>
      </c>
      <c r="C567" s="433"/>
      <c r="D567" s="434"/>
      <c r="E567" s="384" t="s">
        <v>2869</v>
      </c>
      <c r="F567" s="367"/>
      <c r="G567" s="365"/>
      <c r="H567" s="368"/>
      <c r="I567" s="655"/>
      <c r="J567" s="365"/>
      <c r="K567" s="366"/>
      <c r="L567" s="367"/>
      <c r="M567" s="365"/>
      <c r="N567" s="368"/>
      <c r="O567" s="655"/>
      <c r="P567" s="365"/>
      <c r="Q567" s="366"/>
      <c r="R567" s="367"/>
      <c r="S567" s="365"/>
      <c r="T567" s="368"/>
      <c r="U567" s="655"/>
      <c r="V567" s="365"/>
      <c r="W567" s="366"/>
      <c r="X567" s="364"/>
      <c r="Y567" s="365"/>
      <c r="Z567" s="368"/>
      <c r="AA567" s="655"/>
      <c r="AB567" s="365"/>
      <c r="AC567" s="366"/>
      <c r="AD567" s="364"/>
      <c r="AE567" s="365"/>
      <c r="AF567" s="368"/>
      <c r="AG567" s="655"/>
      <c r="AH567" s="365"/>
      <c r="AI567" s="366"/>
      <c r="AJ567" s="364"/>
      <c r="AK567" s="365"/>
      <c r="AL567" s="368"/>
      <c r="AM567" s="655"/>
      <c r="AN567" s="365"/>
      <c r="AO567" s="366"/>
      <c r="AP567" s="369"/>
      <c r="AQ567" s="481"/>
      <c r="AR567" s="380"/>
      <c r="AS567" s="653"/>
      <c r="AT567" s="353"/>
      <c r="AU567" s="382" t="s">
        <v>2869</v>
      </c>
      <c r="AV567" s="657" t="s">
        <v>2869</v>
      </c>
      <c r="AW567" s="382" t="s">
        <v>2869</v>
      </c>
      <c r="AX567" s="658" t="s">
        <v>2869</v>
      </c>
      <c r="AY567" s="393"/>
    </row>
    <row r="568">
      <c r="A568" s="554"/>
      <c r="B568" s="480" t="s">
        <v>2869</v>
      </c>
      <c r="C568" s="433"/>
      <c r="D568" s="434"/>
      <c r="E568" s="384" t="s">
        <v>2869</v>
      </c>
      <c r="F568" s="367"/>
      <c r="G568" s="365"/>
      <c r="H568" s="368"/>
      <c r="I568" s="655"/>
      <c r="J568" s="365"/>
      <c r="K568" s="366"/>
      <c r="L568" s="367"/>
      <c r="M568" s="365"/>
      <c r="N568" s="368"/>
      <c r="O568" s="655"/>
      <c r="P568" s="365"/>
      <c r="Q568" s="366"/>
      <c r="R568" s="367"/>
      <c r="S568" s="365"/>
      <c r="T568" s="368"/>
      <c r="U568" s="655"/>
      <c r="V568" s="365"/>
      <c r="W568" s="366"/>
      <c r="X568" s="364"/>
      <c r="Y568" s="365"/>
      <c r="Z568" s="368"/>
      <c r="AA568" s="655"/>
      <c r="AB568" s="365"/>
      <c r="AC568" s="366"/>
      <c r="AD568" s="364"/>
      <c r="AE568" s="365"/>
      <c r="AF568" s="368"/>
      <c r="AG568" s="655"/>
      <c r="AH568" s="365"/>
      <c r="AI568" s="366"/>
      <c r="AJ568" s="364"/>
      <c r="AK568" s="365"/>
      <c r="AL568" s="368"/>
      <c r="AM568" s="655"/>
      <c r="AN568" s="365"/>
      <c r="AO568" s="366"/>
      <c r="AP568" s="369"/>
      <c r="AQ568" s="481"/>
      <c r="AR568" s="380"/>
      <c r="AS568" s="653"/>
      <c r="AT568" s="353"/>
      <c r="AU568" s="382" t="s">
        <v>2869</v>
      </c>
      <c r="AV568" s="657" t="s">
        <v>2869</v>
      </c>
      <c r="AW568" s="382" t="s">
        <v>2869</v>
      </c>
      <c r="AX568" s="658" t="s">
        <v>2869</v>
      </c>
      <c r="AY568" s="393"/>
    </row>
    <row r="569">
      <c r="A569" s="554"/>
      <c r="B569" s="480" t="s">
        <v>2869</v>
      </c>
      <c r="C569" s="433"/>
      <c r="D569" s="434"/>
      <c r="E569" s="384" t="s">
        <v>2869</v>
      </c>
      <c r="F569" s="367"/>
      <c r="G569" s="365"/>
      <c r="H569" s="368"/>
      <c r="I569" s="655"/>
      <c r="J569" s="365"/>
      <c r="K569" s="366"/>
      <c r="L569" s="367"/>
      <c r="M569" s="365"/>
      <c r="N569" s="368"/>
      <c r="O569" s="655"/>
      <c r="P569" s="365"/>
      <c r="Q569" s="366"/>
      <c r="R569" s="367"/>
      <c r="S569" s="365"/>
      <c r="T569" s="368"/>
      <c r="U569" s="655"/>
      <c r="V569" s="365"/>
      <c r="W569" s="366"/>
      <c r="X569" s="364"/>
      <c r="Y569" s="365"/>
      <c r="Z569" s="368"/>
      <c r="AA569" s="655"/>
      <c r="AB569" s="365"/>
      <c r="AC569" s="366"/>
      <c r="AD569" s="364"/>
      <c r="AE569" s="365"/>
      <c r="AF569" s="368"/>
      <c r="AG569" s="655"/>
      <c r="AH569" s="365"/>
      <c r="AI569" s="366"/>
      <c r="AJ569" s="364"/>
      <c r="AK569" s="365"/>
      <c r="AL569" s="368"/>
      <c r="AM569" s="655"/>
      <c r="AN569" s="365"/>
      <c r="AO569" s="366"/>
      <c r="AP569" s="369"/>
      <c r="AQ569" s="481"/>
      <c r="AR569" s="372"/>
      <c r="AS569" s="653"/>
      <c r="AT569" s="353"/>
      <c r="AU569" s="382" t="s">
        <v>2869</v>
      </c>
      <c r="AV569" s="657" t="s">
        <v>2869</v>
      </c>
      <c r="AW569" s="382" t="s">
        <v>2869</v>
      </c>
      <c r="AX569" s="658" t="s">
        <v>2869</v>
      </c>
      <c r="AY569" s="393"/>
    </row>
    <row r="570">
      <c r="A570" s="554"/>
      <c r="B570" s="480" t="s">
        <v>2869</v>
      </c>
      <c r="C570" s="433"/>
      <c r="D570" s="434"/>
      <c r="E570" s="384" t="s">
        <v>2869</v>
      </c>
      <c r="F570" s="367"/>
      <c r="G570" s="365"/>
      <c r="H570" s="368"/>
      <c r="I570" s="655"/>
      <c r="J570" s="365"/>
      <c r="K570" s="366"/>
      <c r="L570" s="367"/>
      <c r="M570" s="365"/>
      <c r="N570" s="368"/>
      <c r="O570" s="655"/>
      <c r="P570" s="365"/>
      <c r="Q570" s="366"/>
      <c r="R570" s="367"/>
      <c r="S570" s="365"/>
      <c r="T570" s="368"/>
      <c r="U570" s="655"/>
      <c r="V570" s="365"/>
      <c r="W570" s="366"/>
      <c r="X570" s="364"/>
      <c r="Y570" s="365"/>
      <c r="Z570" s="368"/>
      <c r="AA570" s="655"/>
      <c r="AB570" s="365"/>
      <c r="AC570" s="366"/>
      <c r="AD570" s="364"/>
      <c r="AE570" s="365"/>
      <c r="AF570" s="368"/>
      <c r="AG570" s="655"/>
      <c r="AH570" s="365"/>
      <c r="AI570" s="366"/>
      <c r="AJ570" s="364"/>
      <c r="AK570" s="365"/>
      <c r="AL570" s="368"/>
      <c r="AM570" s="655"/>
      <c r="AN570" s="365"/>
      <c r="AO570" s="366"/>
      <c r="AP570" s="369"/>
      <c r="AQ570" s="481"/>
      <c r="AR570" s="372"/>
      <c r="AS570" s="653"/>
      <c r="AT570" s="353"/>
      <c r="AU570" s="382" t="s">
        <v>2869</v>
      </c>
      <c r="AV570" s="657" t="s">
        <v>2869</v>
      </c>
      <c r="AW570" s="382" t="s">
        <v>2869</v>
      </c>
      <c r="AX570" s="658" t="s">
        <v>2869</v>
      </c>
      <c r="AY570" s="393"/>
    </row>
    <row r="571">
      <c r="A571" s="554"/>
      <c r="B571" s="480" t="s">
        <v>2869</v>
      </c>
      <c r="C571" s="433"/>
      <c r="D571" s="434"/>
      <c r="E571" s="384" t="s">
        <v>2869</v>
      </c>
      <c r="F571" s="367"/>
      <c r="G571" s="365"/>
      <c r="H571" s="368"/>
      <c r="I571" s="655"/>
      <c r="J571" s="365"/>
      <c r="K571" s="366"/>
      <c r="L571" s="367"/>
      <c r="M571" s="365"/>
      <c r="N571" s="368"/>
      <c r="O571" s="655"/>
      <c r="P571" s="365"/>
      <c r="Q571" s="366"/>
      <c r="R571" s="367"/>
      <c r="S571" s="365"/>
      <c r="T571" s="368"/>
      <c r="U571" s="655"/>
      <c r="V571" s="365"/>
      <c r="W571" s="366"/>
      <c r="X571" s="364"/>
      <c r="Y571" s="365"/>
      <c r="Z571" s="368"/>
      <c r="AA571" s="655"/>
      <c r="AB571" s="365"/>
      <c r="AC571" s="366"/>
      <c r="AD571" s="364"/>
      <c r="AE571" s="365"/>
      <c r="AF571" s="368"/>
      <c r="AG571" s="655"/>
      <c r="AH571" s="365"/>
      <c r="AI571" s="366"/>
      <c r="AJ571" s="364"/>
      <c r="AK571" s="365"/>
      <c r="AL571" s="368"/>
      <c r="AM571" s="655"/>
      <c r="AN571" s="365"/>
      <c r="AO571" s="366"/>
      <c r="AP571" s="369"/>
      <c r="AQ571" s="481"/>
      <c r="AR571" s="372"/>
      <c r="AS571" s="653"/>
      <c r="AT571" s="353"/>
      <c r="AU571" s="382" t="s">
        <v>2869</v>
      </c>
      <c r="AV571" s="657" t="s">
        <v>2869</v>
      </c>
      <c r="AW571" s="382" t="s">
        <v>2869</v>
      </c>
      <c r="AX571" s="658" t="s">
        <v>2869</v>
      </c>
      <c r="AY571" s="359"/>
    </row>
    <row r="572">
      <c r="A572" s="554"/>
      <c r="B572" s="480" t="s">
        <v>2869</v>
      </c>
      <c r="C572" s="433"/>
      <c r="D572" s="434"/>
      <c r="E572" s="384" t="s">
        <v>2869</v>
      </c>
      <c r="F572" s="367"/>
      <c r="G572" s="365"/>
      <c r="H572" s="368"/>
      <c r="I572" s="655"/>
      <c r="J572" s="365"/>
      <c r="K572" s="366"/>
      <c r="L572" s="367"/>
      <c r="M572" s="365"/>
      <c r="N572" s="368"/>
      <c r="O572" s="655"/>
      <c r="P572" s="365"/>
      <c r="Q572" s="366"/>
      <c r="R572" s="367"/>
      <c r="S572" s="365"/>
      <c r="T572" s="368"/>
      <c r="U572" s="655"/>
      <c r="V572" s="365"/>
      <c r="W572" s="366"/>
      <c r="X572" s="364"/>
      <c r="Y572" s="365"/>
      <c r="Z572" s="368"/>
      <c r="AA572" s="655"/>
      <c r="AB572" s="365"/>
      <c r="AC572" s="366"/>
      <c r="AD572" s="364"/>
      <c r="AE572" s="365"/>
      <c r="AF572" s="368"/>
      <c r="AG572" s="655"/>
      <c r="AH572" s="365"/>
      <c r="AI572" s="366"/>
      <c r="AJ572" s="364"/>
      <c r="AK572" s="365"/>
      <c r="AL572" s="368"/>
      <c r="AM572" s="655"/>
      <c r="AN572" s="365"/>
      <c r="AO572" s="366"/>
      <c r="AP572" s="369"/>
      <c r="AQ572" s="506"/>
      <c r="AR572" s="372"/>
      <c r="AS572" s="653"/>
      <c r="AT572" s="353"/>
      <c r="AU572" s="382" t="s">
        <v>2869</v>
      </c>
      <c r="AV572" s="657" t="s">
        <v>2869</v>
      </c>
      <c r="AW572" s="382" t="s">
        <v>2869</v>
      </c>
      <c r="AX572" s="658" t="s">
        <v>2869</v>
      </c>
      <c r="AY572" s="359"/>
    </row>
    <row r="573">
      <c r="A573" s="554"/>
      <c r="B573" s="480" t="s">
        <v>2869</v>
      </c>
      <c r="C573" s="433"/>
      <c r="D573" s="434"/>
      <c r="E573" s="384" t="s">
        <v>2869</v>
      </c>
      <c r="F573" s="367"/>
      <c r="G573" s="365"/>
      <c r="H573" s="368"/>
      <c r="I573" s="655"/>
      <c r="J573" s="365"/>
      <c r="K573" s="366"/>
      <c r="L573" s="367"/>
      <c r="M573" s="365"/>
      <c r="N573" s="368"/>
      <c r="O573" s="655"/>
      <c r="P573" s="365"/>
      <c r="Q573" s="366"/>
      <c r="R573" s="367"/>
      <c r="S573" s="365"/>
      <c r="T573" s="368"/>
      <c r="U573" s="655"/>
      <c r="V573" s="365"/>
      <c r="W573" s="366"/>
      <c r="X573" s="364"/>
      <c r="Y573" s="365"/>
      <c r="Z573" s="368"/>
      <c r="AA573" s="655"/>
      <c r="AB573" s="365"/>
      <c r="AC573" s="366"/>
      <c r="AD573" s="364"/>
      <c r="AE573" s="365"/>
      <c r="AF573" s="368"/>
      <c r="AG573" s="655"/>
      <c r="AH573" s="365"/>
      <c r="AI573" s="366"/>
      <c r="AJ573" s="364"/>
      <c r="AK573" s="365"/>
      <c r="AL573" s="368"/>
      <c r="AM573" s="655"/>
      <c r="AN573" s="365"/>
      <c r="AO573" s="366"/>
      <c r="AP573" s="369"/>
      <c r="AQ573" s="506"/>
      <c r="AR573" s="372"/>
      <c r="AS573" s="653"/>
      <c r="AT573" s="353"/>
      <c r="AU573" s="382" t="s">
        <v>2869</v>
      </c>
      <c r="AV573" s="657" t="s">
        <v>2869</v>
      </c>
      <c r="AW573" s="382" t="s">
        <v>2869</v>
      </c>
      <c r="AX573" s="658" t="s">
        <v>2869</v>
      </c>
      <c r="AY573" s="359"/>
    </row>
    <row r="574">
      <c r="A574" s="554"/>
      <c r="B574" s="480" t="s">
        <v>2869</v>
      </c>
      <c r="C574" s="433"/>
      <c r="D574" s="434"/>
      <c r="E574" s="384" t="s">
        <v>2869</v>
      </c>
      <c r="F574" s="367"/>
      <c r="G574" s="365"/>
      <c r="H574" s="368"/>
      <c r="I574" s="655"/>
      <c r="J574" s="365"/>
      <c r="K574" s="366"/>
      <c r="L574" s="367"/>
      <c r="M574" s="365"/>
      <c r="N574" s="368"/>
      <c r="O574" s="655"/>
      <c r="P574" s="365"/>
      <c r="Q574" s="366"/>
      <c r="R574" s="367"/>
      <c r="S574" s="365"/>
      <c r="T574" s="368"/>
      <c r="U574" s="655"/>
      <c r="V574" s="365"/>
      <c r="W574" s="366"/>
      <c r="X574" s="364"/>
      <c r="Y574" s="365"/>
      <c r="Z574" s="368"/>
      <c r="AA574" s="655"/>
      <c r="AB574" s="365"/>
      <c r="AC574" s="366"/>
      <c r="AD574" s="364"/>
      <c r="AE574" s="365"/>
      <c r="AF574" s="368"/>
      <c r="AG574" s="655"/>
      <c r="AH574" s="365"/>
      <c r="AI574" s="366"/>
      <c r="AJ574" s="364"/>
      <c r="AK574" s="365"/>
      <c r="AL574" s="368"/>
      <c r="AM574" s="655"/>
      <c r="AN574" s="365"/>
      <c r="AO574" s="366"/>
      <c r="AP574" s="369"/>
      <c r="AQ574" s="506"/>
      <c r="AR574" s="372"/>
      <c r="AS574" s="653"/>
      <c r="AT574" s="353"/>
      <c r="AU574" s="382" t="s">
        <v>2869</v>
      </c>
      <c r="AV574" s="657" t="s">
        <v>2869</v>
      </c>
      <c r="AW574" s="382" t="s">
        <v>2869</v>
      </c>
      <c r="AX574" s="658" t="s">
        <v>2869</v>
      </c>
      <c r="AY574" s="359"/>
    </row>
    <row r="575">
      <c r="A575" s="554"/>
      <c r="B575" s="480" t="s">
        <v>2869</v>
      </c>
      <c r="C575" s="433"/>
      <c r="D575" s="434"/>
      <c r="E575" s="384" t="s">
        <v>2869</v>
      </c>
      <c r="F575" s="367"/>
      <c r="G575" s="365"/>
      <c r="H575" s="368"/>
      <c r="I575" s="655"/>
      <c r="J575" s="365"/>
      <c r="K575" s="366"/>
      <c r="L575" s="367"/>
      <c r="M575" s="365"/>
      <c r="N575" s="368"/>
      <c r="O575" s="655"/>
      <c r="P575" s="365"/>
      <c r="Q575" s="366"/>
      <c r="R575" s="367"/>
      <c r="S575" s="365"/>
      <c r="T575" s="368"/>
      <c r="U575" s="655"/>
      <c r="V575" s="365"/>
      <c r="W575" s="366"/>
      <c r="X575" s="364"/>
      <c r="Y575" s="365"/>
      <c r="Z575" s="368"/>
      <c r="AA575" s="655"/>
      <c r="AB575" s="365"/>
      <c r="AC575" s="366"/>
      <c r="AD575" s="364"/>
      <c r="AE575" s="365"/>
      <c r="AF575" s="368"/>
      <c r="AG575" s="655"/>
      <c r="AH575" s="365"/>
      <c r="AI575" s="366"/>
      <c r="AJ575" s="364"/>
      <c r="AK575" s="365"/>
      <c r="AL575" s="368"/>
      <c r="AM575" s="655"/>
      <c r="AN575" s="365"/>
      <c r="AO575" s="366"/>
      <c r="AP575" s="369"/>
      <c r="AQ575" s="506"/>
      <c r="AR575" s="372"/>
      <c r="AS575" s="653"/>
      <c r="AT575" s="353"/>
      <c r="AU575" s="382" t="s">
        <v>2869</v>
      </c>
      <c r="AV575" s="657" t="s">
        <v>2869</v>
      </c>
      <c r="AW575" s="382" t="s">
        <v>2869</v>
      </c>
      <c r="AX575" s="658" t="s">
        <v>2869</v>
      </c>
      <c r="AY575" s="359"/>
    </row>
    <row r="576">
      <c r="A576" s="554"/>
      <c r="B576" s="480" t="s">
        <v>2869</v>
      </c>
      <c r="C576" s="433"/>
      <c r="D576" s="434"/>
      <c r="E576" s="384" t="s">
        <v>2869</v>
      </c>
      <c r="F576" s="367"/>
      <c r="G576" s="365"/>
      <c r="H576" s="368"/>
      <c r="I576" s="655"/>
      <c r="J576" s="365"/>
      <c r="K576" s="366"/>
      <c r="L576" s="367"/>
      <c r="M576" s="365"/>
      <c r="N576" s="368"/>
      <c r="O576" s="655"/>
      <c r="P576" s="365"/>
      <c r="Q576" s="366"/>
      <c r="R576" s="367"/>
      <c r="S576" s="365"/>
      <c r="T576" s="368"/>
      <c r="U576" s="655"/>
      <c r="V576" s="365"/>
      <c r="W576" s="366"/>
      <c r="X576" s="364"/>
      <c r="Y576" s="365"/>
      <c r="Z576" s="368"/>
      <c r="AA576" s="655"/>
      <c r="AB576" s="365"/>
      <c r="AC576" s="366"/>
      <c r="AD576" s="364"/>
      <c r="AE576" s="365"/>
      <c r="AF576" s="368"/>
      <c r="AG576" s="655"/>
      <c r="AH576" s="365"/>
      <c r="AI576" s="366"/>
      <c r="AJ576" s="364"/>
      <c r="AK576" s="365"/>
      <c r="AL576" s="368"/>
      <c r="AM576" s="655"/>
      <c r="AN576" s="365"/>
      <c r="AO576" s="366"/>
      <c r="AP576" s="369"/>
      <c r="AQ576" s="506"/>
      <c r="AR576" s="372"/>
      <c r="AS576" s="653"/>
      <c r="AT576" s="353"/>
      <c r="AU576" s="382" t="s">
        <v>2869</v>
      </c>
      <c r="AV576" s="657" t="s">
        <v>2869</v>
      </c>
      <c r="AW576" s="382" t="s">
        <v>2869</v>
      </c>
      <c r="AX576" s="658" t="s">
        <v>2869</v>
      </c>
      <c r="AY576" s="359"/>
    </row>
    <row r="577">
      <c r="A577" s="554"/>
      <c r="B577" s="480" t="s">
        <v>2869</v>
      </c>
      <c r="C577" s="433"/>
      <c r="D577" s="434"/>
      <c r="E577" s="384" t="s">
        <v>2869</v>
      </c>
      <c r="F577" s="367"/>
      <c r="G577" s="365"/>
      <c r="H577" s="368"/>
      <c r="I577" s="655"/>
      <c r="J577" s="365"/>
      <c r="K577" s="366"/>
      <c r="L577" s="367"/>
      <c r="M577" s="365"/>
      <c r="N577" s="368"/>
      <c r="O577" s="655"/>
      <c r="P577" s="365"/>
      <c r="Q577" s="366"/>
      <c r="R577" s="367"/>
      <c r="S577" s="365"/>
      <c r="T577" s="368"/>
      <c r="U577" s="655"/>
      <c r="V577" s="365"/>
      <c r="W577" s="366"/>
      <c r="X577" s="364"/>
      <c r="Y577" s="365"/>
      <c r="Z577" s="368"/>
      <c r="AA577" s="655"/>
      <c r="AB577" s="365"/>
      <c r="AC577" s="366"/>
      <c r="AD577" s="364"/>
      <c r="AE577" s="365"/>
      <c r="AF577" s="368"/>
      <c r="AG577" s="655"/>
      <c r="AH577" s="365"/>
      <c r="AI577" s="366"/>
      <c r="AJ577" s="364"/>
      <c r="AK577" s="365"/>
      <c r="AL577" s="368"/>
      <c r="AM577" s="655"/>
      <c r="AN577" s="365"/>
      <c r="AO577" s="366"/>
      <c r="AP577" s="369"/>
      <c r="AQ577" s="506"/>
      <c r="AR577" s="372"/>
      <c r="AS577" s="653"/>
      <c r="AT577" s="353"/>
      <c r="AU577" s="382" t="s">
        <v>2869</v>
      </c>
      <c r="AV577" s="657" t="s">
        <v>2869</v>
      </c>
      <c r="AW577" s="382" t="s">
        <v>2869</v>
      </c>
      <c r="AX577" s="658" t="s">
        <v>2869</v>
      </c>
      <c r="AY577" s="359"/>
    </row>
    <row r="578">
      <c r="A578" s="554"/>
      <c r="B578" s="480" t="s">
        <v>2869</v>
      </c>
      <c r="C578" s="433"/>
      <c r="D578" s="434"/>
      <c r="E578" s="384" t="s">
        <v>2869</v>
      </c>
      <c r="F578" s="367"/>
      <c r="G578" s="365"/>
      <c r="H578" s="368"/>
      <c r="I578" s="655"/>
      <c r="J578" s="365"/>
      <c r="K578" s="366"/>
      <c r="L578" s="367"/>
      <c r="M578" s="365"/>
      <c r="N578" s="368"/>
      <c r="O578" s="655"/>
      <c r="P578" s="365"/>
      <c r="Q578" s="366"/>
      <c r="R578" s="367"/>
      <c r="S578" s="365"/>
      <c r="T578" s="368"/>
      <c r="U578" s="655"/>
      <c r="V578" s="365"/>
      <c r="W578" s="366"/>
      <c r="X578" s="364"/>
      <c r="Y578" s="365"/>
      <c r="Z578" s="368"/>
      <c r="AA578" s="655"/>
      <c r="AB578" s="365"/>
      <c r="AC578" s="366"/>
      <c r="AD578" s="364"/>
      <c r="AE578" s="365"/>
      <c r="AF578" s="368"/>
      <c r="AG578" s="655"/>
      <c r="AH578" s="365"/>
      <c r="AI578" s="366"/>
      <c r="AJ578" s="364"/>
      <c r="AK578" s="365"/>
      <c r="AL578" s="368"/>
      <c r="AM578" s="655"/>
      <c r="AN578" s="365"/>
      <c r="AO578" s="366"/>
      <c r="AP578" s="369"/>
      <c r="AQ578" s="506"/>
      <c r="AR578" s="372"/>
      <c r="AS578" s="653"/>
      <c r="AT578" s="353"/>
      <c r="AU578" s="382" t="s">
        <v>2869</v>
      </c>
      <c r="AV578" s="657" t="s">
        <v>2869</v>
      </c>
      <c r="AW578" s="382" t="s">
        <v>2869</v>
      </c>
      <c r="AX578" s="658" t="s">
        <v>2869</v>
      </c>
      <c r="AY578" s="359"/>
    </row>
    <row r="579">
      <c r="A579" s="554"/>
      <c r="B579" s="480" t="s">
        <v>2869</v>
      </c>
      <c r="C579" s="433"/>
      <c r="D579" s="434"/>
      <c r="E579" s="384" t="s">
        <v>2869</v>
      </c>
      <c r="F579" s="367"/>
      <c r="G579" s="365"/>
      <c r="H579" s="368"/>
      <c r="I579" s="655"/>
      <c r="J579" s="365"/>
      <c r="K579" s="366"/>
      <c r="L579" s="367"/>
      <c r="M579" s="365"/>
      <c r="N579" s="368"/>
      <c r="O579" s="655"/>
      <c r="P579" s="365"/>
      <c r="Q579" s="366"/>
      <c r="R579" s="367"/>
      <c r="S579" s="365"/>
      <c r="T579" s="368"/>
      <c r="U579" s="655"/>
      <c r="V579" s="365"/>
      <c r="W579" s="366"/>
      <c r="X579" s="364"/>
      <c r="Y579" s="365"/>
      <c r="Z579" s="368"/>
      <c r="AA579" s="655"/>
      <c r="AB579" s="365"/>
      <c r="AC579" s="366"/>
      <c r="AD579" s="364"/>
      <c r="AE579" s="365"/>
      <c r="AF579" s="368"/>
      <c r="AG579" s="655"/>
      <c r="AH579" s="365"/>
      <c r="AI579" s="366"/>
      <c r="AJ579" s="364"/>
      <c r="AK579" s="365"/>
      <c r="AL579" s="368"/>
      <c r="AM579" s="655"/>
      <c r="AN579" s="365"/>
      <c r="AO579" s="366"/>
      <c r="AP579" s="369"/>
      <c r="AQ579" s="506"/>
      <c r="AR579" s="372"/>
      <c r="AS579" s="653"/>
      <c r="AT579" s="353"/>
      <c r="AU579" s="382" t="s">
        <v>2869</v>
      </c>
      <c r="AV579" s="657" t="s">
        <v>2869</v>
      </c>
      <c r="AW579" s="382" t="s">
        <v>2869</v>
      </c>
      <c r="AX579" s="658" t="s">
        <v>2869</v>
      </c>
      <c r="AY579" s="359"/>
    </row>
    <row r="580">
      <c r="A580" s="554"/>
      <c r="B580" s="480" t="s">
        <v>2869</v>
      </c>
      <c r="C580" s="433"/>
      <c r="D580" s="434"/>
      <c r="E580" s="384" t="s">
        <v>2869</v>
      </c>
      <c r="F580" s="367"/>
      <c r="G580" s="365"/>
      <c r="H580" s="368"/>
      <c r="I580" s="655"/>
      <c r="J580" s="365"/>
      <c r="K580" s="366"/>
      <c r="L580" s="367"/>
      <c r="M580" s="365"/>
      <c r="N580" s="368"/>
      <c r="O580" s="655"/>
      <c r="P580" s="365"/>
      <c r="Q580" s="366"/>
      <c r="R580" s="367"/>
      <c r="S580" s="365"/>
      <c r="T580" s="368"/>
      <c r="U580" s="655"/>
      <c r="V580" s="365"/>
      <c r="W580" s="366"/>
      <c r="X580" s="364"/>
      <c r="Y580" s="365"/>
      <c r="Z580" s="368"/>
      <c r="AA580" s="655"/>
      <c r="AB580" s="365"/>
      <c r="AC580" s="366"/>
      <c r="AD580" s="364"/>
      <c r="AE580" s="365"/>
      <c r="AF580" s="368"/>
      <c r="AG580" s="655"/>
      <c r="AH580" s="365"/>
      <c r="AI580" s="366"/>
      <c r="AJ580" s="364"/>
      <c r="AK580" s="365"/>
      <c r="AL580" s="368"/>
      <c r="AM580" s="655"/>
      <c r="AN580" s="365"/>
      <c r="AO580" s="366"/>
      <c r="AP580" s="369"/>
      <c r="AQ580" s="506"/>
      <c r="AR580" s="372"/>
      <c r="AS580" s="653"/>
      <c r="AT580" s="353"/>
      <c r="AU580" s="382" t="s">
        <v>2869</v>
      </c>
      <c r="AV580" s="657" t="s">
        <v>2869</v>
      </c>
      <c r="AW580" s="382" t="s">
        <v>2869</v>
      </c>
      <c r="AX580" s="658" t="s">
        <v>2869</v>
      </c>
      <c r="AY580" s="359"/>
    </row>
    <row r="581">
      <c r="A581" s="554"/>
      <c r="B581" s="480" t="s">
        <v>2869</v>
      </c>
      <c r="C581" s="433"/>
      <c r="D581" s="434"/>
      <c r="E581" s="384" t="s">
        <v>2869</v>
      </c>
      <c r="F581" s="367"/>
      <c r="G581" s="365"/>
      <c r="H581" s="368"/>
      <c r="I581" s="655"/>
      <c r="J581" s="365"/>
      <c r="K581" s="366"/>
      <c r="L581" s="367"/>
      <c r="M581" s="365"/>
      <c r="N581" s="368"/>
      <c r="O581" s="655"/>
      <c r="P581" s="365"/>
      <c r="Q581" s="366"/>
      <c r="R581" s="367"/>
      <c r="S581" s="365"/>
      <c r="T581" s="368"/>
      <c r="U581" s="655"/>
      <c r="V581" s="365"/>
      <c r="W581" s="366"/>
      <c r="X581" s="364"/>
      <c r="Y581" s="365"/>
      <c r="Z581" s="368"/>
      <c r="AA581" s="655"/>
      <c r="AB581" s="365"/>
      <c r="AC581" s="366"/>
      <c r="AD581" s="364"/>
      <c r="AE581" s="365"/>
      <c r="AF581" s="368"/>
      <c r="AG581" s="655"/>
      <c r="AH581" s="365"/>
      <c r="AI581" s="366"/>
      <c r="AJ581" s="364"/>
      <c r="AK581" s="365"/>
      <c r="AL581" s="368"/>
      <c r="AM581" s="655"/>
      <c r="AN581" s="365"/>
      <c r="AO581" s="366"/>
      <c r="AP581" s="369"/>
      <c r="AQ581" s="506"/>
      <c r="AR581" s="372"/>
      <c r="AS581" s="653"/>
      <c r="AT581" s="353"/>
      <c r="AU581" s="382" t="s">
        <v>2869</v>
      </c>
      <c r="AV581" s="657" t="s">
        <v>2869</v>
      </c>
      <c r="AW581" s="382" t="s">
        <v>2869</v>
      </c>
      <c r="AX581" s="658" t="s">
        <v>2869</v>
      </c>
      <c r="AY581" s="359"/>
    </row>
    <row r="582">
      <c r="A582" s="554"/>
      <c r="B582" s="480" t="s">
        <v>2869</v>
      </c>
      <c r="C582" s="433"/>
      <c r="D582" s="434"/>
      <c r="E582" s="384" t="s">
        <v>2869</v>
      </c>
      <c r="F582" s="367"/>
      <c r="G582" s="365"/>
      <c r="H582" s="368"/>
      <c r="I582" s="655"/>
      <c r="J582" s="365"/>
      <c r="K582" s="366"/>
      <c r="L582" s="367"/>
      <c r="M582" s="365"/>
      <c r="N582" s="368"/>
      <c r="O582" s="655"/>
      <c r="P582" s="365"/>
      <c r="Q582" s="366"/>
      <c r="R582" s="367"/>
      <c r="S582" s="365"/>
      <c r="T582" s="368"/>
      <c r="U582" s="655"/>
      <c r="V582" s="365"/>
      <c r="W582" s="366"/>
      <c r="X582" s="364"/>
      <c r="Y582" s="365"/>
      <c r="Z582" s="368"/>
      <c r="AA582" s="655"/>
      <c r="AB582" s="365"/>
      <c r="AC582" s="366"/>
      <c r="AD582" s="364"/>
      <c r="AE582" s="365"/>
      <c r="AF582" s="368"/>
      <c r="AG582" s="655"/>
      <c r="AH582" s="365"/>
      <c r="AI582" s="366"/>
      <c r="AJ582" s="364"/>
      <c r="AK582" s="365"/>
      <c r="AL582" s="368"/>
      <c r="AM582" s="655"/>
      <c r="AN582" s="365"/>
      <c r="AO582" s="366"/>
      <c r="AP582" s="369"/>
      <c r="AQ582" s="506"/>
      <c r="AR582" s="372"/>
      <c r="AS582" s="653"/>
      <c r="AT582" s="353"/>
      <c r="AU582" s="382" t="s">
        <v>2869</v>
      </c>
      <c r="AV582" s="657" t="s">
        <v>2869</v>
      </c>
      <c r="AW582" s="382" t="s">
        <v>2869</v>
      </c>
      <c r="AX582" s="658" t="s">
        <v>2869</v>
      </c>
      <c r="AY582" s="359"/>
    </row>
    <row r="583">
      <c r="A583" s="554"/>
      <c r="B583" s="480" t="s">
        <v>2869</v>
      </c>
      <c r="C583" s="433"/>
      <c r="D583" s="434"/>
      <c r="E583" s="384" t="s">
        <v>2869</v>
      </c>
      <c r="F583" s="367"/>
      <c r="G583" s="365"/>
      <c r="H583" s="368"/>
      <c r="I583" s="655"/>
      <c r="J583" s="365"/>
      <c r="K583" s="366"/>
      <c r="L583" s="367"/>
      <c r="M583" s="365"/>
      <c r="N583" s="368"/>
      <c r="O583" s="655"/>
      <c r="P583" s="365"/>
      <c r="Q583" s="366"/>
      <c r="R583" s="367"/>
      <c r="S583" s="365"/>
      <c r="T583" s="368"/>
      <c r="U583" s="655"/>
      <c r="V583" s="365"/>
      <c r="W583" s="366"/>
      <c r="X583" s="364"/>
      <c r="Y583" s="365"/>
      <c r="Z583" s="368"/>
      <c r="AA583" s="655"/>
      <c r="AB583" s="365"/>
      <c r="AC583" s="366"/>
      <c r="AD583" s="364"/>
      <c r="AE583" s="365"/>
      <c r="AF583" s="368"/>
      <c r="AG583" s="655"/>
      <c r="AH583" s="365"/>
      <c r="AI583" s="366"/>
      <c r="AJ583" s="364"/>
      <c r="AK583" s="365"/>
      <c r="AL583" s="368"/>
      <c r="AM583" s="655"/>
      <c r="AN583" s="365"/>
      <c r="AO583" s="366"/>
      <c r="AP583" s="369"/>
      <c r="AQ583" s="506"/>
      <c r="AR583" s="372"/>
      <c r="AS583" s="653"/>
      <c r="AT583" s="353"/>
      <c r="AU583" s="382" t="s">
        <v>2869</v>
      </c>
      <c r="AV583" s="657" t="s">
        <v>2869</v>
      </c>
      <c r="AW583" s="382" t="s">
        <v>2869</v>
      </c>
      <c r="AX583" s="658" t="s">
        <v>2869</v>
      </c>
      <c r="AY583" s="359"/>
    </row>
    <row r="584">
      <c r="A584" s="554"/>
      <c r="B584" s="480" t="s">
        <v>2869</v>
      </c>
      <c r="C584" s="433"/>
      <c r="D584" s="434"/>
      <c r="E584" s="384" t="s">
        <v>2869</v>
      </c>
      <c r="F584" s="367"/>
      <c r="G584" s="365"/>
      <c r="H584" s="368"/>
      <c r="I584" s="655"/>
      <c r="J584" s="365"/>
      <c r="K584" s="366"/>
      <c r="L584" s="367"/>
      <c r="M584" s="365"/>
      <c r="N584" s="368"/>
      <c r="O584" s="655"/>
      <c r="P584" s="365"/>
      <c r="Q584" s="366"/>
      <c r="R584" s="367"/>
      <c r="S584" s="365"/>
      <c r="T584" s="368"/>
      <c r="U584" s="655"/>
      <c r="V584" s="365"/>
      <c r="W584" s="366"/>
      <c r="X584" s="364"/>
      <c r="Y584" s="365"/>
      <c r="Z584" s="368"/>
      <c r="AA584" s="655"/>
      <c r="AB584" s="365"/>
      <c r="AC584" s="366"/>
      <c r="AD584" s="364"/>
      <c r="AE584" s="365"/>
      <c r="AF584" s="368"/>
      <c r="AG584" s="655"/>
      <c r="AH584" s="365"/>
      <c r="AI584" s="366"/>
      <c r="AJ584" s="364"/>
      <c r="AK584" s="365"/>
      <c r="AL584" s="368"/>
      <c r="AM584" s="655"/>
      <c r="AN584" s="365"/>
      <c r="AO584" s="366"/>
      <c r="AP584" s="369"/>
      <c r="AQ584" s="506"/>
      <c r="AR584" s="372"/>
      <c r="AS584" s="653"/>
      <c r="AT584" s="353"/>
      <c r="AU584" s="382" t="s">
        <v>2869</v>
      </c>
      <c r="AV584" s="657" t="s">
        <v>2869</v>
      </c>
      <c r="AW584" s="382" t="s">
        <v>2869</v>
      </c>
      <c r="AX584" s="658" t="s">
        <v>2869</v>
      </c>
      <c r="AY584" s="359"/>
    </row>
    <row r="585">
      <c r="A585" s="554"/>
      <c r="B585" s="480" t="s">
        <v>2869</v>
      </c>
      <c r="C585" s="433"/>
      <c r="D585" s="434"/>
      <c r="E585" s="384" t="s">
        <v>2869</v>
      </c>
      <c r="F585" s="367"/>
      <c r="G585" s="365"/>
      <c r="H585" s="368"/>
      <c r="I585" s="655"/>
      <c r="J585" s="365"/>
      <c r="K585" s="366"/>
      <c r="L585" s="367"/>
      <c r="M585" s="365"/>
      <c r="N585" s="368"/>
      <c r="O585" s="655"/>
      <c r="P585" s="365"/>
      <c r="Q585" s="366"/>
      <c r="R585" s="367"/>
      <c r="S585" s="365"/>
      <c r="T585" s="368"/>
      <c r="U585" s="655"/>
      <c r="V585" s="365"/>
      <c r="W585" s="366"/>
      <c r="X585" s="364"/>
      <c r="Y585" s="365"/>
      <c r="Z585" s="368"/>
      <c r="AA585" s="655"/>
      <c r="AB585" s="365"/>
      <c r="AC585" s="366"/>
      <c r="AD585" s="364"/>
      <c r="AE585" s="365"/>
      <c r="AF585" s="368"/>
      <c r="AG585" s="655"/>
      <c r="AH585" s="365"/>
      <c r="AI585" s="366"/>
      <c r="AJ585" s="364"/>
      <c r="AK585" s="365"/>
      <c r="AL585" s="368"/>
      <c r="AM585" s="655"/>
      <c r="AN585" s="365"/>
      <c r="AO585" s="366"/>
      <c r="AP585" s="369"/>
      <c r="AQ585" s="506"/>
      <c r="AR585" s="372"/>
      <c r="AS585" s="653"/>
      <c r="AT585" s="353"/>
      <c r="AU585" s="382" t="s">
        <v>2869</v>
      </c>
      <c r="AV585" s="657" t="s">
        <v>2869</v>
      </c>
      <c r="AW585" s="382" t="s">
        <v>2869</v>
      </c>
      <c r="AX585" s="658" t="s">
        <v>2869</v>
      </c>
      <c r="AY585" s="359"/>
    </row>
    <row r="586">
      <c r="A586" s="554"/>
      <c r="B586" s="480" t="s">
        <v>2869</v>
      </c>
      <c r="C586" s="433"/>
      <c r="D586" s="434"/>
      <c r="E586" s="384" t="s">
        <v>2869</v>
      </c>
      <c r="F586" s="367"/>
      <c r="G586" s="365"/>
      <c r="H586" s="368"/>
      <c r="I586" s="655"/>
      <c r="J586" s="365"/>
      <c r="K586" s="366"/>
      <c r="L586" s="367"/>
      <c r="M586" s="365"/>
      <c r="N586" s="368"/>
      <c r="O586" s="655"/>
      <c r="P586" s="365"/>
      <c r="Q586" s="366"/>
      <c r="R586" s="367"/>
      <c r="S586" s="365"/>
      <c r="T586" s="368"/>
      <c r="U586" s="655"/>
      <c r="V586" s="365"/>
      <c r="W586" s="366"/>
      <c r="X586" s="364"/>
      <c r="Y586" s="365"/>
      <c r="Z586" s="368"/>
      <c r="AA586" s="655"/>
      <c r="AB586" s="365"/>
      <c r="AC586" s="366"/>
      <c r="AD586" s="364"/>
      <c r="AE586" s="365"/>
      <c r="AF586" s="368"/>
      <c r="AG586" s="655"/>
      <c r="AH586" s="365"/>
      <c r="AI586" s="366"/>
      <c r="AJ586" s="364"/>
      <c r="AK586" s="365"/>
      <c r="AL586" s="368"/>
      <c r="AM586" s="655"/>
      <c r="AN586" s="365"/>
      <c r="AO586" s="366"/>
      <c r="AP586" s="369"/>
      <c r="AQ586" s="506"/>
      <c r="AR586" s="380"/>
      <c r="AS586" s="653"/>
      <c r="AT586" s="353"/>
      <c r="AU586" s="382" t="s">
        <v>2869</v>
      </c>
      <c r="AV586" s="657" t="s">
        <v>2869</v>
      </c>
      <c r="AW586" s="382" t="s">
        <v>2869</v>
      </c>
      <c r="AX586" s="658" t="s">
        <v>2869</v>
      </c>
      <c r="AY586" s="393"/>
    </row>
    <row r="587">
      <c r="A587" s="554"/>
      <c r="B587" s="480" t="s">
        <v>2869</v>
      </c>
      <c r="C587" s="433"/>
      <c r="D587" s="434"/>
      <c r="E587" s="384" t="s">
        <v>2869</v>
      </c>
      <c r="F587" s="367"/>
      <c r="G587" s="365"/>
      <c r="H587" s="368"/>
      <c r="I587" s="655"/>
      <c r="J587" s="365"/>
      <c r="K587" s="366"/>
      <c r="L587" s="367"/>
      <c r="M587" s="365"/>
      <c r="N587" s="368"/>
      <c r="O587" s="655"/>
      <c r="P587" s="365"/>
      <c r="Q587" s="366"/>
      <c r="R587" s="367"/>
      <c r="S587" s="365"/>
      <c r="T587" s="368"/>
      <c r="U587" s="655"/>
      <c r="V587" s="365"/>
      <c r="W587" s="366"/>
      <c r="X587" s="364"/>
      <c r="Y587" s="365"/>
      <c r="Z587" s="368"/>
      <c r="AA587" s="655"/>
      <c r="AB587" s="365"/>
      <c r="AC587" s="366"/>
      <c r="AD587" s="364"/>
      <c r="AE587" s="365"/>
      <c r="AF587" s="368"/>
      <c r="AG587" s="655"/>
      <c r="AH587" s="365"/>
      <c r="AI587" s="366"/>
      <c r="AJ587" s="364"/>
      <c r="AK587" s="365"/>
      <c r="AL587" s="368"/>
      <c r="AM587" s="655"/>
      <c r="AN587" s="365"/>
      <c r="AO587" s="366"/>
      <c r="AP587" s="369"/>
      <c r="AQ587" s="506"/>
      <c r="AR587" s="380"/>
      <c r="AS587" s="653"/>
      <c r="AT587" s="353"/>
      <c r="AU587" s="382" t="s">
        <v>2869</v>
      </c>
      <c r="AV587" s="657" t="s">
        <v>2869</v>
      </c>
      <c r="AW587" s="382" t="s">
        <v>2869</v>
      </c>
      <c r="AX587" s="658" t="s">
        <v>2869</v>
      </c>
      <c r="AY587" s="393"/>
    </row>
    <row r="588">
      <c r="A588" s="554"/>
      <c r="B588" s="480" t="s">
        <v>2869</v>
      </c>
      <c r="C588" s="433"/>
      <c r="D588" s="434"/>
      <c r="E588" s="384" t="s">
        <v>2869</v>
      </c>
      <c r="F588" s="367"/>
      <c r="G588" s="365"/>
      <c r="H588" s="368"/>
      <c r="I588" s="655"/>
      <c r="J588" s="365"/>
      <c r="K588" s="366"/>
      <c r="L588" s="367"/>
      <c r="M588" s="365"/>
      <c r="N588" s="368"/>
      <c r="O588" s="655"/>
      <c r="P588" s="365"/>
      <c r="Q588" s="366"/>
      <c r="R588" s="367"/>
      <c r="S588" s="365"/>
      <c r="T588" s="368"/>
      <c r="U588" s="655"/>
      <c r="V588" s="365"/>
      <c r="W588" s="366"/>
      <c r="X588" s="364"/>
      <c r="Y588" s="365"/>
      <c r="Z588" s="368"/>
      <c r="AA588" s="655"/>
      <c r="AB588" s="365"/>
      <c r="AC588" s="366"/>
      <c r="AD588" s="364"/>
      <c r="AE588" s="365"/>
      <c r="AF588" s="368"/>
      <c r="AG588" s="655"/>
      <c r="AH588" s="365"/>
      <c r="AI588" s="366"/>
      <c r="AJ588" s="364"/>
      <c r="AK588" s="365"/>
      <c r="AL588" s="368"/>
      <c r="AM588" s="655"/>
      <c r="AN588" s="365"/>
      <c r="AO588" s="366"/>
      <c r="AP588" s="369"/>
      <c r="AQ588" s="506"/>
      <c r="AR588" s="372"/>
      <c r="AS588" s="653"/>
      <c r="AT588" s="353"/>
      <c r="AU588" s="382" t="s">
        <v>2869</v>
      </c>
      <c r="AV588" s="657" t="s">
        <v>2869</v>
      </c>
      <c r="AW588" s="382" t="s">
        <v>2869</v>
      </c>
      <c r="AX588" s="658" t="s">
        <v>2869</v>
      </c>
      <c r="AY588" s="393"/>
    </row>
    <row r="589">
      <c r="A589" s="554"/>
      <c r="B589" s="480" t="s">
        <v>2869</v>
      </c>
      <c r="C589" s="433"/>
      <c r="D589" s="434"/>
      <c r="E589" s="384" t="s">
        <v>2869</v>
      </c>
      <c r="F589" s="367"/>
      <c r="G589" s="365"/>
      <c r="H589" s="368"/>
      <c r="I589" s="655"/>
      <c r="J589" s="365"/>
      <c r="K589" s="366"/>
      <c r="L589" s="367"/>
      <c r="M589" s="365"/>
      <c r="N589" s="368"/>
      <c r="O589" s="655"/>
      <c r="P589" s="365"/>
      <c r="Q589" s="366"/>
      <c r="R589" s="367"/>
      <c r="S589" s="365"/>
      <c r="T589" s="368"/>
      <c r="U589" s="655"/>
      <c r="V589" s="365"/>
      <c r="W589" s="366"/>
      <c r="X589" s="364"/>
      <c r="Y589" s="365"/>
      <c r="Z589" s="368"/>
      <c r="AA589" s="655"/>
      <c r="AB589" s="365"/>
      <c r="AC589" s="366"/>
      <c r="AD589" s="364"/>
      <c r="AE589" s="365"/>
      <c r="AF589" s="368"/>
      <c r="AG589" s="655"/>
      <c r="AH589" s="365"/>
      <c r="AI589" s="366"/>
      <c r="AJ589" s="364"/>
      <c r="AK589" s="365"/>
      <c r="AL589" s="368"/>
      <c r="AM589" s="655"/>
      <c r="AN589" s="365"/>
      <c r="AO589" s="366"/>
      <c r="AP589" s="369"/>
      <c r="AQ589" s="506"/>
      <c r="AR589" s="380"/>
      <c r="AS589" s="653"/>
      <c r="AT589" s="353"/>
      <c r="AU589" s="382" t="s">
        <v>2869</v>
      </c>
      <c r="AV589" s="657" t="s">
        <v>2869</v>
      </c>
      <c r="AW589" s="382" t="s">
        <v>2869</v>
      </c>
      <c r="AX589" s="658" t="s">
        <v>2869</v>
      </c>
      <c r="AY589" s="393"/>
    </row>
    <row r="590">
      <c r="A590" s="554"/>
      <c r="B590" s="480" t="s">
        <v>2869</v>
      </c>
      <c r="C590" s="433"/>
      <c r="D590" s="434"/>
      <c r="E590" s="384" t="s">
        <v>2869</v>
      </c>
      <c r="F590" s="367"/>
      <c r="G590" s="365"/>
      <c r="H590" s="368"/>
      <c r="I590" s="655"/>
      <c r="J590" s="365"/>
      <c r="K590" s="366"/>
      <c r="L590" s="367"/>
      <c r="M590" s="365"/>
      <c r="N590" s="368"/>
      <c r="O590" s="655"/>
      <c r="P590" s="365"/>
      <c r="Q590" s="366"/>
      <c r="R590" s="367"/>
      <c r="S590" s="365"/>
      <c r="T590" s="368"/>
      <c r="U590" s="655"/>
      <c r="V590" s="365"/>
      <c r="W590" s="366"/>
      <c r="X590" s="364"/>
      <c r="Y590" s="365"/>
      <c r="Z590" s="368"/>
      <c r="AA590" s="655"/>
      <c r="AB590" s="365"/>
      <c r="AC590" s="366"/>
      <c r="AD590" s="364"/>
      <c r="AE590" s="365"/>
      <c r="AF590" s="368"/>
      <c r="AG590" s="655"/>
      <c r="AH590" s="365"/>
      <c r="AI590" s="366"/>
      <c r="AJ590" s="364"/>
      <c r="AK590" s="365"/>
      <c r="AL590" s="368"/>
      <c r="AM590" s="655"/>
      <c r="AN590" s="365"/>
      <c r="AO590" s="366"/>
      <c r="AP590" s="369"/>
      <c r="AQ590" s="506"/>
      <c r="AR590" s="380"/>
      <c r="AS590" s="653"/>
      <c r="AT590" s="353"/>
      <c r="AU590" s="382" t="s">
        <v>2869</v>
      </c>
      <c r="AV590" s="657" t="s">
        <v>2869</v>
      </c>
      <c r="AW590" s="382" t="s">
        <v>2869</v>
      </c>
      <c r="AX590" s="658" t="s">
        <v>2869</v>
      </c>
      <c r="AY590" s="393"/>
    </row>
    <row r="591">
      <c r="A591" s="554"/>
      <c r="B591" s="480" t="s">
        <v>2869</v>
      </c>
      <c r="C591" s="433"/>
      <c r="D591" s="434"/>
      <c r="E591" s="384" t="s">
        <v>2869</v>
      </c>
      <c r="F591" s="367"/>
      <c r="G591" s="365"/>
      <c r="H591" s="368"/>
      <c r="I591" s="655"/>
      <c r="J591" s="365"/>
      <c r="K591" s="366"/>
      <c r="L591" s="367"/>
      <c r="M591" s="365"/>
      <c r="N591" s="368"/>
      <c r="O591" s="655"/>
      <c r="P591" s="365"/>
      <c r="Q591" s="366"/>
      <c r="R591" s="367"/>
      <c r="S591" s="365"/>
      <c r="T591" s="368"/>
      <c r="U591" s="655"/>
      <c r="V591" s="365"/>
      <c r="W591" s="366"/>
      <c r="X591" s="364"/>
      <c r="Y591" s="365"/>
      <c r="Z591" s="368"/>
      <c r="AA591" s="655"/>
      <c r="AB591" s="365"/>
      <c r="AC591" s="366"/>
      <c r="AD591" s="364"/>
      <c r="AE591" s="365"/>
      <c r="AF591" s="368"/>
      <c r="AG591" s="655"/>
      <c r="AH591" s="365"/>
      <c r="AI591" s="366"/>
      <c r="AJ591" s="364"/>
      <c r="AK591" s="365"/>
      <c r="AL591" s="368"/>
      <c r="AM591" s="655"/>
      <c r="AN591" s="365"/>
      <c r="AO591" s="366"/>
      <c r="AP591" s="369"/>
      <c r="AQ591" s="506"/>
      <c r="AR591" s="372"/>
      <c r="AS591" s="653"/>
      <c r="AT591" s="353"/>
      <c r="AU591" s="382" t="s">
        <v>2869</v>
      </c>
      <c r="AV591" s="657" t="s">
        <v>2869</v>
      </c>
      <c r="AW591" s="382" t="s">
        <v>2869</v>
      </c>
      <c r="AX591" s="658" t="s">
        <v>2869</v>
      </c>
      <c r="AY591" s="393"/>
    </row>
    <row r="592">
      <c r="A592" s="554"/>
      <c r="B592" s="480" t="s">
        <v>2869</v>
      </c>
      <c r="C592" s="433"/>
      <c r="D592" s="434"/>
      <c r="E592" s="384" t="s">
        <v>2869</v>
      </c>
      <c r="F592" s="367"/>
      <c r="G592" s="365"/>
      <c r="H592" s="368"/>
      <c r="I592" s="655"/>
      <c r="J592" s="365"/>
      <c r="K592" s="366"/>
      <c r="L592" s="367"/>
      <c r="M592" s="365"/>
      <c r="N592" s="368"/>
      <c r="O592" s="655"/>
      <c r="P592" s="365"/>
      <c r="Q592" s="366"/>
      <c r="R592" s="367"/>
      <c r="S592" s="365"/>
      <c r="T592" s="368"/>
      <c r="U592" s="655"/>
      <c r="V592" s="365"/>
      <c r="W592" s="366"/>
      <c r="X592" s="364"/>
      <c r="Y592" s="365"/>
      <c r="Z592" s="368"/>
      <c r="AA592" s="655"/>
      <c r="AB592" s="365"/>
      <c r="AC592" s="366"/>
      <c r="AD592" s="364"/>
      <c r="AE592" s="365"/>
      <c r="AF592" s="368"/>
      <c r="AG592" s="655"/>
      <c r="AH592" s="365"/>
      <c r="AI592" s="366"/>
      <c r="AJ592" s="364"/>
      <c r="AK592" s="365"/>
      <c r="AL592" s="368"/>
      <c r="AM592" s="655"/>
      <c r="AN592" s="365"/>
      <c r="AO592" s="366"/>
      <c r="AP592" s="369"/>
      <c r="AQ592" s="506"/>
      <c r="AR592" s="372"/>
      <c r="AS592" s="653"/>
      <c r="AT592" s="353"/>
      <c r="AU592" s="382" t="s">
        <v>2869</v>
      </c>
      <c r="AV592" s="657" t="s">
        <v>2869</v>
      </c>
      <c r="AW592" s="382" t="s">
        <v>2869</v>
      </c>
      <c r="AX592" s="658" t="s">
        <v>2869</v>
      </c>
      <c r="AY592" s="393"/>
    </row>
    <row r="593">
      <c r="A593" s="554"/>
      <c r="B593" s="480" t="s">
        <v>2869</v>
      </c>
      <c r="C593" s="433"/>
      <c r="D593" s="434"/>
      <c r="E593" s="384" t="s">
        <v>2869</v>
      </c>
      <c r="F593" s="367"/>
      <c r="G593" s="365"/>
      <c r="H593" s="368"/>
      <c r="I593" s="655"/>
      <c r="J593" s="365"/>
      <c r="K593" s="366"/>
      <c r="L593" s="367"/>
      <c r="M593" s="365"/>
      <c r="N593" s="368"/>
      <c r="O593" s="655"/>
      <c r="P593" s="365"/>
      <c r="Q593" s="366"/>
      <c r="R593" s="367"/>
      <c r="S593" s="365"/>
      <c r="T593" s="368"/>
      <c r="U593" s="655"/>
      <c r="V593" s="365"/>
      <c r="W593" s="366"/>
      <c r="X593" s="364"/>
      <c r="Y593" s="365"/>
      <c r="Z593" s="368"/>
      <c r="AA593" s="655"/>
      <c r="AB593" s="365"/>
      <c r="AC593" s="366"/>
      <c r="AD593" s="364"/>
      <c r="AE593" s="365"/>
      <c r="AF593" s="368"/>
      <c r="AG593" s="655"/>
      <c r="AH593" s="365"/>
      <c r="AI593" s="366"/>
      <c r="AJ593" s="364"/>
      <c r="AK593" s="365"/>
      <c r="AL593" s="368"/>
      <c r="AM593" s="655"/>
      <c r="AN593" s="365"/>
      <c r="AO593" s="366"/>
      <c r="AP593" s="369"/>
      <c r="AQ593" s="506"/>
      <c r="AR593" s="372"/>
      <c r="AS593" s="653"/>
      <c r="AT593" s="353"/>
      <c r="AU593" s="382" t="s">
        <v>2869</v>
      </c>
      <c r="AV593" s="657" t="s">
        <v>2869</v>
      </c>
      <c r="AW593" s="382" t="s">
        <v>2869</v>
      </c>
      <c r="AX593" s="658" t="s">
        <v>2869</v>
      </c>
      <c r="AY593" s="393"/>
    </row>
    <row r="594">
      <c r="A594" s="554"/>
      <c r="B594" s="480" t="s">
        <v>2869</v>
      </c>
      <c r="C594" s="433"/>
      <c r="D594" s="434"/>
      <c r="E594" s="384" t="s">
        <v>2869</v>
      </c>
      <c r="F594" s="367"/>
      <c r="G594" s="365"/>
      <c r="H594" s="368"/>
      <c r="I594" s="655"/>
      <c r="J594" s="365"/>
      <c r="K594" s="366"/>
      <c r="L594" s="367"/>
      <c r="M594" s="365"/>
      <c r="N594" s="368"/>
      <c r="O594" s="655"/>
      <c r="P594" s="365"/>
      <c r="Q594" s="366"/>
      <c r="R594" s="367"/>
      <c r="S594" s="365"/>
      <c r="T594" s="368"/>
      <c r="U594" s="655"/>
      <c r="V594" s="365"/>
      <c r="W594" s="366"/>
      <c r="X594" s="364"/>
      <c r="Y594" s="365"/>
      <c r="Z594" s="368"/>
      <c r="AA594" s="655"/>
      <c r="AB594" s="365"/>
      <c r="AC594" s="366"/>
      <c r="AD594" s="364"/>
      <c r="AE594" s="365"/>
      <c r="AF594" s="368"/>
      <c r="AG594" s="655"/>
      <c r="AH594" s="365"/>
      <c r="AI594" s="366"/>
      <c r="AJ594" s="364"/>
      <c r="AK594" s="365"/>
      <c r="AL594" s="368"/>
      <c r="AM594" s="655"/>
      <c r="AN594" s="365"/>
      <c r="AO594" s="366"/>
      <c r="AP594" s="369"/>
      <c r="AQ594" s="506"/>
      <c r="AR594" s="372"/>
      <c r="AS594" s="653"/>
      <c r="AT594" s="353"/>
      <c r="AU594" s="382" t="s">
        <v>2869</v>
      </c>
      <c r="AV594" s="657" t="s">
        <v>2869</v>
      </c>
      <c r="AW594" s="382" t="s">
        <v>2869</v>
      </c>
      <c r="AX594" s="658" t="s">
        <v>2869</v>
      </c>
      <c r="AY594" s="359"/>
    </row>
    <row r="595">
      <c r="A595" s="554"/>
      <c r="B595" s="480" t="s">
        <v>2869</v>
      </c>
      <c r="C595" s="433"/>
      <c r="D595" s="434"/>
      <c r="E595" s="384" t="s">
        <v>2869</v>
      </c>
      <c r="F595" s="367"/>
      <c r="G595" s="365"/>
      <c r="H595" s="368"/>
      <c r="I595" s="655"/>
      <c r="J595" s="365"/>
      <c r="K595" s="366"/>
      <c r="L595" s="367"/>
      <c r="M595" s="365"/>
      <c r="N595" s="368"/>
      <c r="O595" s="655"/>
      <c r="P595" s="365"/>
      <c r="Q595" s="366"/>
      <c r="R595" s="367"/>
      <c r="S595" s="365"/>
      <c r="T595" s="368"/>
      <c r="U595" s="655"/>
      <c r="V595" s="365"/>
      <c r="W595" s="366"/>
      <c r="X595" s="364"/>
      <c r="Y595" s="365"/>
      <c r="Z595" s="368"/>
      <c r="AA595" s="655"/>
      <c r="AB595" s="365"/>
      <c r="AC595" s="366"/>
      <c r="AD595" s="364"/>
      <c r="AE595" s="365"/>
      <c r="AF595" s="368"/>
      <c r="AG595" s="655"/>
      <c r="AH595" s="365"/>
      <c r="AI595" s="366"/>
      <c r="AJ595" s="364"/>
      <c r="AK595" s="365"/>
      <c r="AL595" s="368"/>
      <c r="AM595" s="655"/>
      <c r="AN595" s="365"/>
      <c r="AO595" s="366"/>
      <c r="AP595" s="369"/>
      <c r="AQ595" s="506"/>
      <c r="AR595" s="372"/>
      <c r="AS595" s="653"/>
      <c r="AT595" s="353"/>
      <c r="AU595" s="382" t="s">
        <v>2869</v>
      </c>
      <c r="AV595" s="657" t="s">
        <v>2869</v>
      </c>
      <c r="AW595" s="382" t="s">
        <v>2869</v>
      </c>
      <c r="AX595" s="658" t="s">
        <v>2869</v>
      </c>
      <c r="AY595" s="359"/>
    </row>
    <row r="596">
      <c r="A596" s="554"/>
      <c r="B596" s="480" t="s">
        <v>2869</v>
      </c>
      <c r="C596" s="433"/>
      <c r="D596" s="434"/>
      <c r="E596" s="384" t="s">
        <v>2869</v>
      </c>
      <c r="F596" s="367"/>
      <c r="G596" s="365"/>
      <c r="H596" s="368"/>
      <c r="I596" s="655"/>
      <c r="J596" s="365"/>
      <c r="K596" s="366"/>
      <c r="L596" s="367"/>
      <c r="M596" s="365"/>
      <c r="N596" s="368"/>
      <c r="O596" s="655"/>
      <c r="P596" s="365"/>
      <c r="Q596" s="366"/>
      <c r="R596" s="367"/>
      <c r="S596" s="365"/>
      <c r="T596" s="368"/>
      <c r="U596" s="655"/>
      <c r="V596" s="365"/>
      <c r="W596" s="366"/>
      <c r="X596" s="364"/>
      <c r="Y596" s="365"/>
      <c r="Z596" s="368"/>
      <c r="AA596" s="655"/>
      <c r="AB596" s="365"/>
      <c r="AC596" s="366"/>
      <c r="AD596" s="364"/>
      <c r="AE596" s="365"/>
      <c r="AF596" s="368"/>
      <c r="AG596" s="655"/>
      <c r="AH596" s="365"/>
      <c r="AI596" s="366"/>
      <c r="AJ596" s="364"/>
      <c r="AK596" s="365"/>
      <c r="AL596" s="368"/>
      <c r="AM596" s="655"/>
      <c r="AN596" s="365"/>
      <c r="AO596" s="366"/>
      <c r="AP596" s="369"/>
      <c r="AQ596" s="481"/>
      <c r="AR596" s="380"/>
      <c r="AS596" s="653"/>
      <c r="AT596" s="353"/>
      <c r="AU596" s="382" t="s">
        <v>2869</v>
      </c>
      <c r="AV596" s="657" t="s">
        <v>2869</v>
      </c>
      <c r="AW596" s="382" t="s">
        <v>2869</v>
      </c>
      <c r="AX596" s="658" t="s">
        <v>2869</v>
      </c>
      <c r="AY596" s="393"/>
    </row>
    <row r="597">
      <c r="A597" s="554"/>
      <c r="B597" s="480" t="s">
        <v>2869</v>
      </c>
      <c r="C597" s="433"/>
      <c r="D597" s="434"/>
      <c r="E597" s="384" t="s">
        <v>2869</v>
      </c>
      <c r="F597" s="367"/>
      <c r="G597" s="365"/>
      <c r="H597" s="368"/>
      <c r="I597" s="655"/>
      <c r="J597" s="365"/>
      <c r="K597" s="366"/>
      <c r="L597" s="367"/>
      <c r="M597" s="365"/>
      <c r="N597" s="368"/>
      <c r="O597" s="655"/>
      <c r="P597" s="365"/>
      <c r="Q597" s="366"/>
      <c r="R597" s="367"/>
      <c r="S597" s="365"/>
      <c r="T597" s="368"/>
      <c r="U597" s="655"/>
      <c r="V597" s="365"/>
      <c r="W597" s="366"/>
      <c r="X597" s="364"/>
      <c r="Y597" s="365"/>
      <c r="Z597" s="368"/>
      <c r="AA597" s="655"/>
      <c r="AB597" s="365"/>
      <c r="AC597" s="366"/>
      <c r="AD597" s="364"/>
      <c r="AE597" s="365"/>
      <c r="AF597" s="368"/>
      <c r="AG597" s="655"/>
      <c r="AH597" s="365"/>
      <c r="AI597" s="366"/>
      <c r="AJ597" s="364"/>
      <c r="AK597" s="365"/>
      <c r="AL597" s="368"/>
      <c r="AM597" s="655"/>
      <c r="AN597" s="365"/>
      <c r="AO597" s="366"/>
      <c r="AP597" s="369"/>
      <c r="AQ597" s="506"/>
      <c r="AR597" s="380"/>
      <c r="AS597" s="653"/>
      <c r="AT597" s="353"/>
      <c r="AU597" s="382" t="s">
        <v>2869</v>
      </c>
      <c r="AV597" s="657" t="s">
        <v>2869</v>
      </c>
      <c r="AW597" s="382" t="s">
        <v>2869</v>
      </c>
      <c r="AX597" s="658" t="s">
        <v>2869</v>
      </c>
      <c r="AY597" s="393"/>
    </row>
    <row r="598">
      <c r="A598" s="554"/>
      <c r="B598" s="480" t="s">
        <v>2869</v>
      </c>
      <c r="C598" s="433"/>
      <c r="D598" s="434"/>
      <c r="E598" s="384" t="s">
        <v>2869</v>
      </c>
      <c r="F598" s="367"/>
      <c r="G598" s="365"/>
      <c r="H598" s="368"/>
      <c r="I598" s="655"/>
      <c r="J598" s="365"/>
      <c r="K598" s="366"/>
      <c r="L598" s="367"/>
      <c r="M598" s="365"/>
      <c r="N598" s="368"/>
      <c r="O598" s="655"/>
      <c r="P598" s="365"/>
      <c r="Q598" s="366"/>
      <c r="R598" s="367"/>
      <c r="S598" s="365"/>
      <c r="T598" s="368"/>
      <c r="U598" s="655"/>
      <c r="V598" s="365"/>
      <c r="W598" s="366"/>
      <c r="X598" s="364"/>
      <c r="Y598" s="365"/>
      <c r="Z598" s="368"/>
      <c r="AA598" s="655"/>
      <c r="AB598" s="365"/>
      <c r="AC598" s="366"/>
      <c r="AD598" s="364"/>
      <c r="AE598" s="365"/>
      <c r="AF598" s="368"/>
      <c r="AG598" s="655"/>
      <c r="AH598" s="365"/>
      <c r="AI598" s="366"/>
      <c r="AJ598" s="364"/>
      <c r="AK598" s="365"/>
      <c r="AL598" s="368"/>
      <c r="AM598" s="655"/>
      <c r="AN598" s="365"/>
      <c r="AO598" s="366"/>
      <c r="AP598" s="369"/>
      <c r="AQ598" s="506"/>
      <c r="AR598" s="372"/>
      <c r="AS598" s="653"/>
      <c r="AT598" s="353"/>
      <c r="AU598" s="382" t="s">
        <v>2869</v>
      </c>
      <c r="AV598" s="657" t="s">
        <v>2869</v>
      </c>
      <c r="AW598" s="382" t="s">
        <v>2869</v>
      </c>
      <c r="AX598" s="658" t="s">
        <v>2869</v>
      </c>
      <c r="AY598" s="393"/>
    </row>
    <row r="599">
      <c r="A599" s="554"/>
      <c r="B599" s="480" t="s">
        <v>2869</v>
      </c>
      <c r="C599" s="433"/>
      <c r="D599" s="434"/>
      <c r="E599" s="384" t="s">
        <v>2869</v>
      </c>
      <c r="F599" s="367"/>
      <c r="G599" s="365"/>
      <c r="H599" s="368"/>
      <c r="I599" s="655"/>
      <c r="J599" s="365"/>
      <c r="K599" s="366"/>
      <c r="L599" s="367"/>
      <c r="M599" s="365"/>
      <c r="N599" s="368"/>
      <c r="O599" s="655"/>
      <c r="P599" s="365"/>
      <c r="Q599" s="366"/>
      <c r="R599" s="367"/>
      <c r="S599" s="365"/>
      <c r="T599" s="368"/>
      <c r="U599" s="655"/>
      <c r="V599" s="365"/>
      <c r="W599" s="366"/>
      <c r="X599" s="364"/>
      <c r="Y599" s="365"/>
      <c r="Z599" s="368"/>
      <c r="AA599" s="655"/>
      <c r="AB599" s="365"/>
      <c r="AC599" s="366"/>
      <c r="AD599" s="364"/>
      <c r="AE599" s="365"/>
      <c r="AF599" s="368"/>
      <c r="AG599" s="655"/>
      <c r="AH599" s="365"/>
      <c r="AI599" s="366"/>
      <c r="AJ599" s="364"/>
      <c r="AK599" s="365"/>
      <c r="AL599" s="368"/>
      <c r="AM599" s="655"/>
      <c r="AN599" s="365"/>
      <c r="AO599" s="366"/>
      <c r="AP599" s="369"/>
      <c r="AQ599" s="506"/>
      <c r="AR599" s="372"/>
      <c r="AS599" s="653"/>
      <c r="AT599" s="353"/>
      <c r="AU599" s="382" t="s">
        <v>2869</v>
      </c>
      <c r="AV599" s="657" t="s">
        <v>2869</v>
      </c>
      <c r="AW599" s="382" t="s">
        <v>2869</v>
      </c>
      <c r="AX599" s="658" t="s">
        <v>2869</v>
      </c>
      <c r="AY599" s="393"/>
    </row>
    <row r="600">
      <c r="A600" s="554"/>
      <c r="B600" s="480" t="s">
        <v>2869</v>
      </c>
      <c r="C600" s="433"/>
      <c r="D600" s="434"/>
      <c r="E600" s="384" t="s">
        <v>2869</v>
      </c>
      <c r="F600" s="367"/>
      <c r="G600" s="365"/>
      <c r="H600" s="368"/>
      <c r="I600" s="655"/>
      <c r="J600" s="365"/>
      <c r="K600" s="366"/>
      <c r="L600" s="367"/>
      <c r="M600" s="365"/>
      <c r="N600" s="368"/>
      <c r="O600" s="655"/>
      <c r="P600" s="365"/>
      <c r="Q600" s="366"/>
      <c r="R600" s="367"/>
      <c r="S600" s="365"/>
      <c r="T600" s="368"/>
      <c r="U600" s="655"/>
      <c r="V600" s="365"/>
      <c r="W600" s="366"/>
      <c r="X600" s="364"/>
      <c r="Y600" s="365"/>
      <c r="Z600" s="368"/>
      <c r="AA600" s="655"/>
      <c r="AB600" s="365"/>
      <c r="AC600" s="366"/>
      <c r="AD600" s="364"/>
      <c r="AE600" s="365"/>
      <c r="AF600" s="368"/>
      <c r="AG600" s="655"/>
      <c r="AH600" s="365"/>
      <c r="AI600" s="366"/>
      <c r="AJ600" s="364"/>
      <c r="AK600" s="365"/>
      <c r="AL600" s="368"/>
      <c r="AM600" s="655"/>
      <c r="AN600" s="365"/>
      <c r="AO600" s="366"/>
      <c r="AP600" s="369"/>
      <c r="AQ600" s="506"/>
      <c r="AR600" s="372"/>
      <c r="AS600" s="653"/>
      <c r="AT600" s="353"/>
      <c r="AU600" s="382" t="s">
        <v>2869</v>
      </c>
      <c r="AV600" s="657" t="s">
        <v>2869</v>
      </c>
      <c r="AW600" s="382" t="s">
        <v>2869</v>
      </c>
      <c r="AX600" s="658" t="s">
        <v>2869</v>
      </c>
      <c r="AY600" s="393"/>
    </row>
    <row r="601">
      <c r="A601" s="554"/>
      <c r="B601" s="480" t="s">
        <v>2869</v>
      </c>
      <c r="C601" s="433"/>
      <c r="D601" s="434"/>
      <c r="E601" s="384" t="s">
        <v>2869</v>
      </c>
      <c r="F601" s="367"/>
      <c r="G601" s="365"/>
      <c r="H601" s="368"/>
      <c r="I601" s="655"/>
      <c r="J601" s="365"/>
      <c r="K601" s="366"/>
      <c r="L601" s="367"/>
      <c r="M601" s="365"/>
      <c r="N601" s="368"/>
      <c r="O601" s="655"/>
      <c r="P601" s="365"/>
      <c r="Q601" s="366"/>
      <c r="R601" s="367"/>
      <c r="S601" s="365"/>
      <c r="T601" s="368"/>
      <c r="U601" s="655"/>
      <c r="V601" s="365"/>
      <c r="W601" s="366"/>
      <c r="X601" s="364"/>
      <c r="Y601" s="365"/>
      <c r="Z601" s="368"/>
      <c r="AA601" s="655"/>
      <c r="AB601" s="365"/>
      <c r="AC601" s="366"/>
      <c r="AD601" s="364"/>
      <c r="AE601" s="365"/>
      <c r="AF601" s="368"/>
      <c r="AG601" s="655"/>
      <c r="AH601" s="365"/>
      <c r="AI601" s="366"/>
      <c r="AJ601" s="364"/>
      <c r="AK601" s="365"/>
      <c r="AL601" s="368"/>
      <c r="AM601" s="655"/>
      <c r="AN601" s="365"/>
      <c r="AO601" s="366"/>
      <c r="AP601" s="369"/>
      <c r="AQ601" s="506"/>
      <c r="AR601" s="380"/>
      <c r="AS601" s="653"/>
      <c r="AT601" s="353"/>
      <c r="AU601" s="382" t="s">
        <v>2869</v>
      </c>
      <c r="AV601" s="657" t="s">
        <v>2869</v>
      </c>
      <c r="AW601" s="382" t="s">
        <v>2869</v>
      </c>
      <c r="AX601" s="658" t="s">
        <v>2869</v>
      </c>
      <c r="AY601" s="393"/>
    </row>
    <row r="602">
      <c r="A602" s="554"/>
      <c r="B602" s="480" t="s">
        <v>2869</v>
      </c>
      <c r="C602" s="433"/>
      <c r="D602" s="434"/>
      <c r="E602" s="384" t="s">
        <v>2869</v>
      </c>
      <c r="F602" s="367"/>
      <c r="G602" s="365"/>
      <c r="H602" s="368"/>
      <c r="I602" s="655"/>
      <c r="J602" s="365"/>
      <c r="K602" s="366"/>
      <c r="L602" s="367"/>
      <c r="M602" s="365"/>
      <c r="N602" s="368"/>
      <c r="O602" s="655"/>
      <c r="P602" s="365"/>
      <c r="Q602" s="366"/>
      <c r="R602" s="367"/>
      <c r="S602" s="365"/>
      <c r="T602" s="368"/>
      <c r="U602" s="655"/>
      <c r="V602" s="365"/>
      <c r="W602" s="366"/>
      <c r="X602" s="364"/>
      <c r="Y602" s="365"/>
      <c r="Z602" s="368"/>
      <c r="AA602" s="655"/>
      <c r="AB602" s="365"/>
      <c r="AC602" s="366"/>
      <c r="AD602" s="364"/>
      <c r="AE602" s="365"/>
      <c r="AF602" s="368"/>
      <c r="AG602" s="655"/>
      <c r="AH602" s="365"/>
      <c r="AI602" s="366"/>
      <c r="AJ602" s="364"/>
      <c r="AK602" s="365"/>
      <c r="AL602" s="368"/>
      <c r="AM602" s="655"/>
      <c r="AN602" s="365"/>
      <c r="AO602" s="366"/>
      <c r="AP602" s="369"/>
      <c r="AQ602" s="506"/>
      <c r="AR602" s="372"/>
      <c r="AS602" s="653"/>
      <c r="AT602" s="353"/>
      <c r="AU602" s="382" t="s">
        <v>2869</v>
      </c>
      <c r="AV602" s="657" t="s">
        <v>2869</v>
      </c>
      <c r="AW602" s="382" t="s">
        <v>2869</v>
      </c>
      <c r="AX602" s="658" t="s">
        <v>2869</v>
      </c>
      <c r="AY602" s="393"/>
    </row>
    <row r="603">
      <c r="A603" s="554"/>
      <c r="B603" s="480" t="s">
        <v>2869</v>
      </c>
      <c r="C603" s="433"/>
      <c r="D603" s="434"/>
      <c r="E603" s="384" t="s">
        <v>2869</v>
      </c>
      <c r="F603" s="367"/>
      <c r="G603" s="365"/>
      <c r="H603" s="368"/>
      <c r="I603" s="655"/>
      <c r="J603" s="365"/>
      <c r="K603" s="366"/>
      <c r="L603" s="367"/>
      <c r="M603" s="365"/>
      <c r="N603" s="368"/>
      <c r="O603" s="655"/>
      <c r="P603" s="365"/>
      <c r="Q603" s="366"/>
      <c r="R603" s="367"/>
      <c r="S603" s="365"/>
      <c r="T603" s="368"/>
      <c r="U603" s="655"/>
      <c r="V603" s="365"/>
      <c r="W603" s="366"/>
      <c r="X603" s="364"/>
      <c r="Y603" s="365"/>
      <c r="Z603" s="368"/>
      <c r="AA603" s="655"/>
      <c r="AB603" s="365"/>
      <c r="AC603" s="366"/>
      <c r="AD603" s="364"/>
      <c r="AE603" s="365"/>
      <c r="AF603" s="368"/>
      <c r="AG603" s="655"/>
      <c r="AH603" s="365"/>
      <c r="AI603" s="366"/>
      <c r="AJ603" s="364"/>
      <c r="AK603" s="365"/>
      <c r="AL603" s="368"/>
      <c r="AM603" s="655"/>
      <c r="AN603" s="365"/>
      <c r="AO603" s="366"/>
      <c r="AP603" s="369"/>
      <c r="AQ603" s="506"/>
      <c r="AR603" s="372"/>
      <c r="AS603" s="653"/>
      <c r="AT603" s="353"/>
      <c r="AU603" s="382" t="s">
        <v>2869</v>
      </c>
      <c r="AV603" s="657" t="s">
        <v>2869</v>
      </c>
      <c r="AW603" s="382" t="s">
        <v>2869</v>
      </c>
      <c r="AX603" s="658" t="s">
        <v>2869</v>
      </c>
      <c r="AY603" s="393"/>
    </row>
    <row r="604">
      <c r="A604" s="554"/>
      <c r="B604" s="480" t="s">
        <v>2869</v>
      </c>
      <c r="C604" s="433"/>
      <c r="D604" s="434"/>
      <c r="E604" s="384" t="s">
        <v>2869</v>
      </c>
      <c r="F604" s="367"/>
      <c r="G604" s="365"/>
      <c r="H604" s="368"/>
      <c r="I604" s="655"/>
      <c r="J604" s="365"/>
      <c r="K604" s="366"/>
      <c r="L604" s="367"/>
      <c r="M604" s="365"/>
      <c r="N604" s="368"/>
      <c r="O604" s="655"/>
      <c r="P604" s="365"/>
      <c r="Q604" s="366"/>
      <c r="R604" s="367"/>
      <c r="S604" s="365"/>
      <c r="T604" s="368"/>
      <c r="U604" s="655"/>
      <c r="V604" s="365"/>
      <c r="W604" s="366"/>
      <c r="X604" s="364"/>
      <c r="Y604" s="365"/>
      <c r="Z604" s="368"/>
      <c r="AA604" s="655"/>
      <c r="AB604" s="365"/>
      <c r="AC604" s="366"/>
      <c r="AD604" s="364"/>
      <c r="AE604" s="365"/>
      <c r="AF604" s="368"/>
      <c r="AG604" s="655"/>
      <c r="AH604" s="365"/>
      <c r="AI604" s="366"/>
      <c r="AJ604" s="364"/>
      <c r="AK604" s="365"/>
      <c r="AL604" s="368"/>
      <c r="AM604" s="655"/>
      <c r="AN604" s="365"/>
      <c r="AO604" s="366"/>
      <c r="AP604" s="369"/>
      <c r="AQ604" s="506"/>
      <c r="AR604" s="372"/>
      <c r="AS604" s="653"/>
      <c r="AT604" s="353"/>
      <c r="AU604" s="382" t="s">
        <v>2869</v>
      </c>
      <c r="AV604" s="657" t="s">
        <v>2869</v>
      </c>
      <c r="AW604" s="382" t="s">
        <v>2869</v>
      </c>
      <c r="AX604" s="658" t="s">
        <v>2869</v>
      </c>
      <c r="AY604" s="393"/>
    </row>
    <row r="605">
      <c r="A605" s="554"/>
      <c r="B605" s="480" t="s">
        <v>2869</v>
      </c>
      <c r="C605" s="433"/>
      <c r="D605" s="434"/>
      <c r="E605" s="384" t="s">
        <v>2869</v>
      </c>
      <c r="F605" s="367"/>
      <c r="G605" s="365"/>
      <c r="H605" s="368"/>
      <c r="I605" s="655"/>
      <c r="J605" s="365"/>
      <c r="K605" s="366"/>
      <c r="L605" s="367"/>
      <c r="M605" s="365"/>
      <c r="N605" s="368"/>
      <c r="O605" s="655"/>
      <c r="P605" s="365"/>
      <c r="Q605" s="366"/>
      <c r="R605" s="367"/>
      <c r="S605" s="365"/>
      <c r="T605" s="368"/>
      <c r="U605" s="655"/>
      <c r="V605" s="365"/>
      <c r="W605" s="366"/>
      <c r="X605" s="364"/>
      <c r="Y605" s="365"/>
      <c r="Z605" s="368"/>
      <c r="AA605" s="655"/>
      <c r="AB605" s="365"/>
      <c r="AC605" s="366"/>
      <c r="AD605" s="364"/>
      <c r="AE605" s="365"/>
      <c r="AF605" s="368"/>
      <c r="AG605" s="655"/>
      <c r="AH605" s="365"/>
      <c r="AI605" s="366"/>
      <c r="AJ605" s="364"/>
      <c r="AK605" s="365"/>
      <c r="AL605" s="368"/>
      <c r="AM605" s="655"/>
      <c r="AN605" s="365"/>
      <c r="AO605" s="366"/>
      <c r="AP605" s="369"/>
      <c r="AQ605" s="506"/>
      <c r="AR605" s="372"/>
      <c r="AS605" s="653"/>
      <c r="AT605" s="353"/>
      <c r="AU605" s="382" t="s">
        <v>2869</v>
      </c>
      <c r="AV605" s="657" t="s">
        <v>2869</v>
      </c>
      <c r="AW605" s="382" t="s">
        <v>2869</v>
      </c>
      <c r="AX605" s="658" t="s">
        <v>2869</v>
      </c>
      <c r="AY605" s="393"/>
    </row>
    <row r="606">
      <c r="A606" s="554"/>
      <c r="B606" s="480" t="s">
        <v>2869</v>
      </c>
      <c r="C606" s="433"/>
      <c r="D606" s="434"/>
      <c r="E606" s="384" t="s">
        <v>2869</v>
      </c>
      <c r="F606" s="367"/>
      <c r="G606" s="365"/>
      <c r="H606" s="368"/>
      <c r="I606" s="655"/>
      <c r="J606" s="365"/>
      <c r="K606" s="366"/>
      <c r="L606" s="367"/>
      <c r="M606" s="365"/>
      <c r="N606" s="368"/>
      <c r="O606" s="655"/>
      <c r="P606" s="365"/>
      <c r="Q606" s="366"/>
      <c r="R606" s="367"/>
      <c r="S606" s="365"/>
      <c r="T606" s="368"/>
      <c r="U606" s="655"/>
      <c r="V606" s="365"/>
      <c r="W606" s="366"/>
      <c r="X606" s="364"/>
      <c r="Y606" s="365"/>
      <c r="Z606" s="368"/>
      <c r="AA606" s="655"/>
      <c r="AB606" s="365"/>
      <c r="AC606" s="366"/>
      <c r="AD606" s="364"/>
      <c r="AE606" s="365"/>
      <c r="AF606" s="368"/>
      <c r="AG606" s="655"/>
      <c r="AH606" s="365"/>
      <c r="AI606" s="366"/>
      <c r="AJ606" s="364"/>
      <c r="AK606" s="365"/>
      <c r="AL606" s="368"/>
      <c r="AM606" s="655"/>
      <c r="AN606" s="365"/>
      <c r="AO606" s="366"/>
      <c r="AP606" s="369"/>
      <c r="AQ606" s="506"/>
      <c r="AR606" s="372"/>
      <c r="AS606" s="653"/>
      <c r="AT606" s="353"/>
      <c r="AU606" s="382" t="s">
        <v>2869</v>
      </c>
      <c r="AV606" s="657" t="s">
        <v>2869</v>
      </c>
      <c r="AW606" s="382" t="s">
        <v>2869</v>
      </c>
      <c r="AX606" s="658" t="s">
        <v>2869</v>
      </c>
      <c r="AY606" s="393"/>
    </row>
    <row r="607">
      <c r="A607" s="554"/>
      <c r="B607" s="480" t="s">
        <v>2869</v>
      </c>
      <c r="C607" s="433"/>
      <c r="D607" s="434"/>
      <c r="E607" s="384" t="s">
        <v>2869</v>
      </c>
      <c r="F607" s="367"/>
      <c r="G607" s="365"/>
      <c r="H607" s="368"/>
      <c r="I607" s="655"/>
      <c r="J607" s="365"/>
      <c r="K607" s="366"/>
      <c r="L607" s="367"/>
      <c r="M607" s="365"/>
      <c r="N607" s="368"/>
      <c r="O607" s="655"/>
      <c r="P607" s="365"/>
      <c r="Q607" s="366"/>
      <c r="R607" s="367"/>
      <c r="S607" s="365"/>
      <c r="T607" s="368"/>
      <c r="U607" s="655"/>
      <c r="V607" s="365"/>
      <c r="W607" s="366"/>
      <c r="X607" s="364"/>
      <c r="Y607" s="365"/>
      <c r="Z607" s="368"/>
      <c r="AA607" s="655"/>
      <c r="AB607" s="365"/>
      <c r="AC607" s="366"/>
      <c r="AD607" s="364"/>
      <c r="AE607" s="365"/>
      <c r="AF607" s="368"/>
      <c r="AG607" s="655"/>
      <c r="AH607" s="365"/>
      <c r="AI607" s="366"/>
      <c r="AJ607" s="364"/>
      <c r="AK607" s="365"/>
      <c r="AL607" s="368"/>
      <c r="AM607" s="655"/>
      <c r="AN607" s="365"/>
      <c r="AO607" s="366"/>
      <c r="AP607" s="369"/>
      <c r="AQ607" s="506"/>
      <c r="AR607" s="380"/>
      <c r="AS607" s="653"/>
      <c r="AT607" s="353"/>
      <c r="AU607" s="382" t="s">
        <v>2869</v>
      </c>
      <c r="AV607" s="657" t="s">
        <v>2869</v>
      </c>
      <c r="AW607" s="382" t="s">
        <v>2869</v>
      </c>
      <c r="AX607" s="658" t="s">
        <v>2869</v>
      </c>
      <c r="AY607" s="393"/>
    </row>
    <row r="608">
      <c r="A608" s="554"/>
      <c r="B608" s="480" t="s">
        <v>2869</v>
      </c>
      <c r="C608" s="433"/>
      <c r="D608" s="434"/>
      <c r="E608" s="384" t="s">
        <v>2869</v>
      </c>
      <c r="F608" s="367"/>
      <c r="G608" s="365"/>
      <c r="H608" s="368"/>
      <c r="I608" s="655"/>
      <c r="J608" s="365"/>
      <c r="K608" s="366"/>
      <c r="L608" s="367"/>
      <c r="M608" s="365"/>
      <c r="N608" s="368"/>
      <c r="O608" s="655"/>
      <c r="P608" s="365"/>
      <c r="Q608" s="366"/>
      <c r="R608" s="367"/>
      <c r="S608" s="365"/>
      <c r="T608" s="368"/>
      <c r="U608" s="655"/>
      <c r="V608" s="365"/>
      <c r="W608" s="366"/>
      <c r="X608" s="364"/>
      <c r="Y608" s="365"/>
      <c r="Z608" s="368"/>
      <c r="AA608" s="655"/>
      <c r="AB608" s="365"/>
      <c r="AC608" s="366"/>
      <c r="AD608" s="364"/>
      <c r="AE608" s="365"/>
      <c r="AF608" s="368"/>
      <c r="AG608" s="655"/>
      <c r="AH608" s="365"/>
      <c r="AI608" s="366"/>
      <c r="AJ608" s="364"/>
      <c r="AK608" s="365"/>
      <c r="AL608" s="368"/>
      <c r="AM608" s="655"/>
      <c r="AN608" s="365"/>
      <c r="AO608" s="366"/>
      <c r="AP608" s="369"/>
      <c r="AQ608" s="506"/>
      <c r="AR608" s="372"/>
      <c r="AS608" s="653"/>
      <c r="AT608" s="353"/>
      <c r="AU608" s="382" t="s">
        <v>2869</v>
      </c>
      <c r="AV608" s="657" t="s">
        <v>2869</v>
      </c>
      <c r="AW608" s="382" t="s">
        <v>2869</v>
      </c>
      <c r="AX608" s="658" t="s">
        <v>2869</v>
      </c>
      <c r="AY608" s="393"/>
    </row>
    <row r="609">
      <c r="A609" s="554"/>
      <c r="B609" s="480" t="s">
        <v>2869</v>
      </c>
      <c r="C609" s="433"/>
      <c r="D609" s="434"/>
      <c r="E609" s="384" t="s">
        <v>2869</v>
      </c>
      <c r="F609" s="367"/>
      <c r="G609" s="365"/>
      <c r="H609" s="368"/>
      <c r="I609" s="655"/>
      <c r="J609" s="365"/>
      <c r="K609" s="366"/>
      <c r="L609" s="367"/>
      <c r="M609" s="365"/>
      <c r="N609" s="368"/>
      <c r="O609" s="655"/>
      <c r="P609" s="365"/>
      <c r="Q609" s="366"/>
      <c r="R609" s="367"/>
      <c r="S609" s="365"/>
      <c r="T609" s="368"/>
      <c r="U609" s="655"/>
      <c r="V609" s="365"/>
      <c r="W609" s="366"/>
      <c r="X609" s="364"/>
      <c r="Y609" s="365"/>
      <c r="Z609" s="368"/>
      <c r="AA609" s="655"/>
      <c r="AB609" s="365"/>
      <c r="AC609" s="366"/>
      <c r="AD609" s="364"/>
      <c r="AE609" s="365"/>
      <c r="AF609" s="368"/>
      <c r="AG609" s="655"/>
      <c r="AH609" s="365"/>
      <c r="AI609" s="366"/>
      <c r="AJ609" s="364"/>
      <c r="AK609" s="365"/>
      <c r="AL609" s="368"/>
      <c r="AM609" s="655"/>
      <c r="AN609" s="365"/>
      <c r="AO609" s="366"/>
      <c r="AP609" s="369"/>
      <c r="AQ609" s="506"/>
      <c r="AR609" s="372"/>
      <c r="AS609" s="653"/>
      <c r="AT609" s="353"/>
      <c r="AU609" s="382" t="s">
        <v>2869</v>
      </c>
      <c r="AV609" s="657" t="s">
        <v>2869</v>
      </c>
      <c r="AW609" s="382" t="s">
        <v>2869</v>
      </c>
      <c r="AX609" s="658" t="s">
        <v>2869</v>
      </c>
      <c r="AY609" s="393"/>
    </row>
    <row r="610">
      <c r="A610" s="554"/>
      <c r="B610" s="480" t="s">
        <v>2869</v>
      </c>
      <c r="C610" s="433"/>
      <c r="D610" s="434"/>
      <c r="E610" s="384" t="s">
        <v>2869</v>
      </c>
      <c r="F610" s="367"/>
      <c r="G610" s="365"/>
      <c r="H610" s="368"/>
      <c r="I610" s="655"/>
      <c r="J610" s="365"/>
      <c r="K610" s="366"/>
      <c r="L610" s="367"/>
      <c r="M610" s="365"/>
      <c r="N610" s="368"/>
      <c r="O610" s="655"/>
      <c r="P610" s="365"/>
      <c r="Q610" s="366"/>
      <c r="R610" s="367"/>
      <c r="S610" s="365"/>
      <c r="T610" s="368"/>
      <c r="U610" s="655"/>
      <c r="V610" s="365"/>
      <c r="W610" s="366"/>
      <c r="X610" s="364"/>
      <c r="Y610" s="365"/>
      <c r="Z610" s="368"/>
      <c r="AA610" s="655"/>
      <c r="AB610" s="365"/>
      <c r="AC610" s="366"/>
      <c r="AD610" s="364"/>
      <c r="AE610" s="365"/>
      <c r="AF610" s="368"/>
      <c r="AG610" s="655"/>
      <c r="AH610" s="365"/>
      <c r="AI610" s="366"/>
      <c r="AJ610" s="364"/>
      <c r="AK610" s="365"/>
      <c r="AL610" s="368"/>
      <c r="AM610" s="655"/>
      <c r="AN610" s="365"/>
      <c r="AO610" s="366"/>
      <c r="AP610" s="369"/>
      <c r="AQ610" s="506"/>
      <c r="AR610" s="372"/>
      <c r="AS610" s="653"/>
      <c r="AT610" s="353"/>
      <c r="AU610" s="382" t="s">
        <v>2869</v>
      </c>
      <c r="AV610" s="657" t="s">
        <v>2869</v>
      </c>
      <c r="AW610" s="382" t="s">
        <v>2869</v>
      </c>
      <c r="AX610" s="658" t="s">
        <v>2869</v>
      </c>
      <c r="AY610" s="393"/>
    </row>
    <row r="611">
      <c r="A611" s="554"/>
      <c r="B611" s="480" t="s">
        <v>2869</v>
      </c>
      <c r="C611" s="433"/>
      <c r="D611" s="434"/>
      <c r="E611" s="384" t="s">
        <v>2869</v>
      </c>
      <c r="F611" s="367"/>
      <c r="G611" s="365"/>
      <c r="H611" s="368"/>
      <c r="I611" s="655"/>
      <c r="J611" s="365"/>
      <c r="K611" s="366"/>
      <c r="L611" s="367"/>
      <c r="M611" s="365"/>
      <c r="N611" s="368"/>
      <c r="O611" s="655"/>
      <c r="P611" s="365"/>
      <c r="Q611" s="366"/>
      <c r="R611" s="367"/>
      <c r="S611" s="365"/>
      <c r="T611" s="368"/>
      <c r="U611" s="655"/>
      <c r="V611" s="365"/>
      <c r="W611" s="366"/>
      <c r="X611" s="364"/>
      <c r="Y611" s="365"/>
      <c r="Z611" s="368"/>
      <c r="AA611" s="655"/>
      <c r="AB611" s="365"/>
      <c r="AC611" s="366"/>
      <c r="AD611" s="364"/>
      <c r="AE611" s="365"/>
      <c r="AF611" s="368"/>
      <c r="AG611" s="655"/>
      <c r="AH611" s="365"/>
      <c r="AI611" s="366"/>
      <c r="AJ611" s="364"/>
      <c r="AK611" s="365"/>
      <c r="AL611" s="368"/>
      <c r="AM611" s="655"/>
      <c r="AN611" s="365"/>
      <c r="AO611" s="366"/>
      <c r="AP611" s="369"/>
      <c r="AQ611" s="481"/>
      <c r="AR611" s="372"/>
      <c r="AS611" s="653"/>
      <c r="AT611" s="353"/>
      <c r="AU611" s="382" t="s">
        <v>2869</v>
      </c>
      <c r="AV611" s="657" t="s">
        <v>2869</v>
      </c>
      <c r="AW611" s="382" t="s">
        <v>2869</v>
      </c>
      <c r="AX611" s="658" t="s">
        <v>2869</v>
      </c>
      <c r="AY611" s="393"/>
    </row>
    <row r="612">
      <c r="A612" s="554"/>
      <c r="B612" s="480" t="s">
        <v>2869</v>
      </c>
      <c r="C612" s="433"/>
      <c r="D612" s="434"/>
      <c r="E612" s="384" t="s">
        <v>2869</v>
      </c>
      <c r="F612" s="367"/>
      <c r="G612" s="365"/>
      <c r="H612" s="368"/>
      <c r="I612" s="655"/>
      <c r="J612" s="365"/>
      <c r="K612" s="366"/>
      <c r="L612" s="367"/>
      <c r="M612" s="365"/>
      <c r="N612" s="368"/>
      <c r="O612" s="655"/>
      <c r="P612" s="365"/>
      <c r="Q612" s="366"/>
      <c r="R612" s="367"/>
      <c r="S612" s="365"/>
      <c r="T612" s="368"/>
      <c r="U612" s="655"/>
      <c r="V612" s="365"/>
      <c r="W612" s="366"/>
      <c r="X612" s="364"/>
      <c r="Y612" s="365"/>
      <c r="Z612" s="368"/>
      <c r="AA612" s="655"/>
      <c r="AB612" s="365"/>
      <c r="AC612" s="366"/>
      <c r="AD612" s="364"/>
      <c r="AE612" s="365"/>
      <c r="AF612" s="368"/>
      <c r="AG612" s="655"/>
      <c r="AH612" s="365"/>
      <c r="AI612" s="366"/>
      <c r="AJ612" s="364"/>
      <c r="AK612" s="365"/>
      <c r="AL612" s="368"/>
      <c r="AM612" s="655"/>
      <c r="AN612" s="365"/>
      <c r="AO612" s="366"/>
      <c r="AP612" s="369"/>
      <c r="AQ612" s="506"/>
      <c r="AR612" s="372"/>
      <c r="AS612" s="653"/>
      <c r="AT612" s="353"/>
      <c r="AU612" s="382" t="s">
        <v>2869</v>
      </c>
      <c r="AV612" s="657" t="s">
        <v>2869</v>
      </c>
      <c r="AW612" s="382" t="s">
        <v>2869</v>
      </c>
      <c r="AX612" s="658" t="s">
        <v>2869</v>
      </c>
      <c r="AY612" s="393"/>
    </row>
    <row r="613">
      <c r="A613" s="554"/>
      <c r="B613" s="480" t="s">
        <v>2869</v>
      </c>
      <c r="C613" s="433"/>
      <c r="D613" s="434"/>
      <c r="E613" s="384" t="s">
        <v>2869</v>
      </c>
      <c r="F613" s="367"/>
      <c r="G613" s="365"/>
      <c r="H613" s="368"/>
      <c r="I613" s="655"/>
      <c r="J613" s="365"/>
      <c r="K613" s="366"/>
      <c r="L613" s="367"/>
      <c r="M613" s="365"/>
      <c r="N613" s="368"/>
      <c r="O613" s="655"/>
      <c r="P613" s="365"/>
      <c r="Q613" s="366"/>
      <c r="R613" s="367"/>
      <c r="S613" s="365"/>
      <c r="T613" s="368"/>
      <c r="U613" s="655"/>
      <c r="V613" s="365"/>
      <c r="W613" s="366"/>
      <c r="X613" s="364"/>
      <c r="Y613" s="365"/>
      <c r="Z613" s="368"/>
      <c r="AA613" s="655"/>
      <c r="AB613" s="365"/>
      <c r="AC613" s="366"/>
      <c r="AD613" s="364"/>
      <c r="AE613" s="365"/>
      <c r="AF613" s="368"/>
      <c r="AG613" s="655"/>
      <c r="AH613" s="365"/>
      <c r="AI613" s="366"/>
      <c r="AJ613" s="364"/>
      <c r="AK613" s="365"/>
      <c r="AL613" s="368"/>
      <c r="AM613" s="655"/>
      <c r="AN613" s="365"/>
      <c r="AO613" s="366"/>
      <c r="AP613" s="369"/>
      <c r="AQ613" s="506"/>
      <c r="AR613" s="372"/>
      <c r="AS613" s="653"/>
      <c r="AT613" s="353"/>
      <c r="AU613" s="382" t="s">
        <v>2869</v>
      </c>
      <c r="AV613" s="657" t="s">
        <v>2869</v>
      </c>
      <c r="AW613" s="382" t="s">
        <v>2869</v>
      </c>
      <c r="AX613" s="658" t="s">
        <v>2869</v>
      </c>
      <c r="AY613" s="393"/>
    </row>
    <row r="614">
      <c r="A614" s="554"/>
      <c r="B614" s="480" t="s">
        <v>2869</v>
      </c>
      <c r="C614" s="433"/>
      <c r="D614" s="434"/>
      <c r="E614" s="384" t="s">
        <v>2869</v>
      </c>
      <c r="F614" s="367"/>
      <c r="G614" s="365"/>
      <c r="H614" s="368"/>
      <c r="I614" s="655"/>
      <c r="J614" s="365"/>
      <c r="K614" s="366"/>
      <c r="L614" s="367"/>
      <c r="M614" s="365"/>
      <c r="N614" s="368"/>
      <c r="O614" s="655"/>
      <c r="P614" s="365"/>
      <c r="Q614" s="366"/>
      <c r="R614" s="367"/>
      <c r="S614" s="365"/>
      <c r="T614" s="368"/>
      <c r="U614" s="655"/>
      <c r="V614" s="365"/>
      <c r="W614" s="366"/>
      <c r="X614" s="364"/>
      <c r="Y614" s="365"/>
      <c r="Z614" s="368"/>
      <c r="AA614" s="655"/>
      <c r="AB614" s="365"/>
      <c r="AC614" s="366"/>
      <c r="AD614" s="364"/>
      <c r="AE614" s="365"/>
      <c r="AF614" s="368"/>
      <c r="AG614" s="655"/>
      <c r="AH614" s="365"/>
      <c r="AI614" s="366"/>
      <c r="AJ614" s="364"/>
      <c r="AK614" s="365"/>
      <c r="AL614" s="368"/>
      <c r="AM614" s="655"/>
      <c r="AN614" s="365"/>
      <c r="AO614" s="366"/>
      <c r="AP614" s="369"/>
      <c r="AQ614" s="506"/>
      <c r="AR614" s="372"/>
      <c r="AS614" s="653"/>
      <c r="AT614" s="353"/>
      <c r="AU614" s="382" t="s">
        <v>2869</v>
      </c>
      <c r="AV614" s="657" t="s">
        <v>2869</v>
      </c>
      <c r="AW614" s="382" t="s">
        <v>2869</v>
      </c>
      <c r="AX614" s="658" t="s">
        <v>2869</v>
      </c>
      <c r="AY614" s="393"/>
    </row>
    <row r="615">
      <c r="A615" s="554"/>
      <c r="B615" s="480" t="s">
        <v>2869</v>
      </c>
      <c r="C615" s="433"/>
      <c r="D615" s="434"/>
      <c r="E615" s="384" t="s">
        <v>2869</v>
      </c>
      <c r="F615" s="367"/>
      <c r="G615" s="365"/>
      <c r="H615" s="368"/>
      <c r="I615" s="655"/>
      <c r="J615" s="365"/>
      <c r="K615" s="366"/>
      <c r="L615" s="367"/>
      <c r="M615" s="365"/>
      <c r="N615" s="368"/>
      <c r="O615" s="655"/>
      <c r="P615" s="365"/>
      <c r="Q615" s="366"/>
      <c r="R615" s="367"/>
      <c r="S615" s="365"/>
      <c r="T615" s="368"/>
      <c r="U615" s="655"/>
      <c r="V615" s="365"/>
      <c r="W615" s="366"/>
      <c r="X615" s="364"/>
      <c r="Y615" s="365"/>
      <c r="Z615" s="368"/>
      <c r="AA615" s="655"/>
      <c r="AB615" s="365"/>
      <c r="AC615" s="366"/>
      <c r="AD615" s="364"/>
      <c r="AE615" s="365"/>
      <c r="AF615" s="368"/>
      <c r="AG615" s="655"/>
      <c r="AH615" s="365"/>
      <c r="AI615" s="366"/>
      <c r="AJ615" s="364"/>
      <c r="AK615" s="365"/>
      <c r="AL615" s="368"/>
      <c r="AM615" s="655"/>
      <c r="AN615" s="365"/>
      <c r="AO615" s="366"/>
      <c r="AP615" s="369"/>
      <c r="AQ615" s="506"/>
      <c r="AR615" s="380"/>
      <c r="AS615" s="653"/>
      <c r="AT615" s="353"/>
      <c r="AU615" s="382" t="s">
        <v>2869</v>
      </c>
      <c r="AV615" s="657" t="s">
        <v>2869</v>
      </c>
      <c r="AW615" s="382" t="s">
        <v>2869</v>
      </c>
      <c r="AX615" s="658" t="s">
        <v>2869</v>
      </c>
      <c r="AY615" s="393"/>
    </row>
    <row r="616">
      <c r="A616" s="554"/>
      <c r="B616" s="480" t="s">
        <v>2869</v>
      </c>
      <c r="C616" s="433"/>
      <c r="D616" s="434"/>
      <c r="E616" s="384" t="s">
        <v>2869</v>
      </c>
      <c r="F616" s="367"/>
      <c r="G616" s="365"/>
      <c r="H616" s="368"/>
      <c r="I616" s="655"/>
      <c r="J616" s="365"/>
      <c r="K616" s="366"/>
      <c r="L616" s="367"/>
      <c r="M616" s="365"/>
      <c r="N616" s="368"/>
      <c r="O616" s="655"/>
      <c r="P616" s="365"/>
      <c r="Q616" s="366"/>
      <c r="R616" s="367"/>
      <c r="S616" s="365"/>
      <c r="T616" s="368"/>
      <c r="U616" s="655"/>
      <c r="V616" s="365"/>
      <c r="W616" s="366"/>
      <c r="X616" s="364"/>
      <c r="Y616" s="365"/>
      <c r="Z616" s="368"/>
      <c r="AA616" s="655"/>
      <c r="AB616" s="365"/>
      <c r="AC616" s="366"/>
      <c r="AD616" s="364"/>
      <c r="AE616" s="365"/>
      <c r="AF616" s="368"/>
      <c r="AG616" s="655"/>
      <c r="AH616" s="365"/>
      <c r="AI616" s="366"/>
      <c r="AJ616" s="364"/>
      <c r="AK616" s="365"/>
      <c r="AL616" s="368"/>
      <c r="AM616" s="655"/>
      <c r="AN616" s="365"/>
      <c r="AO616" s="366"/>
      <c r="AP616" s="369"/>
      <c r="AQ616" s="506"/>
      <c r="AR616" s="372"/>
      <c r="AS616" s="653"/>
      <c r="AT616" s="353"/>
      <c r="AU616" s="382" t="s">
        <v>2869</v>
      </c>
      <c r="AV616" s="657" t="s">
        <v>2869</v>
      </c>
      <c r="AW616" s="382" t="s">
        <v>2869</v>
      </c>
      <c r="AX616" s="658" t="s">
        <v>2869</v>
      </c>
      <c r="AY616" s="393"/>
    </row>
    <row r="617">
      <c r="A617" s="554"/>
      <c r="B617" s="480" t="s">
        <v>2869</v>
      </c>
      <c r="C617" s="433"/>
      <c r="D617" s="434"/>
      <c r="E617" s="384" t="s">
        <v>2869</v>
      </c>
      <c r="F617" s="367"/>
      <c r="G617" s="365"/>
      <c r="H617" s="368"/>
      <c r="I617" s="655"/>
      <c r="J617" s="365"/>
      <c r="K617" s="366"/>
      <c r="L617" s="367"/>
      <c r="M617" s="365"/>
      <c r="N617" s="368"/>
      <c r="O617" s="655"/>
      <c r="P617" s="365"/>
      <c r="Q617" s="366"/>
      <c r="R617" s="367"/>
      <c r="S617" s="365"/>
      <c r="T617" s="368"/>
      <c r="U617" s="655"/>
      <c r="V617" s="365"/>
      <c r="W617" s="366"/>
      <c r="X617" s="364"/>
      <c r="Y617" s="365"/>
      <c r="Z617" s="368"/>
      <c r="AA617" s="655"/>
      <c r="AB617" s="365"/>
      <c r="AC617" s="366"/>
      <c r="AD617" s="364"/>
      <c r="AE617" s="365"/>
      <c r="AF617" s="368"/>
      <c r="AG617" s="655"/>
      <c r="AH617" s="365"/>
      <c r="AI617" s="366"/>
      <c r="AJ617" s="364"/>
      <c r="AK617" s="365"/>
      <c r="AL617" s="368"/>
      <c r="AM617" s="655"/>
      <c r="AN617" s="365"/>
      <c r="AO617" s="366"/>
      <c r="AP617" s="369"/>
      <c r="AQ617" s="506"/>
      <c r="AR617" s="380"/>
      <c r="AS617" s="653"/>
      <c r="AT617" s="353"/>
      <c r="AU617" s="382" t="s">
        <v>2869</v>
      </c>
      <c r="AV617" s="657" t="s">
        <v>2869</v>
      </c>
      <c r="AW617" s="382" t="s">
        <v>2869</v>
      </c>
      <c r="AX617" s="658" t="s">
        <v>2869</v>
      </c>
      <c r="AY617" s="393"/>
    </row>
    <row r="618">
      <c r="A618" s="554"/>
      <c r="B618" s="480" t="s">
        <v>2869</v>
      </c>
      <c r="C618" s="433"/>
      <c r="D618" s="434"/>
      <c r="E618" s="384" t="s">
        <v>2869</v>
      </c>
      <c r="F618" s="367"/>
      <c r="G618" s="365"/>
      <c r="H618" s="368"/>
      <c r="I618" s="655"/>
      <c r="J618" s="365"/>
      <c r="K618" s="366"/>
      <c r="L618" s="367"/>
      <c r="M618" s="365"/>
      <c r="N618" s="368"/>
      <c r="O618" s="655"/>
      <c r="P618" s="365"/>
      <c r="Q618" s="366"/>
      <c r="R618" s="367"/>
      <c r="S618" s="365"/>
      <c r="T618" s="368"/>
      <c r="U618" s="655"/>
      <c r="V618" s="365"/>
      <c r="W618" s="366"/>
      <c r="X618" s="364"/>
      <c r="Y618" s="365"/>
      <c r="Z618" s="368"/>
      <c r="AA618" s="655"/>
      <c r="AB618" s="365"/>
      <c r="AC618" s="366"/>
      <c r="AD618" s="364"/>
      <c r="AE618" s="365"/>
      <c r="AF618" s="368"/>
      <c r="AG618" s="655"/>
      <c r="AH618" s="365"/>
      <c r="AI618" s="366"/>
      <c r="AJ618" s="364"/>
      <c r="AK618" s="365"/>
      <c r="AL618" s="368"/>
      <c r="AM618" s="655"/>
      <c r="AN618" s="365"/>
      <c r="AO618" s="366"/>
      <c r="AP618" s="369"/>
      <c r="AQ618" s="506"/>
      <c r="AR618" s="380"/>
      <c r="AS618" s="653"/>
      <c r="AT618" s="353"/>
      <c r="AU618" s="382" t="s">
        <v>2869</v>
      </c>
      <c r="AV618" s="657" t="s">
        <v>2869</v>
      </c>
      <c r="AW618" s="382" t="s">
        <v>2869</v>
      </c>
      <c r="AX618" s="658" t="s">
        <v>2869</v>
      </c>
      <c r="AY618" s="393"/>
    </row>
    <row r="619">
      <c r="A619" s="554"/>
      <c r="B619" s="480" t="s">
        <v>2869</v>
      </c>
      <c r="C619" s="433"/>
      <c r="D619" s="434"/>
      <c r="E619" s="384" t="s">
        <v>2869</v>
      </c>
      <c r="F619" s="367"/>
      <c r="G619" s="365"/>
      <c r="H619" s="368"/>
      <c r="I619" s="655"/>
      <c r="J619" s="365"/>
      <c r="K619" s="366"/>
      <c r="L619" s="367"/>
      <c r="M619" s="365"/>
      <c r="N619" s="368"/>
      <c r="O619" s="655"/>
      <c r="P619" s="365"/>
      <c r="Q619" s="366"/>
      <c r="R619" s="367"/>
      <c r="S619" s="365"/>
      <c r="T619" s="368"/>
      <c r="U619" s="655"/>
      <c r="V619" s="365"/>
      <c r="W619" s="366"/>
      <c r="X619" s="364"/>
      <c r="Y619" s="365"/>
      <c r="Z619" s="368"/>
      <c r="AA619" s="655"/>
      <c r="AB619" s="365"/>
      <c r="AC619" s="366"/>
      <c r="AD619" s="364"/>
      <c r="AE619" s="365"/>
      <c r="AF619" s="368"/>
      <c r="AG619" s="655"/>
      <c r="AH619" s="365"/>
      <c r="AI619" s="366"/>
      <c r="AJ619" s="364"/>
      <c r="AK619" s="365"/>
      <c r="AL619" s="368"/>
      <c r="AM619" s="655"/>
      <c r="AN619" s="365"/>
      <c r="AO619" s="366"/>
      <c r="AP619" s="369"/>
      <c r="AQ619" s="506"/>
      <c r="AR619" s="372"/>
      <c r="AS619" s="653"/>
      <c r="AT619" s="353"/>
      <c r="AU619" s="382" t="s">
        <v>2869</v>
      </c>
      <c r="AV619" s="657" t="s">
        <v>2869</v>
      </c>
      <c r="AW619" s="382" t="s">
        <v>2869</v>
      </c>
      <c r="AX619" s="658" t="s">
        <v>2869</v>
      </c>
      <c r="AY619" s="393"/>
    </row>
    <row r="620">
      <c r="A620" s="554"/>
      <c r="B620" s="480" t="s">
        <v>2869</v>
      </c>
      <c r="C620" s="433"/>
      <c r="D620" s="434"/>
      <c r="E620" s="384" t="s">
        <v>2869</v>
      </c>
      <c r="F620" s="367"/>
      <c r="G620" s="365"/>
      <c r="H620" s="368"/>
      <c r="I620" s="655"/>
      <c r="J620" s="365"/>
      <c r="K620" s="366"/>
      <c r="L620" s="367"/>
      <c r="M620" s="365"/>
      <c r="N620" s="368"/>
      <c r="O620" s="655"/>
      <c r="P620" s="365"/>
      <c r="Q620" s="366"/>
      <c r="R620" s="367"/>
      <c r="S620" s="365"/>
      <c r="T620" s="368"/>
      <c r="U620" s="655"/>
      <c r="V620" s="365"/>
      <c r="W620" s="366"/>
      <c r="X620" s="364"/>
      <c r="Y620" s="365"/>
      <c r="Z620" s="368"/>
      <c r="AA620" s="655"/>
      <c r="AB620" s="365"/>
      <c r="AC620" s="366"/>
      <c r="AD620" s="364"/>
      <c r="AE620" s="365"/>
      <c r="AF620" s="368"/>
      <c r="AG620" s="655"/>
      <c r="AH620" s="365"/>
      <c r="AI620" s="366"/>
      <c r="AJ620" s="364"/>
      <c r="AK620" s="365"/>
      <c r="AL620" s="368"/>
      <c r="AM620" s="655"/>
      <c r="AN620" s="365"/>
      <c r="AO620" s="366"/>
      <c r="AP620" s="369"/>
      <c r="AQ620" s="506"/>
      <c r="AR620" s="380"/>
      <c r="AS620" s="653"/>
      <c r="AT620" s="353"/>
      <c r="AU620" s="382" t="s">
        <v>2869</v>
      </c>
      <c r="AV620" s="657" t="s">
        <v>2869</v>
      </c>
      <c r="AW620" s="382" t="s">
        <v>2869</v>
      </c>
      <c r="AX620" s="658" t="s">
        <v>2869</v>
      </c>
      <c r="AY620" s="393"/>
    </row>
    <row r="621">
      <c r="A621" s="554"/>
      <c r="B621" s="480" t="s">
        <v>2869</v>
      </c>
      <c r="C621" s="433"/>
      <c r="D621" s="434"/>
      <c r="E621" s="384" t="s">
        <v>2869</v>
      </c>
      <c r="F621" s="367"/>
      <c r="G621" s="365"/>
      <c r="H621" s="368"/>
      <c r="I621" s="655"/>
      <c r="J621" s="365"/>
      <c r="K621" s="366"/>
      <c r="L621" s="367"/>
      <c r="M621" s="365"/>
      <c r="N621" s="368"/>
      <c r="O621" s="655"/>
      <c r="P621" s="365"/>
      <c r="Q621" s="366"/>
      <c r="R621" s="367"/>
      <c r="S621" s="365"/>
      <c r="T621" s="368"/>
      <c r="U621" s="655"/>
      <c r="V621" s="365"/>
      <c r="W621" s="366"/>
      <c r="X621" s="364"/>
      <c r="Y621" s="365"/>
      <c r="Z621" s="368"/>
      <c r="AA621" s="655"/>
      <c r="AB621" s="365"/>
      <c r="AC621" s="366"/>
      <c r="AD621" s="364"/>
      <c r="AE621" s="365"/>
      <c r="AF621" s="368"/>
      <c r="AG621" s="655"/>
      <c r="AH621" s="365"/>
      <c r="AI621" s="366"/>
      <c r="AJ621" s="364"/>
      <c r="AK621" s="365"/>
      <c r="AL621" s="368"/>
      <c r="AM621" s="655"/>
      <c r="AN621" s="365"/>
      <c r="AO621" s="366"/>
      <c r="AP621" s="369"/>
      <c r="AQ621" s="506"/>
      <c r="AR621" s="372"/>
      <c r="AS621" s="653"/>
      <c r="AT621" s="353"/>
      <c r="AU621" s="382" t="s">
        <v>2869</v>
      </c>
      <c r="AV621" s="657" t="s">
        <v>2869</v>
      </c>
      <c r="AW621" s="382" t="s">
        <v>2869</v>
      </c>
      <c r="AX621" s="658" t="s">
        <v>2869</v>
      </c>
      <c r="AY621" s="393"/>
    </row>
    <row r="622">
      <c r="A622" s="554"/>
      <c r="B622" s="480" t="s">
        <v>2869</v>
      </c>
      <c r="C622" s="433"/>
      <c r="D622" s="434"/>
      <c r="E622" s="384" t="s">
        <v>2869</v>
      </c>
      <c r="F622" s="367"/>
      <c r="G622" s="365"/>
      <c r="H622" s="368"/>
      <c r="I622" s="655"/>
      <c r="J622" s="365"/>
      <c r="K622" s="366"/>
      <c r="L622" s="367"/>
      <c r="M622" s="365"/>
      <c r="N622" s="368"/>
      <c r="O622" s="655"/>
      <c r="P622" s="365"/>
      <c r="Q622" s="366"/>
      <c r="R622" s="367"/>
      <c r="S622" s="365"/>
      <c r="T622" s="368"/>
      <c r="U622" s="655"/>
      <c r="V622" s="365"/>
      <c r="W622" s="366"/>
      <c r="X622" s="364"/>
      <c r="Y622" s="365"/>
      <c r="Z622" s="368"/>
      <c r="AA622" s="655"/>
      <c r="AB622" s="365"/>
      <c r="AC622" s="366"/>
      <c r="AD622" s="364"/>
      <c r="AE622" s="365"/>
      <c r="AF622" s="368"/>
      <c r="AG622" s="655"/>
      <c r="AH622" s="365"/>
      <c r="AI622" s="366"/>
      <c r="AJ622" s="364"/>
      <c r="AK622" s="365"/>
      <c r="AL622" s="368"/>
      <c r="AM622" s="655"/>
      <c r="AN622" s="365"/>
      <c r="AO622" s="366"/>
      <c r="AP622" s="369"/>
      <c r="AQ622" s="506"/>
      <c r="AR622" s="372"/>
      <c r="AS622" s="653"/>
      <c r="AT622" s="353"/>
      <c r="AU622" s="382" t="s">
        <v>2869</v>
      </c>
      <c r="AV622" s="657" t="s">
        <v>2869</v>
      </c>
      <c r="AW622" s="382" t="s">
        <v>2869</v>
      </c>
      <c r="AX622" s="658" t="s">
        <v>2869</v>
      </c>
      <c r="AY622" s="393"/>
    </row>
    <row r="623">
      <c r="A623" s="554"/>
      <c r="B623" s="480" t="s">
        <v>2869</v>
      </c>
      <c r="C623" s="433"/>
      <c r="D623" s="434"/>
      <c r="E623" s="384" t="s">
        <v>2869</v>
      </c>
      <c r="F623" s="367"/>
      <c r="G623" s="365"/>
      <c r="H623" s="368"/>
      <c r="I623" s="655"/>
      <c r="J623" s="365"/>
      <c r="K623" s="366"/>
      <c r="L623" s="367"/>
      <c r="M623" s="365"/>
      <c r="N623" s="368"/>
      <c r="O623" s="655"/>
      <c r="P623" s="365"/>
      <c r="Q623" s="366"/>
      <c r="R623" s="367"/>
      <c r="S623" s="365"/>
      <c r="T623" s="368"/>
      <c r="U623" s="655"/>
      <c r="V623" s="365"/>
      <c r="W623" s="366"/>
      <c r="X623" s="364"/>
      <c r="Y623" s="365"/>
      <c r="Z623" s="368"/>
      <c r="AA623" s="655"/>
      <c r="AB623" s="365"/>
      <c r="AC623" s="366"/>
      <c r="AD623" s="364"/>
      <c r="AE623" s="365"/>
      <c r="AF623" s="368"/>
      <c r="AG623" s="655"/>
      <c r="AH623" s="365"/>
      <c r="AI623" s="366"/>
      <c r="AJ623" s="364"/>
      <c r="AK623" s="365"/>
      <c r="AL623" s="368"/>
      <c r="AM623" s="655"/>
      <c r="AN623" s="365"/>
      <c r="AO623" s="366"/>
      <c r="AP623" s="369"/>
      <c r="AQ623" s="506"/>
      <c r="AR623" s="372"/>
      <c r="AS623" s="653"/>
      <c r="AT623" s="353"/>
      <c r="AU623" s="382" t="s">
        <v>2869</v>
      </c>
      <c r="AV623" s="657" t="s">
        <v>2869</v>
      </c>
      <c r="AW623" s="382" t="s">
        <v>2869</v>
      </c>
      <c r="AX623" s="658" t="s">
        <v>2869</v>
      </c>
      <c r="AY623" s="393"/>
    </row>
    <row r="624">
      <c r="A624" s="554"/>
      <c r="B624" s="480" t="s">
        <v>2869</v>
      </c>
      <c r="C624" s="433"/>
      <c r="D624" s="434"/>
      <c r="E624" s="384" t="s">
        <v>2869</v>
      </c>
      <c r="F624" s="367"/>
      <c r="G624" s="365"/>
      <c r="H624" s="368"/>
      <c r="I624" s="655"/>
      <c r="J624" s="365"/>
      <c r="K624" s="366"/>
      <c r="L624" s="367"/>
      <c r="M624" s="365"/>
      <c r="N624" s="368"/>
      <c r="O624" s="655"/>
      <c r="P624" s="365"/>
      <c r="Q624" s="366"/>
      <c r="R624" s="367"/>
      <c r="S624" s="365"/>
      <c r="T624" s="368"/>
      <c r="U624" s="655"/>
      <c r="V624" s="365"/>
      <c r="W624" s="366"/>
      <c r="X624" s="364"/>
      <c r="Y624" s="365"/>
      <c r="Z624" s="368"/>
      <c r="AA624" s="655"/>
      <c r="AB624" s="365"/>
      <c r="AC624" s="366"/>
      <c r="AD624" s="364"/>
      <c r="AE624" s="365"/>
      <c r="AF624" s="368"/>
      <c r="AG624" s="655"/>
      <c r="AH624" s="365"/>
      <c r="AI624" s="366"/>
      <c r="AJ624" s="364"/>
      <c r="AK624" s="365"/>
      <c r="AL624" s="368"/>
      <c r="AM624" s="655"/>
      <c r="AN624" s="365"/>
      <c r="AO624" s="366"/>
      <c r="AP624" s="369"/>
      <c r="AQ624" s="506"/>
      <c r="AR624" s="372"/>
      <c r="AS624" s="653"/>
      <c r="AT624" s="353"/>
      <c r="AU624" s="382" t="s">
        <v>2869</v>
      </c>
      <c r="AV624" s="657" t="s">
        <v>2869</v>
      </c>
      <c r="AW624" s="382" t="s">
        <v>2869</v>
      </c>
      <c r="AX624" s="658" t="s">
        <v>2869</v>
      </c>
      <c r="AY624" s="393"/>
    </row>
    <row r="625">
      <c r="A625" s="554"/>
      <c r="B625" s="480" t="s">
        <v>2869</v>
      </c>
      <c r="C625" s="433"/>
      <c r="D625" s="434"/>
      <c r="E625" s="384" t="s">
        <v>2869</v>
      </c>
      <c r="F625" s="367"/>
      <c r="G625" s="365"/>
      <c r="H625" s="368"/>
      <c r="I625" s="655"/>
      <c r="J625" s="365"/>
      <c r="K625" s="366"/>
      <c r="L625" s="367"/>
      <c r="M625" s="365"/>
      <c r="N625" s="368"/>
      <c r="O625" s="655"/>
      <c r="P625" s="365"/>
      <c r="Q625" s="366"/>
      <c r="R625" s="367"/>
      <c r="S625" s="365"/>
      <c r="T625" s="368"/>
      <c r="U625" s="655"/>
      <c r="V625" s="365"/>
      <c r="W625" s="366"/>
      <c r="X625" s="364"/>
      <c r="Y625" s="365"/>
      <c r="Z625" s="368"/>
      <c r="AA625" s="655"/>
      <c r="AB625" s="365"/>
      <c r="AC625" s="366"/>
      <c r="AD625" s="364"/>
      <c r="AE625" s="365"/>
      <c r="AF625" s="368"/>
      <c r="AG625" s="655"/>
      <c r="AH625" s="365"/>
      <c r="AI625" s="366"/>
      <c r="AJ625" s="364"/>
      <c r="AK625" s="365"/>
      <c r="AL625" s="368"/>
      <c r="AM625" s="655"/>
      <c r="AN625" s="365"/>
      <c r="AO625" s="366"/>
      <c r="AP625" s="369"/>
      <c r="AQ625" s="506"/>
      <c r="AR625" s="372"/>
      <c r="AS625" s="653"/>
      <c r="AT625" s="353"/>
      <c r="AU625" s="382" t="s">
        <v>2869</v>
      </c>
      <c r="AV625" s="657" t="s">
        <v>2869</v>
      </c>
      <c r="AW625" s="382" t="s">
        <v>2869</v>
      </c>
      <c r="AX625" s="658" t="s">
        <v>2869</v>
      </c>
      <c r="AY625" s="393"/>
    </row>
    <row r="626">
      <c r="A626" s="554"/>
      <c r="B626" s="480" t="s">
        <v>2869</v>
      </c>
      <c r="C626" s="433"/>
      <c r="D626" s="434"/>
      <c r="E626" s="384" t="s">
        <v>2869</v>
      </c>
      <c r="F626" s="367"/>
      <c r="G626" s="365"/>
      <c r="H626" s="368"/>
      <c r="I626" s="655"/>
      <c r="J626" s="365"/>
      <c r="K626" s="366"/>
      <c r="L626" s="367"/>
      <c r="M626" s="365"/>
      <c r="N626" s="368"/>
      <c r="O626" s="655"/>
      <c r="P626" s="365"/>
      <c r="Q626" s="366"/>
      <c r="R626" s="367"/>
      <c r="S626" s="365"/>
      <c r="T626" s="368"/>
      <c r="U626" s="655"/>
      <c r="V626" s="365"/>
      <c r="W626" s="366"/>
      <c r="X626" s="364"/>
      <c r="Y626" s="365"/>
      <c r="Z626" s="368"/>
      <c r="AA626" s="655"/>
      <c r="AB626" s="365"/>
      <c r="AC626" s="366"/>
      <c r="AD626" s="364"/>
      <c r="AE626" s="365"/>
      <c r="AF626" s="368"/>
      <c r="AG626" s="655"/>
      <c r="AH626" s="365"/>
      <c r="AI626" s="366"/>
      <c r="AJ626" s="364"/>
      <c r="AK626" s="365"/>
      <c r="AL626" s="368"/>
      <c r="AM626" s="655"/>
      <c r="AN626" s="365"/>
      <c r="AO626" s="366"/>
      <c r="AP626" s="369"/>
      <c r="AQ626" s="506"/>
      <c r="AR626" s="372"/>
      <c r="AS626" s="653"/>
      <c r="AT626" s="353"/>
      <c r="AU626" s="382" t="s">
        <v>2869</v>
      </c>
      <c r="AV626" s="657" t="s">
        <v>2869</v>
      </c>
      <c r="AW626" s="382" t="s">
        <v>2869</v>
      </c>
      <c r="AX626" s="658" t="s">
        <v>2869</v>
      </c>
      <c r="AY626" s="359"/>
    </row>
    <row r="627">
      <c r="A627" s="554"/>
      <c r="B627" s="480" t="s">
        <v>2869</v>
      </c>
      <c r="C627" s="433"/>
      <c r="D627" s="434"/>
      <c r="E627" s="384" t="s">
        <v>2869</v>
      </c>
      <c r="F627" s="367"/>
      <c r="G627" s="365"/>
      <c r="H627" s="368"/>
      <c r="I627" s="655"/>
      <c r="J627" s="365"/>
      <c r="K627" s="366"/>
      <c r="L627" s="367"/>
      <c r="M627" s="365"/>
      <c r="N627" s="368"/>
      <c r="O627" s="655"/>
      <c r="P627" s="365"/>
      <c r="Q627" s="366"/>
      <c r="R627" s="367"/>
      <c r="S627" s="365"/>
      <c r="T627" s="368"/>
      <c r="U627" s="655"/>
      <c r="V627" s="365"/>
      <c r="W627" s="366"/>
      <c r="X627" s="364"/>
      <c r="Y627" s="365"/>
      <c r="Z627" s="368"/>
      <c r="AA627" s="655"/>
      <c r="AB627" s="365"/>
      <c r="AC627" s="366"/>
      <c r="AD627" s="364"/>
      <c r="AE627" s="365"/>
      <c r="AF627" s="368"/>
      <c r="AG627" s="655"/>
      <c r="AH627" s="365"/>
      <c r="AI627" s="366"/>
      <c r="AJ627" s="364"/>
      <c r="AK627" s="365"/>
      <c r="AL627" s="368"/>
      <c r="AM627" s="655"/>
      <c r="AN627" s="365"/>
      <c r="AO627" s="366"/>
      <c r="AP627" s="369"/>
      <c r="AQ627" s="506"/>
      <c r="AR627" s="372"/>
      <c r="AS627" s="653"/>
      <c r="AT627" s="353"/>
      <c r="AU627" s="382" t="s">
        <v>2869</v>
      </c>
      <c r="AV627" s="657" t="s">
        <v>2869</v>
      </c>
      <c r="AW627" s="382" t="s">
        <v>2869</v>
      </c>
      <c r="AX627" s="658" t="s">
        <v>2869</v>
      </c>
      <c r="AY627" s="359"/>
    </row>
    <row r="628">
      <c r="A628" s="554"/>
      <c r="B628" s="480" t="s">
        <v>2869</v>
      </c>
      <c r="C628" s="433"/>
      <c r="D628" s="434"/>
      <c r="E628" s="384" t="s">
        <v>2869</v>
      </c>
      <c r="F628" s="367"/>
      <c r="G628" s="365"/>
      <c r="H628" s="368"/>
      <c r="I628" s="655"/>
      <c r="J628" s="365"/>
      <c r="K628" s="366"/>
      <c r="L628" s="367"/>
      <c r="M628" s="365"/>
      <c r="N628" s="368"/>
      <c r="O628" s="655"/>
      <c r="P628" s="365"/>
      <c r="Q628" s="366"/>
      <c r="R628" s="367"/>
      <c r="S628" s="365"/>
      <c r="T628" s="368"/>
      <c r="U628" s="655"/>
      <c r="V628" s="365"/>
      <c r="W628" s="366"/>
      <c r="X628" s="364"/>
      <c r="Y628" s="365"/>
      <c r="Z628" s="368"/>
      <c r="AA628" s="655"/>
      <c r="AB628" s="365"/>
      <c r="AC628" s="366"/>
      <c r="AD628" s="364"/>
      <c r="AE628" s="365"/>
      <c r="AF628" s="368"/>
      <c r="AG628" s="655"/>
      <c r="AH628" s="365"/>
      <c r="AI628" s="366"/>
      <c r="AJ628" s="364"/>
      <c r="AK628" s="365"/>
      <c r="AL628" s="368"/>
      <c r="AM628" s="655"/>
      <c r="AN628" s="365"/>
      <c r="AO628" s="366"/>
      <c r="AP628" s="369"/>
      <c r="AQ628" s="506"/>
      <c r="AR628" s="372"/>
      <c r="AS628" s="653"/>
      <c r="AT628" s="353"/>
      <c r="AU628" s="382" t="s">
        <v>2869</v>
      </c>
      <c r="AV628" s="657" t="s">
        <v>2869</v>
      </c>
      <c r="AW628" s="382" t="s">
        <v>2869</v>
      </c>
      <c r="AX628" s="658" t="s">
        <v>2869</v>
      </c>
      <c r="AY628" s="359"/>
    </row>
    <row r="629">
      <c r="A629" s="554"/>
      <c r="B629" s="480" t="s">
        <v>2869</v>
      </c>
      <c r="C629" s="433"/>
      <c r="D629" s="434"/>
      <c r="E629" s="384" t="s">
        <v>2869</v>
      </c>
      <c r="F629" s="367"/>
      <c r="G629" s="365"/>
      <c r="H629" s="368"/>
      <c r="I629" s="655"/>
      <c r="J629" s="365"/>
      <c r="K629" s="366"/>
      <c r="L629" s="367"/>
      <c r="M629" s="365"/>
      <c r="N629" s="368"/>
      <c r="O629" s="655"/>
      <c r="P629" s="365"/>
      <c r="Q629" s="366"/>
      <c r="R629" s="367"/>
      <c r="S629" s="365"/>
      <c r="T629" s="368"/>
      <c r="U629" s="655"/>
      <c r="V629" s="365"/>
      <c r="W629" s="366"/>
      <c r="X629" s="364"/>
      <c r="Y629" s="365"/>
      <c r="Z629" s="368"/>
      <c r="AA629" s="655"/>
      <c r="AB629" s="365"/>
      <c r="AC629" s="366"/>
      <c r="AD629" s="364"/>
      <c r="AE629" s="365"/>
      <c r="AF629" s="368"/>
      <c r="AG629" s="655"/>
      <c r="AH629" s="365"/>
      <c r="AI629" s="366"/>
      <c r="AJ629" s="364"/>
      <c r="AK629" s="365"/>
      <c r="AL629" s="368"/>
      <c r="AM629" s="655"/>
      <c r="AN629" s="365"/>
      <c r="AO629" s="366"/>
      <c r="AP629" s="369"/>
      <c r="AQ629" s="506"/>
      <c r="AR629" s="372"/>
      <c r="AS629" s="653"/>
      <c r="AT629" s="353"/>
      <c r="AU629" s="382" t="s">
        <v>2869</v>
      </c>
      <c r="AV629" s="657" t="s">
        <v>2869</v>
      </c>
      <c r="AW629" s="382" t="s">
        <v>2869</v>
      </c>
      <c r="AX629" s="658" t="s">
        <v>2869</v>
      </c>
      <c r="AY629" s="359"/>
    </row>
    <row r="630">
      <c r="A630" s="554"/>
      <c r="B630" s="480" t="s">
        <v>2869</v>
      </c>
      <c r="C630" s="433"/>
      <c r="D630" s="434"/>
      <c r="E630" s="384" t="s">
        <v>2869</v>
      </c>
      <c r="F630" s="367"/>
      <c r="G630" s="365"/>
      <c r="H630" s="368"/>
      <c r="I630" s="655"/>
      <c r="J630" s="365"/>
      <c r="K630" s="366"/>
      <c r="L630" s="367"/>
      <c r="M630" s="365"/>
      <c r="N630" s="368"/>
      <c r="O630" s="655"/>
      <c r="P630" s="365"/>
      <c r="Q630" s="366"/>
      <c r="R630" s="367"/>
      <c r="S630" s="365"/>
      <c r="T630" s="368"/>
      <c r="U630" s="655"/>
      <c r="V630" s="365"/>
      <c r="W630" s="366"/>
      <c r="X630" s="364"/>
      <c r="Y630" s="365"/>
      <c r="Z630" s="368"/>
      <c r="AA630" s="655"/>
      <c r="AB630" s="365"/>
      <c r="AC630" s="366"/>
      <c r="AD630" s="364"/>
      <c r="AE630" s="365"/>
      <c r="AF630" s="368"/>
      <c r="AG630" s="655"/>
      <c r="AH630" s="365"/>
      <c r="AI630" s="366"/>
      <c r="AJ630" s="364"/>
      <c r="AK630" s="365"/>
      <c r="AL630" s="368"/>
      <c r="AM630" s="655"/>
      <c r="AN630" s="365"/>
      <c r="AO630" s="366"/>
      <c r="AP630" s="369"/>
      <c r="AQ630" s="506"/>
      <c r="AR630" s="372"/>
      <c r="AS630" s="653"/>
      <c r="AT630" s="353"/>
      <c r="AU630" s="382" t="s">
        <v>2869</v>
      </c>
      <c r="AV630" s="657" t="s">
        <v>2869</v>
      </c>
      <c r="AW630" s="382" t="s">
        <v>2869</v>
      </c>
      <c r="AX630" s="658" t="s">
        <v>2869</v>
      </c>
      <c r="AY630" s="393"/>
    </row>
    <row r="631">
      <c r="A631" s="554"/>
      <c r="B631" s="480" t="s">
        <v>2869</v>
      </c>
      <c r="C631" s="433"/>
      <c r="D631" s="434"/>
      <c r="E631" s="384" t="s">
        <v>2869</v>
      </c>
      <c r="F631" s="367"/>
      <c r="G631" s="365"/>
      <c r="H631" s="368"/>
      <c r="I631" s="655"/>
      <c r="J631" s="365"/>
      <c r="K631" s="366"/>
      <c r="L631" s="367"/>
      <c r="M631" s="365"/>
      <c r="N631" s="368"/>
      <c r="O631" s="655"/>
      <c r="P631" s="365"/>
      <c r="Q631" s="366"/>
      <c r="R631" s="367"/>
      <c r="S631" s="365"/>
      <c r="T631" s="368"/>
      <c r="U631" s="655"/>
      <c r="V631" s="365"/>
      <c r="W631" s="366"/>
      <c r="X631" s="364"/>
      <c r="Y631" s="365"/>
      <c r="Z631" s="368"/>
      <c r="AA631" s="655"/>
      <c r="AB631" s="365"/>
      <c r="AC631" s="366"/>
      <c r="AD631" s="364"/>
      <c r="AE631" s="365"/>
      <c r="AF631" s="368"/>
      <c r="AG631" s="655"/>
      <c r="AH631" s="365"/>
      <c r="AI631" s="366"/>
      <c r="AJ631" s="364"/>
      <c r="AK631" s="365"/>
      <c r="AL631" s="368"/>
      <c r="AM631" s="655"/>
      <c r="AN631" s="365"/>
      <c r="AO631" s="366"/>
      <c r="AP631" s="369"/>
      <c r="AQ631" s="506"/>
      <c r="AR631" s="372"/>
      <c r="AS631" s="653"/>
      <c r="AT631" s="353"/>
      <c r="AU631" s="382" t="s">
        <v>2869</v>
      </c>
      <c r="AV631" s="657" t="s">
        <v>2869</v>
      </c>
      <c r="AW631" s="382" t="s">
        <v>2869</v>
      </c>
      <c r="AX631" s="658" t="s">
        <v>2869</v>
      </c>
      <c r="AY631" s="393"/>
    </row>
    <row r="632">
      <c r="A632" s="554"/>
      <c r="B632" s="480" t="s">
        <v>2869</v>
      </c>
      <c r="C632" s="433"/>
      <c r="D632" s="434"/>
      <c r="E632" s="384" t="s">
        <v>2869</v>
      </c>
      <c r="F632" s="367"/>
      <c r="G632" s="365"/>
      <c r="H632" s="368"/>
      <c r="I632" s="655"/>
      <c r="J632" s="365"/>
      <c r="K632" s="366"/>
      <c r="L632" s="367"/>
      <c r="M632" s="365"/>
      <c r="N632" s="368"/>
      <c r="O632" s="655"/>
      <c r="P632" s="365"/>
      <c r="Q632" s="366"/>
      <c r="R632" s="367"/>
      <c r="S632" s="365"/>
      <c r="T632" s="368"/>
      <c r="U632" s="655"/>
      <c r="V632" s="365"/>
      <c r="W632" s="366"/>
      <c r="X632" s="364"/>
      <c r="Y632" s="365"/>
      <c r="Z632" s="368"/>
      <c r="AA632" s="655"/>
      <c r="AB632" s="365"/>
      <c r="AC632" s="366"/>
      <c r="AD632" s="364"/>
      <c r="AE632" s="365"/>
      <c r="AF632" s="368"/>
      <c r="AG632" s="655"/>
      <c r="AH632" s="365"/>
      <c r="AI632" s="366"/>
      <c r="AJ632" s="364"/>
      <c r="AK632" s="365"/>
      <c r="AL632" s="368"/>
      <c r="AM632" s="655"/>
      <c r="AN632" s="365"/>
      <c r="AO632" s="366"/>
      <c r="AP632" s="369"/>
      <c r="AQ632" s="506"/>
      <c r="AR632" s="372"/>
      <c r="AS632" s="653"/>
      <c r="AT632" s="353"/>
      <c r="AU632" s="382" t="s">
        <v>2869</v>
      </c>
      <c r="AV632" s="657" t="s">
        <v>2869</v>
      </c>
      <c r="AW632" s="382" t="s">
        <v>2869</v>
      </c>
      <c r="AX632" s="658" t="s">
        <v>2869</v>
      </c>
      <c r="AY632" s="393"/>
    </row>
    <row r="633">
      <c r="A633" s="554"/>
      <c r="B633" s="480" t="s">
        <v>2869</v>
      </c>
      <c r="C633" s="433"/>
      <c r="D633" s="434"/>
      <c r="E633" s="384" t="s">
        <v>2869</v>
      </c>
      <c r="F633" s="367"/>
      <c r="G633" s="365"/>
      <c r="H633" s="368"/>
      <c r="I633" s="655"/>
      <c r="J633" s="365"/>
      <c r="K633" s="366"/>
      <c r="L633" s="367"/>
      <c r="M633" s="365"/>
      <c r="N633" s="368"/>
      <c r="O633" s="655"/>
      <c r="P633" s="365"/>
      <c r="Q633" s="366"/>
      <c r="R633" s="367"/>
      <c r="S633" s="365"/>
      <c r="T633" s="368"/>
      <c r="U633" s="655"/>
      <c r="V633" s="365"/>
      <c r="W633" s="366"/>
      <c r="X633" s="364"/>
      <c r="Y633" s="365"/>
      <c r="Z633" s="368"/>
      <c r="AA633" s="655"/>
      <c r="AB633" s="365"/>
      <c r="AC633" s="366"/>
      <c r="AD633" s="364"/>
      <c r="AE633" s="365"/>
      <c r="AF633" s="368"/>
      <c r="AG633" s="655"/>
      <c r="AH633" s="365"/>
      <c r="AI633" s="366"/>
      <c r="AJ633" s="364"/>
      <c r="AK633" s="365"/>
      <c r="AL633" s="368"/>
      <c r="AM633" s="655"/>
      <c r="AN633" s="365"/>
      <c r="AO633" s="366"/>
      <c r="AP633" s="369"/>
      <c r="AQ633" s="506"/>
      <c r="AR633" s="372"/>
      <c r="AS633" s="653"/>
      <c r="AT633" s="353"/>
      <c r="AU633" s="382" t="s">
        <v>2869</v>
      </c>
      <c r="AV633" s="657" t="s">
        <v>2869</v>
      </c>
      <c r="AW633" s="382" t="s">
        <v>2869</v>
      </c>
      <c r="AX633" s="658" t="s">
        <v>2869</v>
      </c>
      <c r="AY633" s="393"/>
    </row>
    <row r="634">
      <c r="A634" s="554"/>
      <c r="B634" s="480" t="s">
        <v>2869</v>
      </c>
      <c r="C634" s="433"/>
      <c r="D634" s="434"/>
      <c r="E634" s="384" t="s">
        <v>2869</v>
      </c>
      <c r="F634" s="367"/>
      <c r="G634" s="365"/>
      <c r="H634" s="368"/>
      <c r="I634" s="655"/>
      <c r="J634" s="365"/>
      <c r="K634" s="366"/>
      <c r="L634" s="367"/>
      <c r="M634" s="365"/>
      <c r="N634" s="368"/>
      <c r="O634" s="655"/>
      <c r="P634" s="365"/>
      <c r="Q634" s="366"/>
      <c r="R634" s="367"/>
      <c r="S634" s="365"/>
      <c r="T634" s="368"/>
      <c r="U634" s="655"/>
      <c r="V634" s="365"/>
      <c r="W634" s="366"/>
      <c r="X634" s="364"/>
      <c r="Y634" s="365"/>
      <c r="Z634" s="368"/>
      <c r="AA634" s="655"/>
      <c r="AB634" s="365"/>
      <c r="AC634" s="366"/>
      <c r="AD634" s="364"/>
      <c r="AE634" s="365"/>
      <c r="AF634" s="368"/>
      <c r="AG634" s="655"/>
      <c r="AH634" s="365"/>
      <c r="AI634" s="366"/>
      <c r="AJ634" s="364"/>
      <c r="AK634" s="365"/>
      <c r="AL634" s="368"/>
      <c r="AM634" s="655"/>
      <c r="AN634" s="365"/>
      <c r="AO634" s="366"/>
      <c r="AP634" s="369"/>
      <c r="AQ634" s="506"/>
      <c r="AR634" s="372"/>
      <c r="AS634" s="653"/>
      <c r="AT634" s="353"/>
      <c r="AU634" s="382" t="s">
        <v>2869</v>
      </c>
      <c r="AV634" s="657" t="s">
        <v>2869</v>
      </c>
      <c r="AW634" s="382" t="s">
        <v>2869</v>
      </c>
      <c r="AX634" s="658" t="s">
        <v>2869</v>
      </c>
      <c r="AY634" s="393"/>
    </row>
    <row r="635">
      <c r="A635" s="554"/>
      <c r="B635" s="480" t="s">
        <v>2869</v>
      </c>
      <c r="C635" s="433"/>
      <c r="D635" s="434"/>
      <c r="E635" s="384" t="s">
        <v>2869</v>
      </c>
      <c r="F635" s="367"/>
      <c r="G635" s="365"/>
      <c r="H635" s="368"/>
      <c r="I635" s="655"/>
      <c r="J635" s="365"/>
      <c r="K635" s="366"/>
      <c r="L635" s="367"/>
      <c r="M635" s="365"/>
      <c r="N635" s="368"/>
      <c r="O635" s="655"/>
      <c r="P635" s="365"/>
      <c r="Q635" s="366"/>
      <c r="R635" s="367"/>
      <c r="S635" s="365"/>
      <c r="T635" s="368"/>
      <c r="U635" s="655"/>
      <c r="V635" s="365"/>
      <c r="W635" s="366"/>
      <c r="X635" s="364"/>
      <c r="Y635" s="365"/>
      <c r="Z635" s="368"/>
      <c r="AA635" s="655"/>
      <c r="AB635" s="365"/>
      <c r="AC635" s="366"/>
      <c r="AD635" s="364"/>
      <c r="AE635" s="365"/>
      <c r="AF635" s="368"/>
      <c r="AG635" s="655"/>
      <c r="AH635" s="365"/>
      <c r="AI635" s="366"/>
      <c r="AJ635" s="364"/>
      <c r="AK635" s="365"/>
      <c r="AL635" s="368"/>
      <c r="AM635" s="655"/>
      <c r="AN635" s="365"/>
      <c r="AO635" s="366"/>
      <c r="AP635" s="369"/>
      <c r="AQ635" s="506"/>
      <c r="AR635" s="372"/>
      <c r="AS635" s="653"/>
      <c r="AT635" s="353"/>
      <c r="AU635" s="382" t="s">
        <v>2869</v>
      </c>
      <c r="AV635" s="657" t="s">
        <v>2869</v>
      </c>
      <c r="AW635" s="382" t="s">
        <v>2869</v>
      </c>
      <c r="AX635" s="658" t="s">
        <v>2869</v>
      </c>
      <c r="AY635" s="393"/>
    </row>
    <row r="636">
      <c r="A636" s="554"/>
      <c r="B636" s="480" t="s">
        <v>2869</v>
      </c>
      <c r="C636" s="433"/>
      <c r="D636" s="434"/>
      <c r="E636" s="384" t="s">
        <v>2869</v>
      </c>
      <c r="F636" s="367"/>
      <c r="G636" s="365"/>
      <c r="H636" s="368"/>
      <c r="I636" s="655"/>
      <c r="J636" s="365"/>
      <c r="K636" s="366"/>
      <c r="L636" s="367"/>
      <c r="M636" s="365"/>
      <c r="N636" s="368"/>
      <c r="O636" s="655"/>
      <c r="P636" s="365"/>
      <c r="Q636" s="366"/>
      <c r="R636" s="367"/>
      <c r="S636" s="365"/>
      <c r="T636" s="368"/>
      <c r="U636" s="655"/>
      <c r="V636" s="365"/>
      <c r="W636" s="366"/>
      <c r="X636" s="364"/>
      <c r="Y636" s="365"/>
      <c r="Z636" s="368"/>
      <c r="AA636" s="655"/>
      <c r="AB636" s="365"/>
      <c r="AC636" s="366"/>
      <c r="AD636" s="364"/>
      <c r="AE636" s="365"/>
      <c r="AF636" s="368"/>
      <c r="AG636" s="655"/>
      <c r="AH636" s="365"/>
      <c r="AI636" s="366"/>
      <c r="AJ636" s="364"/>
      <c r="AK636" s="365"/>
      <c r="AL636" s="368"/>
      <c r="AM636" s="655"/>
      <c r="AN636" s="365"/>
      <c r="AO636" s="366"/>
      <c r="AP636" s="369"/>
      <c r="AQ636" s="506"/>
      <c r="AR636" s="372"/>
      <c r="AS636" s="653"/>
      <c r="AT636" s="353"/>
      <c r="AU636" s="382" t="s">
        <v>2869</v>
      </c>
      <c r="AV636" s="657" t="s">
        <v>2869</v>
      </c>
      <c r="AW636" s="382" t="s">
        <v>2869</v>
      </c>
      <c r="AX636" s="658" t="s">
        <v>2869</v>
      </c>
      <c r="AY636" s="393"/>
    </row>
    <row r="637">
      <c r="A637" s="554"/>
      <c r="B637" s="480" t="s">
        <v>2869</v>
      </c>
      <c r="C637" s="433"/>
      <c r="D637" s="434"/>
      <c r="E637" s="384" t="s">
        <v>2869</v>
      </c>
      <c r="F637" s="367"/>
      <c r="G637" s="365"/>
      <c r="H637" s="368"/>
      <c r="I637" s="655"/>
      <c r="J637" s="365"/>
      <c r="K637" s="366"/>
      <c r="L637" s="367"/>
      <c r="M637" s="365"/>
      <c r="N637" s="368"/>
      <c r="O637" s="655"/>
      <c r="P637" s="365"/>
      <c r="Q637" s="366"/>
      <c r="R637" s="367"/>
      <c r="S637" s="365"/>
      <c r="T637" s="368"/>
      <c r="U637" s="655"/>
      <c r="V637" s="365"/>
      <c r="W637" s="366"/>
      <c r="X637" s="364"/>
      <c r="Y637" s="365"/>
      <c r="Z637" s="368"/>
      <c r="AA637" s="655"/>
      <c r="AB637" s="365"/>
      <c r="AC637" s="366"/>
      <c r="AD637" s="364"/>
      <c r="AE637" s="365"/>
      <c r="AF637" s="368"/>
      <c r="AG637" s="655"/>
      <c r="AH637" s="365"/>
      <c r="AI637" s="366"/>
      <c r="AJ637" s="364"/>
      <c r="AK637" s="365"/>
      <c r="AL637" s="368"/>
      <c r="AM637" s="655"/>
      <c r="AN637" s="365"/>
      <c r="AO637" s="366"/>
      <c r="AP637" s="369"/>
      <c r="AQ637" s="506"/>
      <c r="AR637" s="372"/>
      <c r="AS637" s="653"/>
      <c r="AT637" s="353"/>
      <c r="AU637" s="382" t="s">
        <v>2869</v>
      </c>
      <c r="AV637" s="657" t="s">
        <v>2869</v>
      </c>
      <c r="AW637" s="382" t="s">
        <v>2869</v>
      </c>
      <c r="AX637" s="658" t="s">
        <v>2869</v>
      </c>
      <c r="AY637" s="393"/>
    </row>
    <row r="638">
      <c r="A638" s="554"/>
      <c r="B638" s="480" t="s">
        <v>2869</v>
      </c>
      <c r="C638" s="433"/>
      <c r="D638" s="434"/>
      <c r="E638" s="384" t="s">
        <v>2869</v>
      </c>
      <c r="F638" s="367"/>
      <c r="G638" s="365"/>
      <c r="H638" s="368"/>
      <c r="I638" s="655"/>
      <c r="J638" s="365"/>
      <c r="K638" s="366"/>
      <c r="L638" s="367"/>
      <c r="M638" s="365"/>
      <c r="N638" s="368"/>
      <c r="O638" s="655"/>
      <c r="P638" s="365"/>
      <c r="Q638" s="366"/>
      <c r="R638" s="367"/>
      <c r="S638" s="365"/>
      <c r="T638" s="368"/>
      <c r="U638" s="655"/>
      <c r="V638" s="365"/>
      <c r="W638" s="366"/>
      <c r="X638" s="364"/>
      <c r="Y638" s="365"/>
      <c r="Z638" s="368"/>
      <c r="AA638" s="655"/>
      <c r="AB638" s="365"/>
      <c r="AC638" s="366"/>
      <c r="AD638" s="364"/>
      <c r="AE638" s="365"/>
      <c r="AF638" s="368"/>
      <c r="AG638" s="655"/>
      <c r="AH638" s="365"/>
      <c r="AI638" s="366"/>
      <c r="AJ638" s="364"/>
      <c r="AK638" s="365"/>
      <c r="AL638" s="368"/>
      <c r="AM638" s="655"/>
      <c r="AN638" s="365"/>
      <c r="AO638" s="366"/>
      <c r="AP638" s="369"/>
      <c r="AQ638" s="506"/>
      <c r="AR638" s="372"/>
      <c r="AS638" s="653"/>
      <c r="AT638" s="353"/>
      <c r="AU638" s="382" t="s">
        <v>2869</v>
      </c>
      <c r="AV638" s="657" t="s">
        <v>2869</v>
      </c>
      <c r="AW638" s="382" t="s">
        <v>2869</v>
      </c>
      <c r="AX638" s="658" t="s">
        <v>2869</v>
      </c>
      <c r="AY638" s="393"/>
    </row>
    <row r="639">
      <c r="A639" s="554"/>
      <c r="B639" s="480" t="s">
        <v>2869</v>
      </c>
      <c r="C639" s="433"/>
      <c r="D639" s="434"/>
      <c r="E639" s="384" t="s">
        <v>2869</v>
      </c>
      <c r="F639" s="367"/>
      <c r="G639" s="365"/>
      <c r="H639" s="368"/>
      <c r="I639" s="655"/>
      <c r="J639" s="365"/>
      <c r="K639" s="366"/>
      <c r="L639" s="367"/>
      <c r="M639" s="365"/>
      <c r="N639" s="368"/>
      <c r="O639" s="655"/>
      <c r="P639" s="365"/>
      <c r="Q639" s="366"/>
      <c r="R639" s="367"/>
      <c r="S639" s="365"/>
      <c r="T639" s="368"/>
      <c r="U639" s="655"/>
      <c r="V639" s="365"/>
      <c r="W639" s="366"/>
      <c r="X639" s="364"/>
      <c r="Y639" s="365"/>
      <c r="Z639" s="368"/>
      <c r="AA639" s="655"/>
      <c r="AB639" s="365"/>
      <c r="AC639" s="366"/>
      <c r="AD639" s="364"/>
      <c r="AE639" s="365"/>
      <c r="AF639" s="368"/>
      <c r="AG639" s="655"/>
      <c r="AH639" s="365"/>
      <c r="AI639" s="366"/>
      <c r="AJ639" s="364"/>
      <c r="AK639" s="365"/>
      <c r="AL639" s="368"/>
      <c r="AM639" s="655"/>
      <c r="AN639" s="365"/>
      <c r="AO639" s="366"/>
      <c r="AP639" s="369"/>
      <c r="AQ639" s="506"/>
      <c r="AR639" s="372"/>
      <c r="AS639" s="653"/>
      <c r="AT639" s="353"/>
      <c r="AU639" s="382" t="s">
        <v>2869</v>
      </c>
      <c r="AV639" s="657" t="s">
        <v>2869</v>
      </c>
      <c r="AW639" s="382" t="s">
        <v>2869</v>
      </c>
      <c r="AX639" s="658" t="s">
        <v>2869</v>
      </c>
      <c r="AY639" s="393"/>
    </row>
    <row r="640">
      <c r="A640" s="554"/>
      <c r="B640" s="480" t="s">
        <v>2869</v>
      </c>
      <c r="C640" s="433"/>
      <c r="D640" s="434"/>
      <c r="E640" s="384" t="s">
        <v>2869</v>
      </c>
      <c r="F640" s="367"/>
      <c r="G640" s="365"/>
      <c r="H640" s="368"/>
      <c r="I640" s="655"/>
      <c r="J640" s="365"/>
      <c r="K640" s="366"/>
      <c r="L640" s="367"/>
      <c r="M640" s="365"/>
      <c r="N640" s="368"/>
      <c r="O640" s="655"/>
      <c r="P640" s="365"/>
      <c r="Q640" s="366"/>
      <c r="R640" s="367"/>
      <c r="S640" s="365"/>
      <c r="T640" s="368"/>
      <c r="U640" s="655"/>
      <c r="V640" s="365"/>
      <c r="W640" s="366"/>
      <c r="X640" s="364"/>
      <c r="Y640" s="365"/>
      <c r="Z640" s="368"/>
      <c r="AA640" s="655"/>
      <c r="AB640" s="365"/>
      <c r="AC640" s="366"/>
      <c r="AD640" s="364"/>
      <c r="AE640" s="365"/>
      <c r="AF640" s="368"/>
      <c r="AG640" s="655"/>
      <c r="AH640" s="365"/>
      <c r="AI640" s="366"/>
      <c r="AJ640" s="364"/>
      <c r="AK640" s="365"/>
      <c r="AL640" s="368"/>
      <c r="AM640" s="655"/>
      <c r="AN640" s="365"/>
      <c r="AO640" s="366"/>
      <c r="AP640" s="369"/>
      <c r="AQ640" s="506"/>
      <c r="AR640" s="372"/>
      <c r="AS640" s="653"/>
      <c r="AT640" s="353"/>
      <c r="AU640" s="382" t="s">
        <v>2869</v>
      </c>
      <c r="AV640" s="657" t="s">
        <v>2869</v>
      </c>
      <c r="AW640" s="382" t="s">
        <v>2869</v>
      </c>
      <c r="AX640" s="658" t="s">
        <v>2869</v>
      </c>
      <c r="AY640" s="393"/>
    </row>
    <row r="641">
      <c r="A641" s="554"/>
      <c r="B641" s="480" t="s">
        <v>2869</v>
      </c>
      <c r="C641" s="433"/>
      <c r="D641" s="434"/>
      <c r="E641" s="384" t="s">
        <v>2869</v>
      </c>
      <c r="F641" s="367"/>
      <c r="G641" s="365"/>
      <c r="H641" s="368"/>
      <c r="I641" s="655"/>
      <c r="J641" s="365"/>
      <c r="K641" s="366"/>
      <c r="L641" s="367"/>
      <c r="M641" s="365"/>
      <c r="N641" s="368"/>
      <c r="O641" s="655"/>
      <c r="P641" s="365"/>
      <c r="Q641" s="366"/>
      <c r="R641" s="367"/>
      <c r="S641" s="365"/>
      <c r="T641" s="368"/>
      <c r="U641" s="655"/>
      <c r="V641" s="365"/>
      <c r="W641" s="366"/>
      <c r="X641" s="364"/>
      <c r="Y641" s="365"/>
      <c r="Z641" s="368"/>
      <c r="AA641" s="655"/>
      <c r="AB641" s="365"/>
      <c r="AC641" s="366"/>
      <c r="AD641" s="364"/>
      <c r="AE641" s="365"/>
      <c r="AF641" s="368"/>
      <c r="AG641" s="655"/>
      <c r="AH641" s="365"/>
      <c r="AI641" s="366"/>
      <c r="AJ641" s="364"/>
      <c r="AK641" s="365"/>
      <c r="AL641" s="368"/>
      <c r="AM641" s="655"/>
      <c r="AN641" s="365"/>
      <c r="AO641" s="366"/>
      <c r="AP641" s="369"/>
      <c r="AQ641" s="506"/>
      <c r="AR641" s="372"/>
      <c r="AS641" s="653"/>
      <c r="AT641" s="353"/>
      <c r="AU641" s="382" t="s">
        <v>2869</v>
      </c>
      <c r="AV641" s="657" t="s">
        <v>2869</v>
      </c>
      <c r="AW641" s="382" t="s">
        <v>2869</v>
      </c>
      <c r="AX641" s="658" t="s">
        <v>2869</v>
      </c>
      <c r="AY641" s="393"/>
    </row>
    <row r="642">
      <c r="A642" s="554"/>
      <c r="B642" s="480" t="s">
        <v>2869</v>
      </c>
      <c r="C642" s="433"/>
      <c r="D642" s="434"/>
      <c r="E642" s="384" t="s">
        <v>2869</v>
      </c>
      <c r="F642" s="367"/>
      <c r="G642" s="365"/>
      <c r="H642" s="368"/>
      <c r="I642" s="655"/>
      <c r="J642" s="365"/>
      <c r="K642" s="366"/>
      <c r="L642" s="367"/>
      <c r="M642" s="365"/>
      <c r="N642" s="368"/>
      <c r="O642" s="655"/>
      <c r="P642" s="365"/>
      <c r="Q642" s="366"/>
      <c r="R642" s="367"/>
      <c r="S642" s="365"/>
      <c r="T642" s="368"/>
      <c r="U642" s="655"/>
      <c r="V642" s="365"/>
      <c r="W642" s="366"/>
      <c r="X642" s="364"/>
      <c r="Y642" s="365"/>
      <c r="Z642" s="368"/>
      <c r="AA642" s="655"/>
      <c r="AB642" s="365"/>
      <c r="AC642" s="366"/>
      <c r="AD642" s="364"/>
      <c r="AE642" s="365"/>
      <c r="AF642" s="368"/>
      <c r="AG642" s="655"/>
      <c r="AH642" s="365"/>
      <c r="AI642" s="366"/>
      <c r="AJ642" s="364"/>
      <c r="AK642" s="365"/>
      <c r="AL642" s="368"/>
      <c r="AM642" s="655"/>
      <c r="AN642" s="365"/>
      <c r="AO642" s="366"/>
      <c r="AP642" s="369"/>
      <c r="AQ642" s="506"/>
      <c r="AR642" s="372"/>
      <c r="AS642" s="653"/>
      <c r="AT642" s="353"/>
      <c r="AU642" s="382" t="s">
        <v>2869</v>
      </c>
      <c r="AV642" s="657" t="s">
        <v>2869</v>
      </c>
      <c r="AW642" s="382" t="s">
        <v>2869</v>
      </c>
      <c r="AX642" s="658" t="s">
        <v>2869</v>
      </c>
      <c r="AY642" s="393"/>
    </row>
    <row r="643">
      <c r="A643" s="554"/>
      <c r="B643" s="480" t="s">
        <v>2869</v>
      </c>
      <c r="C643" s="433"/>
      <c r="D643" s="434"/>
      <c r="E643" s="384" t="s">
        <v>2869</v>
      </c>
      <c r="F643" s="367"/>
      <c r="G643" s="365"/>
      <c r="H643" s="368"/>
      <c r="I643" s="655"/>
      <c r="J643" s="365"/>
      <c r="K643" s="366"/>
      <c r="L643" s="367"/>
      <c r="M643" s="365"/>
      <c r="N643" s="368"/>
      <c r="O643" s="655"/>
      <c r="P643" s="365"/>
      <c r="Q643" s="366"/>
      <c r="R643" s="367"/>
      <c r="S643" s="365"/>
      <c r="T643" s="368"/>
      <c r="U643" s="655"/>
      <c r="V643" s="365"/>
      <c r="W643" s="366"/>
      <c r="X643" s="364"/>
      <c r="Y643" s="365"/>
      <c r="Z643" s="368"/>
      <c r="AA643" s="655"/>
      <c r="AB643" s="365"/>
      <c r="AC643" s="366"/>
      <c r="AD643" s="364"/>
      <c r="AE643" s="365"/>
      <c r="AF643" s="368"/>
      <c r="AG643" s="655"/>
      <c r="AH643" s="365"/>
      <c r="AI643" s="366"/>
      <c r="AJ643" s="364"/>
      <c r="AK643" s="365"/>
      <c r="AL643" s="368"/>
      <c r="AM643" s="655"/>
      <c r="AN643" s="365"/>
      <c r="AO643" s="366"/>
      <c r="AP643" s="369"/>
      <c r="AQ643" s="506"/>
      <c r="AR643" s="372"/>
      <c r="AS643" s="653"/>
      <c r="AT643" s="353"/>
      <c r="AU643" s="382" t="s">
        <v>2869</v>
      </c>
      <c r="AV643" s="657" t="s">
        <v>2869</v>
      </c>
      <c r="AW643" s="382" t="s">
        <v>2869</v>
      </c>
      <c r="AX643" s="658" t="s">
        <v>2869</v>
      </c>
      <c r="AY643" s="393"/>
    </row>
    <row r="644">
      <c r="A644" s="554"/>
      <c r="B644" s="480" t="s">
        <v>2869</v>
      </c>
      <c r="C644" s="433"/>
      <c r="D644" s="434"/>
      <c r="E644" s="384" t="s">
        <v>2869</v>
      </c>
      <c r="F644" s="367"/>
      <c r="G644" s="365"/>
      <c r="H644" s="368"/>
      <c r="I644" s="655"/>
      <c r="J644" s="365"/>
      <c r="K644" s="366"/>
      <c r="L644" s="367"/>
      <c r="M644" s="365"/>
      <c r="N644" s="368"/>
      <c r="O644" s="655"/>
      <c r="P644" s="365"/>
      <c r="Q644" s="366"/>
      <c r="R644" s="367"/>
      <c r="S644" s="365"/>
      <c r="T644" s="368"/>
      <c r="U644" s="655"/>
      <c r="V644" s="365"/>
      <c r="W644" s="366"/>
      <c r="X644" s="364"/>
      <c r="Y644" s="365"/>
      <c r="Z644" s="368"/>
      <c r="AA644" s="655"/>
      <c r="AB644" s="365"/>
      <c r="AC644" s="366"/>
      <c r="AD644" s="364"/>
      <c r="AE644" s="365"/>
      <c r="AF644" s="368"/>
      <c r="AG644" s="655"/>
      <c r="AH644" s="365"/>
      <c r="AI644" s="366"/>
      <c r="AJ644" s="364"/>
      <c r="AK644" s="365"/>
      <c r="AL644" s="368"/>
      <c r="AM644" s="655"/>
      <c r="AN644" s="365"/>
      <c r="AO644" s="366"/>
      <c r="AP644" s="369"/>
      <c r="AQ644" s="506"/>
      <c r="AR644" s="380"/>
      <c r="AS644" s="653"/>
      <c r="AT644" s="353"/>
      <c r="AU644" s="382" t="s">
        <v>2869</v>
      </c>
      <c r="AV644" s="657" t="s">
        <v>2869</v>
      </c>
      <c r="AW644" s="382" t="s">
        <v>2869</v>
      </c>
      <c r="AX644" s="658" t="s">
        <v>2869</v>
      </c>
      <c r="AY644" s="393"/>
    </row>
    <row r="645">
      <c r="A645" s="554"/>
      <c r="B645" s="480" t="s">
        <v>2869</v>
      </c>
      <c r="C645" s="433"/>
      <c r="D645" s="434"/>
      <c r="E645" s="384" t="s">
        <v>2869</v>
      </c>
      <c r="F645" s="367"/>
      <c r="G645" s="365"/>
      <c r="H645" s="368"/>
      <c r="I645" s="655"/>
      <c r="J645" s="365"/>
      <c r="K645" s="366"/>
      <c r="L645" s="367"/>
      <c r="M645" s="365"/>
      <c r="N645" s="368"/>
      <c r="O645" s="655"/>
      <c r="P645" s="365"/>
      <c r="Q645" s="366"/>
      <c r="R645" s="367"/>
      <c r="S645" s="365"/>
      <c r="T645" s="368"/>
      <c r="U645" s="655"/>
      <c r="V645" s="365"/>
      <c r="W645" s="366"/>
      <c r="X645" s="364"/>
      <c r="Y645" s="365"/>
      <c r="Z645" s="368"/>
      <c r="AA645" s="655"/>
      <c r="AB645" s="365"/>
      <c r="AC645" s="366"/>
      <c r="AD645" s="364"/>
      <c r="AE645" s="365"/>
      <c r="AF645" s="368"/>
      <c r="AG645" s="655"/>
      <c r="AH645" s="365"/>
      <c r="AI645" s="366"/>
      <c r="AJ645" s="364"/>
      <c r="AK645" s="365"/>
      <c r="AL645" s="368"/>
      <c r="AM645" s="655"/>
      <c r="AN645" s="365"/>
      <c r="AO645" s="366"/>
      <c r="AP645" s="369"/>
      <c r="AQ645" s="506"/>
      <c r="AR645" s="372"/>
      <c r="AS645" s="653"/>
      <c r="AT645" s="353"/>
      <c r="AU645" s="382" t="s">
        <v>2869</v>
      </c>
      <c r="AV645" s="657" t="s">
        <v>2869</v>
      </c>
      <c r="AW645" s="382" t="s">
        <v>2869</v>
      </c>
      <c r="AX645" s="658" t="s">
        <v>2869</v>
      </c>
      <c r="AY645" s="393"/>
    </row>
    <row r="646">
      <c r="A646" s="554"/>
      <c r="B646" s="480" t="s">
        <v>2869</v>
      </c>
      <c r="C646" s="433"/>
      <c r="D646" s="434"/>
      <c r="E646" s="384" t="s">
        <v>2869</v>
      </c>
      <c r="F646" s="367"/>
      <c r="G646" s="365"/>
      <c r="H646" s="368"/>
      <c r="I646" s="655"/>
      <c r="J646" s="365"/>
      <c r="K646" s="366"/>
      <c r="L646" s="367"/>
      <c r="M646" s="365"/>
      <c r="N646" s="368"/>
      <c r="O646" s="655"/>
      <c r="P646" s="365"/>
      <c r="Q646" s="366"/>
      <c r="R646" s="367"/>
      <c r="S646" s="365"/>
      <c r="T646" s="368"/>
      <c r="U646" s="655"/>
      <c r="V646" s="365"/>
      <c r="W646" s="366"/>
      <c r="X646" s="364"/>
      <c r="Y646" s="365"/>
      <c r="Z646" s="368"/>
      <c r="AA646" s="655"/>
      <c r="AB646" s="365"/>
      <c r="AC646" s="366"/>
      <c r="AD646" s="364"/>
      <c r="AE646" s="365"/>
      <c r="AF646" s="368"/>
      <c r="AG646" s="655"/>
      <c r="AH646" s="365"/>
      <c r="AI646" s="366"/>
      <c r="AJ646" s="364"/>
      <c r="AK646" s="365"/>
      <c r="AL646" s="368"/>
      <c r="AM646" s="655"/>
      <c r="AN646" s="365"/>
      <c r="AO646" s="366"/>
      <c r="AP646" s="369"/>
      <c r="AQ646" s="506"/>
      <c r="AR646" s="380"/>
      <c r="AS646" s="653"/>
      <c r="AT646" s="353"/>
      <c r="AU646" s="382" t="s">
        <v>2869</v>
      </c>
      <c r="AV646" s="657" t="s">
        <v>2869</v>
      </c>
      <c r="AW646" s="382" t="s">
        <v>2869</v>
      </c>
      <c r="AX646" s="658" t="s">
        <v>2869</v>
      </c>
      <c r="AY646" s="393"/>
    </row>
    <row r="647">
      <c r="A647" s="554"/>
      <c r="B647" s="480" t="s">
        <v>2869</v>
      </c>
      <c r="C647" s="433"/>
      <c r="D647" s="434"/>
      <c r="E647" s="384" t="s">
        <v>2869</v>
      </c>
      <c r="F647" s="367"/>
      <c r="G647" s="365"/>
      <c r="H647" s="368"/>
      <c r="I647" s="655"/>
      <c r="J647" s="365"/>
      <c r="K647" s="366"/>
      <c r="L647" s="367"/>
      <c r="M647" s="365"/>
      <c r="N647" s="368"/>
      <c r="O647" s="655"/>
      <c r="P647" s="365"/>
      <c r="Q647" s="366"/>
      <c r="R647" s="367"/>
      <c r="S647" s="365"/>
      <c r="T647" s="368"/>
      <c r="U647" s="655"/>
      <c r="V647" s="365"/>
      <c r="W647" s="366"/>
      <c r="X647" s="364"/>
      <c r="Y647" s="365"/>
      <c r="Z647" s="368"/>
      <c r="AA647" s="655"/>
      <c r="AB647" s="365"/>
      <c r="AC647" s="366"/>
      <c r="AD647" s="364"/>
      <c r="AE647" s="365"/>
      <c r="AF647" s="368"/>
      <c r="AG647" s="655"/>
      <c r="AH647" s="365"/>
      <c r="AI647" s="366"/>
      <c r="AJ647" s="364"/>
      <c r="AK647" s="365"/>
      <c r="AL647" s="368"/>
      <c r="AM647" s="655"/>
      <c r="AN647" s="365"/>
      <c r="AO647" s="366"/>
      <c r="AP647" s="369"/>
      <c r="AQ647" s="506"/>
      <c r="AR647" s="380"/>
      <c r="AS647" s="653"/>
      <c r="AT647" s="353"/>
      <c r="AU647" s="382" t="s">
        <v>2869</v>
      </c>
      <c r="AV647" s="657" t="s">
        <v>2869</v>
      </c>
      <c r="AW647" s="382" t="s">
        <v>2869</v>
      </c>
      <c r="AX647" s="658" t="s">
        <v>2869</v>
      </c>
      <c r="AY647" s="393"/>
    </row>
    <row r="648">
      <c r="A648" s="554"/>
      <c r="B648" s="480" t="s">
        <v>2869</v>
      </c>
      <c r="C648" s="433"/>
      <c r="D648" s="434"/>
      <c r="E648" s="384" t="s">
        <v>2869</v>
      </c>
      <c r="F648" s="367"/>
      <c r="G648" s="365"/>
      <c r="H648" s="368"/>
      <c r="I648" s="655"/>
      <c r="J648" s="365"/>
      <c r="K648" s="366"/>
      <c r="L648" s="367"/>
      <c r="M648" s="365"/>
      <c r="N648" s="368"/>
      <c r="O648" s="655"/>
      <c r="P648" s="365"/>
      <c r="Q648" s="366"/>
      <c r="R648" s="367"/>
      <c r="S648" s="365"/>
      <c r="T648" s="368"/>
      <c r="U648" s="655"/>
      <c r="V648" s="365"/>
      <c r="W648" s="366"/>
      <c r="X648" s="364"/>
      <c r="Y648" s="365"/>
      <c r="Z648" s="368"/>
      <c r="AA648" s="655"/>
      <c r="AB648" s="365"/>
      <c r="AC648" s="366"/>
      <c r="AD648" s="364"/>
      <c r="AE648" s="365"/>
      <c r="AF648" s="368"/>
      <c r="AG648" s="655"/>
      <c r="AH648" s="365"/>
      <c r="AI648" s="366"/>
      <c r="AJ648" s="364"/>
      <c r="AK648" s="365"/>
      <c r="AL648" s="368"/>
      <c r="AM648" s="655"/>
      <c r="AN648" s="365"/>
      <c r="AO648" s="366"/>
      <c r="AP648" s="369"/>
      <c r="AQ648" s="506"/>
      <c r="AR648" s="380"/>
      <c r="AS648" s="653"/>
      <c r="AT648" s="353"/>
      <c r="AU648" s="382" t="s">
        <v>2869</v>
      </c>
      <c r="AV648" s="657" t="s">
        <v>2869</v>
      </c>
      <c r="AW648" s="382" t="s">
        <v>2869</v>
      </c>
      <c r="AX648" s="658" t="s">
        <v>2869</v>
      </c>
      <c r="AY648" s="393"/>
    </row>
    <row r="649">
      <c r="A649" s="554"/>
      <c r="B649" s="480" t="s">
        <v>2869</v>
      </c>
      <c r="C649" s="433"/>
      <c r="D649" s="434"/>
      <c r="E649" s="384" t="s">
        <v>2869</v>
      </c>
      <c r="F649" s="367"/>
      <c r="G649" s="365"/>
      <c r="H649" s="368"/>
      <c r="I649" s="655"/>
      <c r="J649" s="365"/>
      <c r="K649" s="366"/>
      <c r="L649" s="367"/>
      <c r="M649" s="365"/>
      <c r="N649" s="368"/>
      <c r="O649" s="655"/>
      <c r="P649" s="365"/>
      <c r="Q649" s="366"/>
      <c r="R649" s="367"/>
      <c r="S649" s="365"/>
      <c r="T649" s="368"/>
      <c r="U649" s="655"/>
      <c r="V649" s="365"/>
      <c r="W649" s="366"/>
      <c r="X649" s="364"/>
      <c r="Y649" s="365"/>
      <c r="Z649" s="368"/>
      <c r="AA649" s="655"/>
      <c r="AB649" s="365"/>
      <c r="AC649" s="366"/>
      <c r="AD649" s="364"/>
      <c r="AE649" s="365"/>
      <c r="AF649" s="368"/>
      <c r="AG649" s="655"/>
      <c r="AH649" s="365"/>
      <c r="AI649" s="366"/>
      <c r="AJ649" s="364"/>
      <c r="AK649" s="365"/>
      <c r="AL649" s="368"/>
      <c r="AM649" s="655"/>
      <c r="AN649" s="365"/>
      <c r="AO649" s="366"/>
      <c r="AP649" s="369"/>
      <c r="AQ649" s="506"/>
      <c r="AR649" s="380"/>
      <c r="AS649" s="653"/>
      <c r="AT649" s="353"/>
      <c r="AU649" s="382" t="s">
        <v>2869</v>
      </c>
      <c r="AV649" s="657" t="s">
        <v>2869</v>
      </c>
      <c r="AW649" s="382" t="s">
        <v>2869</v>
      </c>
      <c r="AX649" s="658" t="s">
        <v>2869</v>
      </c>
      <c r="AY649" s="393"/>
    </row>
    <row r="650">
      <c r="A650" s="554"/>
      <c r="B650" s="480" t="s">
        <v>2869</v>
      </c>
      <c r="C650" s="433"/>
      <c r="D650" s="434"/>
      <c r="E650" s="384" t="s">
        <v>2869</v>
      </c>
      <c r="F650" s="367"/>
      <c r="G650" s="365"/>
      <c r="H650" s="368"/>
      <c r="I650" s="655"/>
      <c r="J650" s="365"/>
      <c r="K650" s="366"/>
      <c r="L650" s="367"/>
      <c r="M650" s="365"/>
      <c r="N650" s="368"/>
      <c r="O650" s="655"/>
      <c r="P650" s="365"/>
      <c r="Q650" s="366"/>
      <c r="R650" s="367"/>
      <c r="S650" s="365"/>
      <c r="T650" s="368"/>
      <c r="U650" s="655"/>
      <c r="V650" s="365"/>
      <c r="W650" s="366"/>
      <c r="X650" s="364"/>
      <c r="Y650" s="365"/>
      <c r="Z650" s="368"/>
      <c r="AA650" s="655"/>
      <c r="AB650" s="365"/>
      <c r="AC650" s="366"/>
      <c r="AD650" s="364"/>
      <c r="AE650" s="365"/>
      <c r="AF650" s="368"/>
      <c r="AG650" s="655"/>
      <c r="AH650" s="365"/>
      <c r="AI650" s="366"/>
      <c r="AJ650" s="364"/>
      <c r="AK650" s="365"/>
      <c r="AL650" s="368"/>
      <c r="AM650" s="655"/>
      <c r="AN650" s="365"/>
      <c r="AO650" s="366"/>
      <c r="AP650" s="369"/>
      <c r="AQ650" s="506"/>
      <c r="AR650" s="380"/>
      <c r="AS650" s="653"/>
      <c r="AT650" s="353"/>
      <c r="AU650" s="382" t="s">
        <v>2869</v>
      </c>
      <c r="AV650" s="657" t="s">
        <v>2869</v>
      </c>
      <c r="AW650" s="382" t="s">
        <v>2869</v>
      </c>
      <c r="AX650" s="658" t="s">
        <v>2869</v>
      </c>
      <c r="AY650" s="393"/>
    </row>
    <row r="651">
      <c r="A651" s="554"/>
      <c r="B651" s="480" t="s">
        <v>2869</v>
      </c>
      <c r="C651" s="433"/>
      <c r="D651" s="434"/>
      <c r="E651" s="384" t="s">
        <v>2869</v>
      </c>
      <c r="F651" s="367"/>
      <c r="G651" s="365"/>
      <c r="H651" s="368"/>
      <c r="I651" s="655"/>
      <c r="J651" s="365"/>
      <c r="K651" s="366"/>
      <c r="L651" s="367"/>
      <c r="M651" s="365"/>
      <c r="N651" s="368"/>
      <c r="O651" s="655"/>
      <c r="P651" s="365"/>
      <c r="Q651" s="366"/>
      <c r="R651" s="367"/>
      <c r="S651" s="365"/>
      <c r="T651" s="368"/>
      <c r="U651" s="655"/>
      <c r="V651" s="365"/>
      <c r="W651" s="366"/>
      <c r="X651" s="364"/>
      <c r="Y651" s="365"/>
      <c r="Z651" s="368"/>
      <c r="AA651" s="655"/>
      <c r="AB651" s="365"/>
      <c r="AC651" s="366"/>
      <c r="AD651" s="364"/>
      <c r="AE651" s="365"/>
      <c r="AF651" s="368"/>
      <c r="AG651" s="655"/>
      <c r="AH651" s="365"/>
      <c r="AI651" s="366"/>
      <c r="AJ651" s="364"/>
      <c r="AK651" s="365"/>
      <c r="AL651" s="368"/>
      <c r="AM651" s="655"/>
      <c r="AN651" s="365"/>
      <c r="AO651" s="366"/>
      <c r="AP651" s="369"/>
      <c r="AQ651" s="506"/>
      <c r="AR651" s="380"/>
      <c r="AS651" s="653"/>
      <c r="AT651" s="353"/>
      <c r="AU651" s="382" t="s">
        <v>2869</v>
      </c>
      <c r="AV651" s="657" t="s">
        <v>2869</v>
      </c>
      <c r="AW651" s="382" t="s">
        <v>2869</v>
      </c>
      <c r="AX651" s="658" t="s">
        <v>2869</v>
      </c>
      <c r="AY651" s="393"/>
    </row>
    <row r="652">
      <c r="A652" s="554"/>
      <c r="B652" s="480" t="s">
        <v>2869</v>
      </c>
      <c r="C652" s="433"/>
      <c r="D652" s="434"/>
      <c r="E652" s="384" t="s">
        <v>2869</v>
      </c>
      <c r="F652" s="367"/>
      <c r="G652" s="365"/>
      <c r="H652" s="368"/>
      <c r="I652" s="655"/>
      <c r="J652" s="365"/>
      <c r="K652" s="366"/>
      <c r="L652" s="367"/>
      <c r="M652" s="365"/>
      <c r="N652" s="368"/>
      <c r="O652" s="655"/>
      <c r="P652" s="365"/>
      <c r="Q652" s="366"/>
      <c r="R652" s="367"/>
      <c r="S652" s="365"/>
      <c r="T652" s="368"/>
      <c r="U652" s="655"/>
      <c r="V652" s="365"/>
      <c r="W652" s="366"/>
      <c r="X652" s="364"/>
      <c r="Y652" s="365"/>
      <c r="Z652" s="368"/>
      <c r="AA652" s="655"/>
      <c r="AB652" s="365"/>
      <c r="AC652" s="366"/>
      <c r="AD652" s="364"/>
      <c r="AE652" s="365"/>
      <c r="AF652" s="368"/>
      <c r="AG652" s="655"/>
      <c r="AH652" s="365"/>
      <c r="AI652" s="366"/>
      <c r="AJ652" s="364"/>
      <c r="AK652" s="365"/>
      <c r="AL652" s="368"/>
      <c r="AM652" s="655"/>
      <c r="AN652" s="365"/>
      <c r="AO652" s="366"/>
      <c r="AP652" s="369"/>
      <c r="AQ652" s="506"/>
      <c r="AR652" s="380"/>
      <c r="AS652" s="653"/>
      <c r="AT652" s="353"/>
      <c r="AU652" s="382" t="s">
        <v>2869</v>
      </c>
      <c r="AV652" s="657" t="s">
        <v>2869</v>
      </c>
      <c r="AW652" s="382" t="s">
        <v>2869</v>
      </c>
      <c r="AX652" s="658" t="s">
        <v>2869</v>
      </c>
      <c r="AY652" s="393"/>
    </row>
    <row r="653">
      <c r="A653" s="554"/>
      <c r="B653" s="480" t="s">
        <v>2869</v>
      </c>
      <c r="C653" s="433"/>
      <c r="D653" s="434"/>
      <c r="E653" s="384" t="s">
        <v>2869</v>
      </c>
      <c r="F653" s="367"/>
      <c r="G653" s="365"/>
      <c r="H653" s="368"/>
      <c r="I653" s="655"/>
      <c r="J653" s="365"/>
      <c r="K653" s="366"/>
      <c r="L653" s="367"/>
      <c r="M653" s="365"/>
      <c r="N653" s="368"/>
      <c r="O653" s="655"/>
      <c r="P653" s="365"/>
      <c r="Q653" s="366"/>
      <c r="R653" s="367"/>
      <c r="S653" s="365"/>
      <c r="T653" s="368"/>
      <c r="U653" s="655"/>
      <c r="V653" s="365"/>
      <c r="W653" s="366"/>
      <c r="X653" s="364"/>
      <c r="Y653" s="365"/>
      <c r="Z653" s="368"/>
      <c r="AA653" s="655"/>
      <c r="AB653" s="365"/>
      <c r="AC653" s="366"/>
      <c r="AD653" s="364"/>
      <c r="AE653" s="365"/>
      <c r="AF653" s="368"/>
      <c r="AG653" s="655"/>
      <c r="AH653" s="365"/>
      <c r="AI653" s="366"/>
      <c r="AJ653" s="364"/>
      <c r="AK653" s="365"/>
      <c r="AL653" s="368"/>
      <c r="AM653" s="655"/>
      <c r="AN653" s="365"/>
      <c r="AO653" s="366"/>
      <c r="AP653" s="369"/>
      <c r="AQ653" s="506"/>
      <c r="AR653" s="380"/>
      <c r="AS653" s="653"/>
      <c r="AT653" s="353"/>
      <c r="AU653" s="382" t="s">
        <v>2869</v>
      </c>
      <c r="AV653" s="657" t="s">
        <v>2869</v>
      </c>
      <c r="AW653" s="382" t="s">
        <v>2869</v>
      </c>
      <c r="AX653" s="658" t="s">
        <v>2869</v>
      </c>
      <c r="AY653" s="393"/>
    </row>
    <row r="654">
      <c r="A654" s="554"/>
      <c r="B654" s="480" t="s">
        <v>2869</v>
      </c>
      <c r="C654" s="433"/>
      <c r="D654" s="434"/>
      <c r="E654" s="384" t="s">
        <v>2869</v>
      </c>
      <c r="F654" s="367"/>
      <c r="G654" s="365"/>
      <c r="H654" s="368"/>
      <c r="I654" s="655"/>
      <c r="J654" s="365"/>
      <c r="K654" s="366"/>
      <c r="L654" s="367"/>
      <c r="M654" s="365"/>
      <c r="N654" s="368"/>
      <c r="O654" s="655"/>
      <c r="P654" s="365"/>
      <c r="Q654" s="366"/>
      <c r="R654" s="367"/>
      <c r="S654" s="365"/>
      <c r="T654" s="368"/>
      <c r="U654" s="655"/>
      <c r="V654" s="365"/>
      <c r="W654" s="366"/>
      <c r="X654" s="364"/>
      <c r="Y654" s="365"/>
      <c r="Z654" s="368"/>
      <c r="AA654" s="655"/>
      <c r="AB654" s="365"/>
      <c r="AC654" s="366"/>
      <c r="AD654" s="364"/>
      <c r="AE654" s="365"/>
      <c r="AF654" s="368"/>
      <c r="AG654" s="655"/>
      <c r="AH654" s="365"/>
      <c r="AI654" s="366"/>
      <c r="AJ654" s="364"/>
      <c r="AK654" s="365"/>
      <c r="AL654" s="368"/>
      <c r="AM654" s="655"/>
      <c r="AN654" s="365"/>
      <c r="AO654" s="366"/>
      <c r="AP654" s="369"/>
      <c r="AQ654" s="506"/>
      <c r="AR654" s="380"/>
      <c r="AS654" s="653"/>
      <c r="AT654" s="353"/>
      <c r="AU654" s="382" t="s">
        <v>2869</v>
      </c>
      <c r="AV654" s="657" t="s">
        <v>2869</v>
      </c>
      <c r="AW654" s="382" t="s">
        <v>2869</v>
      </c>
      <c r="AX654" s="658" t="s">
        <v>2869</v>
      </c>
      <c r="AY654" s="393"/>
    </row>
    <row r="655">
      <c r="A655" s="554"/>
      <c r="B655" s="480" t="s">
        <v>2869</v>
      </c>
      <c r="C655" s="433"/>
      <c r="D655" s="434"/>
      <c r="E655" s="384" t="s">
        <v>2869</v>
      </c>
      <c r="F655" s="367"/>
      <c r="G655" s="365"/>
      <c r="H655" s="368"/>
      <c r="I655" s="655"/>
      <c r="J655" s="365"/>
      <c r="K655" s="366"/>
      <c r="L655" s="367"/>
      <c r="M655" s="365"/>
      <c r="N655" s="368"/>
      <c r="O655" s="655"/>
      <c r="P655" s="365"/>
      <c r="Q655" s="366"/>
      <c r="R655" s="367"/>
      <c r="S655" s="365"/>
      <c r="T655" s="368"/>
      <c r="U655" s="655"/>
      <c r="V655" s="365"/>
      <c r="W655" s="366"/>
      <c r="X655" s="364"/>
      <c r="Y655" s="365"/>
      <c r="Z655" s="368"/>
      <c r="AA655" s="655"/>
      <c r="AB655" s="365"/>
      <c r="AC655" s="366"/>
      <c r="AD655" s="364"/>
      <c r="AE655" s="365"/>
      <c r="AF655" s="368"/>
      <c r="AG655" s="655"/>
      <c r="AH655" s="365"/>
      <c r="AI655" s="366"/>
      <c r="AJ655" s="364"/>
      <c r="AK655" s="365"/>
      <c r="AL655" s="368"/>
      <c r="AM655" s="655"/>
      <c r="AN655" s="365"/>
      <c r="AO655" s="366"/>
      <c r="AP655" s="369"/>
      <c r="AQ655" s="506"/>
      <c r="AR655" s="380"/>
      <c r="AS655" s="653"/>
      <c r="AT655" s="353"/>
      <c r="AU655" s="382" t="s">
        <v>2869</v>
      </c>
      <c r="AV655" s="657" t="s">
        <v>2869</v>
      </c>
      <c r="AW655" s="382" t="s">
        <v>2869</v>
      </c>
      <c r="AX655" s="658" t="s">
        <v>2869</v>
      </c>
      <c r="AY655" s="393"/>
    </row>
    <row r="656">
      <c r="A656" s="554"/>
      <c r="B656" s="480" t="s">
        <v>2869</v>
      </c>
      <c r="C656" s="433"/>
      <c r="D656" s="434"/>
      <c r="E656" s="384" t="s">
        <v>2869</v>
      </c>
      <c r="F656" s="367"/>
      <c r="G656" s="365"/>
      <c r="H656" s="368"/>
      <c r="I656" s="655"/>
      <c r="J656" s="365"/>
      <c r="K656" s="366"/>
      <c r="L656" s="367"/>
      <c r="M656" s="365"/>
      <c r="N656" s="368"/>
      <c r="O656" s="655"/>
      <c r="P656" s="365"/>
      <c r="Q656" s="366"/>
      <c r="R656" s="367"/>
      <c r="S656" s="365"/>
      <c r="T656" s="368"/>
      <c r="U656" s="655"/>
      <c r="V656" s="365"/>
      <c r="W656" s="366"/>
      <c r="X656" s="364"/>
      <c r="Y656" s="365"/>
      <c r="Z656" s="368"/>
      <c r="AA656" s="655"/>
      <c r="AB656" s="365"/>
      <c r="AC656" s="366"/>
      <c r="AD656" s="364"/>
      <c r="AE656" s="365"/>
      <c r="AF656" s="368"/>
      <c r="AG656" s="655"/>
      <c r="AH656" s="365"/>
      <c r="AI656" s="366"/>
      <c r="AJ656" s="364"/>
      <c r="AK656" s="365"/>
      <c r="AL656" s="368"/>
      <c r="AM656" s="655"/>
      <c r="AN656" s="365"/>
      <c r="AO656" s="366"/>
      <c r="AP656" s="369"/>
      <c r="AQ656" s="506"/>
      <c r="AR656" s="380"/>
      <c r="AS656" s="653"/>
      <c r="AT656" s="353"/>
      <c r="AU656" s="382" t="s">
        <v>2869</v>
      </c>
      <c r="AV656" s="657" t="s">
        <v>2869</v>
      </c>
      <c r="AW656" s="382" t="s">
        <v>2869</v>
      </c>
      <c r="AX656" s="658" t="s">
        <v>2869</v>
      </c>
      <c r="AY656" s="393"/>
    </row>
    <row r="657">
      <c r="A657" s="554"/>
      <c r="B657" s="480" t="s">
        <v>2869</v>
      </c>
      <c r="C657" s="433"/>
      <c r="D657" s="434"/>
      <c r="E657" s="384" t="s">
        <v>2869</v>
      </c>
      <c r="F657" s="367"/>
      <c r="G657" s="365"/>
      <c r="H657" s="368"/>
      <c r="I657" s="655"/>
      <c r="J657" s="365"/>
      <c r="K657" s="366"/>
      <c r="L657" s="367"/>
      <c r="M657" s="365"/>
      <c r="N657" s="368"/>
      <c r="O657" s="655"/>
      <c r="P657" s="365"/>
      <c r="Q657" s="366"/>
      <c r="R657" s="367"/>
      <c r="S657" s="365"/>
      <c r="T657" s="368"/>
      <c r="U657" s="655"/>
      <c r="V657" s="365"/>
      <c r="W657" s="366"/>
      <c r="X657" s="364"/>
      <c r="Y657" s="365"/>
      <c r="Z657" s="368"/>
      <c r="AA657" s="655"/>
      <c r="AB657" s="365"/>
      <c r="AC657" s="366"/>
      <c r="AD657" s="364"/>
      <c r="AE657" s="365"/>
      <c r="AF657" s="368"/>
      <c r="AG657" s="655"/>
      <c r="AH657" s="365"/>
      <c r="AI657" s="366"/>
      <c r="AJ657" s="364"/>
      <c r="AK657" s="365"/>
      <c r="AL657" s="368"/>
      <c r="AM657" s="655"/>
      <c r="AN657" s="365"/>
      <c r="AO657" s="366"/>
      <c r="AP657" s="369"/>
      <c r="AQ657" s="506"/>
      <c r="AR657" s="380"/>
      <c r="AS657" s="653"/>
      <c r="AT657" s="353"/>
      <c r="AU657" s="382" t="s">
        <v>2869</v>
      </c>
      <c r="AV657" s="657" t="s">
        <v>2869</v>
      </c>
      <c r="AW657" s="382" t="s">
        <v>2869</v>
      </c>
      <c r="AX657" s="658" t="s">
        <v>2869</v>
      </c>
      <c r="AY657" s="393"/>
    </row>
    <row r="658">
      <c r="A658" s="554"/>
      <c r="B658" s="480" t="s">
        <v>2869</v>
      </c>
      <c r="C658" s="433"/>
      <c r="D658" s="434"/>
      <c r="E658" s="384" t="s">
        <v>2869</v>
      </c>
      <c r="F658" s="367"/>
      <c r="G658" s="365"/>
      <c r="H658" s="368"/>
      <c r="I658" s="655"/>
      <c r="J658" s="365"/>
      <c r="K658" s="366"/>
      <c r="L658" s="367"/>
      <c r="M658" s="365"/>
      <c r="N658" s="368"/>
      <c r="O658" s="655"/>
      <c r="P658" s="365"/>
      <c r="Q658" s="366"/>
      <c r="R658" s="367"/>
      <c r="S658" s="365"/>
      <c r="T658" s="368"/>
      <c r="U658" s="655"/>
      <c r="V658" s="365"/>
      <c r="W658" s="366"/>
      <c r="X658" s="364"/>
      <c r="Y658" s="365"/>
      <c r="Z658" s="368"/>
      <c r="AA658" s="655"/>
      <c r="AB658" s="365"/>
      <c r="AC658" s="366"/>
      <c r="AD658" s="364"/>
      <c r="AE658" s="365"/>
      <c r="AF658" s="368"/>
      <c r="AG658" s="655"/>
      <c r="AH658" s="365"/>
      <c r="AI658" s="366"/>
      <c r="AJ658" s="364"/>
      <c r="AK658" s="365"/>
      <c r="AL658" s="368"/>
      <c r="AM658" s="655"/>
      <c r="AN658" s="365"/>
      <c r="AO658" s="366"/>
      <c r="AP658" s="369"/>
      <c r="AQ658" s="506"/>
      <c r="AR658" s="380"/>
      <c r="AS658" s="653"/>
      <c r="AT658" s="353"/>
      <c r="AU658" s="382" t="s">
        <v>2869</v>
      </c>
      <c r="AV658" s="657" t="s">
        <v>2869</v>
      </c>
      <c r="AW658" s="382" t="s">
        <v>2869</v>
      </c>
      <c r="AX658" s="658" t="s">
        <v>2869</v>
      </c>
      <c r="AY658" s="393"/>
    </row>
    <row r="659">
      <c r="A659" s="554"/>
      <c r="B659" s="480" t="s">
        <v>2869</v>
      </c>
      <c r="C659" s="433"/>
      <c r="D659" s="434"/>
      <c r="E659" s="384" t="s">
        <v>2869</v>
      </c>
      <c r="F659" s="367"/>
      <c r="G659" s="365"/>
      <c r="H659" s="368"/>
      <c r="I659" s="655"/>
      <c r="J659" s="365"/>
      <c r="K659" s="366"/>
      <c r="L659" s="367"/>
      <c r="M659" s="365"/>
      <c r="N659" s="368"/>
      <c r="O659" s="655"/>
      <c r="P659" s="365"/>
      <c r="Q659" s="366"/>
      <c r="R659" s="367"/>
      <c r="S659" s="365"/>
      <c r="T659" s="368"/>
      <c r="U659" s="655"/>
      <c r="V659" s="365"/>
      <c r="W659" s="366"/>
      <c r="X659" s="364"/>
      <c r="Y659" s="365"/>
      <c r="Z659" s="368"/>
      <c r="AA659" s="655"/>
      <c r="AB659" s="365"/>
      <c r="AC659" s="366"/>
      <c r="AD659" s="364"/>
      <c r="AE659" s="365"/>
      <c r="AF659" s="368"/>
      <c r="AG659" s="655"/>
      <c r="AH659" s="365"/>
      <c r="AI659" s="366"/>
      <c r="AJ659" s="364"/>
      <c r="AK659" s="365"/>
      <c r="AL659" s="368"/>
      <c r="AM659" s="655"/>
      <c r="AN659" s="365"/>
      <c r="AO659" s="366"/>
      <c r="AP659" s="369"/>
      <c r="AQ659" s="506"/>
      <c r="AR659" s="380"/>
      <c r="AS659" s="653"/>
      <c r="AT659" s="353"/>
      <c r="AU659" s="382" t="s">
        <v>2869</v>
      </c>
      <c r="AV659" s="657" t="s">
        <v>2869</v>
      </c>
      <c r="AW659" s="382" t="s">
        <v>2869</v>
      </c>
      <c r="AX659" s="658" t="s">
        <v>2869</v>
      </c>
      <c r="AY659" s="393"/>
    </row>
    <row r="660">
      <c r="A660" s="554"/>
      <c r="B660" s="480" t="s">
        <v>2869</v>
      </c>
      <c r="C660" s="433"/>
      <c r="D660" s="434"/>
      <c r="E660" s="384" t="s">
        <v>2869</v>
      </c>
      <c r="F660" s="367"/>
      <c r="G660" s="365"/>
      <c r="H660" s="368"/>
      <c r="I660" s="655"/>
      <c r="J660" s="365"/>
      <c r="K660" s="366"/>
      <c r="L660" s="367"/>
      <c r="M660" s="365"/>
      <c r="N660" s="368"/>
      <c r="O660" s="655"/>
      <c r="P660" s="365"/>
      <c r="Q660" s="366"/>
      <c r="R660" s="367"/>
      <c r="S660" s="365"/>
      <c r="T660" s="368"/>
      <c r="U660" s="655"/>
      <c r="V660" s="365"/>
      <c r="W660" s="366"/>
      <c r="X660" s="364"/>
      <c r="Y660" s="365"/>
      <c r="Z660" s="368"/>
      <c r="AA660" s="655"/>
      <c r="AB660" s="365"/>
      <c r="AC660" s="366"/>
      <c r="AD660" s="364"/>
      <c r="AE660" s="365"/>
      <c r="AF660" s="368"/>
      <c r="AG660" s="655"/>
      <c r="AH660" s="365"/>
      <c r="AI660" s="366"/>
      <c r="AJ660" s="364"/>
      <c r="AK660" s="365"/>
      <c r="AL660" s="368"/>
      <c r="AM660" s="655"/>
      <c r="AN660" s="365"/>
      <c r="AO660" s="366"/>
      <c r="AP660" s="369"/>
      <c r="AQ660" s="506"/>
      <c r="AR660" s="380"/>
      <c r="AS660" s="653"/>
      <c r="AT660" s="353"/>
      <c r="AU660" s="382" t="s">
        <v>2869</v>
      </c>
      <c r="AV660" s="657" t="s">
        <v>2869</v>
      </c>
      <c r="AW660" s="382" t="s">
        <v>2869</v>
      </c>
      <c r="AX660" s="658" t="s">
        <v>2869</v>
      </c>
      <c r="AY660" s="393"/>
    </row>
    <row r="661">
      <c r="A661" s="554"/>
      <c r="B661" s="480" t="s">
        <v>2869</v>
      </c>
      <c r="C661" s="433"/>
      <c r="D661" s="434"/>
      <c r="E661" s="384" t="s">
        <v>2869</v>
      </c>
      <c r="F661" s="367"/>
      <c r="G661" s="365"/>
      <c r="H661" s="368"/>
      <c r="I661" s="655"/>
      <c r="J661" s="365"/>
      <c r="K661" s="366"/>
      <c r="L661" s="367"/>
      <c r="M661" s="365"/>
      <c r="N661" s="368"/>
      <c r="O661" s="655"/>
      <c r="P661" s="365"/>
      <c r="Q661" s="366"/>
      <c r="R661" s="367"/>
      <c r="S661" s="365"/>
      <c r="T661" s="368"/>
      <c r="U661" s="655"/>
      <c r="V661" s="365"/>
      <c r="W661" s="366"/>
      <c r="X661" s="364"/>
      <c r="Y661" s="365"/>
      <c r="Z661" s="368"/>
      <c r="AA661" s="655"/>
      <c r="AB661" s="365"/>
      <c r="AC661" s="366"/>
      <c r="AD661" s="364"/>
      <c r="AE661" s="365"/>
      <c r="AF661" s="368"/>
      <c r="AG661" s="655"/>
      <c r="AH661" s="365"/>
      <c r="AI661" s="366"/>
      <c r="AJ661" s="364"/>
      <c r="AK661" s="365"/>
      <c r="AL661" s="368"/>
      <c r="AM661" s="655"/>
      <c r="AN661" s="365"/>
      <c r="AO661" s="366"/>
      <c r="AP661" s="369"/>
      <c r="AQ661" s="506"/>
      <c r="AR661" s="380"/>
      <c r="AS661" s="653"/>
      <c r="AT661" s="353"/>
      <c r="AU661" s="382" t="s">
        <v>2869</v>
      </c>
      <c r="AV661" s="657" t="s">
        <v>2869</v>
      </c>
      <c r="AW661" s="382" t="s">
        <v>2869</v>
      </c>
      <c r="AX661" s="658" t="s">
        <v>2869</v>
      </c>
      <c r="AY661" s="393"/>
    </row>
    <row r="662">
      <c r="A662" s="554"/>
      <c r="B662" s="480" t="s">
        <v>2869</v>
      </c>
      <c r="C662" s="433"/>
      <c r="D662" s="434"/>
      <c r="E662" s="384" t="s">
        <v>2869</v>
      </c>
      <c r="F662" s="367"/>
      <c r="G662" s="365"/>
      <c r="H662" s="368"/>
      <c r="I662" s="655"/>
      <c r="J662" s="365"/>
      <c r="K662" s="366"/>
      <c r="L662" s="367"/>
      <c r="M662" s="365"/>
      <c r="N662" s="368"/>
      <c r="O662" s="655"/>
      <c r="P662" s="365"/>
      <c r="Q662" s="366"/>
      <c r="R662" s="367"/>
      <c r="S662" s="365"/>
      <c r="T662" s="368"/>
      <c r="U662" s="655"/>
      <c r="V662" s="365"/>
      <c r="W662" s="366"/>
      <c r="X662" s="364"/>
      <c r="Y662" s="365"/>
      <c r="Z662" s="368"/>
      <c r="AA662" s="655"/>
      <c r="AB662" s="365"/>
      <c r="AC662" s="366"/>
      <c r="AD662" s="364"/>
      <c r="AE662" s="365"/>
      <c r="AF662" s="368"/>
      <c r="AG662" s="655"/>
      <c r="AH662" s="365"/>
      <c r="AI662" s="366"/>
      <c r="AJ662" s="364"/>
      <c r="AK662" s="365"/>
      <c r="AL662" s="368"/>
      <c r="AM662" s="655"/>
      <c r="AN662" s="365"/>
      <c r="AO662" s="366"/>
      <c r="AP662" s="369"/>
      <c r="AQ662" s="506"/>
      <c r="AR662" s="380"/>
      <c r="AS662" s="653"/>
      <c r="AT662" s="353"/>
      <c r="AU662" s="382" t="s">
        <v>2869</v>
      </c>
      <c r="AV662" s="657" t="s">
        <v>2869</v>
      </c>
      <c r="AW662" s="382" t="s">
        <v>2869</v>
      </c>
      <c r="AX662" s="658" t="s">
        <v>2869</v>
      </c>
      <c r="AY662" s="393"/>
    </row>
    <row r="663">
      <c r="A663" s="554"/>
      <c r="B663" s="480" t="s">
        <v>2869</v>
      </c>
      <c r="C663" s="433"/>
      <c r="D663" s="434"/>
      <c r="E663" s="384" t="s">
        <v>2869</v>
      </c>
      <c r="F663" s="367"/>
      <c r="G663" s="365"/>
      <c r="H663" s="368"/>
      <c r="I663" s="655"/>
      <c r="J663" s="365"/>
      <c r="K663" s="366"/>
      <c r="L663" s="367"/>
      <c r="M663" s="365"/>
      <c r="N663" s="368"/>
      <c r="O663" s="655"/>
      <c r="P663" s="365"/>
      <c r="Q663" s="366"/>
      <c r="R663" s="367"/>
      <c r="S663" s="365"/>
      <c r="T663" s="368"/>
      <c r="U663" s="655"/>
      <c r="V663" s="365"/>
      <c r="W663" s="366"/>
      <c r="X663" s="364"/>
      <c r="Y663" s="365"/>
      <c r="Z663" s="368"/>
      <c r="AA663" s="655"/>
      <c r="AB663" s="365"/>
      <c r="AC663" s="366"/>
      <c r="AD663" s="364"/>
      <c r="AE663" s="365"/>
      <c r="AF663" s="368"/>
      <c r="AG663" s="655"/>
      <c r="AH663" s="365"/>
      <c r="AI663" s="366"/>
      <c r="AJ663" s="364"/>
      <c r="AK663" s="365"/>
      <c r="AL663" s="368"/>
      <c r="AM663" s="655"/>
      <c r="AN663" s="365"/>
      <c r="AO663" s="366"/>
      <c r="AP663" s="369"/>
      <c r="AQ663" s="506"/>
      <c r="AR663" s="380"/>
      <c r="AS663" s="653"/>
      <c r="AT663" s="353"/>
      <c r="AU663" s="382" t="s">
        <v>2869</v>
      </c>
      <c r="AV663" s="657" t="s">
        <v>2869</v>
      </c>
      <c r="AW663" s="382" t="s">
        <v>2869</v>
      </c>
      <c r="AX663" s="658" t="s">
        <v>2869</v>
      </c>
      <c r="AY663" s="393"/>
    </row>
    <row r="664">
      <c r="A664" s="554"/>
      <c r="B664" s="480" t="s">
        <v>2869</v>
      </c>
      <c r="C664" s="433"/>
      <c r="D664" s="434"/>
      <c r="E664" s="384" t="s">
        <v>2869</v>
      </c>
      <c r="F664" s="367"/>
      <c r="G664" s="365"/>
      <c r="H664" s="368"/>
      <c r="I664" s="655"/>
      <c r="J664" s="365"/>
      <c r="K664" s="366"/>
      <c r="L664" s="367"/>
      <c r="M664" s="365"/>
      <c r="N664" s="368"/>
      <c r="O664" s="655"/>
      <c r="P664" s="365"/>
      <c r="Q664" s="366"/>
      <c r="R664" s="367"/>
      <c r="S664" s="365"/>
      <c r="T664" s="368"/>
      <c r="U664" s="655"/>
      <c r="V664" s="365"/>
      <c r="W664" s="366"/>
      <c r="X664" s="364"/>
      <c r="Y664" s="365"/>
      <c r="Z664" s="368"/>
      <c r="AA664" s="655"/>
      <c r="AB664" s="365"/>
      <c r="AC664" s="366"/>
      <c r="AD664" s="364"/>
      <c r="AE664" s="365"/>
      <c r="AF664" s="368"/>
      <c r="AG664" s="655"/>
      <c r="AH664" s="365"/>
      <c r="AI664" s="366"/>
      <c r="AJ664" s="364"/>
      <c r="AK664" s="365"/>
      <c r="AL664" s="368"/>
      <c r="AM664" s="655"/>
      <c r="AN664" s="365"/>
      <c r="AO664" s="366"/>
      <c r="AP664" s="369"/>
      <c r="AQ664" s="506"/>
      <c r="AR664" s="380"/>
      <c r="AS664" s="653"/>
      <c r="AT664" s="353"/>
      <c r="AU664" s="382" t="s">
        <v>2869</v>
      </c>
      <c r="AV664" s="657" t="s">
        <v>2869</v>
      </c>
      <c r="AW664" s="382" t="s">
        <v>2869</v>
      </c>
      <c r="AX664" s="658" t="s">
        <v>2869</v>
      </c>
      <c r="AY664" s="393"/>
    </row>
    <row r="665">
      <c r="A665" s="554"/>
      <c r="B665" s="480" t="s">
        <v>2869</v>
      </c>
      <c r="C665" s="433"/>
      <c r="D665" s="434"/>
      <c r="E665" s="384" t="s">
        <v>2869</v>
      </c>
      <c r="F665" s="367"/>
      <c r="G665" s="365"/>
      <c r="H665" s="368"/>
      <c r="I665" s="655"/>
      <c r="J665" s="365"/>
      <c r="K665" s="366"/>
      <c r="L665" s="367"/>
      <c r="M665" s="365"/>
      <c r="N665" s="368"/>
      <c r="O665" s="655"/>
      <c r="P665" s="365"/>
      <c r="Q665" s="366"/>
      <c r="R665" s="367"/>
      <c r="S665" s="365"/>
      <c r="T665" s="368"/>
      <c r="U665" s="655"/>
      <c r="V665" s="365"/>
      <c r="W665" s="366"/>
      <c r="X665" s="364"/>
      <c r="Y665" s="365"/>
      <c r="Z665" s="368"/>
      <c r="AA665" s="655"/>
      <c r="AB665" s="365"/>
      <c r="AC665" s="366"/>
      <c r="AD665" s="364"/>
      <c r="AE665" s="365"/>
      <c r="AF665" s="368"/>
      <c r="AG665" s="655"/>
      <c r="AH665" s="365"/>
      <c r="AI665" s="366"/>
      <c r="AJ665" s="364"/>
      <c r="AK665" s="365"/>
      <c r="AL665" s="368"/>
      <c r="AM665" s="655"/>
      <c r="AN665" s="365"/>
      <c r="AO665" s="366"/>
      <c r="AP665" s="369"/>
      <c r="AQ665" s="506"/>
      <c r="AR665" s="380"/>
      <c r="AS665" s="653"/>
      <c r="AT665" s="353"/>
      <c r="AU665" s="382" t="s">
        <v>2869</v>
      </c>
      <c r="AV665" s="657" t="s">
        <v>2869</v>
      </c>
      <c r="AW665" s="382" t="s">
        <v>2869</v>
      </c>
      <c r="AX665" s="658" t="s">
        <v>2869</v>
      </c>
      <c r="AY665" s="393"/>
    </row>
    <row r="666">
      <c r="A666" s="554"/>
      <c r="B666" s="480" t="s">
        <v>2869</v>
      </c>
      <c r="C666" s="433"/>
      <c r="D666" s="434"/>
      <c r="E666" s="384" t="s">
        <v>2869</v>
      </c>
      <c r="F666" s="367"/>
      <c r="G666" s="365"/>
      <c r="H666" s="368"/>
      <c r="I666" s="655"/>
      <c r="J666" s="365"/>
      <c r="K666" s="366"/>
      <c r="L666" s="367"/>
      <c r="M666" s="365"/>
      <c r="N666" s="368"/>
      <c r="O666" s="655"/>
      <c r="P666" s="365"/>
      <c r="Q666" s="366"/>
      <c r="R666" s="367"/>
      <c r="S666" s="365"/>
      <c r="T666" s="368"/>
      <c r="U666" s="655"/>
      <c r="V666" s="365"/>
      <c r="W666" s="366"/>
      <c r="X666" s="364"/>
      <c r="Y666" s="365"/>
      <c r="Z666" s="368"/>
      <c r="AA666" s="655"/>
      <c r="AB666" s="365"/>
      <c r="AC666" s="366"/>
      <c r="AD666" s="364"/>
      <c r="AE666" s="365"/>
      <c r="AF666" s="368"/>
      <c r="AG666" s="655"/>
      <c r="AH666" s="365"/>
      <c r="AI666" s="366"/>
      <c r="AJ666" s="364"/>
      <c r="AK666" s="365"/>
      <c r="AL666" s="368"/>
      <c r="AM666" s="655"/>
      <c r="AN666" s="365"/>
      <c r="AO666" s="366"/>
      <c r="AP666" s="369"/>
      <c r="AQ666" s="506"/>
      <c r="AR666" s="380"/>
      <c r="AS666" s="653"/>
      <c r="AT666" s="353"/>
      <c r="AU666" s="382" t="s">
        <v>2869</v>
      </c>
      <c r="AV666" s="657" t="s">
        <v>2869</v>
      </c>
      <c r="AW666" s="382" t="s">
        <v>2869</v>
      </c>
      <c r="AX666" s="658" t="s">
        <v>2869</v>
      </c>
      <c r="AY666" s="393"/>
    </row>
    <row r="667">
      <c r="A667" s="554"/>
      <c r="B667" s="480" t="s">
        <v>2869</v>
      </c>
      <c r="C667" s="433"/>
      <c r="D667" s="434"/>
      <c r="E667" s="384" t="s">
        <v>2869</v>
      </c>
      <c r="F667" s="367"/>
      <c r="G667" s="365"/>
      <c r="H667" s="368"/>
      <c r="I667" s="655"/>
      <c r="J667" s="365"/>
      <c r="K667" s="366"/>
      <c r="L667" s="367"/>
      <c r="M667" s="365"/>
      <c r="N667" s="368"/>
      <c r="O667" s="655"/>
      <c r="P667" s="365"/>
      <c r="Q667" s="366"/>
      <c r="R667" s="367"/>
      <c r="S667" s="365"/>
      <c r="T667" s="368"/>
      <c r="U667" s="655"/>
      <c r="V667" s="365"/>
      <c r="W667" s="366"/>
      <c r="X667" s="364"/>
      <c r="Y667" s="365"/>
      <c r="Z667" s="368"/>
      <c r="AA667" s="655"/>
      <c r="AB667" s="365"/>
      <c r="AC667" s="366"/>
      <c r="AD667" s="364"/>
      <c r="AE667" s="365"/>
      <c r="AF667" s="368"/>
      <c r="AG667" s="655"/>
      <c r="AH667" s="365"/>
      <c r="AI667" s="366"/>
      <c r="AJ667" s="364"/>
      <c r="AK667" s="365"/>
      <c r="AL667" s="368"/>
      <c r="AM667" s="655"/>
      <c r="AN667" s="365"/>
      <c r="AO667" s="366"/>
      <c r="AP667" s="369"/>
      <c r="AQ667" s="506"/>
      <c r="AR667" s="380"/>
      <c r="AS667" s="653"/>
      <c r="AT667" s="353"/>
      <c r="AU667" s="382" t="s">
        <v>2869</v>
      </c>
      <c r="AV667" s="657" t="s">
        <v>2869</v>
      </c>
      <c r="AW667" s="382" t="s">
        <v>2869</v>
      </c>
      <c r="AX667" s="658" t="s">
        <v>2869</v>
      </c>
      <c r="AY667" s="393"/>
    </row>
    <row r="668">
      <c r="A668" s="554"/>
      <c r="B668" s="480" t="s">
        <v>2869</v>
      </c>
      <c r="C668" s="433"/>
      <c r="D668" s="434"/>
      <c r="E668" s="384" t="s">
        <v>2869</v>
      </c>
      <c r="F668" s="367"/>
      <c r="G668" s="365"/>
      <c r="H668" s="368"/>
      <c r="I668" s="655"/>
      <c r="J668" s="365"/>
      <c r="K668" s="366"/>
      <c r="L668" s="367"/>
      <c r="M668" s="365"/>
      <c r="N668" s="368"/>
      <c r="O668" s="655"/>
      <c r="P668" s="365"/>
      <c r="Q668" s="366"/>
      <c r="R668" s="367"/>
      <c r="S668" s="365"/>
      <c r="T668" s="368"/>
      <c r="U668" s="655"/>
      <c r="V668" s="365"/>
      <c r="W668" s="366"/>
      <c r="X668" s="364"/>
      <c r="Y668" s="365"/>
      <c r="Z668" s="368"/>
      <c r="AA668" s="655"/>
      <c r="AB668" s="365"/>
      <c r="AC668" s="366"/>
      <c r="AD668" s="364"/>
      <c r="AE668" s="365"/>
      <c r="AF668" s="368"/>
      <c r="AG668" s="655"/>
      <c r="AH668" s="365"/>
      <c r="AI668" s="366"/>
      <c r="AJ668" s="364"/>
      <c r="AK668" s="365"/>
      <c r="AL668" s="368"/>
      <c r="AM668" s="655"/>
      <c r="AN668" s="365"/>
      <c r="AO668" s="366"/>
      <c r="AP668" s="369"/>
      <c r="AQ668" s="506"/>
      <c r="AR668" s="380"/>
      <c r="AS668" s="653"/>
      <c r="AT668" s="353"/>
      <c r="AU668" s="382" t="s">
        <v>2869</v>
      </c>
      <c r="AV668" s="657" t="s">
        <v>2869</v>
      </c>
      <c r="AW668" s="382" t="s">
        <v>2869</v>
      </c>
      <c r="AX668" s="658" t="s">
        <v>2869</v>
      </c>
      <c r="AY668" s="393"/>
    </row>
    <row r="669">
      <c r="A669" s="554"/>
      <c r="B669" s="480" t="s">
        <v>2869</v>
      </c>
      <c r="C669" s="433"/>
      <c r="D669" s="434"/>
      <c r="E669" s="384" t="s">
        <v>2869</v>
      </c>
      <c r="F669" s="367"/>
      <c r="G669" s="365"/>
      <c r="H669" s="368"/>
      <c r="I669" s="655"/>
      <c r="J669" s="365"/>
      <c r="K669" s="366"/>
      <c r="L669" s="367"/>
      <c r="M669" s="365"/>
      <c r="N669" s="368"/>
      <c r="O669" s="655"/>
      <c r="P669" s="365"/>
      <c r="Q669" s="366"/>
      <c r="R669" s="367"/>
      <c r="S669" s="365"/>
      <c r="T669" s="368"/>
      <c r="U669" s="655"/>
      <c r="V669" s="365"/>
      <c r="W669" s="366"/>
      <c r="X669" s="364"/>
      <c r="Y669" s="365"/>
      <c r="Z669" s="368"/>
      <c r="AA669" s="655"/>
      <c r="AB669" s="365"/>
      <c r="AC669" s="366"/>
      <c r="AD669" s="364"/>
      <c r="AE669" s="365"/>
      <c r="AF669" s="368"/>
      <c r="AG669" s="655"/>
      <c r="AH669" s="365"/>
      <c r="AI669" s="366"/>
      <c r="AJ669" s="364"/>
      <c r="AK669" s="365"/>
      <c r="AL669" s="368"/>
      <c r="AM669" s="655"/>
      <c r="AN669" s="365"/>
      <c r="AO669" s="366"/>
      <c r="AP669" s="369"/>
      <c r="AQ669" s="506"/>
      <c r="AR669" s="380"/>
      <c r="AS669" s="653"/>
      <c r="AT669" s="353"/>
      <c r="AU669" s="382" t="s">
        <v>2869</v>
      </c>
      <c r="AV669" s="657" t="s">
        <v>2869</v>
      </c>
      <c r="AW669" s="382" t="s">
        <v>2869</v>
      </c>
      <c r="AX669" s="658" t="s">
        <v>2869</v>
      </c>
      <c r="AY669" s="393"/>
    </row>
    <row r="670">
      <c r="A670" s="554"/>
      <c r="B670" s="480" t="s">
        <v>2869</v>
      </c>
      <c r="C670" s="433"/>
      <c r="D670" s="434"/>
      <c r="E670" s="384" t="s">
        <v>2869</v>
      </c>
      <c r="F670" s="367"/>
      <c r="G670" s="365"/>
      <c r="H670" s="368"/>
      <c r="I670" s="655"/>
      <c r="J670" s="365"/>
      <c r="K670" s="366"/>
      <c r="L670" s="367"/>
      <c r="M670" s="365"/>
      <c r="N670" s="368"/>
      <c r="O670" s="655"/>
      <c r="P670" s="365"/>
      <c r="Q670" s="366"/>
      <c r="R670" s="367"/>
      <c r="S670" s="365"/>
      <c r="T670" s="368"/>
      <c r="U670" s="655"/>
      <c r="V670" s="365"/>
      <c r="W670" s="366"/>
      <c r="X670" s="364"/>
      <c r="Y670" s="365"/>
      <c r="Z670" s="368"/>
      <c r="AA670" s="655"/>
      <c r="AB670" s="365"/>
      <c r="AC670" s="366"/>
      <c r="AD670" s="364"/>
      <c r="AE670" s="365"/>
      <c r="AF670" s="368"/>
      <c r="AG670" s="655"/>
      <c r="AH670" s="365"/>
      <c r="AI670" s="366"/>
      <c r="AJ670" s="364"/>
      <c r="AK670" s="365"/>
      <c r="AL670" s="368"/>
      <c r="AM670" s="655"/>
      <c r="AN670" s="365"/>
      <c r="AO670" s="366"/>
      <c r="AP670" s="369"/>
      <c r="AQ670" s="506"/>
      <c r="AR670" s="372"/>
      <c r="AS670" s="653"/>
      <c r="AT670" s="353"/>
      <c r="AU670" s="382" t="s">
        <v>2869</v>
      </c>
      <c r="AV670" s="657" t="s">
        <v>2869</v>
      </c>
      <c r="AW670" s="382" t="s">
        <v>2869</v>
      </c>
      <c r="AX670" s="658" t="s">
        <v>2869</v>
      </c>
      <c r="AY670" s="393"/>
    </row>
    <row r="671">
      <c r="A671" s="554"/>
      <c r="B671" s="480" t="s">
        <v>2869</v>
      </c>
      <c r="C671" s="433"/>
      <c r="D671" s="434"/>
      <c r="E671" s="384" t="s">
        <v>2869</v>
      </c>
      <c r="F671" s="367"/>
      <c r="G671" s="365"/>
      <c r="H671" s="368"/>
      <c r="I671" s="655"/>
      <c r="J671" s="365"/>
      <c r="K671" s="366"/>
      <c r="L671" s="367"/>
      <c r="M671" s="365"/>
      <c r="N671" s="368"/>
      <c r="O671" s="655"/>
      <c r="P671" s="365"/>
      <c r="Q671" s="366"/>
      <c r="R671" s="367"/>
      <c r="S671" s="365"/>
      <c r="T671" s="368"/>
      <c r="U671" s="655"/>
      <c r="V671" s="365"/>
      <c r="W671" s="366"/>
      <c r="X671" s="364"/>
      <c r="Y671" s="365"/>
      <c r="Z671" s="368"/>
      <c r="AA671" s="655"/>
      <c r="AB671" s="365"/>
      <c r="AC671" s="366"/>
      <c r="AD671" s="364"/>
      <c r="AE671" s="365"/>
      <c r="AF671" s="368"/>
      <c r="AG671" s="655"/>
      <c r="AH671" s="365"/>
      <c r="AI671" s="366"/>
      <c r="AJ671" s="364"/>
      <c r="AK671" s="365"/>
      <c r="AL671" s="368"/>
      <c r="AM671" s="655"/>
      <c r="AN671" s="365"/>
      <c r="AO671" s="366"/>
      <c r="AP671" s="369"/>
      <c r="AQ671" s="506"/>
      <c r="AR671" s="372"/>
      <c r="AS671" s="653"/>
      <c r="AT671" s="353"/>
      <c r="AU671" s="382" t="s">
        <v>2869</v>
      </c>
      <c r="AV671" s="657" t="s">
        <v>2869</v>
      </c>
      <c r="AW671" s="382" t="s">
        <v>2869</v>
      </c>
      <c r="AX671" s="658" t="s">
        <v>2869</v>
      </c>
      <c r="AY671" s="393"/>
    </row>
    <row r="672">
      <c r="A672" s="554"/>
      <c r="B672" s="480" t="s">
        <v>2869</v>
      </c>
      <c r="C672" s="433"/>
      <c r="D672" s="434"/>
      <c r="E672" s="384" t="s">
        <v>2869</v>
      </c>
      <c r="F672" s="367"/>
      <c r="G672" s="365"/>
      <c r="H672" s="368"/>
      <c r="I672" s="655"/>
      <c r="J672" s="365"/>
      <c r="K672" s="366"/>
      <c r="L672" s="367"/>
      <c r="M672" s="365"/>
      <c r="N672" s="368"/>
      <c r="O672" s="655"/>
      <c r="P672" s="365"/>
      <c r="Q672" s="366"/>
      <c r="R672" s="367"/>
      <c r="S672" s="365"/>
      <c r="T672" s="368"/>
      <c r="U672" s="655"/>
      <c r="V672" s="365"/>
      <c r="W672" s="366"/>
      <c r="X672" s="364"/>
      <c r="Y672" s="365"/>
      <c r="Z672" s="368"/>
      <c r="AA672" s="655"/>
      <c r="AB672" s="365"/>
      <c r="AC672" s="366"/>
      <c r="AD672" s="364"/>
      <c r="AE672" s="365"/>
      <c r="AF672" s="368"/>
      <c r="AG672" s="655"/>
      <c r="AH672" s="365"/>
      <c r="AI672" s="366"/>
      <c r="AJ672" s="364"/>
      <c r="AK672" s="365"/>
      <c r="AL672" s="368"/>
      <c r="AM672" s="655"/>
      <c r="AN672" s="365"/>
      <c r="AO672" s="366"/>
      <c r="AP672" s="369"/>
      <c r="AQ672" s="506"/>
      <c r="AR672" s="380"/>
      <c r="AS672" s="653"/>
      <c r="AT672" s="353"/>
      <c r="AU672" s="382" t="s">
        <v>2869</v>
      </c>
      <c r="AV672" s="657" t="s">
        <v>2869</v>
      </c>
      <c r="AW672" s="382" t="s">
        <v>2869</v>
      </c>
      <c r="AX672" s="658" t="s">
        <v>2869</v>
      </c>
      <c r="AY672" s="393"/>
    </row>
    <row r="673">
      <c r="A673" s="554"/>
      <c r="B673" s="480" t="s">
        <v>2869</v>
      </c>
      <c r="C673" s="433"/>
      <c r="D673" s="434"/>
      <c r="E673" s="384" t="s">
        <v>2869</v>
      </c>
      <c r="F673" s="367"/>
      <c r="G673" s="365"/>
      <c r="H673" s="368"/>
      <c r="I673" s="655"/>
      <c r="J673" s="365"/>
      <c r="K673" s="366"/>
      <c r="L673" s="367"/>
      <c r="M673" s="365"/>
      <c r="N673" s="368"/>
      <c r="O673" s="655"/>
      <c r="P673" s="365"/>
      <c r="Q673" s="366"/>
      <c r="R673" s="367"/>
      <c r="S673" s="365"/>
      <c r="T673" s="368"/>
      <c r="U673" s="655"/>
      <c r="V673" s="365"/>
      <c r="W673" s="366"/>
      <c r="X673" s="364"/>
      <c r="Y673" s="365"/>
      <c r="Z673" s="368"/>
      <c r="AA673" s="655"/>
      <c r="AB673" s="365"/>
      <c r="AC673" s="366"/>
      <c r="AD673" s="364"/>
      <c r="AE673" s="365"/>
      <c r="AF673" s="368"/>
      <c r="AG673" s="655"/>
      <c r="AH673" s="365"/>
      <c r="AI673" s="366"/>
      <c r="AJ673" s="364"/>
      <c r="AK673" s="365"/>
      <c r="AL673" s="368"/>
      <c r="AM673" s="655"/>
      <c r="AN673" s="365"/>
      <c r="AO673" s="366"/>
      <c r="AP673" s="369"/>
      <c r="AQ673" s="506"/>
      <c r="AR673" s="380"/>
      <c r="AS673" s="653"/>
      <c r="AT673" s="353"/>
      <c r="AU673" s="382" t="s">
        <v>2869</v>
      </c>
      <c r="AV673" s="657" t="s">
        <v>2869</v>
      </c>
      <c r="AW673" s="382" t="s">
        <v>2869</v>
      </c>
      <c r="AX673" s="658" t="s">
        <v>2869</v>
      </c>
      <c r="AY673" s="393"/>
    </row>
    <row r="674">
      <c r="A674" s="554"/>
      <c r="B674" s="480" t="s">
        <v>2869</v>
      </c>
      <c r="C674" s="433"/>
      <c r="D674" s="434"/>
      <c r="E674" s="384" t="s">
        <v>2869</v>
      </c>
      <c r="F674" s="367"/>
      <c r="G674" s="365"/>
      <c r="H674" s="368"/>
      <c r="I674" s="655"/>
      <c r="J674" s="365"/>
      <c r="K674" s="366"/>
      <c r="L674" s="367"/>
      <c r="M674" s="365"/>
      <c r="N674" s="368"/>
      <c r="O674" s="655"/>
      <c r="P674" s="365"/>
      <c r="Q674" s="366"/>
      <c r="R674" s="367"/>
      <c r="S674" s="365"/>
      <c r="T674" s="368"/>
      <c r="U674" s="655"/>
      <c r="V674" s="365"/>
      <c r="W674" s="366"/>
      <c r="X674" s="364"/>
      <c r="Y674" s="365"/>
      <c r="Z674" s="368"/>
      <c r="AA674" s="655"/>
      <c r="AB674" s="365"/>
      <c r="AC674" s="366"/>
      <c r="AD674" s="364"/>
      <c r="AE674" s="365"/>
      <c r="AF674" s="368"/>
      <c r="AG674" s="655"/>
      <c r="AH674" s="365"/>
      <c r="AI674" s="366"/>
      <c r="AJ674" s="364"/>
      <c r="AK674" s="365"/>
      <c r="AL674" s="368"/>
      <c r="AM674" s="655"/>
      <c r="AN674" s="365"/>
      <c r="AO674" s="366"/>
      <c r="AP674" s="369"/>
      <c r="AQ674" s="506"/>
      <c r="AR674" s="372"/>
      <c r="AS674" s="653"/>
      <c r="AT674" s="353"/>
      <c r="AU674" s="382" t="s">
        <v>2869</v>
      </c>
      <c r="AV674" s="657" t="s">
        <v>2869</v>
      </c>
      <c r="AW674" s="382" t="s">
        <v>2869</v>
      </c>
      <c r="AX674" s="658" t="s">
        <v>2869</v>
      </c>
      <c r="AY674" s="393"/>
    </row>
    <row r="675">
      <c r="A675" s="554"/>
      <c r="B675" s="480" t="s">
        <v>2869</v>
      </c>
      <c r="C675" s="433"/>
      <c r="D675" s="434"/>
      <c r="E675" s="384" t="s">
        <v>2869</v>
      </c>
      <c r="F675" s="367"/>
      <c r="G675" s="365"/>
      <c r="H675" s="368"/>
      <c r="I675" s="655"/>
      <c r="J675" s="365"/>
      <c r="K675" s="366"/>
      <c r="L675" s="367"/>
      <c r="M675" s="365"/>
      <c r="N675" s="368"/>
      <c r="O675" s="655"/>
      <c r="P675" s="365"/>
      <c r="Q675" s="366"/>
      <c r="R675" s="367"/>
      <c r="S675" s="365"/>
      <c r="T675" s="368"/>
      <c r="U675" s="655"/>
      <c r="V675" s="365"/>
      <c r="W675" s="366"/>
      <c r="X675" s="364"/>
      <c r="Y675" s="365"/>
      <c r="Z675" s="368"/>
      <c r="AA675" s="655"/>
      <c r="AB675" s="365"/>
      <c r="AC675" s="366"/>
      <c r="AD675" s="364"/>
      <c r="AE675" s="365"/>
      <c r="AF675" s="368"/>
      <c r="AG675" s="655"/>
      <c r="AH675" s="365"/>
      <c r="AI675" s="366"/>
      <c r="AJ675" s="364"/>
      <c r="AK675" s="365"/>
      <c r="AL675" s="368"/>
      <c r="AM675" s="655"/>
      <c r="AN675" s="365"/>
      <c r="AO675" s="366"/>
      <c r="AP675" s="369"/>
      <c r="AQ675" s="506"/>
      <c r="AR675" s="372"/>
      <c r="AS675" s="653"/>
      <c r="AT675" s="353"/>
      <c r="AU675" s="382" t="s">
        <v>2869</v>
      </c>
      <c r="AV675" s="657" t="s">
        <v>2869</v>
      </c>
      <c r="AW675" s="382" t="s">
        <v>2869</v>
      </c>
      <c r="AX675" s="658" t="s">
        <v>2869</v>
      </c>
      <c r="AY675" s="393"/>
    </row>
    <row r="676">
      <c r="A676" s="554"/>
      <c r="B676" s="480" t="s">
        <v>2869</v>
      </c>
      <c r="C676" s="433"/>
      <c r="D676" s="434"/>
      <c r="E676" s="384" t="s">
        <v>2869</v>
      </c>
      <c r="F676" s="367"/>
      <c r="G676" s="365"/>
      <c r="H676" s="368"/>
      <c r="I676" s="655"/>
      <c r="J676" s="365"/>
      <c r="K676" s="366"/>
      <c r="L676" s="367"/>
      <c r="M676" s="365"/>
      <c r="N676" s="368"/>
      <c r="O676" s="655"/>
      <c r="P676" s="365"/>
      <c r="Q676" s="366"/>
      <c r="R676" s="367"/>
      <c r="S676" s="365"/>
      <c r="T676" s="368"/>
      <c r="U676" s="655"/>
      <c r="V676" s="365"/>
      <c r="W676" s="366"/>
      <c r="X676" s="364"/>
      <c r="Y676" s="365"/>
      <c r="Z676" s="368"/>
      <c r="AA676" s="655"/>
      <c r="AB676" s="365"/>
      <c r="AC676" s="366"/>
      <c r="AD676" s="364"/>
      <c r="AE676" s="365"/>
      <c r="AF676" s="368"/>
      <c r="AG676" s="655"/>
      <c r="AH676" s="365"/>
      <c r="AI676" s="366"/>
      <c r="AJ676" s="364"/>
      <c r="AK676" s="365"/>
      <c r="AL676" s="368"/>
      <c r="AM676" s="655"/>
      <c r="AN676" s="365"/>
      <c r="AO676" s="366"/>
      <c r="AP676" s="369"/>
      <c r="AQ676" s="506"/>
      <c r="AR676" s="372"/>
      <c r="AS676" s="653"/>
      <c r="AT676" s="353"/>
      <c r="AU676" s="382" t="s">
        <v>2869</v>
      </c>
      <c r="AV676" s="657" t="s">
        <v>2869</v>
      </c>
      <c r="AW676" s="382" t="s">
        <v>2869</v>
      </c>
      <c r="AX676" s="658" t="s">
        <v>2869</v>
      </c>
      <c r="AY676" s="393"/>
    </row>
    <row r="677">
      <c r="A677" s="554"/>
      <c r="B677" s="480" t="s">
        <v>2869</v>
      </c>
      <c r="C677" s="433"/>
      <c r="D677" s="434"/>
      <c r="E677" s="384" t="s">
        <v>2869</v>
      </c>
      <c r="F677" s="367"/>
      <c r="G677" s="365"/>
      <c r="H677" s="368"/>
      <c r="I677" s="655"/>
      <c r="J677" s="365"/>
      <c r="K677" s="366"/>
      <c r="L677" s="367"/>
      <c r="M677" s="365"/>
      <c r="N677" s="368"/>
      <c r="O677" s="655"/>
      <c r="P677" s="365"/>
      <c r="Q677" s="366"/>
      <c r="R677" s="367"/>
      <c r="S677" s="365"/>
      <c r="T677" s="368"/>
      <c r="U677" s="655"/>
      <c r="V677" s="365"/>
      <c r="W677" s="366"/>
      <c r="X677" s="364"/>
      <c r="Y677" s="365"/>
      <c r="Z677" s="368"/>
      <c r="AA677" s="655"/>
      <c r="AB677" s="365"/>
      <c r="AC677" s="366"/>
      <c r="AD677" s="364"/>
      <c r="AE677" s="365"/>
      <c r="AF677" s="368"/>
      <c r="AG677" s="655"/>
      <c r="AH677" s="365"/>
      <c r="AI677" s="366"/>
      <c r="AJ677" s="364"/>
      <c r="AK677" s="365"/>
      <c r="AL677" s="368"/>
      <c r="AM677" s="655"/>
      <c r="AN677" s="365"/>
      <c r="AO677" s="366"/>
      <c r="AP677" s="369"/>
      <c r="AQ677" s="506"/>
      <c r="AR677" s="372"/>
      <c r="AS677" s="653"/>
      <c r="AT677" s="353"/>
      <c r="AU677" s="382" t="s">
        <v>2869</v>
      </c>
      <c r="AV677" s="657" t="s">
        <v>2869</v>
      </c>
      <c r="AW677" s="382" t="s">
        <v>2869</v>
      </c>
      <c r="AX677" s="658" t="s">
        <v>2869</v>
      </c>
      <c r="AY677" s="393"/>
    </row>
    <row r="678">
      <c r="A678" s="554"/>
      <c r="B678" s="480" t="s">
        <v>2869</v>
      </c>
      <c r="C678" s="433"/>
      <c r="D678" s="434"/>
      <c r="E678" s="384" t="s">
        <v>2869</v>
      </c>
      <c r="F678" s="367"/>
      <c r="G678" s="367"/>
      <c r="H678" s="368"/>
      <c r="I678" s="655"/>
      <c r="J678" s="365"/>
      <c r="K678" s="366"/>
      <c r="L678" s="367"/>
      <c r="M678" s="365"/>
      <c r="N678" s="368"/>
      <c r="O678" s="655"/>
      <c r="P678" s="365"/>
      <c r="Q678" s="366"/>
      <c r="R678" s="367"/>
      <c r="S678" s="365"/>
      <c r="T678" s="368"/>
      <c r="U678" s="655"/>
      <c r="V678" s="365"/>
      <c r="W678" s="366"/>
      <c r="X678" s="364"/>
      <c r="Y678" s="365"/>
      <c r="Z678" s="368"/>
      <c r="AA678" s="655"/>
      <c r="AB678" s="365"/>
      <c r="AC678" s="366"/>
      <c r="AD678" s="364"/>
      <c r="AE678" s="365"/>
      <c r="AF678" s="368"/>
      <c r="AG678" s="655"/>
      <c r="AH678" s="365"/>
      <c r="AI678" s="366"/>
      <c r="AJ678" s="364"/>
      <c r="AK678" s="365"/>
      <c r="AL678" s="368"/>
      <c r="AM678" s="655"/>
      <c r="AN678" s="365"/>
      <c r="AO678" s="366"/>
      <c r="AP678" s="369"/>
      <c r="AQ678" s="506"/>
      <c r="AR678" s="380"/>
      <c r="AS678" s="653"/>
      <c r="AT678" s="353"/>
      <c r="AU678" s="382" t="s">
        <v>2869</v>
      </c>
      <c r="AV678" s="657" t="s">
        <v>2869</v>
      </c>
      <c r="AW678" s="382" t="s">
        <v>2869</v>
      </c>
      <c r="AX678" s="658" t="s">
        <v>2869</v>
      </c>
      <c r="AY678" s="393"/>
    </row>
    <row r="679">
      <c r="A679" s="554"/>
      <c r="B679" s="480" t="s">
        <v>2869</v>
      </c>
      <c r="C679" s="433"/>
      <c r="D679" s="434"/>
      <c r="E679" s="384" t="s">
        <v>2869</v>
      </c>
      <c r="F679" s="367"/>
      <c r="G679" s="365"/>
      <c r="H679" s="368"/>
      <c r="I679" s="655"/>
      <c r="J679" s="365"/>
      <c r="K679" s="366"/>
      <c r="L679" s="367"/>
      <c r="M679" s="365"/>
      <c r="N679" s="368"/>
      <c r="O679" s="655"/>
      <c r="P679" s="365"/>
      <c r="Q679" s="366"/>
      <c r="R679" s="367"/>
      <c r="S679" s="365"/>
      <c r="T679" s="368"/>
      <c r="U679" s="655"/>
      <c r="V679" s="365"/>
      <c r="W679" s="366"/>
      <c r="X679" s="364"/>
      <c r="Y679" s="365"/>
      <c r="Z679" s="368"/>
      <c r="AA679" s="655"/>
      <c r="AB679" s="365"/>
      <c r="AC679" s="366"/>
      <c r="AD679" s="364"/>
      <c r="AE679" s="365"/>
      <c r="AF679" s="368"/>
      <c r="AG679" s="655"/>
      <c r="AH679" s="365"/>
      <c r="AI679" s="366"/>
      <c r="AJ679" s="364"/>
      <c r="AK679" s="365"/>
      <c r="AL679" s="368"/>
      <c r="AM679" s="655"/>
      <c r="AN679" s="365"/>
      <c r="AO679" s="366"/>
      <c r="AP679" s="369"/>
      <c r="AQ679" s="506"/>
      <c r="AR679" s="372"/>
      <c r="AS679" s="653"/>
      <c r="AT679" s="353"/>
      <c r="AU679" s="382" t="s">
        <v>2869</v>
      </c>
      <c r="AV679" s="657" t="s">
        <v>2869</v>
      </c>
      <c r="AW679" s="382" t="s">
        <v>2869</v>
      </c>
      <c r="AX679" s="658" t="s">
        <v>2869</v>
      </c>
      <c r="AY679" s="393"/>
    </row>
    <row r="680">
      <c r="A680" s="554"/>
      <c r="B680" s="480" t="s">
        <v>2869</v>
      </c>
      <c r="C680" s="433"/>
      <c r="D680" s="434"/>
      <c r="E680" s="384" t="s">
        <v>2869</v>
      </c>
      <c r="F680" s="367"/>
      <c r="G680" s="365"/>
      <c r="H680" s="368"/>
      <c r="I680" s="655"/>
      <c r="J680" s="365"/>
      <c r="K680" s="366"/>
      <c r="L680" s="367"/>
      <c r="M680" s="365"/>
      <c r="N680" s="368"/>
      <c r="O680" s="655"/>
      <c r="P680" s="365"/>
      <c r="Q680" s="366"/>
      <c r="R680" s="367"/>
      <c r="S680" s="365"/>
      <c r="T680" s="368"/>
      <c r="U680" s="655"/>
      <c r="V680" s="365"/>
      <c r="W680" s="366"/>
      <c r="X680" s="364"/>
      <c r="Y680" s="365"/>
      <c r="Z680" s="368"/>
      <c r="AA680" s="655"/>
      <c r="AB680" s="365"/>
      <c r="AC680" s="366"/>
      <c r="AD680" s="364"/>
      <c r="AE680" s="365"/>
      <c r="AF680" s="368"/>
      <c r="AG680" s="655"/>
      <c r="AH680" s="365"/>
      <c r="AI680" s="366"/>
      <c r="AJ680" s="364"/>
      <c r="AK680" s="365"/>
      <c r="AL680" s="368"/>
      <c r="AM680" s="655"/>
      <c r="AN680" s="365"/>
      <c r="AO680" s="366"/>
      <c r="AP680" s="369"/>
      <c r="AQ680" s="506"/>
      <c r="AR680" s="380"/>
      <c r="AS680" s="653"/>
      <c r="AT680" s="353"/>
      <c r="AU680" s="382" t="s">
        <v>2869</v>
      </c>
      <c r="AV680" s="657" t="s">
        <v>2869</v>
      </c>
      <c r="AW680" s="382" t="s">
        <v>2869</v>
      </c>
      <c r="AX680" s="658" t="s">
        <v>2869</v>
      </c>
      <c r="AY680" s="393"/>
    </row>
    <row r="681">
      <c r="A681" s="554"/>
      <c r="B681" s="480" t="s">
        <v>2869</v>
      </c>
      <c r="C681" s="433"/>
      <c r="D681" s="434"/>
      <c r="E681" s="384" t="s">
        <v>2869</v>
      </c>
      <c r="F681" s="367"/>
      <c r="G681" s="365"/>
      <c r="H681" s="368"/>
      <c r="I681" s="655"/>
      <c r="J681" s="365"/>
      <c r="K681" s="366"/>
      <c r="L681" s="367"/>
      <c r="M681" s="365"/>
      <c r="N681" s="368"/>
      <c r="O681" s="655"/>
      <c r="P681" s="365"/>
      <c r="Q681" s="366"/>
      <c r="R681" s="367"/>
      <c r="S681" s="365"/>
      <c r="T681" s="368"/>
      <c r="U681" s="655"/>
      <c r="V681" s="365"/>
      <c r="W681" s="366"/>
      <c r="X681" s="364"/>
      <c r="Y681" s="365"/>
      <c r="Z681" s="368"/>
      <c r="AA681" s="655"/>
      <c r="AB681" s="365"/>
      <c r="AC681" s="366"/>
      <c r="AD681" s="364"/>
      <c r="AE681" s="365"/>
      <c r="AF681" s="368"/>
      <c r="AG681" s="655"/>
      <c r="AH681" s="365"/>
      <c r="AI681" s="366"/>
      <c r="AJ681" s="364"/>
      <c r="AK681" s="365"/>
      <c r="AL681" s="368"/>
      <c r="AM681" s="655"/>
      <c r="AN681" s="365"/>
      <c r="AO681" s="366"/>
      <c r="AP681" s="369"/>
      <c r="AQ681" s="506"/>
      <c r="AR681" s="380"/>
      <c r="AS681" s="653"/>
      <c r="AT681" s="353"/>
      <c r="AU681" s="382" t="s">
        <v>2869</v>
      </c>
      <c r="AV681" s="657" t="s">
        <v>2869</v>
      </c>
      <c r="AW681" s="382" t="s">
        <v>2869</v>
      </c>
      <c r="AX681" s="658" t="s">
        <v>2869</v>
      </c>
      <c r="AY681" s="393"/>
    </row>
    <row r="682">
      <c r="A682" s="554"/>
      <c r="B682" s="480" t="s">
        <v>2869</v>
      </c>
      <c r="C682" s="433"/>
      <c r="D682" s="434"/>
      <c r="E682" s="384" t="s">
        <v>2869</v>
      </c>
      <c r="F682" s="367"/>
      <c r="G682" s="365"/>
      <c r="H682" s="368"/>
      <c r="I682" s="655"/>
      <c r="J682" s="365"/>
      <c r="K682" s="366"/>
      <c r="L682" s="367"/>
      <c r="M682" s="365"/>
      <c r="N682" s="368"/>
      <c r="O682" s="655"/>
      <c r="P682" s="365"/>
      <c r="Q682" s="366"/>
      <c r="R682" s="367"/>
      <c r="S682" s="365"/>
      <c r="T682" s="368"/>
      <c r="U682" s="655"/>
      <c r="V682" s="365"/>
      <c r="W682" s="366"/>
      <c r="X682" s="364"/>
      <c r="Y682" s="365"/>
      <c r="Z682" s="368"/>
      <c r="AA682" s="655"/>
      <c r="AB682" s="365"/>
      <c r="AC682" s="366"/>
      <c r="AD682" s="364"/>
      <c r="AE682" s="365"/>
      <c r="AF682" s="368"/>
      <c r="AG682" s="655"/>
      <c r="AH682" s="365"/>
      <c r="AI682" s="366"/>
      <c r="AJ682" s="364"/>
      <c r="AK682" s="365"/>
      <c r="AL682" s="368"/>
      <c r="AM682" s="655"/>
      <c r="AN682" s="365"/>
      <c r="AO682" s="366"/>
      <c r="AP682" s="369"/>
      <c r="AQ682" s="506"/>
      <c r="AR682" s="380"/>
      <c r="AS682" s="653"/>
      <c r="AT682" s="353"/>
      <c r="AU682" s="382" t="s">
        <v>2869</v>
      </c>
      <c r="AV682" s="657" t="s">
        <v>2869</v>
      </c>
      <c r="AW682" s="382" t="s">
        <v>2869</v>
      </c>
      <c r="AX682" s="658" t="s">
        <v>2869</v>
      </c>
      <c r="AY682" s="393"/>
    </row>
    <row r="683">
      <c r="A683" s="554"/>
      <c r="B683" s="480" t="s">
        <v>2869</v>
      </c>
      <c r="C683" s="433"/>
      <c r="D683" s="434"/>
      <c r="E683" s="384" t="s">
        <v>2869</v>
      </c>
      <c r="F683" s="367"/>
      <c r="G683" s="365"/>
      <c r="H683" s="368"/>
      <c r="I683" s="655"/>
      <c r="J683" s="365"/>
      <c r="K683" s="366"/>
      <c r="L683" s="367"/>
      <c r="M683" s="365"/>
      <c r="N683" s="368"/>
      <c r="O683" s="655"/>
      <c r="P683" s="365"/>
      <c r="Q683" s="366"/>
      <c r="R683" s="367"/>
      <c r="S683" s="365"/>
      <c r="T683" s="368"/>
      <c r="U683" s="655"/>
      <c r="V683" s="365"/>
      <c r="W683" s="366"/>
      <c r="X683" s="364"/>
      <c r="Y683" s="365"/>
      <c r="Z683" s="368"/>
      <c r="AA683" s="655"/>
      <c r="AB683" s="365"/>
      <c r="AC683" s="366"/>
      <c r="AD683" s="364"/>
      <c r="AE683" s="365"/>
      <c r="AF683" s="368"/>
      <c r="AG683" s="655"/>
      <c r="AH683" s="365"/>
      <c r="AI683" s="366"/>
      <c r="AJ683" s="364"/>
      <c r="AK683" s="365"/>
      <c r="AL683" s="368"/>
      <c r="AM683" s="655"/>
      <c r="AN683" s="365"/>
      <c r="AO683" s="366"/>
      <c r="AP683" s="369"/>
      <c r="AQ683" s="506"/>
      <c r="AR683" s="380"/>
      <c r="AS683" s="653"/>
      <c r="AT683" s="353"/>
      <c r="AU683" s="382" t="s">
        <v>2869</v>
      </c>
      <c r="AV683" s="657" t="s">
        <v>2869</v>
      </c>
      <c r="AW683" s="382" t="s">
        <v>2869</v>
      </c>
      <c r="AX683" s="658" t="s">
        <v>2869</v>
      </c>
      <c r="AY683" s="393"/>
    </row>
    <row r="684">
      <c r="A684" s="554"/>
      <c r="B684" s="480" t="s">
        <v>2869</v>
      </c>
      <c r="C684" s="433"/>
      <c r="D684" s="434"/>
      <c r="E684" s="384" t="s">
        <v>2869</v>
      </c>
      <c r="F684" s="367"/>
      <c r="G684" s="365"/>
      <c r="H684" s="368"/>
      <c r="I684" s="655"/>
      <c r="J684" s="365"/>
      <c r="K684" s="366"/>
      <c r="L684" s="367"/>
      <c r="M684" s="365"/>
      <c r="N684" s="368"/>
      <c r="O684" s="655"/>
      <c r="P684" s="365"/>
      <c r="Q684" s="366"/>
      <c r="R684" s="367"/>
      <c r="S684" s="365"/>
      <c r="T684" s="368"/>
      <c r="U684" s="655"/>
      <c r="V684" s="365"/>
      <c r="W684" s="366"/>
      <c r="X684" s="364"/>
      <c r="Y684" s="365"/>
      <c r="Z684" s="368"/>
      <c r="AA684" s="655"/>
      <c r="AB684" s="365"/>
      <c r="AC684" s="366"/>
      <c r="AD684" s="364"/>
      <c r="AE684" s="365"/>
      <c r="AF684" s="368"/>
      <c r="AG684" s="655"/>
      <c r="AH684" s="365"/>
      <c r="AI684" s="366"/>
      <c r="AJ684" s="364"/>
      <c r="AK684" s="365"/>
      <c r="AL684" s="368"/>
      <c r="AM684" s="655"/>
      <c r="AN684" s="365"/>
      <c r="AO684" s="366"/>
      <c r="AP684" s="369"/>
      <c r="AQ684" s="506"/>
      <c r="AR684" s="380"/>
      <c r="AS684" s="653"/>
      <c r="AT684" s="353"/>
      <c r="AU684" s="382" t="s">
        <v>2869</v>
      </c>
      <c r="AV684" s="657" t="s">
        <v>2869</v>
      </c>
      <c r="AW684" s="382" t="s">
        <v>2869</v>
      </c>
      <c r="AX684" s="658" t="s">
        <v>2869</v>
      </c>
      <c r="AY684" s="393"/>
    </row>
    <row r="685">
      <c r="A685" s="554"/>
      <c r="B685" s="480" t="s">
        <v>2869</v>
      </c>
      <c r="C685" s="433"/>
      <c r="D685" s="434"/>
      <c r="E685" s="384" t="s">
        <v>2869</v>
      </c>
      <c r="F685" s="367"/>
      <c r="G685" s="365"/>
      <c r="H685" s="368"/>
      <c r="I685" s="655"/>
      <c r="J685" s="365"/>
      <c r="K685" s="366"/>
      <c r="L685" s="367"/>
      <c r="M685" s="365"/>
      <c r="N685" s="368"/>
      <c r="O685" s="655"/>
      <c r="P685" s="365"/>
      <c r="Q685" s="366"/>
      <c r="R685" s="367"/>
      <c r="S685" s="365"/>
      <c r="T685" s="368"/>
      <c r="U685" s="655"/>
      <c r="V685" s="365"/>
      <c r="W685" s="366"/>
      <c r="X685" s="364"/>
      <c r="Y685" s="365"/>
      <c r="Z685" s="368"/>
      <c r="AA685" s="655"/>
      <c r="AB685" s="365"/>
      <c r="AC685" s="366"/>
      <c r="AD685" s="364"/>
      <c r="AE685" s="365"/>
      <c r="AF685" s="368"/>
      <c r="AG685" s="655"/>
      <c r="AH685" s="365"/>
      <c r="AI685" s="366"/>
      <c r="AJ685" s="364"/>
      <c r="AK685" s="365"/>
      <c r="AL685" s="368"/>
      <c r="AM685" s="655"/>
      <c r="AN685" s="365"/>
      <c r="AO685" s="366"/>
      <c r="AP685" s="369"/>
      <c r="AQ685" s="506"/>
      <c r="AR685" s="380"/>
      <c r="AS685" s="653"/>
      <c r="AT685" s="353"/>
      <c r="AU685" s="382" t="s">
        <v>2869</v>
      </c>
      <c r="AV685" s="657" t="s">
        <v>2869</v>
      </c>
      <c r="AW685" s="382" t="s">
        <v>2869</v>
      </c>
      <c r="AX685" s="658" t="s">
        <v>2869</v>
      </c>
      <c r="AY685" s="393"/>
    </row>
    <row r="686">
      <c r="A686" s="554"/>
      <c r="B686" s="480" t="s">
        <v>2869</v>
      </c>
      <c r="C686" s="433"/>
      <c r="D686" s="434"/>
      <c r="E686" s="384" t="s">
        <v>2869</v>
      </c>
      <c r="F686" s="367"/>
      <c r="G686" s="365"/>
      <c r="H686" s="368"/>
      <c r="I686" s="655"/>
      <c r="J686" s="365"/>
      <c r="K686" s="366"/>
      <c r="L686" s="367"/>
      <c r="M686" s="365"/>
      <c r="N686" s="368"/>
      <c r="O686" s="655"/>
      <c r="P686" s="365"/>
      <c r="Q686" s="366"/>
      <c r="R686" s="367"/>
      <c r="S686" s="365"/>
      <c r="T686" s="368"/>
      <c r="U686" s="655"/>
      <c r="V686" s="365"/>
      <c r="W686" s="366"/>
      <c r="X686" s="364"/>
      <c r="Y686" s="365"/>
      <c r="Z686" s="368"/>
      <c r="AA686" s="655"/>
      <c r="AB686" s="365"/>
      <c r="AC686" s="366"/>
      <c r="AD686" s="364"/>
      <c r="AE686" s="365"/>
      <c r="AF686" s="368"/>
      <c r="AG686" s="655"/>
      <c r="AH686" s="365"/>
      <c r="AI686" s="366"/>
      <c r="AJ686" s="364"/>
      <c r="AK686" s="365"/>
      <c r="AL686" s="368"/>
      <c r="AM686" s="655"/>
      <c r="AN686" s="365"/>
      <c r="AO686" s="366"/>
      <c r="AP686" s="369"/>
      <c r="AQ686" s="506"/>
      <c r="AR686" s="380"/>
      <c r="AS686" s="653"/>
      <c r="AT686" s="353"/>
      <c r="AU686" s="382" t="s">
        <v>2869</v>
      </c>
      <c r="AV686" s="657" t="s">
        <v>2869</v>
      </c>
      <c r="AW686" s="382" t="s">
        <v>2869</v>
      </c>
      <c r="AX686" s="658" t="s">
        <v>2869</v>
      </c>
      <c r="AY686" s="393"/>
    </row>
    <row r="687">
      <c r="A687" s="554"/>
      <c r="B687" s="480" t="s">
        <v>2869</v>
      </c>
      <c r="C687" s="433"/>
      <c r="D687" s="434"/>
      <c r="E687" s="384" t="s">
        <v>2869</v>
      </c>
      <c r="F687" s="367"/>
      <c r="G687" s="365"/>
      <c r="H687" s="368"/>
      <c r="I687" s="655"/>
      <c r="J687" s="365"/>
      <c r="K687" s="366"/>
      <c r="L687" s="367"/>
      <c r="M687" s="365"/>
      <c r="N687" s="368"/>
      <c r="O687" s="655"/>
      <c r="P687" s="365"/>
      <c r="Q687" s="366"/>
      <c r="R687" s="367"/>
      <c r="S687" s="365"/>
      <c r="T687" s="368"/>
      <c r="U687" s="655"/>
      <c r="V687" s="365"/>
      <c r="W687" s="366"/>
      <c r="X687" s="364"/>
      <c r="Y687" s="365"/>
      <c r="Z687" s="368"/>
      <c r="AA687" s="655"/>
      <c r="AB687" s="365"/>
      <c r="AC687" s="366"/>
      <c r="AD687" s="364"/>
      <c r="AE687" s="365"/>
      <c r="AF687" s="368"/>
      <c r="AG687" s="655"/>
      <c r="AH687" s="365"/>
      <c r="AI687" s="366"/>
      <c r="AJ687" s="364"/>
      <c r="AK687" s="365"/>
      <c r="AL687" s="368"/>
      <c r="AM687" s="655"/>
      <c r="AN687" s="365"/>
      <c r="AO687" s="366"/>
      <c r="AP687" s="369"/>
      <c r="AQ687" s="506"/>
      <c r="AR687" s="380"/>
      <c r="AS687" s="653"/>
      <c r="AT687" s="353"/>
      <c r="AU687" s="382" t="s">
        <v>2869</v>
      </c>
      <c r="AV687" s="657" t="s">
        <v>2869</v>
      </c>
      <c r="AW687" s="382" t="s">
        <v>2869</v>
      </c>
      <c r="AX687" s="658" t="s">
        <v>2869</v>
      </c>
      <c r="AY687" s="393"/>
    </row>
    <row r="688">
      <c r="A688" s="554"/>
      <c r="B688" s="480" t="s">
        <v>2869</v>
      </c>
      <c r="C688" s="433"/>
      <c r="D688" s="434"/>
      <c r="E688" s="384" t="s">
        <v>2869</v>
      </c>
      <c r="F688" s="367"/>
      <c r="G688" s="365"/>
      <c r="H688" s="368"/>
      <c r="I688" s="655"/>
      <c r="J688" s="365"/>
      <c r="K688" s="366"/>
      <c r="L688" s="367"/>
      <c r="M688" s="365"/>
      <c r="N688" s="368"/>
      <c r="O688" s="655"/>
      <c r="P688" s="365"/>
      <c r="Q688" s="366"/>
      <c r="R688" s="367"/>
      <c r="S688" s="365"/>
      <c r="T688" s="368"/>
      <c r="U688" s="655"/>
      <c r="V688" s="365"/>
      <c r="W688" s="366"/>
      <c r="X688" s="364"/>
      <c r="Y688" s="365"/>
      <c r="Z688" s="368"/>
      <c r="AA688" s="655"/>
      <c r="AB688" s="365"/>
      <c r="AC688" s="366"/>
      <c r="AD688" s="364"/>
      <c r="AE688" s="365"/>
      <c r="AF688" s="368"/>
      <c r="AG688" s="655"/>
      <c r="AH688" s="365"/>
      <c r="AI688" s="366"/>
      <c r="AJ688" s="364"/>
      <c r="AK688" s="365"/>
      <c r="AL688" s="368"/>
      <c r="AM688" s="655"/>
      <c r="AN688" s="365"/>
      <c r="AO688" s="366"/>
      <c r="AP688" s="369"/>
      <c r="AQ688" s="506"/>
      <c r="AR688" s="380"/>
      <c r="AS688" s="653"/>
      <c r="AT688" s="353"/>
      <c r="AU688" s="382" t="s">
        <v>2869</v>
      </c>
      <c r="AV688" s="657" t="s">
        <v>2869</v>
      </c>
      <c r="AW688" s="382" t="s">
        <v>2869</v>
      </c>
      <c r="AX688" s="658" t="s">
        <v>2869</v>
      </c>
      <c r="AY688" s="393"/>
    </row>
    <row r="689">
      <c r="A689" s="554"/>
      <c r="B689" s="480" t="s">
        <v>2869</v>
      </c>
      <c r="C689" s="433"/>
      <c r="D689" s="434"/>
      <c r="E689" s="384" t="s">
        <v>2869</v>
      </c>
      <c r="F689" s="367"/>
      <c r="G689" s="365"/>
      <c r="H689" s="368"/>
      <c r="I689" s="655"/>
      <c r="J689" s="365"/>
      <c r="K689" s="366"/>
      <c r="L689" s="367"/>
      <c r="M689" s="365"/>
      <c r="N689" s="368"/>
      <c r="O689" s="655"/>
      <c r="P689" s="365"/>
      <c r="Q689" s="366"/>
      <c r="R689" s="367"/>
      <c r="S689" s="365"/>
      <c r="T689" s="368"/>
      <c r="U689" s="655"/>
      <c r="V689" s="365"/>
      <c r="W689" s="366"/>
      <c r="X689" s="364"/>
      <c r="Y689" s="365"/>
      <c r="Z689" s="368"/>
      <c r="AA689" s="655"/>
      <c r="AB689" s="365"/>
      <c r="AC689" s="366"/>
      <c r="AD689" s="364"/>
      <c r="AE689" s="365"/>
      <c r="AF689" s="368"/>
      <c r="AG689" s="655"/>
      <c r="AH689" s="365"/>
      <c r="AI689" s="366"/>
      <c r="AJ689" s="364"/>
      <c r="AK689" s="365"/>
      <c r="AL689" s="368"/>
      <c r="AM689" s="655"/>
      <c r="AN689" s="365"/>
      <c r="AO689" s="366"/>
      <c r="AP689" s="369"/>
      <c r="AQ689" s="506"/>
      <c r="AR689" s="380"/>
      <c r="AS689" s="653"/>
      <c r="AT689" s="353"/>
      <c r="AU689" s="382" t="s">
        <v>2869</v>
      </c>
      <c r="AV689" s="657" t="s">
        <v>2869</v>
      </c>
      <c r="AW689" s="382" t="s">
        <v>2869</v>
      </c>
      <c r="AX689" s="658" t="s">
        <v>2869</v>
      </c>
      <c r="AY689" s="393"/>
    </row>
    <row r="690">
      <c r="A690" s="554"/>
      <c r="B690" s="480" t="s">
        <v>2869</v>
      </c>
      <c r="C690" s="433"/>
      <c r="D690" s="434"/>
      <c r="E690" s="384" t="s">
        <v>2869</v>
      </c>
      <c r="F690" s="367"/>
      <c r="G690" s="365"/>
      <c r="H690" s="368"/>
      <c r="I690" s="655"/>
      <c r="J690" s="365"/>
      <c r="K690" s="366"/>
      <c r="L690" s="367"/>
      <c r="M690" s="365"/>
      <c r="N690" s="368"/>
      <c r="O690" s="655"/>
      <c r="P690" s="365"/>
      <c r="Q690" s="366"/>
      <c r="R690" s="367"/>
      <c r="S690" s="365"/>
      <c r="T690" s="368"/>
      <c r="U690" s="655"/>
      <c r="V690" s="365"/>
      <c r="W690" s="366"/>
      <c r="X690" s="364"/>
      <c r="Y690" s="365"/>
      <c r="Z690" s="368"/>
      <c r="AA690" s="655"/>
      <c r="AB690" s="365"/>
      <c r="AC690" s="366"/>
      <c r="AD690" s="364"/>
      <c r="AE690" s="365"/>
      <c r="AF690" s="368"/>
      <c r="AG690" s="655"/>
      <c r="AH690" s="365"/>
      <c r="AI690" s="366"/>
      <c r="AJ690" s="364"/>
      <c r="AK690" s="365"/>
      <c r="AL690" s="368"/>
      <c r="AM690" s="655"/>
      <c r="AN690" s="365"/>
      <c r="AO690" s="366"/>
      <c r="AP690" s="369"/>
      <c r="AQ690" s="506"/>
      <c r="AR690" s="380"/>
      <c r="AS690" s="653"/>
      <c r="AT690" s="353"/>
      <c r="AU690" s="382" t="s">
        <v>2869</v>
      </c>
      <c r="AV690" s="657" t="s">
        <v>2869</v>
      </c>
      <c r="AW690" s="382" t="s">
        <v>2869</v>
      </c>
      <c r="AX690" s="658" t="s">
        <v>2869</v>
      </c>
      <c r="AY690" s="393"/>
    </row>
    <row r="691">
      <c r="A691" s="554"/>
      <c r="B691" s="480" t="s">
        <v>2869</v>
      </c>
      <c r="C691" s="433"/>
      <c r="D691" s="434"/>
      <c r="E691" s="384" t="s">
        <v>2869</v>
      </c>
      <c r="F691" s="367"/>
      <c r="G691" s="365"/>
      <c r="H691" s="368"/>
      <c r="I691" s="655"/>
      <c r="J691" s="365"/>
      <c r="K691" s="366"/>
      <c r="L691" s="367"/>
      <c r="M691" s="365"/>
      <c r="N691" s="368"/>
      <c r="O691" s="655"/>
      <c r="P691" s="365"/>
      <c r="Q691" s="366"/>
      <c r="R691" s="367"/>
      <c r="S691" s="365"/>
      <c r="T691" s="368"/>
      <c r="U691" s="655"/>
      <c r="V691" s="365"/>
      <c r="W691" s="366"/>
      <c r="X691" s="364"/>
      <c r="Y691" s="365"/>
      <c r="Z691" s="368"/>
      <c r="AA691" s="655"/>
      <c r="AB691" s="365"/>
      <c r="AC691" s="366"/>
      <c r="AD691" s="364"/>
      <c r="AE691" s="365"/>
      <c r="AF691" s="368"/>
      <c r="AG691" s="655"/>
      <c r="AH691" s="365"/>
      <c r="AI691" s="366"/>
      <c r="AJ691" s="364"/>
      <c r="AK691" s="365"/>
      <c r="AL691" s="368"/>
      <c r="AM691" s="655"/>
      <c r="AN691" s="365"/>
      <c r="AO691" s="366"/>
      <c r="AP691" s="369"/>
      <c r="AQ691" s="506"/>
      <c r="AR691" s="380"/>
      <c r="AS691" s="653"/>
      <c r="AT691" s="353"/>
      <c r="AU691" s="382" t="s">
        <v>2869</v>
      </c>
      <c r="AV691" s="657" t="s">
        <v>2869</v>
      </c>
      <c r="AW691" s="382" t="s">
        <v>2869</v>
      </c>
      <c r="AX691" s="658" t="s">
        <v>2869</v>
      </c>
      <c r="AY691" s="393"/>
    </row>
    <row r="692">
      <c r="A692" s="554"/>
      <c r="B692" s="480" t="s">
        <v>2869</v>
      </c>
      <c r="C692" s="433"/>
      <c r="D692" s="434"/>
      <c r="E692" s="384" t="s">
        <v>2869</v>
      </c>
      <c r="F692" s="367"/>
      <c r="G692" s="365"/>
      <c r="H692" s="368"/>
      <c r="I692" s="655"/>
      <c r="J692" s="365"/>
      <c r="K692" s="366"/>
      <c r="L692" s="367"/>
      <c r="M692" s="365"/>
      <c r="N692" s="368"/>
      <c r="O692" s="655"/>
      <c r="P692" s="365"/>
      <c r="Q692" s="366"/>
      <c r="R692" s="367"/>
      <c r="S692" s="365"/>
      <c r="T692" s="368"/>
      <c r="U692" s="655"/>
      <c r="V692" s="365"/>
      <c r="W692" s="366"/>
      <c r="X692" s="364"/>
      <c r="Y692" s="365"/>
      <c r="Z692" s="368"/>
      <c r="AA692" s="655"/>
      <c r="AB692" s="365"/>
      <c r="AC692" s="366"/>
      <c r="AD692" s="364"/>
      <c r="AE692" s="365"/>
      <c r="AF692" s="368"/>
      <c r="AG692" s="655"/>
      <c r="AH692" s="365"/>
      <c r="AI692" s="366"/>
      <c r="AJ692" s="364"/>
      <c r="AK692" s="365"/>
      <c r="AL692" s="368"/>
      <c r="AM692" s="655"/>
      <c r="AN692" s="365"/>
      <c r="AO692" s="366"/>
      <c r="AP692" s="369"/>
      <c r="AQ692" s="506"/>
      <c r="AR692" s="380"/>
      <c r="AS692" s="653"/>
      <c r="AT692" s="353"/>
      <c r="AU692" s="382" t="s">
        <v>2869</v>
      </c>
      <c r="AV692" s="657" t="s">
        <v>2869</v>
      </c>
      <c r="AW692" s="382" t="s">
        <v>2869</v>
      </c>
      <c r="AX692" s="658" t="s">
        <v>2869</v>
      </c>
      <c r="AY692" s="393"/>
    </row>
    <row r="693">
      <c r="A693" s="554"/>
      <c r="B693" s="480" t="s">
        <v>2869</v>
      </c>
      <c r="C693" s="433"/>
      <c r="D693" s="434"/>
      <c r="E693" s="384" t="s">
        <v>2869</v>
      </c>
      <c r="F693" s="367"/>
      <c r="G693" s="365"/>
      <c r="H693" s="368"/>
      <c r="I693" s="655"/>
      <c r="J693" s="365"/>
      <c r="K693" s="366"/>
      <c r="L693" s="367"/>
      <c r="M693" s="365"/>
      <c r="N693" s="368"/>
      <c r="O693" s="655"/>
      <c r="P693" s="365"/>
      <c r="Q693" s="366"/>
      <c r="R693" s="367"/>
      <c r="S693" s="365"/>
      <c r="T693" s="368"/>
      <c r="U693" s="655"/>
      <c r="V693" s="365"/>
      <c r="W693" s="366"/>
      <c r="X693" s="364"/>
      <c r="Y693" s="365"/>
      <c r="Z693" s="368"/>
      <c r="AA693" s="655"/>
      <c r="AB693" s="365"/>
      <c r="AC693" s="366"/>
      <c r="AD693" s="364"/>
      <c r="AE693" s="365"/>
      <c r="AF693" s="368"/>
      <c r="AG693" s="655"/>
      <c r="AH693" s="365"/>
      <c r="AI693" s="366"/>
      <c r="AJ693" s="364"/>
      <c r="AK693" s="365"/>
      <c r="AL693" s="368"/>
      <c r="AM693" s="655"/>
      <c r="AN693" s="365"/>
      <c r="AO693" s="366"/>
      <c r="AP693" s="369"/>
      <c r="AQ693" s="506"/>
      <c r="AR693" s="380"/>
      <c r="AS693" s="653"/>
      <c r="AT693" s="353"/>
      <c r="AU693" s="382" t="s">
        <v>2869</v>
      </c>
      <c r="AV693" s="657" t="s">
        <v>2869</v>
      </c>
      <c r="AW693" s="382" t="s">
        <v>2869</v>
      </c>
      <c r="AX693" s="658" t="s">
        <v>2869</v>
      </c>
      <c r="AY693" s="393"/>
    </row>
    <row r="694">
      <c r="A694" s="554"/>
      <c r="B694" s="480" t="s">
        <v>2869</v>
      </c>
      <c r="C694" s="433"/>
      <c r="D694" s="434"/>
      <c r="E694" s="384" t="s">
        <v>2869</v>
      </c>
      <c r="F694" s="367"/>
      <c r="G694" s="365"/>
      <c r="H694" s="368"/>
      <c r="I694" s="655"/>
      <c r="J694" s="365"/>
      <c r="K694" s="366"/>
      <c r="L694" s="367"/>
      <c r="M694" s="365"/>
      <c r="N694" s="368"/>
      <c r="O694" s="655"/>
      <c r="P694" s="365"/>
      <c r="Q694" s="366"/>
      <c r="R694" s="367"/>
      <c r="S694" s="365"/>
      <c r="T694" s="368"/>
      <c r="U694" s="655"/>
      <c r="V694" s="365"/>
      <c r="W694" s="366"/>
      <c r="X694" s="364"/>
      <c r="Y694" s="365"/>
      <c r="Z694" s="368"/>
      <c r="AA694" s="655"/>
      <c r="AB694" s="365"/>
      <c r="AC694" s="366"/>
      <c r="AD694" s="364"/>
      <c r="AE694" s="365"/>
      <c r="AF694" s="368"/>
      <c r="AG694" s="655"/>
      <c r="AH694" s="365"/>
      <c r="AI694" s="366"/>
      <c r="AJ694" s="364"/>
      <c r="AK694" s="365"/>
      <c r="AL694" s="368"/>
      <c r="AM694" s="655"/>
      <c r="AN694" s="365"/>
      <c r="AO694" s="366"/>
      <c r="AP694" s="369"/>
      <c r="AQ694" s="506"/>
      <c r="AR694" s="380"/>
      <c r="AS694" s="653"/>
      <c r="AT694" s="353"/>
      <c r="AU694" s="382" t="s">
        <v>2869</v>
      </c>
      <c r="AV694" s="657" t="s">
        <v>2869</v>
      </c>
      <c r="AW694" s="382" t="s">
        <v>2869</v>
      </c>
      <c r="AX694" s="658" t="s">
        <v>2869</v>
      </c>
      <c r="AY694" s="393"/>
    </row>
    <row r="695">
      <c r="A695" s="554"/>
      <c r="B695" s="480" t="s">
        <v>2869</v>
      </c>
      <c r="C695" s="433"/>
      <c r="D695" s="434"/>
      <c r="E695" s="384" t="s">
        <v>2869</v>
      </c>
      <c r="F695" s="367"/>
      <c r="G695" s="365"/>
      <c r="H695" s="368"/>
      <c r="I695" s="655"/>
      <c r="J695" s="365"/>
      <c r="K695" s="366"/>
      <c r="L695" s="367"/>
      <c r="M695" s="365"/>
      <c r="N695" s="368"/>
      <c r="O695" s="655"/>
      <c r="P695" s="365"/>
      <c r="Q695" s="366"/>
      <c r="R695" s="367"/>
      <c r="S695" s="365"/>
      <c r="T695" s="368"/>
      <c r="U695" s="655"/>
      <c r="V695" s="365"/>
      <c r="W695" s="366"/>
      <c r="X695" s="364"/>
      <c r="Y695" s="365"/>
      <c r="Z695" s="368"/>
      <c r="AA695" s="655"/>
      <c r="AB695" s="365"/>
      <c r="AC695" s="366"/>
      <c r="AD695" s="364"/>
      <c r="AE695" s="365"/>
      <c r="AF695" s="368"/>
      <c r="AG695" s="655"/>
      <c r="AH695" s="365"/>
      <c r="AI695" s="366"/>
      <c r="AJ695" s="364"/>
      <c r="AK695" s="365"/>
      <c r="AL695" s="368"/>
      <c r="AM695" s="655"/>
      <c r="AN695" s="365"/>
      <c r="AO695" s="366"/>
      <c r="AP695" s="369"/>
      <c r="AQ695" s="506"/>
      <c r="AR695" s="372"/>
      <c r="AS695" s="653"/>
      <c r="AT695" s="353"/>
      <c r="AU695" s="382" t="s">
        <v>2869</v>
      </c>
      <c r="AV695" s="657" t="s">
        <v>2869</v>
      </c>
      <c r="AW695" s="382" t="s">
        <v>2869</v>
      </c>
      <c r="AX695" s="658" t="s">
        <v>2869</v>
      </c>
      <c r="AY695" s="393"/>
    </row>
    <row r="696">
      <c r="A696" s="554"/>
      <c r="B696" s="480" t="s">
        <v>2869</v>
      </c>
      <c r="C696" s="433"/>
      <c r="D696" s="434"/>
      <c r="E696" s="384" t="s">
        <v>2869</v>
      </c>
      <c r="F696" s="367"/>
      <c r="G696" s="365"/>
      <c r="H696" s="368"/>
      <c r="I696" s="655"/>
      <c r="J696" s="365"/>
      <c r="K696" s="366"/>
      <c r="L696" s="367"/>
      <c r="M696" s="365"/>
      <c r="N696" s="368"/>
      <c r="O696" s="655"/>
      <c r="P696" s="365"/>
      <c r="Q696" s="366"/>
      <c r="R696" s="367"/>
      <c r="S696" s="365"/>
      <c r="T696" s="368"/>
      <c r="U696" s="655"/>
      <c r="V696" s="365"/>
      <c r="W696" s="366"/>
      <c r="X696" s="364"/>
      <c r="Y696" s="365"/>
      <c r="Z696" s="368"/>
      <c r="AA696" s="655"/>
      <c r="AB696" s="365"/>
      <c r="AC696" s="366"/>
      <c r="AD696" s="364"/>
      <c r="AE696" s="365"/>
      <c r="AF696" s="368"/>
      <c r="AG696" s="655"/>
      <c r="AH696" s="365"/>
      <c r="AI696" s="366"/>
      <c r="AJ696" s="364"/>
      <c r="AK696" s="365"/>
      <c r="AL696" s="368"/>
      <c r="AM696" s="655"/>
      <c r="AN696" s="365"/>
      <c r="AO696" s="366"/>
      <c r="AP696" s="369"/>
      <c r="AQ696" s="506"/>
      <c r="AR696" s="380"/>
      <c r="AS696" s="653"/>
      <c r="AT696" s="353"/>
      <c r="AU696" s="382" t="s">
        <v>2869</v>
      </c>
      <c r="AV696" s="657" t="s">
        <v>2869</v>
      </c>
      <c r="AW696" s="382" t="s">
        <v>2869</v>
      </c>
      <c r="AX696" s="658" t="s">
        <v>2869</v>
      </c>
      <c r="AY696" s="359"/>
    </row>
    <row r="697">
      <c r="A697" s="554"/>
      <c r="B697" s="480" t="s">
        <v>2869</v>
      </c>
      <c r="C697" s="433"/>
      <c r="D697" s="434"/>
      <c r="E697" s="384" t="s">
        <v>2869</v>
      </c>
      <c r="F697" s="367"/>
      <c r="G697" s="365"/>
      <c r="H697" s="368"/>
      <c r="I697" s="655"/>
      <c r="J697" s="365"/>
      <c r="K697" s="366"/>
      <c r="L697" s="367"/>
      <c r="M697" s="365"/>
      <c r="N697" s="368"/>
      <c r="O697" s="655"/>
      <c r="P697" s="365"/>
      <c r="Q697" s="366"/>
      <c r="R697" s="367"/>
      <c r="S697" s="365"/>
      <c r="T697" s="368"/>
      <c r="U697" s="655"/>
      <c r="V697" s="365"/>
      <c r="W697" s="366"/>
      <c r="X697" s="364"/>
      <c r="Y697" s="365"/>
      <c r="Z697" s="368"/>
      <c r="AA697" s="655"/>
      <c r="AB697" s="365"/>
      <c r="AC697" s="366"/>
      <c r="AD697" s="364"/>
      <c r="AE697" s="365"/>
      <c r="AF697" s="368"/>
      <c r="AG697" s="655"/>
      <c r="AH697" s="365"/>
      <c r="AI697" s="366"/>
      <c r="AJ697" s="364"/>
      <c r="AK697" s="365"/>
      <c r="AL697" s="368"/>
      <c r="AM697" s="655"/>
      <c r="AN697" s="365"/>
      <c r="AO697" s="366"/>
      <c r="AP697" s="369"/>
      <c r="AQ697" s="506"/>
      <c r="AR697" s="380"/>
      <c r="AS697" s="653"/>
      <c r="AT697" s="353"/>
      <c r="AU697" s="382" t="s">
        <v>2869</v>
      </c>
      <c r="AV697" s="657" t="s">
        <v>2869</v>
      </c>
      <c r="AW697" s="382" t="s">
        <v>2869</v>
      </c>
      <c r="AX697" s="658" t="s">
        <v>2869</v>
      </c>
      <c r="AY697" s="393"/>
    </row>
    <row r="698">
      <c r="A698" s="554"/>
      <c r="B698" s="480" t="s">
        <v>2869</v>
      </c>
      <c r="C698" s="433"/>
      <c r="D698" s="434"/>
      <c r="E698" s="384" t="s">
        <v>2869</v>
      </c>
      <c r="F698" s="367"/>
      <c r="G698" s="365"/>
      <c r="H698" s="368"/>
      <c r="I698" s="655"/>
      <c r="J698" s="365"/>
      <c r="K698" s="366"/>
      <c r="L698" s="367"/>
      <c r="M698" s="365"/>
      <c r="N698" s="368"/>
      <c r="O698" s="655"/>
      <c r="P698" s="365"/>
      <c r="Q698" s="366"/>
      <c r="R698" s="367"/>
      <c r="S698" s="365"/>
      <c r="T698" s="368"/>
      <c r="U698" s="655"/>
      <c r="V698" s="365"/>
      <c r="W698" s="366"/>
      <c r="X698" s="364"/>
      <c r="Y698" s="365"/>
      <c r="Z698" s="368"/>
      <c r="AA698" s="655"/>
      <c r="AB698" s="365"/>
      <c r="AC698" s="366"/>
      <c r="AD698" s="364"/>
      <c r="AE698" s="365"/>
      <c r="AF698" s="368"/>
      <c r="AG698" s="655"/>
      <c r="AH698" s="365"/>
      <c r="AI698" s="366"/>
      <c r="AJ698" s="364"/>
      <c r="AK698" s="365"/>
      <c r="AL698" s="368"/>
      <c r="AM698" s="655"/>
      <c r="AN698" s="365"/>
      <c r="AO698" s="366"/>
      <c r="AP698" s="369"/>
      <c r="AQ698" s="506"/>
      <c r="AR698" s="380"/>
      <c r="AS698" s="653"/>
      <c r="AT698" s="353"/>
      <c r="AU698" s="382" t="s">
        <v>2869</v>
      </c>
      <c r="AV698" s="657" t="s">
        <v>2869</v>
      </c>
      <c r="AW698" s="382" t="s">
        <v>2869</v>
      </c>
      <c r="AX698" s="658" t="s">
        <v>2869</v>
      </c>
      <c r="AY698" s="359"/>
    </row>
    <row r="699">
      <c r="A699" s="554"/>
      <c r="B699" s="480" t="s">
        <v>2869</v>
      </c>
      <c r="C699" s="433"/>
      <c r="D699" s="434"/>
      <c r="E699" s="384" t="s">
        <v>2869</v>
      </c>
      <c r="F699" s="367"/>
      <c r="G699" s="365"/>
      <c r="H699" s="368"/>
      <c r="I699" s="655"/>
      <c r="J699" s="365"/>
      <c r="K699" s="366"/>
      <c r="L699" s="367"/>
      <c r="M699" s="365"/>
      <c r="N699" s="368"/>
      <c r="O699" s="655"/>
      <c r="P699" s="365"/>
      <c r="Q699" s="366"/>
      <c r="R699" s="367"/>
      <c r="S699" s="365"/>
      <c r="T699" s="368"/>
      <c r="U699" s="655"/>
      <c r="V699" s="365"/>
      <c r="W699" s="366"/>
      <c r="X699" s="364"/>
      <c r="Y699" s="365"/>
      <c r="Z699" s="368"/>
      <c r="AA699" s="655"/>
      <c r="AB699" s="365"/>
      <c r="AC699" s="366"/>
      <c r="AD699" s="364"/>
      <c r="AE699" s="365"/>
      <c r="AF699" s="368"/>
      <c r="AG699" s="655"/>
      <c r="AH699" s="365"/>
      <c r="AI699" s="366"/>
      <c r="AJ699" s="364"/>
      <c r="AK699" s="365"/>
      <c r="AL699" s="368"/>
      <c r="AM699" s="655"/>
      <c r="AN699" s="365"/>
      <c r="AO699" s="366"/>
      <c r="AP699" s="369"/>
      <c r="AQ699" s="506"/>
      <c r="AR699" s="380"/>
      <c r="AS699" s="653"/>
      <c r="AT699" s="353"/>
      <c r="AU699" s="382" t="s">
        <v>2869</v>
      </c>
      <c r="AV699" s="657" t="s">
        <v>2869</v>
      </c>
      <c r="AW699" s="382" t="s">
        <v>2869</v>
      </c>
      <c r="AX699" s="658" t="s">
        <v>2869</v>
      </c>
      <c r="AY699" s="359"/>
    </row>
    <row r="700">
      <c r="A700" s="554"/>
      <c r="B700" s="480" t="s">
        <v>2869</v>
      </c>
      <c r="C700" s="433"/>
      <c r="D700" s="434"/>
      <c r="E700" s="384" t="s">
        <v>2869</v>
      </c>
      <c r="F700" s="367"/>
      <c r="G700" s="365"/>
      <c r="H700" s="368"/>
      <c r="I700" s="655"/>
      <c r="J700" s="365"/>
      <c r="K700" s="366"/>
      <c r="L700" s="367"/>
      <c r="M700" s="365"/>
      <c r="N700" s="368"/>
      <c r="O700" s="655"/>
      <c r="P700" s="365"/>
      <c r="Q700" s="366"/>
      <c r="R700" s="367"/>
      <c r="S700" s="365"/>
      <c r="T700" s="368"/>
      <c r="U700" s="655"/>
      <c r="V700" s="365"/>
      <c r="W700" s="366"/>
      <c r="X700" s="364"/>
      <c r="Y700" s="365"/>
      <c r="Z700" s="368"/>
      <c r="AA700" s="655"/>
      <c r="AB700" s="365"/>
      <c r="AC700" s="366"/>
      <c r="AD700" s="364"/>
      <c r="AE700" s="365"/>
      <c r="AF700" s="368"/>
      <c r="AG700" s="655"/>
      <c r="AH700" s="365"/>
      <c r="AI700" s="366"/>
      <c r="AJ700" s="364"/>
      <c r="AK700" s="365"/>
      <c r="AL700" s="368"/>
      <c r="AM700" s="655"/>
      <c r="AN700" s="365"/>
      <c r="AO700" s="366"/>
      <c r="AP700" s="369"/>
      <c r="AQ700" s="506"/>
      <c r="AR700" s="380"/>
      <c r="AS700" s="653"/>
      <c r="AT700" s="353"/>
      <c r="AU700" s="382" t="s">
        <v>2869</v>
      </c>
      <c r="AV700" s="657" t="s">
        <v>2869</v>
      </c>
      <c r="AW700" s="382" t="s">
        <v>2869</v>
      </c>
      <c r="AX700" s="658" t="s">
        <v>2869</v>
      </c>
      <c r="AY700" s="359"/>
    </row>
    <row r="701">
      <c r="A701" s="554"/>
      <c r="B701" s="480" t="s">
        <v>2869</v>
      </c>
      <c r="C701" s="433"/>
      <c r="D701" s="434"/>
      <c r="E701" s="384" t="s">
        <v>2869</v>
      </c>
      <c r="F701" s="367"/>
      <c r="G701" s="365"/>
      <c r="H701" s="368"/>
      <c r="I701" s="655"/>
      <c r="J701" s="365"/>
      <c r="K701" s="366"/>
      <c r="L701" s="367"/>
      <c r="M701" s="365"/>
      <c r="N701" s="368"/>
      <c r="O701" s="655"/>
      <c r="P701" s="365"/>
      <c r="Q701" s="366"/>
      <c r="R701" s="367"/>
      <c r="S701" s="365"/>
      <c r="T701" s="368"/>
      <c r="U701" s="655"/>
      <c r="V701" s="365"/>
      <c r="W701" s="366"/>
      <c r="X701" s="364"/>
      <c r="Y701" s="365"/>
      <c r="Z701" s="368"/>
      <c r="AA701" s="655"/>
      <c r="AB701" s="365"/>
      <c r="AC701" s="366"/>
      <c r="AD701" s="364"/>
      <c r="AE701" s="365"/>
      <c r="AF701" s="368"/>
      <c r="AG701" s="655"/>
      <c r="AH701" s="365"/>
      <c r="AI701" s="366"/>
      <c r="AJ701" s="364"/>
      <c r="AK701" s="365"/>
      <c r="AL701" s="368"/>
      <c r="AM701" s="655"/>
      <c r="AN701" s="365"/>
      <c r="AO701" s="366"/>
      <c r="AP701" s="369"/>
      <c r="AQ701" s="506"/>
      <c r="AR701" s="380"/>
      <c r="AS701" s="653"/>
      <c r="AT701" s="353"/>
      <c r="AU701" s="382" t="s">
        <v>2869</v>
      </c>
      <c r="AV701" s="657" t="s">
        <v>2869</v>
      </c>
      <c r="AW701" s="382" t="s">
        <v>2869</v>
      </c>
      <c r="AX701" s="658" t="s">
        <v>2869</v>
      </c>
      <c r="AY701" s="393"/>
    </row>
    <row r="702">
      <c r="A702" s="554"/>
      <c r="B702" s="480" t="s">
        <v>2869</v>
      </c>
      <c r="C702" s="433"/>
      <c r="D702" s="434"/>
      <c r="E702" s="384" t="s">
        <v>2869</v>
      </c>
      <c r="F702" s="367"/>
      <c r="G702" s="365"/>
      <c r="H702" s="368"/>
      <c r="I702" s="655"/>
      <c r="J702" s="365"/>
      <c r="K702" s="366"/>
      <c r="L702" s="367"/>
      <c r="M702" s="365"/>
      <c r="N702" s="368"/>
      <c r="O702" s="655"/>
      <c r="P702" s="365"/>
      <c r="Q702" s="366"/>
      <c r="R702" s="367"/>
      <c r="S702" s="365"/>
      <c r="T702" s="368"/>
      <c r="U702" s="655"/>
      <c r="V702" s="365"/>
      <c r="W702" s="366"/>
      <c r="X702" s="364"/>
      <c r="Y702" s="365"/>
      <c r="Z702" s="368"/>
      <c r="AA702" s="655"/>
      <c r="AB702" s="365"/>
      <c r="AC702" s="366"/>
      <c r="AD702" s="364"/>
      <c r="AE702" s="365"/>
      <c r="AF702" s="368"/>
      <c r="AG702" s="655"/>
      <c r="AH702" s="365"/>
      <c r="AI702" s="366"/>
      <c r="AJ702" s="364"/>
      <c r="AK702" s="365"/>
      <c r="AL702" s="368"/>
      <c r="AM702" s="655"/>
      <c r="AN702" s="365"/>
      <c r="AO702" s="366"/>
      <c r="AP702" s="369"/>
      <c r="AQ702" s="506"/>
      <c r="AR702" s="380"/>
      <c r="AS702" s="653"/>
      <c r="AT702" s="353"/>
      <c r="AU702" s="382" t="s">
        <v>2869</v>
      </c>
      <c r="AV702" s="657" t="s">
        <v>2869</v>
      </c>
      <c r="AW702" s="382" t="s">
        <v>2869</v>
      </c>
      <c r="AX702" s="658" t="s">
        <v>2869</v>
      </c>
      <c r="AY702" s="393"/>
    </row>
    <row r="703">
      <c r="A703" s="554"/>
      <c r="B703" s="480" t="s">
        <v>2869</v>
      </c>
      <c r="C703" s="433"/>
      <c r="D703" s="434"/>
      <c r="E703" s="384" t="s">
        <v>2869</v>
      </c>
      <c r="F703" s="367"/>
      <c r="G703" s="365"/>
      <c r="H703" s="368"/>
      <c r="I703" s="655"/>
      <c r="J703" s="365"/>
      <c r="K703" s="366"/>
      <c r="L703" s="367"/>
      <c r="M703" s="365"/>
      <c r="N703" s="368"/>
      <c r="O703" s="655"/>
      <c r="P703" s="365"/>
      <c r="Q703" s="366"/>
      <c r="R703" s="367"/>
      <c r="S703" s="365"/>
      <c r="T703" s="368"/>
      <c r="U703" s="655"/>
      <c r="V703" s="365"/>
      <c r="W703" s="366"/>
      <c r="X703" s="364"/>
      <c r="Y703" s="365"/>
      <c r="Z703" s="368"/>
      <c r="AA703" s="655"/>
      <c r="AB703" s="365"/>
      <c r="AC703" s="366"/>
      <c r="AD703" s="364"/>
      <c r="AE703" s="365"/>
      <c r="AF703" s="368"/>
      <c r="AG703" s="655"/>
      <c r="AH703" s="365"/>
      <c r="AI703" s="366"/>
      <c r="AJ703" s="364"/>
      <c r="AK703" s="365"/>
      <c r="AL703" s="368"/>
      <c r="AM703" s="655"/>
      <c r="AN703" s="365"/>
      <c r="AO703" s="366"/>
      <c r="AP703" s="369"/>
      <c r="AQ703" s="506"/>
      <c r="AR703" s="380"/>
      <c r="AS703" s="653"/>
      <c r="AT703" s="353"/>
      <c r="AU703" s="382" t="s">
        <v>2869</v>
      </c>
      <c r="AV703" s="657" t="s">
        <v>2869</v>
      </c>
      <c r="AW703" s="382" t="s">
        <v>2869</v>
      </c>
      <c r="AX703" s="658" t="s">
        <v>2869</v>
      </c>
      <c r="AY703" s="393"/>
    </row>
    <row r="704">
      <c r="A704" s="554"/>
      <c r="B704" s="480" t="s">
        <v>2869</v>
      </c>
      <c r="C704" s="433"/>
      <c r="D704" s="434"/>
      <c r="E704" s="384" t="s">
        <v>2869</v>
      </c>
      <c r="F704" s="367"/>
      <c r="G704" s="365"/>
      <c r="H704" s="368"/>
      <c r="I704" s="655"/>
      <c r="J704" s="365"/>
      <c r="K704" s="366"/>
      <c r="L704" s="367"/>
      <c r="M704" s="365"/>
      <c r="N704" s="368"/>
      <c r="O704" s="655"/>
      <c r="P704" s="365"/>
      <c r="Q704" s="366"/>
      <c r="R704" s="367"/>
      <c r="S704" s="365"/>
      <c r="T704" s="368"/>
      <c r="U704" s="655"/>
      <c r="V704" s="365"/>
      <c r="W704" s="366"/>
      <c r="X704" s="364"/>
      <c r="Y704" s="365"/>
      <c r="Z704" s="368"/>
      <c r="AA704" s="655"/>
      <c r="AB704" s="365"/>
      <c r="AC704" s="366"/>
      <c r="AD704" s="364"/>
      <c r="AE704" s="365"/>
      <c r="AF704" s="368"/>
      <c r="AG704" s="655"/>
      <c r="AH704" s="365"/>
      <c r="AI704" s="366"/>
      <c r="AJ704" s="364"/>
      <c r="AK704" s="365"/>
      <c r="AL704" s="368"/>
      <c r="AM704" s="655"/>
      <c r="AN704" s="365"/>
      <c r="AO704" s="366"/>
      <c r="AP704" s="369"/>
      <c r="AQ704" s="506"/>
      <c r="AR704" s="380"/>
      <c r="AS704" s="653"/>
      <c r="AT704" s="353"/>
      <c r="AU704" s="382" t="s">
        <v>2869</v>
      </c>
      <c r="AV704" s="657" t="s">
        <v>2869</v>
      </c>
      <c r="AW704" s="382" t="s">
        <v>2869</v>
      </c>
      <c r="AX704" s="658" t="s">
        <v>2869</v>
      </c>
      <c r="AY704" s="393"/>
    </row>
    <row r="705">
      <c r="A705" s="554"/>
      <c r="B705" s="480" t="s">
        <v>2869</v>
      </c>
      <c r="C705" s="433"/>
      <c r="D705" s="434"/>
      <c r="E705" s="384" t="s">
        <v>2869</v>
      </c>
      <c r="F705" s="367"/>
      <c r="G705" s="365"/>
      <c r="H705" s="368"/>
      <c r="I705" s="655"/>
      <c r="J705" s="365"/>
      <c r="K705" s="366"/>
      <c r="L705" s="367"/>
      <c r="M705" s="365"/>
      <c r="N705" s="368"/>
      <c r="O705" s="655"/>
      <c r="P705" s="365"/>
      <c r="Q705" s="366"/>
      <c r="R705" s="367"/>
      <c r="S705" s="365"/>
      <c r="T705" s="368"/>
      <c r="U705" s="655"/>
      <c r="V705" s="365"/>
      <c r="W705" s="366"/>
      <c r="X705" s="364"/>
      <c r="Y705" s="365"/>
      <c r="Z705" s="368"/>
      <c r="AA705" s="655"/>
      <c r="AB705" s="365"/>
      <c r="AC705" s="366"/>
      <c r="AD705" s="364"/>
      <c r="AE705" s="365"/>
      <c r="AF705" s="368"/>
      <c r="AG705" s="655"/>
      <c r="AH705" s="365"/>
      <c r="AI705" s="366"/>
      <c r="AJ705" s="364"/>
      <c r="AK705" s="365"/>
      <c r="AL705" s="368"/>
      <c r="AM705" s="655"/>
      <c r="AN705" s="365"/>
      <c r="AO705" s="366"/>
      <c r="AP705" s="369"/>
      <c r="AQ705" s="506"/>
      <c r="AR705" s="380"/>
      <c r="AS705" s="653"/>
      <c r="AT705" s="353"/>
      <c r="AU705" s="382" t="s">
        <v>2869</v>
      </c>
      <c r="AV705" s="657" t="s">
        <v>2869</v>
      </c>
      <c r="AW705" s="382" t="s">
        <v>2869</v>
      </c>
      <c r="AX705" s="658" t="s">
        <v>2869</v>
      </c>
      <c r="AY705" s="393"/>
    </row>
    <row r="706">
      <c r="A706" s="554"/>
      <c r="B706" s="480" t="s">
        <v>2869</v>
      </c>
      <c r="C706" s="433"/>
      <c r="D706" s="434"/>
      <c r="E706" s="384" t="s">
        <v>2869</v>
      </c>
      <c r="F706" s="367"/>
      <c r="G706" s="365"/>
      <c r="H706" s="368"/>
      <c r="I706" s="655"/>
      <c r="J706" s="365"/>
      <c r="K706" s="366"/>
      <c r="L706" s="367"/>
      <c r="M706" s="365"/>
      <c r="N706" s="368"/>
      <c r="O706" s="655"/>
      <c r="P706" s="365"/>
      <c r="Q706" s="366"/>
      <c r="R706" s="367"/>
      <c r="S706" s="365"/>
      <c r="T706" s="368"/>
      <c r="U706" s="655"/>
      <c r="V706" s="365"/>
      <c r="W706" s="366"/>
      <c r="X706" s="364"/>
      <c r="Y706" s="365"/>
      <c r="Z706" s="368"/>
      <c r="AA706" s="655"/>
      <c r="AB706" s="365"/>
      <c r="AC706" s="366"/>
      <c r="AD706" s="364"/>
      <c r="AE706" s="365"/>
      <c r="AF706" s="368"/>
      <c r="AG706" s="655"/>
      <c r="AH706" s="365"/>
      <c r="AI706" s="366"/>
      <c r="AJ706" s="364"/>
      <c r="AK706" s="365"/>
      <c r="AL706" s="368"/>
      <c r="AM706" s="655"/>
      <c r="AN706" s="365"/>
      <c r="AO706" s="366"/>
      <c r="AP706" s="369"/>
      <c r="AQ706" s="506"/>
      <c r="AR706" s="372"/>
      <c r="AS706" s="653"/>
      <c r="AT706" s="353"/>
      <c r="AU706" s="382" t="s">
        <v>2869</v>
      </c>
      <c r="AV706" s="657" t="s">
        <v>2869</v>
      </c>
      <c r="AW706" s="382" t="s">
        <v>2869</v>
      </c>
      <c r="AX706" s="658" t="s">
        <v>2869</v>
      </c>
      <c r="AY706" s="393"/>
    </row>
    <row r="707">
      <c r="A707" s="554"/>
      <c r="B707" s="480" t="s">
        <v>2869</v>
      </c>
      <c r="C707" s="433"/>
      <c r="D707" s="434"/>
      <c r="E707" s="384" t="s">
        <v>2869</v>
      </c>
      <c r="F707" s="367"/>
      <c r="G707" s="365"/>
      <c r="H707" s="368"/>
      <c r="I707" s="655"/>
      <c r="J707" s="365"/>
      <c r="K707" s="366"/>
      <c r="L707" s="367"/>
      <c r="M707" s="365"/>
      <c r="N707" s="368"/>
      <c r="O707" s="655"/>
      <c r="P707" s="365"/>
      <c r="Q707" s="366"/>
      <c r="R707" s="367"/>
      <c r="S707" s="365"/>
      <c r="T707" s="368"/>
      <c r="U707" s="655"/>
      <c r="V707" s="365"/>
      <c r="W707" s="366"/>
      <c r="X707" s="364"/>
      <c r="Y707" s="365"/>
      <c r="Z707" s="368"/>
      <c r="AA707" s="655"/>
      <c r="AB707" s="365"/>
      <c r="AC707" s="366"/>
      <c r="AD707" s="364"/>
      <c r="AE707" s="365"/>
      <c r="AF707" s="368"/>
      <c r="AG707" s="655"/>
      <c r="AH707" s="365"/>
      <c r="AI707" s="366"/>
      <c r="AJ707" s="364"/>
      <c r="AK707" s="365"/>
      <c r="AL707" s="368"/>
      <c r="AM707" s="655"/>
      <c r="AN707" s="365"/>
      <c r="AO707" s="366"/>
      <c r="AP707" s="369"/>
      <c r="AQ707" s="506"/>
      <c r="AR707" s="372"/>
      <c r="AS707" s="653"/>
      <c r="AT707" s="353"/>
      <c r="AU707" s="382" t="s">
        <v>2869</v>
      </c>
      <c r="AV707" s="657" t="s">
        <v>2869</v>
      </c>
      <c r="AW707" s="382" t="s">
        <v>2869</v>
      </c>
      <c r="AX707" s="658" t="s">
        <v>2869</v>
      </c>
      <c r="AY707" s="393"/>
    </row>
    <row r="708">
      <c r="A708" s="554"/>
      <c r="B708" s="480" t="s">
        <v>2869</v>
      </c>
      <c r="C708" s="433"/>
      <c r="D708" s="434"/>
      <c r="E708" s="384" t="s">
        <v>2869</v>
      </c>
      <c r="F708" s="367"/>
      <c r="G708" s="365"/>
      <c r="H708" s="368"/>
      <c r="I708" s="655"/>
      <c r="J708" s="365"/>
      <c r="K708" s="366"/>
      <c r="L708" s="367"/>
      <c r="M708" s="365"/>
      <c r="N708" s="368"/>
      <c r="O708" s="655"/>
      <c r="P708" s="365"/>
      <c r="Q708" s="366"/>
      <c r="R708" s="367"/>
      <c r="S708" s="365"/>
      <c r="T708" s="368"/>
      <c r="U708" s="655"/>
      <c r="V708" s="365"/>
      <c r="W708" s="366"/>
      <c r="X708" s="364"/>
      <c r="Y708" s="365"/>
      <c r="Z708" s="368"/>
      <c r="AA708" s="655"/>
      <c r="AB708" s="365"/>
      <c r="AC708" s="366"/>
      <c r="AD708" s="364"/>
      <c r="AE708" s="365"/>
      <c r="AF708" s="368"/>
      <c r="AG708" s="655"/>
      <c r="AH708" s="365"/>
      <c r="AI708" s="366"/>
      <c r="AJ708" s="364"/>
      <c r="AK708" s="365"/>
      <c r="AL708" s="368"/>
      <c r="AM708" s="655"/>
      <c r="AN708" s="365"/>
      <c r="AO708" s="366"/>
      <c r="AP708" s="369"/>
      <c r="AQ708" s="506"/>
      <c r="AR708" s="380"/>
      <c r="AS708" s="653"/>
      <c r="AT708" s="353"/>
      <c r="AU708" s="382" t="s">
        <v>2869</v>
      </c>
      <c r="AV708" s="657" t="s">
        <v>2869</v>
      </c>
      <c r="AW708" s="382" t="s">
        <v>2869</v>
      </c>
      <c r="AX708" s="658" t="s">
        <v>2869</v>
      </c>
      <c r="AY708" s="393"/>
    </row>
    <row r="709">
      <c r="A709" s="554"/>
      <c r="B709" s="480" t="s">
        <v>2869</v>
      </c>
      <c r="C709" s="433"/>
      <c r="D709" s="434"/>
      <c r="E709" s="384" t="s">
        <v>2869</v>
      </c>
      <c r="F709" s="367"/>
      <c r="G709" s="365"/>
      <c r="H709" s="368"/>
      <c r="I709" s="655"/>
      <c r="J709" s="365"/>
      <c r="K709" s="366"/>
      <c r="L709" s="367"/>
      <c r="M709" s="365"/>
      <c r="N709" s="368"/>
      <c r="O709" s="655"/>
      <c r="P709" s="365"/>
      <c r="Q709" s="366"/>
      <c r="R709" s="367"/>
      <c r="S709" s="365"/>
      <c r="T709" s="368"/>
      <c r="U709" s="655"/>
      <c r="V709" s="365"/>
      <c r="W709" s="366"/>
      <c r="X709" s="364"/>
      <c r="Y709" s="365"/>
      <c r="Z709" s="368"/>
      <c r="AA709" s="655"/>
      <c r="AB709" s="365"/>
      <c r="AC709" s="366"/>
      <c r="AD709" s="364"/>
      <c r="AE709" s="365"/>
      <c r="AF709" s="368"/>
      <c r="AG709" s="655"/>
      <c r="AH709" s="365"/>
      <c r="AI709" s="366"/>
      <c r="AJ709" s="364"/>
      <c r="AK709" s="365"/>
      <c r="AL709" s="368"/>
      <c r="AM709" s="655"/>
      <c r="AN709" s="365"/>
      <c r="AO709" s="366"/>
      <c r="AP709" s="369"/>
      <c r="AQ709" s="506"/>
      <c r="AR709" s="372"/>
      <c r="AS709" s="653"/>
      <c r="AT709" s="353"/>
      <c r="AU709" s="382" t="s">
        <v>2869</v>
      </c>
      <c r="AV709" s="657" t="s">
        <v>2869</v>
      </c>
      <c r="AW709" s="382" t="s">
        <v>2869</v>
      </c>
      <c r="AX709" s="658" t="s">
        <v>2869</v>
      </c>
      <c r="AY709" s="393"/>
    </row>
    <row r="710">
      <c r="A710" s="554"/>
      <c r="B710" s="480" t="s">
        <v>2869</v>
      </c>
      <c r="C710" s="433"/>
      <c r="D710" s="434"/>
      <c r="E710" s="384" t="s">
        <v>2869</v>
      </c>
      <c r="F710" s="367"/>
      <c r="G710" s="365"/>
      <c r="H710" s="368"/>
      <c r="I710" s="655"/>
      <c r="J710" s="365"/>
      <c r="K710" s="366"/>
      <c r="L710" s="367"/>
      <c r="M710" s="365"/>
      <c r="N710" s="368"/>
      <c r="O710" s="655"/>
      <c r="P710" s="365"/>
      <c r="Q710" s="366"/>
      <c r="R710" s="367"/>
      <c r="S710" s="365"/>
      <c r="T710" s="368"/>
      <c r="U710" s="655"/>
      <c r="V710" s="365"/>
      <c r="W710" s="366"/>
      <c r="X710" s="364"/>
      <c r="Y710" s="365"/>
      <c r="Z710" s="368"/>
      <c r="AA710" s="655"/>
      <c r="AB710" s="365"/>
      <c r="AC710" s="366"/>
      <c r="AD710" s="364"/>
      <c r="AE710" s="365"/>
      <c r="AF710" s="368"/>
      <c r="AG710" s="655"/>
      <c r="AH710" s="365"/>
      <c r="AI710" s="366"/>
      <c r="AJ710" s="364"/>
      <c r="AK710" s="365"/>
      <c r="AL710" s="368"/>
      <c r="AM710" s="655"/>
      <c r="AN710" s="365"/>
      <c r="AO710" s="366"/>
      <c r="AP710" s="369"/>
      <c r="AQ710" s="506"/>
      <c r="AR710" s="372"/>
      <c r="AS710" s="653"/>
      <c r="AT710" s="353"/>
      <c r="AU710" s="382" t="s">
        <v>2869</v>
      </c>
      <c r="AV710" s="657" t="s">
        <v>2869</v>
      </c>
      <c r="AW710" s="382" t="s">
        <v>2869</v>
      </c>
      <c r="AX710" s="658" t="s">
        <v>2869</v>
      </c>
      <c r="AY710" s="393"/>
    </row>
    <row r="711">
      <c r="A711" s="554"/>
      <c r="B711" s="480" t="s">
        <v>2869</v>
      </c>
      <c r="C711" s="433"/>
      <c r="D711" s="434"/>
      <c r="E711" s="384" t="s">
        <v>2869</v>
      </c>
      <c r="F711" s="367"/>
      <c r="G711" s="365"/>
      <c r="H711" s="368"/>
      <c r="I711" s="655"/>
      <c r="J711" s="365"/>
      <c r="K711" s="366"/>
      <c r="L711" s="367"/>
      <c r="M711" s="365"/>
      <c r="N711" s="368"/>
      <c r="O711" s="655"/>
      <c r="P711" s="365"/>
      <c r="Q711" s="366"/>
      <c r="R711" s="367"/>
      <c r="S711" s="365"/>
      <c r="T711" s="368"/>
      <c r="U711" s="655"/>
      <c r="V711" s="365"/>
      <c r="W711" s="366"/>
      <c r="X711" s="364"/>
      <c r="Y711" s="365"/>
      <c r="Z711" s="368"/>
      <c r="AA711" s="655"/>
      <c r="AB711" s="365"/>
      <c r="AC711" s="366"/>
      <c r="AD711" s="364"/>
      <c r="AE711" s="365"/>
      <c r="AF711" s="368"/>
      <c r="AG711" s="655"/>
      <c r="AH711" s="365"/>
      <c r="AI711" s="366"/>
      <c r="AJ711" s="364"/>
      <c r="AK711" s="365"/>
      <c r="AL711" s="368"/>
      <c r="AM711" s="655"/>
      <c r="AN711" s="365"/>
      <c r="AO711" s="366"/>
      <c r="AP711" s="369"/>
      <c r="AQ711" s="506"/>
      <c r="AR711" s="372"/>
      <c r="AS711" s="653"/>
      <c r="AT711" s="353"/>
      <c r="AU711" s="382" t="s">
        <v>2869</v>
      </c>
      <c r="AV711" s="657" t="s">
        <v>2869</v>
      </c>
      <c r="AW711" s="382" t="s">
        <v>2869</v>
      </c>
      <c r="AX711" s="658" t="s">
        <v>2869</v>
      </c>
      <c r="AY711" s="393"/>
    </row>
    <row r="712">
      <c r="A712" s="554"/>
      <c r="B712" s="480" t="s">
        <v>2869</v>
      </c>
      <c r="C712" s="433"/>
      <c r="D712" s="434"/>
      <c r="E712" s="384" t="s">
        <v>2869</v>
      </c>
      <c r="F712" s="367"/>
      <c r="G712" s="365"/>
      <c r="H712" s="368"/>
      <c r="I712" s="655"/>
      <c r="J712" s="365"/>
      <c r="K712" s="366"/>
      <c r="L712" s="367"/>
      <c r="M712" s="365"/>
      <c r="N712" s="368"/>
      <c r="O712" s="655"/>
      <c r="P712" s="365"/>
      <c r="Q712" s="366"/>
      <c r="R712" s="367"/>
      <c r="S712" s="365"/>
      <c r="T712" s="368"/>
      <c r="U712" s="655"/>
      <c r="V712" s="365"/>
      <c r="W712" s="366"/>
      <c r="X712" s="364"/>
      <c r="Y712" s="365"/>
      <c r="Z712" s="368"/>
      <c r="AA712" s="655"/>
      <c r="AB712" s="365"/>
      <c r="AC712" s="366"/>
      <c r="AD712" s="364"/>
      <c r="AE712" s="365"/>
      <c r="AF712" s="368"/>
      <c r="AG712" s="655"/>
      <c r="AH712" s="365"/>
      <c r="AI712" s="366"/>
      <c r="AJ712" s="364"/>
      <c r="AK712" s="365"/>
      <c r="AL712" s="368"/>
      <c r="AM712" s="655"/>
      <c r="AN712" s="365"/>
      <c r="AO712" s="366"/>
      <c r="AP712" s="369"/>
      <c r="AQ712" s="506"/>
      <c r="AR712" s="372"/>
      <c r="AS712" s="653"/>
      <c r="AT712" s="353"/>
      <c r="AU712" s="382" t="s">
        <v>2869</v>
      </c>
      <c r="AV712" s="657" t="s">
        <v>2869</v>
      </c>
      <c r="AW712" s="382" t="s">
        <v>2869</v>
      </c>
      <c r="AX712" s="658" t="s">
        <v>2869</v>
      </c>
      <c r="AY712" s="359"/>
    </row>
    <row r="713">
      <c r="A713" s="554"/>
      <c r="B713" s="480" t="s">
        <v>2869</v>
      </c>
      <c r="C713" s="433"/>
      <c r="D713" s="434"/>
      <c r="E713" s="384" t="s">
        <v>2869</v>
      </c>
      <c r="F713" s="367"/>
      <c r="G713" s="365"/>
      <c r="H713" s="368"/>
      <c r="I713" s="655"/>
      <c r="J713" s="365"/>
      <c r="K713" s="366"/>
      <c r="L713" s="367"/>
      <c r="M713" s="365"/>
      <c r="N713" s="368"/>
      <c r="O713" s="655"/>
      <c r="P713" s="365"/>
      <c r="Q713" s="366"/>
      <c r="R713" s="367"/>
      <c r="S713" s="365"/>
      <c r="T713" s="368"/>
      <c r="U713" s="655"/>
      <c r="V713" s="365"/>
      <c r="W713" s="366"/>
      <c r="X713" s="364"/>
      <c r="Y713" s="365"/>
      <c r="Z713" s="368"/>
      <c r="AA713" s="655"/>
      <c r="AB713" s="365"/>
      <c r="AC713" s="366"/>
      <c r="AD713" s="364"/>
      <c r="AE713" s="365"/>
      <c r="AF713" s="368"/>
      <c r="AG713" s="655"/>
      <c r="AH713" s="365"/>
      <c r="AI713" s="366"/>
      <c r="AJ713" s="364"/>
      <c r="AK713" s="365"/>
      <c r="AL713" s="368"/>
      <c r="AM713" s="655"/>
      <c r="AN713" s="365"/>
      <c r="AO713" s="366"/>
      <c r="AP713" s="369"/>
      <c r="AQ713" s="506"/>
      <c r="AR713" s="380"/>
      <c r="AS713" s="653"/>
      <c r="AT713" s="353"/>
      <c r="AU713" s="382" t="s">
        <v>2869</v>
      </c>
      <c r="AV713" s="657" t="s">
        <v>2869</v>
      </c>
      <c r="AW713" s="382" t="s">
        <v>2869</v>
      </c>
      <c r="AX713" s="658" t="s">
        <v>2869</v>
      </c>
      <c r="AY713" s="359"/>
    </row>
    <row r="714">
      <c r="A714" s="554"/>
      <c r="B714" s="480" t="s">
        <v>2869</v>
      </c>
      <c r="C714" s="433"/>
      <c r="D714" s="434"/>
      <c r="E714" s="384" t="s">
        <v>2869</v>
      </c>
      <c r="F714" s="367"/>
      <c r="G714" s="365"/>
      <c r="H714" s="368"/>
      <c r="I714" s="655"/>
      <c r="J714" s="365"/>
      <c r="K714" s="366"/>
      <c r="L714" s="367"/>
      <c r="M714" s="365"/>
      <c r="N714" s="368"/>
      <c r="O714" s="655"/>
      <c r="P714" s="365"/>
      <c r="Q714" s="366"/>
      <c r="R714" s="367"/>
      <c r="S714" s="365"/>
      <c r="T714" s="368"/>
      <c r="U714" s="655"/>
      <c r="V714" s="365"/>
      <c r="W714" s="366"/>
      <c r="X714" s="364"/>
      <c r="Y714" s="365"/>
      <c r="Z714" s="368"/>
      <c r="AA714" s="655"/>
      <c r="AB714" s="365"/>
      <c r="AC714" s="366"/>
      <c r="AD714" s="364"/>
      <c r="AE714" s="365"/>
      <c r="AF714" s="368"/>
      <c r="AG714" s="655"/>
      <c r="AH714" s="365"/>
      <c r="AI714" s="366"/>
      <c r="AJ714" s="364"/>
      <c r="AK714" s="365"/>
      <c r="AL714" s="368"/>
      <c r="AM714" s="655"/>
      <c r="AN714" s="365"/>
      <c r="AO714" s="366"/>
      <c r="AP714" s="369"/>
      <c r="AQ714" s="506"/>
      <c r="AR714" s="372"/>
      <c r="AS714" s="653"/>
      <c r="AT714" s="353"/>
      <c r="AU714" s="382" t="s">
        <v>2869</v>
      </c>
      <c r="AV714" s="657" t="s">
        <v>2869</v>
      </c>
      <c r="AW714" s="382" t="s">
        <v>2869</v>
      </c>
      <c r="AX714" s="658" t="s">
        <v>2869</v>
      </c>
      <c r="AY714" s="359"/>
    </row>
    <row r="715">
      <c r="A715" s="554"/>
      <c r="B715" s="480" t="s">
        <v>2869</v>
      </c>
      <c r="C715" s="433"/>
      <c r="D715" s="434"/>
      <c r="E715" s="384" t="s">
        <v>2869</v>
      </c>
      <c r="F715" s="367"/>
      <c r="G715" s="365"/>
      <c r="H715" s="368"/>
      <c r="I715" s="655"/>
      <c r="J715" s="365"/>
      <c r="K715" s="366"/>
      <c r="L715" s="367"/>
      <c r="M715" s="365"/>
      <c r="N715" s="368"/>
      <c r="O715" s="655"/>
      <c r="P715" s="365"/>
      <c r="Q715" s="366"/>
      <c r="R715" s="367"/>
      <c r="S715" s="365"/>
      <c r="T715" s="368"/>
      <c r="U715" s="655"/>
      <c r="V715" s="365"/>
      <c r="W715" s="366"/>
      <c r="X715" s="364"/>
      <c r="Y715" s="365"/>
      <c r="Z715" s="368"/>
      <c r="AA715" s="655"/>
      <c r="AB715" s="365"/>
      <c r="AC715" s="366"/>
      <c r="AD715" s="364"/>
      <c r="AE715" s="365"/>
      <c r="AF715" s="368"/>
      <c r="AG715" s="655"/>
      <c r="AH715" s="365"/>
      <c r="AI715" s="366"/>
      <c r="AJ715" s="364"/>
      <c r="AK715" s="365"/>
      <c r="AL715" s="368"/>
      <c r="AM715" s="655"/>
      <c r="AN715" s="365"/>
      <c r="AO715" s="366"/>
      <c r="AP715" s="369"/>
      <c r="AQ715" s="506"/>
      <c r="AR715" s="372"/>
      <c r="AS715" s="653"/>
      <c r="AT715" s="353"/>
      <c r="AU715" s="382" t="s">
        <v>2869</v>
      </c>
      <c r="AV715" s="657" t="s">
        <v>2869</v>
      </c>
      <c r="AW715" s="382" t="s">
        <v>2869</v>
      </c>
      <c r="AX715" s="658" t="s">
        <v>2869</v>
      </c>
      <c r="AY715" s="359"/>
    </row>
    <row r="716">
      <c r="A716" s="554"/>
      <c r="B716" s="480" t="s">
        <v>2869</v>
      </c>
      <c r="C716" s="433"/>
      <c r="D716" s="434"/>
      <c r="E716" s="384" t="s">
        <v>2869</v>
      </c>
      <c r="F716" s="367"/>
      <c r="G716" s="365"/>
      <c r="H716" s="368"/>
      <c r="I716" s="655"/>
      <c r="J716" s="365"/>
      <c r="K716" s="366"/>
      <c r="L716" s="367"/>
      <c r="M716" s="365"/>
      <c r="N716" s="368"/>
      <c r="O716" s="655"/>
      <c r="P716" s="365"/>
      <c r="Q716" s="366"/>
      <c r="R716" s="367"/>
      <c r="S716" s="365"/>
      <c r="T716" s="368"/>
      <c r="U716" s="655"/>
      <c r="V716" s="365"/>
      <c r="W716" s="366"/>
      <c r="X716" s="364"/>
      <c r="Y716" s="365"/>
      <c r="Z716" s="368"/>
      <c r="AA716" s="655"/>
      <c r="AB716" s="365"/>
      <c r="AC716" s="366"/>
      <c r="AD716" s="364"/>
      <c r="AE716" s="365"/>
      <c r="AF716" s="368"/>
      <c r="AG716" s="655"/>
      <c r="AH716" s="365"/>
      <c r="AI716" s="366"/>
      <c r="AJ716" s="364"/>
      <c r="AK716" s="365"/>
      <c r="AL716" s="368"/>
      <c r="AM716" s="655"/>
      <c r="AN716" s="365"/>
      <c r="AO716" s="366"/>
      <c r="AP716" s="369"/>
      <c r="AQ716" s="506"/>
      <c r="AR716" s="372"/>
      <c r="AS716" s="653"/>
      <c r="AT716" s="353"/>
      <c r="AU716" s="382" t="s">
        <v>2869</v>
      </c>
      <c r="AV716" s="657" t="s">
        <v>2869</v>
      </c>
      <c r="AW716" s="382" t="s">
        <v>2869</v>
      </c>
      <c r="AX716" s="658" t="s">
        <v>2869</v>
      </c>
      <c r="AY716" s="359"/>
    </row>
    <row r="717">
      <c r="A717" s="554"/>
      <c r="B717" s="480" t="s">
        <v>2869</v>
      </c>
      <c r="C717" s="433"/>
      <c r="D717" s="434"/>
      <c r="E717" s="384" t="s">
        <v>2869</v>
      </c>
      <c r="F717" s="367"/>
      <c r="G717" s="365"/>
      <c r="H717" s="368"/>
      <c r="I717" s="655"/>
      <c r="J717" s="365"/>
      <c r="K717" s="366"/>
      <c r="L717" s="367"/>
      <c r="M717" s="365"/>
      <c r="N717" s="368"/>
      <c r="O717" s="655"/>
      <c r="P717" s="365"/>
      <c r="Q717" s="366"/>
      <c r="R717" s="367"/>
      <c r="S717" s="365"/>
      <c r="T717" s="368"/>
      <c r="U717" s="655"/>
      <c r="V717" s="365"/>
      <c r="W717" s="366"/>
      <c r="X717" s="364"/>
      <c r="Y717" s="365"/>
      <c r="Z717" s="368"/>
      <c r="AA717" s="655"/>
      <c r="AB717" s="365"/>
      <c r="AC717" s="366"/>
      <c r="AD717" s="364"/>
      <c r="AE717" s="365"/>
      <c r="AF717" s="368"/>
      <c r="AG717" s="655"/>
      <c r="AH717" s="365"/>
      <c r="AI717" s="366"/>
      <c r="AJ717" s="364"/>
      <c r="AK717" s="365"/>
      <c r="AL717" s="368"/>
      <c r="AM717" s="655"/>
      <c r="AN717" s="365"/>
      <c r="AO717" s="366"/>
      <c r="AP717" s="369"/>
      <c r="AQ717" s="506"/>
      <c r="AR717" s="372"/>
      <c r="AS717" s="653"/>
      <c r="AT717" s="353"/>
      <c r="AU717" s="382" t="s">
        <v>2869</v>
      </c>
      <c r="AV717" s="657" t="s">
        <v>2869</v>
      </c>
      <c r="AW717" s="382" t="s">
        <v>2869</v>
      </c>
      <c r="AX717" s="658" t="s">
        <v>2869</v>
      </c>
      <c r="AY717" s="359"/>
    </row>
    <row r="718">
      <c r="A718" s="554"/>
      <c r="B718" s="480" t="s">
        <v>2869</v>
      </c>
      <c r="C718" s="433"/>
      <c r="D718" s="434"/>
      <c r="E718" s="384" t="s">
        <v>2869</v>
      </c>
      <c r="F718" s="367"/>
      <c r="G718" s="365"/>
      <c r="H718" s="368"/>
      <c r="I718" s="655"/>
      <c r="J718" s="365"/>
      <c r="K718" s="366"/>
      <c r="L718" s="367"/>
      <c r="M718" s="365"/>
      <c r="N718" s="368"/>
      <c r="O718" s="655"/>
      <c r="P718" s="365"/>
      <c r="Q718" s="366"/>
      <c r="R718" s="367"/>
      <c r="S718" s="365"/>
      <c r="T718" s="368"/>
      <c r="U718" s="655"/>
      <c r="V718" s="365"/>
      <c r="W718" s="366"/>
      <c r="X718" s="364"/>
      <c r="Y718" s="365"/>
      <c r="Z718" s="368"/>
      <c r="AA718" s="655"/>
      <c r="AB718" s="365"/>
      <c r="AC718" s="366"/>
      <c r="AD718" s="364"/>
      <c r="AE718" s="365"/>
      <c r="AF718" s="368"/>
      <c r="AG718" s="655"/>
      <c r="AH718" s="365"/>
      <c r="AI718" s="366"/>
      <c r="AJ718" s="364"/>
      <c r="AK718" s="365"/>
      <c r="AL718" s="368"/>
      <c r="AM718" s="655"/>
      <c r="AN718" s="365"/>
      <c r="AO718" s="366"/>
      <c r="AP718" s="369"/>
      <c r="AQ718" s="506"/>
      <c r="AR718" s="372"/>
      <c r="AS718" s="653"/>
      <c r="AT718" s="353"/>
      <c r="AU718" s="382" t="s">
        <v>2869</v>
      </c>
      <c r="AV718" s="657" t="s">
        <v>2869</v>
      </c>
      <c r="AW718" s="382" t="s">
        <v>2869</v>
      </c>
      <c r="AX718" s="658" t="s">
        <v>2869</v>
      </c>
      <c r="AY718" s="359"/>
    </row>
    <row r="719">
      <c r="A719" s="554"/>
      <c r="B719" s="480" t="s">
        <v>2869</v>
      </c>
      <c r="C719" s="433"/>
      <c r="D719" s="434"/>
      <c r="E719" s="384" t="s">
        <v>2869</v>
      </c>
      <c r="F719" s="367"/>
      <c r="G719" s="365"/>
      <c r="H719" s="368"/>
      <c r="I719" s="655"/>
      <c r="J719" s="365"/>
      <c r="K719" s="366"/>
      <c r="L719" s="367"/>
      <c r="M719" s="365"/>
      <c r="N719" s="368"/>
      <c r="O719" s="655"/>
      <c r="P719" s="365"/>
      <c r="Q719" s="366"/>
      <c r="R719" s="367"/>
      <c r="S719" s="365"/>
      <c r="T719" s="368"/>
      <c r="U719" s="655"/>
      <c r="V719" s="365"/>
      <c r="W719" s="366"/>
      <c r="X719" s="364"/>
      <c r="Y719" s="365"/>
      <c r="Z719" s="368"/>
      <c r="AA719" s="655"/>
      <c r="AB719" s="365"/>
      <c r="AC719" s="366"/>
      <c r="AD719" s="364"/>
      <c r="AE719" s="365"/>
      <c r="AF719" s="368"/>
      <c r="AG719" s="655"/>
      <c r="AH719" s="365"/>
      <c r="AI719" s="366"/>
      <c r="AJ719" s="364"/>
      <c r="AK719" s="365"/>
      <c r="AL719" s="368"/>
      <c r="AM719" s="655"/>
      <c r="AN719" s="365"/>
      <c r="AO719" s="366"/>
      <c r="AP719" s="369"/>
      <c r="AQ719" s="506"/>
      <c r="AR719" s="372"/>
      <c r="AS719" s="653"/>
      <c r="AT719" s="353"/>
      <c r="AU719" s="382" t="s">
        <v>2869</v>
      </c>
      <c r="AV719" s="657" t="s">
        <v>2869</v>
      </c>
      <c r="AW719" s="382" t="s">
        <v>2869</v>
      </c>
      <c r="AX719" s="658" t="s">
        <v>2869</v>
      </c>
      <c r="AY719" s="359"/>
    </row>
    <row r="720">
      <c r="A720" s="554"/>
      <c r="B720" s="480" t="s">
        <v>2869</v>
      </c>
      <c r="C720" s="433"/>
      <c r="D720" s="434"/>
      <c r="E720" s="384" t="s">
        <v>2869</v>
      </c>
      <c r="F720" s="367"/>
      <c r="G720" s="365"/>
      <c r="H720" s="368"/>
      <c r="I720" s="655"/>
      <c r="J720" s="365"/>
      <c r="K720" s="366"/>
      <c r="L720" s="367"/>
      <c r="M720" s="365"/>
      <c r="N720" s="368"/>
      <c r="O720" s="655"/>
      <c r="P720" s="365"/>
      <c r="Q720" s="366"/>
      <c r="R720" s="367"/>
      <c r="S720" s="365"/>
      <c r="T720" s="368"/>
      <c r="U720" s="655"/>
      <c r="V720" s="365"/>
      <c r="W720" s="366"/>
      <c r="X720" s="364"/>
      <c r="Y720" s="365"/>
      <c r="Z720" s="368"/>
      <c r="AA720" s="655"/>
      <c r="AB720" s="365"/>
      <c r="AC720" s="366"/>
      <c r="AD720" s="364"/>
      <c r="AE720" s="365"/>
      <c r="AF720" s="368"/>
      <c r="AG720" s="655"/>
      <c r="AH720" s="365"/>
      <c r="AI720" s="366"/>
      <c r="AJ720" s="364"/>
      <c r="AK720" s="365"/>
      <c r="AL720" s="368"/>
      <c r="AM720" s="655"/>
      <c r="AN720" s="365"/>
      <c r="AO720" s="366"/>
      <c r="AP720" s="369"/>
      <c r="AQ720" s="506"/>
      <c r="AR720" s="372"/>
      <c r="AS720" s="653"/>
      <c r="AT720" s="353"/>
      <c r="AU720" s="382" t="s">
        <v>2869</v>
      </c>
      <c r="AV720" s="657" t="s">
        <v>2869</v>
      </c>
      <c r="AW720" s="382" t="s">
        <v>2869</v>
      </c>
      <c r="AX720" s="658" t="s">
        <v>2869</v>
      </c>
      <c r="AY720" s="359"/>
    </row>
    <row r="721">
      <c r="A721" s="554"/>
      <c r="B721" s="480" t="s">
        <v>2869</v>
      </c>
      <c r="C721" s="433"/>
      <c r="D721" s="434"/>
      <c r="E721" s="384" t="s">
        <v>2869</v>
      </c>
      <c r="F721" s="367"/>
      <c r="G721" s="365"/>
      <c r="H721" s="368"/>
      <c r="I721" s="655"/>
      <c r="J721" s="365"/>
      <c r="K721" s="366"/>
      <c r="L721" s="367"/>
      <c r="M721" s="365"/>
      <c r="N721" s="368"/>
      <c r="O721" s="655"/>
      <c r="P721" s="365"/>
      <c r="Q721" s="366"/>
      <c r="R721" s="367"/>
      <c r="S721" s="365"/>
      <c r="T721" s="368"/>
      <c r="U721" s="655"/>
      <c r="V721" s="365"/>
      <c r="W721" s="366"/>
      <c r="X721" s="364"/>
      <c r="Y721" s="365"/>
      <c r="Z721" s="368"/>
      <c r="AA721" s="655"/>
      <c r="AB721" s="365"/>
      <c r="AC721" s="366"/>
      <c r="AD721" s="364"/>
      <c r="AE721" s="365"/>
      <c r="AF721" s="368"/>
      <c r="AG721" s="655"/>
      <c r="AH721" s="365"/>
      <c r="AI721" s="366"/>
      <c r="AJ721" s="364"/>
      <c r="AK721" s="365"/>
      <c r="AL721" s="368"/>
      <c r="AM721" s="655"/>
      <c r="AN721" s="365"/>
      <c r="AO721" s="366"/>
      <c r="AP721" s="369"/>
      <c r="AQ721" s="506"/>
      <c r="AR721" s="380"/>
      <c r="AS721" s="653"/>
      <c r="AT721" s="353"/>
      <c r="AU721" s="382" t="s">
        <v>2869</v>
      </c>
      <c r="AV721" s="657" t="s">
        <v>2869</v>
      </c>
      <c r="AW721" s="382" t="s">
        <v>2869</v>
      </c>
      <c r="AX721" s="658" t="s">
        <v>2869</v>
      </c>
      <c r="AY721" s="393"/>
    </row>
    <row r="722">
      <c r="A722" s="554"/>
      <c r="B722" s="480" t="s">
        <v>2869</v>
      </c>
      <c r="C722" s="433"/>
      <c r="D722" s="434"/>
      <c r="E722" s="384" t="s">
        <v>2869</v>
      </c>
      <c r="F722" s="367"/>
      <c r="G722" s="365"/>
      <c r="H722" s="368"/>
      <c r="I722" s="655"/>
      <c r="J722" s="365"/>
      <c r="K722" s="366"/>
      <c r="L722" s="367"/>
      <c r="M722" s="365"/>
      <c r="N722" s="368"/>
      <c r="O722" s="655"/>
      <c r="P722" s="365"/>
      <c r="Q722" s="366"/>
      <c r="R722" s="367"/>
      <c r="S722" s="365"/>
      <c r="T722" s="368"/>
      <c r="U722" s="655"/>
      <c r="V722" s="365"/>
      <c r="W722" s="366"/>
      <c r="X722" s="364"/>
      <c r="Y722" s="365"/>
      <c r="Z722" s="368"/>
      <c r="AA722" s="655"/>
      <c r="AB722" s="365"/>
      <c r="AC722" s="366"/>
      <c r="AD722" s="364"/>
      <c r="AE722" s="365"/>
      <c r="AF722" s="368"/>
      <c r="AG722" s="655"/>
      <c r="AH722" s="365"/>
      <c r="AI722" s="366"/>
      <c r="AJ722" s="364"/>
      <c r="AK722" s="365"/>
      <c r="AL722" s="368"/>
      <c r="AM722" s="655"/>
      <c r="AN722" s="365"/>
      <c r="AO722" s="366"/>
      <c r="AP722" s="369"/>
      <c r="AQ722" s="506"/>
      <c r="AR722" s="380"/>
      <c r="AS722" s="653"/>
      <c r="AT722" s="353"/>
      <c r="AU722" s="382" t="s">
        <v>2869</v>
      </c>
      <c r="AV722" s="657" t="s">
        <v>2869</v>
      </c>
      <c r="AW722" s="382" t="s">
        <v>2869</v>
      </c>
      <c r="AX722" s="658" t="s">
        <v>2869</v>
      </c>
      <c r="AY722" s="393"/>
    </row>
    <row r="723">
      <c r="A723" s="554"/>
      <c r="B723" s="480" t="s">
        <v>2869</v>
      </c>
      <c r="C723" s="433"/>
      <c r="D723" s="434"/>
      <c r="E723" s="384" t="s">
        <v>2869</v>
      </c>
      <c r="F723" s="367"/>
      <c r="G723" s="365"/>
      <c r="H723" s="368"/>
      <c r="I723" s="655"/>
      <c r="J723" s="365"/>
      <c r="K723" s="366"/>
      <c r="L723" s="367"/>
      <c r="M723" s="365"/>
      <c r="N723" s="368"/>
      <c r="O723" s="655"/>
      <c r="P723" s="365"/>
      <c r="Q723" s="366"/>
      <c r="R723" s="367"/>
      <c r="S723" s="365"/>
      <c r="T723" s="368"/>
      <c r="U723" s="655"/>
      <c r="V723" s="365"/>
      <c r="W723" s="366"/>
      <c r="X723" s="364"/>
      <c r="Y723" s="365"/>
      <c r="Z723" s="368"/>
      <c r="AA723" s="655"/>
      <c r="AB723" s="365"/>
      <c r="AC723" s="366"/>
      <c r="AD723" s="364"/>
      <c r="AE723" s="365"/>
      <c r="AF723" s="368"/>
      <c r="AG723" s="655"/>
      <c r="AH723" s="365"/>
      <c r="AI723" s="366"/>
      <c r="AJ723" s="364"/>
      <c r="AK723" s="365"/>
      <c r="AL723" s="368"/>
      <c r="AM723" s="655"/>
      <c r="AN723" s="365"/>
      <c r="AO723" s="366"/>
      <c r="AP723" s="369"/>
      <c r="AQ723" s="506"/>
      <c r="AR723" s="380"/>
      <c r="AS723" s="653"/>
      <c r="AT723" s="353"/>
      <c r="AU723" s="382" t="s">
        <v>2869</v>
      </c>
      <c r="AV723" s="657" t="s">
        <v>2869</v>
      </c>
      <c r="AW723" s="382" t="s">
        <v>2869</v>
      </c>
      <c r="AX723" s="658" t="s">
        <v>2869</v>
      </c>
      <c r="AY723" s="393"/>
    </row>
    <row r="724">
      <c r="A724" s="554"/>
      <c r="B724" s="480" t="s">
        <v>2869</v>
      </c>
      <c r="C724" s="433"/>
      <c r="D724" s="434"/>
      <c r="E724" s="384" t="s">
        <v>2869</v>
      </c>
      <c r="F724" s="367"/>
      <c r="G724" s="365"/>
      <c r="H724" s="368"/>
      <c r="I724" s="655"/>
      <c r="J724" s="365"/>
      <c r="K724" s="366"/>
      <c r="L724" s="367"/>
      <c r="M724" s="365"/>
      <c r="N724" s="368"/>
      <c r="O724" s="655"/>
      <c r="P724" s="365"/>
      <c r="Q724" s="366"/>
      <c r="R724" s="367"/>
      <c r="S724" s="365"/>
      <c r="T724" s="368"/>
      <c r="U724" s="655"/>
      <c r="V724" s="365"/>
      <c r="W724" s="366"/>
      <c r="X724" s="364"/>
      <c r="Y724" s="365"/>
      <c r="Z724" s="368"/>
      <c r="AA724" s="655"/>
      <c r="AB724" s="365"/>
      <c r="AC724" s="366"/>
      <c r="AD724" s="364"/>
      <c r="AE724" s="365"/>
      <c r="AF724" s="368"/>
      <c r="AG724" s="655"/>
      <c r="AH724" s="365"/>
      <c r="AI724" s="366"/>
      <c r="AJ724" s="364"/>
      <c r="AK724" s="365"/>
      <c r="AL724" s="368"/>
      <c r="AM724" s="655"/>
      <c r="AN724" s="365"/>
      <c r="AO724" s="366"/>
      <c r="AP724" s="369"/>
      <c r="AQ724" s="506"/>
      <c r="AR724" s="380"/>
      <c r="AS724" s="653"/>
      <c r="AT724" s="353"/>
      <c r="AU724" s="382" t="s">
        <v>2869</v>
      </c>
      <c r="AV724" s="657" t="s">
        <v>2869</v>
      </c>
      <c r="AW724" s="382" t="s">
        <v>2869</v>
      </c>
      <c r="AX724" s="658" t="s">
        <v>2869</v>
      </c>
      <c r="AY724" s="393"/>
    </row>
    <row r="725">
      <c r="A725" s="554"/>
      <c r="B725" s="480" t="s">
        <v>2869</v>
      </c>
      <c r="C725" s="433"/>
      <c r="D725" s="434"/>
      <c r="E725" s="384" t="s">
        <v>2869</v>
      </c>
      <c r="F725" s="367"/>
      <c r="G725" s="365"/>
      <c r="H725" s="368"/>
      <c r="I725" s="655"/>
      <c r="J725" s="365"/>
      <c r="K725" s="366"/>
      <c r="L725" s="367"/>
      <c r="M725" s="365"/>
      <c r="N725" s="368"/>
      <c r="O725" s="655"/>
      <c r="P725" s="365"/>
      <c r="Q725" s="366"/>
      <c r="R725" s="367"/>
      <c r="S725" s="365"/>
      <c r="T725" s="368"/>
      <c r="U725" s="655"/>
      <c r="V725" s="365"/>
      <c r="W725" s="366"/>
      <c r="X725" s="364"/>
      <c r="Y725" s="365"/>
      <c r="Z725" s="368"/>
      <c r="AA725" s="655"/>
      <c r="AB725" s="365"/>
      <c r="AC725" s="366"/>
      <c r="AD725" s="364"/>
      <c r="AE725" s="365"/>
      <c r="AF725" s="368"/>
      <c r="AG725" s="655"/>
      <c r="AH725" s="365"/>
      <c r="AI725" s="366"/>
      <c r="AJ725" s="364"/>
      <c r="AK725" s="365"/>
      <c r="AL725" s="368"/>
      <c r="AM725" s="655"/>
      <c r="AN725" s="365"/>
      <c r="AO725" s="366"/>
      <c r="AP725" s="369"/>
      <c r="AQ725" s="506"/>
      <c r="AR725" s="380"/>
      <c r="AS725" s="653"/>
      <c r="AT725" s="353"/>
      <c r="AU725" s="382" t="s">
        <v>2869</v>
      </c>
      <c r="AV725" s="657" t="s">
        <v>2869</v>
      </c>
      <c r="AW725" s="382" t="s">
        <v>2869</v>
      </c>
      <c r="AX725" s="658" t="s">
        <v>2869</v>
      </c>
      <c r="AY725" s="393"/>
    </row>
    <row r="726">
      <c r="A726" s="554"/>
      <c r="B726" s="480" t="s">
        <v>2869</v>
      </c>
      <c r="C726" s="433"/>
      <c r="D726" s="434"/>
      <c r="E726" s="384" t="s">
        <v>2869</v>
      </c>
      <c r="F726" s="367"/>
      <c r="G726" s="365"/>
      <c r="H726" s="368"/>
      <c r="I726" s="655"/>
      <c r="J726" s="365"/>
      <c r="K726" s="366"/>
      <c r="L726" s="367"/>
      <c r="M726" s="365"/>
      <c r="N726" s="368"/>
      <c r="O726" s="655"/>
      <c r="P726" s="365"/>
      <c r="Q726" s="366"/>
      <c r="R726" s="367"/>
      <c r="S726" s="365"/>
      <c r="T726" s="368"/>
      <c r="U726" s="655"/>
      <c r="V726" s="365"/>
      <c r="W726" s="366"/>
      <c r="X726" s="364"/>
      <c r="Y726" s="365"/>
      <c r="Z726" s="368"/>
      <c r="AA726" s="655"/>
      <c r="AB726" s="365"/>
      <c r="AC726" s="366"/>
      <c r="AD726" s="364"/>
      <c r="AE726" s="365"/>
      <c r="AF726" s="368"/>
      <c r="AG726" s="655"/>
      <c r="AH726" s="365"/>
      <c r="AI726" s="366"/>
      <c r="AJ726" s="364"/>
      <c r="AK726" s="365"/>
      <c r="AL726" s="368"/>
      <c r="AM726" s="655"/>
      <c r="AN726" s="365"/>
      <c r="AO726" s="366"/>
      <c r="AP726" s="369"/>
      <c r="AQ726" s="506"/>
      <c r="AR726" s="380"/>
      <c r="AS726" s="653"/>
      <c r="AT726" s="353"/>
      <c r="AU726" s="382" t="s">
        <v>2869</v>
      </c>
      <c r="AV726" s="657" t="s">
        <v>2869</v>
      </c>
      <c r="AW726" s="382" t="s">
        <v>2869</v>
      </c>
      <c r="AX726" s="658" t="s">
        <v>2869</v>
      </c>
      <c r="AY726" s="393"/>
    </row>
    <row r="727">
      <c r="A727" s="554"/>
      <c r="B727" s="480" t="s">
        <v>2869</v>
      </c>
      <c r="C727" s="433"/>
      <c r="D727" s="434"/>
      <c r="E727" s="384" t="s">
        <v>2869</v>
      </c>
      <c r="F727" s="367"/>
      <c r="G727" s="365"/>
      <c r="H727" s="368"/>
      <c r="I727" s="655"/>
      <c r="J727" s="365"/>
      <c r="K727" s="366"/>
      <c r="L727" s="367"/>
      <c r="M727" s="365"/>
      <c r="N727" s="368"/>
      <c r="O727" s="655"/>
      <c r="P727" s="365"/>
      <c r="Q727" s="366"/>
      <c r="R727" s="367"/>
      <c r="S727" s="365"/>
      <c r="T727" s="368"/>
      <c r="U727" s="655"/>
      <c r="V727" s="365"/>
      <c r="W727" s="366"/>
      <c r="X727" s="364"/>
      <c r="Y727" s="365"/>
      <c r="Z727" s="368"/>
      <c r="AA727" s="655"/>
      <c r="AB727" s="365"/>
      <c r="AC727" s="366"/>
      <c r="AD727" s="364"/>
      <c r="AE727" s="365"/>
      <c r="AF727" s="368"/>
      <c r="AG727" s="655"/>
      <c r="AH727" s="365"/>
      <c r="AI727" s="366"/>
      <c r="AJ727" s="364"/>
      <c r="AK727" s="365"/>
      <c r="AL727" s="368"/>
      <c r="AM727" s="655"/>
      <c r="AN727" s="365"/>
      <c r="AO727" s="366"/>
      <c r="AP727" s="369"/>
      <c r="AQ727" s="506"/>
      <c r="AR727" s="380"/>
      <c r="AS727" s="653"/>
      <c r="AT727" s="353"/>
      <c r="AU727" s="382" t="s">
        <v>2869</v>
      </c>
      <c r="AV727" s="657" t="s">
        <v>2869</v>
      </c>
      <c r="AW727" s="382" t="s">
        <v>2869</v>
      </c>
      <c r="AX727" s="658" t="s">
        <v>2869</v>
      </c>
      <c r="AY727" s="393"/>
    </row>
    <row r="728">
      <c r="A728" s="554"/>
      <c r="B728" s="480" t="s">
        <v>2869</v>
      </c>
      <c r="C728" s="433"/>
      <c r="D728" s="434"/>
      <c r="E728" s="384" t="s">
        <v>2869</v>
      </c>
      <c r="F728" s="367"/>
      <c r="G728" s="365"/>
      <c r="H728" s="368"/>
      <c r="I728" s="655"/>
      <c r="J728" s="365"/>
      <c r="K728" s="366"/>
      <c r="L728" s="367"/>
      <c r="M728" s="365"/>
      <c r="N728" s="368"/>
      <c r="O728" s="655"/>
      <c r="P728" s="365"/>
      <c r="Q728" s="366"/>
      <c r="R728" s="367"/>
      <c r="S728" s="365"/>
      <c r="T728" s="368"/>
      <c r="U728" s="655"/>
      <c r="V728" s="365"/>
      <c r="W728" s="366"/>
      <c r="X728" s="364"/>
      <c r="Y728" s="365"/>
      <c r="Z728" s="368"/>
      <c r="AA728" s="655"/>
      <c r="AB728" s="365"/>
      <c r="AC728" s="366"/>
      <c r="AD728" s="364"/>
      <c r="AE728" s="365"/>
      <c r="AF728" s="368"/>
      <c r="AG728" s="655"/>
      <c r="AH728" s="365"/>
      <c r="AI728" s="366"/>
      <c r="AJ728" s="364"/>
      <c r="AK728" s="365"/>
      <c r="AL728" s="368"/>
      <c r="AM728" s="655"/>
      <c r="AN728" s="365"/>
      <c r="AO728" s="366"/>
      <c r="AP728" s="369"/>
      <c r="AQ728" s="506"/>
      <c r="AR728" s="380"/>
      <c r="AS728" s="653"/>
      <c r="AT728" s="353"/>
      <c r="AU728" s="382" t="s">
        <v>2869</v>
      </c>
      <c r="AV728" s="657" t="s">
        <v>2869</v>
      </c>
      <c r="AW728" s="382" t="s">
        <v>2869</v>
      </c>
      <c r="AX728" s="658" t="s">
        <v>2869</v>
      </c>
      <c r="AY728" s="393"/>
    </row>
    <row r="729">
      <c r="A729" s="554"/>
      <c r="B729" s="480" t="s">
        <v>2869</v>
      </c>
      <c r="C729" s="433"/>
      <c r="D729" s="434"/>
      <c r="E729" s="384" t="s">
        <v>2869</v>
      </c>
      <c r="F729" s="367"/>
      <c r="G729" s="365"/>
      <c r="H729" s="368"/>
      <c r="I729" s="655"/>
      <c r="J729" s="365"/>
      <c r="K729" s="366"/>
      <c r="L729" s="367"/>
      <c r="M729" s="365"/>
      <c r="N729" s="368"/>
      <c r="O729" s="655"/>
      <c r="P729" s="365"/>
      <c r="Q729" s="366"/>
      <c r="R729" s="367"/>
      <c r="S729" s="365"/>
      <c r="T729" s="368"/>
      <c r="U729" s="655"/>
      <c r="V729" s="365"/>
      <c r="W729" s="366"/>
      <c r="X729" s="364"/>
      <c r="Y729" s="365"/>
      <c r="Z729" s="368"/>
      <c r="AA729" s="655"/>
      <c r="AB729" s="365"/>
      <c r="AC729" s="366"/>
      <c r="AD729" s="364"/>
      <c r="AE729" s="365"/>
      <c r="AF729" s="368"/>
      <c r="AG729" s="655"/>
      <c r="AH729" s="365"/>
      <c r="AI729" s="366"/>
      <c r="AJ729" s="364"/>
      <c r="AK729" s="365"/>
      <c r="AL729" s="368"/>
      <c r="AM729" s="655"/>
      <c r="AN729" s="365"/>
      <c r="AO729" s="366"/>
      <c r="AP729" s="369"/>
      <c r="AQ729" s="506"/>
      <c r="AR729" s="380"/>
      <c r="AS729" s="653"/>
      <c r="AT729" s="353"/>
      <c r="AU729" s="382" t="s">
        <v>2869</v>
      </c>
      <c r="AV729" s="657" t="s">
        <v>2869</v>
      </c>
      <c r="AW729" s="382" t="s">
        <v>2869</v>
      </c>
      <c r="AX729" s="658" t="s">
        <v>2869</v>
      </c>
      <c r="AY729" s="393"/>
    </row>
    <row r="730">
      <c r="A730" s="554"/>
      <c r="B730" s="480" t="s">
        <v>2869</v>
      </c>
      <c r="C730" s="433"/>
      <c r="D730" s="434"/>
      <c r="E730" s="384" t="s">
        <v>2869</v>
      </c>
      <c r="F730" s="367"/>
      <c r="G730" s="365"/>
      <c r="H730" s="368"/>
      <c r="I730" s="655"/>
      <c r="J730" s="365"/>
      <c r="K730" s="366"/>
      <c r="L730" s="367"/>
      <c r="M730" s="365"/>
      <c r="N730" s="368"/>
      <c r="O730" s="655"/>
      <c r="P730" s="365"/>
      <c r="Q730" s="366"/>
      <c r="R730" s="367"/>
      <c r="S730" s="365"/>
      <c r="T730" s="368"/>
      <c r="U730" s="655"/>
      <c r="V730" s="365"/>
      <c r="W730" s="366"/>
      <c r="X730" s="364"/>
      <c r="Y730" s="365"/>
      <c r="Z730" s="368"/>
      <c r="AA730" s="655"/>
      <c r="AB730" s="365"/>
      <c r="AC730" s="366"/>
      <c r="AD730" s="364"/>
      <c r="AE730" s="365"/>
      <c r="AF730" s="368"/>
      <c r="AG730" s="655"/>
      <c r="AH730" s="365"/>
      <c r="AI730" s="366"/>
      <c r="AJ730" s="364"/>
      <c r="AK730" s="365"/>
      <c r="AL730" s="368"/>
      <c r="AM730" s="655"/>
      <c r="AN730" s="365"/>
      <c r="AO730" s="366"/>
      <c r="AP730" s="369"/>
      <c r="AQ730" s="506"/>
      <c r="AR730" s="380"/>
      <c r="AS730" s="653"/>
      <c r="AT730" s="353"/>
      <c r="AU730" s="382" t="s">
        <v>2869</v>
      </c>
      <c r="AV730" s="657" t="s">
        <v>2869</v>
      </c>
      <c r="AW730" s="382" t="s">
        <v>2869</v>
      </c>
      <c r="AX730" s="658" t="s">
        <v>2869</v>
      </c>
      <c r="AY730" s="393"/>
    </row>
    <row r="731">
      <c r="A731" s="554"/>
      <c r="B731" s="480" t="s">
        <v>2869</v>
      </c>
      <c r="C731" s="433"/>
      <c r="D731" s="434"/>
      <c r="E731" s="384" t="s">
        <v>2869</v>
      </c>
      <c r="F731" s="367"/>
      <c r="G731" s="365"/>
      <c r="H731" s="368"/>
      <c r="I731" s="655"/>
      <c r="J731" s="365"/>
      <c r="K731" s="366"/>
      <c r="L731" s="367"/>
      <c r="M731" s="365"/>
      <c r="N731" s="368"/>
      <c r="O731" s="655"/>
      <c r="P731" s="365"/>
      <c r="Q731" s="366"/>
      <c r="R731" s="367"/>
      <c r="S731" s="365"/>
      <c r="T731" s="368"/>
      <c r="U731" s="655"/>
      <c r="V731" s="365"/>
      <c r="W731" s="366"/>
      <c r="X731" s="364"/>
      <c r="Y731" s="365"/>
      <c r="Z731" s="368"/>
      <c r="AA731" s="655"/>
      <c r="AB731" s="365"/>
      <c r="AC731" s="366"/>
      <c r="AD731" s="364"/>
      <c r="AE731" s="365"/>
      <c r="AF731" s="368"/>
      <c r="AG731" s="655"/>
      <c r="AH731" s="365"/>
      <c r="AI731" s="366"/>
      <c r="AJ731" s="364"/>
      <c r="AK731" s="365"/>
      <c r="AL731" s="368"/>
      <c r="AM731" s="655"/>
      <c r="AN731" s="365"/>
      <c r="AO731" s="366"/>
      <c r="AP731" s="369"/>
      <c r="AQ731" s="506"/>
      <c r="AR731" s="380"/>
      <c r="AS731" s="653"/>
      <c r="AT731" s="353"/>
      <c r="AU731" s="382" t="s">
        <v>2869</v>
      </c>
      <c r="AV731" s="657" t="s">
        <v>2869</v>
      </c>
      <c r="AW731" s="382" t="s">
        <v>2869</v>
      </c>
      <c r="AX731" s="658" t="s">
        <v>2869</v>
      </c>
      <c r="AY731" s="393"/>
    </row>
    <row r="732">
      <c r="A732" s="554"/>
      <c r="B732" s="480" t="s">
        <v>2869</v>
      </c>
      <c r="C732" s="433"/>
      <c r="D732" s="434"/>
      <c r="E732" s="384" t="s">
        <v>2869</v>
      </c>
      <c r="F732" s="367"/>
      <c r="G732" s="365"/>
      <c r="H732" s="368"/>
      <c r="I732" s="655"/>
      <c r="J732" s="365"/>
      <c r="K732" s="366"/>
      <c r="L732" s="367"/>
      <c r="M732" s="365"/>
      <c r="N732" s="368"/>
      <c r="O732" s="655"/>
      <c r="P732" s="365"/>
      <c r="Q732" s="366"/>
      <c r="R732" s="367"/>
      <c r="S732" s="365"/>
      <c r="T732" s="368"/>
      <c r="U732" s="655"/>
      <c r="V732" s="365"/>
      <c r="W732" s="366"/>
      <c r="X732" s="364"/>
      <c r="Y732" s="365"/>
      <c r="Z732" s="368"/>
      <c r="AA732" s="655"/>
      <c r="AB732" s="365"/>
      <c r="AC732" s="366"/>
      <c r="AD732" s="364"/>
      <c r="AE732" s="365"/>
      <c r="AF732" s="368"/>
      <c r="AG732" s="655"/>
      <c r="AH732" s="365"/>
      <c r="AI732" s="366"/>
      <c r="AJ732" s="364"/>
      <c r="AK732" s="365"/>
      <c r="AL732" s="368"/>
      <c r="AM732" s="655"/>
      <c r="AN732" s="365"/>
      <c r="AO732" s="366"/>
      <c r="AP732" s="369"/>
      <c r="AQ732" s="506"/>
      <c r="AR732" s="380"/>
      <c r="AS732" s="653"/>
      <c r="AT732" s="353"/>
      <c r="AU732" s="382" t="s">
        <v>2869</v>
      </c>
      <c r="AV732" s="657" t="s">
        <v>2869</v>
      </c>
      <c r="AW732" s="382" t="s">
        <v>2869</v>
      </c>
      <c r="AX732" s="658" t="s">
        <v>2869</v>
      </c>
      <c r="AY732" s="393"/>
    </row>
    <row r="733">
      <c r="A733" s="554"/>
      <c r="B733" s="480" t="s">
        <v>2869</v>
      </c>
      <c r="C733" s="433"/>
      <c r="D733" s="434"/>
      <c r="E733" s="384" t="s">
        <v>2869</v>
      </c>
      <c r="F733" s="367"/>
      <c r="G733" s="365"/>
      <c r="H733" s="368"/>
      <c r="I733" s="655"/>
      <c r="J733" s="365"/>
      <c r="K733" s="366"/>
      <c r="L733" s="367"/>
      <c r="M733" s="365"/>
      <c r="N733" s="368"/>
      <c r="O733" s="655"/>
      <c r="P733" s="365"/>
      <c r="Q733" s="366"/>
      <c r="R733" s="367"/>
      <c r="S733" s="365"/>
      <c r="T733" s="368"/>
      <c r="U733" s="655"/>
      <c r="V733" s="365"/>
      <c r="W733" s="366"/>
      <c r="X733" s="364"/>
      <c r="Y733" s="365"/>
      <c r="Z733" s="368"/>
      <c r="AA733" s="655"/>
      <c r="AB733" s="365"/>
      <c r="AC733" s="366"/>
      <c r="AD733" s="364"/>
      <c r="AE733" s="365"/>
      <c r="AF733" s="368"/>
      <c r="AG733" s="655"/>
      <c r="AH733" s="365"/>
      <c r="AI733" s="366"/>
      <c r="AJ733" s="364"/>
      <c r="AK733" s="365"/>
      <c r="AL733" s="368"/>
      <c r="AM733" s="655"/>
      <c r="AN733" s="365"/>
      <c r="AO733" s="366"/>
      <c r="AP733" s="369"/>
      <c r="AQ733" s="506"/>
      <c r="AR733" s="380"/>
      <c r="AS733" s="653"/>
      <c r="AT733" s="353"/>
      <c r="AU733" s="382" t="s">
        <v>2869</v>
      </c>
      <c r="AV733" s="657" t="s">
        <v>2869</v>
      </c>
      <c r="AW733" s="382" t="s">
        <v>2869</v>
      </c>
      <c r="AX733" s="658" t="s">
        <v>2869</v>
      </c>
      <c r="AY733" s="393"/>
    </row>
    <row r="734">
      <c r="A734" s="554"/>
      <c r="B734" s="480" t="s">
        <v>2869</v>
      </c>
      <c r="C734" s="433"/>
      <c r="D734" s="434"/>
      <c r="E734" s="384" t="s">
        <v>2869</v>
      </c>
      <c r="F734" s="367"/>
      <c r="G734" s="365"/>
      <c r="H734" s="368"/>
      <c r="I734" s="655"/>
      <c r="J734" s="365"/>
      <c r="K734" s="366"/>
      <c r="L734" s="367"/>
      <c r="M734" s="365"/>
      <c r="N734" s="368"/>
      <c r="O734" s="655"/>
      <c r="P734" s="365"/>
      <c r="Q734" s="366"/>
      <c r="R734" s="367"/>
      <c r="S734" s="365"/>
      <c r="T734" s="368"/>
      <c r="U734" s="655"/>
      <c r="V734" s="365"/>
      <c r="W734" s="366"/>
      <c r="X734" s="364"/>
      <c r="Y734" s="365"/>
      <c r="Z734" s="368"/>
      <c r="AA734" s="655"/>
      <c r="AB734" s="365"/>
      <c r="AC734" s="366"/>
      <c r="AD734" s="364"/>
      <c r="AE734" s="365"/>
      <c r="AF734" s="368"/>
      <c r="AG734" s="655"/>
      <c r="AH734" s="365"/>
      <c r="AI734" s="366"/>
      <c r="AJ734" s="364"/>
      <c r="AK734" s="365"/>
      <c r="AL734" s="368"/>
      <c r="AM734" s="655"/>
      <c r="AN734" s="365"/>
      <c r="AO734" s="366"/>
      <c r="AP734" s="369"/>
      <c r="AQ734" s="506"/>
      <c r="AR734" s="380"/>
      <c r="AS734" s="653"/>
      <c r="AT734" s="353"/>
      <c r="AU734" s="382" t="s">
        <v>2869</v>
      </c>
      <c r="AV734" s="657" t="s">
        <v>2869</v>
      </c>
      <c r="AW734" s="382" t="s">
        <v>2869</v>
      </c>
      <c r="AX734" s="658" t="s">
        <v>2869</v>
      </c>
      <c r="AY734" s="393"/>
    </row>
    <row r="735">
      <c r="A735" s="554"/>
      <c r="B735" s="480" t="s">
        <v>2869</v>
      </c>
      <c r="C735" s="433"/>
      <c r="D735" s="434"/>
      <c r="E735" s="384" t="s">
        <v>2869</v>
      </c>
      <c r="F735" s="367"/>
      <c r="G735" s="365"/>
      <c r="H735" s="368"/>
      <c r="I735" s="655"/>
      <c r="J735" s="365"/>
      <c r="K735" s="366"/>
      <c r="L735" s="367"/>
      <c r="M735" s="365"/>
      <c r="N735" s="368"/>
      <c r="O735" s="655"/>
      <c r="P735" s="365"/>
      <c r="Q735" s="366"/>
      <c r="R735" s="367"/>
      <c r="S735" s="365"/>
      <c r="T735" s="368"/>
      <c r="U735" s="655"/>
      <c r="V735" s="365"/>
      <c r="W735" s="366"/>
      <c r="X735" s="364"/>
      <c r="Y735" s="365"/>
      <c r="Z735" s="368"/>
      <c r="AA735" s="655"/>
      <c r="AB735" s="365"/>
      <c r="AC735" s="366"/>
      <c r="AD735" s="364"/>
      <c r="AE735" s="365"/>
      <c r="AF735" s="368"/>
      <c r="AG735" s="655"/>
      <c r="AH735" s="365"/>
      <c r="AI735" s="366"/>
      <c r="AJ735" s="364"/>
      <c r="AK735" s="365"/>
      <c r="AL735" s="368"/>
      <c r="AM735" s="655"/>
      <c r="AN735" s="365"/>
      <c r="AO735" s="366"/>
      <c r="AP735" s="369"/>
      <c r="AQ735" s="506"/>
      <c r="AR735" s="380"/>
      <c r="AS735" s="653"/>
      <c r="AT735" s="353"/>
      <c r="AU735" s="382" t="s">
        <v>2869</v>
      </c>
      <c r="AV735" s="657" t="s">
        <v>2869</v>
      </c>
      <c r="AW735" s="382" t="s">
        <v>2869</v>
      </c>
      <c r="AX735" s="658" t="s">
        <v>2869</v>
      </c>
      <c r="AY735" s="393"/>
    </row>
    <row r="736">
      <c r="A736" s="554"/>
      <c r="B736" s="480" t="s">
        <v>2869</v>
      </c>
      <c r="C736" s="433"/>
      <c r="D736" s="434"/>
      <c r="E736" s="384" t="s">
        <v>2869</v>
      </c>
      <c r="F736" s="367"/>
      <c r="G736" s="365"/>
      <c r="H736" s="368"/>
      <c r="I736" s="655"/>
      <c r="J736" s="365"/>
      <c r="K736" s="366"/>
      <c r="L736" s="367"/>
      <c r="M736" s="365"/>
      <c r="N736" s="368"/>
      <c r="O736" s="655"/>
      <c r="P736" s="365"/>
      <c r="Q736" s="366"/>
      <c r="R736" s="367"/>
      <c r="S736" s="365"/>
      <c r="T736" s="368"/>
      <c r="U736" s="655"/>
      <c r="V736" s="365"/>
      <c r="W736" s="366"/>
      <c r="X736" s="364"/>
      <c r="Y736" s="365"/>
      <c r="Z736" s="368"/>
      <c r="AA736" s="655"/>
      <c r="AB736" s="365"/>
      <c r="AC736" s="366"/>
      <c r="AD736" s="364"/>
      <c r="AE736" s="365"/>
      <c r="AF736" s="368"/>
      <c r="AG736" s="655"/>
      <c r="AH736" s="365"/>
      <c r="AI736" s="366"/>
      <c r="AJ736" s="364"/>
      <c r="AK736" s="365"/>
      <c r="AL736" s="368"/>
      <c r="AM736" s="655"/>
      <c r="AN736" s="365"/>
      <c r="AO736" s="366"/>
      <c r="AP736" s="369"/>
      <c r="AQ736" s="506"/>
      <c r="AR736" s="380"/>
      <c r="AS736" s="653"/>
      <c r="AT736" s="353"/>
      <c r="AU736" s="382" t="s">
        <v>2869</v>
      </c>
      <c r="AV736" s="657" t="s">
        <v>2869</v>
      </c>
      <c r="AW736" s="382" t="s">
        <v>2869</v>
      </c>
      <c r="AX736" s="658" t="s">
        <v>2869</v>
      </c>
      <c r="AY736" s="393"/>
    </row>
    <row r="737">
      <c r="A737" s="554"/>
      <c r="B737" s="480" t="s">
        <v>2869</v>
      </c>
      <c r="C737" s="433"/>
      <c r="D737" s="434"/>
      <c r="E737" s="384" t="s">
        <v>2869</v>
      </c>
      <c r="F737" s="367"/>
      <c r="G737" s="365"/>
      <c r="H737" s="368"/>
      <c r="I737" s="655"/>
      <c r="J737" s="365"/>
      <c r="K737" s="366"/>
      <c r="L737" s="367"/>
      <c r="M737" s="365"/>
      <c r="N737" s="368"/>
      <c r="O737" s="655"/>
      <c r="P737" s="365"/>
      <c r="Q737" s="366"/>
      <c r="R737" s="367"/>
      <c r="S737" s="365"/>
      <c r="T737" s="368"/>
      <c r="U737" s="655"/>
      <c r="V737" s="365"/>
      <c r="W737" s="366"/>
      <c r="X737" s="364"/>
      <c r="Y737" s="365"/>
      <c r="Z737" s="368"/>
      <c r="AA737" s="655"/>
      <c r="AB737" s="365"/>
      <c r="AC737" s="366"/>
      <c r="AD737" s="364"/>
      <c r="AE737" s="365"/>
      <c r="AF737" s="368"/>
      <c r="AG737" s="655"/>
      <c r="AH737" s="365"/>
      <c r="AI737" s="366"/>
      <c r="AJ737" s="364"/>
      <c r="AK737" s="365"/>
      <c r="AL737" s="368"/>
      <c r="AM737" s="655"/>
      <c r="AN737" s="365"/>
      <c r="AO737" s="366"/>
      <c r="AP737" s="369"/>
      <c r="AQ737" s="506"/>
      <c r="AR737" s="380"/>
      <c r="AS737" s="653"/>
      <c r="AT737" s="353"/>
      <c r="AU737" s="382" t="s">
        <v>2869</v>
      </c>
      <c r="AV737" s="657" t="s">
        <v>2869</v>
      </c>
      <c r="AW737" s="382" t="s">
        <v>2869</v>
      </c>
      <c r="AX737" s="658" t="s">
        <v>2869</v>
      </c>
      <c r="AY737" s="393"/>
    </row>
    <row r="738">
      <c r="A738" s="554"/>
      <c r="B738" s="480" t="s">
        <v>2869</v>
      </c>
      <c r="C738" s="433"/>
      <c r="D738" s="434"/>
      <c r="E738" s="384" t="s">
        <v>2869</v>
      </c>
      <c r="F738" s="367"/>
      <c r="G738" s="365"/>
      <c r="H738" s="368"/>
      <c r="I738" s="655"/>
      <c r="J738" s="365"/>
      <c r="K738" s="366"/>
      <c r="L738" s="367"/>
      <c r="M738" s="365"/>
      <c r="N738" s="368"/>
      <c r="O738" s="655"/>
      <c r="P738" s="365"/>
      <c r="Q738" s="366"/>
      <c r="R738" s="367"/>
      <c r="S738" s="365"/>
      <c r="T738" s="368"/>
      <c r="U738" s="655"/>
      <c r="V738" s="365"/>
      <c r="W738" s="366"/>
      <c r="X738" s="364"/>
      <c r="Y738" s="365"/>
      <c r="Z738" s="368"/>
      <c r="AA738" s="655"/>
      <c r="AB738" s="365"/>
      <c r="AC738" s="366"/>
      <c r="AD738" s="364"/>
      <c r="AE738" s="365"/>
      <c r="AF738" s="368"/>
      <c r="AG738" s="655"/>
      <c r="AH738" s="365"/>
      <c r="AI738" s="366"/>
      <c r="AJ738" s="364"/>
      <c r="AK738" s="365"/>
      <c r="AL738" s="368"/>
      <c r="AM738" s="655"/>
      <c r="AN738" s="365"/>
      <c r="AO738" s="366"/>
      <c r="AP738" s="369"/>
      <c r="AQ738" s="506"/>
      <c r="AR738" s="380"/>
      <c r="AS738" s="653"/>
      <c r="AT738" s="353"/>
      <c r="AU738" s="382" t="s">
        <v>2869</v>
      </c>
      <c r="AV738" s="657" t="s">
        <v>2869</v>
      </c>
      <c r="AW738" s="382" t="s">
        <v>2869</v>
      </c>
      <c r="AX738" s="658" t="s">
        <v>2869</v>
      </c>
      <c r="AY738" s="393"/>
    </row>
    <row r="739">
      <c r="A739" s="554"/>
      <c r="B739" s="480" t="s">
        <v>2869</v>
      </c>
      <c r="C739" s="433"/>
      <c r="D739" s="434"/>
      <c r="E739" s="384" t="s">
        <v>2869</v>
      </c>
      <c r="F739" s="367"/>
      <c r="G739" s="365"/>
      <c r="H739" s="368"/>
      <c r="I739" s="655"/>
      <c r="J739" s="365"/>
      <c r="K739" s="366"/>
      <c r="L739" s="367"/>
      <c r="M739" s="365"/>
      <c r="N739" s="368"/>
      <c r="O739" s="655"/>
      <c r="P739" s="365"/>
      <c r="Q739" s="366"/>
      <c r="R739" s="367"/>
      <c r="S739" s="365"/>
      <c r="T739" s="368"/>
      <c r="U739" s="655"/>
      <c r="V739" s="365"/>
      <c r="W739" s="366"/>
      <c r="X739" s="364"/>
      <c r="Y739" s="365"/>
      <c r="Z739" s="368"/>
      <c r="AA739" s="655"/>
      <c r="AB739" s="365"/>
      <c r="AC739" s="366"/>
      <c r="AD739" s="364"/>
      <c r="AE739" s="365"/>
      <c r="AF739" s="368"/>
      <c r="AG739" s="655"/>
      <c r="AH739" s="365"/>
      <c r="AI739" s="366"/>
      <c r="AJ739" s="364"/>
      <c r="AK739" s="365"/>
      <c r="AL739" s="368"/>
      <c r="AM739" s="655"/>
      <c r="AN739" s="365"/>
      <c r="AO739" s="366"/>
      <c r="AP739" s="369"/>
      <c r="AQ739" s="506"/>
      <c r="AR739" s="380"/>
      <c r="AS739" s="653"/>
      <c r="AT739" s="353"/>
      <c r="AU739" s="382" t="s">
        <v>2869</v>
      </c>
      <c r="AV739" s="657" t="s">
        <v>2869</v>
      </c>
      <c r="AW739" s="382" t="s">
        <v>2869</v>
      </c>
      <c r="AX739" s="658" t="s">
        <v>2869</v>
      </c>
      <c r="AY739" s="393"/>
    </row>
    <row r="740">
      <c r="A740" s="554"/>
      <c r="B740" s="480" t="s">
        <v>2869</v>
      </c>
      <c r="C740" s="433"/>
      <c r="D740" s="434"/>
      <c r="E740" s="384" t="s">
        <v>2869</v>
      </c>
      <c r="F740" s="367"/>
      <c r="G740" s="365"/>
      <c r="H740" s="368"/>
      <c r="I740" s="655"/>
      <c r="J740" s="365"/>
      <c r="K740" s="366"/>
      <c r="L740" s="367"/>
      <c r="M740" s="365"/>
      <c r="N740" s="368"/>
      <c r="O740" s="655"/>
      <c r="P740" s="365"/>
      <c r="Q740" s="366"/>
      <c r="R740" s="367"/>
      <c r="S740" s="365"/>
      <c r="T740" s="368"/>
      <c r="U740" s="655"/>
      <c r="V740" s="365"/>
      <c r="W740" s="366"/>
      <c r="X740" s="364"/>
      <c r="Y740" s="365"/>
      <c r="Z740" s="368"/>
      <c r="AA740" s="655"/>
      <c r="AB740" s="365"/>
      <c r="AC740" s="366"/>
      <c r="AD740" s="364"/>
      <c r="AE740" s="365"/>
      <c r="AF740" s="368"/>
      <c r="AG740" s="655"/>
      <c r="AH740" s="365"/>
      <c r="AI740" s="366"/>
      <c r="AJ740" s="364"/>
      <c r="AK740" s="365"/>
      <c r="AL740" s="368"/>
      <c r="AM740" s="655"/>
      <c r="AN740" s="365"/>
      <c r="AO740" s="366"/>
      <c r="AP740" s="369"/>
      <c r="AQ740" s="506"/>
      <c r="AR740" s="380"/>
      <c r="AS740" s="653"/>
      <c r="AT740" s="353"/>
      <c r="AU740" s="382" t="s">
        <v>2869</v>
      </c>
      <c r="AV740" s="657" t="s">
        <v>2869</v>
      </c>
      <c r="AW740" s="382" t="s">
        <v>2869</v>
      </c>
      <c r="AX740" s="658" t="s">
        <v>2869</v>
      </c>
      <c r="AY740" s="393"/>
    </row>
    <row r="741">
      <c r="A741" s="554"/>
      <c r="B741" s="480" t="s">
        <v>2869</v>
      </c>
      <c r="C741" s="433"/>
      <c r="D741" s="434"/>
      <c r="E741" s="384" t="s">
        <v>2869</v>
      </c>
      <c r="F741" s="367"/>
      <c r="G741" s="365"/>
      <c r="H741" s="368"/>
      <c r="I741" s="655"/>
      <c r="J741" s="365"/>
      <c r="K741" s="366"/>
      <c r="L741" s="367"/>
      <c r="M741" s="365"/>
      <c r="N741" s="368"/>
      <c r="O741" s="655"/>
      <c r="P741" s="365"/>
      <c r="Q741" s="366"/>
      <c r="R741" s="367"/>
      <c r="S741" s="365"/>
      <c r="T741" s="368"/>
      <c r="U741" s="655"/>
      <c r="V741" s="365"/>
      <c r="W741" s="366"/>
      <c r="X741" s="364"/>
      <c r="Y741" s="365"/>
      <c r="Z741" s="368"/>
      <c r="AA741" s="655"/>
      <c r="AB741" s="365"/>
      <c r="AC741" s="366"/>
      <c r="AD741" s="364"/>
      <c r="AE741" s="365"/>
      <c r="AF741" s="368"/>
      <c r="AG741" s="655"/>
      <c r="AH741" s="365"/>
      <c r="AI741" s="366"/>
      <c r="AJ741" s="364"/>
      <c r="AK741" s="365"/>
      <c r="AL741" s="368"/>
      <c r="AM741" s="655"/>
      <c r="AN741" s="365"/>
      <c r="AO741" s="366"/>
      <c r="AP741" s="369"/>
      <c r="AQ741" s="506"/>
      <c r="AR741" s="380"/>
      <c r="AS741" s="653"/>
      <c r="AT741" s="353"/>
      <c r="AU741" s="382" t="s">
        <v>2869</v>
      </c>
      <c r="AV741" s="657" t="s">
        <v>2869</v>
      </c>
      <c r="AW741" s="382" t="s">
        <v>2869</v>
      </c>
      <c r="AX741" s="658" t="s">
        <v>2869</v>
      </c>
      <c r="AY741" s="359"/>
    </row>
    <row r="742">
      <c r="A742" s="554"/>
      <c r="B742" s="480" t="s">
        <v>2869</v>
      </c>
      <c r="C742" s="433"/>
      <c r="D742" s="434"/>
      <c r="E742" s="384" t="s">
        <v>2869</v>
      </c>
      <c r="F742" s="367"/>
      <c r="G742" s="365"/>
      <c r="H742" s="368"/>
      <c r="I742" s="655"/>
      <c r="J742" s="365"/>
      <c r="K742" s="366"/>
      <c r="L742" s="367"/>
      <c r="M742" s="365"/>
      <c r="N742" s="368"/>
      <c r="O742" s="655"/>
      <c r="P742" s="365"/>
      <c r="Q742" s="366"/>
      <c r="R742" s="367"/>
      <c r="S742" s="365"/>
      <c r="T742" s="368"/>
      <c r="U742" s="655"/>
      <c r="V742" s="365"/>
      <c r="W742" s="366"/>
      <c r="X742" s="364"/>
      <c r="Y742" s="365"/>
      <c r="Z742" s="368"/>
      <c r="AA742" s="655"/>
      <c r="AB742" s="365"/>
      <c r="AC742" s="366"/>
      <c r="AD742" s="364"/>
      <c r="AE742" s="365"/>
      <c r="AF742" s="368"/>
      <c r="AG742" s="655"/>
      <c r="AH742" s="365"/>
      <c r="AI742" s="366"/>
      <c r="AJ742" s="364"/>
      <c r="AK742" s="365"/>
      <c r="AL742" s="368"/>
      <c r="AM742" s="655"/>
      <c r="AN742" s="365"/>
      <c r="AO742" s="366"/>
      <c r="AP742" s="369"/>
      <c r="AQ742" s="506"/>
      <c r="AR742" s="380"/>
      <c r="AS742" s="653"/>
      <c r="AT742" s="353"/>
      <c r="AU742" s="382" t="s">
        <v>2869</v>
      </c>
      <c r="AV742" s="657" t="s">
        <v>2869</v>
      </c>
      <c r="AW742" s="382" t="s">
        <v>2869</v>
      </c>
      <c r="AX742" s="658" t="s">
        <v>2869</v>
      </c>
      <c r="AY742" s="359"/>
    </row>
    <row r="743">
      <c r="A743" s="554"/>
      <c r="B743" s="480" t="s">
        <v>2869</v>
      </c>
      <c r="C743" s="433"/>
      <c r="D743" s="434"/>
      <c r="E743" s="384" t="s">
        <v>2869</v>
      </c>
      <c r="F743" s="367"/>
      <c r="G743" s="365"/>
      <c r="H743" s="368"/>
      <c r="I743" s="655"/>
      <c r="J743" s="365"/>
      <c r="K743" s="366"/>
      <c r="L743" s="367"/>
      <c r="M743" s="365"/>
      <c r="N743" s="368"/>
      <c r="O743" s="655"/>
      <c r="P743" s="365"/>
      <c r="Q743" s="366"/>
      <c r="R743" s="367"/>
      <c r="S743" s="365"/>
      <c r="T743" s="368"/>
      <c r="U743" s="655"/>
      <c r="V743" s="365"/>
      <c r="W743" s="366"/>
      <c r="X743" s="364"/>
      <c r="Y743" s="365"/>
      <c r="Z743" s="368"/>
      <c r="AA743" s="655"/>
      <c r="AB743" s="365"/>
      <c r="AC743" s="366"/>
      <c r="AD743" s="364"/>
      <c r="AE743" s="365"/>
      <c r="AF743" s="368"/>
      <c r="AG743" s="655"/>
      <c r="AH743" s="365"/>
      <c r="AI743" s="366"/>
      <c r="AJ743" s="364"/>
      <c r="AK743" s="365"/>
      <c r="AL743" s="368"/>
      <c r="AM743" s="655"/>
      <c r="AN743" s="365"/>
      <c r="AO743" s="366"/>
      <c r="AP743" s="369"/>
      <c r="AQ743" s="506"/>
      <c r="AR743" s="380"/>
      <c r="AS743" s="653"/>
      <c r="AT743" s="353"/>
      <c r="AU743" s="382" t="s">
        <v>2869</v>
      </c>
      <c r="AV743" s="657" t="s">
        <v>2869</v>
      </c>
      <c r="AW743" s="382" t="s">
        <v>2869</v>
      </c>
      <c r="AX743" s="658" t="s">
        <v>2869</v>
      </c>
      <c r="AY743" s="359"/>
    </row>
    <row r="744">
      <c r="A744" s="554"/>
      <c r="B744" s="480" t="s">
        <v>2869</v>
      </c>
      <c r="C744" s="433"/>
      <c r="D744" s="434"/>
      <c r="E744" s="384" t="s">
        <v>2869</v>
      </c>
      <c r="F744" s="367"/>
      <c r="G744" s="365"/>
      <c r="H744" s="368"/>
      <c r="I744" s="655"/>
      <c r="J744" s="365"/>
      <c r="K744" s="366"/>
      <c r="L744" s="367"/>
      <c r="M744" s="365"/>
      <c r="N744" s="368"/>
      <c r="O744" s="655"/>
      <c r="P744" s="365"/>
      <c r="Q744" s="366"/>
      <c r="R744" s="367"/>
      <c r="S744" s="365"/>
      <c r="T744" s="368"/>
      <c r="U744" s="655"/>
      <c r="V744" s="365"/>
      <c r="W744" s="366"/>
      <c r="X744" s="364"/>
      <c r="Y744" s="365"/>
      <c r="Z744" s="368"/>
      <c r="AA744" s="655"/>
      <c r="AB744" s="365"/>
      <c r="AC744" s="366"/>
      <c r="AD744" s="364"/>
      <c r="AE744" s="365"/>
      <c r="AF744" s="368"/>
      <c r="AG744" s="655"/>
      <c r="AH744" s="365"/>
      <c r="AI744" s="366"/>
      <c r="AJ744" s="364"/>
      <c r="AK744" s="365"/>
      <c r="AL744" s="368"/>
      <c r="AM744" s="655"/>
      <c r="AN744" s="365"/>
      <c r="AO744" s="366"/>
      <c r="AP744" s="369"/>
      <c r="AQ744" s="506"/>
      <c r="AR744" s="380"/>
      <c r="AS744" s="653"/>
      <c r="AT744" s="353"/>
      <c r="AU744" s="382" t="s">
        <v>2869</v>
      </c>
      <c r="AV744" s="657" t="s">
        <v>2869</v>
      </c>
      <c r="AW744" s="382" t="s">
        <v>2869</v>
      </c>
      <c r="AX744" s="658" t="s">
        <v>2869</v>
      </c>
      <c r="AY744" s="359"/>
    </row>
    <row r="745">
      <c r="A745" s="554"/>
      <c r="B745" s="480" t="s">
        <v>2869</v>
      </c>
      <c r="C745" s="433"/>
      <c r="D745" s="434"/>
      <c r="E745" s="384" t="s">
        <v>2869</v>
      </c>
      <c r="F745" s="367"/>
      <c r="G745" s="365"/>
      <c r="H745" s="368"/>
      <c r="I745" s="655"/>
      <c r="J745" s="365"/>
      <c r="K745" s="366"/>
      <c r="L745" s="367"/>
      <c r="M745" s="365"/>
      <c r="N745" s="368"/>
      <c r="O745" s="655"/>
      <c r="P745" s="365"/>
      <c r="Q745" s="366"/>
      <c r="R745" s="367"/>
      <c r="S745" s="365"/>
      <c r="T745" s="368"/>
      <c r="U745" s="655"/>
      <c r="V745" s="365"/>
      <c r="W745" s="366"/>
      <c r="X745" s="364"/>
      <c r="Y745" s="365"/>
      <c r="Z745" s="368"/>
      <c r="AA745" s="655"/>
      <c r="AB745" s="365"/>
      <c r="AC745" s="366"/>
      <c r="AD745" s="364"/>
      <c r="AE745" s="365"/>
      <c r="AF745" s="368"/>
      <c r="AG745" s="655"/>
      <c r="AH745" s="365"/>
      <c r="AI745" s="366"/>
      <c r="AJ745" s="364"/>
      <c r="AK745" s="365"/>
      <c r="AL745" s="368"/>
      <c r="AM745" s="655"/>
      <c r="AN745" s="365"/>
      <c r="AO745" s="366"/>
      <c r="AP745" s="369"/>
      <c r="AQ745" s="506"/>
      <c r="AR745" s="380"/>
      <c r="AS745" s="653"/>
      <c r="AT745" s="353"/>
      <c r="AU745" s="382" t="s">
        <v>2869</v>
      </c>
      <c r="AV745" s="657" t="s">
        <v>2869</v>
      </c>
      <c r="AW745" s="382" t="s">
        <v>2869</v>
      </c>
      <c r="AX745" s="658" t="s">
        <v>2869</v>
      </c>
      <c r="AY745" s="359"/>
    </row>
    <row r="746">
      <c r="A746" s="554"/>
      <c r="B746" s="480" t="s">
        <v>2869</v>
      </c>
      <c r="C746" s="433"/>
      <c r="D746" s="434"/>
      <c r="E746" s="384" t="s">
        <v>2869</v>
      </c>
      <c r="F746" s="367"/>
      <c r="G746" s="365"/>
      <c r="H746" s="368"/>
      <c r="I746" s="655"/>
      <c r="J746" s="365"/>
      <c r="K746" s="366"/>
      <c r="L746" s="367"/>
      <c r="M746" s="365"/>
      <c r="N746" s="368"/>
      <c r="O746" s="655"/>
      <c r="P746" s="365"/>
      <c r="Q746" s="366"/>
      <c r="R746" s="367"/>
      <c r="S746" s="365"/>
      <c r="T746" s="368"/>
      <c r="U746" s="655"/>
      <c r="V746" s="365"/>
      <c r="W746" s="366"/>
      <c r="X746" s="364"/>
      <c r="Y746" s="365"/>
      <c r="Z746" s="368"/>
      <c r="AA746" s="655"/>
      <c r="AB746" s="365"/>
      <c r="AC746" s="366"/>
      <c r="AD746" s="364"/>
      <c r="AE746" s="365"/>
      <c r="AF746" s="368"/>
      <c r="AG746" s="655"/>
      <c r="AH746" s="365"/>
      <c r="AI746" s="366"/>
      <c r="AJ746" s="364"/>
      <c r="AK746" s="365"/>
      <c r="AL746" s="368"/>
      <c r="AM746" s="655"/>
      <c r="AN746" s="365"/>
      <c r="AO746" s="366"/>
      <c r="AP746" s="369"/>
      <c r="AQ746" s="506"/>
      <c r="AR746" s="380"/>
      <c r="AS746" s="653"/>
      <c r="AT746" s="353"/>
      <c r="AU746" s="382" t="s">
        <v>2869</v>
      </c>
      <c r="AV746" s="657" t="s">
        <v>2869</v>
      </c>
      <c r="AW746" s="382" t="s">
        <v>2869</v>
      </c>
      <c r="AX746" s="658" t="s">
        <v>2869</v>
      </c>
      <c r="AY746" s="359"/>
    </row>
    <row r="747">
      <c r="A747" s="554"/>
      <c r="B747" s="480" t="s">
        <v>2869</v>
      </c>
      <c r="C747" s="433"/>
      <c r="D747" s="434"/>
      <c r="E747" s="384" t="s">
        <v>2869</v>
      </c>
      <c r="F747" s="367"/>
      <c r="G747" s="365"/>
      <c r="H747" s="368"/>
      <c r="I747" s="655"/>
      <c r="J747" s="365"/>
      <c r="K747" s="366"/>
      <c r="L747" s="367"/>
      <c r="M747" s="365"/>
      <c r="N747" s="368"/>
      <c r="O747" s="655"/>
      <c r="P747" s="365"/>
      <c r="Q747" s="366"/>
      <c r="R747" s="367"/>
      <c r="S747" s="365"/>
      <c r="T747" s="368"/>
      <c r="U747" s="655"/>
      <c r="V747" s="365"/>
      <c r="W747" s="366"/>
      <c r="X747" s="364"/>
      <c r="Y747" s="365"/>
      <c r="Z747" s="368"/>
      <c r="AA747" s="655"/>
      <c r="AB747" s="365"/>
      <c r="AC747" s="366"/>
      <c r="AD747" s="364"/>
      <c r="AE747" s="365"/>
      <c r="AF747" s="368"/>
      <c r="AG747" s="655"/>
      <c r="AH747" s="365"/>
      <c r="AI747" s="366"/>
      <c r="AJ747" s="364"/>
      <c r="AK747" s="365"/>
      <c r="AL747" s="368"/>
      <c r="AM747" s="655"/>
      <c r="AN747" s="365"/>
      <c r="AO747" s="366"/>
      <c r="AP747" s="369"/>
      <c r="AQ747" s="506"/>
      <c r="AR747" s="380"/>
      <c r="AS747" s="653"/>
      <c r="AT747" s="353"/>
      <c r="AU747" s="382" t="s">
        <v>2869</v>
      </c>
      <c r="AV747" s="657" t="s">
        <v>2869</v>
      </c>
      <c r="AW747" s="382" t="s">
        <v>2869</v>
      </c>
      <c r="AX747" s="658" t="s">
        <v>2869</v>
      </c>
      <c r="AY747" s="359"/>
    </row>
    <row r="748">
      <c r="A748" s="554"/>
      <c r="B748" s="480" t="s">
        <v>2869</v>
      </c>
      <c r="C748" s="433"/>
      <c r="D748" s="434"/>
      <c r="E748" s="384" t="s">
        <v>2869</v>
      </c>
      <c r="F748" s="367"/>
      <c r="G748" s="365"/>
      <c r="H748" s="368"/>
      <c r="I748" s="655"/>
      <c r="J748" s="365"/>
      <c r="K748" s="366"/>
      <c r="L748" s="367"/>
      <c r="M748" s="365"/>
      <c r="N748" s="368"/>
      <c r="O748" s="655"/>
      <c r="P748" s="365"/>
      <c r="Q748" s="366"/>
      <c r="R748" s="367"/>
      <c r="S748" s="365"/>
      <c r="T748" s="368"/>
      <c r="U748" s="655"/>
      <c r="V748" s="365"/>
      <c r="W748" s="366"/>
      <c r="X748" s="364"/>
      <c r="Y748" s="365"/>
      <c r="Z748" s="368"/>
      <c r="AA748" s="655"/>
      <c r="AB748" s="365"/>
      <c r="AC748" s="366"/>
      <c r="AD748" s="364"/>
      <c r="AE748" s="365"/>
      <c r="AF748" s="368"/>
      <c r="AG748" s="655"/>
      <c r="AH748" s="365"/>
      <c r="AI748" s="366"/>
      <c r="AJ748" s="364"/>
      <c r="AK748" s="365"/>
      <c r="AL748" s="368"/>
      <c r="AM748" s="655"/>
      <c r="AN748" s="365"/>
      <c r="AO748" s="366"/>
      <c r="AP748" s="369"/>
      <c r="AQ748" s="506"/>
      <c r="AR748" s="380"/>
      <c r="AS748" s="653"/>
      <c r="AT748" s="353"/>
      <c r="AU748" s="382" t="s">
        <v>2869</v>
      </c>
      <c r="AV748" s="657" t="s">
        <v>2869</v>
      </c>
      <c r="AW748" s="382" t="s">
        <v>2869</v>
      </c>
      <c r="AX748" s="658" t="s">
        <v>2869</v>
      </c>
      <c r="AY748" s="393"/>
    </row>
    <row r="749">
      <c r="A749" s="554"/>
      <c r="B749" s="480" t="s">
        <v>2869</v>
      </c>
      <c r="C749" s="433"/>
      <c r="D749" s="434"/>
      <c r="E749" s="384" t="s">
        <v>2869</v>
      </c>
      <c r="F749" s="367"/>
      <c r="G749" s="365"/>
      <c r="H749" s="368"/>
      <c r="I749" s="655"/>
      <c r="J749" s="365"/>
      <c r="K749" s="366"/>
      <c r="L749" s="367"/>
      <c r="M749" s="365"/>
      <c r="N749" s="368"/>
      <c r="O749" s="655"/>
      <c r="P749" s="365"/>
      <c r="Q749" s="366"/>
      <c r="R749" s="367"/>
      <c r="S749" s="365"/>
      <c r="T749" s="368"/>
      <c r="U749" s="655"/>
      <c r="V749" s="365"/>
      <c r="W749" s="366"/>
      <c r="X749" s="364"/>
      <c r="Y749" s="365"/>
      <c r="Z749" s="368"/>
      <c r="AA749" s="655"/>
      <c r="AB749" s="365"/>
      <c r="AC749" s="366"/>
      <c r="AD749" s="364"/>
      <c r="AE749" s="365"/>
      <c r="AF749" s="368"/>
      <c r="AG749" s="655"/>
      <c r="AH749" s="365"/>
      <c r="AI749" s="366"/>
      <c r="AJ749" s="364"/>
      <c r="AK749" s="365"/>
      <c r="AL749" s="368"/>
      <c r="AM749" s="655"/>
      <c r="AN749" s="365"/>
      <c r="AO749" s="366"/>
      <c r="AP749" s="369"/>
      <c r="AQ749" s="506"/>
      <c r="AR749" s="380"/>
      <c r="AS749" s="653"/>
      <c r="AT749" s="353"/>
      <c r="AU749" s="382" t="s">
        <v>2869</v>
      </c>
      <c r="AV749" s="657" t="s">
        <v>2869</v>
      </c>
      <c r="AW749" s="382" t="s">
        <v>2869</v>
      </c>
      <c r="AX749" s="658" t="s">
        <v>2869</v>
      </c>
      <c r="AY749" s="393"/>
    </row>
    <row r="750">
      <c r="A750" s="554"/>
      <c r="B750" s="480" t="s">
        <v>2869</v>
      </c>
      <c r="C750" s="433"/>
      <c r="D750" s="434"/>
      <c r="E750" s="384" t="s">
        <v>2869</v>
      </c>
      <c r="F750" s="367"/>
      <c r="G750" s="365"/>
      <c r="H750" s="368"/>
      <c r="I750" s="655"/>
      <c r="J750" s="365"/>
      <c r="K750" s="366"/>
      <c r="L750" s="367"/>
      <c r="M750" s="365"/>
      <c r="N750" s="368"/>
      <c r="O750" s="655"/>
      <c r="P750" s="365"/>
      <c r="Q750" s="366"/>
      <c r="R750" s="367"/>
      <c r="S750" s="365"/>
      <c r="T750" s="368"/>
      <c r="U750" s="655"/>
      <c r="V750" s="365"/>
      <c r="W750" s="366"/>
      <c r="X750" s="364"/>
      <c r="Y750" s="365"/>
      <c r="Z750" s="368"/>
      <c r="AA750" s="655"/>
      <c r="AB750" s="365"/>
      <c r="AC750" s="366"/>
      <c r="AD750" s="364"/>
      <c r="AE750" s="365"/>
      <c r="AF750" s="368"/>
      <c r="AG750" s="655"/>
      <c r="AH750" s="365"/>
      <c r="AI750" s="366"/>
      <c r="AJ750" s="364"/>
      <c r="AK750" s="365"/>
      <c r="AL750" s="368"/>
      <c r="AM750" s="655"/>
      <c r="AN750" s="365"/>
      <c r="AO750" s="366"/>
      <c r="AP750" s="369"/>
      <c r="AQ750" s="506"/>
      <c r="AR750" s="380"/>
      <c r="AS750" s="653"/>
      <c r="AT750" s="353"/>
      <c r="AU750" s="382" t="s">
        <v>2869</v>
      </c>
      <c r="AV750" s="657" t="s">
        <v>2869</v>
      </c>
      <c r="AW750" s="382" t="s">
        <v>2869</v>
      </c>
      <c r="AX750" s="658" t="s">
        <v>2869</v>
      </c>
      <c r="AY750" s="393"/>
    </row>
    <row r="751">
      <c r="A751" s="554"/>
      <c r="B751" s="480" t="s">
        <v>2869</v>
      </c>
      <c r="C751" s="433"/>
      <c r="D751" s="434"/>
      <c r="E751" s="384" t="s">
        <v>2869</v>
      </c>
      <c r="F751" s="367"/>
      <c r="G751" s="365"/>
      <c r="H751" s="368"/>
      <c r="I751" s="655"/>
      <c r="J751" s="365"/>
      <c r="K751" s="366"/>
      <c r="L751" s="367"/>
      <c r="M751" s="365"/>
      <c r="N751" s="368"/>
      <c r="O751" s="655"/>
      <c r="P751" s="365"/>
      <c r="Q751" s="366"/>
      <c r="R751" s="367"/>
      <c r="S751" s="365"/>
      <c r="T751" s="368"/>
      <c r="U751" s="655"/>
      <c r="V751" s="365"/>
      <c r="W751" s="366"/>
      <c r="X751" s="364"/>
      <c r="Y751" s="365"/>
      <c r="Z751" s="368"/>
      <c r="AA751" s="655"/>
      <c r="AB751" s="365"/>
      <c r="AC751" s="366"/>
      <c r="AD751" s="364"/>
      <c r="AE751" s="365"/>
      <c r="AF751" s="368"/>
      <c r="AG751" s="655"/>
      <c r="AH751" s="365"/>
      <c r="AI751" s="366"/>
      <c r="AJ751" s="364"/>
      <c r="AK751" s="365"/>
      <c r="AL751" s="368"/>
      <c r="AM751" s="655"/>
      <c r="AN751" s="365"/>
      <c r="AO751" s="366"/>
      <c r="AP751" s="369"/>
      <c r="AQ751" s="506"/>
      <c r="AR751" s="380"/>
      <c r="AS751" s="653"/>
      <c r="AT751" s="353"/>
      <c r="AU751" s="382" t="s">
        <v>2869</v>
      </c>
      <c r="AV751" s="657" t="s">
        <v>2869</v>
      </c>
      <c r="AW751" s="382" t="s">
        <v>2869</v>
      </c>
      <c r="AX751" s="658" t="s">
        <v>2869</v>
      </c>
      <c r="AY751" s="393"/>
    </row>
    <row r="752">
      <c r="A752" s="554"/>
      <c r="B752" s="480" t="s">
        <v>2869</v>
      </c>
      <c r="C752" s="433"/>
      <c r="D752" s="434"/>
      <c r="E752" s="384" t="s">
        <v>2869</v>
      </c>
      <c r="F752" s="367"/>
      <c r="G752" s="365"/>
      <c r="H752" s="368"/>
      <c r="I752" s="655"/>
      <c r="J752" s="365"/>
      <c r="K752" s="366"/>
      <c r="L752" s="367"/>
      <c r="M752" s="365"/>
      <c r="N752" s="368"/>
      <c r="O752" s="655"/>
      <c r="P752" s="365"/>
      <c r="Q752" s="366"/>
      <c r="R752" s="367"/>
      <c r="S752" s="365"/>
      <c r="T752" s="368"/>
      <c r="U752" s="655"/>
      <c r="V752" s="365"/>
      <c r="W752" s="366"/>
      <c r="X752" s="364"/>
      <c r="Y752" s="365"/>
      <c r="Z752" s="368"/>
      <c r="AA752" s="655"/>
      <c r="AB752" s="365"/>
      <c r="AC752" s="366"/>
      <c r="AD752" s="364"/>
      <c r="AE752" s="365"/>
      <c r="AF752" s="368"/>
      <c r="AG752" s="655"/>
      <c r="AH752" s="365"/>
      <c r="AI752" s="366"/>
      <c r="AJ752" s="364"/>
      <c r="AK752" s="365"/>
      <c r="AL752" s="368"/>
      <c r="AM752" s="655"/>
      <c r="AN752" s="365"/>
      <c r="AO752" s="366"/>
      <c r="AP752" s="369"/>
      <c r="AQ752" s="506"/>
      <c r="AR752" s="380"/>
      <c r="AS752" s="653"/>
      <c r="AT752" s="353"/>
      <c r="AU752" s="382" t="s">
        <v>2869</v>
      </c>
      <c r="AV752" s="657" t="s">
        <v>2869</v>
      </c>
      <c r="AW752" s="382" t="s">
        <v>2869</v>
      </c>
      <c r="AX752" s="658" t="s">
        <v>2869</v>
      </c>
      <c r="AY752" s="359"/>
    </row>
    <row r="753">
      <c r="A753" s="554"/>
      <c r="B753" s="480" t="s">
        <v>2869</v>
      </c>
      <c r="C753" s="433"/>
      <c r="D753" s="434"/>
      <c r="E753" s="384" t="s">
        <v>2869</v>
      </c>
      <c r="F753" s="367"/>
      <c r="G753" s="365"/>
      <c r="H753" s="368"/>
      <c r="I753" s="655"/>
      <c r="J753" s="365"/>
      <c r="K753" s="366"/>
      <c r="L753" s="367"/>
      <c r="M753" s="365"/>
      <c r="N753" s="368"/>
      <c r="O753" s="655"/>
      <c r="P753" s="365"/>
      <c r="Q753" s="366"/>
      <c r="R753" s="367"/>
      <c r="S753" s="365"/>
      <c r="T753" s="368"/>
      <c r="U753" s="655"/>
      <c r="V753" s="365"/>
      <c r="W753" s="366"/>
      <c r="X753" s="364"/>
      <c r="Y753" s="365"/>
      <c r="Z753" s="368"/>
      <c r="AA753" s="655"/>
      <c r="AB753" s="365"/>
      <c r="AC753" s="366"/>
      <c r="AD753" s="364"/>
      <c r="AE753" s="365"/>
      <c r="AF753" s="368"/>
      <c r="AG753" s="655"/>
      <c r="AH753" s="365"/>
      <c r="AI753" s="366"/>
      <c r="AJ753" s="364"/>
      <c r="AK753" s="365"/>
      <c r="AL753" s="368"/>
      <c r="AM753" s="655"/>
      <c r="AN753" s="365"/>
      <c r="AO753" s="366"/>
      <c r="AP753" s="369"/>
      <c r="AQ753" s="506"/>
      <c r="AR753" s="380"/>
      <c r="AS753" s="653"/>
      <c r="AT753" s="353"/>
      <c r="AU753" s="382" t="s">
        <v>2869</v>
      </c>
      <c r="AV753" s="657" t="s">
        <v>2869</v>
      </c>
      <c r="AW753" s="382" t="s">
        <v>2869</v>
      </c>
      <c r="AX753" s="658" t="s">
        <v>2869</v>
      </c>
      <c r="AY753" s="359"/>
    </row>
    <row r="754">
      <c r="A754" s="554"/>
      <c r="B754" s="480" t="s">
        <v>2869</v>
      </c>
      <c r="C754" s="433"/>
      <c r="D754" s="434"/>
      <c r="E754" s="384" t="s">
        <v>2869</v>
      </c>
      <c r="F754" s="367"/>
      <c r="G754" s="365"/>
      <c r="H754" s="368"/>
      <c r="I754" s="655"/>
      <c r="J754" s="365"/>
      <c r="K754" s="366"/>
      <c r="L754" s="367"/>
      <c r="M754" s="365"/>
      <c r="N754" s="368"/>
      <c r="O754" s="655"/>
      <c r="P754" s="365"/>
      <c r="Q754" s="366"/>
      <c r="R754" s="367"/>
      <c r="S754" s="365"/>
      <c r="T754" s="368"/>
      <c r="U754" s="655"/>
      <c r="V754" s="365"/>
      <c r="W754" s="366"/>
      <c r="X754" s="364"/>
      <c r="Y754" s="365"/>
      <c r="Z754" s="368"/>
      <c r="AA754" s="655"/>
      <c r="AB754" s="365"/>
      <c r="AC754" s="366"/>
      <c r="AD754" s="364"/>
      <c r="AE754" s="365"/>
      <c r="AF754" s="368"/>
      <c r="AG754" s="655"/>
      <c r="AH754" s="365"/>
      <c r="AI754" s="366"/>
      <c r="AJ754" s="364"/>
      <c r="AK754" s="365"/>
      <c r="AL754" s="368"/>
      <c r="AM754" s="655"/>
      <c r="AN754" s="365"/>
      <c r="AO754" s="366"/>
      <c r="AP754" s="369"/>
      <c r="AQ754" s="506"/>
      <c r="AR754" s="380"/>
      <c r="AS754" s="653"/>
      <c r="AT754" s="353"/>
      <c r="AU754" s="382" t="s">
        <v>2869</v>
      </c>
      <c r="AV754" s="657" t="s">
        <v>2869</v>
      </c>
      <c r="AW754" s="382" t="s">
        <v>2869</v>
      </c>
      <c r="AX754" s="658" t="s">
        <v>2869</v>
      </c>
      <c r="AY754" s="359"/>
    </row>
    <row r="755">
      <c r="A755" s="554"/>
      <c r="B755" s="480" t="s">
        <v>2869</v>
      </c>
      <c r="C755" s="433"/>
      <c r="D755" s="434"/>
      <c r="E755" s="384" t="s">
        <v>2869</v>
      </c>
      <c r="F755" s="367"/>
      <c r="G755" s="365"/>
      <c r="H755" s="368"/>
      <c r="I755" s="655"/>
      <c r="J755" s="365"/>
      <c r="K755" s="366"/>
      <c r="L755" s="367"/>
      <c r="M755" s="365"/>
      <c r="N755" s="368"/>
      <c r="O755" s="655"/>
      <c r="P755" s="365"/>
      <c r="Q755" s="366"/>
      <c r="R755" s="367"/>
      <c r="S755" s="365"/>
      <c r="T755" s="368"/>
      <c r="U755" s="655"/>
      <c r="V755" s="365"/>
      <c r="W755" s="366"/>
      <c r="X755" s="364"/>
      <c r="Y755" s="365"/>
      <c r="Z755" s="368"/>
      <c r="AA755" s="655"/>
      <c r="AB755" s="365"/>
      <c r="AC755" s="366"/>
      <c r="AD755" s="364"/>
      <c r="AE755" s="365"/>
      <c r="AF755" s="368"/>
      <c r="AG755" s="655"/>
      <c r="AH755" s="365"/>
      <c r="AI755" s="366"/>
      <c r="AJ755" s="364"/>
      <c r="AK755" s="365"/>
      <c r="AL755" s="368"/>
      <c r="AM755" s="655"/>
      <c r="AN755" s="365"/>
      <c r="AO755" s="366"/>
      <c r="AP755" s="369"/>
      <c r="AQ755" s="506"/>
      <c r="AR755" s="380"/>
      <c r="AS755" s="653"/>
      <c r="AT755" s="353"/>
      <c r="AU755" s="382" t="s">
        <v>2869</v>
      </c>
      <c r="AV755" s="657" t="s">
        <v>2869</v>
      </c>
      <c r="AW755" s="382" t="s">
        <v>2869</v>
      </c>
      <c r="AX755" s="658" t="s">
        <v>2869</v>
      </c>
      <c r="AY755" s="359"/>
    </row>
    <row r="756">
      <c r="A756" s="554"/>
      <c r="B756" s="480" t="s">
        <v>2869</v>
      </c>
      <c r="C756" s="433"/>
      <c r="D756" s="434"/>
      <c r="E756" s="384" t="s">
        <v>2869</v>
      </c>
      <c r="F756" s="367"/>
      <c r="G756" s="365"/>
      <c r="H756" s="368"/>
      <c r="I756" s="655"/>
      <c r="J756" s="365"/>
      <c r="K756" s="366"/>
      <c r="L756" s="367"/>
      <c r="M756" s="365"/>
      <c r="N756" s="368"/>
      <c r="O756" s="655"/>
      <c r="P756" s="365"/>
      <c r="Q756" s="366"/>
      <c r="R756" s="367"/>
      <c r="S756" s="365"/>
      <c r="T756" s="368"/>
      <c r="U756" s="655"/>
      <c r="V756" s="365"/>
      <c r="W756" s="366"/>
      <c r="X756" s="364"/>
      <c r="Y756" s="365"/>
      <c r="Z756" s="368"/>
      <c r="AA756" s="655"/>
      <c r="AB756" s="365"/>
      <c r="AC756" s="366"/>
      <c r="AD756" s="364"/>
      <c r="AE756" s="365"/>
      <c r="AF756" s="368"/>
      <c r="AG756" s="655"/>
      <c r="AH756" s="365"/>
      <c r="AI756" s="366"/>
      <c r="AJ756" s="364"/>
      <c r="AK756" s="365"/>
      <c r="AL756" s="368"/>
      <c r="AM756" s="655"/>
      <c r="AN756" s="365"/>
      <c r="AO756" s="366"/>
      <c r="AP756" s="369"/>
      <c r="AQ756" s="506"/>
      <c r="AR756" s="380"/>
      <c r="AS756" s="653"/>
      <c r="AT756" s="353"/>
      <c r="AU756" s="382" t="s">
        <v>2869</v>
      </c>
      <c r="AV756" s="657" t="s">
        <v>2869</v>
      </c>
      <c r="AW756" s="382" t="s">
        <v>2869</v>
      </c>
      <c r="AX756" s="658" t="s">
        <v>2869</v>
      </c>
      <c r="AY756" s="393"/>
    </row>
    <row r="757">
      <c r="A757" s="554"/>
      <c r="B757" s="480" t="s">
        <v>2869</v>
      </c>
      <c r="C757" s="433"/>
      <c r="D757" s="434"/>
      <c r="E757" s="384" t="s">
        <v>2869</v>
      </c>
      <c r="F757" s="367"/>
      <c r="G757" s="365"/>
      <c r="H757" s="368"/>
      <c r="I757" s="655"/>
      <c r="J757" s="365"/>
      <c r="K757" s="366"/>
      <c r="L757" s="367"/>
      <c r="M757" s="365"/>
      <c r="N757" s="368"/>
      <c r="O757" s="655"/>
      <c r="P757" s="365"/>
      <c r="Q757" s="366"/>
      <c r="R757" s="367"/>
      <c r="S757" s="365"/>
      <c r="T757" s="368"/>
      <c r="U757" s="655"/>
      <c r="V757" s="365"/>
      <c r="W757" s="366"/>
      <c r="X757" s="364"/>
      <c r="Y757" s="365"/>
      <c r="Z757" s="368"/>
      <c r="AA757" s="655"/>
      <c r="AB757" s="365"/>
      <c r="AC757" s="366"/>
      <c r="AD757" s="364"/>
      <c r="AE757" s="365"/>
      <c r="AF757" s="368"/>
      <c r="AG757" s="655"/>
      <c r="AH757" s="365"/>
      <c r="AI757" s="366"/>
      <c r="AJ757" s="364"/>
      <c r="AK757" s="365"/>
      <c r="AL757" s="368"/>
      <c r="AM757" s="655"/>
      <c r="AN757" s="365"/>
      <c r="AO757" s="366"/>
      <c r="AP757" s="369"/>
      <c r="AQ757" s="506"/>
      <c r="AR757" s="380"/>
      <c r="AS757" s="653"/>
      <c r="AT757" s="353"/>
      <c r="AU757" s="382" t="s">
        <v>2869</v>
      </c>
      <c r="AV757" s="657" t="s">
        <v>2869</v>
      </c>
      <c r="AW757" s="382" t="s">
        <v>2869</v>
      </c>
      <c r="AX757" s="658" t="s">
        <v>2869</v>
      </c>
      <c r="AY757" s="359"/>
    </row>
    <row r="758">
      <c r="A758" s="554"/>
      <c r="B758" s="480" t="s">
        <v>2869</v>
      </c>
      <c r="C758" s="433"/>
      <c r="D758" s="434"/>
      <c r="E758" s="384" t="s">
        <v>2869</v>
      </c>
      <c r="F758" s="367"/>
      <c r="G758" s="365"/>
      <c r="H758" s="368"/>
      <c r="I758" s="655"/>
      <c r="J758" s="365"/>
      <c r="K758" s="366"/>
      <c r="L758" s="367"/>
      <c r="M758" s="365"/>
      <c r="N758" s="368"/>
      <c r="O758" s="655"/>
      <c r="P758" s="365"/>
      <c r="Q758" s="366"/>
      <c r="R758" s="367"/>
      <c r="S758" s="365"/>
      <c r="T758" s="368"/>
      <c r="U758" s="655"/>
      <c r="V758" s="365"/>
      <c r="W758" s="366"/>
      <c r="X758" s="364"/>
      <c r="Y758" s="365"/>
      <c r="Z758" s="368"/>
      <c r="AA758" s="655"/>
      <c r="AB758" s="365"/>
      <c r="AC758" s="366"/>
      <c r="AD758" s="364"/>
      <c r="AE758" s="365"/>
      <c r="AF758" s="368"/>
      <c r="AG758" s="655"/>
      <c r="AH758" s="365"/>
      <c r="AI758" s="366"/>
      <c r="AJ758" s="364"/>
      <c r="AK758" s="365"/>
      <c r="AL758" s="368"/>
      <c r="AM758" s="655"/>
      <c r="AN758" s="365"/>
      <c r="AO758" s="366"/>
      <c r="AP758" s="369"/>
      <c r="AQ758" s="506"/>
      <c r="AR758" s="380"/>
      <c r="AS758" s="653"/>
      <c r="AT758" s="353"/>
      <c r="AU758" s="382" t="s">
        <v>2869</v>
      </c>
      <c r="AV758" s="657" t="s">
        <v>2869</v>
      </c>
      <c r="AW758" s="382" t="s">
        <v>2869</v>
      </c>
      <c r="AX758" s="658" t="s">
        <v>2869</v>
      </c>
      <c r="AY758" s="359"/>
    </row>
    <row r="759">
      <c r="A759" s="554"/>
      <c r="B759" s="480" t="s">
        <v>2869</v>
      </c>
      <c r="C759" s="433"/>
      <c r="D759" s="434"/>
      <c r="E759" s="384" t="s">
        <v>2869</v>
      </c>
      <c r="F759" s="367"/>
      <c r="G759" s="365"/>
      <c r="H759" s="368"/>
      <c r="I759" s="655"/>
      <c r="J759" s="365"/>
      <c r="K759" s="366"/>
      <c r="L759" s="367"/>
      <c r="M759" s="365"/>
      <c r="N759" s="368"/>
      <c r="O759" s="655"/>
      <c r="P759" s="365"/>
      <c r="Q759" s="366"/>
      <c r="R759" s="367"/>
      <c r="S759" s="365"/>
      <c r="T759" s="368"/>
      <c r="U759" s="655"/>
      <c r="V759" s="365"/>
      <c r="W759" s="366"/>
      <c r="X759" s="364"/>
      <c r="Y759" s="365"/>
      <c r="Z759" s="368"/>
      <c r="AA759" s="655"/>
      <c r="AB759" s="365"/>
      <c r="AC759" s="366"/>
      <c r="AD759" s="364"/>
      <c r="AE759" s="365"/>
      <c r="AF759" s="368"/>
      <c r="AG759" s="655"/>
      <c r="AH759" s="365"/>
      <c r="AI759" s="366"/>
      <c r="AJ759" s="364"/>
      <c r="AK759" s="365"/>
      <c r="AL759" s="368"/>
      <c r="AM759" s="655"/>
      <c r="AN759" s="365"/>
      <c r="AO759" s="366"/>
      <c r="AP759" s="369"/>
      <c r="AQ759" s="506"/>
      <c r="AR759" s="380"/>
      <c r="AS759" s="653"/>
      <c r="AT759" s="353"/>
      <c r="AU759" s="382" t="s">
        <v>2869</v>
      </c>
      <c r="AV759" s="657" t="s">
        <v>2869</v>
      </c>
      <c r="AW759" s="382" t="s">
        <v>2869</v>
      </c>
      <c r="AX759" s="658" t="s">
        <v>2869</v>
      </c>
      <c r="AY759" s="359"/>
    </row>
    <row r="760">
      <c r="A760" s="554"/>
      <c r="B760" s="480" t="s">
        <v>2869</v>
      </c>
      <c r="C760" s="433"/>
      <c r="D760" s="434"/>
      <c r="E760" s="384" t="s">
        <v>2869</v>
      </c>
      <c r="F760" s="367"/>
      <c r="G760" s="365"/>
      <c r="H760" s="368"/>
      <c r="I760" s="655"/>
      <c r="J760" s="365"/>
      <c r="K760" s="366"/>
      <c r="L760" s="367"/>
      <c r="M760" s="365"/>
      <c r="N760" s="368"/>
      <c r="O760" s="655"/>
      <c r="P760" s="365"/>
      <c r="Q760" s="366"/>
      <c r="R760" s="367"/>
      <c r="S760" s="365"/>
      <c r="T760" s="368"/>
      <c r="U760" s="655"/>
      <c r="V760" s="365"/>
      <c r="W760" s="366"/>
      <c r="X760" s="364"/>
      <c r="Y760" s="365"/>
      <c r="Z760" s="368"/>
      <c r="AA760" s="655"/>
      <c r="AB760" s="365"/>
      <c r="AC760" s="366"/>
      <c r="AD760" s="364"/>
      <c r="AE760" s="365"/>
      <c r="AF760" s="368"/>
      <c r="AG760" s="655"/>
      <c r="AH760" s="365"/>
      <c r="AI760" s="366"/>
      <c r="AJ760" s="364"/>
      <c r="AK760" s="365"/>
      <c r="AL760" s="368"/>
      <c r="AM760" s="655"/>
      <c r="AN760" s="365"/>
      <c r="AO760" s="366"/>
      <c r="AP760" s="369"/>
      <c r="AQ760" s="506"/>
      <c r="AR760" s="380"/>
      <c r="AS760" s="653"/>
      <c r="AT760" s="353"/>
      <c r="AU760" s="382" t="s">
        <v>2869</v>
      </c>
      <c r="AV760" s="657" t="s">
        <v>2869</v>
      </c>
      <c r="AW760" s="382" t="s">
        <v>2869</v>
      </c>
      <c r="AX760" s="658" t="s">
        <v>2869</v>
      </c>
      <c r="AY760" s="359"/>
    </row>
    <row r="761">
      <c r="A761" s="554"/>
      <c r="B761" s="480" t="s">
        <v>2869</v>
      </c>
      <c r="C761" s="433"/>
      <c r="D761" s="434"/>
      <c r="E761" s="384" t="s">
        <v>2869</v>
      </c>
      <c r="F761" s="367"/>
      <c r="G761" s="365"/>
      <c r="H761" s="368"/>
      <c r="I761" s="655"/>
      <c r="J761" s="365"/>
      <c r="K761" s="366"/>
      <c r="L761" s="367"/>
      <c r="M761" s="365"/>
      <c r="N761" s="368"/>
      <c r="O761" s="655"/>
      <c r="P761" s="365"/>
      <c r="Q761" s="366"/>
      <c r="R761" s="367"/>
      <c r="S761" s="365"/>
      <c r="T761" s="368"/>
      <c r="U761" s="655"/>
      <c r="V761" s="365"/>
      <c r="W761" s="366"/>
      <c r="X761" s="364"/>
      <c r="Y761" s="365"/>
      <c r="Z761" s="368"/>
      <c r="AA761" s="655"/>
      <c r="AB761" s="365"/>
      <c r="AC761" s="366"/>
      <c r="AD761" s="364"/>
      <c r="AE761" s="365"/>
      <c r="AF761" s="368"/>
      <c r="AG761" s="655"/>
      <c r="AH761" s="365"/>
      <c r="AI761" s="366"/>
      <c r="AJ761" s="364"/>
      <c r="AK761" s="365"/>
      <c r="AL761" s="368"/>
      <c r="AM761" s="655"/>
      <c r="AN761" s="365"/>
      <c r="AO761" s="366"/>
      <c r="AP761" s="369"/>
      <c r="AQ761" s="506"/>
      <c r="AR761" s="380"/>
      <c r="AS761" s="653"/>
      <c r="AT761" s="353"/>
      <c r="AU761" s="382" t="s">
        <v>2869</v>
      </c>
      <c r="AV761" s="657" t="s">
        <v>2869</v>
      </c>
      <c r="AW761" s="382" t="s">
        <v>2869</v>
      </c>
      <c r="AX761" s="658" t="s">
        <v>2869</v>
      </c>
      <c r="AY761" s="393"/>
    </row>
    <row r="762">
      <c r="A762" s="554"/>
      <c r="B762" s="480" t="s">
        <v>2869</v>
      </c>
      <c r="C762" s="433"/>
      <c r="D762" s="434"/>
      <c r="E762" s="384" t="s">
        <v>2869</v>
      </c>
      <c r="F762" s="367"/>
      <c r="G762" s="365"/>
      <c r="H762" s="368"/>
      <c r="I762" s="655"/>
      <c r="J762" s="365"/>
      <c r="K762" s="366"/>
      <c r="L762" s="367"/>
      <c r="M762" s="365"/>
      <c r="N762" s="368"/>
      <c r="O762" s="655"/>
      <c r="P762" s="365"/>
      <c r="Q762" s="366"/>
      <c r="R762" s="367"/>
      <c r="S762" s="365"/>
      <c r="T762" s="368"/>
      <c r="U762" s="655"/>
      <c r="V762" s="365"/>
      <c r="W762" s="366"/>
      <c r="X762" s="364"/>
      <c r="Y762" s="365"/>
      <c r="Z762" s="368"/>
      <c r="AA762" s="655"/>
      <c r="AB762" s="365"/>
      <c r="AC762" s="366"/>
      <c r="AD762" s="364"/>
      <c r="AE762" s="365"/>
      <c r="AF762" s="368"/>
      <c r="AG762" s="655"/>
      <c r="AH762" s="365"/>
      <c r="AI762" s="366"/>
      <c r="AJ762" s="364"/>
      <c r="AK762" s="365"/>
      <c r="AL762" s="368"/>
      <c r="AM762" s="655"/>
      <c r="AN762" s="365"/>
      <c r="AO762" s="366"/>
      <c r="AP762" s="369"/>
      <c r="AQ762" s="506"/>
      <c r="AR762" s="380"/>
      <c r="AS762" s="653"/>
      <c r="AT762" s="353"/>
      <c r="AU762" s="382" t="s">
        <v>2869</v>
      </c>
      <c r="AV762" s="657" t="s">
        <v>2869</v>
      </c>
      <c r="AW762" s="382" t="s">
        <v>2869</v>
      </c>
      <c r="AX762" s="658" t="s">
        <v>2869</v>
      </c>
      <c r="AY762" s="393"/>
    </row>
    <row r="763">
      <c r="A763" s="554"/>
      <c r="B763" s="480" t="s">
        <v>2869</v>
      </c>
      <c r="C763" s="433"/>
      <c r="D763" s="434"/>
      <c r="E763" s="384" t="s">
        <v>2869</v>
      </c>
      <c r="F763" s="367"/>
      <c r="G763" s="365"/>
      <c r="H763" s="368"/>
      <c r="I763" s="655"/>
      <c r="J763" s="365"/>
      <c r="K763" s="366"/>
      <c r="L763" s="367"/>
      <c r="M763" s="365"/>
      <c r="N763" s="368"/>
      <c r="O763" s="655"/>
      <c r="P763" s="365"/>
      <c r="Q763" s="366"/>
      <c r="R763" s="367"/>
      <c r="S763" s="365"/>
      <c r="T763" s="368"/>
      <c r="U763" s="655"/>
      <c r="V763" s="365"/>
      <c r="W763" s="366"/>
      <c r="X763" s="364"/>
      <c r="Y763" s="365"/>
      <c r="Z763" s="368"/>
      <c r="AA763" s="655"/>
      <c r="AB763" s="365"/>
      <c r="AC763" s="366"/>
      <c r="AD763" s="364"/>
      <c r="AE763" s="365"/>
      <c r="AF763" s="368"/>
      <c r="AG763" s="655"/>
      <c r="AH763" s="365"/>
      <c r="AI763" s="366"/>
      <c r="AJ763" s="364"/>
      <c r="AK763" s="365"/>
      <c r="AL763" s="368"/>
      <c r="AM763" s="655"/>
      <c r="AN763" s="365"/>
      <c r="AO763" s="366"/>
      <c r="AP763" s="369"/>
      <c r="AQ763" s="506"/>
      <c r="AR763" s="380"/>
      <c r="AS763" s="653"/>
      <c r="AT763" s="353"/>
      <c r="AU763" s="382" t="s">
        <v>2869</v>
      </c>
      <c r="AV763" s="657" t="s">
        <v>2869</v>
      </c>
      <c r="AW763" s="382" t="s">
        <v>2869</v>
      </c>
      <c r="AX763" s="658" t="s">
        <v>2869</v>
      </c>
      <c r="AY763" s="393"/>
    </row>
    <row r="764">
      <c r="A764" s="554"/>
      <c r="B764" s="480" t="s">
        <v>2869</v>
      </c>
      <c r="C764" s="433"/>
      <c r="D764" s="434"/>
      <c r="E764" s="384" t="s">
        <v>2869</v>
      </c>
      <c r="F764" s="367"/>
      <c r="G764" s="365"/>
      <c r="H764" s="368"/>
      <c r="I764" s="655"/>
      <c r="J764" s="365"/>
      <c r="K764" s="366"/>
      <c r="L764" s="367"/>
      <c r="M764" s="365"/>
      <c r="N764" s="368"/>
      <c r="O764" s="655"/>
      <c r="P764" s="365"/>
      <c r="Q764" s="366"/>
      <c r="R764" s="367"/>
      <c r="S764" s="365"/>
      <c r="T764" s="368"/>
      <c r="U764" s="655"/>
      <c r="V764" s="365"/>
      <c r="W764" s="366"/>
      <c r="X764" s="364"/>
      <c r="Y764" s="365"/>
      <c r="Z764" s="368"/>
      <c r="AA764" s="655"/>
      <c r="AB764" s="365"/>
      <c r="AC764" s="366"/>
      <c r="AD764" s="364"/>
      <c r="AE764" s="365"/>
      <c r="AF764" s="368"/>
      <c r="AG764" s="655"/>
      <c r="AH764" s="365"/>
      <c r="AI764" s="366"/>
      <c r="AJ764" s="364"/>
      <c r="AK764" s="365"/>
      <c r="AL764" s="368"/>
      <c r="AM764" s="655"/>
      <c r="AN764" s="365"/>
      <c r="AO764" s="366"/>
      <c r="AP764" s="369"/>
      <c r="AQ764" s="506"/>
      <c r="AR764" s="380"/>
      <c r="AS764" s="653"/>
      <c r="AT764" s="353"/>
      <c r="AU764" s="382" t="s">
        <v>2869</v>
      </c>
      <c r="AV764" s="657" t="s">
        <v>2869</v>
      </c>
      <c r="AW764" s="382" t="s">
        <v>2869</v>
      </c>
      <c r="AX764" s="658" t="s">
        <v>2869</v>
      </c>
      <c r="AY764" s="393"/>
    </row>
    <row r="765">
      <c r="A765" s="554"/>
      <c r="B765" s="480" t="s">
        <v>2869</v>
      </c>
      <c r="C765" s="433"/>
      <c r="D765" s="434"/>
      <c r="E765" s="384" t="s">
        <v>2869</v>
      </c>
      <c r="F765" s="367"/>
      <c r="G765" s="365"/>
      <c r="H765" s="368"/>
      <c r="I765" s="655"/>
      <c r="J765" s="365"/>
      <c r="K765" s="366"/>
      <c r="L765" s="367"/>
      <c r="M765" s="365"/>
      <c r="N765" s="368"/>
      <c r="O765" s="655"/>
      <c r="P765" s="365"/>
      <c r="Q765" s="366"/>
      <c r="R765" s="367"/>
      <c r="S765" s="365"/>
      <c r="T765" s="368"/>
      <c r="U765" s="655"/>
      <c r="V765" s="365"/>
      <c r="W765" s="366"/>
      <c r="X765" s="364"/>
      <c r="Y765" s="365"/>
      <c r="Z765" s="368"/>
      <c r="AA765" s="655"/>
      <c r="AB765" s="365"/>
      <c r="AC765" s="366"/>
      <c r="AD765" s="364"/>
      <c r="AE765" s="365"/>
      <c r="AF765" s="368"/>
      <c r="AG765" s="655"/>
      <c r="AH765" s="365"/>
      <c r="AI765" s="366"/>
      <c r="AJ765" s="364"/>
      <c r="AK765" s="365"/>
      <c r="AL765" s="368"/>
      <c r="AM765" s="655"/>
      <c r="AN765" s="365"/>
      <c r="AO765" s="366"/>
      <c r="AP765" s="369"/>
      <c r="AQ765" s="506"/>
      <c r="AR765" s="380"/>
      <c r="AS765" s="653"/>
      <c r="AT765" s="353"/>
      <c r="AU765" s="382" t="s">
        <v>2869</v>
      </c>
      <c r="AV765" s="657" t="s">
        <v>2869</v>
      </c>
      <c r="AW765" s="382" t="s">
        <v>2869</v>
      </c>
      <c r="AX765" s="658" t="s">
        <v>2869</v>
      </c>
      <c r="AY765" s="359"/>
    </row>
    <row r="766">
      <c r="A766" s="554"/>
      <c r="B766" s="480" t="s">
        <v>2869</v>
      </c>
      <c r="C766" s="433"/>
      <c r="D766" s="434"/>
      <c r="E766" s="384" t="s">
        <v>2869</v>
      </c>
      <c r="F766" s="367"/>
      <c r="G766" s="365"/>
      <c r="H766" s="368"/>
      <c r="I766" s="655"/>
      <c r="J766" s="365"/>
      <c r="K766" s="366"/>
      <c r="L766" s="367"/>
      <c r="M766" s="365"/>
      <c r="N766" s="368"/>
      <c r="O766" s="655"/>
      <c r="P766" s="365"/>
      <c r="Q766" s="366"/>
      <c r="R766" s="367"/>
      <c r="S766" s="365"/>
      <c r="T766" s="368"/>
      <c r="U766" s="655"/>
      <c r="V766" s="365"/>
      <c r="W766" s="366"/>
      <c r="X766" s="364"/>
      <c r="Y766" s="365"/>
      <c r="Z766" s="368"/>
      <c r="AA766" s="655"/>
      <c r="AB766" s="365"/>
      <c r="AC766" s="366"/>
      <c r="AD766" s="364"/>
      <c r="AE766" s="365"/>
      <c r="AF766" s="368"/>
      <c r="AG766" s="655"/>
      <c r="AH766" s="365"/>
      <c r="AI766" s="366"/>
      <c r="AJ766" s="364"/>
      <c r="AK766" s="365"/>
      <c r="AL766" s="368"/>
      <c r="AM766" s="655"/>
      <c r="AN766" s="365"/>
      <c r="AO766" s="366"/>
      <c r="AP766" s="369"/>
      <c r="AQ766" s="506"/>
      <c r="AR766" s="380"/>
      <c r="AS766" s="653"/>
      <c r="AT766" s="353"/>
      <c r="AU766" s="382" t="s">
        <v>2869</v>
      </c>
      <c r="AV766" s="657" t="s">
        <v>2869</v>
      </c>
      <c r="AW766" s="382" t="s">
        <v>2869</v>
      </c>
      <c r="AX766" s="658" t="s">
        <v>2869</v>
      </c>
      <c r="AY766" s="393"/>
    </row>
    <row r="767">
      <c r="A767" s="554"/>
      <c r="B767" s="480" t="s">
        <v>2869</v>
      </c>
      <c r="C767" s="433"/>
      <c r="D767" s="434"/>
      <c r="E767" s="384" t="s">
        <v>2869</v>
      </c>
      <c r="F767" s="367"/>
      <c r="G767" s="365"/>
      <c r="H767" s="368"/>
      <c r="I767" s="655"/>
      <c r="J767" s="365"/>
      <c r="K767" s="366"/>
      <c r="L767" s="367"/>
      <c r="M767" s="365"/>
      <c r="N767" s="368"/>
      <c r="O767" s="655"/>
      <c r="P767" s="365"/>
      <c r="Q767" s="366"/>
      <c r="R767" s="367"/>
      <c r="S767" s="365"/>
      <c r="T767" s="368"/>
      <c r="U767" s="655"/>
      <c r="V767" s="365"/>
      <c r="W767" s="366"/>
      <c r="X767" s="364"/>
      <c r="Y767" s="365"/>
      <c r="Z767" s="368"/>
      <c r="AA767" s="655"/>
      <c r="AB767" s="365"/>
      <c r="AC767" s="366"/>
      <c r="AD767" s="364"/>
      <c r="AE767" s="365"/>
      <c r="AF767" s="368"/>
      <c r="AG767" s="655"/>
      <c r="AH767" s="365"/>
      <c r="AI767" s="366"/>
      <c r="AJ767" s="364"/>
      <c r="AK767" s="365"/>
      <c r="AL767" s="368"/>
      <c r="AM767" s="655"/>
      <c r="AN767" s="365"/>
      <c r="AO767" s="366"/>
      <c r="AP767" s="369"/>
      <c r="AQ767" s="506"/>
      <c r="AR767" s="380"/>
      <c r="AS767" s="653"/>
      <c r="AT767" s="353"/>
      <c r="AU767" s="382" t="s">
        <v>2869</v>
      </c>
      <c r="AV767" s="657" t="s">
        <v>2869</v>
      </c>
      <c r="AW767" s="382" t="s">
        <v>2869</v>
      </c>
      <c r="AX767" s="658" t="s">
        <v>2869</v>
      </c>
      <c r="AY767" s="393"/>
    </row>
    <row r="768">
      <c r="A768" s="554"/>
      <c r="B768" s="480" t="s">
        <v>2869</v>
      </c>
      <c r="C768" s="433"/>
      <c r="D768" s="434"/>
      <c r="E768" s="384" t="s">
        <v>2869</v>
      </c>
      <c r="F768" s="367"/>
      <c r="G768" s="365"/>
      <c r="H768" s="368"/>
      <c r="I768" s="655"/>
      <c r="J768" s="365"/>
      <c r="K768" s="366"/>
      <c r="L768" s="367"/>
      <c r="M768" s="365"/>
      <c r="N768" s="368"/>
      <c r="O768" s="655"/>
      <c r="P768" s="365"/>
      <c r="Q768" s="366"/>
      <c r="R768" s="367"/>
      <c r="S768" s="365"/>
      <c r="T768" s="368"/>
      <c r="U768" s="655"/>
      <c r="V768" s="365"/>
      <c r="W768" s="366"/>
      <c r="X768" s="364"/>
      <c r="Y768" s="365"/>
      <c r="Z768" s="368"/>
      <c r="AA768" s="655"/>
      <c r="AB768" s="365"/>
      <c r="AC768" s="366"/>
      <c r="AD768" s="364"/>
      <c r="AE768" s="365"/>
      <c r="AF768" s="368"/>
      <c r="AG768" s="655"/>
      <c r="AH768" s="365"/>
      <c r="AI768" s="366"/>
      <c r="AJ768" s="364"/>
      <c r="AK768" s="365"/>
      <c r="AL768" s="368"/>
      <c r="AM768" s="655"/>
      <c r="AN768" s="365"/>
      <c r="AO768" s="366"/>
      <c r="AP768" s="369"/>
      <c r="AQ768" s="506"/>
      <c r="AR768" s="380"/>
      <c r="AS768" s="653"/>
      <c r="AT768" s="353"/>
      <c r="AU768" s="382" t="s">
        <v>2869</v>
      </c>
      <c r="AV768" s="657" t="s">
        <v>2869</v>
      </c>
      <c r="AW768" s="382" t="s">
        <v>2869</v>
      </c>
      <c r="AX768" s="658" t="s">
        <v>2869</v>
      </c>
      <c r="AY768" s="393"/>
    </row>
    <row r="769">
      <c r="A769" s="554"/>
      <c r="B769" s="480" t="s">
        <v>2869</v>
      </c>
      <c r="C769" s="433"/>
      <c r="D769" s="434"/>
      <c r="E769" s="384" t="s">
        <v>2869</v>
      </c>
      <c r="F769" s="367"/>
      <c r="G769" s="365"/>
      <c r="H769" s="368"/>
      <c r="I769" s="655"/>
      <c r="J769" s="365"/>
      <c r="K769" s="366"/>
      <c r="L769" s="367"/>
      <c r="M769" s="365"/>
      <c r="N769" s="368"/>
      <c r="O769" s="655"/>
      <c r="P769" s="365"/>
      <c r="Q769" s="366"/>
      <c r="R769" s="367"/>
      <c r="S769" s="365"/>
      <c r="T769" s="368"/>
      <c r="U769" s="655"/>
      <c r="V769" s="365"/>
      <c r="W769" s="366"/>
      <c r="X769" s="364"/>
      <c r="Y769" s="365"/>
      <c r="Z769" s="368"/>
      <c r="AA769" s="655"/>
      <c r="AB769" s="365"/>
      <c r="AC769" s="366"/>
      <c r="AD769" s="364"/>
      <c r="AE769" s="365"/>
      <c r="AF769" s="368"/>
      <c r="AG769" s="655"/>
      <c r="AH769" s="365"/>
      <c r="AI769" s="366"/>
      <c r="AJ769" s="364"/>
      <c r="AK769" s="365"/>
      <c r="AL769" s="368"/>
      <c r="AM769" s="655"/>
      <c r="AN769" s="365"/>
      <c r="AO769" s="366"/>
      <c r="AP769" s="369"/>
      <c r="AQ769" s="506"/>
      <c r="AR769" s="380"/>
      <c r="AS769" s="653"/>
      <c r="AT769" s="353"/>
      <c r="AU769" s="382" t="s">
        <v>2869</v>
      </c>
      <c r="AV769" s="657" t="s">
        <v>2869</v>
      </c>
      <c r="AW769" s="382" t="s">
        <v>2869</v>
      </c>
      <c r="AX769" s="658" t="s">
        <v>2869</v>
      </c>
      <c r="AY769" s="393"/>
    </row>
    <row r="770">
      <c r="A770" s="554"/>
      <c r="B770" s="480" t="s">
        <v>2869</v>
      </c>
      <c r="C770" s="433"/>
      <c r="D770" s="434"/>
      <c r="E770" s="384" t="s">
        <v>2869</v>
      </c>
      <c r="F770" s="367"/>
      <c r="G770" s="365"/>
      <c r="H770" s="368"/>
      <c r="I770" s="655"/>
      <c r="J770" s="365"/>
      <c r="K770" s="366"/>
      <c r="L770" s="367"/>
      <c r="M770" s="365"/>
      <c r="N770" s="368"/>
      <c r="O770" s="655"/>
      <c r="P770" s="365"/>
      <c r="Q770" s="366"/>
      <c r="R770" s="367"/>
      <c r="S770" s="365"/>
      <c r="T770" s="368"/>
      <c r="U770" s="655"/>
      <c r="V770" s="365"/>
      <c r="W770" s="366"/>
      <c r="X770" s="364"/>
      <c r="Y770" s="365"/>
      <c r="Z770" s="368"/>
      <c r="AA770" s="655"/>
      <c r="AB770" s="365"/>
      <c r="AC770" s="366"/>
      <c r="AD770" s="364"/>
      <c r="AE770" s="365"/>
      <c r="AF770" s="368"/>
      <c r="AG770" s="655"/>
      <c r="AH770" s="365"/>
      <c r="AI770" s="366"/>
      <c r="AJ770" s="364"/>
      <c r="AK770" s="365"/>
      <c r="AL770" s="368"/>
      <c r="AM770" s="655"/>
      <c r="AN770" s="365"/>
      <c r="AO770" s="366"/>
      <c r="AP770" s="369"/>
      <c r="AQ770" s="506"/>
      <c r="AR770" s="372"/>
      <c r="AS770" s="653"/>
      <c r="AT770" s="353"/>
      <c r="AU770" s="382" t="s">
        <v>2869</v>
      </c>
      <c r="AV770" s="657" t="s">
        <v>2869</v>
      </c>
      <c r="AW770" s="382" t="s">
        <v>2869</v>
      </c>
      <c r="AX770" s="658" t="s">
        <v>2869</v>
      </c>
      <c r="AY770" s="359"/>
    </row>
    <row r="771">
      <c r="A771" s="554"/>
      <c r="B771" s="480" t="s">
        <v>2869</v>
      </c>
      <c r="C771" s="433"/>
      <c r="D771" s="434"/>
      <c r="E771" s="384" t="s">
        <v>2869</v>
      </c>
      <c r="F771" s="367"/>
      <c r="G771" s="365"/>
      <c r="H771" s="368"/>
      <c r="I771" s="655"/>
      <c r="J771" s="365"/>
      <c r="K771" s="366"/>
      <c r="L771" s="367"/>
      <c r="M771" s="365"/>
      <c r="N771" s="368"/>
      <c r="O771" s="655"/>
      <c r="P771" s="365"/>
      <c r="Q771" s="366"/>
      <c r="R771" s="367"/>
      <c r="S771" s="365"/>
      <c r="T771" s="368"/>
      <c r="U771" s="655"/>
      <c r="V771" s="365"/>
      <c r="W771" s="366"/>
      <c r="X771" s="364"/>
      <c r="Y771" s="365"/>
      <c r="Z771" s="368"/>
      <c r="AA771" s="655"/>
      <c r="AB771" s="365"/>
      <c r="AC771" s="366"/>
      <c r="AD771" s="364"/>
      <c r="AE771" s="365"/>
      <c r="AF771" s="368"/>
      <c r="AG771" s="655"/>
      <c r="AH771" s="365"/>
      <c r="AI771" s="366"/>
      <c r="AJ771" s="364"/>
      <c r="AK771" s="365"/>
      <c r="AL771" s="368"/>
      <c r="AM771" s="655"/>
      <c r="AN771" s="365"/>
      <c r="AO771" s="366"/>
      <c r="AP771" s="369"/>
      <c r="AQ771" s="506"/>
      <c r="AR771" s="372"/>
      <c r="AS771" s="653"/>
      <c r="AT771" s="353"/>
      <c r="AU771" s="382" t="s">
        <v>2869</v>
      </c>
      <c r="AV771" s="657" t="s">
        <v>2869</v>
      </c>
      <c r="AW771" s="382" t="s">
        <v>2869</v>
      </c>
      <c r="AX771" s="658" t="s">
        <v>2869</v>
      </c>
      <c r="AY771" s="359"/>
    </row>
    <row r="772">
      <c r="A772" s="554"/>
      <c r="B772" s="480" t="s">
        <v>2869</v>
      </c>
      <c r="C772" s="433"/>
      <c r="D772" s="434"/>
      <c r="E772" s="384" t="s">
        <v>2869</v>
      </c>
      <c r="F772" s="367"/>
      <c r="G772" s="365"/>
      <c r="H772" s="368"/>
      <c r="I772" s="655"/>
      <c r="J772" s="365"/>
      <c r="K772" s="366"/>
      <c r="L772" s="367"/>
      <c r="M772" s="365"/>
      <c r="N772" s="368"/>
      <c r="O772" s="655"/>
      <c r="P772" s="365"/>
      <c r="Q772" s="366"/>
      <c r="R772" s="367"/>
      <c r="S772" s="365"/>
      <c r="T772" s="368"/>
      <c r="U772" s="655"/>
      <c r="V772" s="365"/>
      <c r="W772" s="366"/>
      <c r="X772" s="364"/>
      <c r="Y772" s="365"/>
      <c r="Z772" s="368"/>
      <c r="AA772" s="655"/>
      <c r="AB772" s="365"/>
      <c r="AC772" s="366"/>
      <c r="AD772" s="364"/>
      <c r="AE772" s="365"/>
      <c r="AF772" s="368"/>
      <c r="AG772" s="655"/>
      <c r="AH772" s="365"/>
      <c r="AI772" s="366"/>
      <c r="AJ772" s="364"/>
      <c r="AK772" s="365"/>
      <c r="AL772" s="368"/>
      <c r="AM772" s="655"/>
      <c r="AN772" s="365"/>
      <c r="AO772" s="366"/>
      <c r="AP772" s="369"/>
      <c r="AQ772" s="506"/>
      <c r="AR772" s="380"/>
      <c r="AS772" s="653"/>
      <c r="AT772" s="353"/>
      <c r="AU772" s="382" t="s">
        <v>2869</v>
      </c>
      <c r="AV772" s="657" t="s">
        <v>2869</v>
      </c>
      <c r="AW772" s="382" t="s">
        <v>2869</v>
      </c>
      <c r="AX772" s="658" t="s">
        <v>2869</v>
      </c>
      <c r="AY772" s="393"/>
    </row>
    <row r="773">
      <c r="A773" s="554"/>
      <c r="B773" s="480" t="s">
        <v>2869</v>
      </c>
      <c r="C773" s="433"/>
      <c r="D773" s="434"/>
      <c r="E773" s="384" t="s">
        <v>2869</v>
      </c>
      <c r="F773" s="367"/>
      <c r="G773" s="365"/>
      <c r="H773" s="368"/>
      <c r="I773" s="655"/>
      <c r="J773" s="365"/>
      <c r="K773" s="366"/>
      <c r="L773" s="367"/>
      <c r="M773" s="365"/>
      <c r="N773" s="368"/>
      <c r="O773" s="655"/>
      <c r="P773" s="365"/>
      <c r="Q773" s="366"/>
      <c r="R773" s="367"/>
      <c r="S773" s="365"/>
      <c r="T773" s="368"/>
      <c r="U773" s="655"/>
      <c r="V773" s="365"/>
      <c r="W773" s="366"/>
      <c r="X773" s="364"/>
      <c r="Y773" s="365"/>
      <c r="Z773" s="368"/>
      <c r="AA773" s="655"/>
      <c r="AB773" s="365"/>
      <c r="AC773" s="366"/>
      <c r="AD773" s="364"/>
      <c r="AE773" s="365"/>
      <c r="AF773" s="368"/>
      <c r="AG773" s="655"/>
      <c r="AH773" s="365"/>
      <c r="AI773" s="366"/>
      <c r="AJ773" s="364"/>
      <c r="AK773" s="365"/>
      <c r="AL773" s="368"/>
      <c r="AM773" s="655"/>
      <c r="AN773" s="365"/>
      <c r="AO773" s="366"/>
      <c r="AP773" s="369"/>
      <c r="AQ773" s="506"/>
      <c r="AR773" s="372"/>
      <c r="AS773" s="653"/>
      <c r="AT773" s="353"/>
      <c r="AU773" s="382" t="s">
        <v>2869</v>
      </c>
      <c r="AV773" s="657" t="s">
        <v>2869</v>
      </c>
      <c r="AW773" s="382" t="s">
        <v>2869</v>
      </c>
      <c r="AX773" s="658" t="s">
        <v>2869</v>
      </c>
      <c r="AY773" s="393"/>
    </row>
    <row r="774">
      <c r="A774" s="554"/>
      <c r="B774" s="480" t="s">
        <v>2869</v>
      </c>
      <c r="C774" s="433"/>
      <c r="D774" s="434"/>
      <c r="E774" s="384" t="s">
        <v>2869</v>
      </c>
      <c r="F774" s="367"/>
      <c r="G774" s="365"/>
      <c r="H774" s="368"/>
      <c r="I774" s="655"/>
      <c r="J774" s="365"/>
      <c r="K774" s="366"/>
      <c r="L774" s="367"/>
      <c r="M774" s="365"/>
      <c r="N774" s="368"/>
      <c r="O774" s="655"/>
      <c r="P774" s="365"/>
      <c r="Q774" s="366"/>
      <c r="R774" s="367"/>
      <c r="S774" s="365"/>
      <c r="T774" s="368"/>
      <c r="U774" s="655"/>
      <c r="V774" s="365"/>
      <c r="W774" s="366"/>
      <c r="X774" s="364"/>
      <c r="Y774" s="365"/>
      <c r="Z774" s="368"/>
      <c r="AA774" s="655"/>
      <c r="AB774" s="365"/>
      <c r="AC774" s="366"/>
      <c r="AD774" s="364"/>
      <c r="AE774" s="365"/>
      <c r="AF774" s="368"/>
      <c r="AG774" s="655"/>
      <c r="AH774" s="365"/>
      <c r="AI774" s="366"/>
      <c r="AJ774" s="364"/>
      <c r="AK774" s="365"/>
      <c r="AL774" s="368"/>
      <c r="AM774" s="655"/>
      <c r="AN774" s="365"/>
      <c r="AO774" s="366"/>
      <c r="AP774" s="369"/>
      <c r="AQ774" s="506"/>
      <c r="AR774" s="372"/>
      <c r="AS774" s="653"/>
      <c r="AT774" s="353"/>
      <c r="AU774" s="382" t="s">
        <v>2869</v>
      </c>
      <c r="AV774" s="657" t="s">
        <v>2869</v>
      </c>
      <c r="AW774" s="382" t="s">
        <v>2869</v>
      </c>
      <c r="AX774" s="658" t="s">
        <v>2869</v>
      </c>
      <c r="AY774" s="393"/>
    </row>
    <row r="775">
      <c r="A775" s="554"/>
      <c r="B775" s="480" t="s">
        <v>2869</v>
      </c>
      <c r="C775" s="433"/>
      <c r="D775" s="434"/>
      <c r="E775" s="384" t="s">
        <v>2869</v>
      </c>
      <c r="F775" s="367"/>
      <c r="G775" s="365"/>
      <c r="H775" s="368"/>
      <c r="I775" s="655"/>
      <c r="J775" s="365"/>
      <c r="K775" s="366"/>
      <c r="L775" s="367"/>
      <c r="M775" s="365"/>
      <c r="N775" s="368"/>
      <c r="O775" s="655"/>
      <c r="P775" s="365"/>
      <c r="Q775" s="366"/>
      <c r="R775" s="367"/>
      <c r="S775" s="365"/>
      <c r="T775" s="368"/>
      <c r="U775" s="655"/>
      <c r="V775" s="365"/>
      <c r="W775" s="366"/>
      <c r="X775" s="364"/>
      <c r="Y775" s="365"/>
      <c r="Z775" s="368"/>
      <c r="AA775" s="655"/>
      <c r="AB775" s="365"/>
      <c r="AC775" s="366"/>
      <c r="AD775" s="364"/>
      <c r="AE775" s="365"/>
      <c r="AF775" s="368"/>
      <c r="AG775" s="655"/>
      <c r="AH775" s="365"/>
      <c r="AI775" s="366"/>
      <c r="AJ775" s="364"/>
      <c r="AK775" s="365"/>
      <c r="AL775" s="368"/>
      <c r="AM775" s="655"/>
      <c r="AN775" s="365"/>
      <c r="AO775" s="366"/>
      <c r="AP775" s="369"/>
      <c r="AQ775" s="506"/>
      <c r="AR775" s="372"/>
      <c r="AS775" s="653"/>
      <c r="AT775" s="353"/>
      <c r="AU775" s="382" t="s">
        <v>2869</v>
      </c>
      <c r="AV775" s="657" t="s">
        <v>2869</v>
      </c>
      <c r="AW775" s="382" t="s">
        <v>2869</v>
      </c>
      <c r="AX775" s="658" t="s">
        <v>2869</v>
      </c>
      <c r="AY775" s="393"/>
    </row>
    <row r="776">
      <c r="A776" s="554"/>
      <c r="B776" s="480" t="s">
        <v>2869</v>
      </c>
      <c r="C776" s="433"/>
      <c r="D776" s="434"/>
      <c r="E776" s="384" t="s">
        <v>2869</v>
      </c>
      <c r="F776" s="367"/>
      <c r="G776" s="365"/>
      <c r="H776" s="368"/>
      <c r="I776" s="655"/>
      <c r="J776" s="365"/>
      <c r="K776" s="366"/>
      <c r="L776" s="367"/>
      <c r="M776" s="365"/>
      <c r="N776" s="368"/>
      <c r="O776" s="655"/>
      <c r="P776" s="365"/>
      <c r="Q776" s="366"/>
      <c r="R776" s="367"/>
      <c r="S776" s="365"/>
      <c r="T776" s="368"/>
      <c r="U776" s="655"/>
      <c r="V776" s="365"/>
      <c r="W776" s="366"/>
      <c r="X776" s="364"/>
      <c r="Y776" s="365"/>
      <c r="Z776" s="368"/>
      <c r="AA776" s="655"/>
      <c r="AB776" s="365"/>
      <c r="AC776" s="366"/>
      <c r="AD776" s="364"/>
      <c r="AE776" s="365"/>
      <c r="AF776" s="368"/>
      <c r="AG776" s="655"/>
      <c r="AH776" s="365"/>
      <c r="AI776" s="366"/>
      <c r="AJ776" s="364"/>
      <c r="AK776" s="365"/>
      <c r="AL776" s="368"/>
      <c r="AM776" s="655"/>
      <c r="AN776" s="365"/>
      <c r="AO776" s="366"/>
      <c r="AP776" s="369"/>
      <c r="AQ776" s="506"/>
      <c r="AR776" s="372"/>
      <c r="AS776" s="653"/>
      <c r="AT776" s="353"/>
      <c r="AU776" s="382" t="s">
        <v>2869</v>
      </c>
      <c r="AV776" s="657" t="s">
        <v>2869</v>
      </c>
      <c r="AW776" s="382" t="s">
        <v>2869</v>
      </c>
      <c r="AX776" s="658" t="s">
        <v>2869</v>
      </c>
      <c r="AY776" s="393"/>
    </row>
    <row r="777">
      <c r="A777" s="554"/>
      <c r="B777" s="480" t="s">
        <v>2869</v>
      </c>
      <c r="C777" s="433"/>
      <c r="D777" s="434"/>
      <c r="E777" s="384" t="s">
        <v>2869</v>
      </c>
      <c r="F777" s="367"/>
      <c r="G777" s="365"/>
      <c r="H777" s="368"/>
      <c r="I777" s="655"/>
      <c r="J777" s="365"/>
      <c r="K777" s="366"/>
      <c r="L777" s="367"/>
      <c r="M777" s="365"/>
      <c r="N777" s="368"/>
      <c r="O777" s="655"/>
      <c r="P777" s="365"/>
      <c r="Q777" s="366"/>
      <c r="R777" s="367"/>
      <c r="S777" s="365"/>
      <c r="T777" s="368"/>
      <c r="U777" s="655"/>
      <c r="V777" s="365"/>
      <c r="W777" s="366"/>
      <c r="X777" s="364"/>
      <c r="Y777" s="365"/>
      <c r="Z777" s="368"/>
      <c r="AA777" s="655"/>
      <c r="AB777" s="365"/>
      <c r="AC777" s="366"/>
      <c r="AD777" s="364"/>
      <c r="AE777" s="365"/>
      <c r="AF777" s="368"/>
      <c r="AG777" s="655"/>
      <c r="AH777" s="365"/>
      <c r="AI777" s="366"/>
      <c r="AJ777" s="364"/>
      <c r="AK777" s="365"/>
      <c r="AL777" s="368"/>
      <c r="AM777" s="655"/>
      <c r="AN777" s="365"/>
      <c r="AO777" s="366"/>
      <c r="AP777" s="369"/>
      <c r="AQ777" s="506"/>
      <c r="AR777" s="372"/>
      <c r="AS777" s="653"/>
      <c r="AT777" s="353"/>
      <c r="AU777" s="382" t="s">
        <v>2869</v>
      </c>
      <c r="AV777" s="657" t="s">
        <v>2869</v>
      </c>
      <c r="AW777" s="382" t="s">
        <v>2869</v>
      </c>
      <c r="AX777" s="658" t="s">
        <v>2869</v>
      </c>
      <c r="AY777" s="393"/>
    </row>
    <row r="778">
      <c r="A778" s="554"/>
      <c r="B778" s="480" t="s">
        <v>2869</v>
      </c>
      <c r="C778" s="433"/>
      <c r="D778" s="434"/>
      <c r="E778" s="384" t="s">
        <v>2869</v>
      </c>
      <c r="F778" s="367"/>
      <c r="G778" s="365"/>
      <c r="H778" s="368"/>
      <c r="I778" s="655"/>
      <c r="J778" s="365"/>
      <c r="K778" s="366"/>
      <c r="L778" s="367"/>
      <c r="M778" s="365"/>
      <c r="N778" s="368"/>
      <c r="O778" s="655"/>
      <c r="P778" s="365"/>
      <c r="Q778" s="366"/>
      <c r="R778" s="367"/>
      <c r="S778" s="365"/>
      <c r="T778" s="368"/>
      <c r="U778" s="655"/>
      <c r="V778" s="365"/>
      <c r="W778" s="366"/>
      <c r="X778" s="364"/>
      <c r="Y778" s="365"/>
      <c r="Z778" s="368"/>
      <c r="AA778" s="655"/>
      <c r="AB778" s="365"/>
      <c r="AC778" s="366"/>
      <c r="AD778" s="364"/>
      <c r="AE778" s="365"/>
      <c r="AF778" s="368"/>
      <c r="AG778" s="655"/>
      <c r="AH778" s="365"/>
      <c r="AI778" s="366"/>
      <c r="AJ778" s="364"/>
      <c r="AK778" s="365"/>
      <c r="AL778" s="368"/>
      <c r="AM778" s="655"/>
      <c r="AN778" s="365"/>
      <c r="AO778" s="366"/>
      <c r="AP778" s="369"/>
      <c r="AQ778" s="506"/>
      <c r="AR778" s="372"/>
      <c r="AS778" s="653"/>
      <c r="AT778" s="353"/>
      <c r="AU778" s="382" t="s">
        <v>2869</v>
      </c>
      <c r="AV778" s="657" t="s">
        <v>2869</v>
      </c>
      <c r="AW778" s="382" t="s">
        <v>2869</v>
      </c>
      <c r="AX778" s="658" t="s">
        <v>2869</v>
      </c>
      <c r="AY778" s="359"/>
    </row>
    <row r="779">
      <c r="A779" s="554"/>
      <c r="B779" s="480" t="s">
        <v>2869</v>
      </c>
      <c r="C779" s="433"/>
      <c r="D779" s="434"/>
      <c r="E779" s="384" t="s">
        <v>2869</v>
      </c>
      <c r="F779" s="367"/>
      <c r="G779" s="365"/>
      <c r="H779" s="368"/>
      <c r="I779" s="655"/>
      <c r="J779" s="365"/>
      <c r="K779" s="366"/>
      <c r="L779" s="367"/>
      <c r="M779" s="365"/>
      <c r="N779" s="368"/>
      <c r="O779" s="655"/>
      <c r="P779" s="365"/>
      <c r="Q779" s="366"/>
      <c r="R779" s="367"/>
      <c r="S779" s="365"/>
      <c r="T779" s="368"/>
      <c r="U779" s="655"/>
      <c r="V779" s="365"/>
      <c r="W779" s="366"/>
      <c r="X779" s="364"/>
      <c r="Y779" s="365"/>
      <c r="Z779" s="368"/>
      <c r="AA779" s="655"/>
      <c r="AB779" s="365"/>
      <c r="AC779" s="366"/>
      <c r="AD779" s="364"/>
      <c r="AE779" s="365"/>
      <c r="AF779" s="368"/>
      <c r="AG779" s="655"/>
      <c r="AH779" s="365"/>
      <c r="AI779" s="366"/>
      <c r="AJ779" s="364"/>
      <c r="AK779" s="365"/>
      <c r="AL779" s="368"/>
      <c r="AM779" s="655"/>
      <c r="AN779" s="365"/>
      <c r="AO779" s="366"/>
      <c r="AP779" s="369"/>
      <c r="AQ779" s="506"/>
      <c r="AR779" s="372"/>
      <c r="AS779" s="653"/>
      <c r="AT779" s="353"/>
      <c r="AU779" s="382" t="s">
        <v>2869</v>
      </c>
      <c r="AV779" s="657" t="s">
        <v>2869</v>
      </c>
      <c r="AW779" s="382" t="s">
        <v>2869</v>
      </c>
      <c r="AX779" s="658" t="s">
        <v>2869</v>
      </c>
      <c r="AY779" s="359"/>
    </row>
    <row r="780">
      <c r="A780" s="554"/>
      <c r="B780" s="480" t="s">
        <v>2869</v>
      </c>
      <c r="C780" s="433"/>
      <c r="D780" s="434"/>
      <c r="E780" s="384" t="s">
        <v>2869</v>
      </c>
      <c r="F780" s="367"/>
      <c r="G780" s="365"/>
      <c r="H780" s="368"/>
      <c r="I780" s="655"/>
      <c r="J780" s="365"/>
      <c r="K780" s="366"/>
      <c r="L780" s="367"/>
      <c r="M780" s="365"/>
      <c r="N780" s="368"/>
      <c r="O780" s="655"/>
      <c r="P780" s="365"/>
      <c r="Q780" s="366"/>
      <c r="R780" s="367"/>
      <c r="S780" s="365"/>
      <c r="T780" s="368"/>
      <c r="U780" s="655"/>
      <c r="V780" s="365"/>
      <c r="W780" s="366"/>
      <c r="X780" s="364"/>
      <c r="Y780" s="365"/>
      <c r="Z780" s="368"/>
      <c r="AA780" s="655"/>
      <c r="AB780" s="365"/>
      <c r="AC780" s="366"/>
      <c r="AD780" s="364"/>
      <c r="AE780" s="365"/>
      <c r="AF780" s="368"/>
      <c r="AG780" s="655"/>
      <c r="AH780" s="365"/>
      <c r="AI780" s="366"/>
      <c r="AJ780" s="364"/>
      <c r="AK780" s="365"/>
      <c r="AL780" s="368"/>
      <c r="AM780" s="655"/>
      <c r="AN780" s="365"/>
      <c r="AO780" s="366"/>
      <c r="AP780" s="369"/>
      <c r="AQ780" s="506"/>
      <c r="AR780" s="372"/>
      <c r="AS780" s="653"/>
      <c r="AT780" s="353"/>
      <c r="AU780" s="382" t="s">
        <v>2869</v>
      </c>
      <c r="AV780" s="657" t="s">
        <v>2869</v>
      </c>
      <c r="AW780" s="382" t="s">
        <v>2869</v>
      </c>
      <c r="AX780" s="658" t="s">
        <v>2869</v>
      </c>
      <c r="AY780" s="359"/>
    </row>
    <row r="781">
      <c r="A781" s="554"/>
      <c r="B781" s="480" t="s">
        <v>2869</v>
      </c>
      <c r="C781" s="433"/>
      <c r="D781" s="434"/>
      <c r="E781" s="384" t="s">
        <v>2869</v>
      </c>
      <c r="F781" s="367"/>
      <c r="G781" s="365"/>
      <c r="H781" s="368"/>
      <c r="I781" s="655"/>
      <c r="J781" s="365"/>
      <c r="K781" s="366"/>
      <c r="L781" s="367"/>
      <c r="M781" s="365"/>
      <c r="N781" s="368"/>
      <c r="O781" s="655"/>
      <c r="P781" s="365"/>
      <c r="Q781" s="366"/>
      <c r="R781" s="367"/>
      <c r="S781" s="365"/>
      <c r="T781" s="368"/>
      <c r="U781" s="655"/>
      <c r="V781" s="365"/>
      <c r="W781" s="366"/>
      <c r="X781" s="364"/>
      <c r="Y781" s="365"/>
      <c r="Z781" s="368"/>
      <c r="AA781" s="655"/>
      <c r="AB781" s="365"/>
      <c r="AC781" s="366"/>
      <c r="AD781" s="364"/>
      <c r="AE781" s="365"/>
      <c r="AF781" s="368"/>
      <c r="AG781" s="655"/>
      <c r="AH781" s="365"/>
      <c r="AI781" s="366"/>
      <c r="AJ781" s="364"/>
      <c r="AK781" s="365"/>
      <c r="AL781" s="368"/>
      <c r="AM781" s="655"/>
      <c r="AN781" s="365"/>
      <c r="AO781" s="366"/>
      <c r="AP781" s="369"/>
      <c r="AQ781" s="506"/>
      <c r="AR781" s="372"/>
      <c r="AS781" s="653"/>
      <c r="AT781" s="353"/>
      <c r="AU781" s="382" t="s">
        <v>2869</v>
      </c>
      <c r="AV781" s="657" t="s">
        <v>2869</v>
      </c>
      <c r="AW781" s="382" t="s">
        <v>2869</v>
      </c>
      <c r="AX781" s="658" t="s">
        <v>2869</v>
      </c>
      <c r="AY781" s="393"/>
    </row>
    <row r="782">
      <c r="A782" s="554"/>
      <c r="B782" s="480" t="s">
        <v>2869</v>
      </c>
      <c r="C782" s="433"/>
      <c r="D782" s="434"/>
      <c r="E782" s="384" t="s">
        <v>2869</v>
      </c>
      <c r="F782" s="367"/>
      <c r="G782" s="365"/>
      <c r="H782" s="368"/>
      <c r="I782" s="655"/>
      <c r="J782" s="365"/>
      <c r="K782" s="366"/>
      <c r="L782" s="367"/>
      <c r="M782" s="365"/>
      <c r="N782" s="368"/>
      <c r="O782" s="655"/>
      <c r="P782" s="365"/>
      <c r="Q782" s="366"/>
      <c r="R782" s="367"/>
      <c r="S782" s="365"/>
      <c r="T782" s="368"/>
      <c r="U782" s="655"/>
      <c r="V782" s="365"/>
      <c r="W782" s="366"/>
      <c r="X782" s="364"/>
      <c r="Y782" s="365"/>
      <c r="Z782" s="368"/>
      <c r="AA782" s="655"/>
      <c r="AB782" s="365"/>
      <c r="AC782" s="366"/>
      <c r="AD782" s="364"/>
      <c r="AE782" s="365"/>
      <c r="AF782" s="368"/>
      <c r="AG782" s="655"/>
      <c r="AH782" s="365"/>
      <c r="AI782" s="366"/>
      <c r="AJ782" s="364"/>
      <c r="AK782" s="365"/>
      <c r="AL782" s="368"/>
      <c r="AM782" s="655"/>
      <c r="AN782" s="365"/>
      <c r="AO782" s="366"/>
      <c r="AP782" s="369"/>
      <c r="AQ782" s="506"/>
      <c r="AR782" s="372"/>
      <c r="AS782" s="653"/>
      <c r="AT782" s="353"/>
      <c r="AU782" s="382" t="s">
        <v>2869</v>
      </c>
      <c r="AV782" s="657" t="s">
        <v>2869</v>
      </c>
      <c r="AW782" s="382" t="s">
        <v>2869</v>
      </c>
      <c r="AX782" s="658" t="s">
        <v>2869</v>
      </c>
      <c r="AY782" s="359"/>
    </row>
    <row r="783">
      <c r="A783" s="554"/>
      <c r="B783" s="480" t="s">
        <v>2869</v>
      </c>
      <c r="C783" s="433"/>
      <c r="D783" s="434"/>
      <c r="E783" s="384" t="s">
        <v>2869</v>
      </c>
      <c r="F783" s="367"/>
      <c r="G783" s="365"/>
      <c r="H783" s="368"/>
      <c r="I783" s="655"/>
      <c r="J783" s="365"/>
      <c r="K783" s="366"/>
      <c r="L783" s="367"/>
      <c r="M783" s="365"/>
      <c r="N783" s="368"/>
      <c r="O783" s="655"/>
      <c r="P783" s="365"/>
      <c r="Q783" s="366"/>
      <c r="R783" s="367"/>
      <c r="S783" s="365"/>
      <c r="T783" s="368"/>
      <c r="U783" s="655"/>
      <c r="V783" s="365"/>
      <c r="W783" s="366"/>
      <c r="X783" s="364"/>
      <c r="Y783" s="365"/>
      <c r="Z783" s="368"/>
      <c r="AA783" s="655"/>
      <c r="AB783" s="365"/>
      <c r="AC783" s="366"/>
      <c r="AD783" s="364"/>
      <c r="AE783" s="365"/>
      <c r="AF783" s="368"/>
      <c r="AG783" s="655"/>
      <c r="AH783" s="365"/>
      <c r="AI783" s="366"/>
      <c r="AJ783" s="364"/>
      <c r="AK783" s="365"/>
      <c r="AL783" s="368"/>
      <c r="AM783" s="655"/>
      <c r="AN783" s="365"/>
      <c r="AO783" s="366"/>
      <c r="AP783" s="369"/>
      <c r="AQ783" s="506"/>
      <c r="AR783" s="372"/>
      <c r="AS783" s="653"/>
      <c r="AT783" s="353"/>
      <c r="AU783" s="382" t="s">
        <v>2869</v>
      </c>
      <c r="AV783" s="657" t="s">
        <v>2869</v>
      </c>
      <c r="AW783" s="382" t="s">
        <v>2869</v>
      </c>
      <c r="AX783" s="658" t="s">
        <v>2869</v>
      </c>
      <c r="AY783" s="359"/>
    </row>
    <row r="784">
      <c r="A784" s="554"/>
      <c r="B784" s="480" t="s">
        <v>2869</v>
      </c>
      <c r="C784" s="433"/>
      <c r="D784" s="434"/>
      <c r="E784" s="384" t="s">
        <v>2869</v>
      </c>
      <c r="F784" s="367"/>
      <c r="G784" s="365"/>
      <c r="H784" s="368"/>
      <c r="I784" s="655"/>
      <c r="J784" s="365"/>
      <c r="K784" s="366"/>
      <c r="L784" s="367"/>
      <c r="M784" s="365"/>
      <c r="N784" s="368"/>
      <c r="O784" s="655"/>
      <c r="P784" s="365"/>
      <c r="Q784" s="366"/>
      <c r="R784" s="367"/>
      <c r="S784" s="365"/>
      <c r="T784" s="368"/>
      <c r="U784" s="655"/>
      <c r="V784" s="365"/>
      <c r="W784" s="366"/>
      <c r="X784" s="364"/>
      <c r="Y784" s="365"/>
      <c r="Z784" s="368"/>
      <c r="AA784" s="655"/>
      <c r="AB784" s="365"/>
      <c r="AC784" s="366"/>
      <c r="AD784" s="364"/>
      <c r="AE784" s="365"/>
      <c r="AF784" s="368"/>
      <c r="AG784" s="655"/>
      <c r="AH784" s="365"/>
      <c r="AI784" s="366"/>
      <c r="AJ784" s="364"/>
      <c r="AK784" s="365"/>
      <c r="AL784" s="368"/>
      <c r="AM784" s="655"/>
      <c r="AN784" s="365"/>
      <c r="AO784" s="366"/>
      <c r="AP784" s="369"/>
      <c r="AQ784" s="506"/>
      <c r="AR784" s="372"/>
      <c r="AS784" s="653"/>
      <c r="AT784" s="353"/>
      <c r="AU784" s="382" t="s">
        <v>2869</v>
      </c>
      <c r="AV784" s="657" t="s">
        <v>2869</v>
      </c>
      <c r="AW784" s="382" t="s">
        <v>2869</v>
      </c>
      <c r="AX784" s="658" t="s">
        <v>2869</v>
      </c>
      <c r="AY784" s="359"/>
    </row>
    <row r="785">
      <c r="A785" s="554"/>
      <c r="B785" s="480" t="s">
        <v>2869</v>
      </c>
      <c r="C785" s="433"/>
      <c r="D785" s="434"/>
      <c r="E785" s="384" t="s">
        <v>2869</v>
      </c>
      <c r="F785" s="367"/>
      <c r="G785" s="365"/>
      <c r="H785" s="368"/>
      <c r="I785" s="655"/>
      <c r="J785" s="365"/>
      <c r="K785" s="366"/>
      <c r="L785" s="367"/>
      <c r="M785" s="365"/>
      <c r="N785" s="368"/>
      <c r="O785" s="655"/>
      <c r="P785" s="365"/>
      <c r="Q785" s="366"/>
      <c r="R785" s="367"/>
      <c r="S785" s="365"/>
      <c r="T785" s="368"/>
      <c r="U785" s="655"/>
      <c r="V785" s="365"/>
      <c r="W785" s="366"/>
      <c r="X785" s="364"/>
      <c r="Y785" s="365"/>
      <c r="Z785" s="368"/>
      <c r="AA785" s="655"/>
      <c r="AB785" s="365"/>
      <c r="AC785" s="366"/>
      <c r="AD785" s="364"/>
      <c r="AE785" s="365"/>
      <c r="AF785" s="368"/>
      <c r="AG785" s="655"/>
      <c r="AH785" s="365"/>
      <c r="AI785" s="366"/>
      <c r="AJ785" s="364"/>
      <c r="AK785" s="365"/>
      <c r="AL785" s="368"/>
      <c r="AM785" s="655"/>
      <c r="AN785" s="365"/>
      <c r="AO785" s="366"/>
      <c r="AP785" s="369"/>
      <c r="AQ785" s="506"/>
      <c r="AR785" s="372"/>
      <c r="AS785" s="653"/>
      <c r="AT785" s="353"/>
      <c r="AU785" s="382" t="s">
        <v>2869</v>
      </c>
      <c r="AV785" s="657" t="s">
        <v>2869</v>
      </c>
      <c r="AW785" s="382" t="s">
        <v>2869</v>
      </c>
      <c r="AX785" s="658" t="s">
        <v>2869</v>
      </c>
      <c r="AY785" s="393"/>
    </row>
    <row r="786">
      <c r="A786" s="554"/>
      <c r="B786" s="480" t="s">
        <v>2869</v>
      </c>
      <c r="C786" s="433"/>
      <c r="D786" s="434"/>
      <c r="E786" s="384" t="s">
        <v>2869</v>
      </c>
      <c r="F786" s="367"/>
      <c r="G786" s="365"/>
      <c r="H786" s="368"/>
      <c r="I786" s="655"/>
      <c r="J786" s="365"/>
      <c r="K786" s="366"/>
      <c r="L786" s="367"/>
      <c r="M786" s="365"/>
      <c r="N786" s="368"/>
      <c r="O786" s="655"/>
      <c r="P786" s="365"/>
      <c r="Q786" s="366"/>
      <c r="R786" s="367"/>
      <c r="S786" s="365"/>
      <c r="T786" s="368"/>
      <c r="U786" s="655"/>
      <c r="V786" s="365"/>
      <c r="W786" s="366"/>
      <c r="X786" s="364"/>
      <c r="Y786" s="365"/>
      <c r="Z786" s="368"/>
      <c r="AA786" s="655"/>
      <c r="AB786" s="365"/>
      <c r="AC786" s="366"/>
      <c r="AD786" s="364"/>
      <c r="AE786" s="365"/>
      <c r="AF786" s="368"/>
      <c r="AG786" s="655"/>
      <c r="AH786" s="365"/>
      <c r="AI786" s="366"/>
      <c r="AJ786" s="364"/>
      <c r="AK786" s="365"/>
      <c r="AL786" s="368"/>
      <c r="AM786" s="655"/>
      <c r="AN786" s="365"/>
      <c r="AO786" s="366"/>
      <c r="AP786" s="369"/>
      <c r="AQ786" s="506"/>
      <c r="AR786" s="372"/>
      <c r="AS786" s="653"/>
      <c r="AT786" s="353"/>
      <c r="AU786" s="382" t="s">
        <v>2869</v>
      </c>
      <c r="AV786" s="657" t="s">
        <v>2869</v>
      </c>
      <c r="AW786" s="382" t="s">
        <v>2869</v>
      </c>
      <c r="AX786" s="658" t="s">
        <v>2869</v>
      </c>
      <c r="AY786" s="393"/>
    </row>
    <row r="787">
      <c r="A787" s="554"/>
      <c r="B787" s="480" t="s">
        <v>2869</v>
      </c>
      <c r="C787" s="433"/>
      <c r="D787" s="434"/>
      <c r="E787" s="384" t="s">
        <v>2869</v>
      </c>
      <c r="F787" s="367"/>
      <c r="G787" s="365"/>
      <c r="H787" s="368"/>
      <c r="I787" s="655"/>
      <c r="J787" s="365"/>
      <c r="K787" s="366"/>
      <c r="L787" s="367"/>
      <c r="M787" s="365"/>
      <c r="N787" s="368"/>
      <c r="O787" s="655"/>
      <c r="P787" s="365"/>
      <c r="Q787" s="366"/>
      <c r="R787" s="367"/>
      <c r="S787" s="365"/>
      <c r="T787" s="368"/>
      <c r="U787" s="655"/>
      <c r="V787" s="365"/>
      <c r="W787" s="366"/>
      <c r="X787" s="364"/>
      <c r="Y787" s="365"/>
      <c r="Z787" s="368"/>
      <c r="AA787" s="655"/>
      <c r="AB787" s="365"/>
      <c r="AC787" s="366"/>
      <c r="AD787" s="364"/>
      <c r="AE787" s="365"/>
      <c r="AF787" s="368"/>
      <c r="AG787" s="655"/>
      <c r="AH787" s="365"/>
      <c r="AI787" s="366"/>
      <c r="AJ787" s="364"/>
      <c r="AK787" s="365"/>
      <c r="AL787" s="368"/>
      <c r="AM787" s="655"/>
      <c r="AN787" s="365"/>
      <c r="AO787" s="366"/>
      <c r="AP787" s="369"/>
      <c r="AQ787" s="506"/>
      <c r="AR787" s="372"/>
      <c r="AS787" s="653"/>
      <c r="AT787" s="353"/>
      <c r="AU787" s="382" t="s">
        <v>2869</v>
      </c>
      <c r="AV787" s="657" t="s">
        <v>2869</v>
      </c>
      <c r="AW787" s="382" t="s">
        <v>2869</v>
      </c>
      <c r="AX787" s="658" t="s">
        <v>2869</v>
      </c>
      <c r="AY787" s="393"/>
    </row>
    <row r="788">
      <c r="A788" s="554"/>
      <c r="B788" s="480" t="s">
        <v>2869</v>
      </c>
      <c r="C788" s="433"/>
      <c r="D788" s="434"/>
      <c r="E788" s="384" t="s">
        <v>2869</v>
      </c>
      <c r="F788" s="367"/>
      <c r="G788" s="365"/>
      <c r="H788" s="368"/>
      <c r="I788" s="655"/>
      <c r="J788" s="365"/>
      <c r="K788" s="366"/>
      <c r="L788" s="367"/>
      <c r="M788" s="365"/>
      <c r="N788" s="368"/>
      <c r="O788" s="655"/>
      <c r="P788" s="365"/>
      <c r="Q788" s="366"/>
      <c r="R788" s="367"/>
      <c r="S788" s="365"/>
      <c r="T788" s="368"/>
      <c r="U788" s="655"/>
      <c r="V788" s="365"/>
      <c r="W788" s="366"/>
      <c r="X788" s="364"/>
      <c r="Y788" s="365"/>
      <c r="Z788" s="368"/>
      <c r="AA788" s="655"/>
      <c r="AB788" s="365"/>
      <c r="AC788" s="366"/>
      <c r="AD788" s="364"/>
      <c r="AE788" s="365"/>
      <c r="AF788" s="368"/>
      <c r="AG788" s="655"/>
      <c r="AH788" s="365"/>
      <c r="AI788" s="366"/>
      <c r="AJ788" s="364"/>
      <c r="AK788" s="365"/>
      <c r="AL788" s="368"/>
      <c r="AM788" s="655"/>
      <c r="AN788" s="365"/>
      <c r="AO788" s="366"/>
      <c r="AP788" s="369"/>
      <c r="AQ788" s="506"/>
      <c r="AR788" s="372"/>
      <c r="AS788" s="653"/>
      <c r="AT788" s="353"/>
      <c r="AU788" s="382" t="s">
        <v>2869</v>
      </c>
      <c r="AV788" s="657" t="s">
        <v>2869</v>
      </c>
      <c r="AW788" s="382" t="s">
        <v>2869</v>
      </c>
      <c r="AX788" s="658" t="s">
        <v>2869</v>
      </c>
      <c r="AY788" s="393"/>
    </row>
    <row r="789">
      <c r="A789" s="554"/>
      <c r="B789" s="480" t="s">
        <v>2869</v>
      </c>
      <c r="C789" s="433"/>
      <c r="D789" s="434"/>
      <c r="E789" s="384" t="s">
        <v>2869</v>
      </c>
      <c r="F789" s="367"/>
      <c r="G789" s="365"/>
      <c r="H789" s="368"/>
      <c r="I789" s="655"/>
      <c r="J789" s="365"/>
      <c r="K789" s="366"/>
      <c r="L789" s="367"/>
      <c r="M789" s="365"/>
      <c r="N789" s="368"/>
      <c r="O789" s="655"/>
      <c r="P789" s="365"/>
      <c r="Q789" s="366"/>
      <c r="R789" s="367"/>
      <c r="S789" s="365"/>
      <c r="T789" s="368"/>
      <c r="U789" s="655"/>
      <c r="V789" s="365"/>
      <c r="W789" s="366"/>
      <c r="X789" s="364"/>
      <c r="Y789" s="365"/>
      <c r="Z789" s="368"/>
      <c r="AA789" s="655"/>
      <c r="AB789" s="365"/>
      <c r="AC789" s="366"/>
      <c r="AD789" s="364"/>
      <c r="AE789" s="365"/>
      <c r="AF789" s="368"/>
      <c r="AG789" s="655"/>
      <c r="AH789" s="365"/>
      <c r="AI789" s="366"/>
      <c r="AJ789" s="364"/>
      <c r="AK789" s="365"/>
      <c r="AL789" s="368"/>
      <c r="AM789" s="655"/>
      <c r="AN789" s="365"/>
      <c r="AO789" s="366"/>
      <c r="AP789" s="369"/>
      <c r="AQ789" s="506"/>
      <c r="AR789" s="372"/>
      <c r="AS789" s="653"/>
      <c r="AT789" s="353"/>
      <c r="AU789" s="382" t="s">
        <v>2869</v>
      </c>
      <c r="AV789" s="657" t="s">
        <v>2869</v>
      </c>
      <c r="AW789" s="382" t="s">
        <v>2869</v>
      </c>
      <c r="AX789" s="658" t="s">
        <v>2869</v>
      </c>
      <c r="AY789" s="393"/>
    </row>
    <row r="790">
      <c r="A790" s="554"/>
      <c r="B790" s="480" t="s">
        <v>2869</v>
      </c>
      <c r="C790" s="433"/>
      <c r="D790" s="434"/>
      <c r="E790" s="384" t="s">
        <v>2869</v>
      </c>
      <c r="F790" s="367"/>
      <c r="G790" s="365"/>
      <c r="H790" s="368"/>
      <c r="I790" s="655"/>
      <c r="J790" s="365"/>
      <c r="K790" s="366"/>
      <c r="L790" s="367"/>
      <c r="M790" s="365"/>
      <c r="N790" s="368"/>
      <c r="O790" s="655"/>
      <c r="P790" s="365"/>
      <c r="Q790" s="366"/>
      <c r="R790" s="367"/>
      <c r="S790" s="365"/>
      <c r="T790" s="368"/>
      <c r="U790" s="655"/>
      <c r="V790" s="365"/>
      <c r="W790" s="366"/>
      <c r="X790" s="364"/>
      <c r="Y790" s="365"/>
      <c r="Z790" s="368"/>
      <c r="AA790" s="655"/>
      <c r="AB790" s="365"/>
      <c r="AC790" s="366"/>
      <c r="AD790" s="364"/>
      <c r="AE790" s="365"/>
      <c r="AF790" s="368"/>
      <c r="AG790" s="655"/>
      <c r="AH790" s="365"/>
      <c r="AI790" s="366"/>
      <c r="AJ790" s="364"/>
      <c r="AK790" s="365"/>
      <c r="AL790" s="368"/>
      <c r="AM790" s="655"/>
      <c r="AN790" s="365"/>
      <c r="AO790" s="366"/>
      <c r="AP790" s="369"/>
      <c r="AQ790" s="506"/>
      <c r="AR790" s="372"/>
      <c r="AS790" s="653"/>
      <c r="AT790" s="353"/>
      <c r="AU790" s="382" t="s">
        <v>2869</v>
      </c>
      <c r="AV790" s="657" t="s">
        <v>2869</v>
      </c>
      <c r="AW790" s="382" t="s">
        <v>2869</v>
      </c>
      <c r="AX790" s="658" t="s">
        <v>2869</v>
      </c>
      <c r="AY790" s="393"/>
    </row>
    <row r="791">
      <c r="A791" s="554"/>
      <c r="B791" s="480" t="s">
        <v>2869</v>
      </c>
      <c r="C791" s="433"/>
      <c r="D791" s="434"/>
      <c r="E791" s="384" t="s">
        <v>2869</v>
      </c>
      <c r="F791" s="367"/>
      <c r="G791" s="365"/>
      <c r="H791" s="368"/>
      <c r="I791" s="655"/>
      <c r="J791" s="365"/>
      <c r="K791" s="366"/>
      <c r="L791" s="367"/>
      <c r="M791" s="365"/>
      <c r="N791" s="368"/>
      <c r="O791" s="655"/>
      <c r="P791" s="365"/>
      <c r="Q791" s="366"/>
      <c r="R791" s="367"/>
      <c r="S791" s="365"/>
      <c r="T791" s="368"/>
      <c r="U791" s="655"/>
      <c r="V791" s="365"/>
      <c r="W791" s="366"/>
      <c r="X791" s="364"/>
      <c r="Y791" s="365"/>
      <c r="Z791" s="368"/>
      <c r="AA791" s="655"/>
      <c r="AB791" s="365"/>
      <c r="AC791" s="366"/>
      <c r="AD791" s="364"/>
      <c r="AE791" s="365"/>
      <c r="AF791" s="368"/>
      <c r="AG791" s="655"/>
      <c r="AH791" s="365"/>
      <c r="AI791" s="366"/>
      <c r="AJ791" s="364"/>
      <c r="AK791" s="365"/>
      <c r="AL791" s="368"/>
      <c r="AM791" s="655"/>
      <c r="AN791" s="365"/>
      <c r="AO791" s="366"/>
      <c r="AP791" s="369"/>
      <c r="AQ791" s="506"/>
      <c r="AR791" s="372"/>
      <c r="AS791" s="653"/>
      <c r="AT791" s="353"/>
      <c r="AU791" s="382" t="s">
        <v>2869</v>
      </c>
      <c r="AV791" s="657" t="s">
        <v>2869</v>
      </c>
      <c r="AW791" s="382" t="s">
        <v>2869</v>
      </c>
      <c r="AX791" s="658" t="s">
        <v>2869</v>
      </c>
      <c r="AY791" s="359"/>
    </row>
    <row r="792">
      <c r="A792" s="554"/>
      <c r="B792" s="480" t="s">
        <v>2869</v>
      </c>
      <c r="C792" s="433"/>
      <c r="D792" s="434"/>
      <c r="E792" s="384" t="s">
        <v>2869</v>
      </c>
      <c r="F792" s="367"/>
      <c r="G792" s="365"/>
      <c r="H792" s="368"/>
      <c r="I792" s="655"/>
      <c r="J792" s="365"/>
      <c r="K792" s="366"/>
      <c r="L792" s="367"/>
      <c r="M792" s="365"/>
      <c r="N792" s="368"/>
      <c r="O792" s="655"/>
      <c r="P792" s="365"/>
      <c r="Q792" s="366"/>
      <c r="R792" s="367"/>
      <c r="S792" s="365"/>
      <c r="T792" s="368"/>
      <c r="U792" s="655"/>
      <c r="V792" s="365"/>
      <c r="W792" s="366"/>
      <c r="X792" s="364"/>
      <c r="Y792" s="365"/>
      <c r="Z792" s="368"/>
      <c r="AA792" s="655"/>
      <c r="AB792" s="365"/>
      <c r="AC792" s="366"/>
      <c r="AD792" s="364"/>
      <c r="AE792" s="365"/>
      <c r="AF792" s="368"/>
      <c r="AG792" s="655"/>
      <c r="AH792" s="365"/>
      <c r="AI792" s="366"/>
      <c r="AJ792" s="364"/>
      <c r="AK792" s="365"/>
      <c r="AL792" s="368"/>
      <c r="AM792" s="655"/>
      <c r="AN792" s="365"/>
      <c r="AO792" s="366"/>
      <c r="AP792" s="369"/>
      <c r="AQ792" s="506"/>
      <c r="AR792" s="372"/>
      <c r="AS792" s="653"/>
      <c r="AT792" s="353"/>
      <c r="AU792" s="382" t="s">
        <v>2869</v>
      </c>
      <c r="AV792" s="657" t="s">
        <v>2869</v>
      </c>
      <c r="AW792" s="382" t="s">
        <v>2869</v>
      </c>
      <c r="AX792" s="658" t="s">
        <v>2869</v>
      </c>
      <c r="AY792" s="359"/>
    </row>
    <row r="793">
      <c r="A793" s="554"/>
      <c r="B793" s="480" t="s">
        <v>2869</v>
      </c>
      <c r="C793" s="433"/>
      <c r="D793" s="434"/>
      <c r="E793" s="384" t="s">
        <v>2869</v>
      </c>
      <c r="F793" s="367"/>
      <c r="G793" s="365"/>
      <c r="H793" s="368"/>
      <c r="I793" s="655"/>
      <c r="J793" s="365"/>
      <c r="K793" s="366"/>
      <c r="L793" s="367"/>
      <c r="M793" s="365"/>
      <c r="N793" s="368"/>
      <c r="O793" s="655"/>
      <c r="P793" s="365"/>
      <c r="Q793" s="366"/>
      <c r="R793" s="367"/>
      <c r="S793" s="365"/>
      <c r="T793" s="368"/>
      <c r="U793" s="655"/>
      <c r="V793" s="365"/>
      <c r="W793" s="366"/>
      <c r="X793" s="364"/>
      <c r="Y793" s="365"/>
      <c r="Z793" s="368"/>
      <c r="AA793" s="655"/>
      <c r="AB793" s="365"/>
      <c r="AC793" s="366"/>
      <c r="AD793" s="364"/>
      <c r="AE793" s="365"/>
      <c r="AF793" s="368"/>
      <c r="AG793" s="655"/>
      <c r="AH793" s="365"/>
      <c r="AI793" s="366"/>
      <c r="AJ793" s="364"/>
      <c r="AK793" s="365"/>
      <c r="AL793" s="368"/>
      <c r="AM793" s="655"/>
      <c r="AN793" s="365"/>
      <c r="AO793" s="366"/>
      <c r="AP793" s="369"/>
      <c r="AQ793" s="506"/>
      <c r="AR793" s="372"/>
      <c r="AS793" s="653"/>
      <c r="AT793" s="353"/>
      <c r="AU793" s="382" t="s">
        <v>2869</v>
      </c>
      <c r="AV793" s="657" t="s">
        <v>2869</v>
      </c>
      <c r="AW793" s="382" t="s">
        <v>2869</v>
      </c>
      <c r="AX793" s="658" t="s">
        <v>2869</v>
      </c>
      <c r="AY793" s="359"/>
    </row>
    <row r="794">
      <c r="A794" s="554"/>
      <c r="B794" s="480" t="s">
        <v>2869</v>
      </c>
      <c r="C794" s="433"/>
      <c r="D794" s="434"/>
      <c r="E794" s="384" t="s">
        <v>2869</v>
      </c>
      <c r="F794" s="367"/>
      <c r="G794" s="365"/>
      <c r="H794" s="368"/>
      <c r="I794" s="655"/>
      <c r="J794" s="365"/>
      <c r="K794" s="366"/>
      <c r="L794" s="367"/>
      <c r="M794" s="365"/>
      <c r="N794" s="368"/>
      <c r="O794" s="655"/>
      <c r="P794" s="365"/>
      <c r="Q794" s="366"/>
      <c r="R794" s="367"/>
      <c r="S794" s="365"/>
      <c r="T794" s="368"/>
      <c r="U794" s="655"/>
      <c r="V794" s="365"/>
      <c r="W794" s="366"/>
      <c r="X794" s="364"/>
      <c r="Y794" s="365"/>
      <c r="Z794" s="368"/>
      <c r="AA794" s="655"/>
      <c r="AB794" s="365"/>
      <c r="AC794" s="366"/>
      <c r="AD794" s="364"/>
      <c r="AE794" s="365"/>
      <c r="AF794" s="368"/>
      <c r="AG794" s="655"/>
      <c r="AH794" s="365"/>
      <c r="AI794" s="366"/>
      <c r="AJ794" s="364"/>
      <c r="AK794" s="365"/>
      <c r="AL794" s="368"/>
      <c r="AM794" s="655"/>
      <c r="AN794" s="365"/>
      <c r="AO794" s="366"/>
      <c r="AP794" s="369"/>
      <c r="AQ794" s="506"/>
      <c r="AR794" s="372"/>
      <c r="AS794" s="653"/>
      <c r="AT794" s="353"/>
      <c r="AU794" s="382" t="s">
        <v>2869</v>
      </c>
      <c r="AV794" s="657" t="s">
        <v>2869</v>
      </c>
      <c r="AW794" s="382" t="s">
        <v>2869</v>
      </c>
      <c r="AX794" s="658" t="s">
        <v>2869</v>
      </c>
      <c r="AY794" s="393"/>
    </row>
    <row r="795">
      <c r="A795" s="554"/>
      <c r="B795" s="480" t="s">
        <v>2869</v>
      </c>
      <c r="C795" s="433"/>
      <c r="D795" s="434"/>
      <c r="E795" s="384" t="s">
        <v>2869</v>
      </c>
      <c r="F795" s="367"/>
      <c r="G795" s="365"/>
      <c r="H795" s="368"/>
      <c r="I795" s="655"/>
      <c r="J795" s="365"/>
      <c r="K795" s="366"/>
      <c r="L795" s="367"/>
      <c r="M795" s="365"/>
      <c r="N795" s="368"/>
      <c r="O795" s="655"/>
      <c r="P795" s="365"/>
      <c r="Q795" s="366"/>
      <c r="R795" s="367"/>
      <c r="S795" s="365"/>
      <c r="T795" s="368"/>
      <c r="U795" s="655"/>
      <c r="V795" s="365"/>
      <c r="W795" s="366"/>
      <c r="X795" s="364"/>
      <c r="Y795" s="365"/>
      <c r="Z795" s="368"/>
      <c r="AA795" s="655"/>
      <c r="AB795" s="365"/>
      <c r="AC795" s="366"/>
      <c r="AD795" s="364"/>
      <c r="AE795" s="365"/>
      <c r="AF795" s="368"/>
      <c r="AG795" s="655"/>
      <c r="AH795" s="365"/>
      <c r="AI795" s="366"/>
      <c r="AJ795" s="364"/>
      <c r="AK795" s="365"/>
      <c r="AL795" s="368"/>
      <c r="AM795" s="655"/>
      <c r="AN795" s="365"/>
      <c r="AO795" s="366"/>
      <c r="AP795" s="369"/>
      <c r="AQ795" s="506"/>
      <c r="AR795" s="372"/>
      <c r="AS795" s="653"/>
      <c r="AT795" s="353"/>
      <c r="AU795" s="382" t="s">
        <v>2869</v>
      </c>
      <c r="AV795" s="657" t="s">
        <v>2869</v>
      </c>
      <c r="AW795" s="382" t="s">
        <v>2869</v>
      </c>
      <c r="AX795" s="658" t="s">
        <v>2869</v>
      </c>
      <c r="AY795" s="359"/>
    </row>
    <row r="796">
      <c r="A796" s="554"/>
      <c r="B796" s="480" t="s">
        <v>2869</v>
      </c>
      <c r="C796" s="433"/>
      <c r="D796" s="434"/>
      <c r="E796" s="384" t="s">
        <v>2869</v>
      </c>
      <c r="F796" s="367"/>
      <c r="G796" s="365"/>
      <c r="H796" s="368"/>
      <c r="I796" s="655"/>
      <c r="J796" s="365"/>
      <c r="K796" s="366"/>
      <c r="L796" s="367"/>
      <c r="M796" s="365"/>
      <c r="N796" s="368"/>
      <c r="O796" s="655"/>
      <c r="P796" s="365"/>
      <c r="Q796" s="366"/>
      <c r="R796" s="367"/>
      <c r="S796" s="365"/>
      <c r="T796" s="368"/>
      <c r="U796" s="655"/>
      <c r="V796" s="365"/>
      <c r="W796" s="366"/>
      <c r="X796" s="364"/>
      <c r="Y796" s="365"/>
      <c r="Z796" s="368"/>
      <c r="AA796" s="655"/>
      <c r="AB796" s="365"/>
      <c r="AC796" s="366"/>
      <c r="AD796" s="364"/>
      <c r="AE796" s="365"/>
      <c r="AF796" s="368"/>
      <c r="AG796" s="655"/>
      <c r="AH796" s="365"/>
      <c r="AI796" s="366"/>
      <c r="AJ796" s="364"/>
      <c r="AK796" s="365"/>
      <c r="AL796" s="368"/>
      <c r="AM796" s="655"/>
      <c r="AN796" s="365"/>
      <c r="AO796" s="366"/>
      <c r="AP796" s="369"/>
      <c r="AQ796" s="506"/>
      <c r="AR796" s="372"/>
      <c r="AS796" s="653"/>
      <c r="AT796" s="353"/>
      <c r="AU796" s="382" t="s">
        <v>2869</v>
      </c>
      <c r="AV796" s="657" t="s">
        <v>2869</v>
      </c>
      <c r="AW796" s="382" t="s">
        <v>2869</v>
      </c>
      <c r="AX796" s="658" t="s">
        <v>2869</v>
      </c>
      <c r="AY796" s="359"/>
    </row>
    <row r="797">
      <c r="A797" s="554"/>
      <c r="B797" s="480" t="s">
        <v>2869</v>
      </c>
      <c r="C797" s="433"/>
      <c r="D797" s="434"/>
      <c r="E797" s="384" t="s">
        <v>2869</v>
      </c>
      <c r="F797" s="367"/>
      <c r="G797" s="365"/>
      <c r="H797" s="368"/>
      <c r="I797" s="655"/>
      <c r="J797" s="365"/>
      <c r="K797" s="366"/>
      <c r="L797" s="367"/>
      <c r="M797" s="365"/>
      <c r="N797" s="368"/>
      <c r="O797" s="655"/>
      <c r="P797" s="365"/>
      <c r="Q797" s="366"/>
      <c r="R797" s="367"/>
      <c r="S797" s="365"/>
      <c r="T797" s="368"/>
      <c r="U797" s="655"/>
      <c r="V797" s="365"/>
      <c r="W797" s="366"/>
      <c r="X797" s="364"/>
      <c r="Y797" s="365"/>
      <c r="Z797" s="368"/>
      <c r="AA797" s="655"/>
      <c r="AB797" s="365"/>
      <c r="AC797" s="366"/>
      <c r="AD797" s="364"/>
      <c r="AE797" s="365"/>
      <c r="AF797" s="368"/>
      <c r="AG797" s="655"/>
      <c r="AH797" s="365"/>
      <c r="AI797" s="366"/>
      <c r="AJ797" s="364"/>
      <c r="AK797" s="365"/>
      <c r="AL797" s="368"/>
      <c r="AM797" s="655"/>
      <c r="AN797" s="365"/>
      <c r="AO797" s="366"/>
      <c r="AP797" s="369"/>
      <c r="AQ797" s="506"/>
      <c r="AR797" s="372"/>
      <c r="AS797" s="653"/>
      <c r="AT797" s="353"/>
      <c r="AU797" s="382" t="s">
        <v>2869</v>
      </c>
      <c r="AV797" s="657" t="s">
        <v>2869</v>
      </c>
      <c r="AW797" s="382" t="s">
        <v>2869</v>
      </c>
      <c r="AX797" s="658" t="s">
        <v>2869</v>
      </c>
      <c r="AY797" s="359"/>
    </row>
    <row r="798">
      <c r="A798" s="554"/>
      <c r="B798" s="480" t="s">
        <v>2869</v>
      </c>
      <c r="C798" s="433"/>
      <c r="D798" s="434"/>
      <c r="E798" s="384" t="s">
        <v>2869</v>
      </c>
      <c r="F798" s="367"/>
      <c r="G798" s="365"/>
      <c r="H798" s="368"/>
      <c r="I798" s="655"/>
      <c r="J798" s="365"/>
      <c r="K798" s="366"/>
      <c r="L798" s="367"/>
      <c r="M798" s="365"/>
      <c r="N798" s="368"/>
      <c r="O798" s="655"/>
      <c r="P798" s="365"/>
      <c r="Q798" s="366"/>
      <c r="R798" s="367"/>
      <c r="S798" s="365"/>
      <c r="T798" s="368"/>
      <c r="U798" s="655"/>
      <c r="V798" s="365"/>
      <c r="W798" s="366"/>
      <c r="X798" s="364"/>
      <c r="Y798" s="365"/>
      <c r="Z798" s="368"/>
      <c r="AA798" s="655"/>
      <c r="AB798" s="365"/>
      <c r="AC798" s="366"/>
      <c r="AD798" s="364"/>
      <c r="AE798" s="365"/>
      <c r="AF798" s="368"/>
      <c r="AG798" s="655"/>
      <c r="AH798" s="365"/>
      <c r="AI798" s="366"/>
      <c r="AJ798" s="364"/>
      <c r="AK798" s="365"/>
      <c r="AL798" s="368"/>
      <c r="AM798" s="655"/>
      <c r="AN798" s="365"/>
      <c r="AO798" s="366"/>
      <c r="AP798" s="369"/>
      <c r="AQ798" s="506"/>
      <c r="AR798" s="372"/>
      <c r="AS798" s="653"/>
      <c r="AT798" s="353"/>
      <c r="AU798" s="382" t="s">
        <v>2869</v>
      </c>
      <c r="AV798" s="657" t="s">
        <v>2869</v>
      </c>
      <c r="AW798" s="382" t="s">
        <v>2869</v>
      </c>
      <c r="AX798" s="658" t="s">
        <v>2869</v>
      </c>
      <c r="AY798" s="359"/>
    </row>
    <row r="799">
      <c r="A799" s="554"/>
      <c r="B799" s="480" t="s">
        <v>2869</v>
      </c>
      <c r="C799" s="433"/>
      <c r="D799" s="434"/>
      <c r="E799" s="384" t="s">
        <v>2869</v>
      </c>
      <c r="F799" s="367"/>
      <c r="G799" s="365"/>
      <c r="H799" s="368"/>
      <c r="I799" s="655"/>
      <c r="J799" s="365"/>
      <c r="K799" s="366"/>
      <c r="L799" s="367"/>
      <c r="M799" s="365"/>
      <c r="N799" s="368"/>
      <c r="O799" s="655"/>
      <c r="P799" s="365"/>
      <c r="Q799" s="366"/>
      <c r="R799" s="367"/>
      <c r="S799" s="365"/>
      <c r="T799" s="368"/>
      <c r="U799" s="655"/>
      <c r="V799" s="365"/>
      <c r="W799" s="366"/>
      <c r="X799" s="364"/>
      <c r="Y799" s="365"/>
      <c r="Z799" s="368"/>
      <c r="AA799" s="655"/>
      <c r="AB799" s="365"/>
      <c r="AC799" s="366"/>
      <c r="AD799" s="364"/>
      <c r="AE799" s="365"/>
      <c r="AF799" s="368"/>
      <c r="AG799" s="655"/>
      <c r="AH799" s="365"/>
      <c r="AI799" s="366"/>
      <c r="AJ799" s="364"/>
      <c r="AK799" s="365"/>
      <c r="AL799" s="368"/>
      <c r="AM799" s="655"/>
      <c r="AN799" s="365"/>
      <c r="AO799" s="366"/>
      <c r="AP799" s="369"/>
      <c r="AQ799" s="506"/>
      <c r="AR799" s="372"/>
      <c r="AS799" s="653"/>
      <c r="AT799" s="353"/>
      <c r="AU799" s="382" t="s">
        <v>2869</v>
      </c>
      <c r="AV799" s="657" t="s">
        <v>2869</v>
      </c>
      <c r="AW799" s="382" t="s">
        <v>2869</v>
      </c>
      <c r="AX799" s="658" t="s">
        <v>2869</v>
      </c>
      <c r="AY799" s="359"/>
    </row>
    <row r="800">
      <c r="A800" s="554"/>
      <c r="B800" s="480" t="s">
        <v>2869</v>
      </c>
      <c r="C800" s="433"/>
      <c r="D800" s="434"/>
      <c r="E800" s="384" t="s">
        <v>2869</v>
      </c>
      <c r="F800" s="367"/>
      <c r="G800" s="365"/>
      <c r="H800" s="368"/>
      <c r="I800" s="655"/>
      <c r="J800" s="365"/>
      <c r="K800" s="366"/>
      <c r="L800" s="367"/>
      <c r="M800" s="365"/>
      <c r="N800" s="368"/>
      <c r="O800" s="655"/>
      <c r="P800" s="365"/>
      <c r="Q800" s="366"/>
      <c r="R800" s="367"/>
      <c r="S800" s="365"/>
      <c r="T800" s="368"/>
      <c r="U800" s="655"/>
      <c r="V800" s="365"/>
      <c r="W800" s="366"/>
      <c r="X800" s="364"/>
      <c r="Y800" s="365"/>
      <c r="Z800" s="368"/>
      <c r="AA800" s="655"/>
      <c r="AB800" s="365"/>
      <c r="AC800" s="366"/>
      <c r="AD800" s="364"/>
      <c r="AE800" s="365"/>
      <c r="AF800" s="368"/>
      <c r="AG800" s="655"/>
      <c r="AH800" s="365"/>
      <c r="AI800" s="366"/>
      <c r="AJ800" s="364"/>
      <c r="AK800" s="365"/>
      <c r="AL800" s="368"/>
      <c r="AM800" s="655"/>
      <c r="AN800" s="365"/>
      <c r="AO800" s="366"/>
      <c r="AP800" s="369"/>
      <c r="AQ800" s="506"/>
      <c r="AR800" s="372"/>
      <c r="AS800" s="653"/>
      <c r="AT800" s="353"/>
      <c r="AU800" s="382" t="s">
        <v>2869</v>
      </c>
      <c r="AV800" s="657" t="s">
        <v>2869</v>
      </c>
      <c r="AW800" s="382" t="s">
        <v>2869</v>
      </c>
      <c r="AX800" s="658" t="s">
        <v>2869</v>
      </c>
      <c r="AY800" s="393"/>
    </row>
    <row r="801">
      <c r="A801" s="554"/>
      <c r="B801" s="480" t="s">
        <v>2869</v>
      </c>
      <c r="C801" s="433"/>
      <c r="D801" s="434"/>
      <c r="E801" s="384" t="s">
        <v>2869</v>
      </c>
      <c r="F801" s="367"/>
      <c r="G801" s="365"/>
      <c r="H801" s="368"/>
      <c r="I801" s="655"/>
      <c r="J801" s="365"/>
      <c r="K801" s="366"/>
      <c r="L801" s="367"/>
      <c r="M801" s="365"/>
      <c r="N801" s="368"/>
      <c r="O801" s="655"/>
      <c r="P801" s="365"/>
      <c r="Q801" s="366"/>
      <c r="R801" s="367"/>
      <c r="S801" s="365"/>
      <c r="T801" s="368"/>
      <c r="U801" s="655"/>
      <c r="V801" s="365"/>
      <c r="W801" s="366"/>
      <c r="X801" s="364"/>
      <c r="Y801" s="365"/>
      <c r="Z801" s="368"/>
      <c r="AA801" s="655"/>
      <c r="AB801" s="365"/>
      <c r="AC801" s="366"/>
      <c r="AD801" s="364"/>
      <c r="AE801" s="365"/>
      <c r="AF801" s="368"/>
      <c r="AG801" s="655"/>
      <c r="AH801" s="365"/>
      <c r="AI801" s="366"/>
      <c r="AJ801" s="364"/>
      <c r="AK801" s="365"/>
      <c r="AL801" s="368"/>
      <c r="AM801" s="655"/>
      <c r="AN801" s="365"/>
      <c r="AO801" s="366"/>
      <c r="AP801" s="369"/>
      <c r="AQ801" s="506"/>
      <c r="AR801" s="372"/>
      <c r="AS801" s="653"/>
      <c r="AT801" s="353"/>
      <c r="AU801" s="382" t="s">
        <v>2869</v>
      </c>
      <c r="AV801" s="657" t="s">
        <v>2869</v>
      </c>
      <c r="AW801" s="382" t="s">
        <v>2869</v>
      </c>
      <c r="AX801" s="658" t="s">
        <v>2869</v>
      </c>
      <c r="AY801" s="393"/>
    </row>
    <row r="802">
      <c r="A802" s="554"/>
      <c r="B802" s="480" t="s">
        <v>2869</v>
      </c>
      <c r="C802" s="433"/>
      <c r="D802" s="434"/>
      <c r="E802" s="384" t="s">
        <v>2869</v>
      </c>
      <c r="F802" s="367"/>
      <c r="G802" s="365"/>
      <c r="H802" s="368"/>
      <c r="I802" s="655"/>
      <c r="J802" s="365"/>
      <c r="K802" s="366"/>
      <c r="L802" s="367"/>
      <c r="M802" s="365"/>
      <c r="N802" s="368"/>
      <c r="O802" s="655"/>
      <c r="P802" s="365"/>
      <c r="Q802" s="366"/>
      <c r="R802" s="367"/>
      <c r="S802" s="365"/>
      <c r="T802" s="368"/>
      <c r="U802" s="655"/>
      <c r="V802" s="365"/>
      <c r="W802" s="366"/>
      <c r="X802" s="364"/>
      <c r="Y802" s="365"/>
      <c r="Z802" s="368"/>
      <c r="AA802" s="655"/>
      <c r="AB802" s="365"/>
      <c r="AC802" s="366"/>
      <c r="AD802" s="364"/>
      <c r="AE802" s="365"/>
      <c r="AF802" s="368"/>
      <c r="AG802" s="655"/>
      <c r="AH802" s="365"/>
      <c r="AI802" s="366"/>
      <c r="AJ802" s="364"/>
      <c r="AK802" s="365"/>
      <c r="AL802" s="368"/>
      <c r="AM802" s="655"/>
      <c r="AN802" s="365"/>
      <c r="AO802" s="366"/>
      <c r="AP802" s="369"/>
      <c r="AQ802" s="506"/>
      <c r="AR802" s="372"/>
      <c r="AS802" s="653"/>
      <c r="AT802" s="353"/>
      <c r="AU802" s="382" t="s">
        <v>2869</v>
      </c>
      <c r="AV802" s="657" t="s">
        <v>2869</v>
      </c>
      <c r="AW802" s="382" t="s">
        <v>2869</v>
      </c>
      <c r="AX802" s="658" t="s">
        <v>2869</v>
      </c>
      <c r="AY802" s="393"/>
    </row>
    <row r="803">
      <c r="A803" s="554"/>
      <c r="B803" s="480" t="s">
        <v>2869</v>
      </c>
      <c r="C803" s="433"/>
      <c r="D803" s="434"/>
      <c r="E803" s="384" t="s">
        <v>2869</v>
      </c>
      <c r="F803" s="367"/>
      <c r="G803" s="365"/>
      <c r="H803" s="368"/>
      <c r="I803" s="655"/>
      <c r="J803" s="365"/>
      <c r="K803" s="366"/>
      <c r="L803" s="367"/>
      <c r="M803" s="365"/>
      <c r="N803" s="368"/>
      <c r="O803" s="655"/>
      <c r="P803" s="365"/>
      <c r="Q803" s="366"/>
      <c r="R803" s="367"/>
      <c r="S803" s="365"/>
      <c r="T803" s="368"/>
      <c r="U803" s="655"/>
      <c r="V803" s="365"/>
      <c r="W803" s="366"/>
      <c r="X803" s="364"/>
      <c r="Y803" s="365"/>
      <c r="Z803" s="368"/>
      <c r="AA803" s="655"/>
      <c r="AB803" s="365"/>
      <c r="AC803" s="366"/>
      <c r="AD803" s="364"/>
      <c r="AE803" s="365"/>
      <c r="AF803" s="368"/>
      <c r="AG803" s="655"/>
      <c r="AH803" s="365"/>
      <c r="AI803" s="366"/>
      <c r="AJ803" s="364"/>
      <c r="AK803" s="365"/>
      <c r="AL803" s="368"/>
      <c r="AM803" s="655"/>
      <c r="AN803" s="365"/>
      <c r="AO803" s="366"/>
      <c r="AP803" s="369"/>
      <c r="AQ803" s="506"/>
      <c r="AR803" s="372"/>
      <c r="AS803" s="653"/>
      <c r="AT803" s="353"/>
      <c r="AU803" s="382" t="s">
        <v>2869</v>
      </c>
      <c r="AV803" s="657" t="s">
        <v>2869</v>
      </c>
      <c r="AW803" s="382" t="s">
        <v>2869</v>
      </c>
      <c r="AX803" s="658" t="s">
        <v>2869</v>
      </c>
      <c r="AY803" s="393"/>
    </row>
    <row r="804">
      <c r="A804" s="554"/>
      <c r="B804" s="480" t="s">
        <v>2869</v>
      </c>
      <c r="C804" s="361"/>
      <c r="D804" s="362"/>
      <c r="E804" s="384" t="s">
        <v>2869</v>
      </c>
      <c r="F804" s="367"/>
      <c r="G804" s="365"/>
      <c r="H804" s="368"/>
      <c r="I804" s="655"/>
      <c r="J804" s="365"/>
      <c r="K804" s="366"/>
      <c r="L804" s="367"/>
      <c r="M804" s="365"/>
      <c r="N804" s="368"/>
      <c r="O804" s="655"/>
      <c r="P804" s="365"/>
      <c r="Q804" s="366"/>
      <c r="R804" s="367"/>
      <c r="S804" s="365"/>
      <c r="T804" s="368"/>
      <c r="U804" s="655"/>
      <c r="V804" s="365"/>
      <c r="W804" s="366"/>
      <c r="X804" s="364"/>
      <c r="Y804" s="365"/>
      <c r="Z804" s="368"/>
      <c r="AA804" s="655"/>
      <c r="AB804" s="365"/>
      <c r="AC804" s="366"/>
      <c r="AD804" s="364"/>
      <c r="AE804" s="365"/>
      <c r="AF804" s="368"/>
      <c r="AG804" s="655"/>
      <c r="AH804" s="365"/>
      <c r="AI804" s="366"/>
      <c r="AJ804" s="364"/>
      <c r="AK804" s="365"/>
      <c r="AL804" s="368"/>
      <c r="AM804" s="655"/>
      <c r="AN804" s="365"/>
      <c r="AO804" s="366"/>
      <c r="AP804" s="369"/>
      <c r="AQ804" s="506"/>
      <c r="AR804" s="372"/>
      <c r="AS804" s="653"/>
      <c r="AT804" s="353"/>
      <c r="AU804" s="382" t="s">
        <v>2869</v>
      </c>
      <c r="AV804" s="657" t="s">
        <v>2869</v>
      </c>
      <c r="AW804" s="382" t="s">
        <v>2869</v>
      </c>
      <c r="AX804" s="658" t="s">
        <v>2869</v>
      </c>
      <c r="AY804" s="393"/>
    </row>
    <row r="805">
      <c r="A805" s="554"/>
      <c r="B805" s="480" t="s">
        <v>2869</v>
      </c>
      <c r="C805" s="433"/>
      <c r="D805" s="434"/>
      <c r="E805" s="384" t="s">
        <v>2869</v>
      </c>
      <c r="F805" s="367"/>
      <c r="G805" s="365"/>
      <c r="H805" s="368"/>
      <c r="I805" s="655"/>
      <c r="J805" s="365"/>
      <c r="K805" s="366"/>
      <c r="L805" s="367"/>
      <c r="M805" s="365"/>
      <c r="N805" s="368"/>
      <c r="O805" s="655"/>
      <c r="P805" s="365"/>
      <c r="Q805" s="366"/>
      <c r="R805" s="367"/>
      <c r="S805" s="365"/>
      <c r="T805" s="368"/>
      <c r="U805" s="655"/>
      <c r="V805" s="365"/>
      <c r="W805" s="366"/>
      <c r="X805" s="364"/>
      <c r="Y805" s="365"/>
      <c r="Z805" s="368"/>
      <c r="AA805" s="655"/>
      <c r="AB805" s="365"/>
      <c r="AC805" s="366"/>
      <c r="AD805" s="364"/>
      <c r="AE805" s="365"/>
      <c r="AF805" s="368"/>
      <c r="AG805" s="655"/>
      <c r="AH805" s="365"/>
      <c r="AI805" s="366"/>
      <c r="AJ805" s="364"/>
      <c r="AK805" s="365"/>
      <c r="AL805" s="368"/>
      <c r="AM805" s="655"/>
      <c r="AN805" s="365"/>
      <c r="AO805" s="366"/>
      <c r="AP805" s="369"/>
      <c r="AQ805" s="506"/>
      <c r="AR805" s="372"/>
      <c r="AS805" s="653"/>
      <c r="AT805" s="353"/>
      <c r="AU805" s="382" t="s">
        <v>2869</v>
      </c>
      <c r="AV805" s="657" t="s">
        <v>2869</v>
      </c>
      <c r="AW805" s="382" t="s">
        <v>2869</v>
      </c>
      <c r="AX805" s="658" t="s">
        <v>2869</v>
      </c>
      <c r="AY805" s="393"/>
    </row>
    <row r="806">
      <c r="A806" s="554"/>
      <c r="B806" s="480" t="s">
        <v>2869</v>
      </c>
      <c r="C806" s="433"/>
      <c r="D806" s="434"/>
      <c r="E806" s="384" t="s">
        <v>2869</v>
      </c>
      <c r="F806" s="367"/>
      <c r="G806" s="365"/>
      <c r="H806" s="368"/>
      <c r="I806" s="655"/>
      <c r="J806" s="365"/>
      <c r="K806" s="366"/>
      <c r="L806" s="367"/>
      <c r="M806" s="365"/>
      <c r="N806" s="368"/>
      <c r="O806" s="655"/>
      <c r="P806" s="365"/>
      <c r="Q806" s="366"/>
      <c r="R806" s="367"/>
      <c r="S806" s="365"/>
      <c r="T806" s="368"/>
      <c r="U806" s="655"/>
      <c r="V806" s="365"/>
      <c r="W806" s="366"/>
      <c r="X806" s="364"/>
      <c r="Y806" s="365"/>
      <c r="Z806" s="368"/>
      <c r="AA806" s="655"/>
      <c r="AB806" s="365"/>
      <c r="AC806" s="366"/>
      <c r="AD806" s="364"/>
      <c r="AE806" s="365"/>
      <c r="AF806" s="368"/>
      <c r="AG806" s="655"/>
      <c r="AH806" s="365"/>
      <c r="AI806" s="366"/>
      <c r="AJ806" s="364"/>
      <c r="AK806" s="365"/>
      <c r="AL806" s="368"/>
      <c r="AM806" s="655"/>
      <c r="AN806" s="365"/>
      <c r="AO806" s="366"/>
      <c r="AP806" s="369"/>
      <c r="AQ806" s="506"/>
      <c r="AR806" s="380"/>
      <c r="AS806" s="653"/>
      <c r="AT806" s="353"/>
      <c r="AU806" s="382" t="s">
        <v>2869</v>
      </c>
      <c r="AV806" s="657" t="s">
        <v>2869</v>
      </c>
      <c r="AW806" s="382" t="s">
        <v>2869</v>
      </c>
      <c r="AX806" s="658" t="s">
        <v>2869</v>
      </c>
      <c r="AY806" s="393"/>
    </row>
    <row r="807">
      <c r="A807" s="554"/>
      <c r="B807" s="480" t="s">
        <v>2869</v>
      </c>
      <c r="C807" s="433"/>
      <c r="D807" s="434"/>
      <c r="E807" s="384" t="s">
        <v>2869</v>
      </c>
      <c r="F807" s="367"/>
      <c r="G807" s="365"/>
      <c r="H807" s="368"/>
      <c r="I807" s="655"/>
      <c r="J807" s="365"/>
      <c r="K807" s="366"/>
      <c r="L807" s="367"/>
      <c r="M807" s="365"/>
      <c r="N807" s="368"/>
      <c r="O807" s="655"/>
      <c r="P807" s="365"/>
      <c r="Q807" s="366"/>
      <c r="R807" s="367"/>
      <c r="S807" s="365"/>
      <c r="T807" s="368"/>
      <c r="U807" s="655"/>
      <c r="V807" s="365"/>
      <c r="W807" s="366"/>
      <c r="X807" s="364"/>
      <c r="Y807" s="365"/>
      <c r="Z807" s="368"/>
      <c r="AA807" s="655"/>
      <c r="AB807" s="365"/>
      <c r="AC807" s="366"/>
      <c r="AD807" s="364"/>
      <c r="AE807" s="365"/>
      <c r="AF807" s="368"/>
      <c r="AG807" s="655"/>
      <c r="AH807" s="365"/>
      <c r="AI807" s="366"/>
      <c r="AJ807" s="364"/>
      <c r="AK807" s="365"/>
      <c r="AL807" s="368"/>
      <c r="AM807" s="655"/>
      <c r="AN807" s="365"/>
      <c r="AO807" s="366"/>
      <c r="AP807" s="369"/>
      <c r="AQ807" s="506"/>
      <c r="AR807" s="372"/>
      <c r="AS807" s="653"/>
      <c r="AT807" s="353"/>
      <c r="AU807" s="382" t="s">
        <v>2869</v>
      </c>
      <c r="AV807" s="657" t="s">
        <v>2869</v>
      </c>
      <c r="AW807" s="382" t="s">
        <v>2869</v>
      </c>
      <c r="AX807" s="658" t="s">
        <v>2869</v>
      </c>
      <c r="AY807" s="393"/>
    </row>
    <row r="808">
      <c r="A808" s="554"/>
      <c r="B808" s="480" t="s">
        <v>2869</v>
      </c>
      <c r="C808" s="433"/>
      <c r="D808" s="434"/>
      <c r="E808" s="384" t="s">
        <v>2869</v>
      </c>
      <c r="F808" s="367"/>
      <c r="G808" s="365"/>
      <c r="H808" s="368"/>
      <c r="I808" s="655"/>
      <c r="J808" s="365"/>
      <c r="K808" s="366"/>
      <c r="L808" s="367"/>
      <c r="M808" s="365"/>
      <c r="N808" s="368"/>
      <c r="O808" s="655"/>
      <c r="P808" s="365"/>
      <c r="Q808" s="366"/>
      <c r="R808" s="367"/>
      <c r="S808" s="365"/>
      <c r="T808" s="368"/>
      <c r="U808" s="655"/>
      <c r="V808" s="365"/>
      <c r="W808" s="366"/>
      <c r="X808" s="364"/>
      <c r="Y808" s="365"/>
      <c r="Z808" s="368"/>
      <c r="AA808" s="655"/>
      <c r="AB808" s="365"/>
      <c r="AC808" s="366"/>
      <c r="AD808" s="364"/>
      <c r="AE808" s="365"/>
      <c r="AF808" s="368"/>
      <c r="AG808" s="655"/>
      <c r="AH808" s="365"/>
      <c r="AI808" s="366"/>
      <c r="AJ808" s="364"/>
      <c r="AK808" s="365"/>
      <c r="AL808" s="368"/>
      <c r="AM808" s="655"/>
      <c r="AN808" s="365"/>
      <c r="AO808" s="366"/>
      <c r="AP808" s="369"/>
      <c r="AQ808" s="506"/>
      <c r="AR808" s="372"/>
      <c r="AS808" s="653"/>
      <c r="AT808" s="353"/>
      <c r="AU808" s="382" t="s">
        <v>2869</v>
      </c>
      <c r="AV808" s="657" t="s">
        <v>2869</v>
      </c>
      <c r="AW808" s="382" t="s">
        <v>2869</v>
      </c>
      <c r="AX808" s="658" t="s">
        <v>2869</v>
      </c>
      <c r="AY808" s="393"/>
    </row>
    <row r="809">
      <c r="A809" s="554"/>
      <c r="B809" s="480" t="s">
        <v>2869</v>
      </c>
      <c r="C809" s="433"/>
      <c r="D809" s="434"/>
      <c r="E809" s="384" t="s">
        <v>2869</v>
      </c>
      <c r="F809" s="367"/>
      <c r="G809" s="365"/>
      <c r="H809" s="368"/>
      <c r="I809" s="655"/>
      <c r="J809" s="365"/>
      <c r="K809" s="366"/>
      <c r="L809" s="367"/>
      <c r="M809" s="365"/>
      <c r="N809" s="368"/>
      <c r="O809" s="655"/>
      <c r="P809" s="365"/>
      <c r="Q809" s="366"/>
      <c r="R809" s="367"/>
      <c r="S809" s="365"/>
      <c r="T809" s="368"/>
      <c r="U809" s="655"/>
      <c r="V809" s="365"/>
      <c r="W809" s="366"/>
      <c r="X809" s="364"/>
      <c r="Y809" s="365"/>
      <c r="Z809" s="368"/>
      <c r="AA809" s="655"/>
      <c r="AB809" s="365"/>
      <c r="AC809" s="366"/>
      <c r="AD809" s="364"/>
      <c r="AE809" s="365"/>
      <c r="AF809" s="368"/>
      <c r="AG809" s="655"/>
      <c r="AH809" s="365"/>
      <c r="AI809" s="366"/>
      <c r="AJ809" s="364"/>
      <c r="AK809" s="365"/>
      <c r="AL809" s="368"/>
      <c r="AM809" s="655"/>
      <c r="AN809" s="365"/>
      <c r="AO809" s="366"/>
      <c r="AP809" s="369"/>
      <c r="AQ809" s="506"/>
      <c r="AR809" s="372"/>
      <c r="AS809" s="653"/>
      <c r="AT809" s="353"/>
      <c r="AU809" s="382" t="s">
        <v>2869</v>
      </c>
      <c r="AV809" s="657" t="s">
        <v>2869</v>
      </c>
      <c r="AW809" s="382" t="s">
        <v>2869</v>
      </c>
      <c r="AX809" s="658" t="s">
        <v>2869</v>
      </c>
      <c r="AY809" s="393"/>
    </row>
    <row r="810">
      <c r="A810" s="554"/>
      <c r="B810" s="480" t="s">
        <v>2869</v>
      </c>
      <c r="C810" s="433"/>
      <c r="D810" s="434"/>
      <c r="E810" s="384" t="s">
        <v>2869</v>
      </c>
      <c r="F810" s="367"/>
      <c r="G810" s="365"/>
      <c r="H810" s="368"/>
      <c r="I810" s="655"/>
      <c r="J810" s="365"/>
      <c r="K810" s="366"/>
      <c r="L810" s="367"/>
      <c r="M810" s="365"/>
      <c r="N810" s="368"/>
      <c r="O810" s="655"/>
      <c r="P810" s="365"/>
      <c r="Q810" s="366"/>
      <c r="R810" s="367"/>
      <c r="S810" s="365"/>
      <c r="T810" s="368"/>
      <c r="U810" s="655"/>
      <c r="V810" s="365"/>
      <c r="W810" s="366"/>
      <c r="X810" s="364"/>
      <c r="Y810" s="365"/>
      <c r="Z810" s="368"/>
      <c r="AA810" s="655"/>
      <c r="AB810" s="365"/>
      <c r="AC810" s="366"/>
      <c r="AD810" s="364"/>
      <c r="AE810" s="365"/>
      <c r="AF810" s="368"/>
      <c r="AG810" s="655"/>
      <c r="AH810" s="365"/>
      <c r="AI810" s="366"/>
      <c r="AJ810" s="364"/>
      <c r="AK810" s="365"/>
      <c r="AL810" s="368"/>
      <c r="AM810" s="655"/>
      <c r="AN810" s="365"/>
      <c r="AO810" s="366"/>
      <c r="AP810" s="369"/>
      <c r="AQ810" s="506"/>
      <c r="AR810" s="372"/>
      <c r="AS810" s="653"/>
      <c r="AT810" s="353"/>
      <c r="AU810" s="382" t="s">
        <v>2869</v>
      </c>
      <c r="AV810" s="657" t="s">
        <v>2869</v>
      </c>
      <c r="AW810" s="382" t="s">
        <v>2869</v>
      </c>
      <c r="AX810" s="658" t="s">
        <v>2869</v>
      </c>
      <c r="AY810" s="393"/>
    </row>
    <row r="811">
      <c r="A811" s="554"/>
      <c r="B811" s="480" t="s">
        <v>2869</v>
      </c>
      <c r="C811" s="433"/>
      <c r="D811" s="434"/>
      <c r="E811" s="384" t="s">
        <v>2869</v>
      </c>
      <c r="F811" s="367"/>
      <c r="G811" s="365"/>
      <c r="H811" s="368"/>
      <c r="I811" s="655"/>
      <c r="J811" s="365"/>
      <c r="K811" s="366"/>
      <c r="L811" s="367"/>
      <c r="M811" s="365"/>
      <c r="N811" s="368"/>
      <c r="O811" s="655"/>
      <c r="P811" s="365"/>
      <c r="Q811" s="366"/>
      <c r="R811" s="367"/>
      <c r="S811" s="365"/>
      <c r="T811" s="368"/>
      <c r="U811" s="655"/>
      <c r="V811" s="365"/>
      <c r="W811" s="366"/>
      <c r="X811" s="364"/>
      <c r="Y811" s="365"/>
      <c r="Z811" s="368"/>
      <c r="AA811" s="655"/>
      <c r="AB811" s="365"/>
      <c r="AC811" s="366"/>
      <c r="AD811" s="364"/>
      <c r="AE811" s="365"/>
      <c r="AF811" s="368"/>
      <c r="AG811" s="655"/>
      <c r="AH811" s="365"/>
      <c r="AI811" s="366"/>
      <c r="AJ811" s="364"/>
      <c r="AK811" s="365"/>
      <c r="AL811" s="368"/>
      <c r="AM811" s="655"/>
      <c r="AN811" s="365"/>
      <c r="AO811" s="366"/>
      <c r="AP811" s="369"/>
      <c r="AQ811" s="506"/>
      <c r="AR811" s="372"/>
      <c r="AS811" s="653"/>
      <c r="AT811" s="353"/>
      <c r="AU811" s="382" t="s">
        <v>2869</v>
      </c>
      <c r="AV811" s="657" t="s">
        <v>2869</v>
      </c>
      <c r="AW811" s="382" t="s">
        <v>2869</v>
      </c>
      <c r="AX811" s="658" t="s">
        <v>2869</v>
      </c>
      <c r="AY811" s="393"/>
    </row>
    <row r="812">
      <c r="A812" s="554"/>
      <c r="B812" s="480" t="s">
        <v>2869</v>
      </c>
      <c r="C812" s="433"/>
      <c r="D812" s="434"/>
      <c r="E812" s="384" t="s">
        <v>2869</v>
      </c>
      <c r="F812" s="367"/>
      <c r="G812" s="365"/>
      <c r="H812" s="368"/>
      <c r="I812" s="655"/>
      <c r="J812" s="365"/>
      <c r="K812" s="366"/>
      <c r="L812" s="367"/>
      <c r="M812" s="365"/>
      <c r="N812" s="368"/>
      <c r="O812" s="655"/>
      <c r="P812" s="365"/>
      <c r="Q812" s="366"/>
      <c r="R812" s="367"/>
      <c r="S812" s="365"/>
      <c r="T812" s="368"/>
      <c r="U812" s="655"/>
      <c r="V812" s="365"/>
      <c r="W812" s="366"/>
      <c r="X812" s="364"/>
      <c r="Y812" s="365"/>
      <c r="Z812" s="368"/>
      <c r="AA812" s="655"/>
      <c r="AB812" s="365"/>
      <c r="AC812" s="366"/>
      <c r="AD812" s="364"/>
      <c r="AE812" s="365"/>
      <c r="AF812" s="368"/>
      <c r="AG812" s="655"/>
      <c r="AH812" s="365"/>
      <c r="AI812" s="366"/>
      <c r="AJ812" s="364"/>
      <c r="AK812" s="365"/>
      <c r="AL812" s="368"/>
      <c r="AM812" s="655"/>
      <c r="AN812" s="365"/>
      <c r="AO812" s="366"/>
      <c r="AP812" s="369"/>
      <c r="AQ812" s="506"/>
      <c r="AR812" s="372"/>
      <c r="AS812" s="653"/>
      <c r="AT812" s="353"/>
      <c r="AU812" s="382" t="s">
        <v>2869</v>
      </c>
      <c r="AV812" s="657" t="s">
        <v>2869</v>
      </c>
      <c r="AW812" s="382" t="s">
        <v>2869</v>
      </c>
      <c r="AX812" s="658" t="s">
        <v>2869</v>
      </c>
      <c r="AY812" s="393"/>
    </row>
    <row r="813">
      <c r="A813" s="554"/>
      <c r="B813" s="480" t="s">
        <v>2869</v>
      </c>
      <c r="C813" s="433"/>
      <c r="D813" s="434"/>
      <c r="E813" s="384" t="s">
        <v>2869</v>
      </c>
      <c r="F813" s="367"/>
      <c r="G813" s="365"/>
      <c r="H813" s="368"/>
      <c r="I813" s="655"/>
      <c r="J813" s="365"/>
      <c r="K813" s="366"/>
      <c r="L813" s="367"/>
      <c r="M813" s="365"/>
      <c r="N813" s="368"/>
      <c r="O813" s="655"/>
      <c r="P813" s="365"/>
      <c r="Q813" s="366"/>
      <c r="R813" s="367"/>
      <c r="S813" s="365"/>
      <c r="T813" s="368"/>
      <c r="U813" s="655"/>
      <c r="V813" s="365"/>
      <c r="W813" s="366"/>
      <c r="X813" s="364"/>
      <c r="Y813" s="365"/>
      <c r="Z813" s="368"/>
      <c r="AA813" s="655"/>
      <c r="AB813" s="365"/>
      <c r="AC813" s="366"/>
      <c r="AD813" s="364"/>
      <c r="AE813" s="365"/>
      <c r="AF813" s="368"/>
      <c r="AG813" s="655"/>
      <c r="AH813" s="365"/>
      <c r="AI813" s="366"/>
      <c r="AJ813" s="364"/>
      <c r="AK813" s="365"/>
      <c r="AL813" s="368"/>
      <c r="AM813" s="655"/>
      <c r="AN813" s="365"/>
      <c r="AO813" s="366"/>
      <c r="AP813" s="369"/>
      <c r="AQ813" s="506"/>
      <c r="AR813" s="380"/>
      <c r="AS813" s="653"/>
      <c r="AT813" s="353"/>
      <c r="AU813" s="382" t="s">
        <v>2869</v>
      </c>
      <c r="AV813" s="657" t="s">
        <v>2869</v>
      </c>
      <c r="AW813" s="382" t="s">
        <v>2869</v>
      </c>
      <c r="AX813" s="658" t="s">
        <v>2869</v>
      </c>
      <c r="AY813" s="393"/>
    </row>
    <row r="814">
      <c r="A814" s="554"/>
      <c r="B814" s="480" t="s">
        <v>2869</v>
      </c>
      <c r="C814" s="433"/>
      <c r="D814" s="434"/>
      <c r="E814" s="384" t="s">
        <v>2869</v>
      </c>
      <c r="F814" s="367"/>
      <c r="G814" s="365"/>
      <c r="H814" s="368"/>
      <c r="I814" s="655"/>
      <c r="J814" s="365"/>
      <c r="K814" s="366"/>
      <c r="L814" s="367"/>
      <c r="M814" s="365"/>
      <c r="N814" s="368"/>
      <c r="O814" s="655"/>
      <c r="P814" s="365"/>
      <c r="Q814" s="366"/>
      <c r="R814" s="367"/>
      <c r="S814" s="365"/>
      <c r="T814" s="368"/>
      <c r="U814" s="655"/>
      <c r="V814" s="365"/>
      <c r="W814" s="366"/>
      <c r="X814" s="364"/>
      <c r="Y814" s="365"/>
      <c r="Z814" s="368"/>
      <c r="AA814" s="655"/>
      <c r="AB814" s="365"/>
      <c r="AC814" s="366"/>
      <c r="AD814" s="364"/>
      <c r="AE814" s="365"/>
      <c r="AF814" s="368"/>
      <c r="AG814" s="655"/>
      <c r="AH814" s="365"/>
      <c r="AI814" s="366"/>
      <c r="AJ814" s="364"/>
      <c r="AK814" s="365"/>
      <c r="AL814" s="368"/>
      <c r="AM814" s="655"/>
      <c r="AN814" s="365"/>
      <c r="AO814" s="366"/>
      <c r="AP814" s="369"/>
      <c r="AQ814" s="506"/>
      <c r="AR814" s="372"/>
      <c r="AS814" s="653"/>
      <c r="AT814" s="353"/>
      <c r="AU814" s="382" t="s">
        <v>2869</v>
      </c>
      <c r="AV814" s="657" t="s">
        <v>2869</v>
      </c>
      <c r="AW814" s="382" t="s">
        <v>2869</v>
      </c>
      <c r="AX814" s="658" t="s">
        <v>2869</v>
      </c>
      <c r="AY814" s="393"/>
    </row>
    <row r="815">
      <c r="A815" s="554"/>
      <c r="B815" s="480" t="s">
        <v>2869</v>
      </c>
      <c r="C815" s="433"/>
      <c r="D815" s="434"/>
      <c r="E815" s="384" t="s">
        <v>2869</v>
      </c>
      <c r="F815" s="367"/>
      <c r="G815" s="365"/>
      <c r="H815" s="368"/>
      <c r="I815" s="655"/>
      <c r="J815" s="365"/>
      <c r="K815" s="366"/>
      <c r="L815" s="367"/>
      <c r="M815" s="365"/>
      <c r="N815" s="368"/>
      <c r="O815" s="655"/>
      <c r="P815" s="365"/>
      <c r="Q815" s="366"/>
      <c r="R815" s="367"/>
      <c r="S815" s="365"/>
      <c r="T815" s="368"/>
      <c r="U815" s="655"/>
      <c r="V815" s="365"/>
      <c r="W815" s="366"/>
      <c r="X815" s="364"/>
      <c r="Y815" s="365"/>
      <c r="Z815" s="368"/>
      <c r="AA815" s="655"/>
      <c r="AB815" s="365"/>
      <c r="AC815" s="366"/>
      <c r="AD815" s="364"/>
      <c r="AE815" s="365"/>
      <c r="AF815" s="368"/>
      <c r="AG815" s="655"/>
      <c r="AH815" s="365"/>
      <c r="AI815" s="366"/>
      <c r="AJ815" s="364"/>
      <c r="AK815" s="365"/>
      <c r="AL815" s="368"/>
      <c r="AM815" s="655"/>
      <c r="AN815" s="365"/>
      <c r="AO815" s="366"/>
      <c r="AP815" s="369"/>
      <c r="AQ815" s="506"/>
      <c r="AR815" s="372"/>
      <c r="AS815" s="653"/>
      <c r="AT815" s="353"/>
      <c r="AU815" s="382" t="s">
        <v>2869</v>
      </c>
      <c r="AV815" s="657" t="s">
        <v>2869</v>
      </c>
      <c r="AW815" s="382" t="s">
        <v>2869</v>
      </c>
      <c r="AX815" s="658" t="s">
        <v>2869</v>
      </c>
      <c r="AY815" s="393"/>
    </row>
    <row r="816">
      <c r="A816" s="554"/>
      <c r="B816" s="480" t="s">
        <v>2869</v>
      </c>
      <c r="C816" s="433"/>
      <c r="D816" s="434"/>
      <c r="E816" s="384" t="s">
        <v>2869</v>
      </c>
      <c r="F816" s="367"/>
      <c r="G816" s="365"/>
      <c r="H816" s="368"/>
      <c r="I816" s="655"/>
      <c r="J816" s="365"/>
      <c r="K816" s="366"/>
      <c r="L816" s="367"/>
      <c r="M816" s="365"/>
      <c r="N816" s="368"/>
      <c r="O816" s="655"/>
      <c r="P816" s="365"/>
      <c r="Q816" s="366"/>
      <c r="R816" s="367"/>
      <c r="S816" s="365"/>
      <c r="T816" s="368"/>
      <c r="U816" s="655"/>
      <c r="V816" s="365"/>
      <c r="W816" s="366"/>
      <c r="X816" s="364"/>
      <c r="Y816" s="365"/>
      <c r="Z816" s="368"/>
      <c r="AA816" s="655"/>
      <c r="AB816" s="365"/>
      <c r="AC816" s="366"/>
      <c r="AD816" s="364"/>
      <c r="AE816" s="365"/>
      <c r="AF816" s="368"/>
      <c r="AG816" s="655"/>
      <c r="AH816" s="365"/>
      <c r="AI816" s="366"/>
      <c r="AJ816" s="364"/>
      <c r="AK816" s="365"/>
      <c r="AL816" s="368"/>
      <c r="AM816" s="655"/>
      <c r="AN816" s="365"/>
      <c r="AO816" s="366"/>
      <c r="AP816" s="369"/>
      <c r="AQ816" s="506"/>
      <c r="AR816" s="372"/>
      <c r="AS816" s="653"/>
      <c r="AT816" s="353"/>
      <c r="AU816" s="382" t="s">
        <v>2869</v>
      </c>
      <c r="AV816" s="657" t="s">
        <v>2869</v>
      </c>
      <c r="AW816" s="382" t="s">
        <v>2869</v>
      </c>
      <c r="AX816" s="658" t="s">
        <v>2869</v>
      </c>
      <c r="AY816" s="393"/>
    </row>
    <row r="817">
      <c r="A817" s="554"/>
      <c r="B817" s="480" t="s">
        <v>2869</v>
      </c>
      <c r="C817" s="433"/>
      <c r="D817" s="434"/>
      <c r="E817" s="384" t="s">
        <v>2869</v>
      </c>
      <c r="F817" s="367"/>
      <c r="G817" s="365"/>
      <c r="H817" s="368"/>
      <c r="I817" s="655"/>
      <c r="J817" s="365"/>
      <c r="K817" s="366"/>
      <c r="L817" s="367"/>
      <c r="M817" s="365"/>
      <c r="N817" s="368"/>
      <c r="O817" s="655"/>
      <c r="P817" s="365"/>
      <c r="Q817" s="366"/>
      <c r="R817" s="367"/>
      <c r="S817" s="365"/>
      <c r="T817" s="368"/>
      <c r="U817" s="655"/>
      <c r="V817" s="365"/>
      <c r="W817" s="366"/>
      <c r="X817" s="364"/>
      <c r="Y817" s="365"/>
      <c r="Z817" s="368"/>
      <c r="AA817" s="655"/>
      <c r="AB817" s="365"/>
      <c r="AC817" s="366"/>
      <c r="AD817" s="364"/>
      <c r="AE817" s="365"/>
      <c r="AF817" s="368"/>
      <c r="AG817" s="655"/>
      <c r="AH817" s="365"/>
      <c r="AI817" s="366"/>
      <c r="AJ817" s="364"/>
      <c r="AK817" s="365"/>
      <c r="AL817" s="368"/>
      <c r="AM817" s="655"/>
      <c r="AN817" s="365"/>
      <c r="AO817" s="366"/>
      <c r="AP817" s="369"/>
      <c r="AQ817" s="506"/>
      <c r="AR817" s="372"/>
      <c r="AS817" s="653"/>
      <c r="AT817" s="353"/>
      <c r="AU817" s="382" t="s">
        <v>2869</v>
      </c>
      <c r="AV817" s="657" t="s">
        <v>2869</v>
      </c>
      <c r="AW817" s="382" t="s">
        <v>2869</v>
      </c>
      <c r="AX817" s="658" t="s">
        <v>2869</v>
      </c>
      <c r="AY817" s="393"/>
    </row>
    <row r="818">
      <c r="A818" s="554"/>
      <c r="B818" s="480" t="s">
        <v>2869</v>
      </c>
      <c r="C818" s="433"/>
      <c r="D818" s="434"/>
      <c r="E818" s="384" t="s">
        <v>2869</v>
      </c>
      <c r="F818" s="367"/>
      <c r="G818" s="365"/>
      <c r="H818" s="368"/>
      <c r="I818" s="655"/>
      <c r="J818" s="365"/>
      <c r="K818" s="366"/>
      <c r="L818" s="367"/>
      <c r="M818" s="365"/>
      <c r="N818" s="368"/>
      <c r="O818" s="655"/>
      <c r="P818" s="365"/>
      <c r="Q818" s="366"/>
      <c r="R818" s="367"/>
      <c r="S818" s="365"/>
      <c r="T818" s="368"/>
      <c r="U818" s="655"/>
      <c r="V818" s="365"/>
      <c r="W818" s="366"/>
      <c r="X818" s="364"/>
      <c r="Y818" s="365"/>
      <c r="Z818" s="368"/>
      <c r="AA818" s="655"/>
      <c r="AB818" s="365"/>
      <c r="AC818" s="366"/>
      <c r="AD818" s="364"/>
      <c r="AE818" s="365"/>
      <c r="AF818" s="368"/>
      <c r="AG818" s="655"/>
      <c r="AH818" s="365"/>
      <c r="AI818" s="366"/>
      <c r="AJ818" s="364"/>
      <c r="AK818" s="365"/>
      <c r="AL818" s="368"/>
      <c r="AM818" s="655"/>
      <c r="AN818" s="365"/>
      <c r="AO818" s="366"/>
      <c r="AP818" s="369"/>
      <c r="AQ818" s="506"/>
      <c r="AR818" s="372"/>
      <c r="AS818" s="653"/>
      <c r="AT818" s="353"/>
      <c r="AU818" s="382" t="s">
        <v>2869</v>
      </c>
      <c r="AV818" s="657" t="s">
        <v>2869</v>
      </c>
      <c r="AW818" s="382" t="s">
        <v>2869</v>
      </c>
      <c r="AX818" s="658" t="s">
        <v>2869</v>
      </c>
      <c r="AY818" s="393"/>
    </row>
    <row r="819">
      <c r="A819" s="554"/>
      <c r="B819" s="480" t="s">
        <v>2869</v>
      </c>
      <c r="C819" s="433"/>
      <c r="D819" s="434"/>
      <c r="E819" s="384" t="s">
        <v>2869</v>
      </c>
      <c r="F819" s="367"/>
      <c r="G819" s="365"/>
      <c r="H819" s="368"/>
      <c r="I819" s="655"/>
      <c r="J819" s="365"/>
      <c r="K819" s="366"/>
      <c r="L819" s="367"/>
      <c r="M819" s="365"/>
      <c r="N819" s="368"/>
      <c r="O819" s="655"/>
      <c r="P819" s="365"/>
      <c r="Q819" s="366"/>
      <c r="R819" s="367"/>
      <c r="S819" s="365"/>
      <c r="T819" s="368"/>
      <c r="U819" s="655"/>
      <c r="V819" s="365"/>
      <c r="W819" s="366"/>
      <c r="X819" s="364"/>
      <c r="Y819" s="365"/>
      <c r="Z819" s="368"/>
      <c r="AA819" s="655"/>
      <c r="AB819" s="365"/>
      <c r="AC819" s="366"/>
      <c r="AD819" s="364"/>
      <c r="AE819" s="365"/>
      <c r="AF819" s="368"/>
      <c r="AG819" s="655"/>
      <c r="AH819" s="365"/>
      <c r="AI819" s="366"/>
      <c r="AJ819" s="364"/>
      <c r="AK819" s="365"/>
      <c r="AL819" s="368"/>
      <c r="AM819" s="655"/>
      <c r="AN819" s="365"/>
      <c r="AO819" s="366"/>
      <c r="AP819" s="369"/>
      <c r="AQ819" s="506"/>
      <c r="AR819" s="372"/>
      <c r="AS819" s="653"/>
      <c r="AT819" s="353"/>
      <c r="AU819" s="382" t="s">
        <v>2869</v>
      </c>
      <c r="AV819" s="657" t="s">
        <v>2869</v>
      </c>
      <c r="AW819" s="382" t="s">
        <v>2869</v>
      </c>
      <c r="AX819" s="658" t="s">
        <v>2869</v>
      </c>
      <c r="AY819" s="393"/>
    </row>
    <row r="820">
      <c r="A820" s="554"/>
      <c r="B820" s="480" t="s">
        <v>2869</v>
      </c>
      <c r="C820" s="433"/>
      <c r="D820" s="434"/>
      <c r="E820" s="384" t="s">
        <v>2869</v>
      </c>
      <c r="F820" s="367"/>
      <c r="G820" s="365"/>
      <c r="H820" s="368"/>
      <c r="I820" s="655"/>
      <c r="J820" s="365"/>
      <c r="K820" s="366"/>
      <c r="L820" s="367"/>
      <c r="M820" s="365"/>
      <c r="N820" s="368"/>
      <c r="O820" s="655"/>
      <c r="P820" s="365"/>
      <c r="Q820" s="366"/>
      <c r="R820" s="367"/>
      <c r="S820" s="365"/>
      <c r="T820" s="368"/>
      <c r="U820" s="655"/>
      <c r="V820" s="365"/>
      <c r="W820" s="366"/>
      <c r="X820" s="364"/>
      <c r="Y820" s="365"/>
      <c r="Z820" s="368"/>
      <c r="AA820" s="655"/>
      <c r="AB820" s="365"/>
      <c r="AC820" s="366"/>
      <c r="AD820" s="364"/>
      <c r="AE820" s="365"/>
      <c r="AF820" s="368"/>
      <c r="AG820" s="655"/>
      <c r="AH820" s="365"/>
      <c r="AI820" s="366"/>
      <c r="AJ820" s="364"/>
      <c r="AK820" s="365"/>
      <c r="AL820" s="368"/>
      <c r="AM820" s="655"/>
      <c r="AN820" s="365"/>
      <c r="AO820" s="366"/>
      <c r="AP820" s="369"/>
      <c r="AQ820" s="506"/>
      <c r="AR820" s="372"/>
      <c r="AS820" s="653"/>
      <c r="AT820" s="353"/>
      <c r="AU820" s="382" t="s">
        <v>2869</v>
      </c>
      <c r="AV820" s="657" t="s">
        <v>2869</v>
      </c>
      <c r="AW820" s="382" t="s">
        <v>2869</v>
      </c>
      <c r="AX820" s="658" t="s">
        <v>2869</v>
      </c>
      <c r="AY820" s="393"/>
    </row>
    <row r="821">
      <c r="A821" s="554"/>
      <c r="B821" s="480" t="s">
        <v>2869</v>
      </c>
      <c r="C821" s="433"/>
      <c r="D821" s="434"/>
      <c r="E821" s="384" t="s">
        <v>2869</v>
      </c>
      <c r="F821" s="367"/>
      <c r="G821" s="365"/>
      <c r="H821" s="368"/>
      <c r="I821" s="655"/>
      <c r="J821" s="365"/>
      <c r="K821" s="366"/>
      <c r="L821" s="367"/>
      <c r="M821" s="365"/>
      <c r="N821" s="368"/>
      <c r="O821" s="655"/>
      <c r="P821" s="365"/>
      <c r="Q821" s="366"/>
      <c r="R821" s="367"/>
      <c r="S821" s="365"/>
      <c r="T821" s="368"/>
      <c r="U821" s="655"/>
      <c r="V821" s="365"/>
      <c r="W821" s="366"/>
      <c r="X821" s="364"/>
      <c r="Y821" s="365"/>
      <c r="Z821" s="368"/>
      <c r="AA821" s="655"/>
      <c r="AB821" s="365"/>
      <c r="AC821" s="366"/>
      <c r="AD821" s="364"/>
      <c r="AE821" s="365"/>
      <c r="AF821" s="368"/>
      <c r="AG821" s="655"/>
      <c r="AH821" s="365"/>
      <c r="AI821" s="366"/>
      <c r="AJ821" s="364"/>
      <c r="AK821" s="365"/>
      <c r="AL821" s="368"/>
      <c r="AM821" s="655"/>
      <c r="AN821" s="365"/>
      <c r="AO821" s="366"/>
      <c r="AP821" s="369"/>
      <c r="AQ821" s="506"/>
      <c r="AR821" s="372"/>
      <c r="AS821" s="653"/>
      <c r="AT821" s="353"/>
      <c r="AU821" s="382" t="s">
        <v>2869</v>
      </c>
      <c r="AV821" s="657" t="s">
        <v>2869</v>
      </c>
      <c r="AW821" s="382" t="s">
        <v>2869</v>
      </c>
      <c r="AX821" s="658" t="s">
        <v>2869</v>
      </c>
      <c r="AY821" s="393"/>
    </row>
    <row r="822">
      <c r="A822" s="554"/>
      <c r="B822" s="480" t="s">
        <v>2869</v>
      </c>
      <c r="C822" s="433"/>
      <c r="D822" s="434"/>
      <c r="E822" s="384" t="s">
        <v>2869</v>
      </c>
      <c r="F822" s="367"/>
      <c r="G822" s="365"/>
      <c r="H822" s="368"/>
      <c r="I822" s="655"/>
      <c r="J822" s="365"/>
      <c r="K822" s="366"/>
      <c r="L822" s="367"/>
      <c r="M822" s="365"/>
      <c r="N822" s="368"/>
      <c r="O822" s="655"/>
      <c r="P822" s="365"/>
      <c r="Q822" s="366"/>
      <c r="R822" s="367"/>
      <c r="S822" s="365"/>
      <c r="T822" s="368"/>
      <c r="U822" s="655"/>
      <c r="V822" s="365"/>
      <c r="W822" s="366"/>
      <c r="X822" s="364"/>
      <c r="Y822" s="365"/>
      <c r="Z822" s="368"/>
      <c r="AA822" s="655"/>
      <c r="AB822" s="365"/>
      <c r="AC822" s="366"/>
      <c r="AD822" s="364"/>
      <c r="AE822" s="365"/>
      <c r="AF822" s="368"/>
      <c r="AG822" s="655"/>
      <c r="AH822" s="365"/>
      <c r="AI822" s="366"/>
      <c r="AJ822" s="364"/>
      <c r="AK822" s="365"/>
      <c r="AL822" s="368"/>
      <c r="AM822" s="655"/>
      <c r="AN822" s="365"/>
      <c r="AO822" s="366"/>
      <c r="AP822" s="369"/>
      <c r="AQ822" s="506"/>
      <c r="AR822" s="372"/>
      <c r="AS822" s="653"/>
      <c r="AT822" s="353"/>
      <c r="AU822" s="382" t="s">
        <v>2869</v>
      </c>
      <c r="AV822" s="657" t="s">
        <v>2869</v>
      </c>
      <c r="AW822" s="382" t="s">
        <v>2869</v>
      </c>
      <c r="AX822" s="658" t="s">
        <v>2869</v>
      </c>
      <c r="AY822" s="393"/>
    </row>
    <row r="823">
      <c r="A823" s="554"/>
      <c r="B823" s="480" t="s">
        <v>2869</v>
      </c>
      <c r="C823" s="433"/>
      <c r="D823" s="434"/>
      <c r="E823" s="384" t="s">
        <v>2869</v>
      </c>
      <c r="F823" s="367"/>
      <c r="G823" s="365"/>
      <c r="H823" s="368"/>
      <c r="I823" s="655"/>
      <c r="J823" s="365"/>
      <c r="K823" s="366"/>
      <c r="L823" s="367"/>
      <c r="M823" s="365"/>
      <c r="N823" s="368"/>
      <c r="O823" s="655"/>
      <c r="P823" s="365"/>
      <c r="Q823" s="366"/>
      <c r="R823" s="367"/>
      <c r="S823" s="365"/>
      <c r="T823" s="368"/>
      <c r="U823" s="655"/>
      <c r="V823" s="365"/>
      <c r="W823" s="366"/>
      <c r="X823" s="364"/>
      <c r="Y823" s="365"/>
      <c r="Z823" s="368"/>
      <c r="AA823" s="655"/>
      <c r="AB823" s="365"/>
      <c r="AC823" s="366"/>
      <c r="AD823" s="364"/>
      <c r="AE823" s="365"/>
      <c r="AF823" s="368"/>
      <c r="AG823" s="655"/>
      <c r="AH823" s="365"/>
      <c r="AI823" s="366"/>
      <c r="AJ823" s="364"/>
      <c r="AK823" s="365"/>
      <c r="AL823" s="368"/>
      <c r="AM823" s="655"/>
      <c r="AN823" s="365"/>
      <c r="AO823" s="366"/>
      <c r="AP823" s="369"/>
      <c r="AQ823" s="506"/>
      <c r="AR823" s="372"/>
      <c r="AS823" s="653"/>
      <c r="AT823" s="353"/>
      <c r="AU823" s="382" t="s">
        <v>2869</v>
      </c>
      <c r="AV823" s="657" t="s">
        <v>2869</v>
      </c>
      <c r="AW823" s="382" t="s">
        <v>2869</v>
      </c>
      <c r="AX823" s="658" t="s">
        <v>2869</v>
      </c>
      <c r="AY823" s="393"/>
    </row>
    <row r="824">
      <c r="A824" s="554"/>
      <c r="B824" s="480" t="s">
        <v>2869</v>
      </c>
      <c r="C824" s="433"/>
      <c r="D824" s="434"/>
      <c r="E824" s="384" t="s">
        <v>2869</v>
      </c>
      <c r="F824" s="367"/>
      <c r="G824" s="365"/>
      <c r="H824" s="368"/>
      <c r="I824" s="655"/>
      <c r="J824" s="365"/>
      <c r="K824" s="366"/>
      <c r="L824" s="367"/>
      <c r="M824" s="365"/>
      <c r="N824" s="368"/>
      <c r="O824" s="655"/>
      <c r="P824" s="365"/>
      <c r="Q824" s="366"/>
      <c r="R824" s="367"/>
      <c r="S824" s="365"/>
      <c r="T824" s="368"/>
      <c r="U824" s="655"/>
      <c r="V824" s="365"/>
      <c r="W824" s="366"/>
      <c r="X824" s="364"/>
      <c r="Y824" s="365"/>
      <c r="Z824" s="368"/>
      <c r="AA824" s="655"/>
      <c r="AB824" s="365"/>
      <c r="AC824" s="366"/>
      <c r="AD824" s="364"/>
      <c r="AE824" s="365"/>
      <c r="AF824" s="368"/>
      <c r="AG824" s="655"/>
      <c r="AH824" s="365"/>
      <c r="AI824" s="366"/>
      <c r="AJ824" s="364"/>
      <c r="AK824" s="365"/>
      <c r="AL824" s="368"/>
      <c r="AM824" s="655"/>
      <c r="AN824" s="365"/>
      <c r="AO824" s="366"/>
      <c r="AP824" s="369"/>
      <c r="AQ824" s="506"/>
      <c r="AR824" s="372"/>
      <c r="AS824" s="653"/>
      <c r="AT824" s="353"/>
      <c r="AU824" s="382" t="s">
        <v>2869</v>
      </c>
      <c r="AV824" s="657" t="s">
        <v>2869</v>
      </c>
      <c r="AW824" s="382" t="s">
        <v>2869</v>
      </c>
      <c r="AX824" s="658" t="s">
        <v>2869</v>
      </c>
      <c r="AY824" s="393"/>
    </row>
    <row r="825">
      <c r="A825" s="554"/>
      <c r="B825" s="480" t="s">
        <v>2869</v>
      </c>
      <c r="C825" s="433"/>
      <c r="D825" s="434"/>
      <c r="E825" s="384" t="s">
        <v>2869</v>
      </c>
      <c r="F825" s="367"/>
      <c r="G825" s="365"/>
      <c r="H825" s="368"/>
      <c r="I825" s="655"/>
      <c r="J825" s="365"/>
      <c r="K825" s="366"/>
      <c r="L825" s="367"/>
      <c r="M825" s="365"/>
      <c r="N825" s="368"/>
      <c r="O825" s="655"/>
      <c r="P825" s="365"/>
      <c r="Q825" s="366"/>
      <c r="R825" s="367"/>
      <c r="S825" s="365"/>
      <c r="T825" s="368"/>
      <c r="U825" s="655"/>
      <c r="V825" s="365"/>
      <c r="W825" s="366"/>
      <c r="X825" s="364"/>
      <c r="Y825" s="365"/>
      <c r="Z825" s="368"/>
      <c r="AA825" s="655"/>
      <c r="AB825" s="365"/>
      <c r="AC825" s="366"/>
      <c r="AD825" s="364"/>
      <c r="AE825" s="365"/>
      <c r="AF825" s="368"/>
      <c r="AG825" s="655"/>
      <c r="AH825" s="365"/>
      <c r="AI825" s="366"/>
      <c r="AJ825" s="364"/>
      <c r="AK825" s="365"/>
      <c r="AL825" s="368"/>
      <c r="AM825" s="655"/>
      <c r="AN825" s="365"/>
      <c r="AO825" s="366"/>
      <c r="AP825" s="369"/>
      <c r="AQ825" s="506"/>
      <c r="AR825" s="380"/>
      <c r="AS825" s="653"/>
      <c r="AT825" s="353"/>
      <c r="AU825" s="382" t="s">
        <v>2869</v>
      </c>
      <c r="AV825" s="657" t="s">
        <v>2869</v>
      </c>
      <c r="AW825" s="382" t="s">
        <v>2869</v>
      </c>
      <c r="AX825" s="658" t="s">
        <v>2869</v>
      </c>
      <c r="AY825" s="393"/>
    </row>
    <row r="826">
      <c r="A826" s="554"/>
      <c r="B826" s="480" t="s">
        <v>2869</v>
      </c>
      <c r="C826" s="433"/>
      <c r="D826" s="434"/>
      <c r="E826" s="384" t="s">
        <v>2869</v>
      </c>
      <c r="F826" s="367"/>
      <c r="G826" s="365"/>
      <c r="H826" s="368"/>
      <c r="I826" s="655"/>
      <c r="J826" s="365"/>
      <c r="K826" s="366"/>
      <c r="L826" s="367"/>
      <c r="M826" s="365"/>
      <c r="N826" s="368"/>
      <c r="O826" s="655"/>
      <c r="P826" s="365"/>
      <c r="Q826" s="366"/>
      <c r="R826" s="367"/>
      <c r="S826" s="365"/>
      <c r="T826" s="368"/>
      <c r="U826" s="655"/>
      <c r="V826" s="365"/>
      <c r="W826" s="366"/>
      <c r="X826" s="364"/>
      <c r="Y826" s="365"/>
      <c r="Z826" s="368"/>
      <c r="AA826" s="655"/>
      <c r="AB826" s="365"/>
      <c r="AC826" s="366"/>
      <c r="AD826" s="364"/>
      <c r="AE826" s="365"/>
      <c r="AF826" s="368"/>
      <c r="AG826" s="655"/>
      <c r="AH826" s="365"/>
      <c r="AI826" s="366"/>
      <c r="AJ826" s="364"/>
      <c r="AK826" s="365"/>
      <c r="AL826" s="368"/>
      <c r="AM826" s="655"/>
      <c r="AN826" s="365"/>
      <c r="AO826" s="366"/>
      <c r="AP826" s="369"/>
      <c r="AQ826" s="506"/>
      <c r="AR826" s="372"/>
      <c r="AS826" s="653"/>
      <c r="AT826" s="353"/>
      <c r="AU826" s="382" t="s">
        <v>2869</v>
      </c>
      <c r="AV826" s="657" t="s">
        <v>2869</v>
      </c>
      <c r="AW826" s="382" t="s">
        <v>2869</v>
      </c>
      <c r="AX826" s="658" t="s">
        <v>2869</v>
      </c>
      <c r="AY826" s="393"/>
    </row>
    <row r="827">
      <c r="A827" s="554"/>
      <c r="B827" s="480" t="s">
        <v>2869</v>
      </c>
      <c r="C827" s="433"/>
      <c r="D827" s="434"/>
      <c r="E827" s="384" t="s">
        <v>2869</v>
      </c>
      <c r="F827" s="367"/>
      <c r="G827" s="365"/>
      <c r="H827" s="368"/>
      <c r="I827" s="655"/>
      <c r="J827" s="365"/>
      <c r="K827" s="366"/>
      <c r="L827" s="367"/>
      <c r="M827" s="365"/>
      <c r="N827" s="368"/>
      <c r="O827" s="655"/>
      <c r="P827" s="365"/>
      <c r="Q827" s="366"/>
      <c r="R827" s="367"/>
      <c r="S827" s="365"/>
      <c r="T827" s="368"/>
      <c r="U827" s="655"/>
      <c r="V827" s="365"/>
      <c r="W827" s="366"/>
      <c r="X827" s="364"/>
      <c r="Y827" s="365"/>
      <c r="Z827" s="368"/>
      <c r="AA827" s="655"/>
      <c r="AB827" s="365"/>
      <c r="AC827" s="366"/>
      <c r="AD827" s="364"/>
      <c r="AE827" s="365"/>
      <c r="AF827" s="368"/>
      <c r="AG827" s="655"/>
      <c r="AH827" s="365"/>
      <c r="AI827" s="366"/>
      <c r="AJ827" s="364"/>
      <c r="AK827" s="365"/>
      <c r="AL827" s="368"/>
      <c r="AM827" s="655"/>
      <c r="AN827" s="365"/>
      <c r="AO827" s="366"/>
      <c r="AP827" s="369"/>
      <c r="AQ827" s="506"/>
      <c r="AR827" s="372"/>
      <c r="AS827" s="653"/>
      <c r="AT827" s="353"/>
      <c r="AU827" s="382" t="s">
        <v>2869</v>
      </c>
      <c r="AV827" s="657" t="s">
        <v>2869</v>
      </c>
      <c r="AW827" s="382" t="s">
        <v>2869</v>
      </c>
      <c r="AX827" s="658" t="s">
        <v>2869</v>
      </c>
      <c r="AY827" s="393"/>
    </row>
    <row r="828">
      <c r="A828" s="554"/>
      <c r="B828" s="480" t="s">
        <v>2869</v>
      </c>
      <c r="C828" s="433"/>
      <c r="D828" s="434"/>
      <c r="E828" s="384" t="s">
        <v>2869</v>
      </c>
      <c r="F828" s="367"/>
      <c r="G828" s="365"/>
      <c r="H828" s="368"/>
      <c r="I828" s="655"/>
      <c r="J828" s="365"/>
      <c r="K828" s="366"/>
      <c r="L828" s="367"/>
      <c r="M828" s="365"/>
      <c r="N828" s="368"/>
      <c r="O828" s="655"/>
      <c r="P828" s="365"/>
      <c r="Q828" s="366"/>
      <c r="R828" s="367"/>
      <c r="S828" s="365"/>
      <c r="T828" s="368"/>
      <c r="U828" s="655"/>
      <c r="V828" s="365"/>
      <c r="W828" s="366"/>
      <c r="X828" s="364"/>
      <c r="Y828" s="365"/>
      <c r="Z828" s="368"/>
      <c r="AA828" s="655"/>
      <c r="AB828" s="365"/>
      <c r="AC828" s="366"/>
      <c r="AD828" s="364"/>
      <c r="AE828" s="365"/>
      <c r="AF828" s="368"/>
      <c r="AG828" s="655"/>
      <c r="AH828" s="365"/>
      <c r="AI828" s="366"/>
      <c r="AJ828" s="364"/>
      <c r="AK828" s="365"/>
      <c r="AL828" s="368"/>
      <c r="AM828" s="655"/>
      <c r="AN828" s="365"/>
      <c r="AO828" s="366"/>
      <c r="AP828" s="369"/>
      <c r="AQ828" s="506"/>
      <c r="AR828" s="372"/>
      <c r="AS828" s="653"/>
      <c r="AT828" s="353"/>
      <c r="AU828" s="382" t="s">
        <v>2869</v>
      </c>
      <c r="AV828" s="657" t="s">
        <v>2869</v>
      </c>
      <c r="AW828" s="382" t="s">
        <v>2869</v>
      </c>
      <c r="AX828" s="658" t="s">
        <v>2869</v>
      </c>
      <c r="AY828" s="393"/>
    </row>
    <row r="829">
      <c r="A829" s="554"/>
      <c r="B829" s="480" t="s">
        <v>2869</v>
      </c>
      <c r="C829" s="433"/>
      <c r="D829" s="434"/>
      <c r="E829" s="384" t="s">
        <v>2869</v>
      </c>
      <c r="F829" s="367"/>
      <c r="G829" s="365"/>
      <c r="H829" s="368"/>
      <c r="I829" s="655"/>
      <c r="J829" s="365"/>
      <c r="K829" s="366"/>
      <c r="L829" s="367"/>
      <c r="M829" s="365"/>
      <c r="N829" s="368"/>
      <c r="O829" s="655"/>
      <c r="P829" s="365"/>
      <c r="Q829" s="366"/>
      <c r="R829" s="367"/>
      <c r="S829" s="365"/>
      <c r="T829" s="368"/>
      <c r="U829" s="655"/>
      <c r="V829" s="365"/>
      <c r="W829" s="366"/>
      <c r="X829" s="364"/>
      <c r="Y829" s="365"/>
      <c r="Z829" s="368"/>
      <c r="AA829" s="655"/>
      <c r="AB829" s="365"/>
      <c r="AC829" s="366"/>
      <c r="AD829" s="364"/>
      <c r="AE829" s="365"/>
      <c r="AF829" s="368"/>
      <c r="AG829" s="655"/>
      <c r="AH829" s="365"/>
      <c r="AI829" s="366"/>
      <c r="AJ829" s="364"/>
      <c r="AK829" s="365"/>
      <c r="AL829" s="368"/>
      <c r="AM829" s="655"/>
      <c r="AN829" s="365"/>
      <c r="AO829" s="366"/>
      <c r="AP829" s="369"/>
      <c r="AQ829" s="506"/>
      <c r="AR829" s="372"/>
      <c r="AS829" s="653"/>
      <c r="AT829" s="353"/>
      <c r="AU829" s="382" t="s">
        <v>2869</v>
      </c>
      <c r="AV829" s="657" t="s">
        <v>2869</v>
      </c>
      <c r="AW829" s="382" t="s">
        <v>2869</v>
      </c>
      <c r="AX829" s="658" t="s">
        <v>2869</v>
      </c>
      <c r="AY829" s="393"/>
    </row>
    <row r="830">
      <c r="A830" s="554"/>
      <c r="B830" s="480" t="s">
        <v>2869</v>
      </c>
      <c r="C830" s="433"/>
      <c r="D830" s="434"/>
      <c r="E830" s="384" t="s">
        <v>2869</v>
      </c>
      <c r="F830" s="367"/>
      <c r="G830" s="365"/>
      <c r="H830" s="368"/>
      <c r="I830" s="655"/>
      <c r="J830" s="365"/>
      <c r="K830" s="366"/>
      <c r="L830" s="367"/>
      <c r="M830" s="365"/>
      <c r="N830" s="368"/>
      <c r="O830" s="655"/>
      <c r="P830" s="365"/>
      <c r="Q830" s="366"/>
      <c r="R830" s="367"/>
      <c r="S830" s="365"/>
      <c r="T830" s="368"/>
      <c r="U830" s="655"/>
      <c r="V830" s="365"/>
      <c r="W830" s="366"/>
      <c r="X830" s="364"/>
      <c r="Y830" s="365"/>
      <c r="Z830" s="368"/>
      <c r="AA830" s="655"/>
      <c r="AB830" s="365"/>
      <c r="AC830" s="366"/>
      <c r="AD830" s="364"/>
      <c r="AE830" s="365"/>
      <c r="AF830" s="368"/>
      <c r="AG830" s="655"/>
      <c r="AH830" s="365"/>
      <c r="AI830" s="366"/>
      <c r="AJ830" s="364"/>
      <c r="AK830" s="365"/>
      <c r="AL830" s="368"/>
      <c r="AM830" s="655"/>
      <c r="AN830" s="365"/>
      <c r="AO830" s="366"/>
      <c r="AP830" s="369"/>
      <c r="AQ830" s="506"/>
      <c r="AR830" s="372"/>
      <c r="AS830" s="653"/>
      <c r="AT830" s="353"/>
      <c r="AU830" s="382" t="s">
        <v>2869</v>
      </c>
      <c r="AV830" s="657" t="s">
        <v>2869</v>
      </c>
      <c r="AW830" s="382" t="s">
        <v>2869</v>
      </c>
      <c r="AX830" s="658" t="s">
        <v>2869</v>
      </c>
      <c r="AY830" s="393"/>
    </row>
    <row r="831">
      <c r="A831" s="554"/>
      <c r="B831" s="480" t="s">
        <v>2869</v>
      </c>
      <c r="C831" s="433"/>
      <c r="D831" s="434"/>
      <c r="E831" s="384" t="s">
        <v>2869</v>
      </c>
      <c r="F831" s="367"/>
      <c r="G831" s="365"/>
      <c r="H831" s="368"/>
      <c r="I831" s="655"/>
      <c r="J831" s="365"/>
      <c r="K831" s="366"/>
      <c r="L831" s="367"/>
      <c r="M831" s="365"/>
      <c r="N831" s="368"/>
      <c r="O831" s="655"/>
      <c r="P831" s="365"/>
      <c r="Q831" s="366"/>
      <c r="R831" s="367"/>
      <c r="S831" s="365"/>
      <c r="T831" s="368"/>
      <c r="U831" s="655"/>
      <c r="V831" s="365"/>
      <c r="W831" s="366"/>
      <c r="X831" s="364"/>
      <c r="Y831" s="365"/>
      <c r="Z831" s="368"/>
      <c r="AA831" s="655"/>
      <c r="AB831" s="365"/>
      <c r="AC831" s="366"/>
      <c r="AD831" s="364"/>
      <c r="AE831" s="365"/>
      <c r="AF831" s="368"/>
      <c r="AG831" s="655"/>
      <c r="AH831" s="365"/>
      <c r="AI831" s="366"/>
      <c r="AJ831" s="364"/>
      <c r="AK831" s="365"/>
      <c r="AL831" s="368"/>
      <c r="AM831" s="655"/>
      <c r="AN831" s="365"/>
      <c r="AO831" s="366"/>
      <c r="AP831" s="369"/>
      <c r="AQ831" s="506"/>
      <c r="AR831" s="372"/>
      <c r="AS831" s="653"/>
      <c r="AT831" s="353"/>
      <c r="AU831" s="382" t="s">
        <v>2869</v>
      </c>
      <c r="AV831" s="657" t="s">
        <v>2869</v>
      </c>
      <c r="AW831" s="382" t="s">
        <v>2869</v>
      </c>
      <c r="AX831" s="658" t="s">
        <v>2869</v>
      </c>
      <c r="AY831" s="393"/>
    </row>
    <row r="832">
      <c r="A832" s="554"/>
      <c r="B832" s="480" t="s">
        <v>2869</v>
      </c>
      <c r="C832" s="433"/>
      <c r="D832" s="434"/>
      <c r="E832" s="384" t="s">
        <v>2869</v>
      </c>
      <c r="F832" s="367"/>
      <c r="G832" s="365"/>
      <c r="H832" s="368"/>
      <c r="I832" s="655"/>
      <c r="J832" s="365"/>
      <c r="K832" s="366"/>
      <c r="L832" s="367"/>
      <c r="M832" s="365"/>
      <c r="N832" s="368"/>
      <c r="O832" s="655"/>
      <c r="P832" s="365"/>
      <c r="Q832" s="366"/>
      <c r="R832" s="367"/>
      <c r="S832" s="365"/>
      <c r="T832" s="368"/>
      <c r="U832" s="655"/>
      <c r="V832" s="365"/>
      <c r="W832" s="366"/>
      <c r="X832" s="364"/>
      <c r="Y832" s="365"/>
      <c r="Z832" s="368"/>
      <c r="AA832" s="655"/>
      <c r="AB832" s="365"/>
      <c r="AC832" s="366"/>
      <c r="AD832" s="364"/>
      <c r="AE832" s="365"/>
      <c r="AF832" s="368"/>
      <c r="AG832" s="655"/>
      <c r="AH832" s="365"/>
      <c r="AI832" s="366"/>
      <c r="AJ832" s="364"/>
      <c r="AK832" s="365"/>
      <c r="AL832" s="368"/>
      <c r="AM832" s="655"/>
      <c r="AN832" s="365"/>
      <c r="AO832" s="366"/>
      <c r="AP832" s="369"/>
      <c r="AQ832" s="506"/>
      <c r="AR832" s="372"/>
      <c r="AS832" s="653"/>
      <c r="AT832" s="353"/>
      <c r="AU832" s="382" t="s">
        <v>2869</v>
      </c>
      <c r="AV832" s="657" t="s">
        <v>2869</v>
      </c>
      <c r="AW832" s="382" t="s">
        <v>2869</v>
      </c>
      <c r="AX832" s="658" t="s">
        <v>2869</v>
      </c>
      <c r="AY832" s="393"/>
    </row>
    <row r="833">
      <c r="A833" s="554"/>
      <c r="B833" s="480" t="s">
        <v>2869</v>
      </c>
      <c r="C833" s="433"/>
      <c r="D833" s="434"/>
      <c r="E833" s="384" t="s">
        <v>2869</v>
      </c>
      <c r="F833" s="367"/>
      <c r="G833" s="365"/>
      <c r="H833" s="368"/>
      <c r="I833" s="655"/>
      <c r="J833" s="365"/>
      <c r="K833" s="366"/>
      <c r="L833" s="367"/>
      <c r="M833" s="365"/>
      <c r="N833" s="368"/>
      <c r="O833" s="655"/>
      <c r="P833" s="365"/>
      <c r="Q833" s="366"/>
      <c r="R833" s="367"/>
      <c r="S833" s="365"/>
      <c r="T833" s="368"/>
      <c r="U833" s="655"/>
      <c r="V833" s="365"/>
      <c r="W833" s="366"/>
      <c r="X833" s="364"/>
      <c r="Y833" s="365"/>
      <c r="Z833" s="368"/>
      <c r="AA833" s="655"/>
      <c r="AB833" s="365"/>
      <c r="AC833" s="366"/>
      <c r="AD833" s="364"/>
      <c r="AE833" s="365"/>
      <c r="AF833" s="368"/>
      <c r="AG833" s="655"/>
      <c r="AH833" s="365"/>
      <c r="AI833" s="366"/>
      <c r="AJ833" s="364"/>
      <c r="AK833" s="365"/>
      <c r="AL833" s="368"/>
      <c r="AM833" s="655"/>
      <c r="AN833" s="365"/>
      <c r="AO833" s="366"/>
      <c r="AP833" s="369"/>
      <c r="AQ833" s="506"/>
      <c r="AR833" s="372"/>
      <c r="AS833" s="653"/>
      <c r="AT833" s="353"/>
      <c r="AU833" s="382" t="s">
        <v>2869</v>
      </c>
      <c r="AV833" s="657" t="s">
        <v>2869</v>
      </c>
      <c r="AW833" s="382" t="s">
        <v>2869</v>
      </c>
      <c r="AX833" s="658" t="s">
        <v>2869</v>
      </c>
      <c r="AY833" s="393"/>
    </row>
    <row r="834">
      <c r="A834" s="554"/>
      <c r="B834" s="480" t="s">
        <v>2869</v>
      </c>
      <c r="C834" s="433"/>
      <c r="D834" s="434"/>
      <c r="E834" s="384" t="s">
        <v>2869</v>
      </c>
      <c r="F834" s="367"/>
      <c r="G834" s="365"/>
      <c r="H834" s="368"/>
      <c r="I834" s="655"/>
      <c r="J834" s="365"/>
      <c r="K834" s="366"/>
      <c r="L834" s="367"/>
      <c r="M834" s="365"/>
      <c r="N834" s="368"/>
      <c r="O834" s="655"/>
      <c r="P834" s="365"/>
      <c r="Q834" s="366"/>
      <c r="R834" s="367"/>
      <c r="S834" s="365"/>
      <c r="T834" s="368"/>
      <c r="U834" s="655"/>
      <c r="V834" s="365"/>
      <c r="W834" s="366"/>
      <c r="X834" s="364"/>
      <c r="Y834" s="365"/>
      <c r="Z834" s="368"/>
      <c r="AA834" s="655"/>
      <c r="AB834" s="365"/>
      <c r="AC834" s="366"/>
      <c r="AD834" s="364"/>
      <c r="AE834" s="365"/>
      <c r="AF834" s="368"/>
      <c r="AG834" s="655"/>
      <c r="AH834" s="365"/>
      <c r="AI834" s="366"/>
      <c r="AJ834" s="364"/>
      <c r="AK834" s="365"/>
      <c r="AL834" s="368"/>
      <c r="AM834" s="655"/>
      <c r="AN834" s="365"/>
      <c r="AO834" s="366"/>
      <c r="AP834" s="369"/>
      <c r="AQ834" s="506"/>
      <c r="AR834" s="372"/>
      <c r="AS834" s="653"/>
      <c r="AT834" s="353"/>
      <c r="AU834" s="382" t="s">
        <v>2869</v>
      </c>
      <c r="AV834" s="657" t="s">
        <v>2869</v>
      </c>
      <c r="AW834" s="382" t="s">
        <v>2869</v>
      </c>
      <c r="AX834" s="658" t="s">
        <v>2869</v>
      </c>
      <c r="AY834" s="393"/>
    </row>
    <row r="835">
      <c r="A835" s="554"/>
      <c r="B835" s="480" t="s">
        <v>2869</v>
      </c>
      <c r="C835" s="433"/>
      <c r="D835" s="434"/>
      <c r="E835" s="384" t="s">
        <v>2869</v>
      </c>
      <c r="F835" s="367"/>
      <c r="G835" s="365"/>
      <c r="H835" s="368"/>
      <c r="I835" s="655"/>
      <c r="J835" s="365"/>
      <c r="K835" s="366"/>
      <c r="L835" s="367"/>
      <c r="M835" s="365"/>
      <c r="N835" s="368"/>
      <c r="O835" s="655"/>
      <c r="P835" s="365"/>
      <c r="Q835" s="366"/>
      <c r="R835" s="367"/>
      <c r="S835" s="365"/>
      <c r="T835" s="368"/>
      <c r="U835" s="655"/>
      <c r="V835" s="365"/>
      <c r="W835" s="366"/>
      <c r="X835" s="364"/>
      <c r="Y835" s="365"/>
      <c r="Z835" s="368"/>
      <c r="AA835" s="655"/>
      <c r="AB835" s="365"/>
      <c r="AC835" s="366"/>
      <c r="AD835" s="364"/>
      <c r="AE835" s="365"/>
      <c r="AF835" s="368"/>
      <c r="AG835" s="655"/>
      <c r="AH835" s="365"/>
      <c r="AI835" s="366"/>
      <c r="AJ835" s="364"/>
      <c r="AK835" s="365"/>
      <c r="AL835" s="368"/>
      <c r="AM835" s="655"/>
      <c r="AN835" s="365"/>
      <c r="AO835" s="366"/>
      <c r="AP835" s="369"/>
      <c r="AQ835" s="506"/>
      <c r="AR835" s="372"/>
      <c r="AS835" s="653"/>
      <c r="AT835" s="353"/>
      <c r="AU835" s="382" t="s">
        <v>2869</v>
      </c>
      <c r="AV835" s="657" t="s">
        <v>2869</v>
      </c>
      <c r="AW835" s="382" t="s">
        <v>2869</v>
      </c>
      <c r="AX835" s="658" t="s">
        <v>2869</v>
      </c>
      <c r="AY835" s="393"/>
    </row>
    <row r="836">
      <c r="A836" s="554"/>
      <c r="B836" s="480" t="s">
        <v>2869</v>
      </c>
      <c r="C836" s="433"/>
      <c r="D836" s="434"/>
      <c r="E836" s="384" t="s">
        <v>2869</v>
      </c>
      <c r="F836" s="367"/>
      <c r="G836" s="365"/>
      <c r="H836" s="368"/>
      <c r="I836" s="655"/>
      <c r="J836" s="365"/>
      <c r="K836" s="366"/>
      <c r="L836" s="367"/>
      <c r="M836" s="365"/>
      <c r="N836" s="368"/>
      <c r="O836" s="655"/>
      <c r="P836" s="365"/>
      <c r="Q836" s="366"/>
      <c r="R836" s="367"/>
      <c r="S836" s="365"/>
      <c r="T836" s="368"/>
      <c r="U836" s="655"/>
      <c r="V836" s="365"/>
      <c r="W836" s="366"/>
      <c r="X836" s="364"/>
      <c r="Y836" s="365"/>
      <c r="Z836" s="368"/>
      <c r="AA836" s="655"/>
      <c r="AB836" s="365"/>
      <c r="AC836" s="366"/>
      <c r="AD836" s="364"/>
      <c r="AE836" s="365"/>
      <c r="AF836" s="368"/>
      <c r="AG836" s="655"/>
      <c r="AH836" s="365"/>
      <c r="AI836" s="366"/>
      <c r="AJ836" s="364"/>
      <c r="AK836" s="365"/>
      <c r="AL836" s="368"/>
      <c r="AM836" s="655"/>
      <c r="AN836" s="365"/>
      <c r="AO836" s="366"/>
      <c r="AP836" s="369"/>
      <c r="AQ836" s="506"/>
      <c r="AR836" s="372"/>
      <c r="AS836" s="653"/>
      <c r="AT836" s="353"/>
      <c r="AU836" s="382" t="s">
        <v>2869</v>
      </c>
      <c r="AV836" s="657" t="s">
        <v>2869</v>
      </c>
      <c r="AW836" s="382" t="s">
        <v>2869</v>
      </c>
      <c r="AX836" s="658" t="s">
        <v>2869</v>
      </c>
      <c r="AY836" s="393"/>
    </row>
    <row r="837">
      <c r="A837" s="554"/>
      <c r="B837" s="480" t="s">
        <v>2869</v>
      </c>
      <c r="C837" s="433"/>
      <c r="D837" s="434"/>
      <c r="E837" s="384" t="s">
        <v>2869</v>
      </c>
      <c r="F837" s="367"/>
      <c r="G837" s="365"/>
      <c r="H837" s="368"/>
      <c r="I837" s="655"/>
      <c r="J837" s="365"/>
      <c r="K837" s="366"/>
      <c r="L837" s="367"/>
      <c r="M837" s="365"/>
      <c r="N837" s="368"/>
      <c r="O837" s="655"/>
      <c r="P837" s="365"/>
      <c r="Q837" s="366"/>
      <c r="R837" s="367"/>
      <c r="S837" s="365"/>
      <c r="T837" s="368"/>
      <c r="U837" s="655"/>
      <c r="V837" s="365"/>
      <c r="W837" s="366"/>
      <c r="X837" s="364"/>
      <c r="Y837" s="365"/>
      <c r="Z837" s="368"/>
      <c r="AA837" s="655"/>
      <c r="AB837" s="365"/>
      <c r="AC837" s="366"/>
      <c r="AD837" s="364"/>
      <c r="AE837" s="365"/>
      <c r="AF837" s="368"/>
      <c r="AG837" s="655"/>
      <c r="AH837" s="365"/>
      <c r="AI837" s="366"/>
      <c r="AJ837" s="364"/>
      <c r="AK837" s="365"/>
      <c r="AL837" s="368"/>
      <c r="AM837" s="655"/>
      <c r="AN837" s="365"/>
      <c r="AO837" s="366"/>
      <c r="AP837" s="369"/>
      <c r="AQ837" s="506"/>
      <c r="AR837" s="372"/>
      <c r="AS837" s="653"/>
      <c r="AT837" s="353"/>
      <c r="AU837" s="382" t="s">
        <v>2869</v>
      </c>
      <c r="AV837" s="657" t="s">
        <v>2869</v>
      </c>
      <c r="AW837" s="382" t="s">
        <v>2869</v>
      </c>
      <c r="AX837" s="658" t="s">
        <v>2869</v>
      </c>
      <c r="AY837" s="393"/>
    </row>
    <row r="838">
      <c r="A838" s="554"/>
      <c r="B838" s="480" t="s">
        <v>2869</v>
      </c>
      <c r="C838" s="433"/>
      <c r="D838" s="434"/>
      <c r="E838" s="384" t="s">
        <v>2869</v>
      </c>
      <c r="F838" s="367"/>
      <c r="G838" s="365"/>
      <c r="H838" s="368"/>
      <c r="I838" s="655"/>
      <c r="J838" s="365"/>
      <c r="K838" s="366"/>
      <c r="L838" s="367"/>
      <c r="M838" s="365"/>
      <c r="N838" s="368"/>
      <c r="O838" s="655"/>
      <c r="P838" s="365"/>
      <c r="Q838" s="366"/>
      <c r="R838" s="367"/>
      <c r="S838" s="365"/>
      <c r="T838" s="368"/>
      <c r="U838" s="655"/>
      <c r="V838" s="365"/>
      <c r="W838" s="366"/>
      <c r="X838" s="364"/>
      <c r="Y838" s="365"/>
      <c r="Z838" s="368"/>
      <c r="AA838" s="655"/>
      <c r="AB838" s="365"/>
      <c r="AC838" s="366"/>
      <c r="AD838" s="364"/>
      <c r="AE838" s="365"/>
      <c r="AF838" s="368"/>
      <c r="AG838" s="655"/>
      <c r="AH838" s="365"/>
      <c r="AI838" s="366"/>
      <c r="AJ838" s="364"/>
      <c r="AK838" s="365"/>
      <c r="AL838" s="368"/>
      <c r="AM838" s="655"/>
      <c r="AN838" s="365"/>
      <c r="AO838" s="366"/>
      <c r="AP838" s="369"/>
      <c r="AQ838" s="506"/>
      <c r="AR838" s="372"/>
      <c r="AS838" s="653"/>
      <c r="AT838" s="353"/>
      <c r="AU838" s="382" t="s">
        <v>2869</v>
      </c>
      <c r="AV838" s="657" t="s">
        <v>2869</v>
      </c>
      <c r="AW838" s="382" t="s">
        <v>2869</v>
      </c>
      <c r="AX838" s="658" t="s">
        <v>2869</v>
      </c>
      <c r="AY838" s="393"/>
    </row>
    <row r="839">
      <c r="A839" s="554"/>
      <c r="B839" s="480" t="s">
        <v>2869</v>
      </c>
      <c r="C839" s="433"/>
      <c r="D839" s="434"/>
      <c r="E839" s="384" t="s">
        <v>2869</v>
      </c>
      <c r="F839" s="367"/>
      <c r="G839" s="365"/>
      <c r="H839" s="368"/>
      <c r="I839" s="655"/>
      <c r="J839" s="365"/>
      <c r="K839" s="366"/>
      <c r="L839" s="367"/>
      <c r="M839" s="365"/>
      <c r="N839" s="368"/>
      <c r="O839" s="655"/>
      <c r="P839" s="365"/>
      <c r="Q839" s="366"/>
      <c r="R839" s="367"/>
      <c r="S839" s="365"/>
      <c r="T839" s="368"/>
      <c r="U839" s="655"/>
      <c r="V839" s="365"/>
      <c r="W839" s="366"/>
      <c r="X839" s="364"/>
      <c r="Y839" s="365"/>
      <c r="Z839" s="368"/>
      <c r="AA839" s="655"/>
      <c r="AB839" s="365"/>
      <c r="AC839" s="366"/>
      <c r="AD839" s="364"/>
      <c r="AE839" s="365"/>
      <c r="AF839" s="368"/>
      <c r="AG839" s="655"/>
      <c r="AH839" s="365"/>
      <c r="AI839" s="366"/>
      <c r="AJ839" s="364"/>
      <c r="AK839" s="365"/>
      <c r="AL839" s="368"/>
      <c r="AM839" s="655"/>
      <c r="AN839" s="365"/>
      <c r="AO839" s="366"/>
      <c r="AP839" s="369"/>
      <c r="AQ839" s="506"/>
      <c r="AR839" s="372"/>
      <c r="AS839" s="653"/>
      <c r="AT839" s="353"/>
      <c r="AU839" s="382" t="s">
        <v>2869</v>
      </c>
      <c r="AV839" s="657" t="s">
        <v>2869</v>
      </c>
      <c r="AW839" s="382" t="s">
        <v>2869</v>
      </c>
      <c r="AX839" s="658" t="s">
        <v>2869</v>
      </c>
      <c r="AY839" s="393"/>
    </row>
    <row r="840">
      <c r="A840" s="554"/>
      <c r="B840" s="480" t="s">
        <v>2869</v>
      </c>
      <c r="C840" s="433"/>
      <c r="D840" s="434"/>
      <c r="E840" s="384" t="s">
        <v>2869</v>
      </c>
      <c r="F840" s="367"/>
      <c r="G840" s="365"/>
      <c r="H840" s="368"/>
      <c r="I840" s="655"/>
      <c r="J840" s="365"/>
      <c r="K840" s="366"/>
      <c r="L840" s="367"/>
      <c r="M840" s="365"/>
      <c r="N840" s="368"/>
      <c r="O840" s="655"/>
      <c r="P840" s="365"/>
      <c r="Q840" s="366"/>
      <c r="R840" s="367"/>
      <c r="S840" s="365"/>
      <c r="T840" s="368"/>
      <c r="U840" s="655"/>
      <c r="V840" s="365"/>
      <c r="W840" s="366"/>
      <c r="X840" s="364"/>
      <c r="Y840" s="365"/>
      <c r="Z840" s="368"/>
      <c r="AA840" s="655"/>
      <c r="AB840" s="365"/>
      <c r="AC840" s="366"/>
      <c r="AD840" s="364"/>
      <c r="AE840" s="365"/>
      <c r="AF840" s="368"/>
      <c r="AG840" s="655"/>
      <c r="AH840" s="365"/>
      <c r="AI840" s="366"/>
      <c r="AJ840" s="364"/>
      <c r="AK840" s="365"/>
      <c r="AL840" s="368"/>
      <c r="AM840" s="655"/>
      <c r="AN840" s="365"/>
      <c r="AO840" s="366"/>
      <c r="AP840" s="369"/>
      <c r="AQ840" s="506"/>
      <c r="AR840" s="372"/>
      <c r="AS840" s="653"/>
      <c r="AT840" s="353"/>
      <c r="AU840" s="382" t="s">
        <v>2869</v>
      </c>
      <c r="AV840" s="657" t="s">
        <v>2869</v>
      </c>
      <c r="AW840" s="382" t="s">
        <v>2869</v>
      </c>
      <c r="AX840" s="658" t="s">
        <v>2869</v>
      </c>
      <c r="AY840" s="359"/>
    </row>
    <row r="841">
      <c r="A841" s="554"/>
      <c r="B841" s="480" t="s">
        <v>2869</v>
      </c>
      <c r="C841" s="433"/>
      <c r="D841" s="434"/>
      <c r="E841" s="384" t="s">
        <v>2869</v>
      </c>
      <c r="F841" s="367"/>
      <c r="G841" s="365"/>
      <c r="H841" s="368"/>
      <c r="I841" s="655"/>
      <c r="J841" s="365"/>
      <c r="K841" s="366"/>
      <c r="L841" s="367"/>
      <c r="M841" s="365"/>
      <c r="N841" s="368"/>
      <c r="O841" s="655"/>
      <c r="P841" s="365"/>
      <c r="Q841" s="366"/>
      <c r="R841" s="367"/>
      <c r="S841" s="365"/>
      <c r="T841" s="368"/>
      <c r="U841" s="655"/>
      <c r="V841" s="365"/>
      <c r="W841" s="366"/>
      <c r="X841" s="364"/>
      <c r="Y841" s="365"/>
      <c r="Z841" s="368"/>
      <c r="AA841" s="655"/>
      <c r="AB841" s="365"/>
      <c r="AC841" s="366"/>
      <c r="AD841" s="364"/>
      <c r="AE841" s="365"/>
      <c r="AF841" s="368"/>
      <c r="AG841" s="655"/>
      <c r="AH841" s="365"/>
      <c r="AI841" s="366"/>
      <c r="AJ841" s="364"/>
      <c r="AK841" s="365"/>
      <c r="AL841" s="368"/>
      <c r="AM841" s="655"/>
      <c r="AN841" s="365"/>
      <c r="AO841" s="366"/>
      <c r="AP841" s="369"/>
      <c r="AQ841" s="506"/>
      <c r="AR841" s="372"/>
      <c r="AS841" s="653"/>
      <c r="AT841" s="353"/>
      <c r="AU841" s="382" t="s">
        <v>2869</v>
      </c>
      <c r="AV841" s="657" t="s">
        <v>2869</v>
      </c>
      <c r="AW841" s="382" t="s">
        <v>2869</v>
      </c>
      <c r="AX841" s="658" t="s">
        <v>2869</v>
      </c>
      <c r="AY841" s="359"/>
    </row>
    <row r="842">
      <c r="A842" s="554"/>
      <c r="B842" s="480" t="s">
        <v>2869</v>
      </c>
      <c r="C842" s="433"/>
      <c r="D842" s="434"/>
      <c r="E842" s="384" t="s">
        <v>2869</v>
      </c>
      <c r="F842" s="367"/>
      <c r="G842" s="365"/>
      <c r="H842" s="368"/>
      <c r="I842" s="655"/>
      <c r="J842" s="365"/>
      <c r="K842" s="366"/>
      <c r="L842" s="367"/>
      <c r="M842" s="365"/>
      <c r="N842" s="368"/>
      <c r="O842" s="655"/>
      <c r="P842" s="365"/>
      <c r="Q842" s="366"/>
      <c r="R842" s="367"/>
      <c r="S842" s="365"/>
      <c r="T842" s="368"/>
      <c r="U842" s="655"/>
      <c r="V842" s="365"/>
      <c r="W842" s="366"/>
      <c r="X842" s="364"/>
      <c r="Y842" s="365"/>
      <c r="Z842" s="368"/>
      <c r="AA842" s="655"/>
      <c r="AB842" s="365"/>
      <c r="AC842" s="366"/>
      <c r="AD842" s="364"/>
      <c r="AE842" s="365"/>
      <c r="AF842" s="368"/>
      <c r="AG842" s="655"/>
      <c r="AH842" s="365"/>
      <c r="AI842" s="366"/>
      <c r="AJ842" s="364"/>
      <c r="AK842" s="365"/>
      <c r="AL842" s="368"/>
      <c r="AM842" s="655"/>
      <c r="AN842" s="365"/>
      <c r="AO842" s="366"/>
      <c r="AP842" s="369"/>
      <c r="AQ842" s="506"/>
      <c r="AR842" s="372"/>
      <c r="AS842" s="653"/>
      <c r="AT842" s="353"/>
      <c r="AU842" s="382" t="s">
        <v>2869</v>
      </c>
      <c r="AV842" s="657" t="s">
        <v>2869</v>
      </c>
      <c r="AW842" s="382" t="s">
        <v>2869</v>
      </c>
      <c r="AX842" s="658" t="s">
        <v>2869</v>
      </c>
      <c r="AY842" s="359"/>
    </row>
    <row r="843">
      <c r="A843" s="554"/>
      <c r="B843" s="480" t="s">
        <v>2869</v>
      </c>
      <c r="C843" s="433"/>
      <c r="D843" s="434"/>
      <c r="E843" s="384" t="s">
        <v>2869</v>
      </c>
      <c r="F843" s="367"/>
      <c r="G843" s="365"/>
      <c r="H843" s="368"/>
      <c r="I843" s="655"/>
      <c r="J843" s="365"/>
      <c r="K843" s="366"/>
      <c r="L843" s="367"/>
      <c r="M843" s="365"/>
      <c r="N843" s="368"/>
      <c r="O843" s="655"/>
      <c r="P843" s="365"/>
      <c r="Q843" s="366"/>
      <c r="R843" s="367"/>
      <c r="S843" s="365"/>
      <c r="T843" s="368"/>
      <c r="U843" s="655"/>
      <c r="V843" s="365"/>
      <c r="W843" s="366"/>
      <c r="X843" s="364"/>
      <c r="Y843" s="365"/>
      <c r="Z843" s="368"/>
      <c r="AA843" s="655"/>
      <c r="AB843" s="365"/>
      <c r="AC843" s="366"/>
      <c r="AD843" s="364"/>
      <c r="AE843" s="365"/>
      <c r="AF843" s="368"/>
      <c r="AG843" s="655"/>
      <c r="AH843" s="365"/>
      <c r="AI843" s="366"/>
      <c r="AJ843" s="364"/>
      <c r="AK843" s="365"/>
      <c r="AL843" s="368"/>
      <c r="AM843" s="655"/>
      <c r="AN843" s="365"/>
      <c r="AO843" s="366"/>
      <c r="AP843" s="369"/>
      <c r="AQ843" s="506"/>
      <c r="AR843" s="380"/>
      <c r="AS843" s="653"/>
      <c r="AT843" s="353"/>
      <c r="AU843" s="382" t="s">
        <v>2869</v>
      </c>
      <c r="AV843" s="657" t="s">
        <v>2869</v>
      </c>
      <c r="AW843" s="382" t="s">
        <v>2869</v>
      </c>
      <c r="AX843" s="658" t="s">
        <v>2869</v>
      </c>
      <c r="AY843" s="393"/>
    </row>
    <row r="844">
      <c r="A844" s="554"/>
      <c r="B844" s="480" t="s">
        <v>2869</v>
      </c>
      <c r="C844" s="433"/>
      <c r="D844" s="434"/>
      <c r="E844" s="384" t="s">
        <v>2869</v>
      </c>
      <c r="F844" s="367"/>
      <c r="G844" s="365"/>
      <c r="H844" s="368"/>
      <c r="I844" s="655"/>
      <c r="J844" s="365"/>
      <c r="K844" s="366"/>
      <c r="L844" s="367"/>
      <c r="M844" s="365"/>
      <c r="N844" s="368"/>
      <c r="O844" s="655"/>
      <c r="P844" s="365"/>
      <c r="Q844" s="366"/>
      <c r="R844" s="367"/>
      <c r="S844" s="365"/>
      <c r="T844" s="368"/>
      <c r="U844" s="655"/>
      <c r="V844" s="365"/>
      <c r="W844" s="366"/>
      <c r="X844" s="364"/>
      <c r="Y844" s="365"/>
      <c r="Z844" s="368"/>
      <c r="AA844" s="655"/>
      <c r="AB844" s="365"/>
      <c r="AC844" s="366"/>
      <c r="AD844" s="364"/>
      <c r="AE844" s="365"/>
      <c r="AF844" s="368"/>
      <c r="AG844" s="655"/>
      <c r="AH844" s="365"/>
      <c r="AI844" s="366"/>
      <c r="AJ844" s="364"/>
      <c r="AK844" s="365"/>
      <c r="AL844" s="368"/>
      <c r="AM844" s="655"/>
      <c r="AN844" s="365"/>
      <c r="AO844" s="366"/>
      <c r="AP844" s="369"/>
      <c r="AQ844" s="506"/>
      <c r="AR844" s="372"/>
      <c r="AS844" s="653"/>
      <c r="AT844" s="353"/>
      <c r="AU844" s="382" t="s">
        <v>2869</v>
      </c>
      <c r="AV844" s="657" t="s">
        <v>2869</v>
      </c>
      <c r="AW844" s="382" t="s">
        <v>2869</v>
      </c>
      <c r="AX844" s="658" t="s">
        <v>2869</v>
      </c>
      <c r="AY844" s="393"/>
    </row>
    <row r="845">
      <c r="A845" s="554"/>
      <c r="B845" s="480" t="s">
        <v>2869</v>
      </c>
      <c r="C845" s="433"/>
      <c r="D845" s="434"/>
      <c r="E845" s="384" t="s">
        <v>2869</v>
      </c>
      <c r="F845" s="367"/>
      <c r="G845" s="365"/>
      <c r="H845" s="368"/>
      <c r="I845" s="655"/>
      <c r="J845" s="365"/>
      <c r="K845" s="366"/>
      <c r="L845" s="367"/>
      <c r="M845" s="365"/>
      <c r="N845" s="368"/>
      <c r="O845" s="655"/>
      <c r="P845" s="365"/>
      <c r="Q845" s="366"/>
      <c r="R845" s="367"/>
      <c r="S845" s="365"/>
      <c r="T845" s="368"/>
      <c r="U845" s="655"/>
      <c r="V845" s="365"/>
      <c r="W845" s="366"/>
      <c r="X845" s="364"/>
      <c r="Y845" s="365"/>
      <c r="Z845" s="368"/>
      <c r="AA845" s="655"/>
      <c r="AB845" s="365"/>
      <c r="AC845" s="366"/>
      <c r="AD845" s="364"/>
      <c r="AE845" s="365"/>
      <c r="AF845" s="368"/>
      <c r="AG845" s="655"/>
      <c r="AH845" s="365"/>
      <c r="AI845" s="366"/>
      <c r="AJ845" s="364"/>
      <c r="AK845" s="365"/>
      <c r="AL845" s="368"/>
      <c r="AM845" s="655"/>
      <c r="AN845" s="365"/>
      <c r="AO845" s="366"/>
      <c r="AP845" s="369"/>
      <c r="AQ845" s="506"/>
      <c r="AR845" s="372"/>
      <c r="AS845" s="653"/>
      <c r="AT845" s="353"/>
      <c r="AU845" s="382" t="s">
        <v>2869</v>
      </c>
      <c r="AV845" s="657" t="s">
        <v>2869</v>
      </c>
      <c r="AW845" s="382" t="s">
        <v>2869</v>
      </c>
      <c r="AX845" s="658" t="s">
        <v>2869</v>
      </c>
      <c r="AY845" s="359"/>
    </row>
    <row r="846">
      <c r="A846" s="554"/>
      <c r="B846" s="480" t="s">
        <v>2869</v>
      </c>
      <c r="C846" s="433"/>
      <c r="D846" s="434"/>
      <c r="E846" s="384" t="s">
        <v>2869</v>
      </c>
      <c r="F846" s="367"/>
      <c r="G846" s="365"/>
      <c r="H846" s="368"/>
      <c r="I846" s="655"/>
      <c r="J846" s="365"/>
      <c r="K846" s="366"/>
      <c r="L846" s="367"/>
      <c r="M846" s="365"/>
      <c r="N846" s="368"/>
      <c r="O846" s="655"/>
      <c r="P846" s="365"/>
      <c r="Q846" s="366"/>
      <c r="R846" s="367"/>
      <c r="S846" s="365"/>
      <c r="T846" s="368"/>
      <c r="U846" s="655"/>
      <c r="V846" s="365"/>
      <c r="W846" s="366"/>
      <c r="X846" s="364"/>
      <c r="Y846" s="365"/>
      <c r="Z846" s="368"/>
      <c r="AA846" s="655"/>
      <c r="AB846" s="365"/>
      <c r="AC846" s="366"/>
      <c r="AD846" s="364"/>
      <c r="AE846" s="365"/>
      <c r="AF846" s="368"/>
      <c r="AG846" s="655"/>
      <c r="AH846" s="365"/>
      <c r="AI846" s="366"/>
      <c r="AJ846" s="364"/>
      <c r="AK846" s="365"/>
      <c r="AL846" s="368"/>
      <c r="AM846" s="655"/>
      <c r="AN846" s="365"/>
      <c r="AO846" s="366"/>
      <c r="AP846" s="369"/>
      <c r="AQ846" s="506"/>
      <c r="AR846" s="372"/>
      <c r="AS846" s="653"/>
      <c r="AT846" s="353"/>
      <c r="AU846" s="382" t="s">
        <v>2869</v>
      </c>
      <c r="AV846" s="657" t="s">
        <v>2869</v>
      </c>
      <c r="AW846" s="382" t="s">
        <v>2869</v>
      </c>
      <c r="AX846" s="658" t="s">
        <v>2869</v>
      </c>
      <c r="AY846" s="359"/>
    </row>
    <row r="847">
      <c r="A847" s="554"/>
      <c r="B847" s="480" t="s">
        <v>2869</v>
      </c>
      <c r="C847" s="433"/>
      <c r="D847" s="434"/>
      <c r="E847" s="384" t="s">
        <v>2869</v>
      </c>
      <c r="F847" s="367"/>
      <c r="G847" s="365"/>
      <c r="H847" s="368"/>
      <c r="I847" s="655"/>
      <c r="J847" s="365"/>
      <c r="K847" s="366"/>
      <c r="L847" s="367"/>
      <c r="M847" s="365"/>
      <c r="N847" s="368"/>
      <c r="O847" s="655"/>
      <c r="P847" s="365"/>
      <c r="Q847" s="366"/>
      <c r="R847" s="367"/>
      <c r="S847" s="365"/>
      <c r="T847" s="368"/>
      <c r="U847" s="655"/>
      <c r="V847" s="365"/>
      <c r="W847" s="366"/>
      <c r="X847" s="364"/>
      <c r="Y847" s="365"/>
      <c r="Z847" s="368"/>
      <c r="AA847" s="655"/>
      <c r="AB847" s="365"/>
      <c r="AC847" s="366"/>
      <c r="AD847" s="364"/>
      <c r="AE847" s="365"/>
      <c r="AF847" s="368"/>
      <c r="AG847" s="655"/>
      <c r="AH847" s="365"/>
      <c r="AI847" s="366"/>
      <c r="AJ847" s="364"/>
      <c r="AK847" s="365"/>
      <c r="AL847" s="368"/>
      <c r="AM847" s="655"/>
      <c r="AN847" s="365"/>
      <c r="AO847" s="366"/>
      <c r="AP847" s="369"/>
      <c r="AQ847" s="506"/>
      <c r="AR847" s="372"/>
      <c r="AS847" s="653"/>
      <c r="AT847" s="353"/>
      <c r="AU847" s="382" t="s">
        <v>2869</v>
      </c>
      <c r="AV847" s="657" t="s">
        <v>2869</v>
      </c>
      <c r="AW847" s="382" t="s">
        <v>2869</v>
      </c>
      <c r="AX847" s="658" t="s">
        <v>2869</v>
      </c>
      <c r="AY847" s="359"/>
    </row>
    <row r="848">
      <c r="A848" s="554"/>
      <c r="B848" s="480" t="s">
        <v>2869</v>
      </c>
      <c r="C848" s="433"/>
      <c r="D848" s="434"/>
      <c r="E848" s="384" t="s">
        <v>2869</v>
      </c>
      <c r="F848" s="367"/>
      <c r="G848" s="365"/>
      <c r="H848" s="368"/>
      <c r="I848" s="655"/>
      <c r="J848" s="365"/>
      <c r="K848" s="366"/>
      <c r="L848" s="367"/>
      <c r="M848" s="365"/>
      <c r="N848" s="368"/>
      <c r="O848" s="655"/>
      <c r="P848" s="365"/>
      <c r="Q848" s="366"/>
      <c r="R848" s="367"/>
      <c r="S848" s="365"/>
      <c r="T848" s="368"/>
      <c r="U848" s="655"/>
      <c r="V848" s="365"/>
      <c r="W848" s="366"/>
      <c r="X848" s="364"/>
      <c r="Y848" s="365"/>
      <c r="Z848" s="368"/>
      <c r="AA848" s="655"/>
      <c r="AB848" s="365"/>
      <c r="AC848" s="366"/>
      <c r="AD848" s="364"/>
      <c r="AE848" s="365"/>
      <c r="AF848" s="368"/>
      <c r="AG848" s="655"/>
      <c r="AH848" s="365"/>
      <c r="AI848" s="366"/>
      <c r="AJ848" s="364"/>
      <c r="AK848" s="365"/>
      <c r="AL848" s="368"/>
      <c r="AM848" s="655"/>
      <c r="AN848" s="365"/>
      <c r="AO848" s="366"/>
      <c r="AP848" s="369"/>
      <c r="AQ848" s="506"/>
      <c r="AR848" s="372"/>
      <c r="AS848" s="653"/>
      <c r="AT848" s="353"/>
      <c r="AU848" s="382" t="s">
        <v>2869</v>
      </c>
      <c r="AV848" s="657" t="s">
        <v>2869</v>
      </c>
      <c r="AW848" s="382" t="s">
        <v>2869</v>
      </c>
      <c r="AX848" s="658" t="s">
        <v>2869</v>
      </c>
      <c r="AY848" s="393"/>
    </row>
    <row r="849">
      <c r="A849" s="554"/>
      <c r="B849" s="480" t="s">
        <v>2869</v>
      </c>
      <c r="C849" s="433"/>
      <c r="D849" s="434"/>
      <c r="E849" s="384" t="s">
        <v>2869</v>
      </c>
      <c r="F849" s="367"/>
      <c r="G849" s="365"/>
      <c r="H849" s="368"/>
      <c r="I849" s="655"/>
      <c r="J849" s="365"/>
      <c r="K849" s="366"/>
      <c r="L849" s="367"/>
      <c r="M849" s="365"/>
      <c r="N849" s="368"/>
      <c r="O849" s="655"/>
      <c r="P849" s="365"/>
      <c r="Q849" s="366"/>
      <c r="R849" s="367"/>
      <c r="S849" s="365"/>
      <c r="T849" s="368"/>
      <c r="U849" s="655"/>
      <c r="V849" s="365"/>
      <c r="W849" s="366"/>
      <c r="X849" s="364"/>
      <c r="Y849" s="365"/>
      <c r="Z849" s="368"/>
      <c r="AA849" s="655"/>
      <c r="AB849" s="365"/>
      <c r="AC849" s="366"/>
      <c r="AD849" s="364"/>
      <c r="AE849" s="365"/>
      <c r="AF849" s="368"/>
      <c r="AG849" s="655"/>
      <c r="AH849" s="365"/>
      <c r="AI849" s="366"/>
      <c r="AJ849" s="364"/>
      <c r="AK849" s="365"/>
      <c r="AL849" s="368"/>
      <c r="AM849" s="655"/>
      <c r="AN849" s="365"/>
      <c r="AO849" s="366"/>
      <c r="AP849" s="369"/>
      <c r="AQ849" s="506"/>
      <c r="AR849" s="372"/>
      <c r="AS849" s="653"/>
      <c r="AT849" s="353"/>
      <c r="AU849" s="382" t="s">
        <v>2869</v>
      </c>
      <c r="AV849" s="657" t="s">
        <v>2869</v>
      </c>
      <c r="AW849" s="382" t="s">
        <v>2869</v>
      </c>
      <c r="AX849" s="658" t="s">
        <v>2869</v>
      </c>
      <c r="AY849" s="393"/>
    </row>
    <row r="850">
      <c r="A850" s="554"/>
      <c r="B850" s="480" t="s">
        <v>2869</v>
      </c>
      <c r="C850" s="433"/>
      <c r="D850" s="434"/>
      <c r="E850" s="384" t="s">
        <v>2869</v>
      </c>
      <c r="F850" s="367"/>
      <c r="G850" s="365"/>
      <c r="H850" s="368"/>
      <c r="I850" s="655"/>
      <c r="J850" s="365"/>
      <c r="K850" s="366"/>
      <c r="L850" s="367"/>
      <c r="M850" s="365"/>
      <c r="N850" s="368"/>
      <c r="O850" s="655"/>
      <c r="P850" s="365"/>
      <c r="Q850" s="366"/>
      <c r="R850" s="367"/>
      <c r="S850" s="365"/>
      <c r="T850" s="368"/>
      <c r="U850" s="655"/>
      <c r="V850" s="365"/>
      <c r="W850" s="366"/>
      <c r="X850" s="364"/>
      <c r="Y850" s="365"/>
      <c r="Z850" s="368"/>
      <c r="AA850" s="655"/>
      <c r="AB850" s="365"/>
      <c r="AC850" s="366"/>
      <c r="AD850" s="364"/>
      <c r="AE850" s="365"/>
      <c r="AF850" s="368"/>
      <c r="AG850" s="655"/>
      <c r="AH850" s="365"/>
      <c r="AI850" s="366"/>
      <c r="AJ850" s="364"/>
      <c r="AK850" s="365"/>
      <c r="AL850" s="368"/>
      <c r="AM850" s="655"/>
      <c r="AN850" s="365"/>
      <c r="AO850" s="366"/>
      <c r="AP850" s="369"/>
      <c r="AQ850" s="506"/>
      <c r="AR850" s="380"/>
      <c r="AS850" s="653"/>
      <c r="AT850" s="353"/>
      <c r="AU850" s="382" t="s">
        <v>2869</v>
      </c>
      <c r="AV850" s="657" t="s">
        <v>2869</v>
      </c>
      <c r="AW850" s="382" t="s">
        <v>2869</v>
      </c>
      <c r="AX850" s="658" t="s">
        <v>2869</v>
      </c>
      <c r="AY850" s="393"/>
    </row>
    <row r="851">
      <c r="A851" s="554"/>
      <c r="B851" s="480" t="s">
        <v>2869</v>
      </c>
      <c r="C851" s="433"/>
      <c r="D851" s="434"/>
      <c r="E851" s="384" t="s">
        <v>2869</v>
      </c>
      <c r="F851" s="367"/>
      <c r="G851" s="365"/>
      <c r="H851" s="368"/>
      <c r="I851" s="655"/>
      <c r="J851" s="365"/>
      <c r="K851" s="366"/>
      <c r="L851" s="367"/>
      <c r="M851" s="365"/>
      <c r="N851" s="368"/>
      <c r="O851" s="655"/>
      <c r="P851" s="365"/>
      <c r="Q851" s="366"/>
      <c r="R851" s="367"/>
      <c r="S851" s="365"/>
      <c r="T851" s="368"/>
      <c r="U851" s="655"/>
      <c r="V851" s="365"/>
      <c r="W851" s="366"/>
      <c r="X851" s="364"/>
      <c r="Y851" s="365"/>
      <c r="Z851" s="368"/>
      <c r="AA851" s="655"/>
      <c r="AB851" s="365"/>
      <c r="AC851" s="366"/>
      <c r="AD851" s="364"/>
      <c r="AE851" s="365"/>
      <c r="AF851" s="368"/>
      <c r="AG851" s="655"/>
      <c r="AH851" s="365"/>
      <c r="AI851" s="366"/>
      <c r="AJ851" s="364"/>
      <c r="AK851" s="365"/>
      <c r="AL851" s="368"/>
      <c r="AM851" s="655"/>
      <c r="AN851" s="365"/>
      <c r="AO851" s="366"/>
      <c r="AP851" s="369"/>
      <c r="AQ851" s="506"/>
      <c r="AR851" s="380"/>
      <c r="AS851" s="653"/>
      <c r="AT851" s="353"/>
      <c r="AU851" s="382" t="s">
        <v>2869</v>
      </c>
      <c r="AV851" s="657" t="s">
        <v>2869</v>
      </c>
      <c r="AW851" s="382" t="s">
        <v>2869</v>
      </c>
      <c r="AX851" s="658" t="s">
        <v>2869</v>
      </c>
      <c r="AY851" s="393"/>
    </row>
    <row r="852">
      <c r="A852" s="554"/>
      <c r="B852" s="480" t="s">
        <v>2869</v>
      </c>
      <c r="C852" s="433"/>
      <c r="D852" s="434"/>
      <c r="E852" s="384" t="s">
        <v>2869</v>
      </c>
      <c r="F852" s="367"/>
      <c r="G852" s="365"/>
      <c r="H852" s="368"/>
      <c r="I852" s="655"/>
      <c r="J852" s="365"/>
      <c r="K852" s="366"/>
      <c r="L852" s="367"/>
      <c r="M852" s="365"/>
      <c r="N852" s="368"/>
      <c r="O852" s="655"/>
      <c r="P852" s="365"/>
      <c r="Q852" s="366"/>
      <c r="R852" s="367"/>
      <c r="S852" s="365"/>
      <c r="T852" s="368"/>
      <c r="U852" s="655"/>
      <c r="V852" s="365"/>
      <c r="W852" s="366"/>
      <c r="X852" s="364"/>
      <c r="Y852" s="365"/>
      <c r="Z852" s="368"/>
      <c r="AA852" s="655"/>
      <c r="AB852" s="365"/>
      <c r="AC852" s="366"/>
      <c r="AD852" s="364"/>
      <c r="AE852" s="365"/>
      <c r="AF852" s="368"/>
      <c r="AG852" s="655"/>
      <c r="AH852" s="365"/>
      <c r="AI852" s="366"/>
      <c r="AJ852" s="364"/>
      <c r="AK852" s="365"/>
      <c r="AL852" s="368"/>
      <c r="AM852" s="655"/>
      <c r="AN852" s="365"/>
      <c r="AO852" s="366"/>
      <c r="AP852" s="369"/>
      <c r="AQ852" s="506"/>
      <c r="AR852" s="372"/>
      <c r="AS852" s="653"/>
      <c r="AT852" s="353"/>
      <c r="AU852" s="382" t="s">
        <v>2869</v>
      </c>
      <c r="AV852" s="657" t="s">
        <v>2869</v>
      </c>
      <c r="AW852" s="382" t="s">
        <v>2869</v>
      </c>
      <c r="AX852" s="658" t="s">
        <v>2869</v>
      </c>
      <c r="AY852" s="359"/>
    </row>
    <row r="853">
      <c r="A853" s="554"/>
      <c r="B853" s="480" t="s">
        <v>2869</v>
      </c>
      <c r="C853" s="433"/>
      <c r="D853" s="434"/>
      <c r="E853" s="384" t="s">
        <v>2869</v>
      </c>
      <c r="F853" s="367"/>
      <c r="G853" s="365"/>
      <c r="H853" s="368"/>
      <c r="I853" s="655"/>
      <c r="J853" s="365"/>
      <c r="K853" s="366"/>
      <c r="L853" s="367"/>
      <c r="M853" s="365"/>
      <c r="N853" s="368"/>
      <c r="O853" s="655"/>
      <c r="P853" s="365"/>
      <c r="Q853" s="366"/>
      <c r="R853" s="367"/>
      <c r="S853" s="365"/>
      <c r="T853" s="368"/>
      <c r="U853" s="655"/>
      <c r="V853" s="365"/>
      <c r="W853" s="366"/>
      <c r="X853" s="364"/>
      <c r="Y853" s="365"/>
      <c r="Z853" s="368"/>
      <c r="AA853" s="655"/>
      <c r="AB853" s="365"/>
      <c r="AC853" s="366"/>
      <c r="AD853" s="364"/>
      <c r="AE853" s="365"/>
      <c r="AF853" s="368"/>
      <c r="AG853" s="655"/>
      <c r="AH853" s="365"/>
      <c r="AI853" s="366"/>
      <c r="AJ853" s="364"/>
      <c r="AK853" s="365"/>
      <c r="AL853" s="368"/>
      <c r="AM853" s="655"/>
      <c r="AN853" s="365"/>
      <c r="AO853" s="366"/>
      <c r="AP853" s="369"/>
      <c r="AQ853" s="506"/>
      <c r="AR853" s="372"/>
      <c r="AS853" s="653"/>
      <c r="AT853" s="353"/>
      <c r="AU853" s="382" t="s">
        <v>2869</v>
      </c>
      <c r="AV853" s="657" t="s">
        <v>2869</v>
      </c>
      <c r="AW853" s="382" t="s">
        <v>2869</v>
      </c>
      <c r="AX853" s="658" t="s">
        <v>2869</v>
      </c>
      <c r="AY853" s="359"/>
    </row>
    <row r="854">
      <c r="A854" s="554"/>
      <c r="B854" s="480" t="s">
        <v>2869</v>
      </c>
      <c r="C854" s="433"/>
      <c r="D854" s="434"/>
      <c r="E854" s="384" t="s">
        <v>2869</v>
      </c>
      <c r="F854" s="367"/>
      <c r="G854" s="365"/>
      <c r="H854" s="368"/>
      <c r="I854" s="655"/>
      <c r="J854" s="365"/>
      <c r="K854" s="366"/>
      <c r="L854" s="367"/>
      <c r="M854" s="365"/>
      <c r="N854" s="368"/>
      <c r="O854" s="655"/>
      <c r="P854" s="365"/>
      <c r="Q854" s="366"/>
      <c r="R854" s="367"/>
      <c r="S854" s="365"/>
      <c r="T854" s="368"/>
      <c r="U854" s="655"/>
      <c r="V854" s="365"/>
      <c r="W854" s="366"/>
      <c r="X854" s="364"/>
      <c r="Y854" s="365"/>
      <c r="Z854" s="368"/>
      <c r="AA854" s="655"/>
      <c r="AB854" s="365"/>
      <c r="AC854" s="366"/>
      <c r="AD854" s="364"/>
      <c r="AE854" s="365"/>
      <c r="AF854" s="368"/>
      <c r="AG854" s="655"/>
      <c r="AH854" s="365"/>
      <c r="AI854" s="366"/>
      <c r="AJ854" s="364"/>
      <c r="AK854" s="365"/>
      <c r="AL854" s="368"/>
      <c r="AM854" s="655"/>
      <c r="AN854" s="365"/>
      <c r="AO854" s="366"/>
      <c r="AP854" s="369"/>
      <c r="AQ854" s="506"/>
      <c r="AR854" s="372"/>
      <c r="AS854" s="653"/>
      <c r="AT854" s="353"/>
      <c r="AU854" s="382" t="s">
        <v>2869</v>
      </c>
      <c r="AV854" s="657" t="s">
        <v>2869</v>
      </c>
      <c r="AW854" s="382" t="s">
        <v>2869</v>
      </c>
      <c r="AX854" s="658" t="s">
        <v>2869</v>
      </c>
      <c r="AY854" s="359"/>
    </row>
    <row r="855">
      <c r="A855" s="554"/>
      <c r="B855" s="480" t="s">
        <v>2869</v>
      </c>
      <c r="C855" s="433"/>
      <c r="D855" s="434"/>
      <c r="E855" s="384" t="s">
        <v>2869</v>
      </c>
      <c r="F855" s="367"/>
      <c r="G855" s="365"/>
      <c r="H855" s="368"/>
      <c r="I855" s="655"/>
      <c r="J855" s="365"/>
      <c r="K855" s="366"/>
      <c r="L855" s="367"/>
      <c r="M855" s="365"/>
      <c r="N855" s="368"/>
      <c r="O855" s="655"/>
      <c r="P855" s="365"/>
      <c r="Q855" s="366"/>
      <c r="R855" s="367"/>
      <c r="S855" s="365"/>
      <c r="T855" s="368"/>
      <c r="U855" s="655"/>
      <c r="V855" s="365"/>
      <c r="W855" s="366"/>
      <c r="X855" s="364"/>
      <c r="Y855" s="365"/>
      <c r="Z855" s="368"/>
      <c r="AA855" s="655"/>
      <c r="AB855" s="365"/>
      <c r="AC855" s="366"/>
      <c r="AD855" s="364"/>
      <c r="AE855" s="365"/>
      <c r="AF855" s="368"/>
      <c r="AG855" s="655"/>
      <c r="AH855" s="365"/>
      <c r="AI855" s="366"/>
      <c r="AJ855" s="364"/>
      <c r="AK855" s="365"/>
      <c r="AL855" s="368"/>
      <c r="AM855" s="655"/>
      <c r="AN855" s="365"/>
      <c r="AO855" s="366"/>
      <c r="AP855" s="369"/>
      <c r="AQ855" s="506"/>
      <c r="AR855" s="380"/>
      <c r="AS855" s="653"/>
      <c r="AT855" s="353"/>
      <c r="AU855" s="382" t="s">
        <v>2869</v>
      </c>
      <c r="AV855" s="657" t="s">
        <v>2869</v>
      </c>
      <c r="AW855" s="382" t="s">
        <v>2869</v>
      </c>
      <c r="AX855" s="658" t="s">
        <v>2869</v>
      </c>
      <c r="AY855" s="393"/>
    </row>
    <row r="856">
      <c r="A856" s="554"/>
      <c r="B856" s="480" t="s">
        <v>2869</v>
      </c>
      <c r="C856" s="433"/>
      <c r="D856" s="434"/>
      <c r="E856" s="384" t="s">
        <v>2869</v>
      </c>
      <c r="F856" s="367"/>
      <c r="G856" s="365"/>
      <c r="H856" s="368"/>
      <c r="I856" s="655"/>
      <c r="J856" s="365"/>
      <c r="K856" s="366"/>
      <c r="L856" s="367"/>
      <c r="M856" s="365"/>
      <c r="N856" s="368"/>
      <c r="O856" s="655"/>
      <c r="P856" s="365"/>
      <c r="Q856" s="366"/>
      <c r="R856" s="367"/>
      <c r="S856" s="365"/>
      <c r="T856" s="368"/>
      <c r="U856" s="655"/>
      <c r="V856" s="365"/>
      <c r="W856" s="366"/>
      <c r="X856" s="364"/>
      <c r="Y856" s="365"/>
      <c r="Z856" s="368"/>
      <c r="AA856" s="655"/>
      <c r="AB856" s="365"/>
      <c r="AC856" s="366"/>
      <c r="AD856" s="364"/>
      <c r="AE856" s="365"/>
      <c r="AF856" s="368"/>
      <c r="AG856" s="655"/>
      <c r="AH856" s="365"/>
      <c r="AI856" s="366"/>
      <c r="AJ856" s="364"/>
      <c r="AK856" s="365"/>
      <c r="AL856" s="368"/>
      <c r="AM856" s="655"/>
      <c r="AN856" s="365"/>
      <c r="AO856" s="366"/>
      <c r="AP856" s="369"/>
      <c r="AQ856" s="506"/>
      <c r="AR856" s="372"/>
      <c r="AS856" s="653"/>
      <c r="AT856" s="353"/>
      <c r="AU856" s="382" t="s">
        <v>2869</v>
      </c>
      <c r="AV856" s="657" t="s">
        <v>2869</v>
      </c>
      <c r="AW856" s="382" t="s">
        <v>2869</v>
      </c>
      <c r="AX856" s="658" t="s">
        <v>2869</v>
      </c>
      <c r="AY856" s="393"/>
    </row>
    <row r="857">
      <c r="A857" s="554"/>
      <c r="B857" s="480" t="s">
        <v>2869</v>
      </c>
      <c r="C857" s="433"/>
      <c r="D857" s="434"/>
      <c r="E857" s="384" t="s">
        <v>2869</v>
      </c>
      <c r="F857" s="367"/>
      <c r="G857" s="365"/>
      <c r="H857" s="368"/>
      <c r="I857" s="655"/>
      <c r="J857" s="365"/>
      <c r="K857" s="366"/>
      <c r="L857" s="367"/>
      <c r="M857" s="365"/>
      <c r="N857" s="368"/>
      <c r="O857" s="655"/>
      <c r="P857" s="365"/>
      <c r="Q857" s="366"/>
      <c r="R857" s="367"/>
      <c r="S857" s="365"/>
      <c r="T857" s="368"/>
      <c r="U857" s="655"/>
      <c r="V857" s="365"/>
      <c r="W857" s="366"/>
      <c r="X857" s="364"/>
      <c r="Y857" s="365"/>
      <c r="Z857" s="368"/>
      <c r="AA857" s="655"/>
      <c r="AB857" s="365"/>
      <c r="AC857" s="366"/>
      <c r="AD857" s="364"/>
      <c r="AE857" s="365"/>
      <c r="AF857" s="368"/>
      <c r="AG857" s="655"/>
      <c r="AH857" s="365"/>
      <c r="AI857" s="366"/>
      <c r="AJ857" s="364"/>
      <c r="AK857" s="365"/>
      <c r="AL857" s="368"/>
      <c r="AM857" s="655"/>
      <c r="AN857" s="365"/>
      <c r="AO857" s="366"/>
      <c r="AP857" s="369"/>
      <c r="AQ857" s="506"/>
      <c r="AR857" s="372"/>
      <c r="AS857" s="653"/>
      <c r="AT857" s="353"/>
      <c r="AU857" s="382" t="s">
        <v>2869</v>
      </c>
      <c r="AV857" s="657" t="s">
        <v>2869</v>
      </c>
      <c r="AW857" s="382" t="s">
        <v>2869</v>
      </c>
      <c r="AX857" s="658" t="s">
        <v>2869</v>
      </c>
      <c r="AY857" s="359"/>
    </row>
    <row r="858">
      <c r="A858" s="554"/>
      <c r="B858" s="480" t="s">
        <v>2869</v>
      </c>
      <c r="C858" s="433"/>
      <c r="D858" s="434"/>
      <c r="E858" s="384" t="s">
        <v>2869</v>
      </c>
      <c r="F858" s="367"/>
      <c r="G858" s="365"/>
      <c r="H858" s="368"/>
      <c r="I858" s="655"/>
      <c r="J858" s="365"/>
      <c r="K858" s="366"/>
      <c r="L858" s="367"/>
      <c r="M858" s="365"/>
      <c r="N858" s="368"/>
      <c r="O858" s="655"/>
      <c r="P858" s="365"/>
      <c r="Q858" s="366"/>
      <c r="R858" s="367"/>
      <c r="S858" s="365"/>
      <c r="T858" s="368"/>
      <c r="U858" s="655"/>
      <c r="V858" s="365"/>
      <c r="W858" s="366"/>
      <c r="X858" s="364"/>
      <c r="Y858" s="365"/>
      <c r="Z858" s="368"/>
      <c r="AA858" s="655"/>
      <c r="AB858" s="365"/>
      <c r="AC858" s="366"/>
      <c r="AD858" s="364"/>
      <c r="AE858" s="365"/>
      <c r="AF858" s="368"/>
      <c r="AG858" s="655"/>
      <c r="AH858" s="365"/>
      <c r="AI858" s="366"/>
      <c r="AJ858" s="364"/>
      <c r="AK858" s="365"/>
      <c r="AL858" s="368"/>
      <c r="AM858" s="655"/>
      <c r="AN858" s="365"/>
      <c r="AO858" s="366"/>
      <c r="AP858" s="369"/>
      <c r="AQ858" s="506"/>
      <c r="AR858" s="372"/>
      <c r="AS858" s="653"/>
      <c r="AT858" s="353"/>
      <c r="AU858" s="382" t="s">
        <v>2869</v>
      </c>
      <c r="AV858" s="657" t="s">
        <v>2869</v>
      </c>
      <c r="AW858" s="382" t="s">
        <v>2869</v>
      </c>
      <c r="AX858" s="658" t="s">
        <v>2869</v>
      </c>
      <c r="AY858" s="359"/>
    </row>
    <row r="859">
      <c r="A859" s="554"/>
      <c r="B859" s="480" t="s">
        <v>2869</v>
      </c>
      <c r="C859" s="433"/>
      <c r="D859" s="434"/>
      <c r="E859" s="384" t="s">
        <v>2869</v>
      </c>
      <c r="F859" s="367"/>
      <c r="G859" s="365"/>
      <c r="H859" s="368"/>
      <c r="I859" s="655"/>
      <c r="J859" s="365"/>
      <c r="K859" s="366"/>
      <c r="L859" s="367"/>
      <c r="M859" s="365"/>
      <c r="N859" s="368"/>
      <c r="O859" s="655"/>
      <c r="P859" s="365"/>
      <c r="Q859" s="366"/>
      <c r="R859" s="367"/>
      <c r="S859" s="365"/>
      <c r="T859" s="368"/>
      <c r="U859" s="655"/>
      <c r="V859" s="365"/>
      <c r="W859" s="366"/>
      <c r="X859" s="364"/>
      <c r="Y859" s="365"/>
      <c r="Z859" s="368"/>
      <c r="AA859" s="655"/>
      <c r="AB859" s="365"/>
      <c r="AC859" s="366"/>
      <c r="AD859" s="364"/>
      <c r="AE859" s="365"/>
      <c r="AF859" s="368"/>
      <c r="AG859" s="655"/>
      <c r="AH859" s="365"/>
      <c r="AI859" s="366"/>
      <c r="AJ859" s="364"/>
      <c r="AK859" s="365"/>
      <c r="AL859" s="368"/>
      <c r="AM859" s="655"/>
      <c r="AN859" s="365"/>
      <c r="AO859" s="366"/>
      <c r="AP859" s="369"/>
      <c r="AQ859" s="506"/>
      <c r="AR859" s="372"/>
      <c r="AS859" s="653"/>
      <c r="AT859" s="353"/>
      <c r="AU859" s="382" t="s">
        <v>2869</v>
      </c>
      <c r="AV859" s="657" t="s">
        <v>2869</v>
      </c>
      <c r="AW859" s="382" t="s">
        <v>2869</v>
      </c>
      <c r="AX859" s="658" t="s">
        <v>2869</v>
      </c>
      <c r="AY859" s="359"/>
    </row>
    <row r="860">
      <c r="A860" s="554"/>
      <c r="B860" s="480" t="s">
        <v>2869</v>
      </c>
      <c r="C860" s="433"/>
      <c r="D860" s="434"/>
      <c r="E860" s="384" t="s">
        <v>2869</v>
      </c>
      <c r="F860" s="367"/>
      <c r="G860" s="365"/>
      <c r="H860" s="368"/>
      <c r="I860" s="655"/>
      <c r="J860" s="365"/>
      <c r="K860" s="366"/>
      <c r="L860" s="367"/>
      <c r="M860" s="365"/>
      <c r="N860" s="368"/>
      <c r="O860" s="655"/>
      <c r="P860" s="365"/>
      <c r="Q860" s="366"/>
      <c r="R860" s="367"/>
      <c r="S860" s="365"/>
      <c r="T860" s="368"/>
      <c r="U860" s="655"/>
      <c r="V860" s="365"/>
      <c r="W860" s="366"/>
      <c r="X860" s="364"/>
      <c r="Y860" s="365"/>
      <c r="Z860" s="368"/>
      <c r="AA860" s="655"/>
      <c r="AB860" s="365"/>
      <c r="AC860" s="366"/>
      <c r="AD860" s="364"/>
      <c r="AE860" s="365"/>
      <c r="AF860" s="368"/>
      <c r="AG860" s="655"/>
      <c r="AH860" s="365"/>
      <c r="AI860" s="366"/>
      <c r="AJ860" s="364"/>
      <c r="AK860" s="365"/>
      <c r="AL860" s="368"/>
      <c r="AM860" s="655"/>
      <c r="AN860" s="365"/>
      <c r="AO860" s="366"/>
      <c r="AP860" s="369"/>
      <c r="AQ860" s="506"/>
      <c r="AR860" s="372"/>
      <c r="AS860" s="653"/>
      <c r="AT860" s="353"/>
      <c r="AU860" s="382" t="s">
        <v>2869</v>
      </c>
      <c r="AV860" s="657" t="s">
        <v>2869</v>
      </c>
      <c r="AW860" s="382" t="s">
        <v>2869</v>
      </c>
      <c r="AX860" s="658" t="s">
        <v>2869</v>
      </c>
      <c r="AY860" s="359"/>
    </row>
    <row r="861">
      <c r="A861" s="554"/>
      <c r="B861" s="480" t="s">
        <v>2869</v>
      </c>
      <c r="C861" s="433"/>
      <c r="D861" s="434"/>
      <c r="E861" s="384" t="s">
        <v>2869</v>
      </c>
      <c r="F861" s="367"/>
      <c r="G861" s="365"/>
      <c r="H861" s="368"/>
      <c r="I861" s="655"/>
      <c r="J861" s="365"/>
      <c r="K861" s="366"/>
      <c r="L861" s="367"/>
      <c r="M861" s="365"/>
      <c r="N861" s="368"/>
      <c r="O861" s="655"/>
      <c r="P861" s="365"/>
      <c r="Q861" s="366"/>
      <c r="R861" s="367"/>
      <c r="S861" s="365"/>
      <c r="T861" s="368"/>
      <c r="U861" s="655"/>
      <c r="V861" s="365"/>
      <c r="W861" s="366"/>
      <c r="X861" s="364"/>
      <c r="Y861" s="365"/>
      <c r="Z861" s="368"/>
      <c r="AA861" s="655"/>
      <c r="AB861" s="365"/>
      <c r="AC861" s="366"/>
      <c r="AD861" s="364"/>
      <c r="AE861" s="365"/>
      <c r="AF861" s="368"/>
      <c r="AG861" s="655"/>
      <c r="AH861" s="365"/>
      <c r="AI861" s="366"/>
      <c r="AJ861" s="364"/>
      <c r="AK861" s="365"/>
      <c r="AL861" s="368"/>
      <c r="AM861" s="655"/>
      <c r="AN861" s="365"/>
      <c r="AO861" s="366"/>
      <c r="AP861" s="369"/>
      <c r="AQ861" s="506"/>
      <c r="AR861" s="372"/>
      <c r="AS861" s="653"/>
      <c r="AT861" s="353"/>
      <c r="AU861" s="382" t="s">
        <v>2869</v>
      </c>
      <c r="AV861" s="657" t="s">
        <v>2869</v>
      </c>
      <c r="AW861" s="382" t="s">
        <v>2869</v>
      </c>
      <c r="AX861" s="658" t="s">
        <v>2869</v>
      </c>
      <c r="AY861" s="359"/>
    </row>
    <row r="862">
      <c r="A862" s="554"/>
      <c r="B862" s="480" t="s">
        <v>2869</v>
      </c>
      <c r="C862" s="433"/>
      <c r="D862" s="434"/>
      <c r="E862" s="384" t="s">
        <v>2869</v>
      </c>
      <c r="F862" s="367"/>
      <c r="G862" s="365"/>
      <c r="H862" s="368"/>
      <c r="I862" s="655"/>
      <c r="J862" s="365"/>
      <c r="K862" s="366"/>
      <c r="L862" s="367"/>
      <c r="M862" s="365"/>
      <c r="N862" s="368"/>
      <c r="O862" s="655"/>
      <c r="P862" s="365"/>
      <c r="Q862" s="366"/>
      <c r="R862" s="367"/>
      <c r="S862" s="365"/>
      <c r="T862" s="368"/>
      <c r="U862" s="655"/>
      <c r="V862" s="365"/>
      <c r="W862" s="366"/>
      <c r="X862" s="364"/>
      <c r="Y862" s="365"/>
      <c r="Z862" s="368"/>
      <c r="AA862" s="655"/>
      <c r="AB862" s="365"/>
      <c r="AC862" s="366"/>
      <c r="AD862" s="364"/>
      <c r="AE862" s="365"/>
      <c r="AF862" s="368"/>
      <c r="AG862" s="655"/>
      <c r="AH862" s="365"/>
      <c r="AI862" s="366"/>
      <c r="AJ862" s="364"/>
      <c r="AK862" s="365"/>
      <c r="AL862" s="368"/>
      <c r="AM862" s="655"/>
      <c r="AN862" s="365"/>
      <c r="AO862" s="366"/>
      <c r="AP862" s="369"/>
      <c r="AQ862" s="506"/>
      <c r="AR862" s="380"/>
      <c r="AS862" s="653"/>
      <c r="AT862" s="353"/>
      <c r="AU862" s="382" t="s">
        <v>2869</v>
      </c>
      <c r="AV862" s="657" t="s">
        <v>2869</v>
      </c>
      <c r="AW862" s="382" t="s">
        <v>2869</v>
      </c>
      <c r="AX862" s="658" t="s">
        <v>2869</v>
      </c>
      <c r="AY862" s="393"/>
    </row>
    <row r="863">
      <c r="A863" s="554"/>
      <c r="B863" s="480" t="s">
        <v>2869</v>
      </c>
      <c r="C863" s="433"/>
      <c r="D863" s="434"/>
      <c r="E863" s="384" t="s">
        <v>2869</v>
      </c>
      <c r="F863" s="367"/>
      <c r="G863" s="365"/>
      <c r="H863" s="368"/>
      <c r="I863" s="655"/>
      <c r="J863" s="365"/>
      <c r="K863" s="366"/>
      <c r="L863" s="367"/>
      <c r="M863" s="365"/>
      <c r="N863" s="368"/>
      <c r="O863" s="655"/>
      <c r="P863" s="365"/>
      <c r="Q863" s="366"/>
      <c r="R863" s="367"/>
      <c r="S863" s="365"/>
      <c r="T863" s="368"/>
      <c r="U863" s="655"/>
      <c r="V863" s="365"/>
      <c r="W863" s="366"/>
      <c r="X863" s="364"/>
      <c r="Y863" s="365"/>
      <c r="Z863" s="368"/>
      <c r="AA863" s="655"/>
      <c r="AB863" s="365"/>
      <c r="AC863" s="366"/>
      <c r="AD863" s="364"/>
      <c r="AE863" s="365"/>
      <c r="AF863" s="368"/>
      <c r="AG863" s="655"/>
      <c r="AH863" s="365"/>
      <c r="AI863" s="366"/>
      <c r="AJ863" s="364"/>
      <c r="AK863" s="365"/>
      <c r="AL863" s="368"/>
      <c r="AM863" s="655"/>
      <c r="AN863" s="365"/>
      <c r="AO863" s="366"/>
      <c r="AP863" s="369"/>
      <c r="AQ863" s="506"/>
      <c r="AR863" s="372"/>
      <c r="AS863" s="653"/>
      <c r="AT863" s="353"/>
      <c r="AU863" s="382" t="s">
        <v>2869</v>
      </c>
      <c r="AV863" s="657" t="s">
        <v>2869</v>
      </c>
      <c r="AW863" s="382" t="s">
        <v>2869</v>
      </c>
      <c r="AX863" s="658" t="s">
        <v>2869</v>
      </c>
      <c r="AY863" s="393"/>
    </row>
    <row r="864">
      <c r="A864" s="554"/>
      <c r="B864" s="480" t="s">
        <v>2869</v>
      </c>
      <c r="C864" s="433"/>
      <c r="D864" s="434"/>
      <c r="E864" s="384" t="s">
        <v>2869</v>
      </c>
      <c r="F864" s="367"/>
      <c r="G864" s="365"/>
      <c r="H864" s="368"/>
      <c r="I864" s="655"/>
      <c r="J864" s="365"/>
      <c r="K864" s="366"/>
      <c r="L864" s="367"/>
      <c r="M864" s="365"/>
      <c r="N864" s="368"/>
      <c r="O864" s="655"/>
      <c r="P864" s="365"/>
      <c r="Q864" s="366"/>
      <c r="R864" s="367"/>
      <c r="S864" s="365"/>
      <c r="T864" s="368"/>
      <c r="U864" s="655"/>
      <c r="V864" s="365"/>
      <c r="W864" s="366"/>
      <c r="X864" s="364"/>
      <c r="Y864" s="365"/>
      <c r="Z864" s="368"/>
      <c r="AA864" s="655"/>
      <c r="AB864" s="365"/>
      <c r="AC864" s="366"/>
      <c r="AD864" s="364"/>
      <c r="AE864" s="365"/>
      <c r="AF864" s="368"/>
      <c r="AG864" s="655"/>
      <c r="AH864" s="365"/>
      <c r="AI864" s="366"/>
      <c r="AJ864" s="364"/>
      <c r="AK864" s="365"/>
      <c r="AL864" s="368"/>
      <c r="AM864" s="655"/>
      <c r="AN864" s="365"/>
      <c r="AO864" s="366"/>
      <c r="AP864" s="369"/>
      <c r="AQ864" s="506"/>
      <c r="AR864" s="372"/>
      <c r="AS864" s="653"/>
      <c r="AT864" s="353"/>
      <c r="AU864" s="382" t="s">
        <v>2869</v>
      </c>
      <c r="AV864" s="657" t="s">
        <v>2869</v>
      </c>
      <c r="AW864" s="382" t="s">
        <v>2869</v>
      </c>
      <c r="AX864" s="658" t="s">
        <v>2869</v>
      </c>
      <c r="AY864" s="393"/>
    </row>
    <row r="865">
      <c r="A865" s="554"/>
      <c r="B865" s="480" t="s">
        <v>2869</v>
      </c>
      <c r="C865" s="433"/>
      <c r="D865" s="434"/>
      <c r="E865" s="384" t="s">
        <v>2869</v>
      </c>
      <c r="F865" s="367"/>
      <c r="G865" s="365"/>
      <c r="H865" s="368"/>
      <c r="I865" s="655"/>
      <c r="J865" s="365"/>
      <c r="K865" s="366"/>
      <c r="L865" s="367"/>
      <c r="M865" s="365"/>
      <c r="N865" s="368"/>
      <c r="O865" s="655"/>
      <c r="P865" s="365"/>
      <c r="Q865" s="366"/>
      <c r="R865" s="367"/>
      <c r="S865" s="365"/>
      <c r="T865" s="368"/>
      <c r="U865" s="655"/>
      <c r="V865" s="365"/>
      <c r="W865" s="366"/>
      <c r="X865" s="364"/>
      <c r="Y865" s="365"/>
      <c r="Z865" s="368"/>
      <c r="AA865" s="655"/>
      <c r="AB865" s="365"/>
      <c r="AC865" s="366"/>
      <c r="AD865" s="364"/>
      <c r="AE865" s="365"/>
      <c r="AF865" s="368"/>
      <c r="AG865" s="655"/>
      <c r="AH865" s="365"/>
      <c r="AI865" s="366"/>
      <c r="AJ865" s="364"/>
      <c r="AK865" s="365"/>
      <c r="AL865" s="368"/>
      <c r="AM865" s="655"/>
      <c r="AN865" s="365"/>
      <c r="AO865" s="366"/>
      <c r="AP865" s="369"/>
      <c r="AQ865" s="506"/>
      <c r="AR865" s="372"/>
      <c r="AS865" s="653"/>
      <c r="AT865" s="353"/>
      <c r="AU865" s="382" t="s">
        <v>2869</v>
      </c>
      <c r="AV865" s="657" t="s">
        <v>2869</v>
      </c>
      <c r="AW865" s="382" t="s">
        <v>2869</v>
      </c>
      <c r="AX865" s="658" t="s">
        <v>2869</v>
      </c>
      <c r="AY865" s="393"/>
    </row>
    <row r="866">
      <c r="A866" s="554"/>
      <c r="B866" s="480" t="s">
        <v>2869</v>
      </c>
      <c r="C866" s="433"/>
      <c r="D866" s="434"/>
      <c r="E866" s="384" t="s">
        <v>2869</v>
      </c>
      <c r="F866" s="367"/>
      <c r="G866" s="365"/>
      <c r="H866" s="368"/>
      <c r="I866" s="655"/>
      <c r="J866" s="365"/>
      <c r="K866" s="366"/>
      <c r="L866" s="367"/>
      <c r="M866" s="365"/>
      <c r="N866" s="368"/>
      <c r="O866" s="655"/>
      <c r="P866" s="365"/>
      <c r="Q866" s="366"/>
      <c r="R866" s="367"/>
      <c r="S866" s="365"/>
      <c r="T866" s="368"/>
      <c r="U866" s="655"/>
      <c r="V866" s="365"/>
      <c r="W866" s="366"/>
      <c r="X866" s="364"/>
      <c r="Y866" s="365"/>
      <c r="Z866" s="368"/>
      <c r="AA866" s="655"/>
      <c r="AB866" s="365"/>
      <c r="AC866" s="366"/>
      <c r="AD866" s="364"/>
      <c r="AE866" s="365"/>
      <c r="AF866" s="368"/>
      <c r="AG866" s="655"/>
      <c r="AH866" s="365"/>
      <c r="AI866" s="366"/>
      <c r="AJ866" s="364"/>
      <c r="AK866" s="365"/>
      <c r="AL866" s="368"/>
      <c r="AM866" s="655"/>
      <c r="AN866" s="365"/>
      <c r="AO866" s="366"/>
      <c r="AP866" s="369"/>
      <c r="AQ866" s="506"/>
      <c r="AR866" s="372"/>
      <c r="AS866" s="653"/>
      <c r="AT866" s="353"/>
      <c r="AU866" s="382" t="s">
        <v>2869</v>
      </c>
      <c r="AV866" s="657" t="s">
        <v>2869</v>
      </c>
      <c r="AW866" s="382" t="s">
        <v>2869</v>
      </c>
      <c r="AX866" s="658" t="s">
        <v>2869</v>
      </c>
      <c r="AY866" s="393"/>
    </row>
    <row r="867">
      <c r="A867" s="554"/>
      <c r="B867" s="480" t="s">
        <v>2869</v>
      </c>
      <c r="C867" s="433"/>
      <c r="D867" s="434"/>
      <c r="E867" s="384" t="s">
        <v>2869</v>
      </c>
      <c r="F867" s="367"/>
      <c r="G867" s="365"/>
      <c r="H867" s="368"/>
      <c r="I867" s="655"/>
      <c r="J867" s="365"/>
      <c r="K867" s="366"/>
      <c r="L867" s="367"/>
      <c r="M867" s="365"/>
      <c r="N867" s="368"/>
      <c r="O867" s="655"/>
      <c r="P867" s="365"/>
      <c r="Q867" s="366"/>
      <c r="R867" s="367"/>
      <c r="S867" s="365"/>
      <c r="T867" s="368"/>
      <c r="U867" s="655"/>
      <c r="V867" s="365"/>
      <c r="W867" s="366"/>
      <c r="X867" s="364"/>
      <c r="Y867" s="365"/>
      <c r="Z867" s="368"/>
      <c r="AA867" s="655"/>
      <c r="AB867" s="365"/>
      <c r="AC867" s="366"/>
      <c r="AD867" s="364"/>
      <c r="AE867" s="365"/>
      <c r="AF867" s="368"/>
      <c r="AG867" s="655"/>
      <c r="AH867" s="365"/>
      <c r="AI867" s="366"/>
      <c r="AJ867" s="364"/>
      <c r="AK867" s="365"/>
      <c r="AL867" s="368"/>
      <c r="AM867" s="655"/>
      <c r="AN867" s="365"/>
      <c r="AO867" s="366"/>
      <c r="AP867" s="369"/>
      <c r="AQ867" s="506"/>
      <c r="AR867" s="372"/>
      <c r="AS867" s="653"/>
      <c r="AT867" s="353"/>
      <c r="AU867" s="382" t="s">
        <v>2869</v>
      </c>
      <c r="AV867" s="657" t="s">
        <v>2869</v>
      </c>
      <c r="AW867" s="382" t="s">
        <v>2869</v>
      </c>
      <c r="AX867" s="658" t="s">
        <v>2869</v>
      </c>
      <c r="AY867" s="359"/>
    </row>
    <row r="868">
      <c r="A868" s="554"/>
      <c r="B868" s="480" t="s">
        <v>2869</v>
      </c>
      <c r="C868" s="433"/>
      <c r="D868" s="434"/>
      <c r="E868" s="384" t="s">
        <v>2869</v>
      </c>
      <c r="F868" s="367"/>
      <c r="G868" s="365"/>
      <c r="H868" s="368"/>
      <c r="I868" s="655"/>
      <c r="J868" s="365"/>
      <c r="K868" s="366"/>
      <c r="L868" s="367"/>
      <c r="M868" s="365"/>
      <c r="N868" s="368"/>
      <c r="O868" s="655"/>
      <c r="P868" s="365"/>
      <c r="Q868" s="366"/>
      <c r="R868" s="367"/>
      <c r="S868" s="365"/>
      <c r="T868" s="368"/>
      <c r="U868" s="655"/>
      <c r="V868" s="365"/>
      <c r="W868" s="366"/>
      <c r="X868" s="364"/>
      <c r="Y868" s="365"/>
      <c r="Z868" s="368"/>
      <c r="AA868" s="655"/>
      <c r="AB868" s="365"/>
      <c r="AC868" s="366"/>
      <c r="AD868" s="364"/>
      <c r="AE868" s="365"/>
      <c r="AF868" s="368"/>
      <c r="AG868" s="655"/>
      <c r="AH868" s="365"/>
      <c r="AI868" s="366"/>
      <c r="AJ868" s="364"/>
      <c r="AK868" s="365"/>
      <c r="AL868" s="368"/>
      <c r="AM868" s="655"/>
      <c r="AN868" s="365"/>
      <c r="AO868" s="366"/>
      <c r="AP868" s="369"/>
      <c r="AQ868" s="506"/>
      <c r="AR868" s="372"/>
      <c r="AS868" s="653"/>
      <c r="AT868" s="353"/>
      <c r="AU868" s="382" t="s">
        <v>2869</v>
      </c>
      <c r="AV868" s="657" t="s">
        <v>2869</v>
      </c>
      <c r="AW868" s="382" t="s">
        <v>2869</v>
      </c>
      <c r="AX868" s="658" t="s">
        <v>2869</v>
      </c>
      <c r="AY868" s="359"/>
    </row>
    <row r="869">
      <c r="A869" s="554"/>
      <c r="B869" s="480" t="s">
        <v>2869</v>
      </c>
      <c r="C869" s="433"/>
      <c r="D869" s="434"/>
      <c r="E869" s="384" t="s">
        <v>2869</v>
      </c>
      <c r="F869" s="367"/>
      <c r="G869" s="365"/>
      <c r="H869" s="368"/>
      <c r="I869" s="655"/>
      <c r="J869" s="365"/>
      <c r="K869" s="366"/>
      <c r="L869" s="367"/>
      <c r="M869" s="365"/>
      <c r="N869" s="368"/>
      <c r="O869" s="655"/>
      <c r="P869" s="365"/>
      <c r="Q869" s="366"/>
      <c r="R869" s="367"/>
      <c r="S869" s="365"/>
      <c r="T869" s="368"/>
      <c r="U869" s="655"/>
      <c r="V869" s="365"/>
      <c r="W869" s="366"/>
      <c r="X869" s="364"/>
      <c r="Y869" s="365"/>
      <c r="Z869" s="368"/>
      <c r="AA869" s="655"/>
      <c r="AB869" s="365"/>
      <c r="AC869" s="366"/>
      <c r="AD869" s="364"/>
      <c r="AE869" s="365"/>
      <c r="AF869" s="368"/>
      <c r="AG869" s="655"/>
      <c r="AH869" s="365"/>
      <c r="AI869" s="366"/>
      <c r="AJ869" s="364"/>
      <c r="AK869" s="365"/>
      <c r="AL869" s="368"/>
      <c r="AM869" s="655"/>
      <c r="AN869" s="365"/>
      <c r="AO869" s="366"/>
      <c r="AP869" s="369"/>
      <c r="AQ869" s="506"/>
      <c r="AR869" s="372"/>
      <c r="AS869" s="653"/>
      <c r="AT869" s="353"/>
      <c r="AU869" s="382" t="s">
        <v>2869</v>
      </c>
      <c r="AV869" s="657" t="s">
        <v>2869</v>
      </c>
      <c r="AW869" s="382" t="s">
        <v>2869</v>
      </c>
      <c r="AX869" s="658" t="s">
        <v>2869</v>
      </c>
      <c r="AY869" s="359"/>
    </row>
    <row r="870">
      <c r="A870" s="554"/>
      <c r="B870" s="480" t="s">
        <v>2869</v>
      </c>
      <c r="C870" s="433"/>
      <c r="D870" s="434"/>
      <c r="E870" s="384" t="s">
        <v>2869</v>
      </c>
      <c r="F870" s="367"/>
      <c r="G870" s="365"/>
      <c r="H870" s="368"/>
      <c r="I870" s="655"/>
      <c r="J870" s="365"/>
      <c r="K870" s="366"/>
      <c r="L870" s="367"/>
      <c r="M870" s="365"/>
      <c r="N870" s="368"/>
      <c r="O870" s="655"/>
      <c r="P870" s="365"/>
      <c r="Q870" s="366"/>
      <c r="R870" s="367"/>
      <c r="S870" s="365"/>
      <c r="T870" s="368"/>
      <c r="U870" s="655"/>
      <c r="V870" s="365"/>
      <c r="W870" s="366"/>
      <c r="X870" s="364"/>
      <c r="Y870" s="365"/>
      <c r="Z870" s="368"/>
      <c r="AA870" s="655"/>
      <c r="AB870" s="365"/>
      <c r="AC870" s="366"/>
      <c r="AD870" s="364"/>
      <c r="AE870" s="365"/>
      <c r="AF870" s="368"/>
      <c r="AG870" s="655"/>
      <c r="AH870" s="365"/>
      <c r="AI870" s="366"/>
      <c r="AJ870" s="364"/>
      <c r="AK870" s="365"/>
      <c r="AL870" s="368"/>
      <c r="AM870" s="655"/>
      <c r="AN870" s="365"/>
      <c r="AO870" s="366"/>
      <c r="AP870" s="369"/>
      <c r="AQ870" s="506"/>
      <c r="AR870" s="372"/>
      <c r="AS870" s="653"/>
      <c r="AT870" s="353"/>
      <c r="AU870" s="382" t="s">
        <v>2869</v>
      </c>
      <c r="AV870" s="657" t="s">
        <v>2869</v>
      </c>
      <c r="AW870" s="382" t="s">
        <v>2869</v>
      </c>
      <c r="AX870" s="658" t="s">
        <v>2869</v>
      </c>
      <c r="AY870" s="393"/>
    </row>
    <row r="871">
      <c r="A871" s="554"/>
      <c r="B871" s="480" t="s">
        <v>2869</v>
      </c>
      <c r="C871" s="433"/>
      <c r="D871" s="434"/>
      <c r="E871" s="384" t="s">
        <v>2869</v>
      </c>
      <c r="F871" s="367"/>
      <c r="G871" s="365"/>
      <c r="H871" s="368"/>
      <c r="I871" s="655"/>
      <c r="J871" s="365"/>
      <c r="K871" s="366"/>
      <c r="L871" s="367"/>
      <c r="M871" s="365"/>
      <c r="N871" s="368"/>
      <c r="O871" s="655"/>
      <c r="P871" s="365"/>
      <c r="Q871" s="366"/>
      <c r="R871" s="367"/>
      <c r="S871" s="365"/>
      <c r="T871" s="368"/>
      <c r="U871" s="655"/>
      <c r="V871" s="365"/>
      <c r="W871" s="366"/>
      <c r="X871" s="364"/>
      <c r="Y871" s="365"/>
      <c r="Z871" s="368"/>
      <c r="AA871" s="655"/>
      <c r="AB871" s="365"/>
      <c r="AC871" s="366"/>
      <c r="AD871" s="364"/>
      <c r="AE871" s="365"/>
      <c r="AF871" s="368"/>
      <c r="AG871" s="655"/>
      <c r="AH871" s="365"/>
      <c r="AI871" s="366"/>
      <c r="AJ871" s="364"/>
      <c r="AK871" s="365"/>
      <c r="AL871" s="368"/>
      <c r="AM871" s="655"/>
      <c r="AN871" s="365"/>
      <c r="AO871" s="366"/>
      <c r="AP871" s="369"/>
      <c r="AQ871" s="506"/>
      <c r="AR871" s="372"/>
      <c r="AS871" s="653"/>
      <c r="AT871" s="353"/>
      <c r="AU871" s="382" t="s">
        <v>2869</v>
      </c>
      <c r="AV871" s="657" t="s">
        <v>2869</v>
      </c>
      <c r="AW871" s="382" t="s">
        <v>2869</v>
      </c>
      <c r="AX871" s="658" t="s">
        <v>2869</v>
      </c>
      <c r="AY871" s="393"/>
    </row>
    <row r="872">
      <c r="A872" s="554"/>
      <c r="B872" s="480" t="s">
        <v>2869</v>
      </c>
      <c r="C872" s="433"/>
      <c r="D872" s="434"/>
      <c r="E872" s="384" t="s">
        <v>2869</v>
      </c>
      <c r="F872" s="367"/>
      <c r="G872" s="365"/>
      <c r="H872" s="368"/>
      <c r="I872" s="655"/>
      <c r="J872" s="365"/>
      <c r="K872" s="366"/>
      <c r="L872" s="367"/>
      <c r="M872" s="365"/>
      <c r="N872" s="368"/>
      <c r="O872" s="655"/>
      <c r="P872" s="365"/>
      <c r="Q872" s="366"/>
      <c r="R872" s="367"/>
      <c r="S872" s="365"/>
      <c r="T872" s="368"/>
      <c r="U872" s="655"/>
      <c r="V872" s="365"/>
      <c r="W872" s="366"/>
      <c r="X872" s="364"/>
      <c r="Y872" s="365"/>
      <c r="Z872" s="368"/>
      <c r="AA872" s="655"/>
      <c r="AB872" s="365"/>
      <c r="AC872" s="366"/>
      <c r="AD872" s="364"/>
      <c r="AE872" s="365"/>
      <c r="AF872" s="368"/>
      <c r="AG872" s="655"/>
      <c r="AH872" s="365"/>
      <c r="AI872" s="366"/>
      <c r="AJ872" s="364"/>
      <c r="AK872" s="365"/>
      <c r="AL872" s="368"/>
      <c r="AM872" s="655"/>
      <c r="AN872" s="365"/>
      <c r="AO872" s="366"/>
      <c r="AP872" s="369"/>
      <c r="AQ872" s="506"/>
      <c r="AR872" s="372"/>
      <c r="AS872" s="653"/>
      <c r="AT872" s="353"/>
      <c r="AU872" s="382" t="s">
        <v>2869</v>
      </c>
      <c r="AV872" s="657" t="s">
        <v>2869</v>
      </c>
      <c r="AW872" s="382" t="s">
        <v>2869</v>
      </c>
      <c r="AX872" s="658" t="s">
        <v>2869</v>
      </c>
      <c r="AY872" s="393"/>
    </row>
    <row r="873">
      <c r="A873" s="554"/>
      <c r="B873" s="480" t="s">
        <v>2869</v>
      </c>
      <c r="C873" s="433"/>
      <c r="D873" s="434"/>
      <c r="E873" s="384" t="s">
        <v>2869</v>
      </c>
      <c r="F873" s="367"/>
      <c r="G873" s="365"/>
      <c r="H873" s="368"/>
      <c r="I873" s="655"/>
      <c r="J873" s="365"/>
      <c r="K873" s="366"/>
      <c r="L873" s="367"/>
      <c r="M873" s="365"/>
      <c r="N873" s="368"/>
      <c r="O873" s="655"/>
      <c r="P873" s="365"/>
      <c r="Q873" s="366"/>
      <c r="R873" s="367"/>
      <c r="S873" s="365"/>
      <c r="T873" s="368"/>
      <c r="U873" s="655"/>
      <c r="V873" s="365"/>
      <c r="W873" s="366"/>
      <c r="X873" s="364"/>
      <c r="Y873" s="365"/>
      <c r="Z873" s="368"/>
      <c r="AA873" s="655"/>
      <c r="AB873" s="365"/>
      <c r="AC873" s="366"/>
      <c r="AD873" s="364"/>
      <c r="AE873" s="365"/>
      <c r="AF873" s="368"/>
      <c r="AG873" s="655"/>
      <c r="AH873" s="365"/>
      <c r="AI873" s="366"/>
      <c r="AJ873" s="364"/>
      <c r="AK873" s="365"/>
      <c r="AL873" s="368"/>
      <c r="AM873" s="655"/>
      <c r="AN873" s="365"/>
      <c r="AO873" s="366"/>
      <c r="AP873" s="369"/>
      <c r="AQ873" s="506"/>
      <c r="AR873" s="372"/>
      <c r="AS873" s="653"/>
      <c r="AT873" s="353"/>
      <c r="AU873" s="382" t="s">
        <v>2869</v>
      </c>
      <c r="AV873" s="657" t="s">
        <v>2869</v>
      </c>
      <c r="AW873" s="382" t="s">
        <v>2869</v>
      </c>
      <c r="AX873" s="658" t="s">
        <v>2869</v>
      </c>
      <c r="AY873" s="393"/>
    </row>
    <row r="874">
      <c r="A874" s="554"/>
      <c r="B874" s="480" t="s">
        <v>2869</v>
      </c>
      <c r="C874" s="433"/>
      <c r="D874" s="434"/>
      <c r="E874" s="384" t="s">
        <v>2869</v>
      </c>
      <c r="F874" s="367"/>
      <c r="G874" s="365"/>
      <c r="H874" s="368"/>
      <c r="I874" s="655"/>
      <c r="J874" s="365"/>
      <c r="K874" s="366"/>
      <c r="L874" s="367"/>
      <c r="M874" s="365"/>
      <c r="N874" s="368"/>
      <c r="O874" s="655"/>
      <c r="P874" s="365"/>
      <c r="Q874" s="366"/>
      <c r="R874" s="367"/>
      <c r="S874" s="365"/>
      <c r="T874" s="368"/>
      <c r="U874" s="655"/>
      <c r="V874" s="365"/>
      <c r="W874" s="366"/>
      <c r="X874" s="364"/>
      <c r="Y874" s="365"/>
      <c r="Z874" s="368"/>
      <c r="AA874" s="655"/>
      <c r="AB874" s="365"/>
      <c r="AC874" s="366"/>
      <c r="AD874" s="364"/>
      <c r="AE874" s="365"/>
      <c r="AF874" s="368"/>
      <c r="AG874" s="655"/>
      <c r="AH874" s="365"/>
      <c r="AI874" s="366"/>
      <c r="AJ874" s="364"/>
      <c r="AK874" s="365"/>
      <c r="AL874" s="368"/>
      <c r="AM874" s="655"/>
      <c r="AN874" s="365"/>
      <c r="AO874" s="366"/>
      <c r="AP874" s="369"/>
      <c r="AQ874" s="506"/>
      <c r="AR874" s="372"/>
      <c r="AS874" s="653"/>
      <c r="AT874" s="353"/>
      <c r="AU874" s="382" t="s">
        <v>2869</v>
      </c>
      <c r="AV874" s="657" t="s">
        <v>2869</v>
      </c>
      <c r="AW874" s="382" t="s">
        <v>2869</v>
      </c>
      <c r="AX874" s="658" t="s">
        <v>2869</v>
      </c>
      <c r="AY874" s="393"/>
    </row>
    <row r="875">
      <c r="A875" s="554"/>
      <c r="B875" s="480" t="s">
        <v>2869</v>
      </c>
      <c r="C875" s="433"/>
      <c r="D875" s="434"/>
      <c r="E875" s="384" t="s">
        <v>2869</v>
      </c>
      <c r="F875" s="367"/>
      <c r="G875" s="365"/>
      <c r="H875" s="368"/>
      <c r="I875" s="655"/>
      <c r="J875" s="365"/>
      <c r="K875" s="366"/>
      <c r="L875" s="367"/>
      <c r="M875" s="365"/>
      <c r="N875" s="368"/>
      <c r="O875" s="655"/>
      <c r="P875" s="365"/>
      <c r="Q875" s="366"/>
      <c r="R875" s="367"/>
      <c r="S875" s="365"/>
      <c r="T875" s="368"/>
      <c r="U875" s="655"/>
      <c r="V875" s="365"/>
      <c r="W875" s="366"/>
      <c r="X875" s="364"/>
      <c r="Y875" s="365"/>
      <c r="Z875" s="368"/>
      <c r="AA875" s="655"/>
      <c r="AB875" s="365"/>
      <c r="AC875" s="366"/>
      <c r="AD875" s="364"/>
      <c r="AE875" s="365"/>
      <c r="AF875" s="368"/>
      <c r="AG875" s="655"/>
      <c r="AH875" s="365"/>
      <c r="AI875" s="366"/>
      <c r="AJ875" s="364"/>
      <c r="AK875" s="365"/>
      <c r="AL875" s="368"/>
      <c r="AM875" s="655"/>
      <c r="AN875" s="365"/>
      <c r="AO875" s="366"/>
      <c r="AP875" s="369"/>
      <c r="AQ875" s="506"/>
      <c r="AR875" s="372"/>
      <c r="AS875" s="653"/>
      <c r="AT875" s="353"/>
      <c r="AU875" s="382" t="s">
        <v>2869</v>
      </c>
      <c r="AV875" s="657" t="s">
        <v>2869</v>
      </c>
      <c r="AW875" s="382" t="s">
        <v>2869</v>
      </c>
      <c r="AX875" s="658" t="s">
        <v>2869</v>
      </c>
      <c r="AY875" s="393"/>
    </row>
    <row r="876">
      <c r="A876" s="554"/>
      <c r="B876" s="480" t="s">
        <v>2869</v>
      </c>
      <c r="C876" s="433"/>
      <c r="D876" s="434"/>
      <c r="E876" s="384" t="s">
        <v>2869</v>
      </c>
      <c r="F876" s="367"/>
      <c r="G876" s="365"/>
      <c r="H876" s="368"/>
      <c r="I876" s="655"/>
      <c r="J876" s="365"/>
      <c r="K876" s="366"/>
      <c r="L876" s="367"/>
      <c r="M876" s="365"/>
      <c r="N876" s="368"/>
      <c r="O876" s="655"/>
      <c r="P876" s="365"/>
      <c r="Q876" s="366"/>
      <c r="R876" s="367"/>
      <c r="S876" s="365"/>
      <c r="T876" s="368"/>
      <c r="U876" s="655"/>
      <c r="V876" s="365"/>
      <c r="W876" s="366"/>
      <c r="X876" s="364"/>
      <c r="Y876" s="365"/>
      <c r="Z876" s="368"/>
      <c r="AA876" s="655"/>
      <c r="AB876" s="365"/>
      <c r="AC876" s="366"/>
      <c r="AD876" s="364"/>
      <c r="AE876" s="365"/>
      <c r="AF876" s="368"/>
      <c r="AG876" s="655"/>
      <c r="AH876" s="365"/>
      <c r="AI876" s="366"/>
      <c r="AJ876" s="364"/>
      <c r="AK876" s="365"/>
      <c r="AL876" s="368"/>
      <c r="AM876" s="655"/>
      <c r="AN876" s="365"/>
      <c r="AO876" s="366"/>
      <c r="AP876" s="369"/>
      <c r="AQ876" s="506"/>
      <c r="AR876" s="372"/>
      <c r="AS876" s="653"/>
      <c r="AT876" s="353"/>
      <c r="AU876" s="382" t="s">
        <v>2869</v>
      </c>
      <c r="AV876" s="657" t="s">
        <v>2869</v>
      </c>
      <c r="AW876" s="382" t="s">
        <v>2869</v>
      </c>
      <c r="AX876" s="658" t="s">
        <v>2869</v>
      </c>
      <c r="AY876" s="359"/>
    </row>
    <row r="877">
      <c r="A877" s="554"/>
      <c r="B877" s="480" t="s">
        <v>2869</v>
      </c>
      <c r="C877" s="433"/>
      <c r="D877" s="434"/>
      <c r="E877" s="384" t="s">
        <v>2869</v>
      </c>
      <c r="F877" s="367"/>
      <c r="G877" s="365"/>
      <c r="H877" s="368"/>
      <c r="I877" s="655"/>
      <c r="J877" s="365"/>
      <c r="K877" s="366"/>
      <c r="L877" s="367"/>
      <c r="M877" s="365"/>
      <c r="N877" s="368"/>
      <c r="O877" s="655"/>
      <c r="P877" s="365"/>
      <c r="Q877" s="366"/>
      <c r="R877" s="367"/>
      <c r="S877" s="365"/>
      <c r="T877" s="368"/>
      <c r="U877" s="655"/>
      <c r="V877" s="365"/>
      <c r="W877" s="366"/>
      <c r="X877" s="364"/>
      <c r="Y877" s="365"/>
      <c r="Z877" s="368"/>
      <c r="AA877" s="655"/>
      <c r="AB877" s="365"/>
      <c r="AC877" s="366"/>
      <c r="AD877" s="364"/>
      <c r="AE877" s="365"/>
      <c r="AF877" s="368"/>
      <c r="AG877" s="655"/>
      <c r="AH877" s="365"/>
      <c r="AI877" s="366"/>
      <c r="AJ877" s="364"/>
      <c r="AK877" s="365"/>
      <c r="AL877" s="368"/>
      <c r="AM877" s="655"/>
      <c r="AN877" s="365"/>
      <c r="AO877" s="366"/>
      <c r="AP877" s="369"/>
      <c r="AQ877" s="506"/>
      <c r="AR877" s="372"/>
      <c r="AS877" s="653"/>
      <c r="AT877" s="353"/>
      <c r="AU877" s="382" t="s">
        <v>2869</v>
      </c>
      <c r="AV877" s="657" t="s">
        <v>2869</v>
      </c>
      <c r="AW877" s="382" t="s">
        <v>2869</v>
      </c>
      <c r="AX877" s="658" t="s">
        <v>2869</v>
      </c>
      <c r="AY877" s="393"/>
    </row>
    <row r="878">
      <c r="A878" s="554"/>
      <c r="B878" s="480" t="s">
        <v>2869</v>
      </c>
      <c r="C878" s="433"/>
      <c r="D878" s="434"/>
      <c r="E878" s="384" t="s">
        <v>2869</v>
      </c>
      <c r="F878" s="367"/>
      <c r="G878" s="365"/>
      <c r="H878" s="368"/>
      <c r="I878" s="655"/>
      <c r="J878" s="365"/>
      <c r="K878" s="366"/>
      <c r="L878" s="367"/>
      <c r="M878" s="365"/>
      <c r="N878" s="368"/>
      <c r="O878" s="655"/>
      <c r="P878" s="365"/>
      <c r="Q878" s="366"/>
      <c r="R878" s="367"/>
      <c r="S878" s="365"/>
      <c r="T878" s="368"/>
      <c r="U878" s="655"/>
      <c r="V878" s="365"/>
      <c r="W878" s="366"/>
      <c r="X878" s="364"/>
      <c r="Y878" s="365"/>
      <c r="Z878" s="368"/>
      <c r="AA878" s="655"/>
      <c r="AB878" s="365"/>
      <c r="AC878" s="366"/>
      <c r="AD878" s="364"/>
      <c r="AE878" s="365"/>
      <c r="AF878" s="368"/>
      <c r="AG878" s="655"/>
      <c r="AH878" s="365"/>
      <c r="AI878" s="366"/>
      <c r="AJ878" s="364"/>
      <c r="AK878" s="365"/>
      <c r="AL878" s="368"/>
      <c r="AM878" s="655"/>
      <c r="AN878" s="365"/>
      <c r="AO878" s="366"/>
      <c r="AP878" s="369"/>
      <c r="AQ878" s="506"/>
      <c r="AR878" s="372"/>
      <c r="AS878" s="653"/>
      <c r="AT878" s="353"/>
      <c r="AU878" s="382" t="s">
        <v>2869</v>
      </c>
      <c r="AV878" s="657" t="s">
        <v>2869</v>
      </c>
      <c r="AW878" s="382" t="s">
        <v>2869</v>
      </c>
      <c r="AX878" s="658" t="s">
        <v>2869</v>
      </c>
      <c r="AY878" s="393"/>
    </row>
    <row r="879">
      <c r="A879" s="554"/>
      <c r="B879" s="480" t="s">
        <v>2869</v>
      </c>
      <c r="C879" s="433"/>
      <c r="D879" s="434"/>
      <c r="E879" s="384" t="s">
        <v>2869</v>
      </c>
      <c r="F879" s="367"/>
      <c r="G879" s="365"/>
      <c r="H879" s="368"/>
      <c r="I879" s="655"/>
      <c r="J879" s="365"/>
      <c r="K879" s="366"/>
      <c r="L879" s="367"/>
      <c r="M879" s="365"/>
      <c r="N879" s="368"/>
      <c r="O879" s="655"/>
      <c r="P879" s="365"/>
      <c r="Q879" s="366"/>
      <c r="R879" s="367"/>
      <c r="S879" s="365"/>
      <c r="T879" s="368"/>
      <c r="U879" s="655"/>
      <c r="V879" s="365"/>
      <c r="W879" s="366"/>
      <c r="X879" s="364"/>
      <c r="Y879" s="365"/>
      <c r="Z879" s="368"/>
      <c r="AA879" s="655"/>
      <c r="AB879" s="365"/>
      <c r="AC879" s="366"/>
      <c r="AD879" s="364"/>
      <c r="AE879" s="365"/>
      <c r="AF879" s="368"/>
      <c r="AG879" s="655"/>
      <c r="AH879" s="365"/>
      <c r="AI879" s="366"/>
      <c r="AJ879" s="364"/>
      <c r="AK879" s="365"/>
      <c r="AL879" s="368"/>
      <c r="AM879" s="655"/>
      <c r="AN879" s="365"/>
      <c r="AO879" s="366"/>
      <c r="AP879" s="369"/>
      <c r="AQ879" s="506"/>
      <c r="AR879" s="380"/>
      <c r="AS879" s="653"/>
      <c r="AT879" s="353"/>
      <c r="AU879" s="382" t="s">
        <v>2869</v>
      </c>
      <c r="AV879" s="657" t="s">
        <v>2869</v>
      </c>
      <c r="AW879" s="382" t="s">
        <v>2869</v>
      </c>
      <c r="AX879" s="658" t="s">
        <v>2869</v>
      </c>
      <c r="AY879" s="393"/>
    </row>
    <row r="880">
      <c r="A880" s="554"/>
      <c r="B880" s="480" t="s">
        <v>2869</v>
      </c>
      <c r="C880" s="433"/>
      <c r="D880" s="434"/>
      <c r="E880" s="384" t="s">
        <v>2869</v>
      </c>
      <c r="F880" s="367"/>
      <c r="G880" s="365"/>
      <c r="H880" s="368"/>
      <c r="I880" s="655"/>
      <c r="J880" s="365"/>
      <c r="K880" s="366"/>
      <c r="L880" s="367"/>
      <c r="M880" s="365"/>
      <c r="N880" s="368"/>
      <c r="O880" s="655"/>
      <c r="P880" s="365"/>
      <c r="Q880" s="366"/>
      <c r="R880" s="367"/>
      <c r="S880" s="365"/>
      <c r="T880" s="368"/>
      <c r="U880" s="655"/>
      <c r="V880" s="365"/>
      <c r="W880" s="366"/>
      <c r="X880" s="364"/>
      <c r="Y880" s="365"/>
      <c r="Z880" s="368"/>
      <c r="AA880" s="655"/>
      <c r="AB880" s="365"/>
      <c r="AC880" s="366"/>
      <c r="AD880" s="364"/>
      <c r="AE880" s="365"/>
      <c r="AF880" s="368"/>
      <c r="AG880" s="655"/>
      <c r="AH880" s="365"/>
      <c r="AI880" s="366"/>
      <c r="AJ880" s="364"/>
      <c r="AK880" s="365"/>
      <c r="AL880" s="368"/>
      <c r="AM880" s="655"/>
      <c r="AN880" s="365"/>
      <c r="AO880" s="366"/>
      <c r="AP880" s="369"/>
      <c r="AQ880" s="506"/>
      <c r="AR880" s="372"/>
      <c r="AS880" s="653"/>
      <c r="AT880" s="353"/>
      <c r="AU880" s="382" t="s">
        <v>2869</v>
      </c>
      <c r="AV880" s="657" t="s">
        <v>2869</v>
      </c>
      <c r="AW880" s="382" t="s">
        <v>2869</v>
      </c>
      <c r="AX880" s="658" t="s">
        <v>2869</v>
      </c>
      <c r="AY880" s="393"/>
    </row>
    <row r="881">
      <c r="A881" s="554"/>
      <c r="B881" s="480" t="s">
        <v>2869</v>
      </c>
      <c r="C881" s="433"/>
      <c r="D881" s="434"/>
      <c r="E881" s="384" t="s">
        <v>2869</v>
      </c>
      <c r="F881" s="367"/>
      <c r="G881" s="365"/>
      <c r="H881" s="368"/>
      <c r="I881" s="655"/>
      <c r="J881" s="365"/>
      <c r="K881" s="366"/>
      <c r="L881" s="367"/>
      <c r="M881" s="365"/>
      <c r="N881" s="368"/>
      <c r="O881" s="655"/>
      <c r="P881" s="365"/>
      <c r="Q881" s="366"/>
      <c r="R881" s="367"/>
      <c r="S881" s="365"/>
      <c r="T881" s="368"/>
      <c r="U881" s="655"/>
      <c r="V881" s="365"/>
      <c r="W881" s="366"/>
      <c r="X881" s="364"/>
      <c r="Y881" s="365"/>
      <c r="Z881" s="368"/>
      <c r="AA881" s="655"/>
      <c r="AB881" s="365"/>
      <c r="AC881" s="366"/>
      <c r="AD881" s="364"/>
      <c r="AE881" s="365"/>
      <c r="AF881" s="368"/>
      <c r="AG881" s="655"/>
      <c r="AH881" s="365"/>
      <c r="AI881" s="366"/>
      <c r="AJ881" s="364"/>
      <c r="AK881" s="365"/>
      <c r="AL881" s="368"/>
      <c r="AM881" s="655"/>
      <c r="AN881" s="365"/>
      <c r="AO881" s="366"/>
      <c r="AP881" s="369"/>
      <c r="AQ881" s="506"/>
      <c r="AR881" s="372"/>
      <c r="AS881" s="653"/>
      <c r="AT881" s="353"/>
      <c r="AU881" s="382" t="s">
        <v>2869</v>
      </c>
      <c r="AV881" s="657" t="s">
        <v>2869</v>
      </c>
      <c r="AW881" s="382" t="s">
        <v>2869</v>
      </c>
      <c r="AX881" s="658" t="s">
        <v>2869</v>
      </c>
      <c r="AY881" s="393"/>
    </row>
    <row r="882">
      <c r="A882" s="554"/>
      <c r="B882" s="480" t="s">
        <v>2869</v>
      </c>
      <c r="C882" s="433"/>
      <c r="D882" s="434"/>
      <c r="E882" s="384" t="s">
        <v>2869</v>
      </c>
      <c r="F882" s="367"/>
      <c r="G882" s="365"/>
      <c r="H882" s="368"/>
      <c r="I882" s="655"/>
      <c r="J882" s="365"/>
      <c r="K882" s="366"/>
      <c r="L882" s="367"/>
      <c r="M882" s="365"/>
      <c r="N882" s="368"/>
      <c r="O882" s="655"/>
      <c r="P882" s="365"/>
      <c r="Q882" s="366"/>
      <c r="R882" s="367"/>
      <c r="S882" s="365"/>
      <c r="T882" s="368"/>
      <c r="U882" s="655"/>
      <c r="V882" s="365"/>
      <c r="W882" s="366"/>
      <c r="X882" s="364"/>
      <c r="Y882" s="365"/>
      <c r="Z882" s="368"/>
      <c r="AA882" s="655"/>
      <c r="AB882" s="365"/>
      <c r="AC882" s="366"/>
      <c r="AD882" s="364"/>
      <c r="AE882" s="365"/>
      <c r="AF882" s="368"/>
      <c r="AG882" s="655"/>
      <c r="AH882" s="365"/>
      <c r="AI882" s="366"/>
      <c r="AJ882" s="364"/>
      <c r="AK882" s="365"/>
      <c r="AL882" s="368"/>
      <c r="AM882" s="655"/>
      <c r="AN882" s="365"/>
      <c r="AO882" s="366"/>
      <c r="AP882" s="369"/>
      <c r="AQ882" s="506"/>
      <c r="AR882" s="372"/>
      <c r="AS882" s="653"/>
      <c r="AT882" s="353"/>
      <c r="AU882" s="382" t="s">
        <v>2869</v>
      </c>
      <c r="AV882" s="657" t="s">
        <v>2869</v>
      </c>
      <c r="AW882" s="382" t="s">
        <v>2869</v>
      </c>
      <c r="AX882" s="658" t="s">
        <v>2869</v>
      </c>
      <c r="AY882" s="393"/>
    </row>
    <row r="883">
      <c r="A883" s="554"/>
      <c r="B883" s="480" t="s">
        <v>2869</v>
      </c>
      <c r="C883" s="433"/>
      <c r="D883" s="434"/>
      <c r="E883" s="384" t="s">
        <v>2869</v>
      </c>
      <c r="F883" s="367"/>
      <c r="G883" s="365"/>
      <c r="H883" s="368"/>
      <c r="I883" s="655"/>
      <c r="J883" s="365"/>
      <c r="K883" s="366"/>
      <c r="L883" s="367"/>
      <c r="M883" s="365"/>
      <c r="N883" s="368"/>
      <c r="O883" s="655"/>
      <c r="P883" s="365"/>
      <c r="Q883" s="366"/>
      <c r="R883" s="367"/>
      <c r="S883" s="365"/>
      <c r="T883" s="368"/>
      <c r="U883" s="655"/>
      <c r="V883" s="365"/>
      <c r="W883" s="366"/>
      <c r="X883" s="364"/>
      <c r="Y883" s="365"/>
      <c r="Z883" s="368"/>
      <c r="AA883" s="655"/>
      <c r="AB883" s="365"/>
      <c r="AC883" s="366"/>
      <c r="AD883" s="364"/>
      <c r="AE883" s="365"/>
      <c r="AF883" s="368"/>
      <c r="AG883" s="655"/>
      <c r="AH883" s="365"/>
      <c r="AI883" s="366"/>
      <c r="AJ883" s="364"/>
      <c r="AK883" s="365"/>
      <c r="AL883" s="368"/>
      <c r="AM883" s="655"/>
      <c r="AN883" s="365"/>
      <c r="AO883" s="366"/>
      <c r="AP883" s="369"/>
      <c r="AQ883" s="506"/>
      <c r="AR883" s="380"/>
      <c r="AS883" s="653"/>
      <c r="AT883" s="353"/>
      <c r="AU883" s="382" t="s">
        <v>2869</v>
      </c>
      <c r="AV883" s="657" t="s">
        <v>2869</v>
      </c>
      <c r="AW883" s="382" t="s">
        <v>2869</v>
      </c>
      <c r="AX883" s="658" t="s">
        <v>2869</v>
      </c>
      <c r="AY883" s="393"/>
    </row>
    <row r="884">
      <c r="A884" s="554"/>
      <c r="B884" s="480" t="s">
        <v>2869</v>
      </c>
      <c r="C884" s="433"/>
      <c r="D884" s="434"/>
      <c r="E884" s="384" t="s">
        <v>2869</v>
      </c>
      <c r="F884" s="367"/>
      <c r="G884" s="365"/>
      <c r="H884" s="368"/>
      <c r="I884" s="655"/>
      <c r="J884" s="365"/>
      <c r="K884" s="366"/>
      <c r="L884" s="367"/>
      <c r="M884" s="365"/>
      <c r="N884" s="368"/>
      <c r="O884" s="655"/>
      <c r="P884" s="365"/>
      <c r="Q884" s="366"/>
      <c r="R884" s="367"/>
      <c r="S884" s="365"/>
      <c r="T884" s="368"/>
      <c r="U884" s="655"/>
      <c r="V884" s="365"/>
      <c r="W884" s="366"/>
      <c r="X884" s="364"/>
      <c r="Y884" s="365"/>
      <c r="Z884" s="368"/>
      <c r="AA884" s="655"/>
      <c r="AB884" s="365"/>
      <c r="AC884" s="366"/>
      <c r="AD884" s="364"/>
      <c r="AE884" s="365"/>
      <c r="AF884" s="368"/>
      <c r="AG884" s="655"/>
      <c r="AH884" s="365"/>
      <c r="AI884" s="366"/>
      <c r="AJ884" s="364"/>
      <c r="AK884" s="365"/>
      <c r="AL884" s="368"/>
      <c r="AM884" s="655"/>
      <c r="AN884" s="365"/>
      <c r="AO884" s="366"/>
      <c r="AP884" s="369"/>
      <c r="AQ884" s="506"/>
      <c r="AR884" s="372"/>
      <c r="AS884" s="653"/>
      <c r="AT884" s="353"/>
      <c r="AU884" s="382" t="s">
        <v>2869</v>
      </c>
      <c r="AV884" s="657" t="s">
        <v>2869</v>
      </c>
      <c r="AW884" s="382" t="s">
        <v>2869</v>
      </c>
      <c r="AX884" s="658" t="s">
        <v>2869</v>
      </c>
      <c r="AY884" s="393"/>
    </row>
    <row r="885">
      <c r="A885" s="554"/>
      <c r="B885" s="480" t="s">
        <v>2869</v>
      </c>
      <c r="C885" s="433"/>
      <c r="D885" s="434"/>
      <c r="E885" s="384" t="s">
        <v>2869</v>
      </c>
      <c r="F885" s="367"/>
      <c r="G885" s="365"/>
      <c r="H885" s="368"/>
      <c r="I885" s="655"/>
      <c r="J885" s="365"/>
      <c r="K885" s="366"/>
      <c r="L885" s="367"/>
      <c r="M885" s="365"/>
      <c r="N885" s="368"/>
      <c r="O885" s="655"/>
      <c r="P885" s="365"/>
      <c r="Q885" s="366"/>
      <c r="R885" s="367"/>
      <c r="S885" s="365"/>
      <c r="T885" s="368"/>
      <c r="U885" s="655"/>
      <c r="V885" s="365"/>
      <c r="W885" s="366"/>
      <c r="X885" s="364"/>
      <c r="Y885" s="365"/>
      <c r="Z885" s="368"/>
      <c r="AA885" s="655"/>
      <c r="AB885" s="365"/>
      <c r="AC885" s="366"/>
      <c r="AD885" s="364"/>
      <c r="AE885" s="365"/>
      <c r="AF885" s="368"/>
      <c r="AG885" s="655"/>
      <c r="AH885" s="365"/>
      <c r="AI885" s="366"/>
      <c r="AJ885" s="364"/>
      <c r="AK885" s="365"/>
      <c r="AL885" s="368"/>
      <c r="AM885" s="655"/>
      <c r="AN885" s="365"/>
      <c r="AO885" s="366"/>
      <c r="AP885" s="369"/>
      <c r="AQ885" s="506"/>
      <c r="AR885" s="372"/>
      <c r="AS885" s="653"/>
      <c r="AT885" s="353"/>
      <c r="AU885" s="382" t="s">
        <v>2869</v>
      </c>
      <c r="AV885" s="657" t="s">
        <v>2869</v>
      </c>
      <c r="AW885" s="382" t="s">
        <v>2869</v>
      </c>
      <c r="AX885" s="658" t="s">
        <v>2869</v>
      </c>
      <c r="AY885" s="393"/>
    </row>
    <row r="886">
      <c r="A886" s="554"/>
      <c r="B886" s="480" t="s">
        <v>2869</v>
      </c>
      <c r="C886" s="433"/>
      <c r="D886" s="434"/>
      <c r="E886" s="384" t="s">
        <v>2869</v>
      </c>
      <c r="F886" s="367"/>
      <c r="G886" s="365"/>
      <c r="H886" s="368"/>
      <c r="I886" s="655"/>
      <c r="J886" s="365"/>
      <c r="K886" s="366"/>
      <c r="L886" s="367"/>
      <c r="M886" s="365"/>
      <c r="N886" s="368"/>
      <c r="O886" s="655"/>
      <c r="P886" s="365"/>
      <c r="Q886" s="366"/>
      <c r="R886" s="367"/>
      <c r="S886" s="365"/>
      <c r="T886" s="368"/>
      <c r="U886" s="655"/>
      <c r="V886" s="365"/>
      <c r="W886" s="366"/>
      <c r="X886" s="364"/>
      <c r="Y886" s="365"/>
      <c r="Z886" s="368"/>
      <c r="AA886" s="655"/>
      <c r="AB886" s="365"/>
      <c r="AC886" s="366"/>
      <c r="AD886" s="364"/>
      <c r="AE886" s="365"/>
      <c r="AF886" s="368"/>
      <c r="AG886" s="655"/>
      <c r="AH886" s="365"/>
      <c r="AI886" s="366"/>
      <c r="AJ886" s="364"/>
      <c r="AK886" s="365"/>
      <c r="AL886" s="368"/>
      <c r="AM886" s="655"/>
      <c r="AN886" s="365"/>
      <c r="AO886" s="366"/>
      <c r="AP886" s="369"/>
      <c r="AQ886" s="506"/>
      <c r="AR886" s="372"/>
      <c r="AS886" s="653"/>
      <c r="AT886" s="353"/>
      <c r="AU886" s="382" t="s">
        <v>2869</v>
      </c>
      <c r="AV886" s="657" t="s">
        <v>2869</v>
      </c>
      <c r="AW886" s="382" t="s">
        <v>2869</v>
      </c>
      <c r="AX886" s="658" t="s">
        <v>2869</v>
      </c>
      <c r="AY886" s="393"/>
    </row>
    <row r="887">
      <c r="A887" s="554"/>
      <c r="B887" s="480" t="s">
        <v>2869</v>
      </c>
      <c r="C887" s="433"/>
      <c r="D887" s="434"/>
      <c r="E887" s="384" t="s">
        <v>2869</v>
      </c>
      <c r="F887" s="367"/>
      <c r="G887" s="365"/>
      <c r="H887" s="368"/>
      <c r="I887" s="655"/>
      <c r="J887" s="365"/>
      <c r="K887" s="366"/>
      <c r="L887" s="367"/>
      <c r="M887" s="365"/>
      <c r="N887" s="368"/>
      <c r="O887" s="655"/>
      <c r="P887" s="365"/>
      <c r="Q887" s="366"/>
      <c r="R887" s="367"/>
      <c r="S887" s="365"/>
      <c r="T887" s="368"/>
      <c r="U887" s="655"/>
      <c r="V887" s="365"/>
      <c r="W887" s="366"/>
      <c r="X887" s="364"/>
      <c r="Y887" s="365"/>
      <c r="Z887" s="368"/>
      <c r="AA887" s="655"/>
      <c r="AB887" s="365"/>
      <c r="AC887" s="366"/>
      <c r="AD887" s="364"/>
      <c r="AE887" s="365"/>
      <c r="AF887" s="368"/>
      <c r="AG887" s="655"/>
      <c r="AH887" s="365"/>
      <c r="AI887" s="366"/>
      <c r="AJ887" s="364"/>
      <c r="AK887" s="365"/>
      <c r="AL887" s="368"/>
      <c r="AM887" s="655"/>
      <c r="AN887" s="365"/>
      <c r="AO887" s="366"/>
      <c r="AP887" s="369"/>
      <c r="AQ887" s="506"/>
      <c r="AR887" s="372"/>
      <c r="AS887" s="653"/>
      <c r="AT887" s="353"/>
      <c r="AU887" s="382" t="s">
        <v>2869</v>
      </c>
      <c r="AV887" s="657" t="s">
        <v>2869</v>
      </c>
      <c r="AW887" s="382" t="s">
        <v>2869</v>
      </c>
      <c r="AX887" s="658" t="s">
        <v>2869</v>
      </c>
      <c r="AY887" s="393"/>
    </row>
    <row r="888">
      <c r="A888" s="554"/>
      <c r="B888" s="480" t="s">
        <v>2869</v>
      </c>
      <c r="C888" s="433"/>
      <c r="D888" s="434"/>
      <c r="E888" s="384" t="s">
        <v>2869</v>
      </c>
      <c r="F888" s="367"/>
      <c r="G888" s="365"/>
      <c r="H888" s="368"/>
      <c r="I888" s="655"/>
      <c r="J888" s="365"/>
      <c r="K888" s="366"/>
      <c r="L888" s="367"/>
      <c r="M888" s="365"/>
      <c r="N888" s="368"/>
      <c r="O888" s="655"/>
      <c r="P888" s="365"/>
      <c r="Q888" s="366"/>
      <c r="R888" s="367"/>
      <c r="S888" s="365"/>
      <c r="T888" s="368"/>
      <c r="U888" s="655"/>
      <c r="V888" s="365"/>
      <c r="W888" s="366"/>
      <c r="X888" s="364"/>
      <c r="Y888" s="365"/>
      <c r="Z888" s="368"/>
      <c r="AA888" s="655"/>
      <c r="AB888" s="365"/>
      <c r="AC888" s="366"/>
      <c r="AD888" s="364"/>
      <c r="AE888" s="365"/>
      <c r="AF888" s="368"/>
      <c r="AG888" s="655"/>
      <c r="AH888" s="365"/>
      <c r="AI888" s="366"/>
      <c r="AJ888" s="364"/>
      <c r="AK888" s="365"/>
      <c r="AL888" s="368"/>
      <c r="AM888" s="655"/>
      <c r="AN888" s="365"/>
      <c r="AO888" s="366"/>
      <c r="AP888" s="369"/>
      <c r="AQ888" s="506"/>
      <c r="AR888" s="372"/>
      <c r="AS888" s="653"/>
      <c r="AT888" s="353"/>
      <c r="AU888" s="382" t="s">
        <v>2869</v>
      </c>
      <c r="AV888" s="657" t="s">
        <v>2869</v>
      </c>
      <c r="AW888" s="382" t="s">
        <v>2869</v>
      </c>
      <c r="AX888" s="658" t="s">
        <v>2869</v>
      </c>
      <c r="AY888" s="393"/>
    </row>
    <row r="889">
      <c r="A889" s="554"/>
      <c r="B889" s="480" t="s">
        <v>2869</v>
      </c>
      <c r="C889" s="433"/>
      <c r="D889" s="434"/>
      <c r="E889" s="384" t="s">
        <v>2869</v>
      </c>
      <c r="F889" s="367"/>
      <c r="G889" s="365"/>
      <c r="H889" s="368"/>
      <c r="I889" s="655"/>
      <c r="J889" s="365"/>
      <c r="K889" s="366"/>
      <c r="L889" s="367"/>
      <c r="M889" s="365"/>
      <c r="N889" s="368"/>
      <c r="O889" s="655"/>
      <c r="P889" s="365"/>
      <c r="Q889" s="366"/>
      <c r="R889" s="367"/>
      <c r="S889" s="365"/>
      <c r="T889" s="368"/>
      <c r="U889" s="655"/>
      <c r="V889" s="365"/>
      <c r="W889" s="366"/>
      <c r="X889" s="364"/>
      <c r="Y889" s="365"/>
      <c r="Z889" s="368"/>
      <c r="AA889" s="655"/>
      <c r="AB889" s="365"/>
      <c r="AC889" s="366"/>
      <c r="AD889" s="364"/>
      <c r="AE889" s="365"/>
      <c r="AF889" s="368"/>
      <c r="AG889" s="655"/>
      <c r="AH889" s="365"/>
      <c r="AI889" s="366"/>
      <c r="AJ889" s="364"/>
      <c r="AK889" s="365"/>
      <c r="AL889" s="368"/>
      <c r="AM889" s="655"/>
      <c r="AN889" s="365"/>
      <c r="AO889" s="366"/>
      <c r="AP889" s="369"/>
      <c r="AQ889" s="506"/>
      <c r="AR889" s="372"/>
      <c r="AS889" s="653"/>
      <c r="AT889" s="353"/>
      <c r="AU889" s="382" t="s">
        <v>2869</v>
      </c>
      <c r="AV889" s="657" t="s">
        <v>2869</v>
      </c>
      <c r="AW889" s="382" t="s">
        <v>2869</v>
      </c>
      <c r="AX889" s="658" t="s">
        <v>2869</v>
      </c>
      <c r="AY889" s="393"/>
    </row>
    <row r="890">
      <c r="A890" s="554"/>
      <c r="B890" s="480" t="s">
        <v>2869</v>
      </c>
      <c r="C890" s="433"/>
      <c r="D890" s="434"/>
      <c r="E890" s="384" t="s">
        <v>2869</v>
      </c>
      <c r="F890" s="367"/>
      <c r="G890" s="365"/>
      <c r="H890" s="368"/>
      <c r="I890" s="655"/>
      <c r="J890" s="365"/>
      <c r="K890" s="366"/>
      <c r="L890" s="367"/>
      <c r="M890" s="365"/>
      <c r="N890" s="368"/>
      <c r="O890" s="655"/>
      <c r="P890" s="365"/>
      <c r="Q890" s="366"/>
      <c r="R890" s="367"/>
      <c r="S890" s="365"/>
      <c r="T890" s="368"/>
      <c r="U890" s="655"/>
      <c r="V890" s="365"/>
      <c r="W890" s="366"/>
      <c r="X890" s="364"/>
      <c r="Y890" s="365"/>
      <c r="Z890" s="368"/>
      <c r="AA890" s="655"/>
      <c r="AB890" s="365"/>
      <c r="AC890" s="366"/>
      <c r="AD890" s="364"/>
      <c r="AE890" s="365"/>
      <c r="AF890" s="368"/>
      <c r="AG890" s="655"/>
      <c r="AH890" s="365"/>
      <c r="AI890" s="366"/>
      <c r="AJ890" s="364"/>
      <c r="AK890" s="365"/>
      <c r="AL890" s="368"/>
      <c r="AM890" s="655"/>
      <c r="AN890" s="365"/>
      <c r="AO890" s="366"/>
      <c r="AP890" s="369"/>
      <c r="AQ890" s="506"/>
      <c r="AR890" s="372"/>
      <c r="AS890" s="653"/>
      <c r="AT890" s="353"/>
      <c r="AU890" s="382" t="s">
        <v>2869</v>
      </c>
      <c r="AV890" s="657" t="s">
        <v>2869</v>
      </c>
      <c r="AW890" s="382" t="s">
        <v>2869</v>
      </c>
      <c r="AX890" s="658" t="s">
        <v>2869</v>
      </c>
      <c r="AY890" s="393"/>
    </row>
    <row r="891">
      <c r="A891" s="554"/>
      <c r="B891" s="480" t="s">
        <v>2869</v>
      </c>
      <c r="C891" s="433"/>
      <c r="D891" s="434"/>
      <c r="E891" s="384" t="s">
        <v>2869</v>
      </c>
      <c r="F891" s="367"/>
      <c r="G891" s="365"/>
      <c r="H891" s="368"/>
      <c r="I891" s="655"/>
      <c r="J891" s="365"/>
      <c r="K891" s="366"/>
      <c r="L891" s="367"/>
      <c r="M891" s="365"/>
      <c r="N891" s="368"/>
      <c r="O891" s="655"/>
      <c r="P891" s="365"/>
      <c r="Q891" s="366"/>
      <c r="R891" s="367"/>
      <c r="S891" s="365"/>
      <c r="T891" s="368"/>
      <c r="U891" s="655"/>
      <c r="V891" s="365"/>
      <c r="W891" s="366"/>
      <c r="X891" s="364"/>
      <c r="Y891" s="365"/>
      <c r="Z891" s="368"/>
      <c r="AA891" s="655"/>
      <c r="AB891" s="365"/>
      <c r="AC891" s="366"/>
      <c r="AD891" s="364"/>
      <c r="AE891" s="365"/>
      <c r="AF891" s="368"/>
      <c r="AG891" s="655"/>
      <c r="AH891" s="365"/>
      <c r="AI891" s="366"/>
      <c r="AJ891" s="364"/>
      <c r="AK891" s="365"/>
      <c r="AL891" s="368"/>
      <c r="AM891" s="655"/>
      <c r="AN891" s="365"/>
      <c r="AO891" s="366"/>
      <c r="AP891" s="369"/>
      <c r="AQ891" s="506"/>
      <c r="AR891" s="372"/>
      <c r="AS891" s="653"/>
      <c r="AT891" s="353"/>
      <c r="AU891" s="382" t="s">
        <v>2869</v>
      </c>
      <c r="AV891" s="657" t="s">
        <v>2869</v>
      </c>
      <c r="AW891" s="382" t="s">
        <v>2869</v>
      </c>
      <c r="AX891" s="658" t="s">
        <v>2869</v>
      </c>
      <c r="AY891" s="393"/>
    </row>
    <row r="892">
      <c r="A892" s="554"/>
      <c r="B892" s="480" t="s">
        <v>2869</v>
      </c>
      <c r="C892" s="433"/>
      <c r="D892" s="434"/>
      <c r="E892" s="384" t="s">
        <v>2869</v>
      </c>
      <c r="F892" s="367"/>
      <c r="G892" s="365"/>
      <c r="H892" s="368"/>
      <c r="I892" s="655"/>
      <c r="J892" s="365"/>
      <c r="K892" s="366"/>
      <c r="L892" s="367"/>
      <c r="M892" s="365"/>
      <c r="N892" s="368"/>
      <c r="O892" s="655"/>
      <c r="P892" s="365"/>
      <c r="Q892" s="366"/>
      <c r="R892" s="367"/>
      <c r="S892" s="365"/>
      <c r="T892" s="368"/>
      <c r="U892" s="655"/>
      <c r="V892" s="365"/>
      <c r="W892" s="366"/>
      <c r="X892" s="364"/>
      <c r="Y892" s="365"/>
      <c r="Z892" s="368"/>
      <c r="AA892" s="655"/>
      <c r="AB892" s="365"/>
      <c r="AC892" s="366"/>
      <c r="AD892" s="364"/>
      <c r="AE892" s="365"/>
      <c r="AF892" s="368"/>
      <c r="AG892" s="655"/>
      <c r="AH892" s="365"/>
      <c r="AI892" s="366"/>
      <c r="AJ892" s="364"/>
      <c r="AK892" s="365"/>
      <c r="AL892" s="368"/>
      <c r="AM892" s="655"/>
      <c r="AN892" s="365"/>
      <c r="AO892" s="366"/>
      <c r="AP892" s="369"/>
      <c r="AQ892" s="506"/>
      <c r="AR892" s="372"/>
      <c r="AS892" s="653"/>
      <c r="AT892" s="353"/>
      <c r="AU892" s="382" t="s">
        <v>2869</v>
      </c>
      <c r="AV892" s="657" t="s">
        <v>2869</v>
      </c>
      <c r="AW892" s="382" t="s">
        <v>2869</v>
      </c>
      <c r="AX892" s="658" t="s">
        <v>2869</v>
      </c>
      <c r="AY892" s="393"/>
    </row>
    <row r="893">
      <c r="A893" s="554"/>
      <c r="B893" s="480" t="s">
        <v>2869</v>
      </c>
      <c r="C893" s="433"/>
      <c r="D893" s="434"/>
      <c r="E893" s="384" t="s">
        <v>2869</v>
      </c>
      <c r="F893" s="367"/>
      <c r="G893" s="365"/>
      <c r="H893" s="368"/>
      <c r="I893" s="655"/>
      <c r="J893" s="365"/>
      <c r="K893" s="366"/>
      <c r="L893" s="367"/>
      <c r="M893" s="365"/>
      <c r="N893" s="368"/>
      <c r="O893" s="655"/>
      <c r="P893" s="365"/>
      <c r="Q893" s="366"/>
      <c r="R893" s="367"/>
      <c r="S893" s="365"/>
      <c r="T893" s="368"/>
      <c r="U893" s="655"/>
      <c r="V893" s="365"/>
      <c r="W893" s="366"/>
      <c r="X893" s="364"/>
      <c r="Y893" s="365"/>
      <c r="Z893" s="368"/>
      <c r="AA893" s="655"/>
      <c r="AB893" s="365"/>
      <c r="AC893" s="366"/>
      <c r="AD893" s="364"/>
      <c r="AE893" s="365"/>
      <c r="AF893" s="368"/>
      <c r="AG893" s="655"/>
      <c r="AH893" s="365"/>
      <c r="AI893" s="366"/>
      <c r="AJ893" s="364"/>
      <c r="AK893" s="365"/>
      <c r="AL893" s="368"/>
      <c r="AM893" s="655"/>
      <c r="AN893" s="365"/>
      <c r="AO893" s="366"/>
      <c r="AP893" s="369"/>
      <c r="AQ893" s="506"/>
      <c r="AR893" s="380"/>
      <c r="AS893" s="653"/>
      <c r="AT893" s="353"/>
      <c r="AU893" s="382" t="s">
        <v>2869</v>
      </c>
      <c r="AV893" s="657" t="s">
        <v>2869</v>
      </c>
      <c r="AW893" s="382" t="s">
        <v>2869</v>
      </c>
      <c r="AX893" s="658" t="s">
        <v>2869</v>
      </c>
      <c r="AY893" s="393"/>
    </row>
    <row r="894">
      <c r="A894" s="554"/>
      <c r="B894" s="480" t="s">
        <v>2869</v>
      </c>
      <c r="C894" s="433"/>
      <c r="D894" s="434"/>
      <c r="E894" s="384" t="s">
        <v>2869</v>
      </c>
      <c r="F894" s="367"/>
      <c r="G894" s="365"/>
      <c r="H894" s="368"/>
      <c r="I894" s="655"/>
      <c r="J894" s="365"/>
      <c r="K894" s="366"/>
      <c r="L894" s="367"/>
      <c r="M894" s="365"/>
      <c r="N894" s="368"/>
      <c r="O894" s="655"/>
      <c r="P894" s="365"/>
      <c r="Q894" s="366"/>
      <c r="R894" s="367"/>
      <c r="S894" s="365"/>
      <c r="T894" s="368"/>
      <c r="U894" s="655"/>
      <c r="V894" s="365"/>
      <c r="W894" s="366"/>
      <c r="X894" s="364"/>
      <c r="Y894" s="365"/>
      <c r="Z894" s="368"/>
      <c r="AA894" s="655"/>
      <c r="AB894" s="365"/>
      <c r="AC894" s="366"/>
      <c r="AD894" s="364"/>
      <c r="AE894" s="365"/>
      <c r="AF894" s="368"/>
      <c r="AG894" s="655"/>
      <c r="AH894" s="365"/>
      <c r="AI894" s="366"/>
      <c r="AJ894" s="364"/>
      <c r="AK894" s="365"/>
      <c r="AL894" s="368"/>
      <c r="AM894" s="655"/>
      <c r="AN894" s="365"/>
      <c r="AO894" s="366"/>
      <c r="AP894" s="369"/>
      <c r="AQ894" s="506"/>
      <c r="AR894" s="372"/>
      <c r="AS894" s="653"/>
      <c r="AT894" s="353"/>
      <c r="AU894" s="382" t="s">
        <v>2869</v>
      </c>
      <c r="AV894" s="657" t="s">
        <v>2869</v>
      </c>
      <c r="AW894" s="382" t="s">
        <v>2869</v>
      </c>
      <c r="AX894" s="658" t="s">
        <v>2869</v>
      </c>
      <c r="AY894" s="393"/>
    </row>
    <row r="895">
      <c r="A895" s="554"/>
      <c r="B895" s="480" t="s">
        <v>2869</v>
      </c>
      <c r="C895" s="433"/>
      <c r="D895" s="434"/>
      <c r="E895" s="384" t="s">
        <v>2869</v>
      </c>
      <c r="F895" s="367"/>
      <c r="G895" s="365"/>
      <c r="H895" s="368"/>
      <c r="I895" s="655"/>
      <c r="J895" s="365"/>
      <c r="K895" s="366"/>
      <c r="L895" s="367"/>
      <c r="M895" s="365"/>
      <c r="N895" s="368"/>
      <c r="O895" s="655"/>
      <c r="P895" s="365"/>
      <c r="Q895" s="366"/>
      <c r="R895" s="367"/>
      <c r="S895" s="365"/>
      <c r="T895" s="368"/>
      <c r="U895" s="655"/>
      <c r="V895" s="365"/>
      <c r="W895" s="366"/>
      <c r="X895" s="364"/>
      <c r="Y895" s="365"/>
      <c r="Z895" s="368"/>
      <c r="AA895" s="655"/>
      <c r="AB895" s="365"/>
      <c r="AC895" s="366"/>
      <c r="AD895" s="364"/>
      <c r="AE895" s="365"/>
      <c r="AF895" s="368"/>
      <c r="AG895" s="655"/>
      <c r="AH895" s="365"/>
      <c r="AI895" s="366"/>
      <c r="AJ895" s="364"/>
      <c r="AK895" s="365"/>
      <c r="AL895" s="368"/>
      <c r="AM895" s="655"/>
      <c r="AN895" s="365"/>
      <c r="AO895" s="366"/>
      <c r="AP895" s="369"/>
      <c r="AQ895" s="506"/>
      <c r="AR895" s="372"/>
      <c r="AS895" s="653"/>
      <c r="AT895" s="353"/>
      <c r="AU895" s="382" t="s">
        <v>2869</v>
      </c>
      <c r="AV895" s="657" t="s">
        <v>2869</v>
      </c>
      <c r="AW895" s="382" t="s">
        <v>2869</v>
      </c>
      <c r="AX895" s="658" t="s">
        <v>2869</v>
      </c>
      <c r="AY895" s="393"/>
    </row>
    <row r="896">
      <c r="A896" s="554"/>
      <c r="B896" s="480" t="s">
        <v>2869</v>
      </c>
      <c r="C896" s="433"/>
      <c r="D896" s="434"/>
      <c r="E896" s="384" t="s">
        <v>2869</v>
      </c>
      <c r="F896" s="367"/>
      <c r="G896" s="365"/>
      <c r="H896" s="368"/>
      <c r="I896" s="655"/>
      <c r="J896" s="365"/>
      <c r="K896" s="366"/>
      <c r="L896" s="367"/>
      <c r="M896" s="365"/>
      <c r="N896" s="368"/>
      <c r="O896" s="655"/>
      <c r="P896" s="365"/>
      <c r="Q896" s="366"/>
      <c r="R896" s="367"/>
      <c r="S896" s="365"/>
      <c r="T896" s="368"/>
      <c r="U896" s="655"/>
      <c r="V896" s="365"/>
      <c r="W896" s="366"/>
      <c r="X896" s="364"/>
      <c r="Y896" s="365"/>
      <c r="Z896" s="368"/>
      <c r="AA896" s="655"/>
      <c r="AB896" s="365"/>
      <c r="AC896" s="366"/>
      <c r="AD896" s="364"/>
      <c r="AE896" s="365"/>
      <c r="AF896" s="368"/>
      <c r="AG896" s="655"/>
      <c r="AH896" s="365"/>
      <c r="AI896" s="366"/>
      <c r="AJ896" s="364"/>
      <c r="AK896" s="365"/>
      <c r="AL896" s="368"/>
      <c r="AM896" s="655"/>
      <c r="AN896" s="365"/>
      <c r="AO896" s="366"/>
      <c r="AP896" s="369"/>
      <c r="AQ896" s="506"/>
      <c r="AR896" s="372"/>
      <c r="AS896" s="653"/>
      <c r="AT896" s="353"/>
      <c r="AU896" s="382" t="s">
        <v>2869</v>
      </c>
      <c r="AV896" s="657" t="s">
        <v>2869</v>
      </c>
      <c r="AW896" s="382" t="s">
        <v>2869</v>
      </c>
      <c r="AX896" s="658" t="s">
        <v>2869</v>
      </c>
      <c r="AY896" s="393"/>
    </row>
    <row r="897">
      <c r="A897" s="554"/>
      <c r="B897" s="480" t="s">
        <v>2869</v>
      </c>
      <c r="C897" s="433"/>
      <c r="D897" s="434"/>
      <c r="E897" s="384" t="s">
        <v>2869</v>
      </c>
      <c r="F897" s="367"/>
      <c r="G897" s="365"/>
      <c r="H897" s="368"/>
      <c r="I897" s="655"/>
      <c r="J897" s="365"/>
      <c r="K897" s="366"/>
      <c r="L897" s="367"/>
      <c r="M897" s="365"/>
      <c r="N897" s="368"/>
      <c r="O897" s="655"/>
      <c r="P897" s="365"/>
      <c r="Q897" s="366"/>
      <c r="R897" s="367"/>
      <c r="S897" s="365"/>
      <c r="T897" s="368"/>
      <c r="U897" s="655"/>
      <c r="V897" s="365"/>
      <c r="W897" s="366"/>
      <c r="X897" s="364"/>
      <c r="Y897" s="365"/>
      <c r="Z897" s="368"/>
      <c r="AA897" s="655"/>
      <c r="AB897" s="365"/>
      <c r="AC897" s="366"/>
      <c r="AD897" s="364"/>
      <c r="AE897" s="365"/>
      <c r="AF897" s="368"/>
      <c r="AG897" s="655"/>
      <c r="AH897" s="365"/>
      <c r="AI897" s="366"/>
      <c r="AJ897" s="364"/>
      <c r="AK897" s="365"/>
      <c r="AL897" s="368"/>
      <c r="AM897" s="655"/>
      <c r="AN897" s="365"/>
      <c r="AO897" s="366"/>
      <c r="AP897" s="369"/>
      <c r="AQ897" s="506"/>
      <c r="AR897" s="372"/>
      <c r="AS897" s="653"/>
      <c r="AT897" s="353"/>
      <c r="AU897" s="382" t="s">
        <v>2869</v>
      </c>
      <c r="AV897" s="657" t="s">
        <v>2869</v>
      </c>
      <c r="AW897" s="382" t="s">
        <v>2869</v>
      </c>
      <c r="AX897" s="658" t="s">
        <v>2869</v>
      </c>
      <c r="AY897" s="393"/>
    </row>
    <row r="898">
      <c r="A898" s="554"/>
      <c r="B898" s="480" t="s">
        <v>2869</v>
      </c>
      <c r="C898" s="433"/>
      <c r="D898" s="434"/>
      <c r="E898" s="384" t="s">
        <v>2869</v>
      </c>
      <c r="F898" s="367"/>
      <c r="G898" s="365"/>
      <c r="H898" s="368"/>
      <c r="I898" s="655"/>
      <c r="J898" s="365"/>
      <c r="K898" s="366"/>
      <c r="L898" s="367"/>
      <c r="M898" s="365"/>
      <c r="N898" s="368"/>
      <c r="O898" s="655"/>
      <c r="P898" s="365"/>
      <c r="Q898" s="366"/>
      <c r="R898" s="367"/>
      <c r="S898" s="365"/>
      <c r="T898" s="368"/>
      <c r="U898" s="655"/>
      <c r="V898" s="365"/>
      <c r="W898" s="366"/>
      <c r="X898" s="364"/>
      <c r="Y898" s="365"/>
      <c r="Z898" s="368"/>
      <c r="AA898" s="655"/>
      <c r="AB898" s="365"/>
      <c r="AC898" s="366"/>
      <c r="AD898" s="364"/>
      <c r="AE898" s="365"/>
      <c r="AF898" s="368"/>
      <c r="AG898" s="655"/>
      <c r="AH898" s="365"/>
      <c r="AI898" s="366"/>
      <c r="AJ898" s="364"/>
      <c r="AK898" s="365"/>
      <c r="AL898" s="368"/>
      <c r="AM898" s="655"/>
      <c r="AN898" s="365"/>
      <c r="AO898" s="366"/>
      <c r="AP898" s="369"/>
      <c r="AQ898" s="506"/>
      <c r="AR898" s="372"/>
      <c r="AS898" s="653"/>
      <c r="AT898" s="353"/>
      <c r="AU898" s="382" t="s">
        <v>2869</v>
      </c>
      <c r="AV898" s="657" t="s">
        <v>2869</v>
      </c>
      <c r="AW898" s="382" t="s">
        <v>2869</v>
      </c>
      <c r="AX898" s="658" t="s">
        <v>2869</v>
      </c>
      <c r="AY898" s="393"/>
    </row>
    <row r="899">
      <c r="A899" s="554"/>
      <c r="B899" s="480" t="s">
        <v>2869</v>
      </c>
      <c r="C899" s="433"/>
      <c r="D899" s="434"/>
      <c r="E899" s="384" t="s">
        <v>2869</v>
      </c>
      <c r="F899" s="367"/>
      <c r="G899" s="365"/>
      <c r="H899" s="368"/>
      <c r="I899" s="655"/>
      <c r="J899" s="365"/>
      <c r="K899" s="366"/>
      <c r="L899" s="367"/>
      <c r="M899" s="365"/>
      <c r="N899" s="368"/>
      <c r="O899" s="655"/>
      <c r="P899" s="365"/>
      <c r="Q899" s="366"/>
      <c r="R899" s="367"/>
      <c r="S899" s="365"/>
      <c r="T899" s="368"/>
      <c r="U899" s="655"/>
      <c r="V899" s="365"/>
      <c r="W899" s="366"/>
      <c r="X899" s="364"/>
      <c r="Y899" s="365"/>
      <c r="Z899" s="368"/>
      <c r="AA899" s="655"/>
      <c r="AB899" s="365"/>
      <c r="AC899" s="366"/>
      <c r="AD899" s="364"/>
      <c r="AE899" s="365"/>
      <c r="AF899" s="368"/>
      <c r="AG899" s="655"/>
      <c r="AH899" s="365"/>
      <c r="AI899" s="366"/>
      <c r="AJ899" s="364"/>
      <c r="AK899" s="365"/>
      <c r="AL899" s="368"/>
      <c r="AM899" s="655"/>
      <c r="AN899" s="365"/>
      <c r="AO899" s="366"/>
      <c r="AP899" s="369"/>
      <c r="AQ899" s="506"/>
      <c r="AR899" s="372"/>
      <c r="AS899" s="653"/>
      <c r="AT899" s="353"/>
      <c r="AU899" s="382" t="s">
        <v>2869</v>
      </c>
      <c r="AV899" s="657" t="s">
        <v>2869</v>
      </c>
      <c r="AW899" s="382" t="s">
        <v>2869</v>
      </c>
      <c r="AX899" s="658" t="s">
        <v>2869</v>
      </c>
      <c r="AY899" s="393"/>
    </row>
    <row r="900">
      <c r="A900" s="554"/>
      <c r="B900" s="480" t="s">
        <v>2869</v>
      </c>
      <c r="C900" s="433"/>
      <c r="D900" s="434"/>
      <c r="E900" s="384" t="s">
        <v>2869</v>
      </c>
      <c r="F900" s="367"/>
      <c r="G900" s="365"/>
      <c r="H900" s="368"/>
      <c r="I900" s="655"/>
      <c r="J900" s="365"/>
      <c r="K900" s="366"/>
      <c r="L900" s="367"/>
      <c r="M900" s="365"/>
      <c r="N900" s="368"/>
      <c r="O900" s="655"/>
      <c r="P900" s="365"/>
      <c r="Q900" s="366"/>
      <c r="R900" s="367"/>
      <c r="S900" s="365"/>
      <c r="T900" s="368"/>
      <c r="U900" s="655"/>
      <c r="V900" s="365"/>
      <c r="W900" s="366"/>
      <c r="X900" s="364"/>
      <c r="Y900" s="365"/>
      <c r="Z900" s="368"/>
      <c r="AA900" s="655"/>
      <c r="AB900" s="365"/>
      <c r="AC900" s="366"/>
      <c r="AD900" s="364"/>
      <c r="AE900" s="365"/>
      <c r="AF900" s="368"/>
      <c r="AG900" s="655"/>
      <c r="AH900" s="365"/>
      <c r="AI900" s="366"/>
      <c r="AJ900" s="364"/>
      <c r="AK900" s="365"/>
      <c r="AL900" s="368"/>
      <c r="AM900" s="655"/>
      <c r="AN900" s="365"/>
      <c r="AO900" s="366"/>
      <c r="AP900" s="369"/>
      <c r="AQ900" s="506"/>
      <c r="AR900" s="372"/>
      <c r="AS900" s="653"/>
      <c r="AT900" s="353"/>
      <c r="AU900" s="382" t="s">
        <v>2869</v>
      </c>
      <c r="AV900" s="657" t="s">
        <v>2869</v>
      </c>
      <c r="AW900" s="382" t="s">
        <v>2869</v>
      </c>
      <c r="AX900" s="658" t="s">
        <v>2869</v>
      </c>
      <c r="AY900" s="393"/>
    </row>
    <row r="901">
      <c r="A901" s="554"/>
      <c r="B901" s="480" t="s">
        <v>2869</v>
      </c>
      <c r="C901" s="433"/>
      <c r="D901" s="434"/>
      <c r="E901" s="384" t="s">
        <v>2869</v>
      </c>
      <c r="F901" s="367"/>
      <c r="G901" s="365"/>
      <c r="H901" s="368"/>
      <c r="I901" s="655"/>
      <c r="J901" s="365"/>
      <c r="K901" s="366"/>
      <c r="L901" s="367"/>
      <c r="M901" s="365"/>
      <c r="N901" s="368"/>
      <c r="O901" s="655"/>
      <c r="P901" s="365"/>
      <c r="Q901" s="366"/>
      <c r="R901" s="367"/>
      <c r="S901" s="365"/>
      <c r="T901" s="368"/>
      <c r="U901" s="655"/>
      <c r="V901" s="365"/>
      <c r="W901" s="366"/>
      <c r="X901" s="364"/>
      <c r="Y901" s="365"/>
      <c r="Z901" s="368"/>
      <c r="AA901" s="655"/>
      <c r="AB901" s="365"/>
      <c r="AC901" s="366"/>
      <c r="AD901" s="364"/>
      <c r="AE901" s="365"/>
      <c r="AF901" s="368"/>
      <c r="AG901" s="655"/>
      <c r="AH901" s="365"/>
      <c r="AI901" s="366"/>
      <c r="AJ901" s="364"/>
      <c r="AK901" s="365"/>
      <c r="AL901" s="368"/>
      <c r="AM901" s="655"/>
      <c r="AN901" s="365"/>
      <c r="AO901" s="366"/>
      <c r="AP901" s="369"/>
      <c r="AQ901" s="506"/>
      <c r="AR901" s="372"/>
      <c r="AS901" s="653"/>
      <c r="AT901" s="353"/>
      <c r="AU901" s="382" t="s">
        <v>2869</v>
      </c>
      <c r="AV901" s="657" t="s">
        <v>2869</v>
      </c>
      <c r="AW901" s="382" t="s">
        <v>2869</v>
      </c>
      <c r="AX901" s="658" t="s">
        <v>2869</v>
      </c>
      <c r="AY901" s="393"/>
    </row>
    <row r="902">
      <c r="A902" s="554"/>
      <c r="B902" s="480" t="s">
        <v>2869</v>
      </c>
      <c r="C902" s="433"/>
      <c r="D902" s="434"/>
      <c r="E902" s="384" t="s">
        <v>2869</v>
      </c>
      <c r="F902" s="367"/>
      <c r="G902" s="365"/>
      <c r="H902" s="368"/>
      <c r="I902" s="655"/>
      <c r="J902" s="365"/>
      <c r="K902" s="366"/>
      <c r="L902" s="367"/>
      <c r="M902" s="365"/>
      <c r="N902" s="368"/>
      <c r="O902" s="655"/>
      <c r="P902" s="365"/>
      <c r="Q902" s="366"/>
      <c r="R902" s="367"/>
      <c r="S902" s="365"/>
      <c r="T902" s="368"/>
      <c r="U902" s="655"/>
      <c r="V902" s="365"/>
      <c r="W902" s="366"/>
      <c r="X902" s="364"/>
      <c r="Y902" s="365"/>
      <c r="Z902" s="368"/>
      <c r="AA902" s="655"/>
      <c r="AB902" s="365"/>
      <c r="AC902" s="366"/>
      <c r="AD902" s="364"/>
      <c r="AE902" s="365"/>
      <c r="AF902" s="368"/>
      <c r="AG902" s="655"/>
      <c r="AH902" s="365"/>
      <c r="AI902" s="366"/>
      <c r="AJ902" s="364"/>
      <c r="AK902" s="365"/>
      <c r="AL902" s="368"/>
      <c r="AM902" s="655"/>
      <c r="AN902" s="365"/>
      <c r="AO902" s="366"/>
      <c r="AP902" s="369"/>
      <c r="AQ902" s="506"/>
      <c r="AR902" s="372"/>
      <c r="AS902" s="653"/>
      <c r="AT902" s="353"/>
      <c r="AU902" s="382" t="s">
        <v>2869</v>
      </c>
      <c r="AV902" s="657" t="s">
        <v>2869</v>
      </c>
      <c r="AW902" s="382" t="s">
        <v>2869</v>
      </c>
      <c r="AX902" s="658" t="s">
        <v>2869</v>
      </c>
      <c r="AY902" s="393"/>
    </row>
    <row r="903">
      <c r="A903" s="554"/>
      <c r="B903" s="480" t="s">
        <v>2869</v>
      </c>
      <c r="C903" s="433"/>
      <c r="D903" s="434"/>
      <c r="E903" s="384" t="s">
        <v>2869</v>
      </c>
      <c r="F903" s="367"/>
      <c r="G903" s="365"/>
      <c r="H903" s="368"/>
      <c r="I903" s="655"/>
      <c r="J903" s="365"/>
      <c r="K903" s="366"/>
      <c r="L903" s="367"/>
      <c r="M903" s="365"/>
      <c r="N903" s="368"/>
      <c r="O903" s="655"/>
      <c r="P903" s="365"/>
      <c r="Q903" s="366"/>
      <c r="R903" s="367"/>
      <c r="S903" s="365"/>
      <c r="T903" s="368"/>
      <c r="U903" s="655"/>
      <c r="V903" s="365"/>
      <c r="W903" s="366"/>
      <c r="X903" s="364"/>
      <c r="Y903" s="365"/>
      <c r="Z903" s="368"/>
      <c r="AA903" s="655"/>
      <c r="AB903" s="365"/>
      <c r="AC903" s="366"/>
      <c r="AD903" s="364"/>
      <c r="AE903" s="365"/>
      <c r="AF903" s="368"/>
      <c r="AG903" s="655"/>
      <c r="AH903" s="365"/>
      <c r="AI903" s="366"/>
      <c r="AJ903" s="364"/>
      <c r="AK903" s="365"/>
      <c r="AL903" s="368"/>
      <c r="AM903" s="655"/>
      <c r="AN903" s="365"/>
      <c r="AO903" s="366"/>
      <c r="AP903" s="369"/>
      <c r="AQ903" s="506"/>
      <c r="AR903" s="372"/>
      <c r="AS903" s="653"/>
      <c r="AT903" s="353"/>
      <c r="AU903" s="382" t="s">
        <v>2869</v>
      </c>
      <c r="AV903" s="657" t="s">
        <v>2869</v>
      </c>
      <c r="AW903" s="382" t="s">
        <v>2869</v>
      </c>
      <c r="AX903" s="658" t="s">
        <v>2869</v>
      </c>
      <c r="AY903" s="393"/>
    </row>
    <row r="904">
      <c r="A904" s="554"/>
      <c r="B904" s="480" t="s">
        <v>2869</v>
      </c>
      <c r="C904" s="433"/>
      <c r="D904" s="434"/>
      <c r="E904" s="384" t="s">
        <v>2869</v>
      </c>
      <c r="F904" s="367"/>
      <c r="G904" s="365"/>
      <c r="H904" s="368"/>
      <c r="I904" s="655"/>
      <c r="J904" s="365"/>
      <c r="K904" s="366"/>
      <c r="L904" s="367"/>
      <c r="M904" s="365"/>
      <c r="N904" s="368"/>
      <c r="O904" s="655"/>
      <c r="P904" s="365"/>
      <c r="Q904" s="366"/>
      <c r="R904" s="367"/>
      <c r="S904" s="365"/>
      <c r="T904" s="368"/>
      <c r="U904" s="655"/>
      <c r="V904" s="365"/>
      <c r="W904" s="366"/>
      <c r="X904" s="364"/>
      <c r="Y904" s="365"/>
      <c r="Z904" s="368"/>
      <c r="AA904" s="655"/>
      <c r="AB904" s="365"/>
      <c r="AC904" s="366"/>
      <c r="AD904" s="364"/>
      <c r="AE904" s="365"/>
      <c r="AF904" s="368"/>
      <c r="AG904" s="655"/>
      <c r="AH904" s="365"/>
      <c r="AI904" s="366"/>
      <c r="AJ904" s="364"/>
      <c r="AK904" s="365"/>
      <c r="AL904" s="368"/>
      <c r="AM904" s="655"/>
      <c r="AN904" s="365"/>
      <c r="AO904" s="366"/>
      <c r="AP904" s="369"/>
      <c r="AQ904" s="506"/>
      <c r="AR904" s="372"/>
      <c r="AS904" s="653"/>
      <c r="AT904" s="353"/>
      <c r="AU904" s="382" t="s">
        <v>2869</v>
      </c>
      <c r="AV904" s="657" t="s">
        <v>2869</v>
      </c>
      <c r="AW904" s="382" t="s">
        <v>2869</v>
      </c>
      <c r="AX904" s="658" t="s">
        <v>2869</v>
      </c>
      <c r="AY904" s="393"/>
    </row>
    <row r="905">
      <c r="A905" s="554"/>
      <c r="B905" s="480" t="s">
        <v>2869</v>
      </c>
      <c r="C905" s="433"/>
      <c r="D905" s="434"/>
      <c r="E905" s="384" t="s">
        <v>2869</v>
      </c>
      <c r="F905" s="367"/>
      <c r="G905" s="365"/>
      <c r="H905" s="368"/>
      <c r="I905" s="655"/>
      <c r="J905" s="365"/>
      <c r="K905" s="366"/>
      <c r="L905" s="367"/>
      <c r="M905" s="365"/>
      <c r="N905" s="368"/>
      <c r="O905" s="655"/>
      <c r="P905" s="365"/>
      <c r="Q905" s="366"/>
      <c r="R905" s="367"/>
      <c r="S905" s="365"/>
      <c r="T905" s="368"/>
      <c r="U905" s="655"/>
      <c r="V905" s="365"/>
      <c r="W905" s="366"/>
      <c r="X905" s="364"/>
      <c r="Y905" s="365"/>
      <c r="Z905" s="368"/>
      <c r="AA905" s="655"/>
      <c r="AB905" s="365"/>
      <c r="AC905" s="366"/>
      <c r="AD905" s="364"/>
      <c r="AE905" s="365"/>
      <c r="AF905" s="368"/>
      <c r="AG905" s="655"/>
      <c r="AH905" s="365"/>
      <c r="AI905" s="366"/>
      <c r="AJ905" s="364"/>
      <c r="AK905" s="365"/>
      <c r="AL905" s="368"/>
      <c r="AM905" s="655"/>
      <c r="AN905" s="365"/>
      <c r="AO905" s="366"/>
      <c r="AP905" s="369"/>
      <c r="AQ905" s="506"/>
      <c r="AR905" s="372"/>
      <c r="AS905" s="653"/>
      <c r="AT905" s="353"/>
      <c r="AU905" s="382" t="s">
        <v>2869</v>
      </c>
      <c r="AV905" s="657" t="s">
        <v>2869</v>
      </c>
      <c r="AW905" s="382" t="s">
        <v>2869</v>
      </c>
      <c r="AX905" s="658" t="s">
        <v>2869</v>
      </c>
      <c r="AY905" s="393"/>
    </row>
    <row r="906">
      <c r="A906" s="554"/>
      <c r="B906" s="480" t="s">
        <v>2869</v>
      </c>
      <c r="C906" s="433"/>
      <c r="D906" s="434"/>
      <c r="E906" s="384" t="s">
        <v>2869</v>
      </c>
      <c r="F906" s="367"/>
      <c r="G906" s="365"/>
      <c r="H906" s="368"/>
      <c r="I906" s="655"/>
      <c r="J906" s="365"/>
      <c r="K906" s="366"/>
      <c r="L906" s="367"/>
      <c r="M906" s="365"/>
      <c r="N906" s="368"/>
      <c r="O906" s="655"/>
      <c r="P906" s="365"/>
      <c r="Q906" s="366"/>
      <c r="R906" s="367"/>
      <c r="S906" s="365"/>
      <c r="T906" s="368"/>
      <c r="U906" s="655"/>
      <c r="V906" s="365"/>
      <c r="W906" s="366"/>
      <c r="X906" s="364"/>
      <c r="Y906" s="365"/>
      <c r="Z906" s="368"/>
      <c r="AA906" s="655"/>
      <c r="AB906" s="365"/>
      <c r="AC906" s="366"/>
      <c r="AD906" s="364"/>
      <c r="AE906" s="365"/>
      <c r="AF906" s="368"/>
      <c r="AG906" s="655"/>
      <c r="AH906" s="365"/>
      <c r="AI906" s="366"/>
      <c r="AJ906" s="364"/>
      <c r="AK906" s="365"/>
      <c r="AL906" s="368"/>
      <c r="AM906" s="655"/>
      <c r="AN906" s="365"/>
      <c r="AO906" s="366"/>
      <c r="AP906" s="369"/>
      <c r="AQ906" s="506"/>
      <c r="AR906" s="372"/>
      <c r="AS906" s="653"/>
      <c r="AT906" s="353"/>
      <c r="AU906" s="382" t="s">
        <v>2869</v>
      </c>
      <c r="AV906" s="657" t="s">
        <v>2869</v>
      </c>
      <c r="AW906" s="382" t="s">
        <v>2869</v>
      </c>
      <c r="AX906" s="658" t="s">
        <v>2869</v>
      </c>
      <c r="AY906" s="393"/>
    </row>
    <row r="907">
      <c r="A907" s="554"/>
      <c r="B907" s="480" t="s">
        <v>2869</v>
      </c>
      <c r="C907" s="433"/>
      <c r="D907" s="434"/>
      <c r="E907" s="384" t="s">
        <v>2869</v>
      </c>
      <c r="F907" s="367"/>
      <c r="G907" s="365"/>
      <c r="H907" s="368"/>
      <c r="I907" s="655"/>
      <c r="J907" s="365"/>
      <c r="K907" s="366"/>
      <c r="L907" s="367"/>
      <c r="M907" s="365"/>
      <c r="N907" s="368"/>
      <c r="O907" s="655"/>
      <c r="P907" s="365"/>
      <c r="Q907" s="366"/>
      <c r="R907" s="367"/>
      <c r="S907" s="365"/>
      <c r="T907" s="368"/>
      <c r="U907" s="655"/>
      <c r="V907" s="365"/>
      <c r="W907" s="366"/>
      <c r="X907" s="364"/>
      <c r="Y907" s="365"/>
      <c r="Z907" s="368"/>
      <c r="AA907" s="655"/>
      <c r="AB907" s="365"/>
      <c r="AC907" s="366"/>
      <c r="AD907" s="364"/>
      <c r="AE907" s="365"/>
      <c r="AF907" s="368"/>
      <c r="AG907" s="655"/>
      <c r="AH907" s="365"/>
      <c r="AI907" s="366"/>
      <c r="AJ907" s="364"/>
      <c r="AK907" s="365"/>
      <c r="AL907" s="368"/>
      <c r="AM907" s="655"/>
      <c r="AN907" s="365"/>
      <c r="AO907" s="366"/>
      <c r="AP907" s="369"/>
      <c r="AQ907" s="506"/>
      <c r="AR907" s="372"/>
      <c r="AS907" s="653"/>
      <c r="AT907" s="353"/>
      <c r="AU907" s="382" t="s">
        <v>2869</v>
      </c>
      <c r="AV907" s="657" t="s">
        <v>2869</v>
      </c>
      <c r="AW907" s="382" t="s">
        <v>2869</v>
      </c>
      <c r="AX907" s="658" t="s">
        <v>2869</v>
      </c>
      <c r="AY907" s="393"/>
    </row>
    <row r="908">
      <c r="A908" s="554"/>
      <c r="B908" s="480" t="s">
        <v>2869</v>
      </c>
      <c r="C908" s="433"/>
      <c r="D908" s="434"/>
      <c r="E908" s="384" t="s">
        <v>2869</v>
      </c>
      <c r="F908" s="367"/>
      <c r="G908" s="365"/>
      <c r="H908" s="368"/>
      <c r="I908" s="655"/>
      <c r="J908" s="365"/>
      <c r="K908" s="366"/>
      <c r="L908" s="367"/>
      <c r="M908" s="365"/>
      <c r="N908" s="368"/>
      <c r="O908" s="655"/>
      <c r="P908" s="365"/>
      <c r="Q908" s="366"/>
      <c r="R908" s="367"/>
      <c r="S908" s="365"/>
      <c r="T908" s="368"/>
      <c r="U908" s="655"/>
      <c r="V908" s="365"/>
      <c r="W908" s="366"/>
      <c r="X908" s="364"/>
      <c r="Y908" s="365"/>
      <c r="Z908" s="368"/>
      <c r="AA908" s="655"/>
      <c r="AB908" s="365"/>
      <c r="AC908" s="366"/>
      <c r="AD908" s="364"/>
      <c r="AE908" s="365"/>
      <c r="AF908" s="368"/>
      <c r="AG908" s="655"/>
      <c r="AH908" s="365"/>
      <c r="AI908" s="366"/>
      <c r="AJ908" s="364"/>
      <c r="AK908" s="365"/>
      <c r="AL908" s="368"/>
      <c r="AM908" s="655"/>
      <c r="AN908" s="365"/>
      <c r="AO908" s="366"/>
      <c r="AP908" s="369"/>
      <c r="AQ908" s="506"/>
      <c r="AR908" s="380"/>
      <c r="AS908" s="653"/>
      <c r="AT908" s="353"/>
      <c r="AU908" s="382" t="s">
        <v>2869</v>
      </c>
      <c r="AV908" s="657" t="s">
        <v>2869</v>
      </c>
      <c r="AW908" s="382" t="s">
        <v>2869</v>
      </c>
      <c r="AX908" s="658" t="s">
        <v>2869</v>
      </c>
      <c r="AY908" s="393"/>
    </row>
    <row r="909">
      <c r="A909" s="554"/>
      <c r="B909" s="480" t="s">
        <v>2869</v>
      </c>
      <c r="C909" s="433"/>
      <c r="D909" s="434"/>
      <c r="E909" s="384" t="s">
        <v>2869</v>
      </c>
      <c r="F909" s="367"/>
      <c r="G909" s="365"/>
      <c r="H909" s="368"/>
      <c r="I909" s="655"/>
      <c r="J909" s="365"/>
      <c r="K909" s="366"/>
      <c r="L909" s="367"/>
      <c r="M909" s="365"/>
      <c r="N909" s="368"/>
      <c r="O909" s="655"/>
      <c r="P909" s="365"/>
      <c r="Q909" s="366"/>
      <c r="R909" s="367"/>
      <c r="S909" s="365"/>
      <c r="T909" s="368"/>
      <c r="U909" s="655"/>
      <c r="V909" s="365"/>
      <c r="W909" s="366"/>
      <c r="X909" s="364"/>
      <c r="Y909" s="365"/>
      <c r="Z909" s="368"/>
      <c r="AA909" s="655"/>
      <c r="AB909" s="365"/>
      <c r="AC909" s="366"/>
      <c r="AD909" s="364"/>
      <c r="AE909" s="365"/>
      <c r="AF909" s="368"/>
      <c r="AG909" s="655"/>
      <c r="AH909" s="365"/>
      <c r="AI909" s="366"/>
      <c r="AJ909" s="364"/>
      <c r="AK909" s="365"/>
      <c r="AL909" s="368"/>
      <c r="AM909" s="655"/>
      <c r="AN909" s="365"/>
      <c r="AO909" s="366"/>
      <c r="AP909" s="369"/>
      <c r="AQ909" s="506"/>
      <c r="AR909" s="372"/>
      <c r="AS909" s="653"/>
      <c r="AT909" s="353"/>
      <c r="AU909" s="382" t="s">
        <v>2869</v>
      </c>
      <c r="AV909" s="657" t="s">
        <v>2869</v>
      </c>
      <c r="AW909" s="382" t="s">
        <v>2869</v>
      </c>
      <c r="AX909" s="658" t="s">
        <v>2869</v>
      </c>
      <c r="AY909" s="393"/>
    </row>
    <row r="910">
      <c r="A910" s="554"/>
      <c r="B910" s="480" t="s">
        <v>2869</v>
      </c>
      <c r="C910" s="433"/>
      <c r="D910" s="434"/>
      <c r="E910" s="384" t="s">
        <v>2869</v>
      </c>
      <c r="F910" s="367"/>
      <c r="G910" s="365"/>
      <c r="H910" s="368"/>
      <c r="I910" s="655"/>
      <c r="J910" s="365"/>
      <c r="K910" s="366"/>
      <c r="L910" s="367"/>
      <c r="M910" s="365"/>
      <c r="N910" s="368"/>
      <c r="O910" s="655"/>
      <c r="P910" s="365"/>
      <c r="Q910" s="366"/>
      <c r="R910" s="367"/>
      <c r="S910" s="365"/>
      <c r="T910" s="368"/>
      <c r="U910" s="655"/>
      <c r="V910" s="365"/>
      <c r="W910" s="366"/>
      <c r="X910" s="364"/>
      <c r="Y910" s="365"/>
      <c r="Z910" s="368"/>
      <c r="AA910" s="655"/>
      <c r="AB910" s="365"/>
      <c r="AC910" s="366"/>
      <c r="AD910" s="364"/>
      <c r="AE910" s="365"/>
      <c r="AF910" s="368"/>
      <c r="AG910" s="655"/>
      <c r="AH910" s="365"/>
      <c r="AI910" s="366"/>
      <c r="AJ910" s="364"/>
      <c r="AK910" s="365"/>
      <c r="AL910" s="368"/>
      <c r="AM910" s="655"/>
      <c r="AN910" s="365"/>
      <c r="AO910" s="366"/>
      <c r="AP910" s="369"/>
      <c r="AQ910" s="506"/>
      <c r="AR910" s="372"/>
      <c r="AS910" s="653"/>
      <c r="AT910" s="353"/>
      <c r="AU910" s="382" t="s">
        <v>2869</v>
      </c>
      <c r="AV910" s="657" t="s">
        <v>2869</v>
      </c>
      <c r="AW910" s="382" t="s">
        <v>2869</v>
      </c>
      <c r="AX910" s="658" t="s">
        <v>2869</v>
      </c>
      <c r="AY910" s="393"/>
    </row>
    <row r="911">
      <c r="A911" s="554"/>
      <c r="B911" s="480" t="s">
        <v>2869</v>
      </c>
      <c r="C911" s="433"/>
      <c r="D911" s="434"/>
      <c r="E911" s="384" t="s">
        <v>2869</v>
      </c>
      <c r="F911" s="367"/>
      <c r="G911" s="365"/>
      <c r="H911" s="368"/>
      <c r="I911" s="655"/>
      <c r="J911" s="365"/>
      <c r="K911" s="366"/>
      <c r="L911" s="367"/>
      <c r="M911" s="365"/>
      <c r="N911" s="368"/>
      <c r="O911" s="655"/>
      <c r="P911" s="365"/>
      <c r="Q911" s="366"/>
      <c r="R911" s="367"/>
      <c r="S911" s="365"/>
      <c r="T911" s="368"/>
      <c r="U911" s="655"/>
      <c r="V911" s="365"/>
      <c r="W911" s="366"/>
      <c r="X911" s="364"/>
      <c r="Y911" s="365"/>
      <c r="Z911" s="368"/>
      <c r="AA911" s="655"/>
      <c r="AB911" s="365"/>
      <c r="AC911" s="366"/>
      <c r="AD911" s="364"/>
      <c r="AE911" s="365"/>
      <c r="AF911" s="368"/>
      <c r="AG911" s="655"/>
      <c r="AH911" s="365"/>
      <c r="AI911" s="366"/>
      <c r="AJ911" s="364"/>
      <c r="AK911" s="365"/>
      <c r="AL911" s="368"/>
      <c r="AM911" s="655"/>
      <c r="AN911" s="365"/>
      <c r="AO911" s="366"/>
      <c r="AP911" s="369"/>
      <c r="AQ911" s="506"/>
      <c r="AR911" s="372"/>
      <c r="AS911" s="653"/>
      <c r="AT911" s="353"/>
      <c r="AU911" s="382" t="s">
        <v>2869</v>
      </c>
      <c r="AV911" s="657" t="s">
        <v>2869</v>
      </c>
      <c r="AW911" s="382" t="s">
        <v>2869</v>
      </c>
      <c r="AX911" s="658" t="s">
        <v>2869</v>
      </c>
      <c r="AY911" s="393"/>
    </row>
    <row r="912">
      <c r="A912" s="554"/>
      <c r="B912" s="480" t="s">
        <v>2869</v>
      </c>
      <c r="C912" s="433"/>
      <c r="D912" s="434"/>
      <c r="E912" s="384" t="s">
        <v>2869</v>
      </c>
      <c r="F912" s="367"/>
      <c r="G912" s="365"/>
      <c r="H912" s="368"/>
      <c r="I912" s="655"/>
      <c r="J912" s="365"/>
      <c r="K912" s="366"/>
      <c r="L912" s="367"/>
      <c r="M912" s="365"/>
      <c r="N912" s="368"/>
      <c r="O912" s="655"/>
      <c r="P912" s="365"/>
      <c r="Q912" s="366"/>
      <c r="R912" s="367"/>
      <c r="S912" s="365"/>
      <c r="T912" s="368"/>
      <c r="U912" s="655"/>
      <c r="V912" s="365"/>
      <c r="W912" s="366"/>
      <c r="X912" s="364"/>
      <c r="Y912" s="365"/>
      <c r="Z912" s="368"/>
      <c r="AA912" s="655"/>
      <c r="AB912" s="365"/>
      <c r="AC912" s="366"/>
      <c r="AD912" s="364"/>
      <c r="AE912" s="365"/>
      <c r="AF912" s="368"/>
      <c r="AG912" s="655"/>
      <c r="AH912" s="365"/>
      <c r="AI912" s="366"/>
      <c r="AJ912" s="364"/>
      <c r="AK912" s="365"/>
      <c r="AL912" s="368"/>
      <c r="AM912" s="655"/>
      <c r="AN912" s="365"/>
      <c r="AO912" s="366"/>
      <c r="AP912" s="369"/>
      <c r="AQ912" s="506"/>
      <c r="AR912" s="372"/>
      <c r="AS912" s="653"/>
      <c r="AT912" s="353"/>
      <c r="AU912" s="382" t="s">
        <v>2869</v>
      </c>
      <c r="AV912" s="657" t="s">
        <v>2869</v>
      </c>
      <c r="AW912" s="382" t="s">
        <v>2869</v>
      </c>
      <c r="AX912" s="658" t="s">
        <v>2869</v>
      </c>
      <c r="AY912" s="393"/>
    </row>
    <row r="913">
      <c r="A913" s="554"/>
      <c r="B913" s="480" t="s">
        <v>2869</v>
      </c>
      <c r="C913" s="433"/>
      <c r="D913" s="434"/>
      <c r="E913" s="384" t="s">
        <v>2869</v>
      </c>
      <c r="F913" s="367"/>
      <c r="G913" s="365"/>
      <c r="H913" s="368"/>
      <c r="I913" s="655"/>
      <c r="J913" s="365"/>
      <c r="K913" s="366"/>
      <c r="L913" s="367"/>
      <c r="M913" s="365"/>
      <c r="N913" s="368"/>
      <c r="O913" s="655"/>
      <c r="P913" s="365"/>
      <c r="Q913" s="366"/>
      <c r="R913" s="367"/>
      <c r="S913" s="365"/>
      <c r="T913" s="368"/>
      <c r="U913" s="655"/>
      <c r="V913" s="365"/>
      <c r="W913" s="366"/>
      <c r="X913" s="364"/>
      <c r="Y913" s="365"/>
      <c r="Z913" s="368"/>
      <c r="AA913" s="655"/>
      <c r="AB913" s="365"/>
      <c r="AC913" s="366"/>
      <c r="AD913" s="364"/>
      <c r="AE913" s="365"/>
      <c r="AF913" s="368"/>
      <c r="AG913" s="655"/>
      <c r="AH913" s="365"/>
      <c r="AI913" s="366"/>
      <c r="AJ913" s="364"/>
      <c r="AK913" s="365"/>
      <c r="AL913" s="368"/>
      <c r="AM913" s="655"/>
      <c r="AN913" s="365"/>
      <c r="AO913" s="366"/>
      <c r="AP913" s="369"/>
      <c r="AQ913" s="506"/>
      <c r="AR913" s="380"/>
      <c r="AS913" s="653"/>
      <c r="AT913" s="353"/>
      <c r="AU913" s="382" t="s">
        <v>2869</v>
      </c>
      <c r="AV913" s="657" t="s">
        <v>2869</v>
      </c>
      <c r="AW913" s="382" t="s">
        <v>2869</v>
      </c>
      <c r="AX913" s="658" t="s">
        <v>2869</v>
      </c>
      <c r="AY913" s="393"/>
    </row>
    <row r="914">
      <c r="A914" s="554"/>
      <c r="B914" s="480" t="s">
        <v>2869</v>
      </c>
      <c r="C914" s="433"/>
      <c r="D914" s="434"/>
      <c r="E914" s="384" t="s">
        <v>2869</v>
      </c>
      <c r="F914" s="367"/>
      <c r="G914" s="365"/>
      <c r="H914" s="368"/>
      <c r="I914" s="655"/>
      <c r="J914" s="365"/>
      <c r="K914" s="366"/>
      <c r="L914" s="367"/>
      <c r="M914" s="365"/>
      <c r="N914" s="368"/>
      <c r="O914" s="655"/>
      <c r="P914" s="365"/>
      <c r="Q914" s="366"/>
      <c r="R914" s="367"/>
      <c r="S914" s="365"/>
      <c r="T914" s="368"/>
      <c r="U914" s="655"/>
      <c r="V914" s="365"/>
      <c r="W914" s="366"/>
      <c r="X914" s="364"/>
      <c r="Y914" s="365"/>
      <c r="Z914" s="368"/>
      <c r="AA914" s="655"/>
      <c r="AB914" s="365"/>
      <c r="AC914" s="366"/>
      <c r="AD914" s="364"/>
      <c r="AE914" s="365"/>
      <c r="AF914" s="368"/>
      <c r="AG914" s="655"/>
      <c r="AH914" s="365"/>
      <c r="AI914" s="366"/>
      <c r="AJ914" s="364"/>
      <c r="AK914" s="365"/>
      <c r="AL914" s="368"/>
      <c r="AM914" s="655"/>
      <c r="AN914" s="365"/>
      <c r="AO914" s="366"/>
      <c r="AP914" s="369"/>
      <c r="AQ914" s="506"/>
      <c r="AR914" s="380"/>
      <c r="AS914" s="653"/>
      <c r="AT914" s="353"/>
      <c r="AU914" s="382" t="s">
        <v>2869</v>
      </c>
      <c r="AV914" s="657" t="s">
        <v>2869</v>
      </c>
      <c r="AW914" s="382" t="s">
        <v>2869</v>
      </c>
      <c r="AX914" s="658" t="s">
        <v>2869</v>
      </c>
      <c r="AY914" s="393"/>
    </row>
    <row r="915">
      <c r="A915" s="554"/>
      <c r="B915" s="480" t="s">
        <v>2869</v>
      </c>
      <c r="C915" s="433"/>
      <c r="D915" s="434"/>
      <c r="E915" s="384" t="s">
        <v>2869</v>
      </c>
      <c r="F915" s="367"/>
      <c r="G915" s="365"/>
      <c r="H915" s="368"/>
      <c r="I915" s="655"/>
      <c r="J915" s="365"/>
      <c r="K915" s="366"/>
      <c r="L915" s="367"/>
      <c r="M915" s="365"/>
      <c r="N915" s="368"/>
      <c r="O915" s="655"/>
      <c r="P915" s="365"/>
      <c r="Q915" s="366"/>
      <c r="R915" s="367"/>
      <c r="S915" s="365"/>
      <c r="T915" s="368"/>
      <c r="U915" s="655"/>
      <c r="V915" s="365"/>
      <c r="W915" s="366"/>
      <c r="X915" s="364"/>
      <c r="Y915" s="365"/>
      <c r="Z915" s="368"/>
      <c r="AA915" s="655"/>
      <c r="AB915" s="365"/>
      <c r="AC915" s="366"/>
      <c r="AD915" s="364"/>
      <c r="AE915" s="365"/>
      <c r="AF915" s="368"/>
      <c r="AG915" s="655"/>
      <c r="AH915" s="365"/>
      <c r="AI915" s="366"/>
      <c r="AJ915" s="364"/>
      <c r="AK915" s="365"/>
      <c r="AL915" s="368"/>
      <c r="AM915" s="655"/>
      <c r="AN915" s="365"/>
      <c r="AO915" s="366"/>
      <c r="AP915" s="369"/>
      <c r="AQ915" s="506"/>
      <c r="AR915" s="380"/>
      <c r="AS915" s="653"/>
      <c r="AT915" s="353"/>
      <c r="AU915" s="382" t="s">
        <v>2869</v>
      </c>
      <c r="AV915" s="657" t="s">
        <v>2869</v>
      </c>
      <c r="AW915" s="382" t="s">
        <v>2869</v>
      </c>
      <c r="AX915" s="658" t="s">
        <v>2869</v>
      </c>
      <c r="AY915" s="393"/>
    </row>
    <row r="916">
      <c r="A916" s="554"/>
      <c r="B916" s="480" t="s">
        <v>2869</v>
      </c>
      <c r="C916" s="433"/>
      <c r="D916" s="434"/>
      <c r="E916" s="384" t="s">
        <v>2869</v>
      </c>
      <c r="F916" s="367"/>
      <c r="G916" s="365"/>
      <c r="H916" s="368"/>
      <c r="I916" s="655"/>
      <c r="J916" s="365"/>
      <c r="K916" s="366"/>
      <c r="L916" s="367"/>
      <c r="M916" s="365"/>
      <c r="N916" s="368"/>
      <c r="O916" s="655"/>
      <c r="P916" s="365"/>
      <c r="Q916" s="366"/>
      <c r="R916" s="367"/>
      <c r="S916" s="365"/>
      <c r="T916" s="368"/>
      <c r="U916" s="655"/>
      <c r="V916" s="365"/>
      <c r="W916" s="366"/>
      <c r="X916" s="364"/>
      <c r="Y916" s="365"/>
      <c r="Z916" s="368"/>
      <c r="AA916" s="655"/>
      <c r="AB916" s="365"/>
      <c r="AC916" s="366"/>
      <c r="AD916" s="364"/>
      <c r="AE916" s="365"/>
      <c r="AF916" s="368"/>
      <c r="AG916" s="655"/>
      <c r="AH916" s="365"/>
      <c r="AI916" s="366"/>
      <c r="AJ916" s="364"/>
      <c r="AK916" s="365"/>
      <c r="AL916" s="368"/>
      <c r="AM916" s="655"/>
      <c r="AN916" s="365"/>
      <c r="AO916" s="366"/>
      <c r="AP916" s="369"/>
      <c r="AQ916" s="506"/>
      <c r="AR916" s="372"/>
      <c r="AS916" s="653"/>
      <c r="AT916" s="353"/>
      <c r="AU916" s="382" t="s">
        <v>2869</v>
      </c>
      <c r="AV916" s="657" t="s">
        <v>2869</v>
      </c>
      <c r="AW916" s="382" t="s">
        <v>2869</v>
      </c>
      <c r="AX916" s="658" t="s">
        <v>2869</v>
      </c>
      <c r="AY916" s="359"/>
    </row>
    <row r="917">
      <c r="A917" s="554"/>
      <c r="B917" s="480" t="s">
        <v>2869</v>
      </c>
      <c r="C917" s="433"/>
      <c r="D917" s="434"/>
      <c r="E917" s="384" t="s">
        <v>2869</v>
      </c>
      <c r="F917" s="367"/>
      <c r="G917" s="365"/>
      <c r="H917" s="368"/>
      <c r="I917" s="655"/>
      <c r="J917" s="365"/>
      <c r="K917" s="366"/>
      <c r="L917" s="367"/>
      <c r="M917" s="365"/>
      <c r="N917" s="368"/>
      <c r="O917" s="655"/>
      <c r="P917" s="365"/>
      <c r="Q917" s="366"/>
      <c r="R917" s="367"/>
      <c r="S917" s="365"/>
      <c r="T917" s="368"/>
      <c r="U917" s="655"/>
      <c r="V917" s="365"/>
      <c r="W917" s="366"/>
      <c r="X917" s="364"/>
      <c r="Y917" s="365"/>
      <c r="Z917" s="368"/>
      <c r="AA917" s="655"/>
      <c r="AB917" s="365"/>
      <c r="AC917" s="366"/>
      <c r="AD917" s="364"/>
      <c r="AE917" s="365"/>
      <c r="AF917" s="368"/>
      <c r="AG917" s="655"/>
      <c r="AH917" s="365"/>
      <c r="AI917" s="366"/>
      <c r="AJ917" s="364"/>
      <c r="AK917" s="365"/>
      <c r="AL917" s="368"/>
      <c r="AM917" s="655"/>
      <c r="AN917" s="365"/>
      <c r="AO917" s="366"/>
      <c r="AP917" s="369"/>
      <c r="AQ917" s="506"/>
      <c r="AR917" s="372"/>
      <c r="AS917" s="653"/>
      <c r="AT917" s="353"/>
      <c r="AU917" s="382" t="s">
        <v>2869</v>
      </c>
      <c r="AV917" s="657" t="s">
        <v>2869</v>
      </c>
      <c r="AW917" s="382" t="s">
        <v>2869</v>
      </c>
      <c r="AX917" s="658" t="s">
        <v>2869</v>
      </c>
      <c r="AY917" s="359"/>
    </row>
    <row r="918">
      <c r="A918" s="554"/>
      <c r="B918" s="480" t="s">
        <v>2869</v>
      </c>
      <c r="C918" s="433"/>
      <c r="D918" s="434"/>
      <c r="E918" s="384" t="s">
        <v>2869</v>
      </c>
      <c r="F918" s="367"/>
      <c r="G918" s="365"/>
      <c r="H918" s="368"/>
      <c r="I918" s="655"/>
      <c r="J918" s="365"/>
      <c r="K918" s="366"/>
      <c r="L918" s="367"/>
      <c r="M918" s="365"/>
      <c r="N918" s="368"/>
      <c r="O918" s="655"/>
      <c r="P918" s="365"/>
      <c r="Q918" s="366"/>
      <c r="R918" s="367"/>
      <c r="S918" s="365"/>
      <c r="T918" s="368"/>
      <c r="U918" s="655"/>
      <c r="V918" s="365"/>
      <c r="W918" s="366"/>
      <c r="X918" s="364"/>
      <c r="Y918" s="365"/>
      <c r="Z918" s="368"/>
      <c r="AA918" s="655"/>
      <c r="AB918" s="365"/>
      <c r="AC918" s="366"/>
      <c r="AD918" s="364"/>
      <c r="AE918" s="365"/>
      <c r="AF918" s="368"/>
      <c r="AG918" s="655"/>
      <c r="AH918" s="365"/>
      <c r="AI918" s="366"/>
      <c r="AJ918" s="364"/>
      <c r="AK918" s="365"/>
      <c r="AL918" s="368"/>
      <c r="AM918" s="655"/>
      <c r="AN918" s="365"/>
      <c r="AO918" s="366"/>
      <c r="AP918" s="369"/>
      <c r="AQ918" s="506"/>
      <c r="AR918" s="372"/>
      <c r="AS918" s="653"/>
      <c r="AT918" s="353"/>
      <c r="AU918" s="382" t="s">
        <v>2869</v>
      </c>
      <c r="AV918" s="657" t="s">
        <v>2869</v>
      </c>
      <c r="AW918" s="382" t="s">
        <v>2869</v>
      </c>
      <c r="AX918" s="658" t="s">
        <v>2869</v>
      </c>
      <c r="AY918" s="359"/>
    </row>
    <row r="919">
      <c r="A919" s="554"/>
      <c r="B919" s="480" t="s">
        <v>2869</v>
      </c>
      <c r="C919" s="433"/>
      <c r="D919" s="434"/>
      <c r="E919" s="384" t="s">
        <v>2869</v>
      </c>
      <c r="F919" s="367"/>
      <c r="G919" s="365"/>
      <c r="H919" s="368"/>
      <c r="I919" s="655"/>
      <c r="J919" s="365"/>
      <c r="K919" s="366"/>
      <c r="L919" s="367"/>
      <c r="M919" s="365"/>
      <c r="N919" s="368"/>
      <c r="O919" s="655"/>
      <c r="P919" s="365"/>
      <c r="Q919" s="366"/>
      <c r="R919" s="367"/>
      <c r="S919" s="365"/>
      <c r="T919" s="368"/>
      <c r="U919" s="655"/>
      <c r="V919" s="365"/>
      <c r="W919" s="366"/>
      <c r="X919" s="364"/>
      <c r="Y919" s="365"/>
      <c r="Z919" s="368"/>
      <c r="AA919" s="655"/>
      <c r="AB919" s="365"/>
      <c r="AC919" s="366"/>
      <c r="AD919" s="364"/>
      <c r="AE919" s="365"/>
      <c r="AF919" s="368"/>
      <c r="AG919" s="655"/>
      <c r="AH919" s="365"/>
      <c r="AI919" s="366"/>
      <c r="AJ919" s="364"/>
      <c r="AK919" s="365"/>
      <c r="AL919" s="368"/>
      <c r="AM919" s="655"/>
      <c r="AN919" s="365"/>
      <c r="AO919" s="366"/>
      <c r="AP919" s="369"/>
      <c r="AQ919" s="506"/>
      <c r="AR919" s="372"/>
      <c r="AS919" s="653"/>
      <c r="AT919" s="353"/>
      <c r="AU919" s="382" t="s">
        <v>2869</v>
      </c>
      <c r="AV919" s="657" t="s">
        <v>2869</v>
      </c>
      <c r="AW919" s="382" t="s">
        <v>2869</v>
      </c>
      <c r="AX919" s="658" t="s">
        <v>2869</v>
      </c>
      <c r="AY919" s="359"/>
    </row>
    <row r="920">
      <c r="A920" s="554"/>
      <c r="B920" s="480" t="s">
        <v>2869</v>
      </c>
      <c r="C920" s="433"/>
      <c r="D920" s="434"/>
      <c r="E920" s="384" t="s">
        <v>2869</v>
      </c>
      <c r="F920" s="367"/>
      <c r="G920" s="365"/>
      <c r="H920" s="368"/>
      <c r="I920" s="655"/>
      <c r="J920" s="365"/>
      <c r="K920" s="366"/>
      <c r="L920" s="367"/>
      <c r="M920" s="365"/>
      <c r="N920" s="368"/>
      <c r="O920" s="655"/>
      <c r="P920" s="365"/>
      <c r="Q920" s="366"/>
      <c r="R920" s="367"/>
      <c r="S920" s="365"/>
      <c r="T920" s="368"/>
      <c r="U920" s="655"/>
      <c r="V920" s="365"/>
      <c r="W920" s="366"/>
      <c r="X920" s="364"/>
      <c r="Y920" s="365"/>
      <c r="Z920" s="368"/>
      <c r="AA920" s="655"/>
      <c r="AB920" s="365"/>
      <c r="AC920" s="366"/>
      <c r="AD920" s="364"/>
      <c r="AE920" s="365"/>
      <c r="AF920" s="368"/>
      <c r="AG920" s="655"/>
      <c r="AH920" s="365"/>
      <c r="AI920" s="366"/>
      <c r="AJ920" s="364"/>
      <c r="AK920" s="365"/>
      <c r="AL920" s="368"/>
      <c r="AM920" s="655"/>
      <c r="AN920" s="365"/>
      <c r="AO920" s="366"/>
      <c r="AP920" s="369"/>
      <c r="AQ920" s="506"/>
      <c r="AR920" s="380"/>
      <c r="AS920" s="653"/>
      <c r="AT920" s="353"/>
      <c r="AU920" s="382" t="s">
        <v>2869</v>
      </c>
      <c r="AV920" s="657" t="s">
        <v>2869</v>
      </c>
      <c r="AW920" s="382" t="s">
        <v>2869</v>
      </c>
      <c r="AX920" s="658" t="s">
        <v>2869</v>
      </c>
      <c r="AY920" s="393"/>
    </row>
    <row r="921">
      <c r="A921" s="554"/>
      <c r="B921" s="480" t="s">
        <v>2869</v>
      </c>
      <c r="C921" s="433"/>
      <c r="D921" s="434"/>
      <c r="E921" s="384" t="s">
        <v>2869</v>
      </c>
      <c r="F921" s="367"/>
      <c r="G921" s="365"/>
      <c r="H921" s="368"/>
      <c r="I921" s="655"/>
      <c r="J921" s="365"/>
      <c r="K921" s="366"/>
      <c r="L921" s="367"/>
      <c r="M921" s="365"/>
      <c r="N921" s="368"/>
      <c r="O921" s="655"/>
      <c r="P921" s="365"/>
      <c r="Q921" s="366"/>
      <c r="R921" s="367"/>
      <c r="S921" s="365"/>
      <c r="T921" s="368"/>
      <c r="U921" s="655"/>
      <c r="V921" s="365"/>
      <c r="W921" s="366"/>
      <c r="X921" s="364"/>
      <c r="Y921" s="365"/>
      <c r="Z921" s="368"/>
      <c r="AA921" s="655"/>
      <c r="AB921" s="365"/>
      <c r="AC921" s="366"/>
      <c r="AD921" s="364"/>
      <c r="AE921" s="365"/>
      <c r="AF921" s="368"/>
      <c r="AG921" s="655"/>
      <c r="AH921" s="365"/>
      <c r="AI921" s="366"/>
      <c r="AJ921" s="364"/>
      <c r="AK921" s="365"/>
      <c r="AL921" s="368"/>
      <c r="AM921" s="655"/>
      <c r="AN921" s="365"/>
      <c r="AO921" s="366"/>
      <c r="AP921" s="369"/>
      <c r="AQ921" s="506"/>
      <c r="AR921" s="380"/>
      <c r="AS921" s="653"/>
      <c r="AT921" s="353"/>
      <c r="AU921" s="382" t="s">
        <v>2869</v>
      </c>
      <c r="AV921" s="657" t="s">
        <v>2869</v>
      </c>
      <c r="AW921" s="382" t="s">
        <v>2869</v>
      </c>
      <c r="AX921" s="658" t="s">
        <v>2869</v>
      </c>
      <c r="AY921" s="393"/>
    </row>
    <row r="922">
      <c r="A922" s="554"/>
      <c r="B922" s="480" t="s">
        <v>2869</v>
      </c>
      <c r="C922" s="433"/>
      <c r="D922" s="434"/>
      <c r="E922" s="384" t="s">
        <v>2869</v>
      </c>
      <c r="F922" s="367"/>
      <c r="G922" s="365"/>
      <c r="H922" s="368"/>
      <c r="I922" s="655"/>
      <c r="J922" s="365"/>
      <c r="K922" s="366"/>
      <c r="L922" s="367"/>
      <c r="M922" s="365"/>
      <c r="N922" s="368"/>
      <c r="O922" s="655"/>
      <c r="P922" s="365"/>
      <c r="Q922" s="366"/>
      <c r="R922" s="367"/>
      <c r="S922" s="365"/>
      <c r="T922" s="368"/>
      <c r="U922" s="655"/>
      <c r="V922" s="365"/>
      <c r="W922" s="366"/>
      <c r="X922" s="364"/>
      <c r="Y922" s="365"/>
      <c r="Z922" s="368"/>
      <c r="AA922" s="655"/>
      <c r="AB922" s="365"/>
      <c r="AC922" s="366"/>
      <c r="AD922" s="364"/>
      <c r="AE922" s="365"/>
      <c r="AF922" s="368"/>
      <c r="AG922" s="655"/>
      <c r="AH922" s="365"/>
      <c r="AI922" s="366"/>
      <c r="AJ922" s="364"/>
      <c r="AK922" s="365"/>
      <c r="AL922" s="368"/>
      <c r="AM922" s="655"/>
      <c r="AN922" s="365"/>
      <c r="AO922" s="366"/>
      <c r="AP922" s="369"/>
      <c r="AQ922" s="506"/>
      <c r="AR922" s="372"/>
      <c r="AS922" s="653"/>
      <c r="AT922" s="353"/>
      <c r="AU922" s="382" t="s">
        <v>2869</v>
      </c>
      <c r="AV922" s="657" t="s">
        <v>2869</v>
      </c>
      <c r="AW922" s="382" t="s">
        <v>2869</v>
      </c>
      <c r="AX922" s="658" t="s">
        <v>2869</v>
      </c>
      <c r="AY922" s="359"/>
    </row>
    <row r="923">
      <c r="A923" s="554"/>
      <c r="B923" s="480" t="s">
        <v>2869</v>
      </c>
      <c r="C923" s="433"/>
      <c r="D923" s="434"/>
      <c r="E923" s="384" t="s">
        <v>2869</v>
      </c>
      <c r="F923" s="367"/>
      <c r="G923" s="365"/>
      <c r="H923" s="368"/>
      <c r="I923" s="655"/>
      <c r="J923" s="365"/>
      <c r="K923" s="366"/>
      <c r="L923" s="367"/>
      <c r="M923" s="365"/>
      <c r="N923" s="368"/>
      <c r="O923" s="655"/>
      <c r="P923" s="365"/>
      <c r="Q923" s="366"/>
      <c r="R923" s="367"/>
      <c r="S923" s="365"/>
      <c r="T923" s="368"/>
      <c r="U923" s="655"/>
      <c r="V923" s="365"/>
      <c r="W923" s="366"/>
      <c r="X923" s="364"/>
      <c r="Y923" s="365"/>
      <c r="Z923" s="368"/>
      <c r="AA923" s="655"/>
      <c r="AB923" s="365"/>
      <c r="AC923" s="366"/>
      <c r="AD923" s="364"/>
      <c r="AE923" s="365"/>
      <c r="AF923" s="368"/>
      <c r="AG923" s="655"/>
      <c r="AH923" s="365"/>
      <c r="AI923" s="366"/>
      <c r="AJ923" s="364"/>
      <c r="AK923" s="365"/>
      <c r="AL923" s="368"/>
      <c r="AM923" s="655"/>
      <c r="AN923" s="365"/>
      <c r="AO923" s="366"/>
      <c r="AP923" s="369"/>
      <c r="AQ923" s="506"/>
      <c r="AR923" s="372"/>
      <c r="AS923" s="653"/>
      <c r="AT923" s="353"/>
      <c r="AU923" s="382" t="s">
        <v>2869</v>
      </c>
      <c r="AV923" s="657" t="s">
        <v>2869</v>
      </c>
      <c r="AW923" s="382" t="s">
        <v>2869</v>
      </c>
      <c r="AX923" s="658" t="s">
        <v>2869</v>
      </c>
      <c r="AY923" s="359"/>
    </row>
    <row r="924">
      <c r="A924" s="554"/>
      <c r="B924" s="480" t="s">
        <v>2869</v>
      </c>
      <c r="C924" s="433"/>
      <c r="D924" s="434"/>
      <c r="E924" s="384" t="s">
        <v>2869</v>
      </c>
      <c r="F924" s="367"/>
      <c r="G924" s="365"/>
      <c r="H924" s="368"/>
      <c r="I924" s="655"/>
      <c r="J924" s="365"/>
      <c r="K924" s="366"/>
      <c r="L924" s="367"/>
      <c r="M924" s="365"/>
      <c r="N924" s="368"/>
      <c r="O924" s="655"/>
      <c r="P924" s="365"/>
      <c r="Q924" s="366"/>
      <c r="R924" s="367"/>
      <c r="S924" s="365"/>
      <c r="T924" s="368"/>
      <c r="U924" s="655"/>
      <c r="V924" s="365"/>
      <c r="W924" s="366"/>
      <c r="X924" s="364"/>
      <c r="Y924" s="365"/>
      <c r="Z924" s="368"/>
      <c r="AA924" s="655"/>
      <c r="AB924" s="365"/>
      <c r="AC924" s="366"/>
      <c r="AD924" s="364"/>
      <c r="AE924" s="365"/>
      <c r="AF924" s="368"/>
      <c r="AG924" s="655"/>
      <c r="AH924" s="365"/>
      <c r="AI924" s="366"/>
      <c r="AJ924" s="364"/>
      <c r="AK924" s="365"/>
      <c r="AL924" s="368"/>
      <c r="AM924" s="655"/>
      <c r="AN924" s="365"/>
      <c r="AO924" s="366"/>
      <c r="AP924" s="369"/>
      <c r="AQ924" s="506"/>
      <c r="AR924" s="372"/>
      <c r="AS924" s="653"/>
      <c r="AT924" s="353"/>
      <c r="AU924" s="382" t="s">
        <v>2869</v>
      </c>
      <c r="AV924" s="657" t="s">
        <v>2869</v>
      </c>
      <c r="AW924" s="382" t="s">
        <v>2869</v>
      </c>
      <c r="AX924" s="658" t="s">
        <v>2869</v>
      </c>
      <c r="AY924" s="359"/>
    </row>
    <row r="925">
      <c r="A925" s="554"/>
      <c r="B925" s="480" t="s">
        <v>2869</v>
      </c>
      <c r="C925" s="433"/>
      <c r="D925" s="434"/>
      <c r="E925" s="384" t="s">
        <v>2869</v>
      </c>
      <c r="F925" s="367"/>
      <c r="G925" s="365"/>
      <c r="H925" s="368"/>
      <c r="I925" s="655"/>
      <c r="J925" s="365"/>
      <c r="K925" s="366"/>
      <c r="L925" s="367"/>
      <c r="M925" s="365"/>
      <c r="N925" s="368"/>
      <c r="O925" s="655"/>
      <c r="P925" s="365"/>
      <c r="Q925" s="366"/>
      <c r="R925" s="367"/>
      <c r="S925" s="365"/>
      <c r="T925" s="368"/>
      <c r="U925" s="655"/>
      <c r="V925" s="365"/>
      <c r="W925" s="366"/>
      <c r="X925" s="364"/>
      <c r="Y925" s="365"/>
      <c r="Z925" s="368"/>
      <c r="AA925" s="655"/>
      <c r="AB925" s="365"/>
      <c r="AC925" s="366"/>
      <c r="AD925" s="364"/>
      <c r="AE925" s="365"/>
      <c r="AF925" s="368"/>
      <c r="AG925" s="655"/>
      <c r="AH925" s="365"/>
      <c r="AI925" s="366"/>
      <c r="AJ925" s="364"/>
      <c r="AK925" s="365"/>
      <c r="AL925" s="368"/>
      <c r="AM925" s="655"/>
      <c r="AN925" s="365"/>
      <c r="AO925" s="366"/>
      <c r="AP925" s="369"/>
      <c r="AQ925" s="506"/>
      <c r="AR925" s="372"/>
      <c r="AS925" s="653"/>
      <c r="AT925" s="353"/>
      <c r="AU925" s="382" t="s">
        <v>2869</v>
      </c>
      <c r="AV925" s="657" t="s">
        <v>2869</v>
      </c>
      <c r="AW925" s="382" t="s">
        <v>2869</v>
      </c>
      <c r="AX925" s="658" t="s">
        <v>2869</v>
      </c>
      <c r="AY925" s="393"/>
    </row>
    <row r="926">
      <c r="A926" s="554"/>
      <c r="B926" s="480" t="s">
        <v>2869</v>
      </c>
      <c r="C926" s="433"/>
      <c r="D926" s="434"/>
      <c r="E926" s="384" t="s">
        <v>2869</v>
      </c>
      <c r="F926" s="367"/>
      <c r="G926" s="365"/>
      <c r="H926" s="368"/>
      <c r="I926" s="655"/>
      <c r="J926" s="365"/>
      <c r="K926" s="366"/>
      <c r="L926" s="367"/>
      <c r="M926" s="365"/>
      <c r="N926" s="368"/>
      <c r="O926" s="655"/>
      <c r="P926" s="365"/>
      <c r="Q926" s="366"/>
      <c r="R926" s="367"/>
      <c r="S926" s="365"/>
      <c r="T926" s="368"/>
      <c r="U926" s="655"/>
      <c r="V926" s="365"/>
      <c r="W926" s="366"/>
      <c r="X926" s="364"/>
      <c r="Y926" s="365"/>
      <c r="Z926" s="368"/>
      <c r="AA926" s="655"/>
      <c r="AB926" s="365"/>
      <c r="AC926" s="366"/>
      <c r="AD926" s="364"/>
      <c r="AE926" s="365"/>
      <c r="AF926" s="368"/>
      <c r="AG926" s="655"/>
      <c r="AH926" s="365"/>
      <c r="AI926" s="366"/>
      <c r="AJ926" s="364"/>
      <c r="AK926" s="365"/>
      <c r="AL926" s="368"/>
      <c r="AM926" s="655"/>
      <c r="AN926" s="365"/>
      <c r="AO926" s="366"/>
      <c r="AP926" s="369"/>
      <c r="AQ926" s="506"/>
      <c r="AR926" s="372"/>
      <c r="AS926" s="653"/>
      <c r="AT926" s="353"/>
      <c r="AU926" s="382" t="s">
        <v>2869</v>
      </c>
      <c r="AV926" s="657" t="s">
        <v>2869</v>
      </c>
      <c r="AW926" s="382" t="s">
        <v>2869</v>
      </c>
      <c r="AX926" s="658" t="s">
        <v>2869</v>
      </c>
      <c r="AY926" s="393"/>
    </row>
    <row r="927">
      <c r="A927" s="554"/>
      <c r="B927" s="480" t="s">
        <v>2869</v>
      </c>
      <c r="C927" s="433"/>
      <c r="D927" s="434"/>
      <c r="E927" s="384" t="s">
        <v>2869</v>
      </c>
      <c r="F927" s="367"/>
      <c r="G927" s="365"/>
      <c r="H927" s="368"/>
      <c r="I927" s="655"/>
      <c r="J927" s="365"/>
      <c r="K927" s="366"/>
      <c r="L927" s="367"/>
      <c r="M927" s="365"/>
      <c r="N927" s="368"/>
      <c r="O927" s="655"/>
      <c r="P927" s="365"/>
      <c r="Q927" s="366"/>
      <c r="R927" s="367"/>
      <c r="S927" s="365"/>
      <c r="T927" s="368"/>
      <c r="U927" s="655"/>
      <c r="V927" s="365"/>
      <c r="W927" s="366"/>
      <c r="X927" s="364"/>
      <c r="Y927" s="365"/>
      <c r="Z927" s="368"/>
      <c r="AA927" s="655"/>
      <c r="AB927" s="365"/>
      <c r="AC927" s="366"/>
      <c r="AD927" s="364"/>
      <c r="AE927" s="365"/>
      <c r="AF927" s="368"/>
      <c r="AG927" s="655"/>
      <c r="AH927" s="365"/>
      <c r="AI927" s="366"/>
      <c r="AJ927" s="364"/>
      <c r="AK927" s="365"/>
      <c r="AL927" s="368"/>
      <c r="AM927" s="655"/>
      <c r="AN927" s="365"/>
      <c r="AO927" s="366"/>
      <c r="AP927" s="369"/>
      <c r="AQ927" s="506"/>
      <c r="AR927" s="380"/>
      <c r="AS927" s="653"/>
      <c r="AT927" s="353"/>
      <c r="AU927" s="382" t="s">
        <v>2869</v>
      </c>
      <c r="AV927" s="657" t="s">
        <v>2869</v>
      </c>
      <c r="AW927" s="382" t="s">
        <v>2869</v>
      </c>
      <c r="AX927" s="658" t="s">
        <v>2869</v>
      </c>
      <c r="AY927" s="393"/>
    </row>
    <row r="928">
      <c r="A928" s="554"/>
      <c r="B928" s="480" t="s">
        <v>2869</v>
      </c>
      <c r="C928" s="433"/>
      <c r="D928" s="434"/>
      <c r="E928" s="384" t="s">
        <v>2869</v>
      </c>
      <c r="F928" s="367"/>
      <c r="G928" s="365"/>
      <c r="H928" s="368"/>
      <c r="I928" s="655"/>
      <c r="J928" s="365"/>
      <c r="K928" s="366"/>
      <c r="L928" s="367"/>
      <c r="M928" s="365"/>
      <c r="N928" s="368"/>
      <c r="O928" s="655"/>
      <c r="P928" s="365"/>
      <c r="Q928" s="366"/>
      <c r="R928" s="367"/>
      <c r="S928" s="365"/>
      <c r="T928" s="368"/>
      <c r="U928" s="655"/>
      <c r="V928" s="365"/>
      <c r="W928" s="366"/>
      <c r="X928" s="364"/>
      <c r="Y928" s="365"/>
      <c r="Z928" s="368"/>
      <c r="AA928" s="655"/>
      <c r="AB928" s="365"/>
      <c r="AC928" s="366"/>
      <c r="AD928" s="364"/>
      <c r="AE928" s="365"/>
      <c r="AF928" s="368"/>
      <c r="AG928" s="655"/>
      <c r="AH928" s="365"/>
      <c r="AI928" s="366"/>
      <c r="AJ928" s="364"/>
      <c r="AK928" s="365"/>
      <c r="AL928" s="368"/>
      <c r="AM928" s="655"/>
      <c r="AN928" s="365"/>
      <c r="AO928" s="366"/>
      <c r="AP928" s="369"/>
      <c r="AQ928" s="506"/>
      <c r="AR928" s="372"/>
      <c r="AS928" s="653"/>
      <c r="AT928" s="353"/>
      <c r="AU928" s="382" t="s">
        <v>2869</v>
      </c>
      <c r="AV928" s="657" t="s">
        <v>2869</v>
      </c>
      <c r="AW928" s="382" t="s">
        <v>2869</v>
      </c>
      <c r="AX928" s="658" t="s">
        <v>2869</v>
      </c>
      <c r="AY928" s="393"/>
    </row>
    <row r="929">
      <c r="A929" s="554"/>
      <c r="B929" s="480" t="s">
        <v>2869</v>
      </c>
      <c r="C929" s="433"/>
      <c r="D929" s="434"/>
      <c r="E929" s="384" t="s">
        <v>2869</v>
      </c>
      <c r="F929" s="367"/>
      <c r="G929" s="365"/>
      <c r="H929" s="368"/>
      <c r="I929" s="655"/>
      <c r="J929" s="365"/>
      <c r="K929" s="366"/>
      <c r="L929" s="367"/>
      <c r="M929" s="365"/>
      <c r="N929" s="368"/>
      <c r="O929" s="655"/>
      <c r="P929" s="365"/>
      <c r="Q929" s="366"/>
      <c r="R929" s="367"/>
      <c r="S929" s="365"/>
      <c r="T929" s="368"/>
      <c r="U929" s="655"/>
      <c r="V929" s="365"/>
      <c r="W929" s="366"/>
      <c r="X929" s="364"/>
      <c r="Y929" s="365"/>
      <c r="Z929" s="368"/>
      <c r="AA929" s="655"/>
      <c r="AB929" s="365"/>
      <c r="AC929" s="366"/>
      <c r="AD929" s="364"/>
      <c r="AE929" s="365"/>
      <c r="AF929" s="368"/>
      <c r="AG929" s="655"/>
      <c r="AH929" s="365"/>
      <c r="AI929" s="366"/>
      <c r="AJ929" s="364"/>
      <c r="AK929" s="365"/>
      <c r="AL929" s="368"/>
      <c r="AM929" s="655"/>
      <c r="AN929" s="365"/>
      <c r="AO929" s="366"/>
      <c r="AP929" s="369"/>
      <c r="AQ929" s="506"/>
      <c r="AR929" s="372"/>
      <c r="AS929" s="653"/>
      <c r="AT929" s="353"/>
      <c r="AU929" s="382" t="s">
        <v>2869</v>
      </c>
      <c r="AV929" s="657" t="s">
        <v>2869</v>
      </c>
      <c r="AW929" s="382" t="s">
        <v>2869</v>
      </c>
      <c r="AX929" s="658" t="s">
        <v>2869</v>
      </c>
      <c r="AY929" s="393"/>
    </row>
    <row r="930">
      <c r="A930" s="554"/>
      <c r="B930" s="480" t="s">
        <v>2869</v>
      </c>
      <c r="C930" s="433"/>
      <c r="D930" s="434"/>
      <c r="E930" s="384" t="s">
        <v>2869</v>
      </c>
      <c r="F930" s="367"/>
      <c r="G930" s="365"/>
      <c r="H930" s="368"/>
      <c r="I930" s="655"/>
      <c r="J930" s="365"/>
      <c r="K930" s="366"/>
      <c r="L930" s="367"/>
      <c r="M930" s="365"/>
      <c r="N930" s="368"/>
      <c r="O930" s="655"/>
      <c r="P930" s="365"/>
      <c r="Q930" s="366"/>
      <c r="R930" s="367"/>
      <c r="S930" s="365"/>
      <c r="T930" s="368"/>
      <c r="U930" s="655"/>
      <c r="V930" s="365"/>
      <c r="W930" s="366"/>
      <c r="X930" s="364"/>
      <c r="Y930" s="365"/>
      <c r="Z930" s="368"/>
      <c r="AA930" s="655"/>
      <c r="AB930" s="365"/>
      <c r="AC930" s="366"/>
      <c r="AD930" s="364"/>
      <c r="AE930" s="365"/>
      <c r="AF930" s="368"/>
      <c r="AG930" s="655"/>
      <c r="AH930" s="365"/>
      <c r="AI930" s="366"/>
      <c r="AJ930" s="364"/>
      <c r="AK930" s="365"/>
      <c r="AL930" s="368"/>
      <c r="AM930" s="655"/>
      <c r="AN930" s="365"/>
      <c r="AO930" s="366"/>
      <c r="AP930" s="369"/>
      <c r="AQ930" s="506"/>
      <c r="AR930" s="372"/>
      <c r="AS930" s="653"/>
      <c r="AT930" s="353"/>
      <c r="AU930" s="382" t="s">
        <v>2869</v>
      </c>
      <c r="AV930" s="657" t="s">
        <v>2869</v>
      </c>
      <c r="AW930" s="382" t="s">
        <v>2869</v>
      </c>
      <c r="AX930" s="658" t="s">
        <v>2869</v>
      </c>
      <c r="AY930" s="393"/>
    </row>
    <row r="931">
      <c r="A931" s="554"/>
      <c r="B931" s="480" t="s">
        <v>2869</v>
      </c>
      <c r="C931" s="433"/>
      <c r="D931" s="434"/>
      <c r="E931" s="384" t="s">
        <v>2869</v>
      </c>
      <c r="F931" s="367"/>
      <c r="G931" s="365"/>
      <c r="H931" s="368"/>
      <c r="I931" s="655"/>
      <c r="J931" s="365"/>
      <c r="K931" s="366"/>
      <c r="L931" s="367"/>
      <c r="M931" s="365"/>
      <c r="N931" s="368"/>
      <c r="O931" s="655"/>
      <c r="P931" s="365"/>
      <c r="Q931" s="366"/>
      <c r="R931" s="367"/>
      <c r="S931" s="365"/>
      <c r="T931" s="368"/>
      <c r="U931" s="655"/>
      <c r="V931" s="365"/>
      <c r="W931" s="366"/>
      <c r="X931" s="364"/>
      <c r="Y931" s="365"/>
      <c r="Z931" s="368"/>
      <c r="AA931" s="655"/>
      <c r="AB931" s="365"/>
      <c r="AC931" s="366"/>
      <c r="AD931" s="364"/>
      <c r="AE931" s="365"/>
      <c r="AF931" s="368"/>
      <c r="AG931" s="655"/>
      <c r="AH931" s="365"/>
      <c r="AI931" s="366"/>
      <c r="AJ931" s="364"/>
      <c r="AK931" s="365"/>
      <c r="AL931" s="368"/>
      <c r="AM931" s="655"/>
      <c r="AN931" s="365"/>
      <c r="AO931" s="366"/>
      <c r="AP931" s="369"/>
      <c r="AQ931" s="506"/>
      <c r="AR931" s="372"/>
      <c r="AS931" s="653"/>
      <c r="AT931" s="353"/>
      <c r="AU931" s="382" t="s">
        <v>2869</v>
      </c>
      <c r="AV931" s="657" t="s">
        <v>2869</v>
      </c>
      <c r="AW931" s="382" t="s">
        <v>2869</v>
      </c>
      <c r="AX931" s="658" t="s">
        <v>2869</v>
      </c>
      <c r="AY931" s="359"/>
    </row>
    <row r="932">
      <c r="A932" s="554"/>
      <c r="B932" s="480" t="s">
        <v>2869</v>
      </c>
      <c r="C932" s="433"/>
      <c r="D932" s="434"/>
      <c r="E932" s="384" t="s">
        <v>2869</v>
      </c>
      <c r="F932" s="367"/>
      <c r="G932" s="365"/>
      <c r="H932" s="368"/>
      <c r="I932" s="655"/>
      <c r="J932" s="365"/>
      <c r="K932" s="366"/>
      <c r="L932" s="367"/>
      <c r="M932" s="365"/>
      <c r="N932" s="368"/>
      <c r="O932" s="655"/>
      <c r="P932" s="365"/>
      <c r="Q932" s="366"/>
      <c r="R932" s="367"/>
      <c r="S932" s="365"/>
      <c r="T932" s="368"/>
      <c r="U932" s="655"/>
      <c r="V932" s="365"/>
      <c r="W932" s="366"/>
      <c r="X932" s="364"/>
      <c r="Y932" s="365"/>
      <c r="Z932" s="368"/>
      <c r="AA932" s="655"/>
      <c r="AB932" s="365"/>
      <c r="AC932" s="366"/>
      <c r="AD932" s="364"/>
      <c r="AE932" s="365"/>
      <c r="AF932" s="368"/>
      <c r="AG932" s="655"/>
      <c r="AH932" s="365"/>
      <c r="AI932" s="366"/>
      <c r="AJ932" s="364"/>
      <c r="AK932" s="365"/>
      <c r="AL932" s="368"/>
      <c r="AM932" s="655"/>
      <c r="AN932" s="365"/>
      <c r="AO932" s="366"/>
      <c r="AP932" s="369"/>
      <c r="AQ932" s="506"/>
      <c r="AR932" s="372"/>
      <c r="AS932" s="653"/>
      <c r="AT932" s="353"/>
      <c r="AU932" s="382" t="s">
        <v>2869</v>
      </c>
      <c r="AV932" s="657" t="s">
        <v>2869</v>
      </c>
      <c r="AW932" s="382" t="s">
        <v>2869</v>
      </c>
      <c r="AX932" s="658" t="s">
        <v>2869</v>
      </c>
      <c r="AY932" s="359"/>
    </row>
    <row r="933">
      <c r="A933" s="554"/>
      <c r="B933" s="480" t="s">
        <v>2869</v>
      </c>
      <c r="C933" s="433"/>
      <c r="D933" s="434"/>
      <c r="E933" s="384" t="s">
        <v>2869</v>
      </c>
      <c r="F933" s="367"/>
      <c r="G933" s="365"/>
      <c r="H933" s="368"/>
      <c r="I933" s="655"/>
      <c r="J933" s="365"/>
      <c r="K933" s="366"/>
      <c r="L933" s="367"/>
      <c r="M933" s="365"/>
      <c r="N933" s="368"/>
      <c r="O933" s="655"/>
      <c r="P933" s="365"/>
      <c r="Q933" s="366"/>
      <c r="R933" s="367"/>
      <c r="S933" s="365"/>
      <c r="T933" s="368"/>
      <c r="U933" s="655"/>
      <c r="V933" s="365"/>
      <c r="W933" s="366"/>
      <c r="X933" s="364"/>
      <c r="Y933" s="365"/>
      <c r="Z933" s="368"/>
      <c r="AA933" s="655"/>
      <c r="AB933" s="365"/>
      <c r="AC933" s="366"/>
      <c r="AD933" s="364"/>
      <c r="AE933" s="365"/>
      <c r="AF933" s="368"/>
      <c r="AG933" s="655"/>
      <c r="AH933" s="365"/>
      <c r="AI933" s="366"/>
      <c r="AJ933" s="364"/>
      <c r="AK933" s="365"/>
      <c r="AL933" s="368"/>
      <c r="AM933" s="655"/>
      <c r="AN933" s="365"/>
      <c r="AO933" s="366"/>
      <c r="AP933" s="369"/>
      <c r="AQ933" s="506"/>
      <c r="AR933" s="380"/>
      <c r="AS933" s="653"/>
      <c r="AT933" s="353"/>
      <c r="AU933" s="382" t="s">
        <v>2869</v>
      </c>
      <c r="AV933" s="657" t="s">
        <v>2869</v>
      </c>
      <c r="AW933" s="382" t="s">
        <v>2869</v>
      </c>
      <c r="AX933" s="658" t="s">
        <v>2869</v>
      </c>
      <c r="AY933" s="393"/>
    </row>
    <row r="934">
      <c r="A934" s="554"/>
      <c r="B934" s="480" t="s">
        <v>2869</v>
      </c>
      <c r="C934" s="433"/>
      <c r="D934" s="434"/>
      <c r="E934" s="384" t="s">
        <v>2869</v>
      </c>
      <c r="F934" s="367"/>
      <c r="G934" s="365"/>
      <c r="H934" s="368"/>
      <c r="I934" s="655"/>
      <c r="J934" s="365"/>
      <c r="K934" s="366"/>
      <c r="L934" s="367"/>
      <c r="M934" s="365"/>
      <c r="N934" s="368"/>
      <c r="O934" s="655"/>
      <c r="P934" s="365"/>
      <c r="Q934" s="366"/>
      <c r="R934" s="367"/>
      <c r="S934" s="365"/>
      <c r="T934" s="368"/>
      <c r="U934" s="655"/>
      <c r="V934" s="365"/>
      <c r="W934" s="366"/>
      <c r="X934" s="364"/>
      <c r="Y934" s="365"/>
      <c r="Z934" s="368"/>
      <c r="AA934" s="655"/>
      <c r="AB934" s="365"/>
      <c r="AC934" s="366"/>
      <c r="AD934" s="364"/>
      <c r="AE934" s="365"/>
      <c r="AF934" s="368"/>
      <c r="AG934" s="655"/>
      <c r="AH934" s="365"/>
      <c r="AI934" s="366"/>
      <c r="AJ934" s="364"/>
      <c r="AK934" s="365"/>
      <c r="AL934" s="368"/>
      <c r="AM934" s="655"/>
      <c r="AN934" s="365"/>
      <c r="AO934" s="366"/>
      <c r="AP934" s="369"/>
      <c r="AQ934" s="506"/>
      <c r="AR934" s="380"/>
      <c r="AS934" s="653"/>
      <c r="AT934" s="353"/>
      <c r="AU934" s="382" t="s">
        <v>2869</v>
      </c>
      <c r="AV934" s="657" t="s">
        <v>2869</v>
      </c>
      <c r="AW934" s="382" t="s">
        <v>2869</v>
      </c>
      <c r="AX934" s="658" t="s">
        <v>2869</v>
      </c>
      <c r="AY934" s="393"/>
    </row>
    <row r="935">
      <c r="A935" s="554"/>
      <c r="B935" s="480" t="s">
        <v>2869</v>
      </c>
      <c r="C935" s="433"/>
      <c r="D935" s="434"/>
      <c r="E935" s="384" t="s">
        <v>2869</v>
      </c>
      <c r="F935" s="367"/>
      <c r="G935" s="365"/>
      <c r="H935" s="368"/>
      <c r="I935" s="655"/>
      <c r="J935" s="365"/>
      <c r="K935" s="366"/>
      <c r="L935" s="367"/>
      <c r="M935" s="365"/>
      <c r="N935" s="368"/>
      <c r="O935" s="655"/>
      <c r="P935" s="365"/>
      <c r="Q935" s="366"/>
      <c r="R935" s="367"/>
      <c r="S935" s="365"/>
      <c r="T935" s="368"/>
      <c r="U935" s="655"/>
      <c r="V935" s="365"/>
      <c r="W935" s="366"/>
      <c r="X935" s="364"/>
      <c r="Y935" s="365"/>
      <c r="Z935" s="368"/>
      <c r="AA935" s="655"/>
      <c r="AB935" s="365"/>
      <c r="AC935" s="366"/>
      <c r="AD935" s="364"/>
      <c r="AE935" s="365"/>
      <c r="AF935" s="368"/>
      <c r="AG935" s="655"/>
      <c r="AH935" s="365"/>
      <c r="AI935" s="366"/>
      <c r="AJ935" s="364"/>
      <c r="AK935" s="365"/>
      <c r="AL935" s="368"/>
      <c r="AM935" s="655"/>
      <c r="AN935" s="365"/>
      <c r="AO935" s="366"/>
      <c r="AP935" s="369"/>
      <c r="AQ935" s="506"/>
      <c r="AR935" s="372"/>
      <c r="AS935" s="653"/>
      <c r="AT935" s="353"/>
      <c r="AU935" s="382" t="s">
        <v>2869</v>
      </c>
      <c r="AV935" s="657" t="s">
        <v>2869</v>
      </c>
      <c r="AW935" s="382" t="s">
        <v>2869</v>
      </c>
      <c r="AX935" s="658" t="s">
        <v>2869</v>
      </c>
      <c r="AY935" s="359"/>
    </row>
    <row r="936">
      <c r="A936" s="554"/>
      <c r="B936" s="480" t="s">
        <v>2869</v>
      </c>
      <c r="C936" s="433"/>
      <c r="D936" s="434"/>
      <c r="E936" s="384" t="s">
        <v>2869</v>
      </c>
      <c r="F936" s="367"/>
      <c r="G936" s="365"/>
      <c r="H936" s="368"/>
      <c r="I936" s="655"/>
      <c r="J936" s="365"/>
      <c r="K936" s="366"/>
      <c r="L936" s="367"/>
      <c r="M936" s="365"/>
      <c r="N936" s="368"/>
      <c r="O936" s="655"/>
      <c r="P936" s="365"/>
      <c r="Q936" s="366"/>
      <c r="R936" s="367"/>
      <c r="S936" s="365"/>
      <c r="T936" s="368"/>
      <c r="U936" s="655"/>
      <c r="V936" s="365"/>
      <c r="W936" s="366"/>
      <c r="X936" s="364"/>
      <c r="Y936" s="365"/>
      <c r="Z936" s="368"/>
      <c r="AA936" s="655"/>
      <c r="AB936" s="365"/>
      <c r="AC936" s="366"/>
      <c r="AD936" s="364"/>
      <c r="AE936" s="365"/>
      <c r="AF936" s="368"/>
      <c r="AG936" s="655"/>
      <c r="AH936" s="365"/>
      <c r="AI936" s="366"/>
      <c r="AJ936" s="364"/>
      <c r="AK936" s="365"/>
      <c r="AL936" s="368"/>
      <c r="AM936" s="655"/>
      <c r="AN936" s="365"/>
      <c r="AO936" s="366"/>
      <c r="AP936" s="369"/>
      <c r="AQ936" s="506"/>
      <c r="AR936" s="372"/>
      <c r="AS936" s="653"/>
      <c r="AT936" s="353"/>
      <c r="AU936" s="382" t="s">
        <v>2869</v>
      </c>
      <c r="AV936" s="657" t="s">
        <v>2869</v>
      </c>
      <c r="AW936" s="382" t="s">
        <v>2869</v>
      </c>
      <c r="AX936" s="658" t="s">
        <v>2869</v>
      </c>
      <c r="AY936" s="359"/>
    </row>
    <row r="937">
      <c r="A937" s="554"/>
      <c r="B937" s="480" t="s">
        <v>2869</v>
      </c>
      <c r="C937" s="433"/>
      <c r="D937" s="434"/>
      <c r="E937" s="384" t="s">
        <v>2869</v>
      </c>
      <c r="F937" s="367"/>
      <c r="G937" s="365"/>
      <c r="H937" s="368"/>
      <c r="I937" s="655"/>
      <c r="J937" s="365"/>
      <c r="K937" s="366"/>
      <c r="L937" s="367"/>
      <c r="M937" s="365"/>
      <c r="N937" s="368"/>
      <c r="O937" s="655"/>
      <c r="P937" s="365"/>
      <c r="Q937" s="366"/>
      <c r="R937" s="367"/>
      <c r="S937" s="365"/>
      <c r="T937" s="368"/>
      <c r="U937" s="655"/>
      <c r="V937" s="365"/>
      <c r="W937" s="366"/>
      <c r="X937" s="364"/>
      <c r="Y937" s="365"/>
      <c r="Z937" s="368"/>
      <c r="AA937" s="655"/>
      <c r="AB937" s="365"/>
      <c r="AC937" s="366"/>
      <c r="AD937" s="364"/>
      <c r="AE937" s="365"/>
      <c r="AF937" s="368"/>
      <c r="AG937" s="655"/>
      <c r="AH937" s="365"/>
      <c r="AI937" s="366"/>
      <c r="AJ937" s="364"/>
      <c r="AK937" s="365"/>
      <c r="AL937" s="368"/>
      <c r="AM937" s="655"/>
      <c r="AN937" s="365"/>
      <c r="AO937" s="366"/>
      <c r="AP937" s="369"/>
      <c r="AQ937" s="506"/>
      <c r="AR937" s="372"/>
      <c r="AS937" s="653"/>
      <c r="AT937" s="353"/>
      <c r="AU937" s="382" t="s">
        <v>2869</v>
      </c>
      <c r="AV937" s="657" t="s">
        <v>2869</v>
      </c>
      <c r="AW937" s="382" t="s">
        <v>2869</v>
      </c>
      <c r="AX937" s="658" t="s">
        <v>2869</v>
      </c>
      <c r="AY937" s="359"/>
    </row>
    <row r="938">
      <c r="A938" s="554"/>
      <c r="B938" s="480" t="s">
        <v>2869</v>
      </c>
      <c r="C938" s="433"/>
      <c r="D938" s="434"/>
      <c r="E938" s="384" t="s">
        <v>2869</v>
      </c>
      <c r="F938" s="367"/>
      <c r="G938" s="365"/>
      <c r="H938" s="368"/>
      <c r="I938" s="655"/>
      <c r="J938" s="365"/>
      <c r="K938" s="366"/>
      <c r="L938" s="367"/>
      <c r="M938" s="365"/>
      <c r="N938" s="368"/>
      <c r="O938" s="655"/>
      <c r="P938" s="365"/>
      <c r="Q938" s="366"/>
      <c r="R938" s="367"/>
      <c r="S938" s="365"/>
      <c r="T938" s="368"/>
      <c r="U938" s="655"/>
      <c r="V938" s="365"/>
      <c r="W938" s="366"/>
      <c r="X938" s="364"/>
      <c r="Y938" s="365"/>
      <c r="Z938" s="368"/>
      <c r="AA938" s="655"/>
      <c r="AB938" s="365"/>
      <c r="AC938" s="366"/>
      <c r="AD938" s="364"/>
      <c r="AE938" s="365"/>
      <c r="AF938" s="368"/>
      <c r="AG938" s="655"/>
      <c r="AH938" s="365"/>
      <c r="AI938" s="366"/>
      <c r="AJ938" s="364"/>
      <c r="AK938" s="365"/>
      <c r="AL938" s="368"/>
      <c r="AM938" s="655"/>
      <c r="AN938" s="365"/>
      <c r="AO938" s="366"/>
      <c r="AP938" s="369"/>
      <c r="AQ938" s="506"/>
      <c r="AR938" s="372"/>
      <c r="AS938" s="653"/>
      <c r="AT938" s="353"/>
      <c r="AU938" s="382" t="s">
        <v>2869</v>
      </c>
      <c r="AV938" s="657" t="s">
        <v>2869</v>
      </c>
      <c r="AW938" s="382" t="s">
        <v>2869</v>
      </c>
      <c r="AX938" s="658" t="s">
        <v>2869</v>
      </c>
      <c r="AY938" s="359"/>
    </row>
    <row r="939">
      <c r="A939" s="554"/>
      <c r="B939" s="480" t="s">
        <v>2869</v>
      </c>
      <c r="C939" s="433"/>
      <c r="D939" s="434"/>
      <c r="E939" s="384" t="s">
        <v>2869</v>
      </c>
      <c r="F939" s="367"/>
      <c r="G939" s="365"/>
      <c r="H939" s="368"/>
      <c r="I939" s="655"/>
      <c r="J939" s="365"/>
      <c r="K939" s="366"/>
      <c r="L939" s="367"/>
      <c r="M939" s="365"/>
      <c r="N939" s="368"/>
      <c r="O939" s="655"/>
      <c r="P939" s="365"/>
      <c r="Q939" s="366"/>
      <c r="R939" s="367"/>
      <c r="S939" s="365"/>
      <c r="T939" s="368"/>
      <c r="U939" s="655"/>
      <c r="V939" s="365"/>
      <c r="W939" s="366"/>
      <c r="X939" s="364"/>
      <c r="Y939" s="365"/>
      <c r="Z939" s="368"/>
      <c r="AA939" s="655"/>
      <c r="AB939" s="365"/>
      <c r="AC939" s="366"/>
      <c r="AD939" s="364"/>
      <c r="AE939" s="365"/>
      <c r="AF939" s="368"/>
      <c r="AG939" s="655"/>
      <c r="AH939" s="365"/>
      <c r="AI939" s="366"/>
      <c r="AJ939" s="364"/>
      <c r="AK939" s="365"/>
      <c r="AL939" s="368"/>
      <c r="AM939" s="655"/>
      <c r="AN939" s="365"/>
      <c r="AO939" s="366"/>
      <c r="AP939" s="369"/>
      <c r="AQ939" s="506"/>
      <c r="AR939" s="372"/>
      <c r="AS939" s="653"/>
      <c r="AT939" s="353"/>
      <c r="AU939" s="382" t="s">
        <v>2869</v>
      </c>
      <c r="AV939" s="657" t="s">
        <v>2869</v>
      </c>
      <c r="AW939" s="382" t="s">
        <v>2869</v>
      </c>
      <c r="AX939" s="658" t="s">
        <v>2869</v>
      </c>
      <c r="AY939" s="359"/>
    </row>
    <row r="940">
      <c r="A940" s="554"/>
      <c r="B940" s="480" t="s">
        <v>2869</v>
      </c>
      <c r="C940" s="433"/>
      <c r="D940" s="434"/>
      <c r="E940" s="384" t="s">
        <v>2869</v>
      </c>
      <c r="F940" s="367"/>
      <c r="G940" s="365"/>
      <c r="H940" s="368"/>
      <c r="I940" s="655"/>
      <c r="J940" s="365"/>
      <c r="K940" s="366"/>
      <c r="L940" s="367"/>
      <c r="M940" s="365"/>
      <c r="N940" s="368"/>
      <c r="O940" s="655"/>
      <c r="P940" s="365"/>
      <c r="Q940" s="366"/>
      <c r="R940" s="367"/>
      <c r="S940" s="365"/>
      <c r="T940" s="368"/>
      <c r="U940" s="655"/>
      <c r="V940" s="365"/>
      <c r="W940" s="366"/>
      <c r="X940" s="364"/>
      <c r="Y940" s="365"/>
      <c r="Z940" s="368"/>
      <c r="AA940" s="655"/>
      <c r="AB940" s="365"/>
      <c r="AC940" s="366"/>
      <c r="AD940" s="364"/>
      <c r="AE940" s="365"/>
      <c r="AF940" s="368"/>
      <c r="AG940" s="655"/>
      <c r="AH940" s="365"/>
      <c r="AI940" s="366"/>
      <c r="AJ940" s="364"/>
      <c r="AK940" s="365"/>
      <c r="AL940" s="368"/>
      <c r="AM940" s="655"/>
      <c r="AN940" s="365"/>
      <c r="AO940" s="366"/>
      <c r="AP940" s="369"/>
      <c r="AQ940" s="506"/>
      <c r="AR940" s="372"/>
      <c r="AS940" s="653"/>
      <c r="AT940" s="353"/>
      <c r="AU940" s="382" t="s">
        <v>2869</v>
      </c>
      <c r="AV940" s="657" t="s">
        <v>2869</v>
      </c>
      <c r="AW940" s="382" t="s">
        <v>2869</v>
      </c>
      <c r="AX940" s="658" t="s">
        <v>2869</v>
      </c>
      <c r="AY940" s="359"/>
    </row>
    <row r="941">
      <c r="A941" s="554"/>
      <c r="B941" s="480" t="s">
        <v>2869</v>
      </c>
      <c r="C941" s="433"/>
      <c r="D941" s="434"/>
      <c r="E941" s="384" t="s">
        <v>2869</v>
      </c>
      <c r="F941" s="367"/>
      <c r="G941" s="365"/>
      <c r="H941" s="368"/>
      <c r="I941" s="655"/>
      <c r="J941" s="365"/>
      <c r="K941" s="366"/>
      <c r="L941" s="367"/>
      <c r="M941" s="365"/>
      <c r="N941" s="368"/>
      <c r="O941" s="655"/>
      <c r="P941" s="365"/>
      <c r="Q941" s="366"/>
      <c r="R941" s="367"/>
      <c r="S941" s="365"/>
      <c r="T941" s="368"/>
      <c r="U941" s="655"/>
      <c r="V941" s="365"/>
      <c r="W941" s="366"/>
      <c r="X941" s="364"/>
      <c r="Y941" s="365"/>
      <c r="Z941" s="368"/>
      <c r="AA941" s="655"/>
      <c r="AB941" s="365"/>
      <c r="AC941" s="366"/>
      <c r="AD941" s="364"/>
      <c r="AE941" s="365"/>
      <c r="AF941" s="368"/>
      <c r="AG941" s="655"/>
      <c r="AH941" s="365"/>
      <c r="AI941" s="366"/>
      <c r="AJ941" s="364"/>
      <c r="AK941" s="365"/>
      <c r="AL941" s="368"/>
      <c r="AM941" s="655"/>
      <c r="AN941" s="365"/>
      <c r="AO941" s="366"/>
      <c r="AP941" s="369"/>
      <c r="AQ941" s="506"/>
      <c r="AR941" s="380"/>
      <c r="AS941" s="653"/>
      <c r="AT941" s="353"/>
      <c r="AU941" s="382" t="s">
        <v>2869</v>
      </c>
      <c r="AV941" s="657" t="s">
        <v>2869</v>
      </c>
      <c r="AW941" s="382" t="s">
        <v>2869</v>
      </c>
      <c r="AX941" s="658" t="s">
        <v>2869</v>
      </c>
      <c r="AY941" s="393"/>
    </row>
    <row r="942">
      <c r="A942" s="554"/>
      <c r="B942" s="480" t="s">
        <v>2869</v>
      </c>
      <c r="C942" s="433"/>
      <c r="D942" s="434"/>
      <c r="E942" s="384" t="s">
        <v>2869</v>
      </c>
      <c r="F942" s="367"/>
      <c r="G942" s="365"/>
      <c r="H942" s="368"/>
      <c r="I942" s="655"/>
      <c r="J942" s="365"/>
      <c r="K942" s="366"/>
      <c r="L942" s="367"/>
      <c r="M942" s="365"/>
      <c r="N942" s="368"/>
      <c r="O942" s="655"/>
      <c r="P942" s="365"/>
      <c r="Q942" s="366"/>
      <c r="R942" s="367"/>
      <c r="S942" s="365"/>
      <c r="T942" s="368"/>
      <c r="U942" s="655"/>
      <c r="V942" s="365"/>
      <c r="W942" s="366"/>
      <c r="X942" s="364"/>
      <c r="Y942" s="365"/>
      <c r="Z942" s="368"/>
      <c r="AA942" s="655"/>
      <c r="AB942" s="365"/>
      <c r="AC942" s="366"/>
      <c r="AD942" s="364"/>
      <c r="AE942" s="365"/>
      <c r="AF942" s="368"/>
      <c r="AG942" s="655"/>
      <c r="AH942" s="365"/>
      <c r="AI942" s="366"/>
      <c r="AJ942" s="364"/>
      <c r="AK942" s="365"/>
      <c r="AL942" s="368"/>
      <c r="AM942" s="655"/>
      <c r="AN942" s="365"/>
      <c r="AO942" s="366"/>
      <c r="AP942" s="369"/>
      <c r="AQ942" s="506"/>
      <c r="AR942" s="380"/>
      <c r="AS942" s="653"/>
      <c r="AT942" s="353"/>
      <c r="AU942" s="382" t="s">
        <v>2869</v>
      </c>
      <c r="AV942" s="657" t="s">
        <v>2869</v>
      </c>
      <c r="AW942" s="382" t="s">
        <v>2869</v>
      </c>
      <c r="AX942" s="658" t="s">
        <v>2869</v>
      </c>
      <c r="AY942" s="393"/>
    </row>
    <row r="943">
      <c r="A943" s="554"/>
      <c r="B943" s="480" t="s">
        <v>2869</v>
      </c>
      <c r="C943" s="433"/>
      <c r="D943" s="434"/>
      <c r="E943" s="384" t="s">
        <v>2869</v>
      </c>
      <c r="F943" s="367"/>
      <c r="G943" s="365"/>
      <c r="H943" s="368"/>
      <c r="I943" s="655"/>
      <c r="J943" s="365"/>
      <c r="K943" s="366"/>
      <c r="L943" s="367"/>
      <c r="M943" s="365"/>
      <c r="N943" s="368"/>
      <c r="O943" s="655"/>
      <c r="P943" s="365"/>
      <c r="Q943" s="366"/>
      <c r="R943" s="367"/>
      <c r="S943" s="365"/>
      <c r="T943" s="368"/>
      <c r="U943" s="655"/>
      <c r="V943" s="365"/>
      <c r="W943" s="366"/>
      <c r="X943" s="364"/>
      <c r="Y943" s="365"/>
      <c r="Z943" s="368"/>
      <c r="AA943" s="655"/>
      <c r="AB943" s="365"/>
      <c r="AC943" s="366"/>
      <c r="AD943" s="364"/>
      <c r="AE943" s="365"/>
      <c r="AF943" s="368"/>
      <c r="AG943" s="655"/>
      <c r="AH943" s="365"/>
      <c r="AI943" s="366"/>
      <c r="AJ943" s="364"/>
      <c r="AK943" s="365"/>
      <c r="AL943" s="368"/>
      <c r="AM943" s="655"/>
      <c r="AN943" s="365"/>
      <c r="AO943" s="366"/>
      <c r="AP943" s="369"/>
      <c r="AQ943" s="506"/>
      <c r="AR943" s="372"/>
      <c r="AS943" s="653"/>
      <c r="AT943" s="353"/>
      <c r="AU943" s="382" t="s">
        <v>2869</v>
      </c>
      <c r="AV943" s="657" t="s">
        <v>2869</v>
      </c>
      <c r="AW943" s="382" t="s">
        <v>2869</v>
      </c>
      <c r="AX943" s="658" t="s">
        <v>2869</v>
      </c>
      <c r="AY943" s="393"/>
    </row>
    <row r="944">
      <c r="A944" s="554"/>
      <c r="B944" s="480" t="s">
        <v>2869</v>
      </c>
      <c r="C944" s="433"/>
      <c r="D944" s="434"/>
      <c r="E944" s="384" t="s">
        <v>2869</v>
      </c>
      <c r="F944" s="367"/>
      <c r="G944" s="365"/>
      <c r="H944" s="368"/>
      <c r="I944" s="655"/>
      <c r="J944" s="365"/>
      <c r="K944" s="366"/>
      <c r="L944" s="367"/>
      <c r="M944" s="365"/>
      <c r="N944" s="368"/>
      <c r="O944" s="655"/>
      <c r="P944" s="365"/>
      <c r="Q944" s="366"/>
      <c r="R944" s="367"/>
      <c r="S944" s="365"/>
      <c r="T944" s="368"/>
      <c r="U944" s="655"/>
      <c r="V944" s="365"/>
      <c r="W944" s="366"/>
      <c r="X944" s="364"/>
      <c r="Y944" s="365"/>
      <c r="Z944" s="368"/>
      <c r="AA944" s="655"/>
      <c r="AB944" s="365"/>
      <c r="AC944" s="366"/>
      <c r="AD944" s="364"/>
      <c r="AE944" s="365"/>
      <c r="AF944" s="368"/>
      <c r="AG944" s="655"/>
      <c r="AH944" s="365"/>
      <c r="AI944" s="366"/>
      <c r="AJ944" s="364"/>
      <c r="AK944" s="365"/>
      <c r="AL944" s="368"/>
      <c r="AM944" s="655"/>
      <c r="AN944" s="365"/>
      <c r="AO944" s="366"/>
      <c r="AP944" s="369"/>
      <c r="AQ944" s="506"/>
      <c r="AR944" s="372"/>
      <c r="AS944" s="653"/>
      <c r="AT944" s="353"/>
      <c r="AU944" s="382" t="s">
        <v>2869</v>
      </c>
      <c r="AV944" s="657" t="s">
        <v>2869</v>
      </c>
      <c r="AW944" s="382" t="s">
        <v>2869</v>
      </c>
      <c r="AX944" s="658" t="s">
        <v>2869</v>
      </c>
      <c r="AY944" s="393"/>
    </row>
    <row r="945">
      <c r="A945" s="554"/>
      <c r="B945" s="480" t="s">
        <v>2869</v>
      </c>
      <c r="C945" s="433"/>
      <c r="D945" s="434"/>
      <c r="E945" s="384" t="s">
        <v>2869</v>
      </c>
      <c r="F945" s="367"/>
      <c r="G945" s="365"/>
      <c r="H945" s="368"/>
      <c r="I945" s="655"/>
      <c r="J945" s="365"/>
      <c r="K945" s="366"/>
      <c r="L945" s="367"/>
      <c r="M945" s="365"/>
      <c r="N945" s="368"/>
      <c r="O945" s="655"/>
      <c r="P945" s="365"/>
      <c r="Q945" s="366"/>
      <c r="R945" s="367"/>
      <c r="S945" s="365"/>
      <c r="T945" s="368"/>
      <c r="U945" s="655"/>
      <c r="V945" s="365"/>
      <c r="W945" s="366"/>
      <c r="X945" s="364"/>
      <c r="Y945" s="365"/>
      <c r="Z945" s="368"/>
      <c r="AA945" s="655"/>
      <c r="AB945" s="365"/>
      <c r="AC945" s="366"/>
      <c r="AD945" s="364"/>
      <c r="AE945" s="365"/>
      <c r="AF945" s="368"/>
      <c r="AG945" s="655"/>
      <c r="AH945" s="365"/>
      <c r="AI945" s="366"/>
      <c r="AJ945" s="364"/>
      <c r="AK945" s="365"/>
      <c r="AL945" s="368"/>
      <c r="AM945" s="655"/>
      <c r="AN945" s="365"/>
      <c r="AO945" s="366"/>
      <c r="AP945" s="369"/>
      <c r="AQ945" s="506"/>
      <c r="AR945" s="372"/>
      <c r="AS945" s="653"/>
      <c r="AT945" s="353"/>
      <c r="AU945" s="382" t="s">
        <v>2869</v>
      </c>
      <c r="AV945" s="657" t="s">
        <v>2869</v>
      </c>
      <c r="AW945" s="382" t="s">
        <v>2869</v>
      </c>
      <c r="AX945" s="658" t="s">
        <v>2869</v>
      </c>
      <c r="AY945" s="393"/>
    </row>
    <row r="946">
      <c r="A946" s="554"/>
      <c r="B946" s="480" t="s">
        <v>2869</v>
      </c>
      <c r="C946" s="433"/>
      <c r="D946" s="434"/>
      <c r="E946" s="384" t="s">
        <v>2869</v>
      </c>
      <c r="F946" s="367"/>
      <c r="G946" s="365"/>
      <c r="H946" s="368"/>
      <c r="I946" s="655"/>
      <c r="J946" s="365"/>
      <c r="K946" s="366"/>
      <c r="L946" s="367"/>
      <c r="M946" s="365"/>
      <c r="N946" s="368"/>
      <c r="O946" s="655"/>
      <c r="P946" s="365"/>
      <c r="Q946" s="366"/>
      <c r="R946" s="367"/>
      <c r="S946" s="365"/>
      <c r="T946" s="368"/>
      <c r="U946" s="655"/>
      <c r="V946" s="365"/>
      <c r="W946" s="366"/>
      <c r="X946" s="364"/>
      <c r="Y946" s="365"/>
      <c r="Z946" s="368"/>
      <c r="AA946" s="655"/>
      <c r="AB946" s="365"/>
      <c r="AC946" s="366"/>
      <c r="AD946" s="364"/>
      <c r="AE946" s="365"/>
      <c r="AF946" s="368"/>
      <c r="AG946" s="655"/>
      <c r="AH946" s="365"/>
      <c r="AI946" s="366"/>
      <c r="AJ946" s="364"/>
      <c r="AK946" s="365"/>
      <c r="AL946" s="368"/>
      <c r="AM946" s="655"/>
      <c r="AN946" s="365"/>
      <c r="AO946" s="366"/>
      <c r="AP946" s="369"/>
      <c r="AQ946" s="506"/>
      <c r="AR946" s="372"/>
      <c r="AS946" s="653"/>
      <c r="AT946" s="353"/>
      <c r="AU946" s="382" t="s">
        <v>2869</v>
      </c>
      <c r="AV946" s="657" t="s">
        <v>2869</v>
      </c>
      <c r="AW946" s="382" t="s">
        <v>2869</v>
      </c>
      <c r="AX946" s="658" t="s">
        <v>2869</v>
      </c>
      <c r="AY946" s="393"/>
    </row>
    <row r="947">
      <c r="A947" s="554"/>
      <c r="B947" s="480" t="s">
        <v>2869</v>
      </c>
      <c r="C947" s="433"/>
      <c r="D947" s="434"/>
      <c r="E947" s="384" t="s">
        <v>2869</v>
      </c>
      <c r="F947" s="367"/>
      <c r="G947" s="365"/>
      <c r="H947" s="368"/>
      <c r="I947" s="655"/>
      <c r="J947" s="365"/>
      <c r="K947" s="366"/>
      <c r="L947" s="367"/>
      <c r="M947" s="365"/>
      <c r="N947" s="368"/>
      <c r="O947" s="655"/>
      <c r="P947" s="365"/>
      <c r="Q947" s="366"/>
      <c r="R947" s="367"/>
      <c r="S947" s="365"/>
      <c r="T947" s="368"/>
      <c r="U947" s="655"/>
      <c r="V947" s="365"/>
      <c r="W947" s="366"/>
      <c r="X947" s="364"/>
      <c r="Y947" s="365"/>
      <c r="Z947" s="368"/>
      <c r="AA947" s="655"/>
      <c r="AB947" s="365"/>
      <c r="AC947" s="366"/>
      <c r="AD947" s="364"/>
      <c r="AE947" s="365"/>
      <c r="AF947" s="368"/>
      <c r="AG947" s="655"/>
      <c r="AH947" s="365"/>
      <c r="AI947" s="366"/>
      <c r="AJ947" s="364"/>
      <c r="AK947" s="365"/>
      <c r="AL947" s="368"/>
      <c r="AM947" s="655"/>
      <c r="AN947" s="365"/>
      <c r="AO947" s="366"/>
      <c r="AP947" s="369"/>
      <c r="AQ947" s="506"/>
      <c r="AR947" s="372"/>
      <c r="AS947" s="653"/>
      <c r="AT947" s="353"/>
      <c r="AU947" s="382" t="s">
        <v>2869</v>
      </c>
      <c r="AV947" s="657" t="s">
        <v>2869</v>
      </c>
      <c r="AW947" s="382" t="s">
        <v>2869</v>
      </c>
      <c r="AX947" s="658" t="s">
        <v>2869</v>
      </c>
      <c r="AY947" s="393"/>
    </row>
    <row r="948">
      <c r="A948" s="554"/>
      <c r="B948" s="480" t="s">
        <v>2869</v>
      </c>
      <c r="C948" s="433"/>
      <c r="D948" s="434"/>
      <c r="E948" s="384" t="s">
        <v>2869</v>
      </c>
      <c r="F948" s="367"/>
      <c r="G948" s="365"/>
      <c r="H948" s="368"/>
      <c r="I948" s="655"/>
      <c r="J948" s="365"/>
      <c r="K948" s="366"/>
      <c r="L948" s="367"/>
      <c r="M948" s="365"/>
      <c r="N948" s="368"/>
      <c r="O948" s="655"/>
      <c r="P948" s="365"/>
      <c r="Q948" s="366"/>
      <c r="R948" s="367"/>
      <c r="S948" s="365"/>
      <c r="T948" s="368"/>
      <c r="U948" s="655"/>
      <c r="V948" s="365"/>
      <c r="W948" s="366"/>
      <c r="X948" s="364"/>
      <c r="Y948" s="365"/>
      <c r="Z948" s="368"/>
      <c r="AA948" s="655"/>
      <c r="AB948" s="365"/>
      <c r="AC948" s="366"/>
      <c r="AD948" s="364"/>
      <c r="AE948" s="365"/>
      <c r="AF948" s="368"/>
      <c r="AG948" s="655"/>
      <c r="AH948" s="365"/>
      <c r="AI948" s="366"/>
      <c r="AJ948" s="364"/>
      <c r="AK948" s="365"/>
      <c r="AL948" s="368"/>
      <c r="AM948" s="655"/>
      <c r="AN948" s="365"/>
      <c r="AO948" s="366"/>
      <c r="AP948" s="369"/>
      <c r="AQ948" s="506"/>
      <c r="AR948" s="372"/>
      <c r="AS948" s="653"/>
      <c r="AT948" s="353"/>
      <c r="AU948" s="382" t="s">
        <v>2869</v>
      </c>
      <c r="AV948" s="657" t="s">
        <v>2869</v>
      </c>
      <c r="AW948" s="382" t="s">
        <v>2869</v>
      </c>
      <c r="AX948" s="658" t="s">
        <v>2869</v>
      </c>
      <c r="AY948" s="393"/>
    </row>
    <row r="949">
      <c r="A949" s="554"/>
      <c r="B949" s="480" t="s">
        <v>2869</v>
      </c>
      <c r="C949" s="433"/>
      <c r="D949" s="434"/>
      <c r="E949" s="384" t="s">
        <v>2869</v>
      </c>
      <c r="F949" s="367"/>
      <c r="G949" s="365"/>
      <c r="H949" s="368"/>
      <c r="I949" s="655"/>
      <c r="J949" s="365"/>
      <c r="K949" s="366"/>
      <c r="L949" s="367"/>
      <c r="M949" s="365"/>
      <c r="N949" s="368"/>
      <c r="O949" s="655"/>
      <c r="P949" s="365"/>
      <c r="Q949" s="366"/>
      <c r="R949" s="367"/>
      <c r="S949" s="365"/>
      <c r="T949" s="368"/>
      <c r="U949" s="655"/>
      <c r="V949" s="365"/>
      <c r="W949" s="366"/>
      <c r="X949" s="364"/>
      <c r="Y949" s="365"/>
      <c r="Z949" s="368"/>
      <c r="AA949" s="655"/>
      <c r="AB949" s="365"/>
      <c r="AC949" s="366"/>
      <c r="AD949" s="364"/>
      <c r="AE949" s="365"/>
      <c r="AF949" s="368"/>
      <c r="AG949" s="655"/>
      <c r="AH949" s="365"/>
      <c r="AI949" s="366"/>
      <c r="AJ949" s="364"/>
      <c r="AK949" s="365"/>
      <c r="AL949" s="368"/>
      <c r="AM949" s="655"/>
      <c r="AN949" s="365"/>
      <c r="AO949" s="366"/>
      <c r="AP949" s="369"/>
      <c r="AQ949" s="506"/>
      <c r="AR949" s="372"/>
      <c r="AS949" s="653"/>
      <c r="AT949" s="353"/>
      <c r="AU949" s="382" t="s">
        <v>2869</v>
      </c>
      <c r="AV949" s="657" t="s">
        <v>2869</v>
      </c>
      <c r="AW949" s="382" t="s">
        <v>2869</v>
      </c>
      <c r="AX949" s="658" t="s">
        <v>2869</v>
      </c>
      <c r="AY949" s="393"/>
    </row>
    <row r="950">
      <c r="A950" s="554"/>
      <c r="B950" s="480" t="s">
        <v>2869</v>
      </c>
      <c r="C950" s="433"/>
      <c r="D950" s="434"/>
      <c r="E950" s="384" t="s">
        <v>2869</v>
      </c>
      <c r="F950" s="367"/>
      <c r="G950" s="365"/>
      <c r="H950" s="368"/>
      <c r="I950" s="655"/>
      <c r="J950" s="365"/>
      <c r="K950" s="366"/>
      <c r="L950" s="367"/>
      <c r="M950" s="365"/>
      <c r="N950" s="368"/>
      <c r="O950" s="655"/>
      <c r="P950" s="365"/>
      <c r="Q950" s="366"/>
      <c r="R950" s="367"/>
      <c r="S950" s="365"/>
      <c r="T950" s="368"/>
      <c r="U950" s="655"/>
      <c r="V950" s="365"/>
      <c r="W950" s="366"/>
      <c r="X950" s="364"/>
      <c r="Y950" s="365"/>
      <c r="Z950" s="368"/>
      <c r="AA950" s="655"/>
      <c r="AB950" s="365"/>
      <c r="AC950" s="366"/>
      <c r="AD950" s="364"/>
      <c r="AE950" s="365"/>
      <c r="AF950" s="368"/>
      <c r="AG950" s="655"/>
      <c r="AH950" s="365"/>
      <c r="AI950" s="366"/>
      <c r="AJ950" s="364"/>
      <c r="AK950" s="365"/>
      <c r="AL950" s="368"/>
      <c r="AM950" s="655"/>
      <c r="AN950" s="365"/>
      <c r="AO950" s="366"/>
      <c r="AP950" s="369"/>
      <c r="AQ950" s="506"/>
      <c r="AR950" s="380"/>
      <c r="AS950" s="653"/>
      <c r="AT950" s="353"/>
      <c r="AU950" s="382" t="s">
        <v>2869</v>
      </c>
      <c r="AV950" s="657" t="s">
        <v>2869</v>
      </c>
      <c r="AW950" s="382" t="s">
        <v>2869</v>
      </c>
      <c r="AX950" s="658" t="s">
        <v>2869</v>
      </c>
      <c r="AY950" s="393"/>
    </row>
    <row r="951">
      <c r="A951" s="554"/>
      <c r="B951" s="480" t="s">
        <v>2869</v>
      </c>
      <c r="C951" s="433"/>
      <c r="D951" s="434"/>
      <c r="E951" s="384" t="s">
        <v>2869</v>
      </c>
      <c r="F951" s="367"/>
      <c r="G951" s="365"/>
      <c r="H951" s="368"/>
      <c r="I951" s="655"/>
      <c r="J951" s="365"/>
      <c r="K951" s="366"/>
      <c r="L951" s="367"/>
      <c r="M951" s="365"/>
      <c r="N951" s="368"/>
      <c r="O951" s="655"/>
      <c r="P951" s="365"/>
      <c r="Q951" s="366"/>
      <c r="R951" s="367"/>
      <c r="S951" s="365"/>
      <c r="T951" s="368"/>
      <c r="U951" s="655"/>
      <c r="V951" s="365"/>
      <c r="W951" s="366"/>
      <c r="X951" s="364"/>
      <c r="Y951" s="365"/>
      <c r="Z951" s="368"/>
      <c r="AA951" s="655"/>
      <c r="AB951" s="365"/>
      <c r="AC951" s="366"/>
      <c r="AD951" s="364"/>
      <c r="AE951" s="365"/>
      <c r="AF951" s="368"/>
      <c r="AG951" s="655"/>
      <c r="AH951" s="365"/>
      <c r="AI951" s="366"/>
      <c r="AJ951" s="364"/>
      <c r="AK951" s="365"/>
      <c r="AL951" s="368"/>
      <c r="AM951" s="655"/>
      <c r="AN951" s="365"/>
      <c r="AO951" s="366"/>
      <c r="AP951" s="369"/>
      <c r="AQ951" s="506"/>
      <c r="AR951" s="372"/>
      <c r="AS951" s="653"/>
      <c r="AT951" s="353"/>
      <c r="AU951" s="382" t="s">
        <v>2869</v>
      </c>
      <c r="AV951" s="657" t="s">
        <v>2869</v>
      </c>
      <c r="AW951" s="382" t="s">
        <v>2869</v>
      </c>
      <c r="AX951" s="658" t="s">
        <v>2869</v>
      </c>
      <c r="AY951" s="393"/>
    </row>
    <row r="952">
      <c r="A952" s="554"/>
      <c r="B952" s="480" t="s">
        <v>2869</v>
      </c>
      <c r="C952" s="433"/>
      <c r="D952" s="434"/>
      <c r="E952" s="447" t="s">
        <v>2869</v>
      </c>
      <c r="F952" s="367"/>
      <c r="G952" s="365"/>
      <c r="H952" s="368"/>
      <c r="I952" s="655"/>
      <c r="J952" s="365"/>
      <c r="K952" s="366"/>
      <c r="L952" s="367"/>
      <c r="M952" s="365"/>
      <c r="N952" s="368"/>
      <c r="O952" s="655"/>
      <c r="P952" s="365"/>
      <c r="Q952" s="366"/>
      <c r="R952" s="367"/>
      <c r="S952" s="365"/>
      <c r="T952" s="368"/>
      <c r="U952" s="655"/>
      <c r="V952" s="365"/>
      <c r="W952" s="366"/>
      <c r="X952" s="364"/>
      <c r="Y952" s="365"/>
      <c r="Z952" s="368"/>
      <c r="AA952" s="655"/>
      <c r="AB952" s="365"/>
      <c r="AC952" s="366"/>
      <c r="AD952" s="364"/>
      <c r="AE952" s="365"/>
      <c r="AF952" s="368"/>
      <c r="AG952" s="655"/>
      <c r="AH952" s="365"/>
      <c r="AI952" s="366"/>
      <c r="AJ952" s="364"/>
      <c r="AK952" s="365"/>
      <c r="AL952" s="368"/>
      <c r="AM952" s="655"/>
      <c r="AN952" s="365"/>
      <c r="AO952" s="366"/>
      <c r="AP952" s="369"/>
      <c r="AQ952" s="506"/>
      <c r="AR952" s="380"/>
      <c r="AS952" s="653"/>
      <c r="AT952" s="353"/>
      <c r="AU952" s="382" t="s">
        <v>2869</v>
      </c>
      <c r="AV952" s="657" t="s">
        <v>2869</v>
      </c>
      <c r="AW952" s="382" t="s">
        <v>2869</v>
      </c>
      <c r="AX952" s="658" t="s">
        <v>2869</v>
      </c>
      <c r="AY952" s="393"/>
    </row>
    <row r="953">
      <c r="A953" s="554"/>
      <c r="B953" s="480" t="s">
        <v>2869</v>
      </c>
      <c r="C953" s="433"/>
      <c r="D953" s="434"/>
      <c r="E953" s="384" t="s">
        <v>2869</v>
      </c>
      <c r="F953" s="367"/>
      <c r="G953" s="365"/>
      <c r="H953" s="368"/>
      <c r="I953" s="655"/>
      <c r="J953" s="365"/>
      <c r="K953" s="366"/>
      <c r="L953" s="367"/>
      <c r="M953" s="365"/>
      <c r="N953" s="368"/>
      <c r="O953" s="655"/>
      <c r="P953" s="365"/>
      <c r="Q953" s="366"/>
      <c r="R953" s="367"/>
      <c r="S953" s="365"/>
      <c r="T953" s="368"/>
      <c r="U953" s="655"/>
      <c r="V953" s="365"/>
      <c r="W953" s="366"/>
      <c r="X953" s="364"/>
      <c r="Y953" s="365"/>
      <c r="Z953" s="368"/>
      <c r="AA953" s="655"/>
      <c r="AB953" s="365"/>
      <c r="AC953" s="366"/>
      <c r="AD953" s="364"/>
      <c r="AE953" s="365"/>
      <c r="AF953" s="368"/>
      <c r="AG953" s="655"/>
      <c r="AH953" s="365"/>
      <c r="AI953" s="366"/>
      <c r="AJ953" s="364"/>
      <c r="AK953" s="365"/>
      <c r="AL953" s="368"/>
      <c r="AM953" s="655"/>
      <c r="AN953" s="365"/>
      <c r="AO953" s="366"/>
      <c r="AP953" s="369"/>
      <c r="AQ953" s="506"/>
      <c r="AR953" s="380"/>
      <c r="AS953" s="653"/>
      <c r="AT953" s="353"/>
      <c r="AU953" s="382" t="s">
        <v>2869</v>
      </c>
      <c r="AV953" s="657" t="s">
        <v>2869</v>
      </c>
      <c r="AW953" s="382" t="s">
        <v>2869</v>
      </c>
      <c r="AX953" s="658" t="s">
        <v>2869</v>
      </c>
      <c r="AY953" s="393"/>
    </row>
    <row r="954">
      <c r="A954" s="554"/>
      <c r="B954" s="480" t="s">
        <v>2869</v>
      </c>
      <c r="C954" s="433"/>
      <c r="D954" s="434"/>
      <c r="E954" s="384" t="s">
        <v>2869</v>
      </c>
      <c r="F954" s="367"/>
      <c r="G954" s="365"/>
      <c r="H954" s="368"/>
      <c r="I954" s="655"/>
      <c r="J954" s="365"/>
      <c r="K954" s="366"/>
      <c r="L954" s="367"/>
      <c r="M954" s="365"/>
      <c r="N954" s="368"/>
      <c r="O954" s="655"/>
      <c r="P954" s="365"/>
      <c r="Q954" s="366"/>
      <c r="R954" s="367"/>
      <c r="S954" s="365"/>
      <c r="T954" s="368"/>
      <c r="U954" s="655"/>
      <c r="V954" s="365"/>
      <c r="W954" s="366"/>
      <c r="X954" s="364"/>
      <c r="Y954" s="365"/>
      <c r="Z954" s="368"/>
      <c r="AA954" s="655"/>
      <c r="AB954" s="365"/>
      <c r="AC954" s="366"/>
      <c r="AD954" s="364"/>
      <c r="AE954" s="365"/>
      <c r="AF954" s="368"/>
      <c r="AG954" s="655"/>
      <c r="AH954" s="365"/>
      <c r="AI954" s="366"/>
      <c r="AJ954" s="364"/>
      <c r="AK954" s="365"/>
      <c r="AL954" s="368"/>
      <c r="AM954" s="655"/>
      <c r="AN954" s="365"/>
      <c r="AO954" s="366"/>
      <c r="AP954" s="369"/>
      <c r="AQ954" s="506"/>
      <c r="AR954" s="372"/>
      <c r="AS954" s="653"/>
      <c r="AT954" s="353"/>
      <c r="AU954" s="382" t="s">
        <v>2869</v>
      </c>
      <c r="AV954" s="657" t="s">
        <v>2869</v>
      </c>
      <c r="AW954" s="382" t="s">
        <v>2869</v>
      </c>
      <c r="AX954" s="658" t="s">
        <v>2869</v>
      </c>
      <c r="AY954" s="359"/>
    </row>
    <row r="955">
      <c r="A955" s="554"/>
      <c r="B955" s="480" t="s">
        <v>2869</v>
      </c>
      <c r="C955" s="433"/>
      <c r="D955" s="434"/>
      <c r="E955" s="384" t="s">
        <v>2869</v>
      </c>
      <c r="F955" s="367"/>
      <c r="G955" s="365"/>
      <c r="H955" s="368"/>
      <c r="I955" s="655"/>
      <c r="J955" s="365"/>
      <c r="K955" s="366"/>
      <c r="L955" s="367"/>
      <c r="M955" s="365"/>
      <c r="N955" s="368"/>
      <c r="O955" s="655"/>
      <c r="P955" s="365"/>
      <c r="Q955" s="366"/>
      <c r="R955" s="367"/>
      <c r="S955" s="365"/>
      <c r="T955" s="368"/>
      <c r="U955" s="655"/>
      <c r="V955" s="365"/>
      <c r="W955" s="366"/>
      <c r="X955" s="364"/>
      <c r="Y955" s="365"/>
      <c r="Z955" s="368"/>
      <c r="AA955" s="655"/>
      <c r="AB955" s="365"/>
      <c r="AC955" s="366"/>
      <c r="AD955" s="364"/>
      <c r="AE955" s="365"/>
      <c r="AF955" s="368"/>
      <c r="AG955" s="655"/>
      <c r="AH955" s="365"/>
      <c r="AI955" s="366"/>
      <c r="AJ955" s="364"/>
      <c r="AK955" s="365"/>
      <c r="AL955" s="368"/>
      <c r="AM955" s="655"/>
      <c r="AN955" s="365"/>
      <c r="AO955" s="366"/>
      <c r="AP955" s="369"/>
      <c r="AQ955" s="506"/>
      <c r="AR955" s="372"/>
      <c r="AS955" s="653"/>
      <c r="AT955" s="353"/>
      <c r="AU955" s="382" t="s">
        <v>2869</v>
      </c>
      <c r="AV955" s="657" t="s">
        <v>2869</v>
      </c>
      <c r="AW955" s="382" t="s">
        <v>2869</v>
      </c>
      <c r="AX955" s="658" t="s">
        <v>2869</v>
      </c>
      <c r="AY955" s="359"/>
    </row>
    <row r="956">
      <c r="A956" s="554"/>
      <c r="B956" s="480" t="s">
        <v>2869</v>
      </c>
      <c r="C956" s="433"/>
      <c r="D956" s="434"/>
      <c r="E956" s="384" t="s">
        <v>2869</v>
      </c>
      <c r="F956" s="367"/>
      <c r="G956" s="365"/>
      <c r="H956" s="368"/>
      <c r="I956" s="655"/>
      <c r="J956" s="365"/>
      <c r="K956" s="366"/>
      <c r="L956" s="367"/>
      <c r="M956" s="365"/>
      <c r="N956" s="368"/>
      <c r="O956" s="655"/>
      <c r="P956" s="365"/>
      <c r="Q956" s="366"/>
      <c r="R956" s="367"/>
      <c r="S956" s="365"/>
      <c r="T956" s="368"/>
      <c r="U956" s="655"/>
      <c r="V956" s="365"/>
      <c r="W956" s="366"/>
      <c r="X956" s="364"/>
      <c r="Y956" s="365"/>
      <c r="Z956" s="368"/>
      <c r="AA956" s="655"/>
      <c r="AB956" s="365"/>
      <c r="AC956" s="366"/>
      <c r="AD956" s="364"/>
      <c r="AE956" s="365"/>
      <c r="AF956" s="368"/>
      <c r="AG956" s="655"/>
      <c r="AH956" s="365"/>
      <c r="AI956" s="366"/>
      <c r="AJ956" s="364"/>
      <c r="AK956" s="365"/>
      <c r="AL956" s="368"/>
      <c r="AM956" s="655"/>
      <c r="AN956" s="365"/>
      <c r="AO956" s="366"/>
      <c r="AP956" s="369"/>
      <c r="AQ956" s="506"/>
      <c r="AR956" s="372"/>
      <c r="AS956" s="653"/>
      <c r="AT956" s="353"/>
      <c r="AU956" s="382" t="s">
        <v>2869</v>
      </c>
      <c r="AV956" s="657" t="s">
        <v>2869</v>
      </c>
      <c r="AW956" s="382" t="s">
        <v>2869</v>
      </c>
      <c r="AX956" s="658" t="s">
        <v>2869</v>
      </c>
      <c r="AY956" s="393"/>
    </row>
    <row r="957">
      <c r="A957" s="554"/>
      <c r="B957" s="480" t="s">
        <v>2869</v>
      </c>
      <c r="C957" s="433"/>
      <c r="D957" s="434"/>
      <c r="E957" s="384" t="s">
        <v>2869</v>
      </c>
      <c r="F957" s="367"/>
      <c r="G957" s="365"/>
      <c r="H957" s="368"/>
      <c r="I957" s="655"/>
      <c r="J957" s="365"/>
      <c r="K957" s="366"/>
      <c r="L957" s="367"/>
      <c r="M957" s="365"/>
      <c r="N957" s="368"/>
      <c r="O957" s="655"/>
      <c r="P957" s="365"/>
      <c r="Q957" s="366"/>
      <c r="R957" s="367"/>
      <c r="S957" s="365"/>
      <c r="T957" s="368"/>
      <c r="U957" s="655"/>
      <c r="V957" s="365"/>
      <c r="W957" s="366"/>
      <c r="X957" s="364"/>
      <c r="Y957" s="365"/>
      <c r="Z957" s="368"/>
      <c r="AA957" s="655"/>
      <c r="AB957" s="365"/>
      <c r="AC957" s="366"/>
      <c r="AD957" s="364"/>
      <c r="AE957" s="365"/>
      <c r="AF957" s="368"/>
      <c r="AG957" s="655"/>
      <c r="AH957" s="365"/>
      <c r="AI957" s="366"/>
      <c r="AJ957" s="364"/>
      <c r="AK957" s="365"/>
      <c r="AL957" s="368"/>
      <c r="AM957" s="655"/>
      <c r="AN957" s="365"/>
      <c r="AO957" s="366"/>
      <c r="AP957" s="369"/>
      <c r="AQ957" s="506"/>
      <c r="AR957" s="372"/>
      <c r="AS957" s="653"/>
      <c r="AT957" s="353"/>
      <c r="AU957" s="382" t="s">
        <v>2869</v>
      </c>
      <c r="AV957" s="657" t="s">
        <v>2869</v>
      </c>
      <c r="AW957" s="382" t="s">
        <v>2869</v>
      </c>
      <c r="AX957" s="658" t="s">
        <v>2869</v>
      </c>
      <c r="AY957" s="393"/>
    </row>
    <row r="958">
      <c r="A958" s="554"/>
      <c r="B958" s="480" t="s">
        <v>2869</v>
      </c>
      <c r="C958" s="433"/>
      <c r="D958" s="434"/>
      <c r="E958" s="384" t="s">
        <v>2869</v>
      </c>
      <c r="F958" s="367"/>
      <c r="G958" s="365"/>
      <c r="H958" s="368"/>
      <c r="I958" s="655"/>
      <c r="J958" s="365"/>
      <c r="K958" s="366"/>
      <c r="L958" s="367"/>
      <c r="M958" s="365"/>
      <c r="N958" s="368"/>
      <c r="O958" s="655"/>
      <c r="P958" s="365"/>
      <c r="Q958" s="366"/>
      <c r="R958" s="367"/>
      <c r="S958" s="365"/>
      <c r="T958" s="368"/>
      <c r="U958" s="655"/>
      <c r="V958" s="365"/>
      <c r="W958" s="366"/>
      <c r="X958" s="364"/>
      <c r="Y958" s="365"/>
      <c r="Z958" s="368"/>
      <c r="AA958" s="655"/>
      <c r="AB958" s="365"/>
      <c r="AC958" s="366"/>
      <c r="AD958" s="364"/>
      <c r="AE958" s="365"/>
      <c r="AF958" s="368"/>
      <c r="AG958" s="655"/>
      <c r="AH958" s="365"/>
      <c r="AI958" s="366"/>
      <c r="AJ958" s="364"/>
      <c r="AK958" s="365"/>
      <c r="AL958" s="368"/>
      <c r="AM958" s="655"/>
      <c r="AN958" s="365"/>
      <c r="AO958" s="366"/>
      <c r="AP958" s="369"/>
      <c r="AQ958" s="506"/>
      <c r="AR958" s="372"/>
      <c r="AS958" s="653"/>
      <c r="AT958" s="353"/>
      <c r="AU958" s="382" t="s">
        <v>2869</v>
      </c>
      <c r="AV958" s="657" t="s">
        <v>2869</v>
      </c>
      <c r="AW958" s="382" t="s">
        <v>2869</v>
      </c>
      <c r="AX958" s="658" t="s">
        <v>2869</v>
      </c>
      <c r="AY958" s="393"/>
    </row>
    <row r="959">
      <c r="A959" s="554"/>
      <c r="B959" s="480" t="s">
        <v>2869</v>
      </c>
      <c r="C959" s="433"/>
      <c r="D959" s="434"/>
      <c r="E959" s="384" t="s">
        <v>2869</v>
      </c>
      <c r="F959" s="367"/>
      <c r="G959" s="365"/>
      <c r="H959" s="368"/>
      <c r="I959" s="655"/>
      <c r="J959" s="365"/>
      <c r="K959" s="366"/>
      <c r="L959" s="367"/>
      <c r="M959" s="365"/>
      <c r="N959" s="368"/>
      <c r="O959" s="655"/>
      <c r="P959" s="365"/>
      <c r="Q959" s="366"/>
      <c r="R959" s="367"/>
      <c r="S959" s="365"/>
      <c r="T959" s="368"/>
      <c r="U959" s="655"/>
      <c r="V959" s="365"/>
      <c r="W959" s="366"/>
      <c r="X959" s="364"/>
      <c r="Y959" s="365"/>
      <c r="Z959" s="368"/>
      <c r="AA959" s="655"/>
      <c r="AB959" s="365"/>
      <c r="AC959" s="366"/>
      <c r="AD959" s="364"/>
      <c r="AE959" s="365"/>
      <c r="AF959" s="368"/>
      <c r="AG959" s="655"/>
      <c r="AH959" s="365"/>
      <c r="AI959" s="366"/>
      <c r="AJ959" s="364"/>
      <c r="AK959" s="365"/>
      <c r="AL959" s="368"/>
      <c r="AM959" s="655"/>
      <c r="AN959" s="365"/>
      <c r="AO959" s="366"/>
      <c r="AP959" s="369"/>
      <c r="AQ959" s="506"/>
      <c r="AR959" s="380"/>
      <c r="AS959" s="653"/>
      <c r="AT959" s="353"/>
      <c r="AU959" s="382" t="s">
        <v>2869</v>
      </c>
      <c r="AV959" s="657" t="s">
        <v>2869</v>
      </c>
      <c r="AW959" s="382" t="s">
        <v>2869</v>
      </c>
      <c r="AX959" s="658" t="s">
        <v>2869</v>
      </c>
      <c r="AY959" s="393"/>
    </row>
    <row r="960">
      <c r="A960" s="554"/>
      <c r="B960" s="480" t="s">
        <v>2869</v>
      </c>
      <c r="C960" s="433"/>
      <c r="D960" s="434"/>
      <c r="E960" s="384" t="s">
        <v>2869</v>
      </c>
      <c r="F960" s="367"/>
      <c r="G960" s="365"/>
      <c r="H960" s="368"/>
      <c r="I960" s="655"/>
      <c r="J960" s="365"/>
      <c r="K960" s="366"/>
      <c r="L960" s="367"/>
      <c r="M960" s="365"/>
      <c r="N960" s="368"/>
      <c r="O960" s="655"/>
      <c r="P960" s="365"/>
      <c r="Q960" s="366"/>
      <c r="R960" s="367"/>
      <c r="S960" s="365"/>
      <c r="T960" s="368"/>
      <c r="U960" s="655"/>
      <c r="V960" s="365"/>
      <c r="W960" s="366"/>
      <c r="X960" s="364"/>
      <c r="Y960" s="365"/>
      <c r="Z960" s="368"/>
      <c r="AA960" s="655"/>
      <c r="AB960" s="365"/>
      <c r="AC960" s="366"/>
      <c r="AD960" s="364"/>
      <c r="AE960" s="365"/>
      <c r="AF960" s="368"/>
      <c r="AG960" s="655"/>
      <c r="AH960" s="365"/>
      <c r="AI960" s="366"/>
      <c r="AJ960" s="364"/>
      <c r="AK960" s="365"/>
      <c r="AL960" s="368"/>
      <c r="AM960" s="655"/>
      <c r="AN960" s="365"/>
      <c r="AO960" s="366"/>
      <c r="AP960" s="369"/>
      <c r="AQ960" s="506"/>
      <c r="AR960" s="372"/>
      <c r="AS960" s="653"/>
      <c r="AT960" s="353"/>
      <c r="AU960" s="382" t="s">
        <v>2869</v>
      </c>
      <c r="AV960" s="657" t="s">
        <v>2869</v>
      </c>
      <c r="AW960" s="382" t="s">
        <v>2869</v>
      </c>
      <c r="AX960" s="658" t="s">
        <v>2869</v>
      </c>
      <c r="AY960" s="393"/>
    </row>
    <row r="961">
      <c r="A961" s="554"/>
      <c r="B961" s="480" t="s">
        <v>2869</v>
      </c>
      <c r="C961" s="433"/>
      <c r="D961" s="434"/>
      <c r="E961" s="384" t="s">
        <v>2869</v>
      </c>
      <c r="F961" s="367"/>
      <c r="G961" s="365"/>
      <c r="H961" s="368"/>
      <c r="I961" s="655"/>
      <c r="J961" s="365"/>
      <c r="K961" s="366"/>
      <c r="L961" s="367"/>
      <c r="M961" s="365"/>
      <c r="N961" s="368"/>
      <c r="O961" s="655"/>
      <c r="P961" s="365"/>
      <c r="Q961" s="366"/>
      <c r="R961" s="367"/>
      <c r="S961" s="365"/>
      <c r="T961" s="368"/>
      <c r="U961" s="655"/>
      <c r="V961" s="365"/>
      <c r="W961" s="366"/>
      <c r="X961" s="364"/>
      <c r="Y961" s="365"/>
      <c r="Z961" s="368"/>
      <c r="AA961" s="655"/>
      <c r="AB961" s="365"/>
      <c r="AC961" s="366"/>
      <c r="AD961" s="364"/>
      <c r="AE961" s="365"/>
      <c r="AF961" s="368"/>
      <c r="AG961" s="655"/>
      <c r="AH961" s="365"/>
      <c r="AI961" s="366"/>
      <c r="AJ961" s="364"/>
      <c r="AK961" s="365"/>
      <c r="AL961" s="368"/>
      <c r="AM961" s="655"/>
      <c r="AN961" s="365"/>
      <c r="AO961" s="366"/>
      <c r="AP961" s="369"/>
      <c r="AQ961" s="506"/>
      <c r="AR961" s="372"/>
      <c r="AS961" s="653"/>
      <c r="AT961" s="353"/>
      <c r="AU961" s="382" t="s">
        <v>2869</v>
      </c>
      <c r="AV961" s="657" t="s">
        <v>2869</v>
      </c>
      <c r="AW961" s="382" t="s">
        <v>2869</v>
      </c>
      <c r="AX961" s="658" t="s">
        <v>2869</v>
      </c>
      <c r="AY961" s="393"/>
    </row>
    <row r="962">
      <c r="A962" s="554"/>
      <c r="B962" s="480" t="s">
        <v>2869</v>
      </c>
      <c r="C962" s="433"/>
      <c r="D962" s="434"/>
      <c r="E962" s="384" t="s">
        <v>2869</v>
      </c>
      <c r="F962" s="367"/>
      <c r="G962" s="365"/>
      <c r="H962" s="368"/>
      <c r="I962" s="655"/>
      <c r="J962" s="365"/>
      <c r="K962" s="366"/>
      <c r="L962" s="367"/>
      <c r="M962" s="365"/>
      <c r="N962" s="368"/>
      <c r="O962" s="655"/>
      <c r="P962" s="365"/>
      <c r="Q962" s="366"/>
      <c r="R962" s="367"/>
      <c r="S962" s="365"/>
      <c r="T962" s="368"/>
      <c r="U962" s="655"/>
      <c r="V962" s="365"/>
      <c r="W962" s="366"/>
      <c r="X962" s="364"/>
      <c r="Y962" s="365"/>
      <c r="Z962" s="368"/>
      <c r="AA962" s="655"/>
      <c r="AB962" s="365"/>
      <c r="AC962" s="366"/>
      <c r="AD962" s="364"/>
      <c r="AE962" s="365"/>
      <c r="AF962" s="368"/>
      <c r="AG962" s="655"/>
      <c r="AH962" s="365"/>
      <c r="AI962" s="366"/>
      <c r="AJ962" s="364"/>
      <c r="AK962" s="365"/>
      <c r="AL962" s="368"/>
      <c r="AM962" s="655"/>
      <c r="AN962" s="365"/>
      <c r="AO962" s="366"/>
      <c r="AP962" s="369"/>
      <c r="AQ962" s="506"/>
      <c r="AR962" s="372"/>
      <c r="AS962" s="653"/>
      <c r="AT962" s="353"/>
      <c r="AU962" s="382" t="s">
        <v>2869</v>
      </c>
      <c r="AV962" s="657" t="s">
        <v>2869</v>
      </c>
      <c r="AW962" s="382" t="s">
        <v>2869</v>
      </c>
      <c r="AX962" s="658" t="s">
        <v>2869</v>
      </c>
      <c r="AY962" s="393"/>
    </row>
    <row r="963">
      <c r="A963" s="554"/>
      <c r="B963" s="480" t="s">
        <v>2869</v>
      </c>
      <c r="C963" s="433"/>
      <c r="D963" s="434"/>
      <c r="E963" s="384" t="s">
        <v>2869</v>
      </c>
      <c r="F963" s="367"/>
      <c r="G963" s="365"/>
      <c r="H963" s="368"/>
      <c r="I963" s="655"/>
      <c r="J963" s="365"/>
      <c r="K963" s="366"/>
      <c r="L963" s="367"/>
      <c r="M963" s="365"/>
      <c r="N963" s="368"/>
      <c r="O963" s="655"/>
      <c r="P963" s="365"/>
      <c r="Q963" s="366"/>
      <c r="R963" s="367"/>
      <c r="S963" s="365"/>
      <c r="T963" s="368"/>
      <c r="U963" s="655"/>
      <c r="V963" s="365"/>
      <c r="W963" s="366"/>
      <c r="X963" s="364"/>
      <c r="Y963" s="365"/>
      <c r="Z963" s="368"/>
      <c r="AA963" s="655"/>
      <c r="AB963" s="365"/>
      <c r="AC963" s="366"/>
      <c r="AD963" s="364"/>
      <c r="AE963" s="365"/>
      <c r="AF963" s="368"/>
      <c r="AG963" s="655"/>
      <c r="AH963" s="365"/>
      <c r="AI963" s="366"/>
      <c r="AJ963" s="364"/>
      <c r="AK963" s="365"/>
      <c r="AL963" s="368"/>
      <c r="AM963" s="655"/>
      <c r="AN963" s="365"/>
      <c r="AO963" s="366"/>
      <c r="AP963" s="369"/>
      <c r="AQ963" s="506"/>
      <c r="AR963" s="372"/>
      <c r="AS963" s="653"/>
      <c r="AT963" s="353"/>
      <c r="AU963" s="382" t="s">
        <v>2869</v>
      </c>
      <c r="AV963" s="657" t="s">
        <v>2869</v>
      </c>
      <c r="AW963" s="382" t="s">
        <v>2869</v>
      </c>
      <c r="AX963" s="658" t="s">
        <v>2869</v>
      </c>
      <c r="AY963" s="393"/>
    </row>
    <row r="964">
      <c r="A964" s="554"/>
      <c r="B964" s="480" t="s">
        <v>2869</v>
      </c>
      <c r="C964" s="433"/>
      <c r="D964" s="434"/>
      <c r="E964" s="384" t="s">
        <v>2869</v>
      </c>
      <c r="F964" s="367"/>
      <c r="G964" s="365"/>
      <c r="H964" s="368"/>
      <c r="I964" s="655"/>
      <c r="J964" s="365"/>
      <c r="K964" s="366"/>
      <c r="L964" s="367"/>
      <c r="M964" s="365"/>
      <c r="N964" s="368"/>
      <c r="O964" s="655"/>
      <c r="P964" s="365"/>
      <c r="Q964" s="366"/>
      <c r="R964" s="367"/>
      <c r="S964" s="365"/>
      <c r="T964" s="368"/>
      <c r="U964" s="655"/>
      <c r="V964" s="365"/>
      <c r="W964" s="366"/>
      <c r="X964" s="364"/>
      <c r="Y964" s="365"/>
      <c r="Z964" s="368"/>
      <c r="AA964" s="655"/>
      <c r="AB964" s="365"/>
      <c r="AC964" s="366"/>
      <c r="AD964" s="364"/>
      <c r="AE964" s="365"/>
      <c r="AF964" s="368"/>
      <c r="AG964" s="655"/>
      <c r="AH964" s="365"/>
      <c r="AI964" s="366"/>
      <c r="AJ964" s="364"/>
      <c r="AK964" s="365"/>
      <c r="AL964" s="368"/>
      <c r="AM964" s="655"/>
      <c r="AN964" s="365"/>
      <c r="AO964" s="366"/>
      <c r="AP964" s="369"/>
      <c r="AQ964" s="506"/>
      <c r="AR964" s="380"/>
      <c r="AS964" s="653"/>
      <c r="AT964" s="353"/>
      <c r="AU964" s="382" t="s">
        <v>2869</v>
      </c>
      <c r="AV964" s="657" t="s">
        <v>2869</v>
      </c>
      <c r="AW964" s="382" t="s">
        <v>2869</v>
      </c>
      <c r="AX964" s="658" t="s">
        <v>2869</v>
      </c>
      <c r="AY964" s="393"/>
    </row>
    <row r="965">
      <c r="A965" s="554"/>
      <c r="B965" s="480" t="s">
        <v>2869</v>
      </c>
      <c r="C965" s="433"/>
      <c r="D965" s="434"/>
      <c r="E965" s="384" t="s">
        <v>2869</v>
      </c>
      <c r="F965" s="367"/>
      <c r="G965" s="365"/>
      <c r="H965" s="368"/>
      <c r="I965" s="655"/>
      <c r="J965" s="365"/>
      <c r="K965" s="366"/>
      <c r="L965" s="367"/>
      <c r="M965" s="365"/>
      <c r="N965" s="368"/>
      <c r="O965" s="655"/>
      <c r="P965" s="365"/>
      <c r="Q965" s="366"/>
      <c r="R965" s="367"/>
      <c r="S965" s="365"/>
      <c r="T965" s="368"/>
      <c r="U965" s="655"/>
      <c r="V965" s="365"/>
      <c r="W965" s="366"/>
      <c r="X965" s="364"/>
      <c r="Y965" s="365"/>
      <c r="Z965" s="368"/>
      <c r="AA965" s="655"/>
      <c r="AB965" s="365"/>
      <c r="AC965" s="366"/>
      <c r="AD965" s="364"/>
      <c r="AE965" s="365"/>
      <c r="AF965" s="368"/>
      <c r="AG965" s="655"/>
      <c r="AH965" s="365"/>
      <c r="AI965" s="366"/>
      <c r="AJ965" s="364"/>
      <c r="AK965" s="365"/>
      <c r="AL965" s="368"/>
      <c r="AM965" s="655"/>
      <c r="AN965" s="365"/>
      <c r="AO965" s="366"/>
      <c r="AP965" s="369"/>
      <c r="AQ965" s="506"/>
      <c r="AR965" s="372"/>
      <c r="AS965" s="653"/>
      <c r="AT965" s="353"/>
      <c r="AU965" s="382" t="s">
        <v>2869</v>
      </c>
      <c r="AV965" s="657" t="s">
        <v>2869</v>
      </c>
      <c r="AW965" s="382" t="s">
        <v>2869</v>
      </c>
      <c r="AX965" s="658" t="s">
        <v>2869</v>
      </c>
      <c r="AY965" s="393"/>
    </row>
    <row r="966">
      <c r="A966" s="554"/>
      <c r="B966" s="480" t="s">
        <v>2869</v>
      </c>
      <c r="C966" s="433"/>
      <c r="D966" s="434"/>
      <c r="E966" s="384" t="s">
        <v>2869</v>
      </c>
      <c r="F966" s="367"/>
      <c r="G966" s="365"/>
      <c r="H966" s="368"/>
      <c r="I966" s="655"/>
      <c r="J966" s="365"/>
      <c r="K966" s="366"/>
      <c r="L966" s="367"/>
      <c r="M966" s="365"/>
      <c r="N966" s="368"/>
      <c r="O966" s="655"/>
      <c r="P966" s="365"/>
      <c r="Q966" s="366"/>
      <c r="R966" s="367"/>
      <c r="S966" s="365"/>
      <c r="T966" s="368"/>
      <c r="U966" s="655"/>
      <c r="V966" s="365"/>
      <c r="W966" s="366"/>
      <c r="X966" s="364"/>
      <c r="Y966" s="365"/>
      <c r="Z966" s="368"/>
      <c r="AA966" s="655"/>
      <c r="AB966" s="365"/>
      <c r="AC966" s="366"/>
      <c r="AD966" s="364"/>
      <c r="AE966" s="365"/>
      <c r="AF966" s="368"/>
      <c r="AG966" s="655"/>
      <c r="AH966" s="365"/>
      <c r="AI966" s="366"/>
      <c r="AJ966" s="364"/>
      <c r="AK966" s="365"/>
      <c r="AL966" s="368"/>
      <c r="AM966" s="655"/>
      <c r="AN966" s="365"/>
      <c r="AO966" s="366"/>
      <c r="AP966" s="369"/>
      <c r="AQ966" s="506"/>
      <c r="AR966" s="380"/>
      <c r="AS966" s="653"/>
      <c r="AT966" s="353"/>
      <c r="AU966" s="382" t="s">
        <v>2869</v>
      </c>
      <c r="AV966" s="657" t="s">
        <v>2869</v>
      </c>
      <c r="AW966" s="382" t="s">
        <v>2869</v>
      </c>
      <c r="AX966" s="658" t="s">
        <v>2869</v>
      </c>
      <c r="AY966" s="393"/>
    </row>
    <row r="967">
      <c r="A967" s="554"/>
      <c r="B967" s="480" t="s">
        <v>2869</v>
      </c>
      <c r="C967" s="433"/>
      <c r="D967" s="434"/>
      <c r="E967" s="384" t="s">
        <v>2869</v>
      </c>
      <c r="F967" s="367"/>
      <c r="G967" s="365"/>
      <c r="H967" s="368"/>
      <c r="I967" s="655"/>
      <c r="J967" s="365"/>
      <c r="K967" s="366"/>
      <c r="L967" s="367"/>
      <c r="M967" s="365"/>
      <c r="N967" s="368"/>
      <c r="O967" s="655"/>
      <c r="P967" s="365"/>
      <c r="Q967" s="366"/>
      <c r="R967" s="367"/>
      <c r="S967" s="365"/>
      <c r="T967" s="368"/>
      <c r="U967" s="655"/>
      <c r="V967" s="365"/>
      <c r="W967" s="366"/>
      <c r="X967" s="364"/>
      <c r="Y967" s="365"/>
      <c r="Z967" s="368"/>
      <c r="AA967" s="655"/>
      <c r="AB967" s="365"/>
      <c r="AC967" s="366"/>
      <c r="AD967" s="364"/>
      <c r="AE967" s="365"/>
      <c r="AF967" s="368"/>
      <c r="AG967" s="655"/>
      <c r="AH967" s="365"/>
      <c r="AI967" s="366"/>
      <c r="AJ967" s="364"/>
      <c r="AK967" s="365"/>
      <c r="AL967" s="368"/>
      <c r="AM967" s="655"/>
      <c r="AN967" s="365"/>
      <c r="AO967" s="366"/>
      <c r="AP967" s="369"/>
      <c r="AQ967" s="506"/>
      <c r="AR967" s="372"/>
      <c r="AS967" s="653"/>
      <c r="AT967" s="353"/>
      <c r="AU967" s="382" t="s">
        <v>2869</v>
      </c>
      <c r="AV967" s="657" t="s">
        <v>2869</v>
      </c>
      <c r="AW967" s="382" t="s">
        <v>2869</v>
      </c>
      <c r="AX967" s="658" t="s">
        <v>2869</v>
      </c>
      <c r="AY967" s="359"/>
    </row>
    <row r="968">
      <c r="A968" s="554"/>
      <c r="B968" s="480" t="s">
        <v>2869</v>
      </c>
      <c r="C968" s="433"/>
      <c r="D968" s="434"/>
      <c r="E968" s="384" t="s">
        <v>2869</v>
      </c>
      <c r="F968" s="367"/>
      <c r="G968" s="365"/>
      <c r="H968" s="368"/>
      <c r="I968" s="655"/>
      <c r="J968" s="365"/>
      <c r="K968" s="366"/>
      <c r="L968" s="367"/>
      <c r="M968" s="365"/>
      <c r="N968" s="368"/>
      <c r="O968" s="655"/>
      <c r="P968" s="365"/>
      <c r="Q968" s="366"/>
      <c r="R968" s="367"/>
      <c r="S968" s="365"/>
      <c r="T968" s="368"/>
      <c r="U968" s="655"/>
      <c r="V968" s="365"/>
      <c r="W968" s="366"/>
      <c r="X968" s="364"/>
      <c r="Y968" s="365"/>
      <c r="Z968" s="368"/>
      <c r="AA968" s="655"/>
      <c r="AB968" s="365"/>
      <c r="AC968" s="366"/>
      <c r="AD968" s="364"/>
      <c r="AE968" s="365"/>
      <c r="AF968" s="368"/>
      <c r="AG968" s="655"/>
      <c r="AH968" s="365"/>
      <c r="AI968" s="366"/>
      <c r="AJ968" s="364"/>
      <c r="AK968" s="365"/>
      <c r="AL968" s="368"/>
      <c r="AM968" s="655"/>
      <c r="AN968" s="365"/>
      <c r="AO968" s="366"/>
      <c r="AP968" s="369"/>
      <c r="AQ968" s="506"/>
      <c r="AR968" s="380"/>
      <c r="AS968" s="653"/>
      <c r="AT968" s="353"/>
      <c r="AU968" s="382" t="s">
        <v>2869</v>
      </c>
      <c r="AV968" s="657" t="s">
        <v>2869</v>
      </c>
      <c r="AW968" s="382" t="s">
        <v>2869</v>
      </c>
      <c r="AX968" s="658" t="s">
        <v>2869</v>
      </c>
      <c r="AY968" s="393"/>
    </row>
    <row r="969">
      <c r="A969" s="554"/>
      <c r="B969" s="480" t="s">
        <v>2869</v>
      </c>
      <c r="C969" s="433"/>
      <c r="D969" s="434"/>
      <c r="E969" s="384" t="s">
        <v>2869</v>
      </c>
      <c r="F969" s="367"/>
      <c r="G969" s="365"/>
      <c r="H969" s="368"/>
      <c r="I969" s="655"/>
      <c r="J969" s="365"/>
      <c r="K969" s="366"/>
      <c r="L969" s="367"/>
      <c r="M969" s="365"/>
      <c r="N969" s="368"/>
      <c r="O969" s="655"/>
      <c r="P969" s="365"/>
      <c r="Q969" s="366"/>
      <c r="R969" s="367"/>
      <c r="S969" s="365"/>
      <c r="T969" s="368"/>
      <c r="U969" s="655"/>
      <c r="V969" s="365"/>
      <c r="W969" s="366"/>
      <c r="X969" s="364"/>
      <c r="Y969" s="365"/>
      <c r="Z969" s="368"/>
      <c r="AA969" s="655"/>
      <c r="AB969" s="365"/>
      <c r="AC969" s="366"/>
      <c r="AD969" s="364"/>
      <c r="AE969" s="365"/>
      <c r="AF969" s="368"/>
      <c r="AG969" s="655"/>
      <c r="AH969" s="365"/>
      <c r="AI969" s="366"/>
      <c r="AJ969" s="364"/>
      <c r="AK969" s="365"/>
      <c r="AL969" s="368"/>
      <c r="AM969" s="655"/>
      <c r="AN969" s="365"/>
      <c r="AO969" s="366"/>
      <c r="AP969" s="369"/>
      <c r="AQ969" s="506"/>
      <c r="AR969" s="372"/>
      <c r="AS969" s="653"/>
      <c r="AT969" s="353"/>
      <c r="AU969" s="382" t="s">
        <v>2869</v>
      </c>
      <c r="AV969" s="657" t="s">
        <v>2869</v>
      </c>
      <c r="AW969" s="382" t="s">
        <v>2869</v>
      </c>
      <c r="AX969" s="658" t="s">
        <v>2869</v>
      </c>
      <c r="AY969" s="393"/>
    </row>
    <row r="970">
      <c r="A970" s="554"/>
      <c r="B970" s="480" t="s">
        <v>2869</v>
      </c>
      <c r="C970" s="433"/>
      <c r="D970" s="434"/>
      <c r="E970" s="384" t="s">
        <v>2869</v>
      </c>
      <c r="F970" s="367"/>
      <c r="G970" s="365"/>
      <c r="H970" s="368"/>
      <c r="I970" s="655"/>
      <c r="J970" s="365"/>
      <c r="K970" s="366"/>
      <c r="L970" s="367"/>
      <c r="M970" s="365"/>
      <c r="N970" s="368"/>
      <c r="O970" s="655"/>
      <c r="P970" s="365"/>
      <c r="Q970" s="366"/>
      <c r="R970" s="367"/>
      <c r="S970" s="365"/>
      <c r="T970" s="368"/>
      <c r="U970" s="655"/>
      <c r="V970" s="365"/>
      <c r="W970" s="366"/>
      <c r="X970" s="364"/>
      <c r="Y970" s="365"/>
      <c r="Z970" s="368"/>
      <c r="AA970" s="655"/>
      <c r="AB970" s="365"/>
      <c r="AC970" s="366"/>
      <c r="AD970" s="364"/>
      <c r="AE970" s="365"/>
      <c r="AF970" s="368"/>
      <c r="AG970" s="655"/>
      <c r="AH970" s="365"/>
      <c r="AI970" s="366"/>
      <c r="AJ970" s="364"/>
      <c r="AK970" s="365"/>
      <c r="AL970" s="368"/>
      <c r="AM970" s="655"/>
      <c r="AN970" s="365"/>
      <c r="AO970" s="366"/>
      <c r="AP970" s="369"/>
      <c r="AQ970" s="506"/>
      <c r="AR970" s="380"/>
      <c r="AS970" s="653"/>
      <c r="AT970" s="353"/>
      <c r="AU970" s="382" t="s">
        <v>2869</v>
      </c>
      <c r="AV970" s="657" t="s">
        <v>2869</v>
      </c>
      <c r="AW970" s="382" t="s">
        <v>2869</v>
      </c>
      <c r="AX970" s="658" t="s">
        <v>2869</v>
      </c>
      <c r="AY970" s="393"/>
    </row>
    <row r="971">
      <c r="A971" s="554"/>
      <c r="B971" s="480" t="s">
        <v>2869</v>
      </c>
      <c r="C971" s="433"/>
      <c r="D971" s="434"/>
      <c r="E971" s="384" t="s">
        <v>2869</v>
      </c>
      <c r="F971" s="367"/>
      <c r="G971" s="365"/>
      <c r="H971" s="368"/>
      <c r="I971" s="655"/>
      <c r="J971" s="365"/>
      <c r="K971" s="366"/>
      <c r="L971" s="367"/>
      <c r="M971" s="365"/>
      <c r="N971" s="368"/>
      <c r="O971" s="655"/>
      <c r="P971" s="365"/>
      <c r="Q971" s="366"/>
      <c r="R971" s="367"/>
      <c r="S971" s="365"/>
      <c r="T971" s="368"/>
      <c r="U971" s="655"/>
      <c r="V971" s="365"/>
      <c r="W971" s="366"/>
      <c r="X971" s="364"/>
      <c r="Y971" s="365"/>
      <c r="Z971" s="368"/>
      <c r="AA971" s="655"/>
      <c r="AB971" s="365"/>
      <c r="AC971" s="366"/>
      <c r="AD971" s="364"/>
      <c r="AE971" s="365"/>
      <c r="AF971" s="368"/>
      <c r="AG971" s="655"/>
      <c r="AH971" s="365"/>
      <c r="AI971" s="366"/>
      <c r="AJ971" s="364"/>
      <c r="AK971" s="365"/>
      <c r="AL971" s="368"/>
      <c r="AM971" s="655"/>
      <c r="AN971" s="365"/>
      <c r="AO971" s="366"/>
      <c r="AP971" s="369"/>
      <c r="AQ971" s="506"/>
      <c r="AR971" s="372"/>
      <c r="AS971" s="653"/>
      <c r="AT971" s="353"/>
      <c r="AU971" s="382" t="s">
        <v>2869</v>
      </c>
      <c r="AV971" s="657" t="s">
        <v>2869</v>
      </c>
      <c r="AW971" s="382" t="s">
        <v>2869</v>
      </c>
      <c r="AX971" s="658" t="s">
        <v>2869</v>
      </c>
      <c r="AY971" s="359"/>
    </row>
    <row r="972">
      <c r="A972" s="554"/>
      <c r="B972" s="480" t="s">
        <v>2869</v>
      </c>
      <c r="C972" s="433"/>
      <c r="D972" s="434"/>
      <c r="E972" s="384" t="s">
        <v>2869</v>
      </c>
      <c r="F972" s="367"/>
      <c r="G972" s="365"/>
      <c r="H972" s="368"/>
      <c r="I972" s="655"/>
      <c r="J972" s="365"/>
      <c r="K972" s="366"/>
      <c r="L972" s="367"/>
      <c r="M972" s="365"/>
      <c r="N972" s="368"/>
      <c r="O972" s="655"/>
      <c r="P972" s="365"/>
      <c r="Q972" s="366"/>
      <c r="R972" s="367"/>
      <c r="S972" s="365"/>
      <c r="T972" s="368"/>
      <c r="U972" s="655"/>
      <c r="V972" s="365"/>
      <c r="W972" s="366"/>
      <c r="X972" s="364"/>
      <c r="Y972" s="365"/>
      <c r="Z972" s="368"/>
      <c r="AA972" s="655"/>
      <c r="AB972" s="365"/>
      <c r="AC972" s="366"/>
      <c r="AD972" s="364"/>
      <c r="AE972" s="365"/>
      <c r="AF972" s="368"/>
      <c r="AG972" s="655"/>
      <c r="AH972" s="365"/>
      <c r="AI972" s="366"/>
      <c r="AJ972" s="364"/>
      <c r="AK972" s="365"/>
      <c r="AL972" s="368"/>
      <c r="AM972" s="655"/>
      <c r="AN972" s="365"/>
      <c r="AO972" s="366"/>
      <c r="AP972" s="369"/>
      <c r="AQ972" s="506"/>
      <c r="AR972" s="372"/>
      <c r="AS972" s="653"/>
      <c r="AT972" s="353"/>
      <c r="AU972" s="382" t="s">
        <v>2869</v>
      </c>
      <c r="AV972" s="657" t="s">
        <v>2869</v>
      </c>
      <c r="AW972" s="382" t="s">
        <v>2869</v>
      </c>
      <c r="AX972" s="658" t="s">
        <v>2869</v>
      </c>
      <c r="AY972" s="393"/>
    </row>
    <row r="973">
      <c r="A973" s="554"/>
      <c r="B973" s="480" t="s">
        <v>2869</v>
      </c>
      <c r="C973" s="433"/>
      <c r="D973" s="434"/>
      <c r="E973" s="384" t="s">
        <v>2869</v>
      </c>
      <c r="F973" s="367"/>
      <c r="G973" s="365"/>
      <c r="H973" s="368"/>
      <c r="I973" s="655"/>
      <c r="J973" s="365"/>
      <c r="K973" s="366"/>
      <c r="L973" s="367"/>
      <c r="M973" s="365"/>
      <c r="N973" s="368"/>
      <c r="O973" s="655"/>
      <c r="P973" s="365"/>
      <c r="Q973" s="366"/>
      <c r="R973" s="367"/>
      <c r="S973" s="365"/>
      <c r="T973" s="368"/>
      <c r="U973" s="655"/>
      <c r="V973" s="365"/>
      <c r="W973" s="366"/>
      <c r="X973" s="364"/>
      <c r="Y973" s="365"/>
      <c r="Z973" s="368"/>
      <c r="AA973" s="655"/>
      <c r="AB973" s="365"/>
      <c r="AC973" s="366"/>
      <c r="AD973" s="364"/>
      <c r="AE973" s="365"/>
      <c r="AF973" s="368"/>
      <c r="AG973" s="655"/>
      <c r="AH973" s="365"/>
      <c r="AI973" s="366"/>
      <c r="AJ973" s="364"/>
      <c r="AK973" s="365"/>
      <c r="AL973" s="368"/>
      <c r="AM973" s="655"/>
      <c r="AN973" s="365"/>
      <c r="AO973" s="366"/>
      <c r="AP973" s="369"/>
      <c r="AQ973" s="506"/>
      <c r="AR973" s="380"/>
      <c r="AS973" s="653"/>
      <c r="AT973" s="353"/>
      <c r="AU973" s="382" t="s">
        <v>2869</v>
      </c>
      <c r="AV973" s="657" t="s">
        <v>2869</v>
      </c>
      <c r="AW973" s="382" t="s">
        <v>2869</v>
      </c>
      <c r="AX973" s="658" t="s">
        <v>2869</v>
      </c>
      <c r="AY973" s="393"/>
    </row>
    <row r="974">
      <c r="A974" s="554"/>
      <c r="B974" s="480" t="s">
        <v>2869</v>
      </c>
      <c r="C974" s="433"/>
      <c r="D974" s="434"/>
      <c r="E974" s="384" t="s">
        <v>2869</v>
      </c>
      <c r="F974" s="367"/>
      <c r="G974" s="365"/>
      <c r="H974" s="368"/>
      <c r="I974" s="655"/>
      <c r="J974" s="365"/>
      <c r="K974" s="366"/>
      <c r="L974" s="367"/>
      <c r="M974" s="365"/>
      <c r="N974" s="368"/>
      <c r="O974" s="655"/>
      <c r="P974" s="365"/>
      <c r="Q974" s="366"/>
      <c r="R974" s="367"/>
      <c r="S974" s="365"/>
      <c r="T974" s="368"/>
      <c r="U974" s="655"/>
      <c r="V974" s="365"/>
      <c r="W974" s="366"/>
      <c r="X974" s="364"/>
      <c r="Y974" s="365"/>
      <c r="Z974" s="368"/>
      <c r="AA974" s="655"/>
      <c r="AB974" s="365"/>
      <c r="AC974" s="366"/>
      <c r="AD974" s="364"/>
      <c r="AE974" s="365"/>
      <c r="AF974" s="368"/>
      <c r="AG974" s="655"/>
      <c r="AH974" s="365"/>
      <c r="AI974" s="366"/>
      <c r="AJ974" s="364"/>
      <c r="AK974" s="365"/>
      <c r="AL974" s="368"/>
      <c r="AM974" s="655"/>
      <c r="AN974" s="365"/>
      <c r="AO974" s="366"/>
      <c r="AP974" s="369"/>
      <c r="AQ974" s="506"/>
      <c r="AR974" s="372"/>
      <c r="AS974" s="653"/>
      <c r="AT974" s="353"/>
      <c r="AU974" s="382" t="s">
        <v>2869</v>
      </c>
      <c r="AV974" s="657" t="s">
        <v>2869</v>
      </c>
      <c r="AW974" s="382" t="s">
        <v>2869</v>
      </c>
      <c r="AX974" s="658" t="s">
        <v>2869</v>
      </c>
      <c r="AY974" s="359"/>
    </row>
    <row r="975">
      <c r="A975" s="554"/>
      <c r="B975" s="480" t="s">
        <v>2869</v>
      </c>
      <c r="C975" s="433"/>
      <c r="D975" s="434"/>
      <c r="E975" s="384" t="s">
        <v>2869</v>
      </c>
      <c r="F975" s="367"/>
      <c r="G975" s="365"/>
      <c r="H975" s="368"/>
      <c r="I975" s="655"/>
      <c r="J975" s="365"/>
      <c r="K975" s="366"/>
      <c r="L975" s="367"/>
      <c r="M975" s="365"/>
      <c r="N975" s="368"/>
      <c r="O975" s="655"/>
      <c r="P975" s="365"/>
      <c r="Q975" s="366"/>
      <c r="R975" s="367"/>
      <c r="S975" s="365"/>
      <c r="T975" s="368"/>
      <c r="U975" s="655"/>
      <c r="V975" s="365"/>
      <c r="W975" s="366"/>
      <c r="X975" s="364"/>
      <c r="Y975" s="365"/>
      <c r="Z975" s="368"/>
      <c r="AA975" s="655"/>
      <c r="AB975" s="365"/>
      <c r="AC975" s="366"/>
      <c r="AD975" s="364"/>
      <c r="AE975" s="365"/>
      <c r="AF975" s="368"/>
      <c r="AG975" s="655"/>
      <c r="AH975" s="365"/>
      <c r="AI975" s="366"/>
      <c r="AJ975" s="364"/>
      <c r="AK975" s="365"/>
      <c r="AL975" s="368"/>
      <c r="AM975" s="655"/>
      <c r="AN975" s="365"/>
      <c r="AO975" s="366"/>
      <c r="AP975" s="369"/>
      <c r="AQ975" s="506"/>
      <c r="AR975" s="372"/>
      <c r="AS975" s="653"/>
      <c r="AT975" s="353"/>
      <c r="AU975" s="382" t="s">
        <v>2869</v>
      </c>
      <c r="AV975" s="657" t="s">
        <v>2869</v>
      </c>
      <c r="AW975" s="382" t="s">
        <v>2869</v>
      </c>
      <c r="AX975" s="658" t="s">
        <v>2869</v>
      </c>
      <c r="AY975" s="393"/>
    </row>
    <row r="976">
      <c r="A976" s="554"/>
      <c r="B976" s="480" t="s">
        <v>2869</v>
      </c>
      <c r="C976" s="433"/>
      <c r="D976" s="434"/>
      <c r="E976" s="384" t="s">
        <v>2869</v>
      </c>
      <c r="F976" s="367"/>
      <c r="G976" s="365"/>
      <c r="H976" s="368"/>
      <c r="I976" s="655"/>
      <c r="J976" s="365"/>
      <c r="K976" s="366"/>
      <c r="L976" s="367"/>
      <c r="M976" s="365"/>
      <c r="N976" s="368"/>
      <c r="O976" s="655"/>
      <c r="P976" s="365"/>
      <c r="Q976" s="366"/>
      <c r="R976" s="367"/>
      <c r="S976" s="365"/>
      <c r="T976" s="368"/>
      <c r="U976" s="655"/>
      <c r="V976" s="365"/>
      <c r="W976" s="366"/>
      <c r="X976" s="364"/>
      <c r="Y976" s="365"/>
      <c r="Z976" s="368"/>
      <c r="AA976" s="655"/>
      <c r="AB976" s="365"/>
      <c r="AC976" s="366"/>
      <c r="AD976" s="364"/>
      <c r="AE976" s="365"/>
      <c r="AF976" s="368"/>
      <c r="AG976" s="655"/>
      <c r="AH976" s="365"/>
      <c r="AI976" s="366"/>
      <c r="AJ976" s="364"/>
      <c r="AK976" s="365"/>
      <c r="AL976" s="368"/>
      <c r="AM976" s="655"/>
      <c r="AN976" s="365"/>
      <c r="AO976" s="366"/>
      <c r="AP976" s="369"/>
      <c r="AQ976" s="506"/>
      <c r="AR976" s="372"/>
      <c r="AS976" s="653"/>
      <c r="AT976" s="353"/>
      <c r="AU976" s="382" t="s">
        <v>2869</v>
      </c>
      <c r="AV976" s="657" t="s">
        <v>2869</v>
      </c>
      <c r="AW976" s="382" t="s">
        <v>2869</v>
      </c>
      <c r="AX976" s="658" t="s">
        <v>2869</v>
      </c>
      <c r="AY976" s="393"/>
    </row>
    <row r="977">
      <c r="A977" s="554"/>
      <c r="B977" s="480" t="s">
        <v>2869</v>
      </c>
      <c r="C977" s="433"/>
      <c r="D977" s="434"/>
      <c r="E977" s="384" t="s">
        <v>2869</v>
      </c>
      <c r="F977" s="367"/>
      <c r="G977" s="365"/>
      <c r="H977" s="368"/>
      <c r="I977" s="655"/>
      <c r="J977" s="365"/>
      <c r="K977" s="366"/>
      <c r="L977" s="367"/>
      <c r="M977" s="365"/>
      <c r="N977" s="368"/>
      <c r="O977" s="655"/>
      <c r="P977" s="365"/>
      <c r="Q977" s="366"/>
      <c r="R977" s="367"/>
      <c r="S977" s="365"/>
      <c r="T977" s="368"/>
      <c r="U977" s="655"/>
      <c r="V977" s="365"/>
      <c r="W977" s="366"/>
      <c r="X977" s="364"/>
      <c r="Y977" s="365"/>
      <c r="Z977" s="368"/>
      <c r="AA977" s="655"/>
      <c r="AB977" s="365"/>
      <c r="AC977" s="366"/>
      <c r="AD977" s="364"/>
      <c r="AE977" s="365"/>
      <c r="AF977" s="368"/>
      <c r="AG977" s="655"/>
      <c r="AH977" s="365"/>
      <c r="AI977" s="366"/>
      <c r="AJ977" s="364"/>
      <c r="AK977" s="365"/>
      <c r="AL977" s="368"/>
      <c r="AM977" s="655"/>
      <c r="AN977" s="365"/>
      <c r="AO977" s="366"/>
      <c r="AP977" s="369"/>
      <c r="AQ977" s="506"/>
      <c r="AR977" s="372"/>
      <c r="AS977" s="653"/>
      <c r="AT977" s="353"/>
      <c r="AU977" s="382" t="s">
        <v>2869</v>
      </c>
      <c r="AV977" s="657" t="s">
        <v>2869</v>
      </c>
      <c r="AW977" s="382" t="s">
        <v>2869</v>
      </c>
      <c r="AX977" s="658" t="s">
        <v>2869</v>
      </c>
      <c r="AY977" s="393"/>
    </row>
    <row r="978">
      <c r="A978" s="554"/>
      <c r="B978" s="480" t="s">
        <v>2869</v>
      </c>
      <c r="C978" s="433"/>
      <c r="D978" s="434"/>
      <c r="E978" s="384" t="s">
        <v>2869</v>
      </c>
      <c r="F978" s="367"/>
      <c r="G978" s="365"/>
      <c r="H978" s="368"/>
      <c r="I978" s="655"/>
      <c r="J978" s="365"/>
      <c r="K978" s="366"/>
      <c r="L978" s="367"/>
      <c r="M978" s="365"/>
      <c r="N978" s="368"/>
      <c r="O978" s="655"/>
      <c r="P978" s="365"/>
      <c r="Q978" s="366"/>
      <c r="R978" s="367"/>
      <c r="S978" s="365"/>
      <c r="T978" s="368"/>
      <c r="U978" s="655"/>
      <c r="V978" s="365"/>
      <c r="W978" s="366"/>
      <c r="X978" s="364"/>
      <c r="Y978" s="365"/>
      <c r="Z978" s="368"/>
      <c r="AA978" s="655"/>
      <c r="AB978" s="365"/>
      <c r="AC978" s="366"/>
      <c r="AD978" s="364"/>
      <c r="AE978" s="365"/>
      <c r="AF978" s="368"/>
      <c r="AG978" s="655"/>
      <c r="AH978" s="365"/>
      <c r="AI978" s="366"/>
      <c r="AJ978" s="364"/>
      <c r="AK978" s="365"/>
      <c r="AL978" s="368"/>
      <c r="AM978" s="655"/>
      <c r="AN978" s="365"/>
      <c r="AO978" s="366"/>
      <c r="AP978" s="369"/>
      <c r="AQ978" s="506"/>
      <c r="AR978" s="372"/>
      <c r="AS978" s="653"/>
      <c r="AT978" s="353"/>
      <c r="AU978" s="382" t="s">
        <v>2869</v>
      </c>
      <c r="AV978" s="657" t="s">
        <v>2869</v>
      </c>
      <c r="AW978" s="382" t="s">
        <v>2869</v>
      </c>
      <c r="AX978" s="658" t="s">
        <v>2869</v>
      </c>
      <c r="AY978" s="393"/>
    </row>
    <row r="979">
      <c r="A979" s="554"/>
      <c r="B979" s="480" t="s">
        <v>2869</v>
      </c>
      <c r="C979" s="433"/>
      <c r="D979" s="434"/>
      <c r="E979" s="384" t="s">
        <v>2869</v>
      </c>
      <c r="F979" s="367"/>
      <c r="G979" s="365"/>
      <c r="H979" s="368"/>
      <c r="I979" s="655"/>
      <c r="J979" s="365"/>
      <c r="K979" s="366"/>
      <c r="L979" s="367"/>
      <c r="M979" s="365"/>
      <c r="N979" s="368"/>
      <c r="O979" s="655"/>
      <c r="P979" s="365"/>
      <c r="Q979" s="366"/>
      <c r="R979" s="367"/>
      <c r="S979" s="365"/>
      <c r="T979" s="368"/>
      <c r="U979" s="655"/>
      <c r="V979" s="365"/>
      <c r="W979" s="366"/>
      <c r="X979" s="364"/>
      <c r="Y979" s="365"/>
      <c r="Z979" s="368"/>
      <c r="AA979" s="655"/>
      <c r="AB979" s="365"/>
      <c r="AC979" s="366"/>
      <c r="AD979" s="364"/>
      <c r="AE979" s="365"/>
      <c r="AF979" s="368"/>
      <c r="AG979" s="655"/>
      <c r="AH979" s="365"/>
      <c r="AI979" s="366"/>
      <c r="AJ979" s="364"/>
      <c r="AK979" s="365"/>
      <c r="AL979" s="368"/>
      <c r="AM979" s="655"/>
      <c r="AN979" s="365"/>
      <c r="AO979" s="366"/>
      <c r="AP979" s="369"/>
      <c r="AQ979" s="506"/>
      <c r="AR979" s="372"/>
      <c r="AS979" s="653"/>
      <c r="AT979" s="353"/>
      <c r="AU979" s="382" t="s">
        <v>2869</v>
      </c>
      <c r="AV979" s="657" t="s">
        <v>2869</v>
      </c>
      <c r="AW979" s="382" t="s">
        <v>2869</v>
      </c>
      <c r="AX979" s="658" t="s">
        <v>2869</v>
      </c>
      <c r="AY979" s="393"/>
    </row>
    <row r="980">
      <c r="A980" s="554"/>
      <c r="B980" s="480" t="s">
        <v>2869</v>
      </c>
      <c r="C980" s="433"/>
      <c r="D980" s="434"/>
      <c r="E980" s="384" t="s">
        <v>2869</v>
      </c>
      <c r="F980" s="367"/>
      <c r="G980" s="365"/>
      <c r="H980" s="368"/>
      <c r="I980" s="655"/>
      <c r="J980" s="365"/>
      <c r="K980" s="366"/>
      <c r="L980" s="367"/>
      <c r="M980" s="365"/>
      <c r="N980" s="368"/>
      <c r="O980" s="655"/>
      <c r="P980" s="365"/>
      <c r="Q980" s="366"/>
      <c r="R980" s="367"/>
      <c r="S980" s="365"/>
      <c r="T980" s="368"/>
      <c r="U980" s="655"/>
      <c r="V980" s="365"/>
      <c r="W980" s="366"/>
      <c r="X980" s="364"/>
      <c r="Y980" s="365"/>
      <c r="Z980" s="368"/>
      <c r="AA980" s="655"/>
      <c r="AB980" s="365"/>
      <c r="AC980" s="366"/>
      <c r="AD980" s="364"/>
      <c r="AE980" s="365"/>
      <c r="AF980" s="368"/>
      <c r="AG980" s="655"/>
      <c r="AH980" s="365"/>
      <c r="AI980" s="366"/>
      <c r="AJ980" s="364"/>
      <c r="AK980" s="365"/>
      <c r="AL980" s="368"/>
      <c r="AM980" s="655"/>
      <c r="AN980" s="365"/>
      <c r="AO980" s="366"/>
      <c r="AP980" s="369"/>
      <c r="AQ980" s="506"/>
      <c r="AR980" s="372"/>
      <c r="AS980" s="653"/>
      <c r="AT980" s="353"/>
      <c r="AU980" s="382" t="s">
        <v>2869</v>
      </c>
      <c r="AV980" s="657" t="s">
        <v>2869</v>
      </c>
      <c r="AW980" s="382" t="s">
        <v>2869</v>
      </c>
      <c r="AX980" s="658" t="s">
        <v>2869</v>
      </c>
      <c r="AY980" s="393"/>
    </row>
    <row r="981">
      <c r="A981" s="554"/>
      <c r="B981" s="480" t="s">
        <v>2869</v>
      </c>
      <c r="C981" s="433"/>
      <c r="D981" s="434"/>
      <c r="E981" s="384" t="s">
        <v>2869</v>
      </c>
      <c r="F981" s="367"/>
      <c r="G981" s="365"/>
      <c r="H981" s="368"/>
      <c r="I981" s="655"/>
      <c r="J981" s="365"/>
      <c r="K981" s="366"/>
      <c r="L981" s="367"/>
      <c r="M981" s="365"/>
      <c r="N981" s="368"/>
      <c r="O981" s="655"/>
      <c r="P981" s="365"/>
      <c r="Q981" s="366"/>
      <c r="R981" s="367"/>
      <c r="S981" s="365"/>
      <c r="T981" s="368"/>
      <c r="U981" s="655"/>
      <c r="V981" s="365"/>
      <c r="W981" s="366"/>
      <c r="X981" s="364"/>
      <c r="Y981" s="365"/>
      <c r="Z981" s="368"/>
      <c r="AA981" s="655"/>
      <c r="AB981" s="365"/>
      <c r="AC981" s="366"/>
      <c r="AD981" s="364"/>
      <c r="AE981" s="365"/>
      <c r="AF981" s="368"/>
      <c r="AG981" s="655"/>
      <c r="AH981" s="365"/>
      <c r="AI981" s="366"/>
      <c r="AJ981" s="364"/>
      <c r="AK981" s="365"/>
      <c r="AL981" s="368"/>
      <c r="AM981" s="655"/>
      <c r="AN981" s="365"/>
      <c r="AO981" s="366"/>
      <c r="AP981" s="369"/>
      <c r="AQ981" s="506"/>
      <c r="AR981" s="372"/>
      <c r="AS981" s="653"/>
      <c r="AT981" s="353"/>
      <c r="AU981" s="382" t="s">
        <v>2869</v>
      </c>
      <c r="AV981" s="657" t="s">
        <v>2869</v>
      </c>
      <c r="AW981" s="382" t="s">
        <v>2869</v>
      </c>
      <c r="AX981" s="658" t="s">
        <v>2869</v>
      </c>
      <c r="AY981" s="393"/>
    </row>
    <row r="982">
      <c r="A982" s="554"/>
      <c r="B982" s="480" t="s">
        <v>2869</v>
      </c>
      <c r="C982" s="433"/>
      <c r="D982" s="434"/>
      <c r="E982" s="384" t="s">
        <v>2869</v>
      </c>
      <c r="F982" s="367"/>
      <c r="G982" s="365"/>
      <c r="H982" s="368"/>
      <c r="I982" s="655"/>
      <c r="J982" s="365"/>
      <c r="K982" s="366"/>
      <c r="L982" s="367"/>
      <c r="M982" s="365"/>
      <c r="N982" s="368"/>
      <c r="O982" s="655"/>
      <c r="P982" s="365"/>
      <c r="Q982" s="366"/>
      <c r="R982" s="367"/>
      <c r="S982" s="365"/>
      <c r="T982" s="368"/>
      <c r="U982" s="655"/>
      <c r="V982" s="365"/>
      <c r="W982" s="366"/>
      <c r="X982" s="364"/>
      <c r="Y982" s="365"/>
      <c r="Z982" s="368"/>
      <c r="AA982" s="655"/>
      <c r="AB982" s="365"/>
      <c r="AC982" s="366"/>
      <c r="AD982" s="364"/>
      <c r="AE982" s="365"/>
      <c r="AF982" s="368"/>
      <c r="AG982" s="655"/>
      <c r="AH982" s="365"/>
      <c r="AI982" s="366"/>
      <c r="AJ982" s="364"/>
      <c r="AK982" s="365"/>
      <c r="AL982" s="368"/>
      <c r="AM982" s="655"/>
      <c r="AN982" s="365"/>
      <c r="AO982" s="366"/>
      <c r="AP982" s="369"/>
      <c r="AQ982" s="506"/>
      <c r="AR982" s="372"/>
      <c r="AS982" s="653"/>
      <c r="AT982" s="353"/>
      <c r="AU982" s="382" t="s">
        <v>2869</v>
      </c>
      <c r="AV982" s="657" t="s">
        <v>2869</v>
      </c>
      <c r="AW982" s="382" t="s">
        <v>2869</v>
      </c>
      <c r="AX982" s="658" t="s">
        <v>2869</v>
      </c>
      <c r="AY982" s="393"/>
    </row>
    <row r="983">
      <c r="A983" s="554"/>
      <c r="B983" s="480" t="s">
        <v>2869</v>
      </c>
      <c r="C983" s="433"/>
      <c r="D983" s="434"/>
      <c r="E983" s="384" t="s">
        <v>2869</v>
      </c>
      <c r="F983" s="367"/>
      <c r="G983" s="365"/>
      <c r="H983" s="368"/>
      <c r="I983" s="655"/>
      <c r="J983" s="365"/>
      <c r="K983" s="366"/>
      <c r="L983" s="367"/>
      <c r="M983" s="365"/>
      <c r="N983" s="368"/>
      <c r="O983" s="655"/>
      <c r="P983" s="365"/>
      <c r="Q983" s="366"/>
      <c r="R983" s="367"/>
      <c r="S983" s="365"/>
      <c r="T983" s="368"/>
      <c r="U983" s="655"/>
      <c r="V983" s="365"/>
      <c r="W983" s="366"/>
      <c r="X983" s="364"/>
      <c r="Y983" s="365"/>
      <c r="Z983" s="368"/>
      <c r="AA983" s="655"/>
      <c r="AB983" s="365"/>
      <c r="AC983" s="366"/>
      <c r="AD983" s="364"/>
      <c r="AE983" s="365"/>
      <c r="AF983" s="368"/>
      <c r="AG983" s="655"/>
      <c r="AH983" s="365"/>
      <c r="AI983" s="366"/>
      <c r="AJ983" s="364"/>
      <c r="AK983" s="365"/>
      <c r="AL983" s="368"/>
      <c r="AM983" s="655"/>
      <c r="AN983" s="365"/>
      <c r="AO983" s="366"/>
      <c r="AP983" s="369"/>
      <c r="AQ983" s="506"/>
      <c r="AR983" s="372"/>
      <c r="AS983" s="653"/>
      <c r="AT983" s="353"/>
      <c r="AU983" s="382" t="s">
        <v>2869</v>
      </c>
      <c r="AV983" s="657" t="s">
        <v>2869</v>
      </c>
      <c r="AW983" s="382" t="s">
        <v>2869</v>
      </c>
      <c r="AX983" s="658" t="s">
        <v>2869</v>
      </c>
      <c r="AY983" s="393"/>
    </row>
    <row r="984">
      <c r="A984" s="554"/>
      <c r="B984" s="480" t="s">
        <v>2869</v>
      </c>
      <c r="C984" s="433"/>
      <c r="D984" s="434"/>
      <c r="E984" s="384" t="s">
        <v>2869</v>
      </c>
      <c r="F984" s="367"/>
      <c r="G984" s="365"/>
      <c r="H984" s="368"/>
      <c r="I984" s="655"/>
      <c r="J984" s="365"/>
      <c r="K984" s="366"/>
      <c r="L984" s="367"/>
      <c r="M984" s="365"/>
      <c r="N984" s="368"/>
      <c r="O984" s="655"/>
      <c r="P984" s="365"/>
      <c r="Q984" s="366"/>
      <c r="R984" s="367"/>
      <c r="S984" s="365"/>
      <c r="T984" s="368"/>
      <c r="U984" s="655"/>
      <c r="V984" s="365"/>
      <c r="W984" s="366"/>
      <c r="X984" s="364"/>
      <c r="Y984" s="365"/>
      <c r="Z984" s="368"/>
      <c r="AA984" s="655"/>
      <c r="AB984" s="365"/>
      <c r="AC984" s="366"/>
      <c r="AD984" s="364"/>
      <c r="AE984" s="365"/>
      <c r="AF984" s="368"/>
      <c r="AG984" s="655"/>
      <c r="AH984" s="365"/>
      <c r="AI984" s="366"/>
      <c r="AJ984" s="364"/>
      <c r="AK984" s="365"/>
      <c r="AL984" s="368"/>
      <c r="AM984" s="655"/>
      <c r="AN984" s="365"/>
      <c r="AO984" s="366"/>
      <c r="AP984" s="369"/>
      <c r="AQ984" s="506"/>
      <c r="AR984" s="372"/>
      <c r="AS984" s="653"/>
      <c r="AT984" s="353"/>
      <c r="AU984" s="382" t="s">
        <v>2869</v>
      </c>
      <c r="AV984" s="657" t="s">
        <v>2869</v>
      </c>
      <c r="AW984" s="382" t="s">
        <v>2869</v>
      </c>
      <c r="AX984" s="658" t="s">
        <v>2869</v>
      </c>
      <c r="AY984" s="393"/>
    </row>
    <row r="985">
      <c r="A985" s="554"/>
      <c r="B985" s="480" t="s">
        <v>2869</v>
      </c>
      <c r="C985" s="433"/>
      <c r="D985" s="434"/>
      <c r="E985" s="384" t="s">
        <v>2869</v>
      </c>
      <c r="F985" s="367"/>
      <c r="G985" s="365"/>
      <c r="H985" s="368"/>
      <c r="I985" s="655"/>
      <c r="J985" s="365"/>
      <c r="K985" s="366"/>
      <c r="L985" s="367"/>
      <c r="M985" s="365"/>
      <c r="N985" s="368"/>
      <c r="O985" s="655"/>
      <c r="P985" s="365"/>
      <c r="Q985" s="366"/>
      <c r="R985" s="367"/>
      <c r="S985" s="365"/>
      <c r="T985" s="368"/>
      <c r="U985" s="655"/>
      <c r="V985" s="365"/>
      <c r="W985" s="366"/>
      <c r="X985" s="364"/>
      <c r="Y985" s="365"/>
      <c r="Z985" s="368"/>
      <c r="AA985" s="655"/>
      <c r="AB985" s="365"/>
      <c r="AC985" s="366"/>
      <c r="AD985" s="364"/>
      <c r="AE985" s="365"/>
      <c r="AF985" s="368"/>
      <c r="AG985" s="655"/>
      <c r="AH985" s="365"/>
      <c r="AI985" s="366"/>
      <c r="AJ985" s="364"/>
      <c r="AK985" s="365"/>
      <c r="AL985" s="368"/>
      <c r="AM985" s="655"/>
      <c r="AN985" s="365"/>
      <c r="AO985" s="366"/>
      <c r="AP985" s="369"/>
      <c r="AQ985" s="506"/>
      <c r="AR985" s="372"/>
      <c r="AS985" s="653"/>
      <c r="AT985" s="353"/>
      <c r="AU985" s="382" t="s">
        <v>2869</v>
      </c>
      <c r="AV985" s="657" t="s">
        <v>2869</v>
      </c>
      <c r="AW985" s="382" t="s">
        <v>2869</v>
      </c>
      <c r="AX985" s="658" t="s">
        <v>2869</v>
      </c>
      <c r="AY985" s="393"/>
    </row>
    <row r="986">
      <c r="A986" s="554"/>
      <c r="B986" s="480" t="s">
        <v>2869</v>
      </c>
      <c r="C986" s="433"/>
      <c r="D986" s="434"/>
      <c r="E986" s="384" t="s">
        <v>2869</v>
      </c>
      <c r="F986" s="367"/>
      <c r="G986" s="365"/>
      <c r="H986" s="368"/>
      <c r="I986" s="655"/>
      <c r="J986" s="365"/>
      <c r="K986" s="366"/>
      <c r="L986" s="367"/>
      <c r="M986" s="365"/>
      <c r="N986" s="368"/>
      <c r="O986" s="655"/>
      <c r="P986" s="365"/>
      <c r="Q986" s="366"/>
      <c r="R986" s="367"/>
      <c r="S986" s="365"/>
      <c r="T986" s="368"/>
      <c r="U986" s="655"/>
      <c r="V986" s="365"/>
      <c r="W986" s="366"/>
      <c r="X986" s="364"/>
      <c r="Y986" s="365"/>
      <c r="Z986" s="368"/>
      <c r="AA986" s="655"/>
      <c r="AB986" s="365"/>
      <c r="AC986" s="366"/>
      <c r="AD986" s="364"/>
      <c r="AE986" s="365"/>
      <c r="AF986" s="368"/>
      <c r="AG986" s="655"/>
      <c r="AH986" s="365"/>
      <c r="AI986" s="366"/>
      <c r="AJ986" s="364"/>
      <c r="AK986" s="365"/>
      <c r="AL986" s="368"/>
      <c r="AM986" s="655"/>
      <c r="AN986" s="365"/>
      <c r="AO986" s="366"/>
      <c r="AP986" s="369"/>
      <c r="AQ986" s="506"/>
      <c r="AR986" s="372"/>
      <c r="AS986" s="653"/>
      <c r="AT986" s="353"/>
      <c r="AU986" s="382" t="s">
        <v>2869</v>
      </c>
      <c r="AV986" s="657" t="s">
        <v>2869</v>
      </c>
      <c r="AW986" s="382" t="s">
        <v>2869</v>
      </c>
      <c r="AX986" s="658" t="s">
        <v>2869</v>
      </c>
      <c r="AY986" s="393"/>
    </row>
    <row r="987">
      <c r="A987" s="554"/>
      <c r="B987" s="480" t="s">
        <v>2869</v>
      </c>
      <c r="C987" s="433"/>
      <c r="D987" s="434"/>
      <c r="E987" s="384" t="s">
        <v>2869</v>
      </c>
      <c r="F987" s="367"/>
      <c r="G987" s="365"/>
      <c r="H987" s="368"/>
      <c r="I987" s="655"/>
      <c r="J987" s="365"/>
      <c r="K987" s="366"/>
      <c r="L987" s="367"/>
      <c r="M987" s="365"/>
      <c r="N987" s="368"/>
      <c r="O987" s="655"/>
      <c r="P987" s="365"/>
      <c r="Q987" s="366"/>
      <c r="R987" s="367"/>
      <c r="S987" s="365"/>
      <c r="T987" s="368"/>
      <c r="U987" s="655"/>
      <c r="V987" s="365"/>
      <c r="W987" s="366"/>
      <c r="X987" s="364"/>
      <c r="Y987" s="365"/>
      <c r="Z987" s="368"/>
      <c r="AA987" s="655"/>
      <c r="AB987" s="365"/>
      <c r="AC987" s="366"/>
      <c r="AD987" s="364"/>
      <c r="AE987" s="365"/>
      <c r="AF987" s="368"/>
      <c r="AG987" s="655"/>
      <c r="AH987" s="365"/>
      <c r="AI987" s="366"/>
      <c r="AJ987" s="364"/>
      <c r="AK987" s="365"/>
      <c r="AL987" s="368"/>
      <c r="AM987" s="655"/>
      <c r="AN987" s="365"/>
      <c r="AO987" s="366"/>
      <c r="AP987" s="369"/>
      <c r="AQ987" s="506"/>
      <c r="AR987" s="372"/>
      <c r="AS987" s="653"/>
      <c r="AT987" s="353"/>
      <c r="AU987" s="382" t="s">
        <v>2869</v>
      </c>
      <c r="AV987" s="657" t="s">
        <v>2869</v>
      </c>
      <c r="AW987" s="382" t="s">
        <v>2869</v>
      </c>
      <c r="AX987" s="658" t="s">
        <v>2869</v>
      </c>
      <c r="AY987" s="393"/>
    </row>
    <row r="988">
      <c r="A988" s="554"/>
      <c r="B988" s="480" t="s">
        <v>2869</v>
      </c>
      <c r="C988" s="433"/>
      <c r="D988" s="434"/>
      <c r="E988" s="384" t="s">
        <v>2869</v>
      </c>
      <c r="F988" s="367"/>
      <c r="G988" s="365"/>
      <c r="H988" s="368"/>
      <c r="I988" s="655"/>
      <c r="J988" s="365"/>
      <c r="K988" s="366"/>
      <c r="L988" s="367"/>
      <c r="M988" s="365"/>
      <c r="N988" s="368"/>
      <c r="O988" s="655"/>
      <c r="P988" s="365"/>
      <c r="Q988" s="366"/>
      <c r="R988" s="367"/>
      <c r="S988" s="365"/>
      <c r="T988" s="368"/>
      <c r="U988" s="655"/>
      <c r="V988" s="365"/>
      <c r="W988" s="366"/>
      <c r="X988" s="364"/>
      <c r="Y988" s="365"/>
      <c r="Z988" s="368"/>
      <c r="AA988" s="655"/>
      <c r="AB988" s="365"/>
      <c r="AC988" s="366"/>
      <c r="AD988" s="364"/>
      <c r="AE988" s="365"/>
      <c r="AF988" s="368"/>
      <c r="AG988" s="655"/>
      <c r="AH988" s="365"/>
      <c r="AI988" s="366"/>
      <c r="AJ988" s="364"/>
      <c r="AK988" s="365"/>
      <c r="AL988" s="368"/>
      <c r="AM988" s="655"/>
      <c r="AN988" s="365"/>
      <c r="AO988" s="366"/>
      <c r="AP988" s="369"/>
      <c r="AQ988" s="506"/>
      <c r="AR988" s="372"/>
      <c r="AS988" s="653"/>
      <c r="AT988" s="353"/>
      <c r="AU988" s="382" t="s">
        <v>2869</v>
      </c>
      <c r="AV988" s="657" t="s">
        <v>2869</v>
      </c>
      <c r="AW988" s="382" t="s">
        <v>2869</v>
      </c>
      <c r="AX988" s="658" t="s">
        <v>2869</v>
      </c>
      <c r="AY988" s="393"/>
    </row>
    <row r="989">
      <c r="A989" s="554"/>
      <c r="B989" s="480" t="s">
        <v>2869</v>
      </c>
      <c r="C989" s="433"/>
      <c r="D989" s="434"/>
      <c r="E989" s="384" t="s">
        <v>2869</v>
      </c>
      <c r="F989" s="367"/>
      <c r="G989" s="365"/>
      <c r="H989" s="368"/>
      <c r="I989" s="655"/>
      <c r="J989" s="365"/>
      <c r="K989" s="366"/>
      <c r="L989" s="367"/>
      <c r="M989" s="365"/>
      <c r="N989" s="368"/>
      <c r="O989" s="655"/>
      <c r="P989" s="365"/>
      <c r="Q989" s="366"/>
      <c r="R989" s="367"/>
      <c r="S989" s="365"/>
      <c r="T989" s="368"/>
      <c r="U989" s="655"/>
      <c r="V989" s="365"/>
      <c r="W989" s="366"/>
      <c r="X989" s="364"/>
      <c r="Y989" s="365"/>
      <c r="Z989" s="368"/>
      <c r="AA989" s="655"/>
      <c r="AB989" s="365"/>
      <c r="AC989" s="366"/>
      <c r="AD989" s="364"/>
      <c r="AE989" s="365"/>
      <c r="AF989" s="368"/>
      <c r="AG989" s="655"/>
      <c r="AH989" s="365"/>
      <c r="AI989" s="366"/>
      <c r="AJ989" s="364"/>
      <c r="AK989" s="365"/>
      <c r="AL989" s="368"/>
      <c r="AM989" s="655"/>
      <c r="AN989" s="365"/>
      <c r="AO989" s="366"/>
      <c r="AP989" s="369"/>
      <c r="AQ989" s="506"/>
      <c r="AR989" s="372"/>
      <c r="AS989" s="653"/>
      <c r="AT989" s="353"/>
      <c r="AU989" s="382" t="s">
        <v>2869</v>
      </c>
      <c r="AV989" s="657" t="s">
        <v>2869</v>
      </c>
      <c r="AW989" s="382" t="s">
        <v>2869</v>
      </c>
      <c r="AX989" s="658" t="s">
        <v>2869</v>
      </c>
      <c r="AY989" s="393"/>
    </row>
    <row r="990">
      <c r="A990" s="554"/>
      <c r="B990" s="480" t="s">
        <v>2869</v>
      </c>
      <c r="C990" s="433"/>
      <c r="D990" s="434"/>
      <c r="E990" s="384" t="s">
        <v>2869</v>
      </c>
      <c r="F990" s="367"/>
      <c r="G990" s="365"/>
      <c r="H990" s="368"/>
      <c r="I990" s="655"/>
      <c r="J990" s="365"/>
      <c r="K990" s="366"/>
      <c r="L990" s="367"/>
      <c r="M990" s="365"/>
      <c r="N990" s="368"/>
      <c r="O990" s="655"/>
      <c r="P990" s="365"/>
      <c r="Q990" s="366"/>
      <c r="R990" s="367"/>
      <c r="S990" s="365"/>
      <c r="T990" s="368"/>
      <c r="U990" s="655"/>
      <c r="V990" s="365"/>
      <c r="W990" s="366"/>
      <c r="X990" s="364"/>
      <c r="Y990" s="365"/>
      <c r="Z990" s="368"/>
      <c r="AA990" s="655"/>
      <c r="AB990" s="365"/>
      <c r="AC990" s="366"/>
      <c r="AD990" s="364"/>
      <c r="AE990" s="365"/>
      <c r="AF990" s="368"/>
      <c r="AG990" s="655"/>
      <c r="AH990" s="365"/>
      <c r="AI990" s="366"/>
      <c r="AJ990" s="364"/>
      <c r="AK990" s="365"/>
      <c r="AL990" s="368"/>
      <c r="AM990" s="655"/>
      <c r="AN990" s="365"/>
      <c r="AO990" s="366"/>
      <c r="AP990" s="369"/>
      <c r="AQ990" s="506"/>
      <c r="AR990" s="372"/>
      <c r="AS990" s="653"/>
      <c r="AT990" s="353"/>
      <c r="AU990" s="382" t="s">
        <v>2869</v>
      </c>
      <c r="AV990" s="657" t="s">
        <v>2869</v>
      </c>
      <c r="AW990" s="382" t="s">
        <v>2869</v>
      </c>
      <c r="AX990" s="658" t="s">
        <v>2869</v>
      </c>
      <c r="AY990" s="393"/>
    </row>
    <row r="991">
      <c r="A991" s="554"/>
      <c r="B991" s="480" t="s">
        <v>2869</v>
      </c>
      <c r="C991" s="433"/>
      <c r="D991" s="434"/>
      <c r="E991" s="384" t="s">
        <v>2869</v>
      </c>
      <c r="F991" s="367"/>
      <c r="G991" s="365"/>
      <c r="H991" s="368"/>
      <c r="I991" s="655"/>
      <c r="J991" s="365"/>
      <c r="K991" s="366"/>
      <c r="L991" s="367"/>
      <c r="M991" s="365"/>
      <c r="N991" s="368"/>
      <c r="O991" s="655"/>
      <c r="P991" s="365"/>
      <c r="Q991" s="366"/>
      <c r="R991" s="367"/>
      <c r="S991" s="365"/>
      <c r="T991" s="368"/>
      <c r="U991" s="655"/>
      <c r="V991" s="365"/>
      <c r="W991" s="366"/>
      <c r="X991" s="364"/>
      <c r="Y991" s="365"/>
      <c r="Z991" s="368"/>
      <c r="AA991" s="655"/>
      <c r="AB991" s="365"/>
      <c r="AC991" s="366"/>
      <c r="AD991" s="364"/>
      <c r="AE991" s="365"/>
      <c r="AF991" s="368"/>
      <c r="AG991" s="655"/>
      <c r="AH991" s="365"/>
      <c r="AI991" s="366"/>
      <c r="AJ991" s="364"/>
      <c r="AK991" s="365"/>
      <c r="AL991" s="368"/>
      <c r="AM991" s="655"/>
      <c r="AN991" s="365"/>
      <c r="AO991" s="366"/>
      <c r="AP991" s="369"/>
      <c r="AQ991" s="506"/>
      <c r="AR991" s="372"/>
      <c r="AS991" s="653"/>
      <c r="AT991" s="353"/>
      <c r="AU991" s="382" t="s">
        <v>2869</v>
      </c>
      <c r="AV991" s="657" t="s">
        <v>2869</v>
      </c>
      <c r="AW991" s="382" t="s">
        <v>2869</v>
      </c>
      <c r="AX991" s="658" t="s">
        <v>2869</v>
      </c>
      <c r="AY991" s="393"/>
    </row>
    <row r="992">
      <c r="A992" s="554"/>
      <c r="B992" s="480" t="s">
        <v>2869</v>
      </c>
      <c r="C992" s="433"/>
      <c r="D992" s="434"/>
      <c r="E992" s="384" t="s">
        <v>2869</v>
      </c>
      <c r="F992" s="367"/>
      <c r="G992" s="365"/>
      <c r="H992" s="368"/>
      <c r="I992" s="655"/>
      <c r="J992" s="365"/>
      <c r="K992" s="366"/>
      <c r="L992" s="367"/>
      <c r="M992" s="365"/>
      <c r="N992" s="368"/>
      <c r="O992" s="655"/>
      <c r="P992" s="365"/>
      <c r="Q992" s="366"/>
      <c r="R992" s="367"/>
      <c r="S992" s="365"/>
      <c r="T992" s="368"/>
      <c r="U992" s="655"/>
      <c r="V992" s="365"/>
      <c r="W992" s="366"/>
      <c r="X992" s="364"/>
      <c r="Y992" s="365"/>
      <c r="Z992" s="368"/>
      <c r="AA992" s="655"/>
      <c r="AB992" s="365"/>
      <c r="AC992" s="366"/>
      <c r="AD992" s="364"/>
      <c r="AE992" s="365"/>
      <c r="AF992" s="368"/>
      <c r="AG992" s="655"/>
      <c r="AH992" s="365"/>
      <c r="AI992" s="366"/>
      <c r="AJ992" s="364"/>
      <c r="AK992" s="365"/>
      <c r="AL992" s="368"/>
      <c r="AM992" s="655"/>
      <c r="AN992" s="365"/>
      <c r="AO992" s="366"/>
      <c r="AP992" s="369"/>
      <c r="AQ992" s="506"/>
      <c r="AR992" s="372"/>
      <c r="AS992" s="653"/>
      <c r="AT992" s="353"/>
      <c r="AU992" s="382" t="s">
        <v>2869</v>
      </c>
      <c r="AV992" s="657" t="s">
        <v>2869</v>
      </c>
      <c r="AW992" s="382" t="s">
        <v>2869</v>
      </c>
      <c r="AX992" s="658" t="s">
        <v>2869</v>
      </c>
      <c r="AY992" s="393"/>
    </row>
    <row r="993">
      <c r="A993" s="554"/>
      <c r="B993" s="480" t="s">
        <v>2869</v>
      </c>
      <c r="C993" s="433"/>
      <c r="D993" s="434"/>
      <c r="E993" s="384" t="s">
        <v>2869</v>
      </c>
      <c r="F993" s="367"/>
      <c r="G993" s="365"/>
      <c r="H993" s="368"/>
      <c r="I993" s="655"/>
      <c r="J993" s="365"/>
      <c r="K993" s="366"/>
      <c r="L993" s="367"/>
      <c r="M993" s="365"/>
      <c r="N993" s="368"/>
      <c r="O993" s="655"/>
      <c r="P993" s="365"/>
      <c r="Q993" s="366"/>
      <c r="R993" s="367"/>
      <c r="S993" s="365"/>
      <c r="T993" s="368"/>
      <c r="U993" s="655"/>
      <c r="V993" s="365"/>
      <c r="W993" s="366"/>
      <c r="X993" s="364"/>
      <c r="Y993" s="365"/>
      <c r="Z993" s="368"/>
      <c r="AA993" s="655"/>
      <c r="AB993" s="365"/>
      <c r="AC993" s="366"/>
      <c r="AD993" s="364"/>
      <c r="AE993" s="365"/>
      <c r="AF993" s="368"/>
      <c r="AG993" s="655"/>
      <c r="AH993" s="365"/>
      <c r="AI993" s="366"/>
      <c r="AJ993" s="364"/>
      <c r="AK993" s="365"/>
      <c r="AL993" s="368"/>
      <c r="AM993" s="655"/>
      <c r="AN993" s="365"/>
      <c r="AO993" s="366"/>
      <c r="AP993" s="369"/>
      <c r="AQ993" s="506"/>
      <c r="AR993" s="372"/>
      <c r="AS993" s="653"/>
      <c r="AT993" s="353"/>
      <c r="AU993" s="382" t="s">
        <v>2869</v>
      </c>
      <c r="AV993" s="657" t="s">
        <v>2869</v>
      </c>
      <c r="AW993" s="382" t="s">
        <v>2869</v>
      </c>
      <c r="AX993" s="658" t="s">
        <v>2869</v>
      </c>
      <c r="AY993" s="393"/>
    </row>
    <row r="994">
      <c r="A994" s="554"/>
      <c r="B994" s="480" t="s">
        <v>2869</v>
      </c>
      <c r="C994" s="433"/>
      <c r="D994" s="434"/>
      <c r="E994" s="384" t="s">
        <v>2869</v>
      </c>
      <c r="F994" s="367"/>
      <c r="G994" s="365"/>
      <c r="H994" s="368"/>
      <c r="I994" s="655"/>
      <c r="J994" s="365"/>
      <c r="K994" s="366"/>
      <c r="L994" s="367"/>
      <c r="M994" s="365"/>
      <c r="N994" s="368"/>
      <c r="O994" s="655"/>
      <c r="P994" s="365"/>
      <c r="Q994" s="366"/>
      <c r="R994" s="367"/>
      <c r="S994" s="365"/>
      <c r="T994" s="368"/>
      <c r="U994" s="655"/>
      <c r="V994" s="365"/>
      <c r="W994" s="366"/>
      <c r="X994" s="364"/>
      <c r="Y994" s="365"/>
      <c r="Z994" s="368"/>
      <c r="AA994" s="655"/>
      <c r="AB994" s="365"/>
      <c r="AC994" s="366"/>
      <c r="AD994" s="364"/>
      <c r="AE994" s="365"/>
      <c r="AF994" s="368"/>
      <c r="AG994" s="655"/>
      <c r="AH994" s="365"/>
      <c r="AI994" s="366"/>
      <c r="AJ994" s="364"/>
      <c r="AK994" s="365"/>
      <c r="AL994" s="368"/>
      <c r="AM994" s="655"/>
      <c r="AN994" s="365"/>
      <c r="AO994" s="366"/>
      <c r="AP994" s="369"/>
      <c r="AQ994" s="506"/>
      <c r="AR994" s="372"/>
      <c r="AS994" s="653"/>
      <c r="AT994" s="353"/>
      <c r="AU994" s="382" t="s">
        <v>2869</v>
      </c>
      <c r="AV994" s="657" t="s">
        <v>2869</v>
      </c>
      <c r="AW994" s="382" t="s">
        <v>2869</v>
      </c>
      <c r="AX994" s="658" t="s">
        <v>2869</v>
      </c>
      <c r="AY994" s="393"/>
    </row>
    <row r="995">
      <c r="A995" s="554"/>
      <c r="B995" s="480" t="s">
        <v>2869</v>
      </c>
      <c r="C995" s="433"/>
      <c r="D995" s="434"/>
      <c r="E995" s="384" t="s">
        <v>2869</v>
      </c>
      <c r="F995" s="367"/>
      <c r="G995" s="365"/>
      <c r="H995" s="368"/>
      <c r="I995" s="655"/>
      <c r="J995" s="365"/>
      <c r="K995" s="366"/>
      <c r="L995" s="367"/>
      <c r="M995" s="365"/>
      <c r="N995" s="368"/>
      <c r="O995" s="655"/>
      <c r="P995" s="365"/>
      <c r="Q995" s="366"/>
      <c r="R995" s="367"/>
      <c r="S995" s="365"/>
      <c r="T995" s="368"/>
      <c r="U995" s="655"/>
      <c r="V995" s="365"/>
      <c r="W995" s="366"/>
      <c r="X995" s="364"/>
      <c r="Y995" s="365"/>
      <c r="Z995" s="368"/>
      <c r="AA995" s="655"/>
      <c r="AB995" s="365"/>
      <c r="AC995" s="366"/>
      <c r="AD995" s="364"/>
      <c r="AE995" s="365"/>
      <c r="AF995" s="368"/>
      <c r="AG995" s="655"/>
      <c r="AH995" s="365"/>
      <c r="AI995" s="366"/>
      <c r="AJ995" s="364"/>
      <c r="AK995" s="365"/>
      <c r="AL995" s="368"/>
      <c r="AM995" s="655"/>
      <c r="AN995" s="365"/>
      <c r="AO995" s="366"/>
      <c r="AP995" s="369"/>
      <c r="AQ995" s="506"/>
      <c r="AR995" s="372"/>
      <c r="AS995" s="653"/>
      <c r="AT995" s="353"/>
      <c r="AU995" s="382" t="s">
        <v>2869</v>
      </c>
      <c r="AV995" s="657" t="s">
        <v>2869</v>
      </c>
      <c r="AW995" s="382" t="s">
        <v>2869</v>
      </c>
      <c r="AX995" s="658" t="s">
        <v>2869</v>
      </c>
      <c r="AY995" s="393"/>
    </row>
    <row r="996">
      <c r="A996" s="554"/>
      <c r="B996" s="480" t="s">
        <v>2869</v>
      </c>
      <c r="C996" s="433"/>
      <c r="D996" s="434"/>
      <c r="E996" s="384" t="s">
        <v>2869</v>
      </c>
      <c r="F996" s="367"/>
      <c r="G996" s="365"/>
      <c r="H996" s="368"/>
      <c r="I996" s="655"/>
      <c r="J996" s="365"/>
      <c r="K996" s="366"/>
      <c r="L996" s="367"/>
      <c r="M996" s="365"/>
      <c r="N996" s="368"/>
      <c r="O996" s="655"/>
      <c r="P996" s="365"/>
      <c r="Q996" s="366"/>
      <c r="R996" s="367"/>
      <c r="S996" s="365"/>
      <c r="T996" s="368"/>
      <c r="U996" s="655"/>
      <c r="V996" s="365"/>
      <c r="W996" s="366"/>
      <c r="X996" s="364"/>
      <c r="Y996" s="365"/>
      <c r="Z996" s="368"/>
      <c r="AA996" s="655"/>
      <c r="AB996" s="365"/>
      <c r="AC996" s="366"/>
      <c r="AD996" s="364"/>
      <c r="AE996" s="365"/>
      <c r="AF996" s="368"/>
      <c r="AG996" s="655"/>
      <c r="AH996" s="365"/>
      <c r="AI996" s="366"/>
      <c r="AJ996" s="364"/>
      <c r="AK996" s="365"/>
      <c r="AL996" s="368"/>
      <c r="AM996" s="655"/>
      <c r="AN996" s="365"/>
      <c r="AO996" s="366"/>
      <c r="AP996" s="369"/>
      <c r="AQ996" s="506"/>
      <c r="AR996" s="372"/>
      <c r="AS996" s="653"/>
      <c r="AT996" s="353"/>
      <c r="AU996" s="382" t="s">
        <v>2869</v>
      </c>
      <c r="AV996" s="657" t="s">
        <v>2869</v>
      </c>
      <c r="AW996" s="382" t="s">
        <v>2869</v>
      </c>
      <c r="AX996" s="658" t="s">
        <v>2869</v>
      </c>
      <c r="AY996" s="393"/>
    </row>
    <row r="997">
      <c r="A997" s="554"/>
      <c r="B997" s="480" t="s">
        <v>2869</v>
      </c>
      <c r="C997" s="433"/>
      <c r="D997" s="434"/>
      <c r="E997" s="384" t="s">
        <v>2869</v>
      </c>
      <c r="F997" s="367"/>
      <c r="G997" s="365"/>
      <c r="H997" s="368"/>
      <c r="I997" s="655"/>
      <c r="J997" s="365"/>
      <c r="K997" s="366"/>
      <c r="L997" s="367"/>
      <c r="M997" s="365"/>
      <c r="N997" s="368"/>
      <c r="O997" s="655"/>
      <c r="P997" s="365"/>
      <c r="Q997" s="366"/>
      <c r="R997" s="367"/>
      <c r="S997" s="365"/>
      <c r="T997" s="368"/>
      <c r="U997" s="655"/>
      <c r="V997" s="365"/>
      <c r="W997" s="366"/>
      <c r="X997" s="364"/>
      <c r="Y997" s="365"/>
      <c r="Z997" s="368"/>
      <c r="AA997" s="655"/>
      <c r="AB997" s="365"/>
      <c r="AC997" s="366"/>
      <c r="AD997" s="364"/>
      <c r="AE997" s="365"/>
      <c r="AF997" s="368"/>
      <c r="AG997" s="655"/>
      <c r="AH997" s="365"/>
      <c r="AI997" s="366"/>
      <c r="AJ997" s="364"/>
      <c r="AK997" s="365"/>
      <c r="AL997" s="368"/>
      <c r="AM997" s="655"/>
      <c r="AN997" s="365"/>
      <c r="AO997" s="366"/>
      <c r="AP997" s="369"/>
      <c r="AQ997" s="506"/>
      <c r="AR997" s="372"/>
      <c r="AS997" s="653"/>
      <c r="AT997" s="353"/>
      <c r="AU997" s="382" t="s">
        <v>2869</v>
      </c>
      <c r="AV997" s="657" t="s">
        <v>2869</v>
      </c>
      <c r="AW997" s="382" t="s">
        <v>2869</v>
      </c>
      <c r="AX997" s="658" t="s">
        <v>2869</v>
      </c>
      <c r="AY997" s="393"/>
    </row>
    <row r="998">
      <c r="A998" s="554"/>
      <c r="B998" s="480" t="s">
        <v>2869</v>
      </c>
      <c r="C998" s="433"/>
      <c r="D998" s="434"/>
      <c r="E998" s="384" t="s">
        <v>2869</v>
      </c>
      <c r="F998" s="367"/>
      <c r="G998" s="365"/>
      <c r="H998" s="368"/>
      <c r="I998" s="655"/>
      <c r="J998" s="365"/>
      <c r="K998" s="366"/>
      <c r="L998" s="367"/>
      <c r="M998" s="365"/>
      <c r="N998" s="368"/>
      <c r="O998" s="655"/>
      <c r="P998" s="365"/>
      <c r="Q998" s="366"/>
      <c r="R998" s="367"/>
      <c r="S998" s="365"/>
      <c r="T998" s="368"/>
      <c r="U998" s="655"/>
      <c r="V998" s="365"/>
      <c r="W998" s="366"/>
      <c r="X998" s="364"/>
      <c r="Y998" s="365"/>
      <c r="Z998" s="368"/>
      <c r="AA998" s="655"/>
      <c r="AB998" s="365"/>
      <c r="AC998" s="366"/>
      <c r="AD998" s="364"/>
      <c r="AE998" s="365"/>
      <c r="AF998" s="368"/>
      <c r="AG998" s="655"/>
      <c r="AH998" s="365"/>
      <c r="AI998" s="366"/>
      <c r="AJ998" s="364"/>
      <c r="AK998" s="365"/>
      <c r="AL998" s="368"/>
      <c r="AM998" s="655"/>
      <c r="AN998" s="365"/>
      <c r="AO998" s="366"/>
      <c r="AP998" s="369"/>
      <c r="AQ998" s="506"/>
      <c r="AR998" s="372"/>
      <c r="AS998" s="653"/>
      <c r="AT998" s="353"/>
      <c r="AU998" s="382" t="s">
        <v>2869</v>
      </c>
      <c r="AV998" s="657" t="s">
        <v>2869</v>
      </c>
      <c r="AW998" s="382" t="s">
        <v>2869</v>
      </c>
      <c r="AX998" s="658" t="s">
        <v>2869</v>
      </c>
      <c r="AY998" s="393"/>
    </row>
    <row r="999">
      <c r="A999" s="554"/>
      <c r="B999" s="480" t="s">
        <v>2869</v>
      </c>
      <c r="C999" s="433"/>
      <c r="D999" s="434"/>
      <c r="E999" s="384" t="s">
        <v>2869</v>
      </c>
      <c r="F999" s="367"/>
      <c r="G999" s="365"/>
      <c r="H999" s="368"/>
      <c r="I999" s="655"/>
      <c r="J999" s="365"/>
      <c r="K999" s="366"/>
      <c r="L999" s="367"/>
      <c r="M999" s="365"/>
      <c r="N999" s="368"/>
      <c r="O999" s="655"/>
      <c r="P999" s="365"/>
      <c r="Q999" s="366"/>
      <c r="R999" s="367"/>
      <c r="S999" s="365"/>
      <c r="T999" s="368"/>
      <c r="U999" s="655"/>
      <c r="V999" s="365"/>
      <c r="W999" s="366"/>
      <c r="X999" s="364"/>
      <c r="Y999" s="365"/>
      <c r="Z999" s="368"/>
      <c r="AA999" s="655"/>
      <c r="AB999" s="365"/>
      <c r="AC999" s="366"/>
      <c r="AD999" s="364"/>
      <c r="AE999" s="365"/>
      <c r="AF999" s="368"/>
      <c r="AG999" s="655"/>
      <c r="AH999" s="365"/>
      <c r="AI999" s="366"/>
      <c r="AJ999" s="364"/>
      <c r="AK999" s="365"/>
      <c r="AL999" s="368"/>
      <c r="AM999" s="655"/>
      <c r="AN999" s="365"/>
      <c r="AO999" s="366"/>
      <c r="AP999" s="369"/>
      <c r="AQ999" s="506"/>
      <c r="AR999" s="372"/>
      <c r="AS999" s="653"/>
      <c r="AT999" s="353"/>
      <c r="AU999" s="382" t="s">
        <v>2869</v>
      </c>
      <c r="AV999" s="657" t="s">
        <v>2869</v>
      </c>
      <c r="AW999" s="382" t="s">
        <v>2869</v>
      </c>
      <c r="AX999" s="658" t="s">
        <v>2869</v>
      </c>
      <c r="AY999" s="393"/>
    </row>
    <row r="1000">
      <c r="A1000" s="554"/>
      <c r="B1000" s="480" t="s">
        <v>2869</v>
      </c>
      <c r="C1000" s="433"/>
      <c r="D1000" s="434"/>
      <c r="E1000" s="384" t="s">
        <v>2869</v>
      </c>
      <c r="F1000" s="367"/>
      <c r="G1000" s="365"/>
      <c r="H1000" s="368"/>
      <c r="I1000" s="655"/>
      <c r="J1000" s="365"/>
      <c r="K1000" s="366"/>
      <c r="L1000" s="367"/>
      <c r="M1000" s="365"/>
      <c r="N1000" s="368"/>
      <c r="O1000" s="655"/>
      <c r="P1000" s="365"/>
      <c r="Q1000" s="366"/>
      <c r="R1000" s="367"/>
      <c r="S1000" s="365"/>
      <c r="T1000" s="368"/>
      <c r="U1000" s="655"/>
      <c r="V1000" s="365"/>
      <c r="W1000" s="366"/>
      <c r="X1000" s="364"/>
      <c r="Y1000" s="365"/>
      <c r="Z1000" s="368"/>
      <c r="AA1000" s="655"/>
      <c r="AB1000" s="365"/>
      <c r="AC1000" s="366"/>
      <c r="AD1000" s="364"/>
      <c r="AE1000" s="365"/>
      <c r="AF1000" s="368"/>
      <c r="AG1000" s="655"/>
      <c r="AH1000" s="365"/>
      <c r="AI1000" s="366"/>
      <c r="AJ1000" s="364"/>
      <c r="AK1000" s="365"/>
      <c r="AL1000" s="368"/>
      <c r="AM1000" s="655"/>
      <c r="AN1000" s="365"/>
      <c r="AO1000" s="366"/>
      <c r="AP1000" s="369"/>
      <c r="AQ1000" s="506"/>
      <c r="AR1000" s="372"/>
      <c r="AS1000" s="653"/>
      <c r="AT1000" s="353"/>
      <c r="AU1000" s="382" t="s">
        <v>2869</v>
      </c>
      <c r="AV1000" s="657" t="s">
        <v>2869</v>
      </c>
      <c r="AW1000" s="382" t="s">
        <v>2869</v>
      </c>
      <c r="AX1000" s="658" t="s">
        <v>2869</v>
      </c>
      <c r="AY1000" s="393"/>
    </row>
    <row r="1001">
      <c r="A1001" s="554"/>
      <c r="B1001" s="480" t="s">
        <v>2869</v>
      </c>
      <c r="C1001" s="433"/>
      <c r="D1001" s="434"/>
      <c r="E1001" s="384" t="s">
        <v>2869</v>
      </c>
      <c r="F1001" s="367"/>
      <c r="G1001" s="365"/>
      <c r="H1001" s="368"/>
      <c r="I1001" s="655"/>
      <c r="J1001" s="365"/>
      <c r="K1001" s="366"/>
      <c r="L1001" s="367"/>
      <c r="M1001" s="365"/>
      <c r="N1001" s="368"/>
      <c r="O1001" s="655"/>
      <c r="P1001" s="365"/>
      <c r="Q1001" s="366"/>
      <c r="R1001" s="367"/>
      <c r="S1001" s="365"/>
      <c r="T1001" s="368"/>
      <c r="U1001" s="655"/>
      <c r="V1001" s="365"/>
      <c r="W1001" s="366"/>
      <c r="X1001" s="364"/>
      <c r="Y1001" s="365"/>
      <c r="Z1001" s="368"/>
      <c r="AA1001" s="655"/>
      <c r="AB1001" s="365"/>
      <c r="AC1001" s="366"/>
      <c r="AD1001" s="364"/>
      <c r="AE1001" s="365"/>
      <c r="AF1001" s="368"/>
      <c r="AG1001" s="655"/>
      <c r="AH1001" s="365"/>
      <c r="AI1001" s="366"/>
      <c r="AJ1001" s="364"/>
      <c r="AK1001" s="365"/>
      <c r="AL1001" s="368"/>
      <c r="AM1001" s="655"/>
      <c r="AN1001" s="365"/>
      <c r="AO1001" s="366"/>
      <c r="AP1001" s="369"/>
      <c r="AQ1001" s="506"/>
      <c r="AR1001" s="372"/>
      <c r="AS1001" s="653"/>
      <c r="AT1001" s="353"/>
      <c r="AU1001" s="382" t="s">
        <v>2869</v>
      </c>
      <c r="AV1001" s="657" t="s">
        <v>2869</v>
      </c>
      <c r="AW1001" s="382" t="s">
        <v>2869</v>
      </c>
      <c r="AX1001" s="658" t="s">
        <v>2869</v>
      </c>
      <c r="AY1001" s="393"/>
    </row>
    <row r="1002">
      <c r="A1002" s="554"/>
      <c r="B1002" s="480" t="s">
        <v>2869</v>
      </c>
      <c r="C1002" s="433"/>
      <c r="D1002" s="434"/>
      <c r="E1002" s="384" t="s">
        <v>2869</v>
      </c>
      <c r="F1002" s="367"/>
      <c r="G1002" s="365"/>
      <c r="H1002" s="368"/>
      <c r="I1002" s="655"/>
      <c r="J1002" s="365"/>
      <c r="K1002" s="366"/>
      <c r="L1002" s="367"/>
      <c r="M1002" s="365"/>
      <c r="N1002" s="368"/>
      <c r="O1002" s="655"/>
      <c r="P1002" s="365"/>
      <c r="Q1002" s="366"/>
      <c r="R1002" s="367"/>
      <c r="S1002" s="365"/>
      <c r="T1002" s="368"/>
      <c r="U1002" s="655"/>
      <c r="V1002" s="365"/>
      <c r="W1002" s="366"/>
      <c r="X1002" s="364"/>
      <c r="Y1002" s="365"/>
      <c r="Z1002" s="368"/>
      <c r="AA1002" s="655"/>
      <c r="AB1002" s="365"/>
      <c r="AC1002" s="366"/>
      <c r="AD1002" s="364"/>
      <c r="AE1002" s="365"/>
      <c r="AF1002" s="368"/>
      <c r="AG1002" s="655"/>
      <c r="AH1002" s="365"/>
      <c r="AI1002" s="366"/>
      <c r="AJ1002" s="364"/>
      <c r="AK1002" s="365"/>
      <c r="AL1002" s="368"/>
      <c r="AM1002" s="655"/>
      <c r="AN1002" s="365"/>
      <c r="AO1002" s="366"/>
      <c r="AP1002" s="369"/>
      <c r="AQ1002" s="506"/>
      <c r="AR1002" s="372"/>
      <c r="AS1002" s="653"/>
      <c r="AT1002" s="353"/>
      <c r="AU1002" s="382" t="s">
        <v>2869</v>
      </c>
      <c r="AV1002" s="657" t="s">
        <v>2869</v>
      </c>
      <c r="AW1002" s="382" t="s">
        <v>2869</v>
      </c>
      <c r="AX1002" s="658" t="s">
        <v>2869</v>
      </c>
      <c r="AY1002" s="393"/>
    </row>
    <row r="1003">
      <c r="A1003" s="554"/>
      <c r="B1003" s="480" t="s">
        <v>2869</v>
      </c>
      <c r="C1003" s="433"/>
      <c r="D1003" s="434"/>
      <c r="E1003" s="384" t="s">
        <v>2869</v>
      </c>
      <c r="F1003" s="367"/>
      <c r="G1003" s="365"/>
      <c r="H1003" s="368"/>
      <c r="I1003" s="655"/>
      <c r="J1003" s="365"/>
      <c r="K1003" s="366"/>
      <c r="L1003" s="367"/>
      <c r="M1003" s="365"/>
      <c r="N1003" s="368"/>
      <c r="O1003" s="655"/>
      <c r="P1003" s="365"/>
      <c r="Q1003" s="366"/>
      <c r="R1003" s="367"/>
      <c r="S1003" s="365"/>
      <c r="T1003" s="368"/>
      <c r="U1003" s="655"/>
      <c r="V1003" s="365"/>
      <c r="W1003" s="366"/>
      <c r="X1003" s="364"/>
      <c r="Y1003" s="365"/>
      <c r="Z1003" s="368"/>
      <c r="AA1003" s="655"/>
      <c r="AB1003" s="365"/>
      <c r="AC1003" s="366"/>
      <c r="AD1003" s="364"/>
      <c r="AE1003" s="365"/>
      <c r="AF1003" s="368"/>
      <c r="AG1003" s="655"/>
      <c r="AH1003" s="365"/>
      <c r="AI1003" s="366"/>
      <c r="AJ1003" s="364"/>
      <c r="AK1003" s="365"/>
      <c r="AL1003" s="368"/>
      <c r="AM1003" s="655"/>
      <c r="AN1003" s="365"/>
      <c r="AO1003" s="366"/>
      <c r="AP1003" s="369"/>
      <c r="AQ1003" s="506"/>
      <c r="AR1003" s="372"/>
      <c r="AS1003" s="653"/>
      <c r="AT1003" s="353"/>
      <c r="AU1003" s="382" t="s">
        <v>2869</v>
      </c>
      <c r="AV1003" s="657" t="s">
        <v>2869</v>
      </c>
      <c r="AW1003" s="382" t="s">
        <v>2869</v>
      </c>
      <c r="AX1003" s="658" t="s">
        <v>2869</v>
      </c>
      <c r="AY1003" s="393"/>
    </row>
    <row r="1004">
      <c r="A1004" s="554"/>
      <c r="B1004" s="480" t="s">
        <v>2869</v>
      </c>
      <c r="C1004" s="433"/>
      <c r="D1004" s="434"/>
      <c r="E1004" s="384" t="s">
        <v>2869</v>
      </c>
      <c r="F1004" s="367"/>
      <c r="G1004" s="365"/>
      <c r="H1004" s="368"/>
      <c r="I1004" s="655"/>
      <c r="J1004" s="365"/>
      <c r="K1004" s="366"/>
      <c r="L1004" s="367"/>
      <c r="M1004" s="365"/>
      <c r="N1004" s="368"/>
      <c r="O1004" s="655"/>
      <c r="P1004" s="365"/>
      <c r="Q1004" s="366"/>
      <c r="R1004" s="367"/>
      <c r="S1004" s="365"/>
      <c r="T1004" s="368"/>
      <c r="U1004" s="655"/>
      <c r="V1004" s="365"/>
      <c r="W1004" s="366"/>
      <c r="X1004" s="364"/>
      <c r="Y1004" s="365"/>
      <c r="Z1004" s="368"/>
      <c r="AA1004" s="655"/>
      <c r="AB1004" s="365"/>
      <c r="AC1004" s="366"/>
      <c r="AD1004" s="364"/>
      <c r="AE1004" s="365"/>
      <c r="AF1004" s="368"/>
      <c r="AG1004" s="655"/>
      <c r="AH1004" s="365"/>
      <c r="AI1004" s="366"/>
      <c r="AJ1004" s="364"/>
      <c r="AK1004" s="365"/>
      <c r="AL1004" s="368"/>
      <c r="AM1004" s="655"/>
      <c r="AN1004" s="365"/>
      <c r="AO1004" s="366"/>
      <c r="AP1004" s="369"/>
      <c r="AQ1004" s="506"/>
      <c r="AR1004" s="372"/>
      <c r="AS1004" s="653"/>
      <c r="AT1004" s="353"/>
      <c r="AU1004" s="382" t="s">
        <v>2869</v>
      </c>
      <c r="AV1004" s="657" t="s">
        <v>2869</v>
      </c>
      <c r="AW1004" s="382" t="s">
        <v>2869</v>
      </c>
      <c r="AX1004" s="658" t="s">
        <v>2869</v>
      </c>
      <c r="AY1004" s="393"/>
    </row>
    <row r="1005">
      <c r="A1005" s="554"/>
      <c r="B1005" s="480" t="s">
        <v>2869</v>
      </c>
      <c r="C1005" s="433"/>
      <c r="D1005" s="434"/>
      <c r="E1005" s="384" t="s">
        <v>2869</v>
      </c>
      <c r="F1005" s="367"/>
      <c r="G1005" s="365"/>
      <c r="H1005" s="368"/>
      <c r="I1005" s="655"/>
      <c r="J1005" s="365"/>
      <c r="K1005" s="366"/>
      <c r="L1005" s="367"/>
      <c r="M1005" s="365"/>
      <c r="N1005" s="368"/>
      <c r="O1005" s="655"/>
      <c r="P1005" s="365"/>
      <c r="Q1005" s="366"/>
      <c r="R1005" s="367"/>
      <c r="S1005" s="365"/>
      <c r="T1005" s="368"/>
      <c r="U1005" s="655"/>
      <c r="V1005" s="365"/>
      <c r="W1005" s="366"/>
      <c r="X1005" s="364"/>
      <c r="Y1005" s="365"/>
      <c r="Z1005" s="368"/>
      <c r="AA1005" s="655"/>
      <c r="AB1005" s="365"/>
      <c r="AC1005" s="366"/>
      <c r="AD1005" s="364"/>
      <c r="AE1005" s="365"/>
      <c r="AF1005" s="368"/>
      <c r="AG1005" s="655"/>
      <c r="AH1005" s="365"/>
      <c r="AI1005" s="366"/>
      <c r="AJ1005" s="364"/>
      <c r="AK1005" s="365"/>
      <c r="AL1005" s="368"/>
      <c r="AM1005" s="655"/>
      <c r="AN1005" s="365"/>
      <c r="AO1005" s="366"/>
      <c r="AP1005" s="369"/>
      <c r="AQ1005" s="506"/>
      <c r="AR1005" s="372"/>
      <c r="AS1005" s="653"/>
      <c r="AT1005" s="353"/>
      <c r="AU1005" s="382" t="s">
        <v>2869</v>
      </c>
      <c r="AV1005" s="657" t="s">
        <v>2869</v>
      </c>
      <c r="AW1005" s="382" t="s">
        <v>2869</v>
      </c>
      <c r="AX1005" s="658" t="s">
        <v>2869</v>
      </c>
      <c r="AY1005" s="393"/>
    </row>
    <row r="1006">
      <c r="A1006" s="554"/>
      <c r="B1006" s="480" t="s">
        <v>2869</v>
      </c>
      <c r="C1006" s="433"/>
      <c r="D1006" s="434"/>
      <c r="E1006" s="384" t="s">
        <v>2869</v>
      </c>
      <c r="F1006" s="367"/>
      <c r="G1006" s="365"/>
      <c r="H1006" s="368"/>
      <c r="I1006" s="655"/>
      <c r="J1006" s="365"/>
      <c r="K1006" s="366"/>
      <c r="L1006" s="367"/>
      <c r="M1006" s="365"/>
      <c r="N1006" s="368"/>
      <c r="O1006" s="655"/>
      <c r="P1006" s="365"/>
      <c r="Q1006" s="366"/>
      <c r="R1006" s="367"/>
      <c r="S1006" s="365"/>
      <c r="T1006" s="368"/>
      <c r="U1006" s="655"/>
      <c r="V1006" s="365"/>
      <c r="W1006" s="366"/>
      <c r="X1006" s="364"/>
      <c r="Y1006" s="365"/>
      <c r="Z1006" s="368"/>
      <c r="AA1006" s="655"/>
      <c r="AB1006" s="365"/>
      <c r="AC1006" s="366"/>
      <c r="AD1006" s="364"/>
      <c r="AE1006" s="365"/>
      <c r="AF1006" s="368"/>
      <c r="AG1006" s="655"/>
      <c r="AH1006" s="365"/>
      <c r="AI1006" s="366"/>
      <c r="AJ1006" s="364"/>
      <c r="AK1006" s="365"/>
      <c r="AL1006" s="368"/>
      <c r="AM1006" s="655"/>
      <c r="AN1006" s="365"/>
      <c r="AO1006" s="366"/>
      <c r="AP1006" s="369"/>
      <c r="AQ1006" s="506"/>
      <c r="AR1006" s="372"/>
      <c r="AS1006" s="653"/>
      <c r="AT1006" s="353"/>
      <c r="AU1006" s="382" t="s">
        <v>2869</v>
      </c>
      <c r="AV1006" s="657" t="s">
        <v>2869</v>
      </c>
      <c r="AW1006" s="382" t="s">
        <v>2869</v>
      </c>
      <c r="AX1006" s="658" t="s">
        <v>2869</v>
      </c>
      <c r="AY1006" s="393"/>
    </row>
    <row r="1007">
      <c r="A1007" s="554"/>
      <c r="B1007" s="480" t="s">
        <v>2869</v>
      </c>
      <c r="C1007" s="433"/>
      <c r="D1007" s="434"/>
      <c r="E1007" s="384" t="s">
        <v>2869</v>
      </c>
      <c r="F1007" s="367"/>
      <c r="G1007" s="365"/>
      <c r="H1007" s="368"/>
      <c r="I1007" s="655"/>
      <c r="J1007" s="365"/>
      <c r="K1007" s="366"/>
      <c r="L1007" s="367"/>
      <c r="M1007" s="365"/>
      <c r="N1007" s="368"/>
      <c r="O1007" s="655"/>
      <c r="P1007" s="365"/>
      <c r="Q1007" s="366"/>
      <c r="R1007" s="367"/>
      <c r="S1007" s="365"/>
      <c r="T1007" s="368"/>
      <c r="U1007" s="655"/>
      <c r="V1007" s="365"/>
      <c r="W1007" s="366"/>
      <c r="X1007" s="364"/>
      <c r="Y1007" s="365"/>
      <c r="Z1007" s="368"/>
      <c r="AA1007" s="655"/>
      <c r="AB1007" s="365"/>
      <c r="AC1007" s="366"/>
      <c r="AD1007" s="364"/>
      <c r="AE1007" s="365"/>
      <c r="AF1007" s="368"/>
      <c r="AG1007" s="655"/>
      <c r="AH1007" s="365"/>
      <c r="AI1007" s="366"/>
      <c r="AJ1007" s="364"/>
      <c r="AK1007" s="365"/>
      <c r="AL1007" s="368"/>
      <c r="AM1007" s="655"/>
      <c r="AN1007" s="365"/>
      <c r="AO1007" s="366"/>
      <c r="AP1007" s="369"/>
      <c r="AQ1007" s="506"/>
      <c r="AR1007" s="372"/>
      <c r="AS1007" s="653"/>
      <c r="AT1007" s="353"/>
      <c r="AU1007" s="382" t="s">
        <v>2869</v>
      </c>
      <c r="AV1007" s="657" t="s">
        <v>2869</v>
      </c>
      <c r="AW1007" s="382" t="s">
        <v>2869</v>
      </c>
      <c r="AX1007" s="658" t="s">
        <v>2869</v>
      </c>
      <c r="AY1007" s="393"/>
    </row>
    <row r="1008">
      <c r="A1008" s="554"/>
      <c r="B1008" s="480" t="s">
        <v>2869</v>
      </c>
      <c r="C1008" s="433"/>
      <c r="D1008" s="434"/>
      <c r="E1008" s="384" t="s">
        <v>2869</v>
      </c>
      <c r="F1008" s="367"/>
      <c r="G1008" s="365"/>
      <c r="H1008" s="368"/>
      <c r="I1008" s="655"/>
      <c r="J1008" s="365"/>
      <c r="K1008" s="366"/>
      <c r="L1008" s="367"/>
      <c r="M1008" s="365"/>
      <c r="N1008" s="368"/>
      <c r="O1008" s="655"/>
      <c r="P1008" s="365"/>
      <c r="Q1008" s="366"/>
      <c r="R1008" s="367"/>
      <c r="S1008" s="365"/>
      <c r="T1008" s="368"/>
      <c r="U1008" s="655"/>
      <c r="V1008" s="365"/>
      <c r="W1008" s="366"/>
      <c r="X1008" s="364"/>
      <c r="Y1008" s="365"/>
      <c r="Z1008" s="368"/>
      <c r="AA1008" s="655"/>
      <c r="AB1008" s="365"/>
      <c r="AC1008" s="366"/>
      <c r="AD1008" s="364"/>
      <c r="AE1008" s="365"/>
      <c r="AF1008" s="368"/>
      <c r="AG1008" s="655"/>
      <c r="AH1008" s="365"/>
      <c r="AI1008" s="366"/>
      <c r="AJ1008" s="364"/>
      <c r="AK1008" s="365"/>
      <c r="AL1008" s="368"/>
      <c r="AM1008" s="655"/>
      <c r="AN1008" s="365"/>
      <c r="AO1008" s="366"/>
      <c r="AP1008" s="369"/>
      <c r="AQ1008" s="506"/>
      <c r="AR1008" s="372"/>
      <c r="AS1008" s="653"/>
      <c r="AT1008" s="353"/>
      <c r="AU1008" s="382" t="s">
        <v>2869</v>
      </c>
      <c r="AV1008" s="657" t="s">
        <v>2869</v>
      </c>
      <c r="AW1008" s="382" t="s">
        <v>2869</v>
      </c>
      <c r="AX1008" s="658" t="s">
        <v>2869</v>
      </c>
      <c r="AY1008" s="393"/>
    </row>
    <row r="1009">
      <c r="A1009" s="554"/>
      <c r="B1009" s="480" t="s">
        <v>2869</v>
      </c>
      <c r="C1009" s="433"/>
      <c r="D1009" s="434"/>
      <c r="E1009" s="384" t="s">
        <v>2869</v>
      </c>
      <c r="F1009" s="367"/>
      <c r="G1009" s="365"/>
      <c r="H1009" s="368"/>
      <c r="I1009" s="655"/>
      <c r="J1009" s="365"/>
      <c r="K1009" s="366"/>
      <c r="L1009" s="367"/>
      <c r="M1009" s="365"/>
      <c r="N1009" s="368"/>
      <c r="O1009" s="655"/>
      <c r="P1009" s="365"/>
      <c r="Q1009" s="366"/>
      <c r="R1009" s="367"/>
      <c r="S1009" s="365"/>
      <c r="T1009" s="368"/>
      <c r="U1009" s="655"/>
      <c r="V1009" s="365"/>
      <c r="W1009" s="366"/>
      <c r="X1009" s="364"/>
      <c r="Y1009" s="365"/>
      <c r="Z1009" s="368"/>
      <c r="AA1009" s="655"/>
      <c r="AB1009" s="365"/>
      <c r="AC1009" s="366"/>
      <c r="AD1009" s="364"/>
      <c r="AE1009" s="365"/>
      <c r="AF1009" s="368"/>
      <c r="AG1009" s="655"/>
      <c r="AH1009" s="365"/>
      <c r="AI1009" s="366"/>
      <c r="AJ1009" s="364"/>
      <c r="AK1009" s="365"/>
      <c r="AL1009" s="368"/>
      <c r="AM1009" s="655"/>
      <c r="AN1009" s="365"/>
      <c r="AO1009" s="366"/>
      <c r="AP1009" s="369"/>
      <c r="AQ1009" s="506"/>
      <c r="AR1009" s="372"/>
      <c r="AS1009" s="653"/>
      <c r="AT1009" s="353"/>
      <c r="AU1009" s="382" t="s">
        <v>2869</v>
      </c>
      <c r="AV1009" s="657" t="s">
        <v>2869</v>
      </c>
      <c r="AW1009" s="382" t="s">
        <v>2869</v>
      </c>
      <c r="AX1009" s="658" t="s">
        <v>2869</v>
      </c>
      <c r="AY1009" s="393"/>
    </row>
    <row r="1010">
      <c r="A1010" s="554"/>
      <c r="B1010" s="480" t="s">
        <v>2869</v>
      </c>
      <c r="C1010" s="433"/>
      <c r="D1010" s="434"/>
      <c r="E1010" s="384" t="s">
        <v>2869</v>
      </c>
      <c r="F1010" s="367"/>
      <c r="G1010" s="365"/>
      <c r="H1010" s="368"/>
      <c r="I1010" s="655"/>
      <c r="J1010" s="365"/>
      <c r="K1010" s="366"/>
      <c r="L1010" s="367"/>
      <c r="M1010" s="365"/>
      <c r="N1010" s="368"/>
      <c r="O1010" s="655"/>
      <c r="P1010" s="365"/>
      <c r="Q1010" s="366"/>
      <c r="R1010" s="367"/>
      <c r="S1010" s="365"/>
      <c r="T1010" s="368"/>
      <c r="U1010" s="655"/>
      <c r="V1010" s="365"/>
      <c r="W1010" s="366"/>
      <c r="X1010" s="364"/>
      <c r="Y1010" s="365"/>
      <c r="Z1010" s="368"/>
      <c r="AA1010" s="655"/>
      <c r="AB1010" s="365"/>
      <c r="AC1010" s="366"/>
      <c r="AD1010" s="364"/>
      <c r="AE1010" s="365"/>
      <c r="AF1010" s="368"/>
      <c r="AG1010" s="655"/>
      <c r="AH1010" s="365"/>
      <c r="AI1010" s="366"/>
      <c r="AJ1010" s="364"/>
      <c r="AK1010" s="365"/>
      <c r="AL1010" s="368"/>
      <c r="AM1010" s="655"/>
      <c r="AN1010" s="365"/>
      <c r="AO1010" s="366"/>
      <c r="AP1010" s="369"/>
      <c r="AQ1010" s="506"/>
      <c r="AR1010" s="372"/>
      <c r="AS1010" s="653"/>
      <c r="AT1010" s="353"/>
      <c r="AU1010" s="382" t="s">
        <v>2869</v>
      </c>
      <c r="AV1010" s="657" t="s">
        <v>2869</v>
      </c>
      <c r="AW1010" s="382" t="s">
        <v>2869</v>
      </c>
      <c r="AX1010" s="658" t="s">
        <v>2869</v>
      </c>
      <c r="AY1010" s="393"/>
    </row>
    <row r="1011">
      <c r="A1011" s="554"/>
      <c r="B1011" s="480" t="s">
        <v>2869</v>
      </c>
      <c r="C1011" s="433"/>
      <c r="D1011" s="434"/>
      <c r="E1011" s="384" t="s">
        <v>2869</v>
      </c>
      <c r="F1011" s="367"/>
      <c r="G1011" s="365"/>
      <c r="H1011" s="368"/>
      <c r="I1011" s="655"/>
      <c r="J1011" s="365"/>
      <c r="K1011" s="366"/>
      <c r="L1011" s="367"/>
      <c r="M1011" s="365"/>
      <c r="N1011" s="368"/>
      <c r="O1011" s="655"/>
      <c r="P1011" s="365"/>
      <c r="Q1011" s="366"/>
      <c r="R1011" s="367"/>
      <c r="S1011" s="365"/>
      <c r="T1011" s="368"/>
      <c r="U1011" s="655"/>
      <c r="V1011" s="365"/>
      <c r="W1011" s="366"/>
      <c r="X1011" s="364"/>
      <c r="Y1011" s="365"/>
      <c r="Z1011" s="368"/>
      <c r="AA1011" s="655"/>
      <c r="AB1011" s="365"/>
      <c r="AC1011" s="366"/>
      <c r="AD1011" s="364"/>
      <c r="AE1011" s="365"/>
      <c r="AF1011" s="368"/>
      <c r="AG1011" s="655"/>
      <c r="AH1011" s="365"/>
      <c r="AI1011" s="366"/>
      <c r="AJ1011" s="364"/>
      <c r="AK1011" s="365"/>
      <c r="AL1011" s="368"/>
      <c r="AM1011" s="655"/>
      <c r="AN1011" s="365"/>
      <c r="AO1011" s="366"/>
      <c r="AP1011" s="369"/>
      <c r="AQ1011" s="506"/>
      <c r="AR1011" s="372"/>
      <c r="AS1011" s="653"/>
      <c r="AT1011" s="353"/>
      <c r="AU1011" s="382" t="s">
        <v>2869</v>
      </c>
      <c r="AV1011" s="657" t="s">
        <v>2869</v>
      </c>
      <c r="AW1011" s="382" t="s">
        <v>2869</v>
      </c>
      <c r="AX1011" s="658" t="s">
        <v>2869</v>
      </c>
      <c r="AY1011" s="393"/>
    </row>
    <row r="1012">
      <c r="A1012" s="554"/>
      <c r="B1012" s="480" t="s">
        <v>2869</v>
      </c>
      <c r="C1012" s="433"/>
      <c r="D1012" s="434"/>
      <c r="E1012" s="384" t="s">
        <v>2869</v>
      </c>
      <c r="F1012" s="367"/>
      <c r="G1012" s="365"/>
      <c r="H1012" s="368"/>
      <c r="I1012" s="655"/>
      <c r="J1012" s="365"/>
      <c r="K1012" s="366"/>
      <c r="L1012" s="367"/>
      <c r="M1012" s="365"/>
      <c r="N1012" s="368"/>
      <c r="O1012" s="655"/>
      <c r="P1012" s="365"/>
      <c r="Q1012" s="366"/>
      <c r="R1012" s="367"/>
      <c r="S1012" s="365"/>
      <c r="T1012" s="368"/>
      <c r="U1012" s="655"/>
      <c r="V1012" s="365"/>
      <c r="W1012" s="366"/>
      <c r="X1012" s="364"/>
      <c r="Y1012" s="365"/>
      <c r="Z1012" s="368"/>
      <c r="AA1012" s="655"/>
      <c r="AB1012" s="365"/>
      <c r="AC1012" s="366"/>
      <c r="AD1012" s="364"/>
      <c r="AE1012" s="365"/>
      <c r="AF1012" s="368"/>
      <c r="AG1012" s="655"/>
      <c r="AH1012" s="365"/>
      <c r="AI1012" s="366"/>
      <c r="AJ1012" s="364"/>
      <c r="AK1012" s="365"/>
      <c r="AL1012" s="368"/>
      <c r="AM1012" s="655"/>
      <c r="AN1012" s="365"/>
      <c r="AO1012" s="366"/>
      <c r="AP1012" s="369"/>
      <c r="AQ1012" s="506"/>
      <c r="AR1012" s="372"/>
      <c r="AS1012" s="653"/>
      <c r="AT1012" s="353"/>
      <c r="AU1012" s="382" t="s">
        <v>2869</v>
      </c>
      <c r="AV1012" s="657" t="s">
        <v>2869</v>
      </c>
      <c r="AW1012" s="382" t="s">
        <v>2869</v>
      </c>
      <c r="AX1012" s="658" t="s">
        <v>2869</v>
      </c>
      <c r="AY1012" s="393"/>
    </row>
    <row r="1013">
      <c r="A1013" s="554"/>
      <c r="B1013" s="480" t="s">
        <v>2869</v>
      </c>
      <c r="C1013" s="433"/>
      <c r="D1013" s="434"/>
      <c r="E1013" s="384" t="s">
        <v>2869</v>
      </c>
      <c r="F1013" s="367"/>
      <c r="G1013" s="365"/>
      <c r="H1013" s="368"/>
      <c r="I1013" s="655"/>
      <c r="J1013" s="365"/>
      <c r="K1013" s="366"/>
      <c r="L1013" s="367"/>
      <c r="M1013" s="365"/>
      <c r="N1013" s="368"/>
      <c r="O1013" s="655"/>
      <c r="P1013" s="365"/>
      <c r="Q1013" s="366"/>
      <c r="R1013" s="367"/>
      <c r="S1013" s="365"/>
      <c r="T1013" s="368"/>
      <c r="U1013" s="655"/>
      <c r="V1013" s="365"/>
      <c r="W1013" s="366"/>
      <c r="X1013" s="364"/>
      <c r="Y1013" s="365"/>
      <c r="Z1013" s="368"/>
      <c r="AA1013" s="655"/>
      <c r="AB1013" s="365"/>
      <c r="AC1013" s="366"/>
      <c r="AD1013" s="364"/>
      <c r="AE1013" s="365"/>
      <c r="AF1013" s="368"/>
      <c r="AG1013" s="655"/>
      <c r="AH1013" s="365"/>
      <c r="AI1013" s="366"/>
      <c r="AJ1013" s="364"/>
      <c r="AK1013" s="365"/>
      <c r="AL1013" s="368"/>
      <c r="AM1013" s="655"/>
      <c r="AN1013" s="365"/>
      <c r="AO1013" s="366"/>
      <c r="AP1013" s="369"/>
      <c r="AQ1013" s="506"/>
      <c r="AR1013" s="372"/>
      <c r="AS1013" s="653"/>
      <c r="AT1013" s="353"/>
      <c r="AU1013" s="382" t="s">
        <v>2869</v>
      </c>
      <c r="AV1013" s="657" t="s">
        <v>2869</v>
      </c>
      <c r="AW1013" s="382" t="s">
        <v>2869</v>
      </c>
      <c r="AX1013" s="658" t="s">
        <v>2869</v>
      </c>
      <c r="AY1013" s="393"/>
    </row>
    <row r="1014">
      <c r="A1014" s="554"/>
      <c r="B1014" s="480" t="s">
        <v>2869</v>
      </c>
      <c r="C1014" s="433"/>
      <c r="D1014" s="434"/>
      <c r="E1014" s="384" t="s">
        <v>2869</v>
      </c>
      <c r="F1014" s="367"/>
      <c r="G1014" s="365"/>
      <c r="H1014" s="368"/>
      <c r="I1014" s="655"/>
      <c r="J1014" s="365"/>
      <c r="K1014" s="366"/>
      <c r="L1014" s="367"/>
      <c r="M1014" s="365"/>
      <c r="N1014" s="368"/>
      <c r="O1014" s="655"/>
      <c r="P1014" s="365"/>
      <c r="Q1014" s="366"/>
      <c r="R1014" s="367"/>
      <c r="S1014" s="365"/>
      <c r="T1014" s="368"/>
      <c r="U1014" s="655"/>
      <c r="V1014" s="365"/>
      <c r="W1014" s="366"/>
      <c r="X1014" s="364"/>
      <c r="Y1014" s="365"/>
      <c r="Z1014" s="368"/>
      <c r="AA1014" s="655"/>
      <c r="AB1014" s="365"/>
      <c r="AC1014" s="366"/>
      <c r="AD1014" s="364"/>
      <c r="AE1014" s="365"/>
      <c r="AF1014" s="368"/>
      <c r="AG1014" s="655"/>
      <c r="AH1014" s="365"/>
      <c r="AI1014" s="366"/>
      <c r="AJ1014" s="364"/>
      <c r="AK1014" s="365"/>
      <c r="AL1014" s="368"/>
      <c r="AM1014" s="655"/>
      <c r="AN1014" s="365"/>
      <c r="AO1014" s="366"/>
      <c r="AP1014" s="369"/>
      <c r="AQ1014" s="506"/>
      <c r="AR1014" s="372"/>
      <c r="AS1014" s="653"/>
      <c r="AT1014" s="353"/>
      <c r="AU1014" s="382" t="s">
        <v>2869</v>
      </c>
      <c r="AV1014" s="657" t="s">
        <v>2869</v>
      </c>
      <c r="AW1014" s="382" t="s">
        <v>2869</v>
      </c>
      <c r="AX1014" s="658" t="s">
        <v>2869</v>
      </c>
      <c r="AY1014" s="393"/>
    </row>
    <row r="1015">
      <c r="A1015" s="554"/>
      <c r="B1015" s="480" t="s">
        <v>2869</v>
      </c>
      <c r="C1015" s="433"/>
      <c r="D1015" s="434"/>
      <c r="E1015" s="384" t="s">
        <v>2869</v>
      </c>
      <c r="F1015" s="367"/>
      <c r="G1015" s="365"/>
      <c r="H1015" s="368"/>
      <c r="I1015" s="655"/>
      <c r="J1015" s="365"/>
      <c r="K1015" s="366"/>
      <c r="L1015" s="367"/>
      <c r="M1015" s="365"/>
      <c r="N1015" s="368"/>
      <c r="O1015" s="655"/>
      <c r="P1015" s="365"/>
      <c r="Q1015" s="366"/>
      <c r="R1015" s="367"/>
      <c r="S1015" s="365"/>
      <c r="T1015" s="368"/>
      <c r="U1015" s="655"/>
      <c r="V1015" s="365"/>
      <c r="W1015" s="366"/>
      <c r="X1015" s="364"/>
      <c r="Y1015" s="365"/>
      <c r="Z1015" s="368"/>
      <c r="AA1015" s="655"/>
      <c r="AB1015" s="365"/>
      <c r="AC1015" s="366"/>
      <c r="AD1015" s="364"/>
      <c r="AE1015" s="365"/>
      <c r="AF1015" s="368"/>
      <c r="AG1015" s="655"/>
      <c r="AH1015" s="365"/>
      <c r="AI1015" s="366"/>
      <c r="AJ1015" s="364"/>
      <c r="AK1015" s="365"/>
      <c r="AL1015" s="368"/>
      <c r="AM1015" s="655"/>
      <c r="AN1015" s="365"/>
      <c r="AO1015" s="366"/>
      <c r="AP1015" s="369"/>
      <c r="AQ1015" s="506"/>
      <c r="AR1015" s="372"/>
      <c r="AS1015" s="653"/>
      <c r="AT1015" s="353"/>
      <c r="AU1015" s="382" t="s">
        <v>2869</v>
      </c>
      <c r="AV1015" s="657" t="s">
        <v>2869</v>
      </c>
      <c r="AW1015" s="382" t="s">
        <v>2869</v>
      </c>
      <c r="AX1015" s="658" t="s">
        <v>2869</v>
      </c>
      <c r="AY1015" s="393"/>
    </row>
    <row r="1016">
      <c r="A1016" s="554"/>
      <c r="B1016" s="480" t="s">
        <v>2869</v>
      </c>
      <c r="C1016" s="433"/>
      <c r="D1016" s="434"/>
      <c r="E1016" s="384" t="s">
        <v>2869</v>
      </c>
      <c r="F1016" s="367"/>
      <c r="G1016" s="365"/>
      <c r="H1016" s="368"/>
      <c r="I1016" s="655"/>
      <c r="J1016" s="365"/>
      <c r="K1016" s="366"/>
      <c r="L1016" s="367"/>
      <c r="M1016" s="365"/>
      <c r="N1016" s="368"/>
      <c r="O1016" s="655"/>
      <c r="P1016" s="365"/>
      <c r="Q1016" s="366"/>
      <c r="R1016" s="367"/>
      <c r="S1016" s="365"/>
      <c r="T1016" s="368"/>
      <c r="U1016" s="655"/>
      <c r="V1016" s="365"/>
      <c r="W1016" s="366"/>
      <c r="X1016" s="364"/>
      <c r="Y1016" s="365"/>
      <c r="Z1016" s="368"/>
      <c r="AA1016" s="655"/>
      <c r="AB1016" s="365"/>
      <c r="AC1016" s="366"/>
      <c r="AD1016" s="364"/>
      <c r="AE1016" s="365"/>
      <c r="AF1016" s="368"/>
      <c r="AG1016" s="655"/>
      <c r="AH1016" s="365"/>
      <c r="AI1016" s="366"/>
      <c r="AJ1016" s="364"/>
      <c r="AK1016" s="365"/>
      <c r="AL1016" s="368"/>
      <c r="AM1016" s="655"/>
      <c r="AN1016" s="365"/>
      <c r="AO1016" s="366"/>
      <c r="AP1016" s="369"/>
      <c r="AQ1016" s="506"/>
      <c r="AR1016" s="372"/>
      <c r="AS1016" s="653"/>
      <c r="AT1016" s="353"/>
      <c r="AU1016" s="382" t="s">
        <v>2869</v>
      </c>
      <c r="AV1016" s="657" t="s">
        <v>2869</v>
      </c>
      <c r="AW1016" s="382" t="s">
        <v>2869</v>
      </c>
      <c r="AX1016" s="658" t="s">
        <v>2869</v>
      </c>
      <c r="AY1016" s="393"/>
    </row>
    <row r="1017">
      <c r="A1017" s="554"/>
      <c r="B1017" s="480" t="s">
        <v>2869</v>
      </c>
      <c r="C1017" s="433"/>
      <c r="D1017" s="434"/>
      <c r="E1017" s="384" t="s">
        <v>2869</v>
      </c>
      <c r="F1017" s="367"/>
      <c r="G1017" s="365"/>
      <c r="H1017" s="368"/>
      <c r="I1017" s="655"/>
      <c r="J1017" s="365"/>
      <c r="K1017" s="366"/>
      <c r="L1017" s="367"/>
      <c r="M1017" s="365"/>
      <c r="N1017" s="368"/>
      <c r="O1017" s="655"/>
      <c r="P1017" s="365"/>
      <c r="Q1017" s="366"/>
      <c r="R1017" s="367"/>
      <c r="S1017" s="365"/>
      <c r="T1017" s="368"/>
      <c r="U1017" s="655"/>
      <c r="V1017" s="365"/>
      <c r="W1017" s="366"/>
      <c r="X1017" s="364"/>
      <c r="Y1017" s="365"/>
      <c r="Z1017" s="368"/>
      <c r="AA1017" s="655"/>
      <c r="AB1017" s="365"/>
      <c r="AC1017" s="366"/>
      <c r="AD1017" s="364"/>
      <c r="AE1017" s="365"/>
      <c r="AF1017" s="368"/>
      <c r="AG1017" s="655"/>
      <c r="AH1017" s="365"/>
      <c r="AI1017" s="366"/>
      <c r="AJ1017" s="364"/>
      <c r="AK1017" s="365"/>
      <c r="AL1017" s="368"/>
      <c r="AM1017" s="655"/>
      <c r="AN1017" s="365"/>
      <c r="AO1017" s="366"/>
      <c r="AP1017" s="369"/>
      <c r="AQ1017" s="506"/>
      <c r="AR1017" s="372"/>
      <c r="AS1017" s="653"/>
      <c r="AT1017" s="353"/>
      <c r="AU1017" s="382" t="s">
        <v>2869</v>
      </c>
      <c r="AV1017" s="657" t="s">
        <v>2869</v>
      </c>
      <c r="AW1017" s="382" t="s">
        <v>2869</v>
      </c>
      <c r="AX1017" s="658" t="s">
        <v>2869</v>
      </c>
      <c r="AY1017" s="393"/>
    </row>
    <row r="1018">
      <c r="A1018" s="554"/>
      <c r="B1018" s="480" t="s">
        <v>2869</v>
      </c>
      <c r="C1018" s="433"/>
      <c r="D1018" s="434"/>
      <c r="E1018" s="384" t="s">
        <v>2869</v>
      </c>
      <c r="F1018" s="367"/>
      <c r="G1018" s="365"/>
      <c r="H1018" s="368"/>
      <c r="I1018" s="655"/>
      <c r="J1018" s="365"/>
      <c r="K1018" s="366"/>
      <c r="L1018" s="367"/>
      <c r="M1018" s="365"/>
      <c r="N1018" s="368"/>
      <c r="O1018" s="655"/>
      <c r="P1018" s="365"/>
      <c r="Q1018" s="366"/>
      <c r="R1018" s="367"/>
      <c r="S1018" s="365"/>
      <c r="T1018" s="368"/>
      <c r="U1018" s="655"/>
      <c r="V1018" s="365"/>
      <c r="W1018" s="366"/>
      <c r="X1018" s="364"/>
      <c r="Y1018" s="365"/>
      <c r="Z1018" s="368"/>
      <c r="AA1018" s="655"/>
      <c r="AB1018" s="365"/>
      <c r="AC1018" s="366"/>
      <c r="AD1018" s="364"/>
      <c r="AE1018" s="365"/>
      <c r="AF1018" s="368"/>
      <c r="AG1018" s="655"/>
      <c r="AH1018" s="365"/>
      <c r="AI1018" s="366"/>
      <c r="AJ1018" s="364"/>
      <c r="AK1018" s="365"/>
      <c r="AL1018" s="368"/>
      <c r="AM1018" s="655"/>
      <c r="AN1018" s="365"/>
      <c r="AO1018" s="366"/>
      <c r="AP1018" s="369"/>
      <c r="AQ1018" s="506"/>
      <c r="AR1018" s="372"/>
      <c r="AS1018" s="653"/>
      <c r="AT1018" s="353"/>
      <c r="AU1018" s="382" t="s">
        <v>2869</v>
      </c>
      <c r="AV1018" s="657" t="s">
        <v>2869</v>
      </c>
      <c r="AW1018" s="382" t="s">
        <v>2869</v>
      </c>
      <c r="AX1018" s="658" t="s">
        <v>2869</v>
      </c>
      <c r="AY1018" s="393"/>
    </row>
    <row r="1019">
      <c r="A1019" s="554"/>
      <c r="B1019" s="480" t="s">
        <v>2869</v>
      </c>
      <c r="C1019" s="433"/>
      <c r="D1019" s="434"/>
      <c r="E1019" s="384" t="s">
        <v>2869</v>
      </c>
      <c r="F1019" s="367"/>
      <c r="G1019" s="365"/>
      <c r="H1019" s="368"/>
      <c r="I1019" s="655"/>
      <c r="J1019" s="365"/>
      <c r="K1019" s="366"/>
      <c r="L1019" s="367"/>
      <c r="M1019" s="365"/>
      <c r="N1019" s="368"/>
      <c r="O1019" s="655"/>
      <c r="P1019" s="365"/>
      <c r="Q1019" s="366"/>
      <c r="R1019" s="367"/>
      <c r="S1019" s="365"/>
      <c r="T1019" s="368"/>
      <c r="U1019" s="655"/>
      <c r="V1019" s="365"/>
      <c r="W1019" s="366"/>
      <c r="X1019" s="364"/>
      <c r="Y1019" s="365"/>
      <c r="Z1019" s="368"/>
      <c r="AA1019" s="655"/>
      <c r="AB1019" s="365"/>
      <c r="AC1019" s="366"/>
      <c r="AD1019" s="364"/>
      <c r="AE1019" s="365"/>
      <c r="AF1019" s="368"/>
      <c r="AG1019" s="655"/>
      <c r="AH1019" s="365"/>
      <c r="AI1019" s="366"/>
      <c r="AJ1019" s="364"/>
      <c r="AK1019" s="365"/>
      <c r="AL1019" s="368"/>
      <c r="AM1019" s="655"/>
      <c r="AN1019" s="365"/>
      <c r="AO1019" s="366"/>
      <c r="AP1019" s="369"/>
      <c r="AQ1019" s="506"/>
      <c r="AR1019" s="372"/>
      <c r="AS1019" s="653"/>
      <c r="AT1019" s="353"/>
      <c r="AU1019" s="382" t="s">
        <v>2869</v>
      </c>
      <c r="AV1019" s="657" t="s">
        <v>2869</v>
      </c>
      <c r="AW1019" s="382" t="s">
        <v>2869</v>
      </c>
      <c r="AX1019" s="658" t="s">
        <v>2869</v>
      </c>
      <c r="AY1019" s="393"/>
    </row>
    <row r="1020">
      <c r="A1020" s="554"/>
      <c r="B1020" s="480" t="s">
        <v>2869</v>
      </c>
      <c r="C1020" s="433"/>
      <c r="D1020" s="434"/>
      <c r="E1020" s="384" t="s">
        <v>2869</v>
      </c>
      <c r="F1020" s="367"/>
      <c r="G1020" s="365"/>
      <c r="H1020" s="368"/>
      <c r="I1020" s="655"/>
      <c r="J1020" s="365"/>
      <c r="K1020" s="366"/>
      <c r="L1020" s="367"/>
      <c r="M1020" s="365"/>
      <c r="N1020" s="368"/>
      <c r="O1020" s="655"/>
      <c r="P1020" s="365"/>
      <c r="Q1020" s="366"/>
      <c r="R1020" s="367"/>
      <c r="S1020" s="365"/>
      <c r="T1020" s="368"/>
      <c r="U1020" s="655"/>
      <c r="V1020" s="365"/>
      <c r="W1020" s="366"/>
      <c r="X1020" s="364"/>
      <c r="Y1020" s="365"/>
      <c r="Z1020" s="368"/>
      <c r="AA1020" s="655"/>
      <c r="AB1020" s="365"/>
      <c r="AC1020" s="366"/>
      <c r="AD1020" s="364"/>
      <c r="AE1020" s="365"/>
      <c r="AF1020" s="368"/>
      <c r="AG1020" s="655"/>
      <c r="AH1020" s="365"/>
      <c r="AI1020" s="366"/>
      <c r="AJ1020" s="364"/>
      <c r="AK1020" s="365"/>
      <c r="AL1020" s="368"/>
      <c r="AM1020" s="655"/>
      <c r="AN1020" s="365"/>
      <c r="AO1020" s="366"/>
      <c r="AP1020" s="369"/>
      <c r="AQ1020" s="506"/>
      <c r="AR1020" s="372"/>
      <c r="AS1020" s="653"/>
      <c r="AT1020" s="353"/>
      <c r="AU1020" s="382" t="s">
        <v>2869</v>
      </c>
      <c r="AV1020" s="657" t="s">
        <v>2869</v>
      </c>
      <c r="AW1020" s="382" t="s">
        <v>2869</v>
      </c>
      <c r="AX1020" s="658" t="s">
        <v>2869</v>
      </c>
      <c r="AY1020" s="393"/>
    </row>
    <row r="1021">
      <c r="A1021" s="554"/>
      <c r="B1021" s="480" t="s">
        <v>2869</v>
      </c>
      <c r="C1021" s="433"/>
      <c r="D1021" s="434"/>
      <c r="E1021" s="384" t="s">
        <v>2869</v>
      </c>
      <c r="F1021" s="367"/>
      <c r="G1021" s="365"/>
      <c r="H1021" s="368"/>
      <c r="I1021" s="655"/>
      <c r="J1021" s="365"/>
      <c r="K1021" s="366"/>
      <c r="L1021" s="367"/>
      <c r="M1021" s="365"/>
      <c r="N1021" s="368"/>
      <c r="O1021" s="655"/>
      <c r="P1021" s="365"/>
      <c r="Q1021" s="366"/>
      <c r="R1021" s="367"/>
      <c r="S1021" s="365"/>
      <c r="T1021" s="368"/>
      <c r="U1021" s="655"/>
      <c r="V1021" s="365"/>
      <c r="W1021" s="366"/>
      <c r="X1021" s="364"/>
      <c r="Y1021" s="365"/>
      <c r="Z1021" s="368"/>
      <c r="AA1021" s="655"/>
      <c r="AB1021" s="365"/>
      <c r="AC1021" s="366"/>
      <c r="AD1021" s="364"/>
      <c r="AE1021" s="365"/>
      <c r="AF1021" s="368"/>
      <c r="AG1021" s="655"/>
      <c r="AH1021" s="365"/>
      <c r="AI1021" s="366"/>
      <c r="AJ1021" s="364"/>
      <c r="AK1021" s="365"/>
      <c r="AL1021" s="368"/>
      <c r="AM1021" s="655"/>
      <c r="AN1021" s="365"/>
      <c r="AO1021" s="366"/>
      <c r="AP1021" s="369"/>
      <c r="AQ1021" s="506"/>
      <c r="AR1021" s="372"/>
      <c r="AS1021" s="653"/>
      <c r="AT1021" s="353"/>
      <c r="AU1021" s="382" t="s">
        <v>2869</v>
      </c>
      <c r="AV1021" s="657" t="s">
        <v>2869</v>
      </c>
      <c r="AW1021" s="382" t="s">
        <v>2869</v>
      </c>
      <c r="AX1021" s="658" t="s">
        <v>2869</v>
      </c>
      <c r="AY1021" s="393"/>
    </row>
    <row r="1022">
      <c r="A1022" s="554"/>
      <c r="B1022" s="480" t="s">
        <v>2869</v>
      </c>
      <c r="C1022" s="433"/>
      <c r="D1022" s="434"/>
      <c r="E1022" s="384" t="s">
        <v>2869</v>
      </c>
      <c r="F1022" s="367"/>
      <c r="G1022" s="365"/>
      <c r="H1022" s="368"/>
      <c r="I1022" s="655"/>
      <c r="J1022" s="365"/>
      <c r="K1022" s="366"/>
      <c r="L1022" s="367"/>
      <c r="M1022" s="365"/>
      <c r="N1022" s="368"/>
      <c r="O1022" s="655"/>
      <c r="P1022" s="365"/>
      <c r="Q1022" s="366"/>
      <c r="R1022" s="367"/>
      <c r="S1022" s="365"/>
      <c r="T1022" s="368"/>
      <c r="U1022" s="655"/>
      <c r="V1022" s="365"/>
      <c r="W1022" s="366"/>
      <c r="X1022" s="364"/>
      <c r="Y1022" s="365"/>
      <c r="Z1022" s="368"/>
      <c r="AA1022" s="655"/>
      <c r="AB1022" s="365"/>
      <c r="AC1022" s="366"/>
      <c r="AD1022" s="364"/>
      <c r="AE1022" s="365"/>
      <c r="AF1022" s="368"/>
      <c r="AG1022" s="655"/>
      <c r="AH1022" s="365"/>
      <c r="AI1022" s="366"/>
      <c r="AJ1022" s="364"/>
      <c r="AK1022" s="365"/>
      <c r="AL1022" s="368"/>
      <c r="AM1022" s="655"/>
      <c r="AN1022" s="365"/>
      <c r="AO1022" s="366"/>
      <c r="AP1022" s="369"/>
      <c r="AQ1022" s="506"/>
      <c r="AR1022" s="372"/>
      <c r="AS1022" s="653"/>
      <c r="AT1022" s="353"/>
      <c r="AU1022" s="382" t="s">
        <v>2869</v>
      </c>
      <c r="AV1022" s="657" t="s">
        <v>2869</v>
      </c>
      <c r="AW1022" s="382" t="s">
        <v>2869</v>
      </c>
      <c r="AX1022" s="658" t="s">
        <v>2869</v>
      </c>
      <c r="AY1022" s="393"/>
    </row>
    <row r="1023">
      <c r="A1023" s="554"/>
      <c r="B1023" s="480" t="s">
        <v>2869</v>
      </c>
      <c r="C1023" s="433"/>
      <c r="D1023" s="434"/>
      <c r="E1023" s="384" t="s">
        <v>2869</v>
      </c>
      <c r="F1023" s="367"/>
      <c r="G1023" s="365"/>
      <c r="H1023" s="368"/>
      <c r="I1023" s="655"/>
      <c r="J1023" s="365"/>
      <c r="K1023" s="366"/>
      <c r="L1023" s="367"/>
      <c r="M1023" s="365"/>
      <c r="N1023" s="368"/>
      <c r="O1023" s="655"/>
      <c r="P1023" s="365"/>
      <c r="Q1023" s="366"/>
      <c r="R1023" s="367"/>
      <c r="S1023" s="365"/>
      <c r="T1023" s="368"/>
      <c r="U1023" s="655"/>
      <c r="V1023" s="365"/>
      <c r="W1023" s="366"/>
      <c r="X1023" s="364"/>
      <c r="Y1023" s="365"/>
      <c r="Z1023" s="368"/>
      <c r="AA1023" s="655"/>
      <c r="AB1023" s="365"/>
      <c r="AC1023" s="366"/>
      <c r="AD1023" s="364"/>
      <c r="AE1023" s="365"/>
      <c r="AF1023" s="368"/>
      <c r="AG1023" s="655"/>
      <c r="AH1023" s="365"/>
      <c r="AI1023" s="366"/>
      <c r="AJ1023" s="364"/>
      <c r="AK1023" s="365"/>
      <c r="AL1023" s="368"/>
      <c r="AM1023" s="655"/>
      <c r="AN1023" s="365"/>
      <c r="AO1023" s="366"/>
      <c r="AP1023" s="369"/>
      <c r="AQ1023" s="506"/>
      <c r="AR1023" s="372"/>
      <c r="AS1023" s="653"/>
      <c r="AT1023" s="353"/>
      <c r="AU1023" s="382" t="s">
        <v>2869</v>
      </c>
      <c r="AV1023" s="657" t="s">
        <v>2869</v>
      </c>
      <c r="AW1023" s="382" t="s">
        <v>2869</v>
      </c>
      <c r="AX1023" s="658" t="s">
        <v>2869</v>
      </c>
      <c r="AY1023" s="393"/>
    </row>
    <row r="1024">
      <c r="A1024" s="554"/>
      <c r="B1024" s="480" t="s">
        <v>2869</v>
      </c>
      <c r="C1024" s="433"/>
      <c r="D1024" s="434"/>
      <c r="E1024" s="384" t="s">
        <v>2869</v>
      </c>
      <c r="F1024" s="367"/>
      <c r="G1024" s="365"/>
      <c r="H1024" s="368"/>
      <c r="I1024" s="655"/>
      <c r="J1024" s="365"/>
      <c r="K1024" s="366"/>
      <c r="L1024" s="367"/>
      <c r="M1024" s="365"/>
      <c r="N1024" s="368"/>
      <c r="O1024" s="655"/>
      <c r="P1024" s="365"/>
      <c r="Q1024" s="366"/>
      <c r="R1024" s="367"/>
      <c r="S1024" s="365"/>
      <c r="T1024" s="368"/>
      <c r="U1024" s="655"/>
      <c r="V1024" s="365"/>
      <c r="W1024" s="366"/>
      <c r="X1024" s="364"/>
      <c r="Y1024" s="365"/>
      <c r="Z1024" s="368"/>
      <c r="AA1024" s="655"/>
      <c r="AB1024" s="365"/>
      <c r="AC1024" s="366"/>
      <c r="AD1024" s="364"/>
      <c r="AE1024" s="365"/>
      <c r="AF1024" s="368"/>
      <c r="AG1024" s="655"/>
      <c r="AH1024" s="365"/>
      <c r="AI1024" s="366"/>
      <c r="AJ1024" s="364"/>
      <c r="AK1024" s="365"/>
      <c r="AL1024" s="368"/>
      <c r="AM1024" s="655"/>
      <c r="AN1024" s="365"/>
      <c r="AO1024" s="366"/>
      <c r="AP1024" s="369"/>
      <c r="AQ1024" s="506"/>
      <c r="AR1024" s="372"/>
      <c r="AS1024" s="653"/>
      <c r="AT1024" s="353"/>
      <c r="AU1024" s="382" t="s">
        <v>2869</v>
      </c>
      <c r="AV1024" s="657" t="s">
        <v>2869</v>
      </c>
      <c r="AW1024" s="382" t="s">
        <v>2869</v>
      </c>
      <c r="AX1024" s="658" t="s">
        <v>2869</v>
      </c>
      <c r="AY1024" s="393"/>
    </row>
    <row r="1025">
      <c r="A1025" s="554"/>
      <c r="B1025" s="480" t="s">
        <v>2869</v>
      </c>
      <c r="C1025" s="433"/>
      <c r="D1025" s="434"/>
      <c r="E1025" s="384" t="s">
        <v>2869</v>
      </c>
      <c r="F1025" s="367"/>
      <c r="G1025" s="365"/>
      <c r="H1025" s="368"/>
      <c r="I1025" s="655"/>
      <c r="J1025" s="365"/>
      <c r="K1025" s="366"/>
      <c r="L1025" s="367"/>
      <c r="M1025" s="365"/>
      <c r="N1025" s="368"/>
      <c r="O1025" s="655"/>
      <c r="P1025" s="365"/>
      <c r="Q1025" s="366"/>
      <c r="R1025" s="367"/>
      <c r="S1025" s="365"/>
      <c r="T1025" s="368"/>
      <c r="U1025" s="655"/>
      <c r="V1025" s="365"/>
      <c r="W1025" s="366"/>
      <c r="X1025" s="364"/>
      <c r="Y1025" s="365"/>
      <c r="Z1025" s="368"/>
      <c r="AA1025" s="655"/>
      <c r="AB1025" s="365"/>
      <c r="AC1025" s="366"/>
      <c r="AD1025" s="364"/>
      <c r="AE1025" s="365"/>
      <c r="AF1025" s="368"/>
      <c r="AG1025" s="655"/>
      <c r="AH1025" s="365"/>
      <c r="AI1025" s="366"/>
      <c r="AJ1025" s="364"/>
      <c r="AK1025" s="365"/>
      <c r="AL1025" s="368"/>
      <c r="AM1025" s="655"/>
      <c r="AN1025" s="365"/>
      <c r="AO1025" s="366"/>
      <c r="AP1025" s="369"/>
      <c r="AQ1025" s="506"/>
      <c r="AR1025" s="372"/>
      <c r="AS1025" s="653"/>
      <c r="AT1025" s="353"/>
      <c r="AU1025" s="382" t="s">
        <v>2869</v>
      </c>
      <c r="AV1025" s="657" t="s">
        <v>2869</v>
      </c>
      <c r="AW1025" s="382" t="s">
        <v>2869</v>
      </c>
      <c r="AX1025" s="658" t="s">
        <v>2869</v>
      </c>
      <c r="AY1025" s="393"/>
    </row>
    <row r="1026">
      <c r="A1026" s="554"/>
      <c r="B1026" s="480" t="s">
        <v>2869</v>
      </c>
      <c r="C1026" s="433"/>
      <c r="D1026" s="434"/>
      <c r="E1026" s="384" t="s">
        <v>2869</v>
      </c>
      <c r="F1026" s="367"/>
      <c r="G1026" s="365"/>
      <c r="H1026" s="368"/>
      <c r="I1026" s="655"/>
      <c r="J1026" s="365"/>
      <c r="K1026" s="366"/>
      <c r="L1026" s="367"/>
      <c r="M1026" s="365"/>
      <c r="N1026" s="368"/>
      <c r="O1026" s="655"/>
      <c r="P1026" s="365"/>
      <c r="Q1026" s="366"/>
      <c r="R1026" s="367"/>
      <c r="S1026" s="365"/>
      <c r="T1026" s="368"/>
      <c r="U1026" s="655"/>
      <c r="V1026" s="365"/>
      <c r="W1026" s="366"/>
      <c r="X1026" s="364"/>
      <c r="Y1026" s="365"/>
      <c r="Z1026" s="368"/>
      <c r="AA1026" s="655"/>
      <c r="AB1026" s="365"/>
      <c r="AC1026" s="366"/>
      <c r="AD1026" s="364"/>
      <c r="AE1026" s="365"/>
      <c r="AF1026" s="368"/>
      <c r="AG1026" s="655"/>
      <c r="AH1026" s="365"/>
      <c r="AI1026" s="366"/>
      <c r="AJ1026" s="364"/>
      <c r="AK1026" s="365"/>
      <c r="AL1026" s="368"/>
      <c r="AM1026" s="655"/>
      <c r="AN1026" s="365"/>
      <c r="AO1026" s="366"/>
      <c r="AP1026" s="369"/>
      <c r="AQ1026" s="506"/>
      <c r="AR1026" s="372"/>
      <c r="AS1026" s="653"/>
      <c r="AT1026" s="353"/>
      <c r="AU1026" s="382" t="s">
        <v>2869</v>
      </c>
      <c r="AV1026" s="657" t="s">
        <v>2869</v>
      </c>
      <c r="AW1026" s="382" t="s">
        <v>2869</v>
      </c>
      <c r="AX1026" s="658" t="s">
        <v>2869</v>
      </c>
      <c r="AY1026" s="393"/>
    </row>
    <row r="1027">
      <c r="A1027" s="554"/>
      <c r="B1027" s="480" t="s">
        <v>2869</v>
      </c>
      <c r="C1027" s="433"/>
      <c r="D1027" s="434"/>
      <c r="E1027" s="384" t="s">
        <v>2869</v>
      </c>
      <c r="F1027" s="367"/>
      <c r="G1027" s="365"/>
      <c r="H1027" s="368"/>
      <c r="I1027" s="655"/>
      <c r="J1027" s="365"/>
      <c r="K1027" s="366"/>
      <c r="L1027" s="367"/>
      <c r="M1027" s="365"/>
      <c r="N1027" s="368"/>
      <c r="O1027" s="655"/>
      <c r="P1027" s="365"/>
      <c r="Q1027" s="366"/>
      <c r="R1027" s="367"/>
      <c r="S1027" s="365"/>
      <c r="T1027" s="368"/>
      <c r="U1027" s="655"/>
      <c r="V1027" s="365"/>
      <c r="W1027" s="366"/>
      <c r="X1027" s="364"/>
      <c r="Y1027" s="365"/>
      <c r="Z1027" s="368"/>
      <c r="AA1027" s="655"/>
      <c r="AB1027" s="365"/>
      <c r="AC1027" s="366"/>
      <c r="AD1027" s="364"/>
      <c r="AE1027" s="365"/>
      <c r="AF1027" s="368"/>
      <c r="AG1027" s="655"/>
      <c r="AH1027" s="365"/>
      <c r="AI1027" s="366"/>
      <c r="AJ1027" s="364"/>
      <c r="AK1027" s="365"/>
      <c r="AL1027" s="368"/>
      <c r="AM1027" s="655"/>
      <c r="AN1027" s="365"/>
      <c r="AO1027" s="366"/>
      <c r="AP1027" s="369"/>
      <c r="AQ1027" s="506"/>
      <c r="AR1027" s="372"/>
      <c r="AS1027" s="653"/>
      <c r="AT1027" s="353"/>
      <c r="AU1027" s="382" t="s">
        <v>2869</v>
      </c>
      <c r="AV1027" s="657" t="s">
        <v>2869</v>
      </c>
      <c r="AW1027" s="382" t="s">
        <v>2869</v>
      </c>
      <c r="AX1027" s="658" t="s">
        <v>2869</v>
      </c>
      <c r="AY1027" s="393"/>
    </row>
    <row r="1028">
      <c r="A1028" s="554"/>
      <c r="B1028" s="480" t="s">
        <v>2869</v>
      </c>
      <c r="C1028" s="433"/>
      <c r="D1028" s="434"/>
      <c r="E1028" s="384" t="s">
        <v>2869</v>
      </c>
      <c r="F1028" s="367"/>
      <c r="G1028" s="365"/>
      <c r="H1028" s="368"/>
      <c r="I1028" s="655"/>
      <c r="J1028" s="365"/>
      <c r="K1028" s="366"/>
      <c r="L1028" s="367"/>
      <c r="M1028" s="365"/>
      <c r="N1028" s="368"/>
      <c r="O1028" s="655"/>
      <c r="P1028" s="365"/>
      <c r="Q1028" s="366"/>
      <c r="R1028" s="367"/>
      <c r="S1028" s="365"/>
      <c r="T1028" s="368"/>
      <c r="U1028" s="655"/>
      <c r="V1028" s="365"/>
      <c r="W1028" s="366"/>
      <c r="X1028" s="364"/>
      <c r="Y1028" s="365"/>
      <c r="Z1028" s="368"/>
      <c r="AA1028" s="655"/>
      <c r="AB1028" s="365"/>
      <c r="AC1028" s="366"/>
      <c r="AD1028" s="364"/>
      <c r="AE1028" s="365"/>
      <c r="AF1028" s="368"/>
      <c r="AG1028" s="655"/>
      <c r="AH1028" s="365"/>
      <c r="AI1028" s="366"/>
      <c r="AJ1028" s="364"/>
      <c r="AK1028" s="365"/>
      <c r="AL1028" s="368"/>
      <c r="AM1028" s="655"/>
      <c r="AN1028" s="365"/>
      <c r="AO1028" s="366"/>
      <c r="AP1028" s="369"/>
      <c r="AQ1028" s="506"/>
      <c r="AR1028" s="372"/>
      <c r="AS1028" s="653"/>
      <c r="AT1028" s="353"/>
      <c r="AU1028" s="382" t="s">
        <v>2869</v>
      </c>
      <c r="AV1028" s="657" t="s">
        <v>2869</v>
      </c>
      <c r="AW1028" s="382" t="s">
        <v>2869</v>
      </c>
      <c r="AX1028" s="658" t="s">
        <v>2869</v>
      </c>
      <c r="AY1028" s="393"/>
    </row>
    <row r="1029">
      <c r="A1029" s="554"/>
      <c r="B1029" s="480" t="s">
        <v>2869</v>
      </c>
      <c r="C1029" s="433"/>
      <c r="D1029" s="434"/>
      <c r="E1029" s="384" t="s">
        <v>2869</v>
      </c>
      <c r="F1029" s="367"/>
      <c r="G1029" s="365"/>
      <c r="H1029" s="368"/>
      <c r="I1029" s="655"/>
      <c r="J1029" s="365"/>
      <c r="K1029" s="366"/>
      <c r="L1029" s="367"/>
      <c r="M1029" s="365"/>
      <c r="N1029" s="368"/>
      <c r="O1029" s="655"/>
      <c r="P1029" s="365"/>
      <c r="Q1029" s="366"/>
      <c r="R1029" s="367"/>
      <c r="S1029" s="365"/>
      <c r="T1029" s="368"/>
      <c r="U1029" s="655"/>
      <c r="V1029" s="365"/>
      <c r="W1029" s="366"/>
      <c r="X1029" s="364"/>
      <c r="Y1029" s="365"/>
      <c r="Z1029" s="368"/>
      <c r="AA1029" s="655"/>
      <c r="AB1029" s="365"/>
      <c r="AC1029" s="366"/>
      <c r="AD1029" s="364"/>
      <c r="AE1029" s="365"/>
      <c r="AF1029" s="368"/>
      <c r="AG1029" s="655"/>
      <c r="AH1029" s="365"/>
      <c r="AI1029" s="366"/>
      <c r="AJ1029" s="364"/>
      <c r="AK1029" s="365"/>
      <c r="AL1029" s="368"/>
      <c r="AM1029" s="655"/>
      <c r="AN1029" s="365"/>
      <c r="AO1029" s="366"/>
      <c r="AP1029" s="369"/>
      <c r="AQ1029" s="506"/>
      <c r="AR1029" s="372"/>
      <c r="AS1029" s="653"/>
      <c r="AT1029" s="353"/>
      <c r="AU1029" s="382" t="s">
        <v>2869</v>
      </c>
      <c r="AV1029" s="657" t="s">
        <v>2869</v>
      </c>
      <c r="AW1029" s="382" t="s">
        <v>2869</v>
      </c>
      <c r="AX1029" s="658" t="s">
        <v>2869</v>
      </c>
      <c r="AY1029" s="393"/>
    </row>
    <row r="1030">
      <c r="A1030" s="554"/>
      <c r="B1030" s="480" t="s">
        <v>2869</v>
      </c>
      <c r="C1030" s="433"/>
      <c r="D1030" s="434"/>
      <c r="E1030" s="384" t="s">
        <v>2869</v>
      </c>
      <c r="F1030" s="367"/>
      <c r="G1030" s="365"/>
      <c r="H1030" s="368"/>
      <c r="I1030" s="655"/>
      <c r="J1030" s="365"/>
      <c r="K1030" s="366"/>
      <c r="L1030" s="367"/>
      <c r="M1030" s="365"/>
      <c r="N1030" s="368"/>
      <c r="O1030" s="655"/>
      <c r="P1030" s="365"/>
      <c r="Q1030" s="366"/>
      <c r="R1030" s="367"/>
      <c r="S1030" s="365"/>
      <c r="T1030" s="368"/>
      <c r="U1030" s="655"/>
      <c r="V1030" s="365"/>
      <c r="W1030" s="366"/>
      <c r="X1030" s="364"/>
      <c r="Y1030" s="365"/>
      <c r="Z1030" s="368"/>
      <c r="AA1030" s="655"/>
      <c r="AB1030" s="365"/>
      <c r="AC1030" s="366"/>
      <c r="AD1030" s="364"/>
      <c r="AE1030" s="365"/>
      <c r="AF1030" s="368"/>
      <c r="AG1030" s="655"/>
      <c r="AH1030" s="365"/>
      <c r="AI1030" s="366"/>
      <c r="AJ1030" s="364"/>
      <c r="AK1030" s="365"/>
      <c r="AL1030" s="368"/>
      <c r="AM1030" s="655"/>
      <c r="AN1030" s="365"/>
      <c r="AO1030" s="366"/>
      <c r="AP1030" s="369"/>
      <c r="AQ1030" s="506"/>
      <c r="AR1030" s="372"/>
      <c r="AS1030" s="653"/>
      <c r="AT1030" s="353"/>
      <c r="AU1030" s="382" t="s">
        <v>2869</v>
      </c>
      <c r="AV1030" s="657" t="s">
        <v>2869</v>
      </c>
      <c r="AW1030" s="382" t="s">
        <v>2869</v>
      </c>
      <c r="AX1030" s="658" t="s">
        <v>2869</v>
      </c>
      <c r="AY1030" s="393"/>
    </row>
    <row r="1031">
      <c r="A1031" s="554"/>
      <c r="B1031" s="480" t="s">
        <v>2869</v>
      </c>
      <c r="C1031" s="433"/>
      <c r="D1031" s="434"/>
      <c r="E1031" s="384" t="s">
        <v>2869</v>
      </c>
      <c r="F1031" s="367"/>
      <c r="G1031" s="365"/>
      <c r="H1031" s="368"/>
      <c r="I1031" s="655"/>
      <c r="J1031" s="365"/>
      <c r="K1031" s="366"/>
      <c r="L1031" s="367"/>
      <c r="M1031" s="365"/>
      <c r="N1031" s="368"/>
      <c r="O1031" s="655"/>
      <c r="P1031" s="365"/>
      <c r="Q1031" s="366"/>
      <c r="R1031" s="367"/>
      <c r="S1031" s="365"/>
      <c r="T1031" s="368"/>
      <c r="U1031" s="655"/>
      <c r="V1031" s="365"/>
      <c r="W1031" s="366"/>
      <c r="X1031" s="364"/>
      <c r="Y1031" s="365"/>
      <c r="Z1031" s="368"/>
      <c r="AA1031" s="655"/>
      <c r="AB1031" s="365"/>
      <c r="AC1031" s="366"/>
      <c r="AD1031" s="364"/>
      <c r="AE1031" s="365"/>
      <c r="AF1031" s="368"/>
      <c r="AG1031" s="655"/>
      <c r="AH1031" s="365"/>
      <c r="AI1031" s="366"/>
      <c r="AJ1031" s="364"/>
      <c r="AK1031" s="365"/>
      <c r="AL1031" s="368"/>
      <c r="AM1031" s="655"/>
      <c r="AN1031" s="365"/>
      <c r="AO1031" s="366"/>
      <c r="AP1031" s="369"/>
      <c r="AQ1031" s="506"/>
      <c r="AR1031" s="372"/>
      <c r="AS1031" s="653"/>
      <c r="AT1031" s="353"/>
      <c r="AU1031" s="382" t="s">
        <v>2869</v>
      </c>
      <c r="AV1031" s="657" t="s">
        <v>2869</v>
      </c>
      <c r="AW1031" s="382" t="s">
        <v>2869</v>
      </c>
      <c r="AX1031" s="658" t="s">
        <v>2869</v>
      </c>
      <c r="AY1031" s="393"/>
    </row>
    <row r="1032">
      <c r="A1032" s="554"/>
      <c r="B1032" s="480" t="s">
        <v>2869</v>
      </c>
      <c r="C1032" s="433"/>
      <c r="D1032" s="434"/>
      <c r="E1032" s="384" t="s">
        <v>2869</v>
      </c>
      <c r="F1032" s="367"/>
      <c r="G1032" s="365"/>
      <c r="H1032" s="368"/>
      <c r="I1032" s="655"/>
      <c r="J1032" s="365"/>
      <c r="K1032" s="366"/>
      <c r="L1032" s="367"/>
      <c r="M1032" s="365"/>
      <c r="N1032" s="368"/>
      <c r="O1032" s="655"/>
      <c r="P1032" s="365"/>
      <c r="Q1032" s="366"/>
      <c r="R1032" s="367"/>
      <c r="S1032" s="365"/>
      <c r="T1032" s="368"/>
      <c r="U1032" s="655"/>
      <c r="V1032" s="365"/>
      <c r="W1032" s="366"/>
      <c r="X1032" s="364"/>
      <c r="Y1032" s="365"/>
      <c r="Z1032" s="368"/>
      <c r="AA1032" s="655"/>
      <c r="AB1032" s="365"/>
      <c r="AC1032" s="366"/>
      <c r="AD1032" s="364"/>
      <c r="AE1032" s="365"/>
      <c r="AF1032" s="368"/>
      <c r="AG1032" s="655"/>
      <c r="AH1032" s="365"/>
      <c r="AI1032" s="366"/>
      <c r="AJ1032" s="364"/>
      <c r="AK1032" s="365"/>
      <c r="AL1032" s="368"/>
      <c r="AM1032" s="655"/>
      <c r="AN1032" s="365"/>
      <c r="AO1032" s="366"/>
      <c r="AP1032" s="369"/>
      <c r="AQ1032" s="506"/>
      <c r="AR1032" s="372"/>
      <c r="AS1032" s="653"/>
      <c r="AT1032" s="353"/>
      <c r="AU1032" s="382" t="s">
        <v>2869</v>
      </c>
      <c r="AV1032" s="657" t="s">
        <v>2869</v>
      </c>
      <c r="AW1032" s="382" t="s">
        <v>2869</v>
      </c>
      <c r="AX1032" s="658" t="s">
        <v>2869</v>
      </c>
      <c r="AY1032" s="393"/>
    </row>
    <row r="1033">
      <c r="A1033" s="554"/>
      <c r="B1033" s="480" t="s">
        <v>2869</v>
      </c>
      <c r="C1033" s="433"/>
      <c r="D1033" s="434"/>
      <c r="E1033" s="384" t="s">
        <v>2869</v>
      </c>
      <c r="F1033" s="367"/>
      <c r="G1033" s="365"/>
      <c r="H1033" s="368"/>
      <c r="I1033" s="655"/>
      <c r="J1033" s="365"/>
      <c r="K1033" s="366"/>
      <c r="L1033" s="367"/>
      <c r="M1033" s="365"/>
      <c r="N1033" s="368"/>
      <c r="O1033" s="655"/>
      <c r="P1033" s="365"/>
      <c r="Q1033" s="366"/>
      <c r="R1033" s="367"/>
      <c r="S1033" s="365"/>
      <c r="T1033" s="368"/>
      <c r="U1033" s="655"/>
      <c r="V1033" s="365"/>
      <c r="W1033" s="366"/>
      <c r="X1033" s="364"/>
      <c r="Y1033" s="365"/>
      <c r="Z1033" s="368"/>
      <c r="AA1033" s="655"/>
      <c r="AB1033" s="365"/>
      <c r="AC1033" s="366"/>
      <c r="AD1033" s="364"/>
      <c r="AE1033" s="365"/>
      <c r="AF1033" s="368"/>
      <c r="AG1033" s="655"/>
      <c r="AH1033" s="365"/>
      <c r="AI1033" s="366"/>
      <c r="AJ1033" s="364"/>
      <c r="AK1033" s="365"/>
      <c r="AL1033" s="368"/>
      <c r="AM1033" s="655"/>
      <c r="AN1033" s="365"/>
      <c r="AO1033" s="366"/>
      <c r="AP1033" s="369"/>
      <c r="AQ1033" s="506"/>
      <c r="AR1033" s="372"/>
      <c r="AS1033" s="653"/>
      <c r="AT1033" s="353"/>
      <c r="AU1033" s="382" t="s">
        <v>2869</v>
      </c>
      <c r="AV1033" s="657" t="s">
        <v>2869</v>
      </c>
      <c r="AW1033" s="382" t="s">
        <v>2869</v>
      </c>
      <c r="AX1033" s="658" t="s">
        <v>2869</v>
      </c>
      <c r="AY1033" s="393"/>
    </row>
    <row r="1034">
      <c r="A1034" s="554"/>
      <c r="B1034" s="480" t="s">
        <v>2869</v>
      </c>
      <c r="C1034" s="433"/>
      <c r="D1034" s="434"/>
      <c r="E1034" s="384" t="s">
        <v>2869</v>
      </c>
      <c r="F1034" s="367"/>
      <c r="G1034" s="365"/>
      <c r="H1034" s="368"/>
      <c r="I1034" s="655"/>
      <c r="J1034" s="365"/>
      <c r="K1034" s="366"/>
      <c r="L1034" s="367"/>
      <c r="M1034" s="365"/>
      <c r="N1034" s="368"/>
      <c r="O1034" s="655"/>
      <c r="P1034" s="365"/>
      <c r="Q1034" s="366"/>
      <c r="R1034" s="367"/>
      <c r="S1034" s="365"/>
      <c r="T1034" s="368"/>
      <c r="U1034" s="655"/>
      <c r="V1034" s="365"/>
      <c r="W1034" s="366"/>
      <c r="X1034" s="364"/>
      <c r="Y1034" s="365"/>
      <c r="Z1034" s="368"/>
      <c r="AA1034" s="655"/>
      <c r="AB1034" s="365"/>
      <c r="AC1034" s="366"/>
      <c r="AD1034" s="364"/>
      <c r="AE1034" s="365"/>
      <c r="AF1034" s="368"/>
      <c r="AG1034" s="655"/>
      <c r="AH1034" s="365"/>
      <c r="AI1034" s="366"/>
      <c r="AJ1034" s="364"/>
      <c r="AK1034" s="365"/>
      <c r="AL1034" s="368"/>
      <c r="AM1034" s="655"/>
      <c r="AN1034" s="365"/>
      <c r="AO1034" s="366"/>
      <c r="AP1034" s="369"/>
      <c r="AQ1034" s="506"/>
      <c r="AR1034" s="372"/>
      <c r="AS1034" s="653"/>
      <c r="AT1034" s="353"/>
      <c r="AU1034" s="382" t="s">
        <v>2869</v>
      </c>
      <c r="AV1034" s="657" t="s">
        <v>2869</v>
      </c>
      <c r="AW1034" s="382" t="s">
        <v>2869</v>
      </c>
      <c r="AX1034" s="658" t="s">
        <v>2869</v>
      </c>
      <c r="AY1034" s="393"/>
    </row>
    <row r="1035">
      <c r="A1035" s="554"/>
      <c r="B1035" s="480" t="s">
        <v>2869</v>
      </c>
      <c r="C1035" s="433"/>
      <c r="D1035" s="434"/>
      <c r="E1035" s="384" t="s">
        <v>2869</v>
      </c>
      <c r="F1035" s="367"/>
      <c r="G1035" s="365"/>
      <c r="H1035" s="368"/>
      <c r="I1035" s="655"/>
      <c r="J1035" s="365"/>
      <c r="K1035" s="366"/>
      <c r="L1035" s="367"/>
      <c r="M1035" s="365"/>
      <c r="N1035" s="368"/>
      <c r="O1035" s="655"/>
      <c r="P1035" s="365"/>
      <c r="Q1035" s="366"/>
      <c r="R1035" s="367"/>
      <c r="S1035" s="365"/>
      <c r="T1035" s="368"/>
      <c r="U1035" s="655"/>
      <c r="V1035" s="365"/>
      <c r="W1035" s="366"/>
      <c r="X1035" s="364"/>
      <c r="Y1035" s="365"/>
      <c r="Z1035" s="368"/>
      <c r="AA1035" s="655"/>
      <c r="AB1035" s="365"/>
      <c r="AC1035" s="366"/>
      <c r="AD1035" s="364"/>
      <c r="AE1035" s="365"/>
      <c r="AF1035" s="368"/>
      <c r="AG1035" s="655"/>
      <c r="AH1035" s="365"/>
      <c r="AI1035" s="366"/>
      <c r="AJ1035" s="364"/>
      <c r="AK1035" s="365"/>
      <c r="AL1035" s="368"/>
      <c r="AM1035" s="655"/>
      <c r="AN1035" s="365"/>
      <c r="AO1035" s="366"/>
      <c r="AP1035" s="369"/>
      <c r="AQ1035" s="506"/>
      <c r="AR1035" s="372"/>
      <c r="AS1035" s="653"/>
      <c r="AT1035" s="353"/>
      <c r="AU1035" s="382" t="s">
        <v>2869</v>
      </c>
      <c r="AV1035" s="657" t="s">
        <v>2869</v>
      </c>
      <c r="AW1035" s="382" t="s">
        <v>2869</v>
      </c>
      <c r="AX1035" s="658" t="s">
        <v>2869</v>
      </c>
      <c r="AY1035" s="393"/>
    </row>
    <row r="1036">
      <c r="A1036" s="554"/>
      <c r="B1036" s="480" t="s">
        <v>2869</v>
      </c>
      <c r="C1036" s="433"/>
      <c r="D1036" s="434"/>
      <c r="E1036" s="384" t="s">
        <v>2869</v>
      </c>
      <c r="F1036" s="367"/>
      <c r="G1036" s="365"/>
      <c r="H1036" s="368"/>
      <c r="I1036" s="655"/>
      <c r="J1036" s="365"/>
      <c r="K1036" s="366"/>
      <c r="L1036" s="367"/>
      <c r="M1036" s="365"/>
      <c r="N1036" s="368"/>
      <c r="O1036" s="655"/>
      <c r="P1036" s="365"/>
      <c r="Q1036" s="366"/>
      <c r="R1036" s="367"/>
      <c r="S1036" s="365"/>
      <c r="T1036" s="368"/>
      <c r="U1036" s="655"/>
      <c r="V1036" s="365"/>
      <c r="W1036" s="366"/>
      <c r="X1036" s="364"/>
      <c r="Y1036" s="365"/>
      <c r="Z1036" s="368"/>
      <c r="AA1036" s="655"/>
      <c r="AB1036" s="365"/>
      <c r="AC1036" s="366"/>
      <c r="AD1036" s="364"/>
      <c r="AE1036" s="365"/>
      <c r="AF1036" s="368"/>
      <c r="AG1036" s="655"/>
      <c r="AH1036" s="365"/>
      <c r="AI1036" s="366"/>
      <c r="AJ1036" s="364"/>
      <c r="AK1036" s="365"/>
      <c r="AL1036" s="368"/>
      <c r="AM1036" s="655"/>
      <c r="AN1036" s="365"/>
      <c r="AO1036" s="366"/>
      <c r="AP1036" s="369"/>
      <c r="AQ1036" s="506"/>
      <c r="AR1036" s="372"/>
      <c r="AS1036" s="653"/>
      <c r="AT1036" s="353"/>
      <c r="AU1036" s="382" t="s">
        <v>2869</v>
      </c>
      <c r="AV1036" s="657" t="s">
        <v>2869</v>
      </c>
      <c r="AW1036" s="382" t="s">
        <v>2869</v>
      </c>
      <c r="AX1036" s="658" t="s">
        <v>2869</v>
      </c>
      <c r="AY1036" s="393"/>
    </row>
    <row r="1037">
      <c r="A1037" s="554"/>
      <c r="B1037" s="480" t="s">
        <v>2869</v>
      </c>
      <c r="C1037" s="433"/>
      <c r="D1037" s="434"/>
      <c r="E1037" s="384" t="s">
        <v>2869</v>
      </c>
      <c r="F1037" s="367"/>
      <c r="G1037" s="365"/>
      <c r="H1037" s="368"/>
      <c r="I1037" s="655"/>
      <c r="J1037" s="365"/>
      <c r="K1037" s="366"/>
      <c r="L1037" s="367"/>
      <c r="M1037" s="365"/>
      <c r="N1037" s="368"/>
      <c r="O1037" s="655"/>
      <c r="P1037" s="365"/>
      <c r="Q1037" s="366"/>
      <c r="R1037" s="367"/>
      <c r="S1037" s="365"/>
      <c r="T1037" s="368"/>
      <c r="U1037" s="655"/>
      <c r="V1037" s="365"/>
      <c r="W1037" s="366"/>
      <c r="X1037" s="364"/>
      <c r="Y1037" s="365"/>
      <c r="Z1037" s="368"/>
      <c r="AA1037" s="655"/>
      <c r="AB1037" s="365"/>
      <c r="AC1037" s="366"/>
      <c r="AD1037" s="364"/>
      <c r="AE1037" s="365"/>
      <c r="AF1037" s="368"/>
      <c r="AG1037" s="655"/>
      <c r="AH1037" s="365"/>
      <c r="AI1037" s="366"/>
      <c r="AJ1037" s="364"/>
      <c r="AK1037" s="365"/>
      <c r="AL1037" s="368"/>
      <c r="AM1037" s="655"/>
      <c r="AN1037" s="365"/>
      <c r="AO1037" s="366"/>
      <c r="AP1037" s="369"/>
      <c r="AQ1037" s="506"/>
      <c r="AR1037" s="372"/>
      <c r="AS1037" s="653"/>
      <c r="AT1037" s="353"/>
      <c r="AU1037" s="382" t="s">
        <v>2869</v>
      </c>
      <c r="AV1037" s="657" t="s">
        <v>2869</v>
      </c>
      <c r="AW1037" s="382" t="s">
        <v>2869</v>
      </c>
      <c r="AX1037" s="658" t="s">
        <v>2869</v>
      </c>
      <c r="AY1037" s="393"/>
    </row>
    <row r="1038">
      <c r="A1038" s="554"/>
      <c r="B1038" s="480" t="s">
        <v>2869</v>
      </c>
      <c r="C1038" s="433"/>
      <c r="D1038" s="434"/>
      <c r="E1038" s="384" t="s">
        <v>2869</v>
      </c>
      <c r="F1038" s="367"/>
      <c r="G1038" s="365"/>
      <c r="H1038" s="368"/>
      <c r="I1038" s="655"/>
      <c r="J1038" s="365"/>
      <c r="K1038" s="366"/>
      <c r="L1038" s="367"/>
      <c r="M1038" s="365"/>
      <c r="N1038" s="368"/>
      <c r="O1038" s="655"/>
      <c r="P1038" s="365"/>
      <c r="Q1038" s="366"/>
      <c r="R1038" s="367"/>
      <c r="S1038" s="365"/>
      <c r="T1038" s="368"/>
      <c r="U1038" s="655"/>
      <c r="V1038" s="365"/>
      <c r="W1038" s="366"/>
      <c r="X1038" s="364"/>
      <c r="Y1038" s="365"/>
      <c r="Z1038" s="368"/>
      <c r="AA1038" s="655"/>
      <c r="AB1038" s="365"/>
      <c r="AC1038" s="366"/>
      <c r="AD1038" s="364"/>
      <c r="AE1038" s="365"/>
      <c r="AF1038" s="368"/>
      <c r="AG1038" s="655"/>
      <c r="AH1038" s="365"/>
      <c r="AI1038" s="366"/>
      <c r="AJ1038" s="364"/>
      <c r="AK1038" s="365"/>
      <c r="AL1038" s="368"/>
      <c r="AM1038" s="655"/>
      <c r="AN1038" s="365"/>
      <c r="AO1038" s="366"/>
      <c r="AP1038" s="369"/>
      <c r="AQ1038" s="506"/>
      <c r="AR1038" s="372"/>
      <c r="AS1038" s="653"/>
      <c r="AT1038" s="353"/>
      <c r="AU1038" s="382" t="s">
        <v>2869</v>
      </c>
      <c r="AV1038" s="657" t="s">
        <v>2869</v>
      </c>
      <c r="AW1038" s="382" t="s">
        <v>2869</v>
      </c>
      <c r="AX1038" s="658" t="s">
        <v>2869</v>
      </c>
      <c r="AY1038" s="393"/>
    </row>
    <row r="1039">
      <c r="A1039" s="554"/>
      <c r="B1039" s="480" t="s">
        <v>2869</v>
      </c>
      <c r="C1039" s="433"/>
      <c r="D1039" s="434"/>
      <c r="E1039" s="384" t="s">
        <v>2869</v>
      </c>
      <c r="F1039" s="367"/>
      <c r="G1039" s="365"/>
      <c r="H1039" s="368"/>
      <c r="I1039" s="655"/>
      <c r="J1039" s="365"/>
      <c r="K1039" s="366"/>
      <c r="L1039" s="367"/>
      <c r="M1039" s="365"/>
      <c r="N1039" s="368"/>
      <c r="O1039" s="655"/>
      <c r="P1039" s="365"/>
      <c r="Q1039" s="366"/>
      <c r="R1039" s="367"/>
      <c r="S1039" s="365"/>
      <c r="T1039" s="368"/>
      <c r="U1039" s="655"/>
      <c r="V1039" s="365"/>
      <c r="W1039" s="366"/>
      <c r="X1039" s="364"/>
      <c r="Y1039" s="365"/>
      <c r="Z1039" s="368"/>
      <c r="AA1039" s="655"/>
      <c r="AB1039" s="365"/>
      <c r="AC1039" s="366"/>
      <c r="AD1039" s="364"/>
      <c r="AE1039" s="365"/>
      <c r="AF1039" s="368"/>
      <c r="AG1039" s="655"/>
      <c r="AH1039" s="365"/>
      <c r="AI1039" s="366"/>
      <c r="AJ1039" s="364"/>
      <c r="AK1039" s="365"/>
      <c r="AL1039" s="368"/>
      <c r="AM1039" s="655"/>
      <c r="AN1039" s="365"/>
      <c r="AO1039" s="366"/>
      <c r="AP1039" s="369"/>
      <c r="AQ1039" s="506"/>
      <c r="AR1039" s="372"/>
      <c r="AS1039" s="653"/>
      <c r="AT1039" s="353"/>
      <c r="AU1039" s="382" t="s">
        <v>2869</v>
      </c>
      <c r="AV1039" s="657" t="s">
        <v>2869</v>
      </c>
      <c r="AW1039" s="382" t="s">
        <v>2869</v>
      </c>
      <c r="AX1039" s="658" t="s">
        <v>2869</v>
      </c>
      <c r="AY1039" s="393"/>
    </row>
    <row r="1040">
      <c r="A1040" s="554"/>
      <c r="B1040" s="480" t="s">
        <v>2869</v>
      </c>
      <c r="C1040" s="433"/>
      <c r="D1040" s="434"/>
      <c r="E1040" s="384" t="s">
        <v>2869</v>
      </c>
      <c r="F1040" s="367"/>
      <c r="G1040" s="365"/>
      <c r="H1040" s="368"/>
      <c r="I1040" s="655"/>
      <c r="J1040" s="365"/>
      <c r="K1040" s="366"/>
      <c r="L1040" s="367"/>
      <c r="M1040" s="365"/>
      <c r="N1040" s="368"/>
      <c r="O1040" s="655"/>
      <c r="P1040" s="365"/>
      <c r="Q1040" s="366"/>
      <c r="R1040" s="367"/>
      <c r="S1040" s="365"/>
      <c r="T1040" s="368"/>
      <c r="U1040" s="655"/>
      <c r="V1040" s="365"/>
      <c r="W1040" s="366"/>
      <c r="X1040" s="364"/>
      <c r="Y1040" s="365"/>
      <c r="Z1040" s="368"/>
      <c r="AA1040" s="655"/>
      <c r="AB1040" s="365"/>
      <c r="AC1040" s="366"/>
      <c r="AD1040" s="364"/>
      <c r="AE1040" s="365"/>
      <c r="AF1040" s="368"/>
      <c r="AG1040" s="655"/>
      <c r="AH1040" s="365"/>
      <c r="AI1040" s="366"/>
      <c r="AJ1040" s="364"/>
      <c r="AK1040" s="365"/>
      <c r="AL1040" s="368"/>
      <c r="AM1040" s="655"/>
      <c r="AN1040" s="365"/>
      <c r="AO1040" s="366"/>
      <c r="AP1040" s="369"/>
      <c r="AQ1040" s="506"/>
      <c r="AR1040" s="372"/>
      <c r="AS1040" s="653"/>
      <c r="AT1040" s="353"/>
      <c r="AU1040" s="382" t="s">
        <v>2869</v>
      </c>
      <c r="AV1040" s="657" t="s">
        <v>2869</v>
      </c>
      <c r="AW1040" s="382" t="s">
        <v>2869</v>
      </c>
      <c r="AX1040" s="658" t="s">
        <v>2869</v>
      </c>
      <c r="AY1040" s="393"/>
    </row>
    <row r="1041">
      <c r="A1041" s="554"/>
      <c r="B1041" s="480" t="s">
        <v>2869</v>
      </c>
      <c r="C1041" s="433"/>
      <c r="D1041" s="434"/>
      <c r="E1041" s="384" t="s">
        <v>2869</v>
      </c>
      <c r="F1041" s="367"/>
      <c r="G1041" s="365"/>
      <c r="H1041" s="368"/>
      <c r="I1041" s="655"/>
      <c r="J1041" s="365"/>
      <c r="K1041" s="366"/>
      <c r="L1041" s="367"/>
      <c r="M1041" s="365"/>
      <c r="N1041" s="368"/>
      <c r="O1041" s="655"/>
      <c r="P1041" s="365"/>
      <c r="Q1041" s="366"/>
      <c r="R1041" s="367"/>
      <c r="S1041" s="365"/>
      <c r="T1041" s="368"/>
      <c r="U1041" s="655"/>
      <c r="V1041" s="365"/>
      <c r="W1041" s="366"/>
      <c r="X1041" s="364"/>
      <c r="Y1041" s="365"/>
      <c r="Z1041" s="368"/>
      <c r="AA1041" s="655"/>
      <c r="AB1041" s="365"/>
      <c r="AC1041" s="366"/>
      <c r="AD1041" s="364"/>
      <c r="AE1041" s="365"/>
      <c r="AF1041" s="368"/>
      <c r="AG1041" s="655"/>
      <c r="AH1041" s="365"/>
      <c r="AI1041" s="366"/>
      <c r="AJ1041" s="364"/>
      <c r="AK1041" s="365"/>
      <c r="AL1041" s="368"/>
      <c r="AM1041" s="655"/>
      <c r="AN1041" s="365"/>
      <c r="AO1041" s="366"/>
      <c r="AP1041" s="369"/>
      <c r="AQ1041" s="506"/>
      <c r="AR1041" s="372"/>
      <c r="AS1041" s="653"/>
      <c r="AT1041" s="353"/>
      <c r="AU1041" s="382" t="s">
        <v>2869</v>
      </c>
      <c r="AV1041" s="657" t="s">
        <v>2869</v>
      </c>
      <c r="AW1041" s="382" t="s">
        <v>2869</v>
      </c>
      <c r="AX1041" s="658" t="s">
        <v>2869</v>
      </c>
      <c r="AY1041" s="393"/>
    </row>
    <row r="1042">
      <c r="A1042" s="554"/>
      <c r="B1042" s="480" t="s">
        <v>2869</v>
      </c>
      <c r="C1042" s="433"/>
      <c r="D1042" s="434"/>
      <c r="E1042" s="384" t="s">
        <v>2869</v>
      </c>
      <c r="F1042" s="367"/>
      <c r="G1042" s="365"/>
      <c r="H1042" s="368"/>
      <c r="I1042" s="655"/>
      <c r="J1042" s="365"/>
      <c r="K1042" s="366"/>
      <c r="L1042" s="367"/>
      <c r="M1042" s="365"/>
      <c r="N1042" s="368"/>
      <c r="O1042" s="655"/>
      <c r="P1042" s="365"/>
      <c r="Q1042" s="366"/>
      <c r="R1042" s="367"/>
      <c r="S1042" s="365"/>
      <c r="T1042" s="368"/>
      <c r="U1042" s="655"/>
      <c r="V1042" s="365"/>
      <c r="W1042" s="366"/>
      <c r="X1042" s="364"/>
      <c r="Y1042" s="365"/>
      <c r="Z1042" s="368"/>
      <c r="AA1042" s="655"/>
      <c r="AB1042" s="365"/>
      <c r="AC1042" s="366"/>
      <c r="AD1042" s="364"/>
      <c r="AE1042" s="365"/>
      <c r="AF1042" s="368"/>
      <c r="AG1042" s="655"/>
      <c r="AH1042" s="365"/>
      <c r="AI1042" s="366"/>
      <c r="AJ1042" s="364"/>
      <c r="AK1042" s="365"/>
      <c r="AL1042" s="368"/>
      <c r="AM1042" s="655"/>
      <c r="AN1042" s="365"/>
      <c r="AO1042" s="366"/>
      <c r="AP1042" s="369"/>
      <c r="AQ1042" s="506"/>
      <c r="AR1042" s="372"/>
      <c r="AS1042" s="653"/>
      <c r="AT1042" s="353"/>
      <c r="AU1042" s="382" t="s">
        <v>2869</v>
      </c>
      <c r="AV1042" s="657" t="s">
        <v>2869</v>
      </c>
      <c r="AW1042" s="382" t="s">
        <v>2869</v>
      </c>
      <c r="AX1042" s="658" t="s">
        <v>2869</v>
      </c>
      <c r="AY1042" s="393"/>
    </row>
    <row r="1043">
      <c r="A1043" s="554"/>
      <c r="B1043" s="480" t="s">
        <v>2869</v>
      </c>
      <c r="C1043" s="433"/>
      <c r="D1043" s="434"/>
      <c r="E1043" s="384" t="s">
        <v>2869</v>
      </c>
      <c r="F1043" s="367"/>
      <c r="G1043" s="365"/>
      <c r="H1043" s="368"/>
      <c r="I1043" s="655"/>
      <c r="J1043" s="365"/>
      <c r="K1043" s="366"/>
      <c r="L1043" s="367"/>
      <c r="M1043" s="365"/>
      <c r="N1043" s="368"/>
      <c r="O1043" s="655"/>
      <c r="P1043" s="365"/>
      <c r="Q1043" s="366"/>
      <c r="R1043" s="367"/>
      <c r="S1043" s="365"/>
      <c r="T1043" s="368"/>
      <c r="U1043" s="655"/>
      <c r="V1043" s="365"/>
      <c r="W1043" s="366"/>
      <c r="X1043" s="364"/>
      <c r="Y1043" s="365"/>
      <c r="Z1043" s="368"/>
      <c r="AA1043" s="655"/>
      <c r="AB1043" s="365"/>
      <c r="AC1043" s="366"/>
      <c r="AD1043" s="364"/>
      <c r="AE1043" s="365"/>
      <c r="AF1043" s="368"/>
      <c r="AG1043" s="655"/>
      <c r="AH1043" s="365"/>
      <c r="AI1043" s="366"/>
      <c r="AJ1043" s="364"/>
      <c r="AK1043" s="365"/>
      <c r="AL1043" s="368"/>
      <c r="AM1043" s="655"/>
      <c r="AN1043" s="365"/>
      <c r="AO1043" s="366"/>
      <c r="AP1043" s="369"/>
      <c r="AQ1043" s="506"/>
      <c r="AR1043" s="372"/>
      <c r="AS1043" s="653"/>
      <c r="AT1043" s="353"/>
      <c r="AU1043" s="382" t="s">
        <v>2869</v>
      </c>
      <c r="AV1043" s="657" t="s">
        <v>2869</v>
      </c>
      <c r="AW1043" s="382" t="s">
        <v>2869</v>
      </c>
      <c r="AX1043" s="658" t="s">
        <v>2869</v>
      </c>
      <c r="AY1043" s="393"/>
    </row>
    <row r="1044">
      <c r="A1044" s="554"/>
      <c r="B1044" s="480" t="s">
        <v>2869</v>
      </c>
      <c r="C1044" s="433"/>
      <c r="D1044" s="434"/>
      <c r="E1044" s="384" t="s">
        <v>2869</v>
      </c>
      <c r="F1044" s="367"/>
      <c r="G1044" s="365"/>
      <c r="H1044" s="368"/>
      <c r="I1044" s="655"/>
      <c r="J1044" s="365"/>
      <c r="K1044" s="366"/>
      <c r="L1044" s="367"/>
      <c r="M1044" s="365"/>
      <c r="N1044" s="368"/>
      <c r="O1044" s="655"/>
      <c r="P1044" s="365"/>
      <c r="Q1044" s="366"/>
      <c r="R1044" s="367"/>
      <c r="S1044" s="365"/>
      <c r="T1044" s="368"/>
      <c r="U1044" s="655"/>
      <c r="V1044" s="365"/>
      <c r="W1044" s="366"/>
      <c r="X1044" s="364"/>
      <c r="Y1044" s="365"/>
      <c r="Z1044" s="368"/>
      <c r="AA1044" s="655"/>
      <c r="AB1044" s="365"/>
      <c r="AC1044" s="366"/>
      <c r="AD1044" s="364"/>
      <c r="AE1044" s="365"/>
      <c r="AF1044" s="368"/>
      <c r="AG1044" s="655"/>
      <c r="AH1044" s="365"/>
      <c r="AI1044" s="366"/>
      <c r="AJ1044" s="364"/>
      <c r="AK1044" s="365"/>
      <c r="AL1044" s="368"/>
      <c r="AM1044" s="655"/>
      <c r="AN1044" s="365"/>
      <c r="AO1044" s="366"/>
      <c r="AP1044" s="369"/>
      <c r="AQ1044" s="506"/>
      <c r="AR1044" s="372"/>
      <c r="AS1044" s="653"/>
      <c r="AT1044" s="353"/>
      <c r="AU1044" s="382" t="s">
        <v>2869</v>
      </c>
      <c r="AV1044" s="657" t="s">
        <v>2869</v>
      </c>
      <c r="AW1044" s="382" t="s">
        <v>2869</v>
      </c>
      <c r="AX1044" s="658" t="s">
        <v>2869</v>
      </c>
      <c r="AY1044" s="393"/>
    </row>
    <row r="1045">
      <c r="A1045" s="554"/>
      <c r="B1045" s="480" t="s">
        <v>2869</v>
      </c>
      <c r="C1045" s="433"/>
      <c r="D1045" s="434"/>
      <c r="E1045" s="384" t="s">
        <v>2869</v>
      </c>
      <c r="F1045" s="367"/>
      <c r="G1045" s="365"/>
      <c r="H1045" s="368"/>
      <c r="I1045" s="655"/>
      <c r="J1045" s="365"/>
      <c r="K1045" s="366"/>
      <c r="L1045" s="367"/>
      <c r="M1045" s="365"/>
      <c r="N1045" s="368"/>
      <c r="O1045" s="655"/>
      <c r="P1045" s="365"/>
      <c r="Q1045" s="366"/>
      <c r="R1045" s="367"/>
      <c r="S1045" s="365"/>
      <c r="T1045" s="368"/>
      <c r="U1045" s="655"/>
      <c r="V1045" s="365"/>
      <c r="W1045" s="366"/>
      <c r="X1045" s="364"/>
      <c r="Y1045" s="365"/>
      <c r="Z1045" s="368"/>
      <c r="AA1045" s="655"/>
      <c r="AB1045" s="365"/>
      <c r="AC1045" s="366"/>
      <c r="AD1045" s="364"/>
      <c r="AE1045" s="365"/>
      <c r="AF1045" s="368"/>
      <c r="AG1045" s="655"/>
      <c r="AH1045" s="365"/>
      <c r="AI1045" s="366"/>
      <c r="AJ1045" s="364"/>
      <c r="AK1045" s="365"/>
      <c r="AL1045" s="368"/>
      <c r="AM1045" s="655"/>
      <c r="AN1045" s="365"/>
      <c r="AO1045" s="366"/>
      <c r="AP1045" s="369"/>
      <c r="AQ1045" s="506"/>
      <c r="AR1045" s="372"/>
      <c r="AS1045" s="653"/>
      <c r="AT1045" s="353"/>
      <c r="AU1045" s="382" t="s">
        <v>2869</v>
      </c>
      <c r="AV1045" s="657" t="s">
        <v>2869</v>
      </c>
      <c r="AW1045" s="382" t="s">
        <v>2869</v>
      </c>
      <c r="AX1045" s="658" t="s">
        <v>2869</v>
      </c>
      <c r="AY1045" s="393"/>
    </row>
    <row r="1046">
      <c r="A1046" s="554"/>
      <c r="B1046" s="480" t="s">
        <v>2869</v>
      </c>
      <c r="C1046" s="433"/>
      <c r="D1046" s="434"/>
      <c r="E1046" s="384" t="s">
        <v>2869</v>
      </c>
      <c r="F1046" s="367"/>
      <c r="G1046" s="365"/>
      <c r="H1046" s="368"/>
      <c r="I1046" s="655"/>
      <c r="J1046" s="365"/>
      <c r="K1046" s="366"/>
      <c r="L1046" s="367"/>
      <c r="M1046" s="365"/>
      <c r="N1046" s="368"/>
      <c r="O1046" s="655"/>
      <c r="P1046" s="365"/>
      <c r="Q1046" s="366"/>
      <c r="R1046" s="367"/>
      <c r="S1046" s="365"/>
      <c r="T1046" s="368"/>
      <c r="U1046" s="655"/>
      <c r="V1046" s="365"/>
      <c r="W1046" s="366"/>
      <c r="X1046" s="364"/>
      <c r="Y1046" s="365"/>
      <c r="Z1046" s="368"/>
      <c r="AA1046" s="655"/>
      <c r="AB1046" s="365"/>
      <c r="AC1046" s="366"/>
      <c r="AD1046" s="364"/>
      <c r="AE1046" s="365"/>
      <c r="AF1046" s="368"/>
      <c r="AG1046" s="655"/>
      <c r="AH1046" s="365"/>
      <c r="AI1046" s="366"/>
      <c r="AJ1046" s="364"/>
      <c r="AK1046" s="365"/>
      <c r="AL1046" s="368"/>
      <c r="AM1046" s="655"/>
      <c r="AN1046" s="365"/>
      <c r="AO1046" s="366"/>
      <c r="AP1046" s="369"/>
      <c r="AQ1046" s="506"/>
      <c r="AR1046" s="372"/>
      <c r="AS1046" s="653"/>
      <c r="AT1046" s="353"/>
      <c r="AU1046" s="382" t="s">
        <v>2869</v>
      </c>
      <c r="AV1046" s="657" t="s">
        <v>2869</v>
      </c>
      <c r="AW1046" s="382" t="s">
        <v>2869</v>
      </c>
      <c r="AX1046" s="658" t="s">
        <v>2869</v>
      </c>
      <c r="AY1046" s="393"/>
    </row>
    <row r="1047">
      <c r="A1047" s="554"/>
      <c r="B1047" s="480" t="s">
        <v>2869</v>
      </c>
      <c r="C1047" s="433"/>
      <c r="D1047" s="434"/>
      <c r="E1047" s="384" t="s">
        <v>2869</v>
      </c>
      <c r="F1047" s="367"/>
      <c r="G1047" s="365"/>
      <c r="H1047" s="368"/>
      <c r="I1047" s="655"/>
      <c r="J1047" s="365"/>
      <c r="K1047" s="366"/>
      <c r="L1047" s="367"/>
      <c r="M1047" s="365"/>
      <c r="N1047" s="368"/>
      <c r="O1047" s="655"/>
      <c r="P1047" s="365"/>
      <c r="Q1047" s="366"/>
      <c r="R1047" s="367"/>
      <c r="S1047" s="365"/>
      <c r="T1047" s="368"/>
      <c r="U1047" s="655"/>
      <c r="V1047" s="365"/>
      <c r="W1047" s="366"/>
      <c r="X1047" s="364"/>
      <c r="Y1047" s="365"/>
      <c r="Z1047" s="368"/>
      <c r="AA1047" s="655"/>
      <c r="AB1047" s="365"/>
      <c r="AC1047" s="366"/>
      <c r="AD1047" s="364"/>
      <c r="AE1047" s="365"/>
      <c r="AF1047" s="368"/>
      <c r="AG1047" s="655"/>
      <c r="AH1047" s="365"/>
      <c r="AI1047" s="366"/>
      <c r="AJ1047" s="364"/>
      <c r="AK1047" s="365"/>
      <c r="AL1047" s="368"/>
      <c r="AM1047" s="655"/>
      <c r="AN1047" s="365"/>
      <c r="AO1047" s="366"/>
      <c r="AP1047" s="369"/>
      <c r="AQ1047" s="506"/>
      <c r="AR1047" s="372"/>
      <c r="AS1047" s="653"/>
      <c r="AT1047" s="353"/>
      <c r="AU1047" s="382" t="s">
        <v>2869</v>
      </c>
      <c r="AV1047" s="657" t="s">
        <v>2869</v>
      </c>
      <c r="AW1047" s="382" t="s">
        <v>2869</v>
      </c>
      <c r="AX1047" s="658" t="s">
        <v>2869</v>
      </c>
      <c r="AY1047" s="393"/>
    </row>
    <row r="1048">
      <c r="A1048" s="554"/>
      <c r="B1048" s="480" t="s">
        <v>2869</v>
      </c>
      <c r="C1048" s="433"/>
      <c r="D1048" s="434"/>
      <c r="E1048" s="384" t="s">
        <v>2869</v>
      </c>
      <c r="F1048" s="367"/>
      <c r="G1048" s="365"/>
      <c r="H1048" s="368"/>
      <c r="I1048" s="655"/>
      <c r="J1048" s="365"/>
      <c r="K1048" s="366"/>
      <c r="L1048" s="367"/>
      <c r="M1048" s="365"/>
      <c r="N1048" s="368"/>
      <c r="O1048" s="655"/>
      <c r="P1048" s="365"/>
      <c r="Q1048" s="366"/>
      <c r="R1048" s="367"/>
      <c r="S1048" s="365"/>
      <c r="T1048" s="368"/>
      <c r="U1048" s="655"/>
      <c r="V1048" s="365"/>
      <c r="W1048" s="366"/>
      <c r="X1048" s="364"/>
      <c r="Y1048" s="365"/>
      <c r="Z1048" s="368"/>
      <c r="AA1048" s="655"/>
      <c r="AB1048" s="365"/>
      <c r="AC1048" s="366"/>
      <c r="AD1048" s="364"/>
      <c r="AE1048" s="365"/>
      <c r="AF1048" s="368"/>
      <c r="AG1048" s="655"/>
      <c r="AH1048" s="365"/>
      <c r="AI1048" s="366"/>
      <c r="AJ1048" s="364"/>
      <c r="AK1048" s="365"/>
      <c r="AL1048" s="368"/>
      <c r="AM1048" s="655"/>
      <c r="AN1048" s="365"/>
      <c r="AO1048" s="366"/>
      <c r="AP1048" s="369"/>
      <c r="AQ1048" s="506"/>
      <c r="AR1048" s="372"/>
      <c r="AS1048" s="653"/>
      <c r="AT1048" s="353"/>
      <c r="AU1048" s="382" t="s">
        <v>2869</v>
      </c>
      <c r="AV1048" s="657" t="s">
        <v>2869</v>
      </c>
      <c r="AW1048" s="382" t="s">
        <v>2869</v>
      </c>
      <c r="AX1048" s="658" t="s">
        <v>2869</v>
      </c>
      <c r="AY1048" s="393"/>
    </row>
    <row r="1049">
      <c r="A1049" s="554"/>
      <c r="B1049" s="480" t="s">
        <v>2869</v>
      </c>
      <c r="C1049" s="433"/>
      <c r="D1049" s="434"/>
      <c r="E1049" s="384" t="s">
        <v>2869</v>
      </c>
      <c r="F1049" s="367"/>
      <c r="G1049" s="365"/>
      <c r="H1049" s="368"/>
      <c r="I1049" s="655"/>
      <c r="J1049" s="365"/>
      <c r="K1049" s="366"/>
      <c r="L1049" s="367"/>
      <c r="M1049" s="365"/>
      <c r="N1049" s="368"/>
      <c r="O1049" s="655"/>
      <c r="P1049" s="365"/>
      <c r="Q1049" s="366"/>
      <c r="R1049" s="367"/>
      <c r="S1049" s="365"/>
      <c r="T1049" s="368"/>
      <c r="U1049" s="655"/>
      <c r="V1049" s="365"/>
      <c r="W1049" s="366"/>
      <c r="X1049" s="364"/>
      <c r="Y1049" s="365"/>
      <c r="Z1049" s="368"/>
      <c r="AA1049" s="655"/>
      <c r="AB1049" s="365"/>
      <c r="AC1049" s="366"/>
      <c r="AD1049" s="364"/>
      <c r="AE1049" s="365"/>
      <c r="AF1049" s="368"/>
      <c r="AG1049" s="655"/>
      <c r="AH1049" s="365"/>
      <c r="AI1049" s="366"/>
      <c r="AJ1049" s="364"/>
      <c r="AK1049" s="365"/>
      <c r="AL1049" s="368"/>
      <c r="AM1049" s="655"/>
      <c r="AN1049" s="365"/>
      <c r="AO1049" s="366"/>
      <c r="AP1049" s="369"/>
      <c r="AQ1049" s="506"/>
      <c r="AR1049" s="372"/>
      <c r="AS1049" s="653"/>
      <c r="AT1049" s="353"/>
      <c r="AU1049" s="382" t="s">
        <v>2869</v>
      </c>
      <c r="AV1049" s="657" t="s">
        <v>2869</v>
      </c>
      <c r="AW1049" s="382" t="s">
        <v>2869</v>
      </c>
      <c r="AX1049" s="658" t="s">
        <v>2869</v>
      </c>
      <c r="AY1049" s="393"/>
    </row>
    <row r="1050">
      <c r="A1050" s="554"/>
      <c r="B1050" s="480" t="s">
        <v>2869</v>
      </c>
      <c r="C1050" s="433"/>
      <c r="D1050" s="434"/>
      <c r="E1050" s="384" t="s">
        <v>2869</v>
      </c>
      <c r="F1050" s="367"/>
      <c r="G1050" s="365"/>
      <c r="H1050" s="368"/>
      <c r="I1050" s="655"/>
      <c r="J1050" s="365"/>
      <c r="K1050" s="366"/>
      <c r="L1050" s="367"/>
      <c r="M1050" s="365"/>
      <c r="N1050" s="368"/>
      <c r="O1050" s="655"/>
      <c r="P1050" s="365"/>
      <c r="Q1050" s="366"/>
      <c r="R1050" s="367"/>
      <c r="S1050" s="365"/>
      <c r="T1050" s="368"/>
      <c r="U1050" s="655"/>
      <c r="V1050" s="365"/>
      <c r="W1050" s="366"/>
      <c r="X1050" s="364"/>
      <c r="Y1050" s="365"/>
      <c r="Z1050" s="368"/>
      <c r="AA1050" s="655"/>
      <c r="AB1050" s="365"/>
      <c r="AC1050" s="366"/>
      <c r="AD1050" s="364"/>
      <c r="AE1050" s="365"/>
      <c r="AF1050" s="368"/>
      <c r="AG1050" s="655"/>
      <c r="AH1050" s="365"/>
      <c r="AI1050" s="366"/>
      <c r="AJ1050" s="364"/>
      <c r="AK1050" s="365"/>
      <c r="AL1050" s="368"/>
      <c r="AM1050" s="655"/>
      <c r="AN1050" s="365"/>
      <c r="AO1050" s="366"/>
      <c r="AP1050" s="369"/>
      <c r="AQ1050" s="506"/>
      <c r="AR1050" s="372"/>
      <c r="AS1050" s="653"/>
      <c r="AT1050" s="353"/>
      <c r="AU1050" s="382" t="s">
        <v>2869</v>
      </c>
      <c r="AV1050" s="657" t="s">
        <v>2869</v>
      </c>
      <c r="AW1050" s="382" t="s">
        <v>2869</v>
      </c>
      <c r="AX1050" s="658" t="s">
        <v>2869</v>
      </c>
      <c r="AY1050" s="393"/>
    </row>
    <row r="1051">
      <c r="A1051" s="554"/>
      <c r="B1051" s="480" t="s">
        <v>2869</v>
      </c>
      <c r="C1051" s="433"/>
      <c r="D1051" s="434"/>
      <c r="E1051" s="384" t="s">
        <v>2869</v>
      </c>
      <c r="F1051" s="367"/>
      <c r="G1051" s="365"/>
      <c r="H1051" s="368"/>
      <c r="I1051" s="655"/>
      <c r="J1051" s="365"/>
      <c r="K1051" s="366"/>
      <c r="L1051" s="367"/>
      <c r="M1051" s="365"/>
      <c r="N1051" s="368"/>
      <c r="O1051" s="655"/>
      <c r="P1051" s="365"/>
      <c r="Q1051" s="366"/>
      <c r="R1051" s="367"/>
      <c r="S1051" s="365"/>
      <c r="T1051" s="368"/>
      <c r="U1051" s="655"/>
      <c r="V1051" s="365"/>
      <c r="W1051" s="366"/>
      <c r="X1051" s="364"/>
      <c r="Y1051" s="365"/>
      <c r="Z1051" s="368"/>
      <c r="AA1051" s="655"/>
      <c r="AB1051" s="365"/>
      <c r="AC1051" s="366"/>
      <c r="AD1051" s="364"/>
      <c r="AE1051" s="365"/>
      <c r="AF1051" s="368"/>
      <c r="AG1051" s="655"/>
      <c r="AH1051" s="365"/>
      <c r="AI1051" s="366"/>
      <c r="AJ1051" s="364"/>
      <c r="AK1051" s="365"/>
      <c r="AL1051" s="368"/>
      <c r="AM1051" s="655"/>
      <c r="AN1051" s="365"/>
      <c r="AO1051" s="366"/>
      <c r="AP1051" s="369"/>
      <c r="AQ1051" s="506"/>
      <c r="AR1051" s="372"/>
      <c r="AS1051" s="653"/>
      <c r="AT1051" s="353"/>
      <c r="AU1051" s="382" t="s">
        <v>2869</v>
      </c>
      <c r="AV1051" s="657" t="s">
        <v>2869</v>
      </c>
      <c r="AW1051" s="382" t="s">
        <v>2869</v>
      </c>
      <c r="AX1051" s="658" t="s">
        <v>2869</v>
      </c>
      <c r="AY1051" s="393"/>
    </row>
    <row r="1052">
      <c r="A1052" s="554"/>
      <c r="B1052" s="480" t="s">
        <v>2869</v>
      </c>
      <c r="C1052" s="433"/>
      <c r="D1052" s="434"/>
      <c r="E1052" s="384" t="s">
        <v>2869</v>
      </c>
      <c r="F1052" s="367"/>
      <c r="G1052" s="365"/>
      <c r="H1052" s="368"/>
      <c r="I1052" s="655"/>
      <c r="J1052" s="365"/>
      <c r="K1052" s="366"/>
      <c r="L1052" s="367"/>
      <c r="M1052" s="365"/>
      <c r="N1052" s="368"/>
      <c r="O1052" s="655"/>
      <c r="P1052" s="365"/>
      <c r="Q1052" s="366"/>
      <c r="R1052" s="367"/>
      <c r="S1052" s="365"/>
      <c r="T1052" s="368"/>
      <c r="U1052" s="655"/>
      <c r="V1052" s="365"/>
      <c r="W1052" s="366"/>
      <c r="X1052" s="364"/>
      <c r="Y1052" s="365"/>
      <c r="Z1052" s="368"/>
      <c r="AA1052" s="655"/>
      <c r="AB1052" s="365"/>
      <c r="AC1052" s="366"/>
      <c r="AD1052" s="364"/>
      <c r="AE1052" s="365"/>
      <c r="AF1052" s="368"/>
      <c r="AG1052" s="655"/>
      <c r="AH1052" s="365"/>
      <c r="AI1052" s="366"/>
      <c r="AJ1052" s="364"/>
      <c r="AK1052" s="365"/>
      <c r="AL1052" s="368"/>
      <c r="AM1052" s="655"/>
      <c r="AN1052" s="365"/>
      <c r="AO1052" s="366"/>
      <c r="AP1052" s="369"/>
      <c r="AQ1052" s="506"/>
      <c r="AR1052" s="372"/>
      <c r="AS1052" s="653"/>
      <c r="AT1052" s="353"/>
      <c r="AU1052" s="382" t="s">
        <v>2869</v>
      </c>
      <c r="AV1052" s="657" t="s">
        <v>2869</v>
      </c>
      <c r="AW1052" s="382" t="s">
        <v>2869</v>
      </c>
      <c r="AX1052" s="658" t="s">
        <v>2869</v>
      </c>
      <c r="AY1052" s="393"/>
    </row>
    <row r="1053">
      <c r="A1053" s="554"/>
      <c r="B1053" s="480" t="s">
        <v>2869</v>
      </c>
      <c r="C1053" s="433"/>
      <c r="D1053" s="434"/>
      <c r="E1053" s="384" t="s">
        <v>2869</v>
      </c>
      <c r="F1053" s="367"/>
      <c r="G1053" s="365"/>
      <c r="H1053" s="368"/>
      <c r="I1053" s="655"/>
      <c r="J1053" s="365"/>
      <c r="K1053" s="366"/>
      <c r="L1053" s="367"/>
      <c r="M1053" s="365"/>
      <c r="N1053" s="368"/>
      <c r="O1053" s="655"/>
      <c r="P1053" s="365"/>
      <c r="Q1053" s="366"/>
      <c r="R1053" s="367"/>
      <c r="S1053" s="365"/>
      <c r="T1053" s="368"/>
      <c r="U1053" s="655"/>
      <c r="V1053" s="365"/>
      <c r="W1053" s="366"/>
      <c r="X1053" s="364"/>
      <c r="Y1053" s="365"/>
      <c r="Z1053" s="368"/>
      <c r="AA1053" s="655"/>
      <c r="AB1053" s="365"/>
      <c r="AC1053" s="366"/>
      <c r="AD1053" s="364"/>
      <c r="AE1053" s="365"/>
      <c r="AF1053" s="368"/>
      <c r="AG1053" s="655"/>
      <c r="AH1053" s="365"/>
      <c r="AI1053" s="366"/>
      <c r="AJ1053" s="364"/>
      <c r="AK1053" s="365"/>
      <c r="AL1053" s="368"/>
      <c r="AM1053" s="655"/>
      <c r="AN1053" s="365"/>
      <c r="AO1053" s="366"/>
      <c r="AP1053" s="369"/>
      <c r="AQ1053" s="506"/>
      <c r="AR1053" s="372"/>
      <c r="AS1053" s="653"/>
      <c r="AT1053" s="353"/>
      <c r="AU1053" s="382" t="s">
        <v>2869</v>
      </c>
      <c r="AV1053" s="657" t="s">
        <v>2869</v>
      </c>
      <c r="AW1053" s="382" t="s">
        <v>2869</v>
      </c>
      <c r="AX1053" s="658" t="s">
        <v>2869</v>
      </c>
      <c r="AY1053" s="393"/>
    </row>
    <row r="1054">
      <c r="A1054" s="554"/>
      <c r="B1054" s="480" t="s">
        <v>2869</v>
      </c>
      <c r="C1054" s="433"/>
      <c r="D1054" s="434"/>
      <c r="E1054" s="384" t="s">
        <v>2869</v>
      </c>
      <c r="F1054" s="367"/>
      <c r="G1054" s="365"/>
      <c r="H1054" s="368"/>
      <c r="I1054" s="655"/>
      <c r="J1054" s="365"/>
      <c r="K1054" s="366"/>
      <c r="L1054" s="367"/>
      <c r="M1054" s="365"/>
      <c r="N1054" s="368"/>
      <c r="O1054" s="655"/>
      <c r="P1054" s="365"/>
      <c r="Q1054" s="366"/>
      <c r="R1054" s="367"/>
      <c r="S1054" s="365"/>
      <c r="T1054" s="368"/>
      <c r="U1054" s="655"/>
      <c r="V1054" s="365"/>
      <c r="W1054" s="366"/>
      <c r="X1054" s="364"/>
      <c r="Y1054" s="365"/>
      <c r="Z1054" s="368"/>
      <c r="AA1054" s="655"/>
      <c r="AB1054" s="365"/>
      <c r="AC1054" s="366"/>
      <c r="AD1054" s="364"/>
      <c r="AE1054" s="365"/>
      <c r="AF1054" s="368"/>
      <c r="AG1054" s="655"/>
      <c r="AH1054" s="365"/>
      <c r="AI1054" s="366"/>
      <c r="AJ1054" s="364"/>
      <c r="AK1054" s="365"/>
      <c r="AL1054" s="368"/>
      <c r="AM1054" s="655"/>
      <c r="AN1054" s="365"/>
      <c r="AO1054" s="366"/>
      <c r="AP1054" s="369"/>
      <c r="AQ1054" s="506"/>
      <c r="AR1054" s="372"/>
      <c r="AS1054" s="653"/>
      <c r="AT1054" s="353"/>
      <c r="AU1054" s="382" t="s">
        <v>2869</v>
      </c>
      <c r="AV1054" s="657" t="s">
        <v>2869</v>
      </c>
      <c r="AW1054" s="382" t="s">
        <v>2869</v>
      </c>
      <c r="AX1054" s="658" t="s">
        <v>2869</v>
      </c>
      <c r="AY1054" s="393"/>
    </row>
    <row r="1055">
      <c r="A1055" s="554"/>
      <c r="B1055" s="480" t="s">
        <v>2869</v>
      </c>
      <c r="C1055" s="433"/>
      <c r="D1055" s="434"/>
      <c r="E1055" s="384" t="s">
        <v>2869</v>
      </c>
      <c r="F1055" s="367"/>
      <c r="G1055" s="365"/>
      <c r="H1055" s="368"/>
      <c r="I1055" s="655"/>
      <c r="J1055" s="365"/>
      <c r="K1055" s="366"/>
      <c r="L1055" s="367"/>
      <c r="M1055" s="365"/>
      <c r="N1055" s="368"/>
      <c r="O1055" s="655"/>
      <c r="P1055" s="365"/>
      <c r="Q1055" s="366"/>
      <c r="R1055" s="367"/>
      <c r="S1055" s="365"/>
      <c r="T1055" s="368"/>
      <c r="U1055" s="655"/>
      <c r="V1055" s="365"/>
      <c r="W1055" s="366"/>
      <c r="X1055" s="364"/>
      <c r="Y1055" s="365"/>
      <c r="Z1055" s="368"/>
      <c r="AA1055" s="655"/>
      <c r="AB1055" s="365"/>
      <c r="AC1055" s="366"/>
      <c r="AD1055" s="364"/>
      <c r="AE1055" s="365"/>
      <c r="AF1055" s="368"/>
      <c r="AG1055" s="655"/>
      <c r="AH1055" s="365"/>
      <c r="AI1055" s="366"/>
      <c r="AJ1055" s="364"/>
      <c r="AK1055" s="365"/>
      <c r="AL1055" s="368"/>
      <c r="AM1055" s="655"/>
      <c r="AN1055" s="365"/>
      <c r="AO1055" s="366"/>
      <c r="AP1055" s="369"/>
      <c r="AQ1055" s="506"/>
      <c r="AR1055" s="372"/>
      <c r="AS1055" s="653"/>
      <c r="AT1055" s="353"/>
      <c r="AU1055" s="382" t="s">
        <v>2869</v>
      </c>
      <c r="AV1055" s="657" t="s">
        <v>2869</v>
      </c>
      <c r="AW1055" s="382" t="s">
        <v>2869</v>
      </c>
      <c r="AX1055" s="658" t="s">
        <v>2869</v>
      </c>
      <c r="AY1055" s="393"/>
    </row>
    <row r="1056">
      <c r="A1056" s="554"/>
      <c r="B1056" s="480" t="s">
        <v>2869</v>
      </c>
      <c r="C1056" s="433"/>
      <c r="D1056" s="434"/>
      <c r="E1056" s="384" t="s">
        <v>2869</v>
      </c>
      <c r="F1056" s="367"/>
      <c r="G1056" s="365"/>
      <c r="H1056" s="368"/>
      <c r="I1056" s="655"/>
      <c r="J1056" s="365"/>
      <c r="K1056" s="366"/>
      <c r="L1056" s="367"/>
      <c r="M1056" s="365"/>
      <c r="N1056" s="368"/>
      <c r="O1056" s="655"/>
      <c r="P1056" s="365"/>
      <c r="Q1056" s="366"/>
      <c r="R1056" s="367"/>
      <c r="S1056" s="365"/>
      <c r="T1056" s="368"/>
      <c r="U1056" s="655"/>
      <c r="V1056" s="365"/>
      <c r="W1056" s="366"/>
      <c r="X1056" s="364"/>
      <c r="Y1056" s="365"/>
      <c r="Z1056" s="368"/>
      <c r="AA1056" s="655"/>
      <c r="AB1056" s="365"/>
      <c r="AC1056" s="366"/>
      <c r="AD1056" s="364"/>
      <c r="AE1056" s="365"/>
      <c r="AF1056" s="368"/>
      <c r="AG1056" s="655"/>
      <c r="AH1056" s="365"/>
      <c r="AI1056" s="366"/>
      <c r="AJ1056" s="364"/>
      <c r="AK1056" s="365"/>
      <c r="AL1056" s="368"/>
      <c r="AM1056" s="655"/>
      <c r="AN1056" s="365"/>
      <c r="AO1056" s="366"/>
      <c r="AP1056" s="369"/>
      <c r="AQ1056" s="506"/>
      <c r="AR1056" s="372"/>
      <c r="AS1056" s="653"/>
      <c r="AT1056" s="353"/>
      <c r="AU1056" s="382" t="s">
        <v>2869</v>
      </c>
      <c r="AV1056" s="657" t="s">
        <v>2869</v>
      </c>
      <c r="AW1056" s="382" t="s">
        <v>2869</v>
      </c>
      <c r="AX1056" s="658" t="s">
        <v>2869</v>
      </c>
      <c r="AY1056" s="393"/>
    </row>
    <row r="1057">
      <c r="A1057" s="554"/>
      <c r="B1057" s="480" t="s">
        <v>2869</v>
      </c>
      <c r="C1057" s="433"/>
      <c r="D1057" s="434"/>
      <c r="E1057" s="384" t="s">
        <v>2869</v>
      </c>
      <c r="F1057" s="367"/>
      <c r="G1057" s="365"/>
      <c r="H1057" s="368"/>
      <c r="I1057" s="655"/>
      <c r="J1057" s="365"/>
      <c r="K1057" s="366"/>
      <c r="L1057" s="367"/>
      <c r="M1057" s="365"/>
      <c r="N1057" s="368"/>
      <c r="O1057" s="655"/>
      <c r="P1057" s="365"/>
      <c r="Q1057" s="366"/>
      <c r="R1057" s="367"/>
      <c r="S1057" s="365"/>
      <c r="T1057" s="368"/>
      <c r="U1057" s="655"/>
      <c r="V1057" s="365"/>
      <c r="W1057" s="366"/>
      <c r="X1057" s="364"/>
      <c r="Y1057" s="365"/>
      <c r="Z1057" s="368"/>
      <c r="AA1057" s="655"/>
      <c r="AB1057" s="365"/>
      <c r="AC1057" s="366"/>
      <c r="AD1057" s="364"/>
      <c r="AE1057" s="365"/>
      <c r="AF1057" s="368"/>
      <c r="AG1057" s="655"/>
      <c r="AH1057" s="365"/>
      <c r="AI1057" s="366"/>
      <c r="AJ1057" s="364"/>
      <c r="AK1057" s="365"/>
      <c r="AL1057" s="368"/>
      <c r="AM1057" s="655"/>
      <c r="AN1057" s="365"/>
      <c r="AO1057" s="366"/>
      <c r="AP1057" s="369"/>
      <c r="AQ1057" s="506"/>
      <c r="AR1057" s="372"/>
      <c r="AS1057" s="653"/>
      <c r="AT1057" s="353"/>
      <c r="AU1057" s="382" t="s">
        <v>2869</v>
      </c>
      <c r="AV1057" s="657" t="s">
        <v>2869</v>
      </c>
      <c r="AW1057" s="382" t="s">
        <v>2869</v>
      </c>
      <c r="AX1057" s="658" t="s">
        <v>2869</v>
      </c>
      <c r="AY1057" s="393"/>
    </row>
    <row r="1058">
      <c r="A1058" s="554"/>
      <c r="B1058" s="480" t="s">
        <v>2869</v>
      </c>
      <c r="C1058" s="433"/>
      <c r="D1058" s="434"/>
      <c r="E1058" s="384" t="s">
        <v>2869</v>
      </c>
      <c r="F1058" s="367"/>
      <c r="G1058" s="365"/>
      <c r="H1058" s="368"/>
      <c r="I1058" s="655"/>
      <c r="J1058" s="365"/>
      <c r="K1058" s="366"/>
      <c r="L1058" s="367"/>
      <c r="M1058" s="365"/>
      <c r="N1058" s="368"/>
      <c r="O1058" s="655"/>
      <c r="P1058" s="365"/>
      <c r="Q1058" s="366"/>
      <c r="R1058" s="367"/>
      <c r="S1058" s="365"/>
      <c r="T1058" s="368"/>
      <c r="U1058" s="655"/>
      <c r="V1058" s="365"/>
      <c r="W1058" s="366"/>
      <c r="X1058" s="364"/>
      <c r="Y1058" s="365"/>
      <c r="Z1058" s="368"/>
      <c r="AA1058" s="655"/>
      <c r="AB1058" s="365"/>
      <c r="AC1058" s="366"/>
      <c r="AD1058" s="364"/>
      <c r="AE1058" s="365"/>
      <c r="AF1058" s="368"/>
      <c r="AG1058" s="655"/>
      <c r="AH1058" s="365"/>
      <c r="AI1058" s="366"/>
      <c r="AJ1058" s="364"/>
      <c r="AK1058" s="365"/>
      <c r="AL1058" s="368"/>
      <c r="AM1058" s="655"/>
      <c r="AN1058" s="365"/>
      <c r="AO1058" s="366"/>
      <c r="AP1058" s="369"/>
      <c r="AQ1058" s="506"/>
      <c r="AR1058" s="372"/>
      <c r="AS1058" s="653"/>
      <c r="AT1058" s="353"/>
      <c r="AU1058" s="382" t="s">
        <v>2869</v>
      </c>
      <c r="AV1058" s="657" t="s">
        <v>2869</v>
      </c>
      <c r="AW1058" s="382" t="s">
        <v>2869</v>
      </c>
      <c r="AX1058" s="658" t="s">
        <v>2869</v>
      </c>
      <c r="AY1058" s="393"/>
    </row>
    <row r="1059">
      <c r="A1059" s="554"/>
      <c r="B1059" s="480" t="s">
        <v>2869</v>
      </c>
      <c r="C1059" s="433"/>
      <c r="D1059" s="434"/>
      <c r="E1059" s="384" t="s">
        <v>2869</v>
      </c>
      <c r="F1059" s="367"/>
      <c r="G1059" s="365"/>
      <c r="H1059" s="368"/>
      <c r="I1059" s="655"/>
      <c r="J1059" s="365"/>
      <c r="K1059" s="366"/>
      <c r="L1059" s="367"/>
      <c r="M1059" s="365"/>
      <c r="N1059" s="368"/>
      <c r="O1059" s="655"/>
      <c r="P1059" s="365"/>
      <c r="Q1059" s="366"/>
      <c r="R1059" s="367"/>
      <c r="S1059" s="365"/>
      <c r="T1059" s="368"/>
      <c r="U1059" s="655"/>
      <c r="V1059" s="365"/>
      <c r="W1059" s="366"/>
      <c r="X1059" s="364"/>
      <c r="Y1059" s="365"/>
      <c r="Z1059" s="368"/>
      <c r="AA1059" s="655"/>
      <c r="AB1059" s="365"/>
      <c r="AC1059" s="366"/>
      <c r="AD1059" s="364"/>
      <c r="AE1059" s="365"/>
      <c r="AF1059" s="368"/>
      <c r="AG1059" s="655"/>
      <c r="AH1059" s="365"/>
      <c r="AI1059" s="366"/>
      <c r="AJ1059" s="364"/>
      <c r="AK1059" s="365"/>
      <c r="AL1059" s="368"/>
      <c r="AM1059" s="655"/>
      <c r="AN1059" s="365"/>
      <c r="AO1059" s="366"/>
      <c r="AP1059" s="369"/>
      <c r="AQ1059" s="506"/>
      <c r="AR1059" s="372"/>
      <c r="AS1059" s="653"/>
      <c r="AT1059" s="353"/>
      <c r="AU1059" s="382" t="s">
        <v>2869</v>
      </c>
      <c r="AV1059" s="657" t="s">
        <v>2869</v>
      </c>
      <c r="AW1059" s="382" t="s">
        <v>2869</v>
      </c>
      <c r="AX1059" s="658" t="s">
        <v>2869</v>
      </c>
      <c r="AY1059" s="393"/>
    </row>
    <row r="1060">
      <c r="A1060" s="554"/>
      <c r="B1060" s="480" t="s">
        <v>2869</v>
      </c>
      <c r="C1060" s="433"/>
      <c r="D1060" s="434"/>
      <c r="E1060" s="384" t="s">
        <v>2869</v>
      </c>
      <c r="F1060" s="367"/>
      <c r="G1060" s="365"/>
      <c r="H1060" s="368"/>
      <c r="I1060" s="655"/>
      <c r="J1060" s="365"/>
      <c r="K1060" s="366"/>
      <c r="L1060" s="367"/>
      <c r="M1060" s="365"/>
      <c r="N1060" s="368"/>
      <c r="O1060" s="655"/>
      <c r="P1060" s="365"/>
      <c r="Q1060" s="366"/>
      <c r="R1060" s="367"/>
      <c r="S1060" s="365"/>
      <c r="T1060" s="368"/>
      <c r="U1060" s="655"/>
      <c r="V1060" s="365"/>
      <c r="W1060" s="366"/>
      <c r="X1060" s="364"/>
      <c r="Y1060" s="365"/>
      <c r="Z1060" s="368"/>
      <c r="AA1060" s="655"/>
      <c r="AB1060" s="365"/>
      <c r="AC1060" s="366"/>
      <c r="AD1060" s="364"/>
      <c r="AE1060" s="365"/>
      <c r="AF1060" s="368"/>
      <c r="AG1060" s="655"/>
      <c r="AH1060" s="365"/>
      <c r="AI1060" s="366"/>
      <c r="AJ1060" s="364"/>
      <c r="AK1060" s="365"/>
      <c r="AL1060" s="368"/>
      <c r="AM1060" s="655"/>
      <c r="AN1060" s="365"/>
      <c r="AO1060" s="366"/>
      <c r="AP1060" s="369"/>
      <c r="AQ1060" s="506"/>
      <c r="AR1060" s="372"/>
      <c r="AS1060" s="653"/>
      <c r="AT1060" s="353"/>
      <c r="AU1060" s="382" t="s">
        <v>2869</v>
      </c>
      <c r="AV1060" s="657" t="s">
        <v>2869</v>
      </c>
      <c r="AW1060" s="382" t="s">
        <v>2869</v>
      </c>
      <c r="AX1060" s="658" t="s">
        <v>2869</v>
      </c>
      <c r="AY1060" s="393"/>
    </row>
    <row r="1061">
      <c r="A1061" s="554"/>
      <c r="B1061" s="480" t="s">
        <v>2869</v>
      </c>
      <c r="C1061" s="433"/>
      <c r="D1061" s="434"/>
      <c r="E1061" s="384" t="s">
        <v>2869</v>
      </c>
      <c r="F1061" s="367"/>
      <c r="G1061" s="365"/>
      <c r="H1061" s="368"/>
      <c r="I1061" s="655"/>
      <c r="J1061" s="365"/>
      <c r="K1061" s="366"/>
      <c r="L1061" s="367"/>
      <c r="M1061" s="365"/>
      <c r="N1061" s="368"/>
      <c r="O1061" s="655"/>
      <c r="P1061" s="365"/>
      <c r="Q1061" s="366"/>
      <c r="R1061" s="367"/>
      <c r="S1061" s="365"/>
      <c r="T1061" s="368"/>
      <c r="U1061" s="655"/>
      <c r="V1061" s="365"/>
      <c r="W1061" s="366"/>
      <c r="X1061" s="364"/>
      <c r="Y1061" s="365"/>
      <c r="Z1061" s="368"/>
      <c r="AA1061" s="655"/>
      <c r="AB1061" s="365"/>
      <c r="AC1061" s="366"/>
      <c r="AD1061" s="364"/>
      <c r="AE1061" s="365"/>
      <c r="AF1061" s="368"/>
      <c r="AG1061" s="655"/>
      <c r="AH1061" s="365"/>
      <c r="AI1061" s="366"/>
      <c r="AJ1061" s="364"/>
      <c r="AK1061" s="365"/>
      <c r="AL1061" s="368"/>
      <c r="AM1061" s="655"/>
      <c r="AN1061" s="365"/>
      <c r="AO1061" s="366"/>
      <c r="AP1061" s="369"/>
      <c r="AQ1061" s="506"/>
      <c r="AR1061" s="372"/>
      <c r="AS1061" s="653"/>
      <c r="AT1061" s="353"/>
      <c r="AU1061" s="382" t="s">
        <v>2869</v>
      </c>
      <c r="AV1061" s="657" t="s">
        <v>2869</v>
      </c>
      <c r="AW1061" s="382" t="s">
        <v>2869</v>
      </c>
      <c r="AX1061" s="658" t="s">
        <v>2869</v>
      </c>
      <c r="AY1061" s="393"/>
    </row>
    <row r="1062">
      <c r="A1062" s="554"/>
      <c r="B1062" s="480" t="s">
        <v>2869</v>
      </c>
      <c r="C1062" s="433"/>
      <c r="D1062" s="434"/>
      <c r="E1062" s="384" t="s">
        <v>2869</v>
      </c>
      <c r="F1062" s="367"/>
      <c r="G1062" s="365"/>
      <c r="H1062" s="368"/>
      <c r="I1062" s="655"/>
      <c r="J1062" s="365"/>
      <c r="K1062" s="366"/>
      <c r="L1062" s="367"/>
      <c r="M1062" s="365"/>
      <c r="N1062" s="368"/>
      <c r="O1062" s="655"/>
      <c r="P1062" s="365"/>
      <c r="Q1062" s="366"/>
      <c r="R1062" s="367"/>
      <c r="S1062" s="365"/>
      <c r="T1062" s="368"/>
      <c r="U1062" s="655"/>
      <c r="V1062" s="365"/>
      <c r="W1062" s="366"/>
      <c r="X1062" s="364"/>
      <c r="Y1062" s="365"/>
      <c r="Z1062" s="368"/>
      <c r="AA1062" s="655"/>
      <c r="AB1062" s="365"/>
      <c r="AC1062" s="366"/>
      <c r="AD1062" s="364"/>
      <c r="AE1062" s="365"/>
      <c r="AF1062" s="368"/>
      <c r="AG1062" s="655"/>
      <c r="AH1062" s="365"/>
      <c r="AI1062" s="366"/>
      <c r="AJ1062" s="364"/>
      <c r="AK1062" s="365"/>
      <c r="AL1062" s="368"/>
      <c r="AM1062" s="655"/>
      <c r="AN1062" s="365"/>
      <c r="AO1062" s="366"/>
      <c r="AP1062" s="369"/>
      <c r="AQ1062" s="506"/>
      <c r="AR1062" s="372"/>
      <c r="AS1062" s="653"/>
      <c r="AT1062" s="353"/>
      <c r="AU1062" s="382" t="s">
        <v>2869</v>
      </c>
      <c r="AV1062" s="657" t="s">
        <v>2869</v>
      </c>
      <c r="AW1062" s="382" t="s">
        <v>2869</v>
      </c>
      <c r="AX1062" s="658" t="s">
        <v>2869</v>
      </c>
      <c r="AY1062" s="393"/>
    </row>
    <row r="1063">
      <c r="A1063" s="554"/>
      <c r="B1063" s="480" t="s">
        <v>2869</v>
      </c>
      <c r="C1063" s="433"/>
      <c r="D1063" s="434"/>
      <c r="E1063" s="384" t="s">
        <v>2869</v>
      </c>
      <c r="F1063" s="367"/>
      <c r="G1063" s="365"/>
      <c r="H1063" s="368"/>
      <c r="I1063" s="655"/>
      <c r="J1063" s="365"/>
      <c r="K1063" s="366"/>
      <c r="L1063" s="367"/>
      <c r="M1063" s="365"/>
      <c r="N1063" s="368"/>
      <c r="O1063" s="655"/>
      <c r="P1063" s="365"/>
      <c r="Q1063" s="366"/>
      <c r="R1063" s="367"/>
      <c r="S1063" s="365"/>
      <c r="T1063" s="368"/>
      <c r="U1063" s="655"/>
      <c r="V1063" s="365"/>
      <c r="W1063" s="366"/>
      <c r="X1063" s="364"/>
      <c r="Y1063" s="365"/>
      <c r="Z1063" s="368"/>
      <c r="AA1063" s="655"/>
      <c r="AB1063" s="365"/>
      <c r="AC1063" s="366"/>
      <c r="AD1063" s="364"/>
      <c r="AE1063" s="365"/>
      <c r="AF1063" s="368"/>
      <c r="AG1063" s="655"/>
      <c r="AH1063" s="365"/>
      <c r="AI1063" s="366"/>
      <c r="AJ1063" s="364"/>
      <c r="AK1063" s="365"/>
      <c r="AL1063" s="368"/>
      <c r="AM1063" s="655"/>
      <c r="AN1063" s="365"/>
      <c r="AO1063" s="366"/>
      <c r="AP1063" s="369"/>
      <c r="AQ1063" s="506"/>
      <c r="AR1063" s="372"/>
      <c r="AS1063" s="653"/>
      <c r="AT1063" s="353"/>
      <c r="AU1063" s="382" t="s">
        <v>2869</v>
      </c>
      <c r="AV1063" s="657" t="s">
        <v>2869</v>
      </c>
      <c r="AW1063" s="382" t="s">
        <v>2869</v>
      </c>
      <c r="AX1063" s="658" t="s">
        <v>2869</v>
      </c>
      <c r="AY1063" s="393"/>
    </row>
    <row r="1064">
      <c r="A1064" s="554"/>
      <c r="B1064" s="480" t="s">
        <v>2869</v>
      </c>
      <c r="C1064" s="433"/>
      <c r="D1064" s="434"/>
      <c r="E1064" s="384" t="s">
        <v>2869</v>
      </c>
      <c r="F1064" s="367"/>
      <c r="G1064" s="365"/>
      <c r="H1064" s="368"/>
      <c r="I1064" s="655"/>
      <c r="J1064" s="365"/>
      <c r="K1064" s="366"/>
      <c r="L1064" s="367"/>
      <c r="M1064" s="365"/>
      <c r="N1064" s="368"/>
      <c r="O1064" s="655"/>
      <c r="P1064" s="365"/>
      <c r="Q1064" s="366"/>
      <c r="R1064" s="367"/>
      <c r="S1064" s="365"/>
      <c r="T1064" s="368"/>
      <c r="U1064" s="655"/>
      <c r="V1064" s="365"/>
      <c r="W1064" s="366"/>
      <c r="X1064" s="364"/>
      <c r="Y1064" s="365"/>
      <c r="Z1064" s="368"/>
      <c r="AA1064" s="655"/>
      <c r="AB1064" s="365"/>
      <c r="AC1064" s="366"/>
      <c r="AD1064" s="364"/>
      <c r="AE1064" s="365"/>
      <c r="AF1064" s="368"/>
      <c r="AG1064" s="655"/>
      <c r="AH1064" s="365"/>
      <c r="AI1064" s="366"/>
      <c r="AJ1064" s="364"/>
      <c r="AK1064" s="365"/>
      <c r="AL1064" s="368"/>
      <c r="AM1064" s="655"/>
      <c r="AN1064" s="365"/>
      <c r="AO1064" s="366"/>
      <c r="AP1064" s="369"/>
      <c r="AQ1064" s="506"/>
      <c r="AR1064" s="372"/>
      <c r="AS1064" s="653"/>
      <c r="AT1064" s="353"/>
      <c r="AU1064" s="382" t="s">
        <v>2869</v>
      </c>
      <c r="AV1064" s="657" t="s">
        <v>2869</v>
      </c>
      <c r="AW1064" s="382" t="s">
        <v>2869</v>
      </c>
      <c r="AX1064" s="658" t="s">
        <v>2869</v>
      </c>
      <c r="AY1064" s="393"/>
    </row>
    <row r="1065">
      <c r="A1065" s="554"/>
      <c r="B1065" s="480" t="s">
        <v>2869</v>
      </c>
      <c r="C1065" s="433"/>
      <c r="D1065" s="434"/>
      <c r="E1065" s="384" t="s">
        <v>2869</v>
      </c>
      <c r="F1065" s="367"/>
      <c r="G1065" s="365"/>
      <c r="H1065" s="368"/>
      <c r="I1065" s="655"/>
      <c r="J1065" s="365"/>
      <c r="K1065" s="366"/>
      <c r="L1065" s="367"/>
      <c r="M1065" s="365"/>
      <c r="N1065" s="368"/>
      <c r="O1065" s="655"/>
      <c r="P1065" s="365"/>
      <c r="Q1065" s="366"/>
      <c r="R1065" s="367"/>
      <c r="S1065" s="365"/>
      <c r="T1065" s="368"/>
      <c r="U1065" s="655"/>
      <c r="V1065" s="365"/>
      <c r="W1065" s="366"/>
      <c r="X1065" s="364"/>
      <c r="Y1065" s="365"/>
      <c r="Z1065" s="368"/>
      <c r="AA1065" s="655"/>
      <c r="AB1065" s="365"/>
      <c r="AC1065" s="366"/>
      <c r="AD1065" s="364"/>
      <c r="AE1065" s="365"/>
      <c r="AF1065" s="368"/>
      <c r="AG1065" s="655"/>
      <c r="AH1065" s="365"/>
      <c r="AI1065" s="366"/>
      <c r="AJ1065" s="364"/>
      <c r="AK1065" s="365"/>
      <c r="AL1065" s="368"/>
      <c r="AM1065" s="655"/>
      <c r="AN1065" s="365"/>
      <c r="AO1065" s="366"/>
      <c r="AP1065" s="369"/>
      <c r="AQ1065" s="506"/>
      <c r="AR1065" s="372"/>
      <c r="AS1065" s="653"/>
      <c r="AT1065" s="353"/>
      <c r="AU1065" s="382" t="s">
        <v>2869</v>
      </c>
      <c r="AV1065" s="657" t="s">
        <v>2869</v>
      </c>
      <c r="AW1065" s="382" t="s">
        <v>2869</v>
      </c>
      <c r="AX1065" s="658" t="s">
        <v>2869</v>
      </c>
      <c r="AY1065" s="393"/>
    </row>
    <row r="1066">
      <c r="A1066" s="554"/>
      <c r="B1066" s="480" t="s">
        <v>2869</v>
      </c>
      <c r="C1066" s="433"/>
      <c r="D1066" s="434"/>
      <c r="E1066" s="384" t="s">
        <v>2869</v>
      </c>
      <c r="F1066" s="367"/>
      <c r="G1066" s="365"/>
      <c r="H1066" s="368"/>
      <c r="I1066" s="655"/>
      <c r="J1066" s="365"/>
      <c r="K1066" s="366"/>
      <c r="L1066" s="367"/>
      <c r="M1066" s="365"/>
      <c r="N1066" s="368"/>
      <c r="O1066" s="655"/>
      <c r="P1066" s="365"/>
      <c r="Q1066" s="366"/>
      <c r="R1066" s="367"/>
      <c r="S1066" s="365"/>
      <c r="T1066" s="368"/>
      <c r="U1066" s="655"/>
      <c r="V1066" s="365"/>
      <c r="W1066" s="366"/>
      <c r="X1066" s="364"/>
      <c r="Y1066" s="365"/>
      <c r="Z1066" s="368"/>
      <c r="AA1066" s="655"/>
      <c r="AB1066" s="365"/>
      <c r="AC1066" s="366"/>
      <c r="AD1066" s="364"/>
      <c r="AE1066" s="365"/>
      <c r="AF1066" s="368"/>
      <c r="AG1066" s="655"/>
      <c r="AH1066" s="365"/>
      <c r="AI1066" s="366"/>
      <c r="AJ1066" s="364"/>
      <c r="AK1066" s="365"/>
      <c r="AL1066" s="368"/>
      <c r="AM1066" s="655"/>
      <c r="AN1066" s="365"/>
      <c r="AO1066" s="366"/>
      <c r="AP1066" s="369"/>
      <c r="AQ1066" s="506"/>
      <c r="AR1066" s="372"/>
      <c r="AS1066" s="653"/>
      <c r="AT1066" s="353"/>
      <c r="AU1066" s="382" t="s">
        <v>2869</v>
      </c>
      <c r="AV1066" s="657" t="s">
        <v>2869</v>
      </c>
      <c r="AW1066" s="382" t="s">
        <v>2869</v>
      </c>
      <c r="AX1066" s="658" t="s">
        <v>2869</v>
      </c>
      <c r="AY1066" s="393"/>
    </row>
    <row r="1067">
      <c r="A1067" s="554"/>
      <c r="B1067" s="480" t="s">
        <v>2869</v>
      </c>
      <c r="C1067" s="433"/>
      <c r="D1067" s="434"/>
      <c r="E1067" s="384" t="s">
        <v>2869</v>
      </c>
      <c r="F1067" s="367"/>
      <c r="G1067" s="365"/>
      <c r="H1067" s="368"/>
      <c r="I1067" s="655"/>
      <c r="J1067" s="365"/>
      <c r="K1067" s="366"/>
      <c r="L1067" s="367"/>
      <c r="M1067" s="365"/>
      <c r="N1067" s="368"/>
      <c r="O1067" s="655"/>
      <c r="P1067" s="365"/>
      <c r="Q1067" s="366"/>
      <c r="R1067" s="367"/>
      <c r="S1067" s="365"/>
      <c r="T1067" s="368"/>
      <c r="U1067" s="655"/>
      <c r="V1067" s="365"/>
      <c r="W1067" s="366"/>
      <c r="X1067" s="364"/>
      <c r="Y1067" s="365"/>
      <c r="Z1067" s="368"/>
      <c r="AA1067" s="655"/>
      <c r="AB1067" s="365"/>
      <c r="AC1067" s="366"/>
      <c r="AD1067" s="364"/>
      <c r="AE1067" s="365"/>
      <c r="AF1067" s="368"/>
      <c r="AG1067" s="655"/>
      <c r="AH1067" s="365"/>
      <c r="AI1067" s="366"/>
      <c r="AJ1067" s="364"/>
      <c r="AK1067" s="365"/>
      <c r="AL1067" s="368"/>
      <c r="AM1067" s="655"/>
      <c r="AN1067" s="365"/>
      <c r="AO1067" s="366"/>
      <c r="AP1067" s="369"/>
      <c r="AQ1067" s="506"/>
      <c r="AR1067" s="372"/>
      <c r="AS1067" s="653"/>
      <c r="AT1067" s="353"/>
      <c r="AU1067" s="382" t="s">
        <v>2869</v>
      </c>
      <c r="AV1067" s="657" t="s">
        <v>2869</v>
      </c>
      <c r="AW1067" s="382" t="s">
        <v>2869</v>
      </c>
      <c r="AX1067" s="658" t="s">
        <v>2869</v>
      </c>
      <c r="AY1067" s="393"/>
    </row>
    <row r="1068">
      <c r="A1068" s="554"/>
      <c r="B1068" s="480" t="s">
        <v>2869</v>
      </c>
      <c r="C1068" s="433"/>
      <c r="D1068" s="434"/>
      <c r="E1068" s="384" t="s">
        <v>2869</v>
      </c>
      <c r="F1068" s="367"/>
      <c r="G1068" s="365"/>
      <c r="H1068" s="368"/>
      <c r="I1068" s="655"/>
      <c r="J1068" s="365"/>
      <c r="K1068" s="366"/>
      <c r="L1068" s="367"/>
      <c r="M1068" s="365"/>
      <c r="N1068" s="368"/>
      <c r="O1068" s="655"/>
      <c r="P1068" s="365"/>
      <c r="Q1068" s="366"/>
      <c r="R1068" s="367"/>
      <c r="S1068" s="365"/>
      <c r="T1068" s="368"/>
      <c r="U1068" s="655"/>
      <c r="V1068" s="365"/>
      <c r="W1068" s="366"/>
      <c r="X1068" s="364"/>
      <c r="Y1068" s="365"/>
      <c r="Z1068" s="368"/>
      <c r="AA1068" s="655"/>
      <c r="AB1068" s="365"/>
      <c r="AC1068" s="366"/>
      <c r="AD1068" s="364"/>
      <c r="AE1068" s="365"/>
      <c r="AF1068" s="368"/>
      <c r="AG1068" s="655"/>
      <c r="AH1068" s="365"/>
      <c r="AI1068" s="366"/>
      <c r="AJ1068" s="364"/>
      <c r="AK1068" s="365"/>
      <c r="AL1068" s="368"/>
      <c r="AM1068" s="655"/>
      <c r="AN1068" s="365"/>
      <c r="AO1068" s="366"/>
      <c r="AP1068" s="369"/>
      <c r="AQ1068" s="506"/>
      <c r="AR1068" s="372"/>
      <c r="AS1068" s="653"/>
      <c r="AT1068" s="353"/>
      <c r="AU1068" s="382" t="s">
        <v>2869</v>
      </c>
      <c r="AV1068" s="657" t="s">
        <v>2869</v>
      </c>
      <c r="AW1068" s="382" t="s">
        <v>2869</v>
      </c>
      <c r="AX1068" s="658" t="s">
        <v>2869</v>
      </c>
      <c r="AY1068" s="393"/>
    </row>
    <row r="1069">
      <c r="A1069" s="554"/>
      <c r="B1069" s="480" t="s">
        <v>2869</v>
      </c>
      <c r="C1069" s="433"/>
      <c r="D1069" s="434"/>
      <c r="E1069" s="384" t="s">
        <v>2869</v>
      </c>
      <c r="F1069" s="367"/>
      <c r="G1069" s="365"/>
      <c r="H1069" s="368"/>
      <c r="I1069" s="655"/>
      <c r="J1069" s="365"/>
      <c r="K1069" s="366"/>
      <c r="L1069" s="367"/>
      <c r="M1069" s="365"/>
      <c r="N1069" s="368"/>
      <c r="O1069" s="655"/>
      <c r="P1069" s="365"/>
      <c r="Q1069" s="366"/>
      <c r="R1069" s="367"/>
      <c r="S1069" s="365"/>
      <c r="T1069" s="368"/>
      <c r="U1069" s="655"/>
      <c r="V1069" s="365"/>
      <c r="W1069" s="366"/>
      <c r="X1069" s="364"/>
      <c r="Y1069" s="365"/>
      <c r="Z1069" s="368"/>
      <c r="AA1069" s="655"/>
      <c r="AB1069" s="365"/>
      <c r="AC1069" s="366"/>
      <c r="AD1069" s="364"/>
      <c r="AE1069" s="365"/>
      <c r="AF1069" s="368"/>
      <c r="AG1069" s="655"/>
      <c r="AH1069" s="365"/>
      <c r="AI1069" s="366"/>
      <c r="AJ1069" s="364"/>
      <c r="AK1069" s="365"/>
      <c r="AL1069" s="368"/>
      <c r="AM1069" s="655"/>
      <c r="AN1069" s="365"/>
      <c r="AO1069" s="366"/>
      <c r="AP1069" s="369"/>
      <c r="AQ1069" s="506"/>
      <c r="AR1069" s="372"/>
      <c r="AS1069" s="653"/>
      <c r="AT1069" s="353"/>
      <c r="AU1069" s="382" t="s">
        <v>2869</v>
      </c>
      <c r="AV1069" s="657" t="s">
        <v>2869</v>
      </c>
      <c r="AW1069" s="382" t="s">
        <v>2869</v>
      </c>
      <c r="AX1069" s="658" t="s">
        <v>2869</v>
      </c>
      <c r="AY1069" s="393"/>
    </row>
    <row r="1070">
      <c r="A1070" s="554"/>
      <c r="B1070" s="480" t="s">
        <v>2869</v>
      </c>
      <c r="C1070" s="433"/>
      <c r="D1070" s="434"/>
      <c r="E1070" s="384" t="s">
        <v>2869</v>
      </c>
      <c r="F1070" s="367"/>
      <c r="G1070" s="365"/>
      <c r="H1070" s="368"/>
      <c r="I1070" s="655"/>
      <c r="J1070" s="365"/>
      <c r="K1070" s="366"/>
      <c r="L1070" s="367"/>
      <c r="M1070" s="365"/>
      <c r="N1070" s="368"/>
      <c r="O1070" s="655"/>
      <c r="P1070" s="365"/>
      <c r="Q1070" s="366"/>
      <c r="R1070" s="367"/>
      <c r="S1070" s="365"/>
      <c r="T1070" s="368"/>
      <c r="U1070" s="655"/>
      <c r="V1070" s="365"/>
      <c r="W1070" s="366"/>
      <c r="X1070" s="364"/>
      <c r="Y1070" s="365"/>
      <c r="Z1070" s="368"/>
      <c r="AA1070" s="655"/>
      <c r="AB1070" s="365"/>
      <c r="AC1070" s="366"/>
      <c r="AD1070" s="364"/>
      <c r="AE1070" s="365"/>
      <c r="AF1070" s="368"/>
      <c r="AG1070" s="655"/>
      <c r="AH1070" s="365"/>
      <c r="AI1070" s="366"/>
      <c r="AJ1070" s="364"/>
      <c r="AK1070" s="365"/>
      <c r="AL1070" s="368"/>
      <c r="AM1070" s="655"/>
      <c r="AN1070" s="365"/>
      <c r="AO1070" s="366"/>
      <c r="AP1070" s="369"/>
      <c r="AQ1070" s="506"/>
      <c r="AR1070" s="372"/>
      <c r="AS1070" s="653"/>
      <c r="AT1070" s="353"/>
      <c r="AU1070" s="382" t="s">
        <v>2869</v>
      </c>
      <c r="AV1070" s="657" t="s">
        <v>2869</v>
      </c>
      <c r="AW1070" s="382" t="s">
        <v>2869</v>
      </c>
      <c r="AX1070" s="658" t="s">
        <v>2869</v>
      </c>
      <c r="AY1070" s="393"/>
    </row>
    <row r="1071">
      <c r="A1071" s="554"/>
      <c r="B1071" s="480" t="s">
        <v>2869</v>
      </c>
      <c r="C1071" s="433"/>
      <c r="D1071" s="434"/>
      <c r="E1071" s="384" t="s">
        <v>2869</v>
      </c>
      <c r="F1071" s="367"/>
      <c r="G1071" s="365"/>
      <c r="H1071" s="368"/>
      <c r="I1071" s="655"/>
      <c r="J1071" s="365"/>
      <c r="K1071" s="366"/>
      <c r="L1071" s="367"/>
      <c r="M1071" s="365"/>
      <c r="N1071" s="368"/>
      <c r="O1071" s="655"/>
      <c r="P1071" s="365"/>
      <c r="Q1071" s="366"/>
      <c r="R1071" s="367"/>
      <c r="S1071" s="365"/>
      <c r="T1071" s="368"/>
      <c r="U1071" s="655"/>
      <c r="V1071" s="365"/>
      <c r="W1071" s="366"/>
      <c r="X1071" s="364"/>
      <c r="Y1071" s="365"/>
      <c r="Z1071" s="368"/>
      <c r="AA1071" s="655"/>
      <c r="AB1071" s="365"/>
      <c r="AC1071" s="366"/>
      <c r="AD1071" s="364"/>
      <c r="AE1071" s="365"/>
      <c r="AF1071" s="368"/>
      <c r="AG1071" s="655"/>
      <c r="AH1071" s="365"/>
      <c r="AI1071" s="366"/>
      <c r="AJ1071" s="364"/>
      <c r="AK1071" s="365"/>
      <c r="AL1071" s="368"/>
      <c r="AM1071" s="655"/>
      <c r="AN1071" s="365"/>
      <c r="AO1071" s="366"/>
      <c r="AP1071" s="369"/>
      <c r="AQ1071" s="506"/>
      <c r="AR1071" s="372"/>
      <c r="AS1071" s="653"/>
      <c r="AT1071" s="353"/>
      <c r="AU1071" s="382" t="s">
        <v>2869</v>
      </c>
      <c r="AV1071" s="657" t="s">
        <v>2869</v>
      </c>
      <c r="AW1071" s="382" t="s">
        <v>2869</v>
      </c>
      <c r="AX1071" s="658" t="s">
        <v>2869</v>
      </c>
      <c r="AY1071" s="393"/>
    </row>
    <row r="1072">
      <c r="A1072" s="554"/>
      <c r="B1072" s="480" t="s">
        <v>2869</v>
      </c>
      <c r="C1072" s="433"/>
      <c r="D1072" s="434"/>
      <c r="E1072" s="384" t="s">
        <v>2869</v>
      </c>
      <c r="F1072" s="367"/>
      <c r="G1072" s="365"/>
      <c r="H1072" s="368"/>
      <c r="I1072" s="655"/>
      <c r="J1072" s="365"/>
      <c r="K1072" s="366"/>
      <c r="L1072" s="367"/>
      <c r="M1072" s="365"/>
      <c r="N1072" s="368"/>
      <c r="O1072" s="655"/>
      <c r="P1072" s="365"/>
      <c r="Q1072" s="366"/>
      <c r="R1072" s="367"/>
      <c r="S1072" s="365"/>
      <c r="T1072" s="368"/>
      <c r="U1072" s="655"/>
      <c r="V1072" s="365"/>
      <c r="W1072" s="366"/>
      <c r="X1072" s="364"/>
      <c r="Y1072" s="365"/>
      <c r="Z1072" s="368"/>
      <c r="AA1072" s="655"/>
      <c r="AB1072" s="365"/>
      <c r="AC1072" s="366"/>
      <c r="AD1072" s="364"/>
      <c r="AE1072" s="365"/>
      <c r="AF1072" s="368"/>
      <c r="AG1072" s="655"/>
      <c r="AH1072" s="365"/>
      <c r="AI1072" s="366"/>
      <c r="AJ1072" s="364"/>
      <c r="AK1072" s="365"/>
      <c r="AL1072" s="368"/>
      <c r="AM1072" s="655"/>
      <c r="AN1072" s="365"/>
      <c r="AO1072" s="366"/>
      <c r="AP1072" s="369"/>
      <c r="AQ1072" s="506"/>
      <c r="AR1072" s="372"/>
      <c r="AS1072" s="653"/>
      <c r="AT1072" s="353"/>
      <c r="AU1072" s="382" t="s">
        <v>2869</v>
      </c>
      <c r="AV1072" s="657" t="s">
        <v>2869</v>
      </c>
      <c r="AW1072" s="382" t="s">
        <v>2869</v>
      </c>
      <c r="AX1072" s="658" t="s">
        <v>2869</v>
      </c>
      <c r="AY1072" s="393"/>
    </row>
    <row r="1073">
      <c r="A1073" s="554"/>
      <c r="B1073" s="480" t="s">
        <v>2869</v>
      </c>
      <c r="C1073" s="433"/>
      <c r="D1073" s="434"/>
      <c r="E1073" s="384" t="s">
        <v>2869</v>
      </c>
      <c r="F1073" s="367"/>
      <c r="G1073" s="365"/>
      <c r="H1073" s="368"/>
      <c r="I1073" s="655"/>
      <c r="J1073" s="365"/>
      <c r="K1073" s="366"/>
      <c r="L1073" s="367"/>
      <c r="M1073" s="365"/>
      <c r="N1073" s="368"/>
      <c r="O1073" s="655"/>
      <c r="P1073" s="365"/>
      <c r="Q1073" s="366"/>
      <c r="R1073" s="367"/>
      <c r="S1073" s="365"/>
      <c r="T1073" s="368"/>
      <c r="U1073" s="655"/>
      <c r="V1073" s="365"/>
      <c r="W1073" s="366"/>
      <c r="X1073" s="364"/>
      <c r="Y1073" s="365"/>
      <c r="Z1073" s="368"/>
      <c r="AA1073" s="655"/>
      <c r="AB1073" s="365"/>
      <c r="AC1073" s="366"/>
      <c r="AD1073" s="364"/>
      <c r="AE1073" s="365"/>
      <c r="AF1073" s="368"/>
      <c r="AG1073" s="655"/>
      <c r="AH1073" s="365"/>
      <c r="AI1073" s="366"/>
      <c r="AJ1073" s="364"/>
      <c r="AK1073" s="365"/>
      <c r="AL1073" s="368"/>
      <c r="AM1073" s="655"/>
      <c r="AN1073" s="365"/>
      <c r="AO1073" s="366"/>
      <c r="AP1073" s="369"/>
      <c r="AQ1073" s="506"/>
      <c r="AR1073" s="372"/>
      <c r="AS1073" s="653"/>
      <c r="AT1073" s="353"/>
      <c r="AU1073" s="382" t="s">
        <v>2869</v>
      </c>
      <c r="AV1073" s="657" t="s">
        <v>2869</v>
      </c>
      <c r="AW1073" s="382" t="s">
        <v>2869</v>
      </c>
      <c r="AX1073" s="658" t="s">
        <v>2869</v>
      </c>
      <c r="AY1073" s="393"/>
    </row>
    <row r="1074">
      <c r="A1074" s="554"/>
      <c r="B1074" s="480" t="s">
        <v>2869</v>
      </c>
      <c r="C1074" s="433"/>
      <c r="D1074" s="434"/>
      <c r="E1074" s="384" t="s">
        <v>2869</v>
      </c>
      <c r="F1074" s="367"/>
      <c r="G1074" s="365"/>
      <c r="H1074" s="368"/>
      <c r="I1074" s="655"/>
      <c r="J1074" s="365"/>
      <c r="K1074" s="366"/>
      <c r="L1074" s="367"/>
      <c r="M1074" s="365"/>
      <c r="N1074" s="368"/>
      <c r="O1074" s="655"/>
      <c r="P1074" s="365"/>
      <c r="Q1074" s="366"/>
      <c r="R1074" s="367"/>
      <c r="S1074" s="365"/>
      <c r="T1074" s="368"/>
      <c r="U1074" s="655"/>
      <c r="V1074" s="365"/>
      <c r="W1074" s="366"/>
      <c r="X1074" s="364"/>
      <c r="Y1074" s="365"/>
      <c r="Z1074" s="368"/>
      <c r="AA1074" s="655"/>
      <c r="AB1074" s="365"/>
      <c r="AC1074" s="366"/>
      <c r="AD1074" s="364"/>
      <c r="AE1074" s="365"/>
      <c r="AF1074" s="368"/>
      <c r="AG1074" s="655"/>
      <c r="AH1074" s="365"/>
      <c r="AI1074" s="366"/>
      <c r="AJ1074" s="364"/>
      <c r="AK1074" s="365"/>
      <c r="AL1074" s="368"/>
      <c r="AM1074" s="655"/>
      <c r="AN1074" s="365"/>
      <c r="AO1074" s="366"/>
      <c r="AP1074" s="369"/>
      <c r="AQ1074" s="506"/>
      <c r="AR1074" s="372"/>
      <c r="AS1074" s="653"/>
      <c r="AT1074" s="353"/>
      <c r="AU1074" s="382" t="s">
        <v>2869</v>
      </c>
      <c r="AV1074" s="657" t="s">
        <v>2869</v>
      </c>
      <c r="AW1074" s="382" t="s">
        <v>2869</v>
      </c>
      <c r="AX1074" s="658" t="s">
        <v>2869</v>
      </c>
      <c r="AY1074" s="393"/>
    </row>
    <row r="1075">
      <c r="A1075" s="554"/>
      <c r="B1075" s="480" t="s">
        <v>2869</v>
      </c>
      <c r="C1075" s="433"/>
      <c r="D1075" s="434"/>
      <c r="E1075" s="384" t="s">
        <v>2869</v>
      </c>
      <c r="F1075" s="367"/>
      <c r="G1075" s="365"/>
      <c r="H1075" s="368"/>
      <c r="I1075" s="655"/>
      <c r="J1075" s="365"/>
      <c r="K1075" s="366"/>
      <c r="L1075" s="367"/>
      <c r="M1075" s="365"/>
      <c r="N1075" s="368"/>
      <c r="O1075" s="655"/>
      <c r="P1075" s="365"/>
      <c r="Q1075" s="366"/>
      <c r="R1075" s="367"/>
      <c r="S1075" s="365"/>
      <c r="T1075" s="368"/>
      <c r="U1075" s="655"/>
      <c r="V1075" s="365"/>
      <c r="W1075" s="366"/>
      <c r="X1075" s="364"/>
      <c r="Y1075" s="365"/>
      <c r="Z1075" s="368"/>
      <c r="AA1075" s="655"/>
      <c r="AB1075" s="365"/>
      <c r="AC1075" s="366"/>
      <c r="AD1075" s="364"/>
      <c r="AE1075" s="365"/>
      <c r="AF1075" s="368"/>
      <c r="AG1075" s="655"/>
      <c r="AH1075" s="365"/>
      <c r="AI1075" s="366"/>
      <c r="AJ1075" s="364"/>
      <c r="AK1075" s="365"/>
      <c r="AL1075" s="368"/>
      <c r="AM1075" s="655"/>
      <c r="AN1075" s="365"/>
      <c r="AO1075" s="366"/>
      <c r="AP1075" s="369"/>
      <c r="AQ1075" s="506"/>
      <c r="AR1075" s="372"/>
      <c r="AS1075" s="653"/>
      <c r="AT1075" s="353"/>
      <c r="AU1075" s="382" t="s">
        <v>2869</v>
      </c>
      <c r="AV1075" s="657" t="s">
        <v>2869</v>
      </c>
      <c r="AW1075" s="382" t="s">
        <v>2869</v>
      </c>
      <c r="AX1075" s="658" t="s">
        <v>2869</v>
      </c>
      <c r="AY1075" s="393"/>
    </row>
    <row r="1076">
      <c r="A1076" s="554"/>
      <c r="B1076" s="480" t="s">
        <v>2869</v>
      </c>
      <c r="C1076" s="433"/>
      <c r="D1076" s="434"/>
      <c r="E1076" s="384" t="s">
        <v>2869</v>
      </c>
      <c r="F1076" s="367"/>
      <c r="G1076" s="365"/>
      <c r="H1076" s="368"/>
      <c r="I1076" s="655"/>
      <c r="J1076" s="365"/>
      <c r="K1076" s="366"/>
      <c r="L1076" s="367"/>
      <c r="M1076" s="365"/>
      <c r="N1076" s="368"/>
      <c r="O1076" s="655"/>
      <c r="P1076" s="365"/>
      <c r="Q1076" s="366"/>
      <c r="R1076" s="367"/>
      <c r="S1076" s="365"/>
      <c r="T1076" s="368"/>
      <c r="U1076" s="655"/>
      <c r="V1076" s="365"/>
      <c r="W1076" s="366"/>
      <c r="X1076" s="364"/>
      <c r="Y1076" s="365"/>
      <c r="Z1076" s="368"/>
      <c r="AA1076" s="655"/>
      <c r="AB1076" s="365"/>
      <c r="AC1076" s="366"/>
      <c r="AD1076" s="364"/>
      <c r="AE1076" s="365"/>
      <c r="AF1076" s="368"/>
      <c r="AG1076" s="655"/>
      <c r="AH1076" s="365"/>
      <c r="AI1076" s="366"/>
      <c r="AJ1076" s="364"/>
      <c r="AK1076" s="365"/>
      <c r="AL1076" s="368"/>
      <c r="AM1076" s="655"/>
      <c r="AN1076" s="365"/>
      <c r="AO1076" s="366"/>
      <c r="AP1076" s="369"/>
      <c r="AQ1076" s="506"/>
      <c r="AR1076" s="372"/>
      <c r="AS1076" s="653"/>
      <c r="AT1076" s="353"/>
      <c r="AU1076" s="382" t="s">
        <v>2869</v>
      </c>
      <c r="AV1076" s="657" t="s">
        <v>2869</v>
      </c>
      <c r="AW1076" s="382" t="s">
        <v>2869</v>
      </c>
      <c r="AX1076" s="658" t="s">
        <v>2869</v>
      </c>
      <c r="AY1076" s="393"/>
    </row>
    <row r="1077">
      <c r="A1077" s="554"/>
      <c r="B1077" s="480" t="s">
        <v>2869</v>
      </c>
      <c r="C1077" s="433"/>
      <c r="D1077" s="434"/>
      <c r="E1077" s="384" t="s">
        <v>2869</v>
      </c>
      <c r="F1077" s="367"/>
      <c r="G1077" s="365"/>
      <c r="H1077" s="368"/>
      <c r="I1077" s="655"/>
      <c r="J1077" s="365"/>
      <c r="K1077" s="366"/>
      <c r="L1077" s="367"/>
      <c r="M1077" s="365"/>
      <c r="N1077" s="368"/>
      <c r="O1077" s="655"/>
      <c r="P1077" s="365"/>
      <c r="Q1077" s="366"/>
      <c r="R1077" s="367"/>
      <c r="S1077" s="365"/>
      <c r="T1077" s="368"/>
      <c r="U1077" s="655"/>
      <c r="V1077" s="365"/>
      <c r="W1077" s="366"/>
      <c r="X1077" s="364"/>
      <c r="Y1077" s="365"/>
      <c r="Z1077" s="368"/>
      <c r="AA1077" s="655"/>
      <c r="AB1077" s="365"/>
      <c r="AC1077" s="366"/>
      <c r="AD1077" s="364"/>
      <c r="AE1077" s="365"/>
      <c r="AF1077" s="368"/>
      <c r="AG1077" s="655"/>
      <c r="AH1077" s="365"/>
      <c r="AI1077" s="366"/>
      <c r="AJ1077" s="364"/>
      <c r="AK1077" s="365"/>
      <c r="AL1077" s="368"/>
      <c r="AM1077" s="655"/>
      <c r="AN1077" s="365"/>
      <c r="AO1077" s="366"/>
      <c r="AP1077" s="369"/>
      <c r="AQ1077" s="506"/>
      <c r="AR1077" s="372"/>
      <c r="AS1077" s="653"/>
      <c r="AT1077" s="353"/>
      <c r="AU1077" s="382" t="s">
        <v>2869</v>
      </c>
      <c r="AV1077" s="657" t="s">
        <v>2869</v>
      </c>
      <c r="AW1077" s="382" t="s">
        <v>2869</v>
      </c>
      <c r="AX1077" s="658" t="s">
        <v>2869</v>
      </c>
      <c r="AY1077" s="393"/>
    </row>
    <row r="1078">
      <c r="A1078" s="554"/>
      <c r="B1078" s="480" t="s">
        <v>2869</v>
      </c>
      <c r="C1078" s="433"/>
      <c r="D1078" s="434"/>
      <c r="E1078" s="384" t="s">
        <v>2869</v>
      </c>
      <c r="F1078" s="367"/>
      <c r="G1078" s="365"/>
      <c r="H1078" s="368"/>
      <c r="I1078" s="655"/>
      <c r="J1078" s="365"/>
      <c r="K1078" s="366"/>
      <c r="L1078" s="367"/>
      <c r="M1078" s="365"/>
      <c r="N1078" s="368"/>
      <c r="O1078" s="655"/>
      <c r="P1078" s="365"/>
      <c r="Q1078" s="366"/>
      <c r="R1078" s="367"/>
      <c r="S1078" s="365"/>
      <c r="T1078" s="368"/>
      <c r="U1078" s="655"/>
      <c r="V1078" s="365"/>
      <c r="W1078" s="366"/>
      <c r="X1078" s="364"/>
      <c r="Y1078" s="365"/>
      <c r="Z1078" s="368"/>
      <c r="AA1078" s="655"/>
      <c r="AB1078" s="365"/>
      <c r="AC1078" s="366"/>
      <c r="AD1078" s="364"/>
      <c r="AE1078" s="365"/>
      <c r="AF1078" s="368"/>
      <c r="AG1078" s="655"/>
      <c r="AH1078" s="365"/>
      <c r="AI1078" s="366"/>
      <c r="AJ1078" s="364"/>
      <c r="AK1078" s="365"/>
      <c r="AL1078" s="368"/>
      <c r="AM1078" s="655"/>
      <c r="AN1078" s="365"/>
      <c r="AO1078" s="366"/>
      <c r="AP1078" s="369"/>
      <c r="AQ1078" s="506"/>
      <c r="AR1078" s="372"/>
      <c r="AS1078" s="653"/>
      <c r="AT1078" s="353"/>
      <c r="AU1078" s="382" t="s">
        <v>2869</v>
      </c>
      <c r="AV1078" s="657" t="s">
        <v>2869</v>
      </c>
      <c r="AW1078" s="382" t="s">
        <v>2869</v>
      </c>
      <c r="AX1078" s="658" t="s">
        <v>2869</v>
      </c>
      <c r="AY1078" s="393"/>
    </row>
    <row r="1079">
      <c r="A1079" s="554"/>
      <c r="B1079" s="480" t="s">
        <v>2869</v>
      </c>
      <c r="C1079" s="433"/>
      <c r="D1079" s="434"/>
      <c r="E1079" s="384" t="s">
        <v>2869</v>
      </c>
      <c r="F1079" s="367"/>
      <c r="G1079" s="365"/>
      <c r="H1079" s="368"/>
      <c r="I1079" s="655"/>
      <c r="J1079" s="365"/>
      <c r="K1079" s="366"/>
      <c r="L1079" s="367"/>
      <c r="M1079" s="365"/>
      <c r="N1079" s="368"/>
      <c r="O1079" s="655"/>
      <c r="P1079" s="365"/>
      <c r="Q1079" s="366"/>
      <c r="R1079" s="367"/>
      <c r="S1079" s="365"/>
      <c r="T1079" s="368"/>
      <c r="U1079" s="655"/>
      <c r="V1079" s="365"/>
      <c r="W1079" s="366"/>
      <c r="X1079" s="364"/>
      <c r="Y1079" s="365"/>
      <c r="Z1079" s="368"/>
      <c r="AA1079" s="655"/>
      <c r="AB1079" s="365"/>
      <c r="AC1079" s="366"/>
      <c r="AD1079" s="364"/>
      <c r="AE1079" s="365"/>
      <c r="AF1079" s="368"/>
      <c r="AG1079" s="655"/>
      <c r="AH1079" s="365"/>
      <c r="AI1079" s="366"/>
      <c r="AJ1079" s="364"/>
      <c r="AK1079" s="365"/>
      <c r="AL1079" s="368"/>
      <c r="AM1079" s="655"/>
      <c r="AN1079" s="365"/>
      <c r="AO1079" s="366"/>
      <c r="AP1079" s="369"/>
      <c r="AQ1079" s="506"/>
      <c r="AR1079" s="372"/>
      <c r="AS1079" s="653"/>
      <c r="AT1079" s="353"/>
      <c r="AU1079" s="382" t="s">
        <v>2869</v>
      </c>
      <c r="AV1079" s="657" t="s">
        <v>2869</v>
      </c>
      <c r="AW1079" s="382" t="s">
        <v>2869</v>
      </c>
      <c r="AX1079" s="658" t="s">
        <v>2869</v>
      </c>
      <c r="AY1079" s="393"/>
    </row>
    <row r="1080">
      <c r="A1080" s="554"/>
      <c r="B1080" s="480" t="s">
        <v>2869</v>
      </c>
      <c r="C1080" s="433"/>
      <c r="D1080" s="434"/>
      <c r="E1080" s="384" t="s">
        <v>2869</v>
      </c>
      <c r="F1080" s="367"/>
      <c r="G1080" s="365"/>
      <c r="H1080" s="368"/>
      <c r="I1080" s="655"/>
      <c r="J1080" s="365"/>
      <c r="K1080" s="366"/>
      <c r="L1080" s="367"/>
      <c r="M1080" s="365"/>
      <c r="N1080" s="368"/>
      <c r="O1080" s="655"/>
      <c r="P1080" s="365"/>
      <c r="Q1080" s="366"/>
      <c r="R1080" s="367"/>
      <c r="S1080" s="365"/>
      <c r="T1080" s="368"/>
      <c r="U1080" s="655"/>
      <c r="V1080" s="365"/>
      <c r="W1080" s="366"/>
      <c r="X1080" s="364"/>
      <c r="Y1080" s="365"/>
      <c r="Z1080" s="368"/>
      <c r="AA1080" s="655"/>
      <c r="AB1080" s="365"/>
      <c r="AC1080" s="366"/>
      <c r="AD1080" s="364"/>
      <c r="AE1080" s="365"/>
      <c r="AF1080" s="368"/>
      <c r="AG1080" s="655"/>
      <c r="AH1080" s="365"/>
      <c r="AI1080" s="366"/>
      <c r="AJ1080" s="364"/>
      <c r="AK1080" s="365"/>
      <c r="AL1080" s="368"/>
      <c r="AM1080" s="655"/>
      <c r="AN1080" s="365"/>
      <c r="AO1080" s="366"/>
      <c r="AP1080" s="369"/>
      <c r="AQ1080" s="506"/>
      <c r="AR1080" s="372"/>
      <c r="AS1080" s="653"/>
      <c r="AT1080" s="353"/>
      <c r="AU1080" s="382" t="s">
        <v>2869</v>
      </c>
      <c r="AV1080" s="657" t="s">
        <v>2869</v>
      </c>
      <c r="AW1080" s="382" t="s">
        <v>2869</v>
      </c>
      <c r="AX1080" s="658" t="s">
        <v>2869</v>
      </c>
      <c r="AY1080" s="393"/>
    </row>
    <row r="1081">
      <c r="A1081" s="554"/>
      <c r="B1081" s="480" t="s">
        <v>2869</v>
      </c>
      <c r="C1081" s="433"/>
      <c r="D1081" s="434"/>
      <c r="E1081" s="384" t="s">
        <v>2869</v>
      </c>
      <c r="F1081" s="367"/>
      <c r="G1081" s="365"/>
      <c r="H1081" s="368"/>
      <c r="I1081" s="655"/>
      <c r="J1081" s="365"/>
      <c r="K1081" s="366"/>
      <c r="L1081" s="367"/>
      <c r="M1081" s="365"/>
      <c r="N1081" s="368"/>
      <c r="O1081" s="655"/>
      <c r="P1081" s="365"/>
      <c r="Q1081" s="366"/>
      <c r="R1081" s="367"/>
      <c r="S1081" s="365"/>
      <c r="T1081" s="368"/>
      <c r="U1081" s="655"/>
      <c r="V1081" s="365"/>
      <c r="W1081" s="366"/>
      <c r="X1081" s="364"/>
      <c r="Y1081" s="365"/>
      <c r="Z1081" s="368"/>
      <c r="AA1081" s="655"/>
      <c r="AB1081" s="365"/>
      <c r="AC1081" s="366"/>
      <c r="AD1081" s="364"/>
      <c r="AE1081" s="365"/>
      <c r="AF1081" s="368"/>
      <c r="AG1081" s="655"/>
      <c r="AH1081" s="365"/>
      <c r="AI1081" s="366"/>
      <c r="AJ1081" s="364"/>
      <c r="AK1081" s="365"/>
      <c r="AL1081" s="368"/>
      <c r="AM1081" s="655"/>
      <c r="AN1081" s="365"/>
      <c r="AO1081" s="366"/>
      <c r="AP1081" s="369"/>
      <c r="AQ1081" s="506"/>
      <c r="AR1081" s="372"/>
      <c r="AS1081" s="653"/>
      <c r="AT1081" s="353"/>
      <c r="AU1081" s="382" t="s">
        <v>2869</v>
      </c>
      <c r="AV1081" s="657" t="s">
        <v>2869</v>
      </c>
      <c r="AW1081" s="382" t="s">
        <v>2869</v>
      </c>
      <c r="AX1081" s="658" t="s">
        <v>2869</v>
      </c>
      <c r="AY1081" s="393"/>
    </row>
    <row r="1082">
      <c r="A1082" s="554"/>
      <c r="B1082" s="480" t="s">
        <v>2869</v>
      </c>
      <c r="C1082" s="433"/>
      <c r="D1082" s="434"/>
      <c r="E1082" s="384" t="s">
        <v>2869</v>
      </c>
      <c r="F1082" s="367"/>
      <c r="G1082" s="365"/>
      <c r="H1082" s="368"/>
      <c r="I1082" s="655"/>
      <c r="J1082" s="365"/>
      <c r="K1082" s="366"/>
      <c r="L1082" s="367"/>
      <c r="M1082" s="365"/>
      <c r="N1082" s="368"/>
      <c r="O1082" s="655"/>
      <c r="P1082" s="365"/>
      <c r="Q1082" s="366"/>
      <c r="R1082" s="367"/>
      <c r="S1082" s="365"/>
      <c r="T1082" s="368"/>
      <c r="U1082" s="655"/>
      <c r="V1082" s="365"/>
      <c r="W1082" s="366"/>
      <c r="X1082" s="364"/>
      <c r="Y1082" s="365"/>
      <c r="Z1082" s="368"/>
      <c r="AA1082" s="655"/>
      <c r="AB1082" s="365"/>
      <c r="AC1082" s="366"/>
      <c r="AD1082" s="364"/>
      <c r="AE1082" s="365"/>
      <c r="AF1082" s="368"/>
      <c r="AG1082" s="655"/>
      <c r="AH1082" s="365"/>
      <c r="AI1082" s="366"/>
      <c r="AJ1082" s="364"/>
      <c r="AK1082" s="365"/>
      <c r="AL1082" s="368"/>
      <c r="AM1082" s="655"/>
      <c r="AN1082" s="365"/>
      <c r="AO1082" s="366"/>
      <c r="AP1082" s="369"/>
      <c r="AQ1082" s="506"/>
      <c r="AR1082" s="372"/>
      <c r="AS1082" s="653"/>
      <c r="AT1082" s="353"/>
      <c r="AU1082" s="382" t="s">
        <v>2869</v>
      </c>
      <c r="AV1082" s="657" t="s">
        <v>2869</v>
      </c>
      <c r="AW1082" s="382" t="s">
        <v>2869</v>
      </c>
      <c r="AX1082" s="658" t="s">
        <v>2869</v>
      </c>
      <c r="AY1082" s="393"/>
    </row>
    <row r="1083">
      <c r="A1083" s="554"/>
      <c r="B1083" s="480" t="s">
        <v>2869</v>
      </c>
      <c r="C1083" s="433"/>
      <c r="D1083" s="434"/>
      <c r="E1083" s="384" t="s">
        <v>2869</v>
      </c>
      <c r="F1083" s="367"/>
      <c r="G1083" s="365"/>
      <c r="H1083" s="368"/>
      <c r="I1083" s="655"/>
      <c r="J1083" s="365"/>
      <c r="K1083" s="366"/>
      <c r="L1083" s="367"/>
      <c r="M1083" s="365"/>
      <c r="N1083" s="368"/>
      <c r="O1083" s="655"/>
      <c r="P1083" s="365"/>
      <c r="Q1083" s="366"/>
      <c r="R1083" s="367"/>
      <c r="S1083" s="365"/>
      <c r="T1083" s="368"/>
      <c r="U1083" s="655"/>
      <c r="V1083" s="365"/>
      <c r="W1083" s="366"/>
      <c r="X1083" s="364"/>
      <c r="Y1083" s="365"/>
      <c r="Z1083" s="368"/>
      <c r="AA1083" s="655"/>
      <c r="AB1083" s="365"/>
      <c r="AC1083" s="366"/>
      <c r="AD1083" s="364"/>
      <c r="AE1083" s="365"/>
      <c r="AF1083" s="368"/>
      <c r="AG1083" s="655"/>
      <c r="AH1083" s="365"/>
      <c r="AI1083" s="366"/>
      <c r="AJ1083" s="364"/>
      <c r="AK1083" s="365"/>
      <c r="AL1083" s="368"/>
      <c r="AM1083" s="655"/>
      <c r="AN1083" s="365"/>
      <c r="AO1083" s="366"/>
      <c r="AP1083" s="369"/>
      <c r="AQ1083" s="506"/>
      <c r="AR1083" s="372"/>
      <c r="AS1083" s="653"/>
      <c r="AT1083" s="353"/>
      <c r="AU1083" s="382" t="s">
        <v>2869</v>
      </c>
      <c r="AV1083" s="657" t="s">
        <v>2869</v>
      </c>
      <c r="AW1083" s="382" t="s">
        <v>2869</v>
      </c>
      <c r="AX1083" s="658" t="s">
        <v>2869</v>
      </c>
      <c r="AY1083" s="393"/>
    </row>
    <row r="1084">
      <c r="A1084" s="554"/>
      <c r="B1084" s="480" t="s">
        <v>2869</v>
      </c>
      <c r="C1084" s="433"/>
      <c r="D1084" s="434"/>
      <c r="E1084" s="384" t="s">
        <v>2869</v>
      </c>
      <c r="F1084" s="367"/>
      <c r="G1084" s="365"/>
      <c r="H1084" s="368"/>
      <c r="I1084" s="655"/>
      <c r="J1084" s="365"/>
      <c r="K1084" s="366"/>
      <c r="L1084" s="367"/>
      <c r="M1084" s="365"/>
      <c r="N1084" s="368"/>
      <c r="O1084" s="655"/>
      <c r="P1084" s="365"/>
      <c r="Q1084" s="366"/>
      <c r="R1084" s="367"/>
      <c r="S1084" s="365"/>
      <c r="T1084" s="368"/>
      <c r="U1084" s="655"/>
      <c r="V1084" s="365"/>
      <c r="W1084" s="366"/>
      <c r="X1084" s="364"/>
      <c r="Y1084" s="365"/>
      <c r="Z1084" s="368"/>
      <c r="AA1084" s="655"/>
      <c r="AB1084" s="365"/>
      <c r="AC1084" s="366"/>
      <c r="AD1084" s="364"/>
      <c r="AE1084" s="365"/>
      <c r="AF1084" s="368"/>
      <c r="AG1084" s="655"/>
      <c r="AH1084" s="365"/>
      <c r="AI1084" s="366"/>
      <c r="AJ1084" s="364"/>
      <c r="AK1084" s="365"/>
      <c r="AL1084" s="368"/>
      <c r="AM1084" s="655"/>
      <c r="AN1084" s="365"/>
      <c r="AO1084" s="366"/>
      <c r="AP1084" s="369"/>
      <c r="AQ1084" s="506"/>
      <c r="AR1084" s="372"/>
      <c r="AS1084" s="653"/>
      <c r="AT1084" s="353"/>
      <c r="AU1084" s="382" t="s">
        <v>2869</v>
      </c>
      <c r="AV1084" s="657" t="s">
        <v>2869</v>
      </c>
      <c r="AW1084" s="382" t="s">
        <v>2869</v>
      </c>
      <c r="AX1084" s="658" t="s">
        <v>2869</v>
      </c>
      <c r="AY1084" s="393"/>
    </row>
    <row r="1085">
      <c r="A1085" s="554"/>
      <c r="B1085" s="480" t="s">
        <v>2869</v>
      </c>
      <c r="C1085" s="433"/>
      <c r="D1085" s="434"/>
      <c r="E1085" s="384" t="s">
        <v>2869</v>
      </c>
      <c r="F1085" s="367"/>
      <c r="G1085" s="365"/>
      <c r="H1085" s="368"/>
      <c r="I1085" s="655"/>
      <c r="J1085" s="365"/>
      <c r="K1085" s="366"/>
      <c r="L1085" s="367"/>
      <c r="M1085" s="365"/>
      <c r="N1085" s="368"/>
      <c r="O1085" s="655"/>
      <c r="P1085" s="365"/>
      <c r="Q1085" s="366"/>
      <c r="R1085" s="367"/>
      <c r="S1085" s="365"/>
      <c r="T1085" s="368"/>
      <c r="U1085" s="655"/>
      <c r="V1085" s="365"/>
      <c r="W1085" s="366"/>
      <c r="X1085" s="364"/>
      <c r="Y1085" s="365"/>
      <c r="Z1085" s="368"/>
      <c r="AA1085" s="655"/>
      <c r="AB1085" s="365"/>
      <c r="AC1085" s="366"/>
      <c r="AD1085" s="364"/>
      <c r="AE1085" s="365"/>
      <c r="AF1085" s="368"/>
      <c r="AG1085" s="655"/>
      <c r="AH1085" s="365"/>
      <c r="AI1085" s="366"/>
      <c r="AJ1085" s="364"/>
      <c r="AK1085" s="365"/>
      <c r="AL1085" s="368"/>
      <c r="AM1085" s="655"/>
      <c r="AN1085" s="365"/>
      <c r="AO1085" s="366"/>
      <c r="AP1085" s="369"/>
      <c r="AQ1085" s="506"/>
      <c r="AR1085" s="372"/>
      <c r="AS1085" s="653"/>
      <c r="AT1085" s="353"/>
      <c r="AU1085" s="382" t="s">
        <v>2869</v>
      </c>
      <c r="AV1085" s="657" t="s">
        <v>2869</v>
      </c>
      <c r="AW1085" s="382" t="s">
        <v>2869</v>
      </c>
      <c r="AX1085" s="658" t="s">
        <v>2869</v>
      </c>
      <c r="AY1085" s="393"/>
    </row>
    <row r="1086">
      <c r="A1086" s="554"/>
      <c r="B1086" s="480" t="s">
        <v>2869</v>
      </c>
      <c r="C1086" s="433"/>
      <c r="D1086" s="434"/>
      <c r="E1086" s="384" t="s">
        <v>2869</v>
      </c>
      <c r="F1086" s="367"/>
      <c r="G1086" s="365"/>
      <c r="H1086" s="368"/>
      <c r="I1086" s="655"/>
      <c r="J1086" s="365"/>
      <c r="K1086" s="366"/>
      <c r="L1086" s="367"/>
      <c r="M1086" s="365"/>
      <c r="N1086" s="368"/>
      <c r="O1086" s="655"/>
      <c r="P1086" s="365"/>
      <c r="Q1086" s="366"/>
      <c r="R1086" s="367"/>
      <c r="S1086" s="365"/>
      <c r="T1086" s="368"/>
      <c r="U1086" s="655"/>
      <c r="V1086" s="365"/>
      <c r="W1086" s="366"/>
      <c r="X1086" s="364"/>
      <c r="Y1086" s="365"/>
      <c r="Z1086" s="368"/>
      <c r="AA1086" s="655"/>
      <c r="AB1086" s="365"/>
      <c r="AC1086" s="366"/>
      <c r="AD1086" s="364"/>
      <c r="AE1086" s="365"/>
      <c r="AF1086" s="368"/>
      <c r="AG1086" s="655"/>
      <c r="AH1086" s="365"/>
      <c r="AI1086" s="366"/>
      <c r="AJ1086" s="364"/>
      <c r="AK1086" s="365"/>
      <c r="AL1086" s="368"/>
      <c r="AM1086" s="655"/>
      <c r="AN1086" s="365"/>
      <c r="AO1086" s="366"/>
      <c r="AP1086" s="369"/>
      <c r="AQ1086" s="506"/>
      <c r="AR1086" s="372"/>
      <c r="AS1086" s="653"/>
      <c r="AT1086" s="353"/>
      <c r="AU1086" s="382" t="s">
        <v>2869</v>
      </c>
      <c r="AV1086" s="657" t="s">
        <v>2869</v>
      </c>
      <c r="AW1086" s="382" t="s">
        <v>2869</v>
      </c>
      <c r="AX1086" s="658" t="s">
        <v>2869</v>
      </c>
      <c r="AY1086" s="393"/>
    </row>
    <row r="1087">
      <c r="A1087" s="554"/>
      <c r="B1087" s="480" t="s">
        <v>2869</v>
      </c>
      <c r="C1087" s="433"/>
      <c r="D1087" s="434"/>
      <c r="E1087" s="384" t="s">
        <v>2869</v>
      </c>
      <c r="F1087" s="367"/>
      <c r="G1087" s="365"/>
      <c r="H1087" s="368"/>
      <c r="I1087" s="655"/>
      <c r="J1087" s="365"/>
      <c r="K1087" s="366"/>
      <c r="L1087" s="367"/>
      <c r="M1087" s="365"/>
      <c r="N1087" s="368"/>
      <c r="O1087" s="655"/>
      <c r="P1087" s="365"/>
      <c r="Q1087" s="366"/>
      <c r="R1087" s="367"/>
      <c r="S1087" s="365"/>
      <c r="T1087" s="368"/>
      <c r="U1087" s="655"/>
      <c r="V1087" s="365"/>
      <c r="W1087" s="366"/>
      <c r="X1087" s="364"/>
      <c r="Y1087" s="365"/>
      <c r="Z1087" s="368"/>
      <c r="AA1087" s="655"/>
      <c r="AB1087" s="365"/>
      <c r="AC1087" s="366"/>
      <c r="AD1087" s="364"/>
      <c r="AE1087" s="365"/>
      <c r="AF1087" s="368"/>
      <c r="AG1087" s="655"/>
      <c r="AH1087" s="365"/>
      <c r="AI1087" s="366"/>
      <c r="AJ1087" s="364"/>
      <c r="AK1087" s="365"/>
      <c r="AL1087" s="368"/>
      <c r="AM1087" s="655"/>
      <c r="AN1087" s="365"/>
      <c r="AO1087" s="366"/>
      <c r="AP1087" s="369"/>
      <c r="AQ1087" s="506"/>
      <c r="AR1087" s="372"/>
      <c r="AS1087" s="653"/>
      <c r="AT1087" s="353"/>
      <c r="AU1087" s="382" t="s">
        <v>2869</v>
      </c>
      <c r="AV1087" s="657" t="s">
        <v>2869</v>
      </c>
      <c r="AW1087" s="382" t="s">
        <v>2869</v>
      </c>
      <c r="AX1087" s="658" t="s">
        <v>2869</v>
      </c>
      <c r="AY1087" s="393"/>
    </row>
    <row r="1088">
      <c r="A1088" s="554"/>
      <c r="B1088" s="480" t="s">
        <v>2869</v>
      </c>
      <c r="C1088" s="433"/>
      <c r="D1088" s="434"/>
      <c r="E1088" s="384" t="s">
        <v>2869</v>
      </c>
      <c r="F1088" s="367"/>
      <c r="G1088" s="365"/>
      <c r="H1088" s="368"/>
      <c r="I1088" s="655"/>
      <c r="J1088" s="365"/>
      <c r="K1088" s="366"/>
      <c r="L1088" s="367"/>
      <c r="M1088" s="365"/>
      <c r="N1088" s="368"/>
      <c r="O1088" s="655"/>
      <c r="P1088" s="365"/>
      <c r="Q1088" s="366"/>
      <c r="R1088" s="367"/>
      <c r="S1088" s="365"/>
      <c r="T1088" s="368"/>
      <c r="U1088" s="655"/>
      <c r="V1088" s="365"/>
      <c r="W1088" s="366"/>
      <c r="X1088" s="364"/>
      <c r="Y1088" s="365"/>
      <c r="Z1088" s="368"/>
      <c r="AA1088" s="655"/>
      <c r="AB1088" s="365"/>
      <c r="AC1088" s="366"/>
      <c r="AD1088" s="364"/>
      <c r="AE1088" s="365"/>
      <c r="AF1088" s="368"/>
      <c r="AG1088" s="655"/>
      <c r="AH1088" s="365"/>
      <c r="AI1088" s="366"/>
      <c r="AJ1088" s="364"/>
      <c r="AK1088" s="365"/>
      <c r="AL1088" s="368"/>
      <c r="AM1088" s="655"/>
      <c r="AN1088" s="365"/>
      <c r="AO1088" s="366"/>
      <c r="AP1088" s="369"/>
      <c r="AQ1088" s="506"/>
      <c r="AR1088" s="372"/>
      <c r="AS1088" s="653"/>
      <c r="AT1088" s="353"/>
      <c r="AU1088" s="382" t="s">
        <v>2869</v>
      </c>
      <c r="AV1088" s="657" t="s">
        <v>2869</v>
      </c>
      <c r="AW1088" s="382" t="s">
        <v>2869</v>
      </c>
      <c r="AX1088" s="658" t="s">
        <v>2869</v>
      </c>
      <c r="AY1088" s="393"/>
    </row>
    <row r="1089">
      <c r="A1089" s="554"/>
      <c r="B1089" s="480" t="s">
        <v>2869</v>
      </c>
      <c r="C1089" s="433"/>
      <c r="D1089" s="434"/>
      <c r="E1089" s="384" t="s">
        <v>2869</v>
      </c>
      <c r="F1089" s="367"/>
      <c r="G1089" s="365"/>
      <c r="H1089" s="368"/>
      <c r="I1089" s="655"/>
      <c r="J1089" s="365"/>
      <c r="K1089" s="366"/>
      <c r="L1089" s="367"/>
      <c r="M1089" s="365"/>
      <c r="N1089" s="368"/>
      <c r="O1089" s="655"/>
      <c r="P1089" s="365"/>
      <c r="Q1089" s="366"/>
      <c r="R1089" s="367"/>
      <c r="S1089" s="365"/>
      <c r="T1089" s="368"/>
      <c r="U1089" s="655"/>
      <c r="V1089" s="365"/>
      <c r="W1089" s="366"/>
      <c r="X1089" s="364"/>
      <c r="Y1089" s="365"/>
      <c r="Z1089" s="368"/>
      <c r="AA1089" s="655"/>
      <c r="AB1089" s="365"/>
      <c r="AC1089" s="366"/>
      <c r="AD1089" s="364"/>
      <c r="AE1089" s="365"/>
      <c r="AF1089" s="368"/>
      <c r="AG1089" s="655"/>
      <c r="AH1089" s="365"/>
      <c r="AI1089" s="366"/>
      <c r="AJ1089" s="364"/>
      <c r="AK1089" s="365"/>
      <c r="AL1089" s="368"/>
      <c r="AM1089" s="655"/>
      <c r="AN1089" s="365"/>
      <c r="AO1089" s="366"/>
      <c r="AP1089" s="369"/>
      <c r="AQ1089" s="506"/>
      <c r="AR1089" s="372"/>
      <c r="AS1089" s="653"/>
      <c r="AT1089" s="353"/>
      <c r="AU1089" s="382" t="s">
        <v>2869</v>
      </c>
      <c r="AV1089" s="657" t="s">
        <v>2869</v>
      </c>
      <c r="AW1089" s="382" t="s">
        <v>2869</v>
      </c>
      <c r="AX1089" s="658" t="s">
        <v>2869</v>
      </c>
      <c r="AY1089" s="393"/>
    </row>
    <row r="1090">
      <c r="A1090" s="554"/>
      <c r="B1090" s="480" t="s">
        <v>2869</v>
      </c>
      <c r="C1090" s="433"/>
      <c r="D1090" s="434"/>
      <c r="E1090" s="384" t="s">
        <v>2869</v>
      </c>
      <c r="F1090" s="367"/>
      <c r="G1090" s="365"/>
      <c r="H1090" s="368"/>
      <c r="I1090" s="655"/>
      <c r="J1090" s="365"/>
      <c r="K1090" s="366"/>
      <c r="L1090" s="367"/>
      <c r="M1090" s="365"/>
      <c r="N1090" s="368"/>
      <c r="O1090" s="655"/>
      <c r="P1090" s="365"/>
      <c r="Q1090" s="366"/>
      <c r="R1090" s="367"/>
      <c r="S1090" s="365"/>
      <c r="T1090" s="368"/>
      <c r="U1090" s="655"/>
      <c r="V1090" s="365"/>
      <c r="W1090" s="366"/>
      <c r="X1090" s="364"/>
      <c r="Y1090" s="365"/>
      <c r="Z1090" s="368"/>
      <c r="AA1090" s="655"/>
      <c r="AB1090" s="365"/>
      <c r="AC1090" s="366"/>
      <c r="AD1090" s="364"/>
      <c r="AE1090" s="365"/>
      <c r="AF1090" s="368"/>
      <c r="AG1090" s="655"/>
      <c r="AH1090" s="365"/>
      <c r="AI1090" s="366"/>
      <c r="AJ1090" s="364"/>
      <c r="AK1090" s="365"/>
      <c r="AL1090" s="368"/>
      <c r="AM1090" s="655"/>
      <c r="AN1090" s="365"/>
      <c r="AO1090" s="366"/>
      <c r="AP1090" s="369"/>
      <c r="AQ1090" s="506"/>
      <c r="AR1090" s="372"/>
      <c r="AS1090" s="653"/>
      <c r="AT1090" s="353"/>
      <c r="AU1090" s="382" t="s">
        <v>2869</v>
      </c>
      <c r="AV1090" s="657" t="s">
        <v>2869</v>
      </c>
      <c r="AW1090" s="382" t="s">
        <v>2869</v>
      </c>
      <c r="AX1090" s="658" t="s">
        <v>2869</v>
      </c>
      <c r="AY1090" s="393"/>
    </row>
    <row r="1091">
      <c r="A1091" s="554"/>
      <c r="B1091" s="480" t="s">
        <v>2869</v>
      </c>
      <c r="C1091" s="433"/>
      <c r="D1091" s="434"/>
      <c r="E1091" s="384" t="s">
        <v>2869</v>
      </c>
      <c r="F1091" s="367"/>
      <c r="G1091" s="365"/>
      <c r="H1091" s="368"/>
      <c r="I1091" s="655"/>
      <c r="J1091" s="365"/>
      <c r="K1091" s="366"/>
      <c r="L1091" s="367"/>
      <c r="M1091" s="365"/>
      <c r="N1091" s="368"/>
      <c r="O1091" s="655"/>
      <c r="P1091" s="365"/>
      <c r="Q1091" s="366"/>
      <c r="R1091" s="367"/>
      <c r="S1091" s="365"/>
      <c r="T1091" s="368"/>
      <c r="U1091" s="655"/>
      <c r="V1091" s="365"/>
      <c r="W1091" s="366"/>
      <c r="X1091" s="364"/>
      <c r="Y1091" s="365"/>
      <c r="Z1091" s="368"/>
      <c r="AA1091" s="655"/>
      <c r="AB1091" s="365"/>
      <c r="AC1091" s="366"/>
      <c r="AD1091" s="364"/>
      <c r="AE1091" s="365"/>
      <c r="AF1091" s="368"/>
      <c r="AG1091" s="655"/>
      <c r="AH1091" s="365"/>
      <c r="AI1091" s="366"/>
      <c r="AJ1091" s="364"/>
      <c r="AK1091" s="365"/>
      <c r="AL1091" s="368"/>
      <c r="AM1091" s="655"/>
      <c r="AN1091" s="365"/>
      <c r="AO1091" s="366"/>
      <c r="AP1091" s="369"/>
      <c r="AQ1091" s="506"/>
      <c r="AR1091" s="372"/>
      <c r="AS1091" s="653"/>
      <c r="AT1091" s="353"/>
      <c r="AU1091" s="382" t="s">
        <v>2869</v>
      </c>
      <c r="AV1091" s="657" t="s">
        <v>2869</v>
      </c>
      <c r="AW1091" s="382" t="s">
        <v>2869</v>
      </c>
      <c r="AX1091" s="658" t="s">
        <v>2869</v>
      </c>
      <c r="AY1091" s="393"/>
    </row>
    <row r="1092">
      <c r="A1092" s="554"/>
      <c r="B1092" s="480" t="s">
        <v>2869</v>
      </c>
      <c r="C1092" s="433"/>
      <c r="D1092" s="434"/>
      <c r="E1092" s="384" t="s">
        <v>2869</v>
      </c>
      <c r="F1092" s="367"/>
      <c r="G1092" s="365"/>
      <c r="H1092" s="368"/>
      <c r="I1092" s="655"/>
      <c r="J1092" s="365"/>
      <c r="K1092" s="366"/>
      <c r="L1092" s="367"/>
      <c r="M1092" s="365"/>
      <c r="N1092" s="368"/>
      <c r="O1092" s="655"/>
      <c r="P1092" s="365"/>
      <c r="Q1092" s="366"/>
      <c r="R1092" s="367"/>
      <c r="S1092" s="365"/>
      <c r="T1092" s="368"/>
      <c r="U1092" s="655"/>
      <c r="V1092" s="365"/>
      <c r="W1092" s="366"/>
      <c r="X1092" s="364"/>
      <c r="Y1092" s="365"/>
      <c r="Z1092" s="368"/>
      <c r="AA1092" s="655"/>
      <c r="AB1092" s="365"/>
      <c r="AC1092" s="366"/>
      <c r="AD1092" s="364"/>
      <c r="AE1092" s="365"/>
      <c r="AF1092" s="368"/>
      <c r="AG1092" s="655"/>
      <c r="AH1092" s="365"/>
      <c r="AI1092" s="366"/>
      <c r="AJ1092" s="364"/>
      <c r="AK1092" s="365"/>
      <c r="AL1092" s="368"/>
      <c r="AM1092" s="655"/>
      <c r="AN1092" s="365"/>
      <c r="AO1092" s="366"/>
      <c r="AP1092" s="369"/>
      <c r="AQ1092" s="506"/>
      <c r="AR1092" s="372"/>
      <c r="AS1092" s="653"/>
      <c r="AT1092" s="353"/>
      <c r="AU1092" s="382" t="s">
        <v>2869</v>
      </c>
      <c r="AV1092" s="657" t="s">
        <v>2869</v>
      </c>
      <c r="AW1092" s="382" t="s">
        <v>2869</v>
      </c>
      <c r="AX1092" s="658" t="s">
        <v>2869</v>
      </c>
      <c r="AY1092" s="393"/>
    </row>
    <row r="1093">
      <c r="A1093" s="554"/>
      <c r="B1093" s="480" t="s">
        <v>2869</v>
      </c>
      <c r="C1093" s="433"/>
      <c r="D1093" s="434"/>
      <c r="E1093" s="384" t="s">
        <v>2869</v>
      </c>
      <c r="F1093" s="367"/>
      <c r="G1093" s="365"/>
      <c r="H1093" s="368"/>
      <c r="I1093" s="655"/>
      <c r="J1093" s="365"/>
      <c r="K1093" s="366"/>
      <c r="L1093" s="367"/>
      <c r="M1093" s="365"/>
      <c r="N1093" s="368"/>
      <c r="O1093" s="655"/>
      <c r="P1093" s="365"/>
      <c r="Q1093" s="366"/>
      <c r="R1093" s="367"/>
      <c r="S1093" s="365"/>
      <c r="T1093" s="368"/>
      <c r="U1093" s="655"/>
      <c r="V1093" s="365"/>
      <c r="W1093" s="366"/>
      <c r="X1093" s="364"/>
      <c r="Y1093" s="365"/>
      <c r="Z1093" s="368"/>
      <c r="AA1093" s="655"/>
      <c r="AB1093" s="365"/>
      <c r="AC1093" s="366"/>
      <c r="AD1093" s="364"/>
      <c r="AE1093" s="365"/>
      <c r="AF1093" s="368"/>
      <c r="AG1093" s="655"/>
      <c r="AH1093" s="365"/>
      <c r="AI1093" s="366"/>
      <c r="AJ1093" s="364"/>
      <c r="AK1093" s="365"/>
      <c r="AL1093" s="368"/>
      <c r="AM1093" s="655"/>
      <c r="AN1093" s="365"/>
      <c r="AO1093" s="366"/>
      <c r="AP1093" s="369"/>
      <c r="AQ1093" s="506"/>
      <c r="AR1093" s="372"/>
      <c r="AS1093" s="653"/>
      <c r="AT1093" s="353"/>
      <c r="AU1093" s="382" t="s">
        <v>2869</v>
      </c>
      <c r="AV1093" s="657" t="s">
        <v>2869</v>
      </c>
      <c r="AW1093" s="382" t="s">
        <v>2869</v>
      </c>
      <c r="AX1093" s="658" t="s">
        <v>2869</v>
      </c>
      <c r="AY1093" s="393"/>
    </row>
    <row r="1094">
      <c r="A1094" s="554"/>
      <c r="B1094" s="480" t="s">
        <v>2869</v>
      </c>
      <c r="C1094" s="433"/>
      <c r="D1094" s="434"/>
      <c r="E1094" s="384" t="s">
        <v>2869</v>
      </c>
      <c r="F1094" s="367"/>
      <c r="G1094" s="365"/>
      <c r="H1094" s="368"/>
      <c r="I1094" s="655"/>
      <c r="J1094" s="365"/>
      <c r="K1094" s="366"/>
      <c r="L1094" s="367"/>
      <c r="M1094" s="365"/>
      <c r="N1094" s="368"/>
      <c r="O1094" s="655"/>
      <c r="P1094" s="365"/>
      <c r="Q1094" s="366"/>
      <c r="R1094" s="367"/>
      <c r="S1094" s="365"/>
      <c r="T1094" s="368"/>
      <c r="U1094" s="655"/>
      <c r="V1094" s="365"/>
      <c r="W1094" s="366"/>
      <c r="X1094" s="364"/>
      <c r="Y1094" s="365"/>
      <c r="Z1094" s="368"/>
      <c r="AA1094" s="655"/>
      <c r="AB1094" s="365"/>
      <c r="AC1094" s="366"/>
      <c r="AD1094" s="364"/>
      <c r="AE1094" s="365"/>
      <c r="AF1094" s="368"/>
      <c r="AG1094" s="655"/>
      <c r="AH1094" s="365"/>
      <c r="AI1094" s="366"/>
      <c r="AJ1094" s="364"/>
      <c r="AK1094" s="365"/>
      <c r="AL1094" s="368"/>
      <c r="AM1094" s="655"/>
      <c r="AN1094" s="365"/>
      <c r="AO1094" s="366"/>
      <c r="AP1094" s="369"/>
      <c r="AQ1094" s="506"/>
      <c r="AR1094" s="372"/>
      <c r="AS1094" s="653"/>
      <c r="AT1094" s="353"/>
      <c r="AU1094" s="382" t="s">
        <v>2869</v>
      </c>
      <c r="AV1094" s="657" t="s">
        <v>2869</v>
      </c>
      <c r="AW1094" s="382" t="s">
        <v>2869</v>
      </c>
      <c r="AX1094" s="658" t="s">
        <v>2869</v>
      </c>
      <c r="AY1094" s="393"/>
    </row>
    <row r="1095">
      <c r="A1095" s="554"/>
      <c r="B1095" s="480" t="s">
        <v>2869</v>
      </c>
      <c r="C1095" s="433"/>
      <c r="D1095" s="434"/>
      <c r="E1095" s="384" t="s">
        <v>2869</v>
      </c>
      <c r="F1095" s="367"/>
      <c r="G1095" s="365"/>
      <c r="H1095" s="368"/>
      <c r="I1095" s="655"/>
      <c r="J1095" s="365"/>
      <c r="K1095" s="366"/>
      <c r="L1095" s="367"/>
      <c r="M1095" s="365"/>
      <c r="N1095" s="368"/>
      <c r="O1095" s="655"/>
      <c r="P1095" s="365"/>
      <c r="Q1095" s="366"/>
      <c r="R1095" s="367"/>
      <c r="S1095" s="365"/>
      <c r="T1095" s="368"/>
      <c r="U1095" s="655"/>
      <c r="V1095" s="365"/>
      <c r="W1095" s="366"/>
      <c r="X1095" s="364"/>
      <c r="Y1095" s="365"/>
      <c r="Z1095" s="368"/>
      <c r="AA1095" s="655"/>
      <c r="AB1095" s="365"/>
      <c r="AC1095" s="366"/>
      <c r="AD1095" s="364"/>
      <c r="AE1095" s="365"/>
      <c r="AF1095" s="368"/>
      <c r="AG1095" s="655"/>
      <c r="AH1095" s="365"/>
      <c r="AI1095" s="366"/>
      <c r="AJ1095" s="364"/>
      <c r="AK1095" s="365"/>
      <c r="AL1095" s="368"/>
      <c r="AM1095" s="655"/>
      <c r="AN1095" s="365"/>
      <c r="AO1095" s="366"/>
      <c r="AP1095" s="369"/>
      <c r="AQ1095" s="506"/>
      <c r="AR1095" s="372"/>
      <c r="AS1095" s="653"/>
      <c r="AT1095" s="353"/>
      <c r="AU1095" s="382" t="s">
        <v>2869</v>
      </c>
      <c r="AV1095" s="657" t="s">
        <v>2869</v>
      </c>
      <c r="AW1095" s="382" t="s">
        <v>2869</v>
      </c>
      <c r="AX1095" s="658" t="s">
        <v>2869</v>
      </c>
      <c r="AY1095" s="393"/>
    </row>
    <row r="1096">
      <c r="A1096" s="554"/>
      <c r="B1096" s="480" t="s">
        <v>2869</v>
      </c>
      <c r="C1096" s="433"/>
      <c r="D1096" s="434"/>
      <c r="E1096" s="384" t="s">
        <v>2869</v>
      </c>
      <c r="F1096" s="367"/>
      <c r="G1096" s="365"/>
      <c r="H1096" s="368"/>
      <c r="I1096" s="655"/>
      <c r="J1096" s="365"/>
      <c r="K1096" s="366"/>
      <c r="L1096" s="367"/>
      <c r="M1096" s="365"/>
      <c r="N1096" s="368"/>
      <c r="O1096" s="655"/>
      <c r="P1096" s="365"/>
      <c r="Q1096" s="366"/>
      <c r="R1096" s="367"/>
      <c r="S1096" s="365"/>
      <c r="T1096" s="368"/>
      <c r="U1096" s="655"/>
      <c r="V1096" s="365"/>
      <c r="W1096" s="366"/>
      <c r="X1096" s="364"/>
      <c r="Y1096" s="365"/>
      <c r="Z1096" s="368"/>
      <c r="AA1096" s="655"/>
      <c r="AB1096" s="365"/>
      <c r="AC1096" s="366"/>
      <c r="AD1096" s="364"/>
      <c r="AE1096" s="365"/>
      <c r="AF1096" s="368"/>
      <c r="AG1096" s="655"/>
      <c r="AH1096" s="365"/>
      <c r="AI1096" s="366"/>
      <c r="AJ1096" s="364"/>
      <c r="AK1096" s="365"/>
      <c r="AL1096" s="368"/>
      <c r="AM1096" s="655"/>
      <c r="AN1096" s="365"/>
      <c r="AO1096" s="366"/>
      <c r="AP1096" s="369"/>
      <c r="AQ1096" s="506"/>
      <c r="AR1096" s="372"/>
      <c r="AS1096" s="653"/>
      <c r="AT1096" s="353"/>
      <c r="AU1096" s="382" t="s">
        <v>2869</v>
      </c>
      <c r="AV1096" s="657" t="s">
        <v>2869</v>
      </c>
      <c r="AW1096" s="382" t="s">
        <v>2869</v>
      </c>
      <c r="AX1096" s="658" t="s">
        <v>2869</v>
      </c>
      <c r="AY1096" s="393"/>
    </row>
    <row r="1097">
      <c r="A1097" s="554"/>
      <c r="B1097" s="480" t="s">
        <v>2869</v>
      </c>
      <c r="C1097" s="433"/>
      <c r="D1097" s="434"/>
      <c r="E1097" s="384" t="s">
        <v>2869</v>
      </c>
      <c r="F1097" s="367"/>
      <c r="G1097" s="365"/>
      <c r="H1097" s="368"/>
      <c r="I1097" s="655"/>
      <c r="J1097" s="365"/>
      <c r="K1097" s="366"/>
      <c r="L1097" s="367"/>
      <c r="M1097" s="365"/>
      <c r="N1097" s="368"/>
      <c r="O1097" s="655"/>
      <c r="P1097" s="365"/>
      <c r="Q1097" s="366"/>
      <c r="R1097" s="367"/>
      <c r="S1097" s="365"/>
      <c r="T1097" s="368"/>
      <c r="U1097" s="655"/>
      <c r="V1097" s="365"/>
      <c r="W1097" s="366"/>
      <c r="X1097" s="364"/>
      <c r="Y1097" s="365"/>
      <c r="Z1097" s="368"/>
      <c r="AA1097" s="655"/>
      <c r="AB1097" s="365"/>
      <c r="AC1097" s="366"/>
      <c r="AD1097" s="364"/>
      <c r="AE1097" s="365"/>
      <c r="AF1097" s="368"/>
      <c r="AG1097" s="655"/>
      <c r="AH1097" s="365"/>
      <c r="AI1097" s="366"/>
      <c r="AJ1097" s="364"/>
      <c r="AK1097" s="365"/>
      <c r="AL1097" s="368"/>
      <c r="AM1097" s="655"/>
      <c r="AN1097" s="365"/>
      <c r="AO1097" s="366"/>
      <c r="AP1097" s="369"/>
      <c r="AQ1097" s="506"/>
      <c r="AR1097" s="372"/>
      <c r="AS1097" s="653"/>
      <c r="AT1097" s="353"/>
      <c r="AU1097" s="382" t="s">
        <v>2869</v>
      </c>
      <c r="AV1097" s="657" t="s">
        <v>2869</v>
      </c>
      <c r="AW1097" s="382" t="s">
        <v>2869</v>
      </c>
      <c r="AX1097" s="658" t="s">
        <v>2869</v>
      </c>
      <c r="AY1097" s="393"/>
    </row>
    <row r="1098">
      <c r="A1098" s="554"/>
      <c r="B1098" s="480" t="s">
        <v>2869</v>
      </c>
      <c r="C1098" s="433"/>
      <c r="D1098" s="434"/>
      <c r="E1098" s="384" t="s">
        <v>2869</v>
      </c>
      <c r="F1098" s="367"/>
      <c r="G1098" s="365"/>
      <c r="H1098" s="368"/>
      <c r="I1098" s="655"/>
      <c r="J1098" s="365"/>
      <c r="K1098" s="366"/>
      <c r="L1098" s="367"/>
      <c r="M1098" s="365"/>
      <c r="N1098" s="368"/>
      <c r="O1098" s="655"/>
      <c r="P1098" s="365"/>
      <c r="Q1098" s="366"/>
      <c r="R1098" s="367"/>
      <c r="S1098" s="365"/>
      <c r="T1098" s="368"/>
      <c r="U1098" s="655"/>
      <c r="V1098" s="365"/>
      <c r="W1098" s="366"/>
      <c r="X1098" s="364"/>
      <c r="Y1098" s="365"/>
      <c r="Z1098" s="368"/>
      <c r="AA1098" s="655"/>
      <c r="AB1098" s="365"/>
      <c r="AC1098" s="366"/>
      <c r="AD1098" s="364"/>
      <c r="AE1098" s="365"/>
      <c r="AF1098" s="368"/>
      <c r="AG1098" s="655"/>
      <c r="AH1098" s="365"/>
      <c r="AI1098" s="366"/>
      <c r="AJ1098" s="364"/>
      <c r="AK1098" s="365"/>
      <c r="AL1098" s="368"/>
      <c r="AM1098" s="655"/>
      <c r="AN1098" s="365"/>
      <c r="AO1098" s="366"/>
      <c r="AP1098" s="369"/>
      <c r="AQ1098" s="506"/>
      <c r="AR1098" s="372"/>
      <c r="AS1098" s="653"/>
      <c r="AT1098" s="353"/>
      <c r="AU1098" s="382" t="s">
        <v>2869</v>
      </c>
      <c r="AV1098" s="657" t="s">
        <v>2869</v>
      </c>
      <c r="AW1098" s="382" t="s">
        <v>2869</v>
      </c>
      <c r="AX1098" s="658" t="s">
        <v>2869</v>
      </c>
      <c r="AY1098" s="393"/>
    </row>
    <row r="1099">
      <c r="A1099" s="554"/>
      <c r="B1099" s="480" t="s">
        <v>2869</v>
      </c>
      <c r="C1099" s="433"/>
      <c r="D1099" s="434"/>
      <c r="E1099" s="384" t="s">
        <v>2869</v>
      </c>
      <c r="F1099" s="367"/>
      <c r="G1099" s="365"/>
      <c r="H1099" s="368"/>
      <c r="I1099" s="655"/>
      <c r="J1099" s="365"/>
      <c r="K1099" s="366"/>
      <c r="L1099" s="367"/>
      <c r="M1099" s="365"/>
      <c r="N1099" s="368"/>
      <c r="O1099" s="655"/>
      <c r="P1099" s="365"/>
      <c r="Q1099" s="366"/>
      <c r="R1099" s="367"/>
      <c r="S1099" s="365"/>
      <c r="T1099" s="368"/>
      <c r="U1099" s="655"/>
      <c r="V1099" s="365"/>
      <c r="W1099" s="366"/>
      <c r="X1099" s="364"/>
      <c r="Y1099" s="365"/>
      <c r="Z1099" s="368"/>
      <c r="AA1099" s="655"/>
      <c r="AB1099" s="365"/>
      <c r="AC1099" s="366"/>
      <c r="AD1099" s="364"/>
      <c r="AE1099" s="365"/>
      <c r="AF1099" s="368"/>
      <c r="AG1099" s="655"/>
      <c r="AH1099" s="365"/>
      <c r="AI1099" s="366"/>
      <c r="AJ1099" s="364"/>
      <c r="AK1099" s="365"/>
      <c r="AL1099" s="368"/>
      <c r="AM1099" s="655"/>
      <c r="AN1099" s="365"/>
      <c r="AO1099" s="366"/>
      <c r="AP1099" s="369"/>
      <c r="AQ1099" s="506"/>
      <c r="AR1099" s="372"/>
      <c r="AS1099" s="653"/>
      <c r="AT1099" s="353"/>
      <c r="AU1099" s="382" t="s">
        <v>2869</v>
      </c>
      <c r="AV1099" s="657" t="s">
        <v>2869</v>
      </c>
      <c r="AW1099" s="382" t="s">
        <v>2869</v>
      </c>
      <c r="AX1099" s="658" t="s">
        <v>2869</v>
      </c>
      <c r="AY1099" s="393"/>
    </row>
    <row r="1100">
      <c r="A1100" s="554"/>
      <c r="B1100" s="480" t="s">
        <v>2869</v>
      </c>
      <c r="C1100" s="433"/>
      <c r="D1100" s="434"/>
      <c r="E1100" s="384" t="s">
        <v>2869</v>
      </c>
      <c r="F1100" s="367"/>
      <c r="G1100" s="365"/>
      <c r="H1100" s="368"/>
      <c r="I1100" s="655"/>
      <c r="J1100" s="365"/>
      <c r="K1100" s="366"/>
      <c r="L1100" s="367"/>
      <c r="M1100" s="365"/>
      <c r="N1100" s="368"/>
      <c r="O1100" s="655"/>
      <c r="P1100" s="365"/>
      <c r="Q1100" s="366"/>
      <c r="R1100" s="367"/>
      <c r="S1100" s="365"/>
      <c r="T1100" s="368"/>
      <c r="U1100" s="655"/>
      <c r="V1100" s="365"/>
      <c r="W1100" s="366"/>
      <c r="X1100" s="364"/>
      <c r="Y1100" s="365"/>
      <c r="Z1100" s="368"/>
      <c r="AA1100" s="655"/>
      <c r="AB1100" s="365"/>
      <c r="AC1100" s="366"/>
      <c r="AD1100" s="364"/>
      <c r="AE1100" s="365"/>
      <c r="AF1100" s="368"/>
      <c r="AG1100" s="655"/>
      <c r="AH1100" s="365"/>
      <c r="AI1100" s="366"/>
      <c r="AJ1100" s="364"/>
      <c r="AK1100" s="365"/>
      <c r="AL1100" s="368"/>
      <c r="AM1100" s="655"/>
      <c r="AN1100" s="365"/>
      <c r="AO1100" s="366"/>
      <c r="AP1100" s="369"/>
      <c r="AQ1100" s="506"/>
      <c r="AR1100" s="372"/>
      <c r="AS1100" s="653"/>
      <c r="AT1100" s="353"/>
      <c r="AU1100" s="382" t="s">
        <v>2869</v>
      </c>
      <c r="AV1100" s="657" t="s">
        <v>2869</v>
      </c>
      <c r="AW1100" s="382" t="s">
        <v>2869</v>
      </c>
      <c r="AX1100" s="658" t="s">
        <v>2869</v>
      </c>
      <c r="AY1100" s="393"/>
    </row>
    <row r="1101">
      <c r="A1101" s="554"/>
      <c r="B1101" s="480" t="s">
        <v>2869</v>
      </c>
      <c r="C1101" s="433"/>
      <c r="D1101" s="434"/>
      <c r="E1101" s="384" t="s">
        <v>2869</v>
      </c>
      <c r="F1101" s="367"/>
      <c r="G1101" s="365"/>
      <c r="H1101" s="368"/>
      <c r="I1101" s="655"/>
      <c r="J1101" s="365"/>
      <c r="K1101" s="366"/>
      <c r="L1101" s="367"/>
      <c r="M1101" s="365"/>
      <c r="N1101" s="368"/>
      <c r="O1101" s="655"/>
      <c r="P1101" s="365"/>
      <c r="Q1101" s="366"/>
      <c r="R1101" s="367"/>
      <c r="S1101" s="365"/>
      <c r="T1101" s="368"/>
      <c r="U1101" s="655"/>
      <c r="V1101" s="365"/>
      <c r="W1101" s="366"/>
      <c r="X1101" s="364"/>
      <c r="Y1101" s="365"/>
      <c r="Z1101" s="368"/>
      <c r="AA1101" s="655"/>
      <c r="AB1101" s="365"/>
      <c r="AC1101" s="366"/>
      <c r="AD1101" s="364"/>
      <c r="AE1101" s="365"/>
      <c r="AF1101" s="368"/>
      <c r="AG1101" s="655"/>
      <c r="AH1101" s="365"/>
      <c r="AI1101" s="366"/>
      <c r="AJ1101" s="364"/>
      <c r="AK1101" s="365"/>
      <c r="AL1101" s="368"/>
      <c r="AM1101" s="655"/>
      <c r="AN1101" s="365"/>
      <c r="AO1101" s="366"/>
      <c r="AP1101" s="369"/>
      <c r="AQ1101" s="506"/>
      <c r="AR1101" s="372"/>
      <c r="AS1101" s="653"/>
      <c r="AT1101" s="353"/>
      <c r="AU1101" s="382" t="s">
        <v>2869</v>
      </c>
      <c r="AV1101" s="657" t="s">
        <v>2869</v>
      </c>
      <c r="AW1101" s="382" t="s">
        <v>2869</v>
      </c>
      <c r="AX1101" s="658" t="s">
        <v>2869</v>
      </c>
      <c r="AY1101" s="393"/>
    </row>
    <row r="1102">
      <c r="A1102" s="554"/>
      <c r="B1102" s="480" t="s">
        <v>2869</v>
      </c>
      <c r="C1102" s="433"/>
      <c r="D1102" s="434"/>
      <c r="E1102" s="384" t="s">
        <v>2869</v>
      </c>
      <c r="F1102" s="367"/>
      <c r="G1102" s="365"/>
      <c r="H1102" s="368"/>
      <c r="I1102" s="655"/>
      <c r="J1102" s="365"/>
      <c r="K1102" s="366"/>
      <c r="L1102" s="367"/>
      <c r="M1102" s="365"/>
      <c r="N1102" s="368"/>
      <c r="O1102" s="655"/>
      <c r="P1102" s="365"/>
      <c r="Q1102" s="366"/>
      <c r="R1102" s="367"/>
      <c r="S1102" s="365"/>
      <c r="T1102" s="368"/>
      <c r="U1102" s="655"/>
      <c r="V1102" s="365"/>
      <c r="W1102" s="366"/>
      <c r="X1102" s="364"/>
      <c r="Y1102" s="365"/>
      <c r="Z1102" s="368"/>
      <c r="AA1102" s="655"/>
      <c r="AB1102" s="365"/>
      <c r="AC1102" s="366"/>
      <c r="AD1102" s="364"/>
      <c r="AE1102" s="365"/>
      <c r="AF1102" s="368"/>
      <c r="AG1102" s="655"/>
      <c r="AH1102" s="365"/>
      <c r="AI1102" s="366"/>
      <c r="AJ1102" s="364"/>
      <c r="AK1102" s="365"/>
      <c r="AL1102" s="368"/>
      <c r="AM1102" s="655"/>
      <c r="AN1102" s="365"/>
      <c r="AO1102" s="366"/>
      <c r="AP1102" s="369"/>
      <c r="AQ1102" s="506"/>
      <c r="AR1102" s="372"/>
      <c r="AS1102" s="653"/>
      <c r="AT1102" s="353"/>
      <c r="AU1102" s="382" t="s">
        <v>2869</v>
      </c>
      <c r="AV1102" s="657" t="s">
        <v>2869</v>
      </c>
      <c r="AW1102" s="382" t="s">
        <v>2869</v>
      </c>
      <c r="AX1102" s="658" t="s">
        <v>2869</v>
      </c>
      <c r="AY1102" s="393"/>
    </row>
    <row r="1103">
      <c r="A1103" s="554"/>
      <c r="B1103" s="480" t="s">
        <v>2869</v>
      </c>
      <c r="C1103" s="433"/>
      <c r="D1103" s="434"/>
      <c r="E1103" s="384" t="s">
        <v>2869</v>
      </c>
      <c r="F1103" s="367"/>
      <c r="G1103" s="365"/>
      <c r="H1103" s="368"/>
      <c r="I1103" s="655"/>
      <c r="J1103" s="365"/>
      <c r="K1103" s="366"/>
      <c r="L1103" s="367"/>
      <c r="M1103" s="365"/>
      <c r="N1103" s="368"/>
      <c r="O1103" s="655"/>
      <c r="P1103" s="365"/>
      <c r="Q1103" s="366"/>
      <c r="R1103" s="367"/>
      <c r="S1103" s="365"/>
      <c r="T1103" s="368"/>
      <c r="U1103" s="655"/>
      <c r="V1103" s="365"/>
      <c r="W1103" s="366"/>
      <c r="X1103" s="364"/>
      <c r="Y1103" s="365"/>
      <c r="Z1103" s="368"/>
      <c r="AA1103" s="655"/>
      <c r="AB1103" s="365"/>
      <c r="AC1103" s="366"/>
      <c r="AD1103" s="364"/>
      <c r="AE1103" s="365"/>
      <c r="AF1103" s="368"/>
      <c r="AG1103" s="655"/>
      <c r="AH1103" s="365"/>
      <c r="AI1103" s="366"/>
      <c r="AJ1103" s="364"/>
      <c r="AK1103" s="365"/>
      <c r="AL1103" s="368"/>
      <c r="AM1103" s="655"/>
      <c r="AN1103" s="365"/>
      <c r="AO1103" s="366"/>
      <c r="AP1103" s="369"/>
      <c r="AQ1103" s="506"/>
      <c r="AR1103" s="372"/>
      <c r="AS1103" s="653"/>
      <c r="AT1103" s="353"/>
      <c r="AU1103" s="382" t="s">
        <v>2869</v>
      </c>
      <c r="AV1103" s="657" t="s">
        <v>2869</v>
      </c>
      <c r="AW1103" s="382" t="s">
        <v>2869</v>
      </c>
      <c r="AX1103" s="658" t="s">
        <v>2869</v>
      </c>
      <c r="AY1103" s="393"/>
    </row>
    <row r="1104">
      <c r="A1104" s="554"/>
      <c r="B1104" s="480" t="s">
        <v>2869</v>
      </c>
      <c r="C1104" s="433"/>
      <c r="D1104" s="434"/>
      <c r="E1104" s="384" t="s">
        <v>2869</v>
      </c>
      <c r="F1104" s="367"/>
      <c r="G1104" s="365"/>
      <c r="H1104" s="368"/>
      <c r="I1104" s="655"/>
      <c r="J1104" s="365"/>
      <c r="K1104" s="366"/>
      <c r="L1104" s="367"/>
      <c r="M1104" s="365"/>
      <c r="N1104" s="368"/>
      <c r="O1104" s="655"/>
      <c r="P1104" s="365"/>
      <c r="Q1104" s="366"/>
      <c r="R1104" s="367"/>
      <c r="S1104" s="365"/>
      <c r="T1104" s="368"/>
      <c r="U1104" s="655"/>
      <c r="V1104" s="365"/>
      <c r="W1104" s="366"/>
      <c r="X1104" s="364"/>
      <c r="Y1104" s="365"/>
      <c r="Z1104" s="368"/>
      <c r="AA1104" s="655"/>
      <c r="AB1104" s="365"/>
      <c r="AC1104" s="366"/>
      <c r="AD1104" s="364"/>
      <c r="AE1104" s="365"/>
      <c r="AF1104" s="368"/>
      <c r="AG1104" s="655"/>
      <c r="AH1104" s="365"/>
      <c r="AI1104" s="366"/>
      <c r="AJ1104" s="364"/>
      <c r="AK1104" s="365"/>
      <c r="AL1104" s="368"/>
      <c r="AM1104" s="655"/>
      <c r="AN1104" s="365"/>
      <c r="AO1104" s="366"/>
      <c r="AP1104" s="369"/>
      <c r="AQ1104" s="506"/>
      <c r="AR1104" s="372"/>
      <c r="AS1104" s="653"/>
      <c r="AT1104" s="353"/>
      <c r="AU1104" s="382" t="s">
        <v>2869</v>
      </c>
      <c r="AV1104" s="657" t="s">
        <v>2869</v>
      </c>
      <c r="AW1104" s="382" t="s">
        <v>2869</v>
      </c>
      <c r="AX1104" s="658" t="s">
        <v>2869</v>
      </c>
      <c r="AY1104" s="393"/>
    </row>
    <row r="1105">
      <c r="A1105" s="554"/>
      <c r="B1105" s="480" t="s">
        <v>2869</v>
      </c>
      <c r="C1105" s="433"/>
      <c r="D1105" s="434"/>
      <c r="E1105" s="384" t="s">
        <v>2869</v>
      </c>
      <c r="F1105" s="367"/>
      <c r="G1105" s="365"/>
      <c r="H1105" s="368"/>
      <c r="I1105" s="655"/>
      <c r="J1105" s="365"/>
      <c r="K1105" s="366"/>
      <c r="L1105" s="367"/>
      <c r="M1105" s="365"/>
      <c r="N1105" s="368"/>
      <c r="O1105" s="655"/>
      <c r="P1105" s="365"/>
      <c r="Q1105" s="366"/>
      <c r="R1105" s="367"/>
      <c r="S1105" s="365"/>
      <c r="T1105" s="368"/>
      <c r="U1105" s="655"/>
      <c r="V1105" s="365"/>
      <c r="W1105" s="366"/>
      <c r="X1105" s="364"/>
      <c r="Y1105" s="365"/>
      <c r="Z1105" s="368"/>
      <c r="AA1105" s="655"/>
      <c r="AB1105" s="365"/>
      <c r="AC1105" s="366"/>
      <c r="AD1105" s="364"/>
      <c r="AE1105" s="365"/>
      <c r="AF1105" s="368"/>
      <c r="AG1105" s="655"/>
      <c r="AH1105" s="365"/>
      <c r="AI1105" s="366"/>
      <c r="AJ1105" s="364"/>
      <c r="AK1105" s="365"/>
      <c r="AL1105" s="368"/>
      <c r="AM1105" s="655"/>
      <c r="AN1105" s="365"/>
      <c r="AO1105" s="366"/>
      <c r="AP1105" s="369"/>
      <c r="AQ1105" s="506"/>
      <c r="AR1105" s="372"/>
      <c r="AS1105" s="653"/>
      <c r="AT1105" s="353"/>
      <c r="AU1105" s="382" t="s">
        <v>2869</v>
      </c>
      <c r="AV1105" s="657" t="s">
        <v>2869</v>
      </c>
      <c r="AW1105" s="382" t="s">
        <v>2869</v>
      </c>
      <c r="AX1105" s="658" t="s">
        <v>2869</v>
      </c>
      <c r="AY1105" s="393"/>
    </row>
    <row r="1106">
      <c r="A1106" s="554"/>
      <c r="B1106" s="480" t="s">
        <v>2869</v>
      </c>
      <c r="C1106" s="433"/>
      <c r="D1106" s="434"/>
      <c r="E1106" s="384" t="s">
        <v>2869</v>
      </c>
      <c r="F1106" s="367"/>
      <c r="G1106" s="365"/>
      <c r="H1106" s="368"/>
      <c r="I1106" s="655"/>
      <c r="J1106" s="365"/>
      <c r="K1106" s="366"/>
      <c r="L1106" s="367"/>
      <c r="M1106" s="365"/>
      <c r="N1106" s="368"/>
      <c r="O1106" s="655"/>
      <c r="P1106" s="365"/>
      <c r="Q1106" s="366"/>
      <c r="R1106" s="367"/>
      <c r="S1106" s="365"/>
      <c r="T1106" s="368"/>
      <c r="U1106" s="655"/>
      <c r="V1106" s="365"/>
      <c r="W1106" s="366"/>
      <c r="X1106" s="364"/>
      <c r="Y1106" s="365"/>
      <c r="Z1106" s="368"/>
      <c r="AA1106" s="655"/>
      <c r="AB1106" s="365"/>
      <c r="AC1106" s="366"/>
      <c r="AD1106" s="364"/>
      <c r="AE1106" s="365"/>
      <c r="AF1106" s="368"/>
      <c r="AG1106" s="655"/>
      <c r="AH1106" s="365"/>
      <c r="AI1106" s="366"/>
      <c r="AJ1106" s="364"/>
      <c r="AK1106" s="365"/>
      <c r="AL1106" s="368"/>
      <c r="AM1106" s="655"/>
      <c r="AN1106" s="365"/>
      <c r="AO1106" s="366"/>
      <c r="AP1106" s="369"/>
      <c r="AQ1106" s="506"/>
      <c r="AR1106" s="372"/>
      <c r="AS1106" s="653"/>
      <c r="AT1106" s="353"/>
      <c r="AU1106" s="382" t="s">
        <v>2869</v>
      </c>
      <c r="AV1106" s="657" t="s">
        <v>2869</v>
      </c>
      <c r="AW1106" s="382" t="s">
        <v>2869</v>
      </c>
      <c r="AX1106" s="658" t="s">
        <v>2869</v>
      </c>
      <c r="AY1106" s="393"/>
    </row>
    <row r="1107">
      <c r="A1107" s="554"/>
      <c r="B1107" s="480" t="s">
        <v>2869</v>
      </c>
      <c r="C1107" s="433"/>
      <c r="D1107" s="434"/>
      <c r="E1107" s="384" t="s">
        <v>2869</v>
      </c>
      <c r="F1107" s="367"/>
      <c r="G1107" s="365"/>
      <c r="H1107" s="368"/>
      <c r="I1107" s="655"/>
      <c r="J1107" s="365"/>
      <c r="K1107" s="366"/>
      <c r="L1107" s="367"/>
      <c r="M1107" s="365"/>
      <c r="N1107" s="368"/>
      <c r="O1107" s="655"/>
      <c r="P1107" s="365"/>
      <c r="Q1107" s="366"/>
      <c r="R1107" s="367"/>
      <c r="S1107" s="365"/>
      <c r="T1107" s="368"/>
      <c r="U1107" s="655"/>
      <c r="V1107" s="365"/>
      <c r="W1107" s="366"/>
      <c r="X1107" s="364"/>
      <c r="Y1107" s="365"/>
      <c r="Z1107" s="368"/>
      <c r="AA1107" s="655"/>
      <c r="AB1107" s="365"/>
      <c r="AC1107" s="366"/>
      <c r="AD1107" s="364"/>
      <c r="AE1107" s="365"/>
      <c r="AF1107" s="368"/>
      <c r="AG1107" s="655"/>
      <c r="AH1107" s="365"/>
      <c r="AI1107" s="366"/>
      <c r="AJ1107" s="364"/>
      <c r="AK1107" s="365"/>
      <c r="AL1107" s="368"/>
      <c r="AM1107" s="655"/>
      <c r="AN1107" s="365"/>
      <c r="AO1107" s="366"/>
      <c r="AP1107" s="369"/>
      <c r="AQ1107" s="506"/>
      <c r="AR1107" s="372"/>
      <c r="AS1107" s="653"/>
      <c r="AT1107" s="353"/>
      <c r="AU1107" s="382" t="s">
        <v>2869</v>
      </c>
      <c r="AV1107" s="657" t="s">
        <v>2869</v>
      </c>
      <c r="AW1107" s="382" t="s">
        <v>2869</v>
      </c>
      <c r="AX1107" s="658" t="s">
        <v>2869</v>
      </c>
      <c r="AY1107" s="393"/>
    </row>
    <row r="1108">
      <c r="A1108" s="554"/>
      <c r="B1108" s="480" t="s">
        <v>2869</v>
      </c>
      <c r="C1108" s="433"/>
      <c r="D1108" s="434"/>
      <c r="E1108" s="384" t="s">
        <v>2869</v>
      </c>
      <c r="F1108" s="367"/>
      <c r="G1108" s="365"/>
      <c r="H1108" s="368"/>
      <c r="I1108" s="655"/>
      <c r="J1108" s="365"/>
      <c r="K1108" s="366"/>
      <c r="L1108" s="367"/>
      <c r="M1108" s="365"/>
      <c r="N1108" s="368"/>
      <c r="O1108" s="655"/>
      <c r="P1108" s="365"/>
      <c r="Q1108" s="366"/>
      <c r="R1108" s="367"/>
      <c r="S1108" s="365"/>
      <c r="T1108" s="368"/>
      <c r="U1108" s="655"/>
      <c r="V1108" s="365"/>
      <c r="W1108" s="366"/>
      <c r="X1108" s="364"/>
      <c r="Y1108" s="365"/>
      <c r="Z1108" s="368"/>
      <c r="AA1108" s="655"/>
      <c r="AB1108" s="365"/>
      <c r="AC1108" s="366"/>
      <c r="AD1108" s="364"/>
      <c r="AE1108" s="365"/>
      <c r="AF1108" s="368"/>
      <c r="AG1108" s="655"/>
      <c r="AH1108" s="365"/>
      <c r="AI1108" s="366"/>
      <c r="AJ1108" s="364"/>
      <c r="AK1108" s="365"/>
      <c r="AL1108" s="368"/>
      <c r="AM1108" s="655"/>
      <c r="AN1108" s="365"/>
      <c r="AO1108" s="366"/>
      <c r="AP1108" s="369"/>
      <c r="AQ1108" s="506"/>
      <c r="AR1108" s="372"/>
      <c r="AS1108" s="653"/>
      <c r="AT1108" s="353"/>
      <c r="AU1108" s="382" t="s">
        <v>2869</v>
      </c>
      <c r="AV1108" s="657" t="s">
        <v>2869</v>
      </c>
      <c r="AW1108" s="382" t="s">
        <v>2869</v>
      </c>
      <c r="AX1108" s="658" t="s">
        <v>2869</v>
      </c>
      <c r="AY1108" s="393"/>
    </row>
    <row r="1109">
      <c r="A1109" s="554"/>
      <c r="B1109" s="480" t="s">
        <v>2869</v>
      </c>
      <c r="C1109" s="433"/>
      <c r="D1109" s="434"/>
      <c r="E1109" s="384" t="s">
        <v>2869</v>
      </c>
      <c r="F1109" s="367"/>
      <c r="G1109" s="365"/>
      <c r="H1109" s="368"/>
      <c r="I1109" s="655"/>
      <c r="J1109" s="365"/>
      <c r="K1109" s="366"/>
      <c r="L1109" s="367"/>
      <c r="M1109" s="365"/>
      <c r="N1109" s="368"/>
      <c r="O1109" s="655"/>
      <c r="P1109" s="365"/>
      <c r="Q1109" s="366"/>
      <c r="R1109" s="367"/>
      <c r="S1109" s="365"/>
      <c r="T1109" s="368"/>
      <c r="U1109" s="655"/>
      <c r="V1109" s="365"/>
      <c r="W1109" s="366"/>
      <c r="X1109" s="364"/>
      <c r="Y1109" s="365"/>
      <c r="Z1109" s="368"/>
      <c r="AA1109" s="655"/>
      <c r="AB1109" s="365"/>
      <c r="AC1109" s="366"/>
      <c r="AD1109" s="364"/>
      <c r="AE1109" s="365"/>
      <c r="AF1109" s="368"/>
      <c r="AG1109" s="655"/>
      <c r="AH1109" s="365"/>
      <c r="AI1109" s="366"/>
      <c r="AJ1109" s="364"/>
      <c r="AK1109" s="365"/>
      <c r="AL1109" s="368"/>
      <c r="AM1109" s="655"/>
      <c r="AN1109" s="365"/>
      <c r="AO1109" s="366"/>
      <c r="AP1109" s="369"/>
      <c r="AQ1109" s="506"/>
      <c r="AR1109" s="372"/>
      <c r="AS1109" s="653"/>
      <c r="AT1109" s="353"/>
      <c r="AU1109" s="382" t="s">
        <v>2869</v>
      </c>
      <c r="AV1109" s="657" t="s">
        <v>2869</v>
      </c>
      <c r="AW1109" s="382" t="s">
        <v>2869</v>
      </c>
      <c r="AX1109" s="658" t="s">
        <v>2869</v>
      </c>
      <c r="AY1109" s="393"/>
    </row>
    <row r="1110">
      <c r="A1110" s="554"/>
      <c r="B1110" s="480" t="s">
        <v>2869</v>
      </c>
      <c r="C1110" s="433"/>
      <c r="D1110" s="434"/>
      <c r="E1110" s="384" t="s">
        <v>2869</v>
      </c>
      <c r="F1110" s="367"/>
      <c r="G1110" s="365"/>
      <c r="H1110" s="368"/>
      <c r="I1110" s="655"/>
      <c r="J1110" s="365"/>
      <c r="K1110" s="366"/>
      <c r="L1110" s="367"/>
      <c r="M1110" s="365"/>
      <c r="N1110" s="368"/>
      <c r="O1110" s="655"/>
      <c r="P1110" s="365"/>
      <c r="Q1110" s="366"/>
      <c r="R1110" s="367"/>
      <c r="S1110" s="365"/>
      <c r="T1110" s="368"/>
      <c r="U1110" s="655"/>
      <c r="V1110" s="365"/>
      <c r="W1110" s="366"/>
      <c r="X1110" s="364"/>
      <c r="Y1110" s="365"/>
      <c r="Z1110" s="368"/>
      <c r="AA1110" s="655"/>
      <c r="AB1110" s="365"/>
      <c r="AC1110" s="366"/>
      <c r="AD1110" s="364"/>
      <c r="AE1110" s="365"/>
      <c r="AF1110" s="368"/>
      <c r="AG1110" s="655"/>
      <c r="AH1110" s="365"/>
      <c r="AI1110" s="366"/>
      <c r="AJ1110" s="364"/>
      <c r="AK1110" s="365"/>
      <c r="AL1110" s="368"/>
      <c r="AM1110" s="655"/>
      <c r="AN1110" s="365"/>
      <c r="AO1110" s="366"/>
      <c r="AP1110" s="369"/>
      <c r="AQ1110" s="506"/>
      <c r="AR1110" s="372"/>
      <c r="AS1110" s="653"/>
      <c r="AT1110" s="353"/>
      <c r="AU1110" s="382" t="s">
        <v>2869</v>
      </c>
      <c r="AV1110" s="657" t="s">
        <v>2869</v>
      </c>
      <c r="AW1110" s="382" t="s">
        <v>2869</v>
      </c>
      <c r="AX1110" s="658" t="s">
        <v>2869</v>
      </c>
      <c r="AY1110" s="393"/>
    </row>
    <row r="1111">
      <c r="A1111" s="554"/>
      <c r="B1111" s="480" t="s">
        <v>2869</v>
      </c>
      <c r="C1111" s="433"/>
      <c r="D1111" s="434"/>
      <c r="E1111" s="384" t="s">
        <v>2869</v>
      </c>
      <c r="F1111" s="367"/>
      <c r="G1111" s="365"/>
      <c r="H1111" s="368"/>
      <c r="I1111" s="655"/>
      <c r="J1111" s="365"/>
      <c r="K1111" s="366"/>
      <c r="L1111" s="367"/>
      <c r="M1111" s="365"/>
      <c r="N1111" s="368"/>
      <c r="O1111" s="655"/>
      <c r="P1111" s="365"/>
      <c r="Q1111" s="366"/>
      <c r="R1111" s="367"/>
      <c r="S1111" s="365"/>
      <c r="T1111" s="368"/>
      <c r="U1111" s="655"/>
      <c r="V1111" s="365"/>
      <c r="W1111" s="366"/>
      <c r="X1111" s="364"/>
      <c r="Y1111" s="365"/>
      <c r="Z1111" s="368"/>
      <c r="AA1111" s="655"/>
      <c r="AB1111" s="365"/>
      <c r="AC1111" s="366"/>
      <c r="AD1111" s="364"/>
      <c r="AE1111" s="365"/>
      <c r="AF1111" s="368"/>
      <c r="AG1111" s="655"/>
      <c r="AH1111" s="365"/>
      <c r="AI1111" s="366"/>
      <c r="AJ1111" s="364"/>
      <c r="AK1111" s="365"/>
      <c r="AL1111" s="368"/>
      <c r="AM1111" s="655"/>
      <c r="AN1111" s="365"/>
      <c r="AO1111" s="366"/>
      <c r="AP1111" s="369"/>
      <c r="AQ1111" s="506"/>
      <c r="AR1111" s="372"/>
      <c r="AS1111" s="653"/>
      <c r="AT1111" s="353"/>
      <c r="AU1111" s="382" t="s">
        <v>2869</v>
      </c>
      <c r="AV1111" s="657" t="s">
        <v>2869</v>
      </c>
      <c r="AW1111" s="382" t="s">
        <v>2869</v>
      </c>
      <c r="AX1111" s="658" t="s">
        <v>2869</v>
      </c>
      <c r="AY1111" s="393"/>
    </row>
    <row r="1112">
      <c r="A1112" s="554"/>
      <c r="B1112" s="480" t="s">
        <v>2869</v>
      </c>
      <c r="C1112" s="433"/>
      <c r="D1112" s="434"/>
      <c r="E1112" s="384" t="s">
        <v>2869</v>
      </c>
      <c r="F1112" s="367"/>
      <c r="G1112" s="365"/>
      <c r="H1112" s="368"/>
      <c r="I1112" s="655"/>
      <c r="J1112" s="365"/>
      <c r="K1112" s="366"/>
      <c r="L1112" s="367"/>
      <c r="M1112" s="365"/>
      <c r="N1112" s="368"/>
      <c r="O1112" s="655"/>
      <c r="P1112" s="365"/>
      <c r="Q1112" s="366"/>
      <c r="R1112" s="367"/>
      <c r="S1112" s="365"/>
      <c r="T1112" s="368"/>
      <c r="U1112" s="655"/>
      <c r="V1112" s="365"/>
      <c r="W1112" s="366"/>
      <c r="X1112" s="364"/>
      <c r="Y1112" s="365"/>
      <c r="Z1112" s="368"/>
      <c r="AA1112" s="655"/>
      <c r="AB1112" s="365"/>
      <c r="AC1112" s="366"/>
      <c r="AD1112" s="364"/>
      <c r="AE1112" s="365"/>
      <c r="AF1112" s="368"/>
      <c r="AG1112" s="655"/>
      <c r="AH1112" s="365"/>
      <c r="AI1112" s="366"/>
      <c r="AJ1112" s="364"/>
      <c r="AK1112" s="365"/>
      <c r="AL1112" s="368"/>
      <c r="AM1112" s="655"/>
      <c r="AN1112" s="365"/>
      <c r="AO1112" s="366"/>
      <c r="AP1112" s="369"/>
      <c r="AQ1112" s="506"/>
      <c r="AR1112" s="372"/>
      <c r="AS1112" s="653"/>
      <c r="AT1112" s="353"/>
      <c r="AU1112" s="382" t="s">
        <v>2869</v>
      </c>
      <c r="AV1112" s="657" t="s">
        <v>2869</v>
      </c>
      <c r="AW1112" s="382" t="s">
        <v>2869</v>
      </c>
      <c r="AX1112" s="658" t="s">
        <v>2869</v>
      </c>
      <c r="AY1112" s="393"/>
    </row>
    <row r="1113">
      <c r="A1113" s="554"/>
      <c r="B1113" s="480" t="s">
        <v>2869</v>
      </c>
      <c r="C1113" s="433"/>
      <c r="D1113" s="434"/>
      <c r="E1113" s="384" t="s">
        <v>2869</v>
      </c>
      <c r="F1113" s="367"/>
      <c r="G1113" s="365"/>
      <c r="H1113" s="368"/>
      <c r="I1113" s="655"/>
      <c r="J1113" s="365"/>
      <c r="K1113" s="366"/>
      <c r="L1113" s="367"/>
      <c r="M1113" s="365"/>
      <c r="N1113" s="368"/>
      <c r="O1113" s="655"/>
      <c r="P1113" s="365"/>
      <c r="Q1113" s="366"/>
      <c r="R1113" s="367"/>
      <c r="S1113" s="365"/>
      <c r="T1113" s="368"/>
      <c r="U1113" s="655"/>
      <c r="V1113" s="365"/>
      <c r="W1113" s="366"/>
      <c r="X1113" s="364"/>
      <c r="Y1113" s="365"/>
      <c r="Z1113" s="368"/>
      <c r="AA1113" s="655"/>
      <c r="AB1113" s="365"/>
      <c r="AC1113" s="366"/>
      <c r="AD1113" s="364"/>
      <c r="AE1113" s="365"/>
      <c r="AF1113" s="368"/>
      <c r="AG1113" s="655"/>
      <c r="AH1113" s="365"/>
      <c r="AI1113" s="366"/>
      <c r="AJ1113" s="364"/>
      <c r="AK1113" s="365"/>
      <c r="AL1113" s="368"/>
      <c r="AM1113" s="655"/>
      <c r="AN1113" s="365"/>
      <c r="AO1113" s="366"/>
      <c r="AP1113" s="369"/>
      <c r="AQ1113" s="506"/>
      <c r="AR1113" s="372"/>
      <c r="AS1113" s="653"/>
      <c r="AT1113" s="353"/>
      <c r="AU1113" s="382" t="s">
        <v>2869</v>
      </c>
      <c r="AV1113" s="657" t="s">
        <v>2869</v>
      </c>
      <c r="AW1113" s="382" t="s">
        <v>2869</v>
      </c>
      <c r="AX1113" s="658" t="s">
        <v>2869</v>
      </c>
      <c r="AY1113" s="393"/>
    </row>
    <row r="1114">
      <c r="A1114" s="554"/>
      <c r="B1114" s="480" t="s">
        <v>2869</v>
      </c>
      <c r="C1114" s="433"/>
      <c r="D1114" s="434"/>
      <c r="E1114" s="384" t="s">
        <v>2869</v>
      </c>
      <c r="F1114" s="367"/>
      <c r="G1114" s="365"/>
      <c r="H1114" s="368"/>
      <c r="I1114" s="655"/>
      <c r="J1114" s="365"/>
      <c r="K1114" s="366"/>
      <c r="L1114" s="367"/>
      <c r="M1114" s="365"/>
      <c r="N1114" s="368"/>
      <c r="O1114" s="655"/>
      <c r="P1114" s="365"/>
      <c r="Q1114" s="366"/>
      <c r="R1114" s="367"/>
      <c r="S1114" s="365"/>
      <c r="T1114" s="368"/>
      <c r="U1114" s="655"/>
      <c r="V1114" s="365"/>
      <c r="W1114" s="366"/>
      <c r="X1114" s="364"/>
      <c r="Y1114" s="365"/>
      <c r="Z1114" s="368"/>
      <c r="AA1114" s="655"/>
      <c r="AB1114" s="365"/>
      <c r="AC1114" s="366"/>
      <c r="AD1114" s="364"/>
      <c r="AE1114" s="365"/>
      <c r="AF1114" s="368"/>
      <c r="AG1114" s="655"/>
      <c r="AH1114" s="365"/>
      <c r="AI1114" s="366"/>
      <c r="AJ1114" s="364"/>
      <c r="AK1114" s="365"/>
      <c r="AL1114" s="368"/>
      <c r="AM1114" s="655"/>
      <c r="AN1114" s="365"/>
      <c r="AO1114" s="366"/>
      <c r="AP1114" s="369"/>
      <c r="AQ1114" s="506"/>
      <c r="AR1114" s="372"/>
      <c r="AS1114" s="653"/>
      <c r="AT1114" s="353"/>
      <c r="AU1114" s="382" t="s">
        <v>2869</v>
      </c>
      <c r="AV1114" s="657" t="s">
        <v>2869</v>
      </c>
      <c r="AW1114" s="382" t="s">
        <v>2869</v>
      </c>
      <c r="AX1114" s="658" t="s">
        <v>2869</v>
      </c>
      <c r="AY1114" s="393"/>
    </row>
    <row r="1115">
      <c r="A1115" s="554"/>
      <c r="B1115" s="480" t="s">
        <v>2869</v>
      </c>
      <c r="C1115" s="433"/>
      <c r="D1115" s="434"/>
      <c r="E1115" s="384" t="s">
        <v>2869</v>
      </c>
      <c r="F1115" s="367"/>
      <c r="G1115" s="365"/>
      <c r="H1115" s="368"/>
      <c r="I1115" s="655"/>
      <c r="J1115" s="365"/>
      <c r="K1115" s="366"/>
      <c r="L1115" s="367"/>
      <c r="M1115" s="365"/>
      <c r="N1115" s="368"/>
      <c r="O1115" s="655"/>
      <c r="P1115" s="365"/>
      <c r="Q1115" s="366"/>
      <c r="R1115" s="367"/>
      <c r="S1115" s="365"/>
      <c r="T1115" s="368"/>
      <c r="U1115" s="655"/>
      <c r="V1115" s="365"/>
      <c r="W1115" s="366"/>
      <c r="X1115" s="364"/>
      <c r="Y1115" s="365"/>
      <c r="Z1115" s="368"/>
      <c r="AA1115" s="655"/>
      <c r="AB1115" s="365"/>
      <c r="AC1115" s="366"/>
      <c r="AD1115" s="364"/>
      <c r="AE1115" s="365"/>
      <c r="AF1115" s="368"/>
      <c r="AG1115" s="655"/>
      <c r="AH1115" s="365"/>
      <c r="AI1115" s="366"/>
      <c r="AJ1115" s="364"/>
      <c r="AK1115" s="365"/>
      <c r="AL1115" s="368"/>
      <c r="AM1115" s="655"/>
      <c r="AN1115" s="365"/>
      <c r="AO1115" s="366"/>
      <c r="AP1115" s="369"/>
      <c r="AQ1115" s="506"/>
      <c r="AR1115" s="372"/>
      <c r="AS1115" s="653"/>
      <c r="AT1115" s="353"/>
      <c r="AU1115" s="382" t="s">
        <v>2869</v>
      </c>
      <c r="AV1115" s="657" t="s">
        <v>2869</v>
      </c>
      <c r="AW1115" s="382" t="s">
        <v>2869</v>
      </c>
      <c r="AX1115" s="658" t="s">
        <v>2869</v>
      </c>
      <c r="AY1115" s="393"/>
    </row>
    <row r="1116">
      <c r="A1116" s="554"/>
      <c r="B1116" s="480" t="s">
        <v>2869</v>
      </c>
      <c r="C1116" s="433"/>
      <c r="D1116" s="434"/>
      <c r="E1116" s="384" t="s">
        <v>2869</v>
      </c>
      <c r="F1116" s="367"/>
      <c r="G1116" s="365"/>
      <c r="H1116" s="368"/>
      <c r="I1116" s="655"/>
      <c r="J1116" s="365"/>
      <c r="K1116" s="366"/>
      <c r="L1116" s="367"/>
      <c r="M1116" s="365"/>
      <c r="N1116" s="368"/>
      <c r="O1116" s="655"/>
      <c r="P1116" s="365"/>
      <c r="Q1116" s="366"/>
      <c r="R1116" s="367"/>
      <c r="S1116" s="365"/>
      <c r="T1116" s="368"/>
      <c r="U1116" s="655"/>
      <c r="V1116" s="365"/>
      <c r="W1116" s="366"/>
      <c r="X1116" s="364"/>
      <c r="Y1116" s="365"/>
      <c r="Z1116" s="368"/>
      <c r="AA1116" s="655"/>
      <c r="AB1116" s="365"/>
      <c r="AC1116" s="366"/>
      <c r="AD1116" s="364"/>
      <c r="AE1116" s="365"/>
      <c r="AF1116" s="368"/>
      <c r="AG1116" s="655"/>
      <c r="AH1116" s="365"/>
      <c r="AI1116" s="366"/>
      <c r="AJ1116" s="364"/>
      <c r="AK1116" s="365"/>
      <c r="AL1116" s="368"/>
      <c r="AM1116" s="655"/>
      <c r="AN1116" s="365"/>
      <c r="AO1116" s="366"/>
      <c r="AP1116" s="369"/>
      <c r="AQ1116" s="506"/>
      <c r="AR1116" s="372"/>
      <c r="AS1116" s="653"/>
      <c r="AT1116" s="353"/>
      <c r="AU1116" s="382" t="s">
        <v>2869</v>
      </c>
      <c r="AV1116" s="657" t="s">
        <v>2869</v>
      </c>
      <c r="AW1116" s="382" t="s">
        <v>2869</v>
      </c>
      <c r="AX1116" s="658" t="s">
        <v>2869</v>
      </c>
      <c r="AY1116" s="393"/>
    </row>
    <row r="1117">
      <c r="A1117" s="554"/>
      <c r="B1117" s="480" t="s">
        <v>2869</v>
      </c>
      <c r="C1117" s="433"/>
      <c r="D1117" s="434"/>
      <c r="E1117" s="384" t="s">
        <v>2869</v>
      </c>
      <c r="F1117" s="367"/>
      <c r="G1117" s="365"/>
      <c r="H1117" s="368"/>
      <c r="I1117" s="655"/>
      <c r="J1117" s="365"/>
      <c r="K1117" s="366"/>
      <c r="L1117" s="367"/>
      <c r="M1117" s="365"/>
      <c r="N1117" s="368"/>
      <c r="O1117" s="655"/>
      <c r="P1117" s="365"/>
      <c r="Q1117" s="366"/>
      <c r="R1117" s="367"/>
      <c r="S1117" s="365"/>
      <c r="T1117" s="368"/>
      <c r="U1117" s="655"/>
      <c r="V1117" s="365"/>
      <c r="W1117" s="366"/>
      <c r="X1117" s="364"/>
      <c r="Y1117" s="365"/>
      <c r="Z1117" s="368"/>
      <c r="AA1117" s="655"/>
      <c r="AB1117" s="365"/>
      <c r="AC1117" s="366"/>
      <c r="AD1117" s="364"/>
      <c r="AE1117" s="365"/>
      <c r="AF1117" s="368"/>
      <c r="AG1117" s="655"/>
      <c r="AH1117" s="365"/>
      <c r="AI1117" s="366"/>
      <c r="AJ1117" s="364"/>
      <c r="AK1117" s="365"/>
      <c r="AL1117" s="368"/>
      <c r="AM1117" s="655"/>
      <c r="AN1117" s="365"/>
      <c r="AO1117" s="366"/>
      <c r="AP1117" s="369"/>
      <c r="AQ1117" s="506"/>
      <c r="AR1117" s="372"/>
      <c r="AS1117" s="653"/>
      <c r="AT1117" s="353"/>
      <c r="AU1117" s="382" t="s">
        <v>2869</v>
      </c>
      <c r="AV1117" s="657" t="s">
        <v>2869</v>
      </c>
      <c r="AW1117" s="382" t="s">
        <v>2869</v>
      </c>
      <c r="AX1117" s="658" t="s">
        <v>2869</v>
      </c>
      <c r="AY1117" s="393"/>
    </row>
    <row r="1118">
      <c r="A1118" s="554"/>
      <c r="B1118" s="480" t="s">
        <v>2869</v>
      </c>
      <c r="C1118" s="433"/>
      <c r="D1118" s="434"/>
      <c r="E1118" s="384" t="s">
        <v>2869</v>
      </c>
      <c r="F1118" s="367"/>
      <c r="G1118" s="365"/>
      <c r="H1118" s="368"/>
      <c r="I1118" s="655"/>
      <c r="J1118" s="365"/>
      <c r="K1118" s="366"/>
      <c r="L1118" s="367"/>
      <c r="M1118" s="365"/>
      <c r="N1118" s="368"/>
      <c r="O1118" s="655"/>
      <c r="P1118" s="365"/>
      <c r="Q1118" s="366"/>
      <c r="R1118" s="367"/>
      <c r="S1118" s="365"/>
      <c r="T1118" s="368"/>
      <c r="U1118" s="655"/>
      <c r="V1118" s="365"/>
      <c r="W1118" s="366"/>
      <c r="X1118" s="364"/>
      <c r="Y1118" s="365"/>
      <c r="Z1118" s="368"/>
      <c r="AA1118" s="655"/>
      <c r="AB1118" s="365"/>
      <c r="AC1118" s="366"/>
      <c r="AD1118" s="364"/>
      <c r="AE1118" s="365"/>
      <c r="AF1118" s="368"/>
      <c r="AG1118" s="655"/>
      <c r="AH1118" s="365"/>
      <c r="AI1118" s="366"/>
      <c r="AJ1118" s="364"/>
      <c r="AK1118" s="365"/>
      <c r="AL1118" s="368"/>
      <c r="AM1118" s="655"/>
      <c r="AN1118" s="365"/>
      <c r="AO1118" s="366"/>
      <c r="AP1118" s="369"/>
      <c r="AQ1118" s="506"/>
      <c r="AR1118" s="372"/>
      <c r="AS1118" s="653"/>
      <c r="AT1118" s="353"/>
      <c r="AU1118" s="382" t="s">
        <v>2869</v>
      </c>
      <c r="AV1118" s="657" t="s">
        <v>2869</v>
      </c>
      <c r="AW1118" s="382" t="s">
        <v>2869</v>
      </c>
      <c r="AX1118" s="658" t="s">
        <v>2869</v>
      </c>
      <c r="AY1118" s="393"/>
    </row>
    <row r="1119">
      <c r="A1119" s="554"/>
      <c r="B1119" s="480" t="s">
        <v>2869</v>
      </c>
      <c r="C1119" s="433"/>
      <c r="D1119" s="434"/>
      <c r="E1119" s="384" t="s">
        <v>2869</v>
      </c>
      <c r="F1119" s="367"/>
      <c r="G1119" s="365"/>
      <c r="H1119" s="368"/>
      <c r="I1119" s="655"/>
      <c r="J1119" s="365"/>
      <c r="K1119" s="366"/>
      <c r="L1119" s="367"/>
      <c r="M1119" s="365"/>
      <c r="N1119" s="368"/>
      <c r="O1119" s="655"/>
      <c r="P1119" s="365"/>
      <c r="Q1119" s="366"/>
      <c r="R1119" s="367"/>
      <c r="S1119" s="365"/>
      <c r="T1119" s="368"/>
      <c r="U1119" s="655"/>
      <c r="V1119" s="365"/>
      <c r="W1119" s="366"/>
      <c r="X1119" s="364"/>
      <c r="Y1119" s="365"/>
      <c r="Z1119" s="368"/>
      <c r="AA1119" s="655"/>
      <c r="AB1119" s="365"/>
      <c r="AC1119" s="366"/>
      <c r="AD1119" s="364"/>
      <c r="AE1119" s="365"/>
      <c r="AF1119" s="368"/>
      <c r="AG1119" s="655"/>
      <c r="AH1119" s="365"/>
      <c r="AI1119" s="366"/>
      <c r="AJ1119" s="364"/>
      <c r="AK1119" s="365"/>
      <c r="AL1119" s="368"/>
      <c r="AM1119" s="655"/>
      <c r="AN1119" s="365"/>
      <c r="AO1119" s="366"/>
      <c r="AP1119" s="369"/>
      <c r="AQ1119" s="506"/>
      <c r="AR1119" s="372"/>
      <c r="AS1119" s="653"/>
      <c r="AT1119" s="353"/>
      <c r="AU1119" s="382" t="s">
        <v>2869</v>
      </c>
      <c r="AV1119" s="657" t="s">
        <v>2869</v>
      </c>
      <c r="AW1119" s="382" t="s">
        <v>2869</v>
      </c>
      <c r="AX1119" s="658" t="s">
        <v>2869</v>
      </c>
      <c r="AY1119" s="393"/>
    </row>
    <row r="1120">
      <c r="A1120" s="554"/>
      <c r="B1120" s="480" t="s">
        <v>2869</v>
      </c>
      <c r="C1120" s="433"/>
      <c r="D1120" s="434"/>
      <c r="E1120" s="384" t="s">
        <v>2869</v>
      </c>
      <c r="F1120" s="367"/>
      <c r="G1120" s="365"/>
      <c r="H1120" s="368"/>
      <c r="I1120" s="655"/>
      <c r="J1120" s="365"/>
      <c r="K1120" s="366"/>
      <c r="L1120" s="367"/>
      <c r="M1120" s="365"/>
      <c r="N1120" s="368"/>
      <c r="O1120" s="655"/>
      <c r="P1120" s="365"/>
      <c r="Q1120" s="366"/>
      <c r="R1120" s="367"/>
      <c r="S1120" s="365"/>
      <c r="T1120" s="368"/>
      <c r="U1120" s="655"/>
      <c r="V1120" s="365"/>
      <c r="W1120" s="366"/>
      <c r="X1120" s="364"/>
      <c r="Y1120" s="365"/>
      <c r="Z1120" s="368"/>
      <c r="AA1120" s="655"/>
      <c r="AB1120" s="365"/>
      <c r="AC1120" s="366"/>
      <c r="AD1120" s="364"/>
      <c r="AE1120" s="365"/>
      <c r="AF1120" s="368"/>
      <c r="AG1120" s="655"/>
      <c r="AH1120" s="365"/>
      <c r="AI1120" s="366"/>
      <c r="AJ1120" s="364"/>
      <c r="AK1120" s="365"/>
      <c r="AL1120" s="368"/>
      <c r="AM1120" s="655"/>
      <c r="AN1120" s="365"/>
      <c r="AO1120" s="366"/>
      <c r="AP1120" s="369"/>
      <c r="AQ1120" s="506"/>
      <c r="AR1120" s="372"/>
      <c r="AS1120" s="653"/>
      <c r="AT1120" s="353"/>
      <c r="AU1120" s="382" t="s">
        <v>2869</v>
      </c>
      <c r="AV1120" s="657" t="s">
        <v>2869</v>
      </c>
      <c r="AW1120" s="382" t="s">
        <v>2869</v>
      </c>
      <c r="AX1120" s="658" t="s">
        <v>2869</v>
      </c>
      <c r="AY1120" s="393"/>
    </row>
    <row r="1121">
      <c r="A1121" s="554"/>
      <c r="B1121" s="480" t="s">
        <v>2869</v>
      </c>
      <c r="C1121" s="433"/>
      <c r="D1121" s="434"/>
      <c r="E1121" s="384" t="s">
        <v>2869</v>
      </c>
      <c r="F1121" s="367"/>
      <c r="G1121" s="365"/>
      <c r="H1121" s="368"/>
      <c r="I1121" s="655"/>
      <c r="J1121" s="365"/>
      <c r="K1121" s="366"/>
      <c r="L1121" s="367"/>
      <c r="M1121" s="365"/>
      <c r="N1121" s="368"/>
      <c r="O1121" s="655"/>
      <c r="P1121" s="365"/>
      <c r="Q1121" s="366"/>
      <c r="R1121" s="367"/>
      <c r="S1121" s="365"/>
      <c r="T1121" s="368"/>
      <c r="U1121" s="655"/>
      <c r="V1121" s="365"/>
      <c r="W1121" s="366"/>
      <c r="X1121" s="364"/>
      <c r="Y1121" s="365"/>
      <c r="Z1121" s="368"/>
      <c r="AA1121" s="655"/>
      <c r="AB1121" s="365"/>
      <c r="AC1121" s="366"/>
      <c r="AD1121" s="364"/>
      <c r="AE1121" s="365"/>
      <c r="AF1121" s="368"/>
      <c r="AG1121" s="655"/>
      <c r="AH1121" s="365"/>
      <c r="AI1121" s="366"/>
      <c r="AJ1121" s="364"/>
      <c r="AK1121" s="365"/>
      <c r="AL1121" s="368"/>
      <c r="AM1121" s="655"/>
      <c r="AN1121" s="365"/>
      <c r="AO1121" s="366"/>
      <c r="AP1121" s="369"/>
      <c r="AQ1121" s="506"/>
      <c r="AR1121" s="372"/>
      <c r="AS1121" s="653"/>
      <c r="AT1121" s="353"/>
      <c r="AU1121" s="382" t="s">
        <v>2869</v>
      </c>
      <c r="AV1121" s="657" t="s">
        <v>2869</v>
      </c>
      <c r="AW1121" s="382" t="s">
        <v>2869</v>
      </c>
      <c r="AX1121" s="658" t="s">
        <v>2869</v>
      </c>
      <c r="AY1121" s="393"/>
    </row>
    <row r="1122">
      <c r="A1122" s="554"/>
      <c r="B1122" s="480" t="s">
        <v>2869</v>
      </c>
      <c r="C1122" s="433"/>
      <c r="D1122" s="434"/>
      <c r="E1122" s="384" t="s">
        <v>2869</v>
      </c>
      <c r="F1122" s="367"/>
      <c r="G1122" s="365"/>
      <c r="H1122" s="368"/>
      <c r="I1122" s="655"/>
      <c r="J1122" s="365"/>
      <c r="K1122" s="366"/>
      <c r="L1122" s="367"/>
      <c r="M1122" s="365"/>
      <c r="N1122" s="368"/>
      <c r="O1122" s="655"/>
      <c r="P1122" s="365"/>
      <c r="Q1122" s="366"/>
      <c r="R1122" s="367"/>
      <c r="S1122" s="365"/>
      <c r="T1122" s="368"/>
      <c r="U1122" s="655"/>
      <c r="V1122" s="365"/>
      <c r="W1122" s="366"/>
      <c r="X1122" s="364"/>
      <c r="Y1122" s="365"/>
      <c r="Z1122" s="368"/>
      <c r="AA1122" s="655"/>
      <c r="AB1122" s="365"/>
      <c r="AC1122" s="366"/>
      <c r="AD1122" s="364"/>
      <c r="AE1122" s="365"/>
      <c r="AF1122" s="368"/>
      <c r="AG1122" s="655"/>
      <c r="AH1122" s="365"/>
      <c r="AI1122" s="366"/>
      <c r="AJ1122" s="364"/>
      <c r="AK1122" s="365"/>
      <c r="AL1122" s="368"/>
      <c r="AM1122" s="655"/>
      <c r="AN1122" s="365"/>
      <c r="AO1122" s="366"/>
      <c r="AP1122" s="369"/>
      <c r="AQ1122" s="506"/>
      <c r="AR1122" s="372"/>
      <c r="AS1122" s="653"/>
      <c r="AT1122" s="353"/>
      <c r="AU1122" s="382" t="s">
        <v>2869</v>
      </c>
      <c r="AV1122" s="657" t="s">
        <v>2869</v>
      </c>
      <c r="AW1122" s="382" t="s">
        <v>2869</v>
      </c>
      <c r="AX1122" s="658" t="s">
        <v>2869</v>
      </c>
      <c r="AY1122" s="393"/>
    </row>
    <row r="1123">
      <c r="A1123" s="554"/>
      <c r="B1123" s="480" t="s">
        <v>2869</v>
      </c>
      <c r="C1123" s="433"/>
      <c r="D1123" s="434"/>
      <c r="E1123" s="384" t="s">
        <v>2869</v>
      </c>
      <c r="F1123" s="367"/>
      <c r="G1123" s="365"/>
      <c r="H1123" s="368"/>
      <c r="I1123" s="655"/>
      <c r="J1123" s="365"/>
      <c r="K1123" s="366"/>
      <c r="L1123" s="367"/>
      <c r="M1123" s="365"/>
      <c r="N1123" s="368"/>
      <c r="O1123" s="655"/>
      <c r="P1123" s="365"/>
      <c r="Q1123" s="366"/>
      <c r="R1123" s="367"/>
      <c r="S1123" s="365"/>
      <c r="T1123" s="368"/>
      <c r="U1123" s="655"/>
      <c r="V1123" s="365"/>
      <c r="W1123" s="366"/>
      <c r="X1123" s="364"/>
      <c r="Y1123" s="365"/>
      <c r="Z1123" s="368"/>
      <c r="AA1123" s="655"/>
      <c r="AB1123" s="365"/>
      <c r="AC1123" s="366"/>
      <c r="AD1123" s="364"/>
      <c r="AE1123" s="365"/>
      <c r="AF1123" s="368"/>
      <c r="AG1123" s="655"/>
      <c r="AH1123" s="365"/>
      <c r="AI1123" s="366"/>
      <c r="AJ1123" s="364"/>
      <c r="AK1123" s="365"/>
      <c r="AL1123" s="368"/>
      <c r="AM1123" s="655"/>
      <c r="AN1123" s="365"/>
      <c r="AO1123" s="366"/>
      <c r="AP1123" s="369"/>
      <c r="AQ1123" s="506"/>
      <c r="AR1123" s="372"/>
      <c r="AS1123" s="653"/>
      <c r="AT1123" s="353"/>
      <c r="AU1123" s="382" t="s">
        <v>2869</v>
      </c>
      <c r="AV1123" s="657" t="s">
        <v>2869</v>
      </c>
      <c r="AW1123" s="382" t="s">
        <v>2869</v>
      </c>
      <c r="AX1123" s="658" t="s">
        <v>2869</v>
      </c>
      <c r="AY1123" s="393"/>
    </row>
    <row r="1124">
      <c r="A1124" s="554"/>
      <c r="B1124" s="480" t="s">
        <v>2869</v>
      </c>
      <c r="C1124" s="433"/>
      <c r="D1124" s="434"/>
      <c r="E1124" s="384" t="s">
        <v>2869</v>
      </c>
      <c r="F1124" s="367"/>
      <c r="G1124" s="365"/>
      <c r="H1124" s="368"/>
      <c r="I1124" s="655"/>
      <c r="J1124" s="365"/>
      <c r="K1124" s="366"/>
      <c r="L1124" s="367"/>
      <c r="M1124" s="365"/>
      <c r="N1124" s="368"/>
      <c r="O1124" s="655"/>
      <c r="P1124" s="365"/>
      <c r="Q1124" s="366"/>
      <c r="R1124" s="367"/>
      <c r="S1124" s="365"/>
      <c r="T1124" s="368"/>
      <c r="U1124" s="655"/>
      <c r="V1124" s="365"/>
      <c r="W1124" s="366"/>
      <c r="X1124" s="364"/>
      <c r="Y1124" s="365"/>
      <c r="Z1124" s="368"/>
      <c r="AA1124" s="655"/>
      <c r="AB1124" s="365"/>
      <c r="AC1124" s="366"/>
      <c r="AD1124" s="364"/>
      <c r="AE1124" s="365"/>
      <c r="AF1124" s="368"/>
      <c r="AG1124" s="655"/>
      <c r="AH1124" s="365"/>
      <c r="AI1124" s="366"/>
      <c r="AJ1124" s="364"/>
      <c r="AK1124" s="365"/>
      <c r="AL1124" s="368"/>
      <c r="AM1124" s="655"/>
      <c r="AN1124" s="365"/>
      <c r="AO1124" s="366"/>
      <c r="AP1124" s="369"/>
      <c r="AQ1124" s="506"/>
      <c r="AR1124" s="372"/>
      <c r="AS1124" s="653"/>
      <c r="AT1124" s="353"/>
      <c r="AU1124" s="382" t="s">
        <v>2869</v>
      </c>
      <c r="AV1124" s="657" t="s">
        <v>2869</v>
      </c>
      <c r="AW1124" s="382" t="s">
        <v>2869</v>
      </c>
      <c r="AX1124" s="658" t="s">
        <v>2869</v>
      </c>
      <c r="AY1124" s="393"/>
    </row>
    <row r="1125">
      <c r="A1125" s="554"/>
      <c r="B1125" s="480" t="s">
        <v>2869</v>
      </c>
      <c r="C1125" s="433"/>
      <c r="D1125" s="434"/>
      <c r="E1125" s="384" t="s">
        <v>2869</v>
      </c>
      <c r="F1125" s="367"/>
      <c r="G1125" s="365"/>
      <c r="H1125" s="368"/>
      <c r="I1125" s="655"/>
      <c r="J1125" s="365"/>
      <c r="K1125" s="366"/>
      <c r="L1125" s="367"/>
      <c r="M1125" s="365"/>
      <c r="N1125" s="368"/>
      <c r="O1125" s="655"/>
      <c r="P1125" s="365"/>
      <c r="Q1125" s="366"/>
      <c r="R1125" s="367"/>
      <c r="S1125" s="365"/>
      <c r="T1125" s="368"/>
      <c r="U1125" s="655"/>
      <c r="V1125" s="365"/>
      <c r="W1125" s="366"/>
      <c r="X1125" s="364"/>
      <c r="Y1125" s="365"/>
      <c r="Z1125" s="368"/>
      <c r="AA1125" s="655"/>
      <c r="AB1125" s="365"/>
      <c r="AC1125" s="366"/>
      <c r="AD1125" s="364"/>
      <c r="AE1125" s="365"/>
      <c r="AF1125" s="368"/>
      <c r="AG1125" s="655"/>
      <c r="AH1125" s="365"/>
      <c r="AI1125" s="366"/>
      <c r="AJ1125" s="364"/>
      <c r="AK1125" s="365"/>
      <c r="AL1125" s="368"/>
      <c r="AM1125" s="655"/>
      <c r="AN1125" s="365"/>
      <c r="AO1125" s="366"/>
      <c r="AP1125" s="369"/>
      <c r="AQ1125" s="506"/>
      <c r="AR1125" s="372"/>
      <c r="AS1125" s="653"/>
      <c r="AT1125" s="353"/>
      <c r="AU1125" s="382" t="s">
        <v>2869</v>
      </c>
      <c r="AV1125" s="657" t="s">
        <v>2869</v>
      </c>
      <c r="AW1125" s="382" t="s">
        <v>2869</v>
      </c>
      <c r="AX1125" s="658" t="s">
        <v>2869</v>
      </c>
      <c r="AY1125" s="393"/>
    </row>
    <row r="1126">
      <c r="A1126" s="554"/>
      <c r="B1126" s="480" t="s">
        <v>2869</v>
      </c>
      <c r="C1126" s="433"/>
      <c r="D1126" s="434"/>
      <c r="E1126" s="384" t="s">
        <v>2869</v>
      </c>
      <c r="F1126" s="367"/>
      <c r="G1126" s="365"/>
      <c r="H1126" s="368"/>
      <c r="I1126" s="655"/>
      <c r="J1126" s="365"/>
      <c r="K1126" s="366"/>
      <c r="L1126" s="367"/>
      <c r="M1126" s="365"/>
      <c r="N1126" s="368"/>
      <c r="O1126" s="655"/>
      <c r="P1126" s="365"/>
      <c r="Q1126" s="366"/>
      <c r="R1126" s="367"/>
      <c r="S1126" s="365"/>
      <c r="T1126" s="368"/>
      <c r="U1126" s="655"/>
      <c r="V1126" s="365"/>
      <c r="W1126" s="366"/>
      <c r="X1126" s="364"/>
      <c r="Y1126" s="365"/>
      <c r="Z1126" s="368"/>
      <c r="AA1126" s="655"/>
      <c r="AB1126" s="365"/>
      <c r="AC1126" s="366"/>
      <c r="AD1126" s="364"/>
      <c r="AE1126" s="365"/>
      <c r="AF1126" s="368"/>
      <c r="AG1126" s="655"/>
      <c r="AH1126" s="365"/>
      <c r="AI1126" s="366"/>
      <c r="AJ1126" s="364"/>
      <c r="AK1126" s="365"/>
      <c r="AL1126" s="368"/>
      <c r="AM1126" s="655"/>
      <c r="AN1126" s="365"/>
      <c r="AO1126" s="366"/>
      <c r="AP1126" s="369"/>
      <c r="AQ1126" s="506"/>
      <c r="AR1126" s="372"/>
      <c r="AS1126" s="653"/>
      <c r="AT1126" s="353"/>
      <c r="AU1126" s="382" t="s">
        <v>2869</v>
      </c>
      <c r="AV1126" s="657" t="s">
        <v>2869</v>
      </c>
      <c r="AW1126" s="382" t="s">
        <v>2869</v>
      </c>
      <c r="AX1126" s="658" t="s">
        <v>2869</v>
      </c>
      <c r="AY1126" s="393"/>
    </row>
    <row r="1127">
      <c r="A1127" s="554"/>
      <c r="B1127" s="480" t="s">
        <v>2869</v>
      </c>
      <c r="C1127" s="433"/>
      <c r="D1127" s="434"/>
      <c r="E1127" s="384" t="s">
        <v>2869</v>
      </c>
      <c r="F1127" s="367"/>
      <c r="G1127" s="365"/>
      <c r="H1127" s="368"/>
      <c r="I1127" s="655"/>
      <c r="J1127" s="365"/>
      <c r="K1127" s="366"/>
      <c r="L1127" s="367"/>
      <c r="M1127" s="365"/>
      <c r="N1127" s="368"/>
      <c r="O1127" s="655"/>
      <c r="P1127" s="365"/>
      <c r="Q1127" s="366"/>
      <c r="R1127" s="367"/>
      <c r="S1127" s="365"/>
      <c r="T1127" s="368"/>
      <c r="U1127" s="655"/>
      <c r="V1127" s="365"/>
      <c r="W1127" s="366"/>
      <c r="X1127" s="364"/>
      <c r="Y1127" s="365"/>
      <c r="Z1127" s="368"/>
      <c r="AA1127" s="655"/>
      <c r="AB1127" s="365"/>
      <c r="AC1127" s="366"/>
      <c r="AD1127" s="364"/>
      <c r="AE1127" s="365"/>
      <c r="AF1127" s="368"/>
      <c r="AG1127" s="655"/>
      <c r="AH1127" s="365"/>
      <c r="AI1127" s="366"/>
      <c r="AJ1127" s="364"/>
      <c r="AK1127" s="365"/>
      <c r="AL1127" s="368"/>
      <c r="AM1127" s="655"/>
      <c r="AN1127" s="365"/>
      <c r="AO1127" s="366"/>
      <c r="AP1127" s="369"/>
      <c r="AQ1127" s="506"/>
      <c r="AR1127" s="372"/>
      <c r="AS1127" s="653"/>
      <c r="AT1127" s="353"/>
      <c r="AU1127" s="382" t="s">
        <v>2869</v>
      </c>
      <c r="AV1127" s="657" t="s">
        <v>2869</v>
      </c>
      <c r="AW1127" s="382" t="s">
        <v>2869</v>
      </c>
      <c r="AX1127" s="658" t="s">
        <v>2869</v>
      </c>
      <c r="AY1127" s="393"/>
    </row>
    <row r="1128">
      <c r="A1128" s="554"/>
      <c r="B1128" s="480" t="s">
        <v>2869</v>
      </c>
      <c r="C1128" s="433"/>
      <c r="D1128" s="434"/>
      <c r="E1128" s="384" t="s">
        <v>2869</v>
      </c>
      <c r="F1128" s="367"/>
      <c r="G1128" s="365"/>
      <c r="H1128" s="368"/>
      <c r="I1128" s="655"/>
      <c r="J1128" s="365"/>
      <c r="K1128" s="366"/>
      <c r="L1128" s="367"/>
      <c r="M1128" s="365"/>
      <c r="N1128" s="368"/>
      <c r="O1128" s="655"/>
      <c r="P1128" s="365"/>
      <c r="Q1128" s="366"/>
      <c r="R1128" s="367"/>
      <c r="S1128" s="365"/>
      <c r="T1128" s="368"/>
      <c r="U1128" s="655"/>
      <c r="V1128" s="365"/>
      <c r="W1128" s="366"/>
      <c r="X1128" s="364"/>
      <c r="Y1128" s="365"/>
      <c r="Z1128" s="368"/>
      <c r="AA1128" s="655"/>
      <c r="AB1128" s="365"/>
      <c r="AC1128" s="366"/>
      <c r="AD1128" s="364"/>
      <c r="AE1128" s="365"/>
      <c r="AF1128" s="368"/>
      <c r="AG1128" s="655"/>
      <c r="AH1128" s="365"/>
      <c r="AI1128" s="366"/>
      <c r="AJ1128" s="364"/>
      <c r="AK1128" s="365"/>
      <c r="AL1128" s="368"/>
      <c r="AM1128" s="655"/>
      <c r="AN1128" s="365"/>
      <c r="AO1128" s="366"/>
      <c r="AP1128" s="369"/>
      <c r="AQ1128" s="506"/>
      <c r="AR1128" s="372"/>
      <c r="AS1128" s="653"/>
      <c r="AT1128" s="353"/>
      <c r="AU1128" s="382" t="s">
        <v>2869</v>
      </c>
      <c r="AV1128" s="657" t="s">
        <v>2869</v>
      </c>
      <c r="AW1128" s="382" t="s">
        <v>2869</v>
      </c>
      <c r="AX1128" s="658" t="s">
        <v>2869</v>
      </c>
      <c r="AY1128" s="393"/>
    </row>
    <row r="1129">
      <c r="A1129" s="554"/>
      <c r="B1129" s="480" t="s">
        <v>2869</v>
      </c>
      <c r="C1129" s="433"/>
      <c r="D1129" s="434"/>
      <c r="E1129" s="384" t="s">
        <v>2869</v>
      </c>
      <c r="F1129" s="367"/>
      <c r="G1129" s="365"/>
      <c r="H1129" s="368"/>
      <c r="I1129" s="655"/>
      <c r="J1129" s="365"/>
      <c r="K1129" s="366"/>
      <c r="L1129" s="367"/>
      <c r="M1129" s="365"/>
      <c r="N1129" s="368"/>
      <c r="O1129" s="655"/>
      <c r="P1129" s="365"/>
      <c r="Q1129" s="366"/>
      <c r="R1129" s="367"/>
      <c r="S1129" s="365"/>
      <c r="T1129" s="368"/>
      <c r="U1129" s="655"/>
      <c r="V1129" s="365"/>
      <c r="W1129" s="366"/>
      <c r="X1129" s="364"/>
      <c r="Y1129" s="365"/>
      <c r="Z1129" s="368"/>
      <c r="AA1129" s="655"/>
      <c r="AB1129" s="365"/>
      <c r="AC1129" s="366"/>
      <c r="AD1129" s="364"/>
      <c r="AE1129" s="365"/>
      <c r="AF1129" s="368"/>
      <c r="AG1129" s="655"/>
      <c r="AH1129" s="365"/>
      <c r="AI1129" s="366"/>
      <c r="AJ1129" s="364"/>
      <c r="AK1129" s="365"/>
      <c r="AL1129" s="368"/>
      <c r="AM1129" s="655"/>
      <c r="AN1129" s="365"/>
      <c r="AO1129" s="366"/>
      <c r="AP1129" s="369"/>
      <c r="AQ1129" s="506"/>
      <c r="AR1129" s="372"/>
      <c r="AS1129" s="653"/>
      <c r="AT1129" s="353"/>
      <c r="AU1129" s="382" t="s">
        <v>2869</v>
      </c>
      <c r="AV1129" s="657" t="s">
        <v>2869</v>
      </c>
      <c r="AW1129" s="382" t="s">
        <v>2869</v>
      </c>
      <c r="AX1129" s="658" t="s">
        <v>2869</v>
      </c>
      <c r="AY1129" s="393"/>
    </row>
    <row r="1130">
      <c r="A1130" s="554"/>
      <c r="B1130" s="480" t="s">
        <v>2869</v>
      </c>
      <c r="C1130" s="433"/>
      <c r="D1130" s="434"/>
      <c r="E1130" s="384" t="s">
        <v>2869</v>
      </c>
      <c r="F1130" s="367"/>
      <c r="G1130" s="365"/>
      <c r="H1130" s="368"/>
      <c r="I1130" s="655"/>
      <c r="J1130" s="365"/>
      <c r="K1130" s="366"/>
      <c r="L1130" s="367"/>
      <c r="M1130" s="365"/>
      <c r="N1130" s="368"/>
      <c r="O1130" s="655"/>
      <c r="P1130" s="365"/>
      <c r="Q1130" s="366"/>
      <c r="R1130" s="367"/>
      <c r="S1130" s="365"/>
      <c r="T1130" s="368"/>
      <c r="U1130" s="655"/>
      <c r="V1130" s="365"/>
      <c r="W1130" s="366"/>
      <c r="X1130" s="364"/>
      <c r="Y1130" s="365"/>
      <c r="Z1130" s="368"/>
      <c r="AA1130" s="655"/>
      <c r="AB1130" s="365"/>
      <c r="AC1130" s="366"/>
      <c r="AD1130" s="364"/>
      <c r="AE1130" s="365"/>
      <c r="AF1130" s="368"/>
      <c r="AG1130" s="655"/>
      <c r="AH1130" s="365"/>
      <c r="AI1130" s="366"/>
      <c r="AJ1130" s="364"/>
      <c r="AK1130" s="365"/>
      <c r="AL1130" s="368"/>
      <c r="AM1130" s="655"/>
      <c r="AN1130" s="365"/>
      <c r="AO1130" s="366"/>
      <c r="AP1130" s="369"/>
      <c r="AQ1130" s="506"/>
      <c r="AR1130" s="372"/>
      <c r="AS1130" s="653"/>
      <c r="AT1130" s="353"/>
      <c r="AU1130" s="382" t="s">
        <v>2869</v>
      </c>
      <c r="AV1130" s="657" t="s">
        <v>2869</v>
      </c>
      <c r="AW1130" s="382" t="s">
        <v>2869</v>
      </c>
      <c r="AX1130" s="658" t="s">
        <v>2869</v>
      </c>
      <c r="AY1130" s="393"/>
    </row>
    <row r="1131">
      <c r="A1131" s="554"/>
      <c r="B1131" s="480" t="s">
        <v>2869</v>
      </c>
      <c r="C1131" s="433"/>
      <c r="D1131" s="434"/>
      <c r="E1131" s="384" t="s">
        <v>2869</v>
      </c>
      <c r="F1131" s="367"/>
      <c r="G1131" s="365"/>
      <c r="H1131" s="368"/>
      <c r="I1131" s="655"/>
      <c r="J1131" s="365"/>
      <c r="K1131" s="366"/>
      <c r="L1131" s="367"/>
      <c r="M1131" s="365"/>
      <c r="N1131" s="368"/>
      <c r="O1131" s="655"/>
      <c r="P1131" s="365"/>
      <c r="Q1131" s="366"/>
      <c r="R1131" s="367"/>
      <c r="S1131" s="365"/>
      <c r="T1131" s="368"/>
      <c r="U1131" s="655"/>
      <c r="V1131" s="365"/>
      <c r="W1131" s="366"/>
      <c r="X1131" s="364"/>
      <c r="Y1131" s="365"/>
      <c r="Z1131" s="368"/>
      <c r="AA1131" s="655"/>
      <c r="AB1131" s="365"/>
      <c r="AC1131" s="366"/>
      <c r="AD1131" s="364"/>
      <c r="AE1131" s="365"/>
      <c r="AF1131" s="368"/>
      <c r="AG1131" s="655"/>
      <c r="AH1131" s="365"/>
      <c r="AI1131" s="366"/>
      <c r="AJ1131" s="364"/>
      <c r="AK1131" s="365"/>
      <c r="AL1131" s="368"/>
      <c r="AM1131" s="655"/>
      <c r="AN1131" s="365"/>
      <c r="AO1131" s="366"/>
      <c r="AP1131" s="369"/>
      <c r="AQ1131" s="506"/>
      <c r="AR1131" s="372"/>
      <c r="AS1131" s="653"/>
      <c r="AT1131" s="353"/>
      <c r="AU1131" s="382" t="s">
        <v>2869</v>
      </c>
      <c r="AV1131" s="657" t="s">
        <v>2869</v>
      </c>
      <c r="AW1131" s="382" t="s">
        <v>2869</v>
      </c>
      <c r="AX1131" s="658" t="s">
        <v>2869</v>
      </c>
      <c r="AY1131" s="393"/>
    </row>
    <row r="1132">
      <c r="A1132" s="554"/>
      <c r="B1132" s="480" t="s">
        <v>2869</v>
      </c>
      <c r="C1132" s="433"/>
      <c r="D1132" s="434"/>
      <c r="E1132" s="384" t="s">
        <v>2869</v>
      </c>
      <c r="F1132" s="367"/>
      <c r="G1132" s="365"/>
      <c r="H1132" s="368"/>
      <c r="I1132" s="655"/>
      <c r="J1132" s="365"/>
      <c r="K1132" s="366"/>
      <c r="L1132" s="367"/>
      <c r="M1132" s="365"/>
      <c r="N1132" s="368"/>
      <c r="O1132" s="655"/>
      <c r="P1132" s="365"/>
      <c r="Q1132" s="366"/>
      <c r="R1132" s="367"/>
      <c r="S1132" s="365"/>
      <c r="T1132" s="368"/>
      <c r="U1132" s="655"/>
      <c r="V1132" s="365"/>
      <c r="W1132" s="366"/>
      <c r="X1132" s="364"/>
      <c r="Y1132" s="365"/>
      <c r="Z1132" s="368"/>
      <c r="AA1132" s="655"/>
      <c r="AB1132" s="365"/>
      <c r="AC1132" s="366"/>
      <c r="AD1132" s="364"/>
      <c r="AE1132" s="365"/>
      <c r="AF1132" s="368"/>
      <c r="AG1132" s="655"/>
      <c r="AH1132" s="365"/>
      <c r="AI1132" s="366"/>
      <c r="AJ1132" s="364"/>
      <c r="AK1132" s="365"/>
      <c r="AL1132" s="368"/>
      <c r="AM1132" s="655"/>
      <c r="AN1132" s="365"/>
      <c r="AO1132" s="366"/>
      <c r="AP1132" s="369"/>
      <c r="AQ1132" s="506"/>
      <c r="AR1132" s="372"/>
      <c r="AS1132" s="653"/>
      <c r="AT1132" s="353"/>
      <c r="AU1132" s="382" t="s">
        <v>2869</v>
      </c>
      <c r="AV1132" s="657" t="s">
        <v>2869</v>
      </c>
      <c r="AW1132" s="382" t="s">
        <v>2869</v>
      </c>
      <c r="AX1132" s="658" t="s">
        <v>2869</v>
      </c>
      <c r="AY1132" s="393"/>
    </row>
    <row r="1133">
      <c r="A1133" s="554"/>
      <c r="B1133" s="480" t="s">
        <v>2869</v>
      </c>
      <c r="C1133" s="433"/>
      <c r="D1133" s="434"/>
      <c r="E1133" s="384" t="s">
        <v>2869</v>
      </c>
      <c r="F1133" s="367"/>
      <c r="G1133" s="365"/>
      <c r="H1133" s="368"/>
      <c r="I1133" s="655"/>
      <c r="J1133" s="365"/>
      <c r="K1133" s="366"/>
      <c r="L1133" s="367"/>
      <c r="M1133" s="365"/>
      <c r="N1133" s="368"/>
      <c r="O1133" s="655"/>
      <c r="P1133" s="365"/>
      <c r="Q1133" s="366"/>
      <c r="R1133" s="367"/>
      <c r="S1133" s="365"/>
      <c r="T1133" s="368"/>
      <c r="U1133" s="655"/>
      <c r="V1133" s="365"/>
      <c r="W1133" s="366"/>
      <c r="X1133" s="364"/>
      <c r="Y1133" s="365"/>
      <c r="Z1133" s="368"/>
      <c r="AA1133" s="655"/>
      <c r="AB1133" s="365"/>
      <c r="AC1133" s="366"/>
      <c r="AD1133" s="364"/>
      <c r="AE1133" s="365"/>
      <c r="AF1133" s="368"/>
      <c r="AG1133" s="655"/>
      <c r="AH1133" s="365"/>
      <c r="AI1133" s="366"/>
      <c r="AJ1133" s="364"/>
      <c r="AK1133" s="365"/>
      <c r="AL1133" s="368"/>
      <c r="AM1133" s="655"/>
      <c r="AN1133" s="365"/>
      <c r="AO1133" s="366"/>
      <c r="AP1133" s="369"/>
      <c r="AQ1133" s="506"/>
      <c r="AR1133" s="372"/>
      <c r="AS1133" s="653"/>
      <c r="AT1133" s="353"/>
      <c r="AU1133" s="382" t="s">
        <v>2869</v>
      </c>
      <c r="AV1133" s="657" t="s">
        <v>2869</v>
      </c>
      <c r="AW1133" s="382" t="s">
        <v>2869</v>
      </c>
      <c r="AX1133" s="658" t="s">
        <v>2869</v>
      </c>
      <c r="AY1133" s="393"/>
    </row>
    <row r="1134">
      <c r="A1134" s="554"/>
      <c r="B1134" s="480" t="s">
        <v>2869</v>
      </c>
      <c r="C1134" s="433"/>
      <c r="D1134" s="434"/>
      <c r="E1134" s="384" t="s">
        <v>2869</v>
      </c>
      <c r="F1134" s="367"/>
      <c r="G1134" s="365"/>
      <c r="H1134" s="368"/>
      <c r="I1134" s="655"/>
      <c r="J1134" s="365"/>
      <c r="K1134" s="366"/>
      <c r="L1134" s="367"/>
      <c r="M1134" s="365"/>
      <c r="N1134" s="368"/>
      <c r="O1134" s="655"/>
      <c r="P1134" s="365"/>
      <c r="Q1134" s="366"/>
      <c r="R1134" s="367"/>
      <c r="S1134" s="365"/>
      <c r="T1134" s="368"/>
      <c r="U1134" s="655"/>
      <c r="V1134" s="365"/>
      <c r="W1134" s="366"/>
      <c r="X1134" s="364"/>
      <c r="Y1134" s="365"/>
      <c r="Z1134" s="368"/>
      <c r="AA1134" s="655"/>
      <c r="AB1134" s="365"/>
      <c r="AC1134" s="366"/>
      <c r="AD1134" s="364"/>
      <c r="AE1134" s="365"/>
      <c r="AF1134" s="368"/>
      <c r="AG1134" s="655"/>
      <c r="AH1134" s="365"/>
      <c r="AI1134" s="366"/>
      <c r="AJ1134" s="364"/>
      <c r="AK1134" s="365"/>
      <c r="AL1134" s="368"/>
      <c r="AM1134" s="655"/>
      <c r="AN1134" s="365"/>
      <c r="AO1134" s="366"/>
      <c r="AP1134" s="369"/>
      <c r="AQ1134" s="506"/>
      <c r="AR1134" s="372"/>
      <c r="AS1134" s="653"/>
      <c r="AT1134" s="353"/>
      <c r="AU1134" s="382" t="s">
        <v>2869</v>
      </c>
      <c r="AV1134" s="657" t="s">
        <v>2869</v>
      </c>
      <c r="AW1134" s="382" t="s">
        <v>2869</v>
      </c>
      <c r="AX1134" s="658" t="s">
        <v>2869</v>
      </c>
      <c r="AY1134" s="393"/>
    </row>
    <row r="1135">
      <c r="A1135" s="554"/>
      <c r="B1135" s="480" t="s">
        <v>2869</v>
      </c>
      <c r="C1135" s="433"/>
      <c r="D1135" s="434"/>
      <c r="E1135" s="384" t="s">
        <v>2869</v>
      </c>
      <c r="F1135" s="367"/>
      <c r="G1135" s="365"/>
      <c r="H1135" s="368"/>
      <c r="I1135" s="655"/>
      <c r="J1135" s="365"/>
      <c r="K1135" s="366"/>
      <c r="L1135" s="367"/>
      <c r="M1135" s="365"/>
      <c r="N1135" s="368"/>
      <c r="O1135" s="655"/>
      <c r="P1135" s="365"/>
      <c r="Q1135" s="366"/>
      <c r="R1135" s="367"/>
      <c r="S1135" s="365"/>
      <c r="T1135" s="368"/>
      <c r="U1135" s="655"/>
      <c r="V1135" s="365"/>
      <c r="W1135" s="366"/>
      <c r="X1135" s="364"/>
      <c r="Y1135" s="365"/>
      <c r="Z1135" s="368"/>
      <c r="AA1135" s="655"/>
      <c r="AB1135" s="365"/>
      <c r="AC1135" s="366"/>
      <c r="AD1135" s="364"/>
      <c r="AE1135" s="365"/>
      <c r="AF1135" s="368"/>
      <c r="AG1135" s="655"/>
      <c r="AH1135" s="365"/>
      <c r="AI1135" s="366"/>
      <c r="AJ1135" s="364"/>
      <c r="AK1135" s="365"/>
      <c r="AL1135" s="368"/>
      <c r="AM1135" s="655"/>
      <c r="AN1135" s="365"/>
      <c r="AO1135" s="366"/>
      <c r="AP1135" s="369"/>
      <c r="AQ1135" s="506"/>
      <c r="AR1135" s="372"/>
      <c r="AS1135" s="653"/>
      <c r="AT1135" s="353"/>
      <c r="AU1135" s="382" t="s">
        <v>2869</v>
      </c>
      <c r="AV1135" s="657" t="s">
        <v>2869</v>
      </c>
      <c r="AW1135" s="382" t="s">
        <v>2869</v>
      </c>
      <c r="AX1135" s="658" t="s">
        <v>2869</v>
      </c>
      <c r="AY1135" s="393"/>
    </row>
    <row r="1136">
      <c r="A1136" s="554"/>
      <c r="B1136" s="480" t="s">
        <v>2869</v>
      </c>
      <c r="C1136" s="433"/>
      <c r="D1136" s="434"/>
      <c r="E1136" s="384" t="s">
        <v>2869</v>
      </c>
      <c r="F1136" s="367"/>
      <c r="G1136" s="365"/>
      <c r="H1136" s="368"/>
      <c r="I1136" s="655"/>
      <c r="J1136" s="365"/>
      <c r="K1136" s="366"/>
      <c r="L1136" s="367"/>
      <c r="M1136" s="365"/>
      <c r="N1136" s="368"/>
      <c r="O1136" s="655"/>
      <c r="P1136" s="365"/>
      <c r="Q1136" s="366"/>
      <c r="R1136" s="367"/>
      <c r="S1136" s="365"/>
      <c r="T1136" s="368"/>
      <c r="U1136" s="655"/>
      <c r="V1136" s="365"/>
      <c r="W1136" s="366"/>
      <c r="X1136" s="364"/>
      <c r="Y1136" s="365"/>
      <c r="Z1136" s="368"/>
      <c r="AA1136" s="655"/>
      <c r="AB1136" s="365"/>
      <c r="AC1136" s="366"/>
      <c r="AD1136" s="364"/>
      <c r="AE1136" s="365"/>
      <c r="AF1136" s="368"/>
      <c r="AG1136" s="655"/>
      <c r="AH1136" s="365"/>
      <c r="AI1136" s="366"/>
      <c r="AJ1136" s="364"/>
      <c r="AK1136" s="365"/>
      <c r="AL1136" s="368"/>
      <c r="AM1136" s="655"/>
      <c r="AN1136" s="365"/>
      <c r="AO1136" s="366"/>
      <c r="AP1136" s="369"/>
      <c r="AQ1136" s="506"/>
      <c r="AR1136" s="372"/>
      <c r="AS1136" s="653"/>
      <c r="AT1136" s="353"/>
      <c r="AU1136" s="382" t="s">
        <v>2869</v>
      </c>
      <c r="AV1136" s="657" t="s">
        <v>2869</v>
      </c>
      <c r="AW1136" s="382" t="s">
        <v>2869</v>
      </c>
      <c r="AX1136" s="658" t="s">
        <v>2869</v>
      </c>
      <c r="AY1136" s="393"/>
    </row>
    <row r="1137">
      <c r="A1137" s="554"/>
      <c r="B1137" s="480" t="s">
        <v>2869</v>
      </c>
      <c r="C1137" s="433"/>
      <c r="D1137" s="434"/>
      <c r="E1137" s="384" t="s">
        <v>2869</v>
      </c>
      <c r="F1137" s="367"/>
      <c r="G1137" s="365"/>
      <c r="H1137" s="368"/>
      <c r="I1137" s="655"/>
      <c r="J1137" s="365"/>
      <c r="K1137" s="366"/>
      <c r="L1137" s="367"/>
      <c r="M1137" s="365"/>
      <c r="N1137" s="368"/>
      <c r="O1137" s="655"/>
      <c r="P1137" s="365"/>
      <c r="Q1137" s="366"/>
      <c r="R1137" s="367"/>
      <c r="S1137" s="365"/>
      <c r="T1137" s="368"/>
      <c r="U1137" s="655"/>
      <c r="V1137" s="365"/>
      <c r="W1137" s="366"/>
      <c r="X1137" s="364"/>
      <c r="Y1137" s="365"/>
      <c r="Z1137" s="368"/>
      <c r="AA1137" s="655"/>
      <c r="AB1137" s="365"/>
      <c r="AC1137" s="366"/>
      <c r="AD1137" s="364"/>
      <c r="AE1137" s="365"/>
      <c r="AF1137" s="368"/>
      <c r="AG1137" s="655"/>
      <c r="AH1137" s="365"/>
      <c r="AI1137" s="366"/>
      <c r="AJ1137" s="364"/>
      <c r="AK1137" s="365"/>
      <c r="AL1137" s="368"/>
      <c r="AM1137" s="655"/>
      <c r="AN1137" s="365"/>
      <c r="AO1137" s="366"/>
      <c r="AP1137" s="369"/>
      <c r="AQ1137" s="506"/>
      <c r="AR1137" s="372"/>
      <c r="AS1137" s="653"/>
      <c r="AT1137" s="353"/>
      <c r="AU1137" s="382" t="s">
        <v>2869</v>
      </c>
      <c r="AV1137" s="657" t="s">
        <v>2869</v>
      </c>
      <c r="AW1137" s="382" t="s">
        <v>2869</v>
      </c>
      <c r="AX1137" s="658" t="s">
        <v>2869</v>
      </c>
      <c r="AY1137" s="393"/>
    </row>
    <row r="1138">
      <c r="A1138" s="554"/>
      <c r="B1138" s="480" t="s">
        <v>2869</v>
      </c>
      <c r="C1138" s="433"/>
      <c r="D1138" s="434"/>
      <c r="E1138" s="384" t="s">
        <v>2869</v>
      </c>
      <c r="F1138" s="367"/>
      <c r="G1138" s="365"/>
      <c r="H1138" s="368"/>
      <c r="I1138" s="655"/>
      <c r="J1138" s="365"/>
      <c r="K1138" s="366"/>
      <c r="L1138" s="367"/>
      <c r="M1138" s="365"/>
      <c r="N1138" s="368"/>
      <c r="O1138" s="655"/>
      <c r="P1138" s="365"/>
      <c r="Q1138" s="366"/>
      <c r="R1138" s="367"/>
      <c r="S1138" s="365"/>
      <c r="T1138" s="368"/>
      <c r="U1138" s="655"/>
      <c r="V1138" s="365"/>
      <c r="W1138" s="366"/>
      <c r="X1138" s="364"/>
      <c r="Y1138" s="365"/>
      <c r="Z1138" s="368"/>
      <c r="AA1138" s="655"/>
      <c r="AB1138" s="365"/>
      <c r="AC1138" s="366"/>
      <c r="AD1138" s="364"/>
      <c r="AE1138" s="365"/>
      <c r="AF1138" s="368"/>
      <c r="AG1138" s="655"/>
      <c r="AH1138" s="365"/>
      <c r="AI1138" s="366"/>
      <c r="AJ1138" s="364"/>
      <c r="AK1138" s="365"/>
      <c r="AL1138" s="368"/>
      <c r="AM1138" s="655"/>
      <c r="AN1138" s="365"/>
      <c r="AO1138" s="366"/>
      <c r="AP1138" s="369"/>
      <c r="AQ1138" s="506"/>
      <c r="AR1138" s="372"/>
      <c r="AS1138" s="653"/>
      <c r="AT1138" s="353"/>
      <c r="AU1138" s="382" t="s">
        <v>2869</v>
      </c>
      <c r="AV1138" s="657" t="s">
        <v>2869</v>
      </c>
      <c r="AW1138" s="382" t="s">
        <v>2869</v>
      </c>
      <c r="AX1138" s="658" t="s">
        <v>2869</v>
      </c>
      <c r="AY1138" s="393"/>
    </row>
    <row r="1139">
      <c r="A1139" s="554"/>
      <c r="B1139" s="480" t="s">
        <v>2869</v>
      </c>
      <c r="C1139" s="433"/>
      <c r="D1139" s="434"/>
      <c r="E1139" s="384" t="s">
        <v>2869</v>
      </c>
      <c r="F1139" s="367"/>
      <c r="G1139" s="365"/>
      <c r="H1139" s="368"/>
      <c r="I1139" s="655"/>
      <c r="J1139" s="365"/>
      <c r="K1139" s="366"/>
      <c r="L1139" s="367"/>
      <c r="M1139" s="365"/>
      <c r="N1139" s="368"/>
      <c r="O1139" s="655"/>
      <c r="P1139" s="365"/>
      <c r="Q1139" s="366"/>
      <c r="R1139" s="367"/>
      <c r="S1139" s="365"/>
      <c r="T1139" s="368"/>
      <c r="U1139" s="655"/>
      <c r="V1139" s="365"/>
      <c r="W1139" s="366"/>
      <c r="X1139" s="364"/>
      <c r="Y1139" s="365"/>
      <c r="Z1139" s="368"/>
      <c r="AA1139" s="655"/>
      <c r="AB1139" s="365"/>
      <c r="AC1139" s="366"/>
      <c r="AD1139" s="364"/>
      <c r="AE1139" s="365"/>
      <c r="AF1139" s="368"/>
      <c r="AG1139" s="655"/>
      <c r="AH1139" s="365"/>
      <c r="AI1139" s="366"/>
      <c r="AJ1139" s="364"/>
      <c r="AK1139" s="365"/>
      <c r="AL1139" s="368"/>
      <c r="AM1139" s="655"/>
      <c r="AN1139" s="365"/>
      <c r="AO1139" s="366"/>
      <c r="AP1139" s="369"/>
      <c r="AQ1139" s="506"/>
      <c r="AR1139" s="372"/>
      <c r="AS1139" s="653"/>
      <c r="AT1139" s="353"/>
      <c r="AU1139" s="382" t="s">
        <v>2869</v>
      </c>
      <c r="AV1139" s="657" t="s">
        <v>2869</v>
      </c>
      <c r="AW1139" s="382" t="s">
        <v>2869</v>
      </c>
      <c r="AX1139" s="658" t="s">
        <v>2869</v>
      </c>
      <c r="AY1139" s="393"/>
    </row>
    <row r="1140">
      <c r="A1140" s="554"/>
      <c r="B1140" s="480" t="s">
        <v>2869</v>
      </c>
      <c r="C1140" s="433"/>
      <c r="D1140" s="434"/>
      <c r="E1140" s="384" t="s">
        <v>2869</v>
      </c>
      <c r="F1140" s="367"/>
      <c r="G1140" s="365"/>
      <c r="H1140" s="368"/>
      <c r="I1140" s="655"/>
      <c r="J1140" s="365"/>
      <c r="K1140" s="366"/>
      <c r="L1140" s="367"/>
      <c r="M1140" s="365"/>
      <c r="N1140" s="368"/>
      <c r="O1140" s="655"/>
      <c r="P1140" s="365"/>
      <c r="Q1140" s="366"/>
      <c r="R1140" s="367"/>
      <c r="S1140" s="365"/>
      <c r="T1140" s="368"/>
      <c r="U1140" s="655"/>
      <c r="V1140" s="365"/>
      <c r="W1140" s="366"/>
      <c r="X1140" s="364"/>
      <c r="Y1140" s="365"/>
      <c r="Z1140" s="368"/>
      <c r="AA1140" s="655"/>
      <c r="AB1140" s="365"/>
      <c r="AC1140" s="366"/>
      <c r="AD1140" s="364"/>
      <c r="AE1140" s="365"/>
      <c r="AF1140" s="368"/>
      <c r="AG1140" s="655"/>
      <c r="AH1140" s="365"/>
      <c r="AI1140" s="366"/>
      <c r="AJ1140" s="364"/>
      <c r="AK1140" s="365"/>
      <c r="AL1140" s="368"/>
      <c r="AM1140" s="655"/>
      <c r="AN1140" s="365"/>
      <c r="AO1140" s="366"/>
      <c r="AP1140" s="369"/>
      <c r="AQ1140" s="506"/>
      <c r="AR1140" s="372"/>
      <c r="AS1140" s="653"/>
      <c r="AT1140" s="353"/>
      <c r="AU1140" s="382" t="s">
        <v>2869</v>
      </c>
      <c r="AV1140" s="657" t="s">
        <v>2869</v>
      </c>
      <c r="AW1140" s="382" t="s">
        <v>2869</v>
      </c>
      <c r="AX1140" s="658" t="s">
        <v>2869</v>
      </c>
      <c r="AY1140" s="393"/>
    </row>
    <row r="1141">
      <c r="A1141" s="554"/>
      <c r="B1141" s="480" t="s">
        <v>2869</v>
      </c>
      <c r="C1141" s="433"/>
      <c r="D1141" s="434"/>
      <c r="E1141" s="384" t="s">
        <v>2869</v>
      </c>
      <c r="F1141" s="367"/>
      <c r="G1141" s="365"/>
      <c r="H1141" s="368"/>
      <c r="I1141" s="655"/>
      <c r="J1141" s="365"/>
      <c r="K1141" s="366"/>
      <c r="L1141" s="367"/>
      <c r="M1141" s="365"/>
      <c r="N1141" s="368"/>
      <c r="O1141" s="655"/>
      <c r="P1141" s="365"/>
      <c r="Q1141" s="366"/>
      <c r="R1141" s="367"/>
      <c r="S1141" s="365"/>
      <c r="T1141" s="368"/>
      <c r="U1141" s="655"/>
      <c r="V1141" s="365"/>
      <c r="W1141" s="366"/>
      <c r="X1141" s="364"/>
      <c r="Y1141" s="365"/>
      <c r="Z1141" s="368"/>
      <c r="AA1141" s="655"/>
      <c r="AB1141" s="365"/>
      <c r="AC1141" s="366"/>
      <c r="AD1141" s="364"/>
      <c r="AE1141" s="365"/>
      <c r="AF1141" s="368"/>
      <c r="AG1141" s="655"/>
      <c r="AH1141" s="365"/>
      <c r="AI1141" s="366"/>
      <c r="AJ1141" s="364"/>
      <c r="AK1141" s="365"/>
      <c r="AL1141" s="368"/>
      <c r="AM1141" s="655"/>
      <c r="AN1141" s="365"/>
      <c r="AO1141" s="366"/>
      <c r="AP1141" s="369"/>
      <c r="AQ1141" s="506"/>
      <c r="AR1141" s="372"/>
      <c r="AS1141" s="653"/>
      <c r="AT1141" s="353"/>
      <c r="AU1141" s="382" t="s">
        <v>2869</v>
      </c>
      <c r="AV1141" s="657" t="s">
        <v>2869</v>
      </c>
      <c r="AW1141" s="382" t="s">
        <v>2869</v>
      </c>
      <c r="AX1141" s="658" t="s">
        <v>2869</v>
      </c>
      <c r="AY1141" s="393"/>
    </row>
    <row r="1142">
      <c r="A1142" s="554"/>
      <c r="B1142" s="480" t="s">
        <v>2869</v>
      </c>
      <c r="C1142" s="433"/>
      <c r="D1142" s="434"/>
      <c r="E1142" s="384" t="s">
        <v>2869</v>
      </c>
      <c r="F1142" s="367"/>
      <c r="G1142" s="365"/>
      <c r="H1142" s="368"/>
      <c r="I1142" s="655"/>
      <c r="J1142" s="365"/>
      <c r="K1142" s="366"/>
      <c r="L1142" s="367"/>
      <c r="M1142" s="365"/>
      <c r="N1142" s="368"/>
      <c r="O1142" s="655"/>
      <c r="P1142" s="365"/>
      <c r="Q1142" s="366"/>
      <c r="R1142" s="367"/>
      <c r="S1142" s="365"/>
      <c r="T1142" s="368"/>
      <c r="U1142" s="655"/>
      <c r="V1142" s="365"/>
      <c r="W1142" s="366"/>
      <c r="X1142" s="364"/>
      <c r="Y1142" s="365"/>
      <c r="Z1142" s="368"/>
      <c r="AA1142" s="655"/>
      <c r="AB1142" s="365"/>
      <c r="AC1142" s="366"/>
      <c r="AD1142" s="364"/>
      <c r="AE1142" s="365"/>
      <c r="AF1142" s="368"/>
      <c r="AG1142" s="655"/>
      <c r="AH1142" s="365"/>
      <c r="AI1142" s="366"/>
      <c r="AJ1142" s="364"/>
      <c r="AK1142" s="365"/>
      <c r="AL1142" s="368"/>
      <c r="AM1142" s="655"/>
      <c r="AN1142" s="365"/>
      <c r="AO1142" s="366"/>
      <c r="AP1142" s="369"/>
      <c r="AQ1142" s="506"/>
      <c r="AR1142" s="372"/>
      <c r="AS1142" s="653"/>
      <c r="AT1142" s="353"/>
      <c r="AU1142" s="382" t="s">
        <v>2869</v>
      </c>
      <c r="AV1142" s="657" t="s">
        <v>2869</v>
      </c>
      <c r="AW1142" s="382" t="s">
        <v>2869</v>
      </c>
      <c r="AX1142" s="658" t="s">
        <v>2869</v>
      </c>
      <c r="AY1142" s="393"/>
    </row>
    <row r="1143">
      <c r="A1143" s="554"/>
      <c r="B1143" s="480" t="s">
        <v>2869</v>
      </c>
      <c r="C1143" s="433"/>
      <c r="D1143" s="434"/>
      <c r="E1143" s="384" t="s">
        <v>2869</v>
      </c>
      <c r="F1143" s="367"/>
      <c r="G1143" s="365"/>
      <c r="H1143" s="368"/>
      <c r="I1143" s="655"/>
      <c r="J1143" s="365"/>
      <c r="K1143" s="366"/>
      <c r="L1143" s="367"/>
      <c r="M1143" s="365"/>
      <c r="N1143" s="368"/>
      <c r="O1143" s="655"/>
      <c r="P1143" s="365"/>
      <c r="Q1143" s="366"/>
      <c r="R1143" s="367"/>
      <c r="S1143" s="365"/>
      <c r="T1143" s="368"/>
      <c r="U1143" s="655"/>
      <c r="V1143" s="365"/>
      <c r="W1143" s="366"/>
      <c r="X1143" s="364"/>
      <c r="Y1143" s="365"/>
      <c r="Z1143" s="368"/>
      <c r="AA1143" s="655"/>
      <c r="AB1143" s="365"/>
      <c r="AC1143" s="366"/>
      <c r="AD1143" s="364"/>
      <c r="AE1143" s="365"/>
      <c r="AF1143" s="368"/>
      <c r="AG1143" s="655"/>
      <c r="AH1143" s="365"/>
      <c r="AI1143" s="366"/>
      <c r="AJ1143" s="364"/>
      <c r="AK1143" s="365"/>
      <c r="AL1143" s="368"/>
      <c r="AM1143" s="655"/>
      <c r="AN1143" s="365"/>
      <c r="AO1143" s="366"/>
      <c r="AP1143" s="369"/>
      <c r="AQ1143" s="506"/>
      <c r="AR1143" s="372"/>
      <c r="AS1143" s="653"/>
      <c r="AT1143" s="353"/>
      <c r="AU1143" s="382" t="s">
        <v>2869</v>
      </c>
      <c r="AV1143" s="657" t="s">
        <v>2869</v>
      </c>
      <c r="AW1143" s="382" t="s">
        <v>2869</v>
      </c>
      <c r="AX1143" s="658" t="s">
        <v>2869</v>
      </c>
      <c r="AY1143" s="393"/>
    </row>
    <row r="1144">
      <c r="A1144" s="554"/>
      <c r="B1144" s="480" t="s">
        <v>2869</v>
      </c>
      <c r="C1144" s="433"/>
      <c r="D1144" s="434"/>
      <c r="E1144" s="384" t="s">
        <v>2869</v>
      </c>
      <c r="F1144" s="367"/>
      <c r="G1144" s="365"/>
      <c r="H1144" s="368"/>
      <c r="I1144" s="655"/>
      <c r="J1144" s="365"/>
      <c r="K1144" s="366"/>
      <c r="L1144" s="367"/>
      <c r="M1144" s="365"/>
      <c r="N1144" s="368"/>
      <c r="O1144" s="655"/>
      <c r="P1144" s="365"/>
      <c r="Q1144" s="366"/>
      <c r="R1144" s="367"/>
      <c r="S1144" s="365"/>
      <c r="T1144" s="368"/>
      <c r="U1144" s="655"/>
      <c r="V1144" s="365"/>
      <c r="W1144" s="366"/>
      <c r="X1144" s="364"/>
      <c r="Y1144" s="365"/>
      <c r="Z1144" s="368"/>
      <c r="AA1144" s="655"/>
      <c r="AB1144" s="365"/>
      <c r="AC1144" s="366"/>
      <c r="AD1144" s="364"/>
      <c r="AE1144" s="365"/>
      <c r="AF1144" s="368"/>
      <c r="AG1144" s="655"/>
      <c r="AH1144" s="365"/>
      <c r="AI1144" s="366"/>
      <c r="AJ1144" s="364"/>
      <c r="AK1144" s="365"/>
      <c r="AL1144" s="368"/>
      <c r="AM1144" s="655"/>
      <c r="AN1144" s="365"/>
      <c r="AO1144" s="366"/>
      <c r="AP1144" s="369"/>
      <c r="AQ1144" s="506"/>
      <c r="AR1144" s="372"/>
      <c r="AS1144" s="653"/>
      <c r="AT1144" s="353"/>
      <c r="AU1144" s="382" t="s">
        <v>2869</v>
      </c>
      <c r="AV1144" s="657" t="s">
        <v>2869</v>
      </c>
      <c r="AW1144" s="382" t="s">
        <v>2869</v>
      </c>
      <c r="AX1144" s="658" t="s">
        <v>2869</v>
      </c>
      <c r="AY1144" s="393"/>
    </row>
    <row r="1145">
      <c r="A1145" s="554"/>
      <c r="B1145" s="480" t="s">
        <v>2869</v>
      </c>
      <c r="C1145" s="433"/>
      <c r="D1145" s="434"/>
      <c r="E1145" s="384" t="s">
        <v>2869</v>
      </c>
      <c r="F1145" s="367"/>
      <c r="G1145" s="365"/>
      <c r="H1145" s="368"/>
      <c r="I1145" s="655"/>
      <c r="J1145" s="365"/>
      <c r="K1145" s="366"/>
      <c r="L1145" s="367"/>
      <c r="M1145" s="365"/>
      <c r="N1145" s="368"/>
      <c r="O1145" s="655"/>
      <c r="P1145" s="365"/>
      <c r="Q1145" s="366"/>
      <c r="R1145" s="367"/>
      <c r="S1145" s="365"/>
      <c r="T1145" s="368"/>
      <c r="U1145" s="655"/>
      <c r="V1145" s="365"/>
      <c r="W1145" s="366"/>
      <c r="X1145" s="364"/>
      <c r="Y1145" s="365"/>
      <c r="Z1145" s="368"/>
      <c r="AA1145" s="655"/>
      <c r="AB1145" s="365"/>
      <c r="AC1145" s="366"/>
      <c r="AD1145" s="364"/>
      <c r="AE1145" s="365"/>
      <c r="AF1145" s="368"/>
      <c r="AG1145" s="655"/>
      <c r="AH1145" s="365"/>
      <c r="AI1145" s="366"/>
      <c r="AJ1145" s="364"/>
      <c r="AK1145" s="365"/>
      <c r="AL1145" s="368"/>
      <c r="AM1145" s="655"/>
      <c r="AN1145" s="365"/>
      <c r="AO1145" s="366"/>
      <c r="AP1145" s="369"/>
      <c r="AQ1145" s="506"/>
      <c r="AR1145" s="372"/>
      <c r="AS1145" s="653"/>
      <c r="AT1145" s="353"/>
      <c r="AU1145" s="382" t="s">
        <v>2869</v>
      </c>
      <c r="AV1145" s="657" t="s">
        <v>2869</v>
      </c>
      <c r="AW1145" s="382" t="s">
        <v>2869</v>
      </c>
      <c r="AX1145" s="658" t="s">
        <v>2869</v>
      </c>
      <c r="AY1145" s="393"/>
    </row>
    <row r="1146">
      <c r="A1146" s="554"/>
      <c r="B1146" s="480" t="s">
        <v>2869</v>
      </c>
      <c r="C1146" s="433"/>
      <c r="D1146" s="434"/>
      <c r="E1146" s="384" t="s">
        <v>2869</v>
      </c>
      <c r="F1146" s="367"/>
      <c r="G1146" s="365"/>
      <c r="H1146" s="368"/>
      <c r="I1146" s="655"/>
      <c r="J1146" s="365"/>
      <c r="K1146" s="366"/>
      <c r="L1146" s="367"/>
      <c r="M1146" s="365"/>
      <c r="N1146" s="368"/>
      <c r="O1146" s="655"/>
      <c r="P1146" s="365"/>
      <c r="Q1146" s="366"/>
      <c r="R1146" s="367"/>
      <c r="S1146" s="365"/>
      <c r="T1146" s="368"/>
      <c r="U1146" s="655"/>
      <c r="V1146" s="365"/>
      <c r="W1146" s="366"/>
      <c r="X1146" s="364"/>
      <c r="Y1146" s="365"/>
      <c r="Z1146" s="368"/>
      <c r="AA1146" s="655"/>
      <c r="AB1146" s="365"/>
      <c r="AC1146" s="366"/>
      <c r="AD1146" s="364"/>
      <c r="AE1146" s="365"/>
      <c r="AF1146" s="368"/>
      <c r="AG1146" s="655"/>
      <c r="AH1146" s="365"/>
      <c r="AI1146" s="366"/>
      <c r="AJ1146" s="364"/>
      <c r="AK1146" s="365"/>
      <c r="AL1146" s="368"/>
      <c r="AM1146" s="655"/>
      <c r="AN1146" s="365"/>
      <c r="AO1146" s="366"/>
      <c r="AP1146" s="369"/>
      <c r="AQ1146" s="506"/>
      <c r="AR1146" s="372"/>
      <c r="AS1146" s="653"/>
      <c r="AT1146" s="353"/>
      <c r="AU1146" s="382" t="s">
        <v>2869</v>
      </c>
      <c r="AV1146" s="657" t="s">
        <v>2869</v>
      </c>
      <c r="AW1146" s="382" t="s">
        <v>2869</v>
      </c>
      <c r="AX1146" s="658" t="s">
        <v>2869</v>
      </c>
      <c r="AY1146" s="393"/>
    </row>
    <row r="1147">
      <c r="A1147" s="554"/>
      <c r="B1147" s="480" t="s">
        <v>2869</v>
      </c>
      <c r="C1147" s="433"/>
      <c r="D1147" s="434"/>
      <c r="E1147" s="384" t="s">
        <v>2869</v>
      </c>
      <c r="F1147" s="367"/>
      <c r="G1147" s="365"/>
      <c r="H1147" s="368"/>
      <c r="I1147" s="655"/>
      <c r="J1147" s="365"/>
      <c r="K1147" s="366"/>
      <c r="L1147" s="367"/>
      <c r="M1147" s="365"/>
      <c r="N1147" s="368"/>
      <c r="O1147" s="655"/>
      <c r="P1147" s="365"/>
      <c r="Q1147" s="366"/>
      <c r="R1147" s="367"/>
      <c r="S1147" s="365"/>
      <c r="T1147" s="368"/>
      <c r="U1147" s="655"/>
      <c r="V1147" s="365"/>
      <c r="W1147" s="366"/>
      <c r="X1147" s="364"/>
      <c r="Y1147" s="365"/>
      <c r="Z1147" s="368"/>
      <c r="AA1147" s="655"/>
      <c r="AB1147" s="365"/>
      <c r="AC1147" s="366"/>
      <c r="AD1147" s="364"/>
      <c r="AE1147" s="365"/>
      <c r="AF1147" s="368"/>
      <c r="AG1147" s="655"/>
      <c r="AH1147" s="365"/>
      <c r="AI1147" s="366"/>
      <c r="AJ1147" s="364"/>
      <c r="AK1147" s="365"/>
      <c r="AL1147" s="368"/>
      <c r="AM1147" s="655"/>
      <c r="AN1147" s="365"/>
      <c r="AO1147" s="366"/>
      <c r="AP1147" s="369"/>
      <c r="AQ1147" s="506"/>
      <c r="AR1147" s="372"/>
      <c r="AS1147" s="653"/>
      <c r="AT1147" s="353"/>
      <c r="AU1147" s="382" t="s">
        <v>2869</v>
      </c>
      <c r="AV1147" s="657" t="s">
        <v>2869</v>
      </c>
      <c r="AW1147" s="382" t="s">
        <v>2869</v>
      </c>
      <c r="AX1147" s="658" t="s">
        <v>2869</v>
      </c>
      <c r="AY1147" s="393"/>
    </row>
    <row r="1148">
      <c r="A1148" s="554"/>
      <c r="B1148" s="480" t="s">
        <v>2869</v>
      </c>
      <c r="C1148" s="433"/>
      <c r="D1148" s="434"/>
      <c r="E1148" s="384" t="s">
        <v>2869</v>
      </c>
      <c r="F1148" s="367"/>
      <c r="G1148" s="365"/>
      <c r="H1148" s="368"/>
      <c r="I1148" s="655"/>
      <c r="J1148" s="365"/>
      <c r="K1148" s="366"/>
      <c r="L1148" s="367"/>
      <c r="M1148" s="365"/>
      <c r="N1148" s="368"/>
      <c r="O1148" s="655"/>
      <c r="P1148" s="365"/>
      <c r="Q1148" s="366"/>
      <c r="R1148" s="367"/>
      <c r="S1148" s="365"/>
      <c r="T1148" s="368"/>
      <c r="U1148" s="655"/>
      <c r="V1148" s="365"/>
      <c r="W1148" s="366"/>
      <c r="X1148" s="364"/>
      <c r="Y1148" s="365"/>
      <c r="Z1148" s="368"/>
      <c r="AA1148" s="655"/>
      <c r="AB1148" s="365"/>
      <c r="AC1148" s="366"/>
      <c r="AD1148" s="364"/>
      <c r="AE1148" s="365"/>
      <c r="AF1148" s="368"/>
      <c r="AG1148" s="655"/>
      <c r="AH1148" s="365"/>
      <c r="AI1148" s="366"/>
      <c r="AJ1148" s="364"/>
      <c r="AK1148" s="365"/>
      <c r="AL1148" s="368"/>
      <c r="AM1148" s="655"/>
      <c r="AN1148" s="365"/>
      <c r="AO1148" s="366"/>
      <c r="AP1148" s="369"/>
      <c r="AQ1148" s="506"/>
      <c r="AR1148" s="372"/>
      <c r="AS1148" s="653"/>
      <c r="AT1148" s="353"/>
      <c r="AU1148" s="382" t="s">
        <v>2869</v>
      </c>
      <c r="AV1148" s="657" t="s">
        <v>2869</v>
      </c>
      <c r="AW1148" s="382" t="s">
        <v>2869</v>
      </c>
      <c r="AX1148" s="658" t="s">
        <v>2869</v>
      </c>
      <c r="AY1148" s="393"/>
    </row>
    <row r="1149">
      <c r="A1149" s="554"/>
      <c r="B1149" s="480" t="s">
        <v>2869</v>
      </c>
      <c r="C1149" s="433"/>
      <c r="D1149" s="434"/>
      <c r="E1149" s="384" t="s">
        <v>2869</v>
      </c>
      <c r="F1149" s="367"/>
      <c r="G1149" s="365"/>
      <c r="H1149" s="368"/>
      <c r="I1149" s="655"/>
      <c r="J1149" s="365"/>
      <c r="K1149" s="366"/>
      <c r="L1149" s="367"/>
      <c r="M1149" s="365"/>
      <c r="N1149" s="368"/>
      <c r="O1149" s="655"/>
      <c r="P1149" s="365"/>
      <c r="Q1149" s="366"/>
      <c r="R1149" s="367"/>
      <c r="S1149" s="365"/>
      <c r="T1149" s="368"/>
      <c r="U1149" s="655"/>
      <c r="V1149" s="365"/>
      <c r="W1149" s="366"/>
      <c r="X1149" s="364"/>
      <c r="Y1149" s="365"/>
      <c r="Z1149" s="368"/>
      <c r="AA1149" s="655"/>
      <c r="AB1149" s="365"/>
      <c r="AC1149" s="366"/>
      <c r="AD1149" s="364"/>
      <c r="AE1149" s="365"/>
      <c r="AF1149" s="368"/>
      <c r="AG1149" s="655"/>
      <c r="AH1149" s="365"/>
      <c r="AI1149" s="366"/>
      <c r="AJ1149" s="364"/>
      <c r="AK1149" s="365"/>
      <c r="AL1149" s="368"/>
      <c r="AM1149" s="655"/>
      <c r="AN1149" s="365"/>
      <c r="AO1149" s="366"/>
      <c r="AP1149" s="369"/>
      <c r="AQ1149" s="506"/>
      <c r="AR1149" s="372"/>
      <c r="AS1149" s="653"/>
      <c r="AT1149" s="353"/>
      <c r="AU1149" s="382" t="s">
        <v>2869</v>
      </c>
      <c r="AV1149" s="657" t="s">
        <v>2869</v>
      </c>
      <c r="AW1149" s="382" t="s">
        <v>2869</v>
      </c>
      <c r="AX1149" s="658" t="s">
        <v>2869</v>
      </c>
      <c r="AY1149" s="393"/>
    </row>
    <row r="1150">
      <c r="A1150" s="554"/>
      <c r="B1150" s="480" t="s">
        <v>2869</v>
      </c>
      <c r="C1150" s="433"/>
      <c r="D1150" s="434"/>
      <c r="E1150" s="384" t="s">
        <v>2869</v>
      </c>
      <c r="F1150" s="367"/>
      <c r="G1150" s="365"/>
      <c r="H1150" s="368"/>
      <c r="I1150" s="655"/>
      <c r="J1150" s="365"/>
      <c r="K1150" s="366"/>
      <c r="L1150" s="367"/>
      <c r="M1150" s="365"/>
      <c r="N1150" s="368"/>
      <c r="O1150" s="655"/>
      <c r="P1150" s="365"/>
      <c r="Q1150" s="366"/>
      <c r="R1150" s="367"/>
      <c r="S1150" s="365"/>
      <c r="T1150" s="368"/>
      <c r="U1150" s="655"/>
      <c r="V1150" s="365"/>
      <c r="W1150" s="366"/>
      <c r="X1150" s="364"/>
      <c r="Y1150" s="365"/>
      <c r="Z1150" s="368"/>
      <c r="AA1150" s="655"/>
      <c r="AB1150" s="365"/>
      <c r="AC1150" s="366"/>
      <c r="AD1150" s="364"/>
      <c r="AE1150" s="365"/>
      <c r="AF1150" s="368"/>
      <c r="AG1150" s="655"/>
      <c r="AH1150" s="365"/>
      <c r="AI1150" s="366"/>
      <c r="AJ1150" s="364"/>
      <c r="AK1150" s="365"/>
      <c r="AL1150" s="368"/>
      <c r="AM1150" s="655"/>
      <c r="AN1150" s="365"/>
      <c r="AO1150" s="366"/>
      <c r="AP1150" s="369"/>
      <c r="AQ1150" s="506"/>
      <c r="AR1150" s="372"/>
      <c r="AS1150" s="653"/>
      <c r="AT1150" s="353"/>
      <c r="AU1150" s="382" t="s">
        <v>2869</v>
      </c>
      <c r="AV1150" s="657" t="s">
        <v>2869</v>
      </c>
      <c r="AW1150" s="382" t="s">
        <v>2869</v>
      </c>
      <c r="AX1150" s="658" t="s">
        <v>2869</v>
      </c>
      <c r="AY1150" s="393"/>
    </row>
    <row r="1151">
      <c r="A1151" s="554"/>
      <c r="B1151" s="480" t="s">
        <v>2869</v>
      </c>
      <c r="C1151" s="433"/>
      <c r="D1151" s="434"/>
      <c r="E1151" s="384" t="s">
        <v>2869</v>
      </c>
      <c r="F1151" s="367"/>
      <c r="G1151" s="365"/>
      <c r="H1151" s="368"/>
      <c r="I1151" s="655"/>
      <c r="J1151" s="365"/>
      <c r="K1151" s="366"/>
      <c r="L1151" s="367"/>
      <c r="M1151" s="365"/>
      <c r="N1151" s="368"/>
      <c r="O1151" s="655"/>
      <c r="P1151" s="365"/>
      <c r="Q1151" s="366"/>
      <c r="R1151" s="367"/>
      <c r="S1151" s="365"/>
      <c r="T1151" s="368"/>
      <c r="U1151" s="655"/>
      <c r="V1151" s="365"/>
      <c r="W1151" s="366"/>
      <c r="X1151" s="364"/>
      <c r="Y1151" s="365"/>
      <c r="Z1151" s="368"/>
      <c r="AA1151" s="655"/>
      <c r="AB1151" s="365"/>
      <c r="AC1151" s="366"/>
      <c r="AD1151" s="364"/>
      <c r="AE1151" s="365"/>
      <c r="AF1151" s="368"/>
      <c r="AG1151" s="655"/>
      <c r="AH1151" s="365"/>
      <c r="AI1151" s="366"/>
      <c r="AJ1151" s="364"/>
      <c r="AK1151" s="365"/>
      <c r="AL1151" s="368"/>
      <c r="AM1151" s="655"/>
      <c r="AN1151" s="365"/>
      <c r="AO1151" s="366"/>
      <c r="AP1151" s="369"/>
      <c r="AQ1151" s="506"/>
      <c r="AR1151" s="372"/>
      <c r="AS1151" s="653"/>
      <c r="AT1151" s="353"/>
      <c r="AU1151" s="382" t="s">
        <v>2869</v>
      </c>
      <c r="AV1151" s="657" t="s">
        <v>2869</v>
      </c>
      <c r="AW1151" s="382" t="s">
        <v>2869</v>
      </c>
      <c r="AX1151" s="658" t="s">
        <v>2869</v>
      </c>
      <c r="AY1151" s="393"/>
    </row>
    <row r="1152">
      <c r="A1152" s="554"/>
      <c r="B1152" s="480" t="s">
        <v>2869</v>
      </c>
      <c r="C1152" s="433"/>
      <c r="D1152" s="434"/>
      <c r="E1152" s="384" t="s">
        <v>2869</v>
      </c>
      <c r="F1152" s="367"/>
      <c r="G1152" s="365"/>
      <c r="H1152" s="368"/>
      <c r="I1152" s="655"/>
      <c r="J1152" s="365"/>
      <c r="K1152" s="366"/>
      <c r="L1152" s="367"/>
      <c r="M1152" s="365"/>
      <c r="N1152" s="368"/>
      <c r="O1152" s="655"/>
      <c r="P1152" s="365"/>
      <c r="Q1152" s="366"/>
      <c r="R1152" s="367"/>
      <c r="S1152" s="365"/>
      <c r="T1152" s="368"/>
      <c r="U1152" s="655"/>
      <c r="V1152" s="365"/>
      <c r="W1152" s="366"/>
      <c r="X1152" s="364"/>
      <c r="Y1152" s="365"/>
      <c r="Z1152" s="368"/>
      <c r="AA1152" s="655"/>
      <c r="AB1152" s="365"/>
      <c r="AC1152" s="366"/>
      <c r="AD1152" s="364"/>
      <c r="AE1152" s="365"/>
      <c r="AF1152" s="368"/>
      <c r="AG1152" s="655"/>
      <c r="AH1152" s="365"/>
      <c r="AI1152" s="366"/>
      <c r="AJ1152" s="364"/>
      <c r="AK1152" s="365"/>
      <c r="AL1152" s="368"/>
      <c r="AM1152" s="655"/>
      <c r="AN1152" s="365"/>
      <c r="AO1152" s="366"/>
      <c r="AP1152" s="369"/>
      <c r="AQ1152" s="506"/>
      <c r="AR1152" s="372"/>
      <c r="AS1152" s="653"/>
      <c r="AT1152" s="353"/>
      <c r="AU1152" s="382" t="s">
        <v>2869</v>
      </c>
      <c r="AV1152" s="657" t="s">
        <v>2869</v>
      </c>
      <c r="AW1152" s="382" t="s">
        <v>2869</v>
      </c>
      <c r="AX1152" s="658" t="s">
        <v>2869</v>
      </c>
      <c r="AY1152" s="393"/>
    </row>
    <row r="1153">
      <c r="A1153" s="554"/>
      <c r="B1153" s="480" t="s">
        <v>2869</v>
      </c>
      <c r="C1153" s="433"/>
      <c r="D1153" s="434"/>
      <c r="E1153" s="384" t="s">
        <v>2869</v>
      </c>
      <c r="F1153" s="367"/>
      <c r="G1153" s="365"/>
      <c r="H1153" s="368"/>
      <c r="I1153" s="655"/>
      <c r="J1153" s="365"/>
      <c r="K1153" s="366"/>
      <c r="L1153" s="367"/>
      <c r="M1153" s="365"/>
      <c r="N1153" s="368"/>
      <c r="O1153" s="655"/>
      <c r="P1153" s="365"/>
      <c r="Q1153" s="366"/>
      <c r="R1153" s="367"/>
      <c r="S1153" s="365"/>
      <c r="T1153" s="368"/>
      <c r="U1153" s="655"/>
      <c r="V1153" s="365"/>
      <c r="W1153" s="366"/>
      <c r="X1153" s="364"/>
      <c r="Y1153" s="365"/>
      <c r="Z1153" s="368"/>
      <c r="AA1153" s="655"/>
      <c r="AB1153" s="365"/>
      <c r="AC1153" s="366"/>
      <c r="AD1153" s="364"/>
      <c r="AE1153" s="365"/>
      <c r="AF1153" s="368"/>
      <c r="AG1153" s="655"/>
      <c r="AH1153" s="365"/>
      <c r="AI1153" s="366"/>
      <c r="AJ1153" s="364"/>
      <c r="AK1153" s="365"/>
      <c r="AL1153" s="368"/>
      <c r="AM1153" s="655"/>
      <c r="AN1153" s="365"/>
      <c r="AO1153" s="366"/>
      <c r="AP1153" s="369"/>
      <c r="AQ1153" s="506"/>
      <c r="AR1153" s="372"/>
      <c r="AS1153" s="653"/>
      <c r="AT1153" s="353"/>
      <c r="AU1153" s="382" t="s">
        <v>2869</v>
      </c>
      <c r="AV1153" s="657" t="s">
        <v>2869</v>
      </c>
      <c r="AW1153" s="382" t="s">
        <v>2869</v>
      </c>
      <c r="AX1153" s="658" t="s">
        <v>2869</v>
      </c>
      <c r="AY1153" s="393"/>
    </row>
    <row r="1154">
      <c r="A1154" s="554"/>
      <c r="B1154" s="480" t="s">
        <v>2869</v>
      </c>
      <c r="C1154" s="433"/>
      <c r="D1154" s="434"/>
      <c r="E1154" s="384" t="s">
        <v>2869</v>
      </c>
      <c r="F1154" s="367"/>
      <c r="G1154" s="365"/>
      <c r="H1154" s="368"/>
      <c r="I1154" s="655"/>
      <c r="J1154" s="365"/>
      <c r="K1154" s="366"/>
      <c r="L1154" s="367"/>
      <c r="M1154" s="365"/>
      <c r="N1154" s="368"/>
      <c r="O1154" s="655"/>
      <c r="P1154" s="365"/>
      <c r="Q1154" s="366"/>
      <c r="R1154" s="367"/>
      <c r="S1154" s="365"/>
      <c r="T1154" s="368"/>
      <c r="U1154" s="655"/>
      <c r="V1154" s="365"/>
      <c r="W1154" s="366"/>
      <c r="X1154" s="364"/>
      <c r="Y1154" s="365"/>
      <c r="Z1154" s="368"/>
      <c r="AA1154" s="655"/>
      <c r="AB1154" s="365"/>
      <c r="AC1154" s="366"/>
      <c r="AD1154" s="364"/>
      <c r="AE1154" s="365"/>
      <c r="AF1154" s="368"/>
      <c r="AG1154" s="655"/>
      <c r="AH1154" s="365"/>
      <c r="AI1154" s="366"/>
      <c r="AJ1154" s="364"/>
      <c r="AK1154" s="365"/>
      <c r="AL1154" s="368"/>
      <c r="AM1154" s="655"/>
      <c r="AN1154" s="365"/>
      <c r="AO1154" s="366"/>
      <c r="AP1154" s="369"/>
      <c r="AQ1154" s="506"/>
      <c r="AR1154" s="372"/>
      <c r="AS1154" s="653"/>
      <c r="AT1154" s="353"/>
      <c r="AU1154" s="382" t="s">
        <v>2869</v>
      </c>
      <c r="AV1154" s="657" t="s">
        <v>2869</v>
      </c>
      <c r="AW1154" s="382" t="s">
        <v>2869</v>
      </c>
      <c r="AX1154" s="658" t="s">
        <v>2869</v>
      </c>
      <c r="AY1154" s="393"/>
    </row>
    <row r="1155">
      <c r="A1155" s="554"/>
      <c r="B1155" s="480" t="s">
        <v>2869</v>
      </c>
      <c r="C1155" s="433"/>
      <c r="D1155" s="434"/>
      <c r="E1155" s="384" t="s">
        <v>2869</v>
      </c>
      <c r="F1155" s="367"/>
      <c r="G1155" s="365"/>
      <c r="H1155" s="368"/>
      <c r="I1155" s="655"/>
      <c r="J1155" s="365"/>
      <c r="K1155" s="366"/>
      <c r="L1155" s="367"/>
      <c r="M1155" s="365"/>
      <c r="N1155" s="368"/>
      <c r="O1155" s="655"/>
      <c r="P1155" s="365"/>
      <c r="Q1155" s="366"/>
      <c r="R1155" s="367"/>
      <c r="S1155" s="365"/>
      <c r="T1155" s="368"/>
      <c r="U1155" s="655"/>
      <c r="V1155" s="365"/>
      <c r="W1155" s="366"/>
      <c r="X1155" s="364"/>
      <c r="Y1155" s="365"/>
      <c r="Z1155" s="368"/>
      <c r="AA1155" s="655"/>
      <c r="AB1155" s="365"/>
      <c r="AC1155" s="366"/>
      <c r="AD1155" s="364"/>
      <c r="AE1155" s="365"/>
      <c r="AF1155" s="368"/>
      <c r="AG1155" s="655"/>
      <c r="AH1155" s="365"/>
      <c r="AI1155" s="366"/>
      <c r="AJ1155" s="364"/>
      <c r="AK1155" s="365"/>
      <c r="AL1155" s="368"/>
      <c r="AM1155" s="655"/>
      <c r="AN1155" s="365"/>
      <c r="AO1155" s="366"/>
      <c r="AP1155" s="369"/>
      <c r="AQ1155" s="506"/>
      <c r="AR1155" s="372"/>
      <c r="AS1155" s="653"/>
      <c r="AT1155" s="353"/>
      <c r="AU1155" s="382" t="s">
        <v>2869</v>
      </c>
      <c r="AV1155" s="657" t="s">
        <v>2869</v>
      </c>
      <c r="AW1155" s="382" t="s">
        <v>2869</v>
      </c>
      <c r="AX1155" s="658" t="s">
        <v>2869</v>
      </c>
      <c r="AY1155" s="393"/>
    </row>
    <row r="1156">
      <c r="A1156" s="554"/>
      <c r="B1156" s="480" t="s">
        <v>2869</v>
      </c>
      <c r="C1156" s="433"/>
      <c r="D1156" s="434"/>
      <c r="E1156" s="384" t="s">
        <v>2869</v>
      </c>
      <c r="F1156" s="367"/>
      <c r="G1156" s="365"/>
      <c r="H1156" s="368"/>
      <c r="I1156" s="655"/>
      <c r="J1156" s="365"/>
      <c r="K1156" s="366"/>
      <c r="L1156" s="367"/>
      <c r="M1156" s="365"/>
      <c r="N1156" s="368"/>
      <c r="O1156" s="655"/>
      <c r="P1156" s="365"/>
      <c r="Q1156" s="366"/>
      <c r="R1156" s="367"/>
      <c r="S1156" s="365"/>
      <c r="T1156" s="368"/>
      <c r="U1156" s="655"/>
      <c r="V1156" s="365"/>
      <c r="W1156" s="366"/>
      <c r="X1156" s="364"/>
      <c r="Y1156" s="365"/>
      <c r="Z1156" s="368"/>
      <c r="AA1156" s="655"/>
      <c r="AB1156" s="365"/>
      <c r="AC1156" s="366"/>
      <c r="AD1156" s="364"/>
      <c r="AE1156" s="365"/>
      <c r="AF1156" s="368"/>
      <c r="AG1156" s="655"/>
      <c r="AH1156" s="365"/>
      <c r="AI1156" s="366"/>
      <c r="AJ1156" s="364"/>
      <c r="AK1156" s="365"/>
      <c r="AL1156" s="368"/>
      <c r="AM1156" s="655"/>
      <c r="AN1156" s="365"/>
      <c r="AO1156" s="366"/>
      <c r="AP1156" s="369"/>
      <c r="AQ1156" s="506"/>
      <c r="AR1156" s="372"/>
      <c r="AS1156" s="653"/>
      <c r="AT1156" s="353"/>
      <c r="AU1156" s="382" t="s">
        <v>2869</v>
      </c>
      <c r="AV1156" s="657" t="s">
        <v>2869</v>
      </c>
      <c r="AW1156" s="382" t="s">
        <v>2869</v>
      </c>
      <c r="AX1156" s="658" t="s">
        <v>2869</v>
      </c>
      <c r="AY1156" s="393"/>
    </row>
    <row r="1157">
      <c r="A1157" s="554"/>
      <c r="B1157" s="480" t="s">
        <v>2869</v>
      </c>
      <c r="C1157" s="433"/>
      <c r="D1157" s="434"/>
      <c r="E1157" s="384" t="s">
        <v>2869</v>
      </c>
      <c r="F1157" s="367"/>
      <c r="G1157" s="365"/>
      <c r="H1157" s="368"/>
      <c r="I1157" s="655"/>
      <c r="J1157" s="365"/>
      <c r="K1157" s="366"/>
      <c r="L1157" s="367"/>
      <c r="M1157" s="365"/>
      <c r="N1157" s="368"/>
      <c r="O1157" s="655"/>
      <c r="P1157" s="365"/>
      <c r="Q1157" s="366"/>
      <c r="R1157" s="367"/>
      <c r="S1157" s="365"/>
      <c r="T1157" s="368"/>
      <c r="U1157" s="655"/>
      <c r="V1157" s="365"/>
      <c r="W1157" s="366"/>
      <c r="X1157" s="364"/>
      <c r="Y1157" s="365"/>
      <c r="Z1157" s="368"/>
      <c r="AA1157" s="655"/>
      <c r="AB1157" s="365"/>
      <c r="AC1157" s="366"/>
      <c r="AD1157" s="364"/>
      <c r="AE1157" s="365"/>
      <c r="AF1157" s="368"/>
      <c r="AG1157" s="655"/>
      <c r="AH1157" s="365"/>
      <c r="AI1157" s="366"/>
      <c r="AJ1157" s="364"/>
      <c r="AK1157" s="365"/>
      <c r="AL1157" s="368"/>
      <c r="AM1157" s="655"/>
      <c r="AN1157" s="365"/>
      <c r="AO1157" s="366"/>
      <c r="AP1157" s="369"/>
      <c r="AQ1157" s="506"/>
      <c r="AR1157" s="372"/>
      <c r="AS1157" s="653"/>
      <c r="AT1157" s="353"/>
      <c r="AU1157" s="382" t="s">
        <v>2869</v>
      </c>
      <c r="AV1157" s="657" t="s">
        <v>2869</v>
      </c>
      <c r="AW1157" s="382" t="s">
        <v>2869</v>
      </c>
      <c r="AX1157" s="658" t="s">
        <v>2869</v>
      </c>
      <c r="AY1157" s="393"/>
    </row>
    <row r="1158">
      <c r="A1158" s="554"/>
      <c r="B1158" s="480" t="s">
        <v>2869</v>
      </c>
      <c r="C1158" s="433"/>
      <c r="D1158" s="434"/>
      <c r="E1158" s="384" t="s">
        <v>2869</v>
      </c>
      <c r="F1158" s="367"/>
      <c r="G1158" s="365"/>
      <c r="H1158" s="368"/>
      <c r="I1158" s="655"/>
      <c r="J1158" s="365"/>
      <c r="K1158" s="366"/>
      <c r="L1158" s="367"/>
      <c r="M1158" s="365"/>
      <c r="N1158" s="368"/>
      <c r="O1158" s="655"/>
      <c r="P1158" s="365"/>
      <c r="Q1158" s="366"/>
      <c r="R1158" s="367"/>
      <c r="S1158" s="365"/>
      <c r="T1158" s="368"/>
      <c r="U1158" s="655"/>
      <c r="V1158" s="365"/>
      <c r="W1158" s="366"/>
      <c r="X1158" s="364"/>
      <c r="Y1158" s="365"/>
      <c r="Z1158" s="368"/>
      <c r="AA1158" s="655"/>
      <c r="AB1158" s="365"/>
      <c r="AC1158" s="366"/>
      <c r="AD1158" s="364"/>
      <c r="AE1158" s="365"/>
      <c r="AF1158" s="368"/>
      <c r="AG1158" s="655"/>
      <c r="AH1158" s="365"/>
      <c r="AI1158" s="366"/>
      <c r="AJ1158" s="364"/>
      <c r="AK1158" s="365"/>
      <c r="AL1158" s="368"/>
      <c r="AM1158" s="655"/>
      <c r="AN1158" s="365"/>
      <c r="AO1158" s="366"/>
      <c r="AP1158" s="369"/>
      <c r="AQ1158" s="506"/>
      <c r="AR1158" s="372"/>
      <c r="AS1158" s="653"/>
      <c r="AT1158" s="353"/>
      <c r="AU1158" s="382" t="s">
        <v>2869</v>
      </c>
      <c r="AV1158" s="657" t="s">
        <v>2869</v>
      </c>
      <c r="AW1158" s="382" t="s">
        <v>2869</v>
      </c>
      <c r="AX1158" s="658" t="s">
        <v>2869</v>
      </c>
      <c r="AY1158" s="393"/>
    </row>
    <row r="1159">
      <c r="A1159" s="554"/>
      <c r="B1159" s="480" t="s">
        <v>2869</v>
      </c>
      <c r="C1159" s="433"/>
      <c r="D1159" s="434"/>
      <c r="E1159" s="384" t="s">
        <v>2869</v>
      </c>
      <c r="F1159" s="367"/>
      <c r="G1159" s="365"/>
      <c r="H1159" s="368"/>
      <c r="I1159" s="655"/>
      <c r="J1159" s="365"/>
      <c r="K1159" s="366"/>
      <c r="L1159" s="367"/>
      <c r="M1159" s="365"/>
      <c r="N1159" s="368"/>
      <c r="O1159" s="655"/>
      <c r="P1159" s="365"/>
      <c r="Q1159" s="366"/>
      <c r="R1159" s="367"/>
      <c r="S1159" s="365"/>
      <c r="T1159" s="368"/>
      <c r="U1159" s="655"/>
      <c r="V1159" s="365"/>
      <c r="W1159" s="366"/>
      <c r="X1159" s="364"/>
      <c r="Y1159" s="365"/>
      <c r="Z1159" s="368"/>
      <c r="AA1159" s="655"/>
      <c r="AB1159" s="365"/>
      <c r="AC1159" s="366"/>
      <c r="AD1159" s="364"/>
      <c r="AE1159" s="365"/>
      <c r="AF1159" s="368"/>
      <c r="AG1159" s="655"/>
      <c r="AH1159" s="365"/>
      <c r="AI1159" s="366"/>
      <c r="AJ1159" s="364"/>
      <c r="AK1159" s="365"/>
      <c r="AL1159" s="368"/>
      <c r="AM1159" s="655"/>
      <c r="AN1159" s="365"/>
      <c r="AO1159" s="366"/>
      <c r="AP1159" s="369"/>
      <c r="AQ1159" s="506"/>
      <c r="AR1159" s="372"/>
      <c r="AS1159" s="653"/>
      <c r="AT1159" s="353"/>
      <c r="AU1159" s="382" t="s">
        <v>2869</v>
      </c>
      <c r="AV1159" s="657" t="s">
        <v>2869</v>
      </c>
      <c r="AW1159" s="382" t="s">
        <v>2869</v>
      </c>
      <c r="AX1159" s="658" t="s">
        <v>2869</v>
      </c>
      <c r="AY1159" s="393"/>
    </row>
    <row r="1160">
      <c r="A1160" s="554"/>
      <c r="B1160" s="480" t="s">
        <v>2869</v>
      </c>
      <c r="C1160" s="433"/>
      <c r="D1160" s="434"/>
      <c r="E1160" s="384" t="s">
        <v>2869</v>
      </c>
      <c r="F1160" s="367"/>
      <c r="G1160" s="365"/>
      <c r="H1160" s="368"/>
      <c r="I1160" s="655"/>
      <c r="J1160" s="365"/>
      <c r="K1160" s="366"/>
      <c r="L1160" s="367"/>
      <c r="M1160" s="365"/>
      <c r="N1160" s="368"/>
      <c r="O1160" s="655"/>
      <c r="P1160" s="365"/>
      <c r="Q1160" s="366"/>
      <c r="R1160" s="367"/>
      <c r="S1160" s="365"/>
      <c r="T1160" s="368"/>
      <c r="U1160" s="655"/>
      <c r="V1160" s="365"/>
      <c r="W1160" s="366"/>
      <c r="X1160" s="364"/>
      <c r="Y1160" s="365"/>
      <c r="Z1160" s="368"/>
      <c r="AA1160" s="655"/>
      <c r="AB1160" s="365"/>
      <c r="AC1160" s="366"/>
      <c r="AD1160" s="364"/>
      <c r="AE1160" s="365"/>
      <c r="AF1160" s="368"/>
      <c r="AG1160" s="655"/>
      <c r="AH1160" s="365"/>
      <c r="AI1160" s="366"/>
      <c r="AJ1160" s="364"/>
      <c r="AK1160" s="365"/>
      <c r="AL1160" s="368"/>
      <c r="AM1160" s="655"/>
      <c r="AN1160" s="365"/>
      <c r="AO1160" s="366"/>
      <c r="AP1160" s="369"/>
      <c r="AQ1160" s="506"/>
      <c r="AR1160" s="372"/>
      <c r="AS1160" s="653"/>
      <c r="AT1160" s="353"/>
      <c r="AU1160" s="382" t="s">
        <v>2869</v>
      </c>
      <c r="AV1160" s="657" t="s">
        <v>2869</v>
      </c>
      <c r="AW1160" s="382" t="s">
        <v>2869</v>
      </c>
      <c r="AX1160" s="658" t="s">
        <v>2869</v>
      </c>
      <c r="AY1160" s="393"/>
    </row>
    <row r="1161">
      <c r="A1161" s="554"/>
      <c r="B1161" s="480" t="s">
        <v>2869</v>
      </c>
      <c r="C1161" s="433"/>
      <c r="D1161" s="434"/>
      <c r="E1161" s="384" t="s">
        <v>2869</v>
      </c>
      <c r="F1161" s="367"/>
      <c r="G1161" s="365"/>
      <c r="H1161" s="368"/>
      <c r="I1161" s="655"/>
      <c r="J1161" s="365"/>
      <c r="K1161" s="366"/>
      <c r="L1161" s="367"/>
      <c r="M1161" s="365"/>
      <c r="N1161" s="368"/>
      <c r="O1161" s="655"/>
      <c r="P1161" s="365"/>
      <c r="Q1161" s="366"/>
      <c r="R1161" s="367"/>
      <c r="S1161" s="365"/>
      <c r="T1161" s="368"/>
      <c r="U1161" s="655"/>
      <c r="V1161" s="365"/>
      <c r="W1161" s="366"/>
      <c r="X1161" s="364"/>
      <c r="Y1161" s="365"/>
      <c r="Z1161" s="368"/>
      <c r="AA1161" s="655"/>
      <c r="AB1161" s="365"/>
      <c r="AC1161" s="366"/>
      <c r="AD1161" s="364"/>
      <c r="AE1161" s="365"/>
      <c r="AF1161" s="368"/>
      <c r="AG1161" s="655"/>
      <c r="AH1161" s="365"/>
      <c r="AI1161" s="366"/>
      <c r="AJ1161" s="364"/>
      <c r="AK1161" s="365"/>
      <c r="AL1161" s="368"/>
      <c r="AM1161" s="655"/>
      <c r="AN1161" s="365"/>
      <c r="AO1161" s="366"/>
      <c r="AP1161" s="369"/>
      <c r="AQ1161" s="506"/>
      <c r="AR1161" s="372"/>
      <c r="AS1161" s="653"/>
      <c r="AT1161" s="353"/>
      <c r="AU1161" s="382" t="s">
        <v>2869</v>
      </c>
      <c r="AV1161" s="657" t="s">
        <v>2869</v>
      </c>
      <c r="AW1161" s="382" t="s">
        <v>2869</v>
      </c>
      <c r="AX1161" s="658" t="s">
        <v>2869</v>
      </c>
      <c r="AY1161" s="393"/>
    </row>
    <row r="1162">
      <c r="A1162" s="554"/>
      <c r="B1162" s="480" t="s">
        <v>2869</v>
      </c>
      <c r="C1162" s="433"/>
      <c r="D1162" s="434"/>
      <c r="E1162" s="384" t="s">
        <v>2869</v>
      </c>
      <c r="F1162" s="367"/>
      <c r="G1162" s="365"/>
      <c r="H1162" s="368"/>
      <c r="I1162" s="655"/>
      <c r="J1162" s="365"/>
      <c r="K1162" s="366"/>
      <c r="L1162" s="367"/>
      <c r="M1162" s="365"/>
      <c r="N1162" s="368"/>
      <c r="O1162" s="655"/>
      <c r="P1162" s="365"/>
      <c r="Q1162" s="366"/>
      <c r="R1162" s="367"/>
      <c r="S1162" s="365"/>
      <c r="T1162" s="368"/>
      <c r="U1162" s="655"/>
      <c r="V1162" s="365"/>
      <c r="W1162" s="366"/>
      <c r="X1162" s="364"/>
      <c r="Y1162" s="365"/>
      <c r="Z1162" s="368"/>
      <c r="AA1162" s="655"/>
      <c r="AB1162" s="365"/>
      <c r="AC1162" s="366"/>
      <c r="AD1162" s="364"/>
      <c r="AE1162" s="365"/>
      <c r="AF1162" s="368"/>
      <c r="AG1162" s="655"/>
      <c r="AH1162" s="365"/>
      <c r="AI1162" s="366"/>
      <c r="AJ1162" s="364"/>
      <c r="AK1162" s="365"/>
      <c r="AL1162" s="368"/>
      <c r="AM1162" s="655"/>
      <c r="AN1162" s="365"/>
      <c r="AO1162" s="366"/>
      <c r="AP1162" s="369"/>
      <c r="AQ1162" s="506"/>
      <c r="AR1162" s="372"/>
      <c r="AS1162" s="653"/>
      <c r="AT1162" s="353"/>
      <c r="AU1162" s="382" t="s">
        <v>2869</v>
      </c>
      <c r="AV1162" s="657" t="s">
        <v>2869</v>
      </c>
      <c r="AW1162" s="382" t="s">
        <v>2869</v>
      </c>
      <c r="AX1162" s="658" t="s">
        <v>2869</v>
      </c>
      <c r="AY1162" s="393"/>
    </row>
    <row r="1163">
      <c r="A1163" s="554"/>
      <c r="B1163" s="480" t="s">
        <v>2869</v>
      </c>
      <c r="C1163" s="433"/>
      <c r="D1163" s="434"/>
      <c r="E1163" s="384" t="s">
        <v>2869</v>
      </c>
      <c r="F1163" s="367"/>
      <c r="G1163" s="365"/>
      <c r="H1163" s="368"/>
      <c r="I1163" s="655"/>
      <c r="J1163" s="365"/>
      <c r="K1163" s="366"/>
      <c r="L1163" s="367"/>
      <c r="M1163" s="365"/>
      <c r="N1163" s="368"/>
      <c r="O1163" s="655"/>
      <c r="P1163" s="365"/>
      <c r="Q1163" s="366"/>
      <c r="R1163" s="367"/>
      <c r="S1163" s="365"/>
      <c r="T1163" s="368"/>
      <c r="U1163" s="655"/>
      <c r="V1163" s="365"/>
      <c r="W1163" s="366"/>
      <c r="X1163" s="364"/>
      <c r="Y1163" s="365"/>
      <c r="Z1163" s="368"/>
      <c r="AA1163" s="655"/>
      <c r="AB1163" s="365"/>
      <c r="AC1163" s="366"/>
      <c r="AD1163" s="364"/>
      <c r="AE1163" s="365"/>
      <c r="AF1163" s="368"/>
      <c r="AG1163" s="655"/>
      <c r="AH1163" s="365"/>
      <c r="AI1163" s="366"/>
      <c r="AJ1163" s="364"/>
      <c r="AK1163" s="365"/>
      <c r="AL1163" s="368"/>
      <c r="AM1163" s="655"/>
      <c r="AN1163" s="365"/>
      <c r="AO1163" s="366"/>
      <c r="AP1163" s="369"/>
      <c r="AQ1163" s="506"/>
      <c r="AR1163" s="372"/>
      <c r="AS1163" s="653"/>
      <c r="AT1163" s="353"/>
      <c r="AU1163" s="382" t="s">
        <v>2869</v>
      </c>
      <c r="AV1163" s="657" t="s">
        <v>2869</v>
      </c>
      <c r="AW1163" s="382" t="s">
        <v>2869</v>
      </c>
      <c r="AX1163" s="658" t="s">
        <v>2869</v>
      </c>
      <c r="AY1163" s="393"/>
    </row>
    <row r="1164">
      <c r="A1164" s="554"/>
      <c r="B1164" s="480" t="s">
        <v>2869</v>
      </c>
      <c r="C1164" s="433"/>
      <c r="D1164" s="434"/>
      <c r="E1164" s="384" t="s">
        <v>2869</v>
      </c>
      <c r="F1164" s="367"/>
      <c r="G1164" s="365"/>
      <c r="H1164" s="368"/>
      <c r="I1164" s="655"/>
      <c r="J1164" s="365"/>
      <c r="K1164" s="366"/>
      <c r="L1164" s="367"/>
      <c r="M1164" s="365"/>
      <c r="N1164" s="368"/>
      <c r="O1164" s="655"/>
      <c r="P1164" s="365"/>
      <c r="Q1164" s="366"/>
      <c r="R1164" s="367"/>
      <c r="S1164" s="365"/>
      <c r="T1164" s="368"/>
      <c r="U1164" s="655"/>
      <c r="V1164" s="365"/>
      <c r="W1164" s="366"/>
      <c r="X1164" s="364"/>
      <c r="Y1164" s="365"/>
      <c r="Z1164" s="368"/>
      <c r="AA1164" s="655"/>
      <c r="AB1164" s="365"/>
      <c r="AC1164" s="366"/>
      <c r="AD1164" s="364"/>
      <c r="AE1164" s="365"/>
      <c r="AF1164" s="368"/>
      <c r="AG1164" s="655"/>
      <c r="AH1164" s="365"/>
      <c r="AI1164" s="366"/>
      <c r="AJ1164" s="364"/>
      <c r="AK1164" s="365"/>
      <c r="AL1164" s="368"/>
      <c r="AM1164" s="655"/>
      <c r="AN1164" s="365"/>
      <c r="AO1164" s="366"/>
      <c r="AP1164" s="369"/>
      <c r="AQ1164" s="506"/>
      <c r="AR1164" s="372"/>
      <c r="AS1164" s="653"/>
      <c r="AT1164" s="353"/>
      <c r="AU1164" s="382" t="s">
        <v>2869</v>
      </c>
      <c r="AV1164" s="657" t="s">
        <v>2869</v>
      </c>
      <c r="AW1164" s="382" t="s">
        <v>2869</v>
      </c>
      <c r="AX1164" s="658" t="s">
        <v>2869</v>
      </c>
      <c r="AY1164" s="393"/>
    </row>
    <row r="1165">
      <c r="A1165" s="554"/>
      <c r="B1165" s="480" t="s">
        <v>2869</v>
      </c>
      <c r="C1165" s="433"/>
      <c r="D1165" s="434"/>
      <c r="E1165" s="384" t="s">
        <v>2869</v>
      </c>
      <c r="F1165" s="367"/>
      <c r="G1165" s="365"/>
      <c r="H1165" s="368"/>
      <c r="I1165" s="655"/>
      <c r="J1165" s="365"/>
      <c r="K1165" s="366"/>
      <c r="L1165" s="367"/>
      <c r="M1165" s="365"/>
      <c r="N1165" s="368"/>
      <c r="O1165" s="655"/>
      <c r="P1165" s="365"/>
      <c r="Q1165" s="366"/>
      <c r="R1165" s="367"/>
      <c r="S1165" s="365"/>
      <c r="T1165" s="368"/>
      <c r="U1165" s="655"/>
      <c r="V1165" s="365"/>
      <c r="W1165" s="366"/>
      <c r="X1165" s="364"/>
      <c r="Y1165" s="365"/>
      <c r="Z1165" s="368"/>
      <c r="AA1165" s="655"/>
      <c r="AB1165" s="365"/>
      <c r="AC1165" s="366"/>
      <c r="AD1165" s="364"/>
      <c r="AE1165" s="365"/>
      <c r="AF1165" s="368"/>
      <c r="AG1165" s="655"/>
      <c r="AH1165" s="365"/>
      <c r="AI1165" s="366"/>
      <c r="AJ1165" s="364"/>
      <c r="AK1165" s="365"/>
      <c r="AL1165" s="368"/>
      <c r="AM1165" s="655"/>
      <c r="AN1165" s="365"/>
      <c r="AO1165" s="366"/>
      <c r="AP1165" s="369"/>
      <c r="AQ1165" s="506"/>
      <c r="AR1165" s="372"/>
      <c r="AS1165" s="653"/>
      <c r="AT1165" s="353"/>
      <c r="AU1165" s="382" t="s">
        <v>2869</v>
      </c>
      <c r="AV1165" s="657" t="s">
        <v>2869</v>
      </c>
      <c r="AW1165" s="382" t="s">
        <v>2869</v>
      </c>
      <c r="AX1165" s="658" t="s">
        <v>2869</v>
      </c>
      <c r="AY1165" s="393"/>
    </row>
  </sheetData>
  <customSheetViews>
    <customSheetView guid="{99458960-364B-44D9-BD49-0199E4A129C6}" filter="1" showAutoFilter="1">
      <autoFilter ref="$B$1:$AY$1165"/>
    </customSheetView>
    <customSheetView guid="{0B02AFD4-3A02-441A-A4EF-35D0B8885DD4}" filter="1" showAutoFilter="1">
      <autoFilter ref="$B$1:$AY$1165">
        <filterColumn colId="40">
          <filters>
            <filter val="luu.nguyendinh"/>
          </filters>
        </filterColumn>
      </autoFilter>
    </customSheetView>
    <customSheetView guid="{89AA41C2-11E3-4566-82AA-C878037F25C7}" filter="1" showAutoFilter="1">
      <autoFilter ref="$A$5:$AY$1165"/>
    </customSheetView>
    <customSheetView guid="{15EC3932-8702-436F-99FC-DC6AC5935765}" filter="1" showAutoFilter="1">
      <autoFilter ref="$A$4:$AY$1165">
        <filterColumn colId="50">
          <filters>
            <filter val="linh.van"/>
          </filters>
        </filterColumn>
      </autoFilter>
    </customSheetView>
    <customSheetView guid="{B369F675-2D46-4ABA-82FA-B9A70FAF0451}" filter="1" showAutoFilter="1">
      <autoFilter ref="$B$1:$AY$1165">
        <filterColumn colId="40">
          <filters>
            <filter val="hoang.nguyentuyen"/>
          </filters>
        </filterColumn>
      </autoFilter>
    </customSheetView>
  </customSheetViews>
  <mergeCells count="33">
    <mergeCell ref="AD2:AI2"/>
    <mergeCell ref="AJ2:AO2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F1:AO1"/>
    <mergeCell ref="AP1:AQ1"/>
    <mergeCell ref="AU1:AX1"/>
    <mergeCell ref="A2:A4"/>
    <mergeCell ref="B2:C4"/>
    <mergeCell ref="D2:D4"/>
    <mergeCell ref="E2:E4"/>
    <mergeCell ref="F2:K2"/>
    <mergeCell ref="L2:Q2"/>
    <mergeCell ref="R2:W2"/>
    <mergeCell ref="X2:AC2"/>
    <mergeCell ref="AP2:AP4"/>
    <mergeCell ref="AQ2:AQ4"/>
    <mergeCell ref="AR2:AR4"/>
    <mergeCell ref="AS2:AS4"/>
    <mergeCell ref="AT2:AT4"/>
    <mergeCell ref="AU2:AV3"/>
    <mergeCell ref="AW2:AX3"/>
    <mergeCell ref="AY2:AY4"/>
    <mergeCell ref="F3:H3"/>
    <mergeCell ref="I3:K3"/>
  </mergeCells>
  <conditionalFormatting sqref="D5:D1165">
    <cfRule type="beginsWith" dxfId="9" priority="1" operator="beginsWith" text="TRHT">
      <formula>LEFT((D5),LEN("TRHT"))=("TRHT")</formula>
    </cfRule>
  </conditionalFormatting>
  <conditionalFormatting sqref="D5:D1165">
    <cfRule type="beginsWith" dxfId="9" priority="2" operator="beginsWith" text="ESLE">
      <formula>LEFT((D5),LEN("ESLE"))=("ESLE")</formula>
    </cfRule>
  </conditionalFormatting>
  <conditionalFormatting sqref="AU4:AX4">
    <cfRule type="cellIs" dxfId="5" priority="3" operator="equal">
      <formula>"Total Damage"</formula>
    </cfRule>
  </conditionalFormatting>
  <conditionalFormatting sqref="D1:D1165">
    <cfRule type="expression" dxfId="10" priority="4">
      <formula>countif(D:D,D1)&gt;1</formula>
    </cfRule>
  </conditionalFormatting>
  <conditionalFormatting sqref="B5:B1165">
    <cfRule type="expression" dxfId="4" priority="5">
      <formula>OR(#REF!=TRUE,#REF!=TRUE)</formula>
    </cfRule>
  </conditionalFormatting>
  <conditionalFormatting sqref="D1:D1165">
    <cfRule type="beginsWith" dxfId="9" priority="6" operator="beginsWith" text="CRMC">
      <formula>LEFT((D1),LEN("CRMC"))=("CRMC")</formula>
    </cfRule>
  </conditionalFormatting>
  <conditionalFormatting sqref="D1:D1165">
    <cfRule type="beginsWith" dxfId="9" priority="7" operator="beginsWith" text="KCAP">
      <formula>LEFT((D1),LEN("KCAP"))=("KCAP")</formula>
    </cfRule>
  </conditionalFormatting>
  <conditionalFormatting sqref="D1:D1165">
    <cfRule type="beginsWith" dxfId="9" priority="8" operator="beginsWith" text="STC">
      <formula>LEFT((D1),LEN("STC"))=("STC")</formula>
    </cfRule>
  </conditionalFormatting>
  <conditionalFormatting sqref="D1:D1165">
    <cfRule type="beginsWith" dxfId="9" priority="9" operator="beginsWith" text="MFC">
      <formula>LEFT((D1),LEN("MFC"))=("MFC")</formula>
    </cfRule>
  </conditionalFormatting>
  <conditionalFormatting sqref="D1:D1165">
    <cfRule type="beginsWith" dxfId="9" priority="10" operator="beginsWith" text="RHT">
      <formula>LEFT((D1),LEN("RHT"))=("RHT")</formula>
    </cfRule>
  </conditionalFormatting>
  <conditionalFormatting sqref="D1:D1165">
    <cfRule type="beginsWith" dxfId="9" priority="11" operator="beginsWith" text="CTCO">
      <formula>LEFT((D1),LEN("CTCO"))=("CTCO")</formula>
    </cfRule>
  </conditionalFormatting>
  <conditionalFormatting sqref="D1:D1165">
    <cfRule type="beginsWith" dxfId="9" priority="12" operator="beginsWith" text="QARR">
      <formula>LEFT((D1),LEN("QARR"))=("QARR")</formula>
    </cfRule>
  </conditionalFormatting>
  <conditionalFormatting sqref="D1:D1165">
    <cfRule type="beginsWith" dxfId="9" priority="13" operator="beginsWith" text="QCWT">
      <formula>LEFT((D1),LEN("QCWT"))=("QCWT")</formula>
    </cfRule>
  </conditionalFormatting>
  <conditionalFormatting sqref="D1:D1165">
    <cfRule type="beginsWith" dxfId="9" priority="14" operator="beginsWith" text="TCMA">
      <formula>LEFT((D1),LEN("TCMA"))=("TCMA")</formula>
    </cfRule>
  </conditionalFormatting>
  <conditionalFormatting sqref="D1:D1165">
    <cfRule type="beginsWith" dxfId="9" priority="15" operator="beginsWith" text="TAMZ">
      <formula>LEFT((D1),LEN("TAMZ"))=("TAMZ")</formula>
    </cfRule>
  </conditionalFormatting>
  <conditionalFormatting sqref="D1:D1165">
    <cfRule type="beginsWith" dxfId="9" priority="16" operator="beginsWith" text="2166">
      <formula>LEFT((D1),LEN("2166"))=("2166")</formula>
    </cfRule>
  </conditionalFormatting>
  <conditionalFormatting sqref="A2:AX4">
    <cfRule type="cellIs" dxfId="6" priority="17" operator="equal">
      <formula>"Inspect"</formula>
    </cfRule>
  </conditionalFormatting>
  <conditionalFormatting sqref="A2:AX4">
    <cfRule type="cellIs" dxfId="7" priority="18" operator="equal">
      <formula>"Check"</formula>
    </cfRule>
  </conditionalFormatting>
  <conditionalFormatting sqref="A2:AX4">
    <cfRule type="cellIs" dxfId="8" priority="19" operator="equal">
      <formula>"CROSS_CHECK/ADMIN"</formula>
    </cfRule>
  </conditionalFormatting>
  <conditionalFormatting sqref="AU1:AU1165 AW1:AW1165 AX4 F5:AO1165">
    <cfRule type="cellIs" dxfId="9" priority="20" operator="greaterThan">
      <formula>0</formula>
    </cfRule>
  </conditionalFormatting>
  <dataValidations>
    <dataValidation type="list" allowBlank="1" showErrorMessage="1" sqref="AS5:AS1165">
      <formula1>"DONE,SKIP,PROCESSING"</formula1>
    </dataValidation>
    <dataValidation type="list" allowBlank="1" showErrorMessage="1" sqref="AQ55">
      <formula1>CONFIG!$C$85:$C$110</formula1>
    </dataValidation>
    <dataValidation type="list" allowBlank="1" showErrorMessage="1" sqref="AT5:AT1165">
      <formula1>CONFIG!$F$3:$F$18</formula1>
    </dataValidation>
    <dataValidation type="list" allowBlank="1" showErrorMessage="1" sqref="AY5:AY1165">
      <formula1>CONFIG!$C$101:$C$116</formula1>
    </dataValidation>
    <dataValidation type="list" allowBlank="1" showErrorMessage="1" sqref="AP5:AP1165">
      <formula1>CONFIG!$C$2:$C$100</formula1>
    </dataValidation>
    <dataValidation type="list" allowBlank="1" showErrorMessage="1" sqref="AQ5:AQ54 AQ56:AQ1165">
      <formula1>CONFIG!$C$85:$C$110</formula1>
    </dataValidation>
    <dataValidation type="custom" allowBlank="1" showDropDown="1" sqref="C5:C1165">
      <formula1>OR(NOT(ISERROR(DATEVALUE(C5))), AND(ISNUMBER(C5), LEFT(CELL("format", C5))="D"))</formula1>
    </dataValidation>
  </dataValidations>
  <hyperlinks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  <hyperlink r:id="rId76" ref="E79"/>
    <hyperlink r:id="rId77" ref="E80"/>
    <hyperlink r:id="rId78" ref="E81"/>
    <hyperlink r:id="rId79" ref="E82"/>
    <hyperlink r:id="rId80" ref="E83"/>
    <hyperlink r:id="rId81" ref="E84"/>
    <hyperlink r:id="rId82" ref="E85"/>
    <hyperlink r:id="rId83" ref="E86"/>
    <hyperlink r:id="rId84" ref="E87"/>
    <hyperlink r:id="rId85" ref="E88"/>
    <hyperlink r:id="rId86" ref="E89"/>
    <hyperlink r:id="rId87" ref="E90"/>
    <hyperlink r:id="rId88" ref="E91"/>
    <hyperlink r:id="rId89" ref="E92"/>
    <hyperlink r:id="rId90" ref="E93"/>
    <hyperlink r:id="rId91" ref="E94"/>
    <hyperlink r:id="rId92" ref="E95"/>
    <hyperlink r:id="rId93" ref="E96"/>
    <hyperlink r:id="rId94" ref="E97"/>
    <hyperlink r:id="rId95" ref="E98"/>
    <hyperlink r:id="rId96" ref="E99"/>
    <hyperlink r:id="rId97" ref="E100"/>
    <hyperlink r:id="rId98" ref="E101"/>
    <hyperlink r:id="rId99" ref="E102"/>
    <hyperlink r:id="rId100" ref="E103"/>
    <hyperlink r:id="rId101" ref="E104"/>
    <hyperlink r:id="rId102" ref="E105"/>
    <hyperlink r:id="rId103" ref="E106"/>
    <hyperlink r:id="rId104" ref="E107"/>
    <hyperlink r:id="rId105" ref="E108"/>
    <hyperlink r:id="rId106" ref="E109"/>
    <hyperlink r:id="rId107" ref="E110"/>
    <hyperlink r:id="rId108" ref="E111"/>
    <hyperlink r:id="rId109" ref="E112"/>
    <hyperlink r:id="rId110" ref="E113"/>
    <hyperlink r:id="rId111" ref="E114"/>
    <hyperlink r:id="rId112" ref="E115"/>
    <hyperlink r:id="rId113" ref="E116"/>
    <hyperlink r:id="rId114" ref="E117"/>
    <hyperlink r:id="rId115" ref="E118"/>
    <hyperlink r:id="rId116" ref="E119"/>
    <hyperlink r:id="rId117" ref="E120"/>
    <hyperlink r:id="rId118" ref="E121"/>
    <hyperlink r:id="rId119" ref="E122"/>
    <hyperlink r:id="rId120" ref="E123"/>
    <hyperlink r:id="rId121" ref="E124"/>
    <hyperlink r:id="rId122" ref="E125"/>
    <hyperlink r:id="rId123" ref="E126"/>
    <hyperlink r:id="rId124" ref="E127"/>
    <hyperlink r:id="rId125" ref="E128"/>
    <hyperlink r:id="rId126" ref="E129"/>
    <hyperlink r:id="rId127" ref="E130"/>
    <hyperlink r:id="rId128" ref="E131"/>
    <hyperlink r:id="rId129" ref="E132"/>
    <hyperlink r:id="rId130" ref="E133"/>
    <hyperlink r:id="rId131" ref="E134"/>
    <hyperlink r:id="rId132" ref="E135"/>
    <hyperlink r:id="rId133" ref="E136"/>
    <hyperlink r:id="rId134" ref="E137"/>
    <hyperlink r:id="rId135" ref="E138"/>
    <hyperlink r:id="rId136" ref="E139"/>
    <hyperlink r:id="rId137" ref="E140"/>
    <hyperlink r:id="rId138" ref="E141"/>
    <hyperlink r:id="rId139" ref="E142"/>
    <hyperlink r:id="rId140" ref="E143"/>
    <hyperlink r:id="rId141" ref="E144"/>
    <hyperlink r:id="rId142" ref="E145"/>
    <hyperlink r:id="rId143" ref="E146"/>
    <hyperlink r:id="rId144" ref="E147"/>
    <hyperlink r:id="rId145" ref="E148"/>
    <hyperlink r:id="rId146" ref="E149"/>
    <hyperlink r:id="rId147" ref="E150"/>
    <hyperlink r:id="rId148" ref="E151"/>
    <hyperlink r:id="rId149" ref="E152"/>
    <hyperlink r:id="rId150" ref="E153"/>
    <hyperlink r:id="rId151" ref="E154"/>
    <hyperlink r:id="rId152" ref="E155"/>
    <hyperlink r:id="rId153" ref="E156"/>
    <hyperlink r:id="rId154" ref="E157"/>
    <hyperlink r:id="rId155" ref="E158"/>
    <hyperlink r:id="rId156" ref="E159"/>
    <hyperlink r:id="rId157" ref="E160"/>
    <hyperlink r:id="rId158" ref="E161"/>
    <hyperlink r:id="rId159" ref="E162"/>
    <hyperlink r:id="rId160" ref="E163"/>
    <hyperlink r:id="rId161" ref="E164"/>
    <hyperlink r:id="rId162" ref="E165"/>
    <hyperlink r:id="rId163" ref="E166"/>
    <hyperlink r:id="rId164" ref="E167"/>
    <hyperlink r:id="rId165" ref="E168"/>
    <hyperlink r:id="rId166" ref="E169"/>
    <hyperlink r:id="rId167" ref="E170"/>
    <hyperlink r:id="rId168" ref="E171"/>
    <hyperlink r:id="rId169" ref="E172"/>
    <hyperlink r:id="rId170" ref="E173"/>
    <hyperlink r:id="rId171" ref="E174"/>
    <hyperlink r:id="rId172" ref="E175"/>
    <hyperlink r:id="rId173" ref="E176"/>
    <hyperlink r:id="rId174" ref="E177"/>
    <hyperlink r:id="rId175" ref="E178"/>
    <hyperlink r:id="rId176" ref="E179"/>
    <hyperlink r:id="rId177" ref="E180"/>
    <hyperlink r:id="rId178" ref="E181"/>
    <hyperlink r:id="rId179" ref="E182"/>
    <hyperlink r:id="rId180" ref="E183"/>
    <hyperlink r:id="rId181" ref="E184"/>
    <hyperlink r:id="rId182" ref="E185"/>
    <hyperlink r:id="rId183" ref="E186"/>
    <hyperlink r:id="rId184" ref="E187"/>
    <hyperlink r:id="rId185" ref="E188"/>
    <hyperlink r:id="rId186" ref="E189"/>
    <hyperlink r:id="rId187" ref="E190"/>
    <hyperlink r:id="rId188" ref="E191"/>
    <hyperlink r:id="rId189" ref="E192"/>
    <hyperlink r:id="rId190" ref="E193"/>
    <hyperlink r:id="rId191" ref="E194"/>
    <hyperlink r:id="rId192" ref="E195"/>
    <hyperlink r:id="rId193" ref="E196"/>
    <hyperlink r:id="rId194" ref="E197"/>
    <hyperlink r:id="rId195" ref="E198"/>
    <hyperlink r:id="rId196" ref="E199"/>
    <hyperlink r:id="rId197" ref="E200"/>
    <hyperlink r:id="rId198" ref="E201"/>
    <hyperlink r:id="rId199" ref="E202"/>
    <hyperlink r:id="rId200" ref="E203"/>
    <hyperlink r:id="rId201" ref="E204"/>
    <hyperlink r:id="rId202" ref="E205"/>
    <hyperlink r:id="rId203" ref="E206"/>
    <hyperlink r:id="rId204" ref="E207"/>
    <hyperlink r:id="rId205" ref="E208"/>
    <hyperlink r:id="rId206" ref="E209"/>
    <hyperlink r:id="rId207" ref="E210"/>
    <hyperlink r:id="rId208" ref="E211"/>
    <hyperlink r:id="rId209" ref="E212"/>
    <hyperlink r:id="rId210" ref="E213"/>
    <hyperlink r:id="rId211" ref="E214"/>
    <hyperlink r:id="rId212" ref="E215"/>
    <hyperlink r:id="rId213" ref="E216"/>
    <hyperlink r:id="rId214" ref="E217"/>
    <hyperlink r:id="rId215" ref="E218"/>
    <hyperlink r:id="rId216" ref="E219"/>
    <hyperlink r:id="rId217" ref="E220"/>
    <hyperlink r:id="rId218" ref="E221"/>
    <hyperlink r:id="rId219" ref="E222"/>
    <hyperlink r:id="rId220" ref="E223"/>
    <hyperlink r:id="rId221" ref="E224"/>
    <hyperlink r:id="rId222" ref="E225"/>
    <hyperlink r:id="rId223" ref="E226"/>
    <hyperlink r:id="rId224" ref="E227"/>
    <hyperlink r:id="rId225" ref="E228"/>
    <hyperlink r:id="rId226" ref="E229"/>
    <hyperlink r:id="rId227" ref="E230"/>
    <hyperlink r:id="rId228" ref="E231"/>
    <hyperlink r:id="rId229" ref="E232"/>
    <hyperlink r:id="rId230" ref="E233"/>
    <hyperlink r:id="rId231" ref="E234"/>
    <hyperlink r:id="rId232" ref="E235"/>
    <hyperlink r:id="rId233" ref="E236"/>
    <hyperlink r:id="rId234" ref="E237"/>
    <hyperlink r:id="rId235" ref="E238"/>
    <hyperlink r:id="rId236" ref="E239"/>
    <hyperlink r:id="rId237" ref="E240"/>
    <hyperlink r:id="rId238" ref="E241"/>
    <hyperlink r:id="rId239" ref="E242"/>
    <hyperlink r:id="rId240" ref="E243"/>
    <hyperlink r:id="rId241" ref="E244"/>
    <hyperlink r:id="rId242" ref="E245"/>
    <hyperlink r:id="rId243" ref="E246"/>
    <hyperlink r:id="rId244" ref="E247"/>
    <hyperlink r:id="rId245" ref="E248"/>
    <hyperlink r:id="rId246" ref="E249"/>
    <hyperlink r:id="rId247" ref="E250"/>
    <hyperlink r:id="rId248" ref="E251"/>
    <hyperlink r:id="rId249" ref="E252"/>
    <hyperlink r:id="rId250" ref="E253"/>
    <hyperlink r:id="rId251" ref="E254"/>
    <hyperlink r:id="rId252" ref="E255"/>
    <hyperlink r:id="rId253" ref="E256"/>
    <hyperlink r:id="rId254" ref="E257"/>
    <hyperlink r:id="rId255" ref="E258"/>
    <hyperlink r:id="rId256" ref="E259"/>
    <hyperlink r:id="rId257" ref="AP259"/>
    <hyperlink r:id="rId258" ref="E260"/>
    <hyperlink r:id="rId259" ref="AP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AP271"/>
    <hyperlink r:id="rId272" ref="E272"/>
    <hyperlink r:id="rId273" ref="AP272"/>
    <hyperlink r:id="rId274" ref="E273"/>
    <hyperlink r:id="rId275" ref="AP273"/>
    <hyperlink r:id="rId276" ref="E274"/>
    <hyperlink r:id="rId277" ref="AP274"/>
    <hyperlink r:id="rId278" ref="E275"/>
    <hyperlink r:id="rId279" ref="E276"/>
    <hyperlink r:id="rId280" ref="E277"/>
    <hyperlink r:id="rId281" ref="E278"/>
    <hyperlink r:id="rId282" ref="E279"/>
    <hyperlink r:id="rId283" ref="E280"/>
    <hyperlink r:id="rId284" ref="E281"/>
    <hyperlink r:id="rId285" ref="E282"/>
    <hyperlink r:id="rId286" ref="E283"/>
    <hyperlink r:id="rId287" ref="E284"/>
    <hyperlink r:id="rId288" ref="E285"/>
    <hyperlink r:id="rId289" ref="E286"/>
    <hyperlink r:id="rId290" ref="E287"/>
    <hyperlink r:id="rId291" ref="E288"/>
    <hyperlink r:id="rId292" ref="E289"/>
    <hyperlink r:id="rId293" ref="E290"/>
    <hyperlink r:id="rId294" ref="E291"/>
    <hyperlink r:id="rId295" ref="E292"/>
    <hyperlink r:id="rId296" ref="E293"/>
    <hyperlink r:id="rId297" ref="E294"/>
    <hyperlink r:id="rId298" ref="E295"/>
    <hyperlink r:id="rId299" ref="E296"/>
    <hyperlink r:id="rId300" ref="E297"/>
    <hyperlink r:id="rId301" ref="E298"/>
    <hyperlink r:id="rId302" ref="E299"/>
    <hyperlink r:id="rId303" ref="E300"/>
    <hyperlink r:id="rId304" ref="E301"/>
    <hyperlink r:id="rId305" ref="E302"/>
    <hyperlink r:id="rId306" ref="E303"/>
    <hyperlink r:id="rId307" ref="E304"/>
    <hyperlink r:id="rId308" ref="E305"/>
    <hyperlink r:id="rId309" ref="E306"/>
    <hyperlink r:id="rId310" ref="E307"/>
    <hyperlink r:id="rId311" ref="E308"/>
    <hyperlink r:id="rId312" ref="E309"/>
    <hyperlink r:id="rId313" ref="E310"/>
    <hyperlink r:id="rId314" ref="E311"/>
    <hyperlink r:id="rId315" ref="E312"/>
    <hyperlink r:id="rId316" ref="E313"/>
    <hyperlink r:id="rId317" ref="E314"/>
    <hyperlink r:id="rId318" ref="E315"/>
    <hyperlink r:id="rId319" ref="E316"/>
    <hyperlink r:id="rId320" ref="E317"/>
    <hyperlink r:id="rId321" ref="E318"/>
    <hyperlink r:id="rId322" ref="E319"/>
    <hyperlink r:id="rId323" ref="E320"/>
    <hyperlink r:id="rId324" ref="E321"/>
    <hyperlink r:id="rId325" ref="E322"/>
    <hyperlink r:id="rId326" ref="E323"/>
    <hyperlink r:id="rId327" ref="E324"/>
    <hyperlink r:id="rId328" ref="E325"/>
    <hyperlink r:id="rId329" ref="E326"/>
    <hyperlink r:id="rId330" ref="E327"/>
    <hyperlink r:id="rId331" ref="E328"/>
    <hyperlink r:id="rId332" ref="E329"/>
    <hyperlink r:id="rId333" ref="E330"/>
    <hyperlink r:id="rId334" ref="E331"/>
    <hyperlink r:id="rId335" ref="E332"/>
    <hyperlink r:id="rId336" ref="E333"/>
    <hyperlink r:id="rId337" ref="E334"/>
    <hyperlink r:id="rId338" ref="E335"/>
    <hyperlink r:id="rId339" ref="E336"/>
    <hyperlink r:id="rId340" ref="E337"/>
    <hyperlink r:id="rId341" ref="E338"/>
    <hyperlink r:id="rId342" ref="E339"/>
    <hyperlink r:id="rId343" ref="E340"/>
    <hyperlink r:id="rId344" ref="E341"/>
    <hyperlink r:id="rId345" ref="E342"/>
    <hyperlink r:id="rId346" ref="E343"/>
    <hyperlink r:id="rId347" ref="E344"/>
    <hyperlink r:id="rId348" ref="E345"/>
    <hyperlink r:id="rId349" ref="E346"/>
    <hyperlink r:id="rId350" ref="E347"/>
    <hyperlink r:id="rId351" ref="E348"/>
    <hyperlink r:id="rId352" ref="E349"/>
    <hyperlink r:id="rId353" ref="E350"/>
    <hyperlink r:id="rId354" ref="E351"/>
    <hyperlink r:id="rId355" ref="E352"/>
    <hyperlink r:id="rId356" ref="E353"/>
    <hyperlink r:id="rId357" ref="E354"/>
    <hyperlink r:id="rId358" ref="E355"/>
    <hyperlink r:id="rId359" ref="E356"/>
    <hyperlink r:id="rId360" ref="E357"/>
    <hyperlink r:id="rId361" ref="E358"/>
    <hyperlink r:id="rId362" ref="E359"/>
    <hyperlink r:id="rId363" ref="E360"/>
    <hyperlink r:id="rId364" ref="E361"/>
    <hyperlink r:id="rId365" ref="E362"/>
    <hyperlink r:id="rId366" ref="E363"/>
    <hyperlink r:id="rId367" ref="E364"/>
    <hyperlink r:id="rId368" ref="E365"/>
    <hyperlink r:id="rId369" ref="E366"/>
    <hyperlink r:id="rId370" ref="E367"/>
    <hyperlink r:id="rId371" ref="E368"/>
    <hyperlink r:id="rId372" ref="E369"/>
    <hyperlink r:id="rId373" ref="E370"/>
    <hyperlink r:id="rId374" ref="E371"/>
    <hyperlink r:id="rId375" ref="E372"/>
    <hyperlink r:id="rId376" ref="E373"/>
    <hyperlink r:id="rId377" ref="E374"/>
    <hyperlink r:id="rId378" ref="E375"/>
    <hyperlink r:id="rId379" ref="E376"/>
    <hyperlink r:id="rId380" ref="E377"/>
    <hyperlink r:id="rId381" ref="E378"/>
    <hyperlink r:id="rId382" ref="E379"/>
    <hyperlink r:id="rId383" ref="E380"/>
    <hyperlink r:id="rId384" ref="E381"/>
    <hyperlink r:id="rId385" ref="E382"/>
    <hyperlink r:id="rId386" ref="E383"/>
    <hyperlink r:id="rId387" ref="E384"/>
    <hyperlink r:id="rId388" ref="E385"/>
    <hyperlink r:id="rId389" ref="E386"/>
    <hyperlink r:id="rId390" ref="E387"/>
    <hyperlink r:id="rId391" ref="E388"/>
    <hyperlink r:id="rId392" ref="E389"/>
    <hyperlink r:id="rId393" ref="E390"/>
    <hyperlink r:id="rId394" ref="E391"/>
    <hyperlink r:id="rId395" ref="E392"/>
    <hyperlink r:id="rId396" ref="E393"/>
    <hyperlink r:id="rId397" ref="E394"/>
    <hyperlink r:id="rId398" ref="E395"/>
    <hyperlink r:id="rId399" ref="E396"/>
    <hyperlink r:id="rId400" ref="E397"/>
    <hyperlink r:id="rId401" ref="E398"/>
    <hyperlink r:id="rId402" ref="E399"/>
    <hyperlink r:id="rId403" ref="E400"/>
    <hyperlink r:id="rId404" ref="E401"/>
    <hyperlink r:id="rId405" ref="E402"/>
    <hyperlink r:id="rId406" ref="E403"/>
    <hyperlink r:id="rId407" ref="E404"/>
    <hyperlink r:id="rId408" ref="E405"/>
    <hyperlink r:id="rId409" ref="E406"/>
    <hyperlink r:id="rId410" ref="E407"/>
    <hyperlink r:id="rId411" ref="E408"/>
    <hyperlink r:id="rId412" ref="E409"/>
    <hyperlink r:id="rId413" ref="E410"/>
    <hyperlink r:id="rId414" ref="E411"/>
    <hyperlink r:id="rId415" ref="E412"/>
    <hyperlink r:id="rId416" ref="E413"/>
    <hyperlink r:id="rId417" ref="E414"/>
    <hyperlink r:id="rId418" ref="E415"/>
    <hyperlink r:id="rId419" ref="E416"/>
    <hyperlink r:id="rId420" ref="E417"/>
    <hyperlink r:id="rId421" ref="E418"/>
    <hyperlink r:id="rId422" ref="E419"/>
    <hyperlink r:id="rId423" ref="E420"/>
    <hyperlink r:id="rId424" ref="E421"/>
    <hyperlink r:id="rId425" ref="E422"/>
    <hyperlink r:id="rId426" ref="E423"/>
    <hyperlink r:id="rId427" ref="E424"/>
    <hyperlink r:id="rId428" ref="E425"/>
    <hyperlink r:id="rId429" ref="E426"/>
    <hyperlink r:id="rId430" ref="E427"/>
    <hyperlink r:id="rId431" ref="E428"/>
    <hyperlink r:id="rId432" ref="E429"/>
    <hyperlink r:id="rId433" ref="E430"/>
    <hyperlink r:id="rId434" ref="E431"/>
    <hyperlink r:id="rId435" ref="E432"/>
    <hyperlink r:id="rId436" ref="E433"/>
    <hyperlink r:id="rId437" ref="E434"/>
    <hyperlink r:id="rId438" ref="E435"/>
    <hyperlink r:id="rId439" ref="E436"/>
    <hyperlink r:id="rId440" ref="E437"/>
    <hyperlink r:id="rId441" ref="AP437"/>
    <hyperlink r:id="rId442" ref="E438"/>
    <hyperlink r:id="rId443" ref="AP438"/>
    <hyperlink r:id="rId444" ref="E439"/>
    <hyperlink r:id="rId445" ref="E440"/>
    <hyperlink r:id="rId446" ref="E441"/>
    <hyperlink r:id="rId447" ref="E442"/>
    <hyperlink r:id="rId448" ref="E443"/>
    <hyperlink r:id="rId449" ref="E444"/>
    <hyperlink r:id="rId450" ref="E445"/>
    <hyperlink r:id="rId451" ref="E446"/>
    <hyperlink r:id="rId452" ref="E447"/>
    <hyperlink r:id="rId453" ref="E448"/>
    <hyperlink r:id="rId454" ref="E449"/>
    <hyperlink r:id="rId455" ref="AP449"/>
    <hyperlink r:id="rId456" ref="E450"/>
    <hyperlink r:id="rId457" ref="AP450"/>
    <hyperlink r:id="rId458" ref="E451"/>
    <hyperlink r:id="rId459" ref="AP451"/>
    <hyperlink r:id="rId460" ref="E452"/>
    <hyperlink r:id="rId461" ref="AP452"/>
    <hyperlink r:id="rId462" ref="E453"/>
    <hyperlink r:id="rId463" ref="E454"/>
    <hyperlink r:id="rId464" ref="E455"/>
    <hyperlink r:id="rId465" ref="E456"/>
    <hyperlink r:id="rId466" ref="E457"/>
    <hyperlink r:id="rId467" ref="E458"/>
    <hyperlink r:id="rId468" ref="E459"/>
    <hyperlink r:id="rId469" ref="E460"/>
    <hyperlink r:id="rId470" ref="E461"/>
    <hyperlink r:id="rId471" ref="E462"/>
    <hyperlink r:id="rId472" ref="E463"/>
    <hyperlink r:id="rId473" ref="E464"/>
    <hyperlink r:id="rId474" ref="E465"/>
    <hyperlink r:id="rId475" ref="E466"/>
    <hyperlink r:id="rId476" ref="E467"/>
    <hyperlink r:id="rId477" ref="E468"/>
    <hyperlink r:id="rId478" ref="E469"/>
    <hyperlink r:id="rId479" ref="E470"/>
    <hyperlink r:id="rId480" ref="E471"/>
    <hyperlink r:id="rId481" ref="E472"/>
    <hyperlink r:id="rId482" ref="E473"/>
    <hyperlink r:id="rId483" ref="E474"/>
    <hyperlink r:id="rId484" ref="E475"/>
    <hyperlink r:id="rId485" ref="E476"/>
    <hyperlink r:id="rId486" ref="E477"/>
    <hyperlink r:id="rId487" ref="E478"/>
    <hyperlink r:id="rId488" ref="E479"/>
    <hyperlink r:id="rId489" ref="E480"/>
    <hyperlink r:id="rId490" ref="E481"/>
    <hyperlink r:id="rId491" ref="E482"/>
    <hyperlink r:id="rId492" ref="E483"/>
    <hyperlink r:id="rId493" ref="E484"/>
    <hyperlink r:id="rId494" ref="E485"/>
    <hyperlink r:id="rId495" ref="E486"/>
    <hyperlink r:id="rId496" ref="E487"/>
    <hyperlink r:id="rId497" ref="E488"/>
    <hyperlink r:id="rId498" ref="E489"/>
    <hyperlink r:id="rId499" ref="E490"/>
    <hyperlink r:id="rId500" ref="E491"/>
    <hyperlink r:id="rId501" ref="E492"/>
    <hyperlink r:id="rId502" ref="E493"/>
    <hyperlink r:id="rId503" ref="E494"/>
    <hyperlink r:id="rId504" ref="E495"/>
    <hyperlink r:id="rId505" ref="E496"/>
    <hyperlink r:id="rId506" ref="E497"/>
    <hyperlink r:id="rId507" ref="E498"/>
    <hyperlink r:id="rId508" ref="E499"/>
    <hyperlink r:id="rId509" ref="E500"/>
    <hyperlink r:id="rId510" ref="E501"/>
    <hyperlink r:id="rId511" ref="E502"/>
    <hyperlink r:id="rId512" ref="E503"/>
    <hyperlink r:id="rId513" ref="E504"/>
    <hyperlink r:id="rId514" ref="E505"/>
    <hyperlink r:id="rId515" ref="E506"/>
    <hyperlink r:id="rId516" ref="E507"/>
    <hyperlink r:id="rId517" ref="E508"/>
    <hyperlink r:id="rId518" ref="E509"/>
    <hyperlink r:id="rId519" ref="E510"/>
    <hyperlink r:id="rId520" ref="E511"/>
    <hyperlink r:id="rId521" ref="E512"/>
    <hyperlink r:id="rId522" ref="E513"/>
    <hyperlink r:id="rId523" ref="E514"/>
    <hyperlink r:id="rId524" ref="E515"/>
    <hyperlink r:id="rId525" ref="E516"/>
    <hyperlink r:id="rId526" ref="E517"/>
    <hyperlink r:id="rId527" ref="E518"/>
    <hyperlink r:id="rId528" ref="E519"/>
    <hyperlink r:id="rId529" ref="E520"/>
    <hyperlink r:id="rId530" ref="E521"/>
    <hyperlink r:id="rId531" ref="E522"/>
    <hyperlink r:id="rId532" ref="E523"/>
    <hyperlink r:id="rId533" ref="E524"/>
    <hyperlink r:id="rId534" ref="E525"/>
    <hyperlink r:id="rId535" ref="E526"/>
    <hyperlink r:id="rId536" ref="E527"/>
    <hyperlink r:id="rId537" ref="E528"/>
    <hyperlink r:id="rId538" ref="E529"/>
    <hyperlink r:id="rId539" ref="E530"/>
    <hyperlink r:id="rId540" ref="E531"/>
    <hyperlink r:id="rId541" ref="E532"/>
    <hyperlink r:id="rId542" ref="E533"/>
    <hyperlink r:id="rId543" ref="E534"/>
    <hyperlink r:id="rId544" ref="E535"/>
    <hyperlink r:id="rId545" ref="E536"/>
  </hyperlinks>
  <drawing r:id="rId546"/>
  <legacyDrawing r:id="rId547"/>
  <tableParts count="1">
    <tablePart r:id="rId54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3.75"/>
    <col customWidth="1" min="2" max="2" width="22.88"/>
    <col customWidth="1" min="3" max="3" width="18.0"/>
    <col customWidth="1" min="4" max="4" width="9.88"/>
    <col customWidth="1" min="5" max="16" width="12.75" outlineLevel="1"/>
    <col customWidth="1" min="17" max="17" width="9.25"/>
    <col customWidth="1" min="18" max="18" width="12.75"/>
    <col customWidth="1" min="19" max="19" width="13.5"/>
    <col customWidth="1" min="20" max="22" width="12.75"/>
    <col customWidth="1" min="23" max="23" width="9.25"/>
    <col customWidth="1" min="24" max="24" width="12.75"/>
    <col customWidth="1" min="25" max="25" width="13.5"/>
    <col customWidth="1" min="26" max="28" width="12.75"/>
  </cols>
  <sheetData>
    <row r="1">
      <c r="B1" s="676" t="s">
        <v>9186</v>
      </c>
      <c r="C1" s="677"/>
      <c r="D1" s="678"/>
      <c r="E1" s="679">
        <v>20.0</v>
      </c>
      <c r="K1" s="679">
        <v>21.0</v>
      </c>
      <c r="Q1" s="680" t="s">
        <v>9187</v>
      </c>
      <c r="W1" s="680" t="s">
        <v>9188</v>
      </c>
    </row>
    <row r="2">
      <c r="A2" s="302" t="s">
        <v>9189</v>
      </c>
      <c r="B2" s="681" t="s">
        <v>2872</v>
      </c>
      <c r="C2" s="682" t="s">
        <v>2873</v>
      </c>
      <c r="D2" s="683" t="s">
        <v>2874</v>
      </c>
      <c r="E2" s="684" t="str">
        <f t="array" ref="E2:E110">{"Inspect";MAP($C$3:$C$110, LAMBDA(user, IF(user="", "", IFERROR(AVERAGEIFS(PERF_W20!$Z:$Z, PERF_W20!$T:$T, user, PERF_W20!$X:$X, "&lt;&gt;"), ""))))}</f>
        <v>Inspect</v>
      </c>
      <c r="F2" s="685" t="str">
        <f t="array" ref="F2:F110">{"Check";MAP($C$3:$C$110, LAMBDA(user, IF(user="", "", IFERROR(AVERAGEIFS(PERF_W20!$AB:$AB, PERF_W20!$U:$U, user, PERF_W20!$X:$X, "&lt;&gt;"), ""))))}</f>
        <v>Check</v>
      </c>
      <c r="G2" s="685" t="str">
        <f t="array" ref="G2:G110">{"Cross-Check/Admin";MAP($C$3:$C$110, LAMBDA(user, IF(user="", "", IFERROR(AVERAGEIFS(PERF_W20!$AD:$AD, PERF_W20!$V:$V, user, PERF_W20!$X:$X, "&lt;&gt;"), ""))))}</f>
        <v>Cross-Check/Admin</v>
      </c>
      <c r="H2" s="686" t="str">
        <f t="array" ref="H2:H110">{"AVG %";IF($C$3:$C110="", "", IFERROR((E3:E111 + F3:F111 + G3:G111) / ((E3:E111&lt;&gt;"") + (F3:F111&lt;&gt;"") + (G3:G111&lt;&gt;"")), ""))}</f>
        <v>AVG %</v>
      </c>
      <c r="I2" s="687" t="s">
        <v>9190</v>
      </c>
      <c r="J2" s="688" t="s">
        <v>9191</v>
      </c>
      <c r="K2" s="684" t="str">
        <f t="array" ref="K2:K110">{"Inspect";MAP($C$3:$C$110, LAMBDA(user, IF(user="", "", IFERROR(AVERAGEIFS(PERF_W21!$Z:$Z, PERF_W21!$T:$T, user, PERF_W21!$X:$X, "&lt;&gt;"), ""))))}</f>
        <v>Inspect</v>
      </c>
      <c r="L2" s="685" t="str">
        <f t="array" ref="L2:L110">{"Check";MAP($C$3:$C$110, LAMBDA(user, IF(user="", "", IFERROR(AVERAGEIFS(PERF_W21!$AB:$AB, PERF_W21!$U:$U, user, PERF_W21!$X:$X, "&lt;&gt;"), ""))))}</f>
        <v>Check</v>
      </c>
      <c r="M2" s="685" t="str">
        <f t="array" ref="M2:M110">{"Cross-Check/Admin";MAP($C$3:$C$110, LAMBDA(user, IF(user="", "", IFERROR(AVERAGEIFS(PERF_W21!$AD:$AD, PERF_W21!$V:$V, user, PERF_W21!$X:$X, "&lt;&gt;"), ""))))}</f>
        <v>Cross-Check/Admin</v>
      </c>
      <c r="N2" s="686" t="str">
        <f t="array" ref="N2:N110">{"AVG %";IF($C$3:$C110="", "", IFERROR((K3:K111 + L3:L111 + M3:M111) / ((K3:K111&lt;&gt;"") + (L3:L111&lt;&gt;"") + (M3:M111&lt;&gt;"")), ""))}</f>
        <v>AVG %</v>
      </c>
      <c r="O2" s="687" t="s">
        <v>9190</v>
      </c>
      <c r="P2" s="688" t="s">
        <v>9191</v>
      </c>
      <c r="Q2" s="689" t="s">
        <v>7114</v>
      </c>
      <c r="R2" s="685" t="str">
        <f t="array" ref="R2:R110">{"Check";MAP($C$3:$C$110, LAMBDA(user, IF(user="", "", IFERROR(AVERAGEIFS(PERF_W22_SCORE!$AU:$AU, PERF_W22_SCORE!$AO:$AO, user, PERF_W22_SCORE!$AR:$AR, "DONE"), ""))))}</f>
        <v>Check</v>
      </c>
      <c r="S2" s="685" t="str">
        <f t="array" ref="S2:S110">{"Cross-Check/Admin";MAP($C$3:$C$110, LAMBDA(user, IF(user="", "", IFERROR(AVERAGEIFS(PERF_W22_SCORE!$AW:$AW, PERF_W22_SCORE!$AP:$AP, user, PERF_W22_SCORE!$AR:$AR, "DONE"), ""))))}</f>
        <v>Cross-Check/Admin</v>
      </c>
      <c r="T2" s="686" t="str">
        <f t="array" ref="T2:T110">{"AVG";IF($C$3:$C110="", "", IFERROR((R3:R111 + S3:S111) / ((R3:R111&lt;&gt;"") + (S3:S111&lt;&gt;"")), ""))}</f>
        <v>AVG</v>
      </c>
      <c r="U2" s="690" t="s">
        <v>9190</v>
      </c>
      <c r="V2" s="691" t="s">
        <v>9191</v>
      </c>
      <c r="W2" s="689" t="s">
        <v>7114</v>
      </c>
      <c r="X2" s="685" t="str">
        <f t="array" ref="X2:X110">{"Check";MAP($C$3:$C$110, LAMBDA(user, IF(user="", "", IFERROR(AVERAGEIFS(PERF_W23_SCORE!$AV:$AV, PERF_W23_SCORE!$AP:$AP, user, PERF_W23_SCORE!$AS:$AS, "DONE"), ""))))}</f>
        <v>Check</v>
      </c>
      <c r="Y2" s="685" t="str">
        <f t="array" ref="Y2:Y110">{"Cross-Check/Admin";MAP($C$3:$C$110, LAMBDA(user, IF(user="", "", IFERROR(AVERAGEIFS(PERF_W23_SCORE!$AX:$AX, PERF_W23_SCORE!$AQ:$AQ, user, PERF_W23_SCORE!$AS:$AS, "DONE"), ""))))}</f>
        <v>Cross-Check/Admin</v>
      </c>
      <c r="Z2" s="686" t="str">
        <f t="array" ref="Z2:Z110">{"AVG";IF($C$3:$C110="", "", IFERROR((X3:X111 + Y3:Y111) / ((X3:X111&lt;&gt;"") + (Y3:Y111&lt;&gt;"")), ""))}</f>
        <v>AVG</v>
      </c>
      <c r="AA2" s="690" t="s">
        <v>9190</v>
      </c>
      <c r="AB2" s="691" t="s">
        <v>9191</v>
      </c>
    </row>
    <row r="3" hidden="1">
      <c r="A3" s="692">
        <f t="array" ref="A3:A110">SEQUENCE(COUNTA(B3:B110),1)</f>
        <v>1</v>
      </c>
      <c r="B3" s="693" t="s">
        <v>2927</v>
      </c>
      <c r="C3" s="694" t="s">
        <v>1292</v>
      </c>
      <c r="D3" s="695" t="s">
        <v>42</v>
      </c>
      <c r="E3" s="696" t="s">
        <v>2869</v>
      </c>
      <c r="F3" s="697">
        <v>1.0</v>
      </c>
      <c r="G3" s="697" t="s">
        <v>2869</v>
      </c>
      <c r="H3" s="697">
        <v>1.0</v>
      </c>
      <c r="I3" s="698">
        <v>498.0</v>
      </c>
      <c r="J3" s="699">
        <v>0.0</v>
      </c>
      <c r="K3" s="696" t="s">
        <v>2869</v>
      </c>
      <c r="L3" s="697">
        <v>0.9714285714285715</v>
      </c>
      <c r="M3" s="697" t="s">
        <v>2869</v>
      </c>
      <c r="N3" s="697">
        <v>0.9714285714285715</v>
      </c>
      <c r="O3" s="698">
        <v>517.0</v>
      </c>
      <c r="P3" s="699">
        <v>0.0</v>
      </c>
      <c r="Q3" s="700" t="s">
        <v>7115</v>
      </c>
      <c r="R3" s="701">
        <v>100.0</v>
      </c>
      <c r="S3" s="701" t="s">
        <v>2869</v>
      </c>
      <c r="T3" s="701">
        <v>100.0</v>
      </c>
      <c r="U3" s="702">
        <v>676.0</v>
      </c>
      <c r="V3" s="703">
        <v>0.0</v>
      </c>
      <c r="W3" s="700" t="s">
        <v>7115</v>
      </c>
      <c r="X3" s="701">
        <v>98.5</v>
      </c>
      <c r="Y3" s="701" t="s">
        <v>2869</v>
      </c>
      <c r="Z3" s="701">
        <v>98.5</v>
      </c>
      <c r="AA3" s="702"/>
      <c r="AB3" s="703"/>
    </row>
    <row r="4" hidden="1">
      <c r="A4" s="692">
        <v>2.0</v>
      </c>
      <c r="B4" s="704" t="s">
        <v>2909</v>
      </c>
      <c r="C4" s="447" t="s">
        <v>2910</v>
      </c>
      <c r="D4" s="705" t="s">
        <v>42</v>
      </c>
      <c r="E4" s="706" t="s">
        <v>2869</v>
      </c>
      <c r="F4" s="707">
        <v>1.0</v>
      </c>
      <c r="G4" s="707" t="s">
        <v>2869</v>
      </c>
      <c r="H4" s="707">
        <v>1.0</v>
      </c>
      <c r="I4" s="708">
        <v>394.0</v>
      </c>
      <c r="J4" s="709">
        <v>0.0</v>
      </c>
      <c r="K4" s="706" t="s">
        <v>2869</v>
      </c>
      <c r="L4" s="707">
        <v>0.9841052029731274</v>
      </c>
      <c r="M4" s="707" t="s">
        <v>2869</v>
      </c>
      <c r="N4" s="707">
        <v>0.9841052029731274</v>
      </c>
      <c r="O4" s="708">
        <v>408.0</v>
      </c>
      <c r="P4" s="709">
        <v>0.0</v>
      </c>
      <c r="Q4" s="710" t="s">
        <v>7115</v>
      </c>
      <c r="R4" s="711">
        <v>100.0</v>
      </c>
      <c r="S4" s="711" t="s">
        <v>2869</v>
      </c>
      <c r="T4" s="711">
        <v>100.0</v>
      </c>
      <c r="U4" s="712">
        <v>437.0</v>
      </c>
      <c r="V4" s="713">
        <v>0.0</v>
      </c>
      <c r="W4" s="710" t="s">
        <v>7115</v>
      </c>
      <c r="X4" s="711">
        <v>98.6</v>
      </c>
      <c r="Y4" s="711" t="s">
        <v>2869</v>
      </c>
      <c r="Z4" s="711">
        <v>98.6</v>
      </c>
      <c r="AA4" s="712"/>
      <c r="AB4" s="713"/>
    </row>
    <row r="5" hidden="1">
      <c r="A5" s="692">
        <v>3.0</v>
      </c>
      <c r="B5" s="704" t="s">
        <v>3007</v>
      </c>
      <c r="C5" s="447" t="s">
        <v>3008</v>
      </c>
      <c r="D5" s="705" t="s">
        <v>2997</v>
      </c>
      <c r="E5" s="706" t="s">
        <v>2869</v>
      </c>
      <c r="F5" s="707" t="s">
        <v>2869</v>
      </c>
      <c r="G5" s="707">
        <v>0.9444444444444445</v>
      </c>
      <c r="H5" s="707">
        <v>0.9444444444444445</v>
      </c>
      <c r="I5" s="708">
        <v>342.0</v>
      </c>
      <c r="J5" s="709">
        <v>0.0</v>
      </c>
      <c r="K5" s="706" t="s">
        <v>2869</v>
      </c>
      <c r="L5" s="707">
        <v>1.0</v>
      </c>
      <c r="M5" s="707">
        <v>0.9964285714285714</v>
      </c>
      <c r="N5" s="707">
        <v>0.9982142857142857</v>
      </c>
      <c r="O5" s="708">
        <v>476.0</v>
      </c>
      <c r="P5" s="709">
        <v>0.0</v>
      </c>
      <c r="Q5" s="710" t="s">
        <v>7115</v>
      </c>
      <c r="R5" s="711" t="s">
        <v>2869</v>
      </c>
      <c r="S5" s="711">
        <v>100.0</v>
      </c>
      <c r="T5" s="711">
        <v>100.0</v>
      </c>
      <c r="U5" s="712">
        <v>665.0</v>
      </c>
      <c r="V5" s="713">
        <v>0.0</v>
      </c>
      <c r="W5" s="710" t="s">
        <v>7115</v>
      </c>
      <c r="X5" s="711" t="s">
        <v>2869</v>
      </c>
      <c r="Y5" s="711">
        <v>100.0</v>
      </c>
      <c r="Z5" s="711">
        <v>100.0</v>
      </c>
      <c r="AA5" s="712"/>
      <c r="AB5" s="713"/>
    </row>
    <row r="6" hidden="1">
      <c r="A6" s="692">
        <v>4.0</v>
      </c>
      <c r="B6" s="704" t="s">
        <v>3014</v>
      </c>
      <c r="C6" s="447" t="s">
        <v>3015</v>
      </c>
      <c r="D6" s="705" t="s">
        <v>2997</v>
      </c>
      <c r="E6" s="706" t="s">
        <v>2869</v>
      </c>
      <c r="F6" s="707" t="s">
        <v>2869</v>
      </c>
      <c r="G6" s="707">
        <v>1.0</v>
      </c>
      <c r="H6" s="707">
        <v>1.0</v>
      </c>
      <c r="I6" s="708">
        <v>284.0</v>
      </c>
      <c r="J6" s="709">
        <v>0.0</v>
      </c>
      <c r="K6" s="706" t="s">
        <v>2869</v>
      </c>
      <c r="L6" s="707" t="s">
        <v>2869</v>
      </c>
      <c r="M6" s="707">
        <v>0.9981684981684982</v>
      </c>
      <c r="N6" s="707">
        <v>0.9981684981684982</v>
      </c>
      <c r="O6" s="708">
        <v>318.0</v>
      </c>
      <c r="P6" s="709">
        <v>0.0</v>
      </c>
      <c r="Q6" s="710" t="s">
        <v>7115</v>
      </c>
      <c r="R6" s="711">
        <v>100.0</v>
      </c>
      <c r="S6" s="711" t="s">
        <v>2869</v>
      </c>
      <c r="T6" s="711">
        <v>100.0</v>
      </c>
      <c r="U6" s="712">
        <v>91.0</v>
      </c>
      <c r="V6" s="713">
        <v>0.0</v>
      </c>
      <c r="W6" s="710" t="s">
        <v>7115</v>
      </c>
      <c r="X6" s="711">
        <v>98.0</v>
      </c>
      <c r="Y6" s="711" t="s">
        <v>2869</v>
      </c>
      <c r="Z6" s="711">
        <v>98.0</v>
      </c>
      <c r="AA6" s="712"/>
      <c r="AB6" s="713"/>
    </row>
    <row r="7" hidden="1">
      <c r="A7" s="692">
        <v>5.0</v>
      </c>
      <c r="B7" s="704" t="s">
        <v>3019</v>
      </c>
      <c r="C7" s="447" t="s">
        <v>3020</v>
      </c>
      <c r="D7" s="705" t="s">
        <v>2997</v>
      </c>
      <c r="E7" s="706" t="s">
        <v>2869</v>
      </c>
      <c r="F7" s="707">
        <v>0.8428571428571429</v>
      </c>
      <c r="G7" s="707" t="s">
        <v>2869</v>
      </c>
      <c r="H7" s="707">
        <v>0.8428571428571429</v>
      </c>
      <c r="I7" s="708">
        <v>363.0</v>
      </c>
      <c r="J7" s="709">
        <v>0.0</v>
      </c>
      <c r="K7" s="706" t="s">
        <v>2869</v>
      </c>
      <c r="L7" s="707">
        <v>0.95</v>
      </c>
      <c r="M7" s="707" t="s">
        <v>2869</v>
      </c>
      <c r="N7" s="707">
        <v>0.95</v>
      </c>
      <c r="O7" s="708">
        <v>311.0</v>
      </c>
      <c r="P7" s="709">
        <v>0.0</v>
      </c>
      <c r="Q7" s="710" t="s">
        <v>7184</v>
      </c>
      <c r="R7" s="711">
        <v>100.0</v>
      </c>
      <c r="S7" s="711" t="s">
        <v>2869</v>
      </c>
      <c r="T7" s="711">
        <v>100.0</v>
      </c>
      <c r="U7" s="712">
        <v>384.0</v>
      </c>
      <c r="V7" s="713">
        <v>0.0</v>
      </c>
      <c r="W7" s="710" t="s">
        <v>7184</v>
      </c>
      <c r="X7" s="711">
        <v>98.0</v>
      </c>
      <c r="Y7" s="711" t="s">
        <v>2869</v>
      </c>
      <c r="Z7" s="711">
        <v>98.0</v>
      </c>
      <c r="AA7" s="712"/>
      <c r="AB7" s="713"/>
    </row>
    <row r="8" hidden="1">
      <c r="A8" s="692">
        <v>6.0</v>
      </c>
      <c r="B8" s="704" t="s">
        <v>3011</v>
      </c>
      <c r="C8" s="447" t="s">
        <v>2568</v>
      </c>
      <c r="D8" s="705" t="s">
        <v>2997</v>
      </c>
      <c r="E8" s="706" t="s">
        <v>2869</v>
      </c>
      <c r="F8" s="707">
        <v>1.0</v>
      </c>
      <c r="G8" s="707">
        <v>1.0</v>
      </c>
      <c r="H8" s="707">
        <v>1.0</v>
      </c>
      <c r="I8" s="708">
        <v>218.0</v>
      </c>
      <c r="J8" s="709">
        <v>0.0</v>
      </c>
      <c r="K8" s="706" t="s">
        <v>2869</v>
      </c>
      <c r="L8" s="707">
        <v>1.0</v>
      </c>
      <c r="M8" s="707">
        <v>1.0</v>
      </c>
      <c r="N8" s="707">
        <v>1.0</v>
      </c>
      <c r="O8" s="708">
        <v>207.0</v>
      </c>
      <c r="P8" s="709">
        <v>0.0</v>
      </c>
      <c r="Q8" s="710" t="s">
        <v>7184</v>
      </c>
      <c r="R8" s="711">
        <v>100.0</v>
      </c>
      <c r="S8" s="711">
        <v>100.0</v>
      </c>
      <c r="T8" s="711">
        <v>100.0</v>
      </c>
      <c r="U8" s="712">
        <v>223.0</v>
      </c>
      <c r="V8" s="713">
        <v>0.0</v>
      </c>
      <c r="W8" s="710" t="s">
        <v>7184</v>
      </c>
      <c r="X8" s="711">
        <v>100.0</v>
      </c>
      <c r="Y8" s="711">
        <v>99.4</v>
      </c>
      <c r="Z8" s="711">
        <v>99.7</v>
      </c>
      <c r="AA8" s="712"/>
      <c r="AB8" s="713"/>
    </row>
    <row r="9" hidden="1">
      <c r="A9" s="692">
        <v>7.0</v>
      </c>
      <c r="B9" s="704" t="s">
        <v>2917</v>
      </c>
      <c r="C9" s="447" t="s">
        <v>2918</v>
      </c>
      <c r="D9" s="705" t="s">
        <v>42</v>
      </c>
      <c r="E9" s="706" t="s">
        <v>2869</v>
      </c>
      <c r="F9" s="707">
        <v>0.9785714285714286</v>
      </c>
      <c r="G9" s="707" t="s">
        <v>2869</v>
      </c>
      <c r="H9" s="707">
        <v>0.9785714285714286</v>
      </c>
      <c r="I9" s="708">
        <v>360.0</v>
      </c>
      <c r="J9" s="709">
        <v>0.0</v>
      </c>
      <c r="K9" s="706" t="s">
        <v>2869</v>
      </c>
      <c r="L9" s="707">
        <v>1.0</v>
      </c>
      <c r="M9" s="707" t="s">
        <v>2869</v>
      </c>
      <c r="N9" s="707">
        <v>1.0</v>
      </c>
      <c r="O9" s="708">
        <v>379.0</v>
      </c>
      <c r="P9" s="709">
        <v>0.0</v>
      </c>
      <c r="Q9" s="710" t="s">
        <v>7115</v>
      </c>
      <c r="R9" s="711">
        <v>100.0</v>
      </c>
      <c r="S9" s="711" t="s">
        <v>2869</v>
      </c>
      <c r="T9" s="711">
        <v>100.0</v>
      </c>
      <c r="U9" s="712">
        <v>411.0</v>
      </c>
      <c r="V9" s="713">
        <v>0.0</v>
      </c>
      <c r="W9" s="710" t="s">
        <v>7215</v>
      </c>
      <c r="X9" s="711">
        <v>100.0</v>
      </c>
      <c r="Y9" s="711" t="s">
        <v>2869</v>
      </c>
      <c r="Z9" s="711">
        <v>100.0</v>
      </c>
      <c r="AA9" s="712"/>
      <c r="AB9" s="713"/>
    </row>
    <row r="10" hidden="1">
      <c r="A10" s="692">
        <v>8.0</v>
      </c>
      <c r="B10" s="704" t="s">
        <v>2999</v>
      </c>
      <c r="C10" s="447" t="s">
        <v>270</v>
      </c>
      <c r="D10" s="705" t="s">
        <v>2997</v>
      </c>
      <c r="E10" s="706" t="s">
        <v>2869</v>
      </c>
      <c r="F10" s="707">
        <v>1.0</v>
      </c>
      <c r="G10" s="707">
        <v>0.9851190476190477</v>
      </c>
      <c r="H10" s="707">
        <v>0.9925595238095238</v>
      </c>
      <c r="I10" s="708">
        <v>262.0</v>
      </c>
      <c r="J10" s="709">
        <v>0.0</v>
      </c>
      <c r="K10" s="706" t="s">
        <v>2869</v>
      </c>
      <c r="L10" s="707">
        <v>1.0</v>
      </c>
      <c r="M10" s="707">
        <v>0.9583333333333334</v>
      </c>
      <c r="N10" s="707">
        <v>0.9791666666666667</v>
      </c>
      <c r="O10" s="708">
        <v>201.0</v>
      </c>
      <c r="P10" s="709">
        <v>0.0</v>
      </c>
      <c r="Q10" s="710" t="s">
        <v>7184</v>
      </c>
      <c r="R10" s="711">
        <v>100.0</v>
      </c>
      <c r="S10" s="711">
        <v>100.0</v>
      </c>
      <c r="T10" s="711">
        <v>100.0</v>
      </c>
      <c r="U10" s="712">
        <v>324.0</v>
      </c>
      <c r="V10" s="713">
        <v>0.0</v>
      </c>
      <c r="W10" s="710" t="s">
        <v>7184</v>
      </c>
      <c r="X10" s="711">
        <v>100.0</v>
      </c>
      <c r="Y10" s="711">
        <v>99.5</v>
      </c>
      <c r="Z10" s="711">
        <v>99.75</v>
      </c>
      <c r="AA10" s="712"/>
      <c r="AB10" s="713"/>
    </row>
    <row r="11" hidden="1">
      <c r="A11" s="692">
        <v>9.0</v>
      </c>
      <c r="B11" s="704" t="s">
        <v>2934</v>
      </c>
      <c r="C11" s="447" t="s">
        <v>2150</v>
      </c>
      <c r="D11" s="705" t="s">
        <v>42</v>
      </c>
      <c r="E11" s="706" t="s">
        <v>2869</v>
      </c>
      <c r="F11" s="707">
        <v>0.9583333333333334</v>
      </c>
      <c r="G11" s="707" t="s">
        <v>2869</v>
      </c>
      <c r="H11" s="707">
        <v>0.9583333333333334</v>
      </c>
      <c r="I11" s="708">
        <v>329.0</v>
      </c>
      <c r="J11" s="709">
        <v>0.0</v>
      </c>
      <c r="K11" s="706" t="s">
        <v>2869</v>
      </c>
      <c r="L11" s="707">
        <v>1.0</v>
      </c>
      <c r="M11" s="707" t="s">
        <v>2869</v>
      </c>
      <c r="N11" s="707">
        <v>1.0</v>
      </c>
      <c r="O11" s="708">
        <v>242.0</v>
      </c>
      <c r="P11" s="709">
        <v>0.0</v>
      </c>
      <c r="Q11" s="710" t="s">
        <v>7184</v>
      </c>
      <c r="R11" s="711">
        <v>100.0</v>
      </c>
      <c r="S11" s="711" t="s">
        <v>2869</v>
      </c>
      <c r="T11" s="711">
        <v>100.0</v>
      </c>
      <c r="U11" s="712">
        <v>364.0</v>
      </c>
      <c r="V11" s="713">
        <v>0.0</v>
      </c>
      <c r="W11" s="710" t="s">
        <v>7184</v>
      </c>
      <c r="X11" s="711">
        <v>100.0</v>
      </c>
      <c r="Y11" s="711" t="s">
        <v>2869</v>
      </c>
      <c r="Z11" s="711">
        <v>100.0</v>
      </c>
      <c r="AA11" s="712"/>
      <c r="AB11" s="713"/>
    </row>
    <row r="12" hidden="1">
      <c r="A12" s="692">
        <v>10.0</v>
      </c>
      <c r="B12" s="704" t="s">
        <v>2938</v>
      </c>
      <c r="C12" s="447" t="s">
        <v>2939</v>
      </c>
      <c r="D12" s="705" t="s">
        <v>42</v>
      </c>
      <c r="E12" s="706" t="s">
        <v>2869</v>
      </c>
      <c r="F12" s="707">
        <v>0.9416666666666668</v>
      </c>
      <c r="G12" s="707" t="s">
        <v>2869</v>
      </c>
      <c r="H12" s="707">
        <v>0.9416666666666668</v>
      </c>
      <c r="I12" s="708">
        <v>78.0</v>
      </c>
      <c r="J12" s="709">
        <v>0.0</v>
      </c>
      <c r="K12" s="706" t="s">
        <v>2869</v>
      </c>
      <c r="L12" s="707">
        <v>0.9866666666666667</v>
      </c>
      <c r="M12" s="707" t="s">
        <v>2869</v>
      </c>
      <c r="N12" s="707">
        <v>0.9866666666666667</v>
      </c>
      <c r="O12" s="708">
        <v>135.0</v>
      </c>
      <c r="P12" s="709">
        <v>0.0</v>
      </c>
      <c r="Q12" s="710" t="s">
        <v>7215</v>
      </c>
      <c r="R12" s="711">
        <v>100.0</v>
      </c>
      <c r="S12" s="711" t="s">
        <v>2869</v>
      </c>
      <c r="T12" s="711">
        <v>100.0</v>
      </c>
      <c r="U12" s="712">
        <v>300.0</v>
      </c>
      <c r="V12" s="713">
        <v>0.0</v>
      </c>
      <c r="W12" s="710" t="s">
        <v>7184</v>
      </c>
      <c r="X12" s="711">
        <v>98.85714285714286</v>
      </c>
      <c r="Y12" s="711" t="s">
        <v>2869</v>
      </c>
      <c r="Z12" s="711">
        <v>98.85714285714286</v>
      </c>
      <c r="AA12" s="712"/>
      <c r="AB12" s="713"/>
    </row>
    <row r="13" hidden="1">
      <c r="A13" s="692">
        <v>11.0</v>
      </c>
      <c r="B13" s="704" t="s">
        <v>2925</v>
      </c>
      <c r="C13" s="447" t="s">
        <v>2059</v>
      </c>
      <c r="D13" s="705" t="s">
        <v>42</v>
      </c>
      <c r="E13" s="706" t="s">
        <v>2869</v>
      </c>
      <c r="F13" s="707">
        <v>0.9567765567765568</v>
      </c>
      <c r="G13" s="707" t="s">
        <v>2869</v>
      </c>
      <c r="H13" s="707">
        <v>0.9567765567765568</v>
      </c>
      <c r="I13" s="708">
        <v>283.0</v>
      </c>
      <c r="J13" s="709">
        <v>0.0</v>
      </c>
      <c r="K13" s="706" t="s">
        <v>2869</v>
      </c>
      <c r="L13" s="707">
        <v>1.0</v>
      </c>
      <c r="M13" s="707" t="s">
        <v>2869</v>
      </c>
      <c r="N13" s="707">
        <v>1.0</v>
      </c>
      <c r="O13" s="708">
        <v>322.0</v>
      </c>
      <c r="P13" s="709">
        <v>0.0</v>
      </c>
      <c r="Q13" s="710" t="s">
        <v>7184</v>
      </c>
      <c r="R13" s="711">
        <v>100.0</v>
      </c>
      <c r="S13" s="711" t="s">
        <v>2869</v>
      </c>
      <c r="T13" s="711">
        <v>100.0</v>
      </c>
      <c r="U13" s="712">
        <v>299.0</v>
      </c>
      <c r="V13" s="713">
        <v>0.0</v>
      </c>
      <c r="W13" s="710" t="s">
        <v>7115</v>
      </c>
      <c r="X13" s="711">
        <v>99.2</v>
      </c>
      <c r="Y13" s="711" t="s">
        <v>2869</v>
      </c>
      <c r="Z13" s="711">
        <v>99.2</v>
      </c>
      <c r="AA13" s="712"/>
      <c r="AB13" s="713"/>
    </row>
    <row r="14" hidden="1">
      <c r="A14" s="692">
        <v>12.0</v>
      </c>
      <c r="B14" s="704" t="s">
        <v>2884</v>
      </c>
      <c r="C14" s="447" t="s">
        <v>241</v>
      </c>
      <c r="D14" s="705" t="s">
        <v>42</v>
      </c>
      <c r="E14" s="706" t="s">
        <v>2869</v>
      </c>
      <c r="F14" s="707">
        <v>0.9401709401709402</v>
      </c>
      <c r="G14" s="707" t="s">
        <v>2869</v>
      </c>
      <c r="H14" s="707">
        <v>0.9401709401709402</v>
      </c>
      <c r="I14" s="708">
        <v>141.0</v>
      </c>
      <c r="J14" s="709">
        <v>0.0</v>
      </c>
      <c r="K14" s="706" t="s">
        <v>2869</v>
      </c>
      <c r="L14" s="707">
        <v>0.9800936768149883</v>
      </c>
      <c r="M14" s="707" t="s">
        <v>2869</v>
      </c>
      <c r="N14" s="707">
        <v>0.9800936768149883</v>
      </c>
      <c r="O14" s="708">
        <v>180.0</v>
      </c>
      <c r="P14" s="709">
        <v>0.0</v>
      </c>
      <c r="Q14" s="710" t="s">
        <v>7215</v>
      </c>
      <c r="R14" s="711">
        <v>100.0</v>
      </c>
      <c r="S14" s="711" t="s">
        <v>2869</v>
      </c>
      <c r="T14" s="711">
        <v>100.0</v>
      </c>
      <c r="U14" s="712">
        <v>287.0</v>
      </c>
      <c r="V14" s="713">
        <v>0.0</v>
      </c>
      <c r="W14" s="710" t="s">
        <v>7184</v>
      </c>
      <c r="X14" s="711">
        <v>98.0</v>
      </c>
      <c r="Y14" s="711" t="s">
        <v>2869</v>
      </c>
      <c r="Z14" s="711">
        <v>98.0</v>
      </c>
      <c r="AA14" s="712"/>
      <c r="AB14" s="713"/>
    </row>
    <row r="15" hidden="1">
      <c r="A15" s="692">
        <v>13.0</v>
      </c>
      <c r="B15" s="704" t="s">
        <v>2998</v>
      </c>
      <c r="C15" s="447" t="s">
        <v>2472</v>
      </c>
      <c r="D15" s="705" t="s">
        <v>2997</v>
      </c>
      <c r="E15" s="706" t="s">
        <v>2869</v>
      </c>
      <c r="F15" s="707" t="s">
        <v>2869</v>
      </c>
      <c r="G15" s="707">
        <v>1.0</v>
      </c>
      <c r="H15" s="707">
        <v>1.0</v>
      </c>
      <c r="I15" s="708">
        <v>296.0</v>
      </c>
      <c r="J15" s="709">
        <v>0.0</v>
      </c>
      <c r="K15" s="706" t="s">
        <v>2869</v>
      </c>
      <c r="L15" s="707">
        <v>1.0</v>
      </c>
      <c r="M15" s="707">
        <v>0.9980158730158729</v>
      </c>
      <c r="N15" s="707">
        <v>0.9990079365079365</v>
      </c>
      <c r="O15" s="708">
        <v>194.0</v>
      </c>
      <c r="P15" s="709">
        <v>0.0</v>
      </c>
      <c r="Q15" s="710" t="s">
        <v>7184</v>
      </c>
      <c r="R15" s="711">
        <v>100.0</v>
      </c>
      <c r="S15" s="711">
        <v>100.0</v>
      </c>
      <c r="T15" s="711">
        <v>100.0</v>
      </c>
      <c r="U15" s="712">
        <v>337.0</v>
      </c>
      <c r="V15" s="713">
        <v>0.0</v>
      </c>
      <c r="W15" s="710" t="s">
        <v>7184</v>
      </c>
      <c r="X15" s="711">
        <v>99.0</v>
      </c>
      <c r="Y15" s="711">
        <v>100.0</v>
      </c>
      <c r="Z15" s="711">
        <v>99.5</v>
      </c>
      <c r="AA15" s="712"/>
      <c r="AB15" s="713"/>
    </row>
    <row r="16" hidden="1">
      <c r="A16" s="692">
        <v>14.0</v>
      </c>
      <c r="B16" s="704" t="s">
        <v>2919</v>
      </c>
      <c r="C16" s="447" t="s">
        <v>2920</v>
      </c>
      <c r="D16" s="705" t="s">
        <v>42</v>
      </c>
      <c r="E16" s="706" t="s">
        <v>2869</v>
      </c>
      <c r="F16" s="707">
        <v>0.9855072463768115</v>
      </c>
      <c r="G16" s="707" t="s">
        <v>2869</v>
      </c>
      <c r="H16" s="707">
        <v>0.9855072463768115</v>
      </c>
      <c r="I16" s="708">
        <v>250.0</v>
      </c>
      <c r="J16" s="709">
        <v>0.0</v>
      </c>
      <c r="K16" s="706" t="s">
        <v>2869</v>
      </c>
      <c r="L16" s="707">
        <v>1.0</v>
      </c>
      <c r="M16" s="707" t="s">
        <v>2869</v>
      </c>
      <c r="N16" s="707">
        <v>1.0</v>
      </c>
      <c r="O16" s="708">
        <v>288.0</v>
      </c>
      <c r="P16" s="709">
        <v>0.0</v>
      </c>
      <c r="Q16" s="710" t="s">
        <v>7184</v>
      </c>
      <c r="R16" s="711">
        <v>100.0</v>
      </c>
      <c r="S16" s="711" t="s">
        <v>2869</v>
      </c>
      <c r="T16" s="711">
        <v>100.0</v>
      </c>
      <c r="U16" s="712">
        <v>285.0</v>
      </c>
      <c r="V16" s="713">
        <v>0.0</v>
      </c>
      <c r="W16" s="710" t="s">
        <v>7184</v>
      </c>
      <c r="X16" s="711">
        <v>99.28571428571429</v>
      </c>
      <c r="Y16" s="711" t="s">
        <v>2869</v>
      </c>
      <c r="Z16" s="711">
        <v>99.28571428571429</v>
      </c>
      <c r="AA16" s="712"/>
      <c r="AB16" s="713"/>
    </row>
    <row r="17" hidden="1">
      <c r="A17" s="692">
        <v>15.0</v>
      </c>
      <c r="B17" s="704" t="s">
        <v>3000</v>
      </c>
      <c r="C17" s="447" t="s">
        <v>1174</v>
      </c>
      <c r="D17" s="705" t="s">
        <v>2997</v>
      </c>
      <c r="E17" s="706" t="s">
        <v>2869</v>
      </c>
      <c r="F17" s="707">
        <v>1.0</v>
      </c>
      <c r="G17" s="707">
        <v>1.0</v>
      </c>
      <c r="H17" s="707">
        <v>1.0</v>
      </c>
      <c r="I17" s="708">
        <v>209.0</v>
      </c>
      <c r="J17" s="709">
        <v>0.0</v>
      </c>
      <c r="K17" s="706" t="s">
        <v>2869</v>
      </c>
      <c r="L17" s="707">
        <v>1.0</v>
      </c>
      <c r="M17" s="707">
        <v>0.9800000000000001</v>
      </c>
      <c r="N17" s="707">
        <v>0.99</v>
      </c>
      <c r="O17" s="708">
        <v>180.0</v>
      </c>
      <c r="P17" s="709">
        <v>0.0</v>
      </c>
      <c r="Q17" s="710" t="s">
        <v>7184</v>
      </c>
      <c r="R17" s="711">
        <v>100.0</v>
      </c>
      <c r="S17" s="711">
        <v>100.0</v>
      </c>
      <c r="T17" s="711">
        <v>100.0</v>
      </c>
      <c r="U17" s="712">
        <v>354.0</v>
      </c>
      <c r="V17" s="713">
        <v>0.0</v>
      </c>
      <c r="W17" s="710" t="s">
        <v>7184</v>
      </c>
      <c r="X17" s="711" t="s">
        <v>2869</v>
      </c>
      <c r="Y17" s="711">
        <v>100.0</v>
      </c>
      <c r="Z17" s="711">
        <v>100.0</v>
      </c>
      <c r="AA17" s="712"/>
      <c r="AB17" s="713"/>
    </row>
    <row r="18" hidden="1">
      <c r="A18" s="692">
        <v>16.0</v>
      </c>
      <c r="B18" s="704" t="s">
        <v>3002</v>
      </c>
      <c r="C18" s="447" t="s">
        <v>3003</v>
      </c>
      <c r="D18" s="705" t="s">
        <v>2997</v>
      </c>
      <c r="E18" s="706" t="s">
        <v>2869</v>
      </c>
      <c r="F18" s="707" t="s">
        <v>2869</v>
      </c>
      <c r="G18" s="707">
        <v>1.0</v>
      </c>
      <c r="H18" s="707">
        <v>1.0</v>
      </c>
      <c r="I18" s="708">
        <v>428.0</v>
      </c>
      <c r="J18" s="709">
        <v>0.0</v>
      </c>
      <c r="K18" s="706" t="s">
        <v>2869</v>
      </c>
      <c r="L18" s="707">
        <v>0.9666666666666667</v>
      </c>
      <c r="M18" s="707">
        <v>1.0</v>
      </c>
      <c r="N18" s="707">
        <v>0.9833333333333334</v>
      </c>
      <c r="O18" s="708">
        <v>86.0</v>
      </c>
      <c r="P18" s="709">
        <v>0.0</v>
      </c>
      <c r="Q18" s="710" t="s">
        <v>7215</v>
      </c>
      <c r="R18" s="711">
        <v>100.0</v>
      </c>
      <c r="S18" s="711">
        <v>100.0</v>
      </c>
      <c r="T18" s="711">
        <v>100.0</v>
      </c>
      <c r="U18" s="712">
        <v>119.0</v>
      </c>
      <c r="V18" s="713">
        <v>0.0</v>
      </c>
      <c r="W18" s="710" t="s">
        <v>7215</v>
      </c>
      <c r="X18" s="711">
        <v>100.0</v>
      </c>
      <c r="Y18" s="711">
        <v>100.0</v>
      </c>
      <c r="Z18" s="711">
        <v>100.0</v>
      </c>
      <c r="AA18" s="712"/>
      <c r="AB18" s="713"/>
    </row>
    <row r="19" hidden="1">
      <c r="A19" s="692">
        <v>17.0</v>
      </c>
      <c r="B19" s="704" t="s">
        <v>3038</v>
      </c>
      <c r="C19" s="447" t="s">
        <v>3039</v>
      </c>
      <c r="D19" s="705" t="s">
        <v>3023</v>
      </c>
      <c r="E19" s="706" t="s">
        <v>2869</v>
      </c>
      <c r="F19" s="707" t="s">
        <v>2869</v>
      </c>
      <c r="G19" s="707">
        <v>0.9925356506238859</v>
      </c>
      <c r="H19" s="707">
        <v>0.9925356506238859</v>
      </c>
      <c r="I19" s="708">
        <v>46.0</v>
      </c>
      <c r="J19" s="709">
        <v>0.0</v>
      </c>
      <c r="K19" s="706" t="s">
        <v>2869</v>
      </c>
      <c r="L19" s="707" t="s">
        <v>2869</v>
      </c>
      <c r="M19" s="707">
        <v>1.0</v>
      </c>
      <c r="N19" s="707">
        <v>1.0</v>
      </c>
      <c r="O19" s="708">
        <v>52.0</v>
      </c>
      <c r="P19" s="709">
        <v>0.0</v>
      </c>
      <c r="Q19" s="710" t="s">
        <v>7115</v>
      </c>
      <c r="R19" s="711" t="s">
        <v>2869</v>
      </c>
      <c r="S19" s="711">
        <v>100.0</v>
      </c>
      <c r="T19" s="711">
        <v>100.0</v>
      </c>
      <c r="U19" s="712">
        <v>107.0</v>
      </c>
      <c r="V19" s="713">
        <v>0.0</v>
      </c>
      <c r="W19" s="710" t="s">
        <v>7115</v>
      </c>
      <c r="X19" s="711" t="s">
        <v>2869</v>
      </c>
      <c r="Y19" s="711">
        <v>99.2</v>
      </c>
      <c r="Z19" s="711">
        <v>99.2</v>
      </c>
      <c r="AA19" s="712"/>
      <c r="AB19" s="713"/>
    </row>
    <row r="20" hidden="1">
      <c r="A20" s="692">
        <v>18.0</v>
      </c>
      <c r="B20" s="704" t="s">
        <v>2932</v>
      </c>
      <c r="C20" s="447" t="s">
        <v>555</v>
      </c>
      <c r="D20" s="705" t="s">
        <v>42</v>
      </c>
      <c r="E20" s="706" t="s">
        <v>2869</v>
      </c>
      <c r="F20" s="707">
        <v>0.9140652557319223</v>
      </c>
      <c r="G20" s="707" t="s">
        <v>2869</v>
      </c>
      <c r="H20" s="707">
        <v>0.9140652557319223</v>
      </c>
      <c r="I20" s="708">
        <v>121.0</v>
      </c>
      <c r="J20" s="709">
        <v>0.0</v>
      </c>
      <c r="K20" s="706" t="s">
        <v>2869</v>
      </c>
      <c r="L20" s="707">
        <v>1.0</v>
      </c>
      <c r="M20" s="707" t="s">
        <v>2869</v>
      </c>
      <c r="N20" s="707">
        <v>1.0</v>
      </c>
      <c r="O20" s="708">
        <v>162.0</v>
      </c>
      <c r="P20" s="709">
        <v>0.0</v>
      </c>
      <c r="Q20" s="710" t="s">
        <v>7215</v>
      </c>
      <c r="R20" s="711">
        <v>100.0</v>
      </c>
      <c r="S20" s="711" t="s">
        <v>2869</v>
      </c>
      <c r="T20" s="711">
        <v>100.0</v>
      </c>
      <c r="U20" s="712">
        <v>250.0</v>
      </c>
      <c r="V20" s="713">
        <v>0.0</v>
      </c>
      <c r="W20" s="710" t="s">
        <v>7184</v>
      </c>
      <c r="X20" s="711">
        <v>98.71428571428571</v>
      </c>
      <c r="Y20" s="711" t="s">
        <v>2869</v>
      </c>
      <c r="Z20" s="711">
        <v>98.71428571428571</v>
      </c>
      <c r="AA20" s="712"/>
      <c r="AB20" s="713"/>
    </row>
    <row r="21" hidden="1">
      <c r="A21" s="692">
        <v>19.0</v>
      </c>
      <c r="B21" s="704" t="s">
        <v>3034</v>
      </c>
      <c r="C21" s="447" t="s">
        <v>3035</v>
      </c>
      <c r="D21" s="705" t="s">
        <v>3023</v>
      </c>
      <c r="E21" s="706" t="s">
        <v>2869</v>
      </c>
      <c r="F21" s="707" t="s">
        <v>2869</v>
      </c>
      <c r="G21" s="707">
        <v>0.9907407407407408</v>
      </c>
      <c r="H21" s="707">
        <v>0.9907407407407408</v>
      </c>
      <c r="I21" s="708">
        <v>26.0</v>
      </c>
      <c r="J21" s="709">
        <v>0.0</v>
      </c>
      <c r="K21" s="706" t="s">
        <v>2869</v>
      </c>
      <c r="L21" s="707" t="s">
        <v>2869</v>
      </c>
      <c r="M21" s="707">
        <v>1.0</v>
      </c>
      <c r="N21" s="707">
        <v>1.0</v>
      </c>
      <c r="O21" s="708">
        <v>25.0</v>
      </c>
      <c r="P21" s="709">
        <v>0.0</v>
      </c>
      <c r="Q21" s="710" t="s">
        <v>7215</v>
      </c>
      <c r="R21" s="711" t="s">
        <v>2869</v>
      </c>
      <c r="S21" s="711">
        <v>100.0</v>
      </c>
      <c r="T21" s="711">
        <v>100.0</v>
      </c>
      <c r="U21" s="712">
        <v>74.0</v>
      </c>
      <c r="V21" s="713">
        <v>0.0</v>
      </c>
      <c r="W21" s="710" t="s">
        <v>7215</v>
      </c>
      <c r="X21" s="711" t="s">
        <v>2869</v>
      </c>
      <c r="Y21" s="711" t="s">
        <v>2869</v>
      </c>
      <c r="Z21" s="711" t="s">
        <v>2869</v>
      </c>
      <c r="AA21" s="712"/>
      <c r="AB21" s="713"/>
    </row>
    <row r="22" hidden="1">
      <c r="A22" s="692">
        <v>20.0</v>
      </c>
      <c r="B22" s="704" t="s">
        <v>3024</v>
      </c>
      <c r="C22" s="714" t="s">
        <v>3025</v>
      </c>
      <c r="D22" s="705" t="s">
        <v>3023</v>
      </c>
      <c r="E22" s="706" t="s">
        <v>2869</v>
      </c>
      <c r="F22" s="707" t="s">
        <v>2869</v>
      </c>
      <c r="G22" s="707">
        <v>1.0</v>
      </c>
      <c r="H22" s="707">
        <v>1.0</v>
      </c>
      <c r="I22" s="708">
        <v>44.0</v>
      </c>
      <c r="J22" s="709">
        <v>0.0</v>
      </c>
      <c r="K22" s="706" t="s">
        <v>2869</v>
      </c>
      <c r="L22" s="707" t="s">
        <v>2869</v>
      </c>
      <c r="M22" s="707">
        <v>1.0</v>
      </c>
      <c r="N22" s="707">
        <v>1.0</v>
      </c>
      <c r="O22" s="708">
        <v>22.0</v>
      </c>
      <c r="P22" s="709">
        <v>0.0</v>
      </c>
      <c r="Q22" s="710" t="s">
        <v>7184</v>
      </c>
      <c r="R22" s="711" t="s">
        <v>2869</v>
      </c>
      <c r="S22" s="711">
        <v>100.0</v>
      </c>
      <c r="T22" s="711">
        <v>100.0</v>
      </c>
      <c r="U22" s="712">
        <v>12.0</v>
      </c>
      <c r="V22" s="713">
        <v>0.0</v>
      </c>
      <c r="W22" s="710" t="s">
        <v>7184</v>
      </c>
      <c r="X22" s="711" t="s">
        <v>2869</v>
      </c>
      <c r="Y22" s="711" t="s">
        <v>2869</v>
      </c>
      <c r="Z22" s="711" t="s">
        <v>2869</v>
      </c>
      <c r="AA22" s="712"/>
      <c r="AB22" s="713"/>
    </row>
    <row r="23" hidden="1">
      <c r="A23" s="692">
        <v>21.0</v>
      </c>
      <c r="B23" s="704" t="s">
        <v>3032</v>
      </c>
      <c r="C23" s="447" t="s">
        <v>3033</v>
      </c>
      <c r="D23" s="705" t="s">
        <v>3023</v>
      </c>
      <c r="E23" s="706" t="s">
        <v>2869</v>
      </c>
      <c r="F23" s="707" t="s">
        <v>2869</v>
      </c>
      <c r="G23" s="707">
        <v>1.0</v>
      </c>
      <c r="H23" s="707">
        <v>1.0</v>
      </c>
      <c r="I23" s="708">
        <v>12.0</v>
      </c>
      <c r="J23" s="709">
        <v>0.0</v>
      </c>
      <c r="K23" s="706" t="s">
        <v>2869</v>
      </c>
      <c r="L23" s="707" t="s">
        <v>2869</v>
      </c>
      <c r="M23" s="707">
        <v>1.0</v>
      </c>
      <c r="N23" s="707">
        <v>1.0</v>
      </c>
      <c r="O23" s="708">
        <v>22.0</v>
      </c>
      <c r="P23" s="709">
        <v>0.0</v>
      </c>
      <c r="Q23" s="710" t="s">
        <v>7184</v>
      </c>
      <c r="R23" s="711" t="s">
        <v>2869</v>
      </c>
      <c r="S23" s="711">
        <v>100.0</v>
      </c>
      <c r="T23" s="711">
        <v>100.0</v>
      </c>
      <c r="U23" s="712">
        <v>54.0</v>
      </c>
      <c r="V23" s="713">
        <v>0.0</v>
      </c>
      <c r="W23" s="710" t="s">
        <v>7184</v>
      </c>
      <c r="X23" s="711" t="s">
        <v>2869</v>
      </c>
      <c r="Y23" s="711">
        <v>99.5</v>
      </c>
      <c r="Z23" s="711">
        <v>99.5</v>
      </c>
      <c r="AA23" s="712"/>
      <c r="AB23" s="713"/>
    </row>
    <row r="24" hidden="1">
      <c r="A24" s="692">
        <v>22.0</v>
      </c>
      <c r="B24" s="704" t="s">
        <v>3036</v>
      </c>
      <c r="C24" s="447" t="s">
        <v>3037</v>
      </c>
      <c r="D24" s="705" t="s">
        <v>3023</v>
      </c>
      <c r="E24" s="706" t="s">
        <v>2869</v>
      </c>
      <c r="F24" s="707" t="s">
        <v>2869</v>
      </c>
      <c r="G24" s="707">
        <v>1.0</v>
      </c>
      <c r="H24" s="707">
        <v>1.0</v>
      </c>
      <c r="I24" s="708">
        <v>27.0</v>
      </c>
      <c r="J24" s="709">
        <v>0.0</v>
      </c>
      <c r="K24" s="706" t="s">
        <v>2869</v>
      </c>
      <c r="L24" s="707" t="s">
        <v>2869</v>
      </c>
      <c r="M24" s="707">
        <v>1.0</v>
      </c>
      <c r="N24" s="707">
        <v>1.0</v>
      </c>
      <c r="O24" s="708">
        <v>2.0</v>
      </c>
      <c r="P24" s="709">
        <v>0.0</v>
      </c>
      <c r="Q24" s="710" t="s">
        <v>7115</v>
      </c>
      <c r="R24" s="711" t="s">
        <v>2869</v>
      </c>
      <c r="S24" s="711">
        <v>100.0</v>
      </c>
      <c r="T24" s="711">
        <v>100.0</v>
      </c>
      <c r="U24" s="712">
        <v>108.0</v>
      </c>
      <c r="V24" s="713">
        <v>0.0</v>
      </c>
      <c r="W24" s="710" t="s">
        <v>7115</v>
      </c>
      <c r="X24" s="711" t="s">
        <v>2869</v>
      </c>
      <c r="Y24" s="711">
        <v>100.0</v>
      </c>
      <c r="Z24" s="711">
        <v>100.0</v>
      </c>
      <c r="AA24" s="712"/>
      <c r="AB24" s="713"/>
    </row>
    <row r="25">
      <c r="A25" s="692">
        <v>23.0</v>
      </c>
      <c r="B25" s="704" t="s">
        <v>2972</v>
      </c>
      <c r="C25" s="447" t="s">
        <v>876</v>
      </c>
      <c r="D25" s="705" t="s">
        <v>41</v>
      </c>
      <c r="E25" s="706">
        <v>0.9800000000000001</v>
      </c>
      <c r="F25" s="707">
        <v>0.9907407407407408</v>
      </c>
      <c r="G25" s="707" t="s">
        <v>2869</v>
      </c>
      <c r="H25" s="707">
        <v>0.9853703703703705</v>
      </c>
      <c r="I25" s="708">
        <v>278.0</v>
      </c>
      <c r="J25" s="709">
        <v>0.0</v>
      </c>
      <c r="K25" s="706" t="s">
        <v>2869</v>
      </c>
      <c r="L25" s="707">
        <v>0.9065656565656566</v>
      </c>
      <c r="M25" s="707" t="s">
        <v>2869</v>
      </c>
      <c r="N25" s="707">
        <v>0.9065656565656566</v>
      </c>
      <c r="O25" s="708">
        <v>119.0</v>
      </c>
      <c r="P25" s="709">
        <v>0.0</v>
      </c>
      <c r="Q25" s="710" t="s">
        <v>7184</v>
      </c>
      <c r="R25" s="711">
        <v>100.0</v>
      </c>
      <c r="S25" s="711" t="s">
        <v>2869</v>
      </c>
      <c r="T25" s="711">
        <v>100.0</v>
      </c>
      <c r="U25" s="712">
        <v>261.0</v>
      </c>
      <c r="V25" s="713">
        <v>0.0</v>
      </c>
      <c r="W25" s="710" t="s">
        <v>7184</v>
      </c>
      <c r="X25" s="711">
        <v>96.5</v>
      </c>
      <c r="Y25" s="711" t="s">
        <v>2869</v>
      </c>
      <c r="Z25" s="711">
        <v>96.5</v>
      </c>
      <c r="AA25" s="712"/>
      <c r="AB25" s="713"/>
    </row>
    <row r="26">
      <c r="A26" s="692">
        <v>24.0</v>
      </c>
      <c r="B26" s="704" t="s">
        <v>2991</v>
      </c>
      <c r="C26" s="447" t="s">
        <v>712</v>
      </c>
      <c r="D26" s="705" t="s">
        <v>41</v>
      </c>
      <c r="E26" s="706">
        <v>1.0</v>
      </c>
      <c r="F26" s="707">
        <v>0.9807692307692308</v>
      </c>
      <c r="G26" s="707" t="s">
        <v>2869</v>
      </c>
      <c r="H26" s="707">
        <v>0.9903846153846154</v>
      </c>
      <c r="I26" s="708">
        <v>149.0</v>
      </c>
      <c r="J26" s="709">
        <v>0.0</v>
      </c>
      <c r="K26" s="706" t="s">
        <v>2869</v>
      </c>
      <c r="L26" s="707">
        <v>1.0</v>
      </c>
      <c r="M26" s="707" t="s">
        <v>2869</v>
      </c>
      <c r="N26" s="707">
        <v>1.0</v>
      </c>
      <c r="O26" s="708">
        <v>208.0</v>
      </c>
      <c r="P26" s="709">
        <v>0.0</v>
      </c>
      <c r="Q26" s="710" t="s">
        <v>7184</v>
      </c>
      <c r="R26" s="711">
        <v>100.0</v>
      </c>
      <c r="S26" s="711" t="s">
        <v>2869</v>
      </c>
      <c r="T26" s="711">
        <v>100.0</v>
      </c>
      <c r="U26" s="712">
        <v>179.0</v>
      </c>
      <c r="V26" s="713">
        <v>0.0</v>
      </c>
      <c r="W26" s="710" t="s">
        <v>7184</v>
      </c>
      <c r="X26" s="711">
        <v>97.57142857142857</v>
      </c>
      <c r="Y26" s="711" t="s">
        <v>2869</v>
      </c>
      <c r="Z26" s="711">
        <v>97.57142857142857</v>
      </c>
      <c r="AA26" s="712"/>
      <c r="AB26" s="713"/>
    </row>
    <row r="27">
      <c r="A27" s="692">
        <v>25.0</v>
      </c>
      <c r="B27" s="704" t="s">
        <v>2960</v>
      </c>
      <c r="C27" s="447" t="s">
        <v>2961</v>
      </c>
      <c r="D27" s="705" t="s">
        <v>41</v>
      </c>
      <c r="E27" s="706">
        <v>1.0</v>
      </c>
      <c r="F27" s="707">
        <v>0.9882352941176471</v>
      </c>
      <c r="G27" s="707" t="s">
        <v>2869</v>
      </c>
      <c r="H27" s="707">
        <v>0.9941176470588236</v>
      </c>
      <c r="I27" s="708">
        <v>259.0</v>
      </c>
      <c r="J27" s="709">
        <v>0.0</v>
      </c>
      <c r="K27" s="706">
        <v>1.0</v>
      </c>
      <c r="L27" s="707">
        <v>1.0</v>
      </c>
      <c r="M27" s="707" t="s">
        <v>2869</v>
      </c>
      <c r="N27" s="707">
        <v>1.0</v>
      </c>
      <c r="O27" s="708">
        <v>238.0</v>
      </c>
      <c r="P27" s="709">
        <v>0.0</v>
      </c>
      <c r="Q27" s="710" t="s">
        <v>7184</v>
      </c>
      <c r="R27" s="711">
        <v>100.0</v>
      </c>
      <c r="S27" s="711" t="s">
        <v>2869</v>
      </c>
      <c r="T27" s="711">
        <v>100.0</v>
      </c>
      <c r="U27" s="712">
        <v>176.0</v>
      </c>
      <c r="V27" s="713">
        <v>0.0</v>
      </c>
      <c r="W27" s="710" t="s">
        <v>7115</v>
      </c>
      <c r="X27" s="711">
        <v>99.4</v>
      </c>
      <c r="Y27" s="711" t="s">
        <v>2869</v>
      </c>
      <c r="Z27" s="711">
        <v>99.4</v>
      </c>
      <c r="AA27" s="712"/>
      <c r="AB27" s="713"/>
    </row>
    <row r="28">
      <c r="A28" s="692">
        <v>26.0</v>
      </c>
      <c r="B28" s="704" t="s">
        <v>2964</v>
      </c>
      <c r="C28" s="447" t="s">
        <v>263</v>
      </c>
      <c r="D28" s="705" t="s">
        <v>41</v>
      </c>
      <c r="E28" s="706">
        <v>1.0</v>
      </c>
      <c r="F28" s="707">
        <v>1.0</v>
      </c>
      <c r="G28" s="707" t="s">
        <v>2869</v>
      </c>
      <c r="H28" s="707">
        <v>1.0</v>
      </c>
      <c r="I28" s="708">
        <v>296.0</v>
      </c>
      <c r="J28" s="709">
        <v>0.0</v>
      </c>
      <c r="K28" s="706" t="s">
        <v>2869</v>
      </c>
      <c r="L28" s="707">
        <v>1.0</v>
      </c>
      <c r="M28" s="707" t="s">
        <v>2869</v>
      </c>
      <c r="N28" s="707">
        <v>1.0</v>
      </c>
      <c r="O28" s="708">
        <v>229.0</v>
      </c>
      <c r="P28" s="709">
        <v>0.0</v>
      </c>
      <c r="Q28" s="710" t="s">
        <v>7184</v>
      </c>
      <c r="R28" s="711">
        <v>100.0</v>
      </c>
      <c r="S28" s="711" t="s">
        <v>2869</v>
      </c>
      <c r="T28" s="711">
        <v>100.0</v>
      </c>
      <c r="U28" s="712">
        <v>173.0</v>
      </c>
      <c r="V28" s="713">
        <v>0.0</v>
      </c>
      <c r="W28" s="710" t="s">
        <v>7115</v>
      </c>
      <c r="X28" s="711">
        <v>99.4</v>
      </c>
      <c r="Y28" s="711" t="s">
        <v>2869</v>
      </c>
      <c r="Z28" s="711">
        <v>99.4</v>
      </c>
      <c r="AA28" s="712"/>
      <c r="AB28" s="713"/>
    </row>
    <row r="29">
      <c r="A29" s="692">
        <v>27.0</v>
      </c>
      <c r="B29" s="704" t="s">
        <v>2986</v>
      </c>
      <c r="C29" s="447" t="s">
        <v>2590</v>
      </c>
      <c r="D29" s="705" t="s">
        <v>41</v>
      </c>
      <c r="E29" s="706">
        <v>0.9891304347826086</v>
      </c>
      <c r="F29" s="707">
        <v>1.0</v>
      </c>
      <c r="G29" s="707" t="s">
        <v>2869</v>
      </c>
      <c r="H29" s="707">
        <v>0.9945652173913043</v>
      </c>
      <c r="I29" s="708">
        <v>262.0</v>
      </c>
      <c r="J29" s="709">
        <v>0.0</v>
      </c>
      <c r="K29" s="706">
        <v>1.0</v>
      </c>
      <c r="L29" s="707">
        <v>0.9958333333333333</v>
      </c>
      <c r="M29" s="707" t="s">
        <v>2869</v>
      </c>
      <c r="N29" s="707">
        <v>0.9979166666666667</v>
      </c>
      <c r="O29" s="708">
        <v>216.0</v>
      </c>
      <c r="P29" s="709">
        <v>0.0</v>
      </c>
      <c r="Q29" s="710" t="s">
        <v>7184</v>
      </c>
      <c r="R29" s="711">
        <v>100.0</v>
      </c>
      <c r="S29" s="711" t="s">
        <v>2869</v>
      </c>
      <c r="T29" s="711">
        <v>100.0</v>
      </c>
      <c r="U29" s="712">
        <v>162.0</v>
      </c>
      <c r="V29" s="713">
        <v>0.0</v>
      </c>
      <c r="W29" s="710" t="s">
        <v>7184</v>
      </c>
      <c r="X29" s="711">
        <v>98.33333333333333</v>
      </c>
      <c r="Y29" s="711" t="s">
        <v>2869</v>
      </c>
      <c r="Z29" s="711">
        <v>98.33333333333333</v>
      </c>
      <c r="AA29" s="712"/>
      <c r="AB29" s="713"/>
    </row>
    <row r="30">
      <c r="A30" s="692">
        <v>28.0</v>
      </c>
      <c r="B30" s="704" t="s">
        <v>2962</v>
      </c>
      <c r="C30" s="447" t="s">
        <v>2963</v>
      </c>
      <c r="D30" s="705" t="s">
        <v>41</v>
      </c>
      <c r="E30" s="706">
        <v>1.0</v>
      </c>
      <c r="F30" s="707">
        <v>0.875</v>
      </c>
      <c r="G30" s="707" t="s">
        <v>2869</v>
      </c>
      <c r="H30" s="707">
        <v>0.9375</v>
      </c>
      <c r="I30" s="708">
        <v>130.0</v>
      </c>
      <c r="J30" s="709">
        <v>0.0</v>
      </c>
      <c r="K30" s="706">
        <v>1.0</v>
      </c>
      <c r="L30" s="707">
        <v>0.8666666666666667</v>
      </c>
      <c r="M30" s="707" t="s">
        <v>2869</v>
      </c>
      <c r="N30" s="707">
        <v>0.9333333333333333</v>
      </c>
      <c r="O30" s="708">
        <v>171.0</v>
      </c>
      <c r="P30" s="709">
        <v>0.0</v>
      </c>
      <c r="Q30" s="710" t="s">
        <v>7215</v>
      </c>
      <c r="R30" s="711">
        <v>100.0</v>
      </c>
      <c r="S30" s="711" t="s">
        <v>2869</v>
      </c>
      <c r="T30" s="711">
        <v>100.0</v>
      </c>
      <c r="U30" s="712">
        <v>151.0</v>
      </c>
      <c r="V30" s="713">
        <v>0.0</v>
      </c>
      <c r="W30" s="710" t="s">
        <v>7215</v>
      </c>
      <c r="X30" s="711">
        <v>97.71428571428571</v>
      </c>
      <c r="Y30" s="711" t="s">
        <v>2869</v>
      </c>
      <c r="Z30" s="711">
        <v>97.71428571428571</v>
      </c>
      <c r="AA30" s="712"/>
      <c r="AB30" s="713"/>
    </row>
    <row r="31">
      <c r="A31" s="692">
        <v>29.0</v>
      </c>
      <c r="B31" s="704" t="s">
        <v>2989</v>
      </c>
      <c r="C31" s="447" t="s">
        <v>2990</v>
      </c>
      <c r="D31" s="705" t="s">
        <v>41</v>
      </c>
      <c r="E31" s="706">
        <v>1.0</v>
      </c>
      <c r="F31" s="707">
        <v>0.9722222222222222</v>
      </c>
      <c r="G31" s="707" t="s">
        <v>2869</v>
      </c>
      <c r="H31" s="707">
        <v>0.9861111111111112</v>
      </c>
      <c r="I31" s="708">
        <v>181.0</v>
      </c>
      <c r="J31" s="709">
        <v>0.0</v>
      </c>
      <c r="K31" s="706" t="s">
        <v>2869</v>
      </c>
      <c r="L31" s="707">
        <v>1.0</v>
      </c>
      <c r="M31" s="707" t="s">
        <v>2869</v>
      </c>
      <c r="N31" s="707">
        <v>1.0</v>
      </c>
      <c r="O31" s="708">
        <v>184.0</v>
      </c>
      <c r="P31" s="709">
        <v>0.0</v>
      </c>
      <c r="Q31" s="710" t="s">
        <v>7184</v>
      </c>
      <c r="R31" s="711">
        <v>100.0</v>
      </c>
      <c r="S31" s="711" t="s">
        <v>2869</v>
      </c>
      <c r="T31" s="711">
        <v>100.0</v>
      </c>
      <c r="U31" s="712">
        <v>140.0</v>
      </c>
      <c r="V31" s="713">
        <v>0.0</v>
      </c>
      <c r="W31" s="710" t="s">
        <v>7184</v>
      </c>
      <c r="X31" s="711">
        <v>94.0</v>
      </c>
      <c r="Y31" s="711" t="s">
        <v>2869</v>
      </c>
      <c r="Z31" s="711">
        <v>94.0</v>
      </c>
      <c r="AA31" s="712"/>
      <c r="AB31" s="713"/>
    </row>
    <row r="32">
      <c r="A32" s="692">
        <v>30.0</v>
      </c>
      <c r="B32" s="704" t="s">
        <v>2946</v>
      </c>
      <c r="C32" s="447" t="s">
        <v>2427</v>
      </c>
      <c r="D32" s="705" t="s">
        <v>41</v>
      </c>
      <c r="E32" s="706">
        <v>0.9090909090909091</v>
      </c>
      <c r="F32" s="707">
        <v>1.0</v>
      </c>
      <c r="G32" s="707" t="s">
        <v>2869</v>
      </c>
      <c r="H32" s="707">
        <v>0.9545454545454546</v>
      </c>
      <c r="I32" s="708">
        <v>134.0</v>
      </c>
      <c r="J32" s="709">
        <v>1.0</v>
      </c>
      <c r="K32" s="706">
        <v>1.0</v>
      </c>
      <c r="L32" s="707">
        <v>0.8635802469135803</v>
      </c>
      <c r="M32" s="707" t="s">
        <v>2869</v>
      </c>
      <c r="N32" s="707">
        <v>0.9317901234567901</v>
      </c>
      <c r="O32" s="708">
        <v>160.0</v>
      </c>
      <c r="P32" s="709">
        <v>0.0</v>
      </c>
      <c r="Q32" s="710" t="s">
        <v>7215</v>
      </c>
      <c r="R32" s="711">
        <v>100.0</v>
      </c>
      <c r="S32" s="711" t="s">
        <v>2869</v>
      </c>
      <c r="T32" s="711">
        <v>100.0</v>
      </c>
      <c r="U32" s="712">
        <v>140.0</v>
      </c>
      <c r="V32" s="713">
        <v>0.0</v>
      </c>
      <c r="W32" s="710" t="s">
        <v>7184</v>
      </c>
      <c r="X32" s="711">
        <v>100.0</v>
      </c>
      <c r="Y32" s="711" t="s">
        <v>2869</v>
      </c>
      <c r="Z32" s="711">
        <v>100.0</v>
      </c>
      <c r="AA32" s="712"/>
      <c r="AB32" s="713"/>
    </row>
    <row r="33">
      <c r="A33" s="692">
        <v>31.0</v>
      </c>
      <c r="B33" s="704" t="s">
        <v>2980</v>
      </c>
      <c r="C33" s="447" t="s">
        <v>2208</v>
      </c>
      <c r="D33" s="705" t="s">
        <v>41</v>
      </c>
      <c r="E33" s="706">
        <v>1.0</v>
      </c>
      <c r="F33" s="707">
        <v>1.0</v>
      </c>
      <c r="G33" s="707" t="s">
        <v>2869</v>
      </c>
      <c r="H33" s="707">
        <v>1.0</v>
      </c>
      <c r="I33" s="708">
        <v>223.0</v>
      </c>
      <c r="J33" s="709">
        <v>0.0</v>
      </c>
      <c r="K33" s="706">
        <v>1.0</v>
      </c>
      <c r="L33" s="707">
        <v>1.0</v>
      </c>
      <c r="M33" s="707" t="s">
        <v>2869</v>
      </c>
      <c r="N33" s="707">
        <v>1.0</v>
      </c>
      <c r="O33" s="708">
        <v>211.0</v>
      </c>
      <c r="P33" s="709">
        <v>0.0</v>
      </c>
      <c r="Q33" s="710" t="s">
        <v>7184</v>
      </c>
      <c r="R33" s="711">
        <v>100.0</v>
      </c>
      <c r="S33" s="711" t="s">
        <v>2869</v>
      </c>
      <c r="T33" s="711">
        <v>100.0</v>
      </c>
      <c r="U33" s="712">
        <v>133.0</v>
      </c>
      <c r="V33" s="713">
        <v>0.0</v>
      </c>
      <c r="W33" s="710" t="s">
        <v>7115</v>
      </c>
      <c r="X33" s="711">
        <v>100.0</v>
      </c>
      <c r="Y33" s="711" t="s">
        <v>2869</v>
      </c>
      <c r="Z33" s="711">
        <v>100.0</v>
      </c>
      <c r="AA33" s="712"/>
      <c r="AB33" s="713"/>
    </row>
    <row r="34">
      <c r="A34" s="692">
        <v>32.0</v>
      </c>
      <c r="B34" s="704" t="s">
        <v>2947</v>
      </c>
      <c r="C34" s="447" t="s">
        <v>2948</v>
      </c>
      <c r="D34" s="705" t="s">
        <v>41</v>
      </c>
      <c r="E34" s="706">
        <v>0.8321256038647343</v>
      </c>
      <c r="F34" s="707">
        <v>1.0</v>
      </c>
      <c r="G34" s="707" t="s">
        <v>2869</v>
      </c>
      <c r="H34" s="707">
        <v>0.9160628019323671</v>
      </c>
      <c r="I34" s="708">
        <v>96.0</v>
      </c>
      <c r="J34" s="709">
        <v>0.0</v>
      </c>
      <c r="K34" s="706">
        <v>0.8</v>
      </c>
      <c r="L34" s="707">
        <v>0.8919540229885058</v>
      </c>
      <c r="M34" s="707" t="s">
        <v>2869</v>
      </c>
      <c r="N34" s="707">
        <v>0.8459770114942529</v>
      </c>
      <c r="O34" s="708">
        <v>137.0</v>
      </c>
      <c r="P34" s="709">
        <v>0.0</v>
      </c>
      <c r="Q34" s="710" t="s">
        <v>7215</v>
      </c>
      <c r="R34" s="711">
        <v>100.0</v>
      </c>
      <c r="S34" s="711" t="s">
        <v>2869</v>
      </c>
      <c r="T34" s="711">
        <v>100.0</v>
      </c>
      <c r="U34" s="712">
        <v>117.0</v>
      </c>
      <c r="V34" s="713">
        <v>0.0</v>
      </c>
      <c r="W34" s="710" t="s">
        <v>7215</v>
      </c>
      <c r="X34" s="711">
        <v>100.0</v>
      </c>
      <c r="Y34" s="711" t="s">
        <v>2869</v>
      </c>
      <c r="Z34" s="711">
        <v>100.0</v>
      </c>
      <c r="AA34" s="712"/>
      <c r="AB34" s="713"/>
    </row>
    <row r="35">
      <c r="A35" s="692">
        <v>33.0</v>
      </c>
      <c r="B35" s="704" t="s">
        <v>2966</v>
      </c>
      <c r="C35" s="447" t="s">
        <v>2967</v>
      </c>
      <c r="D35" s="705" t="s">
        <v>41</v>
      </c>
      <c r="E35" s="706">
        <v>1.0</v>
      </c>
      <c r="F35" s="707">
        <v>0.9833333333333334</v>
      </c>
      <c r="G35" s="707" t="s">
        <v>2869</v>
      </c>
      <c r="H35" s="707">
        <v>0.9916666666666667</v>
      </c>
      <c r="I35" s="708">
        <v>142.0</v>
      </c>
      <c r="J35" s="709">
        <v>0.0</v>
      </c>
      <c r="K35" s="706">
        <v>1.0</v>
      </c>
      <c r="L35" s="707">
        <v>0.8355411609088079</v>
      </c>
      <c r="M35" s="707" t="s">
        <v>2869</v>
      </c>
      <c r="N35" s="707">
        <v>0.917770580454404</v>
      </c>
      <c r="O35" s="708">
        <v>54.0</v>
      </c>
      <c r="P35" s="709">
        <v>1.0</v>
      </c>
      <c r="Q35" s="710" t="s">
        <v>7215</v>
      </c>
      <c r="R35" s="711">
        <v>100.0</v>
      </c>
      <c r="S35" s="711" t="s">
        <v>2869</v>
      </c>
      <c r="T35" s="711">
        <v>100.0</v>
      </c>
      <c r="U35" s="712">
        <v>106.0</v>
      </c>
      <c r="V35" s="713">
        <v>1.0</v>
      </c>
      <c r="W35" s="710" t="s">
        <v>7184</v>
      </c>
      <c r="X35" s="711">
        <v>98.0</v>
      </c>
      <c r="Y35" s="711" t="s">
        <v>2869</v>
      </c>
      <c r="Z35" s="711">
        <v>98.0</v>
      </c>
      <c r="AA35" s="712"/>
      <c r="AB35" s="713"/>
    </row>
    <row r="36" hidden="1">
      <c r="A36" s="692">
        <v>34.0</v>
      </c>
      <c r="B36" s="704" t="s">
        <v>3009</v>
      </c>
      <c r="C36" s="447" t="s">
        <v>3010</v>
      </c>
      <c r="D36" s="705" t="s">
        <v>2997</v>
      </c>
      <c r="E36" s="706" t="s">
        <v>2869</v>
      </c>
      <c r="F36" s="707" t="s">
        <v>2869</v>
      </c>
      <c r="G36" s="707">
        <v>1.0</v>
      </c>
      <c r="H36" s="707">
        <v>1.0</v>
      </c>
      <c r="I36" s="708">
        <v>213.0</v>
      </c>
      <c r="J36" s="709">
        <v>0.0</v>
      </c>
      <c r="K36" s="706" t="s">
        <v>2869</v>
      </c>
      <c r="L36" s="707" t="s">
        <v>2869</v>
      </c>
      <c r="M36" s="707">
        <v>0.9728535353535354</v>
      </c>
      <c r="N36" s="707">
        <v>0.9728535353535354</v>
      </c>
      <c r="O36" s="708">
        <v>532.0</v>
      </c>
      <c r="P36" s="709">
        <v>0.0</v>
      </c>
      <c r="Q36" s="710" t="s">
        <v>7115</v>
      </c>
      <c r="R36" s="711" t="s">
        <v>2869</v>
      </c>
      <c r="S36" s="711">
        <v>99.6</v>
      </c>
      <c r="T36" s="711">
        <v>99.6</v>
      </c>
      <c r="U36" s="712">
        <v>810.0</v>
      </c>
      <c r="V36" s="713">
        <v>0.0</v>
      </c>
      <c r="W36" s="710" t="s">
        <v>7115</v>
      </c>
      <c r="X36" s="711" t="s">
        <v>2869</v>
      </c>
      <c r="Y36" s="711">
        <v>100.0</v>
      </c>
      <c r="Z36" s="711">
        <v>100.0</v>
      </c>
      <c r="AA36" s="712"/>
      <c r="AB36" s="713"/>
    </row>
    <row r="37" hidden="1">
      <c r="A37" s="692">
        <v>35.0</v>
      </c>
      <c r="B37" s="704" t="s">
        <v>3018</v>
      </c>
      <c r="C37" s="447" t="s">
        <v>843</v>
      </c>
      <c r="D37" s="705" t="s">
        <v>2997</v>
      </c>
      <c r="E37" s="706" t="s">
        <v>2869</v>
      </c>
      <c r="F37" s="707">
        <v>0.8811904761904762</v>
      </c>
      <c r="G37" s="707" t="s">
        <v>2869</v>
      </c>
      <c r="H37" s="707">
        <v>0.8811904761904762</v>
      </c>
      <c r="I37" s="708">
        <v>444.0</v>
      </c>
      <c r="J37" s="709">
        <v>0.0</v>
      </c>
      <c r="K37" s="706" t="s">
        <v>2869</v>
      </c>
      <c r="L37" s="707">
        <v>0.9368686868686869</v>
      </c>
      <c r="M37" s="707" t="s">
        <v>2869</v>
      </c>
      <c r="N37" s="707">
        <v>0.9368686868686869</v>
      </c>
      <c r="O37" s="708">
        <v>485.0</v>
      </c>
      <c r="P37" s="709">
        <v>0.0</v>
      </c>
      <c r="Q37" s="710" t="s">
        <v>7115</v>
      </c>
      <c r="R37" s="711">
        <v>99.58823529411765</v>
      </c>
      <c r="S37" s="711" t="s">
        <v>2869</v>
      </c>
      <c r="T37" s="711">
        <v>99.58823529411765</v>
      </c>
      <c r="U37" s="712">
        <v>731.0</v>
      </c>
      <c r="V37" s="713">
        <v>0.0</v>
      </c>
      <c r="W37" s="710" t="s">
        <v>7115</v>
      </c>
      <c r="X37" s="711">
        <v>99.0</v>
      </c>
      <c r="Y37" s="711" t="s">
        <v>2869</v>
      </c>
      <c r="Z37" s="711">
        <v>99.0</v>
      </c>
      <c r="AA37" s="712"/>
      <c r="AB37" s="713"/>
    </row>
    <row r="38">
      <c r="A38" s="692">
        <v>36.0</v>
      </c>
      <c r="B38" s="704" t="s">
        <v>2971</v>
      </c>
      <c r="C38" s="447" t="s">
        <v>464</v>
      </c>
      <c r="D38" s="705" t="s">
        <v>41</v>
      </c>
      <c r="E38" s="706">
        <v>0.9</v>
      </c>
      <c r="F38" s="707">
        <v>0.9444444444444445</v>
      </c>
      <c r="G38" s="707" t="s">
        <v>2869</v>
      </c>
      <c r="H38" s="707">
        <v>0.9222222222222223</v>
      </c>
      <c r="I38" s="708">
        <v>113.0</v>
      </c>
      <c r="J38" s="709">
        <v>0.0</v>
      </c>
      <c r="K38" s="706" t="s">
        <v>2869</v>
      </c>
      <c r="L38" s="707">
        <v>0.9761904761904763</v>
      </c>
      <c r="M38" s="707" t="s">
        <v>2869</v>
      </c>
      <c r="N38" s="707">
        <v>0.9761904761904763</v>
      </c>
      <c r="O38" s="708">
        <v>49.0</v>
      </c>
      <c r="P38" s="709">
        <v>0.0</v>
      </c>
      <c r="Q38" s="710" t="s">
        <v>7215</v>
      </c>
      <c r="R38" s="711">
        <v>99.57142857142857</v>
      </c>
      <c r="S38" s="711" t="s">
        <v>2869</v>
      </c>
      <c r="T38" s="711">
        <v>99.57142857142857</v>
      </c>
      <c r="U38" s="712">
        <v>155.0</v>
      </c>
      <c r="V38" s="713">
        <v>1.0</v>
      </c>
      <c r="W38" s="710" t="s">
        <v>7184</v>
      </c>
      <c r="X38" s="711">
        <v>100.0</v>
      </c>
      <c r="Y38" s="711" t="s">
        <v>2869</v>
      </c>
      <c r="Z38" s="711">
        <v>100.0</v>
      </c>
      <c r="AA38" s="712"/>
      <c r="AB38" s="713"/>
    </row>
    <row r="39">
      <c r="A39" s="692">
        <v>37.0</v>
      </c>
      <c r="B39" s="704" t="s">
        <v>2994</v>
      </c>
      <c r="C39" s="447" t="s">
        <v>470</v>
      </c>
      <c r="D39" s="705" t="s">
        <v>41</v>
      </c>
      <c r="E39" s="706">
        <v>0.9523809523809524</v>
      </c>
      <c r="F39" s="707">
        <v>0.9375</v>
      </c>
      <c r="G39" s="707" t="s">
        <v>2869</v>
      </c>
      <c r="H39" s="707">
        <v>0.9449404761904763</v>
      </c>
      <c r="I39" s="708">
        <v>329.0</v>
      </c>
      <c r="J39" s="709">
        <v>1.0</v>
      </c>
      <c r="K39" s="706">
        <v>1.0</v>
      </c>
      <c r="L39" s="707">
        <v>0.9718390804597701</v>
      </c>
      <c r="M39" s="707" t="s">
        <v>2869</v>
      </c>
      <c r="N39" s="707">
        <v>0.985919540229885</v>
      </c>
      <c r="O39" s="708">
        <v>364.0</v>
      </c>
      <c r="P39" s="709">
        <v>0.0</v>
      </c>
      <c r="Q39" s="710" t="s">
        <v>7115</v>
      </c>
      <c r="R39" s="711">
        <v>99.5</v>
      </c>
      <c r="S39" s="711" t="s">
        <v>2869</v>
      </c>
      <c r="T39" s="711">
        <v>99.5</v>
      </c>
      <c r="U39" s="712">
        <v>350.0</v>
      </c>
      <c r="V39" s="713">
        <v>0.0</v>
      </c>
      <c r="W39" s="710" t="s">
        <v>7115</v>
      </c>
      <c r="X39" s="711">
        <v>99.25</v>
      </c>
      <c r="Y39" s="711" t="s">
        <v>2869</v>
      </c>
      <c r="Z39" s="711">
        <v>99.25</v>
      </c>
      <c r="AA39" s="712"/>
      <c r="AB39" s="713"/>
    </row>
    <row r="40" hidden="1">
      <c r="A40" s="692">
        <v>38.0</v>
      </c>
      <c r="B40" s="704" t="s">
        <v>3016</v>
      </c>
      <c r="C40" s="447" t="s">
        <v>3017</v>
      </c>
      <c r="D40" s="705" t="s">
        <v>2997</v>
      </c>
      <c r="E40" s="706" t="s">
        <v>2869</v>
      </c>
      <c r="F40" s="707">
        <v>0.7923076923076924</v>
      </c>
      <c r="G40" s="707" t="s">
        <v>2869</v>
      </c>
      <c r="H40" s="707">
        <v>0.7923076923076924</v>
      </c>
      <c r="I40" s="708">
        <v>144.0</v>
      </c>
      <c r="J40" s="709">
        <v>0.0</v>
      </c>
      <c r="K40" s="706" t="s">
        <v>2869</v>
      </c>
      <c r="L40" s="707">
        <v>0.9714285714285715</v>
      </c>
      <c r="M40" s="707" t="s">
        <v>2869</v>
      </c>
      <c r="N40" s="707">
        <v>0.9714285714285715</v>
      </c>
      <c r="O40" s="708">
        <v>136.0</v>
      </c>
      <c r="P40" s="709">
        <v>0.0</v>
      </c>
      <c r="Q40" s="710" t="s">
        <v>7215</v>
      </c>
      <c r="R40" s="711">
        <v>99.5</v>
      </c>
      <c r="S40" s="711" t="s">
        <v>2869</v>
      </c>
      <c r="T40" s="711">
        <v>99.5</v>
      </c>
      <c r="U40" s="712">
        <v>158.0</v>
      </c>
      <c r="V40" s="713">
        <v>0.0</v>
      </c>
      <c r="W40" s="710" t="s">
        <v>7184</v>
      </c>
      <c r="X40" s="711">
        <v>97.5</v>
      </c>
      <c r="Y40" s="711" t="s">
        <v>2869</v>
      </c>
      <c r="Z40" s="711">
        <v>97.5</v>
      </c>
      <c r="AA40" s="712"/>
      <c r="AB40" s="713"/>
    </row>
    <row r="41" hidden="1">
      <c r="A41" s="692">
        <v>39.0</v>
      </c>
      <c r="B41" s="704" t="s">
        <v>2924</v>
      </c>
      <c r="C41" s="447" t="s">
        <v>2020</v>
      </c>
      <c r="D41" s="705" t="s">
        <v>42</v>
      </c>
      <c r="E41" s="706" t="s">
        <v>2869</v>
      </c>
      <c r="F41" s="707">
        <v>0.975</v>
      </c>
      <c r="G41" s="707" t="s">
        <v>2869</v>
      </c>
      <c r="H41" s="707">
        <v>0.975</v>
      </c>
      <c r="I41" s="708">
        <v>180.0</v>
      </c>
      <c r="J41" s="709">
        <v>0.0</v>
      </c>
      <c r="K41" s="706" t="s">
        <v>2869</v>
      </c>
      <c r="L41" s="707">
        <v>0.8908234622520338</v>
      </c>
      <c r="M41" s="707" t="s">
        <v>2869</v>
      </c>
      <c r="N41" s="707">
        <v>0.8908234622520338</v>
      </c>
      <c r="O41" s="708">
        <v>268.0</v>
      </c>
      <c r="P41" s="709">
        <v>0.0</v>
      </c>
      <c r="Q41" s="710" t="s">
        <v>7184</v>
      </c>
      <c r="R41" s="711">
        <v>99.5</v>
      </c>
      <c r="S41" s="711" t="s">
        <v>2869</v>
      </c>
      <c r="T41" s="711">
        <v>99.5</v>
      </c>
      <c r="U41" s="712">
        <v>272.0</v>
      </c>
      <c r="V41" s="713">
        <v>0.0</v>
      </c>
      <c r="W41" s="710" t="s">
        <v>7115</v>
      </c>
      <c r="X41" s="711">
        <v>100.0</v>
      </c>
      <c r="Y41" s="711" t="s">
        <v>2869</v>
      </c>
      <c r="Z41" s="711">
        <v>100.0</v>
      </c>
      <c r="AA41" s="712"/>
      <c r="AB41" s="713"/>
    </row>
    <row r="42">
      <c r="A42" s="692">
        <v>40.0</v>
      </c>
      <c r="B42" s="704" t="s">
        <v>2988</v>
      </c>
      <c r="C42" s="447" t="s">
        <v>63</v>
      </c>
      <c r="D42" s="705" t="s">
        <v>41</v>
      </c>
      <c r="E42" s="706">
        <v>1.0</v>
      </c>
      <c r="F42" s="707">
        <v>0.9913043478260869</v>
      </c>
      <c r="G42" s="707" t="s">
        <v>2869</v>
      </c>
      <c r="H42" s="707">
        <v>0.9956521739130435</v>
      </c>
      <c r="I42" s="708">
        <v>161.0</v>
      </c>
      <c r="J42" s="709">
        <v>0.0</v>
      </c>
      <c r="K42" s="706">
        <v>1.0</v>
      </c>
      <c r="L42" s="707">
        <v>1.0</v>
      </c>
      <c r="M42" s="707" t="s">
        <v>2869</v>
      </c>
      <c r="N42" s="707">
        <v>1.0</v>
      </c>
      <c r="O42" s="708">
        <v>256.0</v>
      </c>
      <c r="P42" s="709">
        <v>0.0</v>
      </c>
      <c r="Q42" s="710" t="s">
        <v>7184</v>
      </c>
      <c r="R42" s="711">
        <v>99.5</v>
      </c>
      <c r="S42" s="711" t="s">
        <v>2869</v>
      </c>
      <c r="T42" s="711">
        <v>99.5</v>
      </c>
      <c r="U42" s="712">
        <v>287.0</v>
      </c>
      <c r="V42" s="713">
        <v>1.0</v>
      </c>
      <c r="W42" s="710" t="s">
        <v>7184</v>
      </c>
      <c r="X42" s="711">
        <v>97.16666666666667</v>
      </c>
      <c r="Y42" s="711" t="s">
        <v>2869</v>
      </c>
      <c r="Z42" s="711">
        <v>97.16666666666667</v>
      </c>
      <c r="AA42" s="712"/>
      <c r="AB42" s="713"/>
    </row>
    <row r="43">
      <c r="A43" s="692">
        <v>41.0</v>
      </c>
      <c r="B43" s="704" t="s">
        <v>2952</v>
      </c>
      <c r="C43" s="447" t="s">
        <v>1017</v>
      </c>
      <c r="D43" s="705" t="s">
        <v>41</v>
      </c>
      <c r="E43" s="706">
        <v>0.5</v>
      </c>
      <c r="F43" s="707">
        <v>0.9095238095238095</v>
      </c>
      <c r="G43" s="707" t="s">
        <v>2869</v>
      </c>
      <c r="H43" s="707">
        <v>0.7047619047619047</v>
      </c>
      <c r="I43" s="708">
        <v>240.0</v>
      </c>
      <c r="J43" s="709">
        <v>0.0</v>
      </c>
      <c r="K43" s="706" t="s">
        <v>2869</v>
      </c>
      <c r="L43" s="707">
        <v>1.0</v>
      </c>
      <c r="M43" s="707" t="s">
        <v>2869</v>
      </c>
      <c r="N43" s="707">
        <v>1.0</v>
      </c>
      <c r="O43" s="708">
        <v>208.0</v>
      </c>
      <c r="P43" s="709">
        <v>1.0</v>
      </c>
      <c r="Q43" s="710" t="s">
        <v>7184</v>
      </c>
      <c r="R43" s="711">
        <v>99.42857142857143</v>
      </c>
      <c r="S43" s="711" t="s">
        <v>2869</v>
      </c>
      <c r="T43" s="711">
        <v>99.42857142857143</v>
      </c>
      <c r="U43" s="712">
        <v>176.0</v>
      </c>
      <c r="V43" s="713">
        <v>0.0</v>
      </c>
      <c r="W43" s="710" t="s">
        <v>7184</v>
      </c>
      <c r="X43" s="711">
        <v>98.0</v>
      </c>
      <c r="Y43" s="711" t="s">
        <v>2869</v>
      </c>
      <c r="Z43" s="711">
        <v>98.0</v>
      </c>
      <c r="AA43" s="712"/>
      <c r="AB43" s="713"/>
    </row>
    <row r="44">
      <c r="A44" s="692">
        <v>42.0</v>
      </c>
      <c r="B44" s="704" t="s">
        <v>2970</v>
      </c>
      <c r="C44" s="447" t="s">
        <v>264</v>
      </c>
      <c r="D44" s="705" t="s">
        <v>41</v>
      </c>
      <c r="E44" s="706">
        <v>0.9844322344322345</v>
      </c>
      <c r="F44" s="707">
        <v>0.9565217391304348</v>
      </c>
      <c r="G44" s="707" t="s">
        <v>2869</v>
      </c>
      <c r="H44" s="707">
        <v>0.9704769867813346</v>
      </c>
      <c r="I44" s="708">
        <v>432.0</v>
      </c>
      <c r="J44" s="709">
        <v>0.0</v>
      </c>
      <c r="K44" s="706" t="s">
        <v>2869</v>
      </c>
      <c r="L44" s="707">
        <v>0.9399038461538461</v>
      </c>
      <c r="M44" s="707" t="s">
        <v>2869</v>
      </c>
      <c r="N44" s="707">
        <v>0.9399038461538461</v>
      </c>
      <c r="O44" s="708">
        <v>271.0</v>
      </c>
      <c r="P44" s="709">
        <v>0.0</v>
      </c>
      <c r="Q44" s="710" t="s">
        <v>7115</v>
      </c>
      <c r="R44" s="711">
        <v>99.4</v>
      </c>
      <c r="S44" s="711" t="s">
        <v>2869</v>
      </c>
      <c r="T44" s="711">
        <v>99.4</v>
      </c>
      <c r="U44" s="712">
        <v>328.0</v>
      </c>
      <c r="V44" s="713">
        <v>0.0</v>
      </c>
      <c r="W44" s="710" t="s">
        <v>7115</v>
      </c>
      <c r="X44" s="711">
        <v>100.0</v>
      </c>
      <c r="Y44" s="711" t="s">
        <v>2869</v>
      </c>
      <c r="Z44" s="711">
        <v>100.0</v>
      </c>
      <c r="AA44" s="712"/>
      <c r="AB44" s="713"/>
    </row>
    <row r="45">
      <c r="A45" s="692">
        <v>43.0</v>
      </c>
      <c r="B45" s="704" t="s">
        <v>2975</v>
      </c>
      <c r="C45" s="447" t="s">
        <v>497</v>
      </c>
      <c r="D45" s="705" t="s">
        <v>41</v>
      </c>
      <c r="E45" s="706">
        <v>0.9910714285714286</v>
      </c>
      <c r="F45" s="707">
        <v>1.0</v>
      </c>
      <c r="G45" s="707" t="s">
        <v>2869</v>
      </c>
      <c r="H45" s="707">
        <v>0.9955357142857143</v>
      </c>
      <c r="I45" s="708">
        <v>376.0</v>
      </c>
      <c r="J45" s="709">
        <v>0.0</v>
      </c>
      <c r="K45" s="706">
        <v>1.0</v>
      </c>
      <c r="L45" s="707">
        <v>0.9791666666666666</v>
      </c>
      <c r="M45" s="707" t="s">
        <v>2869</v>
      </c>
      <c r="N45" s="707">
        <v>0.9895833333333333</v>
      </c>
      <c r="O45" s="708">
        <v>304.0</v>
      </c>
      <c r="P45" s="709">
        <v>0.0</v>
      </c>
      <c r="Q45" s="710" t="s">
        <v>7115</v>
      </c>
      <c r="R45" s="711">
        <v>99.4</v>
      </c>
      <c r="S45" s="711" t="s">
        <v>2869</v>
      </c>
      <c r="T45" s="711">
        <v>99.4</v>
      </c>
      <c r="U45" s="712">
        <v>322.0</v>
      </c>
      <c r="V45" s="713">
        <v>0.0</v>
      </c>
      <c r="W45" s="710" t="s">
        <v>7115</v>
      </c>
      <c r="X45" s="711">
        <v>100.0</v>
      </c>
      <c r="Y45" s="711" t="s">
        <v>2869</v>
      </c>
      <c r="Z45" s="711">
        <v>100.0</v>
      </c>
      <c r="AA45" s="712"/>
      <c r="AB45" s="713"/>
    </row>
    <row r="46">
      <c r="A46" s="692">
        <v>44.0</v>
      </c>
      <c r="B46" s="704" t="s">
        <v>2949</v>
      </c>
      <c r="C46" s="447" t="s">
        <v>2380</v>
      </c>
      <c r="D46" s="705" t="s">
        <v>41</v>
      </c>
      <c r="E46" s="706">
        <v>1.0</v>
      </c>
      <c r="F46" s="707">
        <v>1.0</v>
      </c>
      <c r="G46" s="707" t="s">
        <v>2869</v>
      </c>
      <c r="H46" s="707">
        <v>1.0</v>
      </c>
      <c r="I46" s="708">
        <v>394.0</v>
      </c>
      <c r="J46" s="709">
        <v>0.0</v>
      </c>
      <c r="K46" s="706">
        <v>1.0</v>
      </c>
      <c r="L46" s="707">
        <v>0.9886363636363636</v>
      </c>
      <c r="M46" s="707" t="s">
        <v>2869</v>
      </c>
      <c r="N46" s="707">
        <v>0.9943181818181819</v>
      </c>
      <c r="O46" s="708">
        <v>266.0</v>
      </c>
      <c r="P46" s="709">
        <v>0.0</v>
      </c>
      <c r="Q46" s="710" t="s">
        <v>7115</v>
      </c>
      <c r="R46" s="711">
        <v>99.4</v>
      </c>
      <c r="S46" s="711" t="s">
        <v>2869</v>
      </c>
      <c r="T46" s="711">
        <v>99.4</v>
      </c>
      <c r="U46" s="712">
        <v>288.0</v>
      </c>
      <c r="V46" s="713">
        <v>0.0</v>
      </c>
      <c r="W46" s="710" t="s">
        <v>7215</v>
      </c>
      <c r="X46" s="711">
        <v>99.0</v>
      </c>
      <c r="Y46" s="711" t="s">
        <v>2869</v>
      </c>
      <c r="Z46" s="711">
        <v>99.0</v>
      </c>
      <c r="AA46" s="712"/>
      <c r="AB46" s="713"/>
    </row>
    <row r="47">
      <c r="A47" s="692">
        <v>45.0</v>
      </c>
      <c r="B47" s="704" t="s">
        <v>2943</v>
      </c>
      <c r="C47" s="447" t="s">
        <v>2944</v>
      </c>
      <c r="D47" s="705" t="s">
        <v>41</v>
      </c>
      <c r="E47" s="706">
        <v>0.9777777777777777</v>
      </c>
      <c r="F47" s="707">
        <v>1.0</v>
      </c>
      <c r="G47" s="707" t="s">
        <v>2869</v>
      </c>
      <c r="H47" s="707">
        <v>0.9888888888888889</v>
      </c>
      <c r="I47" s="708">
        <v>414.0</v>
      </c>
      <c r="J47" s="709">
        <v>0.0</v>
      </c>
      <c r="K47" s="706" t="s">
        <v>2869</v>
      </c>
      <c r="L47" s="707">
        <v>0.9638282172373082</v>
      </c>
      <c r="M47" s="707" t="s">
        <v>2869</v>
      </c>
      <c r="N47" s="707">
        <v>0.9638282172373082</v>
      </c>
      <c r="O47" s="708">
        <v>296.0</v>
      </c>
      <c r="P47" s="709">
        <v>0.0</v>
      </c>
      <c r="Q47" s="710" t="s">
        <v>7115</v>
      </c>
      <c r="R47" s="711">
        <v>99.4</v>
      </c>
      <c r="S47" s="711" t="s">
        <v>2869</v>
      </c>
      <c r="T47" s="711">
        <v>99.4</v>
      </c>
      <c r="U47" s="712">
        <v>281.0</v>
      </c>
      <c r="V47" s="713">
        <v>0.0</v>
      </c>
      <c r="W47" s="710" t="s">
        <v>7115</v>
      </c>
      <c r="X47" s="711">
        <v>100.0</v>
      </c>
      <c r="Y47" s="711" t="s">
        <v>2869</v>
      </c>
      <c r="Z47" s="711">
        <v>100.0</v>
      </c>
      <c r="AA47" s="712"/>
      <c r="AB47" s="713"/>
    </row>
    <row r="48" hidden="1">
      <c r="A48" s="692">
        <v>46.0</v>
      </c>
      <c r="B48" s="704" t="s">
        <v>2881</v>
      </c>
      <c r="C48" s="447" t="s">
        <v>2882</v>
      </c>
      <c r="D48" s="705" t="s">
        <v>42</v>
      </c>
      <c r="E48" s="706" t="s">
        <v>2869</v>
      </c>
      <c r="F48" s="707">
        <v>0.9523809523809523</v>
      </c>
      <c r="G48" s="707" t="s">
        <v>2869</v>
      </c>
      <c r="H48" s="707">
        <v>0.9523809523809523</v>
      </c>
      <c r="I48" s="708">
        <v>156.0</v>
      </c>
      <c r="J48" s="709">
        <v>0.0</v>
      </c>
      <c r="K48" s="706" t="s">
        <v>2869</v>
      </c>
      <c r="L48" s="707">
        <v>0.9555555555555555</v>
      </c>
      <c r="M48" s="707" t="s">
        <v>2869</v>
      </c>
      <c r="N48" s="707">
        <v>0.9555555555555555</v>
      </c>
      <c r="O48" s="708">
        <v>162.0</v>
      </c>
      <c r="P48" s="709">
        <v>0.0</v>
      </c>
      <c r="Q48" s="710" t="s">
        <v>7215</v>
      </c>
      <c r="R48" s="711">
        <v>99.4</v>
      </c>
      <c r="S48" s="711" t="s">
        <v>2869</v>
      </c>
      <c r="T48" s="711">
        <v>99.4</v>
      </c>
      <c r="U48" s="712">
        <v>183.0</v>
      </c>
      <c r="V48" s="713">
        <v>1.0</v>
      </c>
      <c r="W48" s="710" t="s">
        <v>7215</v>
      </c>
      <c r="X48" s="711">
        <v>99.4</v>
      </c>
      <c r="Y48" s="711" t="s">
        <v>2869</v>
      </c>
      <c r="Z48" s="711">
        <v>99.4</v>
      </c>
      <c r="AA48" s="712"/>
      <c r="AB48" s="713"/>
    </row>
    <row r="49" hidden="1">
      <c r="A49" s="692">
        <v>47.0</v>
      </c>
      <c r="B49" s="704" t="s">
        <v>3030</v>
      </c>
      <c r="C49" s="447" t="s">
        <v>3031</v>
      </c>
      <c r="D49" s="705" t="s">
        <v>3023</v>
      </c>
      <c r="E49" s="706" t="s">
        <v>2869</v>
      </c>
      <c r="F49" s="707" t="s">
        <v>2869</v>
      </c>
      <c r="G49" s="707">
        <v>0.9880952380952381</v>
      </c>
      <c r="H49" s="707">
        <v>0.9880952380952381</v>
      </c>
      <c r="I49" s="708">
        <v>48.0</v>
      </c>
      <c r="J49" s="709">
        <v>0.0</v>
      </c>
      <c r="K49" s="706" t="s">
        <v>2869</v>
      </c>
      <c r="L49" s="707" t="s">
        <v>2869</v>
      </c>
      <c r="M49" s="707">
        <v>1.0</v>
      </c>
      <c r="N49" s="707">
        <v>1.0</v>
      </c>
      <c r="O49" s="708">
        <v>124.0</v>
      </c>
      <c r="P49" s="709">
        <v>0.0</v>
      </c>
      <c r="Q49" s="710" t="s">
        <v>7184</v>
      </c>
      <c r="R49" s="711" t="s">
        <v>2869</v>
      </c>
      <c r="S49" s="711">
        <v>99.4</v>
      </c>
      <c r="T49" s="711">
        <v>99.4</v>
      </c>
      <c r="U49" s="712">
        <v>153.0</v>
      </c>
      <c r="V49" s="713">
        <v>0.0</v>
      </c>
      <c r="W49" s="710" t="s">
        <v>7184</v>
      </c>
      <c r="X49" s="711" t="s">
        <v>2869</v>
      </c>
      <c r="Y49" s="711">
        <v>99.0</v>
      </c>
      <c r="Z49" s="711">
        <v>99.0</v>
      </c>
      <c r="AA49" s="712"/>
      <c r="AB49" s="713"/>
    </row>
    <row r="50">
      <c r="A50" s="692">
        <v>48.0</v>
      </c>
      <c r="B50" s="704" t="s">
        <v>2973</v>
      </c>
      <c r="C50" s="447" t="s">
        <v>801</v>
      </c>
      <c r="D50" s="705" t="s">
        <v>41</v>
      </c>
      <c r="E50" s="706">
        <v>0.95</v>
      </c>
      <c r="F50" s="707">
        <v>0.9456521739130435</v>
      </c>
      <c r="G50" s="707" t="s">
        <v>2869</v>
      </c>
      <c r="H50" s="707">
        <v>0.9478260869565217</v>
      </c>
      <c r="I50" s="708">
        <v>202.0</v>
      </c>
      <c r="J50" s="709">
        <v>0.0</v>
      </c>
      <c r="K50" s="706" t="s">
        <v>2869</v>
      </c>
      <c r="L50" s="707">
        <v>1.0</v>
      </c>
      <c r="M50" s="707" t="s">
        <v>2869</v>
      </c>
      <c r="N50" s="707">
        <v>1.0</v>
      </c>
      <c r="O50" s="708">
        <v>219.0</v>
      </c>
      <c r="P50" s="709">
        <v>0.0</v>
      </c>
      <c r="Q50" s="710" t="s">
        <v>7184</v>
      </c>
      <c r="R50" s="711">
        <v>99.4</v>
      </c>
      <c r="S50" s="711" t="s">
        <v>2869</v>
      </c>
      <c r="T50" s="711">
        <v>99.4</v>
      </c>
      <c r="U50" s="712">
        <v>195.0</v>
      </c>
      <c r="V50" s="713">
        <v>0.0</v>
      </c>
      <c r="W50" s="710" t="s">
        <v>7115</v>
      </c>
      <c r="X50" s="711">
        <v>99.4</v>
      </c>
      <c r="Y50" s="711" t="s">
        <v>2869</v>
      </c>
      <c r="Z50" s="711">
        <v>99.4</v>
      </c>
      <c r="AA50" s="712"/>
      <c r="AB50" s="713"/>
    </row>
    <row r="51">
      <c r="A51" s="692">
        <v>49.0</v>
      </c>
      <c r="B51" s="704" t="s">
        <v>2987</v>
      </c>
      <c r="C51" s="447" t="s">
        <v>764</v>
      </c>
      <c r="D51" s="705" t="s">
        <v>41</v>
      </c>
      <c r="E51" s="706">
        <v>1.0</v>
      </c>
      <c r="F51" s="707">
        <v>1.0</v>
      </c>
      <c r="G51" s="707" t="s">
        <v>2869</v>
      </c>
      <c r="H51" s="707">
        <v>1.0</v>
      </c>
      <c r="I51" s="708">
        <v>181.0</v>
      </c>
      <c r="J51" s="709">
        <v>0.0</v>
      </c>
      <c r="K51" s="706">
        <v>1.0</v>
      </c>
      <c r="L51" s="707">
        <v>0.8882352941176471</v>
      </c>
      <c r="M51" s="707" t="s">
        <v>2869</v>
      </c>
      <c r="N51" s="707">
        <v>0.9441176470588235</v>
      </c>
      <c r="O51" s="708">
        <v>216.0</v>
      </c>
      <c r="P51" s="709">
        <v>0.0</v>
      </c>
      <c r="Q51" s="710" t="s">
        <v>7184</v>
      </c>
      <c r="R51" s="711">
        <v>99.4</v>
      </c>
      <c r="S51" s="711" t="s">
        <v>2869</v>
      </c>
      <c r="T51" s="711">
        <v>99.4</v>
      </c>
      <c r="U51" s="712">
        <v>164.0</v>
      </c>
      <c r="V51" s="713">
        <v>0.0</v>
      </c>
      <c r="W51" s="710" t="s">
        <v>7184</v>
      </c>
      <c r="X51" s="711">
        <v>93.5</v>
      </c>
      <c r="Y51" s="711" t="s">
        <v>2869</v>
      </c>
      <c r="Z51" s="711">
        <v>93.5</v>
      </c>
      <c r="AA51" s="712"/>
      <c r="AB51" s="713"/>
    </row>
    <row r="52">
      <c r="A52" s="692">
        <v>50.0</v>
      </c>
      <c r="B52" s="704" t="s">
        <v>2985</v>
      </c>
      <c r="C52" s="447" t="s">
        <v>1830</v>
      </c>
      <c r="D52" s="705" t="s">
        <v>41</v>
      </c>
      <c r="E52" s="706">
        <v>0.9857142857142858</v>
      </c>
      <c r="F52" s="707">
        <v>0.9426691729323309</v>
      </c>
      <c r="G52" s="707" t="s">
        <v>2869</v>
      </c>
      <c r="H52" s="707">
        <v>0.9641917293233083</v>
      </c>
      <c r="I52" s="708">
        <v>251.0</v>
      </c>
      <c r="J52" s="709">
        <v>0.0</v>
      </c>
      <c r="K52" s="706">
        <v>1.0</v>
      </c>
      <c r="L52" s="707">
        <v>0.96</v>
      </c>
      <c r="M52" s="707" t="s">
        <v>2869</v>
      </c>
      <c r="N52" s="707">
        <v>0.98</v>
      </c>
      <c r="O52" s="708">
        <v>182.0</v>
      </c>
      <c r="P52" s="709">
        <v>0.0</v>
      </c>
      <c r="Q52" s="710" t="s">
        <v>7184</v>
      </c>
      <c r="R52" s="711">
        <v>99.4</v>
      </c>
      <c r="S52" s="711" t="s">
        <v>2869</v>
      </c>
      <c r="T52" s="711">
        <v>99.4</v>
      </c>
      <c r="U52" s="712">
        <v>155.0</v>
      </c>
      <c r="V52" s="713">
        <v>0.0</v>
      </c>
      <c r="W52" s="710" t="s">
        <v>7115</v>
      </c>
      <c r="X52" s="711">
        <v>97.8</v>
      </c>
      <c r="Y52" s="711" t="s">
        <v>2869</v>
      </c>
      <c r="Z52" s="711">
        <v>97.8</v>
      </c>
      <c r="AA52" s="712"/>
      <c r="AB52" s="713"/>
    </row>
    <row r="53" hidden="1">
      <c r="A53" s="692">
        <v>51.0</v>
      </c>
      <c r="B53" s="704" t="s">
        <v>2996</v>
      </c>
      <c r="C53" s="447" t="s">
        <v>2021</v>
      </c>
      <c r="D53" s="705" t="s">
        <v>2997</v>
      </c>
      <c r="E53" s="706" t="s">
        <v>2869</v>
      </c>
      <c r="F53" s="707" t="s">
        <v>2869</v>
      </c>
      <c r="G53" s="707">
        <v>0.9474739799207884</v>
      </c>
      <c r="H53" s="707">
        <v>0.9474739799207884</v>
      </c>
      <c r="I53" s="708">
        <v>122.0</v>
      </c>
      <c r="J53" s="709">
        <v>0.0</v>
      </c>
      <c r="K53" s="706" t="s">
        <v>2869</v>
      </c>
      <c r="L53" s="707">
        <v>1.0</v>
      </c>
      <c r="M53" s="707">
        <v>1.0</v>
      </c>
      <c r="N53" s="707">
        <v>1.0</v>
      </c>
      <c r="O53" s="708">
        <v>185.0</v>
      </c>
      <c r="P53" s="709">
        <v>0.0</v>
      </c>
      <c r="Q53" s="710" t="s">
        <v>7184</v>
      </c>
      <c r="R53" s="711">
        <v>100.0</v>
      </c>
      <c r="S53" s="711">
        <v>98.66666666666667</v>
      </c>
      <c r="T53" s="711">
        <v>99.33333333333334</v>
      </c>
      <c r="U53" s="712">
        <v>302.0</v>
      </c>
      <c r="V53" s="713">
        <v>0.0</v>
      </c>
      <c r="W53" s="710" t="s">
        <v>7184</v>
      </c>
      <c r="X53" s="711">
        <v>100.0</v>
      </c>
      <c r="Y53" s="711">
        <v>100.0</v>
      </c>
      <c r="Z53" s="711">
        <v>100.0</v>
      </c>
      <c r="AA53" s="712"/>
      <c r="AB53" s="713"/>
    </row>
    <row r="54">
      <c r="A54" s="692">
        <v>52.0</v>
      </c>
      <c r="B54" s="704" t="s">
        <v>2992</v>
      </c>
      <c r="C54" s="447" t="s">
        <v>2104</v>
      </c>
      <c r="D54" s="705" t="s">
        <v>41</v>
      </c>
      <c r="E54" s="706">
        <v>1.0</v>
      </c>
      <c r="F54" s="707">
        <v>0.9621318373071529</v>
      </c>
      <c r="G54" s="707" t="s">
        <v>2869</v>
      </c>
      <c r="H54" s="707">
        <v>0.9810659186535764</v>
      </c>
      <c r="I54" s="708">
        <v>267.0</v>
      </c>
      <c r="J54" s="709">
        <v>0.0</v>
      </c>
      <c r="K54" s="706">
        <v>1.0</v>
      </c>
      <c r="L54" s="707">
        <v>0.988425925925926</v>
      </c>
      <c r="M54" s="707" t="s">
        <v>2869</v>
      </c>
      <c r="N54" s="707">
        <v>0.994212962962963</v>
      </c>
      <c r="O54" s="708">
        <v>171.0</v>
      </c>
      <c r="P54" s="709">
        <v>0.0</v>
      </c>
      <c r="Q54" s="710" t="s">
        <v>7184</v>
      </c>
      <c r="R54" s="711">
        <v>99.33333333333333</v>
      </c>
      <c r="S54" s="711" t="s">
        <v>2869</v>
      </c>
      <c r="T54" s="711">
        <v>99.33333333333333</v>
      </c>
      <c r="U54" s="712">
        <v>255.0</v>
      </c>
      <c r="V54" s="713">
        <v>0.0</v>
      </c>
      <c r="W54" s="710" t="s">
        <v>7184</v>
      </c>
      <c r="X54" s="711">
        <v>99.0</v>
      </c>
      <c r="Y54" s="711" t="s">
        <v>2869</v>
      </c>
      <c r="Z54" s="711">
        <v>99.0</v>
      </c>
      <c r="AA54" s="712"/>
      <c r="AB54" s="713"/>
    </row>
    <row r="55" hidden="1">
      <c r="A55" s="692">
        <v>53.0</v>
      </c>
      <c r="B55" s="704" t="s">
        <v>2915</v>
      </c>
      <c r="C55" s="447" t="s">
        <v>2255</v>
      </c>
      <c r="D55" s="705" t="s">
        <v>42</v>
      </c>
      <c r="E55" s="706" t="s">
        <v>2869</v>
      </c>
      <c r="F55" s="707">
        <v>1.0</v>
      </c>
      <c r="G55" s="707" t="s">
        <v>2869</v>
      </c>
      <c r="H55" s="707">
        <v>1.0</v>
      </c>
      <c r="I55" s="708">
        <v>277.0</v>
      </c>
      <c r="J55" s="709">
        <v>0.0</v>
      </c>
      <c r="K55" s="706" t="s">
        <v>2869</v>
      </c>
      <c r="L55" s="707">
        <v>0.9</v>
      </c>
      <c r="M55" s="707" t="s">
        <v>2869</v>
      </c>
      <c r="N55" s="707">
        <v>0.9</v>
      </c>
      <c r="O55" s="708">
        <v>288.0</v>
      </c>
      <c r="P55" s="709">
        <v>0.0</v>
      </c>
      <c r="Q55" s="710" t="s">
        <v>7184</v>
      </c>
      <c r="R55" s="711">
        <v>99.33333333333333</v>
      </c>
      <c r="S55" s="711" t="s">
        <v>2869</v>
      </c>
      <c r="T55" s="711">
        <v>99.33333333333333</v>
      </c>
      <c r="U55" s="712">
        <v>379.0</v>
      </c>
      <c r="V55" s="713">
        <v>0.0</v>
      </c>
      <c r="W55" s="710" t="s">
        <v>7184</v>
      </c>
      <c r="X55" s="711">
        <v>94.66666666666667</v>
      </c>
      <c r="Y55" s="711" t="s">
        <v>2869</v>
      </c>
      <c r="Z55" s="711">
        <v>94.66666666666667</v>
      </c>
      <c r="AA55" s="712"/>
      <c r="AB55" s="713"/>
    </row>
    <row r="56" hidden="1">
      <c r="A56" s="692">
        <v>54.0</v>
      </c>
      <c r="B56" s="704" t="s">
        <v>2901</v>
      </c>
      <c r="C56" s="447" t="s">
        <v>2902</v>
      </c>
      <c r="D56" s="705" t="s">
        <v>42</v>
      </c>
      <c r="E56" s="706" t="s">
        <v>2869</v>
      </c>
      <c r="F56" s="707">
        <v>0.899616368286445</v>
      </c>
      <c r="G56" s="707" t="s">
        <v>2869</v>
      </c>
      <c r="H56" s="707">
        <v>0.899616368286445</v>
      </c>
      <c r="I56" s="708">
        <v>127.0</v>
      </c>
      <c r="J56" s="709">
        <v>0.0</v>
      </c>
      <c r="K56" s="706" t="s">
        <v>2869</v>
      </c>
      <c r="L56" s="707">
        <v>0.9846153846153847</v>
      </c>
      <c r="M56" s="707" t="s">
        <v>2869</v>
      </c>
      <c r="N56" s="707">
        <v>0.9846153846153847</v>
      </c>
      <c r="O56" s="708">
        <v>143.0</v>
      </c>
      <c r="P56" s="709">
        <v>0.0</v>
      </c>
      <c r="Q56" s="710" t="s">
        <v>7215</v>
      </c>
      <c r="R56" s="711">
        <v>99.33333333333333</v>
      </c>
      <c r="S56" s="711" t="s">
        <v>2869</v>
      </c>
      <c r="T56" s="711">
        <v>99.33333333333333</v>
      </c>
      <c r="U56" s="712">
        <v>276.0</v>
      </c>
      <c r="V56" s="713">
        <v>1.0</v>
      </c>
      <c r="W56" s="710" t="s">
        <v>7184</v>
      </c>
      <c r="X56" s="711">
        <v>98.85714285714286</v>
      </c>
      <c r="Y56" s="711" t="s">
        <v>2869</v>
      </c>
      <c r="Z56" s="711">
        <v>98.85714285714286</v>
      </c>
      <c r="AA56" s="712"/>
      <c r="AB56" s="713"/>
    </row>
    <row r="57">
      <c r="A57" s="692">
        <v>55.0</v>
      </c>
      <c r="B57" s="704" t="s">
        <v>2976</v>
      </c>
      <c r="C57" s="447" t="s">
        <v>1376</v>
      </c>
      <c r="D57" s="705" t="s">
        <v>41</v>
      </c>
      <c r="E57" s="706">
        <v>0.9782608695652174</v>
      </c>
      <c r="F57" s="707">
        <v>1.0</v>
      </c>
      <c r="G57" s="707" t="s">
        <v>2869</v>
      </c>
      <c r="H57" s="707">
        <v>0.9891304347826086</v>
      </c>
      <c r="I57" s="708">
        <v>146.0</v>
      </c>
      <c r="J57" s="709">
        <v>0.0</v>
      </c>
      <c r="K57" s="706">
        <v>1.0</v>
      </c>
      <c r="L57" s="707">
        <v>0.9735772357723576</v>
      </c>
      <c r="M57" s="707" t="s">
        <v>2869</v>
      </c>
      <c r="N57" s="707">
        <v>0.9867886178861788</v>
      </c>
      <c r="O57" s="708">
        <v>189.0</v>
      </c>
      <c r="P57" s="709">
        <v>0.0</v>
      </c>
      <c r="Q57" s="710" t="s">
        <v>7184</v>
      </c>
      <c r="R57" s="711">
        <v>99.2</v>
      </c>
      <c r="S57" s="711" t="s">
        <v>2869</v>
      </c>
      <c r="T57" s="711">
        <v>99.2</v>
      </c>
      <c r="U57" s="712">
        <v>208.0</v>
      </c>
      <c r="V57" s="713">
        <v>0.0</v>
      </c>
      <c r="W57" s="710" t="s">
        <v>7184</v>
      </c>
      <c r="X57" s="711">
        <v>97.57142857142857</v>
      </c>
      <c r="Y57" s="711" t="s">
        <v>2869</v>
      </c>
      <c r="Z57" s="711">
        <v>97.57142857142857</v>
      </c>
      <c r="AA57" s="712"/>
      <c r="AB57" s="713"/>
    </row>
    <row r="58" hidden="1">
      <c r="A58" s="692">
        <v>56.0</v>
      </c>
      <c r="B58" s="704" t="s">
        <v>2930</v>
      </c>
      <c r="C58" s="447" t="s">
        <v>754</v>
      </c>
      <c r="D58" s="705" t="s">
        <v>42</v>
      </c>
      <c r="E58" s="706" t="s">
        <v>2869</v>
      </c>
      <c r="F58" s="707">
        <v>0.859903381642512</v>
      </c>
      <c r="G58" s="707" t="s">
        <v>2869</v>
      </c>
      <c r="H58" s="707">
        <v>0.859903381642512</v>
      </c>
      <c r="I58" s="708">
        <v>369.0</v>
      </c>
      <c r="J58" s="709">
        <v>0.0</v>
      </c>
      <c r="K58" s="706" t="s">
        <v>2869</v>
      </c>
      <c r="L58" s="707">
        <v>0.9897959183673469</v>
      </c>
      <c r="M58" s="707" t="s">
        <v>2869</v>
      </c>
      <c r="N58" s="707">
        <v>0.9897959183673469</v>
      </c>
      <c r="O58" s="708">
        <v>363.0</v>
      </c>
      <c r="P58" s="709">
        <v>0.0</v>
      </c>
      <c r="Q58" s="710" t="s">
        <v>7115</v>
      </c>
      <c r="R58" s="711">
        <v>99.14285714285714</v>
      </c>
      <c r="S58" s="711" t="s">
        <v>2869</v>
      </c>
      <c r="T58" s="711">
        <v>99.14285714285714</v>
      </c>
      <c r="U58" s="712">
        <v>312.0</v>
      </c>
      <c r="V58" s="713">
        <v>0.0</v>
      </c>
      <c r="W58" s="710" t="s">
        <v>7115</v>
      </c>
      <c r="X58" s="711">
        <v>100.0</v>
      </c>
      <c r="Y58" s="711" t="s">
        <v>2869</v>
      </c>
      <c r="Z58" s="711">
        <v>100.0</v>
      </c>
      <c r="AA58" s="712"/>
      <c r="AB58" s="713"/>
    </row>
    <row r="59" hidden="1">
      <c r="A59" s="692">
        <v>57.0</v>
      </c>
      <c r="B59" s="704" t="s">
        <v>3021</v>
      </c>
      <c r="C59" s="447" t="s">
        <v>3022</v>
      </c>
      <c r="D59" s="705" t="s">
        <v>3023</v>
      </c>
      <c r="E59" s="706" t="s">
        <v>2869</v>
      </c>
      <c r="F59" s="707" t="s">
        <v>2869</v>
      </c>
      <c r="G59" s="707">
        <v>1.0</v>
      </c>
      <c r="H59" s="707">
        <v>1.0</v>
      </c>
      <c r="I59" s="708">
        <v>40.0</v>
      </c>
      <c r="J59" s="709">
        <v>0.0</v>
      </c>
      <c r="K59" s="706" t="s">
        <v>2869</v>
      </c>
      <c r="L59" s="707" t="s">
        <v>2869</v>
      </c>
      <c r="M59" s="707">
        <v>0.9166666666666666</v>
      </c>
      <c r="N59" s="707">
        <v>0.9166666666666666</v>
      </c>
      <c r="O59" s="708">
        <v>48.0</v>
      </c>
      <c r="P59" s="709">
        <v>0.0</v>
      </c>
      <c r="Q59" s="710" t="s">
        <v>7115</v>
      </c>
      <c r="R59" s="711" t="s">
        <v>2869</v>
      </c>
      <c r="S59" s="711">
        <v>99.13333333333334</v>
      </c>
      <c r="T59" s="711">
        <v>99.13333333333334</v>
      </c>
      <c r="U59" s="712">
        <v>232.0</v>
      </c>
      <c r="V59" s="713">
        <v>0.0</v>
      </c>
      <c r="W59" s="710" t="s">
        <v>7115</v>
      </c>
      <c r="X59" s="711" t="s">
        <v>2869</v>
      </c>
      <c r="Y59" s="711">
        <v>99.25</v>
      </c>
      <c r="Z59" s="711">
        <v>99.25</v>
      </c>
      <c r="AA59" s="712"/>
      <c r="AB59" s="713"/>
    </row>
    <row r="60">
      <c r="A60" s="692">
        <v>58.0</v>
      </c>
      <c r="B60" s="704" t="s">
        <v>2945</v>
      </c>
      <c r="C60" s="447" t="s">
        <v>207</v>
      </c>
      <c r="D60" s="705" t="s">
        <v>41</v>
      </c>
      <c r="E60" s="706">
        <v>0.8928571428571429</v>
      </c>
      <c r="F60" s="707">
        <v>1.0</v>
      </c>
      <c r="G60" s="707" t="s">
        <v>2869</v>
      </c>
      <c r="H60" s="707">
        <v>0.9464285714285714</v>
      </c>
      <c r="I60" s="708">
        <v>227.0</v>
      </c>
      <c r="J60" s="709">
        <v>0.0</v>
      </c>
      <c r="K60" s="706">
        <v>0.9791666666666666</v>
      </c>
      <c r="L60" s="707">
        <v>0.9074786324786325</v>
      </c>
      <c r="M60" s="707" t="s">
        <v>2869</v>
      </c>
      <c r="N60" s="707">
        <v>0.9433226495726496</v>
      </c>
      <c r="O60" s="708">
        <v>309.0</v>
      </c>
      <c r="P60" s="709">
        <v>0.0</v>
      </c>
      <c r="Q60" s="710" t="s">
        <v>7115</v>
      </c>
      <c r="R60" s="711">
        <v>99.125</v>
      </c>
      <c r="S60" s="711" t="s">
        <v>2869</v>
      </c>
      <c r="T60" s="711">
        <v>99.125</v>
      </c>
      <c r="U60" s="712">
        <v>319.0</v>
      </c>
      <c r="V60" s="713">
        <v>0.0</v>
      </c>
      <c r="W60" s="710" t="s">
        <v>7115</v>
      </c>
      <c r="X60" s="711">
        <v>99.4</v>
      </c>
      <c r="Y60" s="711" t="s">
        <v>2869</v>
      </c>
      <c r="Z60" s="711">
        <v>99.4</v>
      </c>
      <c r="AA60" s="712"/>
      <c r="AB60" s="713"/>
    </row>
    <row r="61">
      <c r="A61" s="692">
        <v>59.0</v>
      </c>
      <c r="B61" s="704" t="s">
        <v>2968</v>
      </c>
      <c r="C61" s="447" t="s">
        <v>153</v>
      </c>
      <c r="D61" s="705" t="s">
        <v>41</v>
      </c>
      <c r="E61" s="706">
        <v>1.0</v>
      </c>
      <c r="F61" s="707">
        <v>0.9714285714285715</v>
      </c>
      <c r="G61" s="707" t="s">
        <v>2869</v>
      </c>
      <c r="H61" s="707">
        <v>0.9857142857142858</v>
      </c>
      <c r="I61" s="708">
        <v>244.0</v>
      </c>
      <c r="J61" s="709">
        <v>0.0</v>
      </c>
      <c r="K61" s="706">
        <v>1.0</v>
      </c>
      <c r="L61" s="707">
        <v>0.9237179487179489</v>
      </c>
      <c r="M61" s="707" t="s">
        <v>2869</v>
      </c>
      <c r="N61" s="707">
        <v>0.9618589743589745</v>
      </c>
      <c r="O61" s="708">
        <v>195.0</v>
      </c>
      <c r="P61" s="709">
        <v>0.0</v>
      </c>
      <c r="Q61" s="710" t="s">
        <v>7184</v>
      </c>
      <c r="R61" s="711">
        <v>99.0</v>
      </c>
      <c r="S61" s="711" t="s">
        <v>2869</v>
      </c>
      <c r="T61" s="711">
        <v>99.0</v>
      </c>
      <c r="U61" s="712">
        <v>239.0</v>
      </c>
      <c r="V61" s="713">
        <v>0.0</v>
      </c>
      <c r="W61" s="710" t="s">
        <v>7184</v>
      </c>
      <c r="X61" s="711">
        <v>99.0</v>
      </c>
      <c r="Y61" s="711" t="s">
        <v>2869</v>
      </c>
      <c r="Z61" s="711">
        <v>99.0</v>
      </c>
      <c r="AA61" s="712"/>
      <c r="AB61" s="713"/>
    </row>
    <row r="62">
      <c r="A62" s="692">
        <v>60.0</v>
      </c>
      <c r="B62" s="704" t="s">
        <v>2965</v>
      </c>
      <c r="C62" s="447" t="s">
        <v>951</v>
      </c>
      <c r="D62" s="705" t="s">
        <v>41</v>
      </c>
      <c r="E62" s="706">
        <v>0.8333333333333334</v>
      </c>
      <c r="F62" s="707">
        <v>1.0</v>
      </c>
      <c r="G62" s="707" t="s">
        <v>2869</v>
      </c>
      <c r="H62" s="707">
        <v>0.9166666666666667</v>
      </c>
      <c r="I62" s="708">
        <v>143.0</v>
      </c>
      <c r="J62" s="709">
        <v>0.0</v>
      </c>
      <c r="K62" s="706" t="s">
        <v>2869</v>
      </c>
      <c r="L62" s="707">
        <v>0.9591836734693878</v>
      </c>
      <c r="M62" s="707" t="s">
        <v>2869</v>
      </c>
      <c r="N62" s="707">
        <v>0.9591836734693878</v>
      </c>
      <c r="O62" s="708">
        <v>210.0</v>
      </c>
      <c r="P62" s="709">
        <v>0.0</v>
      </c>
      <c r="Q62" s="710" t="s">
        <v>7184</v>
      </c>
      <c r="R62" s="711">
        <v>99.0</v>
      </c>
      <c r="S62" s="711" t="s">
        <v>2869</v>
      </c>
      <c r="T62" s="711">
        <v>99.0</v>
      </c>
      <c r="U62" s="712">
        <v>212.0</v>
      </c>
      <c r="V62" s="713">
        <v>0.0</v>
      </c>
      <c r="W62" s="710" t="s">
        <v>7184</v>
      </c>
      <c r="X62" s="711">
        <v>99.14285714285714</v>
      </c>
      <c r="Y62" s="711" t="s">
        <v>2869</v>
      </c>
      <c r="Z62" s="711">
        <v>99.14285714285714</v>
      </c>
      <c r="AA62" s="712"/>
      <c r="AB62" s="713"/>
    </row>
    <row r="63" hidden="1">
      <c r="A63" s="692">
        <v>61.0</v>
      </c>
      <c r="B63" s="704" t="s">
        <v>2928</v>
      </c>
      <c r="C63" s="447" t="s">
        <v>2929</v>
      </c>
      <c r="D63" s="705" t="s">
        <v>42</v>
      </c>
      <c r="E63" s="706" t="s">
        <v>2869</v>
      </c>
      <c r="F63" s="707">
        <v>0.9714285714285715</v>
      </c>
      <c r="G63" s="707" t="s">
        <v>2869</v>
      </c>
      <c r="H63" s="707">
        <v>0.9714285714285715</v>
      </c>
      <c r="I63" s="708">
        <v>344.0</v>
      </c>
      <c r="J63" s="709">
        <v>0.0</v>
      </c>
      <c r="K63" s="706" t="s">
        <v>2869</v>
      </c>
      <c r="L63" s="707">
        <v>0.9910714285714286</v>
      </c>
      <c r="M63" s="707" t="s">
        <v>2869</v>
      </c>
      <c r="N63" s="707">
        <v>0.9910714285714286</v>
      </c>
      <c r="O63" s="708">
        <v>375.0</v>
      </c>
      <c r="P63" s="709">
        <v>0.0</v>
      </c>
      <c r="Q63" s="710" t="s">
        <v>7115</v>
      </c>
      <c r="R63" s="711">
        <v>99.0</v>
      </c>
      <c r="S63" s="711" t="s">
        <v>2869</v>
      </c>
      <c r="T63" s="711">
        <v>99.0</v>
      </c>
      <c r="U63" s="712">
        <v>298.0</v>
      </c>
      <c r="V63" s="713">
        <v>0.0</v>
      </c>
      <c r="W63" s="710" t="s">
        <v>7115</v>
      </c>
      <c r="X63" s="711">
        <v>100.0</v>
      </c>
      <c r="Y63" s="711" t="s">
        <v>2869</v>
      </c>
      <c r="Z63" s="711">
        <v>100.0</v>
      </c>
      <c r="AA63" s="712"/>
      <c r="AB63" s="713"/>
    </row>
    <row r="64" hidden="1">
      <c r="A64" s="692">
        <v>62.0</v>
      </c>
      <c r="B64" s="704" t="s">
        <v>3028</v>
      </c>
      <c r="C64" s="447" t="s">
        <v>3029</v>
      </c>
      <c r="D64" s="705" t="s">
        <v>3023</v>
      </c>
      <c r="E64" s="706" t="s">
        <v>2869</v>
      </c>
      <c r="F64" s="707" t="s">
        <v>2869</v>
      </c>
      <c r="G64" s="707">
        <v>0.9668560606060606</v>
      </c>
      <c r="H64" s="707">
        <v>0.9668560606060606</v>
      </c>
      <c r="I64" s="708">
        <v>44.0</v>
      </c>
      <c r="J64" s="709">
        <v>0.0</v>
      </c>
      <c r="K64" s="706" t="s">
        <v>2869</v>
      </c>
      <c r="L64" s="707" t="s">
        <v>2869</v>
      </c>
      <c r="M64" s="707">
        <v>1.0</v>
      </c>
      <c r="N64" s="707">
        <v>1.0</v>
      </c>
      <c r="O64" s="708">
        <v>58.0</v>
      </c>
      <c r="P64" s="709">
        <v>0.0</v>
      </c>
      <c r="Q64" s="710" t="s">
        <v>7115</v>
      </c>
      <c r="R64" s="711" t="s">
        <v>2869</v>
      </c>
      <c r="S64" s="711">
        <v>98.88888888888889</v>
      </c>
      <c r="T64" s="711">
        <v>98.88888888888889</v>
      </c>
      <c r="U64" s="712">
        <v>56.0</v>
      </c>
      <c r="V64" s="713">
        <v>0.0</v>
      </c>
      <c r="W64" s="710" t="s">
        <v>7115</v>
      </c>
      <c r="X64" s="711" t="s">
        <v>2869</v>
      </c>
      <c r="Y64" s="711" t="s">
        <v>2869</v>
      </c>
      <c r="Z64" s="711" t="s">
        <v>2869</v>
      </c>
      <c r="AA64" s="712"/>
      <c r="AB64" s="713"/>
    </row>
    <row r="65" hidden="1">
      <c r="A65" s="692">
        <v>63.0</v>
      </c>
      <c r="B65" s="704" t="s">
        <v>3004</v>
      </c>
      <c r="C65" s="447" t="s">
        <v>1591</v>
      </c>
      <c r="D65" s="705" t="s">
        <v>2997</v>
      </c>
      <c r="E65" s="706" t="s">
        <v>2869</v>
      </c>
      <c r="F65" s="707" t="s">
        <v>2869</v>
      </c>
      <c r="G65" s="707">
        <v>0.9857142857142858</v>
      </c>
      <c r="H65" s="707">
        <v>0.9857142857142858</v>
      </c>
      <c r="I65" s="708">
        <v>289.0</v>
      </c>
      <c r="J65" s="709">
        <v>0.0</v>
      </c>
      <c r="K65" s="706" t="s">
        <v>2869</v>
      </c>
      <c r="L65" s="707" t="s">
        <v>2869</v>
      </c>
      <c r="M65" s="707">
        <v>1.0</v>
      </c>
      <c r="N65" s="707">
        <v>1.0</v>
      </c>
      <c r="O65" s="708">
        <v>389.0</v>
      </c>
      <c r="P65" s="709">
        <v>0.0</v>
      </c>
      <c r="Q65" s="710" t="s">
        <v>7115</v>
      </c>
      <c r="R65" s="711" t="s">
        <v>2869</v>
      </c>
      <c r="S65" s="711">
        <v>98.83333333333333</v>
      </c>
      <c r="T65" s="711">
        <v>98.83333333333333</v>
      </c>
      <c r="U65" s="712">
        <v>502.0</v>
      </c>
      <c r="V65" s="713">
        <v>0.0</v>
      </c>
      <c r="W65" s="710" t="s">
        <v>7115</v>
      </c>
      <c r="X65" s="711" t="s">
        <v>2869</v>
      </c>
      <c r="Y65" s="711">
        <v>100.0</v>
      </c>
      <c r="Z65" s="711">
        <v>100.0</v>
      </c>
      <c r="AA65" s="712"/>
      <c r="AB65" s="713"/>
    </row>
    <row r="66">
      <c r="A66" s="692">
        <v>64.0</v>
      </c>
      <c r="B66" s="704" t="s">
        <v>2956</v>
      </c>
      <c r="C66" s="447" t="s">
        <v>2957</v>
      </c>
      <c r="D66" s="705" t="s">
        <v>41</v>
      </c>
      <c r="E66" s="706">
        <v>0.9407051282051282</v>
      </c>
      <c r="F66" s="707">
        <v>0.9003496503496503</v>
      </c>
      <c r="G66" s="707" t="s">
        <v>2869</v>
      </c>
      <c r="H66" s="707">
        <v>0.9205273892773893</v>
      </c>
      <c r="I66" s="708">
        <v>141.0</v>
      </c>
      <c r="J66" s="709">
        <v>0.0</v>
      </c>
      <c r="K66" s="706" t="s">
        <v>2869</v>
      </c>
      <c r="L66" s="707">
        <v>0.9902439024390244</v>
      </c>
      <c r="M66" s="707" t="s">
        <v>2869</v>
      </c>
      <c r="N66" s="707">
        <v>0.9902439024390244</v>
      </c>
      <c r="O66" s="708">
        <v>55.0</v>
      </c>
      <c r="P66" s="709">
        <v>1.0</v>
      </c>
      <c r="Q66" s="710" t="s">
        <v>7215</v>
      </c>
      <c r="R66" s="711">
        <v>98.83333333333333</v>
      </c>
      <c r="S66" s="711" t="s">
        <v>2869</v>
      </c>
      <c r="T66" s="711">
        <v>98.83333333333333</v>
      </c>
      <c r="U66" s="712">
        <v>158.0</v>
      </c>
      <c r="V66" s="713">
        <v>1.0</v>
      </c>
      <c r="W66" s="710" t="s">
        <v>7215</v>
      </c>
      <c r="X66" s="711">
        <v>99.0</v>
      </c>
      <c r="Y66" s="711" t="s">
        <v>2869</v>
      </c>
      <c r="Z66" s="711">
        <v>99.0</v>
      </c>
      <c r="AA66" s="712"/>
      <c r="AB66" s="713"/>
    </row>
    <row r="67">
      <c r="A67" s="692">
        <v>65.0</v>
      </c>
      <c r="B67" s="704" t="s">
        <v>2978</v>
      </c>
      <c r="C67" s="447" t="s">
        <v>765</v>
      </c>
      <c r="D67" s="705" t="s">
        <v>41</v>
      </c>
      <c r="E67" s="706">
        <v>1.0</v>
      </c>
      <c r="F67" s="707">
        <v>1.0</v>
      </c>
      <c r="G67" s="707" t="s">
        <v>2869</v>
      </c>
      <c r="H67" s="707">
        <v>1.0</v>
      </c>
      <c r="I67" s="708">
        <v>398.0</v>
      </c>
      <c r="J67" s="709">
        <v>0.0</v>
      </c>
      <c r="K67" s="706">
        <v>0.9916666666666667</v>
      </c>
      <c r="L67" s="707">
        <v>1.0</v>
      </c>
      <c r="M67" s="707" t="s">
        <v>2869</v>
      </c>
      <c r="N67" s="707">
        <v>0.9958333333333333</v>
      </c>
      <c r="O67" s="708">
        <v>319.0</v>
      </c>
      <c r="P67" s="709">
        <v>0.0</v>
      </c>
      <c r="Q67" s="710" t="s">
        <v>7115</v>
      </c>
      <c r="R67" s="711">
        <v>98.8</v>
      </c>
      <c r="S67" s="711" t="s">
        <v>2869</v>
      </c>
      <c r="T67" s="711">
        <v>98.8</v>
      </c>
      <c r="U67" s="712">
        <v>232.0</v>
      </c>
      <c r="V67" s="713">
        <v>0.0</v>
      </c>
      <c r="W67" s="710" t="s">
        <v>7115</v>
      </c>
      <c r="X67" s="711">
        <v>99.4</v>
      </c>
      <c r="Y67" s="711" t="s">
        <v>2869</v>
      </c>
      <c r="Z67" s="711">
        <v>99.4</v>
      </c>
      <c r="AA67" s="712"/>
      <c r="AB67" s="713"/>
    </row>
    <row r="68">
      <c r="A68" s="692">
        <v>66.0</v>
      </c>
      <c r="B68" s="704" t="s">
        <v>2974</v>
      </c>
      <c r="C68" s="447" t="s">
        <v>1453</v>
      </c>
      <c r="D68" s="705" t="s">
        <v>41</v>
      </c>
      <c r="E68" s="706">
        <v>1.0</v>
      </c>
      <c r="F68" s="707">
        <v>0.9078689167974883</v>
      </c>
      <c r="G68" s="707" t="s">
        <v>2869</v>
      </c>
      <c r="H68" s="707">
        <v>0.9539344583987441</v>
      </c>
      <c r="I68" s="708">
        <v>235.0</v>
      </c>
      <c r="J68" s="709">
        <v>0.0</v>
      </c>
      <c r="K68" s="706" t="s">
        <v>2869</v>
      </c>
      <c r="L68" s="707">
        <v>0.96</v>
      </c>
      <c r="M68" s="707" t="s">
        <v>2869</v>
      </c>
      <c r="N68" s="707">
        <v>0.96</v>
      </c>
      <c r="O68" s="708">
        <v>221.0</v>
      </c>
      <c r="P68" s="709">
        <v>0.0</v>
      </c>
      <c r="Q68" s="710" t="s">
        <v>7184</v>
      </c>
      <c r="R68" s="711">
        <v>98.8</v>
      </c>
      <c r="S68" s="711" t="s">
        <v>2869</v>
      </c>
      <c r="T68" s="711">
        <v>98.8</v>
      </c>
      <c r="U68" s="712">
        <v>191.0</v>
      </c>
      <c r="V68" s="713">
        <v>1.0</v>
      </c>
      <c r="W68" s="710" t="s">
        <v>7184</v>
      </c>
      <c r="X68" s="711">
        <v>98.42857142857143</v>
      </c>
      <c r="Y68" s="711" t="s">
        <v>2869</v>
      </c>
      <c r="Z68" s="711">
        <v>98.42857142857143</v>
      </c>
      <c r="AA68" s="712"/>
      <c r="AB68" s="713"/>
    </row>
    <row r="69" hidden="1">
      <c r="A69" s="692">
        <v>67.0</v>
      </c>
      <c r="B69" s="704" t="s">
        <v>3012</v>
      </c>
      <c r="C69" s="447" t="s">
        <v>3013</v>
      </c>
      <c r="D69" s="705" t="s">
        <v>2997</v>
      </c>
      <c r="E69" s="706" t="s">
        <v>2869</v>
      </c>
      <c r="F69" s="707">
        <v>0.9666666666666668</v>
      </c>
      <c r="G69" s="707">
        <v>1.0</v>
      </c>
      <c r="H69" s="707">
        <v>0.9833333333333334</v>
      </c>
      <c r="I69" s="708">
        <v>143.0</v>
      </c>
      <c r="J69" s="709">
        <v>0.0</v>
      </c>
      <c r="K69" s="706" t="s">
        <v>2869</v>
      </c>
      <c r="L69" s="707">
        <v>0.9761904761904763</v>
      </c>
      <c r="M69" s="707" t="s">
        <v>2869</v>
      </c>
      <c r="N69" s="707">
        <v>0.9761904761904763</v>
      </c>
      <c r="O69" s="708">
        <v>169.0</v>
      </c>
      <c r="P69" s="709">
        <v>0.0</v>
      </c>
      <c r="Q69" s="710" t="s">
        <v>7215</v>
      </c>
      <c r="R69" s="711">
        <v>98.8</v>
      </c>
      <c r="S69" s="711" t="s">
        <v>2869</v>
      </c>
      <c r="T69" s="711">
        <v>98.8</v>
      </c>
      <c r="U69" s="712">
        <v>126.0</v>
      </c>
      <c r="V69" s="713">
        <v>0.0</v>
      </c>
      <c r="W69" s="710" t="s">
        <v>7184</v>
      </c>
      <c r="X69" s="711" t="s">
        <v>2869</v>
      </c>
      <c r="Y69" s="711" t="s">
        <v>2869</v>
      </c>
      <c r="Z69" s="711" t="s">
        <v>2869</v>
      </c>
      <c r="AA69" s="712"/>
      <c r="AB69" s="713"/>
    </row>
    <row r="70" hidden="1">
      <c r="A70" s="692">
        <v>68.0</v>
      </c>
      <c r="B70" s="704" t="s">
        <v>2875</v>
      </c>
      <c r="C70" s="447" t="s">
        <v>1626</v>
      </c>
      <c r="D70" s="705" t="s">
        <v>42</v>
      </c>
      <c r="E70" s="706" t="s">
        <v>2869</v>
      </c>
      <c r="F70" s="715">
        <v>0.8311355311355311</v>
      </c>
      <c r="G70" s="707" t="s">
        <v>2869</v>
      </c>
      <c r="H70" s="707">
        <v>0.8311355311355311</v>
      </c>
      <c r="I70" s="708">
        <v>238.0</v>
      </c>
      <c r="J70" s="709">
        <v>0.0</v>
      </c>
      <c r="K70" s="706" t="s">
        <v>2869</v>
      </c>
      <c r="L70" s="707">
        <v>1.0</v>
      </c>
      <c r="M70" s="707" t="s">
        <v>2869</v>
      </c>
      <c r="N70" s="707">
        <v>1.0</v>
      </c>
      <c r="O70" s="708">
        <v>244.0</v>
      </c>
      <c r="P70" s="709">
        <v>0.0</v>
      </c>
      <c r="Q70" s="710" t="s">
        <v>7184</v>
      </c>
      <c r="R70" s="711">
        <v>98.77777777777777</v>
      </c>
      <c r="S70" s="711" t="s">
        <v>2869</v>
      </c>
      <c r="T70" s="711">
        <v>98.77777777777777</v>
      </c>
      <c r="U70" s="712">
        <v>263.0</v>
      </c>
      <c r="V70" s="713">
        <v>0.0</v>
      </c>
      <c r="W70" s="710" t="s">
        <v>7184</v>
      </c>
      <c r="X70" s="711">
        <v>97.71428571428571</v>
      </c>
      <c r="Y70" s="711" t="s">
        <v>2869</v>
      </c>
      <c r="Z70" s="711">
        <v>97.71428571428571</v>
      </c>
      <c r="AA70" s="712"/>
      <c r="AB70" s="713"/>
    </row>
    <row r="71">
      <c r="A71" s="692">
        <v>69.0</v>
      </c>
      <c r="B71" s="704" t="s">
        <v>2982</v>
      </c>
      <c r="C71" s="447" t="s">
        <v>323</v>
      </c>
      <c r="D71" s="705" t="s">
        <v>41</v>
      </c>
      <c r="E71" s="706">
        <v>1.0</v>
      </c>
      <c r="F71" s="707">
        <v>0.925</v>
      </c>
      <c r="G71" s="707" t="s">
        <v>2869</v>
      </c>
      <c r="H71" s="707">
        <v>0.9625</v>
      </c>
      <c r="I71" s="708">
        <v>354.0</v>
      </c>
      <c r="J71" s="709">
        <v>0.0</v>
      </c>
      <c r="K71" s="706">
        <v>0.8446969696969697</v>
      </c>
      <c r="L71" s="707">
        <v>0.8783050847457627</v>
      </c>
      <c r="M71" s="707" t="s">
        <v>2869</v>
      </c>
      <c r="N71" s="707">
        <v>0.8615010272213662</v>
      </c>
      <c r="O71" s="708">
        <v>348.0</v>
      </c>
      <c r="P71" s="709">
        <v>0.0</v>
      </c>
      <c r="Q71" s="710" t="s">
        <v>7115</v>
      </c>
      <c r="R71" s="711">
        <v>98.75</v>
      </c>
      <c r="S71" s="711" t="s">
        <v>2869</v>
      </c>
      <c r="T71" s="711">
        <v>98.75</v>
      </c>
      <c r="U71" s="712">
        <v>367.0</v>
      </c>
      <c r="V71" s="713">
        <v>0.0</v>
      </c>
      <c r="W71" s="710" t="s">
        <v>7115</v>
      </c>
      <c r="X71" s="711">
        <v>99.0</v>
      </c>
      <c r="Y71" s="711" t="s">
        <v>2869</v>
      </c>
      <c r="Z71" s="711">
        <v>99.0</v>
      </c>
      <c r="AA71" s="712"/>
      <c r="AB71" s="713"/>
    </row>
    <row r="72">
      <c r="A72" s="692">
        <v>70.0</v>
      </c>
      <c r="B72" s="704" t="s">
        <v>2979</v>
      </c>
      <c r="C72" s="447" t="s">
        <v>2720</v>
      </c>
      <c r="D72" s="705" t="s">
        <v>41</v>
      </c>
      <c r="E72" s="706">
        <v>1.0</v>
      </c>
      <c r="F72" s="707">
        <v>1.0</v>
      </c>
      <c r="G72" s="707" t="s">
        <v>2869</v>
      </c>
      <c r="H72" s="707">
        <v>1.0</v>
      </c>
      <c r="I72" s="708">
        <v>327.0</v>
      </c>
      <c r="J72" s="709">
        <v>0.0</v>
      </c>
      <c r="K72" s="706">
        <v>1.0</v>
      </c>
      <c r="L72" s="707">
        <v>0.8759523809523809</v>
      </c>
      <c r="M72" s="707" t="s">
        <v>2869</v>
      </c>
      <c r="N72" s="707">
        <v>0.9379761904761905</v>
      </c>
      <c r="O72" s="708">
        <v>297.0</v>
      </c>
      <c r="P72" s="709">
        <v>0.0</v>
      </c>
      <c r="Q72" s="710" t="s">
        <v>7115</v>
      </c>
      <c r="R72" s="711">
        <v>98.61538461538461</v>
      </c>
      <c r="S72" s="711" t="s">
        <v>2869</v>
      </c>
      <c r="T72" s="711">
        <v>98.61538461538461</v>
      </c>
      <c r="U72" s="712">
        <v>242.0</v>
      </c>
      <c r="V72" s="713">
        <v>0.0</v>
      </c>
      <c r="W72" s="710" t="s">
        <v>7115</v>
      </c>
      <c r="X72" s="711">
        <v>99.4</v>
      </c>
      <c r="Y72" s="711" t="s">
        <v>2869</v>
      </c>
      <c r="Z72" s="711">
        <v>99.4</v>
      </c>
      <c r="AA72" s="712"/>
      <c r="AB72" s="713"/>
    </row>
    <row r="73">
      <c r="A73" s="692">
        <v>71.0</v>
      </c>
      <c r="B73" s="704" t="s">
        <v>2981</v>
      </c>
      <c r="C73" s="447" t="s">
        <v>1702</v>
      </c>
      <c r="D73" s="705" t="s">
        <v>41</v>
      </c>
      <c r="E73" s="706">
        <v>1.0</v>
      </c>
      <c r="F73" s="707">
        <v>0.9824561403508772</v>
      </c>
      <c r="G73" s="707" t="s">
        <v>2869</v>
      </c>
      <c r="H73" s="707">
        <v>0.9912280701754386</v>
      </c>
      <c r="I73" s="708">
        <v>333.0</v>
      </c>
      <c r="J73" s="709">
        <v>0.0</v>
      </c>
      <c r="K73" s="706">
        <v>1.0</v>
      </c>
      <c r="L73" s="707">
        <v>0.9943181818181819</v>
      </c>
      <c r="M73" s="707" t="s">
        <v>2869</v>
      </c>
      <c r="N73" s="707">
        <v>0.9971590909090909</v>
      </c>
      <c r="O73" s="708">
        <v>337.0</v>
      </c>
      <c r="P73" s="709">
        <v>0.0</v>
      </c>
      <c r="Q73" s="710" t="s">
        <v>7115</v>
      </c>
      <c r="R73" s="711">
        <v>98.6</v>
      </c>
      <c r="S73" s="711" t="s">
        <v>2869</v>
      </c>
      <c r="T73" s="711">
        <v>98.6</v>
      </c>
      <c r="U73" s="712">
        <v>338.0</v>
      </c>
      <c r="V73" s="713">
        <v>0.0</v>
      </c>
      <c r="W73" s="710" t="s">
        <v>7215</v>
      </c>
      <c r="X73" s="711">
        <v>99.4</v>
      </c>
      <c r="Y73" s="711" t="s">
        <v>2869</v>
      </c>
      <c r="Z73" s="711">
        <v>99.4</v>
      </c>
      <c r="AA73" s="712"/>
      <c r="AB73" s="713"/>
    </row>
    <row r="74" hidden="1">
      <c r="A74" s="692">
        <v>72.0</v>
      </c>
      <c r="B74" s="704" t="s">
        <v>2904</v>
      </c>
      <c r="C74" s="447" t="s">
        <v>634</v>
      </c>
      <c r="D74" s="705" t="s">
        <v>42</v>
      </c>
      <c r="E74" s="706" t="s">
        <v>2869</v>
      </c>
      <c r="F74" s="707">
        <v>1.0</v>
      </c>
      <c r="G74" s="707" t="s">
        <v>2869</v>
      </c>
      <c r="H74" s="707">
        <v>1.0</v>
      </c>
      <c r="I74" s="708">
        <v>407.0</v>
      </c>
      <c r="J74" s="709">
        <v>0.0</v>
      </c>
      <c r="K74" s="706" t="s">
        <v>2869</v>
      </c>
      <c r="L74" s="707">
        <v>1.0</v>
      </c>
      <c r="M74" s="707" t="s">
        <v>2869</v>
      </c>
      <c r="N74" s="707">
        <v>1.0</v>
      </c>
      <c r="O74" s="708">
        <v>311.0</v>
      </c>
      <c r="P74" s="709">
        <v>0.0</v>
      </c>
      <c r="Q74" s="710" t="s">
        <v>7115</v>
      </c>
      <c r="R74" s="711">
        <v>98.6</v>
      </c>
      <c r="S74" s="711" t="s">
        <v>2869</v>
      </c>
      <c r="T74" s="711">
        <v>98.6</v>
      </c>
      <c r="U74" s="712">
        <v>467.0</v>
      </c>
      <c r="V74" s="713">
        <v>0.0</v>
      </c>
      <c r="W74" s="710" t="s">
        <v>7115</v>
      </c>
      <c r="X74" s="711">
        <v>99.25</v>
      </c>
      <c r="Y74" s="711" t="s">
        <v>2869</v>
      </c>
      <c r="Z74" s="711">
        <v>99.25</v>
      </c>
      <c r="AA74" s="712"/>
      <c r="AB74" s="713"/>
    </row>
    <row r="75" hidden="1">
      <c r="A75" s="692">
        <v>73.0</v>
      </c>
      <c r="B75" s="704" t="s">
        <v>2897</v>
      </c>
      <c r="C75" s="447" t="s">
        <v>674</v>
      </c>
      <c r="D75" s="705" t="s">
        <v>42</v>
      </c>
      <c r="E75" s="706" t="s">
        <v>2869</v>
      </c>
      <c r="F75" s="707">
        <v>0.9371441035892865</v>
      </c>
      <c r="G75" s="707" t="s">
        <v>2869</v>
      </c>
      <c r="H75" s="707">
        <v>0.9371441035892865</v>
      </c>
      <c r="I75" s="708">
        <v>366.0</v>
      </c>
      <c r="J75" s="709">
        <v>0.0</v>
      </c>
      <c r="K75" s="706" t="s">
        <v>2869</v>
      </c>
      <c r="L75" s="707">
        <v>0.9946666666666667</v>
      </c>
      <c r="M75" s="707" t="s">
        <v>2869</v>
      </c>
      <c r="N75" s="707">
        <v>0.9946666666666667</v>
      </c>
      <c r="O75" s="708">
        <v>360.0</v>
      </c>
      <c r="P75" s="709">
        <v>0.0</v>
      </c>
      <c r="Q75" s="710" t="s">
        <v>7115</v>
      </c>
      <c r="R75" s="711">
        <v>98.6</v>
      </c>
      <c r="S75" s="711" t="s">
        <v>2869</v>
      </c>
      <c r="T75" s="711">
        <v>98.6</v>
      </c>
      <c r="U75" s="712">
        <v>312.0</v>
      </c>
      <c r="V75" s="713">
        <v>0.0</v>
      </c>
      <c r="W75" s="710" t="s">
        <v>7215</v>
      </c>
      <c r="X75" s="711">
        <v>100.0</v>
      </c>
      <c r="Y75" s="711" t="s">
        <v>2869</v>
      </c>
      <c r="Z75" s="711">
        <v>100.0</v>
      </c>
      <c r="AA75" s="712"/>
      <c r="AB75" s="713"/>
    </row>
    <row r="76" hidden="1">
      <c r="A76" s="692">
        <v>74.0</v>
      </c>
      <c r="B76" s="704" t="s">
        <v>2894</v>
      </c>
      <c r="C76" s="447" t="s">
        <v>2895</v>
      </c>
      <c r="D76" s="705" t="s">
        <v>42</v>
      </c>
      <c r="E76" s="706" t="s">
        <v>2869</v>
      </c>
      <c r="F76" s="707">
        <v>1.0</v>
      </c>
      <c r="G76" s="707" t="s">
        <v>2869</v>
      </c>
      <c r="H76" s="707">
        <v>1.0</v>
      </c>
      <c r="I76" s="708">
        <v>295.0</v>
      </c>
      <c r="J76" s="709">
        <v>0.0</v>
      </c>
      <c r="K76" s="706" t="s">
        <v>2869</v>
      </c>
      <c r="L76" s="707">
        <v>0.9937888198757764</v>
      </c>
      <c r="M76" s="707" t="s">
        <v>2869</v>
      </c>
      <c r="N76" s="707">
        <v>0.9937888198757764</v>
      </c>
      <c r="O76" s="708">
        <v>320.0</v>
      </c>
      <c r="P76" s="709">
        <v>0.0</v>
      </c>
      <c r="Q76" s="710" t="s">
        <v>7184</v>
      </c>
      <c r="R76" s="711">
        <v>98.6</v>
      </c>
      <c r="S76" s="711" t="s">
        <v>2869</v>
      </c>
      <c r="T76" s="711">
        <v>98.6</v>
      </c>
      <c r="U76" s="712">
        <v>255.0</v>
      </c>
      <c r="V76" s="713">
        <v>0.0</v>
      </c>
      <c r="W76" s="710" t="s">
        <v>7184</v>
      </c>
      <c r="X76" s="711">
        <v>98.0</v>
      </c>
      <c r="Y76" s="711" t="s">
        <v>2869</v>
      </c>
      <c r="Z76" s="711">
        <v>98.0</v>
      </c>
      <c r="AA76" s="712"/>
      <c r="AB76" s="713"/>
    </row>
    <row r="77" hidden="1">
      <c r="A77" s="692">
        <v>75.0</v>
      </c>
      <c r="B77" s="704" t="s">
        <v>2912</v>
      </c>
      <c r="C77" s="447" t="s">
        <v>2913</v>
      </c>
      <c r="D77" s="705" t="s">
        <v>42</v>
      </c>
      <c r="E77" s="706" t="s">
        <v>2869</v>
      </c>
      <c r="F77" s="707">
        <v>0.9884615384615385</v>
      </c>
      <c r="G77" s="707" t="s">
        <v>2869</v>
      </c>
      <c r="H77" s="707">
        <v>0.9884615384615385</v>
      </c>
      <c r="I77" s="708">
        <v>374.0</v>
      </c>
      <c r="J77" s="709">
        <v>0.0</v>
      </c>
      <c r="K77" s="706" t="s">
        <v>2869</v>
      </c>
      <c r="L77" s="707">
        <v>0.989010989010989</v>
      </c>
      <c r="M77" s="707" t="s">
        <v>2869</v>
      </c>
      <c r="N77" s="707">
        <v>0.989010989010989</v>
      </c>
      <c r="O77" s="708">
        <v>496.0</v>
      </c>
      <c r="P77" s="709">
        <v>0.0</v>
      </c>
      <c r="Q77" s="710" t="s">
        <v>7115</v>
      </c>
      <c r="R77" s="711">
        <v>98.5</v>
      </c>
      <c r="S77" s="711" t="s">
        <v>2869</v>
      </c>
      <c r="T77" s="711">
        <v>98.5</v>
      </c>
      <c r="U77" s="712">
        <v>448.0</v>
      </c>
      <c r="V77" s="713">
        <v>0.0</v>
      </c>
      <c r="W77" s="710" t="s">
        <v>7115</v>
      </c>
      <c r="X77" s="711">
        <v>96.0</v>
      </c>
      <c r="Y77" s="711" t="s">
        <v>2869</v>
      </c>
      <c r="Z77" s="711">
        <v>96.0</v>
      </c>
      <c r="AA77" s="712"/>
      <c r="AB77" s="713"/>
    </row>
    <row r="78">
      <c r="A78" s="692">
        <v>76.0</v>
      </c>
      <c r="B78" s="704" t="s">
        <v>2953</v>
      </c>
      <c r="C78" s="447" t="s">
        <v>506</v>
      </c>
      <c r="D78" s="705" t="s">
        <v>41</v>
      </c>
      <c r="E78" s="706">
        <v>0.9400000000000001</v>
      </c>
      <c r="F78" s="707">
        <v>1.0</v>
      </c>
      <c r="G78" s="707" t="s">
        <v>2869</v>
      </c>
      <c r="H78" s="707">
        <v>0.97</v>
      </c>
      <c r="I78" s="708">
        <v>377.0</v>
      </c>
      <c r="J78" s="709">
        <v>0.0</v>
      </c>
      <c r="K78" s="706" t="s">
        <v>2869</v>
      </c>
      <c r="L78" s="707">
        <v>0.961372989150767</v>
      </c>
      <c r="M78" s="707" t="s">
        <v>2869</v>
      </c>
      <c r="N78" s="707">
        <v>0.961372989150767</v>
      </c>
      <c r="O78" s="708">
        <v>337.0</v>
      </c>
      <c r="P78" s="709">
        <v>0.0</v>
      </c>
      <c r="Q78" s="710" t="s">
        <v>7115</v>
      </c>
      <c r="R78" s="711">
        <v>98.42857142857143</v>
      </c>
      <c r="S78" s="711" t="s">
        <v>2869</v>
      </c>
      <c r="T78" s="711">
        <v>98.42857142857143</v>
      </c>
      <c r="U78" s="712">
        <v>372.0</v>
      </c>
      <c r="V78" s="713">
        <v>0.0</v>
      </c>
      <c r="W78" s="710" t="s">
        <v>7215</v>
      </c>
      <c r="X78" s="711">
        <v>100.0</v>
      </c>
      <c r="Y78" s="711" t="s">
        <v>2869</v>
      </c>
      <c r="Z78" s="711">
        <v>100.0</v>
      </c>
      <c r="AA78" s="712"/>
      <c r="AB78" s="713"/>
    </row>
    <row r="79" hidden="1">
      <c r="A79" s="692">
        <v>77.0</v>
      </c>
      <c r="B79" s="704" t="s">
        <v>2936</v>
      </c>
      <c r="C79" s="447" t="s">
        <v>2937</v>
      </c>
      <c r="D79" s="705" t="s">
        <v>42</v>
      </c>
      <c r="E79" s="706" t="s">
        <v>2869</v>
      </c>
      <c r="F79" s="707">
        <v>0.9666666666666666</v>
      </c>
      <c r="G79" s="707" t="s">
        <v>2869</v>
      </c>
      <c r="H79" s="707">
        <v>0.9666666666666666</v>
      </c>
      <c r="I79" s="708">
        <v>294.0</v>
      </c>
      <c r="J79" s="709">
        <v>0.0</v>
      </c>
      <c r="K79" s="706" t="s">
        <v>2869</v>
      </c>
      <c r="L79" s="707">
        <v>0.9615384615384616</v>
      </c>
      <c r="M79" s="707" t="s">
        <v>2869</v>
      </c>
      <c r="N79" s="707">
        <v>0.9615384615384616</v>
      </c>
      <c r="O79" s="708">
        <v>281.0</v>
      </c>
      <c r="P79" s="709">
        <v>0.0</v>
      </c>
      <c r="Q79" s="710" t="s">
        <v>7184</v>
      </c>
      <c r="R79" s="711">
        <v>98.4</v>
      </c>
      <c r="S79" s="711" t="s">
        <v>2869</v>
      </c>
      <c r="T79" s="711">
        <v>98.4</v>
      </c>
      <c r="U79" s="712">
        <v>297.0</v>
      </c>
      <c r="V79" s="713">
        <v>0.0</v>
      </c>
      <c r="W79" s="710" t="s">
        <v>7184</v>
      </c>
      <c r="X79" s="711">
        <v>99.42857142857143</v>
      </c>
      <c r="Y79" s="711" t="s">
        <v>2869</v>
      </c>
      <c r="Z79" s="711">
        <v>99.42857142857143</v>
      </c>
      <c r="AA79" s="712"/>
      <c r="AB79" s="713"/>
    </row>
    <row r="80" hidden="1">
      <c r="A80" s="692">
        <v>78.0</v>
      </c>
      <c r="B80" s="704" t="s">
        <v>3026</v>
      </c>
      <c r="C80" s="447" t="s">
        <v>3027</v>
      </c>
      <c r="D80" s="705" t="s">
        <v>3023</v>
      </c>
      <c r="E80" s="706" t="s">
        <v>2869</v>
      </c>
      <c r="F80" s="707" t="s">
        <v>2869</v>
      </c>
      <c r="G80" s="707">
        <v>1.0</v>
      </c>
      <c r="H80" s="707">
        <v>1.0</v>
      </c>
      <c r="I80" s="708">
        <v>14.0</v>
      </c>
      <c r="J80" s="709">
        <v>0.0</v>
      </c>
      <c r="K80" s="706" t="s">
        <v>2869</v>
      </c>
      <c r="L80" s="707" t="s">
        <v>2869</v>
      </c>
      <c r="M80" s="707">
        <v>1.0</v>
      </c>
      <c r="N80" s="707">
        <v>1.0</v>
      </c>
      <c r="O80" s="708">
        <v>83.0</v>
      </c>
      <c r="P80" s="709">
        <v>0.0</v>
      </c>
      <c r="Q80" s="710" t="s">
        <v>7215</v>
      </c>
      <c r="R80" s="711" t="s">
        <v>2869</v>
      </c>
      <c r="S80" s="711">
        <v>98.4</v>
      </c>
      <c r="T80" s="711">
        <v>98.4</v>
      </c>
      <c r="U80" s="712">
        <v>72.0</v>
      </c>
      <c r="V80" s="713">
        <v>0.0</v>
      </c>
      <c r="W80" s="710" t="s">
        <v>7215</v>
      </c>
      <c r="X80" s="711" t="s">
        <v>2869</v>
      </c>
      <c r="Y80" s="711" t="s">
        <v>2869</v>
      </c>
      <c r="Z80" s="711" t="s">
        <v>2869</v>
      </c>
      <c r="AA80" s="712"/>
      <c r="AB80" s="713"/>
    </row>
    <row r="81" hidden="1">
      <c r="A81" s="692">
        <v>79.0</v>
      </c>
      <c r="B81" s="704" t="s">
        <v>3040</v>
      </c>
      <c r="C81" s="447" t="s">
        <v>1913</v>
      </c>
      <c r="D81" s="705" t="s">
        <v>3023</v>
      </c>
      <c r="E81" s="706" t="s">
        <v>2869</v>
      </c>
      <c r="F81" s="707" t="s">
        <v>2869</v>
      </c>
      <c r="G81" s="707">
        <v>0.9962406015037594</v>
      </c>
      <c r="H81" s="707">
        <v>0.9962406015037594</v>
      </c>
      <c r="I81" s="708">
        <v>75.0</v>
      </c>
      <c r="J81" s="709">
        <v>0.0</v>
      </c>
      <c r="K81" s="706" t="s">
        <v>2869</v>
      </c>
      <c r="L81" s="707" t="s">
        <v>2869</v>
      </c>
      <c r="M81" s="707">
        <v>1.0</v>
      </c>
      <c r="N81" s="707">
        <v>1.0</v>
      </c>
      <c r="O81" s="708">
        <v>76.0</v>
      </c>
      <c r="P81" s="709">
        <v>0.0</v>
      </c>
      <c r="Q81" s="710" t="s">
        <v>7184</v>
      </c>
      <c r="R81" s="711" t="s">
        <v>2869</v>
      </c>
      <c r="S81" s="711">
        <v>98.4</v>
      </c>
      <c r="T81" s="711">
        <v>98.4</v>
      </c>
      <c r="U81" s="712">
        <v>124.0</v>
      </c>
      <c r="V81" s="713">
        <v>0.0</v>
      </c>
      <c r="W81" s="710" t="s">
        <v>7184</v>
      </c>
      <c r="X81" s="711" t="s">
        <v>2869</v>
      </c>
      <c r="Y81" s="711">
        <v>99.83333333333333</v>
      </c>
      <c r="Z81" s="711">
        <v>99.83333333333333</v>
      </c>
      <c r="AA81" s="712"/>
      <c r="AB81" s="713"/>
    </row>
    <row r="82">
      <c r="A82" s="692">
        <v>80.0</v>
      </c>
      <c r="B82" s="704" t="s">
        <v>2983</v>
      </c>
      <c r="C82" s="447" t="s">
        <v>122</v>
      </c>
      <c r="D82" s="705" t="s">
        <v>41</v>
      </c>
      <c r="E82" s="706">
        <v>0.7285714285714286</v>
      </c>
      <c r="F82" s="707">
        <v>0.9855275443510738</v>
      </c>
      <c r="G82" s="707" t="s">
        <v>2869</v>
      </c>
      <c r="H82" s="707">
        <v>0.8570494864612512</v>
      </c>
      <c r="I82" s="708">
        <v>294.0</v>
      </c>
      <c r="J82" s="709">
        <v>0.0</v>
      </c>
      <c r="K82" s="706">
        <v>1.0</v>
      </c>
      <c r="L82" s="707">
        <v>0.986842105263158</v>
      </c>
      <c r="M82" s="707" t="s">
        <v>2869</v>
      </c>
      <c r="N82" s="707">
        <v>0.993421052631579</v>
      </c>
      <c r="O82" s="708">
        <v>177.0</v>
      </c>
      <c r="P82" s="709">
        <v>0.0</v>
      </c>
      <c r="Q82" s="710" t="s">
        <v>7184</v>
      </c>
      <c r="R82" s="711">
        <v>98.2</v>
      </c>
      <c r="S82" s="711" t="s">
        <v>2869</v>
      </c>
      <c r="T82" s="711">
        <v>98.2</v>
      </c>
      <c r="U82" s="712">
        <v>224.0</v>
      </c>
      <c r="V82" s="713">
        <v>0.0</v>
      </c>
      <c r="W82" s="710" t="s">
        <v>7184</v>
      </c>
      <c r="X82" s="711">
        <v>100.0</v>
      </c>
      <c r="Y82" s="711" t="s">
        <v>2869</v>
      </c>
      <c r="Z82" s="711">
        <v>100.0</v>
      </c>
      <c r="AA82" s="712"/>
      <c r="AB82" s="713"/>
    </row>
    <row r="83" hidden="1">
      <c r="A83" s="692">
        <v>81.0</v>
      </c>
      <c r="B83" s="704" t="s">
        <v>2933</v>
      </c>
      <c r="C83" s="447" t="s">
        <v>1575</v>
      </c>
      <c r="D83" s="705" t="s">
        <v>42</v>
      </c>
      <c r="E83" s="706" t="s">
        <v>2869</v>
      </c>
      <c r="F83" s="707">
        <v>0.9333333333333333</v>
      </c>
      <c r="G83" s="707" t="s">
        <v>2869</v>
      </c>
      <c r="H83" s="707">
        <v>0.9333333333333333</v>
      </c>
      <c r="I83" s="708">
        <v>332.0</v>
      </c>
      <c r="J83" s="709">
        <v>0.0</v>
      </c>
      <c r="K83" s="706" t="s">
        <v>2869</v>
      </c>
      <c r="L83" s="707">
        <v>1.0</v>
      </c>
      <c r="M83" s="707" t="s">
        <v>2869</v>
      </c>
      <c r="N83" s="707">
        <v>1.0</v>
      </c>
      <c r="O83" s="708">
        <v>368.0</v>
      </c>
      <c r="P83" s="709">
        <v>0.0</v>
      </c>
      <c r="Q83" s="710" t="s">
        <v>7115</v>
      </c>
      <c r="R83" s="711">
        <v>98.2</v>
      </c>
      <c r="S83" s="711" t="s">
        <v>2869</v>
      </c>
      <c r="T83" s="711">
        <v>98.2</v>
      </c>
      <c r="U83" s="712">
        <v>307.0</v>
      </c>
      <c r="V83" s="713">
        <v>0.0</v>
      </c>
      <c r="W83" s="710" t="s">
        <v>7115</v>
      </c>
      <c r="X83" s="711">
        <v>100.0</v>
      </c>
      <c r="Y83" s="711" t="s">
        <v>2869</v>
      </c>
      <c r="Z83" s="711">
        <v>100.0</v>
      </c>
      <c r="AA83" s="712"/>
      <c r="AB83" s="713"/>
    </row>
    <row r="84">
      <c r="A84" s="692">
        <v>82.0</v>
      </c>
      <c r="B84" s="704" t="s">
        <v>2955</v>
      </c>
      <c r="C84" s="447" t="s">
        <v>1443</v>
      </c>
      <c r="D84" s="705" t="s">
        <v>41</v>
      </c>
      <c r="E84" s="706">
        <v>0.9285714285714286</v>
      </c>
      <c r="F84" s="707">
        <v>0.8875</v>
      </c>
      <c r="G84" s="707" t="s">
        <v>2869</v>
      </c>
      <c r="H84" s="707">
        <v>0.9080357142857143</v>
      </c>
      <c r="I84" s="708">
        <v>408.0</v>
      </c>
      <c r="J84" s="709">
        <v>0.0</v>
      </c>
      <c r="K84" s="706" t="s">
        <v>2869</v>
      </c>
      <c r="L84" s="707">
        <v>0.908459595959596</v>
      </c>
      <c r="M84" s="707" t="s">
        <v>2869</v>
      </c>
      <c r="N84" s="707">
        <v>0.908459595959596</v>
      </c>
      <c r="O84" s="708">
        <v>267.0</v>
      </c>
      <c r="P84" s="709">
        <v>0.0</v>
      </c>
      <c r="Q84" s="710" t="s">
        <v>7115</v>
      </c>
      <c r="R84" s="711">
        <v>98.16666666666667</v>
      </c>
      <c r="S84" s="711" t="s">
        <v>2869</v>
      </c>
      <c r="T84" s="711">
        <v>98.16666666666667</v>
      </c>
      <c r="U84" s="712">
        <v>335.0</v>
      </c>
      <c r="V84" s="713">
        <v>0.0</v>
      </c>
      <c r="W84" s="710" t="s">
        <v>7115</v>
      </c>
      <c r="X84" s="711">
        <v>100.0</v>
      </c>
      <c r="Y84" s="711" t="s">
        <v>2869</v>
      </c>
      <c r="Z84" s="711">
        <v>100.0</v>
      </c>
      <c r="AA84" s="712"/>
      <c r="AB84" s="713"/>
    </row>
    <row r="85">
      <c r="A85" s="692">
        <v>83.0</v>
      </c>
      <c r="B85" s="704" t="s">
        <v>2984</v>
      </c>
      <c r="C85" s="447" t="s">
        <v>233</v>
      </c>
      <c r="D85" s="705" t="s">
        <v>41</v>
      </c>
      <c r="E85" s="706">
        <v>1.0</v>
      </c>
      <c r="F85" s="707">
        <v>0.942929292929293</v>
      </c>
      <c r="G85" s="707" t="s">
        <v>2869</v>
      </c>
      <c r="H85" s="707">
        <v>0.9714646464646465</v>
      </c>
      <c r="I85" s="708">
        <v>463.0</v>
      </c>
      <c r="J85" s="709">
        <v>0.0</v>
      </c>
      <c r="K85" s="706">
        <v>1.0</v>
      </c>
      <c r="L85" s="707">
        <v>1.0</v>
      </c>
      <c r="M85" s="707" t="s">
        <v>2869</v>
      </c>
      <c r="N85" s="707">
        <v>1.0</v>
      </c>
      <c r="O85" s="708">
        <v>452.0</v>
      </c>
      <c r="P85" s="709">
        <v>0.0</v>
      </c>
      <c r="Q85" s="710" t="s">
        <v>7115</v>
      </c>
      <c r="R85" s="711">
        <v>98.0</v>
      </c>
      <c r="S85" s="711" t="s">
        <v>2869</v>
      </c>
      <c r="T85" s="711">
        <v>98.0</v>
      </c>
      <c r="U85" s="712">
        <v>540.0</v>
      </c>
      <c r="V85" s="713">
        <v>0.0</v>
      </c>
      <c r="W85" s="710" t="s">
        <v>7115</v>
      </c>
      <c r="X85" s="711">
        <v>95.6</v>
      </c>
      <c r="Y85" s="711" t="s">
        <v>2869</v>
      </c>
      <c r="Z85" s="711">
        <v>95.6</v>
      </c>
      <c r="AA85" s="712"/>
      <c r="AB85" s="713"/>
    </row>
    <row r="86" hidden="1">
      <c r="A86" s="692">
        <v>84.0</v>
      </c>
      <c r="B86" s="704" t="s">
        <v>3005</v>
      </c>
      <c r="C86" s="447" t="s">
        <v>3006</v>
      </c>
      <c r="D86" s="705" t="s">
        <v>2997</v>
      </c>
      <c r="E86" s="706" t="s">
        <v>2869</v>
      </c>
      <c r="F86" s="707">
        <v>1.0</v>
      </c>
      <c r="G86" s="707">
        <v>1.0</v>
      </c>
      <c r="H86" s="707">
        <v>1.0</v>
      </c>
      <c r="I86" s="708">
        <v>97.0</v>
      </c>
      <c r="J86" s="709">
        <v>0.0</v>
      </c>
      <c r="K86" s="706" t="s">
        <v>2869</v>
      </c>
      <c r="L86" s="707">
        <v>0.8784313725490196</v>
      </c>
      <c r="M86" s="707">
        <v>1.0</v>
      </c>
      <c r="N86" s="707">
        <v>0.9392156862745098</v>
      </c>
      <c r="O86" s="708">
        <v>107.0</v>
      </c>
      <c r="P86" s="709">
        <v>0.0</v>
      </c>
      <c r="Q86" s="710" t="s">
        <v>7215</v>
      </c>
      <c r="R86" s="711" t="s">
        <v>2869</v>
      </c>
      <c r="S86" s="711">
        <v>98.0</v>
      </c>
      <c r="T86" s="711">
        <v>98.0</v>
      </c>
      <c r="U86" s="712">
        <v>105.0</v>
      </c>
      <c r="V86" s="713">
        <v>0.0</v>
      </c>
      <c r="W86" s="710" t="s">
        <v>7215</v>
      </c>
      <c r="X86" s="711">
        <v>99.0</v>
      </c>
      <c r="Y86" s="711">
        <v>100.0</v>
      </c>
      <c r="Z86" s="711">
        <v>99.5</v>
      </c>
      <c r="AA86" s="712"/>
      <c r="AB86" s="713"/>
    </row>
    <row r="87" hidden="1">
      <c r="A87" s="692">
        <v>85.0</v>
      </c>
      <c r="B87" s="704" t="s">
        <v>2921</v>
      </c>
      <c r="C87" s="447" t="s">
        <v>529</v>
      </c>
      <c r="D87" s="705" t="s">
        <v>42</v>
      </c>
      <c r="E87" s="706" t="s">
        <v>2869</v>
      </c>
      <c r="F87" s="707">
        <v>0.9500000000000001</v>
      </c>
      <c r="G87" s="707" t="s">
        <v>2869</v>
      </c>
      <c r="H87" s="707">
        <v>0.9500000000000001</v>
      </c>
      <c r="I87" s="708">
        <v>365.0</v>
      </c>
      <c r="J87" s="709">
        <v>0.0</v>
      </c>
      <c r="K87" s="706" t="s">
        <v>2869</v>
      </c>
      <c r="L87" s="707">
        <v>0.9941690962099126</v>
      </c>
      <c r="M87" s="707" t="s">
        <v>2869</v>
      </c>
      <c r="N87" s="707">
        <v>0.9941690962099126</v>
      </c>
      <c r="O87" s="708">
        <v>351.0</v>
      </c>
      <c r="P87" s="709">
        <v>0.0</v>
      </c>
      <c r="Q87" s="710" t="s">
        <v>7115</v>
      </c>
      <c r="R87" s="711">
        <v>98.0</v>
      </c>
      <c r="S87" s="711" t="s">
        <v>2869</v>
      </c>
      <c r="T87" s="711">
        <v>98.0</v>
      </c>
      <c r="U87" s="712">
        <v>392.0</v>
      </c>
      <c r="V87" s="713">
        <v>0.0</v>
      </c>
      <c r="W87" s="710" t="s">
        <v>7215</v>
      </c>
      <c r="X87" s="711">
        <v>100.0</v>
      </c>
      <c r="Y87" s="711" t="s">
        <v>2869</v>
      </c>
      <c r="Z87" s="711">
        <v>100.0</v>
      </c>
      <c r="AA87" s="712"/>
      <c r="AB87" s="713"/>
    </row>
    <row r="88" hidden="1">
      <c r="A88" s="692">
        <v>86.0</v>
      </c>
      <c r="B88" s="704" t="s">
        <v>2876</v>
      </c>
      <c r="C88" s="447" t="s">
        <v>2877</v>
      </c>
      <c r="D88" s="705" t="s">
        <v>42</v>
      </c>
      <c r="E88" s="706" t="s">
        <v>2869</v>
      </c>
      <c r="F88" s="707">
        <v>0.9800865800865801</v>
      </c>
      <c r="G88" s="707" t="s">
        <v>2869</v>
      </c>
      <c r="H88" s="707">
        <v>0.9800865800865801</v>
      </c>
      <c r="I88" s="708">
        <v>310.0</v>
      </c>
      <c r="J88" s="709">
        <v>0.0</v>
      </c>
      <c r="K88" s="706" t="s">
        <v>2869</v>
      </c>
      <c r="L88" s="707">
        <v>0.9935483870967742</v>
      </c>
      <c r="M88" s="707" t="s">
        <v>2869</v>
      </c>
      <c r="N88" s="707">
        <v>0.9935483870967742</v>
      </c>
      <c r="O88" s="708">
        <v>261.0</v>
      </c>
      <c r="P88" s="709">
        <v>0.0</v>
      </c>
      <c r="Q88" s="710" t="s">
        <v>7184</v>
      </c>
      <c r="R88" s="711">
        <v>98.0</v>
      </c>
      <c r="S88" s="716" t="s">
        <v>2869</v>
      </c>
      <c r="T88" s="716">
        <v>98.0</v>
      </c>
      <c r="U88" s="712">
        <v>307.0</v>
      </c>
      <c r="V88" s="713">
        <v>0.0</v>
      </c>
      <c r="W88" s="710" t="s">
        <v>7184</v>
      </c>
      <c r="X88" s="711">
        <v>98.83333333333333</v>
      </c>
      <c r="Y88" s="716" t="s">
        <v>2869</v>
      </c>
      <c r="Z88" s="716">
        <v>98.83333333333333</v>
      </c>
      <c r="AA88" s="712"/>
      <c r="AB88" s="713"/>
    </row>
    <row r="89" hidden="1">
      <c r="A89" s="692">
        <v>87.0</v>
      </c>
      <c r="B89" s="704" t="s">
        <v>2899</v>
      </c>
      <c r="C89" s="447" t="s">
        <v>2308</v>
      </c>
      <c r="D89" s="705" t="s">
        <v>42</v>
      </c>
      <c r="E89" s="706" t="s">
        <v>2869</v>
      </c>
      <c r="F89" s="707">
        <v>0.9761904761904763</v>
      </c>
      <c r="G89" s="707" t="s">
        <v>2869</v>
      </c>
      <c r="H89" s="707">
        <v>0.9761904761904763</v>
      </c>
      <c r="I89" s="708">
        <v>261.0</v>
      </c>
      <c r="J89" s="709">
        <v>0.0</v>
      </c>
      <c r="K89" s="706" t="s">
        <v>2869</v>
      </c>
      <c r="L89" s="707">
        <v>1.0</v>
      </c>
      <c r="M89" s="707" t="s">
        <v>2869</v>
      </c>
      <c r="N89" s="707">
        <v>1.0</v>
      </c>
      <c r="O89" s="708">
        <v>315.0</v>
      </c>
      <c r="P89" s="709">
        <v>0.0</v>
      </c>
      <c r="Q89" s="710" t="s">
        <v>7184</v>
      </c>
      <c r="R89" s="711">
        <v>98.0</v>
      </c>
      <c r="S89" s="711" t="s">
        <v>2869</v>
      </c>
      <c r="T89" s="711">
        <v>98.0</v>
      </c>
      <c r="U89" s="712">
        <v>257.0</v>
      </c>
      <c r="V89" s="713">
        <v>0.0</v>
      </c>
      <c r="W89" s="710" t="s">
        <v>7115</v>
      </c>
      <c r="X89" s="711">
        <v>99.25</v>
      </c>
      <c r="Y89" s="711" t="s">
        <v>2869</v>
      </c>
      <c r="Z89" s="711">
        <v>99.25</v>
      </c>
      <c r="AA89" s="712"/>
      <c r="AB89" s="713"/>
    </row>
    <row r="90" hidden="1">
      <c r="A90" s="692">
        <v>88.0</v>
      </c>
      <c r="B90" s="704" t="s">
        <v>2926</v>
      </c>
      <c r="C90" s="447" t="s">
        <v>2611</v>
      </c>
      <c r="D90" s="705" t="s">
        <v>42</v>
      </c>
      <c r="E90" s="706" t="s">
        <v>2869</v>
      </c>
      <c r="F90" s="707">
        <v>0.9864055299539171</v>
      </c>
      <c r="G90" s="707" t="s">
        <v>2869</v>
      </c>
      <c r="H90" s="707">
        <v>0.9864055299539171</v>
      </c>
      <c r="I90" s="708">
        <v>397.0</v>
      </c>
      <c r="J90" s="709">
        <v>0.0</v>
      </c>
      <c r="K90" s="706" t="s">
        <v>2869</v>
      </c>
      <c r="L90" s="707">
        <v>0.8833333333333334</v>
      </c>
      <c r="M90" s="707" t="s">
        <v>2869</v>
      </c>
      <c r="N90" s="707">
        <v>0.8833333333333334</v>
      </c>
      <c r="O90" s="708">
        <v>449.0</v>
      </c>
      <c r="P90" s="709">
        <v>0.0</v>
      </c>
      <c r="Q90" s="710" t="s">
        <v>7115</v>
      </c>
      <c r="R90" s="711">
        <v>97.83333333333333</v>
      </c>
      <c r="S90" s="711" t="s">
        <v>2869</v>
      </c>
      <c r="T90" s="711">
        <v>97.83333333333333</v>
      </c>
      <c r="U90" s="712">
        <v>519.0</v>
      </c>
      <c r="V90" s="713">
        <v>0.0</v>
      </c>
      <c r="W90" s="710" t="s">
        <v>7115</v>
      </c>
      <c r="X90" s="711">
        <v>97.0</v>
      </c>
      <c r="Y90" s="711" t="s">
        <v>2869</v>
      </c>
      <c r="Z90" s="711">
        <v>97.0</v>
      </c>
      <c r="AA90" s="712"/>
      <c r="AB90" s="713"/>
    </row>
    <row r="91" hidden="1">
      <c r="A91" s="692">
        <v>89.0</v>
      </c>
      <c r="B91" s="704" t="s">
        <v>2886</v>
      </c>
      <c r="C91" s="447" t="s">
        <v>279</v>
      </c>
      <c r="D91" s="705" t="s">
        <v>42</v>
      </c>
      <c r="E91" s="706" t="s">
        <v>2869</v>
      </c>
      <c r="F91" s="707">
        <v>0.942608695652174</v>
      </c>
      <c r="G91" s="707" t="s">
        <v>2869</v>
      </c>
      <c r="H91" s="707">
        <v>0.942608695652174</v>
      </c>
      <c r="I91" s="708">
        <v>269.0</v>
      </c>
      <c r="J91" s="709">
        <v>0.0</v>
      </c>
      <c r="K91" s="706" t="s">
        <v>2869</v>
      </c>
      <c r="L91" s="707">
        <v>1.0</v>
      </c>
      <c r="M91" s="707" t="s">
        <v>2869</v>
      </c>
      <c r="N91" s="707">
        <v>1.0</v>
      </c>
      <c r="O91" s="708">
        <v>263.0</v>
      </c>
      <c r="P91" s="709">
        <v>0.0</v>
      </c>
      <c r="Q91" s="710" t="s">
        <v>7184</v>
      </c>
      <c r="R91" s="711">
        <v>97.83333333333333</v>
      </c>
      <c r="S91" s="711" t="s">
        <v>2869</v>
      </c>
      <c r="T91" s="711">
        <v>97.83333333333333</v>
      </c>
      <c r="U91" s="712">
        <v>311.0</v>
      </c>
      <c r="V91" s="713">
        <v>0.0</v>
      </c>
      <c r="W91" s="710" t="s">
        <v>7184</v>
      </c>
      <c r="X91" s="711">
        <v>99.42857142857143</v>
      </c>
      <c r="Y91" s="711" t="s">
        <v>2869</v>
      </c>
      <c r="Z91" s="711">
        <v>99.42857142857143</v>
      </c>
      <c r="AA91" s="712"/>
      <c r="AB91" s="713"/>
    </row>
    <row r="92">
      <c r="A92" s="692">
        <v>90.0</v>
      </c>
      <c r="B92" s="704" t="s">
        <v>2950</v>
      </c>
      <c r="C92" s="447" t="s">
        <v>2525</v>
      </c>
      <c r="D92" s="705" t="s">
        <v>41</v>
      </c>
      <c r="E92" s="706" t="s">
        <v>2869</v>
      </c>
      <c r="F92" s="707">
        <v>0.9666666666666666</v>
      </c>
      <c r="G92" s="707" t="s">
        <v>2869</v>
      </c>
      <c r="H92" s="707">
        <v>0.9666666666666666</v>
      </c>
      <c r="I92" s="708">
        <v>382.0</v>
      </c>
      <c r="J92" s="709">
        <v>0.0</v>
      </c>
      <c r="K92" s="706">
        <v>1.0</v>
      </c>
      <c r="L92" s="707">
        <v>0.975</v>
      </c>
      <c r="M92" s="707" t="s">
        <v>2869</v>
      </c>
      <c r="N92" s="707">
        <v>0.9875</v>
      </c>
      <c r="O92" s="708">
        <v>284.0</v>
      </c>
      <c r="P92" s="709">
        <v>0.0</v>
      </c>
      <c r="Q92" s="710" t="s">
        <v>7115</v>
      </c>
      <c r="R92" s="711">
        <v>97.66666666666667</v>
      </c>
      <c r="S92" s="711" t="s">
        <v>2869</v>
      </c>
      <c r="T92" s="711">
        <v>97.66666666666667</v>
      </c>
      <c r="U92" s="712">
        <v>294.0</v>
      </c>
      <c r="V92" s="713">
        <v>0.0</v>
      </c>
      <c r="W92" s="710" t="s">
        <v>7215</v>
      </c>
      <c r="X92" s="711">
        <v>99.42857142857143</v>
      </c>
      <c r="Y92" s="711" t="s">
        <v>2869</v>
      </c>
      <c r="Z92" s="711">
        <v>99.42857142857143</v>
      </c>
      <c r="AA92" s="712"/>
      <c r="AB92" s="713"/>
    </row>
    <row r="93">
      <c r="A93" s="692">
        <v>91.0</v>
      </c>
      <c r="B93" s="704" t="s">
        <v>2951</v>
      </c>
      <c r="C93" s="447" t="s">
        <v>1658</v>
      </c>
      <c r="D93" s="705" t="s">
        <v>41</v>
      </c>
      <c r="E93" s="706">
        <v>0.7777777777777778</v>
      </c>
      <c r="F93" s="707">
        <v>0.9228070175438596</v>
      </c>
      <c r="G93" s="707" t="s">
        <v>2869</v>
      </c>
      <c r="H93" s="707">
        <v>0.8502923976608188</v>
      </c>
      <c r="I93" s="708">
        <v>99.0</v>
      </c>
      <c r="J93" s="709">
        <v>0.0</v>
      </c>
      <c r="K93" s="706">
        <v>0.8333333333333334</v>
      </c>
      <c r="L93" s="707">
        <v>0.9722222222222222</v>
      </c>
      <c r="M93" s="707" t="s">
        <v>2869</v>
      </c>
      <c r="N93" s="707">
        <v>0.9027777777777778</v>
      </c>
      <c r="O93" s="708">
        <v>155.0</v>
      </c>
      <c r="P93" s="709">
        <v>0.0</v>
      </c>
      <c r="Q93" s="710" t="s">
        <v>7215</v>
      </c>
      <c r="R93" s="711">
        <v>97.6</v>
      </c>
      <c r="S93" s="711" t="s">
        <v>2869</v>
      </c>
      <c r="T93" s="711">
        <v>97.6</v>
      </c>
      <c r="U93" s="712">
        <v>159.0</v>
      </c>
      <c r="V93" s="713">
        <v>0.0</v>
      </c>
      <c r="W93" s="710" t="s">
        <v>7215</v>
      </c>
      <c r="X93" s="711">
        <v>98.28571428571429</v>
      </c>
      <c r="Y93" s="711" t="s">
        <v>2869</v>
      </c>
      <c r="Z93" s="711">
        <v>98.28571428571429</v>
      </c>
      <c r="AA93" s="712"/>
      <c r="AB93" s="713"/>
    </row>
    <row r="94" hidden="1">
      <c r="A94" s="692">
        <v>92.0</v>
      </c>
      <c r="B94" s="704" t="s">
        <v>2906</v>
      </c>
      <c r="C94" s="447" t="s">
        <v>2907</v>
      </c>
      <c r="D94" s="705" t="s">
        <v>42</v>
      </c>
      <c r="E94" s="706" t="s">
        <v>2869</v>
      </c>
      <c r="F94" s="707">
        <v>0.9964539007092199</v>
      </c>
      <c r="G94" s="707" t="s">
        <v>2869</v>
      </c>
      <c r="H94" s="707">
        <v>0.9964539007092199</v>
      </c>
      <c r="I94" s="708">
        <v>384.0</v>
      </c>
      <c r="J94" s="709">
        <v>0.0</v>
      </c>
      <c r="K94" s="706" t="s">
        <v>2869</v>
      </c>
      <c r="L94" s="707">
        <v>0.9863636363636363</v>
      </c>
      <c r="M94" s="707" t="s">
        <v>2869</v>
      </c>
      <c r="N94" s="707">
        <v>0.9863636363636363</v>
      </c>
      <c r="O94" s="708">
        <v>368.0</v>
      </c>
      <c r="P94" s="709">
        <v>0.0</v>
      </c>
      <c r="Q94" s="710" t="s">
        <v>7115</v>
      </c>
      <c r="R94" s="711">
        <v>97.6</v>
      </c>
      <c r="S94" s="711" t="s">
        <v>2869</v>
      </c>
      <c r="T94" s="711">
        <v>97.6</v>
      </c>
      <c r="U94" s="712">
        <v>498.0</v>
      </c>
      <c r="V94" s="713">
        <v>0.0</v>
      </c>
      <c r="W94" s="710" t="s">
        <v>7115</v>
      </c>
      <c r="X94" s="711">
        <v>98.0</v>
      </c>
      <c r="Y94" s="711" t="s">
        <v>2869</v>
      </c>
      <c r="Z94" s="711">
        <v>98.0</v>
      </c>
      <c r="AA94" s="712"/>
      <c r="AB94" s="713"/>
    </row>
    <row r="95" hidden="1">
      <c r="A95" s="692">
        <v>93.0</v>
      </c>
      <c r="B95" s="704" t="s">
        <v>2935</v>
      </c>
      <c r="C95" s="447" t="s">
        <v>1929</v>
      </c>
      <c r="D95" s="705" t="s">
        <v>42</v>
      </c>
      <c r="E95" s="706" t="s">
        <v>2869</v>
      </c>
      <c r="F95" s="707">
        <v>0.9596514596514597</v>
      </c>
      <c r="G95" s="707" t="s">
        <v>2869</v>
      </c>
      <c r="H95" s="707">
        <v>0.9596514596514597</v>
      </c>
      <c r="I95" s="708">
        <v>347.0</v>
      </c>
      <c r="J95" s="709">
        <v>0.0</v>
      </c>
      <c r="K95" s="706" t="s">
        <v>2869</v>
      </c>
      <c r="L95" s="707">
        <v>0.9807692307692308</v>
      </c>
      <c r="M95" s="707" t="s">
        <v>2869</v>
      </c>
      <c r="N95" s="707">
        <v>0.9807692307692308</v>
      </c>
      <c r="O95" s="708">
        <v>468.0</v>
      </c>
      <c r="P95" s="709">
        <v>0.0</v>
      </c>
      <c r="Q95" s="710" t="s">
        <v>7115</v>
      </c>
      <c r="R95" s="711">
        <v>97.6</v>
      </c>
      <c r="S95" s="711" t="s">
        <v>2869</v>
      </c>
      <c r="T95" s="711">
        <v>97.6</v>
      </c>
      <c r="U95" s="712">
        <v>379.0</v>
      </c>
      <c r="V95" s="713">
        <v>0.0</v>
      </c>
      <c r="W95" s="710" t="s">
        <v>7115</v>
      </c>
      <c r="X95" s="711">
        <v>98.0</v>
      </c>
      <c r="Y95" s="711" t="s">
        <v>2869</v>
      </c>
      <c r="Z95" s="711">
        <v>98.0</v>
      </c>
      <c r="AA95" s="712"/>
      <c r="AB95" s="713"/>
    </row>
    <row r="96" hidden="1">
      <c r="A96" s="692">
        <v>94.0</v>
      </c>
      <c r="B96" s="704" t="s">
        <v>2942</v>
      </c>
      <c r="C96" s="447" t="s">
        <v>1349</v>
      </c>
      <c r="D96" s="705" t="s">
        <v>42</v>
      </c>
      <c r="E96" s="706" t="s">
        <v>2869</v>
      </c>
      <c r="F96" s="707">
        <v>0.975925925925926</v>
      </c>
      <c r="G96" s="707" t="s">
        <v>2869</v>
      </c>
      <c r="H96" s="707">
        <v>0.975925925925926</v>
      </c>
      <c r="I96" s="708">
        <v>293.0</v>
      </c>
      <c r="J96" s="709">
        <v>0.0</v>
      </c>
      <c r="K96" s="706" t="s">
        <v>2869</v>
      </c>
      <c r="L96" s="707">
        <v>0.8</v>
      </c>
      <c r="M96" s="707" t="s">
        <v>2869</v>
      </c>
      <c r="N96" s="707">
        <v>0.8</v>
      </c>
      <c r="O96" s="708">
        <v>349.0</v>
      </c>
      <c r="P96" s="709">
        <v>0.0</v>
      </c>
      <c r="Q96" s="710" t="s">
        <v>7184</v>
      </c>
      <c r="R96" s="711">
        <v>97.6</v>
      </c>
      <c r="S96" s="711" t="s">
        <v>2869</v>
      </c>
      <c r="T96" s="711">
        <v>97.6</v>
      </c>
      <c r="U96" s="712">
        <v>374.0</v>
      </c>
      <c r="V96" s="713">
        <v>0.0</v>
      </c>
      <c r="W96" s="710" t="s">
        <v>7184</v>
      </c>
      <c r="X96" s="711">
        <v>95.83333333333333</v>
      </c>
      <c r="Y96" s="711" t="s">
        <v>2869</v>
      </c>
      <c r="Z96" s="711">
        <v>95.83333333333333</v>
      </c>
      <c r="AA96" s="712"/>
      <c r="AB96" s="713"/>
    </row>
    <row r="97" hidden="1">
      <c r="A97" s="692">
        <v>95.0</v>
      </c>
      <c r="B97" s="704" t="s">
        <v>2923</v>
      </c>
      <c r="C97" s="447" t="s">
        <v>1235</v>
      </c>
      <c r="D97" s="705" t="s">
        <v>42</v>
      </c>
      <c r="E97" s="706" t="s">
        <v>2869</v>
      </c>
      <c r="F97" s="707">
        <v>0.9912280701754387</v>
      </c>
      <c r="G97" s="707" t="s">
        <v>2869</v>
      </c>
      <c r="H97" s="707">
        <v>0.9912280701754387</v>
      </c>
      <c r="I97" s="708">
        <v>289.0</v>
      </c>
      <c r="J97" s="709">
        <v>0.0</v>
      </c>
      <c r="K97" s="706" t="s">
        <v>2869</v>
      </c>
      <c r="L97" s="707">
        <v>0.9623931623931625</v>
      </c>
      <c r="M97" s="707" t="s">
        <v>2869</v>
      </c>
      <c r="N97" s="707">
        <v>0.9623931623931625</v>
      </c>
      <c r="O97" s="708">
        <v>269.0</v>
      </c>
      <c r="P97" s="709">
        <v>0.0</v>
      </c>
      <c r="Q97" s="710" t="s">
        <v>7184</v>
      </c>
      <c r="R97" s="711">
        <v>97.6</v>
      </c>
      <c r="S97" s="711" t="s">
        <v>2869</v>
      </c>
      <c r="T97" s="711">
        <v>97.6</v>
      </c>
      <c r="U97" s="712">
        <v>328.0</v>
      </c>
      <c r="V97" s="713">
        <v>0.0</v>
      </c>
      <c r="W97" s="710" t="s">
        <v>7115</v>
      </c>
      <c r="X97" s="711">
        <v>100.0</v>
      </c>
      <c r="Y97" s="711" t="s">
        <v>2869</v>
      </c>
      <c r="Z97" s="711">
        <v>100.0</v>
      </c>
      <c r="AA97" s="712"/>
      <c r="AB97" s="713"/>
    </row>
    <row r="98" hidden="1">
      <c r="A98" s="692">
        <v>96.0</v>
      </c>
      <c r="B98" s="704" t="s">
        <v>2922</v>
      </c>
      <c r="C98" s="447" t="s">
        <v>2244</v>
      </c>
      <c r="D98" s="705" t="s">
        <v>42</v>
      </c>
      <c r="E98" s="706" t="s">
        <v>2869</v>
      </c>
      <c r="F98" s="707">
        <v>0.8333333333333334</v>
      </c>
      <c r="G98" s="707" t="s">
        <v>2869</v>
      </c>
      <c r="H98" s="707">
        <v>0.8333333333333334</v>
      </c>
      <c r="I98" s="708">
        <v>135.0</v>
      </c>
      <c r="J98" s="709">
        <v>0.0</v>
      </c>
      <c r="K98" s="706" t="s">
        <v>2869</v>
      </c>
      <c r="L98" s="707">
        <v>0.9729166666666668</v>
      </c>
      <c r="M98" s="707" t="s">
        <v>2869</v>
      </c>
      <c r="N98" s="707">
        <v>0.9729166666666668</v>
      </c>
      <c r="O98" s="708">
        <v>166.0</v>
      </c>
      <c r="P98" s="709">
        <v>0.0</v>
      </c>
      <c r="Q98" s="710" t="s">
        <v>7215</v>
      </c>
      <c r="R98" s="711">
        <v>97.5</v>
      </c>
      <c r="S98" s="711" t="s">
        <v>2869</v>
      </c>
      <c r="T98" s="711">
        <v>97.5</v>
      </c>
      <c r="U98" s="712">
        <v>242.0</v>
      </c>
      <c r="V98" s="713">
        <v>0.0</v>
      </c>
      <c r="W98" s="710" t="s">
        <v>7215</v>
      </c>
      <c r="X98" s="711">
        <v>97.0</v>
      </c>
      <c r="Y98" s="711" t="s">
        <v>2869</v>
      </c>
      <c r="Z98" s="711">
        <v>97.0</v>
      </c>
      <c r="AA98" s="712"/>
      <c r="AB98" s="713"/>
    </row>
    <row r="99" hidden="1">
      <c r="A99" s="692">
        <v>97.0</v>
      </c>
      <c r="B99" s="704" t="s">
        <v>2891</v>
      </c>
      <c r="C99" s="447" t="s">
        <v>2892</v>
      </c>
      <c r="D99" s="705" t="s">
        <v>42</v>
      </c>
      <c r="E99" s="706" t="s">
        <v>2869</v>
      </c>
      <c r="F99" s="707">
        <v>0.9555555555555555</v>
      </c>
      <c r="G99" s="707" t="s">
        <v>2869</v>
      </c>
      <c r="H99" s="707">
        <v>0.9555555555555555</v>
      </c>
      <c r="I99" s="708">
        <v>312.0</v>
      </c>
      <c r="J99" s="709">
        <v>0.0</v>
      </c>
      <c r="K99" s="706" t="s">
        <v>2869</v>
      </c>
      <c r="L99" s="707">
        <v>0.9818181818181818</v>
      </c>
      <c r="M99" s="707" t="s">
        <v>2869</v>
      </c>
      <c r="N99" s="707">
        <v>0.9818181818181818</v>
      </c>
      <c r="O99" s="708">
        <v>344.0</v>
      </c>
      <c r="P99" s="709">
        <v>0.0</v>
      </c>
      <c r="Q99" s="710" t="s">
        <v>7115</v>
      </c>
      <c r="R99" s="711">
        <v>97.4</v>
      </c>
      <c r="S99" s="711" t="s">
        <v>2869</v>
      </c>
      <c r="T99" s="711">
        <v>97.4</v>
      </c>
      <c r="U99" s="712">
        <v>321.0</v>
      </c>
      <c r="V99" s="713">
        <v>1.0</v>
      </c>
      <c r="W99" s="710" t="s">
        <v>7215</v>
      </c>
      <c r="X99" s="711">
        <v>99.28571428571429</v>
      </c>
      <c r="Y99" s="711" t="s">
        <v>2869</v>
      </c>
      <c r="Z99" s="711">
        <v>99.28571428571429</v>
      </c>
      <c r="AA99" s="712"/>
      <c r="AB99" s="713"/>
    </row>
    <row r="100">
      <c r="A100" s="692">
        <v>98.0</v>
      </c>
      <c r="B100" s="704" t="s">
        <v>2959</v>
      </c>
      <c r="C100" s="447" t="s">
        <v>544</v>
      </c>
      <c r="D100" s="705" t="s">
        <v>41</v>
      </c>
      <c r="E100" s="706">
        <v>1.0</v>
      </c>
      <c r="F100" s="707">
        <v>0.9764705882352942</v>
      </c>
      <c r="G100" s="707" t="s">
        <v>2869</v>
      </c>
      <c r="H100" s="707">
        <v>0.9882352941176471</v>
      </c>
      <c r="I100" s="708">
        <v>107.0</v>
      </c>
      <c r="J100" s="709">
        <v>0.0</v>
      </c>
      <c r="K100" s="706">
        <v>1.0</v>
      </c>
      <c r="L100" s="707">
        <v>0.7916666666666667</v>
      </c>
      <c r="M100" s="707" t="s">
        <v>2869</v>
      </c>
      <c r="N100" s="707">
        <v>0.8958333333333334</v>
      </c>
      <c r="O100" s="708">
        <v>144.0</v>
      </c>
      <c r="P100" s="709">
        <v>0.0</v>
      </c>
      <c r="Q100" s="710" t="s">
        <v>7215</v>
      </c>
      <c r="R100" s="711">
        <v>97.28571428571429</v>
      </c>
      <c r="S100" s="711" t="s">
        <v>2869</v>
      </c>
      <c r="T100" s="711">
        <v>97.28571428571429</v>
      </c>
      <c r="U100" s="712">
        <v>142.0</v>
      </c>
      <c r="V100" s="713">
        <v>0.0</v>
      </c>
      <c r="W100" s="710" t="s">
        <v>7215</v>
      </c>
      <c r="X100" s="711">
        <v>99.33333333333333</v>
      </c>
      <c r="Y100" s="711" t="s">
        <v>2869</v>
      </c>
      <c r="Z100" s="711">
        <v>99.33333333333333</v>
      </c>
      <c r="AA100" s="712"/>
      <c r="AB100" s="713"/>
    </row>
    <row r="101">
      <c r="A101" s="692">
        <v>99.0</v>
      </c>
      <c r="B101" s="704" t="s">
        <v>2993</v>
      </c>
      <c r="C101" s="447" t="s">
        <v>475</v>
      </c>
      <c r="D101" s="705" t="s">
        <v>41</v>
      </c>
      <c r="E101" s="706">
        <v>1.0</v>
      </c>
      <c r="F101" s="707">
        <v>0.9864864864864865</v>
      </c>
      <c r="G101" s="707" t="s">
        <v>2869</v>
      </c>
      <c r="H101" s="707">
        <v>0.9932432432432432</v>
      </c>
      <c r="I101" s="708">
        <v>199.0</v>
      </c>
      <c r="J101" s="709">
        <v>0.0</v>
      </c>
      <c r="K101" s="706">
        <v>1.0</v>
      </c>
      <c r="L101" s="707">
        <v>0.9166666666666667</v>
      </c>
      <c r="M101" s="707" t="s">
        <v>2869</v>
      </c>
      <c r="N101" s="707">
        <v>0.9583333333333334</v>
      </c>
      <c r="O101" s="708">
        <v>341.0</v>
      </c>
      <c r="P101" s="709">
        <v>0.0</v>
      </c>
      <c r="Q101" s="710" t="s">
        <v>7115</v>
      </c>
      <c r="R101" s="711">
        <v>97.2</v>
      </c>
      <c r="S101" s="711" t="s">
        <v>2869</v>
      </c>
      <c r="T101" s="711">
        <v>97.2</v>
      </c>
      <c r="U101" s="712">
        <v>222.0</v>
      </c>
      <c r="V101" s="713">
        <v>0.0</v>
      </c>
      <c r="W101" s="710" t="s">
        <v>7215</v>
      </c>
      <c r="X101" s="711">
        <v>100.0</v>
      </c>
      <c r="Y101" s="711" t="s">
        <v>2869</v>
      </c>
      <c r="Z101" s="711">
        <v>100.0</v>
      </c>
      <c r="AA101" s="712"/>
      <c r="AB101" s="713"/>
    </row>
    <row r="102" hidden="1">
      <c r="A102" s="692">
        <v>100.0</v>
      </c>
      <c r="B102" s="704" t="s">
        <v>3001</v>
      </c>
      <c r="C102" s="447" t="s">
        <v>1152</v>
      </c>
      <c r="D102" s="705" t="s">
        <v>2997</v>
      </c>
      <c r="E102" s="706" t="s">
        <v>2869</v>
      </c>
      <c r="F102" s="707" t="s">
        <v>2869</v>
      </c>
      <c r="G102" s="707">
        <v>0.9698015530629853</v>
      </c>
      <c r="H102" s="707">
        <v>0.9698015530629853</v>
      </c>
      <c r="I102" s="708">
        <v>191.0</v>
      </c>
      <c r="J102" s="709">
        <v>0.0</v>
      </c>
      <c r="K102" s="706" t="s">
        <v>2869</v>
      </c>
      <c r="L102" s="707">
        <v>1.0</v>
      </c>
      <c r="M102" s="707">
        <v>0.9833333333333334</v>
      </c>
      <c r="N102" s="707">
        <v>0.9916666666666667</v>
      </c>
      <c r="O102" s="708">
        <v>402.0</v>
      </c>
      <c r="P102" s="709">
        <v>0.0</v>
      </c>
      <c r="Q102" s="710" t="s">
        <v>7115</v>
      </c>
      <c r="R102" s="711" t="s">
        <v>2869</v>
      </c>
      <c r="S102" s="711">
        <v>97.16666666666667</v>
      </c>
      <c r="T102" s="711">
        <v>97.16666666666667</v>
      </c>
      <c r="U102" s="712">
        <v>521.0</v>
      </c>
      <c r="V102" s="713">
        <v>0.0</v>
      </c>
      <c r="W102" s="710" t="s">
        <v>7115</v>
      </c>
      <c r="X102" s="711" t="s">
        <v>2869</v>
      </c>
      <c r="Y102" s="711">
        <v>99.2</v>
      </c>
      <c r="Z102" s="711">
        <v>99.2</v>
      </c>
      <c r="AA102" s="712"/>
      <c r="AB102" s="713"/>
    </row>
    <row r="103" hidden="1">
      <c r="A103" s="692">
        <v>101.0</v>
      </c>
      <c r="B103" s="704" t="s">
        <v>2879</v>
      </c>
      <c r="C103" s="447" t="s">
        <v>1062</v>
      </c>
      <c r="D103" s="705" t="s">
        <v>42</v>
      </c>
      <c r="E103" s="706" t="s">
        <v>2869</v>
      </c>
      <c r="F103" s="707">
        <v>0.9800000000000001</v>
      </c>
      <c r="G103" s="707" t="s">
        <v>2869</v>
      </c>
      <c r="H103" s="707">
        <v>0.9800000000000001</v>
      </c>
      <c r="I103" s="708">
        <v>337.0</v>
      </c>
      <c r="J103" s="709">
        <v>0.0</v>
      </c>
      <c r="K103" s="706" t="s">
        <v>2869</v>
      </c>
      <c r="L103" s="707">
        <v>0.8777777777777779</v>
      </c>
      <c r="M103" s="707" t="s">
        <v>2869</v>
      </c>
      <c r="N103" s="707">
        <v>0.8777777777777779</v>
      </c>
      <c r="O103" s="708">
        <v>31.0</v>
      </c>
      <c r="P103" s="709">
        <v>0.0</v>
      </c>
      <c r="Q103" s="710" t="s">
        <v>7115</v>
      </c>
      <c r="R103" s="711">
        <v>97.0</v>
      </c>
      <c r="S103" s="711" t="s">
        <v>2869</v>
      </c>
      <c r="T103" s="711">
        <v>97.0</v>
      </c>
      <c r="U103" s="712">
        <v>379.0</v>
      </c>
      <c r="V103" s="713">
        <v>1.0</v>
      </c>
      <c r="W103" s="710" t="s">
        <v>7215</v>
      </c>
      <c r="X103" s="711">
        <v>98.0</v>
      </c>
      <c r="Y103" s="711" t="s">
        <v>2869</v>
      </c>
      <c r="Z103" s="711">
        <v>98.0</v>
      </c>
      <c r="AA103" s="712"/>
      <c r="AB103" s="713"/>
    </row>
    <row r="104" hidden="1">
      <c r="A104" s="692">
        <v>102.0</v>
      </c>
      <c r="B104" s="704" t="s">
        <v>2940</v>
      </c>
      <c r="C104" s="447" t="s">
        <v>2941</v>
      </c>
      <c r="D104" s="705" t="s">
        <v>42</v>
      </c>
      <c r="E104" s="706" t="s">
        <v>2869</v>
      </c>
      <c r="F104" s="707">
        <v>0.949624060150376</v>
      </c>
      <c r="G104" s="707" t="s">
        <v>2869</v>
      </c>
      <c r="H104" s="707">
        <v>0.949624060150376</v>
      </c>
      <c r="I104" s="708">
        <v>341.0</v>
      </c>
      <c r="J104" s="709">
        <v>0.0</v>
      </c>
      <c r="K104" s="706" t="s">
        <v>2869</v>
      </c>
      <c r="L104" s="707">
        <v>0.975</v>
      </c>
      <c r="M104" s="707" t="s">
        <v>2869</v>
      </c>
      <c r="N104" s="707">
        <v>0.975</v>
      </c>
      <c r="O104" s="708">
        <v>305.0</v>
      </c>
      <c r="P104" s="709">
        <v>0.0</v>
      </c>
      <c r="Q104" s="710" t="s">
        <v>7184</v>
      </c>
      <c r="R104" s="711">
        <v>97.0</v>
      </c>
      <c r="S104" s="711" t="s">
        <v>2869</v>
      </c>
      <c r="T104" s="711">
        <v>97.0</v>
      </c>
      <c r="U104" s="712">
        <v>366.0</v>
      </c>
      <c r="V104" s="713">
        <v>0.0</v>
      </c>
      <c r="W104" s="710" t="s">
        <v>7184</v>
      </c>
      <c r="X104" s="711">
        <v>99.5</v>
      </c>
      <c r="Y104" s="711" t="s">
        <v>2869</v>
      </c>
      <c r="Z104" s="711">
        <v>99.5</v>
      </c>
      <c r="AA104" s="712"/>
      <c r="AB104" s="713"/>
    </row>
    <row r="105">
      <c r="A105" s="692">
        <v>103.0</v>
      </c>
      <c r="B105" s="704" t="s">
        <v>2958</v>
      </c>
      <c r="C105" s="447" t="s">
        <v>1891</v>
      </c>
      <c r="D105" s="705" t="s">
        <v>41</v>
      </c>
      <c r="E105" s="706" t="s">
        <v>2869</v>
      </c>
      <c r="F105" s="707">
        <v>0.9876980428704567</v>
      </c>
      <c r="G105" s="707" t="s">
        <v>2869</v>
      </c>
      <c r="H105" s="707">
        <v>0.9876980428704567</v>
      </c>
      <c r="I105" s="708">
        <v>358.0</v>
      </c>
      <c r="J105" s="709">
        <v>0.0</v>
      </c>
      <c r="K105" s="706">
        <v>1.0</v>
      </c>
      <c r="L105" s="707">
        <v>0.9981684981684982</v>
      </c>
      <c r="M105" s="707" t="s">
        <v>2869</v>
      </c>
      <c r="N105" s="707">
        <v>0.9990842490842491</v>
      </c>
      <c r="O105" s="708">
        <v>326.0</v>
      </c>
      <c r="P105" s="709">
        <v>0.0</v>
      </c>
      <c r="Q105" s="710" t="s">
        <v>7115</v>
      </c>
      <c r="R105" s="711">
        <v>96.85714285714286</v>
      </c>
      <c r="S105" s="711" t="s">
        <v>2869</v>
      </c>
      <c r="T105" s="711">
        <v>96.85714285714286</v>
      </c>
      <c r="U105" s="712">
        <v>383.0</v>
      </c>
      <c r="V105" s="713">
        <v>0.0</v>
      </c>
      <c r="W105" s="710" t="s">
        <v>7215</v>
      </c>
      <c r="X105" s="711">
        <v>99.0</v>
      </c>
      <c r="Y105" s="711" t="s">
        <v>2869</v>
      </c>
      <c r="Z105" s="711">
        <v>99.0</v>
      </c>
      <c r="AA105" s="712"/>
      <c r="AB105" s="713"/>
    </row>
    <row r="106" hidden="1">
      <c r="A106" s="692">
        <v>104.0</v>
      </c>
      <c r="B106" s="704" t="s">
        <v>2931</v>
      </c>
      <c r="C106" s="447" t="s">
        <v>661</v>
      </c>
      <c r="D106" s="705" t="s">
        <v>42</v>
      </c>
      <c r="E106" s="706" t="s">
        <v>2869</v>
      </c>
      <c r="F106" s="707">
        <v>0.8</v>
      </c>
      <c r="G106" s="707" t="s">
        <v>2869</v>
      </c>
      <c r="H106" s="707">
        <v>0.8</v>
      </c>
      <c r="I106" s="708">
        <v>286.0</v>
      </c>
      <c r="J106" s="709">
        <v>0.0</v>
      </c>
      <c r="K106" s="706" t="s">
        <v>2869</v>
      </c>
      <c r="L106" s="707">
        <v>0.9238095238095239</v>
      </c>
      <c r="M106" s="707" t="s">
        <v>2869</v>
      </c>
      <c r="N106" s="707">
        <v>0.9238095238095239</v>
      </c>
      <c r="O106" s="708">
        <v>294.0</v>
      </c>
      <c r="P106" s="709">
        <v>0.0</v>
      </c>
      <c r="Q106" s="710" t="s">
        <v>7184</v>
      </c>
      <c r="R106" s="711">
        <v>96.66666666666667</v>
      </c>
      <c r="S106" s="711" t="s">
        <v>2869</v>
      </c>
      <c r="T106" s="711">
        <v>96.66666666666667</v>
      </c>
      <c r="U106" s="712">
        <v>387.0</v>
      </c>
      <c r="V106" s="713">
        <v>0.0</v>
      </c>
      <c r="W106" s="710" t="s">
        <v>7115</v>
      </c>
      <c r="X106" s="711">
        <v>99.25</v>
      </c>
      <c r="Y106" s="711" t="s">
        <v>2869</v>
      </c>
      <c r="Z106" s="711">
        <v>99.25</v>
      </c>
      <c r="AA106" s="712"/>
      <c r="AB106" s="713"/>
    </row>
    <row r="107">
      <c r="A107" s="692">
        <v>105.0</v>
      </c>
      <c r="B107" s="704" t="s">
        <v>2977</v>
      </c>
      <c r="C107" s="447" t="s">
        <v>1479</v>
      </c>
      <c r="D107" s="705" t="s">
        <v>41</v>
      </c>
      <c r="E107" s="706">
        <v>0.9714285714285715</v>
      </c>
      <c r="F107" s="707">
        <v>1.0</v>
      </c>
      <c r="G107" s="707" t="s">
        <v>2869</v>
      </c>
      <c r="H107" s="707">
        <v>0.9857142857142858</v>
      </c>
      <c r="I107" s="708">
        <v>397.0</v>
      </c>
      <c r="J107" s="709">
        <v>0.0</v>
      </c>
      <c r="K107" s="706">
        <v>0.9696969696969697</v>
      </c>
      <c r="L107" s="707">
        <v>0.9933333333333334</v>
      </c>
      <c r="M107" s="707" t="s">
        <v>2869</v>
      </c>
      <c r="N107" s="707">
        <v>0.9815151515151516</v>
      </c>
      <c r="O107" s="708">
        <v>317.0</v>
      </c>
      <c r="P107" s="709">
        <v>0.0</v>
      </c>
      <c r="Q107" s="710" t="s">
        <v>7115</v>
      </c>
      <c r="R107" s="711">
        <v>96.4</v>
      </c>
      <c r="S107" s="711" t="s">
        <v>2869</v>
      </c>
      <c r="T107" s="711">
        <v>96.4</v>
      </c>
      <c r="U107" s="712">
        <v>374.0</v>
      </c>
      <c r="V107" s="713">
        <v>0.0</v>
      </c>
      <c r="W107" s="710" t="s">
        <v>7115</v>
      </c>
      <c r="X107" s="711">
        <v>99.25</v>
      </c>
      <c r="Y107" s="711" t="s">
        <v>2869</v>
      </c>
      <c r="Z107" s="711">
        <v>99.25</v>
      </c>
      <c r="AA107" s="712"/>
      <c r="AB107" s="713"/>
    </row>
    <row r="108">
      <c r="A108" s="692">
        <v>106.0</v>
      </c>
      <c r="B108" s="704" t="s">
        <v>2969</v>
      </c>
      <c r="C108" s="447" t="s">
        <v>568</v>
      </c>
      <c r="D108" s="705" t="s">
        <v>41</v>
      </c>
      <c r="E108" s="706">
        <v>0.9333333333333333</v>
      </c>
      <c r="F108" s="707">
        <v>0.925</v>
      </c>
      <c r="G108" s="707" t="s">
        <v>2869</v>
      </c>
      <c r="H108" s="707">
        <v>0.9291666666666667</v>
      </c>
      <c r="I108" s="708">
        <v>332.0</v>
      </c>
      <c r="J108" s="709">
        <v>0.0</v>
      </c>
      <c r="K108" s="706">
        <v>1.0</v>
      </c>
      <c r="L108" s="707">
        <v>0.8916666666666666</v>
      </c>
      <c r="M108" s="707" t="s">
        <v>2869</v>
      </c>
      <c r="N108" s="707">
        <v>0.9458333333333333</v>
      </c>
      <c r="O108" s="708">
        <v>318.0</v>
      </c>
      <c r="P108" s="709">
        <v>0.0</v>
      </c>
      <c r="Q108" s="710" t="s">
        <v>7115</v>
      </c>
      <c r="R108" s="711">
        <v>96.16666666666667</v>
      </c>
      <c r="S108" s="711" t="s">
        <v>2869</v>
      </c>
      <c r="T108" s="711">
        <v>96.16666666666667</v>
      </c>
      <c r="U108" s="712">
        <v>321.0</v>
      </c>
      <c r="V108" s="713">
        <v>0.0</v>
      </c>
      <c r="W108" s="710" t="s">
        <v>7115</v>
      </c>
      <c r="X108" s="711">
        <v>99.4</v>
      </c>
      <c r="Y108" s="711" t="s">
        <v>2869</v>
      </c>
      <c r="Z108" s="711">
        <v>99.4</v>
      </c>
      <c r="AA108" s="712"/>
      <c r="AB108" s="713"/>
    </row>
    <row r="109">
      <c r="A109" s="692">
        <v>107.0</v>
      </c>
      <c r="B109" s="704" t="s">
        <v>2954</v>
      </c>
      <c r="C109" s="447" t="s">
        <v>713</v>
      </c>
      <c r="D109" s="705" t="s">
        <v>41</v>
      </c>
      <c r="E109" s="706">
        <v>0.8991596638655462</v>
      </c>
      <c r="F109" s="707">
        <v>0.9391534391534391</v>
      </c>
      <c r="G109" s="707" t="s">
        <v>2869</v>
      </c>
      <c r="H109" s="707">
        <v>0.9191565515094926</v>
      </c>
      <c r="I109" s="708">
        <v>167.0</v>
      </c>
      <c r="J109" s="709">
        <v>0.0</v>
      </c>
      <c r="K109" s="706" t="s">
        <v>2869</v>
      </c>
      <c r="L109" s="707">
        <v>1.0</v>
      </c>
      <c r="M109" s="707" t="s">
        <v>2869</v>
      </c>
      <c r="N109" s="707">
        <v>1.0</v>
      </c>
      <c r="O109" s="708">
        <v>178.0</v>
      </c>
      <c r="P109" s="709">
        <v>0.0</v>
      </c>
      <c r="Q109" s="710" t="s">
        <v>7184</v>
      </c>
      <c r="R109" s="711">
        <v>95.2</v>
      </c>
      <c r="S109" s="711" t="s">
        <v>2869</v>
      </c>
      <c r="T109" s="711">
        <v>95.2</v>
      </c>
      <c r="U109" s="712">
        <v>126.0</v>
      </c>
      <c r="V109" s="713">
        <v>0.0</v>
      </c>
      <c r="W109" s="710" t="s">
        <v>7115</v>
      </c>
      <c r="X109" s="711">
        <v>98.2</v>
      </c>
      <c r="Y109" s="711" t="s">
        <v>2869</v>
      </c>
      <c r="Z109" s="711">
        <v>98.2</v>
      </c>
      <c r="AA109" s="712"/>
      <c r="AB109" s="713"/>
    </row>
    <row r="110" hidden="1">
      <c r="A110" s="692">
        <v>108.0</v>
      </c>
      <c r="B110" s="717" t="s">
        <v>2888</v>
      </c>
      <c r="C110" s="718" t="s">
        <v>2889</v>
      </c>
      <c r="D110" s="719" t="s">
        <v>42</v>
      </c>
      <c r="E110" s="720" t="s">
        <v>2869</v>
      </c>
      <c r="F110" s="721">
        <v>1.0</v>
      </c>
      <c r="G110" s="721" t="s">
        <v>2869</v>
      </c>
      <c r="H110" s="721">
        <v>1.0</v>
      </c>
      <c r="I110" s="722">
        <v>314.0</v>
      </c>
      <c r="J110" s="723">
        <v>0.0</v>
      </c>
      <c r="K110" s="720" t="s">
        <v>2869</v>
      </c>
      <c r="L110" s="721">
        <v>0.9166666666666666</v>
      </c>
      <c r="M110" s="721" t="s">
        <v>2869</v>
      </c>
      <c r="N110" s="721">
        <v>0.9166666666666666</v>
      </c>
      <c r="O110" s="722">
        <v>280.0</v>
      </c>
      <c r="P110" s="723">
        <v>0.0</v>
      </c>
      <c r="Q110" s="724" t="s">
        <v>7184</v>
      </c>
      <c r="R110" s="725">
        <v>92.8</v>
      </c>
      <c r="S110" s="725" t="s">
        <v>2869</v>
      </c>
      <c r="T110" s="725">
        <v>92.8</v>
      </c>
      <c r="U110" s="726">
        <v>305.0</v>
      </c>
      <c r="V110" s="727">
        <v>0.0</v>
      </c>
      <c r="W110" s="724" t="s">
        <v>7115</v>
      </c>
      <c r="X110" s="725">
        <v>98.2</v>
      </c>
      <c r="Y110" s="725" t="s">
        <v>2869</v>
      </c>
      <c r="Z110" s="725">
        <v>98.2</v>
      </c>
      <c r="AA110" s="726"/>
      <c r="AB110" s="727"/>
    </row>
    <row r="111">
      <c r="B111" s="728" t="s">
        <v>9192</v>
      </c>
      <c r="C111" s="677"/>
      <c r="D111" s="678"/>
      <c r="E111" s="729">
        <f t="shared" ref="E111:H111" si="1">IFERROR(AVERAGE(E3:E110),"")</f>
        <v>0.9482726117</v>
      </c>
      <c r="F111" s="730">
        <f t="shared" si="1"/>
        <v>0.9593070905</v>
      </c>
      <c r="G111" s="730">
        <f t="shared" si="1"/>
        <v>0.9898705044</v>
      </c>
      <c r="H111" s="731">
        <f t="shared" si="1"/>
        <v>0.9601862504</v>
      </c>
      <c r="I111" s="731"/>
      <c r="J111" s="732"/>
      <c r="K111" s="729">
        <f t="shared" ref="K111:N111" si="2">IFERROR(AVERAGE(K3:K110),"")</f>
        <v>0.9806186869</v>
      </c>
      <c r="L111" s="730">
        <f t="shared" si="2"/>
        <v>0.9618511051</v>
      </c>
      <c r="M111" s="730">
        <f t="shared" si="2"/>
        <v>0.9910818096</v>
      </c>
      <c r="N111" s="730">
        <f t="shared" si="2"/>
        <v>0.9708697531</v>
      </c>
      <c r="O111" s="730"/>
      <c r="P111" s="732"/>
      <c r="Q111" s="733" t="str">
        <f t="shared" ref="Q111:T111" si="3">IFERROR(AVERAGE(Q3:Q110),"")</f>
        <v/>
      </c>
      <c r="R111" s="734">
        <f t="shared" si="3"/>
        <v>98.8251328</v>
      </c>
      <c r="S111" s="734">
        <f t="shared" si="3"/>
        <v>99.35661376</v>
      </c>
      <c r="T111" s="735">
        <f t="shared" si="3"/>
        <v>98.86937876</v>
      </c>
      <c r="U111" s="736"/>
      <c r="V111" s="737"/>
      <c r="W111" s="733"/>
      <c r="X111" s="734">
        <f t="shared" ref="X111:Z111" si="4">IFERROR(AVERAGE(X3:X110),"")</f>
        <v>98.74816253</v>
      </c>
      <c r="Y111" s="734">
        <f t="shared" si="4"/>
        <v>99.69901961</v>
      </c>
      <c r="Z111" s="735">
        <f t="shared" si="4"/>
        <v>98.84722607</v>
      </c>
      <c r="AA111" s="736"/>
      <c r="AB111" s="737"/>
    </row>
  </sheetData>
  <autoFilter ref="$B$2:$AB$110">
    <filterColumn colId="2">
      <filters>
        <filter val="Agent"/>
      </filters>
    </filterColumn>
  </autoFilter>
  <mergeCells count="6">
    <mergeCell ref="B1:D1"/>
    <mergeCell ref="E1:J1"/>
    <mergeCell ref="K1:P1"/>
    <mergeCell ref="Q1:V1"/>
    <mergeCell ref="W1:AB1"/>
    <mergeCell ref="B111:D111"/>
  </mergeCells>
  <conditionalFormatting sqref="E2:AB2">
    <cfRule type="cellIs" dxfId="6" priority="1" operator="equal">
      <formula>"Inspect"</formula>
    </cfRule>
  </conditionalFormatting>
  <conditionalFormatting sqref="E2:AB2">
    <cfRule type="cellIs" dxfId="7" priority="2" operator="equal">
      <formula>"Check"</formula>
    </cfRule>
  </conditionalFormatting>
  <conditionalFormatting sqref="E2:AB2">
    <cfRule type="cellIs" dxfId="8" priority="3" operator="equal">
      <formula>"Cross-Check/Admin"</formula>
    </cfRule>
  </conditionalFormatting>
  <conditionalFormatting sqref="E2:AB2">
    <cfRule type="cellIs" dxfId="11" priority="4" operator="equal">
      <formula>"AVG %"</formula>
    </cfRule>
  </conditionalFormatting>
  <conditionalFormatting sqref="E3:I109 K3:O109">
    <cfRule type="cellIs" dxfId="12" priority="5" operator="equal">
      <formula>"100%"</formula>
    </cfRule>
  </conditionalFormatting>
  <conditionalFormatting sqref="A2:AB2">
    <cfRule type="cellIs" dxfId="13" priority="6" operator="equal">
      <formula>"Total Session"</formula>
    </cfRule>
  </conditionalFormatting>
  <conditionalFormatting sqref="A2:AB2">
    <cfRule type="cellIs" dxfId="13" priority="7" operator="equal">
      <formula>"Policy"</formula>
    </cfRule>
  </conditionalFormatting>
  <conditionalFormatting sqref="R3:T110 X3:Z110">
    <cfRule type="cellIs" dxfId="12" priority="8" operator="equal">
      <formula>100</formula>
    </cfRule>
  </conditionalFormatting>
  <conditionalFormatting sqref="Q1:Q111 W1:W111">
    <cfRule type="cellIs" dxfId="14" priority="9" operator="equal">
      <formula>"A"</formula>
    </cfRule>
  </conditionalFormatting>
  <conditionalFormatting sqref="Q1:Q111 W1:W111">
    <cfRule type="cellIs" dxfId="15" priority="10" operator="equal">
      <formula>"D"</formula>
    </cfRule>
  </conditionalFormatting>
  <conditionalFormatting sqref="Q1:Q111 W1:W111">
    <cfRule type="cellIs" dxfId="16" priority="11" operator="equal">
      <formula>"E"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8.63"/>
    <col customWidth="1" min="2" max="2" width="5.25"/>
    <col customWidth="1" min="3" max="3" width="24.75"/>
    <col customWidth="1" min="4" max="4" width="18.0"/>
    <col collapsed="1" customWidth="1" min="5" max="5" width="18.0"/>
    <col customWidth="1" hidden="1" min="6" max="13" width="12.75" outlineLevel="1"/>
    <col customWidth="1" min="14" max="19" width="14.0"/>
  </cols>
  <sheetData>
    <row r="1">
      <c r="A1" s="738"/>
      <c r="C1" s="676" t="s">
        <v>9186</v>
      </c>
      <c r="D1" s="677"/>
      <c r="E1" s="678"/>
      <c r="F1" s="739">
        <v>20.0</v>
      </c>
      <c r="G1" s="677"/>
      <c r="H1" s="677"/>
      <c r="I1" s="678"/>
      <c r="J1" s="740">
        <v>21.0</v>
      </c>
      <c r="K1" s="741"/>
      <c r="L1" s="741"/>
      <c r="M1" s="742"/>
      <c r="N1" s="740">
        <v>22.0</v>
      </c>
      <c r="O1" s="741"/>
      <c r="P1" s="742"/>
      <c r="Q1" s="740">
        <v>23.0</v>
      </c>
      <c r="R1" s="741"/>
      <c r="S1" s="742"/>
    </row>
    <row r="2">
      <c r="A2" s="743" t="s">
        <v>9193</v>
      </c>
      <c r="B2" s="302" t="s">
        <v>9189</v>
      </c>
      <c r="C2" s="681" t="s">
        <v>2872</v>
      </c>
      <c r="D2" s="682" t="s">
        <v>2873</v>
      </c>
      <c r="E2" s="683" t="s">
        <v>2874</v>
      </c>
      <c r="F2" s="684" t="str">
        <f t="array" ref="F2:F110">{"Inspect";IF($D$3:$D$110="", "", IF(COUNTIFS(PERF_W20!$T:$T, $D$3:$D$110, PERF_W20!$X:$X, "&lt;&gt;") &gt; 0, COUNTIFS(PERF_W20!$T:$T, $D$3:$D$110, PERF_W20!$X:$X, "&lt;&gt;"), ""))}</f>
        <v>Inspect</v>
      </c>
      <c r="G2" s="685" t="str">
        <f t="array" ref="G2:G110">{"Check";IF($D$3:$D$110="", "", IF(COUNTIFS(PERF_W20!$U:$U, $D$3:$D$110, PERF_W20!$X:$X, "&lt;&gt;") &gt; 0, COUNTIFS(PERF_W20!$U:$U, $D$3:$D$110, PERF_W20!$X:$X, "&lt;&gt;"), ""))}</f>
        <v>Check</v>
      </c>
      <c r="H2" s="685" t="str">
        <f t="array" ref="H2:H110">{"Cross-Check/Admin";IF($D$3:$D$110="", "", IF(COUNTIFS(PERF_W20!$V:$V, $D$3:$D$110, PERF_W20!$X:$X, "&lt;&gt;") &gt; 0, COUNTIFS(PERF_W20!$V:$V, $D$3:$D$110, PERF_W20!$X:$X, "&lt;&gt;"), ""))}</f>
        <v>Cross-Check/Admin</v>
      </c>
      <c r="I2" s="744" t="str">
        <f t="array" ref="I2:I110">{"Total Session";IF($D$3:$D$110="", "", IF(F3:F111 + G3:G111 + H3:H111 = 0, "", F3:F111 + G3:G111 + H3:H111))}</f>
        <v>Total Session</v>
      </c>
      <c r="J2" s="684" t="str">
        <f t="array" ref="J2:J110">{"Inspect";IF($D$3:$D$110="", "", IF(COUNTIFS(PERF_W21!$T:$T, $D$3:$D$110, PERF_W21!$X:$X, "&lt;&gt;") &gt; 0, COUNTIFS(PERF_W21!$T:$T, $D$3:$D$110, PERF_W21!$X:$X, "&lt;&gt;"), ""))}</f>
        <v>Inspect</v>
      </c>
      <c r="K2" s="685" t="str">
        <f t="array" ref="K2:K110">{"Check";IF($D$3:$D$110="", "", IF(COUNTIFS(PERF_W21!$U:$U, $D$3:$D$110, PERF_W21!$X:$X, "&lt;&gt;") &gt; 0, COUNTIFS(PERF_W21!$U:$U, $D$3:$D$110, PERF_W21!$X:$X, "&lt;&gt;"), ""))}</f>
        <v>Check</v>
      </c>
      <c r="L2" s="685" t="str">
        <f t="array" ref="L2:L110">{"Cross-Check/Admin";IF($D$3:$D$110="", "", IF(COUNTIFS(PERF_W21!$V:$V, $D$3:$D$110, PERF_W21!$X:$X, "&lt;&gt;") &gt; 0, COUNTIFS(PERF_W21!$V:$V, $D$3:$D$110, PERF_W21!$X:$X, "&lt;&gt;"), ""))}</f>
        <v>Cross-Check/Admin</v>
      </c>
      <c r="M2" s="744" t="str">
        <f t="array" ref="M2:M110">{"Total Session";IF($D$3:$D$110="", "", IF(J3:J111 + K3:K111 + L3:L111 = 0, "", J3:J111 + K3:K111 + L3:L111))}</f>
        <v>Total Session</v>
      </c>
      <c r="N2" s="685" t="str">
        <f t="array" ref="N2:N110">{"Check";IF($D$3:$D$110="", "", IF(COUNTIFS(PERF_W22_SCORE!$AO:$AO, $D$3:$D$110, PERF_W22_SCORE!$AR:$AR, "DONE") &gt; 0, COUNTIFS(PERF_W22_SCORE!$AO:$AO, $D$3:$D$110, PERF_W22_SCORE!$AR:$AR, "DONE"), ""))}</f>
        <v>Check</v>
      </c>
      <c r="O2" s="685" t="str">
        <f t="array" ref="O2:O110">{"Cross-Check/Admin";IF($D$3:$D$110="", "", IF(COUNTIFS(PERF_W22_SCORE!$AP:$AP, $D$3:$D$110, PERF_W22_SCORE!$AR:$AR, "DONE") &gt; 0, COUNTIFS(PERF_W22_SCORE!$AP:$AP, $D$3:$D$110, PERF_W22_SCORE!$AR:$AR, "DONE"), ""))}</f>
        <v>Cross-Check/Admin</v>
      </c>
      <c r="P2" s="744" t="str">
        <f t="array" ref="P2:P110">{"Total Session";IF($D$3:$D$110="", "", IF(N3:N111 + O3:O111 = 0, "", N3:N111 + O3:O111))}</f>
        <v>Total Session</v>
      </c>
      <c r="Q2" s="685" t="str">
        <f t="array" ref="Q2:Q110">{"Check";IF($D$3:$D$110="", "", IF(COUNTIFS(PERF_W23_SCORE!$AP:$AP, $D$3:$D$110, PERF_W23_SCORE!$AS:$AS, "DONE") &gt; 0, COUNTIFS(PERF_W23_SCORE!$AP:$AP, $D$3:$D$110, PERF_W23_SCORE!$AS:$AS, "DONE"), ""))}</f>
        <v>Check</v>
      </c>
      <c r="R2" s="685" t="str">
        <f t="array" ref="R2:R110">{"Cross-Check/Admin";IF($D$3:$D$110="", "", IF(COUNTIFS(PERF_W23_SCORE!$AQ:$AQ, $D$3:$D$110, PERF_W23_SCORE!$AS:$AS, "DONE") &gt; 0, COUNTIFS(PERF_W23_SCORE!$AQ:$AQ, $D$3:$D$110, PERF_W23_SCORE!$AS:$AS, "DONE"), ""))}</f>
        <v>Cross-Check/Admin</v>
      </c>
      <c r="S2" s="744" t="str">
        <f t="array" ref="S2:S110">{"Total Session";IF($D$3:$D$110="", "", IF(Q3:Q111 + R3:R111 = 0, "", Q3:Q111 + R3:R111))}</f>
        <v>Total Session</v>
      </c>
    </row>
    <row r="3">
      <c r="A3" s="738">
        <f t="array" ref="A3:A111">MAP(D3:D111, LAMBDA(d_val, 
  IF(d_val="", "", 
    COUNTIF(PERF_W23_SCORE!$AO$5:$AP111, d_val)
  )
))</f>
        <v>7</v>
      </c>
      <c r="B3" s="743">
        <v>1.0</v>
      </c>
      <c r="C3" s="693" t="s">
        <v>2875</v>
      </c>
      <c r="D3" s="694" t="s">
        <v>1626</v>
      </c>
      <c r="E3" s="695" t="s">
        <v>42</v>
      </c>
      <c r="F3" s="745" t="s">
        <v>2869</v>
      </c>
      <c r="G3" s="746">
        <v>5.0</v>
      </c>
      <c r="H3" s="747" t="s">
        <v>2869</v>
      </c>
      <c r="I3" s="748">
        <v>5.0</v>
      </c>
      <c r="J3" s="749" t="s">
        <v>2869</v>
      </c>
      <c r="K3" s="750">
        <v>6.0</v>
      </c>
      <c r="L3" s="750" t="s">
        <v>2869</v>
      </c>
      <c r="M3" s="751">
        <v>6.0</v>
      </c>
      <c r="N3" s="750">
        <v>9.0</v>
      </c>
      <c r="O3" s="750" t="s">
        <v>2869</v>
      </c>
      <c r="P3" s="751">
        <v>9.0</v>
      </c>
      <c r="Q3" s="750">
        <v>7.0</v>
      </c>
      <c r="R3" s="750" t="s">
        <v>2869</v>
      </c>
      <c r="S3" s="751">
        <v>7.0</v>
      </c>
    </row>
    <row r="4">
      <c r="A4" s="738">
        <v>6.0</v>
      </c>
      <c r="B4" s="743">
        <v>2.0</v>
      </c>
      <c r="C4" s="704" t="s">
        <v>2876</v>
      </c>
      <c r="D4" s="447" t="s">
        <v>2877</v>
      </c>
      <c r="E4" s="705" t="s">
        <v>42</v>
      </c>
      <c r="F4" s="752" t="s">
        <v>2869</v>
      </c>
      <c r="G4" s="753">
        <v>6.0</v>
      </c>
      <c r="H4" s="753" t="s">
        <v>2869</v>
      </c>
      <c r="I4" s="754">
        <v>6.0</v>
      </c>
      <c r="J4" s="755" t="s">
        <v>2869</v>
      </c>
      <c r="K4" s="756">
        <v>5.0</v>
      </c>
      <c r="L4" s="756" t="s">
        <v>2869</v>
      </c>
      <c r="M4" s="757">
        <v>5.0</v>
      </c>
      <c r="N4" s="756">
        <v>6.0</v>
      </c>
      <c r="O4" s="758" t="s">
        <v>2869</v>
      </c>
      <c r="P4" s="759">
        <v>6.0</v>
      </c>
      <c r="Q4" s="756">
        <v>6.0</v>
      </c>
      <c r="R4" s="758" t="s">
        <v>2869</v>
      </c>
      <c r="S4" s="759">
        <v>6.0</v>
      </c>
    </row>
    <row r="5">
      <c r="A5" s="738">
        <v>7.0</v>
      </c>
      <c r="B5" s="743">
        <v>3.0</v>
      </c>
      <c r="C5" s="704" t="s">
        <v>2879</v>
      </c>
      <c r="D5" s="447" t="s">
        <v>1062</v>
      </c>
      <c r="E5" s="705" t="s">
        <v>42</v>
      </c>
      <c r="F5" s="752" t="s">
        <v>2869</v>
      </c>
      <c r="G5" s="753">
        <v>5.0</v>
      </c>
      <c r="H5" s="753" t="s">
        <v>2869</v>
      </c>
      <c r="I5" s="754">
        <v>5.0</v>
      </c>
      <c r="J5" s="755" t="s">
        <v>2869</v>
      </c>
      <c r="K5" s="756">
        <v>5.0</v>
      </c>
      <c r="L5" s="756" t="s">
        <v>2869</v>
      </c>
      <c r="M5" s="757">
        <v>5.0</v>
      </c>
      <c r="N5" s="756">
        <v>5.0</v>
      </c>
      <c r="O5" s="756" t="s">
        <v>2869</v>
      </c>
      <c r="P5" s="757">
        <v>5.0</v>
      </c>
      <c r="Q5" s="756">
        <v>5.0</v>
      </c>
      <c r="R5" s="756" t="s">
        <v>2869</v>
      </c>
      <c r="S5" s="757">
        <v>5.0</v>
      </c>
    </row>
    <row r="6">
      <c r="A6" s="738">
        <v>7.0</v>
      </c>
      <c r="B6" s="743">
        <v>4.0</v>
      </c>
      <c r="C6" s="704" t="s">
        <v>2881</v>
      </c>
      <c r="D6" s="447" t="s">
        <v>2882</v>
      </c>
      <c r="E6" s="705" t="s">
        <v>42</v>
      </c>
      <c r="F6" s="752" t="s">
        <v>2869</v>
      </c>
      <c r="G6" s="753">
        <v>7.0</v>
      </c>
      <c r="H6" s="753" t="s">
        <v>2869</v>
      </c>
      <c r="I6" s="754">
        <v>7.0</v>
      </c>
      <c r="J6" s="755" t="s">
        <v>2869</v>
      </c>
      <c r="K6" s="756">
        <v>9.0</v>
      </c>
      <c r="L6" s="756" t="s">
        <v>2869</v>
      </c>
      <c r="M6" s="757">
        <v>9.0</v>
      </c>
      <c r="N6" s="756">
        <v>5.0</v>
      </c>
      <c r="O6" s="756" t="s">
        <v>2869</v>
      </c>
      <c r="P6" s="757">
        <v>5.0</v>
      </c>
      <c r="Q6" s="756">
        <v>5.0</v>
      </c>
      <c r="R6" s="756" t="s">
        <v>2869</v>
      </c>
      <c r="S6" s="757">
        <v>5.0</v>
      </c>
    </row>
    <row r="7">
      <c r="A7" s="738">
        <v>6.0</v>
      </c>
      <c r="B7" s="743">
        <v>5.0</v>
      </c>
      <c r="C7" s="704" t="s">
        <v>2884</v>
      </c>
      <c r="D7" s="447" t="s">
        <v>241</v>
      </c>
      <c r="E7" s="705" t="s">
        <v>42</v>
      </c>
      <c r="F7" s="752" t="s">
        <v>2869</v>
      </c>
      <c r="G7" s="753">
        <v>5.0</v>
      </c>
      <c r="H7" s="753" t="s">
        <v>2869</v>
      </c>
      <c r="I7" s="754">
        <v>5.0</v>
      </c>
      <c r="J7" s="755" t="s">
        <v>2869</v>
      </c>
      <c r="K7" s="756">
        <v>8.0</v>
      </c>
      <c r="L7" s="756" t="s">
        <v>2869</v>
      </c>
      <c r="M7" s="757">
        <v>8.0</v>
      </c>
      <c r="N7" s="756">
        <v>5.0</v>
      </c>
      <c r="O7" s="756" t="s">
        <v>2869</v>
      </c>
      <c r="P7" s="757">
        <v>5.0</v>
      </c>
      <c r="Q7" s="756">
        <v>6.0</v>
      </c>
      <c r="R7" s="756" t="s">
        <v>2869</v>
      </c>
      <c r="S7" s="757">
        <v>6.0</v>
      </c>
    </row>
    <row r="8">
      <c r="A8" s="738">
        <v>7.0</v>
      </c>
      <c r="B8" s="743">
        <v>6.0</v>
      </c>
      <c r="C8" s="704" t="s">
        <v>2886</v>
      </c>
      <c r="D8" s="447" t="s">
        <v>279</v>
      </c>
      <c r="E8" s="705" t="s">
        <v>42</v>
      </c>
      <c r="F8" s="752" t="s">
        <v>2869</v>
      </c>
      <c r="G8" s="753">
        <v>5.0</v>
      </c>
      <c r="H8" s="753" t="s">
        <v>2869</v>
      </c>
      <c r="I8" s="754">
        <v>5.0</v>
      </c>
      <c r="J8" s="755" t="s">
        <v>2869</v>
      </c>
      <c r="K8" s="756">
        <v>5.0</v>
      </c>
      <c r="L8" s="756" t="s">
        <v>2869</v>
      </c>
      <c r="M8" s="757">
        <v>5.0</v>
      </c>
      <c r="N8" s="756">
        <v>6.0</v>
      </c>
      <c r="O8" s="756" t="s">
        <v>2869</v>
      </c>
      <c r="P8" s="757">
        <v>6.0</v>
      </c>
      <c r="Q8" s="756">
        <v>7.0</v>
      </c>
      <c r="R8" s="756" t="s">
        <v>2869</v>
      </c>
      <c r="S8" s="757">
        <v>7.0</v>
      </c>
    </row>
    <row r="9">
      <c r="A9" s="738">
        <v>5.0</v>
      </c>
      <c r="B9" s="743">
        <v>7.0</v>
      </c>
      <c r="C9" s="704" t="s">
        <v>2888</v>
      </c>
      <c r="D9" s="447" t="s">
        <v>2889</v>
      </c>
      <c r="E9" s="705" t="s">
        <v>42</v>
      </c>
      <c r="F9" s="752" t="s">
        <v>2869</v>
      </c>
      <c r="G9" s="753">
        <v>6.0</v>
      </c>
      <c r="H9" s="753" t="s">
        <v>2869</v>
      </c>
      <c r="I9" s="754">
        <v>6.0</v>
      </c>
      <c r="J9" s="755" t="s">
        <v>2869</v>
      </c>
      <c r="K9" s="756">
        <v>6.0</v>
      </c>
      <c r="L9" s="756" t="s">
        <v>2869</v>
      </c>
      <c r="M9" s="757">
        <v>6.0</v>
      </c>
      <c r="N9" s="756">
        <v>5.0</v>
      </c>
      <c r="O9" s="756" t="s">
        <v>2869</v>
      </c>
      <c r="P9" s="757">
        <v>5.0</v>
      </c>
      <c r="Q9" s="756">
        <v>5.0</v>
      </c>
      <c r="R9" s="756" t="s">
        <v>2869</v>
      </c>
      <c r="S9" s="757">
        <v>5.0</v>
      </c>
    </row>
    <row r="10">
      <c r="A10" s="738">
        <v>7.0</v>
      </c>
      <c r="B10" s="743">
        <v>8.0</v>
      </c>
      <c r="C10" s="704" t="s">
        <v>2891</v>
      </c>
      <c r="D10" s="447" t="s">
        <v>2892</v>
      </c>
      <c r="E10" s="705" t="s">
        <v>42</v>
      </c>
      <c r="F10" s="752" t="s">
        <v>2869</v>
      </c>
      <c r="G10" s="753">
        <v>5.0</v>
      </c>
      <c r="H10" s="753" t="s">
        <v>2869</v>
      </c>
      <c r="I10" s="754">
        <v>5.0</v>
      </c>
      <c r="J10" s="755" t="s">
        <v>2869</v>
      </c>
      <c r="K10" s="756">
        <v>5.0</v>
      </c>
      <c r="L10" s="756" t="s">
        <v>2869</v>
      </c>
      <c r="M10" s="757">
        <v>5.0</v>
      </c>
      <c r="N10" s="756">
        <v>5.0</v>
      </c>
      <c r="O10" s="756" t="s">
        <v>2869</v>
      </c>
      <c r="P10" s="757">
        <v>5.0</v>
      </c>
      <c r="Q10" s="756">
        <v>7.0</v>
      </c>
      <c r="R10" s="756" t="s">
        <v>2869</v>
      </c>
      <c r="S10" s="757">
        <v>7.0</v>
      </c>
    </row>
    <row r="11">
      <c r="A11" s="738">
        <v>6.0</v>
      </c>
      <c r="B11" s="743">
        <v>9.0</v>
      </c>
      <c r="C11" s="704" t="s">
        <v>2894</v>
      </c>
      <c r="D11" s="447" t="s">
        <v>2895</v>
      </c>
      <c r="E11" s="705" t="s">
        <v>42</v>
      </c>
      <c r="F11" s="752" t="s">
        <v>2869</v>
      </c>
      <c r="G11" s="753">
        <v>6.0</v>
      </c>
      <c r="H11" s="753" t="s">
        <v>2869</v>
      </c>
      <c r="I11" s="754">
        <v>6.0</v>
      </c>
      <c r="J11" s="755" t="s">
        <v>2869</v>
      </c>
      <c r="K11" s="756">
        <v>7.0</v>
      </c>
      <c r="L11" s="756" t="s">
        <v>2869</v>
      </c>
      <c r="M11" s="757">
        <v>7.0</v>
      </c>
      <c r="N11" s="756">
        <v>5.0</v>
      </c>
      <c r="O11" s="756" t="s">
        <v>2869</v>
      </c>
      <c r="P11" s="757">
        <v>5.0</v>
      </c>
      <c r="Q11" s="756">
        <v>6.0</v>
      </c>
      <c r="R11" s="756" t="s">
        <v>2869</v>
      </c>
      <c r="S11" s="757">
        <v>6.0</v>
      </c>
    </row>
    <row r="12">
      <c r="A12" s="738">
        <v>6.0</v>
      </c>
      <c r="B12" s="743">
        <v>10.0</v>
      </c>
      <c r="C12" s="704" t="s">
        <v>2897</v>
      </c>
      <c r="D12" s="447" t="s">
        <v>674</v>
      </c>
      <c r="E12" s="705" t="s">
        <v>42</v>
      </c>
      <c r="F12" s="752" t="s">
        <v>2869</v>
      </c>
      <c r="G12" s="753">
        <v>7.0</v>
      </c>
      <c r="H12" s="753" t="s">
        <v>2869</v>
      </c>
      <c r="I12" s="754">
        <v>7.0</v>
      </c>
      <c r="J12" s="755" t="s">
        <v>2869</v>
      </c>
      <c r="K12" s="756">
        <v>5.0</v>
      </c>
      <c r="L12" s="756" t="s">
        <v>2869</v>
      </c>
      <c r="M12" s="757">
        <v>5.0</v>
      </c>
      <c r="N12" s="756">
        <v>5.0</v>
      </c>
      <c r="O12" s="756" t="s">
        <v>2869</v>
      </c>
      <c r="P12" s="757">
        <v>5.0</v>
      </c>
      <c r="Q12" s="756">
        <v>4.0</v>
      </c>
      <c r="R12" s="756" t="s">
        <v>2869</v>
      </c>
      <c r="S12" s="757">
        <v>4.0</v>
      </c>
    </row>
    <row r="13">
      <c r="A13" s="738">
        <v>5.0</v>
      </c>
      <c r="B13" s="743">
        <v>11.0</v>
      </c>
      <c r="C13" s="704" t="s">
        <v>2899</v>
      </c>
      <c r="D13" s="447" t="s">
        <v>2308</v>
      </c>
      <c r="E13" s="705" t="s">
        <v>42</v>
      </c>
      <c r="F13" s="752" t="s">
        <v>2869</v>
      </c>
      <c r="G13" s="753">
        <v>6.0</v>
      </c>
      <c r="H13" s="753" t="s">
        <v>2869</v>
      </c>
      <c r="I13" s="754">
        <v>6.0</v>
      </c>
      <c r="J13" s="755" t="s">
        <v>2869</v>
      </c>
      <c r="K13" s="756">
        <v>6.0</v>
      </c>
      <c r="L13" s="756" t="s">
        <v>2869</v>
      </c>
      <c r="M13" s="757">
        <v>6.0</v>
      </c>
      <c r="N13" s="756">
        <v>5.0</v>
      </c>
      <c r="O13" s="756" t="s">
        <v>2869</v>
      </c>
      <c r="P13" s="757">
        <v>5.0</v>
      </c>
      <c r="Q13" s="756">
        <v>4.0</v>
      </c>
      <c r="R13" s="756" t="s">
        <v>2869</v>
      </c>
      <c r="S13" s="757">
        <v>4.0</v>
      </c>
    </row>
    <row r="14">
      <c r="A14" s="738">
        <v>7.0</v>
      </c>
      <c r="B14" s="743">
        <v>12.0</v>
      </c>
      <c r="C14" s="704" t="s">
        <v>2901</v>
      </c>
      <c r="D14" s="447" t="s">
        <v>2902</v>
      </c>
      <c r="E14" s="705" t="s">
        <v>42</v>
      </c>
      <c r="F14" s="752" t="s">
        <v>2869</v>
      </c>
      <c r="G14" s="753">
        <v>6.0</v>
      </c>
      <c r="H14" s="753" t="s">
        <v>2869</v>
      </c>
      <c r="I14" s="754">
        <v>6.0</v>
      </c>
      <c r="J14" s="755" t="s">
        <v>2869</v>
      </c>
      <c r="K14" s="756">
        <v>5.0</v>
      </c>
      <c r="L14" s="756" t="s">
        <v>2869</v>
      </c>
      <c r="M14" s="757">
        <v>5.0</v>
      </c>
      <c r="N14" s="756">
        <v>6.0</v>
      </c>
      <c r="O14" s="756" t="s">
        <v>2869</v>
      </c>
      <c r="P14" s="757">
        <v>6.0</v>
      </c>
      <c r="Q14" s="756">
        <v>7.0</v>
      </c>
      <c r="R14" s="756" t="s">
        <v>2869</v>
      </c>
      <c r="S14" s="757">
        <v>7.0</v>
      </c>
    </row>
    <row r="15">
      <c r="A15" s="738">
        <v>4.0</v>
      </c>
      <c r="B15" s="743">
        <v>13.0</v>
      </c>
      <c r="C15" s="704" t="s">
        <v>2904</v>
      </c>
      <c r="D15" s="447" t="s">
        <v>634</v>
      </c>
      <c r="E15" s="705" t="s">
        <v>42</v>
      </c>
      <c r="F15" s="752" t="s">
        <v>2869</v>
      </c>
      <c r="G15" s="753">
        <v>5.0</v>
      </c>
      <c r="H15" s="753" t="s">
        <v>2869</v>
      </c>
      <c r="I15" s="754">
        <v>5.0</v>
      </c>
      <c r="J15" s="755" t="s">
        <v>2869</v>
      </c>
      <c r="K15" s="756">
        <v>5.0</v>
      </c>
      <c r="L15" s="756" t="s">
        <v>2869</v>
      </c>
      <c r="M15" s="757">
        <v>5.0</v>
      </c>
      <c r="N15" s="756">
        <v>5.0</v>
      </c>
      <c r="O15" s="756" t="s">
        <v>2869</v>
      </c>
      <c r="P15" s="757">
        <v>5.0</v>
      </c>
      <c r="Q15" s="756">
        <v>4.0</v>
      </c>
      <c r="R15" s="756" t="s">
        <v>2869</v>
      </c>
      <c r="S15" s="757">
        <v>4.0</v>
      </c>
    </row>
    <row r="16">
      <c r="A16" s="738">
        <v>4.0</v>
      </c>
      <c r="B16" s="743">
        <v>14.0</v>
      </c>
      <c r="C16" s="704" t="s">
        <v>2906</v>
      </c>
      <c r="D16" s="447" t="s">
        <v>2907</v>
      </c>
      <c r="E16" s="705" t="s">
        <v>42</v>
      </c>
      <c r="F16" s="752" t="s">
        <v>2869</v>
      </c>
      <c r="G16" s="753">
        <v>6.0</v>
      </c>
      <c r="H16" s="753" t="s">
        <v>2869</v>
      </c>
      <c r="I16" s="754">
        <v>6.0</v>
      </c>
      <c r="J16" s="755" t="s">
        <v>2869</v>
      </c>
      <c r="K16" s="756">
        <v>5.0</v>
      </c>
      <c r="L16" s="756" t="s">
        <v>2869</v>
      </c>
      <c r="M16" s="757">
        <v>5.0</v>
      </c>
      <c r="N16" s="756">
        <v>5.0</v>
      </c>
      <c r="O16" s="756" t="s">
        <v>2869</v>
      </c>
      <c r="P16" s="757">
        <v>5.0</v>
      </c>
      <c r="Q16" s="756">
        <v>4.0</v>
      </c>
      <c r="R16" s="756" t="s">
        <v>2869</v>
      </c>
      <c r="S16" s="757">
        <v>4.0</v>
      </c>
    </row>
    <row r="17">
      <c r="A17" s="738">
        <v>5.0</v>
      </c>
      <c r="B17" s="743">
        <v>15.0</v>
      </c>
      <c r="C17" s="704" t="s">
        <v>2909</v>
      </c>
      <c r="D17" s="447" t="s">
        <v>2910</v>
      </c>
      <c r="E17" s="705" t="s">
        <v>42</v>
      </c>
      <c r="F17" s="752" t="s">
        <v>2869</v>
      </c>
      <c r="G17" s="753">
        <v>5.0</v>
      </c>
      <c r="H17" s="753" t="s">
        <v>2869</v>
      </c>
      <c r="I17" s="754">
        <v>5.0</v>
      </c>
      <c r="J17" s="755" t="s">
        <v>2869</v>
      </c>
      <c r="K17" s="756">
        <v>5.0</v>
      </c>
      <c r="L17" s="756" t="s">
        <v>2869</v>
      </c>
      <c r="M17" s="757">
        <v>5.0</v>
      </c>
      <c r="N17" s="756">
        <v>5.0</v>
      </c>
      <c r="O17" s="756" t="s">
        <v>2869</v>
      </c>
      <c r="P17" s="757">
        <v>5.0</v>
      </c>
      <c r="Q17" s="756">
        <v>5.0</v>
      </c>
      <c r="R17" s="756" t="s">
        <v>2869</v>
      </c>
      <c r="S17" s="757">
        <v>5.0</v>
      </c>
    </row>
    <row r="18">
      <c r="A18" s="738">
        <v>5.0</v>
      </c>
      <c r="B18" s="743">
        <v>16.0</v>
      </c>
      <c r="C18" s="704" t="s">
        <v>2912</v>
      </c>
      <c r="D18" s="447" t="s">
        <v>2913</v>
      </c>
      <c r="E18" s="705" t="s">
        <v>42</v>
      </c>
      <c r="F18" s="752" t="s">
        <v>2869</v>
      </c>
      <c r="G18" s="753">
        <v>5.0</v>
      </c>
      <c r="H18" s="753" t="s">
        <v>2869</v>
      </c>
      <c r="I18" s="754">
        <v>5.0</v>
      </c>
      <c r="J18" s="755" t="s">
        <v>2869</v>
      </c>
      <c r="K18" s="756">
        <v>7.0</v>
      </c>
      <c r="L18" s="756" t="s">
        <v>2869</v>
      </c>
      <c r="M18" s="757">
        <v>7.0</v>
      </c>
      <c r="N18" s="756">
        <v>6.0</v>
      </c>
      <c r="O18" s="756" t="s">
        <v>2869</v>
      </c>
      <c r="P18" s="757">
        <v>6.0</v>
      </c>
      <c r="Q18" s="756">
        <v>5.0</v>
      </c>
      <c r="R18" s="756" t="s">
        <v>2869</v>
      </c>
      <c r="S18" s="757">
        <v>5.0</v>
      </c>
    </row>
    <row r="19">
      <c r="A19" s="738">
        <v>6.0</v>
      </c>
      <c r="B19" s="743">
        <v>17.0</v>
      </c>
      <c r="C19" s="704" t="s">
        <v>2915</v>
      </c>
      <c r="D19" s="447" t="s">
        <v>2255</v>
      </c>
      <c r="E19" s="705" t="s">
        <v>42</v>
      </c>
      <c r="F19" s="752" t="s">
        <v>2869</v>
      </c>
      <c r="G19" s="753">
        <v>5.0</v>
      </c>
      <c r="H19" s="753" t="s">
        <v>2869</v>
      </c>
      <c r="I19" s="754">
        <v>5.0</v>
      </c>
      <c r="J19" s="755" t="s">
        <v>2869</v>
      </c>
      <c r="K19" s="756">
        <v>5.0</v>
      </c>
      <c r="L19" s="756" t="s">
        <v>2869</v>
      </c>
      <c r="M19" s="757">
        <v>5.0</v>
      </c>
      <c r="N19" s="756">
        <v>6.0</v>
      </c>
      <c r="O19" s="756" t="s">
        <v>2869</v>
      </c>
      <c r="P19" s="757">
        <v>6.0</v>
      </c>
      <c r="Q19" s="756">
        <v>6.0</v>
      </c>
      <c r="R19" s="756" t="s">
        <v>2869</v>
      </c>
      <c r="S19" s="757">
        <v>6.0</v>
      </c>
    </row>
    <row r="20">
      <c r="A20" s="738">
        <v>7.0</v>
      </c>
      <c r="B20" s="743">
        <v>18.0</v>
      </c>
      <c r="C20" s="704" t="s">
        <v>2917</v>
      </c>
      <c r="D20" s="447" t="s">
        <v>2918</v>
      </c>
      <c r="E20" s="705" t="s">
        <v>42</v>
      </c>
      <c r="F20" s="752" t="s">
        <v>2869</v>
      </c>
      <c r="G20" s="753">
        <v>5.0</v>
      </c>
      <c r="H20" s="753" t="s">
        <v>2869</v>
      </c>
      <c r="I20" s="754">
        <v>5.0</v>
      </c>
      <c r="J20" s="755" t="s">
        <v>2869</v>
      </c>
      <c r="K20" s="756">
        <v>5.0</v>
      </c>
      <c r="L20" s="756" t="s">
        <v>2869</v>
      </c>
      <c r="M20" s="757">
        <v>5.0</v>
      </c>
      <c r="N20" s="756">
        <v>5.0</v>
      </c>
      <c r="O20" s="756" t="s">
        <v>2869</v>
      </c>
      <c r="P20" s="757">
        <v>5.0</v>
      </c>
      <c r="Q20" s="756">
        <v>6.0</v>
      </c>
      <c r="R20" s="756" t="s">
        <v>2869</v>
      </c>
      <c r="S20" s="757">
        <v>6.0</v>
      </c>
    </row>
    <row r="21">
      <c r="A21" s="738">
        <v>7.0</v>
      </c>
      <c r="B21" s="743">
        <v>19.0</v>
      </c>
      <c r="C21" s="704" t="s">
        <v>2919</v>
      </c>
      <c r="D21" s="447" t="s">
        <v>2920</v>
      </c>
      <c r="E21" s="705" t="s">
        <v>42</v>
      </c>
      <c r="F21" s="752" t="s">
        <v>2869</v>
      </c>
      <c r="G21" s="753">
        <v>6.0</v>
      </c>
      <c r="H21" s="753" t="s">
        <v>2869</v>
      </c>
      <c r="I21" s="754">
        <v>6.0</v>
      </c>
      <c r="J21" s="755" t="s">
        <v>2869</v>
      </c>
      <c r="K21" s="756">
        <v>5.0</v>
      </c>
      <c r="L21" s="756" t="s">
        <v>2869</v>
      </c>
      <c r="M21" s="757">
        <v>5.0</v>
      </c>
      <c r="N21" s="756">
        <v>6.0</v>
      </c>
      <c r="O21" s="756" t="s">
        <v>2869</v>
      </c>
      <c r="P21" s="757">
        <v>6.0</v>
      </c>
      <c r="Q21" s="756">
        <v>7.0</v>
      </c>
      <c r="R21" s="756" t="s">
        <v>2869</v>
      </c>
      <c r="S21" s="757">
        <v>7.0</v>
      </c>
    </row>
    <row r="22">
      <c r="A22" s="738">
        <v>7.0</v>
      </c>
      <c r="B22" s="743">
        <v>20.0</v>
      </c>
      <c r="C22" s="704" t="s">
        <v>2921</v>
      </c>
      <c r="D22" s="447" t="s">
        <v>529</v>
      </c>
      <c r="E22" s="705" t="s">
        <v>42</v>
      </c>
      <c r="F22" s="752" t="s">
        <v>2869</v>
      </c>
      <c r="G22" s="753">
        <v>6.0</v>
      </c>
      <c r="H22" s="753" t="s">
        <v>2869</v>
      </c>
      <c r="I22" s="754">
        <v>6.0</v>
      </c>
      <c r="J22" s="755" t="s">
        <v>2869</v>
      </c>
      <c r="K22" s="756">
        <v>7.0</v>
      </c>
      <c r="L22" s="756" t="s">
        <v>2869</v>
      </c>
      <c r="M22" s="757">
        <v>7.0</v>
      </c>
      <c r="N22" s="756">
        <v>6.0</v>
      </c>
      <c r="O22" s="756" t="s">
        <v>2869</v>
      </c>
      <c r="P22" s="757">
        <v>6.0</v>
      </c>
      <c r="Q22" s="756">
        <v>5.0</v>
      </c>
      <c r="R22" s="756" t="s">
        <v>2869</v>
      </c>
      <c r="S22" s="757">
        <v>5.0</v>
      </c>
    </row>
    <row r="23">
      <c r="A23" s="738">
        <v>7.0</v>
      </c>
      <c r="B23" s="743">
        <v>21.0</v>
      </c>
      <c r="C23" s="704" t="s">
        <v>2922</v>
      </c>
      <c r="D23" s="447" t="s">
        <v>2244</v>
      </c>
      <c r="E23" s="705" t="s">
        <v>42</v>
      </c>
      <c r="F23" s="752" t="s">
        <v>2869</v>
      </c>
      <c r="G23" s="753">
        <v>6.0</v>
      </c>
      <c r="H23" s="753" t="s">
        <v>2869</v>
      </c>
      <c r="I23" s="754">
        <v>6.0</v>
      </c>
      <c r="J23" s="755" t="s">
        <v>2869</v>
      </c>
      <c r="K23" s="756">
        <v>6.0</v>
      </c>
      <c r="L23" s="756" t="s">
        <v>2869</v>
      </c>
      <c r="M23" s="757">
        <v>6.0</v>
      </c>
      <c r="N23" s="756">
        <v>6.0</v>
      </c>
      <c r="O23" s="756" t="s">
        <v>2869</v>
      </c>
      <c r="P23" s="757">
        <v>6.0</v>
      </c>
      <c r="Q23" s="756">
        <v>5.0</v>
      </c>
      <c r="R23" s="756" t="s">
        <v>2869</v>
      </c>
      <c r="S23" s="757">
        <v>5.0</v>
      </c>
    </row>
    <row r="24">
      <c r="A24" s="738">
        <v>4.0</v>
      </c>
      <c r="B24" s="743">
        <v>22.0</v>
      </c>
      <c r="C24" s="704" t="s">
        <v>2923</v>
      </c>
      <c r="D24" s="447" t="s">
        <v>1235</v>
      </c>
      <c r="E24" s="705" t="s">
        <v>42</v>
      </c>
      <c r="F24" s="752" t="s">
        <v>2869</v>
      </c>
      <c r="G24" s="753">
        <v>6.0</v>
      </c>
      <c r="H24" s="753" t="s">
        <v>2869</v>
      </c>
      <c r="I24" s="754">
        <v>6.0</v>
      </c>
      <c r="J24" s="755" t="s">
        <v>2869</v>
      </c>
      <c r="K24" s="756">
        <v>5.0</v>
      </c>
      <c r="L24" s="756" t="s">
        <v>2869</v>
      </c>
      <c r="M24" s="757">
        <v>5.0</v>
      </c>
      <c r="N24" s="756">
        <v>5.0</v>
      </c>
      <c r="O24" s="756" t="s">
        <v>2869</v>
      </c>
      <c r="P24" s="757">
        <v>5.0</v>
      </c>
      <c r="Q24" s="756">
        <v>4.0</v>
      </c>
      <c r="R24" s="756" t="s">
        <v>2869</v>
      </c>
      <c r="S24" s="757">
        <v>4.0</v>
      </c>
    </row>
    <row r="25">
      <c r="A25" s="738">
        <v>4.0</v>
      </c>
      <c r="B25" s="743">
        <v>23.0</v>
      </c>
      <c r="C25" s="704" t="s">
        <v>2924</v>
      </c>
      <c r="D25" s="447" t="s">
        <v>2020</v>
      </c>
      <c r="E25" s="705" t="s">
        <v>42</v>
      </c>
      <c r="F25" s="752" t="s">
        <v>2869</v>
      </c>
      <c r="G25" s="753">
        <v>5.0</v>
      </c>
      <c r="H25" s="753" t="s">
        <v>2869</v>
      </c>
      <c r="I25" s="754">
        <v>5.0</v>
      </c>
      <c r="J25" s="755" t="s">
        <v>2869</v>
      </c>
      <c r="K25" s="756">
        <v>7.0</v>
      </c>
      <c r="L25" s="756" t="s">
        <v>2869</v>
      </c>
      <c r="M25" s="757">
        <v>7.0</v>
      </c>
      <c r="N25" s="756">
        <v>6.0</v>
      </c>
      <c r="O25" s="756" t="s">
        <v>2869</v>
      </c>
      <c r="P25" s="757">
        <v>6.0</v>
      </c>
      <c r="Q25" s="756">
        <v>4.0</v>
      </c>
      <c r="R25" s="756" t="s">
        <v>2869</v>
      </c>
      <c r="S25" s="757">
        <v>4.0</v>
      </c>
    </row>
    <row r="26">
      <c r="A26" s="738">
        <v>5.0</v>
      </c>
      <c r="B26" s="743">
        <v>24.0</v>
      </c>
      <c r="C26" s="704" t="s">
        <v>2925</v>
      </c>
      <c r="D26" s="447" t="s">
        <v>2059</v>
      </c>
      <c r="E26" s="705" t="s">
        <v>42</v>
      </c>
      <c r="F26" s="752" t="s">
        <v>2869</v>
      </c>
      <c r="G26" s="753">
        <v>6.0</v>
      </c>
      <c r="H26" s="753" t="s">
        <v>2869</v>
      </c>
      <c r="I26" s="754">
        <v>6.0</v>
      </c>
      <c r="J26" s="755" t="s">
        <v>2869</v>
      </c>
      <c r="K26" s="756">
        <v>5.0</v>
      </c>
      <c r="L26" s="756" t="s">
        <v>2869</v>
      </c>
      <c r="M26" s="757">
        <v>5.0</v>
      </c>
      <c r="N26" s="756">
        <v>5.0</v>
      </c>
      <c r="O26" s="756" t="s">
        <v>2869</v>
      </c>
      <c r="P26" s="757">
        <v>5.0</v>
      </c>
      <c r="Q26" s="756">
        <v>5.0</v>
      </c>
      <c r="R26" s="756" t="s">
        <v>2869</v>
      </c>
      <c r="S26" s="757">
        <v>5.0</v>
      </c>
    </row>
    <row r="27">
      <c r="A27" s="738">
        <v>4.0</v>
      </c>
      <c r="B27" s="743">
        <v>25.0</v>
      </c>
      <c r="C27" s="704" t="s">
        <v>2926</v>
      </c>
      <c r="D27" s="447" t="s">
        <v>2611</v>
      </c>
      <c r="E27" s="705" t="s">
        <v>42</v>
      </c>
      <c r="F27" s="752" t="s">
        <v>2869</v>
      </c>
      <c r="G27" s="753">
        <v>5.0</v>
      </c>
      <c r="H27" s="753" t="s">
        <v>2869</v>
      </c>
      <c r="I27" s="754">
        <v>5.0</v>
      </c>
      <c r="J27" s="755" t="s">
        <v>2869</v>
      </c>
      <c r="K27" s="756">
        <v>5.0</v>
      </c>
      <c r="L27" s="756" t="s">
        <v>2869</v>
      </c>
      <c r="M27" s="757">
        <v>5.0</v>
      </c>
      <c r="N27" s="756">
        <v>6.0</v>
      </c>
      <c r="O27" s="756" t="s">
        <v>2869</v>
      </c>
      <c r="P27" s="757">
        <v>6.0</v>
      </c>
      <c r="Q27" s="756">
        <v>4.0</v>
      </c>
      <c r="R27" s="756" t="s">
        <v>2869</v>
      </c>
      <c r="S27" s="757">
        <v>4.0</v>
      </c>
    </row>
    <row r="28">
      <c r="A28" s="738">
        <v>5.0</v>
      </c>
      <c r="B28" s="743">
        <v>26.0</v>
      </c>
      <c r="C28" s="704" t="s">
        <v>2927</v>
      </c>
      <c r="D28" s="447" t="s">
        <v>1292</v>
      </c>
      <c r="E28" s="705" t="s">
        <v>42</v>
      </c>
      <c r="F28" s="752" t="s">
        <v>2869</v>
      </c>
      <c r="G28" s="753">
        <v>5.0</v>
      </c>
      <c r="H28" s="753" t="s">
        <v>2869</v>
      </c>
      <c r="I28" s="754">
        <v>5.0</v>
      </c>
      <c r="J28" s="755" t="s">
        <v>2869</v>
      </c>
      <c r="K28" s="756">
        <v>5.0</v>
      </c>
      <c r="L28" s="756" t="s">
        <v>2869</v>
      </c>
      <c r="M28" s="757">
        <v>5.0</v>
      </c>
      <c r="N28" s="756">
        <v>7.0</v>
      </c>
      <c r="O28" s="756" t="s">
        <v>2869</v>
      </c>
      <c r="P28" s="757">
        <v>7.0</v>
      </c>
      <c r="Q28" s="756">
        <v>4.0</v>
      </c>
      <c r="R28" s="756" t="s">
        <v>2869</v>
      </c>
      <c r="S28" s="757">
        <v>4.0</v>
      </c>
    </row>
    <row r="29">
      <c r="A29" s="738">
        <v>4.0</v>
      </c>
      <c r="B29" s="743">
        <v>27.0</v>
      </c>
      <c r="C29" s="704" t="s">
        <v>2928</v>
      </c>
      <c r="D29" s="447" t="s">
        <v>2929</v>
      </c>
      <c r="E29" s="705" t="s">
        <v>42</v>
      </c>
      <c r="F29" s="752" t="s">
        <v>2869</v>
      </c>
      <c r="G29" s="753">
        <v>5.0</v>
      </c>
      <c r="H29" s="753" t="s">
        <v>2869</v>
      </c>
      <c r="I29" s="754">
        <v>5.0</v>
      </c>
      <c r="J29" s="755" t="s">
        <v>2869</v>
      </c>
      <c r="K29" s="756">
        <v>7.0</v>
      </c>
      <c r="L29" s="756" t="s">
        <v>2869</v>
      </c>
      <c r="M29" s="757">
        <v>7.0</v>
      </c>
      <c r="N29" s="756">
        <v>6.0</v>
      </c>
      <c r="O29" s="756" t="s">
        <v>2869</v>
      </c>
      <c r="P29" s="757">
        <v>6.0</v>
      </c>
      <c r="Q29" s="756">
        <v>4.0</v>
      </c>
      <c r="R29" s="756" t="s">
        <v>2869</v>
      </c>
      <c r="S29" s="757">
        <v>4.0</v>
      </c>
    </row>
    <row r="30">
      <c r="A30" s="738">
        <v>5.0</v>
      </c>
      <c r="B30" s="743">
        <v>28.0</v>
      </c>
      <c r="C30" s="704" t="s">
        <v>2930</v>
      </c>
      <c r="D30" s="447" t="s">
        <v>754</v>
      </c>
      <c r="E30" s="705" t="s">
        <v>42</v>
      </c>
      <c r="F30" s="752" t="s">
        <v>2869</v>
      </c>
      <c r="G30" s="753">
        <v>6.0</v>
      </c>
      <c r="H30" s="753" t="s">
        <v>2869</v>
      </c>
      <c r="I30" s="754">
        <v>6.0</v>
      </c>
      <c r="J30" s="755" t="s">
        <v>2869</v>
      </c>
      <c r="K30" s="756">
        <v>7.0</v>
      </c>
      <c r="L30" s="756" t="s">
        <v>2869</v>
      </c>
      <c r="M30" s="757">
        <v>7.0</v>
      </c>
      <c r="N30" s="756">
        <v>7.0</v>
      </c>
      <c r="O30" s="756" t="s">
        <v>2869</v>
      </c>
      <c r="P30" s="757">
        <v>7.0</v>
      </c>
      <c r="Q30" s="756">
        <v>5.0</v>
      </c>
      <c r="R30" s="756" t="s">
        <v>2869</v>
      </c>
      <c r="S30" s="757">
        <v>5.0</v>
      </c>
    </row>
    <row r="31">
      <c r="A31" s="738">
        <v>4.0</v>
      </c>
      <c r="B31" s="743">
        <v>29.0</v>
      </c>
      <c r="C31" s="704" t="s">
        <v>2931</v>
      </c>
      <c r="D31" s="447" t="s">
        <v>661</v>
      </c>
      <c r="E31" s="705" t="s">
        <v>42</v>
      </c>
      <c r="F31" s="752" t="s">
        <v>2869</v>
      </c>
      <c r="G31" s="753">
        <v>5.0</v>
      </c>
      <c r="H31" s="753" t="s">
        <v>2869</v>
      </c>
      <c r="I31" s="754">
        <v>5.0</v>
      </c>
      <c r="J31" s="755" t="s">
        <v>2869</v>
      </c>
      <c r="K31" s="756">
        <v>7.0</v>
      </c>
      <c r="L31" s="756" t="s">
        <v>2869</v>
      </c>
      <c r="M31" s="757">
        <v>7.0</v>
      </c>
      <c r="N31" s="756">
        <v>6.0</v>
      </c>
      <c r="O31" s="756" t="s">
        <v>2869</v>
      </c>
      <c r="P31" s="757">
        <v>6.0</v>
      </c>
      <c r="Q31" s="756">
        <v>4.0</v>
      </c>
      <c r="R31" s="756" t="s">
        <v>2869</v>
      </c>
      <c r="S31" s="757">
        <v>4.0</v>
      </c>
    </row>
    <row r="32">
      <c r="A32" s="738">
        <v>7.0</v>
      </c>
      <c r="B32" s="743">
        <v>30.0</v>
      </c>
      <c r="C32" s="704" t="s">
        <v>2932</v>
      </c>
      <c r="D32" s="447" t="s">
        <v>555</v>
      </c>
      <c r="E32" s="705" t="s">
        <v>42</v>
      </c>
      <c r="F32" s="752" t="s">
        <v>2869</v>
      </c>
      <c r="G32" s="753">
        <v>9.0</v>
      </c>
      <c r="H32" s="753" t="s">
        <v>2869</v>
      </c>
      <c r="I32" s="754">
        <v>9.0</v>
      </c>
      <c r="J32" s="755" t="s">
        <v>2869</v>
      </c>
      <c r="K32" s="756">
        <v>7.0</v>
      </c>
      <c r="L32" s="756" t="s">
        <v>2869</v>
      </c>
      <c r="M32" s="757">
        <v>7.0</v>
      </c>
      <c r="N32" s="756">
        <v>6.0</v>
      </c>
      <c r="O32" s="756" t="s">
        <v>2869</v>
      </c>
      <c r="P32" s="757">
        <v>6.0</v>
      </c>
      <c r="Q32" s="756">
        <v>7.0</v>
      </c>
      <c r="R32" s="756" t="s">
        <v>2869</v>
      </c>
      <c r="S32" s="757">
        <v>7.0</v>
      </c>
    </row>
    <row r="33">
      <c r="A33" s="738">
        <v>5.0</v>
      </c>
      <c r="B33" s="743">
        <v>31.0</v>
      </c>
      <c r="C33" s="704" t="s">
        <v>2933</v>
      </c>
      <c r="D33" s="447" t="s">
        <v>1575</v>
      </c>
      <c r="E33" s="705" t="s">
        <v>42</v>
      </c>
      <c r="F33" s="752" t="s">
        <v>2869</v>
      </c>
      <c r="G33" s="753">
        <v>5.0</v>
      </c>
      <c r="H33" s="753" t="s">
        <v>2869</v>
      </c>
      <c r="I33" s="754">
        <v>5.0</v>
      </c>
      <c r="J33" s="755" t="s">
        <v>2869</v>
      </c>
      <c r="K33" s="756">
        <v>5.0</v>
      </c>
      <c r="L33" s="756" t="s">
        <v>2869</v>
      </c>
      <c r="M33" s="757">
        <v>5.0</v>
      </c>
      <c r="N33" s="756">
        <v>5.0</v>
      </c>
      <c r="O33" s="756" t="s">
        <v>2869</v>
      </c>
      <c r="P33" s="757">
        <v>5.0</v>
      </c>
      <c r="Q33" s="756">
        <v>5.0</v>
      </c>
      <c r="R33" s="756" t="s">
        <v>2869</v>
      </c>
      <c r="S33" s="757">
        <v>5.0</v>
      </c>
    </row>
    <row r="34">
      <c r="A34" s="738">
        <v>4.0</v>
      </c>
      <c r="B34" s="743">
        <v>32.0</v>
      </c>
      <c r="C34" s="704" t="s">
        <v>2934</v>
      </c>
      <c r="D34" s="447" t="s">
        <v>2150</v>
      </c>
      <c r="E34" s="705" t="s">
        <v>42</v>
      </c>
      <c r="F34" s="752" t="s">
        <v>2869</v>
      </c>
      <c r="G34" s="753">
        <v>6.0</v>
      </c>
      <c r="H34" s="753" t="s">
        <v>2869</v>
      </c>
      <c r="I34" s="754">
        <v>6.0</v>
      </c>
      <c r="J34" s="755" t="s">
        <v>2869</v>
      </c>
      <c r="K34" s="756">
        <v>7.0</v>
      </c>
      <c r="L34" s="756" t="s">
        <v>2869</v>
      </c>
      <c r="M34" s="757">
        <v>7.0</v>
      </c>
      <c r="N34" s="756">
        <v>6.0</v>
      </c>
      <c r="O34" s="756" t="s">
        <v>2869</v>
      </c>
      <c r="P34" s="757">
        <v>6.0</v>
      </c>
      <c r="Q34" s="756">
        <v>4.0</v>
      </c>
      <c r="R34" s="756" t="s">
        <v>2869</v>
      </c>
      <c r="S34" s="757">
        <v>4.0</v>
      </c>
    </row>
    <row r="35">
      <c r="A35" s="738">
        <v>5.0</v>
      </c>
      <c r="B35" s="743">
        <v>33.0</v>
      </c>
      <c r="C35" s="704" t="s">
        <v>2935</v>
      </c>
      <c r="D35" s="447" t="s">
        <v>1929</v>
      </c>
      <c r="E35" s="705" t="s">
        <v>42</v>
      </c>
      <c r="F35" s="752" t="s">
        <v>2869</v>
      </c>
      <c r="G35" s="753">
        <v>9.0</v>
      </c>
      <c r="H35" s="753" t="s">
        <v>2869</v>
      </c>
      <c r="I35" s="754">
        <v>9.0</v>
      </c>
      <c r="J35" s="755" t="s">
        <v>2869</v>
      </c>
      <c r="K35" s="756">
        <v>4.0</v>
      </c>
      <c r="L35" s="756" t="s">
        <v>2869</v>
      </c>
      <c r="M35" s="757">
        <v>4.0</v>
      </c>
      <c r="N35" s="756">
        <v>5.0</v>
      </c>
      <c r="O35" s="756" t="s">
        <v>2869</v>
      </c>
      <c r="P35" s="757">
        <v>5.0</v>
      </c>
      <c r="Q35" s="756">
        <v>5.0</v>
      </c>
      <c r="R35" s="756" t="s">
        <v>2869</v>
      </c>
      <c r="S35" s="757">
        <v>5.0</v>
      </c>
    </row>
    <row r="36">
      <c r="A36" s="738">
        <v>7.0</v>
      </c>
      <c r="B36" s="743">
        <v>34.0</v>
      </c>
      <c r="C36" s="704" t="s">
        <v>2936</v>
      </c>
      <c r="D36" s="447" t="s">
        <v>2937</v>
      </c>
      <c r="E36" s="705" t="s">
        <v>42</v>
      </c>
      <c r="F36" s="752" t="s">
        <v>2869</v>
      </c>
      <c r="G36" s="753">
        <v>5.0</v>
      </c>
      <c r="H36" s="753" t="s">
        <v>2869</v>
      </c>
      <c r="I36" s="754">
        <v>5.0</v>
      </c>
      <c r="J36" s="755" t="s">
        <v>2869</v>
      </c>
      <c r="K36" s="756">
        <v>6.0</v>
      </c>
      <c r="L36" s="756" t="s">
        <v>2869</v>
      </c>
      <c r="M36" s="757">
        <v>6.0</v>
      </c>
      <c r="N36" s="756">
        <v>5.0</v>
      </c>
      <c r="O36" s="756" t="s">
        <v>2869</v>
      </c>
      <c r="P36" s="757">
        <v>5.0</v>
      </c>
      <c r="Q36" s="756">
        <v>7.0</v>
      </c>
      <c r="R36" s="756" t="s">
        <v>2869</v>
      </c>
      <c r="S36" s="757">
        <v>7.0</v>
      </c>
    </row>
    <row r="37">
      <c r="A37" s="738">
        <v>7.0</v>
      </c>
      <c r="B37" s="743">
        <v>35.0</v>
      </c>
      <c r="C37" s="704" t="s">
        <v>2938</v>
      </c>
      <c r="D37" s="447" t="s">
        <v>2939</v>
      </c>
      <c r="E37" s="705" t="s">
        <v>42</v>
      </c>
      <c r="F37" s="752" t="s">
        <v>2869</v>
      </c>
      <c r="G37" s="753">
        <v>5.0</v>
      </c>
      <c r="H37" s="753" t="s">
        <v>2869</v>
      </c>
      <c r="I37" s="754">
        <v>5.0</v>
      </c>
      <c r="J37" s="755" t="s">
        <v>2869</v>
      </c>
      <c r="K37" s="756">
        <v>5.0</v>
      </c>
      <c r="L37" s="756" t="s">
        <v>2869</v>
      </c>
      <c r="M37" s="757">
        <v>5.0</v>
      </c>
      <c r="N37" s="756">
        <v>5.0</v>
      </c>
      <c r="O37" s="756" t="s">
        <v>2869</v>
      </c>
      <c r="P37" s="757">
        <v>5.0</v>
      </c>
      <c r="Q37" s="756">
        <v>7.0</v>
      </c>
      <c r="R37" s="756" t="s">
        <v>2869</v>
      </c>
      <c r="S37" s="757">
        <v>7.0</v>
      </c>
    </row>
    <row r="38">
      <c r="A38" s="738">
        <v>6.0</v>
      </c>
      <c r="B38" s="743">
        <v>36.0</v>
      </c>
      <c r="C38" s="704" t="s">
        <v>2940</v>
      </c>
      <c r="D38" s="447" t="s">
        <v>2941</v>
      </c>
      <c r="E38" s="705" t="s">
        <v>42</v>
      </c>
      <c r="F38" s="752" t="s">
        <v>2869</v>
      </c>
      <c r="G38" s="753">
        <v>7.0</v>
      </c>
      <c r="H38" s="753" t="s">
        <v>2869</v>
      </c>
      <c r="I38" s="754">
        <v>7.0</v>
      </c>
      <c r="J38" s="755" t="s">
        <v>2869</v>
      </c>
      <c r="K38" s="756">
        <v>10.0</v>
      </c>
      <c r="L38" s="756" t="s">
        <v>2869</v>
      </c>
      <c r="M38" s="757">
        <v>10.0</v>
      </c>
      <c r="N38" s="756">
        <v>5.0</v>
      </c>
      <c r="O38" s="756" t="s">
        <v>2869</v>
      </c>
      <c r="P38" s="757">
        <v>5.0</v>
      </c>
      <c r="Q38" s="756">
        <v>6.0</v>
      </c>
      <c r="R38" s="756" t="s">
        <v>2869</v>
      </c>
      <c r="S38" s="757">
        <v>6.0</v>
      </c>
    </row>
    <row r="39">
      <c r="A39" s="738">
        <v>6.0</v>
      </c>
      <c r="B39" s="743">
        <v>37.0</v>
      </c>
      <c r="C39" s="704" t="s">
        <v>2942</v>
      </c>
      <c r="D39" s="447" t="s">
        <v>1349</v>
      </c>
      <c r="E39" s="705" t="s">
        <v>42</v>
      </c>
      <c r="F39" s="752" t="s">
        <v>2869</v>
      </c>
      <c r="G39" s="753">
        <v>5.0</v>
      </c>
      <c r="H39" s="753" t="s">
        <v>2869</v>
      </c>
      <c r="I39" s="754">
        <v>5.0</v>
      </c>
      <c r="J39" s="755" t="s">
        <v>2869</v>
      </c>
      <c r="K39" s="756">
        <v>5.0</v>
      </c>
      <c r="L39" s="756" t="s">
        <v>2869</v>
      </c>
      <c r="M39" s="757">
        <v>5.0</v>
      </c>
      <c r="N39" s="756">
        <v>5.0</v>
      </c>
      <c r="O39" s="756" t="s">
        <v>2869</v>
      </c>
      <c r="P39" s="757">
        <v>5.0</v>
      </c>
      <c r="Q39" s="756">
        <v>6.0</v>
      </c>
      <c r="R39" s="756" t="s">
        <v>2869</v>
      </c>
      <c r="S39" s="757">
        <v>6.0</v>
      </c>
    </row>
    <row r="40">
      <c r="A40" s="738">
        <v>5.0</v>
      </c>
      <c r="B40" s="743">
        <v>38.0</v>
      </c>
      <c r="C40" s="704" t="s">
        <v>2943</v>
      </c>
      <c r="D40" s="447" t="s">
        <v>2944</v>
      </c>
      <c r="E40" s="705" t="s">
        <v>41</v>
      </c>
      <c r="F40" s="752">
        <v>4.0</v>
      </c>
      <c r="G40" s="753">
        <v>1.0</v>
      </c>
      <c r="H40" s="753" t="s">
        <v>2869</v>
      </c>
      <c r="I40" s="754">
        <v>5.0</v>
      </c>
      <c r="J40" s="755" t="s">
        <v>2869</v>
      </c>
      <c r="K40" s="756">
        <v>11.0</v>
      </c>
      <c r="L40" s="756" t="s">
        <v>2869</v>
      </c>
      <c r="M40" s="757">
        <v>11.0</v>
      </c>
      <c r="N40" s="756">
        <v>5.0</v>
      </c>
      <c r="O40" s="756" t="s">
        <v>2869</v>
      </c>
      <c r="P40" s="757">
        <v>5.0</v>
      </c>
      <c r="Q40" s="756">
        <v>5.0</v>
      </c>
      <c r="R40" s="756" t="s">
        <v>2869</v>
      </c>
      <c r="S40" s="757">
        <v>5.0</v>
      </c>
    </row>
    <row r="41">
      <c r="A41" s="738">
        <v>5.0</v>
      </c>
      <c r="B41" s="743">
        <v>39.0</v>
      </c>
      <c r="C41" s="704" t="s">
        <v>2945</v>
      </c>
      <c r="D41" s="447" t="s">
        <v>207</v>
      </c>
      <c r="E41" s="705" t="s">
        <v>41</v>
      </c>
      <c r="F41" s="752">
        <v>1.0</v>
      </c>
      <c r="G41" s="753">
        <v>4.0</v>
      </c>
      <c r="H41" s="753" t="s">
        <v>2869</v>
      </c>
      <c r="I41" s="754">
        <v>5.0</v>
      </c>
      <c r="J41" s="755">
        <v>3.0</v>
      </c>
      <c r="K41" s="756">
        <v>12.0</v>
      </c>
      <c r="L41" s="756" t="s">
        <v>2869</v>
      </c>
      <c r="M41" s="757">
        <v>15.0</v>
      </c>
      <c r="N41" s="756">
        <v>8.0</v>
      </c>
      <c r="O41" s="756" t="s">
        <v>2869</v>
      </c>
      <c r="P41" s="757">
        <v>8.0</v>
      </c>
      <c r="Q41" s="756">
        <v>5.0</v>
      </c>
      <c r="R41" s="756" t="s">
        <v>2869</v>
      </c>
      <c r="S41" s="757">
        <v>5.0</v>
      </c>
    </row>
    <row r="42">
      <c r="A42" s="738">
        <v>6.0</v>
      </c>
      <c r="B42" s="743">
        <v>40.0</v>
      </c>
      <c r="C42" s="704" t="s">
        <v>2946</v>
      </c>
      <c r="D42" s="447" t="s">
        <v>2427</v>
      </c>
      <c r="E42" s="705" t="s">
        <v>41</v>
      </c>
      <c r="F42" s="752">
        <v>1.0</v>
      </c>
      <c r="G42" s="753">
        <v>4.0</v>
      </c>
      <c r="H42" s="753" t="s">
        <v>2869</v>
      </c>
      <c r="I42" s="754">
        <v>5.0</v>
      </c>
      <c r="J42" s="755">
        <v>2.0</v>
      </c>
      <c r="K42" s="756">
        <v>9.0</v>
      </c>
      <c r="L42" s="756" t="s">
        <v>2869</v>
      </c>
      <c r="M42" s="757">
        <v>11.0</v>
      </c>
      <c r="N42" s="756">
        <v>5.0</v>
      </c>
      <c r="O42" s="756" t="s">
        <v>2869</v>
      </c>
      <c r="P42" s="757">
        <v>5.0</v>
      </c>
      <c r="Q42" s="756">
        <v>6.0</v>
      </c>
      <c r="R42" s="756" t="s">
        <v>2869</v>
      </c>
      <c r="S42" s="757">
        <v>6.0</v>
      </c>
    </row>
    <row r="43">
      <c r="A43" s="738">
        <v>3.0</v>
      </c>
      <c r="B43" s="743">
        <v>41.0</v>
      </c>
      <c r="C43" s="704" t="s">
        <v>2947</v>
      </c>
      <c r="D43" s="447" t="s">
        <v>2948</v>
      </c>
      <c r="E43" s="705" t="s">
        <v>41</v>
      </c>
      <c r="F43" s="752">
        <v>3.0</v>
      </c>
      <c r="G43" s="753">
        <v>3.0</v>
      </c>
      <c r="H43" s="753" t="s">
        <v>2869</v>
      </c>
      <c r="I43" s="754">
        <v>6.0</v>
      </c>
      <c r="J43" s="755">
        <v>1.0</v>
      </c>
      <c r="K43" s="756">
        <v>5.0</v>
      </c>
      <c r="L43" s="756" t="s">
        <v>2869</v>
      </c>
      <c r="M43" s="757">
        <v>6.0</v>
      </c>
      <c r="N43" s="756">
        <v>5.0</v>
      </c>
      <c r="O43" s="756" t="s">
        <v>2869</v>
      </c>
      <c r="P43" s="757">
        <v>5.0</v>
      </c>
      <c r="Q43" s="756">
        <v>3.0</v>
      </c>
      <c r="R43" s="756" t="s">
        <v>2869</v>
      </c>
      <c r="S43" s="757">
        <v>3.0</v>
      </c>
    </row>
    <row r="44">
      <c r="A44" s="738">
        <v>3.0</v>
      </c>
      <c r="B44" s="743">
        <v>42.0</v>
      </c>
      <c r="C44" s="704" t="s">
        <v>2949</v>
      </c>
      <c r="D44" s="447" t="s">
        <v>2380</v>
      </c>
      <c r="E44" s="705" t="s">
        <v>41</v>
      </c>
      <c r="F44" s="752">
        <v>2.0</v>
      </c>
      <c r="G44" s="753">
        <v>4.0</v>
      </c>
      <c r="H44" s="753" t="s">
        <v>2869</v>
      </c>
      <c r="I44" s="754">
        <v>6.0</v>
      </c>
      <c r="J44" s="755">
        <v>4.0</v>
      </c>
      <c r="K44" s="756">
        <v>11.0</v>
      </c>
      <c r="L44" s="756" t="s">
        <v>2869</v>
      </c>
      <c r="M44" s="757">
        <v>15.0</v>
      </c>
      <c r="N44" s="756">
        <v>5.0</v>
      </c>
      <c r="O44" s="756" t="s">
        <v>2869</v>
      </c>
      <c r="P44" s="757">
        <v>5.0</v>
      </c>
      <c r="Q44" s="756">
        <v>3.0</v>
      </c>
      <c r="R44" s="756" t="s">
        <v>2869</v>
      </c>
      <c r="S44" s="757">
        <v>3.0</v>
      </c>
    </row>
    <row r="45">
      <c r="A45" s="738">
        <v>7.0</v>
      </c>
      <c r="B45" s="743">
        <v>43.0</v>
      </c>
      <c r="C45" s="704" t="s">
        <v>2950</v>
      </c>
      <c r="D45" s="447" t="s">
        <v>2525</v>
      </c>
      <c r="E45" s="705" t="s">
        <v>41</v>
      </c>
      <c r="F45" s="752" t="s">
        <v>2869</v>
      </c>
      <c r="G45" s="753">
        <v>5.0</v>
      </c>
      <c r="H45" s="753" t="s">
        <v>2869</v>
      </c>
      <c r="I45" s="754">
        <v>5.0</v>
      </c>
      <c r="J45" s="755">
        <v>2.0</v>
      </c>
      <c r="K45" s="756">
        <v>8.0</v>
      </c>
      <c r="L45" s="756" t="s">
        <v>2869</v>
      </c>
      <c r="M45" s="757">
        <v>10.0</v>
      </c>
      <c r="N45" s="756">
        <v>6.0</v>
      </c>
      <c r="O45" s="756" t="s">
        <v>2869</v>
      </c>
      <c r="P45" s="757">
        <v>6.0</v>
      </c>
      <c r="Q45" s="756">
        <v>7.0</v>
      </c>
      <c r="R45" s="756" t="s">
        <v>2869</v>
      </c>
      <c r="S45" s="757">
        <v>7.0</v>
      </c>
    </row>
    <row r="46">
      <c r="A46" s="738">
        <v>7.0</v>
      </c>
      <c r="B46" s="743">
        <v>44.0</v>
      </c>
      <c r="C46" s="704" t="s">
        <v>2951</v>
      </c>
      <c r="D46" s="447" t="s">
        <v>1658</v>
      </c>
      <c r="E46" s="705" t="s">
        <v>41</v>
      </c>
      <c r="F46" s="752">
        <v>1.0</v>
      </c>
      <c r="G46" s="753">
        <v>5.0</v>
      </c>
      <c r="H46" s="753" t="s">
        <v>2869</v>
      </c>
      <c r="I46" s="754">
        <v>6.0</v>
      </c>
      <c r="J46" s="755">
        <v>2.0</v>
      </c>
      <c r="K46" s="756">
        <v>4.0</v>
      </c>
      <c r="L46" s="756" t="s">
        <v>2869</v>
      </c>
      <c r="M46" s="757">
        <v>6.0</v>
      </c>
      <c r="N46" s="756">
        <v>5.0</v>
      </c>
      <c r="O46" s="756" t="s">
        <v>2869</v>
      </c>
      <c r="P46" s="757">
        <v>5.0</v>
      </c>
      <c r="Q46" s="756">
        <v>7.0</v>
      </c>
      <c r="R46" s="756" t="s">
        <v>2869</v>
      </c>
      <c r="S46" s="757">
        <v>7.0</v>
      </c>
    </row>
    <row r="47">
      <c r="A47" s="738">
        <v>8.0</v>
      </c>
      <c r="B47" s="743">
        <v>45.0</v>
      </c>
      <c r="C47" s="704" t="s">
        <v>2952</v>
      </c>
      <c r="D47" s="447" t="s">
        <v>1017</v>
      </c>
      <c r="E47" s="705" t="s">
        <v>41</v>
      </c>
      <c r="F47" s="752">
        <v>2.0</v>
      </c>
      <c r="G47" s="753">
        <v>6.0</v>
      </c>
      <c r="H47" s="753" t="s">
        <v>2869</v>
      </c>
      <c r="I47" s="754">
        <v>8.0</v>
      </c>
      <c r="J47" s="755" t="s">
        <v>2869</v>
      </c>
      <c r="K47" s="756">
        <v>5.0</v>
      </c>
      <c r="L47" s="756" t="s">
        <v>2869</v>
      </c>
      <c r="M47" s="757">
        <v>5.0</v>
      </c>
      <c r="N47" s="756">
        <v>7.0</v>
      </c>
      <c r="O47" s="756" t="s">
        <v>2869</v>
      </c>
      <c r="P47" s="757">
        <v>7.0</v>
      </c>
      <c r="Q47" s="756">
        <v>8.0</v>
      </c>
      <c r="R47" s="756" t="s">
        <v>2869</v>
      </c>
      <c r="S47" s="757">
        <v>8.0</v>
      </c>
    </row>
    <row r="48">
      <c r="A48" s="738">
        <v>7.0</v>
      </c>
      <c r="B48" s="743">
        <v>46.0</v>
      </c>
      <c r="C48" s="704" t="s">
        <v>2953</v>
      </c>
      <c r="D48" s="447" t="s">
        <v>506</v>
      </c>
      <c r="E48" s="705" t="s">
        <v>41</v>
      </c>
      <c r="F48" s="752">
        <v>5.0</v>
      </c>
      <c r="G48" s="753">
        <v>1.0</v>
      </c>
      <c r="H48" s="753" t="s">
        <v>2869</v>
      </c>
      <c r="I48" s="754">
        <v>6.0</v>
      </c>
      <c r="J48" s="755" t="s">
        <v>2869</v>
      </c>
      <c r="K48" s="756">
        <v>9.0</v>
      </c>
      <c r="L48" s="756" t="s">
        <v>2869</v>
      </c>
      <c r="M48" s="757">
        <v>9.0</v>
      </c>
      <c r="N48" s="756">
        <v>7.0</v>
      </c>
      <c r="O48" s="756" t="s">
        <v>2869</v>
      </c>
      <c r="P48" s="757">
        <v>7.0</v>
      </c>
      <c r="Q48" s="756">
        <v>7.0</v>
      </c>
      <c r="R48" s="756" t="s">
        <v>2869</v>
      </c>
      <c r="S48" s="757">
        <v>7.0</v>
      </c>
    </row>
    <row r="49">
      <c r="A49" s="738">
        <v>5.0</v>
      </c>
      <c r="B49" s="743">
        <v>47.0</v>
      </c>
      <c r="C49" s="704" t="s">
        <v>2954</v>
      </c>
      <c r="D49" s="447" t="s">
        <v>713</v>
      </c>
      <c r="E49" s="705" t="s">
        <v>41</v>
      </c>
      <c r="F49" s="752">
        <v>2.0</v>
      </c>
      <c r="G49" s="753">
        <v>3.0</v>
      </c>
      <c r="H49" s="753" t="s">
        <v>2869</v>
      </c>
      <c r="I49" s="754">
        <v>5.0</v>
      </c>
      <c r="J49" s="755" t="s">
        <v>2869</v>
      </c>
      <c r="K49" s="756">
        <v>7.0</v>
      </c>
      <c r="L49" s="756" t="s">
        <v>2869</v>
      </c>
      <c r="M49" s="757">
        <v>7.0</v>
      </c>
      <c r="N49" s="756">
        <v>5.0</v>
      </c>
      <c r="O49" s="756" t="s">
        <v>2869</v>
      </c>
      <c r="P49" s="757">
        <v>5.0</v>
      </c>
      <c r="Q49" s="756">
        <v>5.0</v>
      </c>
      <c r="R49" s="756" t="s">
        <v>2869</v>
      </c>
      <c r="S49" s="757">
        <v>5.0</v>
      </c>
    </row>
    <row r="50">
      <c r="A50" s="738">
        <v>5.0</v>
      </c>
      <c r="B50" s="743">
        <v>48.0</v>
      </c>
      <c r="C50" s="704" t="s">
        <v>2955</v>
      </c>
      <c r="D50" s="447" t="s">
        <v>1443</v>
      </c>
      <c r="E50" s="705" t="s">
        <v>41</v>
      </c>
      <c r="F50" s="752">
        <v>2.0</v>
      </c>
      <c r="G50" s="753">
        <v>4.0</v>
      </c>
      <c r="H50" s="753" t="s">
        <v>2869</v>
      </c>
      <c r="I50" s="754">
        <v>6.0</v>
      </c>
      <c r="J50" s="755" t="s">
        <v>2869</v>
      </c>
      <c r="K50" s="756">
        <v>6.0</v>
      </c>
      <c r="L50" s="756" t="s">
        <v>2869</v>
      </c>
      <c r="M50" s="757">
        <v>6.0</v>
      </c>
      <c r="N50" s="756">
        <v>6.0</v>
      </c>
      <c r="O50" s="756" t="s">
        <v>2869</v>
      </c>
      <c r="P50" s="757">
        <v>6.0</v>
      </c>
      <c r="Q50" s="756">
        <v>5.0</v>
      </c>
      <c r="R50" s="756" t="s">
        <v>2869</v>
      </c>
      <c r="S50" s="757">
        <v>5.0</v>
      </c>
    </row>
    <row r="51">
      <c r="A51" s="738">
        <v>7.0</v>
      </c>
      <c r="B51" s="743">
        <v>49.0</v>
      </c>
      <c r="C51" s="704" t="s">
        <v>2956</v>
      </c>
      <c r="D51" s="447" t="s">
        <v>2957</v>
      </c>
      <c r="E51" s="705" t="s">
        <v>41</v>
      </c>
      <c r="F51" s="752">
        <v>2.0</v>
      </c>
      <c r="G51" s="753">
        <v>4.0</v>
      </c>
      <c r="H51" s="753" t="s">
        <v>2869</v>
      </c>
      <c r="I51" s="754">
        <v>6.0</v>
      </c>
      <c r="J51" s="755" t="s">
        <v>2869</v>
      </c>
      <c r="K51" s="756">
        <v>5.0</v>
      </c>
      <c r="L51" s="756" t="s">
        <v>2869</v>
      </c>
      <c r="M51" s="757">
        <v>5.0</v>
      </c>
      <c r="N51" s="756">
        <v>6.0</v>
      </c>
      <c r="O51" s="756" t="s">
        <v>2869</v>
      </c>
      <c r="P51" s="757">
        <v>6.0</v>
      </c>
      <c r="Q51" s="756">
        <v>7.0</v>
      </c>
      <c r="R51" s="756" t="s">
        <v>2869</v>
      </c>
      <c r="S51" s="757">
        <v>7.0</v>
      </c>
    </row>
    <row r="52">
      <c r="A52" s="738">
        <v>7.0</v>
      </c>
      <c r="B52" s="743">
        <v>50.0</v>
      </c>
      <c r="C52" s="704" t="s">
        <v>2958</v>
      </c>
      <c r="D52" s="447" t="s">
        <v>1891</v>
      </c>
      <c r="E52" s="705" t="s">
        <v>41</v>
      </c>
      <c r="F52" s="752" t="s">
        <v>2869</v>
      </c>
      <c r="G52" s="753">
        <v>5.0</v>
      </c>
      <c r="H52" s="753" t="s">
        <v>2869</v>
      </c>
      <c r="I52" s="754">
        <v>5.0</v>
      </c>
      <c r="J52" s="755">
        <v>1.0</v>
      </c>
      <c r="K52" s="756">
        <v>7.0</v>
      </c>
      <c r="L52" s="756" t="s">
        <v>2869</v>
      </c>
      <c r="M52" s="757">
        <v>8.0</v>
      </c>
      <c r="N52" s="756">
        <v>7.0</v>
      </c>
      <c r="O52" s="756" t="s">
        <v>2869</v>
      </c>
      <c r="P52" s="757">
        <v>7.0</v>
      </c>
      <c r="Q52" s="756">
        <v>7.0</v>
      </c>
      <c r="R52" s="756" t="s">
        <v>2869</v>
      </c>
      <c r="S52" s="757">
        <v>7.0</v>
      </c>
    </row>
    <row r="53">
      <c r="A53" s="738">
        <v>7.0</v>
      </c>
      <c r="B53" s="743">
        <v>51.0</v>
      </c>
      <c r="C53" s="704" t="s">
        <v>2959</v>
      </c>
      <c r="D53" s="447" t="s">
        <v>544</v>
      </c>
      <c r="E53" s="705" t="s">
        <v>41</v>
      </c>
      <c r="F53" s="752">
        <v>1.0</v>
      </c>
      <c r="G53" s="753">
        <v>5.0</v>
      </c>
      <c r="H53" s="753" t="s">
        <v>2869</v>
      </c>
      <c r="I53" s="754">
        <v>6.0</v>
      </c>
      <c r="J53" s="755">
        <v>1.0</v>
      </c>
      <c r="K53" s="756">
        <v>4.0</v>
      </c>
      <c r="L53" s="756" t="s">
        <v>2869</v>
      </c>
      <c r="M53" s="757">
        <v>5.0</v>
      </c>
      <c r="N53" s="756">
        <v>7.0</v>
      </c>
      <c r="O53" s="756" t="s">
        <v>2869</v>
      </c>
      <c r="P53" s="757">
        <v>7.0</v>
      </c>
      <c r="Q53" s="756">
        <v>6.0</v>
      </c>
      <c r="R53" s="756" t="s">
        <v>2869</v>
      </c>
      <c r="S53" s="757">
        <v>6.0</v>
      </c>
    </row>
    <row r="54">
      <c r="A54" s="738">
        <v>5.0</v>
      </c>
      <c r="B54" s="743">
        <v>52.0</v>
      </c>
      <c r="C54" s="704" t="s">
        <v>2960</v>
      </c>
      <c r="D54" s="447" t="s">
        <v>2961</v>
      </c>
      <c r="E54" s="705" t="s">
        <v>41</v>
      </c>
      <c r="F54" s="752">
        <v>1.0</v>
      </c>
      <c r="G54" s="753">
        <v>5.0</v>
      </c>
      <c r="H54" s="753" t="s">
        <v>2869</v>
      </c>
      <c r="I54" s="754">
        <v>6.0</v>
      </c>
      <c r="J54" s="755">
        <v>1.0</v>
      </c>
      <c r="K54" s="756">
        <v>5.0</v>
      </c>
      <c r="L54" s="756" t="s">
        <v>2869</v>
      </c>
      <c r="M54" s="757">
        <v>6.0</v>
      </c>
      <c r="N54" s="756">
        <v>5.0</v>
      </c>
      <c r="O54" s="756" t="s">
        <v>2869</v>
      </c>
      <c r="P54" s="757">
        <v>5.0</v>
      </c>
      <c r="Q54" s="756">
        <v>5.0</v>
      </c>
      <c r="R54" s="756" t="s">
        <v>2869</v>
      </c>
      <c r="S54" s="757">
        <v>5.0</v>
      </c>
    </row>
    <row r="55">
      <c r="A55" s="738">
        <v>7.0</v>
      </c>
      <c r="B55" s="743">
        <v>53.0</v>
      </c>
      <c r="C55" s="704" t="s">
        <v>2962</v>
      </c>
      <c r="D55" s="447" t="s">
        <v>2963</v>
      </c>
      <c r="E55" s="705" t="s">
        <v>41</v>
      </c>
      <c r="F55" s="752">
        <v>1.0</v>
      </c>
      <c r="G55" s="753">
        <v>4.0</v>
      </c>
      <c r="H55" s="753" t="s">
        <v>2869</v>
      </c>
      <c r="I55" s="754">
        <v>5.0</v>
      </c>
      <c r="J55" s="755">
        <v>1.0</v>
      </c>
      <c r="K55" s="756">
        <v>9.0</v>
      </c>
      <c r="L55" s="756" t="s">
        <v>2869</v>
      </c>
      <c r="M55" s="757">
        <v>10.0</v>
      </c>
      <c r="N55" s="756">
        <v>6.0</v>
      </c>
      <c r="O55" s="756" t="s">
        <v>2869</v>
      </c>
      <c r="P55" s="757">
        <v>6.0</v>
      </c>
      <c r="Q55" s="756">
        <v>7.0</v>
      </c>
      <c r="R55" s="756" t="s">
        <v>2869</v>
      </c>
      <c r="S55" s="757">
        <v>7.0</v>
      </c>
    </row>
    <row r="56">
      <c r="A56" s="738">
        <v>5.0</v>
      </c>
      <c r="B56" s="743">
        <v>54.0</v>
      </c>
      <c r="C56" s="704" t="s">
        <v>2964</v>
      </c>
      <c r="D56" s="447" t="s">
        <v>263</v>
      </c>
      <c r="E56" s="705" t="s">
        <v>41</v>
      </c>
      <c r="F56" s="752">
        <v>3.0</v>
      </c>
      <c r="G56" s="753">
        <v>6.0</v>
      </c>
      <c r="H56" s="753" t="s">
        <v>2869</v>
      </c>
      <c r="I56" s="754">
        <v>9.0</v>
      </c>
      <c r="J56" s="755" t="s">
        <v>2869</v>
      </c>
      <c r="K56" s="756">
        <v>5.0</v>
      </c>
      <c r="L56" s="756" t="s">
        <v>2869</v>
      </c>
      <c r="M56" s="757">
        <v>5.0</v>
      </c>
      <c r="N56" s="756">
        <v>5.0</v>
      </c>
      <c r="O56" s="756" t="s">
        <v>2869</v>
      </c>
      <c r="P56" s="757">
        <v>5.0</v>
      </c>
      <c r="Q56" s="756">
        <v>5.0</v>
      </c>
      <c r="R56" s="756" t="s">
        <v>2869</v>
      </c>
      <c r="S56" s="757">
        <v>5.0</v>
      </c>
    </row>
    <row r="57">
      <c r="A57" s="738">
        <v>7.0</v>
      </c>
      <c r="B57" s="743">
        <v>55.0</v>
      </c>
      <c r="C57" s="704" t="s">
        <v>2965</v>
      </c>
      <c r="D57" s="447" t="s">
        <v>951</v>
      </c>
      <c r="E57" s="705" t="s">
        <v>41</v>
      </c>
      <c r="F57" s="752">
        <v>1.0</v>
      </c>
      <c r="G57" s="753">
        <v>4.0</v>
      </c>
      <c r="H57" s="753" t="s">
        <v>2869</v>
      </c>
      <c r="I57" s="754">
        <v>5.0</v>
      </c>
      <c r="J57" s="755" t="s">
        <v>2869</v>
      </c>
      <c r="K57" s="756">
        <v>7.0</v>
      </c>
      <c r="L57" s="756" t="s">
        <v>2869</v>
      </c>
      <c r="M57" s="757">
        <v>7.0</v>
      </c>
      <c r="N57" s="756">
        <v>6.0</v>
      </c>
      <c r="O57" s="756" t="s">
        <v>2869</v>
      </c>
      <c r="P57" s="757">
        <v>6.0</v>
      </c>
      <c r="Q57" s="756">
        <v>7.0</v>
      </c>
      <c r="R57" s="756" t="s">
        <v>2869</v>
      </c>
      <c r="S57" s="757">
        <v>7.0</v>
      </c>
    </row>
    <row r="58">
      <c r="A58" s="738">
        <v>6.0</v>
      </c>
      <c r="B58" s="743">
        <v>56.0</v>
      </c>
      <c r="C58" s="704" t="s">
        <v>2966</v>
      </c>
      <c r="D58" s="447" t="s">
        <v>2967</v>
      </c>
      <c r="E58" s="705" t="s">
        <v>41</v>
      </c>
      <c r="F58" s="752">
        <v>4.0</v>
      </c>
      <c r="G58" s="753">
        <v>4.0</v>
      </c>
      <c r="H58" s="753" t="s">
        <v>2869</v>
      </c>
      <c r="I58" s="754">
        <v>8.0</v>
      </c>
      <c r="J58" s="755">
        <v>1.0</v>
      </c>
      <c r="K58" s="756">
        <v>4.0</v>
      </c>
      <c r="L58" s="756" t="s">
        <v>2869</v>
      </c>
      <c r="M58" s="757">
        <v>5.0</v>
      </c>
      <c r="N58" s="756">
        <v>6.0</v>
      </c>
      <c r="O58" s="756" t="s">
        <v>2869</v>
      </c>
      <c r="P58" s="757">
        <v>6.0</v>
      </c>
      <c r="Q58" s="756">
        <v>6.0</v>
      </c>
      <c r="R58" s="756" t="s">
        <v>2869</v>
      </c>
      <c r="S58" s="757">
        <v>6.0</v>
      </c>
    </row>
    <row r="59">
      <c r="A59" s="738">
        <v>6.0</v>
      </c>
      <c r="B59" s="743">
        <v>57.0</v>
      </c>
      <c r="C59" s="704" t="s">
        <v>2968</v>
      </c>
      <c r="D59" s="447" t="s">
        <v>153</v>
      </c>
      <c r="E59" s="705" t="s">
        <v>41</v>
      </c>
      <c r="F59" s="752">
        <v>3.0</v>
      </c>
      <c r="G59" s="753">
        <v>5.0</v>
      </c>
      <c r="H59" s="753" t="s">
        <v>2869</v>
      </c>
      <c r="I59" s="754">
        <v>8.0</v>
      </c>
      <c r="J59" s="755">
        <v>2.0</v>
      </c>
      <c r="K59" s="756">
        <v>10.0</v>
      </c>
      <c r="L59" s="756" t="s">
        <v>2869</v>
      </c>
      <c r="M59" s="757">
        <v>12.0</v>
      </c>
      <c r="N59" s="756">
        <v>6.0</v>
      </c>
      <c r="O59" s="756" t="s">
        <v>2869</v>
      </c>
      <c r="P59" s="757">
        <v>6.0</v>
      </c>
      <c r="Q59" s="756">
        <v>6.0</v>
      </c>
      <c r="R59" s="756" t="s">
        <v>2869</v>
      </c>
      <c r="S59" s="757">
        <v>6.0</v>
      </c>
    </row>
    <row r="60">
      <c r="A60" s="738">
        <v>5.0</v>
      </c>
      <c r="B60" s="743">
        <v>58.0</v>
      </c>
      <c r="C60" s="704" t="s">
        <v>2969</v>
      </c>
      <c r="D60" s="447" t="s">
        <v>568</v>
      </c>
      <c r="E60" s="705" t="s">
        <v>41</v>
      </c>
      <c r="F60" s="752">
        <v>5.0</v>
      </c>
      <c r="G60" s="753">
        <v>5.0</v>
      </c>
      <c r="H60" s="753" t="s">
        <v>2869</v>
      </c>
      <c r="I60" s="754">
        <v>10.0</v>
      </c>
      <c r="J60" s="755">
        <v>3.0</v>
      </c>
      <c r="K60" s="756">
        <v>6.0</v>
      </c>
      <c r="L60" s="756" t="s">
        <v>2869</v>
      </c>
      <c r="M60" s="757">
        <v>9.0</v>
      </c>
      <c r="N60" s="756">
        <v>6.0</v>
      </c>
      <c r="O60" s="756" t="s">
        <v>2869</v>
      </c>
      <c r="P60" s="757">
        <v>6.0</v>
      </c>
      <c r="Q60" s="756">
        <v>5.0</v>
      </c>
      <c r="R60" s="756" t="s">
        <v>2869</v>
      </c>
      <c r="S60" s="757">
        <v>5.0</v>
      </c>
    </row>
    <row r="61">
      <c r="A61" s="738">
        <v>5.0</v>
      </c>
      <c r="B61" s="743">
        <v>59.0</v>
      </c>
      <c r="C61" s="704" t="s">
        <v>2970</v>
      </c>
      <c r="D61" s="447" t="s">
        <v>264</v>
      </c>
      <c r="E61" s="705" t="s">
        <v>41</v>
      </c>
      <c r="F61" s="752">
        <v>6.0</v>
      </c>
      <c r="G61" s="753">
        <v>5.0</v>
      </c>
      <c r="H61" s="753" t="s">
        <v>2869</v>
      </c>
      <c r="I61" s="754">
        <v>11.0</v>
      </c>
      <c r="J61" s="755" t="s">
        <v>2869</v>
      </c>
      <c r="K61" s="756">
        <v>8.0</v>
      </c>
      <c r="L61" s="756" t="s">
        <v>2869</v>
      </c>
      <c r="M61" s="757">
        <v>8.0</v>
      </c>
      <c r="N61" s="756">
        <v>5.0</v>
      </c>
      <c r="O61" s="756" t="s">
        <v>2869</v>
      </c>
      <c r="P61" s="757">
        <v>5.0</v>
      </c>
      <c r="Q61" s="756">
        <v>5.0</v>
      </c>
      <c r="R61" s="756" t="s">
        <v>2869</v>
      </c>
      <c r="S61" s="757">
        <v>5.0</v>
      </c>
    </row>
    <row r="62">
      <c r="A62" s="738">
        <v>4.0</v>
      </c>
      <c r="B62" s="743">
        <v>60.0</v>
      </c>
      <c r="C62" s="704" t="s">
        <v>2971</v>
      </c>
      <c r="D62" s="447" t="s">
        <v>464</v>
      </c>
      <c r="E62" s="705" t="s">
        <v>41</v>
      </c>
      <c r="F62" s="752">
        <v>2.0</v>
      </c>
      <c r="G62" s="753">
        <v>3.0</v>
      </c>
      <c r="H62" s="753" t="s">
        <v>2869</v>
      </c>
      <c r="I62" s="754">
        <v>5.0</v>
      </c>
      <c r="J62" s="755" t="s">
        <v>2869</v>
      </c>
      <c r="K62" s="756">
        <v>6.0</v>
      </c>
      <c r="L62" s="756" t="s">
        <v>2869</v>
      </c>
      <c r="M62" s="757">
        <v>6.0</v>
      </c>
      <c r="N62" s="756">
        <v>7.0</v>
      </c>
      <c r="O62" s="756" t="s">
        <v>2869</v>
      </c>
      <c r="P62" s="757">
        <v>7.0</v>
      </c>
      <c r="Q62" s="756">
        <v>4.0</v>
      </c>
      <c r="R62" s="756" t="s">
        <v>2869</v>
      </c>
      <c r="S62" s="757">
        <v>4.0</v>
      </c>
    </row>
    <row r="63">
      <c r="A63" s="738">
        <v>6.0</v>
      </c>
      <c r="B63" s="743">
        <v>61.0</v>
      </c>
      <c r="C63" s="704" t="s">
        <v>2972</v>
      </c>
      <c r="D63" s="447" t="s">
        <v>876</v>
      </c>
      <c r="E63" s="705" t="s">
        <v>41</v>
      </c>
      <c r="F63" s="752">
        <v>5.0</v>
      </c>
      <c r="G63" s="753">
        <v>3.0</v>
      </c>
      <c r="H63" s="753" t="s">
        <v>2869</v>
      </c>
      <c r="I63" s="754">
        <v>8.0</v>
      </c>
      <c r="J63" s="755" t="s">
        <v>2869</v>
      </c>
      <c r="K63" s="756">
        <v>6.0</v>
      </c>
      <c r="L63" s="756" t="s">
        <v>2869</v>
      </c>
      <c r="M63" s="757">
        <v>6.0</v>
      </c>
      <c r="N63" s="756">
        <v>5.0</v>
      </c>
      <c r="O63" s="756" t="s">
        <v>2869</v>
      </c>
      <c r="P63" s="757">
        <v>5.0</v>
      </c>
      <c r="Q63" s="756">
        <v>6.0</v>
      </c>
      <c r="R63" s="756" t="s">
        <v>2869</v>
      </c>
      <c r="S63" s="757">
        <v>6.0</v>
      </c>
    </row>
    <row r="64">
      <c r="A64" s="738">
        <v>5.0</v>
      </c>
      <c r="B64" s="743">
        <v>62.0</v>
      </c>
      <c r="C64" s="704" t="s">
        <v>2973</v>
      </c>
      <c r="D64" s="447" t="s">
        <v>801</v>
      </c>
      <c r="E64" s="705" t="s">
        <v>41</v>
      </c>
      <c r="F64" s="752">
        <v>5.0</v>
      </c>
      <c r="G64" s="753">
        <v>2.0</v>
      </c>
      <c r="H64" s="753" t="s">
        <v>2869</v>
      </c>
      <c r="I64" s="754">
        <v>7.0</v>
      </c>
      <c r="J64" s="755" t="s">
        <v>2869</v>
      </c>
      <c r="K64" s="756">
        <v>6.0</v>
      </c>
      <c r="L64" s="756" t="s">
        <v>2869</v>
      </c>
      <c r="M64" s="757">
        <v>6.0</v>
      </c>
      <c r="N64" s="756">
        <v>5.0</v>
      </c>
      <c r="O64" s="756" t="s">
        <v>2869</v>
      </c>
      <c r="P64" s="757">
        <v>5.0</v>
      </c>
      <c r="Q64" s="756">
        <v>5.0</v>
      </c>
      <c r="R64" s="756" t="s">
        <v>2869</v>
      </c>
      <c r="S64" s="757">
        <v>5.0</v>
      </c>
    </row>
    <row r="65">
      <c r="A65" s="738">
        <v>7.0</v>
      </c>
      <c r="B65" s="743">
        <v>63.0</v>
      </c>
      <c r="C65" s="704" t="s">
        <v>2974</v>
      </c>
      <c r="D65" s="447" t="s">
        <v>1453</v>
      </c>
      <c r="E65" s="705" t="s">
        <v>41</v>
      </c>
      <c r="F65" s="752">
        <v>1.0</v>
      </c>
      <c r="G65" s="753">
        <v>7.0</v>
      </c>
      <c r="H65" s="753" t="s">
        <v>2869</v>
      </c>
      <c r="I65" s="754">
        <v>8.0</v>
      </c>
      <c r="J65" s="755" t="s">
        <v>2869</v>
      </c>
      <c r="K65" s="756">
        <v>5.0</v>
      </c>
      <c r="L65" s="756" t="s">
        <v>2869</v>
      </c>
      <c r="M65" s="757">
        <v>5.0</v>
      </c>
      <c r="N65" s="756">
        <v>5.0</v>
      </c>
      <c r="O65" s="756" t="s">
        <v>2869</v>
      </c>
      <c r="P65" s="757">
        <v>5.0</v>
      </c>
      <c r="Q65" s="756">
        <v>7.0</v>
      </c>
      <c r="R65" s="756" t="s">
        <v>2869</v>
      </c>
      <c r="S65" s="757">
        <v>7.0</v>
      </c>
    </row>
    <row r="66">
      <c r="A66" s="738">
        <v>5.0</v>
      </c>
      <c r="B66" s="743">
        <v>64.0</v>
      </c>
      <c r="C66" s="704" t="s">
        <v>2975</v>
      </c>
      <c r="D66" s="447" t="s">
        <v>497</v>
      </c>
      <c r="E66" s="705" t="s">
        <v>41</v>
      </c>
      <c r="F66" s="752">
        <v>4.0</v>
      </c>
      <c r="G66" s="753">
        <v>3.0</v>
      </c>
      <c r="H66" s="753" t="s">
        <v>2869</v>
      </c>
      <c r="I66" s="754">
        <v>7.0</v>
      </c>
      <c r="J66" s="755">
        <v>2.0</v>
      </c>
      <c r="K66" s="756">
        <v>6.0</v>
      </c>
      <c r="L66" s="756" t="s">
        <v>2869</v>
      </c>
      <c r="M66" s="757">
        <v>8.0</v>
      </c>
      <c r="N66" s="756">
        <v>5.0</v>
      </c>
      <c r="O66" s="756" t="s">
        <v>2869</v>
      </c>
      <c r="P66" s="757">
        <v>5.0</v>
      </c>
      <c r="Q66" s="756">
        <v>5.0</v>
      </c>
      <c r="R66" s="756" t="s">
        <v>2869</v>
      </c>
      <c r="S66" s="757">
        <v>5.0</v>
      </c>
    </row>
    <row r="67">
      <c r="A67" s="738">
        <v>7.0</v>
      </c>
      <c r="B67" s="743">
        <v>65.0</v>
      </c>
      <c r="C67" s="704" t="s">
        <v>2976</v>
      </c>
      <c r="D67" s="447" t="s">
        <v>1376</v>
      </c>
      <c r="E67" s="705" t="s">
        <v>41</v>
      </c>
      <c r="F67" s="752">
        <v>2.0</v>
      </c>
      <c r="G67" s="753">
        <v>3.0</v>
      </c>
      <c r="H67" s="753" t="s">
        <v>2869</v>
      </c>
      <c r="I67" s="754">
        <v>5.0</v>
      </c>
      <c r="J67" s="755">
        <v>1.0</v>
      </c>
      <c r="K67" s="756">
        <v>5.0</v>
      </c>
      <c r="L67" s="756" t="s">
        <v>2869</v>
      </c>
      <c r="M67" s="757">
        <v>6.0</v>
      </c>
      <c r="N67" s="756">
        <v>5.0</v>
      </c>
      <c r="O67" s="756" t="s">
        <v>2869</v>
      </c>
      <c r="P67" s="757">
        <v>5.0</v>
      </c>
      <c r="Q67" s="756">
        <v>7.0</v>
      </c>
      <c r="R67" s="756" t="s">
        <v>2869</v>
      </c>
      <c r="S67" s="757">
        <v>7.0</v>
      </c>
    </row>
    <row r="68">
      <c r="A68" s="738">
        <v>4.0</v>
      </c>
      <c r="B68" s="743">
        <v>66.0</v>
      </c>
      <c r="C68" s="704" t="s">
        <v>2977</v>
      </c>
      <c r="D68" s="447" t="s">
        <v>1479</v>
      </c>
      <c r="E68" s="705" t="s">
        <v>41</v>
      </c>
      <c r="F68" s="752">
        <v>5.0</v>
      </c>
      <c r="G68" s="753">
        <v>6.0</v>
      </c>
      <c r="H68" s="753" t="s">
        <v>2869</v>
      </c>
      <c r="I68" s="754">
        <v>11.0</v>
      </c>
      <c r="J68" s="755">
        <v>2.0</v>
      </c>
      <c r="K68" s="756">
        <v>5.0</v>
      </c>
      <c r="L68" s="756" t="s">
        <v>2869</v>
      </c>
      <c r="M68" s="757">
        <v>7.0</v>
      </c>
      <c r="N68" s="756">
        <v>5.0</v>
      </c>
      <c r="O68" s="756" t="s">
        <v>2869</v>
      </c>
      <c r="P68" s="757">
        <v>5.0</v>
      </c>
      <c r="Q68" s="756">
        <v>4.0</v>
      </c>
      <c r="R68" s="756" t="s">
        <v>2869</v>
      </c>
      <c r="S68" s="757">
        <v>4.0</v>
      </c>
    </row>
    <row r="69">
      <c r="A69" s="738">
        <v>5.0</v>
      </c>
      <c r="B69" s="743">
        <v>67.0</v>
      </c>
      <c r="C69" s="704" t="s">
        <v>2978</v>
      </c>
      <c r="D69" s="447" t="s">
        <v>765</v>
      </c>
      <c r="E69" s="705" t="s">
        <v>41</v>
      </c>
      <c r="F69" s="752">
        <v>4.0</v>
      </c>
      <c r="G69" s="753">
        <v>10.0</v>
      </c>
      <c r="H69" s="753" t="s">
        <v>2869</v>
      </c>
      <c r="I69" s="754">
        <v>14.0</v>
      </c>
      <c r="J69" s="755">
        <v>4.0</v>
      </c>
      <c r="K69" s="756">
        <v>1.0</v>
      </c>
      <c r="L69" s="756" t="s">
        <v>2869</v>
      </c>
      <c r="M69" s="757">
        <v>5.0</v>
      </c>
      <c r="N69" s="756">
        <v>5.0</v>
      </c>
      <c r="O69" s="756" t="s">
        <v>2869</v>
      </c>
      <c r="P69" s="757">
        <v>5.0</v>
      </c>
      <c r="Q69" s="756">
        <v>5.0</v>
      </c>
      <c r="R69" s="756" t="s">
        <v>2869</v>
      </c>
      <c r="S69" s="757">
        <v>5.0</v>
      </c>
    </row>
    <row r="70">
      <c r="A70" s="738">
        <v>5.0</v>
      </c>
      <c r="B70" s="743">
        <v>68.0</v>
      </c>
      <c r="C70" s="704" t="s">
        <v>2979</v>
      </c>
      <c r="D70" s="447" t="s">
        <v>2720</v>
      </c>
      <c r="E70" s="705" t="s">
        <v>41</v>
      </c>
      <c r="F70" s="752">
        <v>4.0</v>
      </c>
      <c r="G70" s="753">
        <v>2.0</v>
      </c>
      <c r="H70" s="753" t="s">
        <v>2869</v>
      </c>
      <c r="I70" s="754">
        <v>6.0</v>
      </c>
      <c r="J70" s="755">
        <v>2.0</v>
      </c>
      <c r="K70" s="756">
        <v>5.0</v>
      </c>
      <c r="L70" s="756" t="s">
        <v>2869</v>
      </c>
      <c r="M70" s="757">
        <v>7.0</v>
      </c>
      <c r="N70" s="756">
        <v>13.0</v>
      </c>
      <c r="O70" s="756" t="s">
        <v>2869</v>
      </c>
      <c r="P70" s="757">
        <v>13.0</v>
      </c>
      <c r="Q70" s="756">
        <v>5.0</v>
      </c>
      <c r="R70" s="756" t="s">
        <v>2869</v>
      </c>
      <c r="S70" s="757">
        <v>5.0</v>
      </c>
    </row>
    <row r="71">
      <c r="A71" s="738">
        <v>5.0</v>
      </c>
      <c r="B71" s="743">
        <v>69.0</v>
      </c>
      <c r="C71" s="704" t="s">
        <v>2980</v>
      </c>
      <c r="D71" s="447" t="s">
        <v>2208</v>
      </c>
      <c r="E71" s="705" t="s">
        <v>41</v>
      </c>
      <c r="F71" s="752">
        <v>4.0</v>
      </c>
      <c r="G71" s="753">
        <v>4.0</v>
      </c>
      <c r="H71" s="753" t="s">
        <v>2869</v>
      </c>
      <c r="I71" s="754">
        <v>8.0</v>
      </c>
      <c r="J71" s="755">
        <v>1.0</v>
      </c>
      <c r="K71" s="756">
        <v>5.0</v>
      </c>
      <c r="L71" s="756" t="s">
        <v>2869</v>
      </c>
      <c r="M71" s="757">
        <v>6.0</v>
      </c>
      <c r="N71" s="756">
        <v>5.0</v>
      </c>
      <c r="O71" s="756" t="s">
        <v>2869</v>
      </c>
      <c r="P71" s="757">
        <v>5.0</v>
      </c>
      <c r="Q71" s="756">
        <v>5.0</v>
      </c>
      <c r="R71" s="756" t="s">
        <v>2869</v>
      </c>
      <c r="S71" s="757">
        <v>5.0</v>
      </c>
    </row>
    <row r="72">
      <c r="A72" s="738">
        <v>5.0</v>
      </c>
      <c r="B72" s="743">
        <v>70.0</v>
      </c>
      <c r="C72" s="704" t="s">
        <v>2981</v>
      </c>
      <c r="D72" s="447" t="s">
        <v>1702</v>
      </c>
      <c r="E72" s="705" t="s">
        <v>41</v>
      </c>
      <c r="F72" s="752">
        <v>3.0</v>
      </c>
      <c r="G72" s="753">
        <v>5.0</v>
      </c>
      <c r="H72" s="753" t="s">
        <v>2869</v>
      </c>
      <c r="I72" s="754">
        <v>8.0</v>
      </c>
      <c r="J72" s="755">
        <v>1.0</v>
      </c>
      <c r="K72" s="756">
        <v>4.0</v>
      </c>
      <c r="L72" s="756" t="s">
        <v>2869</v>
      </c>
      <c r="M72" s="757">
        <v>5.0</v>
      </c>
      <c r="N72" s="756">
        <v>15.0</v>
      </c>
      <c r="O72" s="756" t="s">
        <v>2869</v>
      </c>
      <c r="P72" s="757">
        <v>15.0</v>
      </c>
      <c r="Q72" s="756">
        <v>5.0</v>
      </c>
      <c r="R72" s="756" t="s">
        <v>2869</v>
      </c>
      <c r="S72" s="757">
        <v>5.0</v>
      </c>
    </row>
    <row r="73">
      <c r="A73" s="738">
        <v>5.0</v>
      </c>
      <c r="B73" s="743">
        <v>71.0</v>
      </c>
      <c r="C73" s="704" t="s">
        <v>2982</v>
      </c>
      <c r="D73" s="447" t="s">
        <v>323</v>
      </c>
      <c r="E73" s="705" t="s">
        <v>41</v>
      </c>
      <c r="F73" s="752">
        <v>1.0</v>
      </c>
      <c r="G73" s="753">
        <v>4.0</v>
      </c>
      <c r="H73" s="753" t="s">
        <v>2869</v>
      </c>
      <c r="I73" s="754">
        <v>5.0</v>
      </c>
      <c r="J73" s="755">
        <v>2.0</v>
      </c>
      <c r="K73" s="756">
        <v>10.0</v>
      </c>
      <c r="L73" s="756" t="s">
        <v>2869</v>
      </c>
      <c r="M73" s="757">
        <v>12.0</v>
      </c>
      <c r="N73" s="756">
        <v>8.0</v>
      </c>
      <c r="O73" s="756" t="s">
        <v>2869</v>
      </c>
      <c r="P73" s="757">
        <v>8.0</v>
      </c>
      <c r="Q73" s="756">
        <v>5.0</v>
      </c>
      <c r="R73" s="756" t="s">
        <v>2869</v>
      </c>
      <c r="S73" s="757">
        <v>5.0</v>
      </c>
    </row>
    <row r="74">
      <c r="A74" s="738">
        <v>7.0</v>
      </c>
      <c r="B74" s="743">
        <v>72.0</v>
      </c>
      <c r="C74" s="704" t="s">
        <v>2983</v>
      </c>
      <c r="D74" s="447" t="s">
        <v>122</v>
      </c>
      <c r="E74" s="705" t="s">
        <v>41</v>
      </c>
      <c r="F74" s="752">
        <v>2.0</v>
      </c>
      <c r="G74" s="753">
        <v>9.0</v>
      </c>
      <c r="H74" s="753" t="s">
        <v>2869</v>
      </c>
      <c r="I74" s="754">
        <v>11.0</v>
      </c>
      <c r="J74" s="755">
        <v>2.0</v>
      </c>
      <c r="K74" s="756">
        <v>4.0</v>
      </c>
      <c r="L74" s="756" t="s">
        <v>2869</v>
      </c>
      <c r="M74" s="757">
        <v>6.0</v>
      </c>
      <c r="N74" s="756">
        <v>5.0</v>
      </c>
      <c r="O74" s="756" t="s">
        <v>2869</v>
      </c>
      <c r="P74" s="757">
        <v>5.0</v>
      </c>
      <c r="Q74" s="756">
        <v>7.0</v>
      </c>
      <c r="R74" s="756" t="s">
        <v>2869</v>
      </c>
      <c r="S74" s="757">
        <v>7.0</v>
      </c>
    </row>
    <row r="75">
      <c r="A75" s="738">
        <v>5.0</v>
      </c>
      <c r="B75" s="743">
        <v>73.0</v>
      </c>
      <c r="C75" s="704" t="s">
        <v>2984</v>
      </c>
      <c r="D75" s="447" t="s">
        <v>233</v>
      </c>
      <c r="E75" s="705" t="s">
        <v>41</v>
      </c>
      <c r="F75" s="752">
        <v>4.0</v>
      </c>
      <c r="G75" s="753">
        <v>5.0</v>
      </c>
      <c r="H75" s="753" t="s">
        <v>2869</v>
      </c>
      <c r="I75" s="754">
        <v>9.0</v>
      </c>
      <c r="J75" s="755">
        <v>1.0</v>
      </c>
      <c r="K75" s="756">
        <v>5.0</v>
      </c>
      <c r="L75" s="756" t="s">
        <v>2869</v>
      </c>
      <c r="M75" s="757">
        <v>6.0</v>
      </c>
      <c r="N75" s="756">
        <v>6.0</v>
      </c>
      <c r="O75" s="756" t="s">
        <v>2869</v>
      </c>
      <c r="P75" s="757">
        <v>6.0</v>
      </c>
      <c r="Q75" s="756">
        <v>5.0</v>
      </c>
      <c r="R75" s="756" t="s">
        <v>2869</v>
      </c>
      <c r="S75" s="757">
        <v>5.0</v>
      </c>
    </row>
    <row r="76">
      <c r="A76" s="738">
        <v>5.0</v>
      </c>
      <c r="B76" s="743">
        <v>74.0</v>
      </c>
      <c r="C76" s="704" t="s">
        <v>2985</v>
      </c>
      <c r="D76" s="447" t="s">
        <v>1830</v>
      </c>
      <c r="E76" s="705" t="s">
        <v>41</v>
      </c>
      <c r="F76" s="752">
        <v>2.0</v>
      </c>
      <c r="G76" s="753">
        <v>7.0</v>
      </c>
      <c r="H76" s="753" t="s">
        <v>2869</v>
      </c>
      <c r="I76" s="754">
        <v>9.0</v>
      </c>
      <c r="J76" s="755">
        <v>1.0</v>
      </c>
      <c r="K76" s="756">
        <v>5.0</v>
      </c>
      <c r="L76" s="756" t="s">
        <v>2869</v>
      </c>
      <c r="M76" s="757">
        <v>6.0</v>
      </c>
      <c r="N76" s="756">
        <v>5.0</v>
      </c>
      <c r="O76" s="756" t="s">
        <v>2869</v>
      </c>
      <c r="P76" s="757">
        <v>5.0</v>
      </c>
      <c r="Q76" s="756">
        <v>5.0</v>
      </c>
      <c r="R76" s="756" t="s">
        <v>2869</v>
      </c>
      <c r="S76" s="757">
        <v>5.0</v>
      </c>
    </row>
    <row r="77">
      <c r="A77" s="738">
        <v>6.0</v>
      </c>
      <c r="B77" s="743">
        <v>75.0</v>
      </c>
      <c r="C77" s="704" t="s">
        <v>2986</v>
      </c>
      <c r="D77" s="447" t="s">
        <v>2590</v>
      </c>
      <c r="E77" s="705" t="s">
        <v>41</v>
      </c>
      <c r="F77" s="752">
        <v>4.0</v>
      </c>
      <c r="G77" s="753">
        <v>4.0</v>
      </c>
      <c r="H77" s="753" t="s">
        <v>2869</v>
      </c>
      <c r="I77" s="754">
        <v>8.0</v>
      </c>
      <c r="J77" s="755">
        <v>2.0</v>
      </c>
      <c r="K77" s="756">
        <v>4.0</v>
      </c>
      <c r="L77" s="756" t="s">
        <v>2869</v>
      </c>
      <c r="M77" s="757">
        <v>6.0</v>
      </c>
      <c r="N77" s="756">
        <v>5.0</v>
      </c>
      <c r="O77" s="756" t="s">
        <v>2869</v>
      </c>
      <c r="P77" s="757">
        <v>5.0</v>
      </c>
      <c r="Q77" s="756">
        <v>6.0</v>
      </c>
      <c r="R77" s="756" t="s">
        <v>2869</v>
      </c>
      <c r="S77" s="757">
        <v>6.0</v>
      </c>
    </row>
    <row r="78">
      <c r="A78" s="738">
        <v>4.0</v>
      </c>
      <c r="B78" s="743">
        <v>76.0</v>
      </c>
      <c r="C78" s="704" t="s">
        <v>2987</v>
      </c>
      <c r="D78" s="447" t="s">
        <v>764</v>
      </c>
      <c r="E78" s="705" t="s">
        <v>41</v>
      </c>
      <c r="F78" s="752">
        <v>2.0</v>
      </c>
      <c r="G78" s="753">
        <v>4.0</v>
      </c>
      <c r="H78" s="753" t="s">
        <v>2869</v>
      </c>
      <c r="I78" s="754">
        <v>6.0</v>
      </c>
      <c r="J78" s="755">
        <v>1.0</v>
      </c>
      <c r="K78" s="756">
        <v>5.0</v>
      </c>
      <c r="L78" s="756" t="s">
        <v>2869</v>
      </c>
      <c r="M78" s="757">
        <v>6.0</v>
      </c>
      <c r="N78" s="756">
        <v>5.0</v>
      </c>
      <c r="O78" s="756" t="s">
        <v>2869</v>
      </c>
      <c r="P78" s="757">
        <v>5.0</v>
      </c>
      <c r="Q78" s="756">
        <v>4.0</v>
      </c>
      <c r="R78" s="756" t="s">
        <v>2869</v>
      </c>
      <c r="S78" s="757">
        <v>4.0</v>
      </c>
    </row>
    <row r="79">
      <c r="A79" s="738">
        <v>6.0</v>
      </c>
      <c r="B79" s="743">
        <v>77.0</v>
      </c>
      <c r="C79" s="704" t="s">
        <v>2988</v>
      </c>
      <c r="D79" s="447" t="s">
        <v>63</v>
      </c>
      <c r="E79" s="705" t="s">
        <v>41</v>
      </c>
      <c r="F79" s="752">
        <v>1.0</v>
      </c>
      <c r="G79" s="753">
        <v>5.0</v>
      </c>
      <c r="H79" s="753" t="s">
        <v>2869</v>
      </c>
      <c r="I79" s="754">
        <v>6.0</v>
      </c>
      <c r="J79" s="755">
        <v>1.0</v>
      </c>
      <c r="K79" s="756">
        <v>5.0</v>
      </c>
      <c r="L79" s="756" t="s">
        <v>2869</v>
      </c>
      <c r="M79" s="757">
        <v>6.0</v>
      </c>
      <c r="N79" s="756">
        <v>6.0</v>
      </c>
      <c r="O79" s="756" t="s">
        <v>2869</v>
      </c>
      <c r="P79" s="757">
        <v>6.0</v>
      </c>
      <c r="Q79" s="756">
        <v>6.0</v>
      </c>
      <c r="R79" s="756" t="s">
        <v>2869</v>
      </c>
      <c r="S79" s="757">
        <v>6.0</v>
      </c>
    </row>
    <row r="80">
      <c r="A80" s="738">
        <v>6.0</v>
      </c>
      <c r="B80" s="743">
        <v>78.0</v>
      </c>
      <c r="C80" s="704" t="s">
        <v>2989</v>
      </c>
      <c r="D80" s="447" t="s">
        <v>2990</v>
      </c>
      <c r="E80" s="705" t="s">
        <v>41</v>
      </c>
      <c r="F80" s="752">
        <v>6.0</v>
      </c>
      <c r="G80" s="753">
        <v>3.0</v>
      </c>
      <c r="H80" s="753" t="s">
        <v>2869</v>
      </c>
      <c r="I80" s="754">
        <v>9.0</v>
      </c>
      <c r="J80" s="755" t="s">
        <v>2869</v>
      </c>
      <c r="K80" s="756">
        <v>6.0</v>
      </c>
      <c r="L80" s="756" t="s">
        <v>2869</v>
      </c>
      <c r="M80" s="757">
        <v>6.0</v>
      </c>
      <c r="N80" s="756">
        <v>5.0</v>
      </c>
      <c r="O80" s="756" t="s">
        <v>2869</v>
      </c>
      <c r="P80" s="757">
        <v>5.0</v>
      </c>
      <c r="Q80" s="756">
        <v>6.0</v>
      </c>
      <c r="R80" s="756" t="s">
        <v>2869</v>
      </c>
      <c r="S80" s="757">
        <v>6.0</v>
      </c>
    </row>
    <row r="81">
      <c r="A81" s="738">
        <v>7.0</v>
      </c>
      <c r="B81" s="743">
        <v>79.0</v>
      </c>
      <c r="C81" s="704" t="s">
        <v>2991</v>
      </c>
      <c r="D81" s="447" t="s">
        <v>712</v>
      </c>
      <c r="E81" s="705" t="s">
        <v>41</v>
      </c>
      <c r="F81" s="752">
        <v>1.0</v>
      </c>
      <c r="G81" s="753">
        <v>4.0</v>
      </c>
      <c r="H81" s="753" t="s">
        <v>2869</v>
      </c>
      <c r="I81" s="754">
        <v>5.0</v>
      </c>
      <c r="J81" s="755" t="s">
        <v>2869</v>
      </c>
      <c r="K81" s="756">
        <v>5.0</v>
      </c>
      <c r="L81" s="756" t="s">
        <v>2869</v>
      </c>
      <c r="M81" s="757">
        <v>5.0</v>
      </c>
      <c r="N81" s="756">
        <v>6.0</v>
      </c>
      <c r="O81" s="756" t="s">
        <v>2869</v>
      </c>
      <c r="P81" s="757">
        <v>6.0</v>
      </c>
      <c r="Q81" s="756">
        <v>7.0</v>
      </c>
      <c r="R81" s="756" t="s">
        <v>2869</v>
      </c>
      <c r="S81" s="757">
        <v>7.0</v>
      </c>
    </row>
    <row r="82">
      <c r="A82" s="738">
        <v>6.0</v>
      </c>
      <c r="B82" s="743">
        <v>80.0</v>
      </c>
      <c r="C82" s="704" t="s">
        <v>2992</v>
      </c>
      <c r="D82" s="447" t="s">
        <v>2104</v>
      </c>
      <c r="E82" s="705" t="s">
        <v>41</v>
      </c>
      <c r="F82" s="752">
        <v>5.0</v>
      </c>
      <c r="G82" s="753">
        <v>2.0</v>
      </c>
      <c r="H82" s="753" t="s">
        <v>2869</v>
      </c>
      <c r="I82" s="754">
        <v>7.0</v>
      </c>
      <c r="J82" s="755">
        <v>2.0</v>
      </c>
      <c r="K82" s="756">
        <v>9.0</v>
      </c>
      <c r="L82" s="756" t="s">
        <v>2869</v>
      </c>
      <c r="M82" s="757">
        <v>11.0</v>
      </c>
      <c r="N82" s="756">
        <v>6.0</v>
      </c>
      <c r="O82" s="756" t="s">
        <v>2869</v>
      </c>
      <c r="P82" s="757">
        <v>6.0</v>
      </c>
      <c r="Q82" s="756">
        <v>6.0</v>
      </c>
      <c r="R82" s="756" t="s">
        <v>2869</v>
      </c>
      <c r="S82" s="757">
        <v>6.0</v>
      </c>
    </row>
    <row r="83">
      <c r="A83" s="738">
        <v>7.0</v>
      </c>
      <c r="B83" s="743">
        <v>81.0</v>
      </c>
      <c r="C83" s="704" t="s">
        <v>2993</v>
      </c>
      <c r="D83" s="447" t="s">
        <v>475</v>
      </c>
      <c r="E83" s="705" t="s">
        <v>41</v>
      </c>
      <c r="F83" s="752">
        <v>3.0</v>
      </c>
      <c r="G83" s="753">
        <v>2.0</v>
      </c>
      <c r="H83" s="753" t="s">
        <v>2869</v>
      </c>
      <c r="I83" s="754">
        <v>5.0</v>
      </c>
      <c r="J83" s="755">
        <v>3.0</v>
      </c>
      <c r="K83" s="756">
        <v>2.0</v>
      </c>
      <c r="L83" s="756" t="s">
        <v>2869</v>
      </c>
      <c r="M83" s="757">
        <v>5.0</v>
      </c>
      <c r="N83" s="756">
        <v>5.0</v>
      </c>
      <c r="O83" s="756" t="s">
        <v>2869</v>
      </c>
      <c r="P83" s="757">
        <v>5.0</v>
      </c>
      <c r="Q83" s="756">
        <v>7.0</v>
      </c>
      <c r="R83" s="756" t="s">
        <v>2869</v>
      </c>
      <c r="S83" s="757">
        <v>7.0</v>
      </c>
    </row>
    <row r="84">
      <c r="A84" s="738">
        <v>4.0</v>
      </c>
      <c r="B84" s="743">
        <v>82.0</v>
      </c>
      <c r="C84" s="704" t="s">
        <v>2994</v>
      </c>
      <c r="D84" s="447" t="s">
        <v>470</v>
      </c>
      <c r="E84" s="705" t="s">
        <v>41</v>
      </c>
      <c r="F84" s="752">
        <v>3.0</v>
      </c>
      <c r="G84" s="753">
        <v>2.0</v>
      </c>
      <c r="H84" s="753" t="s">
        <v>2869</v>
      </c>
      <c r="I84" s="754">
        <v>5.0</v>
      </c>
      <c r="J84" s="755">
        <v>1.0</v>
      </c>
      <c r="K84" s="756">
        <v>6.0</v>
      </c>
      <c r="L84" s="756" t="s">
        <v>2869</v>
      </c>
      <c r="M84" s="757">
        <v>7.0</v>
      </c>
      <c r="N84" s="756">
        <v>6.0</v>
      </c>
      <c r="O84" s="756" t="s">
        <v>2869</v>
      </c>
      <c r="P84" s="757">
        <v>6.0</v>
      </c>
      <c r="Q84" s="756">
        <v>4.0</v>
      </c>
      <c r="R84" s="756" t="s">
        <v>2869</v>
      </c>
      <c r="S84" s="757">
        <v>4.0</v>
      </c>
    </row>
    <row r="85">
      <c r="A85" s="738">
        <v>3.0</v>
      </c>
      <c r="B85" s="743">
        <v>83.0</v>
      </c>
      <c r="C85" s="704" t="s">
        <v>2996</v>
      </c>
      <c r="D85" s="447" t="s">
        <v>2021</v>
      </c>
      <c r="E85" s="705" t="s">
        <v>2997</v>
      </c>
      <c r="F85" s="752" t="s">
        <v>2869</v>
      </c>
      <c r="G85" s="753" t="s">
        <v>2869</v>
      </c>
      <c r="H85" s="753">
        <v>7.0</v>
      </c>
      <c r="I85" s="754">
        <v>7.0</v>
      </c>
      <c r="J85" s="755" t="s">
        <v>2869</v>
      </c>
      <c r="K85" s="756">
        <v>1.0</v>
      </c>
      <c r="L85" s="756">
        <v>4.0</v>
      </c>
      <c r="M85" s="757">
        <v>5.0</v>
      </c>
      <c r="N85" s="756">
        <v>2.0</v>
      </c>
      <c r="O85" s="756">
        <v>3.0</v>
      </c>
      <c r="P85" s="757">
        <v>5.0</v>
      </c>
      <c r="Q85" s="756">
        <v>2.0</v>
      </c>
      <c r="R85" s="756">
        <v>1.0</v>
      </c>
      <c r="S85" s="757">
        <v>3.0</v>
      </c>
    </row>
    <row r="86">
      <c r="A86" s="738">
        <v>1.0</v>
      </c>
      <c r="B86" s="743">
        <v>84.0</v>
      </c>
      <c r="C86" s="704" t="s">
        <v>2998</v>
      </c>
      <c r="D86" s="447" t="s">
        <v>2472</v>
      </c>
      <c r="E86" s="705" t="s">
        <v>2997</v>
      </c>
      <c r="F86" s="752" t="s">
        <v>2869</v>
      </c>
      <c r="G86" s="753" t="s">
        <v>2869</v>
      </c>
      <c r="H86" s="753">
        <v>10.0</v>
      </c>
      <c r="I86" s="754">
        <v>10.0</v>
      </c>
      <c r="J86" s="755" t="s">
        <v>2869</v>
      </c>
      <c r="K86" s="756">
        <v>4.0</v>
      </c>
      <c r="L86" s="756">
        <v>14.0</v>
      </c>
      <c r="M86" s="757">
        <v>18.0</v>
      </c>
      <c r="N86" s="756">
        <v>1.0</v>
      </c>
      <c r="O86" s="756">
        <v>5.0</v>
      </c>
      <c r="P86" s="757">
        <v>6.0</v>
      </c>
      <c r="Q86" s="756">
        <v>1.0</v>
      </c>
      <c r="R86" s="756">
        <v>6.0</v>
      </c>
      <c r="S86" s="757">
        <v>7.0</v>
      </c>
    </row>
    <row r="87">
      <c r="A87" s="738">
        <v>1.0</v>
      </c>
      <c r="B87" s="743">
        <v>85.0</v>
      </c>
      <c r="C87" s="704" t="s">
        <v>2999</v>
      </c>
      <c r="D87" s="447" t="s">
        <v>270</v>
      </c>
      <c r="E87" s="705" t="s">
        <v>2997</v>
      </c>
      <c r="F87" s="752" t="s">
        <v>2869</v>
      </c>
      <c r="G87" s="753">
        <v>1.0</v>
      </c>
      <c r="H87" s="753">
        <v>18.0</v>
      </c>
      <c r="I87" s="754">
        <v>19.0</v>
      </c>
      <c r="J87" s="755" t="s">
        <v>2869</v>
      </c>
      <c r="K87" s="756">
        <v>1.0</v>
      </c>
      <c r="L87" s="756">
        <v>12.0</v>
      </c>
      <c r="M87" s="757">
        <v>13.0</v>
      </c>
      <c r="N87" s="756">
        <v>1.0</v>
      </c>
      <c r="O87" s="756">
        <v>6.0</v>
      </c>
      <c r="P87" s="757">
        <v>7.0</v>
      </c>
      <c r="Q87" s="756">
        <v>1.0</v>
      </c>
      <c r="R87" s="756">
        <v>6.0</v>
      </c>
      <c r="S87" s="757">
        <v>7.0</v>
      </c>
    </row>
    <row r="88">
      <c r="A88" s="738">
        <v>0.0</v>
      </c>
      <c r="B88" s="743">
        <v>86.0</v>
      </c>
      <c r="C88" s="704" t="s">
        <v>3000</v>
      </c>
      <c r="D88" s="447" t="s">
        <v>1174</v>
      </c>
      <c r="E88" s="705" t="s">
        <v>2997</v>
      </c>
      <c r="F88" s="752" t="s">
        <v>2869</v>
      </c>
      <c r="G88" s="753">
        <v>1.0</v>
      </c>
      <c r="H88" s="753">
        <v>10.0</v>
      </c>
      <c r="I88" s="754">
        <v>11.0</v>
      </c>
      <c r="J88" s="755" t="s">
        <v>2869</v>
      </c>
      <c r="K88" s="756">
        <v>1.0</v>
      </c>
      <c r="L88" s="756">
        <v>10.0</v>
      </c>
      <c r="M88" s="757">
        <v>11.0</v>
      </c>
      <c r="N88" s="756">
        <v>1.0</v>
      </c>
      <c r="O88" s="756">
        <v>6.0</v>
      </c>
      <c r="P88" s="757">
        <v>7.0</v>
      </c>
      <c r="Q88" s="756" t="s">
        <v>2869</v>
      </c>
      <c r="R88" s="756">
        <v>2.0</v>
      </c>
      <c r="S88" s="757">
        <v>2.0</v>
      </c>
    </row>
    <row r="89">
      <c r="A89" s="738">
        <v>0.0</v>
      </c>
      <c r="B89" s="743">
        <v>87.0</v>
      </c>
      <c r="C89" s="704" t="s">
        <v>3001</v>
      </c>
      <c r="D89" s="447" t="s">
        <v>1152</v>
      </c>
      <c r="E89" s="705" t="s">
        <v>2997</v>
      </c>
      <c r="F89" s="752" t="s">
        <v>2869</v>
      </c>
      <c r="G89" s="753" t="s">
        <v>2869</v>
      </c>
      <c r="H89" s="753">
        <v>5.0</v>
      </c>
      <c r="I89" s="754">
        <v>5.0</v>
      </c>
      <c r="J89" s="755" t="s">
        <v>2869</v>
      </c>
      <c r="K89" s="756">
        <v>1.0</v>
      </c>
      <c r="L89" s="756">
        <v>6.0</v>
      </c>
      <c r="M89" s="757">
        <v>7.0</v>
      </c>
      <c r="N89" s="756" t="s">
        <v>2869</v>
      </c>
      <c r="O89" s="756">
        <v>6.0</v>
      </c>
      <c r="P89" s="757">
        <v>6.0</v>
      </c>
      <c r="Q89" s="756" t="s">
        <v>2869</v>
      </c>
      <c r="R89" s="756">
        <v>5.0</v>
      </c>
      <c r="S89" s="757">
        <v>5.0</v>
      </c>
    </row>
    <row r="90">
      <c r="A90" s="738">
        <v>2.0</v>
      </c>
      <c r="B90" s="743">
        <v>88.0</v>
      </c>
      <c r="C90" s="704" t="s">
        <v>3002</v>
      </c>
      <c r="D90" s="447" t="s">
        <v>3003</v>
      </c>
      <c r="E90" s="705" t="s">
        <v>2997</v>
      </c>
      <c r="F90" s="752" t="s">
        <v>2869</v>
      </c>
      <c r="G90" s="753" t="s">
        <v>2869</v>
      </c>
      <c r="H90" s="753">
        <v>10.0</v>
      </c>
      <c r="I90" s="754">
        <v>10.0</v>
      </c>
      <c r="J90" s="755" t="s">
        <v>2869</v>
      </c>
      <c r="K90" s="756">
        <v>2.0</v>
      </c>
      <c r="L90" s="756">
        <v>3.0</v>
      </c>
      <c r="M90" s="757">
        <v>5.0</v>
      </c>
      <c r="N90" s="756">
        <v>2.0</v>
      </c>
      <c r="O90" s="756">
        <v>3.0</v>
      </c>
      <c r="P90" s="757">
        <v>5.0</v>
      </c>
      <c r="Q90" s="756">
        <v>1.0</v>
      </c>
      <c r="R90" s="756">
        <v>4.0</v>
      </c>
      <c r="S90" s="757">
        <v>5.0</v>
      </c>
    </row>
    <row r="91">
      <c r="A91" s="738">
        <v>0.0</v>
      </c>
      <c r="B91" s="743">
        <v>89.0</v>
      </c>
      <c r="C91" s="704" t="s">
        <v>3004</v>
      </c>
      <c r="D91" s="447" t="s">
        <v>1591</v>
      </c>
      <c r="E91" s="705" t="s">
        <v>2997</v>
      </c>
      <c r="F91" s="752" t="s">
        <v>2869</v>
      </c>
      <c r="G91" s="753" t="s">
        <v>2869</v>
      </c>
      <c r="H91" s="753">
        <v>5.0</v>
      </c>
      <c r="I91" s="754">
        <v>5.0</v>
      </c>
      <c r="J91" s="755" t="s">
        <v>2869</v>
      </c>
      <c r="K91" s="756" t="s">
        <v>2869</v>
      </c>
      <c r="L91" s="756">
        <v>7.0</v>
      </c>
      <c r="M91" s="757">
        <v>7.0</v>
      </c>
      <c r="N91" s="756" t="s">
        <v>2869</v>
      </c>
      <c r="O91" s="756">
        <v>6.0</v>
      </c>
      <c r="P91" s="757">
        <v>6.0</v>
      </c>
      <c r="Q91" s="756" t="s">
        <v>2869</v>
      </c>
      <c r="R91" s="756">
        <v>4.0</v>
      </c>
      <c r="S91" s="757">
        <v>4.0</v>
      </c>
    </row>
    <row r="92">
      <c r="A92" s="738">
        <v>4.0</v>
      </c>
      <c r="B92" s="743">
        <v>90.0</v>
      </c>
      <c r="C92" s="704" t="s">
        <v>3005</v>
      </c>
      <c r="D92" s="447" t="s">
        <v>3006</v>
      </c>
      <c r="E92" s="705" t="s">
        <v>2997</v>
      </c>
      <c r="F92" s="752" t="s">
        <v>2869</v>
      </c>
      <c r="G92" s="753">
        <v>3.0</v>
      </c>
      <c r="H92" s="753">
        <v>3.0</v>
      </c>
      <c r="I92" s="754">
        <v>6.0</v>
      </c>
      <c r="J92" s="755" t="s">
        <v>2869</v>
      </c>
      <c r="K92" s="756">
        <v>2.0</v>
      </c>
      <c r="L92" s="756">
        <v>3.0</v>
      </c>
      <c r="M92" s="757">
        <v>5.0</v>
      </c>
      <c r="N92" s="756" t="s">
        <v>2869</v>
      </c>
      <c r="O92" s="756">
        <v>5.0</v>
      </c>
      <c r="P92" s="757">
        <v>5.0</v>
      </c>
      <c r="Q92" s="756">
        <v>2.0</v>
      </c>
      <c r="R92" s="756">
        <v>1.0</v>
      </c>
      <c r="S92" s="757">
        <v>3.0</v>
      </c>
    </row>
    <row r="93">
      <c r="A93" s="738">
        <v>0.0</v>
      </c>
      <c r="B93" s="743">
        <v>91.0</v>
      </c>
      <c r="C93" s="704" t="s">
        <v>3007</v>
      </c>
      <c r="D93" s="447" t="s">
        <v>3008</v>
      </c>
      <c r="E93" s="705" t="s">
        <v>2997</v>
      </c>
      <c r="F93" s="752" t="s">
        <v>2869</v>
      </c>
      <c r="G93" s="753" t="s">
        <v>2869</v>
      </c>
      <c r="H93" s="753">
        <v>6.0</v>
      </c>
      <c r="I93" s="754">
        <v>6.0</v>
      </c>
      <c r="J93" s="755" t="s">
        <v>2869</v>
      </c>
      <c r="K93" s="756">
        <v>1.0</v>
      </c>
      <c r="L93" s="756">
        <v>8.0</v>
      </c>
      <c r="M93" s="757">
        <v>9.0</v>
      </c>
      <c r="N93" s="756" t="s">
        <v>2869</v>
      </c>
      <c r="O93" s="756">
        <v>15.0</v>
      </c>
      <c r="P93" s="757">
        <v>15.0</v>
      </c>
      <c r="Q93" s="756" t="s">
        <v>2869</v>
      </c>
      <c r="R93" s="756">
        <v>5.0</v>
      </c>
      <c r="S93" s="757">
        <v>5.0</v>
      </c>
    </row>
    <row r="94">
      <c r="A94" s="738">
        <v>0.0</v>
      </c>
      <c r="B94" s="743">
        <v>92.0</v>
      </c>
      <c r="C94" s="704" t="s">
        <v>3009</v>
      </c>
      <c r="D94" s="447" t="s">
        <v>3010</v>
      </c>
      <c r="E94" s="705" t="s">
        <v>2997</v>
      </c>
      <c r="F94" s="752" t="s">
        <v>2869</v>
      </c>
      <c r="G94" s="753" t="s">
        <v>2869</v>
      </c>
      <c r="H94" s="753">
        <v>7.0</v>
      </c>
      <c r="I94" s="754">
        <v>7.0</v>
      </c>
      <c r="J94" s="755" t="s">
        <v>2869</v>
      </c>
      <c r="K94" s="756" t="s">
        <v>2869</v>
      </c>
      <c r="L94" s="756">
        <v>9.0</v>
      </c>
      <c r="M94" s="757">
        <v>9.0</v>
      </c>
      <c r="N94" s="756" t="s">
        <v>2869</v>
      </c>
      <c r="O94" s="756">
        <v>10.0</v>
      </c>
      <c r="P94" s="757">
        <v>10.0</v>
      </c>
      <c r="Q94" s="756" t="s">
        <v>2869</v>
      </c>
      <c r="R94" s="756">
        <v>5.0</v>
      </c>
      <c r="S94" s="757">
        <v>5.0</v>
      </c>
    </row>
    <row r="95">
      <c r="A95" s="738">
        <v>3.0</v>
      </c>
      <c r="B95" s="743">
        <v>93.0</v>
      </c>
      <c r="C95" s="704" t="s">
        <v>3011</v>
      </c>
      <c r="D95" s="447" t="s">
        <v>2568</v>
      </c>
      <c r="E95" s="705" t="s">
        <v>2997</v>
      </c>
      <c r="F95" s="752" t="s">
        <v>2869</v>
      </c>
      <c r="G95" s="753">
        <v>1.0</v>
      </c>
      <c r="H95" s="753">
        <v>14.0</v>
      </c>
      <c r="I95" s="754">
        <v>15.0</v>
      </c>
      <c r="J95" s="755" t="s">
        <v>2869</v>
      </c>
      <c r="K95" s="756">
        <v>2.0</v>
      </c>
      <c r="L95" s="756">
        <v>7.0</v>
      </c>
      <c r="M95" s="757">
        <v>9.0</v>
      </c>
      <c r="N95" s="756">
        <v>2.0</v>
      </c>
      <c r="O95" s="756">
        <v>3.0</v>
      </c>
      <c r="P95" s="757">
        <v>5.0</v>
      </c>
      <c r="Q95" s="756">
        <v>3.0</v>
      </c>
      <c r="R95" s="756">
        <v>5.0</v>
      </c>
      <c r="S95" s="757">
        <v>8.0</v>
      </c>
    </row>
    <row r="96">
      <c r="A96" s="738">
        <v>0.0</v>
      </c>
      <c r="B96" s="743">
        <v>94.0</v>
      </c>
      <c r="C96" s="704" t="s">
        <v>3012</v>
      </c>
      <c r="D96" s="447" t="s">
        <v>3013</v>
      </c>
      <c r="E96" s="705" t="s">
        <v>2997</v>
      </c>
      <c r="F96" s="752" t="s">
        <v>2869</v>
      </c>
      <c r="G96" s="753">
        <v>5.0</v>
      </c>
      <c r="H96" s="753">
        <v>1.0</v>
      </c>
      <c r="I96" s="754">
        <v>6.0</v>
      </c>
      <c r="J96" s="755" t="s">
        <v>2869</v>
      </c>
      <c r="K96" s="756">
        <v>9.0</v>
      </c>
      <c r="L96" s="756" t="s">
        <v>2869</v>
      </c>
      <c r="M96" s="757">
        <v>9.0</v>
      </c>
      <c r="N96" s="756">
        <v>5.0</v>
      </c>
      <c r="O96" s="756" t="s">
        <v>2869</v>
      </c>
      <c r="P96" s="757">
        <v>5.0</v>
      </c>
      <c r="Q96" s="756" t="s">
        <v>2869</v>
      </c>
      <c r="R96" s="756" t="s">
        <v>2869</v>
      </c>
      <c r="S96" s="757" t="s">
        <v>2869</v>
      </c>
    </row>
    <row r="97">
      <c r="A97" s="738">
        <v>5.0</v>
      </c>
      <c r="B97" s="743">
        <v>95.0</v>
      </c>
      <c r="C97" s="704" t="s">
        <v>3014</v>
      </c>
      <c r="D97" s="447" t="s">
        <v>3015</v>
      </c>
      <c r="E97" s="705" t="s">
        <v>2997</v>
      </c>
      <c r="F97" s="752" t="s">
        <v>2869</v>
      </c>
      <c r="G97" s="753" t="s">
        <v>2869</v>
      </c>
      <c r="H97" s="753">
        <v>10.0</v>
      </c>
      <c r="I97" s="754">
        <v>10.0</v>
      </c>
      <c r="J97" s="755" t="s">
        <v>2869</v>
      </c>
      <c r="K97" s="756" t="s">
        <v>2869</v>
      </c>
      <c r="L97" s="756">
        <v>7.0</v>
      </c>
      <c r="M97" s="757">
        <v>7.0</v>
      </c>
      <c r="N97" s="756">
        <v>1.0</v>
      </c>
      <c r="O97" s="756" t="s">
        <v>2869</v>
      </c>
      <c r="P97" s="757">
        <v>1.0</v>
      </c>
      <c r="Q97" s="756">
        <v>5.0</v>
      </c>
      <c r="R97" s="756" t="s">
        <v>2869</v>
      </c>
      <c r="S97" s="757">
        <v>5.0</v>
      </c>
    </row>
    <row r="98">
      <c r="A98" s="738">
        <v>7.0</v>
      </c>
      <c r="B98" s="743">
        <v>96.0</v>
      </c>
      <c r="C98" s="704" t="s">
        <v>3016</v>
      </c>
      <c r="D98" s="447" t="s">
        <v>3017</v>
      </c>
      <c r="E98" s="705" t="s">
        <v>2997</v>
      </c>
      <c r="F98" s="752" t="s">
        <v>2869</v>
      </c>
      <c r="G98" s="753">
        <v>5.0</v>
      </c>
      <c r="H98" s="753" t="s">
        <v>2869</v>
      </c>
      <c r="I98" s="754">
        <v>5.0</v>
      </c>
      <c r="J98" s="755" t="s">
        <v>2869</v>
      </c>
      <c r="K98" s="756">
        <v>5.0</v>
      </c>
      <c r="L98" s="756" t="s">
        <v>2869</v>
      </c>
      <c r="M98" s="757">
        <v>5.0</v>
      </c>
      <c r="N98" s="756">
        <v>6.0</v>
      </c>
      <c r="O98" s="756" t="s">
        <v>2869</v>
      </c>
      <c r="P98" s="757">
        <v>6.0</v>
      </c>
      <c r="Q98" s="756">
        <v>6.0</v>
      </c>
      <c r="R98" s="756" t="s">
        <v>2869</v>
      </c>
      <c r="S98" s="757">
        <v>6.0</v>
      </c>
    </row>
    <row r="99">
      <c r="A99" s="738">
        <v>5.0</v>
      </c>
      <c r="B99" s="743">
        <v>97.0</v>
      </c>
      <c r="C99" s="704" t="s">
        <v>3018</v>
      </c>
      <c r="D99" s="447" t="s">
        <v>843</v>
      </c>
      <c r="E99" s="705" t="s">
        <v>2997</v>
      </c>
      <c r="F99" s="752" t="s">
        <v>2869</v>
      </c>
      <c r="G99" s="753">
        <v>5.0</v>
      </c>
      <c r="H99" s="753" t="s">
        <v>2869</v>
      </c>
      <c r="I99" s="754">
        <v>5.0</v>
      </c>
      <c r="J99" s="755" t="s">
        <v>2869</v>
      </c>
      <c r="K99" s="756">
        <v>6.0</v>
      </c>
      <c r="L99" s="756" t="s">
        <v>2869</v>
      </c>
      <c r="M99" s="757">
        <v>6.0</v>
      </c>
      <c r="N99" s="756">
        <v>17.0</v>
      </c>
      <c r="O99" s="756" t="s">
        <v>2869</v>
      </c>
      <c r="P99" s="757">
        <v>17.0</v>
      </c>
      <c r="Q99" s="756">
        <v>5.0</v>
      </c>
      <c r="R99" s="756" t="s">
        <v>2869</v>
      </c>
      <c r="S99" s="757">
        <v>5.0</v>
      </c>
    </row>
    <row r="100">
      <c r="A100" s="738">
        <v>3.0</v>
      </c>
      <c r="B100" s="743">
        <v>98.0</v>
      </c>
      <c r="C100" s="704" t="s">
        <v>3019</v>
      </c>
      <c r="D100" s="447" t="s">
        <v>3020</v>
      </c>
      <c r="E100" s="705" t="s">
        <v>2997</v>
      </c>
      <c r="F100" s="752" t="s">
        <v>2869</v>
      </c>
      <c r="G100" s="753">
        <v>5.0</v>
      </c>
      <c r="H100" s="753" t="s">
        <v>2869</v>
      </c>
      <c r="I100" s="754">
        <v>5.0</v>
      </c>
      <c r="J100" s="755" t="s">
        <v>2869</v>
      </c>
      <c r="K100" s="756">
        <v>5.0</v>
      </c>
      <c r="L100" s="756" t="s">
        <v>2869</v>
      </c>
      <c r="M100" s="757">
        <v>5.0</v>
      </c>
      <c r="N100" s="756">
        <v>5.0</v>
      </c>
      <c r="O100" s="756" t="s">
        <v>2869</v>
      </c>
      <c r="P100" s="757">
        <v>5.0</v>
      </c>
      <c r="Q100" s="756">
        <v>3.0</v>
      </c>
      <c r="R100" s="756" t="s">
        <v>2869</v>
      </c>
      <c r="S100" s="757">
        <v>3.0</v>
      </c>
    </row>
    <row r="101">
      <c r="A101" s="738">
        <v>0.0</v>
      </c>
      <c r="B101" s="743">
        <v>99.0</v>
      </c>
      <c r="C101" s="704" t="s">
        <v>3021</v>
      </c>
      <c r="D101" s="760" t="s">
        <v>3022</v>
      </c>
      <c r="E101" s="705" t="s">
        <v>3023</v>
      </c>
      <c r="F101" s="752" t="s">
        <v>2869</v>
      </c>
      <c r="G101" s="753" t="s">
        <v>2869</v>
      </c>
      <c r="H101" s="753">
        <v>7.0</v>
      </c>
      <c r="I101" s="754">
        <v>7.0</v>
      </c>
      <c r="J101" s="755" t="s">
        <v>2869</v>
      </c>
      <c r="K101" s="756" t="s">
        <v>2869</v>
      </c>
      <c r="L101" s="756">
        <v>6.0</v>
      </c>
      <c r="M101" s="757">
        <v>6.0</v>
      </c>
      <c r="N101" s="756" t="s">
        <v>2869</v>
      </c>
      <c r="O101" s="756">
        <v>15.0</v>
      </c>
      <c r="P101" s="757">
        <v>15.0</v>
      </c>
      <c r="Q101" s="756" t="s">
        <v>2869</v>
      </c>
      <c r="R101" s="756">
        <v>4.0</v>
      </c>
      <c r="S101" s="757">
        <v>4.0</v>
      </c>
    </row>
    <row r="102">
      <c r="A102" s="738">
        <v>0.0</v>
      </c>
      <c r="B102" s="743">
        <v>100.0</v>
      </c>
      <c r="C102" s="704" t="s">
        <v>3024</v>
      </c>
      <c r="D102" s="761" t="s">
        <v>3025</v>
      </c>
      <c r="E102" s="705" t="s">
        <v>3023</v>
      </c>
      <c r="F102" s="752" t="s">
        <v>2869</v>
      </c>
      <c r="G102" s="753" t="s">
        <v>2869</v>
      </c>
      <c r="H102" s="753">
        <v>8.0</v>
      </c>
      <c r="I102" s="754">
        <v>8.0</v>
      </c>
      <c r="J102" s="755" t="s">
        <v>2869</v>
      </c>
      <c r="K102" s="756" t="s">
        <v>2869</v>
      </c>
      <c r="L102" s="756">
        <v>6.0</v>
      </c>
      <c r="M102" s="757">
        <v>6.0</v>
      </c>
      <c r="N102" s="756" t="s">
        <v>2869</v>
      </c>
      <c r="O102" s="756">
        <v>2.0</v>
      </c>
      <c r="P102" s="757">
        <v>2.0</v>
      </c>
      <c r="Q102" s="756" t="s">
        <v>2869</v>
      </c>
      <c r="R102" s="756" t="s">
        <v>2869</v>
      </c>
      <c r="S102" s="757" t="s">
        <v>2869</v>
      </c>
    </row>
    <row r="103">
      <c r="A103" s="738">
        <v>0.0</v>
      </c>
      <c r="B103" s="743">
        <v>101.0</v>
      </c>
      <c r="C103" s="704" t="s">
        <v>3026</v>
      </c>
      <c r="D103" s="447" t="s">
        <v>3027</v>
      </c>
      <c r="E103" s="705" t="s">
        <v>3023</v>
      </c>
      <c r="F103" s="752" t="s">
        <v>2869</v>
      </c>
      <c r="G103" s="753" t="s">
        <v>2869</v>
      </c>
      <c r="H103" s="753">
        <v>1.0</v>
      </c>
      <c r="I103" s="754">
        <v>1.0</v>
      </c>
      <c r="J103" s="755" t="s">
        <v>2869</v>
      </c>
      <c r="K103" s="756" t="s">
        <v>2869</v>
      </c>
      <c r="L103" s="756">
        <v>5.0</v>
      </c>
      <c r="M103" s="757">
        <v>5.0</v>
      </c>
      <c r="N103" s="756" t="s">
        <v>2869</v>
      </c>
      <c r="O103" s="756">
        <v>5.0</v>
      </c>
      <c r="P103" s="757">
        <v>5.0</v>
      </c>
      <c r="Q103" s="756" t="s">
        <v>2869</v>
      </c>
      <c r="R103" s="756" t="s">
        <v>2869</v>
      </c>
      <c r="S103" s="757" t="s">
        <v>2869</v>
      </c>
    </row>
    <row r="104">
      <c r="A104" s="738">
        <v>0.0</v>
      </c>
      <c r="B104" s="743">
        <v>102.0</v>
      </c>
      <c r="C104" s="704" t="s">
        <v>3028</v>
      </c>
      <c r="D104" s="760" t="s">
        <v>3029</v>
      </c>
      <c r="E104" s="705" t="s">
        <v>3023</v>
      </c>
      <c r="F104" s="752" t="s">
        <v>2869</v>
      </c>
      <c r="G104" s="753" t="s">
        <v>2869</v>
      </c>
      <c r="H104" s="753">
        <v>6.0</v>
      </c>
      <c r="I104" s="754">
        <v>6.0</v>
      </c>
      <c r="J104" s="755" t="s">
        <v>2869</v>
      </c>
      <c r="K104" s="756" t="s">
        <v>2869</v>
      </c>
      <c r="L104" s="756">
        <v>7.0</v>
      </c>
      <c r="M104" s="757">
        <v>7.0</v>
      </c>
      <c r="N104" s="756" t="s">
        <v>2869</v>
      </c>
      <c r="O104" s="756">
        <v>9.0</v>
      </c>
      <c r="P104" s="757">
        <v>9.0</v>
      </c>
      <c r="Q104" s="756" t="s">
        <v>2869</v>
      </c>
      <c r="R104" s="756" t="s">
        <v>2869</v>
      </c>
      <c r="S104" s="757" t="s">
        <v>2869</v>
      </c>
    </row>
    <row r="105">
      <c r="A105" s="738">
        <v>0.0</v>
      </c>
      <c r="B105" s="743">
        <v>103.0</v>
      </c>
      <c r="C105" s="704" t="s">
        <v>3030</v>
      </c>
      <c r="D105" s="760" t="s">
        <v>3031</v>
      </c>
      <c r="E105" s="705" t="s">
        <v>3023</v>
      </c>
      <c r="F105" s="752" t="s">
        <v>2869</v>
      </c>
      <c r="G105" s="753" t="s">
        <v>2869</v>
      </c>
      <c r="H105" s="753">
        <v>7.0</v>
      </c>
      <c r="I105" s="754">
        <v>7.0</v>
      </c>
      <c r="J105" s="755" t="s">
        <v>2869</v>
      </c>
      <c r="K105" s="756" t="s">
        <v>2869</v>
      </c>
      <c r="L105" s="756">
        <v>5.0</v>
      </c>
      <c r="M105" s="757">
        <v>5.0</v>
      </c>
      <c r="N105" s="756" t="s">
        <v>2869</v>
      </c>
      <c r="O105" s="756">
        <v>5.0</v>
      </c>
      <c r="P105" s="757">
        <v>5.0</v>
      </c>
      <c r="Q105" s="756" t="s">
        <v>2869</v>
      </c>
      <c r="R105" s="756">
        <v>6.0</v>
      </c>
      <c r="S105" s="757">
        <v>6.0</v>
      </c>
    </row>
    <row r="106">
      <c r="A106" s="738">
        <v>0.0</v>
      </c>
      <c r="B106" s="743">
        <v>104.0</v>
      </c>
      <c r="C106" s="704" t="s">
        <v>3032</v>
      </c>
      <c r="D106" s="760" t="s">
        <v>3033</v>
      </c>
      <c r="E106" s="705" t="s">
        <v>3023</v>
      </c>
      <c r="F106" s="752" t="s">
        <v>2869</v>
      </c>
      <c r="G106" s="753" t="s">
        <v>2869</v>
      </c>
      <c r="H106" s="753">
        <v>6.0</v>
      </c>
      <c r="I106" s="754">
        <v>6.0</v>
      </c>
      <c r="J106" s="755" t="s">
        <v>2869</v>
      </c>
      <c r="K106" s="756" t="s">
        <v>2869</v>
      </c>
      <c r="L106" s="756">
        <v>6.0</v>
      </c>
      <c r="M106" s="757">
        <v>6.0</v>
      </c>
      <c r="N106" s="756" t="s">
        <v>2869</v>
      </c>
      <c r="O106" s="756">
        <v>5.0</v>
      </c>
      <c r="P106" s="757">
        <v>5.0</v>
      </c>
      <c r="Q106" s="756" t="s">
        <v>2869</v>
      </c>
      <c r="R106" s="756">
        <v>6.0</v>
      </c>
      <c r="S106" s="757">
        <v>6.0</v>
      </c>
    </row>
    <row r="107">
      <c r="A107" s="738">
        <v>0.0</v>
      </c>
      <c r="B107" s="743">
        <v>105.0</v>
      </c>
      <c r="C107" s="704" t="s">
        <v>3034</v>
      </c>
      <c r="D107" s="760" t="s">
        <v>3035</v>
      </c>
      <c r="E107" s="705" t="s">
        <v>3023</v>
      </c>
      <c r="F107" s="752" t="s">
        <v>2869</v>
      </c>
      <c r="G107" s="753" t="s">
        <v>2869</v>
      </c>
      <c r="H107" s="753">
        <v>6.0</v>
      </c>
      <c r="I107" s="754">
        <v>6.0</v>
      </c>
      <c r="J107" s="755" t="s">
        <v>2869</v>
      </c>
      <c r="K107" s="756" t="s">
        <v>2869</v>
      </c>
      <c r="L107" s="756">
        <v>6.0</v>
      </c>
      <c r="M107" s="757">
        <v>6.0</v>
      </c>
      <c r="N107" s="756" t="s">
        <v>2869</v>
      </c>
      <c r="O107" s="756">
        <v>6.0</v>
      </c>
      <c r="P107" s="757">
        <v>6.0</v>
      </c>
      <c r="Q107" s="756" t="s">
        <v>2869</v>
      </c>
      <c r="R107" s="756" t="s">
        <v>2869</v>
      </c>
      <c r="S107" s="757" t="s">
        <v>2869</v>
      </c>
    </row>
    <row r="108">
      <c r="A108" s="738">
        <v>0.0</v>
      </c>
      <c r="B108" s="743">
        <v>106.0</v>
      </c>
      <c r="C108" s="704" t="s">
        <v>3036</v>
      </c>
      <c r="D108" s="447" t="s">
        <v>3037</v>
      </c>
      <c r="E108" s="705" t="s">
        <v>3023</v>
      </c>
      <c r="F108" s="752" t="s">
        <v>2869</v>
      </c>
      <c r="G108" s="753" t="s">
        <v>2869</v>
      </c>
      <c r="H108" s="753">
        <v>4.0</v>
      </c>
      <c r="I108" s="754">
        <v>4.0</v>
      </c>
      <c r="J108" s="755" t="s">
        <v>2869</v>
      </c>
      <c r="K108" s="756" t="s">
        <v>2869</v>
      </c>
      <c r="L108" s="756">
        <v>1.0</v>
      </c>
      <c r="M108" s="757">
        <v>1.0</v>
      </c>
      <c r="N108" s="756" t="s">
        <v>2869</v>
      </c>
      <c r="O108" s="756">
        <v>5.0</v>
      </c>
      <c r="P108" s="757">
        <v>5.0</v>
      </c>
      <c r="Q108" s="756" t="s">
        <v>2869</v>
      </c>
      <c r="R108" s="756">
        <v>3.0</v>
      </c>
      <c r="S108" s="757">
        <v>3.0</v>
      </c>
    </row>
    <row r="109">
      <c r="A109" s="738">
        <v>0.0</v>
      </c>
      <c r="B109" s="743">
        <v>107.0</v>
      </c>
      <c r="C109" s="704" t="s">
        <v>3038</v>
      </c>
      <c r="D109" s="760" t="s">
        <v>3039</v>
      </c>
      <c r="E109" s="705" t="s">
        <v>3023</v>
      </c>
      <c r="F109" s="752" t="s">
        <v>2869</v>
      </c>
      <c r="G109" s="753" t="s">
        <v>2869</v>
      </c>
      <c r="H109" s="753">
        <v>8.0</v>
      </c>
      <c r="I109" s="754">
        <v>8.0</v>
      </c>
      <c r="J109" s="755" t="s">
        <v>2869</v>
      </c>
      <c r="K109" s="756" t="s">
        <v>2869</v>
      </c>
      <c r="L109" s="756">
        <v>5.0</v>
      </c>
      <c r="M109" s="757">
        <v>5.0</v>
      </c>
      <c r="N109" s="756" t="s">
        <v>2869</v>
      </c>
      <c r="O109" s="756">
        <v>5.0</v>
      </c>
      <c r="P109" s="757">
        <v>5.0</v>
      </c>
      <c r="Q109" s="756" t="s">
        <v>2869</v>
      </c>
      <c r="R109" s="756">
        <v>5.0</v>
      </c>
      <c r="S109" s="757">
        <v>5.0</v>
      </c>
    </row>
    <row r="110">
      <c r="A110" s="738">
        <v>0.0</v>
      </c>
      <c r="B110" s="743">
        <v>108.0</v>
      </c>
      <c r="C110" s="717" t="s">
        <v>3040</v>
      </c>
      <c r="D110" s="762" t="s">
        <v>1913</v>
      </c>
      <c r="E110" s="719" t="s">
        <v>3023</v>
      </c>
      <c r="F110" s="763" t="s">
        <v>2869</v>
      </c>
      <c r="G110" s="764" t="s">
        <v>2869</v>
      </c>
      <c r="H110" s="764">
        <v>7.0</v>
      </c>
      <c r="I110" s="765">
        <v>7.0</v>
      </c>
      <c r="J110" s="766" t="s">
        <v>2869</v>
      </c>
      <c r="K110" s="767" t="s">
        <v>2869</v>
      </c>
      <c r="L110" s="767">
        <v>5.0</v>
      </c>
      <c r="M110" s="768">
        <v>5.0</v>
      </c>
      <c r="N110" s="767" t="s">
        <v>2869</v>
      </c>
      <c r="O110" s="767">
        <v>5.0</v>
      </c>
      <c r="P110" s="768">
        <v>5.0</v>
      </c>
      <c r="Q110" s="767" t="s">
        <v>2869</v>
      </c>
      <c r="R110" s="767">
        <v>6.0</v>
      </c>
      <c r="S110" s="768">
        <v>6.0</v>
      </c>
    </row>
    <row r="111">
      <c r="A111" s="738" t="s">
        <v>2869</v>
      </c>
      <c r="B111" s="743"/>
      <c r="C111" s="302"/>
      <c r="F111" s="769"/>
      <c r="G111" s="769"/>
      <c r="H111" s="769"/>
      <c r="I111" s="769"/>
      <c r="J111" s="769"/>
      <c r="K111" s="769"/>
      <c r="L111" s="769"/>
      <c r="M111" s="769"/>
      <c r="N111" s="769"/>
      <c r="O111" s="769"/>
      <c r="P111" s="769"/>
      <c r="Q111" s="769"/>
      <c r="R111" s="769"/>
      <c r="S111" s="769"/>
    </row>
  </sheetData>
  <autoFilter ref="$B$2:$P$110"/>
  <mergeCells count="5">
    <mergeCell ref="C1:E1"/>
    <mergeCell ref="F1:I1"/>
    <mergeCell ref="J1:M1"/>
    <mergeCell ref="N1:P1"/>
    <mergeCell ref="Q1:S1"/>
  </mergeCells>
  <conditionalFormatting sqref="F2:S2">
    <cfRule type="cellIs" dxfId="6" priority="1" operator="equal">
      <formula>"Inspect"</formula>
    </cfRule>
  </conditionalFormatting>
  <conditionalFormatting sqref="F2:S2">
    <cfRule type="cellIs" dxfId="7" priority="2" operator="equal">
      <formula>"Check"</formula>
    </cfRule>
  </conditionalFormatting>
  <conditionalFormatting sqref="F2:S2">
    <cfRule type="cellIs" dxfId="8" priority="3" operator="equal">
      <formula>"Cross-Check/Admin"</formula>
    </cfRule>
  </conditionalFormatting>
  <conditionalFormatting sqref="F2:S2">
    <cfRule type="cellIs" dxfId="17" priority="4" operator="equal">
      <formula>"Total Session"</formula>
    </cfRule>
  </conditionalFormatting>
  <conditionalFormatting sqref="I1:I110 M1:M110 S1:S110">
    <cfRule type="expression" dxfId="18" priority="5">
      <formula>OR(I1="", I1&lt;5)</formula>
    </cfRule>
  </conditionalFormatting>
  <conditionalFormatting sqref="A3:A110">
    <cfRule type="cellIs" dxfId="12" priority="6" operator="lessThan">
      <formula>5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9.0"/>
    <col customWidth="1" min="2" max="2" width="24.75"/>
    <col customWidth="1" min="3" max="4" width="18.0"/>
    <col customWidth="1" min="5" max="5" width="9.25"/>
    <col customWidth="1" hidden="1" min="6" max="6" width="8.75"/>
    <col customWidth="1" min="7" max="8" width="8.75"/>
    <col customWidth="1" hidden="1" min="9" max="15" width="6.38"/>
    <col customWidth="1" min="16" max="31" width="6.38"/>
    <col customWidth="1" min="32" max="32" width="7.5"/>
    <col customWidth="1" min="33" max="33" width="8.38"/>
    <col customWidth="1" min="34" max="34" width="9.63"/>
    <col customWidth="1" min="35" max="35" width="7.5"/>
    <col customWidth="1" min="36" max="36" width="9.0"/>
    <col customWidth="1" min="37" max="39" width="6.38"/>
  </cols>
  <sheetData>
    <row r="1" ht="35.25" customHeight="1">
      <c r="C1" s="770" t="s">
        <v>9194</v>
      </c>
      <c r="D1" s="771">
        <v>46177.0</v>
      </c>
      <c r="E1" s="772">
        <v>23.0</v>
      </c>
      <c r="F1" s="773">
        <f>SUM(E5:E119)</f>
        <v>576</v>
      </c>
      <c r="G1" s="774"/>
      <c r="H1" s="775"/>
      <c r="I1" s="776" t="s">
        <v>9195</v>
      </c>
      <c r="J1" s="774"/>
      <c r="K1" s="774"/>
      <c r="L1" s="774"/>
      <c r="M1" s="774"/>
      <c r="N1" s="774"/>
      <c r="O1" s="775"/>
      <c r="P1" s="777" t="s">
        <v>7463</v>
      </c>
      <c r="Q1" s="774"/>
      <c r="R1" s="774"/>
      <c r="S1" s="774"/>
      <c r="T1" s="774"/>
      <c r="U1" s="774"/>
      <c r="V1" s="775"/>
      <c r="W1" s="778" t="s">
        <v>9196</v>
      </c>
      <c r="X1" s="774"/>
      <c r="Y1" s="774"/>
      <c r="Z1" s="774"/>
      <c r="AA1" s="774"/>
      <c r="AB1" s="774"/>
      <c r="AC1" s="775"/>
      <c r="AD1" s="779"/>
      <c r="AE1" s="779"/>
      <c r="AF1" s="779"/>
      <c r="AG1" s="779"/>
      <c r="AH1" s="779"/>
      <c r="AI1" s="779"/>
      <c r="AJ1" s="779"/>
      <c r="AK1" s="779"/>
      <c r="AL1" s="779"/>
      <c r="AM1" s="779"/>
    </row>
    <row r="2" ht="35.25" customHeight="1">
      <c r="B2" s="780"/>
      <c r="C2" s="770" t="s">
        <v>9197</v>
      </c>
      <c r="D2" s="780"/>
      <c r="E2" s="773"/>
      <c r="F2" s="781"/>
      <c r="G2" s="781"/>
      <c r="H2" s="782"/>
      <c r="I2" s="783"/>
      <c r="J2" s="783"/>
      <c r="K2" s="783"/>
      <c r="L2" s="783"/>
      <c r="M2" s="783"/>
      <c r="N2" s="783"/>
      <c r="O2" s="783"/>
      <c r="P2" s="784">
        <f>DATE(YEAR(TODAY()), 1, 1) - WEEKDAY(DATE(YEAR(TODAY()), 1, 1), 2) + 1 + ($E$1 - 1) * 7</f>
        <v>46174</v>
      </c>
      <c r="Q2" s="784">
        <f t="shared" ref="Q2:V2" si="1">P2+1</f>
        <v>46175</v>
      </c>
      <c r="R2" s="784">
        <f t="shared" si="1"/>
        <v>46176</v>
      </c>
      <c r="S2" s="784">
        <f t="shared" si="1"/>
        <v>46177</v>
      </c>
      <c r="T2" s="784">
        <f t="shared" si="1"/>
        <v>46178</v>
      </c>
      <c r="U2" s="784">
        <f t="shared" si="1"/>
        <v>46179</v>
      </c>
      <c r="V2" s="784">
        <f t="shared" si="1"/>
        <v>46180</v>
      </c>
      <c r="W2" s="785">
        <f>DATE(YEAR(TODAY()), 1, 1) - WEEKDAY(DATE(YEAR(TODAY()), 1, 1), 2) + 1 + ($E$1 - 1) * 7</f>
        <v>46174</v>
      </c>
      <c r="X2" s="785">
        <f t="shared" ref="X2:AC2" si="2">W2+1</f>
        <v>46175</v>
      </c>
      <c r="Y2" s="785">
        <f t="shared" si="2"/>
        <v>46176</v>
      </c>
      <c r="Z2" s="785">
        <f t="shared" si="2"/>
        <v>46177</v>
      </c>
      <c r="AA2" s="785">
        <f t="shared" si="2"/>
        <v>46178</v>
      </c>
      <c r="AB2" s="785">
        <f t="shared" si="2"/>
        <v>46179</v>
      </c>
      <c r="AC2" s="785">
        <f t="shared" si="2"/>
        <v>46180</v>
      </c>
      <c r="AD2" s="779"/>
      <c r="AE2" s="779"/>
      <c r="AF2" s="779"/>
      <c r="AI2" s="779"/>
      <c r="AJ2" s="779"/>
      <c r="AK2" s="779"/>
      <c r="AL2" s="779"/>
      <c r="AM2" s="779"/>
    </row>
    <row r="3" ht="35.25" customHeight="1">
      <c r="A3" s="786"/>
      <c r="B3" s="299" t="s">
        <v>2872</v>
      </c>
      <c r="C3" s="299" t="s">
        <v>2873</v>
      </c>
      <c r="D3" s="787" t="s">
        <v>2874</v>
      </c>
      <c r="E3" s="788" t="str">
        <f t="array" ref="E3:E119">{"TOTAL";BYROW(F4:H119, LAMBDA(row, SUM(row)))}</f>
        <v>TOTAL</v>
      </c>
      <c r="F3" s="789" t="s">
        <v>3062</v>
      </c>
      <c r="G3" s="788" t="str">
        <f t="array" ref="G3:G119">{"Check";IF($C$4:$C119="", , COUNTIF(INDIRECT("PERF_W" &amp; $E$1 &amp;"_SCORE"&amp; "!AP:AP"), $C$4:$C119))}</f>
        <v>Check</v>
      </c>
      <c r="H3" s="788" t="str">
        <f t="array" ref="H3:H119">{"CC/AD"; IF($C$4:$C119="", , COUNTIF(INDIRECT("PERF_W" &amp; $E$1 &amp;"_SCORE"&amp;"!AQ:AQ"), $C$4:$C119))}</f>
        <v>CC/AD</v>
      </c>
      <c r="I3" s="783" t="s">
        <v>5164</v>
      </c>
      <c r="J3" s="783" t="s">
        <v>5138</v>
      </c>
      <c r="K3" s="783" t="s">
        <v>5132</v>
      </c>
      <c r="L3" s="783" t="s">
        <v>5135</v>
      </c>
      <c r="M3" s="783" t="s">
        <v>5341</v>
      </c>
      <c r="N3" s="783" t="s">
        <v>5742</v>
      </c>
      <c r="O3" s="783" t="s">
        <v>5713</v>
      </c>
      <c r="P3" s="790" t="str">
        <f t="shared" ref="P3:AC3" si="3">TEXT(P2,"ddd")</f>
        <v>Mon</v>
      </c>
      <c r="Q3" s="790" t="str">
        <f t="shared" si="3"/>
        <v>Tue</v>
      </c>
      <c r="R3" s="790" t="str">
        <f t="shared" si="3"/>
        <v>Wed</v>
      </c>
      <c r="S3" s="790" t="str">
        <f t="shared" si="3"/>
        <v>Thu</v>
      </c>
      <c r="T3" s="790" t="str">
        <f t="shared" si="3"/>
        <v>Fri</v>
      </c>
      <c r="U3" s="790" t="str">
        <f t="shared" si="3"/>
        <v>Sat</v>
      </c>
      <c r="V3" s="790" t="str">
        <f t="shared" si="3"/>
        <v>Sun</v>
      </c>
      <c r="W3" s="791" t="str">
        <f t="shared" si="3"/>
        <v>Mon</v>
      </c>
      <c r="X3" s="791" t="str">
        <f t="shared" si="3"/>
        <v>Tue</v>
      </c>
      <c r="Y3" s="791" t="str">
        <f t="shared" si="3"/>
        <v>Wed</v>
      </c>
      <c r="Z3" s="791" t="str">
        <f t="shared" si="3"/>
        <v>Thu</v>
      </c>
      <c r="AA3" s="791" t="str">
        <f t="shared" si="3"/>
        <v>Fri</v>
      </c>
      <c r="AB3" s="791" t="str">
        <f t="shared" si="3"/>
        <v>Sat</v>
      </c>
      <c r="AC3" s="791" t="str">
        <f t="shared" si="3"/>
        <v>Sun</v>
      </c>
      <c r="AD3" s="779"/>
      <c r="AE3" s="779"/>
      <c r="AF3" s="779"/>
      <c r="AI3" s="779"/>
      <c r="AJ3" s="779"/>
      <c r="AK3" s="779"/>
      <c r="AL3" s="779"/>
      <c r="AM3" s="779"/>
    </row>
    <row r="4" ht="17.25" customHeight="1" collapsed="1">
      <c r="A4" s="786"/>
      <c r="B4" s="299"/>
      <c r="C4" s="299"/>
      <c r="D4" s="299"/>
      <c r="E4" s="792">
        <v>0.0</v>
      </c>
      <c r="F4" s="793"/>
      <c r="G4" s="794"/>
      <c r="H4" s="794"/>
      <c r="I4" s="795"/>
      <c r="J4" s="795"/>
      <c r="K4" s="795"/>
      <c r="L4" s="795"/>
      <c r="M4" s="795"/>
      <c r="N4" s="795"/>
      <c r="O4" s="795"/>
      <c r="P4" s="796"/>
      <c r="Q4" s="796"/>
      <c r="R4" s="796"/>
      <c r="S4" s="796"/>
      <c r="T4" s="796"/>
      <c r="U4" s="796"/>
      <c r="V4" s="797"/>
      <c r="W4" s="798"/>
      <c r="X4" s="798"/>
      <c r="Y4" s="798"/>
      <c r="Z4" s="798"/>
      <c r="AA4" s="798"/>
      <c r="AB4" s="798"/>
      <c r="AC4" s="799"/>
      <c r="AD4" s="779"/>
      <c r="AE4" s="779"/>
      <c r="AF4" s="779"/>
      <c r="AI4" s="779"/>
      <c r="AJ4" s="779"/>
      <c r="AK4" s="779"/>
      <c r="AL4" s="779"/>
      <c r="AM4" s="779"/>
    </row>
    <row r="5" hidden="1" outlineLevel="1">
      <c r="A5" s="743" t="str">
        <f>IFERROR(__xludf.DUMMYFUNCTION("LET(
  sheet_ref, ""'"" &amp; $C$2 &amp; ""'!"",
  lookup_col, IMPORTRANGE($C$1, sheet_ref &amp; ""$C:$C""),
  headers, IMPORTRANGE($C$1, sheet_ref &amp; ""E1:AI1""),
  data_grid, IMPORTRANGE($C$1, sheet_ref &amp; ""E:AI""),
  target_col, XLOOKUP($D$1, headers, data_grid, """&amp;"""),
  MAP($B$5:$B$118, LAMBDA(search_val, 
    IF(search_val="""", """", XLOOKUP(search_val, lookup_col, target_col, """"))
  ))
)"),"#REF!")</f>
        <v>#REF!</v>
      </c>
      <c r="B5" s="300" t="s">
        <v>3041</v>
      </c>
      <c r="C5" s="300" t="s">
        <v>3042</v>
      </c>
      <c r="D5" s="800" t="s">
        <v>3043</v>
      </c>
      <c r="E5" s="801">
        <v>0.0</v>
      </c>
      <c r="F5" s="802"/>
      <c r="G5" s="803">
        <v>0.0</v>
      </c>
      <c r="H5" s="804">
        <v>0.0</v>
      </c>
      <c r="I5" s="805"/>
      <c r="J5" s="805"/>
      <c r="K5" s="805"/>
      <c r="L5" s="805"/>
      <c r="M5" s="805"/>
      <c r="N5" s="805"/>
      <c r="O5" s="805"/>
      <c r="P5" s="805">
        <f t="array" ref="P5:P119">IF($C$5:$C119="", , COUNTIFS(INDIRECT("PERF_W" &amp; $E$1 &amp;"_SCORE"&amp; "!AP:AP"), $C$5:$C119,INDIRECT("PERF_W" &amp; $E$1 &amp;"_SCORE"&amp; "!B:B"),P$3))</f>
        <v>0</v>
      </c>
      <c r="Q5" s="805">
        <f t="array" ref="Q5:Q119">IF($C$5:$C119="", , COUNTIFS(INDIRECT("PERF_W" &amp; $E$1 &amp;"_SCORE"&amp; "!AP:AP"), $C$5:$C119,INDIRECT("PERF_W" &amp; $E$1 &amp;"_SCORE"&amp; "!B:B"),Q$3))</f>
        <v>0</v>
      </c>
      <c r="R5" s="805">
        <f t="array" ref="R5:R119">IF($C$5:$C119="", , COUNTIFS(INDIRECT("PERF_W" &amp; $E$1 &amp;"_SCORE"&amp; "!AP:AP"), $C$5:$C119,INDIRECT("PERF_W" &amp; $E$1 &amp;"_SCORE"&amp; "!B:B"),R$3))</f>
        <v>0</v>
      </c>
      <c r="S5" s="805">
        <f t="array" ref="S5:S119">IF($C$5:$C119="", , COUNTIFS(INDIRECT("PERF_W" &amp; $E$1 &amp;"_SCORE"&amp; "!AP:AP"), $C$5:$C119,INDIRECT("PERF_W" &amp; $E$1 &amp;"_SCORE"&amp; "!B:B"),S$3))</f>
        <v>0</v>
      </c>
      <c r="T5" s="805">
        <f t="array" ref="T5:T119">IF($C$5:$C119="", , COUNTIFS(INDIRECT("PERF_W" &amp; $E$1 &amp;"_SCORE"&amp; "!AP:AP"), $C$5:$C119,INDIRECT("PERF_W" &amp; $E$1 &amp;"_SCORE"&amp; "!B:B"),T$3))</f>
        <v>0</v>
      </c>
      <c r="U5" s="805">
        <f t="array" ref="U5:U119">IF($C$5:$C119="", , COUNTIFS(INDIRECT("PERF_W" &amp; $E$1 &amp;"_SCORE"&amp; "!AP:AP"), $C$5:$C119,INDIRECT("PERF_W" &amp; $E$1 &amp;"_SCORE"&amp; "!B:B"),U$3))</f>
        <v>0</v>
      </c>
      <c r="V5" s="806">
        <f t="array" ref="V5:V119">IF($C$5:$C119="", , COUNTIFS(INDIRECT("PERF_W" &amp; $E$1 &amp;"_SCORE"&amp; "!AP:AP"), $C$5:$C119,INDIRECT("PERF_W" &amp; $E$1 &amp;"_SCORE"&amp; "!B:B"),V$3))</f>
        <v>0</v>
      </c>
      <c r="W5" s="805">
        <f t="array" ref="W5:W119">IF($C$5:$C119="", , COUNTIFS(INDIRECT("PERF_W" &amp; $E$1 &amp;"_SCORE"&amp; "!AQ:AQ"), $C$5:$C119,INDIRECT("PERF_W" &amp; $E$1 &amp;"_SCORE"&amp; "!B:B"),W$3))</f>
        <v>0</v>
      </c>
      <c r="X5" s="805">
        <f t="array" ref="X5:X119">IF($C$5:$C119="", , COUNTIFS(INDIRECT("PERF_W" &amp; $E$1 &amp;"_SCORE"&amp; "!AQ:AQ"), $C$5:$C119,INDIRECT("PERF_W" &amp; $E$1 &amp;"_SCORE"&amp; "!B:B"),X$3))</f>
        <v>0</v>
      </c>
      <c r="Y5" s="805">
        <f t="array" ref="Y5:Y119">IF($C$5:$C119="", , COUNTIFS(INDIRECT("PERF_W" &amp; $E$1 &amp;"_SCORE"&amp; "!AQ:AQ"), $C$5:$C119,INDIRECT("PERF_W" &amp; $E$1 &amp;"_SCORE"&amp; "!B:B"),Y$3))</f>
        <v>0</v>
      </c>
      <c r="Z5" s="805">
        <f t="array" ref="Z5:Z119">IF($C$5:$C119="", , COUNTIFS(INDIRECT("PERF_W" &amp; $E$1 &amp;"_SCORE"&amp; "!AQ:AQ"), $C$5:$C119,INDIRECT("PERF_W" &amp; $E$1 &amp;"_SCORE"&amp; "!B:B"),Z$3))</f>
        <v>0</v>
      </c>
      <c r="AA5" s="805">
        <f t="array" ref="AA5:AA119">IF($C$5:$C119="", , COUNTIFS(INDIRECT("PERF_W" &amp; $E$1 &amp;"_SCORE"&amp; "!AQ:AQ"), $C$5:$C119,INDIRECT("PERF_W" &amp; $E$1 &amp;"_SCORE"&amp; "!B:B"),AA$3))</f>
        <v>0</v>
      </c>
      <c r="AB5" s="805">
        <f t="array" ref="AB5:AB119">IF($C$5:$C119="", , COUNTIFS(INDIRECT("PERF_W" &amp; $E$1 &amp;"_SCORE"&amp; "!AQ:AQ"), $C$5:$C119,INDIRECT("PERF_W" &amp; $E$1 &amp;"_SCORE"&amp; "!B:B"),AB$3))</f>
        <v>0</v>
      </c>
      <c r="AC5" s="806">
        <f t="array" ref="AC5:AC119">IF($C$5:$C119="", , COUNTIFS(INDIRECT("PERF_W" &amp; $E$1 &amp;"_SCORE"&amp; "!AQ:AQ"), $C$5:$C119,INDIRECT("PERF_W" &amp; $E$1 &amp;"_SCORE"&amp; "!B:B"),AC$3))</f>
        <v>0</v>
      </c>
      <c r="AD5" s="302"/>
      <c r="AE5" s="302"/>
      <c r="AF5" s="302"/>
      <c r="AI5" s="302"/>
      <c r="AJ5" s="302"/>
      <c r="AK5" s="302"/>
      <c r="AL5" s="302"/>
      <c r="AM5" s="302"/>
    </row>
    <row r="6" hidden="1" outlineLevel="1">
      <c r="A6" s="738" t="str">
        <f>IFERROR(__xludf.DUMMYFUNCTION("""COMPUTED_VALUE"""),"#REF!")</f>
        <v>#REF!</v>
      </c>
      <c r="B6" s="300" t="s">
        <v>3044</v>
      </c>
      <c r="C6" s="300" t="s">
        <v>3045</v>
      </c>
      <c r="D6" s="800" t="s">
        <v>3043</v>
      </c>
      <c r="E6" s="801">
        <v>0.0</v>
      </c>
      <c r="F6" s="802"/>
      <c r="G6" s="803">
        <v>0.0</v>
      </c>
      <c r="H6" s="804">
        <v>0.0</v>
      </c>
      <c r="I6" s="805"/>
      <c r="J6" s="803"/>
      <c r="K6" s="803"/>
      <c r="L6" s="803"/>
      <c r="M6" s="803"/>
      <c r="N6" s="803"/>
      <c r="O6" s="804"/>
      <c r="P6" s="805">
        <v>0.0</v>
      </c>
      <c r="Q6" s="803">
        <v>0.0</v>
      </c>
      <c r="R6" s="803">
        <v>0.0</v>
      </c>
      <c r="S6" s="803">
        <v>0.0</v>
      </c>
      <c r="T6" s="803">
        <v>0.0</v>
      </c>
      <c r="U6" s="803">
        <v>0.0</v>
      </c>
      <c r="V6" s="804">
        <v>0.0</v>
      </c>
      <c r="W6" s="805">
        <v>0.0</v>
      </c>
      <c r="X6" s="803">
        <v>0.0</v>
      </c>
      <c r="Y6" s="803">
        <v>0.0</v>
      </c>
      <c r="Z6" s="803">
        <v>0.0</v>
      </c>
      <c r="AA6" s="803">
        <v>0.0</v>
      </c>
      <c r="AB6" s="803">
        <v>0.0</v>
      </c>
      <c r="AC6" s="804">
        <v>0.0</v>
      </c>
      <c r="AD6" s="302"/>
      <c r="AE6" s="302"/>
      <c r="AF6" s="302"/>
      <c r="AI6" s="302"/>
      <c r="AJ6" s="302"/>
      <c r="AK6" s="302"/>
      <c r="AL6" s="302"/>
      <c r="AM6" s="302"/>
    </row>
    <row r="7" hidden="1" outlineLevel="1">
      <c r="A7" s="738" t="str">
        <f>IFERROR(__xludf.DUMMYFUNCTION("""COMPUTED_VALUE"""),"#REF!")</f>
        <v>#REF!</v>
      </c>
      <c r="B7" s="300" t="s">
        <v>3046</v>
      </c>
      <c r="C7" s="300" t="s">
        <v>3047</v>
      </c>
      <c r="D7" s="800" t="s">
        <v>3043</v>
      </c>
      <c r="E7" s="801">
        <v>1.0</v>
      </c>
      <c r="F7" s="802"/>
      <c r="G7" s="803">
        <v>0.0</v>
      </c>
      <c r="H7" s="804">
        <v>1.0</v>
      </c>
      <c r="I7" s="805"/>
      <c r="J7" s="803"/>
      <c r="K7" s="803"/>
      <c r="L7" s="803"/>
      <c r="M7" s="803"/>
      <c r="N7" s="803"/>
      <c r="O7" s="804"/>
      <c r="P7" s="805">
        <v>0.0</v>
      </c>
      <c r="Q7" s="803">
        <v>0.0</v>
      </c>
      <c r="R7" s="803">
        <v>0.0</v>
      </c>
      <c r="S7" s="803">
        <v>0.0</v>
      </c>
      <c r="T7" s="803">
        <v>0.0</v>
      </c>
      <c r="U7" s="803">
        <v>0.0</v>
      </c>
      <c r="V7" s="804">
        <v>0.0</v>
      </c>
      <c r="W7" s="805">
        <v>0.0</v>
      </c>
      <c r="X7" s="803">
        <v>0.0</v>
      </c>
      <c r="Y7" s="803">
        <v>0.0</v>
      </c>
      <c r="Z7" s="803">
        <v>1.0</v>
      </c>
      <c r="AA7" s="803">
        <v>0.0</v>
      </c>
      <c r="AB7" s="803">
        <v>0.0</v>
      </c>
      <c r="AC7" s="804">
        <v>0.0</v>
      </c>
      <c r="AD7" s="302"/>
      <c r="AE7" s="302"/>
      <c r="AF7" s="807">
        <f t="array" ref="AF7:AF11">UNIQUE(INDIRECT("'PERF_W" &amp; $E$1 &amp; "_SCORE'!C5:C"))</f>
        <v>46174</v>
      </c>
      <c r="AI7" s="302"/>
      <c r="AJ7" s="302"/>
      <c r="AK7" s="302"/>
      <c r="AL7" s="302"/>
      <c r="AM7" s="302"/>
    </row>
    <row r="8" hidden="1" outlineLevel="1">
      <c r="A8" s="738" t="str">
        <f>IFERROR(__xludf.DUMMYFUNCTION("""COMPUTED_VALUE"""),"#REF!")</f>
        <v>#REF!</v>
      </c>
      <c r="B8" s="300" t="s">
        <v>3048</v>
      </c>
      <c r="C8" s="300" t="s">
        <v>3049</v>
      </c>
      <c r="D8" s="800" t="s">
        <v>3043</v>
      </c>
      <c r="E8" s="801">
        <v>0.0</v>
      </c>
      <c r="F8" s="802"/>
      <c r="G8" s="803">
        <v>0.0</v>
      </c>
      <c r="H8" s="804">
        <v>0.0</v>
      </c>
      <c r="I8" s="805"/>
      <c r="J8" s="803"/>
      <c r="K8" s="803"/>
      <c r="L8" s="803"/>
      <c r="M8" s="803"/>
      <c r="N8" s="803"/>
      <c r="O8" s="804"/>
      <c r="P8" s="805">
        <v>0.0</v>
      </c>
      <c r="Q8" s="803">
        <v>0.0</v>
      </c>
      <c r="R8" s="803">
        <v>0.0</v>
      </c>
      <c r="S8" s="803">
        <v>0.0</v>
      </c>
      <c r="T8" s="803">
        <v>0.0</v>
      </c>
      <c r="U8" s="803">
        <v>0.0</v>
      </c>
      <c r="V8" s="804">
        <v>0.0</v>
      </c>
      <c r="W8" s="805">
        <v>0.0</v>
      </c>
      <c r="X8" s="803">
        <v>0.0</v>
      </c>
      <c r="Y8" s="803">
        <v>0.0</v>
      </c>
      <c r="Z8" s="803">
        <v>0.0</v>
      </c>
      <c r="AA8" s="803">
        <v>0.0</v>
      </c>
      <c r="AB8" s="803">
        <v>0.0</v>
      </c>
      <c r="AC8" s="804">
        <v>0.0</v>
      </c>
      <c r="AD8" s="302"/>
      <c r="AE8" s="302"/>
      <c r="AF8" s="807">
        <v>46175.0</v>
      </c>
      <c r="AI8" s="302"/>
      <c r="AJ8" s="302"/>
      <c r="AK8" s="302"/>
      <c r="AL8" s="302"/>
      <c r="AM8" s="302"/>
    </row>
    <row r="9" hidden="1" outlineLevel="1">
      <c r="A9" s="738" t="str">
        <f>IFERROR(__xludf.DUMMYFUNCTION("""COMPUTED_VALUE"""),"#REF!")</f>
        <v>#REF!</v>
      </c>
      <c r="B9" s="300" t="s">
        <v>3050</v>
      </c>
      <c r="C9" s="300" t="s">
        <v>3051</v>
      </c>
      <c r="D9" s="800" t="s">
        <v>3043</v>
      </c>
      <c r="E9" s="801">
        <v>0.0</v>
      </c>
      <c r="F9" s="802"/>
      <c r="G9" s="803">
        <v>0.0</v>
      </c>
      <c r="H9" s="804">
        <v>0.0</v>
      </c>
      <c r="I9" s="805"/>
      <c r="J9" s="803"/>
      <c r="K9" s="803"/>
      <c r="L9" s="803"/>
      <c r="M9" s="803"/>
      <c r="N9" s="803"/>
      <c r="O9" s="804"/>
      <c r="P9" s="805">
        <v>0.0</v>
      </c>
      <c r="Q9" s="803">
        <v>0.0</v>
      </c>
      <c r="R9" s="803">
        <v>0.0</v>
      </c>
      <c r="S9" s="803">
        <v>0.0</v>
      </c>
      <c r="T9" s="803">
        <v>0.0</v>
      </c>
      <c r="U9" s="803">
        <v>0.0</v>
      </c>
      <c r="V9" s="804">
        <v>0.0</v>
      </c>
      <c r="W9" s="805">
        <v>0.0</v>
      </c>
      <c r="X9" s="803">
        <v>0.0</v>
      </c>
      <c r="Y9" s="803">
        <v>0.0</v>
      </c>
      <c r="Z9" s="803">
        <v>0.0</v>
      </c>
      <c r="AA9" s="803">
        <v>0.0</v>
      </c>
      <c r="AB9" s="803">
        <v>0.0</v>
      </c>
      <c r="AC9" s="804">
        <v>0.0</v>
      </c>
      <c r="AD9" s="302"/>
      <c r="AE9" s="302"/>
      <c r="AF9" s="807">
        <v>46176.0</v>
      </c>
      <c r="AI9" s="302"/>
      <c r="AJ9" s="302"/>
      <c r="AK9" s="302"/>
      <c r="AL9" s="302"/>
      <c r="AM9" s="302"/>
    </row>
    <row r="10" hidden="1" outlineLevel="1">
      <c r="A10" s="738" t="str">
        <f>IFERROR(__xludf.DUMMYFUNCTION("""COMPUTED_VALUE"""),"#REF!")</f>
        <v>#REF!</v>
      </c>
      <c r="B10" s="300" t="s">
        <v>3052</v>
      </c>
      <c r="C10" s="300" t="s">
        <v>3053</v>
      </c>
      <c r="D10" s="800" t="s">
        <v>3043</v>
      </c>
      <c r="E10" s="801">
        <v>0.0</v>
      </c>
      <c r="F10" s="802"/>
      <c r="G10" s="803">
        <v>0.0</v>
      </c>
      <c r="H10" s="804">
        <v>0.0</v>
      </c>
      <c r="I10" s="805"/>
      <c r="J10" s="803"/>
      <c r="K10" s="803"/>
      <c r="L10" s="803"/>
      <c r="M10" s="803"/>
      <c r="N10" s="803"/>
      <c r="O10" s="804"/>
      <c r="P10" s="805">
        <v>0.0</v>
      </c>
      <c r="Q10" s="803">
        <v>0.0</v>
      </c>
      <c r="R10" s="803">
        <v>0.0</v>
      </c>
      <c r="S10" s="803">
        <v>0.0</v>
      </c>
      <c r="T10" s="803">
        <v>0.0</v>
      </c>
      <c r="U10" s="803">
        <v>0.0</v>
      </c>
      <c r="V10" s="804">
        <v>0.0</v>
      </c>
      <c r="W10" s="805">
        <v>0.0</v>
      </c>
      <c r="X10" s="803">
        <v>0.0</v>
      </c>
      <c r="Y10" s="803">
        <v>0.0</v>
      </c>
      <c r="Z10" s="803">
        <v>0.0</v>
      </c>
      <c r="AA10" s="803">
        <v>0.0</v>
      </c>
      <c r="AB10" s="803">
        <v>0.0</v>
      </c>
      <c r="AC10" s="804">
        <v>0.0</v>
      </c>
      <c r="AD10" s="302"/>
      <c r="AE10" s="302"/>
      <c r="AF10" s="807">
        <v>46177.0</v>
      </c>
      <c r="AI10" s="302"/>
      <c r="AJ10" s="302"/>
      <c r="AK10" s="302"/>
      <c r="AL10" s="302"/>
      <c r="AM10" s="302"/>
    </row>
    <row r="11">
      <c r="A11" s="738" t="str">
        <f>IFERROR(__xludf.DUMMYFUNCTION("""COMPUTED_VALUE"""),"#REF!")</f>
        <v>#REF!</v>
      </c>
      <c r="B11" s="300" t="s">
        <v>2875</v>
      </c>
      <c r="C11" s="301" t="s">
        <v>1626</v>
      </c>
      <c r="D11" s="808" t="s">
        <v>42</v>
      </c>
      <c r="E11" s="809">
        <v>7.0</v>
      </c>
      <c r="F11" s="802"/>
      <c r="G11" s="810">
        <v>7.0</v>
      </c>
      <c r="H11" s="811">
        <v>0.0</v>
      </c>
      <c r="I11" s="812"/>
      <c r="J11" s="813"/>
      <c r="K11" s="813"/>
      <c r="L11" s="813"/>
      <c r="M11" s="813"/>
      <c r="N11" s="813"/>
      <c r="O11" s="814"/>
      <c r="P11" s="802">
        <v>1.0</v>
      </c>
      <c r="Q11" s="810">
        <v>2.0</v>
      </c>
      <c r="R11" s="810">
        <v>2.0</v>
      </c>
      <c r="S11" s="810">
        <v>2.0</v>
      </c>
      <c r="T11" s="810">
        <v>0.0</v>
      </c>
      <c r="U11" s="810">
        <v>0.0</v>
      </c>
      <c r="V11" s="811">
        <v>0.0</v>
      </c>
      <c r="W11" s="802">
        <v>0.0</v>
      </c>
      <c r="X11" s="810">
        <v>0.0</v>
      </c>
      <c r="Y11" s="810">
        <v>0.0</v>
      </c>
      <c r="Z11" s="810">
        <v>0.0</v>
      </c>
      <c r="AA11" s="810">
        <v>0.0</v>
      </c>
      <c r="AB11" s="810">
        <v>0.0</v>
      </c>
      <c r="AC11" s="811">
        <v>0.0</v>
      </c>
      <c r="AD11" s="302"/>
      <c r="AE11" s="302"/>
      <c r="AF11" s="815"/>
      <c r="AM11" s="302"/>
    </row>
    <row r="12">
      <c r="A12" s="738" t="str">
        <f>IFERROR(__xludf.DUMMYFUNCTION("""COMPUTED_VALUE"""),"#REF!")</f>
        <v>#REF!</v>
      </c>
      <c r="B12" s="300" t="s">
        <v>2876</v>
      </c>
      <c r="C12" s="301" t="s">
        <v>2877</v>
      </c>
      <c r="D12" s="808" t="s">
        <v>42</v>
      </c>
      <c r="E12" s="809">
        <v>6.0</v>
      </c>
      <c r="F12" s="802"/>
      <c r="G12" s="810">
        <v>6.0</v>
      </c>
      <c r="H12" s="811">
        <v>0.0</v>
      </c>
      <c r="I12" s="812"/>
      <c r="J12" s="813"/>
      <c r="K12" s="813"/>
      <c r="L12" s="813"/>
      <c r="M12" s="813"/>
      <c r="N12" s="813"/>
      <c r="O12" s="814"/>
      <c r="P12" s="802">
        <v>0.0</v>
      </c>
      <c r="Q12" s="810">
        <v>2.0</v>
      </c>
      <c r="R12" s="810">
        <v>2.0</v>
      </c>
      <c r="S12" s="810">
        <v>2.0</v>
      </c>
      <c r="T12" s="810">
        <v>0.0</v>
      </c>
      <c r="U12" s="810">
        <v>0.0</v>
      </c>
      <c r="V12" s="811">
        <v>0.0</v>
      </c>
      <c r="W12" s="802">
        <v>0.0</v>
      </c>
      <c r="X12" s="810">
        <v>0.0</v>
      </c>
      <c r="Y12" s="810">
        <v>0.0</v>
      </c>
      <c r="Z12" s="810">
        <v>0.0</v>
      </c>
      <c r="AA12" s="810">
        <v>0.0</v>
      </c>
      <c r="AB12" s="810">
        <v>0.0</v>
      </c>
      <c r="AC12" s="811">
        <v>0.0</v>
      </c>
      <c r="AD12" s="816"/>
      <c r="AE12" s="816"/>
      <c r="AM12" s="302"/>
    </row>
    <row r="13">
      <c r="A13" s="738" t="str">
        <f>IFERROR(__xludf.DUMMYFUNCTION("""COMPUTED_VALUE"""),"#REF!")</f>
        <v>#REF!</v>
      </c>
      <c r="B13" s="300" t="s">
        <v>2879</v>
      </c>
      <c r="C13" s="301" t="s">
        <v>1062</v>
      </c>
      <c r="D13" s="808" t="s">
        <v>42</v>
      </c>
      <c r="E13" s="809">
        <v>7.0</v>
      </c>
      <c r="F13" s="802"/>
      <c r="G13" s="810">
        <v>7.0</v>
      </c>
      <c r="H13" s="811">
        <v>0.0</v>
      </c>
      <c r="I13" s="812"/>
      <c r="J13" s="813"/>
      <c r="K13" s="813"/>
      <c r="L13" s="813"/>
      <c r="M13" s="813"/>
      <c r="N13" s="813"/>
      <c r="O13" s="814"/>
      <c r="P13" s="802">
        <v>1.0</v>
      </c>
      <c r="Q13" s="810">
        <v>2.0</v>
      </c>
      <c r="R13" s="810">
        <v>2.0</v>
      </c>
      <c r="S13" s="810">
        <v>2.0</v>
      </c>
      <c r="T13" s="810">
        <v>0.0</v>
      </c>
      <c r="U13" s="810">
        <v>0.0</v>
      </c>
      <c r="V13" s="811">
        <v>0.0</v>
      </c>
      <c r="W13" s="802">
        <v>0.0</v>
      </c>
      <c r="X13" s="810">
        <v>0.0</v>
      </c>
      <c r="Y13" s="810">
        <v>0.0</v>
      </c>
      <c r="Z13" s="810">
        <v>0.0</v>
      </c>
      <c r="AA13" s="810">
        <v>0.0</v>
      </c>
      <c r="AB13" s="810">
        <v>0.0</v>
      </c>
      <c r="AC13" s="811">
        <v>0.0</v>
      </c>
      <c r="AD13" s="817"/>
      <c r="AE13" s="817"/>
      <c r="AM13" s="302"/>
    </row>
    <row r="14">
      <c r="A14" s="738" t="str">
        <f>IFERROR(__xludf.DUMMYFUNCTION("""COMPUTED_VALUE"""),"#REF!")</f>
        <v>#REF!</v>
      </c>
      <c r="B14" s="300" t="s">
        <v>2881</v>
      </c>
      <c r="C14" s="301" t="s">
        <v>2882</v>
      </c>
      <c r="D14" s="808" t="s">
        <v>42</v>
      </c>
      <c r="E14" s="809">
        <v>7.0</v>
      </c>
      <c r="F14" s="802"/>
      <c r="G14" s="810">
        <v>7.0</v>
      </c>
      <c r="H14" s="811">
        <v>0.0</v>
      </c>
      <c r="I14" s="812"/>
      <c r="J14" s="813"/>
      <c r="K14" s="813"/>
      <c r="L14" s="813"/>
      <c r="M14" s="813"/>
      <c r="N14" s="813"/>
      <c r="O14" s="814"/>
      <c r="P14" s="802">
        <v>1.0</v>
      </c>
      <c r="Q14" s="810">
        <v>2.0</v>
      </c>
      <c r="R14" s="810">
        <v>2.0</v>
      </c>
      <c r="S14" s="810">
        <v>2.0</v>
      </c>
      <c r="T14" s="810">
        <v>0.0</v>
      </c>
      <c r="U14" s="810">
        <v>0.0</v>
      </c>
      <c r="V14" s="811">
        <v>0.0</v>
      </c>
      <c r="W14" s="802">
        <v>0.0</v>
      </c>
      <c r="X14" s="810">
        <v>0.0</v>
      </c>
      <c r="Y14" s="810">
        <v>0.0</v>
      </c>
      <c r="Z14" s="810">
        <v>0.0</v>
      </c>
      <c r="AA14" s="810">
        <v>0.0</v>
      </c>
      <c r="AB14" s="810">
        <v>0.0</v>
      </c>
      <c r="AC14" s="811">
        <v>0.0</v>
      </c>
      <c r="AD14" s="817"/>
      <c r="AE14" s="817"/>
      <c r="AM14" s="302"/>
    </row>
    <row r="15">
      <c r="A15" s="738" t="str">
        <f>IFERROR(__xludf.DUMMYFUNCTION("""COMPUTED_VALUE"""),"#REF!")</f>
        <v>#REF!</v>
      </c>
      <c r="B15" s="300" t="s">
        <v>2884</v>
      </c>
      <c r="C15" s="301" t="s">
        <v>241</v>
      </c>
      <c r="D15" s="808" t="s">
        <v>42</v>
      </c>
      <c r="E15" s="809">
        <v>6.0</v>
      </c>
      <c r="F15" s="802"/>
      <c r="G15" s="810">
        <v>6.0</v>
      </c>
      <c r="H15" s="811">
        <v>0.0</v>
      </c>
      <c r="I15" s="812"/>
      <c r="J15" s="813"/>
      <c r="K15" s="813"/>
      <c r="L15" s="813"/>
      <c r="M15" s="813"/>
      <c r="N15" s="813"/>
      <c r="O15" s="814"/>
      <c r="P15" s="802">
        <v>0.0</v>
      </c>
      <c r="Q15" s="810">
        <v>2.0</v>
      </c>
      <c r="R15" s="810">
        <v>2.0</v>
      </c>
      <c r="S15" s="810">
        <v>2.0</v>
      </c>
      <c r="T15" s="810">
        <v>0.0</v>
      </c>
      <c r="U15" s="810">
        <v>0.0</v>
      </c>
      <c r="V15" s="811">
        <v>0.0</v>
      </c>
      <c r="W15" s="802">
        <v>0.0</v>
      </c>
      <c r="X15" s="810">
        <v>0.0</v>
      </c>
      <c r="Y15" s="810">
        <v>0.0</v>
      </c>
      <c r="Z15" s="810">
        <v>0.0</v>
      </c>
      <c r="AA15" s="810">
        <v>0.0</v>
      </c>
      <c r="AB15" s="810">
        <v>0.0</v>
      </c>
      <c r="AC15" s="811">
        <v>0.0</v>
      </c>
      <c r="AD15" s="817"/>
      <c r="AE15" s="817"/>
      <c r="AM15" s="302"/>
    </row>
    <row r="16">
      <c r="A16" s="738" t="str">
        <f>IFERROR(__xludf.DUMMYFUNCTION("""COMPUTED_VALUE"""),"#REF!")</f>
        <v>#REF!</v>
      </c>
      <c r="B16" s="300" t="s">
        <v>2886</v>
      </c>
      <c r="C16" s="301" t="s">
        <v>279</v>
      </c>
      <c r="D16" s="808" t="s">
        <v>42</v>
      </c>
      <c r="E16" s="809">
        <v>7.0</v>
      </c>
      <c r="F16" s="802"/>
      <c r="G16" s="810">
        <v>7.0</v>
      </c>
      <c r="H16" s="811">
        <v>0.0</v>
      </c>
      <c r="I16" s="812"/>
      <c r="J16" s="813"/>
      <c r="K16" s="813"/>
      <c r="L16" s="813"/>
      <c r="M16" s="813"/>
      <c r="N16" s="813"/>
      <c r="O16" s="814"/>
      <c r="P16" s="802">
        <v>1.0</v>
      </c>
      <c r="Q16" s="810">
        <v>2.0</v>
      </c>
      <c r="R16" s="810">
        <v>2.0</v>
      </c>
      <c r="S16" s="810">
        <v>2.0</v>
      </c>
      <c r="T16" s="810">
        <v>0.0</v>
      </c>
      <c r="U16" s="810">
        <v>0.0</v>
      </c>
      <c r="V16" s="811">
        <v>0.0</v>
      </c>
      <c r="W16" s="802">
        <v>0.0</v>
      </c>
      <c r="X16" s="810">
        <v>0.0</v>
      </c>
      <c r="Y16" s="810">
        <v>0.0</v>
      </c>
      <c r="Z16" s="810">
        <v>0.0</v>
      </c>
      <c r="AA16" s="810">
        <v>0.0</v>
      </c>
      <c r="AB16" s="810">
        <v>0.0</v>
      </c>
      <c r="AC16" s="811">
        <v>0.0</v>
      </c>
      <c r="AD16" s="817"/>
      <c r="AE16" s="817"/>
      <c r="AM16" s="302"/>
    </row>
    <row r="17">
      <c r="A17" s="738" t="str">
        <f>IFERROR(__xludf.DUMMYFUNCTION("""COMPUTED_VALUE"""),"#REF!")</f>
        <v>#REF!</v>
      </c>
      <c r="B17" s="300" t="s">
        <v>2888</v>
      </c>
      <c r="C17" s="301" t="s">
        <v>2889</v>
      </c>
      <c r="D17" s="808" t="s">
        <v>42</v>
      </c>
      <c r="E17" s="809">
        <v>5.0</v>
      </c>
      <c r="F17" s="802"/>
      <c r="G17" s="810">
        <v>5.0</v>
      </c>
      <c r="H17" s="811">
        <v>0.0</v>
      </c>
      <c r="I17" s="812"/>
      <c r="J17" s="813"/>
      <c r="K17" s="813"/>
      <c r="L17" s="813"/>
      <c r="M17" s="813"/>
      <c r="N17" s="813"/>
      <c r="O17" s="814"/>
      <c r="P17" s="802">
        <v>1.0</v>
      </c>
      <c r="Q17" s="810">
        <v>2.0</v>
      </c>
      <c r="R17" s="810">
        <v>2.0</v>
      </c>
      <c r="S17" s="810">
        <v>0.0</v>
      </c>
      <c r="T17" s="810">
        <v>0.0</v>
      </c>
      <c r="U17" s="810">
        <v>0.0</v>
      </c>
      <c r="V17" s="811">
        <v>0.0</v>
      </c>
      <c r="W17" s="802">
        <v>0.0</v>
      </c>
      <c r="X17" s="810">
        <v>0.0</v>
      </c>
      <c r="Y17" s="810">
        <v>0.0</v>
      </c>
      <c r="Z17" s="810">
        <v>0.0</v>
      </c>
      <c r="AA17" s="810">
        <v>0.0</v>
      </c>
      <c r="AB17" s="810">
        <v>0.0</v>
      </c>
      <c r="AC17" s="811">
        <v>0.0</v>
      </c>
      <c r="AD17" s="817"/>
      <c r="AE17" s="817"/>
      <c r="AM17" s="302"/>
    </row>
    <row r="18">
      <c r="A18" s="738" t="str">
        <f>IFERROR(__xludf.DUMMYFUNCTION("""COMPUTED_VALUE"""),"#REF!")</f>
        <v>#REF!</v>
      </c>
      <c r="B18" s="300" t="s">
        <v>2891</v>
      </c>
      <c r="C18" s="300" t="s">
        <v>2892</v>
      </c>
      <c r="D18" s="808" t="s">
        <v>42</v>
      </c>
      <c r="E18" s="809">
        <v>7.0</v>
      </c>
      <c r="F18" s="802"/>
      <c r="G18" s="810">
        <v>7.0</v>
      </c>
      <c r="H18" s="811">
        <v>0.0</v>
      </c>
      <c r="I18" s="812"/>
      <c r="J18" s="813"/>
      <c r="K18" s="813"/>
      <c r="L18" s="813"/>
      <c r="M18" s="813"/>
      <c r="N18" s="813"/>
      <c r="O18" s="814"/>
      <c r="P18" s="802">
        <v>1.0</v>
      </c>
      <c r="Q18" s="810">
        <v>2.0</v>
      </c>
      <c r="R18" s="810">
        <v>2.0</v>
      </c>
      <c r="S18" s="810">
        <v>2.0</v>
      </c>
      <c r="T18" s="810">
        <v>0.0</v>
      </c>
      <c r="U18" s="810">
        <v>0.0</v>
      </c>
      <c r="V18" s="811">
        <v>0.0</v>
      </c>
      <c r="W18" s="802">
        <v>0.0</v>
      </c>
      <c r="X18" s="810">
        <v>0.0</v>
      </c>
      <c r="Y18" s="810">
        <v>0.0</v>
      </c>
      <c r="Z18" s="810">
        <v>0.0</v>
      </c>
      <c r="AA18" s="810">
        <v>0.0</v>
      </c>
      <c r="AB18" s="810">
        <v>0.0</v>
      </c>
      <c r="AC18" s="811">
        <v>0.0</v>
      </c>
      <c r="AD18" s="817"/>
      <c r="AE18" s="817"/>
      <c r="AM18" s="302"/>
    </row>
    <row r="19">
      <c r="A19" s="738" t="str">
        <f>IFERROR(__xludf.DUMMYFUNCTION("""COMPUTED_VALUE"""),"#REF!")</f>
        <v>#REF!</v>
      </c>
      <c r="B19" s="300" t="s">
        <v>2894</v>
      </c>
      <c r="C19" s="301" t="s">
        <v>2895</v>
      </c>
      <c r="D19" s="808" t="s">
        <v>42</v>
      </c>
      <c r="E19" s="809">
        <v>6.0</v>
      </c>
      <c r="F19" s="802"/>
      <c r="G19" s="810">
        <v>6.0</v>
      </c>
      <c r="H19" s="811">
        <v>0.0</v>
      </c>
      <c r="I19" s="812"/>
      <c r="J19" s="813"/>
      <c r="K19" s="813"/>
      <c r="L19" s="813"/>
      <c r="M19" s="813"/>
      <c r="N19" s="813"/>
      <c r="O19" s="814"/>
      <c r="P19" s="802">
        <v>0.0</v>
      </c>
      <c r="Q19" s="810">
        <v>2.0</v>
      </c>
      <c r="R19" s="810">
        <v>2.0</v>
      </c>
      <c r="S19" s="810">
        <v>2.0</v>
      </c>
      <c r="T19" s="810">
        <v>0.0</v>
      </c>
      <c r="U19" s="810">
        <v>0.0</v>
      </c>
      <c r="V19" s="811">
        <v>0.0</v>
      </c>
      <c r="W19" s="802">
        <v>0.0</v>
      </c>
      <c r="X19" s="810">
        <v>0.0</v>
      </c>
      <c r="Y19" s="810">
        <v>0.0</v>
      </c>
      <c r="Z19" s="810">
        <v>0.0</v>
      </c>
      <c r="AA19" s="810">
        <v>0.0</v>
      </c>
      <c r="AB19" s="810">
        <v>0.0</v>
      </c>
      <c r="AC19" s="811">
        <v>0.0</v>
      </c>
      <c r="AD19" s="817"/>
      <c r="AE19" s="817"/>
      <c r="AM19" s="302"/>
    </row>
    <row r="20">
      <c r="A20" s="738" t="str">
        <f>IFERROR(__xludf.DUMMYFUNCTION("""COMPUTED_VALUE"""),"#REF!")</f>
        <v>#REF!</v>
      </c>
      <c r="B20" s="300" t="s">
        <v>2897</v>
      </c>
      <c r="C20" s="301" t="s">
        <v>674</v>
      </c>
      <c r="D20" s="808" t="s">
        <v>42</v>
      </c>
      <c r="E20" s="809">
        <v>6.0</v>
      </c>
      <c r="F20" s="802"/>
      <c r="G20" s="810">
        <v>6.0</v>
      </c>
      <c r="H20" s="811">
        <v>0.0</v>
      </c>
      <c r="I20" s="812"/>
      <c r="J20" s="813"/>
      <c r="K20" s="813"/>
      <c r="L20" s="813"/>
      <c r="M20" s="813"/>
      <c r="N20" s="813"/>
      <c r="O20" s="814"/>
      <c r="P20" s="802">
        <v>0.0</v>
      </c>
      <c r="Q20" s="810">
        <v>2.0</v>
      </c>
      <c r="R20" s="810">
        <v>2.0</v>
      </c>
      <c r="S20" s="810">
        <v>2.0</v>
      </c>
      <c r="T20" s="810">
        <v>0.0</v>
      </c>
      <c r="U20" s="810">
        <v>0.0</v>
      </c>
      <c r="V20" s="811">
        <v>0.0</v>
      </c>
      <c r="W20" s="802">
        <v>0.0</v>
      </c>
      <c r="X20" s="810">
        <v>0.0</v>
      </c>
      <c r="Y20" s="810">
        <v>0.0</v>
      </c>
      <c r="Z20" s="810">
        <v>0.0</v>
      </c>
      <c r="AA20" s="810">
        <v>0.0</v>
      </c>
      <c r="AB20" s="810">
        <v>0.0</v>
      </c>
      <c r="AC20" s="811">
        <v>0.0</v>
      </c>
      <c r="AD20" s="816"/>
      <c r="AE20" s="816"/>
      <c r="AM20" s="302"/>
    </row>
    <row r="21">
      <c r="A21" s="738" t="str">
        <f>IFERROR(__xludf.DUMMYFUNCTION("""COMPUTED_VALUE"""),"#REF!")</f>
        <v>#REF!</v>
      </c>
      <c r="B21" s="300" t="s">
        <v>2899</v>
      </c>
      <c r="C21" s="301" t="s">
        <v>2308</v>
      </c>
      <c r="D21" s="808" t="s">
        <v>42</v>
      </c>
      <c r="E21" s="809">
        <v>5.0</v>
      </c>
      <c r="F21" s="802"/>
      <c r="G21" s="810">
        <v>5.0</v>
      </c>
      <c r="H21" s="811">
        <v>0.0</v>
      </c>
      <c r="I21" s="812"/>
      <c r="J21" s="813"/>
      <c r="K21" s="813"/>
      <c r="L21" s="813"/>
      <c r="M21" s="813"/>
      <c r="N21" s="813"/>
      <c r="O21" s="814"/>
      <c r="P21" s="802">
        <v>1.0</v>
      </c>
      <c r="Q21" s="810">
        <v>2.0</v>
      </c>
      <c r="R21" s="810">
        <v>2.0</v>
      </c>
      <c r="S21" s="810">
        <v>0.0</v>
      </c>
      <c r="T21" s="810">
        <v>0.0</v>
      </c>
      <c r="U21" s="810">
        <v>0.0</v>
      </c>
      <c r="V21" s="811">
        <v>0.0</v>
      </c>
      <c r="W21" s="802">
        <v>0.0</v>
      </c>
      <c r="X21" s="810">
        <v>0.0</v>
      </c>
      <c r="Y21" s="810">
        <v>0.0</v>
      </c>
      <c r="Z21" s="810">
        <v>0.0</v>
      </c>
      <c r="AA21" s="810">
        <v>0.0</v>
      </c>
      <c r="AB21" s="810">
        <v>0.0</v>
      </c>
      <c r="AC21" s="811">
        <v>0.0</v>
      </c>
      <c r="AD21" s="817"/>
      <c r="AE21" s="817"/>
      <c r="AM21" s="302"/>
    </row>
    <row r="22">
      <c r="A22" s="738" t="str">
        <f>IFERROR(__xludf.DUMMYFUNCTION("""COMPUTED_VALUE"""),"#REF!")</f>
        <v>#REF!</v>
      </c>
      <c r="B22" s="300" t="s">
        <v>2901</v>
      </c>
      <c r="C22" s="301" t="s">
        <v>2902</v>
      </c>
      <c r="D22" s="808" t="s">
        <v>42</v>
      </c>
      <c r="E22" s="809">
        <v>7.0</v>
      </c>
      <c r="F22" s="802"/>
      <c r="G22" s="810">
        <v>7.0</v>
      </c>
      <c r="H22" s="811">
        <v>0.0</v>
      </c>
      <c r="I22" s="812"/>
      <c r="J22" s="813"/>
      <c r="K22" s="813"/>
      <c r="L22" s="813"/>
      <c r="M22" s="813"/>
      <c r="N22" s="813"/>
      <c r="O22" s="814"/>
      <c r="P22" s="802">
        <v>1.0</v>
      </c>
      <c r="Q22" s="810">
        <v>2.0</v>
      </c>
      <c r="R22" s="810">
        <v>2.0</v>
      </c>
      <c r="S22" s="810">
        <v>2.0</v>
      </c>
      <c r="T22" s="810">
        <v>0.0</v>
      </c>
      <c r="U22" s="810">
        <v>0.0</v>
      </c>
      <c r="V22" s="811">
        <v>0.0</v>
      </c>
      <c r="W22" s="802">
        <v>0.0</v>
      </c>
      <c r="X22" s="810">
        <v>0.0</v>
      </c>
      <c r="Y22" s="810">
        <v>0.0</v>
      </c>
      <c r="Z22" s="810">
        <v>0.0</v>
      </c>
      <c r="AA22" s="810">
        <v>0.0</v>
      </c>
      <c r="AB22" s="810">
        <v>0.0</v>
      </c>
      <c r="AC22" s="811">
        <v>0.0</v>
      </c>
      <c r="AD22" s="817"/>
      <c r="AE22" s="817"/>
      <c r="AM22" s="302"/>
    </row>
    <row r="23">
      <c r="A23" s="738" t="str">
        <f>IFERROR(__xludf.DUMMYFUNCTION("""COMPUTED_VALUE"""),"#REF!")</f>
        <v>#REF!</v>
      </c>
      <c r="B23" s="300" t="s">
        <v>2904</v>
      </c>
      <c r="C23" s="301" t="s">
        <v>634</v>
      </c>
      <c r="D23" s="808" t="s">
        <v>42</v>
      </c>
      <c r="E23" s="809">
        <v>4.0</v>
      </c>
      <c r="F23" s="802"/>
      <c r="G23" s="810">
        <v>4.0</v>
      </c>
      <c r="H23" s="811">
        <v>0.0</v>
      </c>
      <c r="I23" s="812"/>
      <c r="J23" s="813"/>
      <c r="K23" s="813"/>
      <c r="L23" s="813"/>
      <c r="M23" s="813"/>
      <c r="N23" s="813"/>
      <c r="O23" s="814"/>
      <c r="P23" s="802">
        <v>0.0</v>
      </c>
      <c r="Q23" s="810">
        <v>2.0</v>
      </c>
      <c r="R23" s="810">
        <v>2.0</v>
      </c>
      <c r="S23" s="810">
        <v>0.0</v>
      </c>
      <c r="T23" s="810">
        <v>0.0</v>
      </c>
      <c r="U23" s="810">
        <v>0.0</v>
      </c>
      <c r="V23" s="811">
        <v>0.0</v>
      </c>
      <c r="W23" s="802">
        <v>0.0</v>
      </c>
      <c r="X23" s="810">
        <v>0.0</v>
      </c>
      <c r="Y23" s="810">
        <v>0.0</v>
      </c>
      <c r="Z23" s="810">
        <v>0.0</v>
      </c>
      <c r="AA23" s="810">
        <v>0.0</v>
      </c>
      <c r="AB23" s="810">
        <v>0.0</v>
      </c>
      <c r="AC23" s="811">
        <v>0.0</v>
      </c>
      <c r="AD23" s="817"/>
      <c r="AE23" s="817"/>
      <c r="AM23" s="302"/>
    </row>
    <row r="24">
      <c r="A24" s="738" t="str">
        <f>IFERROR(__xludf.DUMMYFUNCTION("""COMPUTED_VALUE"""),"#REF!")</f>
        <v>#REF!</v>
      </c>
      <c r="B24" s="300" t="s">
        <v>2906</v>
      </c>
      <c r="C24" s="301" t="s">
        <v>2907</v>
      </c>
      <c r="D24" s="808" t="s">
        <v>42</v>
      </c>
      <c r="E24" s="809">
        <v>4.0</v>
      </c>
      <c r="F24" s="802"/>
      <c r="G24" s="810">
        <v>4.0</v>
      </c>
      <c r="H24" s="811">
        <v>0.0</v>
      </c>
      <c r="I24" s="812"/>
      <c r="J24" s="813"/>
      <c r="K24" s="813"/>
      <c r="L24" s="813"/>
      <c r="M24" s="813"/>
      <c r="N24" s="813"/>
      <c r="O24" s="814"/>
      <c r="P24" s="802">
        <v>0.0</v>
      </c>
      <c r="Q24" s="810">
        <v>2.0</v>
      </c>
      <c r="R24" s="810">
        <v>2.0</v>
      </c>
      <c r="S24" s="810">
        <v>0.0</v>
      </c>
      <c r="T24" s="810">
        <v>0.0</v>
      </c>
      <c r="U24" s="810">
        <v>0.0</v>
      </c>
      <c r="V24" s="811">
        <v>0.0</v>
      </c>
      <c r="W24" s="802">
        <v>0.0</v>
      </c>
      <c r="X24" s="810">
        <v>0.0</v>
      </c>
      <c r="Y24" s="810">
        <v>0.0</v>
      </c>
      <c r="Z24" s="810">
        <v>0.0</v>
      </c>
      <c r="AA24" s="810">
        <v>0.0</v>
      </c>
      <c r="AB24" s="810">
        <v>0.0</v>
      </c>
      <c r="AC24" s="811">
        <v>0.0</v>
      </c>
      <c r="AD24" s="817"/>
      <c r="AE24" s="817"/>
      <c r="AM24" s="302"/>
    </row>
    <row r="25">
      <c r="A25" s="738" t="str">
        <f>IFERROR(__xludf.DUMMYFUNCTION("""COMPUTED_VALUE"""),"#REF!")</f>
        <v>#REF!</v>
      </c>
      <c r="B25" s="300" t="s">
        <v>2909</v>
      </c>
      <c r="C25" s="301" t="s">
        <v>2910</v>
      </c>
      <c r="D25" s="808" t="s">
        <v>42</v>
      </c>
      <c r="E25" s="809">
        <v>5.0</v>
      </c>
      <c r="F25" s="802"/>
      <c r="G25" s="810">
        <v>5.0</v>
      </c>
      <c r="H25" s="811">
        <v>0.0</v>
      </c>
      <c r="I25" s="812"/>
      <c r="J25" s="813"/>
      <c r="K25" s="813"/>
      <c r="L25" s="813"/>
      <c r="M25" s="813"/>
      <c r="N25" s="813"/>
      <c r="O25" s="814"/>
      <c r="P25" s="802">
        <v>1.0</v>
      </c>
      <c r="Q25" s="810">
        <v>2.0</v>
      </c>
      <c r="R25" s="810">
        <v>2.0</v>
      </c>
      <c r="S25" s="810">
        <v>0.0</v>
      </c>
      <c r="T25" s="810">
        <v>0.0</v>
      </c>
      <c r="U25" s="810">
        <v>0.0</v>
      </c>
      <c r="V25" s="811">
        <v>0.0</v>
      </c>
      <c r="W25" s="802">
        <v>0.0</v>
      </c>
      <c r="X25" s="810">
        <v>0.0</v>
      </c>
      <c r="Y25" s="810">
        <v>0.0</v>
      </c>
      <c r="Z25" s="810">
        <v>0.0</v>
      </c>
      <c r="AA25" s="810">
        <v>0.0</v>
      </c>
      <c r="AB25" s="810">
        <v>0.0</v>
      </c>
      <c r="AC25" s="811">
        <v>0.0</v>
      </c>
      <c r="AD25" s="817"/>
      <c r="AE25" s="817"/>
      <c r="AM25" s="302"/>
    </row>
    <row r="26">
      <c r="A26" s="738" t="str">
        <f>IFERROR(__xludf.DUMMYFUNCTION("""COMPUTED_VALUE"""),"#REF!")</f>
        <v>#REF!</v>
      </c>
      <c r="B26" s="300" t="s">
        <v>2912</v>
      </c>
      <c r="C26" s="301" t="s">
        <v>2913</v>
      </c>
      <c r="D26" s="808" t="s">
        <v>42</v>
      </c>
      <c r="E26" s="809">
        <v>5.0</v>
      </c>
      <c r="F26" s="802"/>
      <c r="G26" s="810">
        <v>5.0</v>
      </c>
      <c r="H26" s="811">
        <v>0.0</v>
      </c>
      <c r="I26" s="812"/>
      <c r="J26" s="813"/>
      <c r="K26" s="813"/>
      <c r="L26" s="813"/>
      <c r="M26" s="813"/>
      <c r="N26" s="813"/>
      <c r="O26" s="814"/>
      <c r="P26" s="802">
        <v>1.0</v>
      </c>
      <c r="Q26" s="810">
        <v>2.0</v>
      </c>
      <c r="R26" s="810">
        <v>2.0</v>
      </c>
      <c r="S26" s="810">
        <v>0.0</v>
      </c>
      <c r="T26" s="810">
        <v>0.0</v>
      </c>
      <c r="U26" s="810">
        <v>0.0</v>
      </c>
      <c r="V26" s="811">
        <v>0.0</v>
      </c>
      <c r="W26" s="802">
        <v>0.0</v>
      </c>
      <c r="X26" s="810">
        <v>0.0</v>
      </c>
      <c r="Y26" s="810">
        <v>0.0</v>
      </c>
      <c r="Z26" s="810">
        <v>0.0</v>
      </c>
      <c r="AA26" s="810">
        <v>0.0</v>
      </c>
      <c r="AB26" s="810">
        <v>0.0</v>
      </c>
      <c r="AC26" s="811">
        <v>0.0</v>
      </c>
      <c r="AD26" s="817"/>
      <c r="AE26" s="817"/>
      <c r="AM26" s="302"/>
    </row>
    <row r="27">
      <c r="A27" s="738" t="str">
        <f>IFERROR(__xludf.DUMMYFUNCTION("""COMPUTED_VALUE"""),"#REF!")</f>
        <v>#REF!</v>
      </c>
      <c r="B27" s="300" t="s">
        <v>2915</v>
      </c>
      <c r="C27" s="301" t="s">
        <v>2255</v>
      </c>
      <c r="D27" s="808" t="s">
        <v>42</v>
      </c>
      <c r="E27" s="809">
        <v>6.0</v>
      </c>
      <c r="F27" s="802"/>
      <c r="G27" s="810">
        <v>6.0</v>
      </c>
      <c r="H27" s="811">
        <v>0.0</v>
      </c>
      <c r="I27" s="812"/>
      <c r="J27" s="813"/>
      <c r="K27" s="813"/>
      <c r="L27" s="813"/>
      <c r="M27" s="813"/>
      <c r="N27" s="813"/>
      <c r="O27" s="814"/>
      <c r="P27" s="802">
        <v>0.0</v>
      </c>
      <c r="Q27" s="810">
        <v>2.0</v>
      </c>
      <c r="R27" s="810">
        <v>2.0</v>
      </c>
      <c r="S27" s="810">
        <v>2.0</v>
      </c>
      <c r="T27" s="810">
        <v>0.0</v>
      </c>
      <c r="U27" s="810">
        <v>0.0</v>
      </c>
      <c r="V27" s="811">
        <v>0.0</v>
      </c>
      <c r="W27" s="802">
        <v>0.0</v>
      </c>
      <c r="X27" s="810">
        <v>0.0</v>
      </c>
      <c r="Y27" s="810">
        <v>0.0</v>
      </c>
      <c r="Z27" s="810">
        <v>0.0</v>
      </c>
      <c r="AA27" s="810">
        <v>0.0</v>
      </c>
      <c r="AB27" s="810">
        <v>0.0</v>
      </c>
      <c r="AC27" s="811">
        <v>0.0</v>
      </c>
      <c r="AD27" s="817"/>
      <c r="AE27" s="817"/>
      <c r="AM27" s="302"/>
    </row>
    <row r="28">
      <c r="A28" s="738" t="str">
        <f>IFERROR(__xludf.DUMMYFUNCTION("""COMPUTED_VALUE"""),"#REF!")</f>
        <v>#REF!</v>
      </c>
      <c r="B28" s="300" t="s">
        <v>2917</v>
      </c>
      <c r="C28" s="301" t="s">
        <v>2918</v>
      </c>
      <c r="D28" s="808" t="s">
        <v>42</v>
      </c>
      <c r="E28" s="809">
        <v>7.0</v>
      </c>
      <c r="F28" s="802"/>
      <c r="G28" s="810">
        <v>7.0</v>
      </c>
      <c r="H28" s="811">
        <v>0.0</v>
      </c>
      <c r="I28" s="812"/>
      <c r="J28" s="813"/>
      <c r="K28" s="813"/>
      <c r="L28" s="813"/>
      <c r="M28" s="813"/>
      <c r="N28" s="813"/>
      <c r="O28" s="814"/>
      <c r="P28" s="802">
        <v>1.0</v>
      </c>
      <c r="Q28" s="810">
        <v>2.0</v>
      </c>
      <c r="R28" s="810">
        <v>2.0</v>
      </c>
      <c r="S28" s="810">
        <v>2.0</v>
      </c>
      <c r="T28" s="810">
        <v>0.0</v>
      </c>
      <c r="U28" s="810">
        <v>0.0</v>
      </c>
      <c r="V28" s="811">
        <v>0.0</v>
      </c>
      <c r="W28" s="802">
        <v>0.0</v>
      </c>
      <c r="X28" s="810">
        <v>0.0</v>
      </c>
      <c r="Y28" s="810">
        <v>0.0</v>
      </c>
      <c r="Z28" s="810">
        <v>0.0</v>
      </c>
      <c r="AA28" s="810">
        <v>0.0</v>
      </c>
      <c r="AB28" s="810">
        <v>0.0</v>
      </c>
      <c r="AC28" s="811">
        <v>0.0</v>
      </c>
      <c r="AD28" s="817"/>
      <c r="AE28" s="817"/>
    </row>
    <row r="29">
      <c r="A29" s="738" t="str">
        <f>IFERROR(__xludf.DUMMYFUNCTION("""COMPUTED_VALUE"""),"#REF!")</f>
        <v>#REF!</v>
      </c>
      <c r="B29" s="300" t="s">
        <v>2919</v>
      </c>
      <c r="C29" s="301" t="s">
        <v>2920</v>
      </c>
      <c r="D29" s="808" t="s">
        <v>42</v>
      </c>
      <c r="E29" s="809">
        <v>7.0</v>
      </c>
      <c r="F29" s="802"/>
      <c r="G29" s="810">
        <v>7.0</v>
      </c>
      <c r="H29" s="811">
        <v>0.0</v>
      </c>
      <c r="I29" s="812"/>
      <c r="J29" s="813"/>
      <c r="K29" s="813"/>
      <c r="L29" s="813"/>
      <c r="M29" s="813"/>
      <c r="N29" s="813"/>
      <c r="O29" s="814"/>
      <c r="P29" s="802">
        <v>1.0</v>
      </c>
      <c r="Q29" s="810">
        <v>2.0</v>
      </c>
      <c r="R29" s="810">
        <v>2.0</v>
      </c>
      <c r="S29" s="810">
        <v>2.0</v>
      </c>
      <c r="T29" s="810">
        <v>0.0</v>
      </c>
      <c r="U29" s="810">
        <v>0.0</v>
      </c>
      <c r="V29" s="811">
        <v>0.0</v>
      </c>
      <c r="W29" s="802">
        <v>0.0</v>
      </c>
      <c r="X29" s="810">
        <v>0.0</v>
      </c>
      <c r="Y29" s="810">
        <v>0.0</v>
      </c>
      <c r="Z29" s="810">
        <v>0.0</v>
      </c>
      <c r="AA29" s="810">
        <v>0.0</v>
      </c>
      <c r="AB29" s="810">
        <v>0.0</v>
      </c>
      <c r="AC29" s="811">
        <v>0.0</v>
      </c>
      <c r="AD29" s="302"/>
      <c r="AE29" s="302"/>
      <c r="AM29" s="302"/>
    </row>
    <row r="30">
      <c r="A30" s="738" t="str">
        <f>IFERROR(__xludf.DUMMYFUNCTION("""COMPUTED_VALUE"""),"#REF!")</f>
        <v>#REF!</v>
      </c>
      <c r="B30" s="300" t="s">
        <v>2921</v>
      </c>
      <c r="C30" s="301" t="s">
        <v>529</v>
      </c>
      <c r="D30" s="808" t="s">
        <v>42</v>
      </c>
      <c r="E30" s="809">
        <v>7.0</v>
      </c>
      <c r="F30" s="802"/>
      <c r="G30" s="810">
        <v>7.0</v>
      </c>
      <c r="H30" s="811">
        <v>0.0</v>
      </c>
      <c r="I30" s="812"/>
      <c r="J30" s="813"/>
      <c r="K30" s="813"/>
      <c r="L30" s="813"/>
      <c r="M30" s="813"/>
      <c r="N30" s="813"/>
      <c r="O30" s="814"/>
      <c r="P30" s="802">
        <v>1.0</v>
      </c>
      <c r="Q30" s="810">
        <v>2.0</v>
      </c>
      <c r="R30" s="810">
        <v>2.0</v>
      </c>
      <c r="S30" s="810">
        <v>2.0</v>
      </c>
      <c r="T30" s="810">
        <v>0.0</v>
      </c>
      <c r="U30" s="810">
        <v>0.0</v>
      </c>
      <c r="V30" s="811">
        <v>0.0</v>
      </c>
      <c r="W30" s="802">
        <v>0.0</v>
      </c>
      <c r="X30" s="810">
        <v>0.0</v>
      </c>
      <c r="Y30" s="810">
        <v>0.0</v>
      </c>
      <c r="Z30" s="810">
        <v>0.0</v>
      </c>
      <c r="AA30" s="810">
        <v>0.0</v>
      </c>
      <c r="AB30" s="810">
        <v>0.0</v>
      </c>
      <c r="AC30" s="811">
        <v>0.0</v>
      </c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</row>
    <row r="31">
      <c r="A31" s="738" t="str">
        <f>IFERROR(__xludf.DUMMYFUNCTION("""COMPUTED_VALUE"""),"#REF!")</f>
        <v>#REF!</v>
      </c>
      <c r="B31" s="300" t="s">
        <v>2922</v>
      </c>
      <c r="C31" s="301" t="s">
        <v>2244</v>
      </c>
      <c r="D31" s="808" t="s">
        <v>42</v>
      </c>
      <c r="E31" s="809">
        <v>7.0</v>
      </c>
      <c r="F31" s="802"/>
      <c r="G31" s="810">
        <v>7.0</v>
      </c>
      <c r="H31" s="811">
        <v>0.0</v>
      </c>
      <c r="I31" s="812"/>
      <c r="J31" s="813"/>
      <c r="K31" s="813"/>
      <c r="L31" s="813"/>
      <c r="M31" s="813"/>
      <c r="N31" s="813"/>
      <c r="O31" s="814"/>
      <c r="P31" s="802">
        <v>1.0</v>
      </c>
      <c r="Q31" s="810">
        <v>2.0</v>
      </c>
      <c r="R31" s="810">
        <v>2.0</v>
      </c>
      <c r="S31" s="810">
        <v>2.0</v>
      </c>
      <c r="T31" s="810">
        <v>0.0</v>
      </c>
      <c r="U31" s="810">
        <v>0.0</v>
      </c>
      <c r="V31" s="811">
        <v>0.0</v>
      </c>
      <c r="W31" s="802">
        <v>0.0</v>
      </c>
      <c r="X31" s="810">
        <v>0.0</v>
      </c>
      <c r="Y31" s="810">
        <v>0.0</v>
      </c>
      <c r="Z31" s="810">
        <v>0.0</v>
      </c>
      <c r="AA31" s="810">
        <v>0.0</v>
      </c>
      <c r="AB31" s="810">
        <v>0.0</v>
      </c>
      <c r="AC31" s="811">
        <v>0.0</v>
      </c>
      <c r="AD31" s="816"/>
      <c r="AE31" s="816"/>
      <c r="AF31" s="816"/>
      <c r="AG31" s="816"/>
      <c r="AH31" s="816"/>
      <c r="AI31" s="816"/>
      <c r="AJ31" s="816"/>
      <c r="AK31" s="816"/>
      <c r="AL31" s="302"/>
      <c r="AM31" s="302"/>
    </row>
    <row r="32">
      <c r="A32" s="738" t="str">
        <f>IFERROR(__xludf.DUMMYFUNCTION("""COMPUTED_VALUE"""),"#REF!")</f>
        <v>#REF!</v>
      </c>
      <c r="B32" s="300" t="s">
        <v>2923</v>
      </c>
      <c r="C32" s="301" t="s">
        <v>1235</v>
      </c>
      <c r="D32" s="808" t="s">
        <v>42</v>
      </c>
      <c r="E32" s="809">
        <v>4.0</v>
      </c>
      <c r="F32" s="802"/>
      <c r="G32" s="810">
        <v>4.0</v>
      </c>
      <c r="H32" s="811">
        <v>0.0</v>
      </c>
      <c r="I32" s="812"/>
      <c r="J32" s="813"/>
      <c r="K32" s="813"/>
      <c r="L32" s="813"/>
      <c r="M32" s="813"/>
      <c r="N32" s="813"/>
      <c r="O32" s="814"/>
      <c r="P32" s="802">
        <v>0.0</v>
      </c>
      <c r="Q32" s="810">
        <v>2.0</v>
      </c>
      <c r="R32" s="810">
        <v>2.0</v>
      </c>
      <c r="S32" s="810">
        <v>0.0</v>
      </c>
      <c r="T32" s="810">
        <v>0.0</v>
      </c>
      <c r="U32" s="810">
        <v>0.0</v>
      </c>
      <c r="V32" s="811">
        <v>0.0</v>
      </c>
      <c r="W32" s="802">
        <v>0.0</v>
      </c>
      <c r="X32" s="810">
        <v>0.0</v>
      </c>
      <c r="Y32" s="810">
        <v>0.0</v>
      </c>
      <c r="Z32" s="810">
        <v>0.0</v>
      </c>
      <c r="AA32" s="810">
        <v>0.0</v>
      </c>
      <c r="AB32" s="810">
        <v>0.0</v>
      </c>
      <c r="AC32" s="811">
        <v>0.0</v>
      </c>
      <c r="AD32" s="817"/>
      <c r="AE32" s="817"/>
      <c r="AF32" s="816"/>
      <c r="AG32" s="816"/>
      <c r="AH32" s="816"/>
      <c r="AI32" s="816"/>
      <c r="AJ32" s="816"/>
      <c r="AK32" s="816"/>
      <c r="AL32" s="302"/>
      <c r="AM32" s="302"/>
    </row>
    <row r="33">
      <c r="A33" s="738" t="str">
        <f>IFERROR(__xludf.DUMMYFUNCTION("""COMPUTED_VALUE"""),"#REF!")</f>
        <v>#REF!</v>
      </c>
      <c r="B33" s="300" t="s">
        <v>2924</v>
      </c>
      <c r="C33" s="301" t="s">
        <v>2020</v>
      </c>
      <c r="D33" s="808" t="s">
        <v>42</v>
      </c>
      <c r="E33" s="809">
        <v>4.0</v>
      </c>
      <c r="F33" s="802"/>
      <c r="G33" s="810">
        <v>4.0</v>
      </c>
      <c r="H33" s="811">
        <v>0.0</v>
      </c>
      <c r="I33" s="812"/>
      <c r="J33" s="813"/>
      <c r="K33" s="813"/>
      <c r="L33" s="813"/>
      <c r="M33" s="813"/>
      <c r="N33" s="813"/>
      <c r="O33" s="814"/>
      <c r="P33" s="802">
        <v>0.0</v>
      </c>
      <c r="Q33" s="810">
        <v>2.0</v>
      </c>
      <c r="R33" s="810">
        <v>2.0</v>
      </c>
      <c r="S33" s="810">
        <v>0.0</v>
      </c>
      <c r="T33" s="810">
        <v>0.0</v>
      </c>
      <c r="U33" s="810">
        <v>0.0</v>
      </c>
      <c r="V33" s="811">
        <v>0.0</v>
      </c>
      <c r="W33" s="802">
        <v>0.0</v>
      </c>
      <c r="X33" s="810">
        <v>0.0</v>
      </c>
      <c r="Y33" s="810">
        <v>0.0</v>
      </c>
      <c r="Z33" s="810">
        <v>0.0</v>
      </c>
      <c r="AA33" s="810">
        <v>0.0</v>
      </c>
      <c r="AB33" s="810">
        <v>0.0</v>
      </c>
      <c r="AC33" s="811">
        <v>0.0</v>
      </c>
      <c r="AD33" s="817"/>
      <c r="AE33" s="817"/>
      <c r="AF33" s="816"/>
      <c r="AG33" s="816"/>
      <c r="AH33" s="816"/>
      <c r="AI33" s="816"/>
      <c r="AJ33" s="816"/>
      <c r="AK33" s="816"/>
      <c r="AL33" s="302"/>
      <c r="AM33" s="302"/>
    </row>
    <row r="34">
      <c r="A34" s="738" t="str">
        <f>IFERROR(__xludf.DUMMYFUNCTION("""COMPUTED_VALUE"""),"#REF!")</f>
        <v>#REF!</v>
      </c>
      <c r="B34" s="300" t="s">
        <v>2925</v>
      </c>
      <c r="C34" s="301" t="s">
        <v>2059</v>
      </c>
      <c r="D34" s="808" t="s">
        <v>42</v>
      </c>
      <c r="E34" s="809">
        <v>5.0</v>
      </c>
      <c r="F34" s="802"/>
      <c r="G34" s="810">
        <v>5.0</v>
      </c>
      <c r="H34" s="811">
        <v>0.0</v>
      </c>
      <c r="I34" s="812"/>
      <c r="J34" s="813"/>
      <c r="K34" s="813"/>
      <c r="L34" s="813"/>
      <c r="M34" s="813"/>
      <c r="N34" s="813"/>
      <c r="O34" s="814"/>
      <c r="P34" s="802">
        <v>1.0</v>
      </c>
      <c r="Q34" s="810">
        <v>2.0</v>
      </c>
      <c r="R34" s="810">
        <v>2.0</v>
      </c>
      <c r="S34" s="810">
        <v>0.0</v>
      </c>
      <c r="T34" s="810">
        <v>0.0</v>
      </c>
      <c r="U34" s="810">
        <v>0.0</v>
      </c>
      <c r="V34" s="811">
        <v>0.0</v>
      </c>
      <c r="W34" s="802">
        <v>0.0</v>
      </c>
      <c r="X34" s="810">
        <v>0.0</v>
      </c>
      <c r="Y34" s="810">
        <v>0.0</v>
      </c>
      <c r="Z34" s="810">
        <v>0.0</v>
      </c>
      <c r="AA34" s="810">
        <v>0.0</v>
      </c>
      <c r="AB34" s="810">
        <v>0.0</v>
      </c>
      <c r="AC34" s="811">
        <v>0.0</v>
      </c>
      <c r="AD34" s="817"/>
      <c r="AE34" s="817"/>
      <c r="AF34" s="816"/>
      <c r="AG34" s="816"/>
      <c r="AH34" s="816"/>
      <c r="AI34" s="816"/>
      <c r="AJ34" s="816"/>
      <c r="AK34" s="816"/>
      <c r="AL34" s="302"/>
      <c r="AM34" s="302"/>
    </row>
    <row r="35">
      <c r="A35" s="738" t="str">
        <f>IFERROR(__xludf.DUMMYFUNCTION("""COMPUTED_VALUE"""),"#REF!")</f>
        <v>#REF!</v>
      </c>
      <c r="B35" s="300" t="s">
        <v>2926</v>
      </c>
      <c r="C35" s="301" t="s">
        <v>2611</v>
      </c>
      <c r="D35" s="808" t="s">
        <v>42</v>
      </c>
      <c r="E35" s="809">
        <v>4.0</v>
      </c>
      <c r="F35" s="802"/>
      <c r="G35" s="810">
        <v>4.0</v>
      </c>
      <c r="H35" s="811">
        <v>0.0</v>
      </c>
      <c r="I35" s="812"/>
      <c r="J35" s="813"/>
      <c r="K35" s="813"/>
      <c r="L35" s="813"/>
      <c r="M35" s="813"/>
      <c r="N35" s="813"/>
      <c r="O35" s="814"/>
      <c r="P35" s="802">
        <v>0.0</v>
      </c>
      <c r="Q35" s="810">
        <v>2.0</v>
      </c>
      <c r="R35" s="810">
        <v>2.0</v>
      </c>
      <c r="S35" s="810">
        <v>0.0</v>
      </c>
      <c r="T35" s="810">
        <v>0.0</v>
      </c>
      <c r="U35" s="810">
        <v>0.0</v>
      </c>
      <c r="V35" s="811">
        <v>0.0</v>
      </c>
      <c r="W35" s="802">
        <v>0.0</v>
      </c>
      <c r="X35" s="810">
        <v>0.0</v>
      </c>
      <c r="Y35" s="810">
        <v>0.0</v>
      </c>
      <c r="Z35" s="810">
        <v>0.0</v>
      </c>
      <c r="AA35" s="810">
        <v>0.0</v>
      </c>
      <c r="AB35" s="810">
        <v>0.0</v>
      </c>
      <c r="AC35" s="811">
        <v>0.0</v>
      </c>
      <c r="AD35" s="817"/>
      <c r="AE35" s="817"/>
      <c r="AF35" s="816"/>
      <c r="AG35" s="816"/>
      <c r="AH35" s="816"/>
      <c r="AI35" s="816"/>
      <c r="AJ35" s="816"/>
      <c r="AK35" s="816"/>
      <c r="AL35" s="302"/>
      <c r="AM35" s="302"/>
    </row>
    <row r="36">
      <c r="A36" s="738" t="str">
        <f>IFERROR(__xludf.DUMMYFUNCTION("""COMPUTED_VALUE"""),"#REF!")</f>
        <v>#REF!</v>
      </c>
      <c r="B36" s="300" t="s">
        <v>2927</v>
      </c>
      <c r="C36" s="301" t="s">
        <v>1292</v>
      </c>
      <c r="D36" s="808" t="s">
        <v>42</v>
      </c>
      <c r="E36" s="809">
        <v>5.0</v>
      </c>
      <c r="F36" s="802"/>
      <c r="G36" s="810">
        <v>5.0</v>
      </c>
      <c r="H36" s="811">
        <v>0.0</v>
      </c>
      <c r="I36" s="812"/>
      <c r="J36" s="813"/>
      <c r="K36" s="813"/>
      <c r="L36" s="813"/>
      <c r="M36" s="813"/>
      <c r="N36" s="813"/>
      <c r="O36" s="814"/>
      <c r="P36" s="802">
        <v>1.0</v>
      </c>
      <c r="Q36" s="810">
        <v>2.0</v>
      </c>
      <c r="R36" s="810">
        <v>2.0</v>
      </c>
      <c r="S36" s="810">
        <v>0.0</v>
      </c>
      <c r="T36" s="810">
        <v>0.0</v>
      </c>
      <c r="U36" s="810">
        <v>0.0</v>
      </c>
      <c r="V36" s="811">
        <v>0.0</v>
      </c>
      <c r="W36" s="802">
        <v>0.0</v>
      </c>
      <c r="X36" s="810">
        <v>0.0</v>
      </c>
      <c r="Y36" s="810">
        <v>0.0</v>
      </c>
      <c r="Z36" s="810">
        <v>0.0</v>
      </c>
      <c r="AA36" s="810">
        <v>0.0</v>
      </c>
      <c r="AB36" s="810">
        <v>0.0</v>
      </c>
      <c r="AC36" s="811">
        <v>0.0</v>
      </c>
      <c r="AD36" s="817"/>
      <c r="AE36" s="817"/>
      <c r="AF36" s="816"/>
      <c r="AG36" s="816"/>
      <c r="AH36" s="816"/>
      <c r="AI36" s="816"/>
      <c r="AJ36" s="816"/>
      <c r="AK36" s="816"/>
      <c r="AL36" s="302"/>
      <c r="AM36" s="302"/>
    </row>
    <row r="37">
      <c r="A37" s="738" t="str">
        <f>IFERROR(__xludf.DUMMYFUNCTION("""COMPUTED_VALUE"""),"#REF!")</f>
        <v>#REF!</v>
      </c>
      <c r="B37" s="300" t="s">
        <v>2928</v>
      </c>
      <c r="C37" s="301" t="s">
        <v>2929</v>
      </c>
      <c r="D37" s="808" t="s">
        <v>42</v>
      </c>
      <c r="E37" s="809">
        <v>4.0</v>
      </c>
      <c r="F37" s="802"/>
      <c r="G37" s="810">
        <v>4.0</v>
      </c>
      <c r="H37" s="811">
        <v>0.0</v>
      </c>
      <c r="I37" s="812"/>
      <c r="J37" s="813"/>
      <c r="K37" s="813"/>
      <c r="L37" s="813"/>
      <c r="M37" s="813"/>
      <c r="N37" s="813"/>
      <c r="O37" s="814"/>
      <c r="P37" s="802">
        <v>0.0</v>
      </c>
      <c r="Q37" s="810">
        <v>2.0</v>
      </c>
      <c r="R37" s="810">
        <v>2.0</v>
      </c>
      <c r="S37" s="810">
        <v>0.0</v>
      </c>
      <c r="T37" s="810">
        <v>0.0</v>
      </c>
      <c r="U37" s="810">
        <v>0.0</v>
      </c>
      <c r="V37" s="811">
        <v>0.0</v>
      </c>
      <c r="W37" s="802">
        <v>0.0</v>
      </c>
      <c r="X37" s="810">
        <v>0.0</v>
      </c>
      <c r="Y37" s="810">
        <v>0.0</v>
      </c>
      <c r="Z37" s="810">
        <v>0.0</v>
      </c>
      <c r="AA37" s="810">
        <v>0.0</v>
      </c>
      <c r="AB37" s="810">
        <v>0.0</v>
      </c>
      <c r="AC37" s="811">
        <v>0.0</v>
      </c>
      <c r="AD37" s="817"/>
      <c r="AE37" s="817"/>
      <c r="AF37" s="816"/>
      <c r="AG37" s="816"/>
      <c r="AH37" s="816"/>
      <c r="AI37" s="816"/>
      <c r="AJ37" s="816"/>
      <c r="AK37" s="816"/>
      <c r="AL37" s="302"/>
      <c r="AM37" s="302"/>
    </row>
    <row r="38">
      <c r="A38" s="738" t="str">
        <f>IFERROR(__xludf.DUMMYFUNCTION("""COMPUTED_VALUE"""),"#REF!")</f>
        <v>#REF!</v>
      </c>
      <c r="B38" s="300" t="s">
        <v>2930</v>
      </c>
      <c r="C38" s="301" t="s">
        <v>754</v>
      </c>
      <c r="D38" s="808" t="s">
        <v>42</v>
      </c>
      <c r="E38" s="809">
        <v>5.0</v>
      </c>
      <c r="F38" s="802"/>
      <c r="G38" s="810">
        <v>5.0</v>
      </c>
      <c r="H38" s="811">
        <v>0.0</v>
      </c>
      <c r="I38" s="812"/>
      <c r="J38" s="813"/>
      <c r="K38" s="813"/>
      <c r="L38" s="813"/>
      <c r="M38" s="813"/>
      <c r="N38" s="813"/>
      <c r="O38" s="814"/>
      <c r="P38" s="802">
        <v>1.0</v>
      </c>
      <c r="Q38" s="810">
        <v>2.0</v>
      </c>
      <c r="R38" s="810">
        <v>2.0</v>
      </c>
      <c r="S38" s="810">
        <v>0.0</v>
      </c>
      <c r="T38" s="810">
        <v>0.0</v>
      </c>
      <c r="U38" s="810">
        <v>0.0</v>
      </c>
      <c r="V38" s="811">
        <v>0.0</v>
      </c>
      <c r="W38" s="802">
        <v>0.0</v>
      </c>
      <c r="X38" s="810">
        <v>0.0</v>
      </c>
      <c r="Y38" s="810">
        <v>0.0</v>
      </c>
      <c r="Z38" s="810">
        <v>0.0</v>
      </c>
      <c r="AA38" s="810">
        <v>0.0</v>
      </c>
      <c r="AB38" s="810">
        <v>0.0</v>
      </c>
      <c r="AC38" s="811">
        <v>0.0</v>
      </c>
      <c r="AD38" s="817"/>
      <c r="AE38" s="817"/>
      <c r="AF38" s="816"/>
      <c r="AG38" s="816"/>
      <c r="AH38" s="816"/>
      <c r="AI38" s="816"/>
      <c r="AJ38" s="816"/>
      <c r="AK38" s="816"/>
      <c r="AL38" s="302"/>
      <c r="AM38" s="302"/>
    </row>
    <row r="39">
      <c r="A39" s="738" t="str">
        <f>IFERROR(__xludf.DUMMYFUNCTION("""COMPUTED_VALUE"""),"#REF!")</f>
        <v>#REF!</v>
      </c>
      <c r="B39" s="300" t="s">
        <v>2931</v>
      </c>
      <c r="C39" s="301" t="s">
        <v>661</v>
      </c>
      <c r="D39" s="808" t="s">
        <v>42</v>
      </c>
      <c r="E39" s="809">
        <v>4.0</v>
      </c>
      <c r="F39" s="802"/>
      <c r="G39" s="810">
        <v>4.0</v>
      </c>
      <c r="H39" s="811">
        <v>0.0</v>
      </c>
      <c r="I39" s="812"/>
      <c r="J39" s="813"/>
      <c r="K39" s="813"/>
      <c r="L39" s="813"/>
      <c r="M39" s="813"/>
      <c r="N39" s="813"/>
      <c r="O39" s="814"/>
      <c r="P39" s="802">
        <v>0.0</v>
      </c>
      <c r="Q39" s="810">
        <v>2.0</v>
      </c>
      <c r="R39" s="810">
        <v>2.0</v>
      </c>
      <c r="S39" s="810">
        <v>0.0</v>
      </c>
      <c r="T39" s="810">
        <v>0.0</v>
      </c>
      <c r="U39" s="810">
        <v>0.0</v>
      </c>
      <c r="V39" s="811">
        <v>0.0</v>
      </c>
      <c r="W39" s="802">
        <v>0.0</v>
      </c>
      <c r="X39" s="810">
        <v>0.0</v>
      </c>
      <c r="Y39" s="810">
        <v>0.0</v>
      </c>
      <c r="Z39" s="810">
        <v>0.0</v>
      </c>
      <c r="AA39" s="810">
        <v>0.0</v>
      </c>
      <c r="AB39" s="810">
        <v>0.0</v>
      </c>
      <c r="AC39" s="811">
        <v>0.0</v>
      </c>
      <c r="AD39" s="302"/>
      <c r="AE39" s="302"/>
      <c r="AF39" s="816"/>
      <c r="AG39" s="816"/>
      <c r="AH39" s="816"/>
      <c r="AI39" s="816"/>
      <c r="AJ39" s="816"/>
      <c r="AK39" s="816"/>
      <c r="AL39" s="302"/>
      <c r="AM39" s="302"/>
    </row>
    <row r="40">
      <c r="A40" s="738" t="str">
        <f>IFERROR(__xludf.DUMMYFUNCTION("""COMPUTED_VALUE"""),"#REF!")</f>
        <v>#REF!</v>
      </c>
      <c r="B40" s="300" t="s">
        <v>2932</v>
      </c>
      <c r="C40" s="301" t="s">
        <v>555</v>
      </c>
      <c r="D40" s="808" t="s">
        <v>42</v>
      </c>
      <c r="E40" s="809">
        <v>7.0</v>
      </c>
      <c r="F40" s="802"/>
      <c r="G40" s="810">
        <v>7.0</v>
      </c>
      <c r="H40" s="811">
        <v>0.0</v>
      </c>
      <c r="I40" s="812"/>
      <c r="J40" s="813"/>
      <c r="K40" s="813"/>
      <c r="L40" s="813"/>
      <c r="M40" s="813"/>
      <c r="N40" s="813"/>
      <c r="O40" s="814"/>
      <c r="P40" s="802">
        <v>1.0</v>
      </c>
      <c r="Q40" s="810">
        <v>2.0</v>
      </c>
      <c r="R40" s="810">
        <v>2.0</v>
      </c>
      <c r="S40" s="810">
        <v>2.0</v>
      </c>
      <c r="T40" s="810">
        <v>0.0</v>
      </c>
      <c r="U40" s="810">
        <v>0.0</v>
      </c>
      <c r="V40" s="811">
        <v>0.0</v>
      </c>
      <c r="W40" s="802">
        <v>0.0</v>
      </c>
      <c r="X40" s="810">
        <v>0.0</v>
      </c>
      <c r="Y40" s="810">
        <v>0.0</v>
      </c>
      <c r="Z40" s="810">
        <v>0.0</v>
      </c>
      <c r="AA40" s="810">
        <v>0.0</v>
      </c>
      <c r="AB40" s="810">
        <v>0.0</v>
      </c>
      <c r="AC40" s="811">
        <v>0.0</v>
      </c>
      <c r="AD40" s="302"/>
      <c r="AE40" s="302"/>
      <c r="AF40" s="816"/>
      <c r="AG40" s="816"/>
      <c r="AH40" s="816"/>
      <c r="AI40" s="816"/>
      <c r="AJ40" s="816"/>
      <c r="AK40" s="816"/>
      <c r="AL40" s="302"/>
      <c r="AM40" s="302"/>
    </row>
    <row r="41">
      <c r="A41" s="738" t="str">
        <f>IFERROR(__xludf.DUMMYFUNCTION("""COMPUTED_VALUE"""),"#REF!")</f>
        <v>#REF!</v>
      </c>
      <c r="B41" s="300" t="s">
        <v>2933</v>
      </c>
      <c r="C41" s="301" t="s">
        <v>1575</v>
      </c>
      <c r="D41" s="808" t="s">
        <v>42</v>
      </c>
      <c r="E41" s="809">
        <v>5.0</v>
      </c>
      <c r="F41" s="802"/>
      <c r="G41" s="810">
        <v>5.0</v>
      </c>
      <c r="H41" s="811">
        <v>0.0</v>
      </c>
      <c r="I41" s="812"/>
      <c r="J41" s="813"/>
      <c r="K41" s="813"/>
      <c r="L41" s="813"/>
      <c r="M41" s="813"/>
      <c r="N41" s="813"/>
      <c r="O41" s="814"/>
      <c r="P41" s="802">
        <v>1.0</v>
      </c>
      <c r="Q41" s="810">
        <v>2.0</v>
      </c>
      <c r="R41" s="810">
        <v>2.0</v>
      </c>
      <c r="S41" s="810">
        <v>0.0</v>
      </c>
      <c r="T41" s="810">
        <v>0.0</v>
      </c>
      <c r="U41" s="810">
        <v>0.0</v>
      </c>
      <c r="V41" s="811">
        <v>0.0</v>
      </c>
      <c r="W41" s="802">
        <v>0.0</v>
      </c>
      <c r="X41" s="810">
        <v>0.0</v>
      </c>
      <c r="Y41" s="810">
        <v>0.0</v>
      </c>
      <c r="Z41" s="810">
        <v>0.0</v>
      </c>
      <c r="AA41" s="810">
        <v>0.0</v>
      </c>
      <c r="AB41" s="810">
        <v>0.0</v>
      </c>
      <c r="AC41" s="811">
        <v>0.0</v>
      </c>
      <c r="AD41" s="302"/>
      <c r="AE41" s="302"/>
      <c r="AH41" s="302"/>
      <c r="AI41" s="302"/>
      <c r="AJ41" s="302"/>
      <c r="AK41" s="302"/>
      <c r="AL41" s="302"/>
      <c r="AM41" s="302"/>
    </row>
    <row r="42">
      <c r="A42" s="738" t="str">
        <f>IFERROR(__xludf.DUMMYFUNCTION("""COMPUTED_VALUE"""),"#REF!")</f>
        <v>#REF!</v>
      </c>
      <c r="B42" s="300" t="s">
        <v>2934</v>
      </c>
      <c r="C42" s="301" t="s">
        <v>2150</v>
      </c>
      <c r="D42" s="808" t="s">
        <v>42</v>
      </c>
      <c r="E42" s="809">
        <v>4.0</v>
      </c>
      <c r="F42" s="802"/>
      <c r="G42" s="810">
        <v>4.0</v>
      </c>
      <c r="H42" s="811">
        <v>0.0</v>
      </c>
      <c r="I42" s="812"/>
      <c r="J42" s="813"/>
      <c r="K42" s="813"/>
      <c r="L42" s="813"/>
      <c r="M42" s="813"/>
      <c r="N42" s="813"/>
      <c r="O42" s="814"/>
      <c r="P42" s="802">
        <v>0.0</v>
      </c>
      <c r="Q42" s="810">
        <v>0.0</v>
      </c>
      <c r="R42" s="810">
        <v>2.0</v>
      </c>
      <c r="S42" s="810">
        <v>2.0</v>
      </c>
      <c r="T42" s="810">
        <v>0.0</v>
      </c>
      <c r="U42" s="810">
        <v>0.0</v>
      </c>
      <c r="V42" s="811">
        <v>0.0</v>
      </c>
      <c r="W42" s="802">
        <v>0.0</v>
      </c>
      <c r="X42" s="810">
        <v>0.0</v>
      </c>
      <c r="Y42" s="810">
        <v>0.0</v>
      </c>
      <c r="Z42" s="810">
        <v>0.0</v>
      </c>
      <c r="AA42" s="810">
        <v>0.0</v>
      </c>
      <c r="AB42" s="810">
        <v>0.0</v>
      </c>
      <c r="AC42" s="811">
        <v>0.0</v>
      </c>
      <c r="AD42" s="302"/>
      <c r="AE42" s="302"/>
      <c r="AH42" s="302"/>
      <c r="AI42" s="302"/>
      <c r="AJ42" s="302"/>
      <c r="AK42" s="302"/>
      <c r="AL42" s="302"/>
      <c r="AM42" s="302"/>
    </row>
    <row r="43">
      <c r="A43" s="738" t="str">
        <f>IFERROR(__xludf.DUMMYFUNCTION("""COMPUTED_VALUE"""),"#REF!")</f>
        <v>#REF!</v>
      </c>
      <c r="B43" s="300" t="s">
        <v>2935</v>
      </c>
      <c r="C43" s="301" t="s">
        <v>1929</v>
      </c>
      <c r="D43" s="808" t="s">
        <v>42</v>
      </c>
      <c r="E43" s="809">
        <v>5.0</v>
      </c>
      <c r="F43" s="802"/>
      <c r="G43" s="810">
        <v>5.0</v>
      </c>
      <c r="H43" s="811">
        <v>0.0</v>
      </c>
      <c r="I43" s="812"/>
      <c r="J43" s="813"/>
      <c r="K43" s="813"/>
      <c r="L43" s="813"/>
      <c r="M43" s="813"/>
      <c r="N43" s="813"/>
      <c r="O43" s="814"/>
      <c r="P43" s="802">
        <v>1.0</v>
      </c>
      <c r="Q43" s="810">
        <v>2.0</v>
      </c>
      <c r="R43" s="810">
        <v>2.0</v>
      </c>
      <c r="S43" s="810">
        <v>0.0</v>
      </c>
      <c r="T43" s="810">
        <v>0.0</v>
      </c>
      <c r="U43" s="810">
        <v>0.0</v>
      </c>
      <c r="V43" s="811">
        <v>0.0</v>
      </c>
      <c r="W43" s="802">
        <v>0.0</v>
      </c>
      <c r="X43" s="810">
        <v>0.0</v>
      </c>
      <c r="Y43" s="810">
        <v>0.0</v>
      </c>
      <c r="Z43" s="810">
        <v>0.0</v>
      </c>
      <c r="AA43" s="810">
        <v>0.0</v>
      </c>
      <c r="AB43" s="810">
        <v>0.0</v>
      </c>
      <c r="AC43" s="811">
        <v>0.0</v>
      </c>
      <c r="AD43" s="302"/>
      <c r="AE43" s="302"/>
      <c r="AH43" s="302"/>
      <c r="AI43" s="302"/>
      <c r="AJ43" s="302"/>
      <c r="AK43" s="302"/>
      <c r="AL43" s="302"/>
      <c r="AM43" s="302"/>
    </row>
    <row r="44">
      <c r="A44" s="738" t="str">
        <f>IFERROR(__xludf.DUMMYFUNCTION("""COMPUTED_VALUE"""),"#REF!")</f>
        <v>#REF!</v>
      </c>
      <c r="B44" s="300" t="s">
        <v>2936</v>
      </c>
      <c r="C44" s="301" t="s">
        <v>2937</v>
      </c>
      <c r="D44" s="808" t="s">
        <v>42</v>
      </c>
      <c r="E44" s="809">
        <v>7.0</v>
      </c>
      <c r="F44" s="802"/>
      <c r="G44" s="810">
        <v>7.0</v>
      </c>
      <c r="H44" s="811">
        <v>0.0</v>
      </c>
      <c r="I44" s="812"/>
      <c r="J44" s="813"/>
      <c r="K44" s="813"/>
      <c r="L44" s="813"/>
      <c r="M44" s="813"/>
      <c r="N44" s="813"/>
      <c r="O44" s="814"/>
      <c r="P44" s="802">
        <v>1.0</v>
      </c>
      <c r="Q44" s="810">
        <v>2.0</v>
      </c>
      <c r="R44" s="810">
        <v>2.0</v>
      </c>
      <c r="S44" s="810">
        <v>2.0</v>
      </c>
      <c r="T44" s="810">
        <v>0.0</v>
      </c>
      <c r="U44" s="810">
        <v>0.0</v>
      </c>
      <c r="V44" s="811">
        <v>0.0</v>
      </c>
      <c r="W44" s="802">
        <v>0.0</v>
      </c>
      <c r="X44" s="810">
        <v>0.0</v>
      </c>
      <c r="Y44" s="810">
        <v>0.0</v>
      </c>
      <c r="Z44" s="810">
        <v>0.0</v>
      </c>
      <c r="AA44" s="810">
        <v>0.0</v>
      </c>
      <c r="AB44" s="810">
        <v>0.0</v>
      </c>
      <c r="AC44" s="811">
        <v>0.0</v>
      </c>
      <c r="AD44" s="302"/>
      <c r="AE44" s="302"/>
      <c r="AF44" s="818"/>
      <c r="AG44" s="692"/>
      <c r="AH44" s="302"/>
      <c r="AI44" s="302"/>
      <c r="AJ44" s="302"/>
      <c r="AK44" s="302"/>
      <c r="AL44" s="302"/>
      <c r="AM44" s="302"/>
    </row>
    <row r="45">
      <c r="A45" s="738" t="str">
        <f>IFERROR(__xludf.DUMMYFUNCTION("""COMPUTED_VALUE"""),"#REF!")</f>
        <v>#REF!</v>
      </c>
      <c r="B45" s="300" t="s">
        <v>2938</v>
      </c>
      <c r="C45" s="301" t="s">
        <v>2939</v>
      </c>
      <c r="D45" s="808" t="s">
        <v>42</v>
      </c>
      <c r="E45" s="809">
        <v>7.0</v>
      </c>
      <c r="F45" s="802"/>
      <c r="G45" s="810">
        <v>7.0</v>
      </c>
      <c r="H45" s="811">
        <v>0.0</v>
      </c>
      <c r="I45" s="812"/>
      <c r="J45" s="813"/>
      <c r="K45" s="813"/>
      <c r="L45" s="813"/>
      <c r="M45" s="813"/>
      <c r="N45" s="813"/>
      <c r="O45" s="814"/>
      <c r="P45" s="802">
        <v>1.0</v>
      </c>
      <c r="Q45" s="810">
        <v>2.0</v>
      </c>
      <c r="R45" s="810">
        <v>2.0</v>
      </c>
      <c r="S45" s="810">
        <v>2.0</v>
      </c>
      <c r="T45" s="810">
        <v>0.0</v>
      </c>
      <c r="U45" s="810">
        <v>0.0</v>
      </c>
      <c r="V45" s="811">
        <v>0.0</v>
      </c>
      <c r="W45" s="802">
        <v>0.0</v>
      </c>
      <c r="X45" s="810">
        <v>0.0</v>
      </c>
      <c r="Y45" s="810">
        <v>0.0</v>
      </c>
      <c r="Z45" s="810">
        <v>0.0</v>
      </c>
      <c r="AA45" s="810">
        <v>0.0</v>
      </c>
      <c r="AB45" s="810">
        <v>0.0</v>
      </c>
      <c r="AC45" s="811">
        <v>0.0</v>
      </c>
      <c r="AD45" s="302"/>
      <c r="AE45" s="302"/>
      <c r="AG45" s="743"/>
      <c r="AH45" s="302"/>
      <c r="AI45" s="302"/>
      <c r="AJ45" s="302"/>
      <c r="AK45" s="302"/>
      <c r="AL45" s="302"/>
      <c r="AM45" s="302"/>
    </row>
    <row r="46">
      <c r="A46" s="738" t="str">
        <f>IFERROR(__xludf.DUMMYFUNCTION("""COMPUTED_VALUE"""),"#REF!")</f>
        <v>#REF!</v>
      </c>
      <c r="B46" s="300" t="s">
        <v>2940</v>
      </c>
      <c r="C46" s="301" t="s">
        <v>2941</v>
      </c>
      <c r="D46" s="808" t="s">
        <v>42</v>
      </c>
      <c r="E46" s="809">
        <v>6.0</v>
      </c>
      <c r="F46" s="802"/>
      <c r="G46" s="810">
        <v>6.0</v>
      </c>
      <c r="H46" s="811">
        <v>0.0</v>
      </c>
      <c r="I46" s="812"/>
      <c r="J46" s="813"/>
      <c r="K46" s="813"/>
      <c r="L46" s="813"/>
      <c r="M46" s="813"/>
      <c r="N46" s="813"/>
      <c r="O46" s="814"/>
      <c r="P46" s="802">
        <v>0.0</v>
      </c>
      <c r="Q46" s="810">
        <v>2.0</v>
      </c>
      <c r="R46" s="810">
        <v>2.0</v>
      </c>
      <c r="S46" s="810">
        <v>2.0</v>
      </c>
      <c r="T46" s="810">
        <v>0.0</v>
      </c>
      <c r="U46" s="810">
        <v>0.0</v>
      </c>
      <c r="V46" s="811">
        <v>0.0</v>
      </c>
      <c r="W46" s="802">
        <v>0.0</v>
      </c>
      <c r="X46" s="810">
        <v>0.0</v>
      </c>
      <c r="Y46" s="810">
        <v>0.0</v>
      </c>
      <c r="Z46" s="810">
        <v>0.0</v>
      </c>
      <c r="AA46" s="810">
        <v>0.0</v>
      </c>
      <c r="AB46" s="810">
        <v>0.0</v>
      </c>
      <c r="AC46" s="811">
        <v>0.0</v>
      </c>
      <c r="AD46" s="302"/>
      <c r="AE46" s="302"/>
      <c r="AG46" s="743"/>
      <c r="AH46" s="302"/>
      <c r="AI46" s="302"/>
      <c r="AJ46" s="302"/>
      <c r="AK46" s="302"/>
      <c r="AL46" s="302"/>
      <c r="AM46" s="302"/>
    </row>
    <row r="47">
      <c r="A47" s="738" t="str">
        <f>IFERROR(__xludf.DUMMYFUNCTION("""COMPUTED_VALUE"""),"#REF!")</f>
        <v>#REF!</v>
      </c>
      <c r="B47" s="300" t="s">
        <v>2942</v>
      </c>
      <c r="C47" s="301" t="s">
        <v>1349</v>
      </c>
      <c r="D47" s="808" t="s">
        <v>42</v>
      </c>
      <c r="E47" s="809">
        <v>6.0</v>
      </c>
      <c r="F47" s="802"/>
      <c r="G47" s="810">
        <v>6.0</v>
      </c>
      <c r="H47" s="811">
        <v>0.0</v>
      </c>
      <c r="I47" s="812"/>
      <c r="J47" s="813"/>
      <c r="K47" s="813"/>
      <c r="L47" s="813"/>
      <c r="M47" s="813"/>
      <c r="N47" s="813"/>
      <c r="O47" s="814"/>
      <c r="P47" s="802">
        <v>0.0</v>
      </c>
      <c r="Q47" s="810">
        <v>2.0</v>
      </c>
      <c r="R47" s="810">
        <v>2.0</v>
      </c>
      <c r="S47" s="810">
        <v>2.0</v>
      </c>
      <c r="T47" s="810">
        <v>0.0</v>
      </c>
      <c r="U47" s="810">
        <v>0.0</v>
      </c>
      <c r="V47" s="811">
        <v>0.0</v>
      </c>
      <c r="W47" s="802">
        <v>0.0</v>
      </c>
      <c r="X47" s="810">
        <v>0.0</v>
      </c>
      <c r="Y47" s="810">
        <v>0.0</v>
      </c>
      <c r="Z47" s="810">
        <v>0.0</v>
      </c>
      <c r="AA47" s="810">
        <v>0.0</v>
      </c>
      <c r="AB47" s="810">
        <v>0.0</v>
      </c>
      <c r="AC47" s="811">
        <v>0.0</v>
      </c>
      <c r="AD47" s="302"/>
      <c r="AE47" s="302"/>
      <c r="AG47" s="743"/>
      <c r="AH47" s="302"/>
      <c r="AI47" s="302"/>
      <c r="AJ47" s="302"/>
      <c r="AK47" s="302"/>
      <c r="AL47" s="302"/>
      <c r="AM47" s="302"/>
    </row>
    <row r="48">
      <c r="A48" s="738" t="str">
        <f>IFERROR(__xludf.DUMMYFUNCTION("""COMPUTED_VALUE"""),"#REF!")</f>
        <v>#REF!</v>
      </c>
      <c r="B48" s="300" t="s">
        <v>2943</v>
      </c>
      <c r="C48" s="301" t="s">
        <v>2944</v>
      </c>
      <c r="D48" s="808" t="s">
        <v>41</v>
      </c>
      <c r="E48" s="809">
        <v>5.0</v>
      </c>
      <c r="F48" s="802"/>
      <c r="G48" s="810">
        <v>5.0</v>
      </c>
      <c r="H48" s="811">
        <v>0.0</v>
      </c>
      <c r="I48" s="812"/>
      <c r="J48" s="813"/>
      <c r="K48" s="813"/>
      <c r="L48" s="813"/>
      <c r="M48" s="813"/>
      <c r="N48" s="813"/>
      <c r="O48" s="814"/>
      <c r="P48" s="802">
        <v>1.0</v>
      </c>
      <c r="Q48" s="810">
        <v>2.0</v>
      </c>
      <c r="R48" s="810">
        <v>2.0</v>
      </c>
      <c r="S48" s="810">
        <v>0.0</v>
      </c>
      <c r="T48" s="810">
        <v>0.0</v>
      </c>
      <c r="U48" s="810">
        <v>0.0</v>
      </c>
      <c r="V48" s="811">
        <v>0.0</v>
      </c>
      <c r="W48" s="802">
        <v>0.0</v>
      </c>
      <c r="X48" s="810">
        <v>0.0</v>
      </c>
      <c r="Y48" s="810">
        <v>0.0</v>
      </c>
      <c r="Z48" s="810">
        <v>0.0</v>
      </c>
      <c r="AA48" s="810">
        <v>0.0</v>
      </c>
      <c r="AB48" s="810">
        <v>0.0</v>
      </c>
      <c r="AC48" s="811">
        <v>0.0</v>
      </c>
      <c r="AD48" s="302"/>
      <c r="AE48" s="302"/>
      <c r="AG48" s="743"/>
      <c r="AH48" s="302"/>
      <c r="AI48" s="302"/>
      <c r="AJ48" s="302"/>
      <c r="AK48" s="302"/>
      <c r="AL48" s="302"/>
      <c r="AM48" s="302"/>
    </row>
    <row r="49">
      <c r="A49" s="738" t="str">
        <f>IFERROR(__xludf.DUMMYFUNCTION("""COMPUTED_VALUE"""),"#REF!")</f>
        <v>#REF!</v>
      </c>
      <c r="B49" s="300" t="s">
        <v>2945</v>
      </c>
      <c r="C49" s="301" t="s">
        <v>207</v>
      </c>
      <c r="D49" s="808" t="s">
        <v>41</v>
      </c>
      <c r="E49" s="809">
        <v>5.0</v>
      </c>
      <c r="F49" s="802"/>
      <c r="G49" s="810">
        <v>5.0</v>
      </c>
      <c r="H49" s="811">
        <v>0.0</v>
      </c>
      <c r="I49" s="812"/>
      <c r="J49" s="813"/>
      <c r="K49" s="813"/>
      <c r="L49" s="813"/>
      <c r="M49" s="813"/>
      <c r="N49" s="813"/>
      <c r="O49" s="814"/>
      <c r="P49" s="802">
        <v>1.0</v>
      </c>
      <c r="Q49" s="810">
        <v>2.0</v>
      </c>
      <c r="R49" s="810">
        <v>2.0</v>
      </c>
      <c r="S49" s="810">
        <v>0.0</v>
      </c>
      <c r="T49" s="810">
        <v>0.0</v>
      </c>
      <c r="U49" s="810">
        <v>0.0</v>
      </c>
      <c r="V49" s="811">
        <v>0.0</v>
      </c>
      <c r="W49" s="802">
        <v>0.0</v>
      </c>
      <c r="X49" s="810">
        <v>0.0</v>
      </c>
      <c r="Y49" s="810">
        <v>0.0</v>
      </c>
      <c r="Z49" s="810">
        <v>0.0</v>
      </c>
      <c r="AA49" s="810">
        <v>0.0</v>
      </c>
      <c r="AB49" s="810">
        <v>0.0</v>
      </c>
      <c r="AC49" s="811">
        <v>0.0</v>
      </c>
      <c r="AD49" s="302"/>
      <c r="AE49" s="302"/>
      <c r="AG49" s="743"/>
      <c r="AH49" s="302"/>
      <c r="AI49" s="302"/>
      <c r="AJ49" s="302"/>
      <c r="AK49" s="302"/>
      <c r="AL49" s="302"/>
      <c r="AM49" s="302"/>
    </row>
    <row r="50">
      <c r="A50" s="738" t="str">
        <f>IFERROR(__xludf.DUMMYFUNCTION("""COMPUTED_VALUE"""),"#REF!")</f>
        <v>#REF!</v>
      </c>
      <c r="B50" s="300" t="s">
        <v>2946</v>
      </c>
      <c r="C50" s="301" t="s">
        <v>2427</v>
      </c>
      <c r="D50" s="808" t="s">
        <v>41</v>
      </c>
      <c r="E50" s="809">
        <v>6.0</v>
      </c>
      <c r="F50" s="802"/>
      <c r="G50" s="810">
        <v>6.0</v>
      </c>
      <c r="H50" s="811">
        <v>0.0</v>
      </c>
      <c r="I50" s="812"/>
      <c r="J50" s="813"/>
      <c r="K50" s="813"/>
      <c r="L50" s="813"/>
      <c r="M50" s="813"/>
      <c r="N50" s="813"/>
      <c r="O50" s="814"/>
      <c r="P50" s="802">
        <v>0.0</v>
      </c>
      <c r="Q50" s="810">
        <v>2.0</v>
      </c>
      <c r="R50" s="810">
        <v>2.0</v>
      </c>
      <c r="S50" s="810">
        <v>2.0</v>
      </c>
      <c r="T50" s="810">
        <v>0.0</v>
      </c>
      <c r="U50" s="810">
        <v>0.0</v>
      </c>
      <c r="V50" s="811">
        <v>0.0</v>
      </c>
      <c r="W50" s="802">
        <v>0.0</v>
      </c>
      <c r="X50" s="810">
        <v>0.0</v>
      </c>
      <c r="Y50" s="810">
        <v>0.0</v>
      </c>
      <c r="Z50" s="810">
        <v>0.0</v>
      </c>
      <c r="AA50" s="810">
        <v>0.0</v>
      </c>
      <c r="AB50" s="810">
        <v>0.0</v>
      </c>
      <c r="AC50" s="811">
        <v>0.0</v>
      </c>
      <c r="AD50" s="302"/>
      <c r="AE50" s="302"/>
      <c r="AG50" s="743"/>
      <c r="AH50" s="302"/>
      <c r="AI50" s="302"/>
      <c r="AJ50" s="302"/>
      <c r="AK50" s="302"/>
      <c r="AL50" s="302"/>
      <c r="AM50" s="302"/>
    </row>
    <row r="51">
      <c r="A51" s="738" t="str">
        <f>IFERROR(__xludf.DUMMYFUNCTION("""COMPUTED_VALUE"""),"#REF!")</f>
        <v>#REF!</v>
      </c>
      <c r="B51" s="300" t="s">
        <v>2947</v>
      </c>
      <c r="C51" s="301" t="s">
        <v>2948</v>
      </c>
      <c r="D51" s="808" t="s">
        <v>41</v>
      </c>
      <c r="E51" s="809">
        <v>3.0</v>
      </c>
      <c r="F51" s="802"/>
      <c r="G51" s="810">
        <v>3.0</v>
      </c>
      <c r="H51" s="811">
        <v>0.0</v>
      </c>
      <c r="I51" s="812"/>
      <c r="J51" s="813"/>
      <c r="K51" s="813"/>
      <c r="L51" s="813"/>
      <c r="M51" s="813"/>
      <c r="N51" s="813"/>
      <c r="O51" s="814"/>
      <c r="P51" s="802">
        <v>1.0</v>
      </c>
      <c r="Q51" s="810">
        <v>2.0</v>
      </c>
      <c r="R51" s="810">
        <v>0.0</v>
      </c>
      <c r="S51" s="810">
        <v>0.0</v>
      </c>
      <c r="T51" s="810">
        <v>0.0</v>
      </c>
      <c r="U51" s="810">
        <v>0.0</v>
      </c>
      <c r="V51" s="811">
        <v>0.0</v>
      </c>
      <c r="W51" s="802">
        <v>0.0</v>
      </c>
      <c r="X51" s="810">
        <v>0.0</v>
      </c>
      <c r="Y51" s="810">
        <v>0.0</v>
      </c>
      <c r="Z51" s="810">
        <v>0.0</v>
      </c>
      <c r="AA51" s="810">
        <v>0.0</v>
      </c>
      <c r="AB51" s="810">
        <v>0.0</v>
      </c>
      <c r="AC51" s="811">
        <v>0.0</v>
      </c>
      <c r="AD51" s="302"/>
      <c r="AE51" s="302"/>
      <c r="AH51" s="302"/>
      <c r="AI51" s="302"/>
      <c r="AJ51" s="302"/>
      <c r="AK51" s="302"/>
      <c r="AL51" s="302"/>
      <c r="AM51" s="302"/>
    </row>
    <row r="52">
      <c r="A52" s="738" t="str">
        <f>IFERROR(__xludf.DUMMYFUNCTION("""COMPUTED_VALUE"""),"#REF!")</f>
        <v>#REF!</v>
      </c>
      <c r="B52" s="300" t="s">
        <v>2949</v>
      </c>
      <c r="C52" s="301" t="s">
        <v>2380</v>
      </c>
      <c r="D52" s="808" t="s">
        <v>41</v>
      </c>
      <c r="E52" s="809">
        <v>3.0</v>
      </c>
      <c r="F52" s="802"/>
      <c r="G52" s="810">
        <v>3.0</v>
      </c>
      <c r="H52" s="811">
        <v>0.0</v>
      </c>
      <c r="I52" s="812"/>
      <c r="J52" s="813"/>
      <c r="K52" s="813"/>
      <c r="L52" s="813"/>
      <c r="M52" s="813"/>
      <c r="N52" s="813"/>
      <c r="O52" s="814"/>
      <c r="P52" s="802">
        <v>1.0</v>
      </c>
      <c r="Q52" s="810">
        <v>0.0</v>
      </c>
      <c r="R52" s="810">
        <v>2.0</v>
      </c>
      <c r="S52" s="810">
        <v>0.0</v>
      </c>
      <c r="T52" s="810">
        <v>0.0</v>
      </c>
      <c r="U52" s="810">
        <v>0.0</v>
      </c>
      <c r="V52" s="811">
        <v>0.0</v>
      </c>
      <c r="W52" s="802">
        <v>0.0</v>
      </c>
      <c r="X52" s="810">
        <v>0.0</v>
      </c>
      <c r="Y52" s="810">
        <v>0.0</v>
      </c>
      <c r="Z52" s="810">
        <v>0.0</v>
      </c>
      <c r="AA52" s="810">
        <v>0.0</v>
      </c>
      <c r="AB52" s="810">
        <v>0.0</v>
      </c>
      <c r="AC52" s="811">
        <v>0.0</v>
      </c>
      <c r="AD52" s="302"/>
      <c r="AE52" s="302"/>
      <c r="AH52" s="302"/>
      <c r="AI52" s="302"/>
      <c r="AJ52" s="302"/>
      <c r="AK52" s="302"/>
      <c r="AL52" s="302"/>
      <c r="AM52" s="302"/>
    </row>
    <row r="53">
      <c r="A53" s="738" t="str">
        <f>IFERROR(__xludf.DUMMYFUNCTION("""COMPUTED_VALUE"""),"#REF!")</f>
        <v>#REF!</v>
      </c>
      <c r="B53" s="300" t="s">
        <v>2950</v>
      </c>
      <c r="C53" s="301" t="s">
        <v>2525</v>
      </c>
      <c r="D53" s="808" t="s">
        <v>41</v>
      </c>
      <c r="E53" s="809">
        <v>7.0</v>
      </c>
      <c r="F53" s="802"/>
      <c r="G53" s="810">
        <v>7.0</v>
      </c>
      <c r="H53" s="811">
        <v>0.0</v>
      </c>
      <c r="I53" s="812"/>
      <c r="J53" s="813"/>
      <c r="K53" s="813"/>
      <c r="L53" s="813"/>
      <c r="M53" s="813"/>
      <c r="N53" s="813"/>
      <c r="O53" s="814"/>
      <c r="P53" s="802">
        <v>1.0</v>
      </c>
      <c r="Q53" s="810">
        <v>2.0</v>
      </c>
      <c r="R53" s="810">
        <v>2.0</v>
      </c>
      <c r="S53" s="810">
        <v>2.0</v>
      </c>
      <c r="T53" s="810">
        <v>0.0</v>
      </c>
      <c r="U53" s="810">
        <v>0.0</v>
      </c>
      <c r="V53" s="811">
        <v>0.0</v>
      </c>
      <c r="W53" s="802">
        <v>0.0</v>
      </c>
      <c r="X53" s="810">
        <v>0.0</v>
      </c>
      <c r="Y53" s="810">
        <v>0.0</v>
      </c>
      <c r="Z53" s="810">
        <v>0.0</v>
      </c>
      <c r="AA53" s="810">
        <v>0.0</v>
      </c>
      <c r="AB53" s="810">
        <v>0.0</v>
      </c>
      <c r="AC53" s="811">
        <v>0.0</v>
      </c>
      <c r="AD53" s="302"/>
      <c r="AE53" s="302"/>
      <c r="AH53" s="302"/>
      <c r="AI53" s="302"/>
      <c r="AJ53" s="302"/>
      <c r="AK53" s="302"/>
      <c r="AL53" s="302"/>
      <c r="AM53" s="302"/>
    </row>
    <row r="54">
      <c r="A54" s="738" t="str">
        <f>IFERROR(__xludf.DUMMYFUNCTION("""COMPUTED_VALUE"""),"#REF!")</f>
        <v>#REF!</v>
      </c>
      <c r="B54" s="300" t="s">
        <v>2951</v>
      </c>
      <c r="C54" s="301" t="s">
        <v>1658</v>
      </c>
      <c r="D54" s="808" t="s">
        <v>41</v>
      </c>
      <c r="E54" s="809">
        <v>7.0</v>
      </c>
      <c r="F54" s="802"/>
      <c r="G54" s="810">
        <v>7.0</v>
      </c>
      <c r="H54" s="811">
        <v>0.0</v>
      </c>
      <c r="I54" s="812"/>
      <c r="J54" s="813"/>
      <c r="K54" s="813"/>
      <c r="L54" s="813"/>
      <c r="M54" s="813"/>
      <c r="N54" s="813"/>
      <c r="O54" s="814"/>
      <c r="P54" s="802">
        <v>1.0</v>
      </c>
      <c r="Q54" s="810">
        <v>2.0</v>
      </c>
      <c r="R54" s="810">
        <v>2.0</v>
      </c>
      <c r="S54" s="810">
        <v>2.0</v>
      </c>
      <c r="T54" s="810">
        <v>0.0</v>
      </c>
      <c r="U54" s="810">
        <v>0.0</v>
      </c>
      <c r="V54" s="811">
        <v>0.0</v>
      </c>
      <c r="W54" s="802">
        <v>0.0</v>
      </c>
      <c r="X54" s="810">
        <v>0.0</v>
      </c>
      <c r="Y54" s="810">
        <v>0.0</v>
      </c>
      <c r="Z54" s="810">
        <v>0.0</v>
      </c>
      <c r="AA54" s="810">
        <v>0.0</v>
      </c>
      <c r="AB54" s="810">
        <v>0.0</v>
      </c>
      <c r="AC54" s="811">
        <v>0.0</v>
      </c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</row>
    <row r="55">
      <c r="A55" s="738" t="str">
        <f>IFERROR(__xludf.DUMMYFUNCTION("""COMPUTED_VALUE"""),"#REF!")</f>
        <v>#REF!</v>
      </c>
      <c r="B55" s="300" t="s">
        <v>2952</v>
      </c>
      <c r="C55" s="301" t="s">
        <v>1017</v>
      </c>
      <c r="D55" s="808" t="s">
        <v>41</v>
      </c>
      <c r="E55" s="809">
        <v>8.0</v>
      </c>
      <c r="F55" s="802"/>
      <c r="G55" s="810">
        <v>8.0</v>
      </c>
      <c r="H55" s="811">
        <v>0.0</v>
      </c>
      <c r="I55" s="812"/>
      <c r="J55" s="813"/>
      <c r="K55" s="813"/>
      <c r="L55" s="813"/>
      <c r="M55" s="813"/>
      <c r="N55" s="813"/>
      <c r="O55" s="814"/>
      <c r="P55" s="802">
        <v>0.0</v>
      </c>
      <c r="Q55" s="810">
        <v>4.0</v>
      </c>
      <c r="R55" s="810">
        <v>2.0</v>
      </c>
      <c r="S55" s="810">
        <v>2.0</v>
      </c>
      <c r="T55" s="810">
        <v>0.0</v>
      </c>
      <c r="U55" s="810">
        <v>0.0</v>
      </c>
      <c r="V55" s="811">
        <v>0.0</v>
      </c>
      <c r="W55" s="802">
        <v>0.0</v>
      </c>
      <c r="X55" s="810">
        <v>0.0</v>
      </c>
      <c r="Y55" s="810">
        <v>0.0</v>
      </c>
      <c r="Z55" s="810">
        <v>0.0</v>
      </c>
      <c r="AA55" s="810">
        <v>0.0</v>
      </c>
      <c r="AB55" s="810">
        <v>0.0</v>
      </c>
      <c r="AC55" s="811">
        <v>0.0</v>
      </c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</row>
    <row r="56">
      <c r="A56" s="738" t="str">
        <f>IFERROR(__xludf.DUMMYFUNCTION("""COMPUTED_VALUE"""),"#REF!")</f>
        <v>#REF!</v>
      </c>
      <c r="B56" s="300" t="s">
        <v>2953</v>
      </c>
      <c r="C56" s="301" t="s">
        <v>506</v>
      </c>
      <c r="D56" s="808" t="s">
        <v>41</v>
      </c>
      <c r="E56" s="809">
        <v>7.0</v>
      </c>
      <c r="F56" s="802"/>
      <c r="G56" s="810">
        <v>7.0</v>
      </c>
      <c r="H56" s="811">
        <v>0.0</v>
      </c>
      <c r="I56" s="812"/>
      <c r="J56" s="813"/>
      <c r="K56" s="813"/>
      <c r="L56" s="813"/>
      <c r="M56" s="813"/>
      <c r="N56" s="813"/>
      <c r="O56" s="814"/>
      <c r="P56" s="802">
        <v>1.0</v>
      </c>
      <c r="Q56" s="810">
        <v>2.0</v>
      </c>
      <c r="R56" s="810">
        <v>2.0</v>
      </c>
      <c r="S56" s="810">
        <v>2.0</v>
      </c>
      <c r="T56" s="810">
        <v>0.0</v>
      </c>
      <c r="U56" s="810">
        <v>0.0</v>
      </c>
      <c r="V56" s="811">
        <v>0.0</v>
      </c>
      <c r="W56" s="802">
        <v>0.0</v>
      </c>
      <c r="X56" s="810">
        <v>0.0</v>
      </c>
      <c r="Y56" s="810">
        <v>0.0</v>
      </c>
      <c r="Z56" s="810">
        <v>0.0</v>
      </c>
      <c r="AA56" s="810">
        <v>0.0</v>
      </c>
      <c r="AB56" s="810">
        <v>0.0</v>
      </c>
      <c r="AC56" s="811">
        <v>0.0</v>
      </c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</row>
    <row r="57">
      <c r="A57" s="738" t="str">
        <f>IFERROR(__xludf.DUMMYFUNCTION("""COMPUTED_VALUE"""),"#REF!")</f>
        <v>#REF!</v>
      </c>
      <c r="B57" s="300" t="s">
        <v>2954</v>
      </c>
      <c r="C57" s="301" t="s">
        <v>713</v>
      </c>
      <c r="D57" s="808" t="s">
        <v>41</v>
      </c>
      <c r="E57" s="809">
        <v>5.0</v>
      </c>
      <c r="F57" s="802"/>
      <c r="G57" s="810">
        <v>5.0</v>
      </c>
      <c r="H57" s="811">
        <v>0.0</v>
      </c>
      <c r="I57" s="812"/>
      <c r="J57" s="813"/>
      <c r="K57" s="813"/>
      <c r="L57" s="813"/>
      <c r="M57" s="813"/>
      <c r="N57" s="813"/>
      <c r="O57" s="814"/>
      <c r="P57" s="802">
        <v>1.0</v>
      </c>
      <c r="Q57" s="810">
        <v>2.0</v>
      </c>
      <c r="R57" s="810">
        <v>2.0</v>
      </c>
      <c r="S57" s="810">
        <v>0.0</v>
      </c>
      <c r="T57" s="810">
        <v>0.0</v>
      </c>
      <c r="U57" s="810">
        <v>0.0</v>
      </c>
      <c r="V57" s="811">
        <v>0.0</v>
      </c>
      <c r="W57" s="802">
        <v>0.0</v>
      </c>
      <c r="X57" s="810">
        <v>0.0</v>
      </c>
      <c r="Y57" s="810">
        <v>0.0</v>
      </c>
      <c r="Z57" s="810">
        <v>0.0</v>
      </c>
      <c r="AA57" s="810">
        <v>0.0</v>
      </c>
      <c r="AB57" s="810">
        <v>0.0</v>
      </c>
      <c r="AC57" s="811">
        <v>0.0</v>
      </c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</row>
    <row r="58">
      <c r="A58" s="738" t="str">
        <f>IFERROR(__xludf.DUMMYFUNCTION("""COMPUTED_VALUE"""),"#REF!")</f>
        <v>#REF!</v>
      </c>
      <c r="B58" s="300" t="s">
        <v>2955</v>
      </c>
      <c r="C58" s="301" t="s">
        <v>1443</v>
      </c>
      <c r="D58" s="808" t="s">
        <v>41</v>
      </c>
      <c r="E58" s="809">
        <v>5.0</v>
      </c>
      <c r="F58" s="802"/>
      <c r="G58" s="810">
        <v>5.0</v>
      </c>
      <c r="H58" s="811">
        <v>0.0</v>
      </c>
      <c r="I58" s="812"/>
      <c r="J58" s="813"/>
      <c r="K58" s="813"/>
      <c r="L58" s="813"/>
      <c r="M58" s="813"/>
      <c r="N58" s="813"/>
      <c r="O58" s="814"/>
      <c r="P58" s="802">
        <v>1.0</v>
      </c>
      <c r="Q58" s="810">
        <v>2.0</v>
      </c>
      <c r="R58" s="810">
        <v>2.0</v>
      </c>
      <c r="S58" s="810">
        <v>0.0</v>
      </c>
      <c r="T58" s="810">
        <v>0.0</v>
      </c>
      <c r="U58" s="810">
        <v>0.0</v>
      </c>
      <c r="V58" s="811">
        <v>0.0</v>
      </c>
      <c r="W58" s="802">
        <v>0.0</v>
      </c>
      <c r="X58" s="810">
        <v>0.0</v>
      </c>
      <c r="Y58" s="810">
        <v>0.0</v>
      </c>
      <c r="Z58" s="810">
        <v>0.0</v>
      </c>
      <c r="AA58" s="810">
        <v>0.0</v>
      </c>
      <c r="AB58" s="810">
        <v>0.0</v>
      </c>
      <c r="AC58" s="811">
        <v>0.0</v>
      </c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</row>
    <row r="59">
      <c r="A59" s="738" t="str">
        <f>IFERROR(__xludf.DUMMYFUNCTION("""COMPUTED_VALUE"""),"#REF!")</f>
        <v>#REF!</v>
      </c>
      <c r="B59" s="300" t="s">
        <v>2956</v>
      </c>
      <c r="C59" s="301" t="s">
        <v>2957</v>
      </c>
      <c r="D59" s="808" t="s">
        <v>41</v>
      </c>
      <c r="E59" s="809">
        <v>7.0</v>
      </c>
      <c r="F59" s="802"/>
      <c r="G59" s="810">
        <v>7.0</v>
      </c>
      <c r="H59" s="811">
        <v>0.0</v>
      </c>
      <c r="I59" s="812"/>
      <c r="J59" s="813"/>
      <c r="K59" s="813"/>
      <c r="L59" s="813"/>
      <c r="M59" s="813"/>
      <c r="N59" s="813"/>
      <c r="O59" s="814"/>
      <c r="P59" s="802">
        <v>1.0</v>
      </c>
      <c r="Q59" s="810">
        <v>2.0</v>
      </c>
      <c r="R59" s="810">
        <v>2.0</v>
      </c>
      <c r="S59" s="810">
        <v>2.0</v>
      </c>
      <c r="T59" s="810">
        <v>0.0</v>
      </c>
      <c r="U59" s="810">
        <v>0.0</v>
      </c>
      <c r="V59" s="811">
        <v>0.0</v>
      </c>
      <c r="W59" s="802">
        <v>0.0</v>
      </c>
      <c r="X59" s="810">
        <v>0.0</v>
      </c>
      <c r="Y59" s="810">
        <v>0.0</v>
      </c>
      <c r="Z59" s="810">
        <v>0.0</v>
      </c>
      <c r="AA59" s="810">
        <v>0.0</v>
      </c>
      <c r="AB59" s="810">
        <v>0.0</v>
      </c>
      <c r="AC59" s="811">
        <v>0.0</v>
      </c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</row>
    <row r="60">
      <c r="A60" s="738" t="str">
        <f>IFERROR(__xludf.DUMMYFUNCTION("""COMPUTED_VALUE"""),"#REF!")</f>
        <v>#REF!</v>
      </c>
      <c r="B60" s="300" t="s">
        <v>2958</v>
      </c>
      <c r="C60" s="301" t="s">
        <v>1891</v>
      </c>
      <c r="D60" s="808" t="s">
        <v>41</v>
      </c>
      <c r="E60" s="809">
        <v>7.0</v>
      </c>
      <c r="F60" s="802"/>
      <c r="G60" s="810">
        <v>7.0</v>
      </c>
      <c r="H60" s="811">
        <v>0.0</v>
      </c>
      <c r="I60" s="812"/>
      <c r="J60" s="813"/>
      <c r="K60" s="813"/>
      <c r="L60" s="813"/>
      <c r="M60" s="813"/>
      <c r="N60" s="813"/>
      <c r="O60" s="814"/>
      <c r="P60" s="802">
        <v>1.0</v>
      </c>
      <c r="Q60" s="810">
        <v>2.0</v>
      </c>
      <c r="R60" s="810">
        <v>2.0</v>
      </c>
      <c r="S60" s="810">
        <v>2.0</v>
      </c>
      <c r="T60" s="810">
        <v>0.0</v>
      </c>
      <c r="U60" s="810">
        <v>0.0</v>
      </c>
      <c r="V60" s="811">
        <v>0.0</v>
      </c>
      <c r="W60" s="802">
        <v>0.0</v>
      </c>
      <c r="X60" s="810">
        <v>0.0</v>
      </c>
      <c r="Y60" s="810">
        <v>0.0</v>
      </c>
      <c r="Z60" s="810">
        <v>0.0</v>
      </c>
      <c r="AA60" s="810">
        <v>0.0</v>
      </c>
      <c r="AB60" s="810">
        <v>0.0</v>
      </c>
      <c r="AC60" s="811">
        <v>0.0</v>
      </c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</row>
    <row r="61">
      <c r="A61" s="738" t="str">
        <f>IFERROR(__xludf.DUMMYFUNCTION("""COMPUTED_VALUE"""),"#REF!")</f>
        <v>#REF!</v>
      </c>
      <c r="B61" s="300" t="s">
        <v>2959</v>
      </c>
      <c r="C61" s="301" t="s">
        <v>544</v>
      </c>
      <c r="D61" s="808" t="s">
        <v>41</v>
      </c>
      <c r="E61" s="809">
        <v>7.0</v>
      </c>
      <c r="F61" s="802"/>
      <c r="G61" s="810">
        <v>7.0</v>
      </c>
      <c r="H61" s="811">
        <v>0.0</v>
      </c>
      <c r="I61" s="812"/>
      <c r="J61" s="813"/>
      <c r="K61" s="813"/>
      <c r="L61" s="813"/>
      <c r="M61" s="813"/>
      <c r="N61" s="813"/>
      <c r="O61" s="814"/>
      <c r="P61" s="802">
        <v>1.0</v>
      </c>
      <c r="Q61" s="810">
        <v>2.0</v>
      </c>
      <c r="R61" s="810">
        <v>2.0</v>
      </c>
      <c r="S61" s="810">
        <v>2.0</v>
      </c>
      <c r="T61" s="810">
        <v>0.0</v>
      </c>
      <c r="U61" s="810">
        <v>0.0</v>
      </c>
      <c r="V61" s="811">
        <v>0.0</v>
      </c>
      <c r="W61" s="802">
        <v>0.0</v>
      </c>
      <c r="X61" s="810">
        <v>0.0</v>
      </c>
      <c r="Y61" s="810">
        <v>0.0</v>
      </c>
      <c r="Z61" s="810">
        <v>0.0</v>
      </c>
      <c r="AA61" s="810">
        <v>0.0</v>
      </c>
      <c r="AB61" s="810">
        <v>0.0</v>
      </c>
      <c r="AC61" s="811">
        <v>0.0</v>
      </c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</row>
    <row r="62">
      <c r="A62" s="738" t="str">
        <f>IFERROR(__xludf.DUMMYFUNCTION("""COMPUTED_VALUE"""),"#REF!")</f>
        <v>#REF!</v>
      </c>
      <c r="B62" s="300" t="s">
        <v>2960</v>
      </c>
      <c r="C62" s="301" t="s">
        <v>2961</v>
      </c>
      <c r="D62" s="808" t="s">
        <v>41</v>
      </c>
      <c r="E62" s="809">
        <v>5.0</v>
      </c>
      <c r="F62" s="802"/>
      <c r="G62" s="810">
        <v>5.0</v>
      </c>
      <c r="H62" s="811">
        <v>0.0</v>
      </c>
      <c r="I62" s="812"/>
      <c r="J62" s="813"/>
      <c r="K62" s="813"/>
      <c r="L62" s="813"/>
      <c r="M62" s="813"/>
      <c r="N62" s="813"/>
      <c r="O62" s="814"/>
      <c r="P62" s="802">
        <v>1.0</v>
      </c>
      <c r="Q62" s="810">
        <v>2.0</v>
      </c>
      <c r="R62" s="810">
        <v>2.0</v>
      </c>
      <c r="S62" s="810">
        <v>0.0</v>
      </c>
      <c r="T62" s="810">
        <v>0.0</v>
      </c>
      <c r="U62" s="810">
        <v>0.0</v>
      </c>
      <c r="V62" s="811">
        <v>0.0</v>
      </c>
      <c r="W62" s="802">
        <v>0.0</v>
      </c>
      <c r="X62" s="810">
        <v>0.0</v>
      </c>
      <c r="Y62" s="810">
        <v>0.0</v>
      </c>
      <c r="Z62" s="810">
        <v>0.0</v>
      </c>
      <c r="AA62" s="810">
        <v>0.0</v>
      </c>
      <c r="AB62" s="810">
        <v>0.0</v>
      </c>
      <c r="AC62" s="811">
        <v>0.0</v>
      </c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</row>
    <row r="63">
      <c r="A63" s="738" t="str">
        <f>IFERROR(__xludf.DUMMYFUNCTION("""COMPUTED_VALUE"""),"#REF!")</f>
        <v>#REF!</v>
      </c>
      <c r="B63" s="300" t="s">
        <v>2962</v>
      </c>
      <c r="C63" s="301" t="s">
        <v>2963</v>
      </c>
      <c r="D63" s="808" t="s">
        <v>41</v>
      </c>
      <c r="E63" s="809">
        <v>7.0</v>
      </c>
      <c r="F63" s="802"/>
      <c r="G63" s="810">
        <v>7.0</v>
      </c>
      <c r="H63" s="811">
        <v>0.0</v>
      </c>
      <c r="I63" s="812"/>
      <c r="J63" s="813"/>
      <c r="K63" s="813"/>
      <c r="L63" s="813"/>
      <c r="M63" s="813"/>
      <c r="N63" s="813"/>
      <c r="O63" s="814"/>
      <c r="P63" s="802">
        <v>1.0</v>
      </c>
      <c r="Q63" s="810">
        <v>2.0</v>
      </c>
      <c r="R63" s="810">
        <v>2.0</v>
      </c>
      <c r="S63" s="810">
        <v>2.0</v>
      </c>
      <c r="T63" s="810">
        <v>0.0</v>
      </c>
      <c r="U63" s="810">
        <v>0.0</v>
      </c>
      <c r="V63" s="811">
        <v>0.0</v>
      </c>
      <c r="W63" s="802">
        <v>0.0</v>
      </c>
      <c r="X63" s="810">
        <v>0.0</v>
      </c>
      <c r="Y63" s="810">
        <v>0.0</v>
      </c>
      <c r="Z63" s="810">
        <v>0.0</v>
      </c>
      <c r="AA63" s="810">
        <v>0.0</v>
      </c>
      <c r="AB63" s="810">
        <v>0.0</v>
      </c>
      <c r="AC63" s="811">
        <v>0.0</v>
      </c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</row>
    <row r="64">
      <c r="A64" s="738" t="str">
        <f>IFERROR(__xludf.DUMMYFUNCTION("""COMPUTED_VALUE"""),"#REF!")</f>
        <v>#REF!</v>
      </c>
      <c r="B64" s="300" t="s">
        <v>2964</v>
      </c>
      <c r="C64" s="301" t="s">
        <v>263</v>
      </c>
      <c r="D64" s="808" t="s">
        <v>41</v>
      </c>
      <c r="E64" s="809">
        <v>5.0</v>
      </c>
      <c r="F64" s="802"/>
      <c r="G64" s="810">
        <v>5.0</v>
      </c>
      <c r="H64" s="811">
        <v>0.0</v>
      </c>
      <c r="I64" s="812"/>
      <c r="J64" s="813"/>
      <c r="K64" s="813"/>
      <c r="L64" s="813"/>
      <c r="M64" s="813"/>
      <c r="N64" s="813"/>
      <c r="O64" s="814"/>
      <c r="P64" s="802">
        <v>1.0</v>
      </c>
      <c r="Q64" s="810">
        <v>2.0</v>
      </c>
      <c r="R64" s="810">
        <v>2.0</v>
      </c>
      <c r="S64" s="810">
        <v>0.0</v>
      </c>
      <c r="T64" s="810">
        <v>0.0</v>
      </c>
      <c r="U64" s="810">
        <v>0.0</v>
      </c>
      <c r="V64" s="811">
        <v>0.0</v>
      </c>
      <c r="W64" s="802">
        <v>0.0</v>
      </c>
      <c r="X64" s="810">
        <v>0.0</v>
      </c>
      <c r="Y64" s="810">
        <v>0.0</v>
      </c>
      <c r="Z64" s="810">
        <v>0.0</v>
      </c>
      <c r="AA64" s="810">
        <v>0.0</v>
      </c>
      <c r="AB64" s="810">
        <v>0.0</v>
      </c>
      <c r="AC64" s="811">
        <v>0.0</v>
      </c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</row>
    <row r="65">
      <c r="A65" s="738" t="str">
        <f>IFERROR(__xludf.DUMMYFUNCTION("""COMPUTED_VALUE"""),"#REF!")</f>
        <v>#REF!</v>
      </c>
      <c r="B65" s="300" t="s">
        <v>2965</v>
      </c>
      <c r="C65" s="301" t="s">
        <v>951</v>
      </c>
      <c r="D65" s="808" t="s">
        <v>41</v>
      </c>
      <c r="E65" s="809">
        <v>7.0</v>
      </c>
      <c r="F65" s="802"/>
      <c r="G65" s="810">
        <v>7.0</v>
      </c>
      <c r="H65" s="811">
        <v>0.0</v>
      </c>
      <c r="I65" s="812"/>
      <c r="J65" s="813"/>
      <c r="K65" s="813"/>
      <c r="L65" s="813"/>
      <c r="M65" s="813"/>
      <c r="N65" s="813"/>
      <c r="O65" s="814"/>
      <c r="P65" s="802">
        <v>1.0</v>
      </c>
      <c r="Q65" s="810">
        <v>2.0</v>
      </c>
      <c r="R65" s="810">
        <v>2.0</v>
      </c>
      <c r="S65" s="810">
        <v>2.0</v>
      </c>
      <c r="T65" s="810">
        <v>0.0</v>
      </c>
      <c r="U65" s="810">
        <v>0.0</v>
      </c>
      <c r="V65" s="811">
        <v>0.0</v>
      </c>
      <c r="W65" s="802">
        <v>0.0</v>
      </c>
      <c r="X65" s="810">
        <v>0.0</v>
      </c>
      <c r="Y65" s="810">
        <v>0.0</v>
      </c>
      <c r="Z65" s="810">
        <v>0.0</v>
      </c>
      <c r="AA65" s="810">
        <v>0.0</v>
      </c>
      <c r="AB65" s="810">
        <v>0.0</v>
      </c>
      <c r="AC65" s="811">
        <v>0.0</v>
      </c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</row>
    <row r="66">
      <c r="A66" s="738" t="str">
        <f>IFERROR(__xludf.DUMMYFUNCTION("""COMPUTED_VALUE"""),"#REF!")</f>
        <v>#REF!</v>
      </c>
      <c r="B66" s="300" t="s">
        <v>2966</v>
      </c>
      <c r="C66" s="301" t="s">
        <v>2967</v>
      </c>
      <c r="D66" s="808" t="s">
        <v>41</v>
      </c>
      <c r="E66" s="809">
        <v>6.0</v>
      </c>
      <c r="F66" s="802"/>
      <c r="G66" s="810">
        <v>6.0</v>
      </c>
      <c r="H66" s="811">
        <v>0.0</v>
      </c>
      <c r="I66" s="812"/>
      <c r="J66" s="813"/>
      <c r="K66" s="813"/>
      <c r="L66" s="813"/>
      <c r="M66" s="813"/>
      <c r="N66" s="813"/>
      <c r="O66" s="814"/>
      <c r="P66" s="802">
        <v>0.0</v>
      </c>
      <c r="Q66" s="810">
        <v>2.0</v>
      </c>
      <c r="R66" s="810">
        <v>2.0</v>
      </c>
      <c r="S66" s="810">
        <v>2.0</v>
      </c>
      <c r="T66" s="810">
        <v>0.0</v>
      </c>
      <c r="U66" s="810">
        <v>0.0</v>
      </c>
      <c r="V66" s="811">
        <v>0.0</v>
      </c>
      <c r="W66" s="802">
        <v>0.0</v>
      </c>
      <c r="X66" s="810">
        <v>0.0</v>
      </c>
      <c r="Y66" s="810">
        <v>0.0</v>
      </c>
      <c r="Z66" s="810">
        <v>0.0</v>
      </c>
      <c r="AA66" s="810">
        <v>0.0</v>
      </c>
      <c r="AB66" s="810">
        <v>0.0</v>
      </c>
      <c r="AC66" s="811">
        <v>0.0</v>
      </c>
      <c r="AD66" s="302"/>
      <c r="AE66" s="302"/>
      <c r="AF66" s="302"/>
      <c r="AG66" s="302"/>
      <c r="AI66" s="302"/>
      <c r="AJ66" s="302"/>
      <c r="AK66" s="302"/>
      <c r="AL66" s="302"/>
      <c r="AM66" s="302"/>
    </row>
    <row r="67">
      <c r="A67" s="738" t="str">
        <f>IFERROR(__xludf.DUMMYFUNCTION("""COMPUTED_VALUE"""),"#REF!")</f>
        <v>#REF!</v>
      </c>
      <c r="B67" s="300" t="s">
        <v>2968</v>
      </c>
      <c r="C67" s="301" t="s">
        <v>153</v>
      </c>
      <c r="D67" s="808" t="s">
        <v>41</v>
      </c>
      <c r="E67" s="809">
        <v>6.0</v>
      </c>
      <c r="F67" s="802"/>
      <c r="G67" s="810">
        <v>6.0</v>
      </c>
      <c r="H67" s="811">
        <v>0.0</v>
      </c>
      <c r="I67" s="812"/>
      <c r="J67" s="813"/>
      <c r="K67" s="813"/>
      <c r="L67" s="813"/>
      <c r="M67" s="813"/>
      <c r="N67" s="813"/>
      <c r="O67" s="814"/>
      <c r="P67" s="802">
        <v>0.0</v>
      </c>
      <c r="Q67" s="810">
        <v>2.0</v>
      </c>
      <c r="R67" s="810">
        <v>2.0</v>
      </c>
      <c r="S67" s="810">
        <v>2.0</v>
      </c>
      <c r="T67" s="810">
        <v>0.0</v>
      </c>
      <c r="U67" s="810">
        <v>0.0</v>
      </c>
      <c r="V67" s="811">
        <v>0.0</v>
      </c>
      <c r="W67" s="802">
        <v>0.0</v>
      </c>
      <c r="X67" s="810">
        <v>0.0</v>
      </c>
      <c r="Y67" s="810">
        <v>0.0</v>
      </c>
      <c r="Z67" s="810">
        <v>0.0</v>
      </c>
      <c r="AA67" s="810">
        <v>0.0</v>
      </c>
      <c r="AB67" s="810">
        <v>0.0</v>
      </c>
      <c r="AC67" s="811">
        <v>0.0</v>
      </c>
      <c r="AD67" s="302"/>
      <c r="AE67" s="302"/>
      <c r="AF67" s="302"/>
      <c r="AG67" s="302"/>
      <c r="AI67" s="302"/>
      <c r="AJ67" s="302"/>
      <c r="AK67" s="302"/>
      <c r="AL67" s="302"/>
      <c r="AM67" s="302"/>
    </row>
    <row r="68">
      <c r="A68" s="738" t="str">
        <f>IFERROR(__xludf.DUMMYFUNCTION("""COMPUTED_VALUE"""),"#REF!")</f>
        <v>#REF!</v>
      </c>
      <c r="B68" s="300" t="s">
        <v>2969</v>
      </c>
      <c r="C68" s="301" t="s">
        <v>568</v>
      </c>
      <c r="D68" s="808" t="s">
        <v>41</v>
      </c>
      <c r="E68" s="809">
        <v>5.0</v>
      </c>
      <c r="F68" s="802"/>
      <c r="G68" s="810">
        <v>5.0</v>
      </c>
      <c r="H68" s="811">
        <v>0.0</v>
      </c>
      <c r="I68" s="812"/>
      <c r="J68" s="813"/>
      <c r="K68" s="813"/>
      <c r="L68" s="813"/>
      <c r="M68" s="813"/>
      <c r="N68" s="813"/>
      <c r="O68" s="814"/>
      <c r="P68" s="802">
        <v>1.0</v>
      </c>
      <c r="Q68" s="810">
        <v>2.0</v>
      </c>
      <c r="R68" s="810">
        <v>2.0</v>
      </c>
      <c r="S68" s="810">
        <v>0.0</v>
      </c>
      <c r="T68" s="810">
        <v>0.0</v>
      </c>
      <c r="U68" s="810">
        <v>0.0</v>
      </c>
      <c r="V68" s="811">
        <v>0.0</v>
      </c>
      <c r="W68" s="802">
        <v>0.0</v>
      </c>
      <c r="X68" s="810">
        <v>0.0</v>
      </c>
      <c r="Y68" s="810">
        <v>0.0</v>
      </c>
      <c r="Z68" s="810">
        <v>0.0</v>
      </c>
      <c r="AA68" s="810">
        <v>0.0</v>
      </c>
      <c r="AB68" s="810">
        <v>0.0</v>
      </c>
      <c r="AC68" s="811">
        <v>0.0</v>
      </c>
      <c r="AD68" s="302"/>
      <c r="AE68" s="302"/>
      <c r="AF68" s="302"/>
      <c r="AG68" s="302"/>
      <c r="AI68" s="302"/>
      <c r="AJ68" s="302"/>
      <c r="AK68" s="302"/>
      <c r="AL68" s="302"/>
      <c r="AM68" s="302"/>
    </row>
    <row r="69">
      <c r="A69" s="738" t="str">
        <f>IFERROR(__xludf.DUMMYFUNCTION("""COMPUTED_VALUE"""),"#REF!")</f>
        <v>#REF!</v>
      </c>
      <c r="B69" s="300" t="s">
        <v>2970</v>
      </c>
      <c r="C69" s="301" t="s">
        <v>264</v>
      </c>
      <c r="D69" s="808" t="s">
        <v>41</v>
      </c>
      <c r="E69" s="809">
        <v>5.0</v>
      </c>
      <c r="F69" s="802"/>
      <c r="G69" s="810">
        <v>5.0</v>
      </c>
      <c r="H69" s="811">
        <v>0.0</v>
      </c>
      <c r="I69" s="812"/>
      <c r="J69" s="813"/>
      <c r="K69" s="813"/>
      <c r="L69" s="813"/>
      <c r="M69" s="813"/>
      <c r="N69" s="813"/>
      <c r="O69" s="814"/>
      <c r="P69" s="802">
        <v>1.0</v>
      </c>
      <c r="Q69" s="810">
        <v>2.0</v>
      </c>
      <c r="R69" s="810">
        <v>2.0</v>
      </c>
      <c r="S69" s="810">
        <v>0.0</v>
      </c>
      <c r="T69" s="810">
        <v>0.0</v>
      </c>
      <c r="U69" s="810">
        <v>0.0</v>
      </c>
      <c r="V69" s="811">
        <v>0.0</v>
      </c>
      <c r="W69" s="802">
        <v>0.0</v>
      </c>
      <c r="X69" s="810">
        <v>0.0</v>
      </c>
      <c r="Y69" s="810">
        <v>0.0</v>
      </c>
      <c r="Z69" s="810">
        <v>0.0</v>
      </c>
      <c r="AA69" s="810">
        <v>0.0</v>
      </c>
      <c r="AB69" s="810">
        <v>0.0</v>
      </c>
      <c r="AC69" s="811">
        <v>0.0</v>
      </c>
      <c r="AD69" s="302"/>
      <c r="AE69" s="302"/>
      <c r="AF69" s="302"/>
      <c r="AG69" s="302"/>
      <c r="AI69" s="302"/>
      <c r="AJ69" s="302"/>
      <c r="AK69" s="302"/>
      <c r="AL69" s="302"/>
      <c r="AM69" s="302"/>
    </row>
    <row r="70">
      <c r="A70" s="738" t="str">
        <f>IFERROR(__xludf.DUMMYFUNCTION("""COMPUTED_VALUE"""),"#REF!")</f>
        <v>#REF!</v>
      </c>
      <c r="B70" s="300" t="s">
        <v>2971</v>
      </c>
      <c r="C70" s="301" t="s">
        <v>464</v>
      </c>
      <c r="D70" s="808" t="s">
        <v>41</v>
      </c>
      <c r="E70" s="809">
        <v>4.0</v>
      </c>
      <c r="F70" s="802"/>
      <c r="G70" s="810">
        <v>4.0</v>
      </c>
      <c r="H70" s="811">
        <v>0.0</v>
      </c>
      <c r="I70" s="812"/>
      <c r="J70" s="813"/>
      <c r="K70" s="813"/>
      <c r="L70" s="813"/>
      <c r="M70" s="813"/>
      <c r="N70" s="813"/>
      <c r="O70" s="814"/>
      <c r="P70" s="802">
        <v>0.0</v>
      </c>
      <c r="Q70" s="810">
        <v>0.0</v>
      </c>
      <c r="R70" s="810">
        <v>2.0</v>
      </c>
      <c r="S70" s="810">
        <v>2.0</v>
      </c>
      <c r="T70" s="810">
        <v>0.0</v>
      </c>
      <c r="U70" s="810">
        <v>0.0</v>
      </c>
      <c r="V70" s="811">
        <v>0.0</v>
      </c>
      <c r="W70" s="802">
        <v>0.0</v>
      </c>
      <c r="X70" s="810">
        <v>0.0</v>
      </c>
      <c r="Y70" s="810">
        <v>0.0</v>
      </c>
      <c r="Z70" s="810">
        <v>0.0</v>
      </c>
      <c r="AA70" s="810">
        <v>0.0</v>
      </c>
      <c r="AB70" s="810">
        <v>0.0</v>
      </c>
      <c r="AC70" s="811">
        <v>0.0</v>
      </c>
      <c r="AD70" s="302"/>
      <c r="AE70" s="302"/>
      <c r="AF70" s="302"/>
      <c r="AG70" s="302"/>
      <c r="AI70" s="302"/>
      <c r="AJ70" s="302"/>
      <c r="AK70" s="302"/>
      <c r="AL70" s="302"/>
      <c r="AM70" s="302"/>
    </row>
    <row r="71">
      <c r="A71" s="738" t="str">
        <f>IFERROR(__xludf.DUMMYFUNCTION("""COMPUTED_VALUE"""),"#REF!")</f>
        <v>#REF!</v>
      </c>
      <c r="B71" s="300" t="s">
        <v>2972</v>
      </c>
      <c r="C71" s="301" t="s">
        <v>876</v>
      </c>
      <c r="D71" s="808" t="s">
        <v>41</v>
      </c>
      <c r="E71" s="809">
        <v>6.0</v>
      </c>
      <c r="F71" s="802"/>
      <c r="G71" s="810">
        <v>6.0</v>
      </c>
      <c r="H71" s="811">
        <v>0.0</v>
      </c>
      <c r="I71" s="812"/>
      <c r="J71" s="813"/>
      <c r="K71" s="813"/>
      <c r="L71" s="813"/>
      <c r="M71" s="813"/>
      <c r="N71" s="813"/>
      <c r="O71" s="814"/>
      <c r="P71" s="802">
        <v>0.0</v>
      </c>
      <c r="Q71" s="810">
        <v>2.0</v>
      </c>
      <c r="R71" s="810">
        <v>2.0</v>
      </c>
      <c r="S71" s="810">
        <v>2.0</v>
      </c>
      <c r="T71" s="810">
        <v>0.0</v>
      </c>
      <c r="U71" s="810">
        <v>0.0</v>
      </c>
      <c r="V71" s="811">
        <v>0.0</v>
      </c>
      <c r="W71" s="802">
        <v>0.0</v>
      </c>
      <c r="X71" s="810">
        <v>0.0</v>
      </c>
      <c r="Y71" s="810">
        <v>0.0</v>
      </c>
      <c r="Z71" s="810">
        <v>0.0</v>
      </c>
      <c r="AA71" s="810">
        <v>0.0</v>
      </c>
      <c r="AB71" s="810">
        <v>0.0</v>
      </c>
      <c r="AC71" s="811">
        <v>0.0</v>
      </c>
      <c r="AD71" s="302"/>
      <c r="AE71" s="302"/>
      <c r="AF71" s="302"/>
      <c r="AG71" s="302"/>
      <c r="AI71" s="302"/>
      <c r="AJ71" s="302"/>
      <c r="AK71" s="302"/>
      <c r="AL71" s="302"/>
      <c r="AM71" s="302"/>
    </row>
    <row r="72">
      <c r="A72" s="738" t="str">
        <f>IFERROR(__xludf.DUMMYFUNCTION("""COMPUTED_VALUE"""),"#REF!")</f>
        <v>#REF!</v>
      </c>
      <c r="B72" s="300" t="s">
        <v>2973</v>
      </c>
      <c r="C72" s="301" t="s">
        <v>801</v>
      </c>
      <c r="D72" s="808" t="s">
        <v>41</v>
      </c>
      <c r="E72" s="809">
        <v>5.0</v>
      </c>
      <c r="F72" s="802"/>
      <c r="G72" s="810">
        <v>5.0</v>
      </c>
      <c r="H72" s="811">
        <v>0.0</v>
      </c>
      <c r="I72" s="812"/>
      <c r="J72" s="813"/>
      <c r="K72" s="813"/>
      <c r="L72" s="813"/>
      <c r="M72" s="813"/>
      <c r="N72" s="813"/>
      <c r="O72" s="814"/>
      <c r="P72" s="802">
        <v>1.0</v>
      </c>
      <c r="Q72" s="810">
        <v>2.0</v>
      </c>
      <c r="R72" s="810">
        <v>2.0</v>
      </c>
      <c r="S72" s="810">
        <v>0.0</v>
      </c>
      <c r="T72" s="810">
        <v>0.0</v>
      </c>
      <c r="U72" s="810">
        <v>0.0</v>
      </c>
      <c r="V72" s="811">
        <v>0.0</v>
      </c>
      <c r="W72" s="802">
        <v>0.0</v>
      </c>
      <c r="X72" s="810">
        <v>0.0</v>
      </c>
      <c r="Y72" s="810">
        <v>0.0</v>
      </c>
      <c r="Z72" s="810">
        <v>0.0</v>
      </c>
      <c r="AA72" s="810">
        <v>0.0</v>
      </c>
      <c r="AB72" s="810">
        <v>0.0</v>
      </c>
      <c r="AC72" s="811">
        <v>0.0</v>
      </c>
      <c r="AD72" s="302"/>
      <c r="AE72" s="302"/>
      <c r="AF72" s="302"/>
      <c r="AG72" s="302"/>
      <c r="AI72" s="302"/>
      <c r="AJ72" s="302"/>
      <c r="AK72" s="302"/>
      <c r="AL72" s="302"/>
      <c r="AM72" s="302"/>
    </row>
    <row r="73">
      <c r="A73" s="738" t="str">
        <f>IFERROR(__xludf.DUMMYFUNCTION("""COMPUTED_VALUE"""),"#REF!")</f>
        <v>#REF!</v>
      </c>
      <c r="B73" s="300" t="s">
        <v>2974</v>
      </c>
      <c r="C73" s="301" t="s">
        <v>1453</v>
      </c>
      <c r="D73" s="808" t="s">
        <v>41</v>
      </c>
      <c r="E73" s="809">
        <v>7.0</v>
      </c>
      <c r="F73" s="802"/>
      <c r="G73" s="810">
        <v>7.0</v>
      </c>
      <c r="H73" s="811">
        <v>0.0</v>
      </c>
      <c r="I73" s="812"/>
      <c r="J73" s="813"/>
      <c r="K73" s="813"/>
      <c r="L73" s="813"/>
      <c r="M73" s="813"/>
      <c r="N73" s="813"/>
      <c r="O73" s="814"/>
      <c r="P73" s="802">
        <v>1.0</v>
      </c>
      <c r="Q73" s="810">
        <v>2.0</v>
      </c>
      <c r="R73" s="810">
        <v>2.0</v>
      </c>
      <c r="S73" s="810">
        <v>2.0</v>
      </c>
      <c r="T73" s="810">
        <v>0.0</v>
      </c>
      <c r="U73" s="810">
        <v>0.0</v>
      </c>
      <c r="V73" s="811">
        <v>0.0</v>
      </c>
      <c r="W73" s="802">
        <v>0.0</v>
      </c>
      <c r="X73" s="810">
        <v>0.0</v>
      </c>
      <c r="Y73" s="810">
        <v>0.0</v>
      </c>
      <c r="Z73" s="810">
        <v>0.0</v>
      </c>
      <c r="AA73" s="810">
        <v>0.0</v>
      </c>
      <c r="AB73" s="810">
        <v>0.0</v>
      </c>
      <c r="AC73" s="811">
        <v>0.0</v>
      </c>
      <c r="AD73" s="302"/>
      <c r="AE73" s="302"/>
      <c r="AF73" s="302"/>
      <c r="AG73" s="302"/>
      <c r="AI73" s="302"/>
      <c r="AJ73" s="302"/>
      <c r="AK73" s="302"/>
      <c r="AL73" s="302"/>
      <c r="AM73" s="302"/>
    </row>
    <row r="74">
      <c r="A74" s="738" t="str">
        <f>IFERROR(__xludf.DUMMYFUNCTION("""COMPUTED_VALUE"""),"#REF!")</f>
        <v>#REF!</v>
      </c>
      <c r="B74" s="300" t="s">
        <v>2975</v>
      </c>
      <c r="C74" s="301" t="s">
        <v>497</v>
      </c>
      <c r="D74" s="808" t="s">
        <v>41</v>
      </c>
      <c r="E74" s="809">
        <v>5.0</v>
      </c>
      <c r="F74" s="802"/>
      <c r="G74" s="810">
        <v>5.0</v>
      </c>
      <c r="H74" s="811">
        <v>0.0</v>
      </c>
      <c r="I74" s="812"/>
      <c r="J74" s="813"/>
      <c r="K74" s="813"/>
      <c r="L74" s="813"/>
      <c r="M74" s="813"/>
      <c r="N74" s="813"/>
      <c r="O74" s="814"/>
      <c r="P74" s="802">
        <v>1.0</v>
      </c>
      <c r="Q74" s="810">
        <v>2.0</v>
      </c>
      <c r="R74" s="810">
        <v>2.0</v>
      </c>
      <c r="S74" s="810">
        <v>0.0</v>
      </c>
      <c r="T74" s="810">
        <v>0.0</v>
      </c>
      <c r="U74" s="810">
        <v>0.0</v>
      </c>
      <c r="V74" s="811">
        <v>0.0</v>
      </c>
      <c r="W74" s="802">
        <v>0.0</v>
      </c>
      <c r="X74" s="810">
        <v>0.0</v>
      </c>
      <c r="Y74" s="810">
        <v>0.0</v>
      </c>
      <c r="Z74" s="810">
        <v>0.0</v>
      </c>
      <c r="AA74" s="810">
        <v>0.0</v>
      </c>
      <c r="AB74" s="810">
        <v>0.0</v>
      </c>
      <c r="AC74" s="811">
        <v>0.0</v>
      </c>
      <c r="AD74" s="302"/>
      <c r="AE74" s="302"/>
      <c r="AF74" s="302"/>
      <c r="AG74" s="302"/>
      <c r="AI74" s="302"/>
      <c r="AJ74" s="302"/>
      <c r="AK74" s="302"/>
      <c r="AL74" s="302"/>
      <c r="AM74" s="302"/>
    </row>
    <row r="75">
      <c r="A75" s="738" t="str">
        <f>IFERROR(__xludf.DUMMYFUNCTION("""COMPUTED_VALUE"""),"#REF!")</f>
        <v>#REF!</v>
      </c>
      <c r="B75" s="300" t="s">
        <v>2976</v>
      </c>
      <c r="C75" s="301" t="s">
        <v>1376</v>
      </c>
      <c r="D75" s="808" t="s">
        <v>41</v>
      </c>
      <c r="E75" s="809">
        <v>7.0</v>
      </c>
      <c r="F75" s="802"/>
      <c r="G75" s="810">
        <v>7.0</v>
      </c>
      <c r="H75" s="811">
        <v>0.0</v>
      </c>
      <c r="I75" s="812"/>
      <c r="J75" s="813"/>
      <c r="K75" s="813"/>
      <c r="L75" s="813"/>
      <c r="M75" s="813"/>
      <c r="N75" s="813"/>
      <c r="O75" s="814"/>
      <c r="P75" s="802">
        <v>1.0</v>
      </c>
      <c r="Q75" s="810">
        <v>2.0</v>
      </c>
      <c r="R75" s="810">
        <v>2.0</v>
      </c>
      <c r="S75" s="810">
        <v>2.0</v>
      </c>
      <c r="T75" s="810">
        <v>0.0</v>
      </c>
      <c r="U75" s="810">
        <v>0.0</v>
      </c>
      <c r="V75" s="811">
        <v>0.0</v>
      </c>
      <c r="W75" s="802">
        <v>0.0</v>
      </c>
      <c r="X75" s="810">
        <v>0.0</v>
      </c>
      <c r="Y75" s="810">
        <v>0.0</v>
      </c>
      <c r="Z75" s="810">
        <v>0.0</v>
      </c>
      <c r="AA75" s="810">
        <v>0.0</v>
      </c>
      <c r="AB75" s="810">
        <v>0.0</v>
      </c>
      <c r="AC75" s="811">
        <v>0.0</v>
      </c>
      <c r="AD75" s="302"/>
      <c r="AE75" s="302"/>
      <c r="AF75" s="302"/>
      <c r="AG75" s="302"/>
      <c r="AI75" s="302"/>
      <c r="AJ75" s="302"/>
      <c r="AK75" s="302"/>
      <c r="AL75" s="302"/>
      <c r="AM75" s="302"/>
    </row>
    <row r="76">
      <c r="A76" s="738" t="str">
        <f>IFERROR(__xludf.DUMMYFUNCTION("""COMPUTED_VALUE"""),"#REF!")</f>
        <v>#REF!</v>
      </c>
      <c r="B76" s="300" t="s">
        <v>2977</v>
      </c>
      <c r="C76" s="301" t="s">
        <v>1479</v>
      </c>
      <c r="D76" s="808" t="s">
        <v>41</v>
      </c>
      <c r="E76" s="809">
        <v>4.0</v>
      </c>
      <c r="F76" s="802"/>
      <c r="G76" s="810">
        <v>4.0</v>
      </c>
      <c r="H76" s="811">
        <v>0.0</v>
      </c>
      <c r="I76" s="812"/>
      <c r="J76" s="813"/>
      <c r="K76" s="813"/>
      <c r="L76" s="813"/>
      <c r="M76" s="813"/>
      <c r="N76" s="813"/>
      <c r="O76" s="814"/>
      <c r="P76" s="802">
        <v>0.0</v>
      </c>
      <c r="Q76" s="810">
        <v>2.0</v>
      </c>
      <c r="R76" s="810">
        <v>2.0</v>
      </c>
      <c r="S76" s="810">
        <v>0.0</v>
      </c>
      <c r="T76" s="810">
        <v>0.0</v>
      </c>
      <c r="U76" s="810">
        <v>0.0</v>
      </c>
      <c r="V76" s="811">
        <v>0.0</v>
      </c>
      <c r="W76" s="802">
        <v>0.0</v>
      </c>
      <c r="X76" s="810">
        <v>0.0</v>
      </c>
      <c r="Y76" s="810">
        <v>0.0</v>
      </c>
      <c r="Z76" s="810">
        <v>0.0</v>
      </c>
      <c r="AA76" s="810">
        <v>0.0</v>
      </c>
      <c r="AB76" s="810">
        <v>0.0</v>
      </c>
      <c r="AC76" s="811">
        <v>0.0</v>
      </c>
      <c r="AD76" s="302"/>
      <c r="AE76" s="302"/>
      <c r="AF76" s="302"/>
      <c r="AG76" s="302"/>
      <c r="AI76" s="302"/>
      <c r="AJ76" s="302"/>
      <c r="AK76" s="302"/>
      <c r="AL76" s="302"/>
      <c r="AM76" s="302"/>
    </row>
    <row r="77">
      <c r="A77" s="738" t="str">
        <f>IFERROR(__xludf.DUMMYFUNCTION("""COMPUTED_VALUE"""),"#REF!")</f>
        <v>#REF!</v>
      </c>
      <c r="B77" s="300" t="s">
        <v>2978</v>
      </c>
      <c r="C77" s="301" t="s">
        <v>765</v>
      </c>
      <c r="D77" s="808" t="s">
        <v>41</v>
      </c>
      <c r="E77" s="809">
        <v>5.0</v>
      </c>
      <c r="F77" s="802"/>
      <c r="G77" s="810">
        <v>5.0</v>
      </c>
      <c r="H77" s="811">
        <v>0.0</v>
      </c>
      <c r="I77" s="812"/>
      <c r="J77" s="813"/>
      <c r="K77" s="813"/>
      <c r="L77" s="813"/>
      <c r="M77" s="813"/>
      <c r="N77" s="813"/>
      <c r="O77" s="814"/>
      <c r="P77" s="802">
        <v>1.0</v>
      </c>
      <c r="Q77" s="810">
        <v>2.0</v>
      </c>
      <c r="R77" s="810">
        <v>2.0</v>
      </c>
      <c r="S77" s="810">
        <v>0.0</v>
      </c>
      <c r="T77" s="810">
        <v>0.0</v>
      </c>
      <c r="U77" s="810">
        <v>0.0</v>
      </c>
      <c r="V77" s="811">
        <v>0.0</v>
      </c>
      <c r="W77" s="802">
        <v>0.0</v>
      </c>
      <c r="X77" s="810">
        <v>0.0</v>
      </c>
      <c r="Y77" s="810">
        <v>0.0</v>
      </c>
      <c r="Z77" s="810">
        <v>0.0</v>
      </c>
      <c r="AA77" s="810">
        <v>0.0</v>
      </c>
      <c r="AB77" s="810">
        <v>0.0</v>
      </c>
      <c r="AC77" s="811">
        <v>0.0</v>
      </c>
      <c r="AD77" s="302"/>
      <c r="AE77" s="302"/>
      <c r="AF77" s="302"/>
      <c r="AG77" s="302"/>
      <c r="AI77" s="302"/>
      <c r="AJ77" s="302"/>
      <c r="AK77" s="302"/>
      <c r="AL77" s="302"/>
      <c r="AM77" s="302"/>
    </row>
    <row r="78">
      <c r="A78" s="738" t="str">
        <f>IFERROR(__xludf.DUMMYFUNCTION("""COMPUTED_VALUE"""),"#REF!")</f>
        <v>#REF!</v>
      </c>
      <c r="B78" s="300" t="s">
        <v>2979</v>
      </c>
      <c r="C78" s="301" t="s">
        <v>2720</v>
      </c>
      <c r="D78" s="808" t="s">
        <v>41</v>
      </c>
      <c r="E78" s="809">
        <v>5.0</v>
      </c>
      <c r="F78" s="802"/>
      <c r="G78" s="810">
        <v>5.0</v>
      </c>
      <c r="H78" s="811">
        <v>0.0</v>
      </c>
      <c r="I78" s="812"/>
      <c r="J78" s="813"/>
      <c r="K78" s="813"/>
      <c r="L78" s="813"/>
      <c r="M78" s="813"/>
      <c r="N78" s="813"/>
      <c r="O78" s="814"/>
      <c r="P78" s="802">
        <v>1.0</v>
      </c>
      <c r="Q78" s="810">
        <v>2.0</v>
      </c>
      <c r="R78" s="810">
        <v>2.0</v>
      </c>
      <c r="S78" s="810">
        <v>0.0</v>
      </c>
      <c r="T78" s="810">
        <v>0.0</v>
      </c>
      <c r="U78" s="810">
        <v>0.0</v>
      </c>
      <c r="V78" s="811">
        <v>0.0</v>
      </c>
      <c r="W78" s="802">
        <v>0.0</v>
      </c>
      <c r="X78" s="810">
        <v>0.0</v>
      </c>
      <c r="Y78" s="810">
        <v>0.0</v>
      </c>
      <c r="Z78" s="810">
        <v>0.0</v>
      </c>
      <c r="AA78" s="810">
        <v>0.0</v>
      </c>
      <c r="AB78" s="810">
        <v>0.0</v>
      </c>
      <c r="AC78" s="811">
        <v>0.0</v>
      </c>
      <c r="AD78" s="302"/>
      <c r="AE78" s="302"/>
      <c r="AF78" s="302"/>
      <c r="AG78" s="302"/>
      <c r="AI78" s="302"/>
      <c r="AJ78" s="302"/>
      <c r="AK78" s="302"/>
      <c r="AL78" s="302"/>
      <c r="AM78" s="302"/>
    </row>
    <row r="79">
      <c r="A79" s="738" t="str">
        <f>IFERROR(__xludf.DUMMYFUNCTION("""COMPUTED_VALUE"""),"#REF!")</f>
        <v>#REF!</v>
      </c>
      <c r="B79" s="300" t="s">
        <v>2980</v>
      </c>
      <c r="C79" s="301" t="s">
        <v>2208</v>
      </c>
      <c r="D79" s="808" t="s">
        <v>41</v>
      </c>
      <c r="E79" s="809">
        <v>5.0</v>
      </c>
      <c r="F79" s="802"/>
      <c r="G79" s="810">
        <v>5.0</v>
      </c>
      <c r="H79" s="811">
        <v>0.0</v>
      </c>
      <c r="I79" s="812"/>
      <c r="J79" s="813"/>
      <c r="K79" s="813"/>
      <c r="L79" s="813"/>
      <c r="M79" s="813"/>
      <c r="N79" s="813"/>
      <c r="O79" s="814"/>
      <c r="P79" s="802">
        <v>1.0</v>
      </c>
      <c r="Q79" s="810">
        <v>2.0</v>
      </c>
      <c r="R79" s="810">
        <v>2.0</v>
      </c>
      <c r="S79" s="810">
        <v>0.0</v>
      </c>
      <c r="T79" s="810">
        <v>0.0</v>
      </c>
      <c r="U79" s="810">
        <v>0.0</v>
      </c>
      <c r="V79" s="811">
        <v>0.0</v>
      </c>
      <c r="W79" s="802">
        <v>0.0</v>
      </c>
      <c r="X79" s="810">
        <v>0.0</v>
      </c>
      <c r="Y79" s="810">
        <v>0.0</v>
      </c>
      <c r="Z79" s="810">
        <v>0.0</v>
      </c>
      <c r="AA79" s="810">
        <v>0.0</v>
      </c>
      <c r="AB79" s="810">
        <v>0.0</v>
      </c>
      <c r="AC79" s="811">
        <v>0.0</v>
      </c>
      <c r="AD79" s="302"/>
      <c r="AE79" s="302"/>
      <c r="AF79" s="302"/>
      <c r="AG79" s="302"/>
      <c r="AI79" s="302"/>
      <c r="AJ79" s="302"/>
      <c r="AK79" s="302"/>
      <c r="AL79" s="302"/>
      <c r="AM79" s="302"/>
    </row>
    <row r="80">
      <c r="A80" s="738" t="str">
        <f>IFERROR(__xludf.DUMMYFUNCTION("""COMPUTED_VALUE"""),"#REF!")</f>
        <v>#REF!</v>
      </c>
      <c r="B80" s="300" t="s">
        <v>2981</v>
      </c>
      <c r="C80" s="301" t="s">
        <v>1702</v>
      </c>
      <c r="D80" s="808" t="s">
        <v>41</v>
      </c>
      <c r="E80" s="809">
        <v>5.0</v>
      </c>
      <c r="F80" s="802"/>
      <c r="G80" s="810">
        <v>5.0</v>
      </c>
      <c r="H80" s="811">
        <v>0.0</v>
      </c>
      <c r="I80" s="812"/>
      <c r="J80" s="813"/>
      <c r="K80" s="813"/>
      <c r="L80" s="813"/>
      <c r="M80" s="813"/>
      <c r="N80" s="813"/>
      <c r="O80" s="814"/>
      <c r="P80" s="802">
        <v>1.0</v>
      </c>
      <c r="Q80" s="810">
        <v>0.0</v>
      </c>
      <c r="R80" s="810">
        <v>2.0</v>
      </c>
      <c r="S80" s="810">
        <v>2.0</v>
      </c>
      <c r="T80" s="810">
        <v>0.0</v>
      </c>
      <c r="U80" s="810">
        <v>0.0</v>
      </c>
      <c r="V80" s="811">
        <v>0.0</v>
      </c>
      <c r="W80" s="802">
        <v>0.0</v>
      </c>
      <c r="X80" s="810">
        <v>0.0</v>
      </c>
      <c r="Y80" s="810">
        <v>0.0</v>
      </c>
      <c r="Z80" s="810">
        <v>0.0</v>
      </c>
      <c r="AA80" s="810">
        <v>0.0</v>
      </c>
      <c r="AB80" s="810">
        <v>0.0</v>
      </c>
      <c r="AC80" s="811">
        <v>0.0</v>
      </c>
      <c r="AD80" s="302"/>
      <c r="AE80" s="302"/>
      <c r="AF80" s="302"/>
      <c r="AG80" s="302"/>
      <c r="AI80" s="302"/>
      <c r="AJ80" s="302"/>
      <c r="AK80" s="302"/>
      <c r="AL80" s="302"/>
      <c r="AM80" s="302"/>
    </row>
    <row r="81">
      <c r="A81" s="738" t="str">
        <f>IFERROR(__xludf.DUMMYFUNCTION("""COMPUTED_VALUE"""),"#REF!")</f>
        <v>#REF!</v>
      </c>
      <c r="B81" s="300" t="s">
        <v>2982</v>
      </c>
      <c r="C81" s="301" t="s">
        <v>323</v>
      </c>
      <c r="D81" s="808" t="s">
        <v>41</v>
      </c>
      <c r="E81" s="809">
        <v>5.0</v>
      </c>
      <c r="F81" s="802"/>
      <c r="G81" s="810">
        <v>5.0</v>
      </c>
      <c r="H81" s="811">
        <v>0.0</v>
      </c>
      <c r="I81" s="812"/>
      <c r="J81" s="813"/>
      <c r="K81" s="813"/>
      <c r="L81" s="813"/>
      <c r="M81" s="813"/>
      <c r="N81" s="813"/>
      <c r="O81" s="814"/>
      <c r="P81" s="802">
        <v>1.0</v>
      </c>
      <c r="Q81" s="810">
        <v>2.0</v>
      </c>
      <c r="R81" s="810">
        <v>2.0</v>
      </c>
      <c r="S81" s="810">
        <v>0.0</v>
      </c>
      <c r="T81" s="810">
        <v>0.0</v>
      </c>
      <c r="U81" s="810">
        <v>0.0</v>
      </c>
      <c r="V81" s="811">
        <v>0.0</v>
      </c>
      <c r="W81" s="802">
        <v>0.0</v>
      </c>
      <c r="X81" s="810">
        <v>0.0</v>
      </c>
      <c r="Y81" s="810">
        <v>0.0</v>
      </c>
      <c r="Z81" s="810">
        <v>0.0</v>
      </c>
      <c r="AA81" s="810">
        <v>0.0</v>
      </c>
      <c r="AB81" s="810">
        <v>0.0</v>
      </c>
      <c r="AC81" s="811">
        <v>0.0</v>
      </c>
      <c r="AD81" s="302"/>
      <c r="AE81" s="302"/>
      <c r="AF81" s="302"/>
      <c r="AG81" s="302"/>
      <c r="AI81" s="302"/>
      <c r="AJ81" s="302"/>
      <c r="AK81" s="302"/>
      <c r="AL81" s="302"/>
      <c r="AM81" s="302"/>
    </row>
    <row r="82">
      <c r="A82" s="738" t="str">
        <f>IFERROR(__xludf.DUMMYFUNCTION("""COMPUTED_VALUE"""),"#REF!")</f>
        <v>#REF!</v>
      </c>
      <c r="B82" s="300" t="s">
        <v>2983</v>
      </c>
      <c r="C82" s="301" t="s">
        <v>122</v>
      </c>
      <c r="D82" s="808" t="s">
        <v>41</v>
      </c>
      <c r="E82" s="809">
        <v>7.0</v>
      </c>
      <c r="F82" s="802"/>
      <c r="G82" s="810">
        <v>7.0</v>
      </c>
      <c r="H82" s="811">
        <v>0.0</v>
      </c>
      <c r="I82" s="812"/>
      <c r="J82" s="813"/>
      <c r="K82" s="813"/>
      <c r="L82" s="813"/>
      <c r="M82" s="813"/>
      <c r="N82" s="813"/>
      <c r="O82" s="814"/>
      <c r="P82" s="802">
        <v>1.0</v>
      </c>
      <c r="Q82" s="810">
        <v>2.0</v>
      </c>
      <c r="R82" s="810">
        <v>2.0</v>
      </c>
      <c r="S82" s="810">
        <v>2.0</v>
      </c>
      <c r="T82" s="810">
        <v>0.0</v>
      </c>
      <c r="U82" s="810">
        <v>0.0</v>
      </c>
      <c r="V82" s="811">
        <v>0.0</v>
      </c>
      <c r="W82" s="802">
        <v>0.0</v>
      </c>
      <c r="X82" s="810">
        <v>0.0</v>
      </c>
      <c r="Y82" s="810">
        <v>0.0</v>
      </c>
      <c r="Z82" s="810">
        <v>0.0</v>
      </c>
      <c r="AA82" s="810">
        <v>0.0</v>
      </c>
      <c r="AB82" s="810">
        <v>0.0</v>
      </c>
      <c r="AC82" s="811">
        <v>0.0</v>
      </c>
      <c r="AD82" s="302"/>
      <c r="AE82" s="302"/>
      <c r="AF82" s="302"/>
      <c r="AG82" s="302"/>
      <c r="AI82" s="302"/>
      <c r="AJ82" s="302"/>
      <c r="AK82" s="302"/>
      <c r="AL82" s="302"/>
      <c r="AM82" s="302"/>
    </row>
    <row r="83">
      <c r="A83" s="738" t="str">
        <f>IFERROR(__xludf.DUMMYFUNCTION("""COMPUTED_VALUE"""),"#REF!")</f>
        <v>#REF!</v>
      </c>
      <c r="B83" s="300" t="s">
        <v>2984</v>
      </c>
      <c r="C83" s="301" t="s">
        <v>233</v>
      </c>
      <c r="D83" s="808" t="s">
        <v>41</v>
      </c>
      <c r="E83" s="809">
        <v>5.0</v>
      </c>
      <c r="F83" s="802"/>
      <c r="G83" s="810">
        <v>5.0</v>
      </c>
      <c r="H83" s="811">
        <v>0.0</v>
      </c>
      <c r="I83" s="812"/>
      <c r="J83" s="813"/>
      <c r="K83" s="813"/>
      <c r="L83" s="813"/>
      <c r="M83" s="813"/>
      <c r="N83" s="813"/>
      <c r="O83" s="814"/>
      <c r="P83" s="802">
        <v>1.0</v>
      </c>
      <c r="Q83" s="810">
        <v>2.0</v>
      </c>
      <c r="R83" s="810">
        <v>2.0</v>
      </c>
      <c r="S83" s="810">
        <v>0.0</v>
      </c>
      <c r="T83" s="810">
        <v>0.0</v>
      </c>
      <c r="U83" s="810">
        <v>0.0</v>
      </c>
      <c r="V83" s="811">
        <v>0.0</v>
      </c>
      <c r="W83" s="802">
        <v>0.0</v>
      </c>
      <c r="X83" s="810">
        <v>0.0</v>
      </c>
      <c r="Y83" s="810">
        <v>0.0</v>
      </c>
      <c r="Z83" s="810">
        <v>0.0</v>
      </c>
      <c r="AA83" s="810">
        <v>0.0</v>
      </c>
      <c r="AB83" s="810">
        <v>0.0</v>
      </c>
      <c r="AC83" s="811">
        <v>0.0</v>
      </c>
      <c r="AD83" s="302"/>
      <c r="AE83" s="302"/>
      <c r="AF83" s="302"/>
      <c r="AG83" s="302"/>
      <c r="AI83" s="302"/>
      <c r="AJ83" s="302"/>
      <c r="AK83" s="302"/>
      <c r="AL83" s="302"/>
      <c r="AM83" s="302"/>
    </row>
    <row r="84">
      <c r="A84" s="738" t="str">
        <f>IFERROR(__xludf.DUMMYFUNCTION("""COMPUTED_VALUE"""),"#REF!")</f>
        <v>#REF!</v>
      </c>
      <c r="B84" s="300" t="s">
        <v>2985</v>
      </c>
      <c r="C84" s="301" t="s">
        <v>1830</v>
      </c>
      <c r="D84" s="808" t="s">
        <v>41</v>
      </c>
      <c r="E84" s="809">
        <v>5.0</v>
      </c>
      <c r="F84" s="802"/>
      <c r="G84" s="810">
        <v>5.0</v>
      </c>
      <c r="H84" s="811">
        <v>0.0</v>
      </c>
      <c r="I84" s="812"/>
      <c r="J84" s="813"/>
      <c r="K84" s="813"/>
      <c r="L84" s="813"/>
      <c r="M84" s="813"/>
      <c r="N84" s="813"/>
      <c r="O84" s="814"/>
      <c r="P84" s="802">
        <v>1.0</v>
      </c>
      <c r="Q84" s="810">
        <v>2.0</v>
      </c>
      <c r="R84" s="810">
        <v>2.0</v>
      </c>
      <c r="S84" s="810">
        <v>0.0</v>
      </c>
      <c r="T84" s="810">
        <v>0.0</v>
      </c>
      <c r="U84" s="810">
        <v>0.0</v>
      </c>
      <c r="V84" s="811">
        <v>0.0</v>
      </c>
      <c r="W84" s="802">
        <v>0.0</v>
      </c>
      <c r="X84" s="810">
        <v>0.0</v>
      </c>
      <c r="Y84" s="810">
        <v>0.0</v>
      </c>
      <c r="Z84" s="810">
        <v>0.0</v>
      </c>
      <c r="AA84" s="810">
        <v>0.0</v>
      </c>
      <c r="AB84" s="810">
        <v>0.0</v>
      </c>
      <c r="AC84" s="811">
        <v>0.0</v>
      </c>
      <c r="AD84" s="302"/>
      <c r="AE84" s="302"/>
      <c r="AF84" s="302"/>
      <c r="AG84" s="302"/>
      <c r="AI84" s="302"/>
      <c r="AJ84" s="302"/>
      <c r="AK84" s="302"/>
      <c r="AL84" s="302"/>
      <c r="AM84" s="302"/>
    </row>
    <row r="85">
      <c r="A85" s="738" t="str">
        <f>IFERROR(__xludf.DUMMYFUNCTION("""COMPUTED_VALUE"""),"#REF!")</f>
        <v>#REF!</v>
      </c>
      <c r="B85" s="300" t="s">
        <v>2986</v>
      </c>
      <c r="C85" s="301" t="s">
        <v>2590</v>
      </c>
      <c r="D85" s="808" t="s">
        <v>41</v>
      </c>
      <c r="E85" s="809">
        <v>6.0</v>
      </c>
      <c r="F85" s="802"/>
      <c r="G85" s="810">
        <v>6.0</v>
      </c>
      <c r="H85" s="811">
        <v>0.0</v>
      </c>
      <c r="I85" s="812"/>
      <c r="J85" s="813"/>
      <c r="K85" s="813"/>
      <c r="L85" s="813"/>
      <c r="M85" s="813"/>
      <c r="N85" s="813"/>
      <c r="O85" s="814"/>
      <c r="P85" s="802">
        <v>0.0</v>
      </c>
      <c r="Q85" s="810">
        <v>2.0</v>
      </c>
      <c r="R85" s="810">
        <v>2.0</v>
      </c>
      <c r="S85" s="810">
        <v>2.0</v>
      </c>
      <c r="T85" s="810">
        <v>0.0</v>
      </c>
      <c r="U85" s="810">
        <v>0.0</v>
      </c>
      <c r="V85" s="811">
        <v>0.0</v>
      </c>
      <c r="W85" s="802">
        <v>0.0</v>
      </c>
      <c r="X85" s="810">
        <v>0.0</v>
      </c>
      <c r="Y85" s="810">
        <v>0.0</v>
      </c>
      <c r="Z85" s="810">
        <v>0.0</v>
      </c>
      <c r="AA85" s="810">
        <v>0.0</v>
      </c>
      <c r="AB85" s="810">
        <v>0.0</v>
      </c>
      <c r="AC85" s="811">
        <v>0.0</v>
      </c>
      <c r="AD85" s="302"/>
      <c r="AE85" s="302"/>
      <c r="AF85" s="302"/>
      <c r="AG85" s="302"/>
      <c r="AI85" s="302"/>
      <c r="AJ85" s="302"/>
      <c r="AK85" s="302"/>
      <c r="AL85" s="302"/>
      <c r="AM85" s="302"/>
    </row>
    <row r="86">
      <c r="A86" s="738" t="str">
        <f>IFERROR(__xludf.DUMMYFUNCTION("""COMPUTED_VALUE"""),"#REF!")</f>
        <v>#REF!</v>
      </c>
      <c r="B86" s="300" t="s">
        <v>2987</v>
      </c>
      <c r="C86" s="301" t="s">
        <v>764</v>
      </c>
      <c r="D86" s="808" t="s">
        <v>41</v>
      </c>
      <c r="E86" s="809">
        <v>4.0</v>
      </c>
      <c r="F86" s="802"/>
      <c r="G86" s="810">
        <v>4.0</v>
      </c>
      <c r="H86" s="811">
        <v>0.0</v>
      </c>
      <c r="I86" s="812"/>
      <c r="J86" s="813"/>
      <c r="K86" s="813"/>
      <c r="L86" s="813"/>
      <c r="M86" s="813"/>
      <c r="N86" s="813"/>
      <c r="O86" s="814"/>
      <c r="P86" s="802">
        <v>0.0</v>
      </c>
      <c r="Q86" s="810">
        <v>0.0</v>
      </c>
      <c r="R86" s="810">
        <v>2.0</v>
      </c>
      <c r="S86" s="810">
        <v>2.0</v>
      </c>
      <c r="T86" s="810">
        <v>0.0</v>
      </c>
      <c r="U86" s="810">
        <v>0.0</v>
      </c>
      <c r="V86" s="811">
        <v>0.0</v>
      </c>
      <c r="W86" s="802">
        <v>0.0</v>
      </c>
      <c r="X86" s="810">
        <v>0.0</v>
      </c>
      <c r="Y86" s="810">
        <v>0.0</v>
      </c>
      <c r="Z86" s="810">
        <v>0.0</v>
      </c>
      <c r="AA86" s="810">
        <v>0.0</v>
      </c>
      <c r="AB86" s="810">
        <v>0.0</v>
      </c>
      <c r="AC86" s="811">
        <v>0.0</v>
      </c>
      <c r="AD86" s="302"/>
      <c r="AE86" s="302"/>
      <c r="AF86" s="302"/>
      <c r="AG86" s="302"/>
      <c r="AI86" s="302"/>
      <c r="AJ86" s="302"/>
      <c r="AK86" s="302"/>
      <c r="AL86" s="302"/>
      <c r="AM86" s="302"/>
    </row>
    <row r="87">
      <c r="A87" s="738" t="str">
        <f>IFERROR(__xludf.DUMMYFUNCTION("""COMPUTED_VALUE"""),"#REF!")</f>
        <v>#REF!</v>
      </c>
      <c r="B87" s="300" t="s">
        <v>2988</v>
      </c>
      <c r="C87" s="301" t="s">
        <v>63</v>
      </c>
      <c r="D87" s="808" t="s">
        <v>41</v>
      </c>
      <c r="E87" s="809">
        <v>6.0</v>
      </c>
      <c r="F87" s="802"/>
      <c r="G87" s="810">
        <v>6.0</v>
      </c>
      <c r="H87" s="811">
        <v>0.0</v>
      </c>
      <c r="I87" s="812"/>
      <c r="J87" s="813"/>
      <c r="K87" s="813"/>
      <c r="L87" s="813"/>
      <c r="M87" s="813"/>
      <c r="N87" s="813"/>
      <c r="O87" s="814"/>
      <c r="P87" s="802">
        <v>0.0</v>
      </c>
      <c r="Q87" s="810">
        <v>2.0</v>
      </c>
      <c r="R87" s="810">
        <v>2.0</v>
      </c>
      <c r="S87" s="810">
        <v>2.0</v>
      </c>
      <c r="T87" s="810">
        <v>0.0</v>
      </c>
      <c r="U87" s="810">
        <v>0.0</v>
      </c>
      <c r="V87" s="811">
        <v>0.0</v>
      </c>
      <c r="W87" s="802">
        <v>0.0</v>
      </c>
      <c r="X87" s="810">
        <v>0.0</v>
      </c>
      <c r="Y87" s="810">
        <v>0.0</v>
      </c>
      <c r="Z87" s="810">
        <v>0.0</v>
      </c>
      <c r="AA87" s="810">
        <v>0.0</v>
      </c>
      <c r="AB87" s="810">
        <v>0.0</v>
      </c>
      <c r="AC87" s="811">
        <v>0.0</v>
      </c>
      <c r="AD87" s="302"/>
      <c r="AE87" s="302"/>
      <c r="AF87" s="302"/>
      <c r="AG87" s="302"/>
      <c r="AI87" s="302"/>
      <c r="AJ87" s="302"/>
      <c r="AK87" s="302"/>
      <c r="AL87" s="302"/>
      <c r="AM87" s="302"/>
    </row>
    <row r="88">
      <c r="A88" s="738" t="str">
        <f>IFERROR(__xludf.DUMMYFUNCTION("""COMPUTED_VALUE"""),"#REF!")</f>
        <v>#REF!</v>
      </c>
      <c r="B88" s="300" t="s">
        <v>2989</v>
      </c>
      <c r="C88" s="301" t="s">
        <v>2990</v>
      </c>
      <c r="D88" s="808" t="s">
        <v>41</v>
      </c>
      <c r="E88" s="809">
        <v>6.0</v>
      </c>
      <c r="F88" s="802"/>
      <c r="G88" s="810">
        <v>6.0</v>
      </c>
      <c r="H88" s="811">
        <v>0.0</v>
      </c>
      <c r="I88" s="812"/>
      <c r="J88" s="813"/>
      <c r="K88" s="813"/>
      <c r="L88" s="813"/>
      <c r="M88" s="813"/>
      <c r="N88" s="813"/>
      <c r="O88" s="814"/>
      <c r="P88" s="802">
        <v>0.0</v>
      </c>
      <c r="Q88" s="810">
        <v>2.0</v>
      </c>
      <c r="R88" s="810">
        <v>2.0</v>
      </c>
      <c r="S88" s="810">
        <v>2.0</v>
      </c>
      <c r="T88" s="810">
        <v>0.0</v>
      </c>
      <c r="U88" s="810">
        <v>0.0</v>
      </c>
      <c r="V88" s="811">
        <v>0.0</v>
      </c>
      <c r="W88" s="802">
        <v>0.0</v>
      </c>
      <c r="X88" s="810">
        <v>0.0</v>
      </c>
      <c r="Y88" s="810">
        <v>0.0</v>
      </c>
      <c r="Z88" s="810">
        <v>0.0</v>
      </c>
      <c r="AA88" s="810">
        <v>0.0</v>
      </c>
      <c r="AB88" s="810">
        <v>0.0</v>
      </c>
      <c r="AC88" s="811">
        <v>0.0</v>
      </c>
      <c r="AD88" s="302"/>
      <c r="AE88" s="302"/>
      <c r="AF88" s="302"/>
      <c r="AG88" s="302"/>
      <c r="AI88" s="302"/>
      <c r="AJ88" s="302"/>
      <c r="AK88" s="302"/>
      <c r="AL88" s="302"/>
      <c r="AM88" s="302"/>
    </row>
    <row r="89">
      <c r="A89" s="738" t="str">
        <f>IFERROR(__xludf.DUMMYFUNCTION("""COMPUTED_VALUE"""),"#REF!")</f>
        <v>#REF!</v>
      </c>
      <c r="B89" s="300" t="s">
        <v>2991</v>
      </c>
      <c r="C89" s="301" t="s">
        <v>712</v>
      </c>
      <c r="D89" s="808" t="s">
        <v>41</v>
      </c>
      <c r="E89" s="809">
        <v>7.0</v>
      </c>
      <c r="F89" s="802"/>
      <c r="G89" s="810">
        <v>7.0</v>
      </c>
      <c r="H89" s="811">
        <v>0.0</v>
      </c>
      <c r="I89" s="812"/>
      <c r="J89" s="813"/>
      <c r="K89" s="813"/>
      <c r="L89" s="813"/>
      <c r="M89" s="813"/>
      <c r="N89" s="813"/>
      <c r="O89" s="814"/>
      <c r="P89" s="802">
        <v>1.0</v>
      </c>
      <c r="Q89" s="810">
        <v>2.0</v>
      </c>
      <c r="R89" s="810">
        <v>2.0</v>
      </c>
      <c r="S89" s="810">
        <v>2.0</v>
      </c>
      <c r="T89" s="810">
        <v>0.0</v>
      </c>
      <c r="U89" s="810">
        <v>0.0</v>
      </c>
      <c r="V89" s="811">
        <v>0.0</v>
      </c>
      <c r="W89" s="802">
        <v>0.0</v>
      </c>
      <c r="X89" s="810">
        <v>0.0</v>
      </c>
      <c r="Y89" s="810">
        <v>0.0</v>
      </c>
      <c r="Z89" s="810">
        <v>0.0</v>
      </c>
      <c r="AA89" s="810">
        <v>0.0</v>
      </c>
      <c r="AB89" s="810">
        <v>0.0</v>
      </c>
      <c r="AC89" s="811">
        <v>0.0</v>
      </c>
      <c r="AD89" s="302"/>
      <c r="AE89" s="302"/>
      <c r="AF89" s="302"/>
      <c r="AG89" s="302"/>
      <c r="AI89" s="302"/>
      <c r="AJ89" s="302"/>
      <c r="AK89" s="302"/>
      <c r="AL89" s="302"/>
      <c r="AM89" s="302"/>
    </row>
    <row r="90">
      <c r="A90" s="738" t="str">
        <f>IFERROR(__xludf.DUMMYFUNCTION("""COMPUTED_VALUE"""),"#REF!")</f>
        <v>#REF!</v>
      </c>
      <c r="B90" s="300" t="s">
        <v>2992</v>
      </c>
      <c r="C90" s="301" t="s">
        <v>2104</v>
      </c>
      <c r="D90" s="808" t="s">
        <v>41</v>
      </c>
      <c r="E90" s="809">
        <v>6.0</v>
      </c>
      <c r="F90" s="802"/>
      <c r="G90" s="810">
        <v>6.0</v>
      </c>
      <c r="H90" s="811">
        <v>0.0</v>
      </c>
      <c r="I90" s="812"/>
      <c r="J90" s="813"/>
      <c r="K90" s="813"/>
      <c r="L90" s="813"/>
      <c r="M90" s="813"/>
      <c r="N90" s="813"/>
      <c r="O90" s="814"/>
      <c r="P90" s="802">
        <v>0.0</v>
      </c>
      <c r="Q90" s="810">
        <v>2.0</v>
      </c>
      <c r="R90" s="810">
        <v>2.0</v>
      </c>
      <c r="S90" s="810">
        <v>2.0</v>
      </c>
      <c r="T90" s="810">
        <v>0.0</v>
      </c>
      <c r="U90" s="810">
        <v>0.0</v>
      </c>
      <c r="V90" s="811">
        <v>0.0</v>
      </c>
      <c r="W90" s="802">
        <v>0.0</v>
      </c>
      <c r="X90" s="810">
        <v>0.0</v>
      </c>
      <c r="Y90" s="810">
        <v>0.0</v>
      </c>
      <c r="Z90" s="810">
        <v>0.0</v>
      </c>
      <c r="AA90" s="810">
        <v>0.0</v>
      </c>
      <c r="AB90" s="810">
        <v>0.0</v>
      </c>
      <c r="AC90" s="811">
        <v>0.0</v>
      </c>
      <c r="AD90" s="302"/>
      <c r="AE90" s="302"/>
      <c r="AF90" s="302"/>
      <c r="AG90" s="302"/>
      <c r="AI90" s="302"/>
      <c r="AJ90" s="302"/>
      <c r="AK90" s="302"/>
      <c r="AL90" s="302"/>
      <c r="AM90" s="302"/>
    </row>
    <row r="91">
      <c r="A91" s="738" t="str">
        <f>IFERROR(__xludf.DUMMYFUNCTION("""COMPUTED_VALUE"""),"#REF!")</f>
        <v>#REF!</v>
      </c>
      <c r="B91" s="300" t="s">
        <v>2993</v>
      </c>
      <c r="C91" s="301" t="s">
        <v>475</v>
      </c>
      <c r="D91" s="808" t="s">
        <v>41</v>
      </c>
      <c r="E91" s="809">
        <v>7.0</v>
      </c>
      <c r="F91" s="802"/>
      <c r="G91" s="810">
        <v>7.0</v>
      </c>
      <c r="H91" s="811">
        <v>0.0</v>
      </c>
      <c r="I91" s="812"/>
      <c r="J91" s="813"/>
      <c r="K91" s="813"/>
      <c r="L91" s="813"/>
      <c r="M91" s="813"/>
      <c r="N91" s="813"/>
      <c r="O91" s="814"/>
      <c r="P91" s="802">
        <v>1.0</v>
      </c>
      <c r="Q91" s="810">
        <v>2.0</v>
      </c>
      <c r="R91" s="810">
        <v>2.0</v>
      </c>
      <c r="S91" s="810">
        <v>2.0</v>
      </c>
      <c r="T91" s="810">
        <v>0.0</v>
      </c>
      <c r="U91" s="810">
        <v>0.0</v>
      </c>
      <c r="V91" s="811">
        <v>0.0</v>
      </c>
      <c r="W91" s="802">
        <v>0.0</v>
      </c>
      <c r="X91" s="810">
        <v>0.0</v>
      </c>
      <c r="Y91" s="810">
        <v>0.0</v>
      </c>
      <c r="Z91" s="810">
        <v>0.0</v>
      </c>
      <c r="AA91" s="810">
        <v>0.0</v>
      </c>
      <c r="AB91" s="810">
        <v>0.0</v>
      </c>
      <c r="AC91" s="811">
        <v>0.0</v>
      </c>
      <c r="AD91" s="302"/>
      <c r="AE91" s="302"/>
      <c r="AF91" s="302"/>
      <c r="AG91" s="302"/>
      <c r="AI91" s="302"/>
      <c r="AJ91" s="302"/>
      <c r="AK91" s="302"/>
      <c r="AL91" s="302"/>
      <c r="AM91" s="302"/>
    </row>
    <row r="92">
      <c r="A92" s="738" t="str">
        <f>IFERROR(__xludf.DUMMYFUNCTION("""COMPUTED_VALUE"""),"#REF!")</f>
        <v>#REF!</v>
      </c>
      <c r="B92" s="300" t="s">
        <v>2994</v>
      </c>
      <c r="C92" s="301" t="s">
        <v>470</v>
      </c>
      <c r="D92" s="808" t="s">
        <v>41</v>
      </c>
      <c r="E92" s="809">
        <v>4.0</v>
      </c>
      <c r="F92" s="802"/>
      <c r="G92" s="810">
        <v>4.0</v>
      </c>
      <c r="H92" s="811">
        <v>0.0</v>
      </c>
      <c r="I92" s="812"/>
      <c r="J92" s="813"/>
      <c r="K92" s="813"/>
      <c r="L92" s="813"/>
      <c r="M92" s="813"/>
      <c r="N92" s="813"/>
      <c r="O92" s="814"/>
      <c r="P92" s="802">
        <v>1.0</v>
      </c>
      <c r="Q92" s="810">
        <v>2.0</v>
      </c>
      <c r="R92" s="810">
        <v>1.0</v>
      </c>
      <c r="S92" s="810">
        <v>0.0</v>
      </c>
      <c r="T92" s="810">
        <v>0.0</v>
      </c>
      <c r="U92" s="810">
        <v>0.0</v>
      </c>
      <c r="V92" s="811">
        <v>0.0</v>
      </c>
      <c r="W92" s="802">
        <v>0.0</v>
      </c>
      <c r="X92" s="810">
        <v>0.0</v>
      </c>
      <c r="Y92" s="810">
        <v>0.0</v>
      </c>
      <c r="Z92" s="810">
        <v>0.0</v>
      </c>
      <c r="AA92" s="810">
        <v>0.0</v>
      </c>
      <c r="AB92" s="810">
        <v>0.0</v>
      </c>
      <c r="AC92" s="811">
        <v>0.0</v>
      </c>
      <c r="AD92" s="302"/>
      <c r="AE92" s="302"/>
      <c r="AF92" s="302"/>
      <c r="AG92" s="302"/>
      <c r="AI92" s="302"/>
      <c r="AJ92" s="302"/>
      <c r="AK92" s="302"/>
      <c r="AL92" s="302"/>
      <c r="AM92" s="302"/>
    </row>
    <row r="93">
      <c r="A93" s="738" t="str">
        <f>IFERROR(__xludf.DUMMYFUNCTION("""COMPUTED_VALUE"""),"#REF!")</f>
        <v>#REF!</v>
      </c>
      <c r="B93" s="300" t="s">
        <v>2996</v>
      </c>
      <c r="C93" s="301" t="s">
        <v>2021</v>
      </c>
      <c r="D93" s="808" t="s">
        <v>2997</v>
      </c>
      <c r="E93" s="809">
        <v>4.0</v>
      </c>
      <c r="F93" s="802"/>
      <c r="G93" s="810">
        <v>3.0</v>
      </c>
      <c r="H93" s="811">
        <v>1.0</v>
      </c>
      <c r="I93" s="812"/>
      <c r="J93" s="813"/>
      <c r="K93" s="813"/>
      <c r="L93" s="813"/>
      <c r="M93" s="813"/>
      <c r="N93" s="813"/>
      <c r="O93" s="814"/>
      <c r="P93" s="802">
        <v>0.0</v>
      </c>
      <c r="Q93" s="810">
        <v>0.0</v>
      </c>
      <c r="R93" s="810">
        <v>0.0</v>
      </c>
      <c r="S93" s="810">
        <v>3.0</v>
      </c>
      <c r="T93" s="810">
        <v>0.0</v>
      </c>
      <c r="U93" s="810">
        <v>0.0</v>
      </c>
      <c r="V93" s="811">
        <v>0.0</v>
      </c>
      <c r="W93" s="802">
        <v>0.0</v>
      </c>
      <c r="X93" s="810">
        <v>0.0</v>
      </c>
      <c r="Y93" s="810">
        <v>0.0</v>
      </c>
      <c r="Z93" s="810">
        <v>1.0</v>
      </c>
      <c r="AA93" s="810">
        <v>0.0</v>
      </c>
      <c r="AB93" s="810">
        <v>0.0</v>
      </c>
      <c r="AC93" s="811">
        <v>0.0</v>
      </c>
      <c r="AD93" s="302"/>
      <c r="AE93" s="302"/>
      <c r="AF93" s="302"/>
      <c r="AG93" s="302"/>
      <c r="AI93" s="302"/>
      <c r="AJ93" s="302"/>
      <c r="AK93" s="302"/>
      <c r="AL93" s="302"/>
      <c r="AM93" s="302"/>
    </row>
    <row r="94">
      <c r="A94" s="738" t="str">
        <f>IFERROR(__xludf.DUMMYFUNCTION("""COMPUTED_VALUE"""),"#REF!")</f>
        <v>#REF!</v>
      </c>
      <c r="B94" s="300" t="s">
        <v>2998</v>
      </c>
      <c r="C94" s="301" t="s">
        <v>2472</v>
      </c>
      <c r="D94" s="808" t="s">
        <v>2997</v>
      </c>
      <c r="E94" s="809">
        <v>7.0</v>
      </c>
      <c r="F94" s="802"/>
      <c r="G94" s="810">
        <v>1.0</v>
      </c>
      <c r="H94" s="811">
        <v>6.0</v>
      </c>
      <c r="I94" s="812"/>
      <c r="J94" s="813"/>
      <c r="K94" s="813"/>
      <c r="L94" s="813"/>
      <c r="M94" s="813"/>
      <c r="N94" s="813"/>
      <c r="O94" s="814"/>
      <c r="P94" s="802">
        <v>0.0</v>
      </c>
      <c r="Q94" s="810">
        <v>0.0</v>
      </c>
      <c r="R94" s="810">
        <v>0.0</v>
      </c>
      <c r="S94" s="810">
        <v>1.0</v>
      </c>
      <c r="T94" s="810">
        <v>0.0</v>
      </c>
      <c r="U94" s="810">
        <v>0.0</v>
      </c>
      <c r="V94" s="811">
        <v>0.0</v>
      </c>
      <c r="W94" s="802">
        <v>0.0</v>
      </c>
      <c r="X94" s="810">
        <v>2.0</v>
      </c>
      <c r="Y94" s="810">
        <v>3.0</v>
      </c>
      <c r="Z94" s="810">
        <v>1.0</v>
      </c>
      <c r="AA94" s="810">
        <v>0.0</v>
      </c>
      <c r="AB94" s="810">
        <v>0.0</v>
      </c>
      <c r="AC94" s="811">
        <v>0.0</v>
      </c>
      <c r="AD94" s="302"/>
      <c r="AE94" s="302"/>
      <c r="AF94" s="302"/>
      <c r="AG94" s="302"/>
      <c r="AI94" s="302"/>
      <c r="AJ94" s="302"/>
      <c r="AK94" s="302"/>
      <c r="AL94" s="302"/>
      <c r="AM94" s="302"/>
    </row>
    <row r="95">
      <c r="A95" s="738" t="str">
        <f>IFERROR(__xludf.DUMMYFUNCTION("""COMPUTED_VALUE"""),"#REF!")</f>
        <v>#REF!</v>
      </c>
      <c r="B95" s="300" t="s">
        <v>2999</v>
      </c>
      <c r="C95" s="301" t="s">
        <v>270</v>
      </c>
      <c r="D95" s="808" t="s">
        <v>2997</v>
      </c>
      <c r="E95" s="809">
        <v>7.0</v>
      </c>
      <c r="F95" s="802"/>
      <c r="G95" s="810">
        <v>1.0</v>
      </c>
      <c r="H95" s="811">
        <v>6.0</v>
      </c>
      <c r="I95" s="812"/>
      <c r="J95" s="813"/>
      <c r="K95" s="813"/>
      <c r="L95" s="813"/>
      <c r="M95" s="813"/>
      <c r="N95" s="813"/>
      <c r="O95" s="814"/>
      <c r="P95" s="802">
        <v>0.0</v>
      </c>
      <c r="Q95" s="810">
        <v>0.0</v>
      </c>
      <c r="R95" s="810">
        <v>0.0</v>
      </c>
      <c r="S95" s="810">
        <v>1.0</v>
      </c>
      <c r="T95" s="810">
        <v>0.0</v>
      </c>
      <c r="U95" s="810">
        <v>0.0</v>
      </c>
      <c r="V95" s="811">
        <v>0.0</v>
      </c>
      <c r="W95" s="802">
        <v>1.0</v>
      </c>
      <c r="X95" s="810">
        <v>2.0</v>
      </c>
      <c r="Y95" s="810">
        <v>2.0</v>
      </c>
      <c r="Z95" s="810">
        <v>1.0</v>
      </c>
      <c r="AA95" s="810">
        <v>0.0</v>
      </c>
      <c r="AB95" s="810">
        <v>0.0</v>
      </c>
      <c r="AC95" s="811">
        <v>0.0</v>
      </c>
      <c r="AD95" s="302"/>
      <c r="AE95" s="302"/>
      <c r="AF95" s="302"/>
      <c r="AG95" s="302"/>
      <c r="AI95" s="302"/>
      <c r="AJ95" s="302"/>
      <c r="AK95" s="302"/>
      <c r="AL95" s="302"/>
      <c r="AM95" s="302"/>
    </row>
    <row r="96">
      <c r="A96" s="738" t="str">
        <f>IFERROR(__xludf.DUMMYFUNCTION("""COMPUTED_VALUE"""),"#REF!")</f>
        <v>#REF!</v>
      </c>
      <c r="B96" s="300" t="s">
        <v>3000</v>
      </c>
      <c r="C96" s="301" t="s">
        <v>1174</v>
      </c>
      <c r="D96" s="808" t="s">
        <v>2997</v>
      </c>
      <c r="E96" s="809">
        <v>2.0</v>
      </c>
      <c r="F96" s="802"/>
      <c r="G96" s="810">
        <v>0.0</v>
      </c>
      <c r="H96" s="811">
        <v>2.0</v>
      </c>
      <c r="I96" s="812"/>
      <c r="J96" s="813"/>
      <c r="K96" s="813"/>
      <c r="L96" s="813"/>
      <c r="M96" s="813"/>
      <c r="N96" s="813"/>
      <c r="O96" s="814"/>
      <c r="P96" s="802">
        <v>0.0</v>
      </c>
      <c r="Q96" s="810">
        <v>0.0</v>
      </c>
      <c r="R96" s="810">
        <v>0.0</v>
      </c>
      <c r="S96" s="810">
        <v>0.0</v>
      </c>
      <c r="T96" s="810">
        <v>0.0</v>
      </c>
      <c r="U96" s="810">
        <v>0.0</v>
      </c>
      <c r="V96" s="811">
        <v>0.0</v>
      </c>
      <c r="W96" s="802">
        <v>0.0</v>
      </c>
      <c r="X96" s="810">
        <v>2.0</v>
      </c>
      <c r="Y96" s="810">
        <v>0.0</v>
      </c>
      <c r="Z96" s="810">
        <v>0.0</v>
      </c>
      <c r="AA96" s="810">
        <v>0.0</v>
      </c>
      <c r="AB96" s="810">
        <v>0.0</v>
      </c>
      <c r="AC96" s="811">
        <v>0.0</v>
      </c>
      <c r="AD96" s="302"/>
      <c r="AE96" s="302"/>
      <c r="AF96" s="302"/>
      <c r="AG96" s="302"/>
      <c r="AI96" s="302"/>
      <c r="AJ96" s="302"/>
      <c r="AK96" s="302"/>
      <c r="AL96" s="302"/>
      <c r="AM96" s="302"/>
    </row>
    <row r="97">
      <c r="A97" s="738" t="str">
        <f>IFERROR(__xludf.DUMMYFUNCTION("""COMPUTED_VALUE"""),"#REF!")</f>
        <v>#REF!</v>
      </c>
      <c r="B97" s="300" t="s">
        <v>3001</v>
      </c>
      <c r="C97" s="301" t="s">
        <v>1152</v>
      </c>
      <c r="D97" s="808" t="s">
        <v>2997</v>
      </c>
      <c r="E97" s="809">
        <v>5.0</v>
      </c>
      <c r="F97" s="802"/>
      <c r="G97" s="810">
        <v>0.0</v>
      </c>
      <c r="H97" s="811">
        <v>5.0</v>
      </c>
      <c r="I97" s="812"/>
      <c r="J97" s="813"/>
      <c r="K97" s="813"/>
      <c r="L97" s="813"/>
      <c r="M97" s="813"/>
      <c r="N97" s="813"/>
      <c r="O97" s="814"/>
      <c r="P97" s="802">
        <v>0.0</v>
      </c>
      <c r="Q97" s="810">
        <v>0.0</v>
      </c>
      <c r="R97" s="810">
        <v>0.0</v>
      </c>
      <c r="S97" s="810">
        <v>0.0</v>
      </c>
      <c r="T97" s="810">
        <v>0.0</v>
      </c>
      <c r="U97" s="810">
        <v>0.0</v>
      </c>
      <c r="V97" s="811">
        <v>0.0</v>
      </c>
      <c r="W97" s="802">
        <v>1.0</v>
      </c>
      <c r="X97" s="810">
        <v>2.0</v>
      </c>
      <c r="Y97" s="810">
        <v>2.0</v>
      </c>
      <c r="Z97" s="810">
        <v>0.0</v>
      </c>
      <c r="AA97" s="810">
        <v>0.0</v>
      </c>
      <c r="AB97" s="810">
        <v>0.0</v>
      </c>
      <c r="AC97" s="811">
        <v>0.0</v>
      </c>
      <c r="AD97" s="302"/>
      <c r="AE97" s="302"/>
      <c r="AF97" s="302"/>
      <c r="AG97" s="302"/>
      <c r="AI97" s="302"/>
      <c r="AJ97" s="302"/>
      <c r="AK97" s="302"/>
      <c r="AL97" s="302"/>
      <c r="AM97" s="302"/>
    </row>
    <row r="98">
      <c r="A98" s="738" t="str">
        <f>IFERROR(__xludf.DUMMYFUNCTION("""COMPUTED_VALUE"""),"#REF!")</f>
        <v>#REF!</v>
      </c>
      <c r="B98" s="300" t="s">
        <v>3002</v>
      </c>
      <c r="C98" s="301" t="s">
        <v>3003</v>
      </c>
      <c r="D98" s="808" t="s">
        <v>2997</v>
      </c>
      <c r="E98" s="809">
        <v>7.0</v>
      </c>
      <c r="F98" s="802"/>
      <c r="G98" s="810">
        <v>2.0</v>
      </c>
      <c r="H98" s="811">
        <v>5.0</v>
      </c>
      <c r="I98" s="812"/>
      <c r="J98" s="813"/>
      <c r="K98" s="813"/>
      <c r="L98" s="813"/>
      <c r="M98" s="813"/>
      <c r="N98" s="813"/>
      <c r="O98" s="814"/>
      <c r="P98" s="802">
        <v>0.0</v>
      </c>
      <c r="Q98" s="810">
        <v>1.0</v>
      </c>
      <c r="R98" s="810">
        <v>1.0</v>
      </c>
      <c r="S98" s="810">
        <v>0.0</v>
      </c>
      <c r="T98" s="810">
        <v>0.0</v>
      </c>
      <c r="U98" s="810">
        <v>0.0</v>
      </c>
      <c r="V98" s="811">
        <v>0.0</v>
      </c>
      <c r="W98" s="802">
        <v>1.0</v>
      </c>
      <c r="X98" s="810">
        <v>1.0</v>
      </c>
      <c r="Y98" s="810">
        <v>1.0</v>
      </c>
      <c r="Z98" s="810">
        <v>2.0</v>
      </c>
      <c r="AA98" s="810">
        <v>0.0</v>
      </c>
      <c r="AB98" s="810">
        <v>0.0</v>
      </c>
      <c r="AC98" s="811">
        <v>0.0</v>
      </c>
      <c r="AD98" s="302"/>
      <c r="AE98" s="302"/>
      <c r="AF98" s="302"/>
      <c r="AG98" s="302"/>
      <c r="AI98" s="302"/>
      <c r="AJ98" s="302"/>
      <c r="AK98" s="302"/>
      <c r="AL98" s="302"/>
      <c r="AM98" s="302"/>
    </row>
    <row r="99">
      <c r="A99" s="738" t="str">
        <f>IFERROR(__xludf.DUMMYFUNCTION("""COMPUTED_VALUE"""),"#REF!")</f>
        <v>#REF!</v>
      </c>
      <c r="B99" s="300" t="s">
        <v>3004</v>
      </c>
      <c r="C99" s="301" t="s">
        <v>1591</v>
      </c>
      <c r="D99" s="808" t="s">
        <v>2997</v>
      </c>
      <c r="E99" s="809">
        <v>5.0</v>
      </c>
      <c r="F99" s="802"/>
      <c r="G99" s="810">
        <v>0.0</v>
      </c>
      <c r="H99" s="811">
        <v>5.0</v>
      </c>
      <c r="I99" s="812"/>
      <c r="J99" s="813"/>
      <c r="K99" s="813"/>
      <c r="L99" s="813"/>
      <c r="M99" s="813"/>
      <c r="N99" s="813"/>
      <c r="O99" s="814"/>
      <c r="P99" s="802">
        <v>0.0</v>
      </c>
      <c r="Q99" s="810">
        <v>0.0</v>
      </c>
      <c r="R99" s="810">
        <v>0.0</v>
      </c>
      <c r="S99" s="810">
        <v>0.0</v>
      </c>
      <c r="T99" s="810">
        <v>0.0</v>
      </c>
      <c r="U99" s="810">
        <v>0.0</v>
      </c>
      <c r="V99" s="811">
        <v>0.0</v>
      </c>
      <c r="W99" s="802">
        <v>1.0</v>
      </c>
      <c r="X99" s="810">
        <v>2.0</v>
      </c>
      <c r="Y99" s="810">
        <v>2.0</v>
      </c>
      <c r="Z99" s="810">
        <v>0.0</v>
      </c>
      <c r="AA99" s="810">
        <v>0.0</v>
      </c>
      <c r="AB99" s="810">
        <v>0.0</v>
      </c>
      <c r="AC99" s="811">
        <v>0.0</v>
      </c>
      <c r="AD99" s="302"/>
      <c r="AE99" s="302"/>
      <c r="AF99" s="302"/>
      <c r="AG99" s="302"/>
      <c r="AI99" s="302"/>
      <c r="AJ99" s="302"/>
      <c r="AK99" s="302"/>
      <c r="AL99" s="302"/>
      <c r="AM99" s="302"/>
    </row>
    <row r="100">
      <c r="A100" s="738" t="str">
        <f>IFERROR(__xludf.DUMMYFUNCTION("""COMPUTED_VALUE"""),"#REF!")</f>
        <v>#REF!</v>
      </c>
      <c r="B100" s="300" t="s">
        <v>3005</v>
      </c>
      <c r="C100" s="301" t="s">
        <v>3006</v>
      </c>
      <c r="D100" s="808" t="s">
        <v>2997</v>
      </c>
      <c r="E100" s="809">
        <v>6.0</v>
      </c>
      <c r="F100" s="802"/>
      <c r="G100" s="810">
        <v>4.0</v>
      </c>
      <c r="H100" s="811">
        <v>2.0</v>
      </c>
      <c r="I100" s="812"/>
      <c r="J100" s="813"/>
      <c r="K100" s="813"/>
      <c r="L100" s="813"/>
      <c r="M100" s="813"/>
      <c r="N100" s="813"/>
      <c r="O100" s="814"/>
      <c r="P100" s="802">
        <v>0.0</v>
      </c>
      <c r="Q100" s="810">
        <v>2.0</v>
      </c>
      <c r="R100" s="810">
        <v>2.0</v>
      </c>
      <c r="S100" s="810">
        <v>0.0</v>
      </c>
      <c r="T100" s="810">
        <v>0.0</v>
      </c>
      <c r="U100" s="810">
        <v>0.0</v>
      </c>
      <c r="V100" s="811">
        <v>0.0</v>
      </c>
      <c r="W100" s="802">
        <v>1.0</v>
      </c>
      <c r="X100" s="810">
        <v>0.0</v>
      </c>
      <c r="Y100" s="810">
        <v>0.0</v>
      </c>
      <c r="Z100" s="810">
        <v>1.0</v>
      </c>
      <c r="AA100" s="810">
        <v>0.0</v>
      </c>
      <c r="AB100" s="810">
        <v>0.0</v>
      </c>
      <c r="AC100" s="811">
        <v>0.0</v>
      </c>
      <c r="AD100" s="302"/>
      <c r="AE100" s="302"/>
      <c r="AF100" s="302"/>
      <c r="AG100" s="302"/>
      <c r="AI100" s="302"/>
      <c r="AJ100" s="302"/>
      <c r="AK100" s="302"/>
      <c r="AL100" s="302"/>
      <c r="AM100" s="302"/>
    </row>
    <row r="101">
      <c r="A101" s="738" t="str">
        <f>IFERROR(__xludf.DUMMYFUNCTION("""COMPUTED_VALUE"""),"#REF!")</f>
        <v>#REF!</v>
      </c>
      <c r="B101" s="300" t="s">
        <v>3007</v>
      </c>
      <c r="C101" s="301" t="s">
        <v>3008</v>
      </c>
      <c r="D101" s="808" t="s">
        <v>2997</v>
      </c>
      <c r="E101" s="809">
        <v>5.0</v>
      </c>
      <c r="F101" s="802"/>
      <c r="G101" s="810">
        <v>0.0</v>
      </c>
      <c r="H101" s="811">
        <v>5.0</v>
      </c>
      <c r="I101" s="812"/>
      <c r="J101" s="813"/>
      <c r="K101" s="813"/>
      <c r="L101" s="813"/>
      <c r="M101" s="813"/>
      <c r="N101" s="813"/>
      <c r="O101" s="814"/>
      <c r="P101" s="802">
        <v>0.0</v>
      </c>
      <c r="Q101" s="810">
        <v>0.0</v>
      </c>
      <c r="R101" s="810">
        <v>0.0</v>
      </c>
      <c r="S101" s="810">
        <v>0.0</v>
      </c>
      <c r="T101" s="810">
        <v>0.0</v>
      </c>
      <c r="U101" s="810">
        <v>0.0</v>
      </c>
      <c r="V101" s="811">
        <v>0.0</v>
      </c>
      <c r="W101" s="802">
        <v>1.0</v>
      </c>
      <c r="X101" s="810">
        <v>2.0</v>
      </c>
      <c r="Y101" s="810">
        <v>2.0</v>
      </c>
      <c r="Z101" s="810">
        <v>0.0</v>
      </c>
      <c r="AA101" s="810">
        <v>0.0</v>
      </c>
      <c r="AB101" s="810">
        <v>0.0</v>
      </c>
      <c r="AC101" s="811">
        <v>0.0</v>
      </c>
      <c r="AD101" s="302"/>
      <c r="AE101" s="302"/>
      <c r="AF101" s="302"/>
      <c r="AG101" s="302"/>
      <c r="AI101" s="302"/>
      <c r="AJ101" s="302"/>
      <c r="AK101" s="302"/>
      <c r="AL101" s="302"/>
      <c r="AM101" s="302"/>
    </row>
    <row r="102">
      <c r="A102" s="738" t="str">
        <f>IFERROR(__xludf.DUMMYFUNCTION("""COMPUTED_VALUE"""),"#REF!")</f>
        <v>#REF!</v>
      </c>
      <c r="B102" s="300" t="s">
        <v>3009</v>
      </c>
      <c r="C102" s="301" t="s">
        <v>3010</v>
      </c>
      <c r="D102" s="808" t="s">
        <v>2997</v>
      </c>
      <c r="E102" s="809">
        <v>5.0</v>
      </c>
      <c r="F102" s="802"/>
      <c r="G102" s="810">
        <v>0.0</v>
      </c>
      <c r="H102" s="811">
        <v>5.0</v>
      </c>
      <c r="I102" s="812"/>
      <c r="J102" s="813"/>
      <c r="K102" s="813"/>
      <c r="L102" s="813"/>
      <c r="M102" s="813"/>
      <c r="N102" s="813"/>
      <c r="O102" s="814"/>
      <c r="P102" s="802">
        <v>0.0</v>
      </c>
      <c r="Q102" s="810">
        <v>0.0</v>
      </c>
      <c r="R102" s="810">
        <v>0.0</v>
      </c>
      <c r="S102" s="810">
        <v>0.0</v>
      </c>
      <c r="T102" s="810">
        <v>0.0</v>
      </c>
      <c r="U102" s="810">
        <v>0.0</v>
      </c>
      <c r="V102" s="811">
        <v>0.0</v>
      </c>
      <c r="W102" s="802">
        <v>1.0</v>
      </c>
      <c r="X102" s="810">
        <v>2.0</v>
      </c>
      <c r="Y102" s="810">
        <v>2.0</v>
      </c>
      <c r="Z102" s="810">
        <v>0.0</v>
      </c>
      <c r="AA102" s="810">
        <v>0.0</v>
      </c>
      <c r="AB102" s="810">
        <v>0.0</v>
      </c>
      <c r="AC102" s="811">
        <v>0.0</v>
      </c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</row>
    <row r="103">
      <c r="A103" s="738" t="str">
        <f>IFERROR(__xludf.DUMMYFUNCTION("""COMPUTED_VALUE"""),"#REF!")</f>
        <v>#REF!</v>
      </c>
      <c r="B103" s="300" t="s">
        <v>3011</v>
      </c>
      <c r="C103" s="301" t="s">
        <v>2568</v>
      </c>
      <c r="D103" s="808" t="s">
        <v>2997</v>
      </c>
      <c r="E103" s="809">
        <v>8.0</v>
      </c>
      <c r="F103" s="802"/>
      <c r="G103" s="810">
        <v>3.0</v>
      </c>
      <c r="H103" s="811">
        <v>5.0</v>
      </c>
      <c r="I103" s="812"/>
      <c r="J103" s="813"/>
      <c r="K103" s="813"/>
      <c r="L103" s="813"/>
      <c r="M103" s="813"/>
      <c r="N103" s="813"/>
      <c r="O103" s="814"/>
      <c r="P103" s="802">
        <v>0.0</v>
      </c>
      <c r="Q103" s="810">
        <v>1.0</v>
      </c>
      <c r="R103" s="810">
        <v>0.0</v>
      </c>
      <c r="S103" s="810">
        <v>2.0</v>
      </c>
      <c r="T103" s="810">
        <v>0.0</v>
      </c>
      <c r="U103" s="810">
        <v>0.0</v>
      </c>
      <c r="V103" s="811">
        <v>0.0</v>
      </c>
      <c r="W103" s="802">
        <v>0.0</v>
      </c>
      <c r="X103" s="810">
        <v>1.0</v>
      </c>
      <c r="Y103" s="810">
        <v>3.0</v>
      </c>
      <c r="Z103" s="810">
        <v>1.0</v>
      </c>
      <c r="AA103" s="810">
        <v>0.0</v>
      </c>
      <c r="AB103" s="810">
        <v>0.0</v>
      </c>
      <c r="AC103" s="811">
        <v>0.0</v>
      </c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</row>
    <row r="104">
      <c r="A104" s="738" t="str">
        <f>IFERROR(__xludf.DUMMYFUNCTION("""COMPUTED_VALUE"""),"#REF!")</f>
        <v>#REF!</v>
      </c>
      <c r="B104" s="819" t="s">
        <v>3012</v>
      </c>
      <c r="C104" s="820" t="s">
        <v>3013</v>
      </c>
      <c r="D104" s="821" t="s">
        <v>2997</v>
      </c>
      <c r="E104" s="809">
        <v>0.0</v>
      </c>
      <c r="F104" s="802"/>
      <c r="G104" s="810">
        <v>0.0</v>
      </c>
      <c r="H104" s="811">
        <v>0.0</v>
      </c>
      <c r="I104" s="812"/>
      <c r="J104" s="813"/>
      <c r="K104" s="813"/>
      <c r="L104" s="813"/>
      <c r="M104" s="813"/>
      <c r="N104" s="813"/>
      <c r="O104" s="814"/>
      <c r="P104" s="802">
        <v>0.0</v>
      </c>
      <c r="Q104" s="810">
        <v>0.0</v>
      </c>
      <c r="R104" s="810">
        <v>0.0</v>
      </c>
      <c r="S104" s="810">
        <v>0.0</v>
      </c>
      <c r="T104" s="810">
        <v>0.0</v>
      </c>
      <c r="U104" s="810">
        <v>0.0</v>
      </c>
      <c r="V104" s="811">
        <v>0.0</v>
      </c>
      <c r="W104" s="802">
        <v>0.0</v>
      </c>
      <c r="X104" s="810">
        <v>0.0</v>
      </c>
      <c r="Y104" s="810">
        <v>0.0</v>
      </c>
      <c r="Z104" s="810">
        <v>0.0</v>
      </c>
      <c r="AA104" s="810">
        <v>0.0</v>
      </c>
      <c r="AB104" s="810">
        <v>0.0</v>
      </c>
      <c r="AC104" s="811">
        <v>0.0</v>
      </c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</row>
    <row r="105">
      <c r="A105" s="738" t="str">
        <f>IFERROR(__xludf.DUMMYFUNCTION("""COMPUTED_VALUE"""),"#REF!")</f>
        <v>#REF!</v>
      </c>
      <c r="B105" s="300" t="s">
        <v>3014</v>
      </c>
      <c r="C105" s="301" t="s">
        <v>3015</v>
      </c>
      <c r="D105" s="808" t="s">
        <v>2997</v>
      </c>
      <c r="E105" s="809">
        <v>5.0</v>
      </c>
      <c r="F105" s="802"/>
      <c r="G105" s="810">
        <v>5.0</v>
      </c>
      <c r="H105" s="811">
        <v>0.0</v>
      </c>
      <c r="I105" s="802"/>
      <c r="J105" s="810"/>
      <c r="K105" s="810"/>
      <c r="L105" s="810"/>
      <c r="M105" s="810"/>
      <c r="N105" s="810"/>
      <c r="O105" s="811"/>
      <c r="P105" s="802">
        <v>1.0</v>
      </c>
      <c r="Q105" s="810">
        <v>2.0</v>
      </c>
      <c r="R105" s="810">
        <v>2.0</v>
      </c>
      <c r="S105" s="810">
        <v>0.0</v>
      </c>
      <c r="T105" s="810">
        <v>0.0</v>
      </c>
      <c r="U105" s="810">
        <v>0.0</v>
      </c>
      <c r="V105" s="811">
        <v>0.0</v>
      </c>
      <c r="W105" s="802">
        <v>0.0</v>
      </c>
      <c r="X105" s="810">
        <v>0.0</v>
      </c>
      <c r="Y105" s="810">
        <v>0.0</v>
      </c>
      <c r="Z105" s="810">
        <v>0.0</v>
      </c>
      <c r="AA105" s="810">
        <v>0.0</v>
      </c>
      <c r="AB105" s="810">
        <v>0.0</v>
      </c>
      <c r="AC105" s="811">
        <v>0.0</v>
      </c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</row>
    <row r="106">
      <c r="A106" s="738" t="str">
        <f>IFERROR(__xludf.DUMMYFUNCTION("""COMPUTED_VALUE"""),"#REF!")</f>
        <v>#REF!</v>
      </c>
      <c r="B106" s="300" t="s">
        <v>3016</v>
      </c>
      <c r="C106" s="301" t="s">
        <v>3017</v>
      </c>
      <c r="D106" s="808" t="s">
        <v>2997</v>
      </c>
      <c r="E106" s="809">
        <v>7.0</v>
      </c>
      <c r="F106" s="802"/>
      <c r="G106" s="810">
        <v>7.0</v>
      </c>
      <c r="H106" s="811">
        <v>0.0</v>
      </c>
      <c r="I106" s="812"/>
      <c r="J106" s="813"/>
      <c r="K106" s="813"/>
      <c r="L106" s="813"/>
      <c r="M106" s="813"/>
      <c r="N106" s="813"/>
      <c r="O106" s="814"/>
      <c r="P106" s="802">
        <v>1.0</v>
      </c>
      <c r="Q106" s="810">
        <v>2.0</v>
      </c>
      <c r="R106" s="810">
        <v>2.0</v>
      </c>
      <c r="S106" s="810">
        <v>2.0</v>
      </c>
      <c r="T106" s="810">
        <v>0.0</v>
      </c>
      <c r="U106" s="810">
        <v>0.0</v>
      </c>
      <c r="V106" s="811">
        <v>0.0</v>
      </c>
      <c r="W106" s="802">
        <v>0.0</v>
      </c>
      <c r="X106" s="810">
        <v>0.0</v>
      </c>
      <c r="Y106" s="810">
        <v>0.0</v>
      </c>
      <c r="Z106" s="810">
        <v>0.0</v>
      </c>
      <c r="AA106" s="810">
        <v>0.0</v>
      </c>
      <c r="AB106" s="810">
        <v>0.0</v>
      </c>
      <c r="AC106" s="811">
        <v>0.0</v>
      </c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</row>
    <row r="107">
      <c r="A107" s="738" t="str">
        <f>IFERROR(__xludf.DUMMYFUNCTION("""COMPUTED_VALUE"""),"#REF!")</f>
        <v>#REF!</v>
      </c>
      <c r="B107" s="300" t="s">
        <v>3018</v>
      </c>
      <c r="C107" s="301" t="s">
        <v>843</v>
      </c>
      <c r="D107" s="808" t="s">
        <v>2997</v>
      </c>
      <c r="E107" s="809">
        <v>5.0</v>
      </c>
      <c r="F107" s="802"/>
      <c r="G107" s="810">
        <v>5.0</v>
      </c>
      <c r="H107" s="811">
        <v>0.0</v>
      </c>
      <c r="I107" s="812"/>
      <c r="J107" s="813"/>
      <c r="K107" s="813"/>
      <c r="L107" s="813"/>
      <c r="M107" s="813"/>
      <c r="N107" s="813"/>
      <c r="O107" s="814"/>
      <c r="P107" s="802">
        <v>1.0</v>
      </c>
      <c r="Q107" s="810">
        <v>2.0</v>
      </c>
      <c r="R107" s="810">
        <v>2.0</v>
      </c>
      <c r="S107" s="810">
        <v>0.0</v>
      </c>
      <c r="T107" s="810">
        <v>0.0</v>
      </c>
      <c r="U107" s="810">
        <v>0.0</v>
      </c>
      <c r="V107" s="811">
        <v>0.0</v>
      </c>
      <c r="W107" s="802">
        <v>0.0</v>
      </c>
      <c r="X107" s="810">
        <v>0.0</v>
      </c>
      <c r="Y107" s="810">
        <v>0.0</v>
      </c>
      <c r="Z107" s="810">
        <v>0.0</v>
      </c>
      <c r="AA107" s="810">
        <v>0.0</v>
      </c>
      <c r="AB107" s="810">
        <v>0.0</v>
      </c>
      <c r="AC107" s="811">
        <v>0.0</v>
      </c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</row>
    <row r="108">
      <c r="A108" s="738" t="str">
        <f>IFERROR(__xludf.DUMMYFUNCTION("""COMPUTED_VALUE"""),"#REF!")</f>
        <v>#REF!</v>
      </c>
      <c r="B108" s="300" t="s">
        <v>3019</v>
      </c>
      <c r="C108" s="301" t="s">
        <v>3020</v>
      </c>
      <c r="D108" s="808" t="s">
        <v>2997</v>
      </c>
      <c r="E108" s="809">
        <v>3.0</v>
      </c>
      <c r="F108" s="802"/>
      <c r="G108" s="810">
        <v>3.0</v>
      </c>
      <c r="H108" s="811">
        <v>0.0</v>
      </c>
      <c r="I108" s="812"/>
      <c r="J108" s="813"/>
      <c r="K108" s="813"/>
      <c r="L108" s="813"/>
      <c r="M108" s="813"/>
      <c r="N108" s="813"/>
      <c r="O108" s="814"/>
      <c r="P108" s="802">
        <v>1.0</v>
      </c>
      <c r="Q108" s="810">
        <v>2.0</v>
      </c>
      <c r="R108" s="810">
        <v>0.0</v>
      </c>
      <c r="S108" s="810">
        <v>0.0</v>
      </c>
      <c r="T108" s="810">
        <v>0.0</v>
      </c>
      <c r="U108" s="810">
        <v>0.0</v>
      </c>
      <c r="V108" s="811">
        <v>0.0</v>
      </c>
      <c r="W108" s="802">
        <v>0.0</v>
      </c>
      <c r="X108" s="810">
        <v>0.0</v>
      </c>
      <c r="Y108" s="810">
        <v>0.0</v>
      </c>
      <c r="Z108" s="810">
        <v>0.0</v>
      </c>
      <c r="AA108" s="810">
        <v>0.0</v>
      </c>
      <c r="AB108" s="810">
        <v>0.0</v>
      </c>
      <c r="AC108" s="811">
        <v>0.0</v>
      </c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</row>
    <row r="109">
      <c r="A109" s="738" t="str">
        <f>IFERROR(__xludf.DUMMYFUNCTION("""COMPUTED_VALUE"""),"#REF!")</f>
        <v>#REF!</v>
      </c>
      <c r="B109" s="300" t="s">
        <v>3021</v>
      </c>
      <c r="C109" s="301" t="s">
        <v>3022</v>
      </c>
      <c r="D109" s="808" t="s">
        <v>3023</v>
      </c>
      <c r="E109" s="809">
        <v>4.0</v>
      </c>
      <c r="F109" s="802"/>
      <c r="G109" s="810">
        <v>0.0</v>
      </c>
      <c r="H109" s="811">
        <v>4.0</v>
      </c>
      <c r="I109" s="812"/>
      <c r="J109" s="813"/>
      <c r="K109" s="813"/>
      <c r="L109" s="813"/>
      <c r="M109" s="813"/>
      <c r="N109" s="813"/>
      <c r="O109" s="814"/>
      <c r="P109" s="802">
        <v>0.0</v>
      </c>
      <c r="Q109" s="810">
        <v>0.0</v>
      </c>
      <c r="R109" s="810">
        <v>0.0</v>
      </c>
      <c r="S109" s="810">
        <v>0.0</v>
      </c>
      <c r="T109" s="810">
        <v>0.0</v>
      </c>
      <c r="U109" s="810">
        <v>0.0</v>
      </c>
      <c r="V109" s="811">
        <v>0.0</v>
      </c>
      <c r="W109" s="802">
        <v>1.0</v>
      </c>
      <c r="X109" s="810">
        <v>1.0</v>
      </c>
      <c r="Y109" s="810">
        <v>2.0</v>
      </c>
      <c r="Z109" s="810">
        <v>0.0</v>
      </c>
      <c r="AA109" s="810">
        <v>0.0</v>
      </c>
      <c r="AB109" s="810">
        <v>0.0</v>
      </c>
      <c r="AC109" s="811">
        <v>0.0</v>
      </c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</row>
    <row r="110">
      <c r="A110" s="738" t="str">
        <f>IFERROR(__xludf.DUMMYFUNCTION("""COMPUTED_VALUE"""),"#REF!")</f>
        <v>#REF!</v>
      </c>
      <c r="B110" s="819" t="s">
        <v>3024</v>
      </c>
      <c r="C110" s="819" t="s">
        <v>3025</v>
      </c>
      <c r="D110" s="821" t="s">
        <v>3023</v>
      </c>
      <c r="E110" s="801">
        <v>0.0</v>
      </c>
      <c r="F110" s="802"/>
      <c r="G110" s="803">
        <v>0.0</v>
      </c>
      <c r="H110" s="804">
        <v>0.0</v>
      </c>
      <c r="I110" s="805"/>
      <c r="J110" s="803"/>
      <c r="K110" s="803"/>
      <c r="L110" s="803"/>
      <c r="M110" s="803"/>
      <c r="N110" s="803"/>
      <c r="O110" s="804"/>
      <c r="P110" s="805">
        <v>0.0</v>
      </c>
      <c r="Q110" s="803">
        <v>0.0</v>
      </c>
      <c r="R110" s="803">
        <v>0.0</v>
      </c>
      <c r="S110" s="803">
        <v>0.0</v>
      </c>
      <c r="T110" s="803">
        <v>0.0</v>
      </c>
      <c r="U110" s="803">
        <v>0.0</v>
      </c>
      <c r="V110" s="804">
        <v>0.0</v>
      </c>
      <c r="W110" s="805">
        <v>0.0</v>
      </c>
      <c r="X110" s="803">
        <v>0.0</v>
      </c>
      <c r="Y110" s="803">
        <v>0.0</v>
      </c>
      <c r="Z110" s="803">
        <v>0.0</v>
      </c>
      <c r="AA110" s="803">
        <v>0.0</v>
      </c>
      <c r="AB110" s="803">
        <v>0.0</v>
      </c>
      <c r="AC110" s="804">
        <v>0.0</v>
      </c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</row>
    <row r="111">
      <c r="A111" s="738" t="str">
        <f>IFERROR(__xludf.DUMMYFUNCTION("""COMPUTED_VALUE"""),"#REF!")</f>
        <v>#REF!</v>
      </c>
      <c r="B111" s="300" t="s">
        <v>3026</v>
      </c>
      <c r="C111" s="301" t="s">
        <v>3027</v>
      </c>
      <c r="D111" s="808" t="s">
        <v>3023</v>
      </c>
      <c r="E111" s="809">
        <v>0.0</v>
      </c>
      <c r="F111" s="802"/>
      <c r="G111" s="810">
        <v>0.0</v>
      </c>
      <c r="H111" s="811">
        <v>0.0</v>
      </c>
      <c r="I111" s="812"/>
      <c r="J111" s="813"/>
      <c r="K111" s="813"/>
      <c r="L111" s="813"/>
      <c r="M111" s="813"/>
      <c r="N111" s="813"/>
      <c r="O111" s="814"/>
      <c r="P111" s="802">
        <v>0.0</v>
      </c>
      <c r="Q111" s="810">
        <v>0.0</v>
      </c>
      <c r="R111" s="810">
        <v>0.0</v>
      </c>
      <c r="S111" s="810">
        <v>0.0</v>
      </c>
      <c r="T111" s="810">
        <v>0.0</v>
      </c>
      <c r="U111" s="810">
        <v>0.0</v>
      </c>
      <c r="V111" s="811">
        <v>0.0</v>
      </c>
      <c r="W111" s="802">
        <v>0.0</v>
      </c>
      <c r="X111" s="810">
        <v>0.0</v>
      </c>
      <c r="Y111" s="810">
        <v>0.0</v>
      </c>
      <c r="Z111" s="810">
        <v>0.0</v>
      </c>
      <c r="AA111" s="810">
        <v>0.0</v>
      </c>
      <c r="AB111" s="810">
        <v>0.0</v>
      </c>
      <c r="AC111" s="811">
        <v>0.0</v>
      </c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</row>
    <row r="112">
      <c r="A112" s="738" t="str">
        <f>IFERROR(__xludf.DUMMYFUNCTION("""COMPUTED_VALUE"""),"#REF!")</f>
        <v>#REF!</v>
      </c>
      <c r="B112" s="819" t="s">
        <v>3028</v>
      </c>
      <c r="C112" s="820" t="s">
        <v>3029</v>
      </c>
      <c r="D112" s="821" t="s">
        <v>3023</v>
      </c>
      <c r="E112" s="809">
        <v>0.0</v>
      </c>
      <c r="F112" s="802"/>
      <c r="G112" s="810">
        <v>0.0</v>
      </c>
      <c r="H112" s="811">
        <v>0.0</v>
      </c>
      <c r="I112" s="812"/>
      <c r="J112" s="813"/>
      <c r="K112" s="813"/>
      <c r="L112" s="813"/>
      <c r="M112" s="813"/>
      <c r="N112" s="813"/>
      <c r="O112" s="814"/>
      <c r="P112" s="802">
        <v>0.0</v>
      </c>
      <c r="Q112" s="810">
        <v>0.0</v>
      </c>
      <c r="R112" s="810">
        <v>0.0</v>
      </c>
      <c r="S112" s="810">
        <v>0.0</v>
      </c>
      <c r="T112" s="810">
        <v>0.0</v>
      </c>
      <c r="U112" s="810">
        <v>0.0</v>
      </c>
      <c r="V112" s="811">
        <v>0.0</v>
      </c>
      <c r="W112" s="802">
        <v>0.0</v>
      </c>
      <c r="X112" s="810">
        <v>0.0</v>
      </c>
      <c r="Y112" s="810">
        <v>0.0</v>
      </c>
      <c r="Z112" s="810">
        <v>0.0</v>
      </c>
      <c r="AA112" s="810">
        <v>0.0</v>
      </c>
      <c r="AB112" s="810">
        <v>0.0</v>
      </c>
      <c r="AC112" s="811">
        <v>0.0</v>
      </c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</row>
    <row r="113">
      <c r="A113" s="738" t="str">
        <f>IFERROR(__xludf.DUMMYFUNCTION("""COMPUTED_VALUE"""),"#REF!")</f>
        <v>#REF!</v>
      </c>
      <c r="B113" s="300" t="s">
        <v>3030</v>
      </c>
      <c r="C113" s="301" t="s">
        <v>3031</v>
      </c>
      <c r="D113" s="808" t="s">
        <v>3023</v>
      </c>
      <c r="E113" s="809">
        <v>6.0</v>
      </c>
      <c r="F113" s="802"/>
      <c r="G113" s="810">
        <v>0.0</v>
      </c>
      <c r="H113" s="811">
        <v>6.0</v>
      </c>
      <c r="I113" s="812"/>
      <c r="J113" s="813"/>
      <c r="K113" s="813"/>
      <c r="L113" s="813"/>
      <c r="M113" s="813"/>
      <c r="N113" s="813"/>
      <c r="O113" s="814"/>
      <c r="P113" s="802">
        <v>0.0</v>
      </c>
      <c r="Q113" s="810">
        <v>0.0</v>
      </c>
      <c r="R113" s="810">
        <v>0.0</v>
      </c>
      <c r="S113" s="810">
        <v>0.0</v>
      </c>
      <c r="T113" s="810">
        <v>0.0</v>
      </c>
      <c r="U113" s="810">
        <v>0.0</v>
      </c>
      <c r="V113" s="811">
        <v>0.0</v>
      </c>
      <c r="W113" s="802">
        <v>0.0</v>
      </c>
      <c r="X113" s="810">
        <v>2.0</v>
      </c>
      <c r="Y113" s="810">
        <v>2.0</v>
      </c>
      <c r="Z113" s="810">
        <v>2.0</v>
      </c>
      <c r="AA113" s="810">
        <v>0.0</v>
      </c>
      <c r="AB113" s="810">
        <v>0.0</v>
      </c>
      <c r="AC113" s="811">
        <v>0.0</v>
      </c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</row>
    <row r="114">
      <c r="A114" s="738" t="str">
        <f>IFERROR(__xludf.DUMMYFUNCTION("""COMPUTED_VALUE"""),"#REF!")</f>
        <v>#REF!</v>
      </c>
      <c r="B114" s="300" t="s">
        <v>3032</v>
      </c>
      <c r="C114" s="301" t="s">
        <v>3033</v>
      </c>
      <c r="D114" s="808" t="s">
        <v>3023</v>
      </c>
      <c r="E114" s="809">
        <v>6.0</v>
      </c>
      <c r="F114" s="802"/>
      <c r="G114" s="810">
        <v>0.0</v>
      </c>
      <c r="H114" s="811">
        <v>6.0</v>
      </c>
      <c r="I114" s="812"/>
      <c r="J114" s="813"/>
      <c r="K114" s="813"/>
      <c r="L114" s="813"/>
      <c r="M114" s="813"/>
      <c r="N114" s="813"/>
      <c r="O114" s="814"/>
      <c r="P114" s="802">
        <v>0.0</v>
      </c>
      <c r="Q114" s="810">
        <v>0.0</v>
      </c>
      <c r="R114" s="810">
        <v>0.0</v>
      </c>
      <c r="S114" s="810">
        <v>0.0</v>
      </c>
      <c r="T114" s="810">
        <v>0.0</v>
      </c>
      <c r="U114" s="810">
        <v>0.0</v>
      </c>
      <c r="V114" s="811">
        <v>0.0</v>
      </c>
      <c r="W114" s="802">
        <v>0.0</v>
      </c>
      <c r="X114" s="810">
        <v>2.0</v>
      </c>
      <c r="Y114" s="810">
        <v>2.0</v>
      </c>
      <c r="Z114" s="810">
        <v>2.0</v>
      </c>
      <c r="AA114" s="810">
        <v>0.0</v>
      </c>
      <c r="AB114" s="810">
        <v>0.0</v>
      </c>
      <c r="AC114" s="811">
        <v>0.0</v>
      </c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</row>
    <row r="115">
      <c r="A115" s="738" t="str">
        <f>IFERROR(__xludf.DUMMYFUNCTION("""COMPUTED_VALUE"""),"#REF!")</f>
        <v>#REF!</v>
      </c>
      <c r="B115" s="300" t="s">
        <v>3034</v>
      </c>
      <c r="C115" s="301" t="s">
        <v>3035</v>
      </c>
      <c r="D115" s="808" t="s">
        <v>3023</v>
      </c>
      <c r="E115" s="809">
        <v>0.0</v>
      </c>
      <c r="F115" s="802"/>
      <c r="G115" s="810">
        <v>0.0</v>
      </c>
      <c r="H115" s="811">
        <v>0.0</v>
      </c>
      <c r="I115" s="812"/>
      <c r="J115" s="813"/>
      <c r="K115" s="813"/>
      <c r="L115" s="813"/>
      <c r="M115" s="813"/>
      <c r="N115" s="813"/>
      <c r="O115" s="814"/>
      <c r="P115" s="802">
        <v>0.0</v>
      </c>
      <c r="Q115" s="810">
        <v>0.0</v>
      </c>
      <c r="R115" s="810">
        <v>0.0</v>
      </c>
      <c r="S115" s="810">
        <v>0.0</v>
      </c>
      <c r="T115" s="810">
        <v>0.0</v>
      </c>
      <c r="U115" s="810">
        <v>0.0</v>
      </c>
      <c r="V115" s="811">
        <v>0.0</v>
      </c>
      <c r="W115" s="802">
        <v>0.0</v>
      </c>
      <c r="X115" s="810">
        <v>0.0</v>
      </c>
      <c r="Y115" s="810">
        <v>0.0</v>
      </c>
      <c r="Z115" s="810">
        <v>0.0</v>
      </c>
      <c r="AA115" s="810">
        <v>0.0</v>
      </c>
      <c r="AB115" s="810">
        <v>0.0</v>
      </c>
      <c r="AC115" s="811">
        <v>0.0</v>
      </c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</row>
    <row r="116">
      <c r="A116" s="738" t="str">
        <f>IFERROR(__xludf.DUMMYFUNCTION("""COMPUTED_VALUE"""),"#REF!")</f>
        <v>#REF!</v>
      </c>
      <c r="B116" s="300" t="s">
        <v>3036</v>
      </c>
      <c r="C116" s="301" t="s">
        <v>3037</v>
      </c>
      <c r="D116" s="808" t="s">
        <v>3023</v>
      </c>
      <c r="E116" s="809">
        <v>3.0</v>
      </c>
      <c r="F116" s="802"/>
      <c r="G116" s="810">
        <v>0.0</v>
      </c>
      <c r="H116" s="811">
        <v>3.0</v>
      </c>
      <c r="I116" s="812"/>
      <c r="J116" s="813"/>
      <c r="K116" s="813"/>
      <c r="L116" s="813"/>
      <c r="M116" s="813"/>
      <c r="N116" s="813"/>
      <c r="O116" s="814"/>
      <c r="P116" s="802">
        <v>0.0</v>
      </c>
      <c r="Q116" s="810">
        <v>0.0</v>
      </c>
      <c r="R116" s="810">
        <v>0.0</v>
      </c>
      <c r="S116" s="810">
        <v>0.0</v>
      </c>
      <c r="T116" s="810">
        <v>0.0</v>
      </c>
      <c r="U116" s="810">
        <v>0.0</v>
      </c>
      <c r="V116" s="811">
        <v>0.0</v>
      </c>
      <c r="W116" s="802">
        <v>1.0</v>
      </c>
      <c r="X116" s="810">
        <v>0.0</v>
      </c>
      <c r="Y116" s="810">
        <v>2.0</v>
      </c>
      <c r="Z116" s="810">
        <v>0.0</v>
      </c>
      <c r="AA116" s="810">
        <v>0.0</v>
      </c>
      <c r="AB116" s="810">
        <v>0.0</v>
      </c>
      <c r="AC116" s="811">
        <v>0.0</v>
      </c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</row>
    <row r="117">
      <c r="A117" s="738" t="str">
        <f>IFERROR(__xludf.DUMMYFUNCTION("""COMPUTED_VALUE"""),"#REF!")</f>
        <v>#REF!</v>
      </c>
      <c r="B117" s="300" t="s">
        <v>3038</v>
      </c>
      <c r="C117" s="301" t="s">
        <v>3039</v>
      </c>
      <c r="D117" s="808" t="s">
        <v>3023</v>
      </c>
      <c r="E117" s="809">
        <v>5.0</v>
      </c>
      <c r="F117" s="802"/>
      <c r="G117" s="810">
        <v>0.0</v>
      </c>
      <c r="H117" s="811">
        <v>5.0</v>
      </c>
      <c r="I117" s="812"/>
      <c r="J117" s="813"/>
      <c r="K117" s="813"/>
      <c r="L117" s="813"/>
      <c r="M117" s="813"/>
      <c r="N117" s="813"/>
      <c r="O117" s="814"/>
      <c r="P117" s="802">
        <v>0.0</v>
      </c>
      <c r="Q117" s="810">
        <v>0.0</v>
      </c>
      <c r="R117" s="810">
        <v>0.0</v>
      </c>
      <c r="S117" s="810">
        <v>0.0</v>
      </c>
      <c r="T117" s="810">
        <v>0.0</v>
      </c>
      <c r="U117" s="810">
        <v>0.0</v>
      </c>
      <c r="V117" s="811">
        <v>0.0</v>
      </c>
      <c r="W117" s="802">
        <v>1.0</v>
      </c>
      <c r="X117" s="810">
        <v>2.0</v>
      </c>
      <c r="Y117" s="810">
        <v>2.0</v>
      </c>
      <c r="Z117" s="810">
        <v>0.0</v>
      </c>
      <c r="AA117" s="810">
        <v>0.0</v>
      </c>
      <c r="AB117" s="810">
        <v>0.0</v>
      </c>
      <c r="AC117" s="811">
        <v>0.0</v>
      </c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</row>
    <row r="118">
      <c r="A118" s="738" t="str">
        <f>IFERROR(__xludf.DUMMYFUNCTION("""COMPUTED_VALUE"""),"#REF!")</f>
        <v>#REF!</v>
      </c>
      <c r="B118" s="303" t="s">
        <v>3040</v>
      </c>
      <c r="C118" s="304" t="s">
        <v>1913</v>
      </c>
      <c r="D118" s="822" t="s">
        <v>3023</v>
      </c>
      <c r="E118" s="809">
        <v>6.0</v>
      </c>
      <c r="F118" s="802"/>
      <c r="G118" s="810">
        <v>0.0</v>
      </c>
      <c r="H118" s="811">
        <v>6.0</v>
      </c>
      <c r="I118" s="812"/>
      <c r="J118" s="813"/>
      <c r="K118" s="813"/>
      <c r="L118" s="813"/>
      <c r="M118" s="813"/>
      <c r="N118" s="813"/>
      <c r="O118" s="814"/>
      <c r="P118" s="802">
        <v>0.0</v>
      </c>
      <c r="Q118" s="810">
        <v>0.0</v>
      </c>
      <c r="R118" s="810">
        <v>0.0</v>
      </c>
      <c r="S118" s="810">
        <v>0.0</v>
      </c>
      <c r="T118" s="810">
        <v>0.0</v>
      </c>
      <c r="U118" s="810">
        <v>0.0</v>
      </c>
      <c r="V118" s="811">
        <v>0.0</v>
      </c>
      <c r="W118" s="802">
        <v>0.0</v>
      </c>
      <c r="X118" s="810">
        <v>2.0</v>
      </c>
      <c r="Y118" s="810">
        <v>2.0</v>
      </c>
      <c r="Z118" s="810">
        <v>2.0</v>
      </c>
      <c r="AA118" s="810">
        <v>0.0</v>
      </c>
      <c r="AB118" s="810">
        <v>0.0</v>
      </c>
      <c r="AC118" s="811">
        <v>0.0</v>
      </c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</row>
    <row r="119">
      <c r="B119" s="823" t="s">
        <v>2995</v>
      </c>
      <c r="C119" s="824" t="s">
        <v>2995</v>
      </c>
      <c r="D119" s="825" t="s">
        <v>2995</v>
      </c>
      <c r="E119" s="826">
        <v>0.0</v>
      </c>
      <c r="F119" s="827"/>
      <c r="G119" s="828">
        <v>0.0</v>
      </c>
      <c r="H119" s="829">
        <v>0.0</v>
      </c>
      <c r="I119" s="830"/>
      <c r="J119" s="831"/>
      <c r="K119" s="831"/>
      <c r="L119" s="831"/>
      <c r="M119" s="831"/>
      <c r="N119" s="831"/>
      <c r="O119" s="832"/>
      <c r="P119" s="827">
        <v>0.0</v>
      </c>
      <c r="Q119" s="828">
        <v>0.0</v>
      </c>
      <c r="R119" s="828">
        <v>0.0</v>
      </c>
      <c r="S119" s="828">
        <v>0.0</v>
      </c>
      <c r="T119" s="828">
        <v>0.0</v>
      </c>
      <c r="U119" s="828">
        <v>0.0</v>
      </c>
      <c r="V119" s="829">
        <v>0.0</v>
      </c>
      <c r="W119" s="827">
        <v>0.0</v>
      </c>
      <c r="X119" s="828">
        <v>0.0</v>
      </c>
      <c r="Y119" s="828">
        <v>0.0</v>
      </c>
      <c r="Z119" s="828">
        <v>0.0</v>
      </c>
      <c r="AA119" s="828">
        <v>0.0</v>
      </c>
      <c r="AB119" s="828">
        <v>0.0</v>
      </c>
      <c r="AC119" s="829">
        <v>0.0</v>
      </c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</row>
  </sheetData>
  <autoFilter ref="$A$4:$AC$118"/>
  <mergeCells count="4">
    <mergeCell ref="F1:H1"/>
    <mergeCell ref="I1:O1"/>
    <mergeCell ref="P1:V1"/>
    <mergeCell ref="W1:AC1"/>
  </mergeCells>
  <conditionalFormatting sqref="E1:AC119">
    <cfRule type="cellIs" dxfId="19" priority="1" operator="equal">
      <formula>0</formula>
    </cfRule>
  </conditionalFormatting>
  <conditionalFormatting sqref="E5:E119">
    <cfRule type="cellIs" dxfId="20" priority="2" operator="greaterThanOrEqual">
      <formula>11</formula>
    </cfRule>
  </conditionalFormatting>
  <conditionalFormatting sqref="J5:M119 Q5:T119 X5:AA119">
    <cfRule type="cellIs" dxfId="21" priority="3" operator="notEqual">
      <formula>2</formula>
    </cfRule>
  </conditionalFormatting>
  <conditionalFormatting sqref="I5:I119 J5:M5 N5:P119 Q5:T5 U5:W119 X5:AA5 AB5:AC119">
    <cfRule type="cellIs" dxfId="3" priority="4" operator="notEqual">
      <formula>1</formula>
    </cfRule>
  </conditionalFormatting>
  <conditionalFormatting sqref="E1:E119">
    <cfRule type="cellIs" dxfId="22" priority="5" operator="between">
      <formula>8</formula>
      <formula>11</formula>
    </cfRule>
  </conditionalFormatting>
  <conditionalFormatting sqref="A5:A118">
    <cfRule type="notContainsText" dxfId="10" priority="6" operator="notContains" text="x">
      <formula>ISERROR(SEARCH(("x"),(A5)))</formula>
    </cfRule>
  </conditionalFormatting>
  <dataValidations>
    <dataValidation type="list" allowBlank="1" showErrorMessage="1" sqref="E1">
      <formula1>"20,21,22,23,24,25,26,27,28,29,30"</formula1>
    </dataValidation>
    <dataValidation type="list" allowBlank="1" showErrorMessage="1" sqref="D1">
      <formula1>DRAFT!$AF$7:$AF$15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 outlineLevelCol="1"/>
  <cols>
    <col customWidth="1" min="1" max="1" width="5.13"/>
    <col customWidth="1" min="2" max="2" width="11.38"/>
    <col customWidth="1" min="3" max="3" width="23.0"/>
    <col customWidth="1" min="4" max="4" width="15.13"/>
    <col customWidth="1" min="5" max="24" width="10.0" outlineLevel="1"/>
    <col customWidth="1" min="25" max="25" width="26.5"/>
    <col customWidth="1" min="26" max="26" width="22.75"/>
    <col customWidth="1" min="27" max="27" width="56.38"/>
    <col customWidth="1" min="28" max="28" width="30.75"/>
    <col customWidth="1" min="29" max="33" width="10.63"/>
    <col customWidth="1" min="34" max="34" width="11.88"/>
    <col customWidth="1" min="35" max="39" width="10.63"/>
    <col customWidth="1" min="40" max="40" width="11.88"/>
    <col customWidth="1" min="41" max="42" width="13.25"/>
    <col customWidth="1" min="43" max="45" width="12.0"/>
    <col customWidth="1" min="46" max="46" width="20.0"/>
  </cols>
  <sheetData>
    <row r="1">
      <c r="A1" s="468"/>
      <c r="B1" s="5"/>
      <c r="C1" s="1"/>
      <c r="D1" s="1"/>
      <c r="E1" s="305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7"/>
      <c r="Y1" s="308"/>
      <c r="Z1" s="19"/>
      <c r="AA1" s="8"/>
      <c r="AB1" s="7"/>
      <c r="AC1" s="305"/>
      <c r="AD1" s="306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8"/>
      <c r="AR1" s="8"/>
      <c r="AS1" s="8"/>
      <c r="AT1" s="309"/>
    </row>
    <row r="2">
      <c r="A2" s="317" t="str">
        <f t="array" ref="A2:A1211">{"Date";"";"";IF(B5:B1211="", "", TEXT(B5:B1211, "ddd"))}</f>
        <v>Date</v>
      </c>
      <c r="B2" s="535"/>
      <c r="C2" s="317" t="s">
        <v>39</v>
      </c>
      <c r="D2" s="10" t="str">
        <f t="array" ref="D2:D1211">{"LINK SESSION";"";""; IF(C5:C1211 = "", "", "https://agent-admin.paveapi.com/inspectionView/" &amp; C5:C1211 &amp; "?activeTab=past-sessions")}</f>
        <v>LINK SESSION</v>
      </c>
      <c r="E2" s="305" t="s">
        <v>3057</v>
      </c>
      <c r="F2" s="306"/>
      <c r="G2" s="306"/>
      <c r="H2" s="313"/>
      <c r="I2" s="308" t="s">
        <v>3058</v>
      </c>
      <c r="J2" s="306"/>
      <c r="K2" s="306"/>
      <c r="L2" s="19"/>
      <c r="M2" s="305" t="s">
        <v>3059</v>
      </c>
      <c r="N2" s="306"/>
      <c r="O2" s="306"/>
      <c r="P2" s="313"/>
      <c r="Q2" s="308" t="s">
        <v>3060</v>
      </c>
      <c r="R2" s="306"/>
      <c r="S2" s="306"/>
      <c r="T2" s="19"/>
      <c r="U2" s="305" t="s">
        <v>3061</v>
      </c>
      <c r="V2" s="306"/>
      <c r="W2" s="306"/>
      <c r="X2" s="313"/>
      <c r="Y2" s="315" t="s">
        <v>3063</v>
      </c>
      <c r="Z2" s="316" t="s">
        <v>3064</v>
      </c>
      <c r="AA2" s="17" t="s">
        <v>43</v>
      </c>
      <c r="AB2" s="317" t="s">
        <v>40</v>
      </c>
      <c r="AC2" s="627" t="s">
        <v>3063</v>
      </c>
      <c r="AD2" s="535"/>
      <c r="AE2" s="535"/>
      <c r="AF2" s="535"/>
      <c r="AG2" s="535"/>
      <c r="AH2" s="628"/>
      <c r="AI2" s="627" t="s">
        <v>3064</v>
      </c>
      <c r="AJ2" s="535"/>
      <c r="AK2" s="535"/>
      <c r="AL2" s="535"/>
      <c r="AM2" s="535"/>
      <c r="AN2" s="628"/>
      <c r="AO2" s="833" t="s">
        <v>3066</v>
      </c>
      <c r="AP2" s="628"/>
      <c r="AQ2" s="318" t="s">
        <v>9198</v>
      </c>
      <c r="AR2" s="318" t="s">
        <v>9199</v>
      </c>
      <c r="AS2" s="834" t="str">
        <f t="array" ref="AS2:AS1211"> {"Total Damage Final (Session)";"";"";IF(C5:C1211="", "", AP5:AP1211 + AQ5:AQ1211 - AR5:AR1211)}</f>
        <v>Total Damage Final (Session)</v>
      </c>
      <c r="AT2" s="322" t="s">
        <v>3067</v>
      </c>
    </row>
    <row r="3">
      <c r="A3" s="629"/>
      <c r="C3" s="629"/>
      <c r="D3" s="630"/>
      <c r="E3" s="631" t="s">
        <v>3063</v>
      </c>
      <c r="F3" s="307"/>
      <c r="G3" s="632" t="s">
        <v>3064</v>
      </c>
      <c r="H3" s="313"/>
      <c r="I3" s="631" t="s">
        <v>3063</v>
      </c>
      <c r="J3" s="307"/>
      <c r="K3" s="632" t="s">
        <v>3064</v>
      </c>
      <c r="L3" s="313"/>
      <c r="M3" s="633" t="s">
        <v>3063</v>
      </c>
      <c r="N3" s="307"/>
      <c r="O3" s="632" t="s">
        <v>3064</v>
      </c>
      <c r="P3" s="313"/>
      <c r="Q3" s="631" t="s">
        <v>3063</v>
      </c>
      <c r="R3" s="307"/>
      <c r="S3" s="632" t="s">
        <v>3064</v>
      </c>
      <c r="T3" s="313"/>
      <c r="U3" s="631" t="s">
        <v>3063</v>
      </c>
      <c r="V3" s="307"/>
      <c r="W3" s="632" t="s">
        <v>3064</v>
      </c>
      <c r="X3" s="313"/>
      <c r="Y3" s="835"/>
      <c r="Z3" s="635"/>
      <c r="AA3" s="83"/>
      <c r="AB3" s="629"/>
      <c r="AC3" s="636"/>
      <c r="AD3" s="323"/>
      <c r="AE3" s="323"/>
      <c r="AF3" s="323"/>
      <c r="AG3" s="323"/>
      <c r="AH3" s="637"/>
      <c r="AI3" s="636"/>
      <c r="AJ3" s="323"/>
      <c r="AK3" s="323"/>
      <c r="AL3" s="323"/>
      <c r="AM3" s="323"/>
      <c r="AN3" s="637"/>
      <c r="AO3" s="636"/>
      <c r="AP3" s="637"/>
      <c r="AQ3" s="629"/>
      <c r="AR3" s="629"/>
      <c r="AT3" s="339"/>
    </row>
    <row r="4">
      <c r="A4" s="324"/>
      <c r="B4" s="323"/>
      <c r="C4" s="324"/>
      <c r="D4" s="22"/>
      <c r="E4" s="639" t="s">
        <v>9200</v>
      </c>
      <c r="F4" s="641" t="s">
        <v>9201</v>
      </c>
      <c r="G4" s="836" t="s">
        <v>9200</v>
      </c>
      <c r="H4" s="644" t="s">
        <v>9201</v>
      </c>
      <c r="I4" s="639" t="s">
        <v>9200</v>
      </c>
      <c r="J4" s="641" t="s">
        <v>9201</v>
      </c>
      <c r="K4" s="836" t="s">
        <v>9200</v>
      </c>
      <c r="L4" s="644" t="s">
        <v>9201</v>
      </c>
      <c r="M4" s="645" t="s">
        <v>9200</v>
      </c>
      <c r="N4" s="641" t="s">
        <v>9201</v>
      </c>
      <c r="O4" s="836" t="s">
        <v>9200</v>
      </c>
      <c r="P4" s="644" t="s">
        <v>9201</v>
      </c>
      <c r="Q4" s="639" t="s">
        <v>9200</v>
      </c>
      <c r="R4" s="641" t="s">
        <v>9201</v>
      </c>
      <c r="S4" s="836" t="s">
        <v>9200</v>
      </c>
      <c r="T4" s="644" t="s">
        <v>9201</v>
      </c>
      <c r="U4" s="639" t="s">
        <v>9200</v>
      </c>
      <c r="V4" s="641" t="s">
        <v>9201</v>
      </c>
      <c r="W4" s="836" t="s">
        <v>9200</v>
      </c>
      <c r="X4" s="644" t="s">
        <v>9201</v>
      </c>
      <c r="Y4" s="332"/>
      <c r="Z4" s="333"/>
      <c r="AA4" s="23"/>
      <c r="AB4" s="324"/>
      <c r="AC4" s="646" t="s">
        <v>9202</v>
      </c>
      <c r="AD4" s="648" t="str">
        <f>IFERROR(__xludf.DUMMYFUNCTION("{""Wrong""; ARRAYFORMULA(IF(($Z$5:$Z1211 = """") + ($AB$5:$AB1211 = """"), """", IF(REGEXMATCH($AB$5:$AB1211, ""Checker|ALL|Other""), N($F$5:$F1211) + N($J$5:$J1211) + N($N$5:$N1211) + N($R$5:$R1211) + N($V$5:$V1211), 0)))}"),"Wrong")</f>
        <v>Wrong</v>
      </c>
      <c r="AE4" s="648" t="str">
        <f>IFERROR(__xludf.DUMMYFUNCTION("{""Missing""; ARRAYFORMULA(IF(($Y$5:$Y1211 = """") + ($AB$5:$AB1211 = """"), """", IF(REGEXMATCH($AB$5:$AB1211, ""Checker|ALL|Other""), N($F$5:$F1211) + N($J$5:$J1211) + N($N$5:$N1211) + N($R$5:$R1211) + N($V$5:$V1211), 0)))}"),"Missing")</f>
        <v>Missing</v>
      </c>
      <c r="AF4" s="837" t="s">
        <v>9203</v>
      </c>
      <c r="AG4" s="837" t="s">
        <v>9204</v>
      </c>
      <c r="AH4" s="335" t="str">
        <f>IFERROR(__xludf.DUMMYFUNCTION("{""F1-Score %""; ARRAYFORMULA(IF((Y6:Y1211 = """") + ($AB$5:$AB1211 = """"), """", IFERROR(IF(REGEXMATCH($AB$5:$AB1211, ""(ALL|Checker).*Miss Damage""), 1 - AC6:AC1211 / ((($AO$5:$AO1211 + $AP$5:$AP1211 + ABS($AO$5:$AO1211 - $AP$5:$AP1211)) / 2) + $AQ$5:$"&amp;"AQ1211), 1 - AC6:AC1211 / ((($AO$5:$AO1211 + $AP$5:$AP1211 + ABS($AO$5:$AO1211 - $AP$5:$AP1211)) / 2))), 1)))}"),"F1-Score %")</f>
        <v>F1-Score %</v>
      </c>
      <c r="AI4" s="648" t="s">
        <v>9202</v>
      </c>
      <c r="AJ4" s="837" t="str">
        <f>IFERROR(__xludf.DUMMYFUNCTION("{""Wrong""; ARRAYFORMULA(IF(($Z$5:$Z1211 = """") + ($AB$5:$AB1211 = """"), """", IF(REGEXMATCH($AB$5:$AB1211, ""CC/AD|ALL|Other""), N($G$5:$G1211) + N($K$5:$K1211) + N($O$5:$O1211) + N($S$5:$S1211) + N($W$5:$W1211), 0)))}"),"Wrong")</f>
        <v>Wrong</v>
      </c>
      <c r="AK4" s="837" t="str">
        <f>IFERROR(__xludf.DUMMYFUNCTION("{""Missing""; ARRAYFORMULA(IF(($Z$5:$Z1211 = """") + ($AB$5:$AB1211 = """"), """", IF(REGEXMATCH($AB$5:$AB1211, ""CC/AD|ALL|Other""), N($H$5:$H1211) + N($L$5:$L1211) + N($P$5:$P1211) + N($T$5:$T1211) + N($X$5:$X1211), 0)))}"),"Missing")</f>
        <v>Missing</v>
      </c>
      <c r="AL4" s="837" t="s">
        <v>9203</v>
      </c>
      <c r="AM4" s="837" t="s">
        <v>9204</v>
      </c>
      <c r="AN4" s="335" t="str">
        <f>IFERROR(__xludf.DUMMYFUNCTION("{""F1-Score %"";ARRAYFORMULA(IF((Z6:Z1211 = """") + ($AB$5:$AB1211 = """"), """", IFERROR(IF(REGEXMATCH($AB$5:$AB1211, ""ALL Miss Damage|.*CC/AD Miss Damage""), 1 - AI6:AI1211 / ((($AO$5:$AO1211 + $AP$5:$AP1211 + ABS($AO$5:$AO1211 - $AP$5:$AP1211)) / 2) +"&amp;" $AQ$5:$AQ1211), 1 - AI6:AI1211 / (($AO$5:$AO1211 + $AP$5:$AP1211 + ABS($AO$5:$AO1211 - $AP$5:$AP1211)) / 2)), 1)))}"),"F1-Score %")</f>
        <v>F1-Score %</v>
      </c>
      <c r="AO4" s="838" t="s">
        <v>9205</v>
      </c>
      <c r="AP4" s="839" t="s">
        <v>3069</v>
      </c>
      <c r="AQ4" s="324"/>
      <c r="AR4" s="324"/>
      <c r="AS4" s="323"/>
      <c r="AT4" s="840"/>
    </row>
    <row r="5">
      <c r="A5" s="477" t="s">
        <v>5164</v>
      </c>
      <c r="B5" s="341">
        <v>46167.0</v>
      </c>
      <c r="C5" s="342" t="s">
        <v>5130</v>
      </c>
      <c r="D5" s="343" t="s">
        <v>5131</v>
      </c>
      <c r="E5" s="347"/>
      <c r="F5" s="348"/>
      <c r="G5" s="841"/>
      <c r="H5" s="346"/>
      <c r="I5" s="345"/>
      <c r="J5" s="348"/>
      <c r="K5" s="841"/>
      <c r="L5" s="348"/>
      <c r="M5" s="344"/>
      <c r="N5" s="348"/>
      <c r="O5" s="841"/>
      <c r="P5" s="346"/>
      <c r="Q5" s="345"/>
      <c r="R5" s="348"/>
      <c r="S5" s="841"/>
      <c r="T5" s="348"/>
      <c r="U5" s="344"/>
      <c r="V5" s="842"/>
      <c r="W5" s="651"/>
      <c r="X5" s="346"/>
      <c r="Y5" s="478" t="s">
        <v>1626</v>
      </c>
      <c r="Z5" s="479"/>
      <c r="AA5" s="352"/>
      <c r="AB5" s="353" t="s">
        <v>2914</v>
      </c>
      <c r="AC5" s="355"/>
      <c r="AD5" s="357" t="str">
        <f>IFERROR(__xludf.DUMMYFUNCTION("""COMPUTED_VALUE"""),"")</f>
        <v/>
      </c>
      <c r="AE5" s="843">
        <f>IFERROR(__xludf.DUMMYFUNCTION("""COMPUTED_VALUE"""),0.0)</f>
        <v>0</v>
      </c>
      <c r="AF5" s="843"/>
      <c r="AG5" s="843"/>
      <c r="AH5" s="356">
        <f>IFERROR(__xludf.DUMMYFUNCTION("""COMPUTED_VALUE"""),1.0)</f>
        <v>1</v>
      </c>
      <c r="AI5" s="355"/>
      <c r="AJ5" s="843" t="str">
        <f>IFERROR(__xludf.DUMMYFUNCTION("""COMPUTED_VALUE"""),"")</f>
        <v/>
      </c>
      <c r="AK5" s="843" t="str">
        <f>IFERROR(__xludf.DUMMYFUNCTION("""COMPUTED_VALUE"""),"")</f>
        <v/>
      </c>
      <c r="AL5" s="843"/>
      <c r="AM5" s="843"/>
      <c r="AN5" s="356">
        <f>IFERROR(__xludf.DUMMYFUNCTION("""COMPUTED_VALUE"""),1.0)</f>
        <v>1</v>
      </c>
      <c r="AO5" s="355">
        <v>0.0</v>
      </c>
      <c r="AP5" s="358">
        <v>1.0</v>
      </c>
      <c r="AQ5" s="354"/>
      <c r="AR5" s="844"/>
      <c r="AS5" s="844">
        <v>1.0</v>
      </c>
      <c r="AT5" s="393" t="s">
        <v>3051</v>
      </c>
    </row>
    <row r="6">
      <c r="A6" s="480" t="s">
        <v>5132</v>
      </c>
      <c r="B6" s="361">
        <v>46169.0</v>
      </c>
      <c r="C6" s="362" t="s">
        <v>5133</v>
      </c>
      <c r="D6" s="363" t="s">
        <v>5134</v>
      </c>
      <c r="E6" s="367"/>
      <c r="F6" s="368"/>
      <c r="G6" s="381"/>
      <c r="H6" s="366"/>
      <c r="I6" s="365"/>
      <c r="J6" s="368"/>
      <c r="K6" s="381"/>
      <c r="L6" s="368"/>
      <c r="M6" s="364"/>
      <c r="N6" s="368"/>
      <c r="O6" s="381"/>
      <c r="P6" s="366"/>
      <c r="Q6" s="365"/>
      <c r="R6" s="368"/>
      <c r="S6" s="381"/>
      <c r="T6" s="368"/>
      <c r="U6" s="364"/>
      <c r="V6" s="845"/>
      <c r="W6" s="655"/>
      <c r="X6" s="366"/>
      <c r="Y6" s="370" t="s">
        <v>1626</v>
      </c>
      <c r="Z6" s="481" t="s">
        <v>270</v>
      </c>
      <c r="AA6" s="372"/>
      <c r="AB6" s="353" t="s">
        <v>2914</v>
      </c>
      <c r="AC6" s="374"/>
      <c r="AD6" s="376">
        <f>IFERROR(__xludf.DUMMYFUNCTION("""COMPUTED_VALUE"""),0.0)</f>
        <v>0</v>
      </c>
      <c r="AE6" s="846">
        <f>IFERROR(__xludf.DUMMYFUNCTION("""COMPUTED_VALUE"""),0.0)</f>
        <v>0</v>
      </c>
      <c r="AF6" s="846"/>
      <c r="AG6" s="846"/>
      <c r="AH6" s="375">
        <f>IFERROR(__xludf.DUMMYFUNCTION("""COMPUTED_VALUE"""),1.0)</f>
        <v>1</v>
      </c>
      <c r="AI6" s="374"/>
      <c r="AJ6" s="846">
        <f>IFERROR(__xludf.DUMMYFUNCTION("""COMPUTED_VALUE"""),0.0)</f>
        <v>0</v>
      </c>
      <c r="AK6" s="846">
        <f>IFERROR(__xludf.DUMMYFUNCTION("""COMPUTED_VALUE"""),0.0)</f>
        <v>0</v>
      </c>
      <c r="AL6" s="846"/>
      <c r="AM6" s="846"/>
      <c r="AN6" s="375" t="str">
        <f>IFERROR(__xludf.DUMMYFUNCTION("""COMPUTED_VALUE"""),"")</f>
        <v/>
      </c>
      <c r="AO6" s="377">
        <v>25.0</v>
      </c>
      <c r="AP6" s="378">
        <v>23.0</v>
      </c>
      <c r="AQ6" s="373"/>
      <c r="AR6" s="847"/>
      <c r="AS6" s="847">
        <v>23.0</v>
      </c>
      <c r="AT6" s="393" t="s">
        <v>3051</v>
      </c>
    </row>
    <row r="7">
      <c r="A7" s="482" t="s">
        <v>5135</v>
      </c>
      <c r="B7" s="361">
        <v>46170.0</v>
      </c>
      <c r="C7" s="362" t="s">
        <v>5136</v>
      </c>
      <c r="D7" s="363" t="s">
        <v>5137</v>
      </c>
      <c r="E7" s="367"/>
      <c r="F7" s="368"/>
      <c r="G7" s="381"/>
      <c r="H7" s="366"/>
      <c r="I7" s="365"/>
      <c r="J7" s="368"/>
      <c r="K7" s="381"/>
      <c r="L7" s="368"/>
      <c r="M7" s="364"/>
      <c r="N7" s="368"/>
      <c r="O7" s="381"/>
      <c r="P7" s="366"/>
      <c r="Q7" s="365"/>
      <c r="R7" s="368"/>
      <c r="S7" s="381"/>
      <c r="T7" s="368"/>
      <c r="U7" s="364"/>
      <c r="V7" s="845"/>
      <c r="W7" s="655"/>
      <c r="X7" s="366"/>
      <c r="Y7" s="370" t="s">
        <v>1626</v>
      </c>
      <c r="Z7" s="481"/>
      <c r="AA7" s="380"/>
      <c r="AB7" s="353" t="s">
        <v>2914</v>
      </c>
      <c r="AC7" s="382"/>
      <c r="AD7" s="383" t="str">
        <f>IFERROR(__xludf.DUMMYFUNCTION("""COMPUTED_VALUE"""),"")</f>
        <v/>
      </c>
      <c r="AE7" s="848">
        <f>IFERROR(__xludf.DUMMYFUNCTION("""COMPUTED_VALUE"""),0.0)</f>
        <v>0</v>
      </c>
      <c r="AF7" s="848"/>
      <c r="AG7" s="848"/>
      <c r="AH7" s="375">
        <f>IFERROR(__xludf.DUMMYFUNCTION("""COMPUTED_VALUE"""),1.0)</f>
        <v>1</v>
      </c>
      <c r="AI7" s="374"/>
      <c r="AJ7" s="846" t="str">
        <f>IFERROR(__xludf.DUMMYFUNCTION("""COMPUTED_VALUE"""),"")</f>
        <v/>
      </c>
      <c r="AK7" s="846" t="str">
        <f>IFERROR(__xludf.DUMMYFUNCTION("""COMPUTED_VALUE"""),"")</f>
        <v/>
      </c>
      <c r="AL7" s="846"/>
      <c r="AM7" s="846"/>
      <c r="AN7" s="375" t="str">
        <f>IFERROR(__xludf.DUMMYFUNCTION("""COMPUTED_VALUE"""),"")</f>
        <v/>
      </c>
      <c r="AO7" s="377">
        <v>0.0</v>
      </c>
      <c r="AP7" s="378">
        <v>2.0</v>
      </c>
      <c r="AQ7" s="381"/>
      <c r="AR7" s="845"/>
      <c r="AS7" s="845">
        <v>2.0</v>
      </c>
      <c r="AT7" s="393" t="s">
        <v>3051</v>
      </c>
    </row>
    <row r="8">
      <c r="A8" s="480" t="s">
        <v>5138</v>
      </c>
      <c r="B8" s="361">
        <v>46168.0</v>
      </c>
      <c r="C8" s="362" t="s">
        <v>5139</v>
      </c>
      <c r="D8" s="363" t="s">
        <v>5140</v>
      </c>
      <c r="E8" s="367"/>
      <c r="F8" s="368"/>
      <c r="G8" s="381"/>
      <c r="H8" s="366"/>
      <c r="I8" s="365"/>
      <c r="J8" s="368"/>
      <c r="K8" s="381"/>
      <c r="L8" s="368"/>
      <c r="M8" s="364"/>
      <c r="N8" s="368"/>
      <c r="O8" s="381"/>
      <c r="P8" s="366"/>
      <c r="Q8" s="365"/>
      <c r="R8" s="368"/>
      <c r="S8" s="381"/>
      <c r="T8" s="368"/>
      <c r="U8" s="364"/>
      <c r="V8" s="845"/>
      <c r="W8" s="655"/>
      <c r="X8" s="366"/>
      <c r="Y8" s="370" t="s">
        <v>1626</v>
      </c>
      <c r="Z8" s="481"/>
      <c r="AA8" s="372"/>
      <c r="AB8" s="353" t="s">
        <v>2914</v>
      </c>
      <c r="AC8" s="382"/>
      <c r="AD8" s="383" t="str">
        <f>IFERROR(__xludf.DUMMYFUNCTION("""COMPUTED_VALUE"""),"")</f>
        <v/>
      </c>
      <c r="AE8" s="848">
        <f>IFERROR(__xludf.DUMMYFUNCTION("""COMPUTED_VALUE"""),0.0)</f>
        <v>0</v>
      </c>
      <c r="AF8" s="848"/>
      <c r="AG8" s="848"/>
      <c r="AH8" s="388">
        <f>IFERROR(__xludf.DUMMYFUNCTION("""COMPUTED_VALUE"""),1.0)</f>
        <v>1</v>
      </c>
      <c r="AI8" s="382"/>
      <c r="AJ8" s="848" t="str">
        <f>IFERROR(__xludf.DUMMYFUNCTION("""COMPUTED_VALUE"""),"")</f>
        <v/>
      </c>
      <c r="AK8" s="848" t="str">
        <f>IFERROR(__xludf.DUMMYFUNCTION("""COMPUTED_VALUE"""),"")</f>
        <v/>
      </c>
      <c r="AL8" s="848"/>
      <c r="AM8" s="848"/>
      <c r="AN8" s="389" t="str">
        <f>IFERROR(__xludf.DUMMYFUNCTION("""COMPUTED_VALUE"""),"")</f>
        <v/>
      </c>
      <c r="AO8" s="377">
        <v>16.0</v>
      </c>
      <c r="AP8" s="378">
        <v>15.0</v>
      </c>
      <c r="AQ8" s="373"/>
      <c r="AR8" s="847"/>
      <c r="AS8" s="847">
        <v>15.0</v>
      </c>
      <c r="AT8" s="393" t="s">
        <v>3051</v>
      </c>
    </row>
    <row r="9">
      <c r="A9" s="480" t="s">
        <v>5135</v>
      </c>
      <c r="B9" s="361">
        <v>46170.0</v>
      </c>
      <c r="C9" s="362" t="s">
        <v>7473</v>
      </c>
      <c r="D9" s="363" t="s">
        <v>7474</v>
      </c>
      <c r="E9" s="367"/>
      <c r="F9" s="368"/>
      <c r="G9" s="381"/>
      <c r="H9" s="366"/>
      <c r="I9" s="365"/>
      <c r="J9" s="368"/>
      <c r="K9" s="381"/>
      <c r="L9" s="368"/>
      <c r="M9" s="364"/>
      <c r="N9" s="368"/>
      <c r="O9" s="381"/>
      <c r="P9" s="366"/>
      <c r="Q9" s="365"/>
      <c r="R9" s="368"/>
      <c r="S9" s="381"/>
      <c r="T9" s="368"/>
      <c r="U9" s="364"/>
      <c r="V9" s="845"/>
      <c r="W9" s="655"/>
      <c r="X9" s="366"/>
      <c r="Y9" s="370" t="s">
        <v>1626</v>
      </c>
      <c r="Z9" s="481"/>
      <c r="AA9" s="372"/>
      <c r="AB9" s="353"/>
      <c r="AC9" s="382"/>
      <c r="AD9" s="383" t="str">
        <f>IFERROR(__xludf.DUMMYFUNCTION("""COMPUTED_VALUE"""),"")</f>
        <v/>
      </c>
      <c r="AE9" s="848" t="str">
        <f>IFERROR(__xludf.DUMMYFUNCTION("""COMPUTED_VALUE"""),"")</f>
        <v/>
      </c>
      <c r="AF9" s="848"/>
      <c r="AG9" s="848"/>
      <c r="AH9" s="388" t="str">
        <f>IFERROR(__xludf.DUMMYFUNCTION("""COMPUTED_VALUE"""),"")</f>
        <v/>
      </c>
      <c r="AI9" s="382"/>
      <c r="AJ9" s="848" t="str">
        <f>IFERROR(__xludf.DUMMYFUNCTION("""COMPUTED_VALUE"""),"")</f>
        <v/>
      </c>
      <c r="AK9" s="848" t="str">
        <f>IFERROR(__xludf.DUMMYFUNCTION("""COMPUTED_VALUE"""),"")</f>
        <v/>
      </c>
      <c r="AL9" s="848"/>
      <c r="AM9" s="848"/>
      <c r="AN9" s="389" t="str">
        <f>IFERROR(__xludf.DUMMYFUNCTION("""COMPUTED_VALUE"""),"")</f>
        <v/>
      </c>
      <c r="AO9" s="390"/>
      <c r="AP9" s="391"/>
      <c r="AQ9" s="373"/>
      <c r="AR9" s="847"/>
      <c r="AS9" s="847">
        <v>0.0</v>
      </c>
      <c r="AT9" s="393" t="s">
        <v>3051</v>
      </c>
    </row>
    <row r="10">
      <c r="A10" s="480" t="s">
        <v>5138</v>
      </c>
      <c r="B10" s="361">
        <v>46168.0</v>
      </c>
      <c r="C10" s="362" t="s">
        <v>7475</v>
      </c>
      <c r="D10" s="363" t="s">
        <v>7476</v>
      </c>
      <c r="E10" s="367"/>
      <c r="F10" s="368"/>
      <c r="G10" s="381"/>
      <c r="H10" s="366"/>
      <c r="I10" s="365"/>
      <c r="J10" s="368"/>
      <c r="K10" s="381"/>
      <c r="L10" s="368"/>
      <c r="M10" s="364"/>
      <c r="N10" s="368"/>
      <c r="O10" s="381"/>
      <c r="P10" s="366"/>
      <c r="Q10" s="365"/>
      <c r="R10" s="368"/>
      <c r="S10" s="381"/>
      <c r="T10" s="368"/>
      <c r="U10" s="364"/>
      <c r="V10" s="845"/>
      <c r="W10" s="655"/>
      <c r="X10" s="366"/>
      <c r="Y10" s="370" t="s">
        <v>1626</v>
      </c>
      <c r="Z10" s="481"/>
      <c r="AA10" s="372"/>
      <c r="AB10" s="353"/>
      <c r="AC10" s="382"/>
      <c r="AD10" s="383" t="str">
        <f>IFERROR(__xludf.DUMMYFUNCTION("""COMPUTED_VALUE"""),"")</f>
        <v/>
      </c>
      <c r="AE10" s="848" t="str">
        <f>IFERROR(__xludf.DUMMYFUNCTION("""COMPUTED_VALUE"""),"")</f>
        <v/>
      </c>
      <c r="AF10" s="848"/>
      <c r="AG10" s="848"/>
      <c r="AH10" s="388" t="str">
        <f>IFERROR(__xludf.DUMMYFUNCTION("""COMPUTED_VALUE"""),"")</f>
        <v/>
      </c>
      <c r="AI10" s="382"/>
      <c r="AJ10" s="848" t="str">
        <f>IFERROR(__xludf.DUMMYFUNCTION("""COMPUTED_VALUE"""),"")</f>
        <v/>
      </c>
      <c r="AK10" s="848" t="str">
        <f>IFERROR(__xludf.DUMMYFUNCTION("""COMPUTED_VALUE"""),"")</f>
        <v/>
      </c>
      <c r="AL10" s="848"/>
      <c r="AM10" s="848"/>
      <c r="AN10" s="389" t="str">
        <f>IFERROR(__xludf.DUMMYFUNCTION("""COMPUTED_VALUE"""),"")</f>
        <v/>
      </c>
      <c r="AO10" s="390"/>
      <c r="AP10" s="391"/>
      <c r="AQ10" s="373"/>
      <c r="AR10" s="847"/>
      <c r="AS10" s="847">
        <v>0.0</v>
      </c>
      <c r="AT10" s="393" t="s">
        <v>3051</v>
      </c>
    </row>
    <row r="11">
      <c r="A11" s="480" t="s">
        <v>5132</v>
      </c>
      <c r="B11" s="361">
        <v>46169.0</v>
      </c>
      <c r="C11" s="362" t="s">
        <v>5141</v>
      </c>
      <c r="D11" s="363" t="s">
        <v>5142</v>
      </c>
      <c r="E11" s="367"/>
      <c r="F11" s="368"/>
      <c r="G11" s="381"/>
      <c r="H11" s="366"/>
      <c r="I11" s="365"/>
      <c r="J11" s="368"/>
      <c r="K11" s="381"/>
      <c r="L11" s="368"/>
      <c r="M11" s="364"/>
      <c r="N11" s="368"/>
      <c r="O11" s="381"/>
      <c r="P11" s="366"/>
      <c r="Q11" s="365"/>
      <c r="R11" s="368"/>
      <c r="S11" s="381"/>
      <c r="T11" s="368"/>
      <c r="U11" s="364"/>
      <c r="V11" s="845"/>
      <c r="W11" s="655"/>
      <c r="X11" s="366"/>
      <c r="Y11" s="370" t="s">
        <v>1626</v>
      </c>
      <c r="Z11" s="481" t="s">
        <v>1913</v>
      </c>
      <c r="AA11" s="380"/>
      <c r="AB11" s="353"/>
      <c r="AC11" s="382"/>
      <c r="AD11" s="383" t="str">
        <f>IFERROR(__xludf.DUMMYFUNCTION("""COMPUTED_VALUE"""),"")</f>
        <v/>
      </c>
      <c r="AE11" s="848" t="str">
        <f>IFERROR(__xludf.DUMMYFUNCTION("""COMPUTED_VALUE"""),"")</f>
        <v/>
      </c>
      <c r="AF11" s="848"/>
      <c r="AG11" s="848"/>
      <c r="AH11" s="388" t="str">
        <f>IFERROR(__xludf.DUMMYFUNCTION("""COMPUTED_VALUE"""),"")</f>
        <v/>
      </c>
      <c r="AI11" s="382"/>
      <c r="AJ11" s="848" t="str">
        <f>IFERROR(__xludf.DUMMYFUNCTION("""COMPUTED_VALUE"""),"")</f>
        <v/>
      </c>
      <c r="AK11" s="848" t="str">
        <f>IFERROR(__xludf.DUMMYFUNCTION("""COMPUTED_VALUE"""),"")</f>
        <v/>
      </c>
      <c r="AL11" s="848"/>
      <c r="AM11" s="848"/>
      <c r="AN11" s="389" t="str">
        <f>IFERROR(__xludf.DUMMYFUNCTION("""COMPUTED_VALUE"""),"")</f>
        <v/>
      </c>
      <c r="AO11" s="390"/>
      <c r="AP11" s="391"/>
      <c r="AQ11" s="381"/>
      <c r="AR11" s="845"/>
      <c r="AS11" s="845">
        <v>0.0</v>
      </c>
      <c r="AT11" s="393" t="s">
        <v>3051</v>
      </c>
    </row>
    <row r="12">
      <c r="A12" s="480" t="s">
        <v>5135</v>
      </c>
      <c r="B12" s="361">
        <v>46170.0</v>
      </c>
      <c r="C12" s="362" t="s">
        <v>5143</v>
      </c>
      <c r="D12" s="363" t="s">
        <v>5144</v>
      </c>
      <c r="E12" s="367"/>
      <c r="F12" s="368"/>
      <c r="G12" s="381"/>
      <c r="H12" s="366"/>
      <c r="I12" s="365"/>
      <c r="J12" s="368"/>
      <c r="K12" s="381"/>
      <c r="L12" s="368"/>
      <c r="M12" s="364"/>
      <c r="N12" s="368"/>
      <c r="O12" s="381"/>
      <c r="P12" s="366"/>
      <c r="Q12" s="365"/>
      <c r="R12" s="368"/>
      <c r="S12" s="381"/>
      <c r="T12" s="368"/>
      <c r="U12" s="364"/>
      <c r="V12" s="845"/>
      <c r="W12" s="655"/>
      <c r="X12" s="366"/>
      <c r="Y12" s="370" t="s">
        <v>2877</v>
      </c>
      <c r="Z12" s="481"/>
      <c r="AA12" s="372"/>
      <c r="AB12" s="353" t="s">
        <v>2914</v>
      </c>
      <c r="AC12" s="382"/>
      <c r="AD12" s="383" t="str">
        <f>IFERROR(__xludf.DUMMYFUNCTION("""COMPUTED_VALUE"""),"")</f>
        <v/>
      </c>
      <c r="AE12" s="848">
        <f>IFERROR(__xludf.DUMMYFUNCTION("""COMPUTED_VALUE"""),0.0)</f>
        <v>0</v>
      </c>
      <c r="AF12" s="848"/>
      <c r="AG12" s="848"/>
      <c r="AH12" s="388">
        <f>IFERROR(__xludf.DUMMYFUNCTION("""COMPUTED_VALUE"""),1.0)</f>
        <v>1</v>
      </c>
      <c r="AI12" s="382"/>
      <c r="AJ12" s="848" t="str">
        <f>IFERROR(__xludf.DUMMYFUNCTION("""COMPUTED_VALUE"""),"")</f>
        <v/>
      </c>
      <c r="AK12" s="848" t="str">
        <f>IFERROR(__xludf.DUMMYFUNCTION("""COMPUTED_VALUE"""),"")</f>
        <v/>
      </c>
      <c r="AL12" s="848"/>
      <c r="AM12" s="848"/>
      <c r="AN12" s="389" t="str">
        <f>IFERROR(__xludf.DUMMYFUNCTION("""COMPUTED_VALUE"""),"")</f>
        <v/>
      </c>
      <c r="AO12" s="390"/>
      <c r="AP12" s="391"/>
      <c r="AQ12" s="373"/>
      <c r="AR12" s="847"/>
      <c r="AS12" s="847">
        <v>0.0</v>
      </c>
      <c r="AT12" s="393" t="s">
        <v>1913</v>
      </c>
    </row>
    <row r="13">
      <c r="A13" s="480" t="s">
        <v>5135</v>
      </c>
      <c r="B13" s="361">
        <v>46170.0</v>
      </c>
      <c r="C13" s="362" t="s">
        <v>5145</v>
      </c>
      <c r="D13" s="363" t="s">
        <v>5146</v>
      </c>
      <c r="E13" s="367"/>
      <c r="F13" s="368"/>
      <c r="G13" s="381"/>
      <c r="H13" s="366"/>
      <c r="I13" s="365"/>
      <c r="J13" s="368"/>
      <c r="K13" s="381"/>
      <c r="L13" s="368"/>
      <c r="M13" s="364"/>
      <c r="N13" s="368"/>
      <c r="O13" s="381"/>
      <c r="P13" s="366"/>
      <c r="Q13" s="365"/>
      <c r="R13" s="368"/>
      <c r="S13" s="381"/>
      <c r="T13" s="368"/>
      <c r="U13" s="364"/>
      <c r="V13" s="845"/>
      <c r="W13" s="655"/>
      <c r="X13" s="366"/>
      <c r="Y13" s="370" t="s">
        <v>2877</v>
      </c>
      <c r="Z13" s="481"/>
      <c r="AA13" s="372"/>
      <c r="AB13" s="353" t="s">
        <v>2914</v>
      </c>
      <c r="AC13" s="382"/>
      <c r="AD13" s="383" t="str">
        <f>IFERROR(__xludf.DUMMYFUNCTION("""COMPUTED_VALUE"""),"")</f>
        <v/>
      </c>
      <c r="AE13" s="848">
        <f>IFERROR(__xludf.DUMMYFUNCTION("""COMPUTED_VALUE"""),0.0)</f>
        <v>0</v>
      </c>
      <c r="AF13" s="848"/>
      <c r="AG13" s="848"/>
      <c r="AH13" s="388">
        <f>IFERROR(__xludf.DUMMYFUNCTION("""COMPUTED_VALUE"""),1.0)</f>
        <v>1</v>
      </c>
      <c r="AI13" s="382"/>
      <c r="AJ13" s="848" t="str">
        <f>IFERROR(__xludf.DUMMYFUNCTION("""COMPUTED_VALUE"""),"")</f>
        <v/>
      </c>
      <c r="AK13" s="848" t="str">
        <f>IFERROR(__xludf.DUMMYFUNCTION("""COMPUTED_VALUE"""),"")</f>
        <v/>
      </c>
      <c r="AL13" s="848"/>
      <c r="AM13" s="848"/>
      <c r="AN13" s="389">
        <f>IFERROR(__xludf.DUMMYFUNCTION("""COMPUTED_VALUE"""),1.0)</f>
        <v>1</v>
      </c>
      <c r="AO13" s="390"/>
      <c r="AP13" s="391"/>
      <c r="AQ13" s="373"/>
      <c r="AR13" s="847"/>
      <c r="AS13" s="847">
        <v>0.0</v>
      </c>
      <c r="AT13" s="393" t="s">
        <v>1913</v>
      </c>
    </row>
    <row r="14">
      <c r="A14" s="480" t="s">
        <v>5132</v>
      </c>
      <c r="B14" s="361">
        <v>46169.0</v>
      </c>
      <c r="C14" s="362" t="s">
        <v>5147</v>
      </c>
      <c r="D14" s="363" t="s">
        <v>5148</v>
      </c>
      <c r="E14" s="367"/>
      <c r="F14" s="368"/>
      <c r="G14" s="381"/>
      <c r="H14" s="366"/>
      <c r="I14" s="365"/>
      <c r="J14" s="368"/>
      <c r="K14" s="381"/>
      <c r="L14" s="368"/>
      <c r="M14" s="364"/>
      <c r="N14" s="368"/>
      <c r="O14" s="381"/>
      <c r="P14" s="366"/>
      <c r="Q14" s="365"/>
      <c r="R14" s="368"/>
      <c r="S14" s="381"/>
      <c r="T14" s="368"/>
      <c r="U14" s="364"/>
      <c r="V14" s="845"/>
      <c r="W14" s="655"/>
      <c r="X14" s="366"/>
      <c r="Y14" s="370" t="s">
        <v>2877</v>
      </c>
      <c r="Z14" s="481" t="s">
        <v>270</v>
      </c>
      <c r="AA14" s="372"/>
      <c r="AB14" s="353" t="s">
        <v>2914</v>
      </c>
      <c r="AC14" s="382"/>
      <c r="AD14" s="383">
        <f>IFERROR(__xludf.DUMMYFUNCTION("""COMPUTED_VALUE"""),0.0)</f>
        <v>0</v>
      </c>
      <c r="AE14" s="848">
        <f>IFERROR(__xludf.DUMMYFUNCTION("""COMPUTED_VALUE"""),0.0)</f>
        <v>0</v>
      </c>
      <c r="AF14" s="848"/>
      <c r="AG14" s="848"/>
      <c r="AH14" s="388">
        <f>IFERROR(__xludf.DUMMYFUNCTION("""COMPUTED_VALUE"""),1.0)</f>
        <v>1</v>
      </c>
      <c r="AI14" s="382"/>
      <c r="AJ14" s="848">
        <f>IFERROR(__xludf.DUMMYFUNCTION("""COMPUTED_VALUE"""),0.0)</f>
        <v>0</v>
      </c>
      <c r="AK14" s="848">
        <f>IFERROR(__xludf.DUMMYFUNCTION("""COMPUTED_VALUE"""),0.0)</f>
        <v>0</v>
      </c>
      <c r="AL14" s="848"/>
      <c r="AM14" s="848"/>
      <c r="AN14" s="389" t="str">
        <f>IFERROR(__xludf.DUMMYFUNCTION("""COMPUTED_VALUE"""),"")</f>
        <v/>
      </c>
      <c r="AO14" s="390"/>
      <c r="AP14" s="391"/>
      <c r="AQ14" s="373"/>
      <c r="AR14" s="847"/>
      <c r="AS14" s="847">
        <v>0.0</v>
      </c>
      <c r="AT14" s="393" t="s">
        <v>1913</v>
      </c>
    </row>
    <row r="15">
      <c r="A15" s="480" t="s">
        <v>5132</v>
      </c>
      <c r="B15" s="361">
        <v>46169.0</v>
      </c>
      <c r="C15" s="362" t="s">
        <v>5149</v>
      </c>
      <c r="D15" s="363" t="s">
        <v>5150</v>
      </c>
      <c r="E15" s="367"/>
      <c r="F15" s="368"/>
      <c r="G15" s="381"/>
      <c r="H15" s="366"/>
      <c r="I15" s="365"/>
      <c r="J15" s="368"/>
      <c r="K15" s="381"/>
      <c r="L15" s="368"/>
      <c r="M15" s="364"/>
      <c r="N15" s="368"/>
      <c r="O15" s="381"/>
      <c r="P15" s="366"/>
      <c r="Q15" s="365"/>
      <c r="R15" s="368"/>
      <c r="S15" s="381"/>
      <c r="T15" s="368"/>
      <c r="U15" s="364"/>
      <c r="V15" s="845"/>
      <c r="W15" s="655"/>
      <c r="X15" s="366"/>
      <c r="Y15" s="370" t="s">
        <v>2877</v>
      </c>
      <c r="Z15" s="481"/>
      <c r="AA15" s="372"/>
      <c r="AB15" s="353" t="s">
        <v>2914</v>
      </c>
      <c r="AC15" s="382"/>
      <c r="AD15" s="383" t="str">
        <f>IFERROR(__xludf.DUMMYFUNCTION("""COMPUTED_VALUE"""),"")</f>
        <v/>
      </c>
      <c r="AE15" s="848">
        <f>IFERROR(__xludf.DUMMYFUNCTION("""COMPUTED_VALUE"""),0.0)</f>
        <v>0</v>
      </c>
      <c r="AF15" s="848"/>
      <c r="AG15" s="848"/>
      <c r="AH15" s="388">
        <f>IFERROR(__xludf.DUMMYFUNCTION("""COMPUTED_VALUE"""),1.0)</f>
        <v>1</v>
      </c>
      <c r="AI15" s="382"/>
      <c r="AJ15" s="848" t="str">
        <f>IFERROR(__xludf.DUMMYFUNCTION("""COMPUTED_VALUE"""),"")</f>
        <v/>
      </c>
      <c r="AK15" s="848" t="str">
        <f>IFERROR(__xludf.DUMMYFUNCTION("""COMPUTED_VALUE"""),"")</f>
        <v/>
      </c>
      <c r="AL15" s="848"/>
      <c r="AM15" s="848"/>
      <c r="AN15" s="389" t="str">
        <f>IFERROR(__xludf.DUMMYFUNCTION("""COMPUTED_VALUE"""),"")</f>
        <v/>
      </c>
      <c r="AO15" s="390"/>
      <c r="AP15" s="391"/>
      <c r="AQ15" s="373"/>
      <c r="AR15" s="847"/>
      <c r="AS15" s="847">
        <v>0.0</v>
      </c>
      <c r="AT15" s="393" t="s">
        <v>1913</v>
      </c>
    </row>
    <row r="16">
      <c r="A16" s="480" t="s">
        <v>5138</v>
      </c>
      <c r="B16" s="361">
        <v>46168.0</v>
      </c>
      <c r="C16" s="362" t="s">
        <v>5151</v>
      </c>
      <c r="D16" s="363" t="s">
        <v>5152</v>
      </c>
      <c r="E16" s="367"/>
      <c r="F16" s="368"/>
      <c r="G16" s="381"/>
      <c r="H16" s="366"/>
      <c r="I16" s="365"/>
      <c r="J16" s="368"/>
      <c r="K16" s="381"/>
      <c r="L16" s="368"/>
      <c r="M16" s="364">
        <v>1.0</v>
      </c>
      <c r="N16" s="368"/>
      <c r="O16" s="381"/>
      <c r="P16" s="366"/>
      <c r="Q16" s="365"/>
      <c r="R16" s="368"/>
      <c r="S16" s="381"/>
      <c r="T16" s="368"/>
      <c r="U16" s="364"/>
      <c r="V16" s="845"/>
      <c r="W16" s="655"/>
      <c r="X16" s="366"/>
      <c r="Y16" s="370" t="s">
        <v>2877</v>
      </c>
      <c r="Z16" s="481"/>
      <c r="AA16" s="380" t="s">
        <v>5153</v>
      </c>
      <c r="AB16" s="353" t="s">
        <v>2887</v>
      </c>
      <c r="AC16" s="382"/>
      <c r="AD16" s="383" t="str">
        <f>IFERROR(__xludf.DUMMYFUNCTION("""COMPUTED_VALUE"""),"")</f>
        <v/>
      </c>
      <c r="AE16" s="848">
        <f>IFERROR(__xludf.DUMMYFUNCTION("""COMPUTED_VALUE"""),0.0)</f>
        <v>0</v>
      </c>
      <c r="AF16" s="848"/>
      <c r="AG16" s="848"/>
      <c r="AH16" s="388">
        <f>IFERROR(__xludf.DUMMYFUNCTION("""COMPUTED_VALUE"""),1.0)</f>
        <v>1</v>
      </c>
      <c r="AI16" s="382"/>
      <c r="AJ16" s="848" t="str">
        <f>IFERROR(__xludf.DUMMYFUNCTION("""COMPUTED_VALUE"""),"")</f>
        <v/>
      </c>
      <c r="AK16" s="848" t="str">
        <f>IFERROR(__xludf.DUMMYFUNCTION("""COMPUTED_VALUE"""),"")</f>
        <v/>
      </c>
      <c r="AL16" s="848"/>
      <c r="AM16" s="848"/>
      <c r="AN16" s="389" t="str">
        <f>IFERROR(__xludf.DUMMYFUNCTION("""COMPUTED_VALUE"""),"")</f>
        <v/>
      </c>
      <c r="AO16" s="377">
        <v>23.0</v>
      </c>
      <c r="AP16" s="378">
        <v>23.0</v>
      </c>
      <c r="AQ16" s="381">
        <v>1.0</v>
      </c>
      <c r="AR16" s="845"/>
      <c r="AS16" s="845">
        <v>24.0</v>
      </c>
      <c r="AT16" s="393" t="s">
        <v>3033</v>
      </c>
    </row>
    <row r="17">
      <c r="A17" s="483" t="s">
        <v>5138</v>
      </c>
      <c r="B17" s="484">
        <v>46168.0</v>
      </c>
      <c r="C17" s="485" t="s">
        <v>5154</v>
      </c>
      <c r="D17" s="486" t="s">
        <v>5155</v>
      </c>
      <c r="E17" s="490"/>
      <c r="F17" s="491"/>
      <c r="G17" s="497"/>
      <c r="H17" s="489"/>
      <c r="I17" s="488">
        <v>1.0</v>
      </c>
      <c r="J17" s="491">
        <v>1.0</v>
      </c>
      <c r="K17" s="497"/>
      <c r="L17" s="491"/>
      <c r="M17" s="487"/>
      <c r="N17" s="491"/>
      <c r="O17" s="497"/>
      <c r="P17" s="489"/>
      <c r="Q17" s="488">
        <v>2.0</v>
      </c>
      <c r="R17" s="491">
        <v>1.0</v>
      </c>
      <c r="S17" s="497"/>
      <c r="T17" s="491"/>
      <c r="U17" s="487"/>
      <c r="V17" s="849"/>
      <c r="W17" s="850"/>
      <c r="X17" s="489"/>
      <c r="Y17" s="493" t="s">
        <v>2877</v>
      </c>
      <c r="Z17" s="494"/>
      <c r="AA17" s="495" t="s">
        <v>5156</v>
      </c>
      <c r="AB17" s="496" t="s">
        <v>5157</v>
      </c>
      <c r="AC17" s="498"/>
      <c r="AD17" s="500" t="str">
        <f>IFERROR(__xludf.DUMMYFUNCTION("""COMPUTED_VALUE"""),"")</f>
        <v/>
      </c>
      <c r="AE17" s="851">
        <f>IFERROR(__xludf.DUMMYFUNCTION("""COMPUTED_VALUE"""),2.0)</f>
        <v>2</v>
      </c>
      <c r="AF17" s="851"/>
      <c r="AG17" s="851"/>
      <c r="AH17" s="501">
        <f>IFERROR(__xludf.DUMMYFUNCTION("""COMPUTED_VALUE"""),1.0)</f>
        <v>1</v>
      </c>
      <c r="AI17" s="498"/>
      <c r="AJ17" s="851" t="str">
        <f>IFERROR(__xludf.DUMMYFUNCTION("""COMPUTED_VALUE"""),"")</f>
        <v/>
      </c>
      <c r="AK17" s="851" t="str">
        <f>IFERROR(__xludf.DUMMYFUNCTION("""COMPUTED_VALUE"""),"")</f>
        <v/>
      </c>
      <c r="AL17" s="851"/>
      <c r="AM17" s="851"/>
      <c r="AN17" s="502" t="str">
        <f>IFERROR(__xludf.DUMMYFUNCTION("""COMPUTED_VALUE"""),"")</f>
        <v/>
      </c>
      <c r="AO17" s="503">
        <v>0.0</v>
      </c>
      <c r="AP17" s="504">
        <v>5.0</v>
      </c>
      <c r="AQ17" s="497">
        <v>2.0</v>
      </c>
      <c r="AR17" s="849"/>
      <c r="AS17" s="849">
        <v>7.0</v>
      </c>
      <c r="AT17" s="505" t="s">
        <v>3033</v>
      </c>
    </row>
    <row r="18">
      <c r="A18" s="480" t="s">
        <v>5138</v>
      </c>
      <c r="B18" s="361">
        <v>46168.0</v>
      </c>
      <c r="C18" s="362" t="s">
        <v>5158</v>
      </c>
      <c r="D18" s="363" t="s">
        <v>5159</v>
      </c>
      <c r="E18" s="367"/>
      <c r="F18" s="368"/>
      <c r="G18" s="381"/>
      <c r="H18" s="366"/>
      <c r="I18" s="365"/>
      <c r="J18" s="368"/>
      <c r="K18" s="381"/>
      <c r="L18" s="368"/>
      <c r="M18" s="364"/>
      <c r="N18" s="368"/>
      <c r="O18" s="381"/>
      <c r="P18" s="366"/>
      <c r="Q18" s="365"/>
      <c r="R18" s="368"/>
      <c r="S18" s="381"/>
      <c r="T18" s="368"/>
      <c r="U18" s="364"/>
      <c r="V18" s="845"/>
      <c r="W18" s="655"/>
      <c r="X18" s="366"/>
      <c r="Y18" s="370" t="s">
        <v>1062</v>
      </c>
      <c r="Z18" s="481"/>
      <c r="AA18" s="372"/>
      <c r="AB18" s="353" t="s">
        <v>2914</v>
      </c>
      <c r="AC18" s="382"/>
      <c r="AD18" s="383" t="str">
        <f>IFERROR(__xludf.DUMMYFUNCTION("""COMPUTED_VALUE"""),"")</f>
        <v/>
      </c>
      <c r="AE18" s="848">
        <f>IFERROR(__xludf.DUMMYFUNCTION("""COMPUTED_VALUE"""),0.0)</f>
        <v>0</v>
      </c>
      <c r="AF18" s="848"/>
      <c r="AG18" s="848"/>
      <c r="AH18" s="388">
        <f>IFERROR(__xludf.DUMMYFUNCTION("""COMPUTED_VALUE"""),1.0)</f>
        <v>1</v>
      </c>
      <c r="AI18" s="382"/>
      <c r="AJ18" s="848" t="str">
        <f>IFERROR(__xludf.DUMMYFUNCTION("""COMPUTED_VALUE"""),"")</f>
        <v/>
      </c>
      <c r="AK18" s="848" t="str">
        <f>IFERROR(__xludf.DUMMYFUNCTION("""COMPUTED_VALUE"""),"")</f>
        <v/>
      </c>
      <c r="AL18" s="848"/>
      <c r="AM18" s="848"/>
      <c r="AN18" s="389" t="str">
        <f>IFERROR(__xludf.DUMMYFUNCTION("""COMPUTED_VALUE"""),"")</f>
        <v/>
      </c>
      <c r="AO18" s="390"/>
      <c r="AP18" s="391"/>
      <c r="AQ18" s="373"/>
      <c r="AR18" s="847"/>
      <c r="AS18" s="847">
        <v>0.0</v>
      </c>
      <c r="AT18" s="393" t="s">
        <v>1913</v>
      </c>
    </row>
    <row r="19">
      <c r="A19" s="480" t="s">
        <v>5132</v>
      </c>
      <c r="B19" s="361">
        <v>46169.0</v>
      </c>
      <c r="C19" s="362" t="s">
        <v>5160</v>
      </c>
      <c r="D19" s="363" t="s">
        <v>5161</v>
      </c>
      <c r="E19" s="367"/>
      <c r="F19" s="368"/>
      <c r="G19" s="381"/>
      <c r="H19" s="366"/>
      <c r="I19" s="365"/>
      <c r="J19" s="368"/>
      <c r="K19" s="381"/>
      <c r="L19" s="368"/>
      <c r="M19" s="364"/>
      <c r="N19" s="368"/>
      <c r="O19" s="381"/>
      <c r="P19" s="366"/>
      <c r="Q19" s="365"/>
      <c r="R19" s="368"/>
      <c r="S19" s="381"/>
      <c r="T19" s="368"/>
      <c r="U19" s="364"/>
      <c r="V19" s="845"/>
      <c r="W19" s="655"/>
      <c r="X19" s="366"/>
      <c r="Y19" s="370" t="s">
        <v>1062</v>
      </c>
      <c r="Z19" s="481"/>
      <c r="AA19" s="372"/>
      <c r="AB19" s="353" t="s">
        <v>2914</v>
      </c>
      <c r="AC19" s="382"/>
      <c r="AD19" s="383" t="str">
        <f>IFERROR(__xludf.DUMMYFUNCTION("""COMPUTED_VALUE"""),"")</f>
        <v/>
      </c>
      <c r="AE19" s="848">
        <f>IFERROR(__xludf.DUMMYFUNCTION("""COMPUTED_VALUE"""),0.0)</f>
        <v>0</v>
      </c>
      <c r="AF19" s="848"/>
      <c r="AG19" s="848"/>
      <c r="AH19" s="388">
        <f>IFERROR(__xludf.DUMMYFUNCTION("""COMPUTED_VALUE"""),1.0)</f>
        <v>1</v>
      </c>
      <c r="AI19" s="382"/>
      <c r="AJ19" s="848" t="str">
        <f>IFERROR(__xludf.DUMMYFUNCTION("""COMPUTED_VALUE"""),"")</f>
        <v/>
      </c>
      <c r="AK19" s="848" t="str">
        <f>IFERROR(__xludf.DUMMYFUNCTION("""COMPUTED_VALUE"""),"")</f>
        <v/>
      </c>
      <c r="AL19" s="848"/>
      <c r="AM19" s="848"/>
      <c r="AN19" s="389" t="str">
        <f>IFERROR(__xludf.DUMMYFUNCTION("""COMPUTED_VALUE"""),"")</f>
        <v/>
      </c>
      <c r="AO19" s="390"/>
      <c r="AP19" s="391"/>
      <c r="AQ19" s="373"/>
      <c r="AR19" s="847"/>
      <c r="AS19" s="847">
        <v>0.0</v>
      </c>
      <c r="AT19" s="393" t="s">
        <v>1913</v>
      </c>
    </row>
    <row r="20">
      <c r="A20" s="480" t="s">
        <v>5138</v>
      </c>
      <c r="B20" s="361">
        <v>46168.0</v>
      </c>
      <c r="C20" s="362" t="s">
        <v>5162</v>
      </c>
      <c r="D20" s="363" t="s">
        <v>5163</v>
      </c>
      <c r="E20" s="367"/>
      <c r="F20" s="368"/>
      <c r="G20" s="381"/>
      <c r="H20" s="366"/>
      <c r="I20" s="365"/>
      <c r="J20" s="368"/>
      <c r="K20" s="381"/>
      <c r="L20" s="368"/>
      <c r="M20" s="364"/>
      <c r="N20" s="368"/>
      <c r="O20" s="381"/>
      <c r="P20" s="366"/>
      <c r="Q20" s="365"/>
      <c r="R20" s="368"/>
      <c r="S20" s="381"/>
      <c r="T20" s="368"/>
      <c r="U20" s="364"/>
      <c r="V20" s="845"/>
      <c r="W20" s="655"/>
      <c r="X20" s="366"/>
      <c r="Y20" s="370" t="s">
        <v>1062</v>
      </c>
      <c r="Z20" s="481"/>
      <c r="AA20" s="380"/>
      <c r="AB20" s="353" t="s">
        <v>2914</v>
      </c>
      <c r="AC20" s="382"/>
      <c r="AD20" s="383" t="str">
        <f>IFERROR(__xludf.DUMMYFUNCTION("""COMPUTED_VALUE"""),"")</f>
        <v/>
      </c>
      <c r="AE20" s="848">
        <f>IFERROR(__xludf.DUMMYFUNCTION("""COMPUTED_VALUE"""),0.0)</f>
        <v>0</v>
      </c>
      <c r="AF20" s="848"/>
      <c r="AG20" s="848"/>
      <c r="AH20" s="388">
        <f>IFERROR(__xludf.DUMMYFUNCTION("""COMPUTED_VALUE"""),1.0)</f>
        <v>1</v>
      </c>
      <c r="AI20" s="382"/>
      <c r="AJ20" s="848" t="str">
        <f>IFERROR(__xludf.DUMMYFUNCTION("""COMPUTED_VALUE"""),"")</f>
        <v/>
      </c>
      <c r="AK20" s="848" t="str">
        <f>IFERROR(__xludf.DUMMYFUNCTION("""COMPUTED_VALUE"""),"")</f>
        <v/>
      </c>
      <c r="AL20" s="848"/>
      <c r="AM20" s="848"/>
      <c r="AN20" s="389" t="str">
        <f>IFERROR(__xludf.DUMMYFUNCTION("""COMPUTED_VALUE"""),"")</f>
        <v/>
      </c>
      <c r="AO20" s="390"/>
      <c r="AP20" s="391"/>
      <c r="AQ20" s="381"/>
      <c r="AR20" s="845"/>
      <c r="AS20" s="845">
        <v>0.0</v>
      </c>
      <c r="AT20" s="393" t="s">
        <v>1913</v>
      </c>
    </row>
    <row r="21">
      <c r="A21" s="480" t="s">
        <v>5164</v>
      </c>
      <c r="B21" s="361">
        <v>46167.0</v>
      </c>
      <c r="C21" s="362" t="s">
        <v>5165</v>
      </c>
      <c r="D21" s="363" t="s">
        <v>5166</v>
      </c>
      <c r="E21" s="367"/>
      <c r="F21" s="368"/>
      <c r="G21" s="381"/>
      <c r="H21" s="366"/>
      <c r="I21" s="365"/>
      <c r="J21" s="368"/>
      <c r="K21" s="381"/>
      <c r="L21" s="368"/>
      <c r="M21" s="364">
        <v>1.0</v>
      </c>
      <c r="N21" s="368"/>
      <c r="O21" s="381"/>
      <c r="P21" s="366"/>
      <c r="Q21" s="365"/>
      <c r="R21" s="368"/>
      <c r="S21" s="381"/>
      <c r="T21" s="368"/>
      <c r="U21" s="364"/>
      <c r="V21" s="845"/>
      <c r="W21" s="655"/>
      <c r="X21" s="366"/>
      <c r="Y21" s="370" t="s">
        <v>1062</v>
      </c>
      <c r="Z21" s="481"/>
      <c r="AA21" s="380" t="s">
        <v>5167</v>
      </c>
      <c r="AB21" s="353" t="s">
        <v>2887</v>
      </c>
      <c r="AC21" s="382"/>
      <c r="AD21" s="383" t="str">
        <f>IFERROR(__xludf.DUMMYFUNCTION("""COMPUTED_VALUE"""),"")</f>
        <v/>
      </c>
      <c r="AE21" s="848">
        <f>IFERROR(__xludf.DUMMYFUNCTION("""COMPUTED_VALUE"""),0.0)</f>
        <v>0</v>
      </c>
      <c r="AF21" s="848"/>
      <c r="AG21" s="848"/>
      <c r="AH21" s="388">
        <f>IFERROR(__xludf.DUMMYFUNCTION("""COMPUTED_VALUE"""),1.0)</f>
        <v>1</v>
      </c>
      <c r="AI21" s="382"/>
      <c r="AJ21" s="848" t="str">
        <f>IFERROR(__xludf.DUMMYFUNCTION("""COMPUTED_VALUE"""),"")</f>
        <v/>
      </c>
      <c r="AK21" s="848" t="str">
        <f>IFERROR(__xludf.DUMMYFUNCTION("""COMPUTED_VALUE"""),"")</f>
        <v/>
      </c>
      <c r="AL21" s="848"/>
      <c r="AM21" s="848"/>
      <c r="AN21" s="389">
        <f>IFERROR(__xludf.DUMMYFUNCTION("""COMPUTED_VALUE"""),1.0)</f>
        <v>1</v>
      </c>
      <c r="AO21" s="377">
        <v>7.0</v>
      </c>
      <c r="AP21" s="378">
        <v>7.0</v>
      </c>
      <c r="AQ21" s="381"/>
      <c r="AR21" s="845"/>
      <c r="AS21" s="845">
        <v>7.0</v>
      </c>
      <c r="AT21" s="393" t="s">
        <v>1913</v>
      </c>
    </row>
    <row r="22">
      <c r="A22" s="480" t="s">
        <v>5132</v>
      </c>
      <c r="B22" s="361">
        <v>46169.0</v>
      </c>
      <c r="C22" s="362" t="s">
        <v>9206</v>
      </c>
      <c r="D22" s="363" t="s">
        <v>9207</v>
      </c>
      <c r="E22" s="367"/>
      <c r="F22" s="368"/>
      <c r="G22" s="381"/>
      <c r="H22" s="366"/>
      <c r="I22" s="365"/>
      <c r="J22" s="368"/>
      <c r="K22" s="381"/>
      <c r="L22" s="368"/>
      <c r="M22" s="364"/>
      <c r="N22" s="368"/>
      <c r="O22" s="381"/>
      <c r="P22" s="366"/>
      <c r="Q22" s="365"/>
      <c r="R22" s="368"/>
      <c r="S22" s="381"/>
      <c r="T22" s="368"/>
      <c r="U22" s="364"/>
      <c r="V22" s="845"/>
      <c r="W22" s="655"/>
      <c r="X22" s="366"/>
      <c r="Y22" s="370" t="s">
        <v>1062</v>
      </c>
      <c r="Z22" s="506" t="s">
        <v>1152</v>
      </c>
      <c r="AA22" s="380"/>
      <c r="AB22" s="353" t="s">
        <v>2914</v>
      </c>
      <c r="AC22" s="382"/>
      <c r="AD22" s="383">
        <f>IFERROR(__xludf.DUMMYFUNCTION("""COMPUTED_VALUE"""),0.0)</f>
        <v>0</v>
      </c>
      <c r="AE22" s="848">
        <f>IFERROR(__xludf.DUMMYFUNCTION("""COMPUTED_VALUE"""),0.0)</f>
        <v>0</v>
      </c>
      <c r="AF22" s="848"/>
      <c r="AG22" s="848"/>
      <c r="AH22" s="388">
        <f>IFERROR(__xludf.DUMMYFUNCTION("""COMPUTED_VALUE"""),1.0)</f>
        <v>1</v>
      </c>
      <c r="AI22" s="382"/>
      <c r="AJ22" s="848">
        <f>IFERROR(__xludf.DUMMYFUNCTION("""COMPUTED_VALUE"""),0.0)</f>
        <v>0</v>
      </c>
      <c r="AK22" s="848">
        <f>IFERROR(__xludf.DUMMYFUNCTION("""COMPUTED_VALUE"""),0.0)</f>
        <v>0</v>
      </c>
      <c r="AL22" s="848"/>
      <c r="AM22" s="848"/>
      <c r="AN22" s="389" t="str">
        <f>IFERROR(__xludf.DUMMYFUNCTION("""COMPUTED_VALUE"""),"")</f>
        <v/>
      </c>
      <c r="AO22" s="390"/>
      <c r="AP22" s="391"/>
      <c r="AQ22" s="381"/>
      <c r="AR22" s="845"/>
      <c r="AS22" s="845">
        <v>0.0</v>
      </c>
      <c r="AT22" s="393" t="s">
        <v>3033</v>
      </c>
    </row>
    <row r="23">
      <c r="A23" s="480" t="s">
        <v>5132</v>
      </c>
      <c r="B23" s="361">
        <v>46169.0</v>
      </c>
      <c r="C23" s="362" t="s">
        <v>5168</v>
      </c>
      <c r="D23" s="363" t="s">
        <v>5169</v>
      </c>
      <c r="E23" s="367"/>
      <c r="F23" s="368"/>
      <c r="G23" s="381"/>
      <c r="H23" s="366"/>
      <c r="I23" s="365"/>
      <c r="J23" s="368"/>
      <c r="K23" s="381"/>
      <c r="L23" s="368"/>
      <c r="M23" s="364"/>
      <c r="N23" s="368"/>
      <c r="O23" s="381"/>
      <c r="P23" s="366"/>
      <c r="Q23" s="365"/>
      <c r="R23" s="368"/>
      <c r="S23" s="381"/>
      <c r="T23" s="368"/>
      <c r="U23" s="364"/>
      <c r="V23" s="845"/>
      <c r="W23" s="655"/>
      <c r="X23" s="366"/>
      <c r="Y23" s="370" t="s">
        <v>2882</v>
      </c>
      <c r="Z23" s="481"/>
      <c r="AA23" s="380"/>
      <c r="AB23" s="353" t="s">
        <v>2914</v>
      </c>
      <c r="AC23" s="382"/>
      <c r="AD23" s="383" t="str">
        <f>IFERROR(__xludf.DUMMYFUNCTION("""COMPUTED_VALUE"""),"")</f>
        <v/>
      </c>
      <c r="AE23" s="848">
        <f>IFERROR(__xludf.DUMMYFUNCTION("""COMPUTED_VALUE"""),0.0)</f>
        <v>0</v>
      </c>
      <c r="AF23" s="848"/>
      <c r="AG23" s="848"/>
      <c r="AH23" s="388">
        <f>IFERROR(__xludf.DUMMYFUNCTION("""COMPUTED_VALUE"""),1.0)</f>
        <v>1</v>
      </c>
      <c r="AI23" s="382"/>
      <c r="AJ23" s="848" t="str">
        <f>IFERROR(__xludf.DUMMYFUNCTION("""COMPUTED_VALUE"""),"")</f>
        <v/>
      </c>
      <c r="AK23" s="848" t="str">
        <f>IFERROR(__xludf.DUMMYFUNCTION("""COMPUTED_VALUE"""),"")</f>
        <v/>
      </c>
      <c r="AL23" s="848"/>
      <c r="AM23" s="848"/>
      <c r="AN23" s="389" t="str">
        <f>IFERROR(__xludf.DUMMYFUNCTION("""COMPUTED_VALUE"""),"")</f>
        <v/>
      </c>
      <c r="AO23" s="390"/>
      <c r="AP23" s="391"/>
      <c r="AQ23" s="381"/>
      <c r="AR23" s="845"/>
      <c r="AS23" s="845">
        <v>0.0</v>
      </c>
      <c r="AT23" s="393" t="s">
        <v>1913</v>
      </c>
    </row>
    <row r="24">
      <c r="A24" s="483" t="s">
        <v>5138</v>
      </c>
      <c r="B24" s="484">
        <v>46168.0</v>
      </c>
      <c r="C24" s="485" t="s">
        <v>5170</v>
      </c>
      <c r="D24" s="486" t="s">
        <v>5171</v>
      </c>
      <c r="E24" s="490"/>
      <c r="F24" s="491"/>
      <c r="G24" s="497"/>
      <c r="H24" s="489"/>
      <c r="I24" s="488"/>
      <c r="J24" s="491"/>
      <c r="K24" s="497"/>
      <c r="L24" s="491"/>
      <c r="M24" s="487"/>
      <c r="N24" s="491"/>
      <c r="O24" s="497"/>
      <c r="P24" s="489"/>
      <c r="Q24" s="488">
        <v>1.0</v>
      </c>
      <c r="R24" s="491"/>
      <c r="S24" s="497"/>
      <c r="T24" s="491"/>
      <c r="U24" s="487"/>
      <c r="V24" s="849"/>
      <c r="W24" s="850"/>
      <c r="X24" s="489"/>
      <c r="Y24" s="493" t="s">
        <v>2882</v>
      </c>
      <c r="Z24" s="494"/>
      <c r="AA24" s="495" t="s">
        <v>5172</v>
      </c>
      <c r="AB24" s="496" t="s">
        <v>2887</v>
      </c>
      <c r="AC24" s="498"/>
      <c r="AD24" s="500" t="str">
        <f>IFERROR(__xludf.DUMMYFUNCTION("""COMPUTED_VALUE"""),"")</f>
        <v/>
      </c>
      <c r="AE24" s="851">
        <f>IFERROR(__xludf.DUMMYFUNCTION("""COMPUTED_VALUE"""),0.0)</f>
        <v>0</v>
      </c>
      <c r="AF24" s="851"/>
      <c r="AG24" s="851"/>
      <c r="AH24" s="501">
        <f>IFERROR(__xludf.DUMMYFUNCTION("""COMPUTED_VALUE"""),1.0)</f>
        <v>1</v>
      </c>
      <c r="AI24" s="498"/>
      <c r="AJ24" s="851" t="str">
        <f>IFERROR(__xludf.DUMMYFUNCTION("""COMPUTED_VALUE"""),"")</f>
        <v/>
      </c>
      <c r="AK24" s="851" t="str">
        <f>IFERROR(__xludf.DUMMYFUNCTION("""COMPUTED_VALUE"""),"")</f>
        <v/>
      </c>
      <c r="AL24" s="851"/>
      <c r="AM24" s="851"/>
      <c r="AN24" s="502" t="str">
        <f>IFERROR(__xludf.DUMMYFUNCTION("""COMPUTED_VALUE"""),"")</f>
        <v/>
      </c>
      <c r="AO24" s="503">
        <v>32.0</v>
      </c>
      <c r="AP24" s="504">
        <v>32.0</v>
      </c>
      <c r="AQ24" s="497">
        <v>1.0</v>
      </c>
      <c r="AR24" s="849"/>
      <c r="AS24" s="849">
        <v>33.0</v>
      </c>
      <c r="AT24" s="505" t="s">
        <v>1913</v>
      </c>
    </row>
    <row r="25">
      <c r="A25" s="480" t="s">
        <v>5138</v>
      </c>
      <c r="B25" s="361">
        <v>46168.0</v>
      </c>
      <c r="C25" s="362" t="s">
        <v>5173</v>
      </c>
      <c r="D25" s="363" t="s">
        <v>5174</v>
      </c>
      <c r="E25" s="367"/>
      <c r="F25" s="368"/>
      <c r="G25" s="381"/>
      <c r="H25" s="366"/>
      <c r="I25" s="365"/>
      <c r="J25" s="368"/>
      <c r="K25" s="381"/>
      <c r="L25" s="368"/>
      <c r="M25" s="364"/>
      <c r="N25" s="368"/>
      <c r="O25" s="381"/>
      <c r="P25" s="366"/>
      <c r="Q25" s="365"/>
      <c r="R25" s="368"/>
      <c r="S25" s="381"/>
      <c r="T25" s="368"/>
      <c r="U25" s="364"/>
      <c r="V25" s="845"/>
      <c r="W25" s="655"/>
      <c r="X25" s="366"/>
      <c r="Y25" s="370" t="s">
        <v>2882</v>
      </c>
      <c r="Z25" s="481"/>
      <c r="AA25" s="372"/>
      <c r="AB25" s="353" t="s">
        <v>2914</v>
      </c>
      <c r="AC25" s="382"/>
      <c r="AD25" s="383" t="str">
        <f>IFERROR(__xludf.DUMMYFUNCTION("""COMPUTED_VALUE"""),"")</f>
        <v/>
      </c>
      <c r="AE25" s="848">
        <f>IFERROR(__xludf.DUMMYFUNCTION("""COMPUTED_VALUE"""),0.0)</f>
        <v>0</v>
      </c>
      <c r="AF25" s="848"/>
      <c r="AG25" s="848"/>
      <c r="AH25" s="388">
        <f>IFERROR(__xludf.DUMMYFUNCTION("""COMPUTED_VALUE"""),1.0)</f>
        <v>1</v>
      </c>
      <c r="AI25" s="382"/>
      <c r="AJ25" s="848" t="str">
        <f>IFERROR(__xludf.DUMMYFUNCTION("""COMPUTED_VALUE"""),"")</f>
        <v/>
      </c>
      <c r="AK25" s="848" t="str">
        <f>IFERROR(__xludf.DUMMYFUNCTION("""COMPUTED_VALUE"""),"")</f>
        <v/>
      </c>
      <c r="AL25" s="848"/>
      <c r="AM25" s="848"/>
      <c r="AN25" s="389" t="str">
        <f>IFERROR(__xludf.DUMMYFUNCTION("""COMPUTED_VALUE"""),"")</f>
        <v/>
      </c>
      <c r="AO25" s="390"/>
      <c r="AP25" s="391"/>
      <c r="AQ25" s="373"/>
      <c r="AR25" s="847"/>
      <c r="AS25" s="847">
        <v>0.0</v>
      </c>
      <c r="AT25" s="393" t="s">
        <v>1913</v>
      </c>
    </row>
    <row r="26">
      <c r="A26" s="480" t="s">
        <v>5135</v>
      </c>
      <c r="B26" s="361">
        <v>46170.0</v>
      </c>
      <c r="C26" s="362" t="s">
        <v>5175</v>
      </c>
      <c r="D26" s="363" t="s">
        <v>5176</v>
      </c>
      <c r="E26" s="367"/>
      <c r="F26" s="368"/>
      <c r="G26" s="381"/>
      <c r="H26" s="366"/>
      <c r="I26" s="365"/>
      <c r="J26" s="368"/>
      <c r="K26" s="381"/>
      <c r="L26" s="368"/>
      <c r="M26" s="364"/>
      <c r="N26" s="368"/>
      <c r="O26" s="381"/>
      <c r="P26" s="366"/>
      <c r="Q26" s="365"/>
      <c r="R26" s="368"/>
      <c r="S26" s="381"/>
      <c r="T26" s="368"/>
      <c r="U26" s="364"/>
      <c r="V26" s="845"/>
      <c r="W26" s="655"/>
      <c r="X26" s="366"/>
      <c r="Y26" s="370" t="s">
        <v>2882</v>
      </c>
      <c r="Z26" s="481"/>
      <c r="AA26" s="372"/>
      <c r="AB26" s="353"/>
      <c r="AC26" s="382"/>
      <c r="AD26" s="383" t="str">
        <f>IFERROR(__xludf.DUMMYFUNCTION("""COMPUTED_VALUE"""),"")</f>
        <v/>
      </c>
      <c r="AE26" s="848" t="str">
        <f>IFERROR(__xludf.DUMMYFUNCTION("""COMPUTED_VALUE"""),"")</f>
        <v/>
      </c>
      <c r="AF26" s="848"/>
      <c r="AG26" s="848"/>
      <c r="AH26" s="388" t="str">
        <f>IFERROR(__xludf.DUMMYFUNCTION("""COMPUTED_VALUE"""),"")</f>
        <v/>
      </c>
      <c r="AI26" s="382"/>
      <c r="AJ26" s="848" t="str">
        <f>IFERROR(__xludf.DUMMYFUNCTION("""COMPUTED_VALUE"""),"")</f>
        <v/>
      </c>
      <c r="AK26" s="848" t="str">
        <f>IFERROR(__xludf.DUMMYFUNCTION("""COMPUTED_VALUE"""),"")</f>
        <v/>
      </c>
      <c r="AL26" s="848"/>
      <c r="AM26" s="848"/>
      <c r="AN26" s="389" t="str">
        <f>IFERROR(__xludf.DUMMYFUNCTION("""COMPUTED_VALUE"""),"")</f>
        <v/>
      </c>
      <c r="AO26" s="390"/>
      <c r="AP26" s="391"/>
      <c r="AQ26" s="373"/>
      <c r="AR26" s="847"/>
      <c r="AS26" s="847">
        <v>0.0</v>
      </c>
      <c r="AT26" s="393" t="s">
        <v>1913</v>
      </c>
    </row>
    <row r="27">
      <c r="A27" s="480" t="s">
        <v>5135</v>
      </c>
      <c r="B27" s="361">
        <v>46170.0</v>
      </c>
      <c r="C27" s="362" t="s">
        <v>9208</v>
      </c>
      <c r="D27" s="363" t="s">
        <v>9209</v>
      </c>
      <c r="E27" s="367"/>
      <c r="F27" s="368"/>
      <c r="G27" s="381"/>
      <c r="H27" s="366"/>
      <c r="I27" s="365"/>
      <c r="J27" s="368"/>
      <c r="K27" s="381"/>
      <c r="L27" s="368"/>
      <c r="M27" s="364"/>
      <c r="N27" s="368"/>
      <c r="O27" s="381"/>
      <c r="P27" s="366"/>
      <c r="Q27" s="365"/>
      <c r="R27" s="368"/>
      <c r="S27" s="381"/>
      <c r="T27" s="368"/>
      <c r="U27" s="364"/>
      <c r="V27" s="845"/>
      <c r="W27" s="655"/>
      <c r="X27" s="366"/>
      <c r="Y27" s="370" t="s">
        <v>2882</v>
      </c>
      <c r="Z27" s="481"/>
      <c r="AA27" s="380"/>
      <c r="AB27" s="353"/>
      <c r="AC27" s="382"/>
      <c r="AD27" s="383" t="str">
        <f>IFERROR(__xludf.DUMMYFUNCTION("""COMPUTED_VALUE"""),"")</f>
        <v/>
      </c>
      <c r="AE27" s="848" t="str">
        <f>IFERROR(__xludf.DUMMYFUNCTION("""COMPUTED_VALUE"""),"")</f>
        <v/>
      </c>
      <c r="AF27" s="848"/>
      <c r="AG27" s="848"/>
      <c r="AH27" s="388" t="str">
        <f>IFERROR(__xludf.DUMMYFUNCTION("""COMPUTED_VALUE"""),"")</f>
        <v/>
      </c>
      <c r="AI27" s="382"/>
      <c r="AJ27" s="848" t="str">
        <f>IFERROR(__xludf.DUMMYFUNCTION("""COMPUTED_VALUE"""),"")</f>
        <v/>
      </c>
      <c r="AK27" s="848" t="str">
        <f>IFERROR(__xludf.DUMMYFUNCTION("""COMPUTED_VALUE"""),"")</f>
        <v/>
      </c>
      <c r="AL27" s="848"/>
      <c r="AM27" s="848"/>
      <c r="AN27" s="389" t="str">
        <f>IFERROR(__xludf.DUMMYFUNCTION("""COMPUTED_VALUE"""),"")</f>
        <v/>
      </c>
      <c r="AO27" s="390"/>
      <c r="AP27" s="391"/>
      <c r="AQ27" s="381"/>
      <c r="AR27" s="845"/>
      <c r="AS27" s="845">
        <v>0.0</v>
      </c>
      <c r="AT27" s="359"/>
    </row>
    <row r="28">
      <c r="A28" s="480" t="s">
        <v>5132</v>
      </c>
      <c r="B28" s="361">
        <v>46169.0</v>
      </c>
      <c r="C28" s="362" t="s">
        <v>5177</v>
      </c>
      <c r="D28" s="363" t="s">
        <v>5178</v>
      </c>
      <c r="E28" s="367"/>
      <c r="F28" s="368"/>
      <c r="G28" s="381"/>
      <c r="H28" s="366"/>
      <c r="I28" s="365"/>
      <c r="J28" s="368"/>
      <c r="K28" s="381"/>
      <c r="L28" s="368"/>
      <c r="M28" s="364"/>
      <c r="N28" s="368"/>
      <c r="O28" s="381"/>
      <c r="P28" s="366"/>
      <c r="Q28" s="365"/>
      <c r="R28" s="368"/>
      <c r="S28" s="381"/>
      <c r="T28" s="368"/>
      <c r="U28" s="364"/>
      <c r="V28" s="845"/>
      <c r="W28" s="655"/>
      <c r="X28" s="366"/>
      <c r="Y28" s="370" t="s">
        <v>2882</v>
      </c>
      <c r="Z28" s="481"/>
      <c r="AA28" s="372"/>
      <c r="AB28" s="353" t="s">
        <v>2914</v>
      </c>
      <c r="AC28" s="382"/>
      <c r="AD28" s="383" t="str">
        <f>IFERROR(__xludf.DUMMYFUNCTION("""COMPUTED_VALUE"""),"")</f>
        <v/>
      </c>
      <c r="AE28" s="848">
        <f>IFERROR(__xludf.DUMMYFUNCTION("""COMPUTED_VALUE"""),0.0)</f>
        <v>0</v>
      </c>
      <c r="AF28" s="848"/>
      <c r="AG28" s="848"/>
      <c r="AH28" s="388">
        <f>IFERROR(__xludf.DUMMYFUNCTION("""COMPUTED_VALUE"""),1.0)</f>
        <v>1</v>
      </c>
      <c r="AI28" s="382"/>
      <c r="AJ28" s="848" t="str">
        <f>IFERROR(__xludf.DUMMYFUNCTION("""COMPUTED_VALUE"""),"")</f>
        <v/>
      </c>
      <c r="AK28" s="848" t="str">
        <f>IFERROR(__xludf.DUMMYFUNCTION("""COMPUTED_VALUE"""),"")</f>
        <v/>
      </c>
      <c r="AL28" s="848"/>
      <c r="AM28" s="848"/>
      <c r="AN28" s="389" t="str">
        <f>IFERROR(__xludf.DUMMYFUNCTION("""COMPUTED_VALUE"""),"")</f>
        <v/>
      </c>
      <c r="AO28" s="390"/>
      <c r="AP28" s="391"/>
      <c r="AQ28" s="373"/>
      <c r="AR28" s="847"/>
      <c r="AS28" s="847">
        <v>0.0</v>
      </c>
      <c r="AT28" s="393" t="s">
        <v>3031</v>
      </c>
    </row>
    <row r="29">
      <c r="A29" s="480" t="s">
        <v>5132</v>
      </c>
      <c r="B29" s="361">
        <v>46169.0</v>
      </c>
      <c r="C29" s="362" t="s">
        <v>5179</v>
      </c>
      <c r="D29" s="363" t="s">
        <v>5180</v>
      </c>
      <c r="E29" s="367"/>
      <c r="F29" s="368"/>
      <c r="G29" s="381"/>
      <c r="H29" s="366"/>
      <c r="I29" s="365"/>
      <c r="J29" s="368"/>
      <c r="K29" s="381"/>
      <c r="L29" s="368"/>
      <c r="M29" s="364"/>
      <c r="N29" s="368"/>
      <c r="O29" s="381"/>
      <c r="P29" s="366"/>
      <c r="Q29" s="365"/>
      <c r="R29" s="368"/>
      <c r="S29" s="381"/>
      <c r="T29" s="368"/>
      <c r="U29" s="364"/>
      <c r="V29" s="845"/>
      <c r="W29" s="655"/>
      <c r="X29" s="366"/>
      <c r="Y29" s="370" t="s">
        <v>2882</v>
      </c>
      <c r="Z29" s="481"/>
      <c r="AA29" s="380"/>
      <c r="AB29" s="353" t="s">
        <v>2914</v>
      </c>
      <c r="AC29" s="382"/>
      <c r="AD29" s="383" t="str">
        <f>IFERROR(__xludf.DUMMYFUNCTION("""COMPUTED_VALUE"""),"")</f>
        <v/>
      </c>
      <c r="AE29" s="848">
        <f>IFERROR(__xludf.DUMMYFUNCTION("""COMPUTED_VALUE"""),0.0)</f>
        <v>0</v>
      </c>
      <c r="AF29" s="848"/>
      <c r="AG29" s="848"/>
      <c r="AH29" s="388">
        <f>IFERROR(__xludf.DUMMYFUNCTION("""COMPUTED_VALUE"""),1.0)</f>
        <v>1</v>
      </c>
      <c r="AI29" s="382"/>
      <c r="AJ29" s="848" t="str">
        <f>IFERROR(__xludf.DUMMYFUNCTION("""COMPUTED_VALUE"""),"")</f>
        <v/>
      </c>
      <c r="AK29" s="848" t="str">
        <f>IFERROR(__xludf.DUMMYFUNCTION("""COMPUTED_VALUE"""),"")</f>
        <v/>
      </c>
      <c r="AL29" s="848"/>
      <c r="AM29" s="848"/>
      <c r="AN29" s="389" t="str">
        <f>IFERROR(__xludf.DUMMYFUNCTION("""COMPUTED_VALUE"""),"")</f>
        <v/>
      </c>
      <c r="AO29" s="390"/>
      <c r="AP29" s="391"/>
      <c r="AQ29" s="381"/>
      <c r="AR29" s="845"/>
      <c r="AS29" s="845">
        <v>0.0</v>
      </c>
      <c r="AT29" s="393" t="s">
        <v>3031</v>
      </c>
    </row>
    <row r="30">
      <c r="A30" s="480" t="s">
        <v>5135</v>
      </c>
      <c r="B30" s="361">
        <v>46170.0</v>
      </c>
      <c r="C30" s="362" t="s">
        <v>9210</v>
      </c>
      <c r="D30" s="363" t="s">
        <v>9211</v>
      </c>
      <c r="E30" s="367"/>
      <c r="F30" s="368"/>
      <c r="G30" s="381"/>
      <c r="H30" s="366"/>
      <c r="I30" s="365"/>
      <c r="J30" s="368"/>
      <c r="K30" s="381"/>
      <c r="L30" s="368"/>
      <c r="M30" s="364"/>
      <c r="N30" s="368"/>
      <c r="O30" s="381"/>
      <c r="P30" s="366"/>
      <c r="Q30" s="365"/>
      <c r="R30" s="368"/>
      <c r="S30" s="381"/>
      <c r="T30" s="368"/>
      <c r="U30" s="364"/>
      <c r="V30" s="845"/>
      <c r="W30" s="655"/>
      <c r="X30" s="366"/>
      <c r="Y30" s="370" t="s">
        <v>2882</v>
      </c>
      <c r="Z30" s="481"/>
      <c r="AA30" s="380"/>
      <c r="AB30" s="353"/>
      <c r="AC30" s="382"/>
      <c r="AD30" s="383" t="str">
        <f>IFERROR(__xludf.DUMMYFUNCTION("""COMPUTED_VALUE"""),"")</f>
        <v/>
      </c>
      <c r="AE30" s="848" t="str">
        <f>IFERROR(__xludf.DUMMYFUNCTION("""COMPUTED_VALUE"""),"")</f>
        <v/>
      </c>
      <c r="AF30" s="848"/>
      <c r="AG30" s="848"/>
      <c r="AH30" s="388" t="str">
        <f>IFERROR(__xludf.DUMMYFUNCTION("""COMPUTED_VALUE"""),"")</f>
        <v/>
      </c>
      <c r="AI30" s="382"/>
      <c r="AJ30" s="848" t="str">
        <f>IFERROR(__xludf.DUMMYFUNCTION("""COMPUTED_VALUE"""),"")</f>
        <v/>
      </c>
      <c r="AK30" s="848" t="str">
        <f>IFERROR(__xludf.DUMMYFUNCTION("""COMPUTED_VALUE"""),"")</f>
        <v/>
      </c>
      <c r="AL30" s="848"/>
      <c r="AM30" s="848"/>
      <c r="AN30" s="389" t="str">
        <f>IFERROR(__xludf.DUMMYFUNCTION("""COMPUTED_VALUE"""),"")</f>
        <v/>
      </c>
      <c r="AO30" s="390"/>
      <c r="AP30" s="391"/>
      <c r="AQ30" s="381"/>
      <c r="AR30" s="845"/>
      <c r="AS30" s="845">
        <v>0.0</v>
      </c>
      <c r="AT30" s="359"/>
    </row>
    <row r="31">
      <c r="A31" s="480" t="s">
        <v>5138</v>
      </c>
      <c r="B31" s="361">
        <v>46168.0</v>
      </c>
      <c r="C31" s="362" t="s">
        <v>5181</v>
      </c>
      <c r="D31" s="363" t="s">
        <v>5182</v>
      </c>
      <c r="E31" s="367"/>
      <c r="F31" s="368">
        <v>1.0</v>
      </c>
      <c r="G31" s="381"/>
      <c r="H31" s="366"/>
      <c r="I31" s="365"/>
      <c r="J31" s="368"/>
      <c r="K31" s="381"/>
      <c r="L31" s="368"/>
      <c r="M31" s="364"/>
      <c r="N31" s="368"/>
      <c r="O31" s="381"/>
      <c r="P31" s="366"/>
      <c r="Q31" s="365"/>
      <c r="R31" s="368"/>
      <c r="S31" s="381"/>
      <c r="T31" s="368"/>
      <c r="U31" s="364"/>
      <c r="V31" s="845"/>
      <c r="W31" s="655"/>
      <c r="X31" s="366"/>
      <c r="Y31" s="370" t="s">
        <v>241</v>
      </c>
      <c r="Z31" s="481"/>
      <c r="AA31" s="380" t="s">
        <v>5183</v>
      </c>
      <c r="AB31" s="353" t="s">
        <v>2887</v>
      </c>
      <c r="AC31" s="382"/>
      <c r="AD31" s="383" t="str">
        <f>IFERROR(__xludf.DUMMYFUNCTION("""COMPUTED_VALUE"""),"")</f>
        <v/>
      </c>
      <c r="AE31" s="848">
        <f>IFERROR(__xludf.DUMMYFUNCTION("""COMPUTED_VALUE"""),1.0)</f>
        <v>1</v>
      </c>
      <c r="AF31" s="848"/>
      <c r="AG31" s="848"/>
      <c r="AH31" s="388">
        <f>IFERROR(__xludf.DUMMYFUNCTION("""COMPUTED_VALUE"""),1.0)</f>
        <v>1</v>
      </c>
      <c r="AI31" s="382"/>
      <c r="AJ31" s="848" t="str">
        <f>IFERROR(__xludf.DUMMYFUNCTION("""COMPUTED_VALUE"""),"")</f>
        <v/>
      </c>
      <c r="AK31" s="848" t="str">
        <f>IFERROR(__xludf.DUMMYFUNCTION("""COMPUTED_VALUE"""),"")</f>
        <v/>
      </c>
      <c r="AL31" s="848"/>
      <c r="AM31" s="848"/>
      <c r="AN31" s="389" t="str">
        <f>IFERROR(__xludf.DUMMYFUNCTION("""COMPUTED_VALUE"""),"")</f>
        <v/>
      </c>
      <c r="AO31" s="377">
        <v>7.0</v>
      </c>
      <c r="AP31" s="378">
        <v>7.0</v>
      </c>
      <c r="AQ31" s="381">
        <v>1.0</v>
      </c>
      <c r="AR31" s="845"/>
      <c r="AS31" s="845">
        <v>8.0</v>
      </c>
      <c r="AT31" s="393" t="s">
        <v>3031</v>
      </c>
    </row>
    <row r="32">
      <c r="A32" s="480" t="s">
        <v>5135</v>
      </c>
      <c r="B32" s="361">
        <v>46170.0</v>
      </c>
      <c r="C32" s="362" t="s">
        <v>9212</v>
      </c>
      <c r="D32" s="363" t="s">
        <v>9213</v>
      </c>
      <c r="E32" s="367"/>
      <c r="F32" s="368"/>
      <c r="G32" s="381"/>
      <c r="H32" s="366"/>
      <c r="I32" s="365"/>
      <c r="J32" s="368"/>
      <c r="K32" s="381"/>
      <c r="L32" s="368"/>
      <c r="M32" s="364"/>
      <c r="N32" s="368"/>
      <c r="O32" s="381"/>
      <c r="P32" s="366"/>
      <c r="Q32" s="365"/>
      <c r="R32" s="368"/>
      <c r="S32" s="381"/>
      <c r="T32" s="368"/>
      <c r="U32" s="364"/>
      <c r="V32" s="845"/>
      <c r="W32" s="655"/>
      <c r="X32" s="366"/>
      <c r="Y32" s="370" t="s">
        <v>241</v>
      </c>
      <c r="Z32" s="481"/>
      <c r="AA32" s="372"/>
      <c r="AB32" s="353"/>
      <c r="AC32" s="382"/>
      <c r="AD32" s="383" t="str">
        <f>IFERROR(__xludf.DUMMYFUNCTION("""COMPUTED_VALUE"""),"")</f>
        <v/>
      </c>
      <c r="AE32" s="848" t="str">
        <f>IFERROR(__xludf.DUMMYFUNCTION("""COMPUTED_VALUE"""),"")</f>
        <v/>
      </c>
      <c r="AF32" s="848"/>
      <c r="AG32" s="848"/>
      <c r="AH32" s="388" t="str">
        <f>IFERROR(__xludf.DUMMYFUNCTION("""COMPUTED_VALUE"""),"")</f>
        <v/>
      </c>
      <c r="AI32" s="382"/>
      <c r="AJ32" s="848" t="str">
        <f>IFERROR(__xludf.DUMMYFUNCTION("""COMPUTED_VALUE"""),"")</f>
        <v/>
      </c>
      <c r="AK32" s="848" t="str">
        <f>IFERROR(__xludf.DUMMYFUNCTION("""COMPUTED_VALUE"""),"")</f>
        <v/>
      </c>
      <c r="AL32" s="848"/>
      <c r="AM32" s="848"/>
      <c r="AN32" s="389" t="str">
        <f>IFERROR(__xludf.DUMMYFUNCTION("""COMPUTED_VALUE"""),"")</f>
        <v/>
      </c>
      <c r="AO32" s="390"/>
      <c r="AP32" s="391"/>
      <c r="AQ32" s="373"/>
      <c r="AR32" s="847"/>
      <c r="AS32" s="847">
        <v>0.0</v>
      </c>
      <c r="AT32" s="359"/>
    </row>
    <row r="33">
      <c r="A33" s="480" t="s">
        <v>5132</v>
      </c>
      <c r="B33" s="361">
        <v>46169.0</v>
      </c>
      <c r="C33" s="362" t="s">
        <v>5184</v>
      </c>
      <c r="D33" s="363" t="s">
        <v>5185</v>
      </c>
      <c r="E33" s="367"/>
      <c r="F33" s="368"/>
      <c r="G33" s="381"/>
      <c r="H33" s="366"/>
      <c r="I33" s="365"/>
      <c r="J33" s="368"/>
      <c r="K33" s="381"/>
      <c r="L33" s="368"/>
      <c r="M33" s="364"/>
      <c r="N33" s="368"/>
      <c r="O33" s="381"/>
      <c r="P33" s="366"/>
      <c r="Q33" s="365"/>
      <c r="R33" s="368"/>
      <c r="S33" s="381"/>
      <c r="T33" s="368"/>
      <c r="U33" s="364"/>
      <c r="V33" s="845"/>
      <c r="W33" s="655"/>
      <c r="X33" s="366"/>
      <c r="Y33" s="370" t="s">
        <v>241</v>
      </c>
      <c r="Z33" s="481"/>
      <c r="AA33" s="372"/>
      <c r="AB33" s="353" t="s">
        <v>2914</v>
      </c>
      <c r="AC33" s="382"/>
      <c r="AD33" s="383" t="str">
        <f>IFERROR(__xludf.DUMMYFUNCTION("""COMPUTED_VALUE"""),"")</f>
        <v/>
      </c>
      <c r="AE33" s="848">
        <f>IFERROR(__xludf.DUMMYFUNCTION("""COMPUTED_VALUE"""),0.0)</f>
        <v>0</v>
      </c>
      <c r="AF33" s="848"/>
      <c r="AG33" s="848"/>
      <c r="AH33" s="388">
        <f>IFERROR(__xludf.DUMMYFUNCTION("""COMPUTED_VALUE"""),1.0)</f>
        <v>1</v>
      </c>
      <c r="AI33" s="382"/>
      <c r="AJ33" s="848" t="str">
        <f>IFERROR(__xludf.DUMMYFUNCTION("""COMPUTED_VALUE"""),"")</f>
        <v/>
      </c>
      <c r="AK33" s="848" t="str">
        <f>IFERROR(__xludf.DUMMYFUNCTION("""COMPUTED_VALUE"""),"")</f>
        <v/>
      </c>
      <c r="AL33" s="848"/>
      <c r="AM33" s="848"/>
      <c r="AN33" s="389" t="str">
        <f>IFERROR(__xludf.DUMMYFUNCTION("""COMPUTED_VALUE"""),"")</f>
        <v/>
      </c>
      <c r="AO33" s="390"/>
      <c r="AP33" s="391"/>
      <c r="AQ33" s="373"/>
      <c r="AR33" s="847"/>
      <c r="AS33" s="847">
        <v>0.0</v>
      </c>
      <c r="AT33" s="393" t="s">
        <v>3031</v>
      </c>
    </row>
    <row r="34">
      <c r="A34" s="480" t="s">
        <v>5135</v>
      </c>
      <c r="B34" s="361">
        <v>46170.0</v>
      </c>
      <c r="C34" s="362" t="s">
        <v>9214</v>
      </c>
      <c r="D34" s="363" t="s">
        <v>9215</v>
      </c>
      <c r="E34" s="367"/>
      <c r="F34" s="368"/>
      <c r="G34" s="381"/>
      <c r="H34" s="366"/>
      <c r="I34" s="365"/>
      <c r="J34" s="368"/>
      <c r="K34" s="381"/>
      <c r="L34" s="368"/>
      <c r="M34" s="364"/>
      <c r="N34" s="368"/>
      <c r="O34" s="381"/>
      <c r="P34" s="366"/>
      <c r="Q34" s="365"/>
      <c r="R34" s="368"/>
      <c r="S34" s="381"/>
      <c r="T34" s="368"/>
      <c r="U34" s="364"/>
      <c r="V34" s="845"/>
      <c r="W34" s="655"/>
      <c r="X34" s="366"/>
      <c r="Y34" s="370" t="s">
        <v>241</v>
      </c>
      <c r="Z34" s="481"/>
      <c r="AA34" s="372"/>
      <c r="AB34" s="353"/>
      <c r="AC34" s="382"/>
      <c r="AD34" s="383" t="str">
        <f>IFERROR(__xludf.DUMMYFUNCTION("""COMPUTED_VALUE"""),"")</f>
        <v/>
      </c>
      <c r="AE34" s="848" t="str">
        <f>IFERROR(__xludf.DUMMYFUNCTION("""COMPUTED_VALUE"""),"")</f>
        <v/>
      </c>
      <c r="AF34" s="848"/>
      <c r="AG34" s="848"/>
      <c r="AH34" s="388" t="str">
        <f>IFERROR(__xludf.DUMMYFUNCTION("""COMPUTED_VALUE"""),"")</f>
        <v/>
      </c>
      <c r="AI34" s="382"/>
      <c r="AJ34" s="848" t="str">
        <f>IFERROR(__xludf.DUMMYFUNCTION("""COMPUTED_VALUE"""),"")</f>
        <v/>
      </c>
      <c r="AK34" s="848" t="str">
        <f>IFERROR(__xludf.DUMMYFUNCTION("""COMPUTED_VALUE"""),"")</f>
        <v/>
      </c>
      <c r="AL34" s="848"/>
      <c r="AM34" s="848"/>
      <c r="AN34" s="389" t="str">
        <f>IFERROR(__xludf.DUMMYFUNCTION("""COMPUTED_VALUE"""),"")</f>
        <v/>
      </c>
      <c r="AO34" s="390"/>
      <c r="AP34" s="391"/>
      <c r="AQ34" s="373"/>
      <c r="AR34" s="847"/>
      <c r="AS34" s="847">
        <v>0.0</v>
      </c>
      <c r="AT34" s="359"/>
    </row>
    <row r="35">
      <c r="A35" s="480" t="s">
        <v>5135</v>
      </c>
      <c r="B35" s="361">
        <v>46170.0</v>
      </c>
      <c r="C35" s="362" t="s">
        <v>9216</v>
      </c>
      <c r="D35" s="363" t="s">
        <v>9217</v>
      </c>
      <c r="E35" s="367"/>
      <c r="F35" s="368"/>
      <c r="G35" s="381"/>
      <c r="H35" s="366"/>
      <c r="I35" s="365"/>
      <c r="J35" s="368"/>
      <c r="K35" s="381"/>
      <c r="L35" s="368"/>
      <c r="M35" s="364"/>
      <c r="N35" s="368"/>
      <c r="O35" s="381"/>
      <c r="P35" s="366"/>
      <c r="Q35" s="365"/>
      <c r="R35" s="368"/>
      <c r="S35" s="381"/>
      <c r="T35" s="368"/>
      <c r="U35" s="364"/>
      <c r="V35" s="845"/>
      <c r="W35" s="655"/>
      <c r="X35" s="366"/>
      <c r="Y35" s="370" t="s">
        <v>241</v>
      </c>
      <c r="Z35" s="481"/>
      <c r="AA35" s="372"/>
      <c r="AB35" s="353"/>
      <c r="AC35" s="382"/>
      <c r="AD35" s="383" t="str">
        <f>IFERROR(__xludf.DUMMYFUNCTION("""COMPUTED_VALUE"""),"")</f>
        <v/>
      </c>
      <c r="AE35" s="848" t="str">
        <f>IFERROR(__xludf.DUMMYFUNCTION("""COMPUTED_VALUE"""),"")</f>
        <v/>
      </c>
      <c r="AF35" s="848"/>
      <c r="AG35" s="848"/>
      <c r="AH35" s="388" t="str">
        <f>IFERROR(__xludf.DUMMYFUNCTION("""COMPUTED_VALUE"""),"")</f>
        <v/>
      </c>
      <c r="AI35" s="382"/>
      <c r="AJ35" s="848" t="str">
        <f>IFERROR(__xludf.DUMMYFUNCTION("""COMPUTED_VALUE"""),"")</f>
        <v/>
      </c>
      <c r="AK35" s="848" t="str">
        <f>IFERROR(__xludf.DUMMYFUNCTION("""COMPUTED_VALUE"""),"")</f>
        <v/>
      </c>
      <c r="AL35" s="848"/>
      <c r="AM35" s="848"/>
      <c r="AN35" s="389" t="str">
        <f>IFERROR(__xludf.DUMMYFUNCTION("""COMPUTED_VALUE"""),"")</f>
        <v/>
      </c>
      <c r="AO35" s="390"/>
      <c r="AP35" s="391"/>
      <c r="AQ35" s="373"/>
      <c r="AR35" s="847"/>
      <c r="AS35" s="847">
        <v>0.0</v>
      </c>
      <c r="AT35" s="359"/>
    </row>
    <row r="36">
      <c r="A36" s="480" t="s">
        <v>5164</v>
      </c>
      <c r="B36" s="361">
        <v>46167.0</v>
      </c>
      <c r="C36" s="362" t="s">
        <v>5186</v>
      </c>
      <c r="D36" s="363" t="s">
        <v>5187</v>
      </c>
      <c r="E36" s="367"/>
      <c r="F36" s="368"/>
      <c r="G36" s="381"/>
      <c r="H36" s="366"/>
      <c r="I36" s="365"/>
      <c r="J36" s="368"/>
      <c r="K36" s="381"/>
      <c r="L36" s="368"/>
      <c r="M36" s="364"/>
      <c r="N36" s="368"/>
      <c r="O36" s="381"/>
      <c r="P36" s="366"/>
      <c r="Q36" s="365"/>
      <c r="R36" s="368"/>
      <c r="S36" s="381"/>
      <c r="T36" s="368"/>
      <c r="U36" s="364"/>
      <c r="V36" s="845"/>
      <c r="W36" s="655"/>
      <c r="X36" s="366"/>
      <c r="Y36" s="370" t="s">
        <v>241</v>
      </c>
      <c r="Z36" s="481"/>
      <c r="AA36" s="372"/>
      <c r="AB36" s="353" t="s">
        <v>2914</v>
      </c>
      <c r="AC36" s="382"/>
      <c r="AD36" s="383" t="str">
        <f>IFERROR(__xludf.DUMMYFUNCTION("""COMPUTED_VALUE"""),"")</f>
        <v/>
      </c>
      <c r="AE36" s="848">
        <f>IFERROR(__xludf.DUMMYFUNCTION("""COMPUTED_VALUE"""),0.0)</f>
        <v>0</v>
      </c>
      <c r="AF36" s="848"/>
      <c r="AG36" s="848"/>
      <c r="AH36" s="388">
        <f>IFERROR(__xludf.DUMMYFUNCTION("""COMPUTED_VALUE"""),1.0)</f>
        <v>1</v>
      </c>
      <c r="AI36" s="382"/>
      <c r="AJ36" s="848" t="str">
        <f>IFERROR(__xludf.DUMMYFUNCTION("""COMPUTED_VALUE"""),"")</f>
        <v/>
      </c>
      <c r="AK36" s="848" t="str">
        <f>IFERROR(__xludf.DUMMYFUNCTION("""COMPUTED_VALUE"""),"")</f>
        <v/>
      </c>
      <c r="AL36" s="848"/>
      <c r="AM36" s="848"/>
      <c r="AN36" s="389" t="str">
        <f>IFERROR(__xludf.DUMMYFUNCTION("""COMPUTED_VALUE"""),"")</f>
        <v/>
      </c>
      <c r="AO36" s="390"/>
      <c r="AP36" s="391"/>
      <c r="AQ36" s="373"/>
      <c r="AR36" s="847"/>
      <c r="AS36" s="847">
        <v>0.0</v>
      </c>
      <c r="AT36" s="393" t="s">
        <v>3031</v>
      </c>
    </row>
    <row r="37">
      <c r="A37" s="480" t="s">
        <v>5135</v>
      </c>
      <c r="B37" s="361">
        <v>46170.0</v>
      </c>
      <c r="C37" s="362" t="s">
        <v>5188</v>
      </c>
      <c r="D37" s="363" t="s">
        <v>5189</v>
      </c>
      <c r="E37" s="367"/>
      <c r="F37" s="368"/>
      <c r="G37" s="381"/>
      <c r="H37" s="366"/>
      <c r="I37" s="365"/>
      <c r="J37" s="368"/>
      <c r="K37" s="381"/>
      <c r="L37" s="368"/>
      <c r="M37" s="364"/>
      <c r="N37" s="368"/>
      <c r="O37" s="381"/>
      <c r="P37" s="366"/>
      <c r="Q37" s="365"/>
      <c r="R37" s="368"/>
      <c r="S37" s="381"/>
      <c r="T37" s="368"/>
      <c r="U37" s="364"/>
      <c r="V37" s="845"/>
      <c r="W37" s="655"/>
      <c r="X37" s="366"/>
      <c r="Y37" s="370" t="s">
        <v>241</v>
      </c>
      <c r="Z37" s="481"/>
      <c r="AA37" s="372"/>
      <c r="AB37" s="353"/>
      <c r="AC37" s="382"/>
      <c r="AD37" s="383" t="str">
        <f>IFERROR(__xludf.DUMMYFUNCTION("""COMPUTED_VALUE"""),"")</f>
        <v/>
      </c>
      <c r="AE37" s="848" t="str">
        <f>IFERROR(__xludf.DUMMYFUNCTION("""COMPUTED_VALUE"""),"")</f>
        <v/>
      </c>
      <c r="AF37" s="848"/>
      <c r="AG37" s="848"/>
      <c r="AH37" s="388" t="str">
        <f>IFERROR(__xludf.DUMMYFUNCTION("""COMPUTED_VALUE"""),"")</f>
        <v/>
      </c>
      <c r="AI37" s="382"/>
      <c r="AJ37" s="848" t="str">
        <f>IFERROR(__xludf.DUMMYFUNCTION("""COMPUTED_VALUE"""),"")</f>
        <v/>
      </c>
      <c r="AK37" s="848" t="str">
        <f>IFERROR(__xludf.DUMMYFUNCTION("""COMPUTED_VALUE"""),"")</f>
        <v/>
      </c>
      <c r="AL37" s="848"/>
      <c r="AM37" s="848"/>
      <c r="AN37" s="389" t="str">
        <f>IFERROR(__xludf.DUMMYFUNCTION("""COMPUTED_VALUE"""),"")</f>
        <v/>
      </c>
      <c r="AO37" s="390"/>
      <c r="AP37" s="391"/>
      <c r="AQ37" s="373"/>
      <c r="AR37" s="847"/>
      <c r="AS37" s="847">
        <v>0.0</v>
      </c>
      <c r="AT37" s="359"/>
    </row>
    <row r="38">
      <c r="A38" s="480" t="s">
        <v>5132</v>
      </c>
      <c r="B38" s="361">
        <v>46169.0</v>
      </c>
      <c r="C38" s="362" t="s">
        <v>5190</v>
      </c>
      <c r="D38" s="363" t="s">
        <v>5191</v>
      </c>
      <c r="E38" s="367"/>
      <c r="F38" s="368"/>
      <c r="G38" s="381"/>
      <c r="H38" s="366"/>
      <c r="I38" s="365"/>
      <c r="J38" s="368"/>
      <c r="K38" s="381"/>
      <c r="L38" s="368"/>
      <c r="M38" s="364"/>
      <c r="N38" s="368"/>
      <c r="O38" s="381"/>
      <c r="P38" s="366"/>
      <c r="Q38" s="365"/>
      <c r="R38" s="368"/>
      <c r="S38" s="381"/>
      <c r="T38" s="368"/>
      <c r="U38" s="364"/>
      <c r="V38" s="845"/>
      <c r="W38" s="655"/>
      <c r="X38" s="366"/>
      <c r="Y38" s="370" t="s">
        <v>241</v>
      </c>
      <c r="Z38" s="481"/>
      <c r="AA38" s="372"/>
      <c r="AB38" s="353" t="s">
        <v>2914</v>
      </c>
      <c r="AC38" s="382"/>
      <c r="AD38" s="383" t="str">
        <f>IFERROR(__xludf.DUMMYFUNCTION("""COMPUTED_VALUE"""),"")</f>
        <v/>
      </c>
      <c r="AE38" s="848">
        <f>IFERROR(__xludf.DUMMYFUNCTION("""COMPUTED_VALUE"""),0.0)</f>
        <v>0</v>
      </c>
      <c r="AF38" s="848"/>
      <c r="AG38" s="848"/>
      <c r="AH38" s="388">
        <f>IFERROR(__xludf.DUMMYFUNCTION("""COMPUTED_VALUE"""),1.0)</f>
        <v>1</v>
      </c>
      <c r="AI38" s="382"/>
      <c r="AJ38" s="848" t="str">
        <f>IFERROR(__xludf.DUMMYFUNCTION("""COMPUTED_VALUE"""),"")</f>
        <v/>
      </c>
      <c r="AK38" s="848" t="str">
        <f>IFERROR(__xludf.DUMMYFUNCTION("""COMPUTED_VALUE"""),"")</f>
        <v/>
      </c>
      <c r="AL38" s="848"/>
      <c r="AM38" s="848"/>
      <c r="AN38" s="389">
        <f>IFERROR(__xludf.DUMMYFUNCTION("""COMPUTED_VALUE"""),1.0)</f>
        <v>1</v>
      </c>
      <c r="AO38" s="390"/>
      <c r="AP38" s="391"/>
      <c r="AQ38" s="373"/>
      <c r="AR38" s="847"/>
      <c r="AS38" s="847">
        <v>0.0</v>
      </c>
      <c r="AT38" s="393" t="s">
        <v>3033</v>
      </c>
    </row>
    <row r="39">
      <c r="A39" s="480" t="s">
        <v>5135</v>
      </c>
      <c r="B39" s="361">
        <v>46170.0</v>
      </c>
      <c r="C39" s="362" t="s">
        <v>5192</v>
      </c>
      <c r="D39" s="363" t="s">
        <v>5193</v>
      </c>
      <c r="E39" s="367"/>
      <c r="F39" s="368"/>
      <c r="G39" s="381"/>
      <c r="H39" s="366"/>
      <c r="I39" s="365"/>
      <c r="J39" s="368"/>
      <c r="K39" s="381"/>
      <c r="L39" s="368"/>
      <c r="M39" s="364"/>
      <c r="N39" s="368"/>
      <c r="O39" s="381"/>
      <c r="P39" s="366"/>
      <c r="Q39" s="365"/>
      <c r="R39" s="368"/>
      <c r="S39" s="381"/>
      <c r="T39" s="368"/>
      <c r="U39" s="364"/>
      <c r="V39" s="845"/>
      <c r="W39" s="655"/>
      <c r="X39" s="366"/>
      <c r="Y39" s="370" t="s">
        <v>279</v>
      </c>
      <c r="Z39" s="481" t="s">
        <v>1174</v>
      </c>
      <c r="AA39" s="372"/>
      <c r="AB39" s="353"/>
      <c r="AC39" s="382"/>
      <c r="AD39" s="383" t="str">
        <f>IFERROR(__xludf.DUMMYFUNCTION("""COMPUTED_VALUE"""),"")</f>
        <v/>
      </c>
      <c r="AE39" s="848" t="str">
        <f>IFERROR(__xludf.DUMMYFUNCTION("""COMPUTED_VALUE"""),"")</f>
        <v/>
      </c>
      <c r="AF39" s="848"/>
      <c r="AG39" s="848"/>
      <c r="AH39" s="388" t="str">
        <f>IFERROR(__xludf.DUMMYFUNCTION("""COMPUTED_VALUE"""),"")</f>
        <v/>
      </c>
      <c r="AI39" s="382"/>
      <c r="AJ39" s="848" t="str">
        <f>IFERROR(__xludf.DUMMYFUNCTION("""COMPUTED_VALUE"""),"")</f>
        <v/>
      </c>
      <c r="AK39" s="848" t="str">
        <f>IFERROR(__xludf.DUMMYFUNCTION("""COMPUTED_VALUE"""),"")</f>
        <v/>
      </c>
      <c r="AL39" s="848"/>
      <c r="AM39" s="848"/>
      <c r="AN39" s="389" t="str">
        <f>IFERROR(__xludf.DUMMYFUNCTION("""COMPUTED_VALUE"""),"")</f>
        <v/>
      </c>
      <c r="AO39" s="390"/>
      <c r="AP39" s="391"/>
      <c r="AQ39" s="373"/>
      <c r="AR39" s="847"/>
      <c r="AS39" s="847">
        <v>0.0</v>
      </c>
      <c r="AT39" s="359"/>
    </row>
    <row r="40">
      <c r="A40" s="480" t="s">
        <v>5135</v>
      </c>
      <c r="B40" s="361">
        <v>46170.0</v>
      </c>
      <c r="C40" s="362" t="s">
        <v>9218</v>
      </c>
      <c r="D40" s="363" t="s">
        <v>9219</v>
      </c>
      <c r="E40" s="367"/>
      <c r="F40" s="368"/>
      <c r="G40" s="381"/>
      <c r="H40" s="366"/>
      <c r="I40" s="365"/>
      <c r="J40" s="368"/>
      <c r="K40" s="381"/>
      <c r="L40" s="368"/>
      <c r="M40" s="364"/>
      <c r="N40" s="368"/>
      <c r="O40" s="381"/>
      <c r="P40" s="366"/>
      <c r="Q40" s="365"/>
      <c r="R40" s="368"/>
      <c r="S40" s="381"/>
      <c r="T40" s="368"/>
      <c r="U40" s="364"/>
      <c r="V40" s="845"/>
      <c r="W40" s="655"/>
      <c r="X40" s="366"/>
      <c r="Y40" s="370" t="s">
        <v>279</v>
      </c>
      <c r="Z40" s="481"/>
      <c r="AA40" s="372"/>
      <c r="AB40" s="353"/>
      <c r="AC40" s="382"/>
      <c r="AD40" s="383" t="str">
        <f>IFERROR(__xludf.DUMMYFUNCTION("""COMPUTED_VALUE"""),"")</f>
        <v/>
      </c>
      <c r="AE40" s="848" t="str">
        <f>IFERROR(__xludf.DUMMYFUNCTION("""COMPUTED_VALUE"""),"")</f>
        <v/>
      </c>
      <c r="AF40" s="848"/>
      <c r="AG40" s="848"/>
      <c r="AH40" s="388" t="str">
        <f>IFERROR(__xludf.DUMMYFUNCTION("""COMPUTED_VALUE"""),"")</f>
        <v/>
      </c>
      <c r="AI40" s="382"/>
      <c r="AJ40" s="848" t="str">
        <f>IFERROR(__xludf.DUMMYFUNCTION("""COMPUTED_VALUE"""),"")</f>
        <v/>
      </c>
      <c r="AK40" s="848" t="str">
        <f>IFERROR(__xludf.DUMMYFUNCTION("""COMPUTED_VALUE"""),"")</f>
        <v/>
      </c>
      <c r="AL40" s="848"/>
      <c r="AM40" s="848"/>
      <c r="AN40" s="389" t="str">
        <f>IFERROR(__xludf.DUMMYFUNCTION("""COMPUTED_VALUE"""),"")</f>
        <v/>
      </c>
      <c r="AO40" s="390"/>
      <c r="AP40" s="391"/>
      <c r="AQ40" s="373"/>
      <c r="AR40" s="847"/>
      <c r="AS40" s="847">
        <v>0.0</v>
      </c>
      <c r="AT40" s="359"/>
    </row>
    <row r="41">
      <c r="A41" s="480" t="s">
        <v>5138</v>
      </c>
      <c r="B41" s="361">
        <v>46168.0</v>
      </c>
      <c r="C41" s="362" t="s">
        <v>5194</v>
      </c>
      <c r="D41" s="363" t="s">
        <v>5195</v>
      </c>
      <c r="E41" s="367"/>
      <c r="F41" s="368">
        <v>1.0</v>
      </c>
      <c r="G41" s="381"/>
      <c r="H41" s="366"/>
      <c r="I41" s="365"/>
      <c r="J41" s="368"/>
      <c r="K41" s="381"/>
      <c r="L41" s="368"/>
      <c r="M41" s="364"/>
      <c r="N41" s="368"/>
      <c r="O41" s="381"/>
      <c r="P41" s="366"/>
      <c r="Q41" s="365"/>
      <c r="R41" s="368"/>
      <c r="S41" s="381"/>
      <c r="T41" s="368"/>
      <c r="U41" s="364"/>
      <c r="V41" s="845"/>
      <c r="W41" s="655"/>
      <c r="X41" s="366"/>
      <c r="Y41" s="370" t="s">
        <v>279</v>
      </c>
      <c r="Z41" s="481"/>
      <c r="AA41" s="380" t="s">
        <v>5196</v>
      </c>
      <c r="AB41" s="353" t="s">
        <v>2890</v>
      </c>
      <c r="AC41" s="382"/>
      <c r="AD41" s="383" t="str">
        <f>IFERROR(__xludf.DUMMYFUNCTION("""COMPUTED_VALUE"""),"")</f>
        <v/>
      </c>
      <c r="AE41" s="848">
        <f>IFERROR(__xludf.DUMMYFUNCTION("""COMPUTED_VALUE"""),1.0)</f>
        <v>1</v>
      </c>
      <c r="AF41" s="848"/>
      <c r="AG41" s="848"/>
      <c r="AH41" s="388">
        <f>IFERROR(__xludf.DUMMYFUNCTION("""COMPUTED_VALUE"""),1.0)</f>
        <v>1</v>
      </c>
      <c r="AI41" s="382"/>
      <c r="AJ41" s="848" t="str">
        <f>IFERROR(__xludf.DUMMYFUNCTION("""COMPUTED_VALUE"""),"")</f>
        <v/>
      </c>
      <c r="AK41" s="848" t="str">
        <f>IFERROR(__xludf.DUMMYFUNCTION("""COMPUTED_VALUE"""),"")</f>
        <v/>
      </c>
      <c r="AL41" s="848"/>
      <c r="AM41" s="848"/>
      <c r="AN41" s="389" t="str">
        <f>IFERROR(__xludf.DUMMYFUNCTION("""COMPUTED_VALUE"""),"")</f>
        <v/>
      </c>
      <c r="AO41" s="377">
        <v>7.0</v>
      </c>
      <c r="AP41" s="378">
        <v>7.0</v>
      </c>
      <c r="AQ41" s="381"/>
      <c r="AR41" s="845"/>
      <c r="AS41" s="845">
        <v>7.0</v>
      </c>
      <c r="AT41" s="393" t="s">
        <v>3033</v>
      </c>
    </row>
    <row r="42">
      <c r="A42" s="480" t="s">
        <v>5132</v>
      </c>
      <c r="B42" s="361">
        <v>46169.0</v>
      </c>
      <c r="C42" s="362" t="s">
        <v>5197</v>
      </c>
      <c r="D42" s="363" t="s">
        <v>5198</v>
      </c>
      <c r="E42" s="367"/>
      <c r="F42" s="368"/>
      <c r="G42" s="381"/>
      <c r="H42" s="366"/>
      <c r="I42" s="365"/>
      <c r="J42" s="368"/>
      <c r="K42" s="381"/>
      <c r="L42" s="368"/>
      <c r="M42" s="364">
        <v>1.0</v>
      </c>
      <c r="N42" s="368"/>
      <c r="O42" s="381"/>
      <c r="P42" s="366"/>
      <c r="Q42" s="365">
        <v>1.0</v>
      </c>
      <c r="R42" s="368"/>
      <c r="S42" s="381"/>
      <c r="T42" s="368"/>
      <c r="U42" s="364"/>
      <c r="V42" s="845"/>
      <c r="W42" s="655"/>
      <c r="X42" s="366"/>
      <c r="Y42" s="370" t="s">
        <v>279</v>
      </c>
      <c r="Z42" s="481"/>
      <c r="AA42" s="380" t="s">
        <v>5199</v>
      </c>
      <c r="AB42" s="353" t="s">
        <v>2890</v>
      </c>
      <c r="AC42" s="382"/>
      <c r="AD42" s="383" t="str">
        <f>IFERROR(__xludf.DUMMYFUNCTION("""COMPUTED_VALUE"""),"")</f>
        <v/>
      </c>
      <c r="AE42" s="848">
        <f>IFERROR(__xludf.DUMMYFUNCTION("""COMPUTED_VALUE"""),0.0)</f>
        <v>0</v>
      </c>
      <c r="AF42" s="848"/>
      <c r="AG42" s="848"/>
      <c r="AH42" s="388">
        <f>IFERROR(__xludf.DUMMYFUNCTION("""COMPUTED_VALUE"""),1.0)</f>
        <v>1</v>
      </c>
      <c r="AI42" s="382"/>
      <c r="AJ42" s="848" t="str">
        <f>IFERROR(__xludf.DUMMYFUNCTION("""COMPUTED_VALUE"""),"")</f>
        <v/>
      </c>
      <c r="AK42" s="848" t="str">
        <f>IFERROR(__xludf.DUMMYFUNCTION("""COMPUTED_VALUE"""),"")</f>
        <v/>
      </c>
      <c r="AL42" s="848"/>
      <c r="AM42" s="848"/>
      <c r="AN42" s="389" t="str">
        <f>IFERROR(__xludf.DUMMYFUNCTION("""COMPUTED_VALUE"""),"")</f>
        <v/>
      </c>
      <c r="AO42" s="377">
        <v>12.0</v>
      </c>
      <c r="AP42" s="378">
        <v>12.0</v>
      </c>
      <c r="AQ42" s="381"/>
      <c r="AR42" s="845"/>
      <c r="AS42" s="845">
        <v>12.0</v>
      </c>
      <c r="AT42" s="393" t="s">
        <v>3033</v>
      </c>
    </row>
    <row r="43">
      <c r="A43" s="480" t="s">
        <v>5132</v>
      </c>
      <c r="B43" s="361">
        <v>46169.0</v>
      </c>
      <c r="C43" s="362" t="s">
        <v>5200</v>
      </c>
      <c r="D43" s="363" t="s">
        <v>5201</v>
      </c>
      <c r="E43" s="367"/>
      <c r="F43" s="368"/>
      <c r="G43" s="381"/>
      <c r="H43" s="366"/>
      <c r="I43" s="365">
        <v>2.0</v>
      </c>
      <c r="J43" s="368"/>
      <c r="K43" s="381"/>
      <c r="L43" s="368"/>
      <c r="M43" s="364"/>
      <c r="N43" s="368"/>
      <c r="O43" s="381"/>
      <c r="P43" s="366"/>
      <c r="Q43" s="365">
        <v>1.0</v>
      </c>
      <c r="R43" s="368"/>
      <c r="S43" s="381"/>
      <c r="T43" s="368"/>
      <c r="U43" s="364"/>
      <c r="V43" s="845"/>
      <c r="W43" s="655"/>
      <c r="X43" s="366"/>
      <c r="Y43" s="370" t="s">
        <v>279</v>
      </c>
      <c r="Z43" s="481"/>
      <c r="AA43" s="380" t="s">
        <v>5202</v>
      </c>
      <c r="AB43" s="353" t="s">
        <v>3072</v>
      </c>
      <c r="AC43" s="382"/>
      <c r="AD43" s="383" t="str">
        <f>IFERROR(__xludf.DUMMYFUNCTION("""COMPUTED_VALUE"""),"")</f>
        <v/>
      </c>
      <c r="AE43" s="848">
        <f>IFERROR(__xludf.DUMMYFUNCTION("""COMPUTED_VALUE"""),0.0)</f>
        <v>0</v>
      </c>
      <c r="AF43" s="848"/>
      <c r="AG43" s="848"/>
      <c r="AH43" s="388">
        <f>IFERROR(__xludf.DUMMYFUNCTION("""COMPUTED_VALUE"""),1.0)</f>
        <v>1</v>
      </c>
      <c r="AI43" s="382"/>
      <c r="AJ43" s="848" t="str">
        <f>IFERROR(__xludf.DUMMYFUNCTION("""COMPUTED_VALUE"""),"")</f>
        <v/>
      </c>
      <c r="AK43" s="848" t="str">
        <f>IFERROR(__xludf.DUMMYFUNCTION("""COMPUTED_VALUE"""),"")</f>
        <v/>
      </c>
      <c r="AL43" s="848"/>
      <c r="AM43" s="848"/>
      <c r="AN43" s="389" t="str">
        <f>IFERROR(__xludf.DUMMYFUNCTION("""COMPUTED_VALUE"""),"")</f>
        <v/>
      </c>
      <c r="AO43" s="377">
        <v>0.0</v>
      </c>
      <c r="AP43" s="378">
        <v>19.0</v>
      </c>
      <c r="AQ43" s="381">
        <v>1.0</v>
      </c>
      <c r="AR43" s="845"/>
      <c r="AS43" s="845">
        <v>20.0</v>
      </c>
      <c r="AT43" s="393" t="s">
        <v>3033</v>
      </c>
    </row>
    <row r="44">
      <c r="A44" s="480" t="s">
        <v>5135</v>
      </c>
      <c r="B44" s="361">
        <v>46170.0</v>
      </c>
      <c r="C44" s="362" t="s">
        <v>5203</v>
      </c>
      <c r="D44" s="363" t="s">
        <v>5204</v>
      </c>
      <c r="E44" s="367"/>
      <c r="F44" s="368"/>
      <c r="G44" s="381"/>
      <c r="H44" s="366"/>
      <c r="I44" s="365"/>
      <c r="J44" s="368"/>
      <c r="K44" s="381"/>
      <c r="L44" s="368"/>
      <c r="M44" s="364"/>
      <c r="N44" s="368"/>
      <c r="O44" s="381"/>
      <c r="P44" s="366"/>
      <c r="Q44" s="365"/>
      <c r="R44" s="368"/>
      <c r="S44" s="381"/>
      <c r="T44" s="368"/>
      <c r="U44" s="364"/>
      <c r="V44" s="845"/>
      <c r="W44" s="655"/>
      <c r="X44" s="366"/>
      <c r="Y44" s="370" t="s">
        <v>279</v>
      </c>
      <c r="Z44" s="481"/>
      <c r="AA44" s="380"/>
      <c r="AB44" s="353"/>
      <c r="AC44" s="382"/>
      <c r="AD44" s="383" t="str">
        <f>IFERROR(__xludf.DUMMYFUNCTION("""COMPUTED_VALUE"""),"")</f>
        <v/>
      </c>
      <c r="AE44" s="848" t="str">
        <f>IFERROR(__xludf.DUMMYFUNCTION("""COMPUTED_VALUE"""),"")</f>
        <v/>
      </c>
      <c r="AF44" s="848"/>
      <c r="AG44" s="848"/>
      <c r="AH44" s="388" t="str">
        <f>IFERROR(__xludf.DUMMYFUNCTION("""COMPUTED_VALUE"""),"")</f>
        <v/>
      </c>
      <c r="AI44" s="382"/>
      <c r="AJ44" s="848" t="str">
        <f>IFERROR(__xludf.DUMMYFUNCTION("""COMPUTED_VALUE"""),"")</f>
        <v/>
      </c>
      <c r="AK44" s="848" t="str">
        <f>IFERROR(__xludf.DUMMYFUNCTION("""COMPUTED_VALUE"""),"")</f>
        <v/>
      </c>
      <c r="AL44" s="848"/>
      <c r="AM44" s="848"/>
      <c r="AN44" s="389" t="str">
        <f>IFERROR(__xludf.DUMMYFUNCTION("""COMPUTED_VALUE"""),"")</f>
        <v/>
      </c>
      <c r="AO44" s="390"/>
      <c r="AP44" s="391"/>
      <c r="AQ44" s="381"/>
      <c r="AR44" s="845"/>
      <c r="AS44" s="845">
        <v>0.0</v>
      </c>
      <c r="AT44" s="359"/>
    </row>
    <row r="45">
      <c r="A45" s="480" t="s">
        <v>5138</v>
      </c>
      <c r="B45" s="361">
        <v>46168.0</v>
      </c>
      <c r="C45" s="362" t="s">
        <v>5205</v>
      </c>
      <c r="D45" s="363" t="s">
        <v>5206</v>
      </c>
      <c r="E45" s="367"/>
      <c r="F45" s="368"/>
      <c r="G45" s="381"/>
      <c r="H45" s="366"/>
      <c r="I45" s="365"/>
      <c r="J45" s="368"/>
      <c r="K45" s="381"/>
      <c r="L45" s="368"/>
      <c r="M45" s="364">
        <v>1.0</v>
      </c>
      <c r="N45" s="368"/>
      <c r="O45" s="381"/>
      <c r="P45" s="366"/>
      <c r="Q45" s="365"/>
      <c r="R45" s="368"/>
      <c r="S45" s="381"/>
      <c r="T45" s="368"/>
      <c r="U45" s="364"/>
      <c r="V45" s="845"/>
      <c r="W45" s="655">
        <v>1.0</v>
      </c>
      <c r="X45" s="366"/>
      <c r="Y45" s="370" t="s">
        <v>279</v>
      </c>
      <c r="Z45" s="481"/>
      <c r="AA45" s="380" t="s">
        <v>5207</v>
      </c>
      <c r="AB45" s="353" t="s">
        <v>5208</v>
      </c>
      <c r="AC45" s="382"/>
      <c r="AD45" s="383" t="str">
        <f>IFERROR(__xludf.DUMMYFUNCTION("""COMPUTED_VALUE"""),"")</f>
        <v/>
      </c>
      <c r="AE45" s="848">
        <f>IFERROR(__xludf.DUMMYFUNCTION("""COMPUTED_VALUE"""),0.0)</f>
        <v>0</v>
      </c>
      <c r="AF45" s="848"/>
      <c r="AG45" s="848"/>
      <c r="AH45" s="388">
        <f>IFERROR(__xludf.DUMMYFUNCTION("""COMPUTED_VALUE"""),1.0)</f>
        <v>1</v>
      </c>
      <c r="AI45" s="382"/>
      <c r="AJ45" s="848" t="str">
        <f>IFERROR(__xludf.DUMMYFUNCTION("""COMPUTED_VALUE"""),"")</f>
        <v/>
      </c>
      <c r="AK45" s="848" t="str">
        <f>IFERROR(__xludf.DUMMYFUNCTION("""COMPUTED_VALUE"""),"")</f>
        <v/>
      </c>
      <c r="AL45" s="848"/>
      <c r="AM45" s="848"/>
      <c r="AN45" s="389" t="str">
        <f>IFERROR(__xludf.DUMMYFUNCTION("""COMPUTED_VALUE"""),"")</f>
        <v/>
      </c>
      <c r="AO45" s="377">
        <v>0.0</v>
      </c>
      <c r="AP45" s="378">
        <v>5.0</v>
      </c>
      <c r="AQ45" s="381">
        <v>1.0</v>
      </c>
      <c r="AR45" s="845"/>
      <c r="AS45" s="845">
        <v>6.0</v>
      </c>
      <c r="AT45" s="393" t="s">
        <v>3033</v>
      </c>
    </row>
    <row r="46">
      <c r="A46" s="480" t="s">
        <v>5132</v>
      </c>
      <c r="B46" s="361">
        <v>46169.0</v>
      </c>
      <c r="C46" s="362" t="s">
        <v>5209</v>
      </c>
      <c r="D46" s="363" t="s">
        <v>5210</v>
      </c>
      <c r="E46" s="367"/>
      <c r="F46" s="368">
        <v>1.0</v>
      </c>
      <c r="G46" s="381"/>
      <c r="H46" s="366"/>
      <c r="I46" s="365"/>
      <c r="J46" s="368"/>
      <c r="K46" s="381"/>
      <c r="L46" s="368"/>
      <c r="M46" s="364"/>
      <c r="N46" s="368"/>
      <c r="O46" s="381"/>
      <c r="P46" s="366"/>
      <c r="Q46" s="365"/>
      <c r="R46" s="368"/>
      <c r="S46" s="381"/>
      <c r="T46" s="368"/>
      <c r="U46" s="364"/>
      <c r="V46" s="845"/>
      <c r="W46" s="655"/>
      <c r="X46" s="366"/>
      <c r="Y46" s="370" t="s">
        <v>2889</v>
      </c>
      <c r="Z46" s="481"/>
      <c r="AA46" s="380" t="s">
        <v>5211</v>
      </c>
      <c r="AB46" s="353" t="s">
        <v>2887</v>
      </c>
      <c r="AC46" s="382"/>
      <c r="AD46" s="383" t="str">
        <f>IFERROR(__xludf.DUMMYFUNCTION("""COMPUTED_VALUE"""),"")</f>
        <v/>
      </c>
      <c r="AE46" s="848">
        <f>IFERROR(__xludf.DUMMYFUNCTION("""COMPUTED_VALUE"""),1.0)</f>
        <v>1</v>
      </c>
      <c r="AF46" s="848"/>
      <c r="AG46" s="848"/>
      <c r="AH46" s="388">
        <f>IFERROR(__xludf.DUMMYFUNCTION("""COMPUTED_VALUE"""),1.0)</f>
        <v>1</v>
      </c>
      <c r="AI46" s="382"/>
      <c r="AJ46" s="848" t="str">
        <f>IFERROR(__xludf.DUMMYFUNCTION("""COMPUTED_VALUE"""),"")</f>
        <v/>
      </c>
      <c r="AK46" s="848" t="str">
        <f>IFERROR(__xludf.DUMMYFUNCTION("""COMPUTED_VALUE"""),"")</f>
        <v/>
      </c>
      <c r="AL46" s="848"/>
      <c r="AM46" s="848"/>
      <c r="AN46" s="389" t="str">
        <f>IFERROR(__xludf.DUMMYFUNCTION("""COMPUTED_VALUE"""),"")</f>
        <v/>
      </c>
      <c r="AO46" s="377">
        <v>0.0</v>
      </c>
      <c r="AP46" s="378">
        <v>4.0</v>
      </c>
      <c r="AQ46" s="381">
        <v>1.0</v>
      </c>
      <c r="AR46" s="845"/>
      <c r="AS46" s="845">
        <v>5.0</v>
      </c>
      <c r="AT46" s="393" t="s">
        <v>3031</v>
      </c>
    </row>
    <row r="47">
      <c r="A47" s="480" t="s">
        <v>5132</v>
      </c>
      <c r="B47" s="361">
        <v>46169.0</v>
      </c>
      <c r="C47" s="362" t="s">
        <v>5212</v>
      </c>
      <c r="D47" s="363" t="s">
        <v>5213</v>
      </c>
      <c r="E47" s="367"/>
      <c r="F47" s="368"/>
      <c r="G47" s="381"/>
      <c r="H47" s="366"/>
      <c r="I47" s="365">
        <v>1.0</v>
      </c>
      <c r="J47" s="368"/>
      <c r="K47" s="381"/>
      <c r="L47" s="368"/>
      <c r="M47" s="364"/>
      <c r="N47" s="368"/>
      <c r="O47" s="381"/>
      <c r="P47" s="366"/>
      <c r="Q47" s="365"/>
      <c r="R47" s="368"/>
      <c r="S47" s="381"/>
      <c r="T47" s="368"/>
      <c r="U47" s="364"/>
      <c r="V47" s="845"/>
      <c r="W47" s="655"/>
      <c r="X47" s="366"/>
      <c r="Y47" s="370" t="s">
        <v>2889</v>
      </c>
      <c r="Z47" s="481"/>
      <c r="AA47" s="380" t="s">
        <v>5214</v>
      </c>
      <c r="AB47" s="353" t="s">
        <v>2887</v>
      </c>
      <c r="AC47" s="382"/>
      <c r="AD47" s="383" t="str">
        <f>IFERROR(__xludf.DUMMYFUNCTION("""COMPUTED_VALUE"""),"")</f>
        <v/>
      </c>
      <c r="AE47" s="848">
        <f>IFERROR(__xludf.DUMMYFUNCTION("""COMPUTED_VALUE"""),0.0)</f>
        <v>0</v>
      </c>
      <c r="AF47" s="848"/>
      <c r="AG47" s="848"/>
      <c r="AH47" s="388">
        <f>IFERROR(__xludf.DUMMYFUNCTION("""COMPUTED_VALUE"""),1.0)</f>
        <v>1</v>
      </c>
      <c r="AI47" s="382"/>
      <c r="AJ47" s="848" t="str">
        <f>IFERROR(__xludf.DUMMYFUNCTION("""COMPUTED_VALUE"""),"")</f>
        <v/>
      </c>
      <c r="AK47" s="848" t="str">
        <f>IFERROR(__xludf.DUMMYFUNCTION("""COMPUTED_VALUE"""),"")</f>
        <v/>
      </c>
      <c r="AL47" s="848"/>
      <c r="AM47" s="848"/>
      <c r="AN47" s="389" t="str">
        <f>IFERROR(__xludf.DUMMYFUNCTION("""COMPUTED_VALUE"""),"")</f>
        <v/>
      </c>
      <c r="AO47" s="377">
        <v>0.0</v>
      </c>
      <c r="AP47" s="378">
        <v>5.0</v>
      </c>
      <c r="AQ47" s="381">
        <v>1.0</v>
      </c>
      <c r="AR47" s="845"/>
      <c r="AS47" s="845">
        <v>6.0</v>
      </c>
      <c r="AT47" s="393" t="s">
        <v>3031</v>
      </c>
    </row>
    <row r="48">
      <c r="A48" s="480" t="s">
        <v>5138</v>
      </c>
      <c r="B48" s="361">
        <v>46168.0</v>
      </c>
      <c r="C48" s="362" t="s">
        <v>5215</v>
      </c>
      <c r="D48" s="363" t="s">
        <v>5216</v>
      </c>
      <c r="E48" s="367"/>
      <c r="F48" s="368"/>
      <c r="G48" s="381"/>
      <c r="H48" s="366"/>
      <c r="I48" s="365"/>
      <c r="J48" s="368"/>
      <c r="K48" s="381"/>
      <c r="L48" s="368"/>
      <c r="M48" s="364"/>
      <c r="N48" s="368"/>
      <c r="O48" s="381"/>
      <c r="P48" s="366"/>
      <c r="Q48" s="365"/>
      <c r="R48" s="368"/>
      <c r="S48" s="381"/>
      <c r="T48" s="368"/>
      <c r="U48" s="364"/>
      <c r="V48" s="845"/>
      <c r="W48" s="655"/>
      <c r="X48" s="366"/>
      <c r="Y48" s="370" t="s">
        <v>2889</v>
      </c>
      <c r="Z48" s="481"/>
      <c r="AA48" s="380"/>
      <c r="AB48" s="353" t="s">
        <v>2914</v>
      </c>
      <c r="AC48" s="382"/>
      <c r="AD48" s="383" t="str">
        <f>IFERROR(__xludf.DUMMYFUNCTION("""COMPUTED_VALUE"""),"")</f>
        <v/>
      </c>
      <c r="AE48" s="848">
        <f>IFERROR(__xludf.DUMMYFUNCTION("""COMPUTED_VALUE"""),0.0)</f>
        <v>0</v>
      </c>
      <c r="AF48" s="848"/>
      <c r="AG48" s="848"/>
      <c r="AH48" s="388">
        <f>IFERROR(__xludf.DUMMYFUNCTION("""COMPUTED_VALUE"""),1.0)</f>
        <v>1</v>
      </c>
      <c r="AI48" s="382"/>
      <c r="AJ48" s="848" t="str">
        <f>IFERROR(__xludf.DUMMYFUNCTION("""COMPUTED_VALUE"""),"")</f>
        <v/>
      </c>
      <c r="AK48" s="848" t="str">
        <f>IFERROR(__xludf.DUMMYFUNCTION("""COMPUTED_VALUE"""),"")</f>
        <v/>
      </c>
      <c r="AL48" s="848"/>
      <c r="AM48" s="848"/>
      <c r="AN48" s="389" t="str">
        <f>IFERROR(__xludf.DUMMYFUNCTION("""COMPUTED_VALUE"""),"")</f>
        <v/>
      </c>
      <c r="AO48" s="390"/>
      <c r="AP48" s="391"/>
      <c r="AQ48" s="381"/>
      <c r="AR48" s="845"/>
      <c r="AS48" s="845">
        <v>0.0</v>
      </c>
      <c r="AT48" s="393" t="s">
        <v>3031</v>
      </c>
    </row>
    <row r="49">
      <c r="A49" s="480" t="s">
        <v>5135</v>
      </c>
      <c r="B49" s="361">
        <v>46170.0</v>
      </c>
      <c r="C49" s="362" t="s">
        <v>9220</v>
      </c>
      <c r="D49" s="363" t="s">
        <v>9221</v>
      </c>
      <c r="E49" s="367"/>
      <c r="F49" s="368"/>
      <c r="G49" s="381"/>
      <c r="H49" s="366"/>
      <c r="I49" s="365"/>
      <c r="J49" s="368"/>
      <c r="K49" s="381"/>
      <c r="L49" s="368"/>
      <c r="M49" s="364"/>
      <c r="N49" s="368"/>
      <c r="O49" s="381"/>
      <c r="P49" s="366"/>
      <c r="Q49" s="365"/>
      <c r="R49" s="368"/>
      <c r="S49" s="381"/>
      <c r="T49" s="368"/>
      <c r="U49" s="364"/>
      <c r="V49" s="845"/>
      <c r="W49" s="655"/>
      <c r="X49" s="366"/>
      <c r="Y49" s="370" t="s">
        <v>2889</v>
      </c>
      <c r="Z49" s="481"/>
      <c r="AA49" s="372"/>
      <c r="AB49" s="353"/>
      <c r="AC49" s="382"/>
      <c r="AD49" s="383" t="str">
        <f>IFERROR(__xludf.DUMMYFUNCTION("""COMPUTED_VALUE"""),"")</f>
        <v/>
      </c>
      <c r="AE49" s="848" t="str">
        <f>IFERROR(__xludf.DUMMYFUNCTION("""COMPUTED_VALUE"""),"")</f>
        <v/>
      </c>
      <c r="AF49" s="848"/>
      <c r="AG49" s="848"/>
      <c r="AH49" s="388" t="str">
        <f>IFERROR(__xludf.DUMMYFUNCTION("""COMPUTED_VALUE"""),"")</f>
        <v/>
      </c>
      <c r="AI49" s="382"/>
      <c r="AJ49" s="848" t="str">
        <f>IFERROR(__xludf.DUMMYFUNCTION("""COMPUTED_VALUE"""),"")</f>
        <v/>
      </c>
      <c r="AK49" s="848" t="str">
        <f>IFERROR(__xludf.DUMMYFUNCTION("""COMPUTED_VALUE"""),"")</f>
        <v/>
      </c>
      <c r="AL49" s="848"/>
      <c r="AM49" s="848"/>
      <c r="AN49" s="389" t="str">
        <f>IFERROR(__xludf.DUMMYFUNCTION("""COMPUTED_VALUE"""),"")</f>
        <v/>
      </c>
      <c r="AO49" s="390"/>
      <c r="AP49" s="391"/>
      <c r="AQ49" s="373"/>
      <c r="AR49" s="847"/>
      <c r="AS49" s="847">
        <v>0.0</v>
      </c>
      <c r="AT49" s="359"/>
    </row>
    <row r="50">
      <c r="A50" s="480" t="s">
        <v>5138</v>
      </c>
      <c r="B50" s="361">
        <v>46168.0</v>
      </c>
      <c r="C50" s="362" t="s">
        <v>5217</v>
      </c>
      <c r="D50" s="363" t="s">
        <v>5218</v>
      </c>
      <c r="E50" s="367"/>
      <c r="F50" s="368"/>
      <c r="G50" s="381"/>
      <c r="H50" s="366"/>
      <c r="I50" s="365"/>
      <c r="J50" s="368"/>
      <c r="K50" s="381"/>
      <c r="L50" s="368"/>
      <c r="M50" s="364"/>
      <c r="N50" s="368"/>
      <c r="O50" s="381"/>
      <c r="P50" s="366"/>
      <c r="Q50" s="365"/>
      <c r="R50" s="368"/>
      <c r="S50" s="381"/>
      <c r="T50" s="368"/>
      <c r="U50" s="364"/>
      <c r="V50" s="845"/>
      <c r="W50" s="655"/>
      <c r="X50" s="366"/>
      <c r="Y50" s="370" t="s">
        <v>2889</v>
      </c>
      <c r="Z50" s="481"/>
      <c r="AA50" s="380"/>
      <c r="AB50" s="353" t="s">
        <v>2914</v>
      </c>
      <c r="AC50" s="382"/>
      <c r="AD50" s="383" t="str">
        <f>IFERROR(__xludf.DUMMYFUNCTION("""COMPUTED_VALUE"""),"")</f>
        <v/>
      </c>
      <c r="AE50" s="848">
        <f>IFERROR(__xludf.DUMMYFUNCTION("""COMPUTED_VALUE"""),0.0)</f>
        <v>0</v>
      </c>
      <c r="AF50" s="848"/>
      <c r="AG50" s="848"/>
      <c r="AH50" s="388">
        <f>IFERROR(__xludf.DUMMYFUNCTION("""COMPUTED_VALUE"""),1.0)</f>
        <v>1</v>
      </c>
      <c r="AI50" s="382"/>
      <c r="AJ50" s="848" t="str">
        <f>IFERROR(__xludf.DUMMYFUNCTION("""COMPUTED_VALUE"""),"")</f>
        <v/>
      </c>
      <c r="AK50" s="848" t="str">
        <f>IFERROR(__xludf.DUMMYFUNCTION("""COMPUTED_VALUE"""),"")</f>
        <v/>
      </c>
      <c r="AL50" s="848"/>
      <c r="AM50" s="848"/>
      <c r="AN50" s="389" t="str">
        <f>IFERROR(__xludf.DUMMYFUNCTION("""COMPUTED_VALUE"""),"")</f>
        <v/>
      </c>
      <c r="AO50" s="390"/>
      <c r="AP50" s="391"/>
      <c r="AQ50" s="381"/>
      <c r="AR50" s="845"/>
      <c r="AS50" s="845">
        <v>0.0</v>
      </c>
      <c r="AT50" s="393" t="s">
        <v>3031</v>
      </c>
    </row>
    <row r="51">
      <c r="A51" s="480" t="s">
        <v>5135</v>
      </c>
      <c r="B51" s="361">
        <v>46170.0</v>
      </c>
      <c r="C51" s="362" t="s">
        <v>9222</v>
      </c>
      <c r="D51" s="363" t="s">
        <v>9223</v>
      </c>
      <c r="E51" s="367"/>
      <c r="F51" s="368"/>
      <c r="G51" s="381"/>
      <c r="H51" s="366"/>
      <c r="I51" s="365"/>
      <c r="J51" s="368"/>
      <c r="K51" s="381"/>
      <c r="L51" s="368"/>
      <c r="M51" s="364"/>
      <c r="N51" s="368"/>
      <c r="O51" s="381"/>
      <c r="P51" s="366"/>
      <c r="Q51" s="365"/>
      <c r="R51" s="368"/>
      <c r="S51" s="381"/>
      <c r="T51" s="368"/>
      <c r="U51" s="364"/>
      <c r="V51" s="845"/>
      <c r="W51" s="655"/>
      <c r="X51" s="366"/>
      <c r="Y51" s="370" t="s">
        <v>2889</v>
      </c>
      <c r="Z51" s="481"/>
      <c r="AA51" s="380"/>
      <c r="AB51" s="353"/>
      <c r="AC51" s="382"/>
      <c r="AD51" s="383" t="str">
        <f>IFERROR(__xludf.DUMMYFUNCTION("""COMPUTED_VALUE"""),"")</f>
        <v/>
      </c>
      <c r="AE51" s="848" t="str">
        <f>IFERROR(__xludf.DUMMYFUNCTION("""COMPUTED_VALUE"""),"")</f>
        <v/>
      </c>
      <c r="AF51" s="848"/>
      <c r="AG51" s="848"/>
      <c r="AH51" s="388" t="str">
        <f>IFERROR(__xludf.DUMMYFUNCTION("""COMPUTED_VALUE"""),"")</f>
        <v/>
      </c>
      <c r="AI51" s="382"/>
      <c r="AJ51" s="848" t="str">
        <f>IFERROR(__xludf.DUMMYFUNCTION("""COMPUTED_VALUE"""),"")</f>
        <v/>
      </c>
      <c r="AK51" s="848" t="str">
        <f>IFERROR(__xludf.DUMMYFUNCTION("""COMPUTED_VALUE"""),"")</f>
        <v/>
      </c>
      <c r="AL51" s="848"/>
      <c r="AM51" s="848"/>
      <c r="AN51" s="389" t="str">
        <f>IFERROR(__xludf.DUMMYFUNCTION("""COMPUTED_VALUE"""),"")</f>
        <v/>
      </c>
      <c r="AO51" s="390"/>
      <c r="AP51" s="391"/>
      <c r="AQ51" s="381"/>
      <c r="AR51" s="845"/>
      <c r="AS51" s="845">
        <v>0.0</v>
      </c>
      <c r="AT51" s="359"/>
    </row>
    <row r="52">
      <c r="A52" s="480" t="s">
        <v>5135</v>
      </c>
      <c r="B52" s="361">
        <v>46170.0</v>
      </c>
      <c r="C52" s="362" t="s">
        <v>9224</v>
      </c>
      <c r="D52" s="363" t="s">
        <v>9225</v>
      </c>
      <c r="E52" s="367"/>
      <c r="F52" s="368"/>
      <c r="G52" s="381"/>
      <c r="H52" s="366"/>
      <c r="I52" s="365"/>
      <c r="J52" s="368"/>
      <c r="K52" s="381"/>
      <c r="L52" s="368"/>
      <c r="M52" s="364"/>
      <c r="N52" s="368"/>
      <c r="O52" s="381"/>
      <c r="P52" s="366"/>
      <c r="Q52" s="365"/>
      <c r="R52" s="368"/>
      <c r="S52" s="381"/>
      <c r="T52" s="368"/>
      <c r="U52" s="364"/>
      <c r="V52" s="845"/>
      <c r="W52" s="655"/>
      <c r="X52" s="366"/>
      <c r="Y52" s="370" t="s">
        <v>2889</v>
      </c>
      <c r="Z52" s="481"/>
      <c r="AA52" s="372"/>
      <c r="AB52" s="353"/>
      <c r="AC52" s="382"/>
      <c r="AD52" s="383" t="str">
        <f>IFERROR(__xludf.DUMMYFUNCTION("""COMPUTED_VALUE"""),"")</f>
        <v/>
      </c>
      <c r="AE52" s="848" t="str">
        <f>IFERROR(__xludf.DUMMYFUNCTION("""COMPUTED_VALUE"""),"")</f>
        <v/>
      </c>
      <c r="AF52" s="848"/>
      <c r="AG52" s="848"/>
      <c r="AH52" s="388" t="str">
        <f>IFERROR(__xludf.DUMMYFUNCTION("""COMPUTED_VALUE"""),"")</f>
        <v/>
      </c>
      <c r="AI52" s="382"/>
      <c r="AJ52" s="848" t="str">
        <f>IFERROR(__xludf.DUMMYFUNCTION("""COMPUTED_VALUE"""),"")</f>
        <v/>
      </c>
      <c r="AK52" s="848" t="str">
        <f>IFERROR(__xludf.DUMMYFUNCTION("""COMPUTED_VALUE"""),"")</f>
        <v/>
      </c>
      <c r="AL52" s="848"/>
      <c r="AM52" s="848"/>
      <c r="AN52" s="389" t="str">
        <f>IFERROR(__xludf.DUMMYFUNCTION("""COMPUTED_VALUE"""),"")</f>
        <v/>
      </c>
      <c r="AO52" s="390"/>
      <c r="AP52" s="391"/>
      <c r="AQ52" s="373"/>
      <c r="AR52" s="847"/>
      <c r="AS52" s="847">
        <v>0.0</v>
      </c>
      <c r="AT52" s="359"/>
    </row>
    <row r="53">
      <c r="A53" s="480" t="s">
        <v>5132</v>
      </c>
      <c r="B53" s="361">
        <v>46169.0</v>
      </c>
      <c r="C53" s="362" t="s">
        <v>5219</v>
      </c>
      <c r="D53" s="363" t="s">
        <v>5220</v>
      </c>
      <c r="E53" s="367"/>
      <c r="F53" s="368"/>
      <c r="G53" s="381"/>
      <c r="H53" s="366"/>
      <c r="I53" s="365"/>
      <c r="J53" s="368"/>
      <c r="K53" s="381"/>
      <c r="L53" s="368"/>
      <c r="M53" s="364"/>
      <c r="N53" s="368"/>
      <c r="O53" s="381"/>
      <c r="P53" s="366"/>
      <c r="Q53" s="365"/>
      <c r="R53" s="368"/>
      <c r="S53" s="381"/>
      <c r="T53" s="368"/>
      <c r="U53" s="364"/>
      <c r="V53" s="845"/>
      <c r="W53" s="655"/>
      <c r="X53" s="366"/>
      <c r="Y53" s="370" t="s">
        <v>2889</v>
      </c>
      <c r="Z53" s="481"/>
      <c r="AA53" s="372"/>
      <c r="AB53" s="353" t="s">
        <v>2914</v>
      </c>
      <c r="AC53" s="382"/>
      <c r="AD53" s="383" t="str">
        <f>IFERROR(__xludf.DUMMYFUNCTION("""COMPUTED_VALUE"""),"")</f>
        <v/>
      </c>
      <c r="AE53" s="848">
        <f>IFERROR(__xludf.DUMMYFUNCTION("""COMPUTED_VALUE"""),0.0)</f>
        <v>0</v>
      </c>
      <c r="AF53" s="848"/>
      <c r="AG53" s="848"/>
      <c r="AH53" s="388">
        <f>IFERROR(__xludf.DUMMYFUNCTION("""COMPUTED_VALUE"""),1.0)</f>
        <v>1</v>
      </c>
      <c r="AI53" s="382"/>
      <c r="AJ53" s="848" t="str">
        <f>IFERROR(__xludf.DUMMYFUNCTION("""COMPUTED_VALUE"""),"")</f>
        <v/>
      </c>
      <c r="AK53" s="848" t="str">
        <f>IFERROR(__xludf.DUMMYFUNCTION("""COMPUTED_VALUE"""),"")</f>
        <v/>
      </c>
      <c r="AL53" s="848"/>
      <c r="AM53" s="848"/>
      <c r="AN53" s="389" t="str">
        <f>IFERROR(__xludf.DUMMYFUNCTION("""COMPUTED_VALUE"""),"")</f>
        <v/>
      </c>
      <c r="AO53" s="390"/>
      <c r="AP53" s="391"/>
      <c r="AQ53" s="373"/>
      <c r="AR53" s="847"/>
      <c r="AS53" s="847">
        <v>0.0</v>
      </c>
      <c r="AT53" s="393" t="s">
        <v>3031</v>
      </c>
    </row>
    <row r="54">
      <c r="A54" s="480" t="s">
        <v>5135</v>
      </c>
      <c r="B54" s="361">
        <v>46170.0</v>
      </c>
      <c r="C54" s="362" t="s">
        <v>9226</v>
      </c>
      <c r="D54" s="363" t="s">
        <v>9227</v>
      </c>
      <c r="E54" s="367"/>
      <c r="F54" s="368"/>
      <c r="G54" s="381"/>
      <c r="H54" s="366"/>
      <c r="I54" s="365"/>
      <c r="J54" s="368"/>
      <c r="K54" s="381"/>
      <c r="L54" s="368"/>
      <c r="M54" s="364"/>
      <c r="N54" s="368"/>
      <c r="O54" s="381"/>
      <c r="P54" s="366"/>
      <c r="Q54" s="365"/>
      <c r="R54" s="368"/>
      <c r="S54" s="381"/>
      <c r="T54" s="368"/>
      <c r="U54" s="364"/>
      <c r="V54" s="845"/>
      <c r="W54" s="655"/>
      <c r="X54" s="366"/>
      <c r="Y54" s="370" t="s">
        <v>2889</v>
      </c>
      <c r="Z54" s="481"/>
      <c r="AA54" s="372"/>
      <c r="AB54" s="353"/>
      <c r="AC54" s="382"/>
      <c r="AD54" s="383" t="str">
        <f>IFERROR(__xludf.DUMMYFUNCTION("""COMPUTED_VALUE"""),"")</f>
        <v/>
      </c>
      <c r="AE54" s="848" t="str">
        <f>IFERROR(__xludf.DUMMYFUNCTION("""COMPUTED_VALUE"""),"")</f>
        <v/>
      </c>
      <c r="AF54" s="848"/>
      <c r="AG54" s="848"/>
      <c r="AH54" s="388" t="str">
        <f>IFERROR(__xludf.DUMMYFUNCTION("""COMPUTED_VALUE"""),"")</f>
        <v/>
      </c>
      <c r="AI54" s="382"/>
      <c r="AJ54" s="848" t="str">
        <f>IFERROR(__xludf.DUMMYFUNCTION("""COMPUTED_VALUE"""),"")</f>
        <v/>
      </c>
      <c r="AK54" s="848" t="str">
        <f>IFERROR(__xludf.DUMMYFUNCTION("""COMPUTED_VALUE"""),"")</f>
        <v/>
      </c>
      <c r="AL54" s="848"/>
      <c r="AM54" s="848"/>
      <c r="AN54" s="389" t="str">
        <f>IFERROR(__xludf.DUMMYFUNCTION("""COMPUTED_VALUE"""),"")</f>
        <v/>
      </c>
      <c r="AO54" s="390"/>
      <c r="AP54" s="391"/>
      <c r="AQ54" s="373"/>
      <c r="AR54" s="847"/>
      <c r="AS54" s="847">
        <v>0.0</v>
      </c>
      <c r="AT54" s="359"/>
    </row>
    <row r="55">
      <c r="A55" s="480" t="s">
        <v>5138</v>
      </c>
      <c r="B55" s="361">
        <v>46168.0</v>
      </c>
      <c r="C55" s="362" t="s">
        <v>5221</v>
      </c>
      <c r="D55" s="363" t="s">
        <v>5222</v>
      </c>
      <c r="E55" s="367"/>
      <c r="F55" s="368"/>
      <c r="G55" s="381"/>
      <c r="H55" s="366"/>
      <c r="I55" s="365"/>
      <c r="J55" s="368"/>
      <c r="K55" s="381"/>
      <c r="L55" s="368"/>
      <c r="M55" s="364"/>
      <c r="N55" s="368"/>
      <c r="O55" s="381"/>
      <c r="P55" s="366"/>
      <c r="Q55" s="365"/>
      <c r="R55" s="368"/>
      <c r="S55" s="381"/>
      <c r="T55" s="368"/>
      <c r="U55" s="364"/>
      <c r="V55" s="845"/>
      <c r="W55" s="655"/>
      <c r="X55" s="366"/>
      <c r="Y55" s="370" t="s">
        <v>2889</v>
      </c>
      <c r="Z55" s="481"/>
      <c r="AA55" s="372"/>
      <c r="AB55" s="353" t="s">
        <v>2914</v>
      </c>
      <c r="AC55" s="382"/>
      <c r="AD55" s="383" t="str">
        <f>IFERROR(__xludf.DUMMYFUNCTION("""COMPUTED_VALUE"""),"")</f>
        <v/>
      </c>
      <c r="AE55" s="848">
        <f>IFERROR(__xludf.DUMMYFUNCTION("""COMPUTED_VALUE"""),0.0)</f>
        <v>0</v>
      </c>
      <c r="AF55" s="848"/>
      <c r="AG55" s="848"/>
      <c r="AH55" s="388">
        <f>IFERROR(__xludf.DUMMYFUNCTION("""COMPUTED_VALUE"""),1.0)</f>
        <v>1</v>
      </c>
      <c r="AI55" s="382"/>
      <c r="AJ55" s="848" t="str">
        <f>IFERROR(__xludf.DUMMYFUNCTION("""COMPUTED_VALUE"""),"")</f>
        <v/>
      </c>
      <c r="AK55" s="848" t="str">
        <f>IFERROR(__xludf.DUMMYFUNCTION("""COMPUTED_VALUE"""),"")</f>
        <v/>
      </c>
      <c r="AL55" s="848"/>
      <c r="AM55" s="848"/>
      <c r="AN55" s="389" t="str">
        <f>IFERROR(__xludf.DUMMYFUNCTION("""COMPUTED_VALUE"""),"")</f>
        <v/>
      </c>
      <c r="AO55" s="390"/>
      <c r="AP55" s="391"/>
      <c r="AQ55" s="373"/>
      <c r="AR55" s="847"/>
      <c r="AS55" s="847">
        <v>0.0</v>
      </c>
      <c r="AT55" s="393" t="s">
        <v>3031</v>
      </c>
    </row>
    <row r="56">
      <c r="A56" s="480" t="s">
        <v>5135</v>
      </c>
      <c r="B56" s="361">
        <v>46170.0</v>
      </c>
      <c r="C56" s="362" t="s">
        <v>9228</v>
      </c>
      <c r="D56" s="363" t="s">
        <v>9229</v>
      </c>
      <c r="E56" s="367"/>
      <c r="F56" s="368"/>
      <c r="G56" s="381"/>
      <c r="H56" s="366"/>
      <c r="I56" s="365"/>
      <c r="J56" s="368"/>
      <c r="K56" s="381"/>
      <c r="L56" s="368"/>
      <c r="M56" s="364"/>
      <c r="N56" s="368"/>
      <c r="O56" s="381"/>
      <c r="P56" s="366"/>
      <c r="Q56" s="365"/>
      <c r="R56" s="368"/>
      <c r="S56" s="381"/>
      <c r="T56" s="368"/>
      <c r="U56" s="364"/>
      <c r="V56" s="845"/>
      <c r="W56" s="655"/>
      <c r="X56" s="366"/>
      <c r="Y56" s="370" t="s">
        <v>2889</v>
      </c>
      <c r="Z56" s="481"/>
      <c r="AA56" s="372"/>
      <c r="AB56" s="353"/>
      <c r="AC56" s="382"/>
      <c r="AD56" s="383" t="str">
        <f>IFERROR(__xludf.DUMMYFUNCTION("""COMPUTED_VALUE"""),"")</f>
        <v/>
      </c>
      <c r="AE56" s="848" t="str">
        <f>IFERROR(__xludf.DUMMYFUNCTION("""COMPUTED_VALUE"""),"")</f>
        <v/>
      </c>
      <c r="AF56" s="848"/>
      <c r="AG56" s="848"/>
      <c r="AH56" s="388" t="str">
        <f>IFERROR(__xludf.DUMMYFUNCTION("""COMPUTED_VALUE"""),"")</f>
        <v/>
      </c>
      <c r="AI56" s="382"/>
      <c r="AJ56" s="848" t="str">
        <f>IFERROR(__xludf.DUMMYFUNCTION("""COMPUTED_VALUE"""),"")</f>
        <v/>
      </c>
      <c r="AK56" s="848" t="str">
        <f>IFERROR(__xludf.DUMMYFUNCTION("""COMPUTED_VALUE"""),"")</f>
        <v/>
      </c>
      <c r="AL56" s="848"/>
      <c r="AM56" s="848"/>
      <c r="AN56" s="389" t="str">
        <f>IFERROR(__xludf.DUMMYFUNCTION("""COMPUTED_VALUE"""),"")</f>
        <v/>
      </c>
      <c r="AO56" s="390"/>
      <c r="AP56" s="391"/>
      <c r="AQ56" s="373"/>
      <c r="AR56" s="847"/>
      <c r="AS56" s="847">
        <v>0.0</v>
      </c>
      <c r="AT56" s="359"/>
    </row>
    <row r="57">
      <c r="A57" s="480" t="s">
        <v>5132</v>
      </c>
      <c r="B57" s="361">
        <v>46169.0</v>
      </c>
      <c r="C57" s="362" t="s">
        <v>5223</v>
      </c>
      <c r="D57" s="363" t="s">
        <v>5224</v>
      </c>
      <c r="E57" s="367"/>
      <c r="F57" s="368"/>
      <c r="G57" s="381"/>
      <c r="H57" s="366"/>
      <c r="I57" s="365"/>
      <c r="J57" s="368"/>
      <c r="K57" s="381"/>
      <c r="L57" s="368"/>
      <c r="M57" s="364"/>
      <c r="N57" s="368"/>
      <c r="O57" s="381"/>
      <c r="P57" s="366"/>
      <c r="Q57" s="365"/>
      <c r="R57" s="368"/>
      <c r="S57" s="381"/>
      <c r="T57" s="368"/>
      <c r="U57" s="364"/>
      <c r="V57" s="845"/>
      <c r="W57" s="655"/>
      <c r="X57" s="366"/>
      <c r="Y57" s="370" t="s">
        <v>2889</v>
      </c>
      <c r="Z57" s="481" t="s">
        <v>5225</v>
      </c>
      <c r="AA57" s="380"/>
      <c r="AB57" s="353" t="s">
        <v>2914</v>
      </c>
      <c r="AC57" s="382"/>
      <c r="AD57" s="383">
        <f>IFERROR(__xludf.DUMMYFUNCTION("""COMPUTED_VALUE"""),0.0)</f>
        <v>0</v>
      </c>
      <c r="AE57" s="848">
        <f>IFERROR(__xludf.DUMMYFUNCTION("""COMPUTED_VALUE"""),0.0)</f>
        <v>0</v>
      </c>
      <c r="AF57" s="848"/>
      <c r="AG57" s="848"/>
      <c r="AH57" s="388">
        <f>IFERROR(__xludf.DUMMYFUNCTION("""COMPUTED_VALUE"""),1.0)</f>
        <v>1</v>
      </c>
      <c r="AI57" s="382"/>
      <c r="AJ57" s="848">
        <f>IFERROR(__xludf.DUMMYFUNCTION("""COMPUTED_VALUE"""),0.0)</f>
        <v>0</v>
      </c>
      <c r="AK57" s="848">
        <f>IFERROR(__xludf.DUMMYFUNCTION("""COMPUTED_VALUE"""),0.0)</f>
        <v>0</v>
      </c>
      <c r="AL57" s="848"/>
      <c r="AM57" s="848"/>
      <c r="AN57" s="389" t="str">
        <f>IFERROR(__xludf.DUMMYFUNCTION("""COMPUTED_VALUE"""),"")</f>
        <v/>
      </c>
      <c r="AO57" s="390"/>
      <c r="AP57" s="391"/>
      <c r="AQ57" s="381"/>
      <c r="AR57" s="845"/>
      <c r="AS57" s="845">
        <v>0.0</v>
      </c>
      <c r="AT57" s="393" t="s">
        <v>3031</v>
      </c>
    </row>
    <row r="58">
      <c r="A58" s="480" t="s">
        <v>5135</v>
      </c>
      <c r="B58" s="361">
        <v>46170.0</v>
      </c>
      <c r="C58" s="362" t="s">
        <v>5226</v>
      </c>
      <c r="D58" s="363" t="s">
        <v>5227</v>
      </c>
      <c r="E58" s="367"/>
      <c r="F58" s="368"/>
      <c r="G58" s="381"/>
      <c r="H58" s="366"/>
      <c r="I58" s="365"/>
      <c r="J58" s="368"/>
      <c r="K58" s="381"/>
      <c r="L58" s="368"/>
      <c r="M58" s="364"/>
      <c r="N58" s="368"/>
      <c r="O58" s="381"/>
      <c r="P58" s="366"/>
      <c r="Q58" s="365"/>
      <c r="R58" s="368"/>
      <c r="S58" s="381"/>
      <c r="T58" s="368"/>
      <c r="U58" s="364"/>
      <c r="V58" s="845"/>
      <c r="W58" s="655"/>
      <c r="X58" s="366"/>
      <c r="Y58" s="370" t="s">
        <v>2889</v>
      </c>
      <c r="Z58" s="481"/>
      <c r="AA58" s="380"/>
      <c r="AB58" s="353"/>
      <c r="AC58" s="382"/>
      <c r="AD58" s="383" t="str">
        <f>IFERROR(__xludf.DUMMYFUNCTION("""COMPUTED_VALUE"""),"")</f>
        <v/>
      </c>
      <c r="AE58" s="848" t="str">
        <f>IFERROR(__xludf.DUMMYFUNCTION("""COMPUTED_VALUE"""),"")</f>
        <v/>
      </c>
      <c r="AF58" s="848"/>
      <c r="AG58" s="848"/>
      <c r="AH58" s="388" t="str">
        <f>IFERROR(__xludf.DUMMYFUNCTION("""COMPUTED_VALUE"""),"")</f>
        <v/>
      </c>
      <c r="AI58" s="382"/>
      <c r="AJ58" s="848" t="str">
        <f>IFERROR(__xludf.DUMMYFUNCTION("""COMPUTED_VALUE"""),"")</f>
        <v/>
      </c>
      <c r="AK58" s="848" t="str">
        <f>IFERROR(__xludf.DUMMYFUNCTION("""COMPUTED_VALUE"""),"")</f>
        <v/>
      </c>
      <c r="AL58" s="848"/>
      <c r="AM58" s="848"/>
      <c r="AN58" s="389" t="str">
        <f>IFERROR(__xludf.DUMMYFUNCTION("""COMPUTED_VALUE"""),"")</f>
        <v/>
      </c>
      <c r="AO58" s="390"/>
      <c r="AP58" s="391"/>
      <c r="AQ58" s="381"/>
      <c r="AR58" s="845"/>
      <c r="AS58" s="845">
        <v>0.0</v>
      </c>
      <c r="AT58" s="359"/>
    </row>
    <row r="59">
      <c r="A59" s="480" t="s">
        <v>5135</v>
      </c>
      <c r="B59" s="361">
        <v>46170.0</v>
      </c>
      <c r="C59" s="362" t="s">
        <v>7488</v>
      </c>
      <c r="D59" s="363" t="s">
        <v>7489</v>
      </c>
      <c r="E59" s="367"/>
      <c r="F59" s="368"/>
      <c r="G59" s="381"/>
      <c r="H59" s="366"/>
      <c r="I59" s="365"/>
      <c r="J59" s="368"/>
      <c r="K59" s="381"/>
      <c r="L59" s="368"/>
      <c r="M59" s="364"/>
      <c r="N59" s="368"/>
      <c r="O59" s="381"/>
      <c r="P59" s="366"/>
      <c r="Q59" s="365"/>
      <c r="R59" s="368"/>
      <c r="S59" s="381"/>
      <c r="T59" s="368"/>
      <c r="U59" s="364"/>
      <c r="V59" s="845"/>
      <c r="W59" s="655"/>
      <c r="X59" s="366"/>
      <c r="Y59" s="370" t="s">
        <v>2889</v>
      </c>
      <c r="Z59" s="481"/>
      <c r="AA59" s="380"/>
      <c r="AB59" s="353"/>
      <c r="AC59" s="382"/>
      <c r="AD59" s="383" t="str">
        <f>IFERROR(__xludf.DUMMYFUNCTION("""COMPUTED_VALUE"""),"")</f>
        <v/>
      </c>
      <c r="AE59" s="848" t="str">
        <f>IFERROR(__xludf.DUMMYFUNCTION("""COMPUTED_VALUE"""),"")</f>
        <v/>
      </c>
      <c r="AF59" s="848"/>
      <c r="AG59" s="848"/>
      <c r="AH59" s="388" t="str">
        <f>IFERROR(__xludf.DUMMYFUNCTION("""COMPUTED_VALUE"""),"")</f>
        <v/>
      </c>
      <c r="AI59" s="382"/>
      <c r="AJ59" s="848" t="str">
        <f>IFERROR(__xludf.DUMMYFUNCTION("""COMPUTED_VALUE"""),"")</f>
        <v/>
      </c>
      <c r="AK59" s="848" t="str">
        <f>IFERROR(__xludf.DUMMYFUNCTION("""COMPUTED_VALUE"""),"")</f>
        <v/>
      </c>
      <c r="AL59" s="848"/>
      <c r="AM59" s="848"/>
      <c r="AN59" s="389" t="str">
        <f>IFERROR(__xludf.DUMMYFUNCTION("""COMPUTED_VALUE"""),"")</f>
        <v/>
      </c>
      <c r="AO59" s="390"/>
      <c r="AP59" s="391"/>
      <c r="AQ59" s="381"/>
      <c r="AR59" s="845"/>
      <c r="AS59" s="845">
        <v>0.0</v>
      </c>
      <c r="AT59" s="359"/>
    </row>
    <row r="60">
      <c r="A60" s="480" t="s">
        <v>5135</v>
      </c>
      <c r="B60" s="361">
        <v>46170.0</v>
      </c>
      <c r="C60" s="362" t="s">
        <v>9230</v>
      </c>
      <c r="D60" s="363" t="s">
        <v>9231</v>
      </c>
      <c r="E60" s="367"/>
      <c r="F60" s="368"/>
      <c r="G60" s="381"/>
      <c r="H60" s="366"/>
      <c r="I60" s="365"/>
      <c r="J60" s="368"/>
      <c r="K60" s="381"/>
      <c r="L60" s="368"/>
      <c r="M60" s="364"/>
      <c r="N60" s="368"/>
      <c r="O60" s="381"/>
      <c r="P60" s="366"/>
      <c r="Q60" s="365"/>
      <c r="R60" s="368"/>
      <c r="S60" s="381"/>
      <c r="T60" s="368"/>
      <c r="U60" s="364"/>
      <c r="V60" s="845"/>
      <c r="W60" s="655"/>
      <c r="X60" s="366"/>
      <c r="Y60" s="370" t="s">
        <v>2889</v>
      </c>
      <c r="Z60" s="481"/>
      <c r="AA60" s="372"/>
      <c r="AB60" s="353"/>
      <c r="AC60" s="382"/>
      <c r="AD60" s="383" t="str">
        <f>IFERROR(__xludf.DUMMYFUNCTION("""COMPUTED_VALUE"""),"")</f>
        <v/>
      </c>
      <c r="AE60" s="848" t="str">
        <f>IFERROR(__xludf.DUMMYFUNCTION("""COMPUTED_VALUE"""),"")</f>
        <v/>
      </c>
      <c r="AF60" s="848"/>
      <c r="AG60" s="848"/>
      <c r="AH60" s="388" t="str">
        <f>IFERROR(__xludf.DUMMYFUNCTION("""COMPUTED_VALUE"""),"")</f>
        <v/>
      </c>
      <c r="AI60" s="382"/>
      <c r="AJ60" s="848" t="str">
        <f>IFERROR(__xludf.DUMMYFUNCTION("""COMPUTED_VALUE"""),"")</f>
        <v/>
      </c>
      <c r="AK60" s="848" t="str">
        <f>IFERROR(__xludf.DUMMYFUNCTION("""COMPUTED_VALUE"""),"")</f>
        <v/>
      </c>
      <c r="AL60" s="848"/>
      <c r="AM60" s="848"/>
      <c r="AN60" s="389" t="str">
        <f>IFERROR(__xludf.DUMMYFUNCTION("""COMPUTED_VALUE"""),"")</f>
        <v/>
      </c>
      <c r="AO60" s="390"/>
      <c r="AP60" s="391"/>
      <c r="AQ60" s="373"/>
      <c r="AR60" s="847"/>
      <c r="AS60" s="847">
        <v>0.0</v>
      </c>
      <c r="AT60" s="359"/>
    </row>
    <row r="61">
      <c r="A61" s="480" t="s">
        <v>5164</v>
      </c>
      <c r="B61" s="361">
        <v>46167.0</v>
      </c>
      <c r="C61" s="362" t="s">
        <v>9232</v>
      </c>
      <c r="D61" s="363" t="s">
        <v>9233</v>
      </c>
      <c r="E61" s="367"/>
      <c r="F61" s="368"/>
      <c r="G61" s="381"/>
      <c r="H61" s="366"/>
      <c r="I61" s="365"/>
      <c r="J61" s="368"/>
      <c r="K61" s="381"/>
      <c r="L61" s="368"/>
      <c r="M61" s="364"/>
      <c r="N61" s="368"/>
      <c r="O61" s="381"/>
      <c r="P61" s="366"/>
      <c r="Q61" s="365"/>
      <c r="R61" s="368"/>
      <c r="S61" s="381"/>
      <c r="T61" s="368"/>
      <c r="U61" s="364"/>
      <c r="V61" s="845"/>
      <c r="W61" s="655"/>
      <c r="X61" s="366"/>
      <c r="Y61" s="370" t="s">
        <v>2892</v>
      </c>
      <c r="Z61" s="481"/>
      <c r="AA61" s="380"/>
      <c r="AB61" s="353" t="s">
        <v>2914</v>
      </c>
      <c r="AC61" s="382"/>
      <c r="AD61" s="383" t="str">
        <f>IFERROR(__xludf.DUMMYFUNCTION("""COMPUTED_VALUE"""),"")</f>
        <v/>
      </c>
      <c r="AE61" s="848">
        <f>IFERROR(__xludf.DUMMYFUNCTION("""COMPUTED_VALUE"""),0.0)</f>
        <v>0</v>
      </c>
      <c r="AF61" s="848"/>
      <c r="AG61" s="848"/>
      <c r="AH61" s="388">
        <f>IFERROR(__xludf.DUMMYFUNCTION("""COMPUTED_VALUE"""),1.0)</f>
        <v>1</v>
      </c>
      <c r="AI61" s="382"/>
      <c r="AJ61" s="848" t="str">
        <f>IFERROR(__xludf.DUMMYFUNCTION("""COMPUTED_VALUE"""),"")</f>
        <v/>
      </c>
      <c r="AK61" s="848" t="str">
        <f>IFERROR(__xludf.DUMMYFUNCTION("""COMPUTED_VALUE"""),"")</f>
        <v/>
      </c>
      <c r="AL61" s="848"/>
      <c r="AM61" s="848"/>
      <c r="AN61" s="389" t="str">
        <f>IFERROR(__xludf.DUMMYFUNCTION("""COMPUTED_VALUE"""),"")</f>
        <v/>
      </c>
      <c r="AO61" s="390"/>
      <c r="AP61" s="391"/>
      <c r="AQ61" s="381"/>
      <c r="AR61" s="845"/>
      <c r="AS61" s="845">
        <v>0.0</v>
      </c>
      <c r="AT61" s="359"/>
    </row>
    <row r="62">
      <c r="A62" s="480" t="s">
        <v>5132</v>
      </c>
      <c r="B62" s="361">
        <v>46169.0</v>
      </c>
      <c r="C62" s="362" t="s">
        <v>9234</v>
      </c>
      <c r="D62" s="363" t="s">
        <v>9235</v>
      </c>
      <c r="E62" s="367"/>
      <c r="F62" s="368"/>
      <c r="G62" s="381"/>
      <c r="H62" s="366"/>
      <c r="I62" s="365"/>
      <c r="J62" s="368"/>
      <c r="K62" s="381"/>
      <c r="L62" s="368"/>
      <c r="M62" s="364"/>
      <c r="N62" s="368"/>
      <c r="O62" s="381"/>
      <c r="P62" s="366"/>
      <c r="Q62" s="365"/>
      <c r="R62" s="368"/>
      <c r="S62" s="381"/>
      <c r="T62" s="368"/>
      <c r="U62" s="364"/>
      <c r="V62" s="845"/>
      <c r="W62" s="655"/>
      <c r="X62" s="366"/>
      <c r="Y62" s="370" t="s">
        <v>2892</v>
      </c>
      <c r="Z62" s="481"/>
      <c r="AA62" s="372"/>
      <c r="AB62" s="353" t="s">
        <v>2914</v>
      </c>
      <c r="AC62" s="382"/>
      <c r="AD62" s="383" t="str">
        <f>IFERROR(__xludf.DUMMYFUNCTION("""COMPUTED_VALUE"""),"")</f>
        <v/>
      </c>
      <c r="AE62" s="848">
        <f>IFERROR(__xludf.DUMMYFUNCTION("""COMPUTED_VALUE"""),0.0)</f>
        <v>0</v>
      </c>
      <c r="AF62" s="848"/>
      <c r="AG62" s="848"/>
      <c r="AH62" s="388">
        <f>IFERROR(__xludf.DUMMYFUNCTION("""COMPUTED_VALUE"""),1.0)</f>
        <v>1</v>
      </c>
      <c r="AI62" s="382"/>
      <c r="AJ62" s="848" t="str">
        <f>IFERROR(__xludf.DUMMYFUNCTION("""COMPUTED_VALUE"""),"")</f>
        <v/>
      </c>
      <c r="AK62" s="848" t="str">
        <f>IFERROR(__xludf.DUMMYFUNCTION("""COMPUTED_VALUE"""),"")</f>
        <v/>
      </c>
      <c r="AL62" s="848"/>
      <c r="AM62" s="848"/>
      <c r="AN62" s="389" t="str">
        <f>IFERROR(__xludf.DUMMYFUNCTION("""COMPUTED_VALUE"""),"")</f>
        <v/>
      </c>
      <c r="AO62" s="390"/>
      <c r="AP62" s="391"/>
      <c r="AQ62" s="373"/>
      <c r="AR62" s="847"/>
      <c r="AS62" s="847">
        <v>0.0</v>
      </c>
      <c r="AT62" s="359"/>
    </row>
    <row r="63">
      <c r="A63" s="480" t="s">
        <v>5164</v>
      </c>
      <c r="B63" s="361">
        <v>46167.0</v>
      </c>
      <c r="C63" s="362" t="s">
        <v>5228</v>
      </c>
      <c r="D63" s="363" t="s">
        <v>5229</v>
      </c>
      <c r="E63" s="367"/>
      <c r="F63" s="368"/>
      <c r="G63" s="381"/>
      <c r="H63" s="366"/>
      <c r="I63" s="365"/>
      <c r="J63" s="368"/>
      <c r="K63" s="381"/>
      <c r="L63" s="368"/>
      <c r="M63" s="364">
        <v>1.0</v>
      </c>
      <c r="N63" s="368"/>
      <c r="O63" s="381"/>
      <c r="P63" s="366"/>
      <c r="Q63" s="365"/>
      <c r="R63" s="368"/>
      <c r="S63" s="381"/>
      <c r="T63" s="368"/>
      <c r="U63" s="364"/>
      <c r="V63" s="845"/>
      <c r="W63" s="655"/>
      <c r="X63" s="366"/>
      <c r="Y63" s="370" t="s">
        <v>2892</v>
      </c>
      <c r="Z63" s="481"/>
      <c r="AA63" s="380" t="s">
        <v>5230</v>
      </c>
      <c r="AB63" s="353" t="s">
        <v>2887</v>
      </c>
      <c r="AC63" s="382"/>
      <c r="AD63" s="383" t="str">
        <f>IFERROR(__xludf.DUMMYFUNCTION("""COMPUTED_VALUE"""),"")</f>
        <v/>
      </c>
      <c r="AE63" s="848">
        <f>IFERROR(__xludf.DUMMYFUNCTION("""COMPUTED_VALUE"""),0.0)</f>
        <v>0</v>
      </c>
      <c r="AF63" s="848"/>
      <c r="AG63" s="848"/>
      <c r="AH63" s="388">
        <f>IFERROR(__xludf.DUMMYFUNCTION("""COMPUTED_VALUE"""),1.0)</f>
        <v>1</v>
      </c>
      <c r="AI63" s="382"/>
      <c r="AJ63" s="848" t="str">
        <f>IFERROR(__xludf.DUMMYFUNCTION("""COMPUTED_VALUE"""),"")</f>
        <v/>
      </c>
      <c r="AK63" s="848" t="str">
        <f>IFERROR(__xludf.DUMMYFUNCTION("""COMPUTED_VALUE"""),"")</f>
        <v/>
      </c>
      <c r="AL63" s="848"/>
      <c r="AM63" s="848"/>
      <c r="AN63" s="389" t="str">
        <f>IFERROR(__xludf.DUMMYFUNCTION("""COMPUTED_VALUE"""),"")</f>
        <v/>
      </c>
      <c r="AO63" s="377">
        <v>13.0</v>
      </c>
      <c r="AP63" s="378">
        <v>13.0</v>
      </c>
      <c r="AQ63" s="381"/>
      <c r="AR63" s="845"/>
      <c r="AS63" s="845">
        <v>13.0</v>
      </c>
      <c r="AT63" s="393" t="s">
        <v>1913</v>
      </c>
    </row>
    <row r="64">
      <c r="A64" s="480" t="s">
        <v>5132</v>
      </c>
      <c r="B64" s="361">
        <v>46169.0</v>
      </c>
      <c r="C64" s="362" t="s">
        <v>5231</v>
      </c>
      <c r="D64" s="363" t="s">
        <v>5232</v>
      </c>
      <c r="E64" s="367"/>
      <c r="F64" s="368"/>
      <c r="G64" s="381"/>
      <c r="H64" s="366"/>
      <c r="I64" s="365"/>
      <c r="J64" s="368"/>
      <c r="K64" s="381"/>
      <c r="L64" s="368"/>
      <c r="M64" s="364"/>
      <c r="N64" s="368"/>
      <c r="O64" s="381"/>
      <c r="P64" s="366"/>
      <c r="Q64" s="365"/>
      <c r="R64" s="368"/>
      <c r="S64" s="381"/>
      <c r="T64" s="368"/>
      <c r="U64" s="364"/>
      <c r="V64" s="845"/>
      <c r="W64" s="655"/>
      <c r="X64" s="366"/>
      <c r="Y64" s="370" t="s">
        <v>2892</v>
      </c>
      <c r="Z64" s="481"/>
      <c r="AA64" s="380"/>
      <c r="AB64" s="353" t="s">
        <v>2914</v>
      </c>
      <c r="AC64" s="382"/>
      <c r="AD64" s="383" t="str">
        <f>IFERROR(__xludf.DUMMYFUNCTION("""COMPUTED_VALUE"""),"")</f>
        <v/>
      </c>
      <c r="AE64" s="848">
        <f>IFERROR(__xludf.DUMMYFUNCTION("""COMPUTED_VALUE"""),0.0)</f>
        <v>0</v>
      </c>
      <c r="AF64" s="848"/>
      <c r="AG64" s="848"/>
      <c r="AH64" s="388">
        <f>IFERROR(__xludf.DUMMYFUNCTION("""COMPUTED_VALUE"""),1.0)</f>
        <v>1</v>
      </c>
      <c r="AI64" s="382"/>
      <c r="AJ64" s="848" t="str">
        <f>IFERROR(__xludf.DUMMYFUNCTION("""COMPUTED_VALUE"""),"")</f>
        <v/>
      </c>
      <c r="AK64" s="848" t="str">
        <f>IFERROR(__xludf.DUMMYFUNCTION("""COMPUTED_VALUE"""),"")</f>
        <v/>
      </c>
      <c r="AL64" s="848"/>
      <c r="AM64" s="848"/>
      <c r="AN64" s="389" t="str">
        <f>IFERROR(__xludf.DUMMYFUNCTION("""COMPUTED_VALUE"""),"")</f>
        <v/>
      </c>
      <c r="AO64" s="390"/>
      <c r="AP64" s="391"/>
      <c r="AQ64" s="381"/>
      <c r="AR64" s="845"/>
      <c r="AS64" s="845">
        <v>0.0</v>
      </c>
      <c r="AT64" s="393" t="s">
        <v>3033</v>
      </c>
    </row>
    <row r="65">
      <c r="A65" s="480" t="s">
        <v>5132</v>
      </c>
      <c r="B65" s="361">
        <v>46169.0</v>
      </c>
      <c r="C65" s="362" t="s">
        <v>5233</v>
      </c>
      <c r="D65" s="363" t="s">
        <v>5234</v>
      </c>
      <c r="E65" s="367"/>
      <c r="F65" s="368"/>
      <c r="G65" s="381"/>
      <c r="H65" s="366"/>
      <c r="I65" s="365">
        <v>4.0</v>
      </c>
      <c r="J65" s="368"/>
      <c r="K65" s="381"/>
      <c r="L65" s="368"/>
      <c r="M65" s="364">
        <v>1.0</v>
      </c>
      <c r="N65" s="368"/>
      <c r="O65" s="381"/>
      <c r="P65" s="366"/>
      <c r="Q65" s="365">
        <v>1.0</v>
      </c>
      <c r="R65" s="368"/>
      <c r="S65" s="381"/>
      <c r="T65" s="368"/>
      <c r="U65" s="364"/>
      <c r="V65" s="845"/>
      <c r="W65" s="655"/>
      <c r="X65" s="366"/>
      <c r="Y65" s="370" t="s">
        <v>2892</v>
      </c>
      <c r="Z65" s="481"/>
      <c r="AA65" s="380" t="s">
        <v>5235</v>
      </c>
      <c r="AB65" s="353" t="s">
        <v>5157</v>
      </c>
      <c r="AC65" s="382"/>
      <c r="AD65" s="383" t="str">
        <f>IFERROR(__xludf.DUMMYFUNCTION("""COMPUTED_VALUE"""),"")</f>
        <v/>
      </c>
      <c r="AE65" s="848">
        <f>IFERROR(__xludf.DUMMYFUNCTION("""COMPUTED_VALUE"""),0.0)</f>
        <v>0</v>
      </c>
      <c r="AF65" s="848"/>
      <c r="AG65" s="848"/>
      <c r="AH65" s="388">
        <f>IFERROR(__xludf.DUMMYFUNCTION("""COMPUTED_VALUE"""),1.0)</f>
        <v>1</v>
      </c>
      <c r="AI65" s="382"/>
      <c r="AJ65" s="848" t="str">
        <f>IFERROR(__xludf.DUMMYFUNCTION("""COMPUTED_VALUE"""),"")</f>
        <v/>
      </c>
      <c r="AK65" s="848" t="str">
        <f>IFERROR(__xludf.DUMMYFUNCTION("""COMPUTED_VALUE"""),"")</f>
        <v/>
      </c>
      <c r="AL65" s="848"/>
      <c r="AM65" s="848"/>
      <c r="AN65" s="389">
        <f>IFERROR(__xludf.DUMMYFUNCTION("""COMPUTED_VALUE"""),1.0)</f>
        <v>1</v>
      </c>
      <c r="AO65" s="377">
        <v>0.0</v>
      </c>
      <c r="AP65" s="378">
        <v>22.0</v>
      </c>
      <c r="AQ65" s="381">
        <v>4.0</v>
      </c>
      <c r="AR65" s="845"/>
      <c r="AS65" s="845">
        <v>26.0</v>
      </c>
      <c r="AT65" s="393" t="s">
        <v>3033</v>
      </c>
    </row>
    <row r="66">
      <c r="A66" s="480" t="s">
        <v>5164</v>
      </c>
      <c r="B66" s="361">
        <v>46167.0</v>
      </c>
      <c r="C66" s="362" t="s">
        <v>9236</v>
      </c>
      <c r="D66" s="363" t="s">
        <v>9237</v>
      </c>
      <c r="E66" s="367"/>
      <c r="F66" s="368"/>
      <c r="G66" s="381"/>
      <c r="H66" s="366"/>
      <c r="I66" s="365"/>
      <c r="J66" s="368"/>
      <c r="K66" s="381"/>
      <c r="L66" s="368"/>
      <c r="M66" s="364"/>
      <c r="N66" s="368"/>
      <c r="O66" s="381"/>
      <c r="P66" s="366"/>
      <c r="Q66" s="365"/>
      <c r="R66" s="368"/>
      <c r="S66" s="381"/>
      <c r="T66" s="368"/>
      <c r="U66" s="364"/>
      <c r="V66" s="845"/>
      <c r="W66" s="655"/>
      <c r="X66" s="366"/>
      <c r="Y66" s="370" t="s">
        <v>2892</v>
      </c>
      <c r="Z66" s="506" t="s">
        <v>3010</v>
      </c>
      <c r="AA66" s="380" t="s">
        <v>8557</v>
      </c>
      <c r="AB66" s="353"/>
      <c r="AC66" s="382"/>
      <c r="AD66" s="383" t="str">
        <f>IFERROR(__xludf.DUMMYFUNCTION("""COMPUTED_VALUE"""),"")</f>
        <v/>
      </c>
      <c r="AE66" s="848" t="str">
        <f>IFERROR(__xludf.DUMMYFUNCTION("""COMPUTED_VALUE"""),"")</f>
        <v/>
      </c>
      <c r="AF66" s="848"/>
      <c r="AG66" s="848"/>
      <c r="AH66" s="388" t="str">
        <f>IFERROR(__xludf.DUMMYFUNCTION("""COMPUTED_VALUE"""),"")</f>
        <v/>
      </c>
      <c r="AI66" s="382"/>
      <c r="AJ66" s="848" t="str">
        <f>IFERROR(__xludf.DUMMYFUNCTION("""COMPUTED_VALUE"""),"")</f>
        <v/>
      </c>
      <c r="AK66" s="848" t="str">
        <f>IFERROR(__xludf.DUMMYFUNCTION("""COMPUTED_VALUE"""),"")</f>
        <v/>
      </c>
      <c r="AL66" s="848"/>
      <c r="AM66" s="848"/>
      <c r="AN66" s="389" t="str">
        <f>IFERROR(__xludf.DUMMYFUNCTION("""COMPUTED_VALUE"""),"")</f>
        <v/>
      </c>
      <c r="AO66" s="390"/>
      <c r="AP66" s="391"/>
      <c r="AQ66" s="381"/>
      <c r="AR66" s="845"/>
      <c r="AS66" s="845">
        <v>0.0</v>
      </c>
      <c r="AT66" s="393" t="s">
        <v>3033</v>
      </c>
    </row>
    <row r="67">
      <c r="A67" s="480" t="s">
        <v>5138</v>
      </c>
      <c r="B67" s="361">
        <v>46168.0</v>
      </c>
      <c r="C67" s="362" t="s">
        <v>5236</v>
      </c>
      <c r="D67" s="363" t="s">
        <v>5237</v>
      </c>
      <c r="E67" s="367"/>
      <c r="F67" s="368">
        <v>1.0</v>
      </c>
      <c r="G67" s="381"/>
      <c r="H67" s="366"/>
      <c r="I67" s="365">
        <v>1.0</v>
      </c>
      <c r="J67" s="368"/>
      <c r="K67" s="381"/>
      <c r="L67" s="368"/>
      <c r="M67" s="364">
        <v>2.0</v>
      </c>
      <c r="N67" s="368"/>
      <c r="O67" s="381"/>
      <c r="P67" s="366"/>
      <c r="Q67" s="365"/>
      <c r="R67" s="368"/>
      <c r="S67" s="381"/>
      <c r="T67" s="368"/>
      <c r="U67" s="364"/>
      <c r="V67" s="845"/>
      <c r="W67" s="655"/>
      <c r="X67" s="366"/>
      <c r="Y67" s="370" t="s">
        <v>2892</v>
      </c>
      <c r="Z67" s="481"/>
      <c r="AA67" s="380" t="s">
        <v>5238</v>
      </c>
      <c r="AB67" s="353" t="s">
        <v>3072</v>
      </c>
      <c r="AC67" s="382"/>
      <c r="AD67" s="383" t="str">
        <f>IFERROR(__xludf.DUMMYFUNCTION("""COMPUTED_VALUE"""),"")</f>
        <v/>
      </c>
      <c r="AE67" s="848">
        <f>IFERROR(__xludf.DUMMYFUNCTION("""COMPUTED_VALUE"""),1.0)</f>
        <v>1</v>
      </c>
      <c r="AF67" s="848"/>
      <c r="AG67" s="848"/>
      <c r="AH67" s="388">
        <f>IFERROR(__xludf.DUMMYFUNCTION("""COMPUTED_VALUE"""),1.0)</f>
        <v>1</v>
      </c>
      <c r="AI67" s="382"/>
      <c r="AJ67" s="848" t="str">
        <f>IFERROR(__xludf.DUMMYFUNCTION("""COMPUTED_VALUE"""),"")</f>
        <v/>
      </c>
      <c r="AK67" s="848" t="str">
        <f>IFERROR(__xludf.DUMMYFUNCTION("""COMPUTED_VALUE"""),"")</f>
        <v/>
      </c>
      <c r="AL67" s="848"/>
      <c r="AM67" s="848"/>
      <c r="AN67" s="389" t="str">
        <f>IFERROR(__xludf.DUMMYFUNCTION("""COMPUTED_VALUE"""),"")</f>
        <v/>
      </c>
      <c r="AO67" s="377">
        <v>0.0</v>
      </c>
      <c r="AP67" s="378">
        <v>13.0</v>
      </c>
      <c r="AQ67" s="381">
        <v>3.0</v>
      </c>
      <c r="AR67" s="845"/>
      <c r="AS67" s="845">
        <v>16.0</v>
      </c>
      <c r="AT67" s="393" t="s">
        <v>3033</v>
      </c>
    </row>
    <row r="68">
      <c r="A68" s="480" t="s">
        <v>5138</v>
      </c>
      <c r="B68" s="361">
        <v>46168.0</v>
      </c>
      <c r="C68" s="362" t="s">
        <v>5239</v>
      </c>
      <c r="D68" s="363" t="s">
        <v>5240</v>
      </c>
      <c r="E68" s="367"/>
      <c r="F68" s="368">
        <v>1.0</v>
      </c>
      <c r="G68" s="381"/>
      <c r="H68" s="366"/>
      <c r="I68" s="365">
        <v>1.0</v>
      </c>
      <c r="J68" s="368"/>
      <c r="K68" s="381"/>
      <c r="L68" s="368"/>
      <c r="M68" s="364"/>
      <c r="N68" s="368"/>
      <c r="O68" s="381"/>
      <c r="P68" s="366"/>
      <c r="Q68" s="365">
        <v>1.0</v>
      </c>
      <c r="R68" s="368"/>
      <c r="S68" s="381"/>
      <c r="T68" s="368"/>
      <c r="U68" s="364"/>
      <c r="V68" s="845"/>
      <c r="W68" s="655"/>
      <c r="X68" s="366"/>
      <c r="Y68" s="370" t="s">
        <v>2892</v>
      </c>
      <c r="Z68" s="481"/>
      <c r="AA68" s="380" t="s">
        <v>5241</v>
      </c>
      <c r="AB68" s="353" t="s">
        <v>3072</v>
      </c>
      <c r="AC68" s="382"/>
      <c r="AD68" s="383" t="str">
        <f>IFERROR(__xludf.DUMMYFUNCTION("""COMPUTED_VALUE"""),"")</f>
        <v/>
      </c>
      <c r="AE68" s="848">
        <f>IFERROR(__xludf.DUMMYFUNCTION("""COMPUTED_VALUE"""),1.0)</f>
        <v>1</v>
      </c>
      <c r="AF68" s="848"/>
      <c r="AG68" s="848"/>
      <c r="AH68" s="388">
        <f>IFERROR(__xludf.DUMMYFUNCTION("""COMPUTED_VALUE"""),1.0)</f>
        <v>1</v>
      </c>
      <c r="AI68" s="382"/>
      <c r="AJ68" s="848" t="str">
        <f>IFERROR(__xludf.DUMMYFUNCTION("""COMPUTED_VALUE"""),"")</f>
        <v/>
      </c>
      <c r="AK68" s="848" t="str">
        <f>IFERROR(__xludf.DUMMYFUNCTION("""COMPUTED_VALUE"""),"")</f>
        <v/>
      </c>
      <c r="AL68" s="848"/>
      <c r="AM68" s="848"/>
      <c r="AN68" s="389" t="str">
        <f>IFERROR(__xludf.DUMMYFUNCTION("""COMPUTED_VALUE"""),"")</f>
        <v/>
      </c>
      <c r="AO68" s="377">
        <v>40.0</v>
      </c>
      <c r="AP68" s="378">
        <v>40.0</v>
      </c>
      <c r="AQ68" s="381">
        <v>1.0</v>
      </c>
      <c r="AR68" s="845"/>
      <c r="AS68" s="845">
        <v>41.0</v>
      </c>
      <c r="AT68" s="393" t="s">
        <v>3033</v>
      </c>
    </row>
    <row r="69">
      <c r="A69" s="480" t="s">
        <v>5132</v>
      </c>
      <c r="B69" s="361">
        <v>46169.0</v>
      </c>
      <c r="C69" s="362" t="s">
        <v>5242</v>
      </c>
      <c r="D69" s="363" t="s">
        <v>5243</v>
      </c>
      <c r="E69" s="367"/>
      <c r="F69" s="368">
        <v>1.0</v>
      </c>
      <c r="G69" s="381"/>
      <c r="H69" s="366"/>
      <c r="I69" s="365"/>
      <c r="J69" s="368"/>
      <c r="K69" s="381"/>
      <c r="L69" s="368"/>
      <c r="M69" s="364"/>
      <c r="N69" s="368"/>
      <c r="O69" s="381"/>
      <c r="P69" s="366"/>
      <c r="Q69" s="365"/>
      <c r="R69" s="368"/>
      <c r="S69" s="381"/>
      <c r="T69" s="368"/>
      <c r="U69" s="364"/>
      <c r="V69" s="845"/>
      <c r="W69" s="655"/>
      <c r="X69" s="366"/>
      <c r="Y69" s="370" t="s">
        <v>2892</v>
      </c>
      <c r="Z69" s="481"/>
      <c r="AA69" s="380" t="s">
        <v>5244</v>
      </c>
      <c r="AB69" s="353" t="s">
        <v>2890</v>
      </c>
      <c r="AC69" s="382"/>
      <c r="AD69" s="383" t="str">
        <f>IFERROR(__xludf.DUMMYFUNCTION("""COMPUTED_VALUE"""),"")</f>
        <v/>
      </c>
      <c r="AE69" s="848">
        <f>IFERROR(__xludf.DUMMYFUNCTION("""COMPUTED_VALUE"""),1.0)</f>
        <v>1</v>
      </c>
      <c r="AF69" s="848"/>
      <c r="AG69" s="848"/>
      <c r="AH69" s="388">
        <f>IFERROR(__xludf.DUMMYFUNCTION("""COMPUTED_VALUE"""),1.0)</f>
        <v>1</v>
      </c>
      <c r="AI69" s="382"/>
      <c r="AJ69" s="848" t="str">
        <f>IFERROR(__xludf.DUMMYFUNCTION("""COMPUTED_VALUE"""),"")</f>
        <v/>
      </c>
      <c r="AK69" s="848" t="str">
        <f>IFERROR(__xludf.DUMMYFUNCTION("""COMPUTED_VALUE"""),"")</f>
        <v/>
      </c>
      <c r="AL69" s="848"/>
      <c r="AM69" s="848"/>
      <c r="AN69" s="389">
        <f>IFERROR(__xludf.DUMMYFUNCTION("""COMPUTED_VALUE"""),1.0)</f>
        <v>1</v>
      </c>
      <c r="AO69" s="377">
        <v>18.0</v>
      </c>
      <c r="AP69" s="378">
        <v>18.0</v>
      </c>
      <c r="AQ69" s="381"/>
      <c r="AR69" s="845"/>
      <c r="AS69" s="845">
        <v>18.0</v>
      </c>
      <c r="AT69" s="393" t="s">
        <v>3031</v>
      </c>
    </row>
    <row r="70">
      <c r="A70" s="480" t="s">
        <v>5132</v>
      </c>
      <c r="B70" s="361">
        <v>46169.0</v>
      </c>
      <c r="C70" s="362" t="s">
        <v>9238</v>
      </c>
      <c r="D70" s="363" t="s">
        <v>9239</v>
      </c>
      <c r="E70" s="367"/>
      <c r="F70" s="368"/>
      <c r="G70" s="381"/>
      <c r="H70" s="366"/>
      <c r="I70" s="365"/>
      <c r="J70" s="368"/>
      <c r="K70" s="381"/>
      <c r="L70" s="368"/>
      <c r="M70" s="364"/>
      <c r="N70" s="368"/>
      <c r="O70" s="381"/>
      <c r="P70" s="366"/>
      <c r="Q70" s="365"/>
      <c r="R70" s="368"/>
      <c r="S70" s="381"/>
      <c r="T70" s="368"/>
      <c r="U70" s="364"/>
      <c r="V70" s="845"/>
      <c r="W70" s="655"/>
      <c r="X70" s="366"/>
      <c r="Y70" s="370" t="s">
        <v>2892</v>
      </c>
      <c r="Z70" s="506" t="s">
        <v>1591</v>
      </c>
      <c r="AA70" s="380" t="s">
        <v>8557</v>
      </c>
      <c r="AB70" s="353"/>
      <c r="AC70" s="382"/>
      <c r="AD70" s="383" t="str">
        <f>IFERROR(__xludf.DUMMYFUNCTION("""COMPUTED_VALUE"""),"")</f>
        <v/>
      </c>
      <c r="AE70" s="848" t="str">
        <f>IFERROR(__xludf.DUMMYFUNCTION("""COMPUTED_VALUE"""),"")</f>
        <v/>
      </c>
      <c r="AF70" s="848"/>
      <c r="AG70" s="848"/>
      <c r="AH70" s="388" t="str">
        <f>IFERROR(__xludf.DUMMYFUNCTION("""COMPUTED_VALUE"""),"")</f>
        <v/>
      </c>
      <c r="AI70" s="382"/>
      <c r="AJ70" s="848" t="str">
        <f>IFERROR(__xludf.DUMMYFUNCTION("""COMPUTED_VALUE"""),"")</f>
        <v/>
      </c>
      <c r="AK70" s="848" t="str">
        <f>IFERROR(__xludf.DUMMYFUNCTION("""COMPUTED_VALUE"""),"")</f>
        <v/>
      </c>
      <c r="AL70" s="848"/>
      <c r="AM70" s="848"/>
      <c r="AN70" s="389" t="str">
        <f>IFERROR(__xludf.DUMMYFUNCTION("""COMPUTED_VALUE"""),"")</f>
        <v/>
      </c>
      <c r="AO70" s="390"/>
      <c r="AP70" s="391"/>
      <c r="AQ70" s="381"/>
      <c r="AR70" s="845"/>
      <c r="AS70" s="845">
        <v>0.0</v>
      </c>
      <c r="AT70" s="393" t="s">
        <v>3031</v>
      </c>
    </row>
    <row r="71">
      <c r="A71" s="480" t="s">
        <v>5138</v>
      </c>
      <c r="B71" s="361">
        <v>46168.0</v>
      </c>
      <c r="C71" s="362" t="s">
        <v>5245</v>
      </c>
      <c r="D71" s="363" t="s">
        <v>5246</v>
      </c>
      <c r="E71" s="367"/>
      <c r="F71" s="368"/>
      <c r="G71" s="381"/>
      <c r="H71" s="366"/>
      <c r="I71" s="365"/>
      <c r="J71" s="368"/>
      <c r="K71" s="381"/>
      <c r="L71" s="368"/>
      <c r="M71" s="364"/>
      <c r="N71" s="368"/>
      <c r="O71" s="381"/>
      <c r="P71" s="366"/>
      <c r="Q71" s="365"/>
      <c r="R71" s="368"/>
      <c r="S71" s="381"/>
      <c r="T71" s="368"/>
      <c r="U71" s="364"/>
      <c r="V71" s="845"/>
      <c r="W71" s="655"/>
      <c r="X71" s="366"/>
      <c r="Y71" s="370" t="s">
        <v>2892</v>
      </c>
      <c r="Z71" s="481"/>
      <c r="AA71" s="380"/>
      <c r="AB71" s="353" t="s">
        <v>2914</v>
      </c>
      <c r="AC71" s="382"/>
      <c r="AD71" s="383" t="str">
        <f>IFERROR(__xludf.DUMMYFUNCTION("""COMPUTED_VALUE"""),"")</f>
        <v/>
      </c>
      <c r="AE71" s="848">
        <f>IFERROR(__xludf.DUMMYFUNCTION("""COMPUTED_VALUE"""),0.0)</f>
        <v>0</v>
      </c>
      <c r="AF71" s="848"/>
      <c r="AG71" s="848"/>
      <c r="AH71" s="388">
        <f>IFERROR(__xludf.DUMMYFUNCTION("""COMPUTED_VALUE"""),1.0)</f>
        <v>1</v>
      </c>
      <c r="AI71" s="382"/>
      <c r="AJ71" s="848" t="str">
        <f>IFERROR(__xludf.DUMMYFUNCTION("""COMPUTED_VALUE"""),"")</f>
        <v/>
      </c>
      <c r="AK71" s="848" t="str">
        <f>IFERROR(__xludf.DUMMYFUNCTION("""COMPUTED_VALUE"""),"")</f>
        <v/>
      </c>
      <c r="AL71" s="848"/>
      <c r="AM71" s="848"/>
      <c r="AN71" s="389" t="str">
        <f>IFERROR(__xludf.DUMMYFUNCTION("""COMPUTED_VALUE"""),"")</f>
        <v/>
      </c>
      <c r="AO71" s="390"/>
      <c r="AP71" s="391"/>
      <c r="AQ71" s="381"/>
      <c r="AR71" s="845"/>
      <c r="AS71" s="845">
        <v>0.0</v>
      </c>
      <c r="AT71" s="393" t="s">
        <v>3031</v>
      </c>
    </row>
    <row r="72">
      <c r="A72" s="480" t="s">
        <v>5132</v>
      </c>
      <c r="B72" s="361">
        <v>46169.0</v>
      </c>
      <c r="C72" s="362" t="s">
        <v>5247</v>
      </c>
      <c r="D72" s="363" t="s">
        <v>5248</v>
      </c>
      <c r="E72" s="367"/>
      <c r="F72" s="368"/>
      <c r="G72" s="381"/>
      <c r="H72" s="366"/>
      <c r="I72" s="365"/>
      <c r="J72" s="368"/>
      <c r="K72" s="381"/>
      <c r="L72" s="368"/>
      <c r="M72" s="364"/>
      <c r="N72" s="368"/>
      <c r="O72" s="381"/>
      <c r="P72" s="366"/>
      <c r="Q72" s="365">
        <v>1.0</v>
      </c>
      <c r="R72" s="368"/>
      <c r="S72" s="381"/>
      <c r="T72" s="368"/>
      <c r="U72" s="364"/>
      <c r="V72" s="845"/>
      <c r="W72" s="655">
        <v>1.0</v>
      </c>
      <c r="X72" s="366"/>
      <c r="Y72" s="370" t="s">
        <v>2892</v>
      </c>
      <c r="Z72" s="481"/>
      <c r="AA72" s="380" t="s">
        <v>5249</v>
      </c>
      <c r="AB72" s="353" t="s">
        <v>5208</v>
      </c>
      <c r="AC72" s="382"/>
      <c r="AD72" s="383" t="str">
        <f>IFERROR(__xludf.DUMMYFUNCTION("""COMPUTED_VALUE"""),"")</f>
        <v/>
      </c>
      <c r="AE72" s="848">
        <f>IFERROR(__xludf.DUMMYFUNCTION("""COMPUTED_VALUE"""),0.0)</f>
        <v>0</v>
      </c>
      <c r="AF72" s="848"/>
      <c r="AG72" s="848"/>
      <c r="AH72" s="388">
        <f>IFERROR(__xludf.DUMMYFUNCTION("""COMPUTED_VALUE"""),1.0)</f>
        <v>1</v>
      </c>
      <c r="AI72" s="382"/>
      <c r="AJ72" s="848" t="str">
        <f>IFERROR(__xludf.DUMMYFUNCTION("""COMPUTED_VALUE"""),"")</f>
        <v/>
      </c>
      <c r="AK72" s="848" t="str">
        <f>IFERROR(__xludf.DUMMYFUNCTION("""COMPUTED_VALUE"""),"")</f>
        <v/>
      </c>
      <c r="AL72" s="848"/>
      <c r="AM72" s="848"/>
      <c r="AN72" s="389" t="str">
        <f>IFERROR(__xludf.DUMMYFUNCTION("""COMPUTED_VALUE"""),"")</f>
        <v/>
      </c>
      <c r="AO72" s="377">
        <v>6.0</v>
      </c>
      <c r="AP72" s="378">
        <v>6.0</v>
      </c>
      <c r="AQ72" s="381"/>
      <c r="AR72" s="845"/>
      <c r="AS72" s="845">
        <v>6.0</v>
      </c>
      <c r="AT72" s="393" t="s">
        <v>3031</v>
      </c>
    </row>
    <row r="73">
      <c r="A73" s="480" t="s">
        <v>5132</v>
      </c>
      <c r="B73" s="361">
        <v>46169.0</v>
      </c>
      <c r="C73" s="362" t="s">
        <v>5250</v>
      </c>
      <c r="D73" s="363" t="s">
        <v>5251</v>
      </c>
      <c r="E73" s="367"/>
      <c r="F73" s="368"/>
      <c r="G73" s="381"/>
      <c r="H73" s="366"/>
      <c r="I73" s="365"/>
      <c r="J73" s="368"/>
      <c r="K73" s="381"/>
      <c r="L73" s="368"/>
      <c r="M73" s="364"/>
      <c r="N73" s="368"/>
      <c r="O73" s="381"/>
      <c r="P73" s="366"/>
      <c r="Q73" s="365"/>
      <c r="R73" s="368"/>
      <c r="S73" s="381"/>
      <c r="T73" s="368"/>
      <c r="U73" s="364"/>
      <c r="V73" s="845"/>
      <c r="W73" s="655"/>
      <c r="X73" s="366"/>
      <c r="Y73" s="370" t="s">
        <v>2902</v>
      </c>
      <c r="Z73" s="481"/>
      <c r="AA73" s="372"/>
      <c r="AB73" s="353" t="s">
        <v>2914</v>
      </c>
      <c r="AC73" s="382"/>
      <c r="AD73" s="383" t="str">
        <f>IFERROR(__xludf.DUMMYFUNCTION("""COMPUTED_VALUE"""),"")</f>
        <v/>
      </c>
      <c r="AE73" s="848">
        <f>IFERROR(__xludf.DUMMYFUNCTION("""COMPUTED_VALUE"""),0.0)</f>
        <v>0</v>
      </c>
      <c r="AF73" s="848"/>
      <c r="AG73" s="848"/>
      <c r="AH73" s="388">
        <f>IFERROR(__xludf.DUMMYFUNCTION("""COMPUTED_VALUE"""),1.0)</f>
        <v>1</v>
      </c>
      <c r="AI73" s="382"/>
      <c r="AJ73" s="848" t="str">
        <f>IFERROR(__xludf.DUMMYFUNCTION("""COMPUTED_VALUE"""),"")</f>
        <v/>
      </c>
      <c r="AK73" s="848" t="str">
        <f>IFERROR(__xludf.DUMMYFUNCTION("""COMPUTED_VALUE"""),"")</f>
        <v/>
      </c>
      <c r="AL73" s="848"/>
      <c r="AM73" s="848"/>
      <c r="AN73" s="389" t="str">
        <f>IFERROR(__xludf.DUMMYFUNCTION("""COMPUTED_VALUE"""),"")</f>
        <v/>
      </c>
      <c r="AO73" s="390"/>
      <c r="AP73" s="391"/>
      <c r="AQ73" s="373"/>
      <c r="AR73" s="847"/>
      <c r="AS73" s="847">
        <v>0.0</v>
      </c>
      <c r="AT73" s="393" t="s">
        <v>3031</v>
      </c>
    </row>
    <row r="74">
      <c r="A74" s="480" t="s">
        <v>5138</v>
      </c>
      <c r="B74" s="361">
        <v>46168.0</v>
      </c>
      <c r="C74" s="362" t="s">
        <v>5252</v>
      </c>
      <c r="D74" s="363" t="s">
        <v>5253</v>
      </c>
      <c r="E74" s="367"/>
      <c r="F74" s="368"/>
      <c r="G74" s="381"/>
      <c r="H74" s="366"/>
      <c r="I74" s="365"/>
      <c r="J74" s="368"/>
      <c r="K74" s="381"/>
      <c r="L74" s="368"/>
      <c r="M74" s="364"/>
      <c r="N74" s="368"/>
      <c r="O74" s="381"/>
      <c r="P74" s="366"/>
      <c r="Q74" s="365">
        <v>1.0</v>
      </c>
      <c r="R74" s="368"/>
      <c r="S74" s="381"/>
      <c r="T74" s="368"/>
      <c r="U74" s="364"/>
      <c r="V74" s="845"/>
      <c r="W74" s="655">
        <v>2.0</v>
      </c>
      <c r="X74" s="366"/>
      <c r="Y74" s="370" t="s">
        <v>2902</v>
      </c>
      <c r="Z74" s="481"/>
      <c r="AA74" s="380" t="s">
        <v>5254</v>
      </c>
      <c r="AB74" s="353" t="s">
        <v>2890</v>
      </c>
      <c r="AC74" s="382"/>
      <c r="AD74" s="383" t="str">
        <f>IFERROR(__xludf.DUMMYFUNCTION("""COMPUTED_VALUE"""),"")</f>
        <v/>
      </c>
      <c r="AE74" s="848">
        <f>IFERROR(__xludf.DUMMYFUNCTION("""COMPUTED_VALUE"""),0.0)</f>
        <v>0</v>
      </c>
      <c r="AF74" s="848"/>
      <c r="AG74" s="848"/>
      <c r="AH74" s="388">
        <f>IFERROR(__xludf.DUMMYFUNCTION("""COMPUTED_VALUE"""),1.0)</f>
        <v>1</v>
      </c>
      <c r="AI74" s="382"/>
      <c r="AJ74" s="848" t="str">
        <f>IFERROR(__xludf.DUMMYFUNCTION("""COMPUTED_VALUE"""),"")</f>
        <v/>
      </c>
      <c r="AK74" s="848" t="str">
        <f>IFERROR(__xludf.DUMMYFUNCTION("""COMPUTED_VALUE"""),"")</f>
        <v/>
      </c>
      <c r="AL74" s="848"/>
      <c r="AM74" s="848"/>
      <c r="AN74" s="389" t="str">
        <f>IFERROR(__xludf.DUMMYFUNCTION("""COMPUTED_VALUE"""),"")</f>
        <v/>
      </c>
      <c r="AO74" s="377">
        <v>0.0</v>
      </c>
      <c r="AP74" s="378">
        <v>11.0</v>
      </c>
      <c r="AQ74" s="381"/>
      <c r="AR74" s="845"/>
      <c r="AS74" s="845">
        <v>11.0</v>
      </c>
      <c r="AT74" s="393" t="s">
        <v>3033</v>
      </c>
    </row>
    <row r="75">
      <c r="A75" s="480" t="s">
        <v>5138</v>
      </c>
      <c r="B75" s="361">
        <v>46168.0</v>
      </c>
      <c r="C75" s="362" t="s">
        <v>5255</v>
      </c>
      <c r="D75" s="363" t="s">
        <v>5256</v>
      </c>
      <c r="E75" s="367"/>
      <c r="F75" s="368"/>
      <c r="G75" s="381"/>
      <c r="H75" s="366"/>
      <c r="I75" s="365"/>
      <c r="J75" s="368"/>
      <c r="K75" s="381"/>
      <c r="L75" s="368"/>
      <c r="M75" s="364"/>
      <c r="N75" s="368"/>
      <c r="O75" s="381"/>
      <c r="P75" s="366"/>
      <c r="Q75" s="365"/>
      <c r="R75" s="368"/>
      <c r="S75" s="381"/>
      <c r="T75" s="368"/>
      <c r="U75" s="364"/>
      <c r="V75" s="845"/>
      <c r="W75" s="655"/>
      <c r="X75" s="366"/>
      <c r="Y75" s="370" t="s">
        <v>2902</v>
      </c>
      <c r="Z75" s="481"/>
      <c r="AA75" s="380"/>
      <c r="AB75" s="353" t="s">
        <v>2914</v>
      </c>
      <c r="AC75" s="382"/>
      <c r="AD75" s="383" t="str">
        <f>IFERROR(__xludf.DUMMYFUNCTION("""COMPUTED_VALUE"""),"")</f>
        <v/>
      </c>
      <c r="AE75" s="848">
        <f>IFERROR(__xludf.DUMMYFUNCTION("""COMPUTED_VALUE"""),0.0)</f>
        <v>0</v>
      </c>
      <c r="AF75" s="848"/>
      <c r="AG75" s="848"/>
      <c r="AH75" s="388">
        <f>IFERROR(__xludf.DUMMYFUNCTION("""COMPUTED_VALUE"""),1.0)</f>
        <v>1</v>
      </c>
      <c r="AI75" s="382"/>
      <c r="AJ75" s="848" t="str">
        <f>IFERROR(__xludf.DUMMYFUNCTION("""COMPUTED_VALUE"""),"")</f>
        <v/>
      </c>
      <c r="AK75" s="848" t="str">
        <f>IFERROR(__xludf.DUMMYFUNCTION("""COMPUTED_VALUE"""),"")</f>
        <v/>
      </c>
      <c r="AL75" s="848"/>
      <c r="AM75" s="848"/>
      <c r="AN75" s="389" t="str">
        <f>IFERROR(__xludf.DUMMYFUNCTION("""COMPUTED_VALUE"""),"")</f>
        <v/>
      </c>
      <c r="AO75" s="390"/>
      <c r="AP75" s="391"/>
      <c r="AQ75" s="381"/>
      <c r="AR75" s="845"/>
      <c r="AS75" s="845">
        <v>0.0</v>
      </c>
      <c r="AT75" s="393" t="s">
        <v>3033</v>
      </c>
    </row>
    <row r="76">
      <c r="A76" s="480" t="s">
        <v>5135</v>
      </c>
      <c r="B76" s="361">
        <v>46170.0</v>
      </c>
      <c r="C76" s="362" t="s">
        <v>9240</v>
      </c>
      <c r="D76" s="363" t="s">
        <v>9241</v>
      </c>
      <c r="E76" s="367"/>
      <c r="F76" s="368"/>
      <c r="G76" s="381"/>
      <c r="H76" s="366"/>
      <c r="I76" s="365"/>
      <c r="J76" s="368"/>
      <c r="K76" s="381"/>
      <c r="L76" s="368"/>
      <c r="M76" s="364"/>
      <c r="N76" s="368"/>
      <c r="O76" s="381"/>
      <c r="P76" s="366"/>
      <c r="Q76" s="365"/>
      <c r="R76" s="368"/>
      <c r="S76" s="381"/>
      <c r="T76" s="368"/>
      <c r="U76" s="364"/>
      <c r="V76" s="845"/>
      <c r="W76" s="655"/>
      <c r="X76" s="366"/>
      <c r="Y76" s="370" t="s">
        <v>2902</v>
      </c>
      <c r="Z76" s="481"/>
      <c r="AA76" s="380"/>
      <c r="AB76" s="353"/>
      <c r="AC76" s="382"/>
      <c r="AD76" s="383" t="str">
        <f>IFERROR(__xludf.DUMMYFUNCTION("""COMPUTED_VALUE"""),"")</f>
        <v/>
      </c>
      <c r="AE76" s="848" t="str">
        <f>IFERROR(__xludf.DUMMYFUNCTION("""COMPUTED_VALUE"""),"")</f>
        <v/>
      </c>
      <c r="AF76" s="848"/>
      <c r="AG76" s="848"/>
      <c r="AH76" s="388" t="str">
        <f>IFERROR(__xludf.DUMMYFUNCTION("""COMPUTED_VALUE"""),"")</f>
        <v/>
      </c>
      <c r="AI76" s="382"/>
      <c r="AJ76" s="848" t="str">
        <f>IFERROR(__xludf.DUMMYFUNCTION("""COMPUTED_VALUE"""),"")</f>
        <v/>
      </c>
      <c r="AK76" s="848" t="str">
        <f>IFERROR(__xludf.DUMMYFUNCTION("""COMPUTED_VALUE"""),"")</f>
        <v/>
      </c>
      <c r="AL76" s="848"/>
      <c r="AM76" s="848"/>
      <c r="AN76" s="389" t="str">
        <f>IFERROR(__xludf.DUMMYFUNCTION("""COMPUTED_VALUE"""),"")</f>
        <v/>
      </c>
      <c r="AO76" s="390"/>
      <c r="AP76" s="391"/>
      <c r="AQ76" s="381"/>
      <c r="AR76" s="845"/>
      <c r="AS76" s="845">
        <v>0.0</v>
      </c>
      <c r="AT76" s="359"/>
    </row>
    <row r="77">
      <c r="A77" s="480" t="s">
        <v>5132</v>
      </c>
      <c r="B77" s="361">
        <v>46169.0</v>
      </c>
      <c r="C77" s="362" t="s">
        <v>5257</v>
      </c>
      <c r="D77" s="363" t="s">
        <v>5258</v>
      </c>
      <c r="E77" s="367"/>
      <c r="F77" s="368"/>
      <c r="G77" s="381"/>
      <c r="H77" s="366"/>
      <c r="I77" s="365"/>
      <c r="J77" s="368"/>
      <c r="K77" s="381"/>
      <c r="L77" s="368"/>
      <c r="M77" s="364"/>
      <c r="N77" s="368"/>
      <c r="O77" s="381"/>
      <c r="P77" s="366"/>
      <c r="Q77" s="365"/>
      <c r="R77" s="368"/>
      <c r="S77" s="381"/>
      <c r="T77" s="368"/>
      <c r="U77" s="364"/>
      <c r="V77" s="845"/>
      <c r="W77" s="655"/>
      <c r="X77" s="366"/>
      <c r="Y77" s="370" t="s">
        <v>2902</v>
      </c>
      <c r="Z77" s="481"/>
      <c r="AA77" s="372"/>
      <c r="AB77" s="353" t="s">
        <v>2914</v>
      </c>
      <c r="AC77" s="382"/>
      <c r="AD77" s="383" t="str">
        <f>IFERROR(__xludf.DUMMYFUNCTION("""COMPUTED_VALUE"""),"")</f>
        <v/>
      </c>
      <c r="AE77" s="848">
        <f>IFERROR(__xludf.DUMMYFUNCTION("""COMPUTED_VALUE"""),0.0)</f>
        <v>0</v>
      </c>
      <c r="AF77" s="848"/>
      <c r="AG77" s="848"/>
      <c r="AH77" s="388">
        <f>IFERROR(__xludf.DUMMYFUNCTION("""COMPUTED_VALUE"""),1.0)</f>
        <v>1</v>
      </c>
      <c r="AI77" s="382"/>
      <c r="AJ77" s="848" t="str">
        <f>IFERROR(__xludf.DUMMYFUNCTION("""COMPUTED_VALUE"""),"")</f>
        <v/>
      </c>
      <c r="AK77" s="848" t="str">
        <f>IFERROR(__xludf.DUMMYFUNCTION("""COMPUTED_VALUE"""),"")</f>
        <v/>
      </c>
      <c r="AL77" s="848"/>
      <c r="AM77" s="848"/>
      <c r="AN77" s="389" t="str">
        <f>IFERROR(__xludf.DUMMYFUNCTION("""COMPUTED_VALUE"""),"")</f>
        <v/>
      </c>
      <c r="AO77" s="377"/>
      <c r="AP77" s="391"/>
      <c r="AQ77" s="373"/>
      <c r="AR77" s="847"/>
      <c r="AS77" s="847">
        <v>0.0</v>
      </c>
      <c r="AT77" s="393" t="s">
        <v>3033</v>
      </c>
    </row>
    <row r="78">
      <c r="A78" s="480" t="s">
        <v>5132</v>
      </c>
      <c r="B78" s="361">
        <v>46169.0</v>
      </c>
      <c r="C78" s="362" t="s">
        <v>5259</v>
      </c>
      <c r="D78" s="363" t="s">
        <v>5260</v>
      </c>
      <c r="E78" s="367"/>
      <c r="F78" s="368"/>
      <c r="G78" s="381"/>
      <c r="H78" s="366"/>
      <c r="I78" s="365"/>
      <c r="J78" s="368"/>
      <c r="K78" s="381"/>
      <c r="L78" s="368"/>
      <c r="M78" s="364"/>
      <c r="N78" s="368"/>
      <c r="O78" s="381"/>
      <c r="P78" s="366"/>
      <c r="Q78" s="365"/>
      <c r="R78" s="368"/>
      <c r="S78" s="381"/>
      <c r="T78" s="368"/>
      <c r="U78" s="364"/>
      <c r="V78" s="845"/>
      <c r="W78" s="655"/>
      <c r="X78" s="366"/>
      <c r="Y78" s="370" t="s">
        <v>2902</v>
      </c>
      <c r="Z78" s="481"/>
      <c r="AA78" s="380"/>
      <c r="AB78" s="353" t="s">
        <v>2914</v>
      </c>
      <c r="AC78" s="382"/>
      <c r="AD78" s="383" t="str">
        <f>IFERROR(__xludf.DUMMYFUNCTION("""COMPUTED_VALUE"""),"")</f>
        <v/>
      </c>
      <c r="AE78" s="848">
        <f>IFERROR(__xludf.DUMMYFUNCTION("""COMPUTED_VALUE"""),0.0)</f>
        <v>0</v>
      </c>
      <c r="AF78" s="848"/>
      <c r="AG78" s="848"/>
      <c r="AH78" s="388">
        <f>IFERROR(__xludf.DUMMYFUNCTION("""COMPUTED_VALUE"""),1.0)</f>
        <v>1</v>
      </c>
      <c r="AI78" s="382"/>
      <c r="AJ78" s="848" t="str">
        <f>IFERROR(__xludf.DUMMYFUNCTION("""COMPUTED_VALUE"""),"")</f>
        <v/>
      </c>
      <c r="AK78" s="848" t="str">
        <f>IFERROR(__xludf.DUMMYFUNCTION("""COMPUTED_VALUE"""),"")</f>
        <v/>
      </c>
      <c r="AL78" s="848"/>
      <c r="AM78" s="848"/>
      <c r="AN78" s="389" t="str">
        <f>IFERROR(__xludf.DUMMYFUNCTION("""COMPUTED_VALUE"""),"")</f>
        <v/>
      </c>
      <c r="AO78" s="390"/>
      <c r="AP78" s="391"/>
      <c r="AQ78" s="381"/>
      <c r="AR78" s="845"/>
      <c r="AS78" s="845">
        <v>0.0</v>
      </c>
      <c r="AT78" s="393" t="s">
        <v>3033</v>
      </c>
    </row>
    <row r="79">
      <c r="A79" s="480" t="s">
        <v>5132</v>
      </c>
      <c r="B79" s="361">
        <v>46169.0</v>
      </c>
      <c r="C79" s="362" t="s">
        <v>5261</v>
      </c>
      <c r="D79" s="363" t="s">
        <v>5262</v>
      </c>
      <c r="E79" s="367"/>
      <c r="F79" s="368">
        <v>6.0</v>
      </c>
      <c r="G79" s="381"/>
      <c r="H79" s="366"/>
      <c r="I79" s="365"/>
      <c r="J79" s="368"/>
      <c r="K79" s="381"/>
      <c r="L79" s="368"/>
      <c r="M79" s="364">
        <v>6.0</v>
      </c>
      <c r="N79" s="368"/>
      <c r="O79" s="381"/>
      <c r="P79" s="366"/>
      <c r="Q79" s="365"/>
      <c r="R79" s="368"/>
      <c r="S79" s="381"/>
      <c r="T79" s="368"/>
      <c r="U79" s="364"/>
      <c r="V79" s="845"/>
      <c r="W79" s="655"/>
      <c r="X79" s="366"/>
      <c r="Y79" s="370" t="s">
        <v>2902</v>
      </c>
      <c r="Z79" s="481"/>
      <c r="AA79" s="380" t="s">
        <v>5263</v>
      </c>
      <c r="AB79" s="353" t="s">
        <v>5157</v>
      </c>
      <c r="AC79" s="382"/>
      <c r="AD79" s="383" t="str">
        <f>IFERROR(__xludf.DUMMYFUNCTION("""COMPUTED_VALUE"""),"")</f>
        <v/>
      </c>
      <c r="AE79" s="848">
        <f>IFERROR(__xludf.DUMMYFUNCTION("""COMPUTED_VALUE"""),6.0)</f>
        <v>6</v>
      </c>
      <c r="AF79" s="848"/>
      <c r="AG79" s="848"/>
      <c r="AH79" s="388">
        <f>IFERROR(__xludf.DUMMYFUNCTION("""COMPUTED_VALUE"""),1.0)</f>
        <v>1</v>
      </c>
      <c r="AI79" s="382"/>
      <c r="AJ79" s="848" t="str">
        <f>IFERROR(__xludf.DUMMYFUNCTION("""COMPUTED_VALUE"""),"")</f>
        <v/>
      </c>
      <c r="AK79" s="848" t="str">
        <f>IFERROR(__xludf.DUMMYFUNCTION("""COMPUTED_VALUE"""),"")</f>
        <v/>
      </c>
      <c r="AL79" s="848"/>
      <c r="AM79" s="848"/>
      <c r="AN79" s="389" t="str">
        <f>IFERROR(__xludf.DUMMYFUNCTION("""COMPUTED_VALUE"""),"")</f>
        <v/>
      </c>
      <c r="AO79" s="377">
        <v>29.0</v>
      </c>
      <c r="AP79" s="378">
        <v>29.0</v>
      </c>
      <c r="AQ79" s="381">
        <v>3.0</v>
      </c>
      <c r="AR79" s="845"/>
      <c r="AS79" s="845">
        <v>32.0</v>
      </c>
      <c r="AT79" s="393" t="s">
        <v>3033</v>
      </c>
    </row>
    <row r="80">
      <c r="A80" s="480" t="s">
        <v>5135</v>
      </c>
      <c r="B80" s="361">
        <v>46170.0</v>
      </c>
      <c r="C80" s="362" t="s">
        <v>9242</v>
      </c>
      <c r="D80" s="363" t="s">
        <v>9243</v>
      </c>
      <c r="E80" s="367"/>
      <c r="F80" s="368"/>
      <c r="G80" s="381"/>
      <c r="H80" s="366"/>
      <c r="I80" s="365"/>
      <c r="J80" s="368"/>
      <c r="K80" s="381"/>
      <c r="L80" s="368"/>
      <c r="M80" s="364"/>
      <c r="N80" s="368"/>
      <c r="O80" s="381"/>
      <c r="P80" s="366"/>
      <c r="Q80" s="365"/>
      <c r="R80" s="368"/>
      <c r="S80" s="381"/>
      <c r="T80" s="368"/>
      <c r="U80" s="364"/>
      <c r="V80" s="845"/>
      <c r="W80" s="655"/>
      <c r="X80" s="366"/>
      <c r="Y80" s="370" t="s">
        <v>2902</v>
      </c>
      <c r="Z80" s="481"/>
      <c r="AA80" s="380"/>
      <c r="AB80" s="353"/>
      <c r="AC80" s="382"/>
      <c r="AD80" s="383" t="str">
        <f>IFERROR(__xludf.DUMMYFUNCTION("""COMPUTED_VALUE"""),"")</f>
        <v/>
      </c>
      <c r="AE80" s="848" t="str">
        <f>IFERROR(__xludf.DUMMYFUNCTION("""COMPUTED_VALUE"""),"")</f>
        <v/>
      </c>
      <c r="AF80" s="848"/>
      <c r="AG80" s="848"/>
      <c r="AH80" s="388" t="str">
        <f>IFERROR(__xludf.DUMMYFUNCTION("""COMPUTED_VALUE"""),"")</f>
        <v/>
      </c>
      <c r="AI80" s="382"/>
      <c r="AJ80" s="848" t="str">
        <f>IFERROR(__xludf.DUMMYFUNCTION("""COMPUTED_VALUE"""),"")</f>
        <v/>
      </c>
      <c r="AK80" s="848" t="str">
        <f>IFERROR(__xludf.DUMMYFUNCTION("""COMPUTED_VALUE"""),"")</f>
        <v/>
      </c>
      <c r="AL80" s="848"/>
      <c r="AM80" s="848"/>
      <c r="AN80" s="389" t="str">
        <f>IFERROR(__xludf.DUMMYFUNCTION("""COMPUTED_VALUE"""),"")</f>
        <v/>
      </c>
      <c r="AO80" s="390"/>
      <c r="AP80" s="391"/>
      <c r="AQ80" s="381"/>
      <c r="AR80" s="845"/>
      <c r="AS80" s="845">
        <v>0.0</v>
      </c>
      <c r="AT80" s="359"/>
    </row>
    <row r="81">
      <c r="A81" s="480" t="s">
        <v>5132</v>
      </c>
      <c r="B81" s="361">
        <v>46169.0</v>
      </c>
      <c r="C81" s="362" t="s">
        <v>5264</v>
      </c>
      <c r="D81" s="363" t="s">
        <v>5265</v>
      </c>
      <c r="E81" s="367"/>
      <c r="F81" s="368"/>
      <c r="G81" s="381"/>
      <c r="H81" s="366"/>
      <c r="I81" s="365"/>
      <c r="J81" s="368"/>
      <c r="K81" s="381"/>
      <c r="L81" s="368"/>
      <c r="M81" s="364"/>
      <c r="N81" s="368"/>
      <c r="O81" s="381"/>
      <c r="P81" s="366"/>
      <c r="Q81" s="365"/>
      <c r="R81" s="368"/>
      <c r="S81" s="381"/>
      <c r="T81" s="368"/>
      <c r="U81" s="364"/>
      <c r="V81" s="845"/>
      <c r="W81" s="655"/>
      <c r="X81" s="366"/>
      <c r="Y81" s="370" t="s">
        <v>2902</v>
      </c>
      <c r="Z81" s="481"/>
      <c r="AA81" s="372"/>
      <c r="AB81" s="353" t="s">
        <v>2914</v>
      </c>
      <c r="AC81" s="382"/>
      <c r="AD81" s="383" t="str">
        <f>IFERROR(__xludf.DUMMYFUNCTION("""COMPUTED_VALUE"""),"")</f>
        <v/>
      </c>
      <c r="AE81" s="848">
        <f>IFERROR(__xludf.DUMMYFUNCTION("""COMPUTED_VALUE"""),0.0)</f>
        <v>0</v>
      </c>
      <c r="AF81" s="848"/>
      <c r="AG81" s="848"/>
      <c r="AH81" s="388">
        <f>IFERROR(__xludf.DUMMYFUNCTION("""COMPUTED_VALUE"""),1.0)</f>
        <v>1</v>
      </c>
      <c r="AI81" s="382"/>
      <c r="AJ81" s="848" t="str">
        <f>IFERROR(__xludf.DUMMYFUNCTION("""COMPUTED_VALUE"""),"")</f>
        <v/>
      </c>
      <c r="AK81" s="848" t="str">
        <f>IFERROR(__xludf.DUMMYFUNCTION("""COMPUTED_VALUE"""),"")</f>
        <v/>
      </c>
      <c r="AL81" s="848"/>
      <c r="AM81" s="848"/>
      <c r="AN81" s="389" t="str">
        <f>IFERROR(__xludf.DUMMYFUNCTION("""COMPUTED_VALUE"""),"")</f>
        <v/>
      </c>
      <c r="AO81" s="390"/>
      <c r="AP81" s="391"/>
      <c r="AQ81" s="373"/>
      <c r="AR81" s="847"/>
      <c r="AS81" s="847">
        <v>0.0</v>
      </c>
      <c r="AT81" s="393" t="s">
        <v>3033</v>
      </c>
    </row>
    <row r="82">
      <c r="A82" s="480" t="s">
        <v>5138</v>
      </c>
      <c r="B82" s="361">
        <v>46168.0</v>
      </c>
      <c r="C82" s="362" t="s">
        <v>5266</v>
      </c>
      <c r="D82" s="363" t="s">
        <v>5267</v>
      </c>
      <c r="E82" s="367"/>
      <c r="F82" s="368"/>
      <c r="G82" s="381"/>
      <c r="H82" s="366"/>
      <c r="I82" s="365"/>
      <c r="J82" s="368"/>
      <c r="K82" s="381"/>
      <c r="L82" s="368"/>
      <c r="M82" s="364"/>
      <c r="N82" s="368"/>
      <c r="O82" s="381"/>
      <c r="P82" s="366"/>
      <c r="Q82" s="365"/>
      <c r="R82" s="368"/>
      <c r="S82" s="381"/>
      <c r="T82" s="368"/>
      <c r="U82" s="364"/>
      <c r="V82" s="845"/>
      <c r="W82" s="655"/>
      <c r="X82" s="366"/>
      <c r="Y82" s="370" t="s">
        <v>2902</v>
      </c>
      <c r="Z82" s="481"/>
      <c r="AA82" s="372"/>
      <c r="AB82" s="353" t="s">
        <v>2914</v>
      </c>
      <c r="AC82" s="382"/>
      <c r="AD82" s="383" t="str">
        <f>IFERROR(__xludf.DUMMYFUNCTION("""COMPUTED_VALUE"""),"")</f>
        <v/>
      </c>
      <c r="AE82" s="848">
        <f>IFERROR(__xludf.DUMMYFUNCTION("""COMPUTED_VALUE"""),0.0)</f>
        <v>0</v>
      </c>
      <c r="AF82" s="848"/>
      <c r="AG82" s="848"/>
      <c r="AH82" s="388">
        <f>IFERROR(__xludf.DUMMYFUNCTION("""COMPUTED_VALUE"""),1.0)</f>
        <v>1</v>
      </c>
      <c r="AI82" s="382"/>
      <c r="AJ82" s="848" t="str">
        <f>IFERROR(__xludf.DUMMYFUNCTION("""COMPUTED_VALUE"""),"")</f>
        <v/>
      </c>
      <c r="AK82" s="848" t="str">
        <f>IFERROR(__xludf.DUMMYFUNCTION("""COMPUTED_VALUE"""),"")</f>
        <v/>
      </c>
      <c r="AL82" s="848"/>
      <c r="AM82" s="848"/>
      <c r="AN82" s="389" t="str">
        <f>IFERROR(__xludf.DUMMYFUNCTION("""COMPUTED_VALUE"""),"")</f>
        <v/>
      </c>
      <c r="AO82" s="390"/>
      <c r="AP82" s="391"/>
      <c r="AQ82" s="373"/>
      <c r="AR82" s="847"/>
      <c r="AS82" s="847">
        <v>0.0</v>
      </c>
      <c r="AT82" s="393" t="s">
        <v>3033</v>
      </c>
    </row>
    <row r="83">
      <c r="A83" s="480" t="s">
        <v>5135</v>
      </c>
      <c r="B83" s="361">
        <v>46170.0</v>
      </c>
      <c r="C83" s="362" t="s">
        <v>7491</v>
      </c>
      <c r="D83" s="363" t="s">
        <v>7492</v>
      </c>
      <c r="E83" s="367"/>
      <c r="F83" s="368"/>
      <c r="G83" s="381"/>
      <c r="H83" s="366"/>
      <c r="I83" s="365"/>
      <c r="J83" s="368"/>
      <c r="K83" s="381"/>
      <c r="L83" s="368"/>
      <c r="M83" s="364"/>
      <c r="N83" s="368"/>
      <c r="O83" s="381"/>
      <c r="P83" s="366"/>
      <c r="Q83" s="365"/>
      <c r="R83" s="368"/>
      <c r="S83" s="381"/>
      <c r="T83" s="368"/>
      <c r="U83" s="364"/>
      <c r="V83" s="845"/>
      <c r="W83" s="655"/>
      <c r="X83" s="366"/>
      <c r="Y83" s="370" t="s">
        <v>2902</v>
      </c>
      <c r="Z83" s="481"/>
      <c r="AA83" s="372"/>
      <c r="AB83" s="353"/>
      <c r="AC83" s="382"/>
      <c r="AD83" s="383" t="str">
        <f>IFERROR(__xludf.DUMMYFUNCTION("""COMPUTED_VALUE"""),"")</f>
        <v/>
      </c>
      <c r="AE83" s="848" t="str">
        <f>IFERROR(__xludf.DUMMYFUNCTION("""COMPUTED_VALUE"""),"")</f>
        <v/>
      </c>
      <c r="AF83" s="848"/>
      <c r="AG83" s="848"/>
      <c r="AH83" s="388" t="str">
        <f>IFERROR(__xludf.DUMMYFUNCTION("""COMPUTED_VALUE"""),"")</f>
        <v/>
      </c>
      <c r="AI83" s="382"/>
      <c r="AJ83" s="848" t="str">
        <f>IFERROR(__xludf.DUMMYFUNCTION("""COMPUTED_VALUE"""),"")</f>
        <v/>
      </c>
      <c r="AK83" s="848" t="str">
        <f>IFERROR(__xludf.DUMMYFUNCTION("""COMPUTED_VALUE"""),"")</f>
        <v/>
      </c>
      <c r="AL83" s="848"/>
      <c r="AM83" s="848"/>
      <c r="AN83" s="389" t="str">
        <f>IFERROR(__xludf.DUMMYFUNCTION("""COMPUTED_VALUE"""),"")</f>
        <v/>
      </c>
      <c r="AO83" s="390"/>
      <c r="AP83" s="391"/>
      <c r="AQ83" s="373"/>
      <c r="AR83" s="847"/>
      <c r="AS83" s="847">
        <v>0.0</v>
      </c>
      <c r="AT83" s="359"/>
    </row>
    <row r="84">
      <c r="A84" s="480" t="s">
        <v>5138</v>
      </c>
      <c r="B84" s="361">
        <v>46168.0</v>
      </c>
      <c r="C84" s="362" t="s">
        <v>5268</v>
      </c>
      <c r="D84" s="363" t="s">
        <v>5269</v>
      </c>
      <c r="E84" s="367"/>
      <c r="F84" s="368"/>
      <c r="G84" s="381"/>
      <c r="H84" s="366"/>
      <c r="I84" s="365">
        <v>1.0</v>
      </c>
      <c r="J84" s="368"/>
      <c r="K84" s="381"/>
      <c r="L84" s="368"/>
      <c r="M84" s="364"/>
      <c r="N84" s="368"/>
      <c r="O84" s="381"/>
      <c r="P84" s="366"/>
      <c r="Q84" s="365"/>
      <c r="R84" s="368"/>
      <c r="S84" s="381"/>
      <c r="T84" s="368"/>
      <c r="U84" s="364"/>
      <c r="V84" s="845"/>
      <c r="W84" s="655"/>
      <c r="X84" s="366"/>
      <c r="Y84" s="370" t="s">
        <v>2902</v>
      </c>
      <c r="Z84" s="481"/>
      <c r="AA84" s="380" t="s">
        <v>5270</v>
      </c>
      <c r="AB84" s="353" t="s">
        <v>2887</v>
      </c>
      <c r="AC84" s="382"/>
      <c r="AD84" s="383" t="str">
        <f>IFERROR(__xludf.DUMMYFUNCTION("""COMPUTED_VALUE"""),"")</f>
        <v/>
      </c>
      <c r="AE84" s="848">
        <f>IFERROR(__xludf.DUMMYFUNCTION("""COMPUTED_VALUE"""),0.0)</f>
        <v>0</v>
      </c>
      <c r="AF84" s="848"/>
      <c r="AG84" s="848"/>
      <c r="AH84" s="388">
        <f>IFERROR(__xludf.DUMMYFUNCTION("""COMPUTED_VALUE"""),1.0)</f>
        <v>1</v>
      </c>
      <c r="AI84" s="382"/>
      <c r="AJ84" s="848" t="str">
        <f>IFERROR(__xludf.DUMMYFUNCTION("""COMPUTED_VALUE"""),"")</f>
        <v/>
      </c>
      <c r="AK84" s="848" t="str">
        <f>IFERROR(__xludf.DUMMYFUNCTION("""COMPUTED_VALUE"""),"")</f>
        <v/>
      </c>
      <c r="AL84" s="848"/>
      <c r="AM84" s="848"/>
      <c r="AN84" s="389" t="str">
        <f>IFERROR(__xludf.DUMMYFUNCTION("""COMPUTED_VALUE"""),"")</f>
        <v/>
      </c>
      <c r="AO84" s="377">
        <v>35.0</v>
      </c>
      <c r="AP84" s="378">
        <v>34.0</v>
      </c>
      <c r="AQ84" s="381">
        <v>1.0</v>
      </c>
      <c r="AR84" s="845"/>
      <c r="AS84" s="845">
        <v>35.0</v>
      </c>
      <c r="AT84" s="393" t="s">
        <v>3033</v>
      </c>
    </row>
    <row r="85">
      <c r="A85" s="480" t="s">
        <v>5132</v>
      </c>
      <c r="B85" s="361">
        <v>46169.0</v>
      </c>
      <c r="C85" s="362" t="s">
        <v>5271</v>
      </c>
      <c r="D85" s="363" t="s">
        <v>5272</v>
      </c>
      <c r="E85" s="367"/>
      <c r="F85" s="368"/>
      <c r="G85" s="381"/>
      <c r="H85" s="366"/>
      <c r="I85" s="365"/>
      <c r="J85" s="368"/>
      <c r="K85" s="381"/>
      <c r="L85" s="368"/>
      <c r="M85" s="364">
        <v>1.0</v>
      </c>
      <c r="N85" s="368"/>
      <c r="O85" s="381"/>
      <c r="P85" s="366"/>
      <c r="Q85" s="365"/>
      <c r="R85" s="368"/>
      <c r="S85" s="381"/>
      <c r="T85" s="368"/>
      <c r="U85" s="364"/>
      <c r="V85" s="845"/>
      <c r="W85" s="655"/>
      <c r="X85" s="366"/>
      <c r="Y85" s="370" t="s">
        <v>2902</v>
      </c>
      <c r="Z85" s="481"/>
      <c r="AA85" s="380" t="s">
        <v>5273</v>
      </c>
      <c r="AB85" s="353" t="s">
        <v>2890</v>
      </c>
      <c r="AC85" s="382"/>
      <c r="AD85" s="383" t="str">
        <f>IFERROR(__xludf.DUMMYFUNCTION("""COMPUTED_VALUE"""),"")</f>
        <v/>
      </c>
      <c r="AE85" s="848">
        <f>IFERROR(__xludf.DUMMYFUNCTION("""COMPUTED_VALUE"""),0.0)</f>
        <v>0</v>
      </c>
      <c r="AF85" s="848"/>
      <c r="AG85" s="848"/>
      <c r="AH85" s="388">
        <f>IFERROR(__xludf.DUMMYFUNCTION("""COMPUTED_VALUE"""),1.0)</f>
        <v>1</v>
      </c>
      <c r="AI85" s="382"/>
      <c r="AJ85" s="848" t="str">
        <f>IFERROR(__xludf.DUMMYFUNCTION("""COMPUTED_VALUE"""),"")</f>
        <v/>
      </c>
      <c r="AK85" s="848" t="str">
        <f>IFERROR(__xludf.DUMMYFUNCTION("""COMPUTED_VALUE"""),"")</f>
        <v/>
      </c>
      <c r="AL85" s="848"/>
      <c r="AM85" s="848"/>
      <c r="AN85" s="389" t="str">
        <f>IFERROR(__xludf.DUMMYFUNCTION("""COMPUTED_VALUE"""),"")</f>
        <v/>
      </c>
      <c r="AO85" s="377">
        <v>12.0</v>
      </c>
      <c r="AP85" s="378">
        <v>12.0</v>
      </c>
      <c r="AQ85" s="381"/>
      <c r="AR85" s="845"/>
      <c r="AS85" s="845">
        <v>12.0</v>
      </c>
      <c r="AT85" s="393" t="s">
        <v>3033</v>
      </c>
    </row>
    <row r="86">
      <c r="A86" s="480" t="s">
        <v>5138</v>
      </c>
      <c r="B86" s="361">
        <v>46168.0</v>
      </c>
      <c r="C86" s="362" t="s">
        <v>5274</v>
      </c>
      <c r="D86" s="363" t="s">
        <v>5275</v>
      </c>
      <c r="E86" s="367"/>
      <c r="F86" s="368">
        <v>1.0</v>
      </c>
      <c r="G86" s="381"/>
      <c r="H86" s="366"/>
      <c r="I86" s="365"/>
      <c r="J86" s="368"/>
      <c r="K86" s="381"/>
      <c r="L86" s="368"/>
      <c r="M86" s="364"/>
      <c r="N86" s="368"/>
      <c r="O86" s="381"/>
      <c r="P86" s="366"/>
      <c r="Q86" s="365"/>
      <c r="R86" s="368"/>
      <c r="S86" s="381"/>
      <c r="T86" s="368"/>
      <c r="U86" s="364"/>
      <c r="V86" s="845"/>
      <c r="W86" s="655"/>
      <c r="X86" s="366"/>
      <c r="Y86" s="370" t="s">
        <v>2902</v>
      </c>
      <c r="Z86" s="481"/>
      <c r="AA86" s="380" t="s">
        <v>5196</v>
      </c>
      <c r="AB86" s="353" t="s">
        <v>2890</v>
      </c>
      <c r="AC86" s="382"/>
      <c r="AD86" s="383" t="str">
        <f>IFERROR(__xludf.DUMMYFUNCTION("""COMPUTED_VALUE"""),"")</f>
        <v/>
      </c>
      <c r="AE86" s="848">
        <f>IFERROR(__xludf.DUMMYFUNCTION("""COMPUTED_VALUE"""),1.0)</f>
        <v>1</v>
      </c>
      <c r="AF86" s="848"/>
      <c r="AG86" s="848"/>
      <c r="AH86" s="388">
        <f>IFERROR(__xludf.DUMMYFUNCTION("""COMPUTED_VALUE"""),1.0)</f>
        <v>1</v>
      </c>
      <c r="AI86" s="382"/>
      <c r="AJ86" s="848" t="str">
        <f>IFERROR(__xludf.DUMMYFUNCTION("""COMPUTED_VALUE"""),"")</f>
        <v/>
      </c>
      <c r="AK86" s="848" t="str">
        <f>IFERROR(__xludf.DUMMYFUNCTION("""COMPUTED_VALUE"""),"")</f>
        <v/>
      </c>
      <c r="AL86" s="848"/>
      <c r="AM86" s="848"/>
      <c r="AN86" s="389" t="str">
        <f>IFERROR(__xludf.DUMMYFUNCTION("""COMPUTED_VALUE"""),"")</f>
        <v/>
      </c>
      <c r="AO86" s="377">
        <v>3.0</v>
      </c>
      <c r="AP86" s="378">
        <v>3.0</v>
      </c>
      <c r="AQ86" s="373"/>
      <c r="AR86" s="847"/>
      <c r="AS86" s="847">
        <v>3.0</v>
      </c>
      <c r="AT86" s="393" t="s">
        <v>3033</v>
      </c>
    </row>
    <row r="87">
      <c r="A87" s="480" t="s">
        <v>5135</v>
      </c>
      <c r="B87" s="361">
        <v>46170.0</v>
      </c>
      <c r="C87" s="362" t="s">
        <v>7493</v>
      </c>
      <c r="D87" s="363" t="s">
        <v>7494</v>
      </c>
      <c r="E87" s="367"/>
      <c r="F87" s="368"/>
      <c r="G87" s="381"/>
      <c r="H87" s="366"/>
      <c r="I87" s="365"/>
      <c r="J87" s="368"/>
      <c r="K87" s="381"/>
      <c r="L87" s="368"/>
      <c r="M87" s="364"/>
      <c r="N87" s="368"/>
      <c r="O87" s="381"/>
      <c r="P87" s="366"/>
      <c r="Q87" s="365"/>
      <c r="R87" s="368"/>
      <c r="S87" s="381"/>
      <c r="T87" s="368"/>
      <c r="U87" s="364"/>
      <c r="V87" s="845"/>
      <c r="W87" s="655"/>
      <c r="X87" s="366"/>
      <c r="Y87" s="370" t="s">
        <v>2902</v>
      </c>
      <c r="Z87" s="481"/>
      <c r="AA87" s="372"/>
      <c r="AB87" s="353"/>
      <c r="AC87" s="382"/>
      <c r="AD87" s="383" t="str">
        <f>IFERROR(__xludf.DUMMYFUNCTION("""COMPUTED_VALUE"""),"")</f>
        <v/>
      </c>
      <c r="AE87" s="848" t="str">
        <f>IFERROR(__xludf.DUMMYFUNCTION("""COMPUTED_VALUE"""),"")</f>
        <v/>
      </c>
      <c r="AF87" s="848"/>
      <c r="AG87" s="848"/>
      <c r="AH87" s="388" t="str">
        <f>IFERROR(__xludf.DUMMYFUNCTION("""COMPUTED_VALUE"""),"")</f>
        <v/>
      </c>
      <c r="AI87" s="382"/>
      <c r="AJ87" s="848" t="str">
        <f>IFERROR(__xludf.DUMMYFUNCTION("""COMPUTED_VALUE"""),"")</f>
        <v/>
      </c>
      <c r="AK87" s="848" t="str">
        <f>IFERROR(__xludf.DUMMYFUNCTION("""COMPUTED_VALUE"""),"")</f>
        <v/>
      </c>
      <c r="AL87" s="848"/>
      <c r="AM87" s="848"/>
      <c r="AN87" s="389" t="str">
        <f>IFERROR(__xludf.DUMMYFUNCTION("""COMPUTED_VALUE"""),"")</f>
        <v/>
      </c>
      <c r="AO87" s="390"/>
      <c r="AP87" s="391"/>
      <c r="AQ87" s="373"/>
      <c r="AR87" s="847"/>
      <c r="AS87" s="847">
        <v>0.0</v>
      </c>
      <c r="AT87" s="359"/>
    </row>
    <row r="88">
      <c r="A88" s="480" t="s">
        <v>5138</v>
      </c>
      <c r="B88" s="361">
        <v>46168.0</v>
      </c>
      <c r="C88" s="362" t="s">
        <v>5276</v>
      </c>
      <c r="D88" s="363" t="s">
        <v>5277</v>
      </c>
      <c r="E88" s="367"/>
      <c r="F88" s="368"/>
      <c r="G88" s="381"/>
      <c r="H88" s="366"/>
      <c r="I88" s="365"/>
      <c r="J88" s="368"/>
      <c r="K88" s="381"/>
      <c r="L88" s="368"/>
      <c r="M88" s="364"/>
      <c r="N88" s="368"/>
      <c r="O88" s="381"/>
      <c r="P88" s="366"/>
      <c r="Q88" s="365"/>
      <c r="R88" s="368"/>
      <c r="S88" s="381"/>
      <c r="T88" s="368"/>
      <c r="U88" s="364"/>
      <c r="V88" s="845"/>
      <c r="W88" s="655"/>
      <c r="X88" s="366"/>
      <c r="Y88" s="370" t="s">
        <v>2244</v>
      </c>
      <c r="Z88" s="481"/>
      <c r="AA88" s="380"/>
      <c r="AB88" s="353" t="s">
        <v>2914</v>
      </c>
      <c r="AC88" s="382"/>
      <c r="AD88" s="383" t="str">
        <f>IFERROR(__xludf.DUMMYFUNCTION("""COMPUTED_VALUE"""),"")</f>
        <v/>
      </c>
      <c r="AE88" s="848">
        <f>IFERROR(__xludf.DUMMYFUNCTION("""COMPUTED_VALUE"""),0.0)</f>
        <v>0</v>
      </c>
      <c r="AF88" s="848"/>
      <c r="AG88" s="848"/>
      <c r="AH88" s="388">
        <f>IFERROR(__xludf.DUMMYFUNCTION("""COMPUTED_VALUE"""),1.0)</f>
        <v>1</v>
      </c>
      <c r="AI88" s="382"/>
      <c r="AJ88" s="848" t="str">
        <f>IFERROR(__xludf.DUMMYFUNCTION("""COMPUTED_VALUE"""),"")</f>
        <v/>
      </c>
      <c r="AK88" s="848" t="str">
        <f>IFERROR(__xludf.DUMMYFUNCTION("""COMPUTED_VALUE"""),"")</f>
        <v/>
      </c>
      <c r="AL88" s="848"/>
      <c r="AM88" s="848"/>
      <c r="AN88" s="389" t="str">
        <f>IFERROR(__xludf.DUMMYFUNCTION("""COMPUTED_VALUE"""),"")</f>
        <v/>
      </c>
      <c r="AO88" s="390"/>
      <c r="AP88" s="391"/>
      <c r="AQ88" s="381"/>
      <c r="AR88" s="845"/>
      <c r="AS88" s="845">
        <v>0.0</v>
      </c>
      <c r="AT88" s="393" t="s">
        <v>3031</v>
      </c>
    </row>
    <row r="89">
      <c r="A89" s="482" t="s">
        <v>5164</v>
      </c>
      <c r="B89" s="361">
        <v>46167.0</v>
      </c>
      <c r="C89" s="362" t="s">
        <v>5278</v>
      </c>
      <c r="D89" s="363" t="s">
        <v>5279</v>
      </c>
      <c r="E89" s="367"/>
      <c r="F89" s="368"/>
      <c r="G89" s="381"/>
      <c r="H89" s="366"/>
      <c r="I89" s="365"/>
      <c r="J89" s="368"/>
      <c r="K89" s="381"/>
      <c r="L89" s="368"/>
      <c r="M89" s="364"/>
      <c r="N89" s="368"/>
      <c r="O89" s="381"/>
      <c r="P89" s="366"/>
      <c r="Q89" s="365"/>
      <c r="R89" s="368"/>
      <c r="S89" s="381"/>
      <c r="T89" s="368"/>
      <c r="U89" s="364"/>
      <c r="V89" s="845"/>
      <c r="W89" s="655"/>
      <c r="X89" s="366"/>
      <c r="Y89" s="370" t="s">
        <v>2244</v>
      </c>
      <c r="Z89" s="481"/>
      <c r="AA89" s="380"/>
      <c r="AB89" s="353" t="s">
        <v>2914</v>
      </c>
      <c r="AC89" s="382"/>
      <c r="AD89" s="383" t="str">
        <f>IFERROR(__xludf.DUMMYFUNCTION("""COMPUTED_VALUE"""),"")</f>
        <v/>
      </c>
      <c r="AE89" s="848">
        <f>IFERROR(__xludf.DUMMYFUNCTION("""COMPUTED_VALUE"""),0.0)</f>
        <v>0</v>
      </c>
      <c r="AF89" s="848"/>
      <c r="AG89" s="848"/>
      <c r="AH89" s="388">
        <f>IFERROR(__xludf.DUMMYFUNCTION("""COMPUTED_VALUE"""),1.0)</f>
        <v>1</v>
      </c>
      <c r="AI89" s="382"/>
      <c r="AJ89" s="848" t="str">
        <f>IFERROR(__xludf.DUMMYFUNCTION("""COMPUTED_VALUE"""),"")</f>
        <v/>
      </c>
      <c r="AK89" s="848" t="str">
        <f>IFERROR(__xludf.DUMMYFUNCTION("""COMPUTED_VALUE"""),"")</f>
        <v/>
      </c>
      <c r="AL89" s="848"/>
      <c r="AM89" s="848"/>
      <c r="AN89" s="389" t="str">
        <f>IFERROR(__xludf.DUMMYFUNCTION("""COMPUTED_VALUE"""),"")</f>
        <v/>
      </c>
      <c r="AO89" s="390"/>
      <c r="AP89" s="391"/>
      <c r="AQ89" s="381"/>
      <c r="AR89" s="845"/>
      <c r="AS89" s="845">
        <v>0.0</v>
      </c>
      <c r="AT89" s="393" t="s">
        <v>3031</v>
      </c>
    </row>
    <row r="90">
      <c r="A90" s="480" t="s">
        <v>5164</v>
      </c>
      <c r="B90" s="361">
        <v>46167.0</v>
      </c>
      <c r="C90" s="362" t="s">
        <v>5280</v>
      </c>
      <c r="D90" s="363" t="s">
        <v>5281</v>
      </c>
      <c r="E90" s="367"/>
      <c r="F90" s="368"/>
      <c r="G90" s="381"/>
      <c r="H90" s="366"/>
      <c r="I90" s="365"/>
      <c r="J90" s="368"/>
      <c r="K90" s="381"/>
      <c r="L90" s="368"/>
      <c r="M90" s="364"/>
      <c r="N90" s="368"/>
      <c r="O90" s="381"/>
      <c r="P90" s="366"/>
      <c r="Q90" s="365"/>
      <c r="R90" s="368"/>
      <c r="S90" s="381"/>
      <c r="T90" s="368"/>
      <c r="U90" s="364"/>
      <c r="V90" s="845"/>
      <c r="W90" s="655"/>
      <c r="X90" s="366"/>
      <c r="Y90" s="370" t="s">
        <v>2244</v>
      </c>
      <c r="Z90" s="481"/>
      <c r="AA90" s="372"/>
      <c r="AB90" s="353" t="s">
        <v>2914</v>
      </c>
      <c r="AC90" s="382"/>
      <c r="AD90" s="383" t="str">
        <f>IFERROR(__xludf.DUMMYFUNCTION("""COMPUTED_VALUE"""),"")</f>
        <v/>
      </c>
      <c r="AE90" s="848">
        <f>IFERROR(__xludf.DUMMYFUNCTION("""COMPUTED_VALUE"""),0.0)</f>
        <v>0</v>
      </c>
      <c r="AF90" s="848"/>
      <c r="AG90" s="848"/>
      <c r="AH90" s="388">
        <f>IFERROR(__xludf.DUMMYFUNCTION("""COMPUTED_VALUE"""),1.0)</f>
        <v>1</v>
      </c>
      <c r="AI90" s="382"/>
      <c r="AJ90" s="848" t="str">
        <f>IFERROR(__xludf.DUMMYFUNCTION("""COMPUTED_VALUE"""),"")</f>
        <v/>
      </c>
      <c r="AK90" s="848" t="str">
        <f>IFERROR(__xludf.DUMMYFUNCTION("""COMPUTED_VALUE"""),"")</f>
        <v/>
      </c>
      <c r="AL90" s="848"/>
      <c r="AM90" s="848"/>
      <c r="AN90" s="389" t="str">
        <f>IFERROR(__xludf.DUMMYFUNCTION("""COMPUTED_VALUE"""),"")</f>
        <v/>
      </c>
      <c r="AO90" s="390"/>
      <c r="AP90" s="391"/>
      <c r="AQ90" s="373"/>
      <c r="AR90" s="847"/>
      <c r="AS90" s="847">
        <v>0.0</v>
      </c>
      <c r="AT90" s="393" t="s">
        <v>3031</v>
      </c>
    </row>
    <row r="91">
      <c r="A91" s="480" t="s">
        <v>5132</v>
      </c>
      <c r="B91" s="361">
        <v>46169.0</v>
      </c>
      <c r="C91" s="362" t="s">
        <v>5282</v>
      </c>
      <c r="D91" s="363" t="s">
        <v>5283</v>
      </c>
      <c r="E91" s="367"/>
      <c r="F91" s="368"/>
      <c r="G91" s="381"/>
      <c r="H91" s="366"/>
      <c r="I91" s="365"/>
      <c r="J91" s="368"/>
      <c r="K91" s="381"/>
      <c r="L91" s="368"/>
      <c r="M91" s="364"/>
      <c r="N91" s="368"/>
      <c r="O91" s="381"/>
      <c r="P91" s="366"/>
      <c r="Q91" s="365"/>
      <c r="R91" s="368"/>
      <c r="S91" s="381"/>
      <c r="T91" s="368"/>
      <c r="U91" s="364"/>
      <c r="V91" s="845"/>
      <c r="W91" s="655"/>
      <c r="X91" s="366"/>
      <c r="Y91" s="370" t="s">
        <v>2244</v>
      </c>
      <c r="Z91" s="481"/>
      <c r="AA91" s="372"/>
      <c r="AB91" s="353" t="s">
        <v>2914</v>
      </c>
      <c r="AC91" s="382"/>
      <c r="AD91" s="383" t="str">
        <f>IFERROR(__xludf.DUMMYFUNCTION("""COMPUTED_VALUE"""),"")</f>
        <v/>
      </c>
      <c r="AE91" s="848">
        <f>IFERROR(__xludf.DUMMYFUNCTION("""COMPUTED_VALUE"""),0.0)</f>
        <v>0</v>
      </c>
      <c r="AF91" s="848"/>
      <c r="AG91" s="848"/>
      <c r="AH91" s="388">
        <f>IFERROR(__xludf.DUMMYFUNCTION("""COMPUTED_VALUE"""),1.0)</f>
        <v>1</v>
      </c>
      <c r="AI91" s="382"/>
      <c r="AJ91" s="848" t="str">
        <f>IFERROR(__xludf.DUMMYFUNCTION("""COMPUTED_VALUE"""),"")</f>
        <v/>
      </c>
      <c r="AK91" s="848" t="str">
        <f>IFERROR(__xludf.DUMMYFUNCTION("""COMPUTED_VALUE"""),"")</f>
        <v/>
      </c>
      <c r="AL91" s="848"/>
      <c r="AM91" s="848"/>
      <c r="AN91" s="389" t="str">
        <f>IFERROR(__xludf.DUMMYFUNCTION("""COMPUTED_VALUE"""),"")</f>
        <v/>
      </c>
      <c r="AO91" s="390"/>
      <c r="AP91" s="391"/>
      <c r="AQ91" s="373"/>
      <c r="AR91" s="847"/>
      <c r="AS91" s="847">
        <v>0.0</v>
      </c>
      <c r="AT91" s="393" t="s">
        <v>3031</v>
      </c>
    </row>
    <row r="92">
      <c r="A92" s="480" t="s">
        <v>5135</v>
      </c>
      <c r="B92" s="361">
        <v>46170.0</v>
      </c>
      <c r="C92" s="362" t="s">
        <v>5284</v>
      </c>
      <c r="D92" s="363" t="s">
        <v>5285</v>
      </c>
      <c r="E92" s="367"/>
      <c r="F92" s="368"/>
      <c r="G92" s="381"/>
      <c r="H92" s="366"/>
      <c r="I92" s="365"/>
      <c r="J92" s="368"/>
      <c r="K92" s="381"/>
      <c r="L92" s="368"/>
      <c r="M92" s="364"/>
      <c r="N92" s="368"/>
      <c r="O92" s="381"/>
      <c r="P92" s="366"/>
      <c r="Q92" s="365"/>
      <c r="R92" s="368"/>
      <c r="S92" s="381"/>
      <c r="T92" s="368"/>
      <c r="U92" s="364"/>
      <c r="V92" s="845"/>
      <c r="W92" s="655"/>
      <c r="X92" s="366"/>
      <c r="Y92" s="370" t="s">
        <v>2244</v>
      </c>
      <c r="Z92" s="481"/>
      <c r="AA92" s="372"/>
      <c r="AB92" s="353" t="s">
        <v>2914</v>
      </c>
      <c r="AC92" s="382"/>
      <c r="AD92" s="383" t="str">
        <f>IFERROR(__xludf.DUMMYFUNCTION("""COMPUTED_VALUE"""),"")</f>
        <v/>
      </c>
      <c r="AE92" s="848">
        <f>IFERROR(__xludf.DUMMYFUNCTION("""COMPUTED_VALUE"""),0.0)</f>
        <v>0</v>
      </c>
      <c r="AF92" s="848"/>
      <c r="AG92" s="848"/>
      <c r="AH92" s="388">
        <f>IFERROR(__xludf.DUMMYFUNCTION("""COMPUTED_VALUE"""),1.0)</f>
        <v>1</v>
      </c>
      <c r="AI92" s="382"/>
      <c r="AJ92" s="848" t="str">
        <f>IFERROR(__xludf.DUMMYFUNCTION("""COMPUTED_VALUE"""),"")</f>
        <v/>
      </c>
      <c r="AK92" s="848" t="str">
        <f>IFERROR(__xludf.DUMMYFUNCTION("""COMPUTED_VALUE"""),"")</f>
        <v/>
      </c>
      <c r="AL92" s="848"/>
      <c r="AM92" s="848"/>
      <c r="AN92" s="389" t="str">
        <f>IFERROR(__xludf.DUMMYFUNCTION("""COMPUTED_VALUE"""),"")</f>
        <v/>
      </c>
      <c r="AO92" s="390"/>
      <c r="AP92" s="391"/>
      <c r="AQ92" s="373"/>
      <c r="AR92" s="847"/>
      <c r="AS92" s="847">
        <v>0.0</v>
      </c>
      <c r="AT92" s="393" t="s">
        <v>3031</v>
      </c>
    </row>
    <row r="93">
      <c r="A93" s="480" t="s">
        <v>5138</v>
      </c>
      <c r="B93" s="361">
        <v>46168.0</v>
      </c>
      <c r="C93" s="362" t="s">
        <v>5286</v>
      </c>
      <c r="D93" s="363" t="s">
        <v>5287</v>
      </c>
      <c r="E93" s="367"/>
      <c r="F93" s="368"/>
      <c r="G93" s="381"/>
      <c r="H93" s="366"/>
      <c r="I93" s="365"/>
      <c r="J93" s="368"/>
      <c r="K93" s="381"/>
      <c r="L93" s="368"/>
      <c r="M93" s="364"/>
      <c r="N93" s="368"/>
      <c r="O93" s="381"/>
      <c r="P93" s="366"/>
      <c r="Q93" s="365"/>
      <c r="R93" s="368"/>
      <c r="S93" s="381"/>
      <c r="T93" s="368"/>
      <c r="U93" s="364"/>
      <c r="V93" s="845"/>
      <c r="W93" s="655"/>
      <c r="X93" s="366"/>
      <c r="Y93" s="370" t="s">
        <v>2244</v>
      </c>
      <c r="Z93" s="481"/>
      <c r="AA93" s="380"/>
      <c r="AB93" s="353" t="s">
        <v>2914</v>
      </c>
      <c r="AC93" s="382"/>
      <c r="AD93" s="383" t="str">
        <f>IFERROR(__xludf.DUMMYFUNCTION("""COMPUTED_VALUE"""),"")</f>
        <v/>
      </c>
      <c r="AE93" s="848">
        <f>IFERROR(__xludf.DUMMYFUNCTION("""COMPUTED_VALUE"""),0.0)</f>
        <v>0</v>
      </c>
      <c r="AF93" s="848"/>
      <c r="AG93" s="848"/>
      <c r="AH93" s="388">
        <f>IFERROR(__xludf.DUMMYFUNCTION("""COMPUTED_VALUE"""),1.0)</f>
        <v>1</v>
      </c>
      <c r="AI93" s="382"/>
      <c r="AJ93" s="848" t="str">
        <f>IFERROR(__xludf.DUMMYFUNCTION("""COMPUTED_VALUE"""),"")</f>
        <v/>
      </c>
      <c r="AK93" s="848" t="str">
        <f>IFERROR(__xludf.DUMMYFUNCTION("""COMPUTED_VALUE"""),"")</f>
        <v/>
      </c>
      <c r="AL93" s="848"/>
      <c r="AM93" s="848"/>
      <c r="AN93" s="389" t="str">
        <f>IFERROR(__xludf.DUMMYFUNCTION("""COMPUTED_VALUE"""),"")</f>
        <v/>
      </c>
      <c r="AO93" s="390"/>
      <c r="AP93" s="391"/>
      <c r="AQ93" s="381"/>
      <c r="AR93" s="845"/>
      <c r="AS93" s="845">
        <v>0.0</v>
      </c>
      <c r="AT93" s="393" t="s">
        <v>3031</v>
      </c>
    </row>
    <row r="94">
      <c r="A94" s="480" t="s">
        <v>5138</v>
      </c>
      <c r="B94" s="361">
        <v>46168.0</v>
      </c>
      <c r="C94" s="362" t="s">
        <v>5288</v>
      </c>
      <c r="D94" s="363" t="s">
        <v>5289</v>
      </c>
      <c r="E94" s="367"/>
      <c r="F94" s="368"/>
      <c r="G94" s="381"/>
      <c r="H94" s="366"/>
      <c r="I94" s="365"/>
      <c r="J94" s="368"/>
      <c r="K94" s="381"/>
      <c r="L94" s="368"/>
      <c r="M94" s="364"/>
      <c r="N94" s="368"/>
      <c r="O94" s="381"/>
      <c r="P94" s="366"/>
      <c r="Q94" s="365">
        <v>1.0</v>
      </c>
      <c r="R94" s="368"/>
      <c r="S94" s="381"/>
      <c r="T94" s="368"/>
      <c r="U94" s="364"/>
      <c r="V94" s="845"/>
      <c r="W94" s="655"/>
      <c r="X94" s="366"/>
      <c r="Y94" s="370" t="s">
        <v>2244</v>
      </c>
      <c r="Z94" s="481"/>
      <c r="AA94" s="380" t="s">
        <v>5290</v>
      </c>
      <c r="AB94" s="353" t="s">
        <v>2890</v>
      </c>
      <c r="AC94" s="382"/>
      <c r="AD94" s="383" t="str">
        <f>IFERROR(__xludf.DUMMYFUNCTION("""COMPUTED_VALUE"""),"")</f>
        <v/>
      </c>
      <c r="AE94" s="848">
        <f>IFERROR(__xludf.DUMMYFUNCTION("""COMPUTED_VALUE"""),0.0)</f>
        <v>0</v>
      </c>
      <c r="AF94" s="848"/>
      <c r="AG94" s="848"/>
      <c r="AH94" s="388">
        <f>IFERROR(__xludf.DUMMYFUNCTION("""COMPUTED_VALUE"""),1.0)</f>
        <v>1</v>
      </c>
      <c r="AI94" s="382"/>
      <c r="AJ94" s="848" t="str">
        <f>IFERROR(__xludf.DUMMYFUNCTION("""COMPUTED_VALUE"""),"")</f>
        <v/>
      </c>
      <c r="AK94" s="848" t="str">
        <f>IFERROR(__xludf.DUMMYFUNCTION("""COMPUTED_VALUE"""),"")</f>
        <v/>
      </c>
      <c r="AL94" s="848"/>
      <c r="AM94" s="848"/>
      <c r="AN94" s="389" t="str">
        <f>IFERROR(__xludf.DUMMYFUNCTION("""COMPUTED_VALUE"""),"")</f>
        <v/>
      </c>
      <c r="AO94" s="377">
        <v>5.0</v>
      </c>
      <c r="AP94" s="378">
        <v>5.0</v>
      </c>
      <c r="AQ94" s="381"/>
      <c r="AR94" s="845"/>
      <c r="AS94" s="845">
        <v>5.0</v>
      </c>
      <c r="AT94" s="393" t="s">
        <v>3033</v>
      </c>
    </row>
    <row r="95">
      <c r="A95" s="480" t="s">
        <v>5138</v>
      </c>
      <c r="B95" s="361">
        <v>46168.0</v>
      </c>
      <c r="C95" s="362" t="s">
        <v>5291</v>
      </c>
      <c r="D95" s="363" t="s">
        <v>5292</v>
      </c>
      <c r="E95" s="367"/>
      <c r="F95" s="368"/>
      <c r="G95" s="381"/>
      <c r="H95" s="366"/>
      <c r="I95" s="365"/>
      <c r="J95" s="368"/>
      <c r="K95" s="381"/>
      <c r="L95" s="368"/>
      <c r="M95" s="364"/>
      <c r="N95" s="368"/>
      <c r="O95" s="381"/>
      <c r="P95" s="366"/>
      <c r="Q95" s="365"/>
      <c r="R95" s="368"/>
      <c r="S95" s="381"/>
      <c r="T95" s="368"/>
      <c r="U95" s="364"/>
      <c r="V95" s="845"/>
      <c r="W95" s="655"/>
      <c r="X95" s="366"/>
      <c r="Y95" s="370" t="s">
        <v>2244</v>
      </c>
      <c r="Z95" s="481"/>
      <c r="AA95" s="372"/>
      <c r="AB95" s="353" t="s">
        <v>2914</v>
      </c>
      <c r="AC95" s="382"/>
      <c r="AD95" s="383" t="str">
        <f>IFERROR(__xludf.DUMMYFUNCTION("""COMPUTED_VALUE"""),"")</f>
        <v/>
      </c>
      <c r="AE95" s="848">
        <f>IFERROR(__xludf.DUMMYFUNCTION("""COMPUTED_VALUE"""),0.0)</f>
        <v>0</v>
      </c>
      <c r="AF95" s="848"/>
      <c r="AG95" s="848"/>
      <c r="AH95" s="388">
        <f>IFERROR(__xludf.DUMMYFUNCTION("""COMPUTED_VALUE"""),1.0)</f>
        <v>1</v>
      </c>
      <c r="AI95" s="382"/>
      <c r="AJ95" s="848" t="str">
        <f>IFERROR(__xludf.DUMMYFUNCTION("""COMPUTED_VALUE"""),"")</f>
        <v/>
      </c>
      <c r="AK95" s="848" t="str">
        <f>IFERROR(__xludf.DUMMYFUNCTION("""COMPUTED_VALUE"""),"")</f>
        <v/>
      </c>
      <c r="AL95" s="848"/>
      <c r="AM95" s="848"/>
      <c r="AN95" s="389" t="str">
        <f>IFERROR(__xludf.DUMMYFUNCTION("""COMPUTED_VALUE"""),"")</f>
        <v/>
      </c>
      <c r="AO95" s="390"/>
      <c r="AP95" s="391"/>
      <c r="AQ95" s="373"/>
      <c r="AR95" s="847"/>
      <c r="AS95" s="847">
        <v>0.0</v>
      </c>
      <c r="AT95" s="393" t="s">
        <v>3033</v>
      </c>
    </row>
    <row r="96">
      <c r="A96" s="480" t="s">
        <v>5135</v>
      </c>
      <c r="B96" s="361">
        <v>46170.0</v>
      </c>
      <c r="C96" s="362" t="s">
        <v>9244</v>
      </c>
      <c r="D96" s="363" t="s">
        <v>9245</v>
      </c>
      <c r="E96" s="367"/>
      <c r="F96" s="368"/>
      <c r="G96" s="381"/>
      <c r="H96" s="366"/>
      <c r="I96" s="365"/>
      <c r="J96" s="368"/>
      <c r="K96" s="381"/>
      <c r="L96" s="368"/>
      <c r="M96" s="364"/>
      <c r="N96" s="368"/>
      <c r="O96" s="381"/>
      <c r="P96" s="366"/>
      <c r="Q96" s="365"/>
      <c r="R96" s="368"/>
      <c r="S96" s="381"/>
      <c r="T96" s="368"/>
      <c r="U96" s="364"/>
      <c r="V96" s="845"/>
      <c r="W96" s="655"/>
      <c r="X96" s="366"/>
      <c r="Y96" s="370" t="s">
        <v>2244</v>
      </c>
      <c r="Z96" s="481"/>
      <c r="AA96" s="380"/>
      <c r="AB96" s="353"/>
      <c r="AC96" s="382"/>
      <c r="AD96" s="383" t="str">
        <f>IFERROR(__xludf.DUMMYFUNCTION("""COMPUTED_VALUE"""),"")</f>
        <v/>
      </c>
      <c r="AE96" s="848" t="str">
        <f>IFERROR(__xludf.DUMMYFUNCTION("""COMPUTED_VALUE"""),"")</f>
        <v/>
      </c>
      <c r="AF96" s="848"/>
      <c r="AG96" s="848"/>
      <c r="AH96" s="388" t="str">
        <f>IFERROR(__xludf.DUMMYFUNCTION("""COMPUTED_VALUE"""),"")</f>
        <v/>
      </c>
      <c r="AI96" s="382"/>
      <c r="AJ96" s="848" t="str">
        <f>IFERROR(__xludf.DUMMYFUNCTION("""COMPUTED_VALUE"""),"")</f>
        <v/>
      </c>
      <c r="AK96" s="848" t="str">
        <f>IFERROR(__xludf.DUMMYFUNCTION("""COMPUTED_VALUE"""),"")</f>
        <v/>
      </c>
      <c r="AL96" s="848"/>
      <c r="AM96" s="848"/>
      <c r="AN96" s="389" t="str">
        <f>IFERROR(__xludf.DUMMYFUNCTION("""COMPUTED_VALUE"""),"")</f>
        <v/>
      </c>
      <c r="AO96" s="390"/>
      <c r="AP96" s="391"/>
      <c r="AQ96" s="381"/>
      <c r="AR96" s="845"/>
      <c r="AS96" s="845">
        <v>0.0</v>
      </c>
      <c r="AT96" s="359"/>
    </row>
    <row r="97">
      <c r="A97" s="480" t="s">
        <v>5132</v>
      </c>
      <c r="B97" s="361">
        <v>46169.0</v>
      </c>
      <c r="C97" s="362" t="s">
        <v>9246</v>
      </c>
      <c r="D97" s="363" t="s">
        <v>9247</v>
      </c>
      <c r="E97" s="367"/>
      <c r="F97" s="368"/>
      <c r="G97" s="381"/>
      <c r="H97" s="366"/>
      <c r="I97" s="365"/>
      <c r="J97" s="368"/>
      <c r="K97" s="381"/>
      <c r="L97" s="368"/>
      <c r="M97" s="364"/>
      <c r="N97" s="368"/>
      <c r="O97" s="381"/>
      <c r="P97" s="366"/>
      <c r="Q97" s="365"/>
      <c r="R97" s="368"/>
      <c r="S97" s="381"/>
      <c r="T97" s="368"/>
      <c r="U97" s="364"/>
      <c r="V97" s="845"/>
      <c r="W97" s="655"/>
      <c r="X97" s="366"/>
      <c r="Y97" s="370" t="s">
        <v>2244</v>
      </c>
      <c r="Z97" s="481"/>
      <c r="AA97" s="372"/>
      <c r="AB97" s="353"/>
      <c r="AC97" s="382"/>
      <c r="AD97" s="383" t="str">
        <f>IFERROR(__xludf.DUMMYFUNCTION("""COMPUTED_VALUE"""),"")</f>
        <v/>
      </c>
      <c r="AE97" s="848" t="str">
        <f>IFERROR(__xludf.DUMMYFUNCTION("""COMPUTED_VALUE"""),"")</f>
        <v/>
      </c>
      <c r="AF97" s="848"/>
      <c r="AG97" s="848"/>
      <c r="AH97" s="388" t="str">
        <f>IFERROR(__xludf.DUMMYFUNCTION("""COMPUTED_VALUE"""),"")</f>
        <v/>
      </c>
      <c r="AI97" s="382"/>
      <c r="AJ97" s="848" t="str">
        <f>IFERROR(__xludf.DUMMYFUNCTION("""COMPUTED_VALUE"""),"")</f>
        <v/>
      </c>
      <c r="AK97" s="848" t="str">
        <f>IFERROR(__xludf.DUMMYFUNCTION("""COMPUTED_VALUE"""),"")</f>
        <v/>
      </c>
      <c r="AL97" s="848"/>
      <c r="AM97" s="848"/>
      <c r="AN97" s="389" t="str">
        <f>IFERROR(__xludf.DUMMYFUNCTION("""COMPUTED_VALUE"""),"")</f>
        <v/>
      </c>
      <c r="AO97" s="390"/>
      <c r="AP97" s="391"/>
      <c r="AQ97" s="373"/>
      <c r="AR97" s="847"/>
      <c r="AS97" s="847">
        <v>0.0</v>
      </c>
      <c r="AT97" s="359"/>
    </row>
    <row r="98">
      <c r="A98" s="480" t="s">
        <v>5138</v>
      </c>
      <c r="B98" s="361">
        <v>46168.0</v>
      </c>
      <c r="C98" s="362" t="s">
        <v>9248</v>
      </c>
      <c r="D98" s="363" t="s">
        <v>9249</v>
      </c>
      <c r="E98" s="367"/>
      <c r="F98" s="368"/>
      <c r="G98" s="381"/>
      <c r="H98" s="366"/>
      <c r="I98" s="365"/>
      <c r="J98" s="368"/>
      <c r="K98" s="381"/>
      <c r="L98" s="368"/>
      <c r="M98" s="364"/>
      <c r="N98" s="368"/>
      <c r="O98" s="381"/>
      <c r="P98" s="366"/>
      <c r="Q98" s="365"/>
      <c r="R98" s="368"/>
      <c r="S98" s="381"/>
      <c r="T98" s="368"/>
      <c r="U98" s="364"/>
      <c r="V98" s="845"/>
      <c r="W98" s="655"/>
      <c r="X98" s="366"/>
      <c r="Y98" s="370" t="s">
        <v>2244</v>
      </c>
      <c r="Z98" s="481"/>
      <c r="AA98" s="372"/>
      <c r="AB98" s="353"/>
      <c r="AC98" s="382"/>
      <c r="AD98" s="383" t="str">
        <f>IFERROR(__xludf.DUMMYFUNCTION("""COMPUTED_VALUE"""),"")</f>
        <v/>
      </c>
      <c r="AE98" s="848" t="str">
        <f>IFERROR(__xludf.DUMMYFUNCTION("""COMPUTED_VALUE"""),"")</f>
        <v/>
      </c>
      <c r="AF98" s="848"/>
      <c r="AG98" s="848"/>
      <c r="AH98" s="388" t="str">
        <f>IFERROR(__xludf.DUMMYFUNCTION("""COMPUTED_VALUE"""),"")</f>
        <v/>
      </c>
      <c r="AI98" s="382"/>
      <c r="AJ98" s="848" t="str">
        <f>IFERROR(__xludf.DUMMYFUNCTION("""COMPUTED_VALUE"""),"")</f>
        <v/>
      </c>
      <c r="AK98" s="848" t="str">
        <f>IFERROR(__xludf.DUMMYFUNCTION("""COMPUTED_VALUE"""),"")</f>
        <v/>
      </c>
      <c r="AL98" s="848"/>
      <c r="AM98" s="848"/>
      <c r="AN98" s="389" t="str">
        <f>IFERROR(__xludf.DUMMYFUNCTION("""COMPUTED_VALUE"""),"")</f>
        <v/>
      </c>
      <c r="AO98" s="390"/>
      <c r="AP98" s="391"/>
      <c r="AQ98" s="373"/>
      <c r="AR98" s="847"/>
      <c r="AS98" s="847">
        <v>0.0</v>
      </c>
      <c r="AT98" s="359"/>
    </row>
    <row r="99">
      <c r="A99" s="480" t="s">
        <v>5132</v>
      </c>
      <c r="B99" s="361">
        <v>46169.0</v>
      </c>
      <c r="C99" s="362" t="s">
        <v>9250</v>
      </c>
      <c r="D99" s="363" t="s">
        <v>9251</v>
      </c>
      <c r="E99" s="367"/>
      <c r="F99" s="368"/>
      <c r="G99" s="381"/>
      <c r="H99" s="366"/>
      <c r="I99" s="365"/>
      <c r="J99" s="368"/>
      <c r="K99" s="381"/>
      <c r="L99" s="368"/>
      <c r="M99" s="364"/>
      <c r="N99" s="368"/>
      <c r="O99" s="381"/>
      <c r="P99" s="366"/>
      <c r="Q99" s="365"/>
      <c r="R99" s="368"/>
      <c r="S99" s="381"/>
      <c r="T99" s="368"/>
      <c r="U99" s="364"/>
      <c r="V99" s="845"/>
      <c r="W99" s="655"/>
      <c r="X99" s="366"/>
      <c r="Y99" s="370" t="s">
        <v>2244</v>
      </c>
      <c r="Z99" s="481"/>
      <c r="AA99" s="380"/>
      <c r="AB99" s="353"/>
      <c r="AC99" s="382"/>
      <c r="AD99" s="383" t="str">
        <f>IFERROR(__xludf.DUMMYFUNCTION("""COMPUTED_VALUE"""),"")</f>
        <v/>
      </c>
      <c r="AE99" s="848" t="str">
        <f>IFERROR(__xludf.DUMMYFUNCTION("""COMPUTED_VALUE"""),"")</f>
        <v/>
      </c>
      <c r="AF99" s="848"/>
      <c r="AG99" s="848"/>
      <c r="AH99" s="388" t="str">
        <f>IFERROR(__xludf.DUMMYFUNCTION("""COMPUTED_VALUE"""),"")</f>
        <v/>
      </c>
      <c r="AI99" s="382"/>
      <c r="AJ99" s="848" t="str">
        <f>IFERROR(__xludf.DUMMYFUNCTION("""COMPUTED_VALUE"""),"")</f>
        <v/>
      </c>
      <c r="AK99" s="848" t="str">
        <f>IFERROR(__xludf.DUMMYFUNCTION("""COMPUTED_VALUE"""),"")</f>
        <v/>
      </c>
      <c r="AL99" s="848"/>
      <c r="AM99" s="848"/>
      <c r="AN99" s="389" t="str">
        <f>IFERROR(__xludf.DUMMYFUNCTION("""COMPUTED_VALUE"""),"")</f>
        <v/>
      </c>
      <c r="AO99" s="390"/>
      <c r="AP99" s="391"/>
      <c r="AQ99" s="381"/>
      <c r="AR99" s="845"/>
      <c r="AS99" s="845">
        <v>0.0</v>
      </c>
      <c r="AT99" s="359"/>
    </row>
    <row r="100">
      <c r="A100" s="480" t="s">
        <v>5132</v>
      </c>
      <c r="B100" s="361">
        <v>46169.0</v>
      </c>
      <c r="C100" s="362" t="s">
        <v>9252</v>
      </c>
      <c r="D100" s="363" t="s">
        <v>9253</v>
      </c>
      <c r="E100" s="367"/>
      <c r="F100" s="368"/>
      <c r="G100" s="381"/>
      <c r="H100" s="366"/>
      <c r="I100" s="365"/>
      <c r="J100" s="368"/>
      <c r="K100" s="381"/>
      <c r="L100" s="368"/>
      <c r="M100" s="364"/>
      <c r="N100" s="368"/>
      <c r="O100" s="381"/>
      <c r="P100" s="366"/>
      <c r="Q100" s="365"/>
      <c r="R100" s="368"/>
      <c r="S100" s="381"/>
      <c r="T100" s="368"/>
      <c r="U100" s="364"/>
      <c r="V100" s="845"/>
      <c r="W100" s="655"/>
      <c r="X100" s="366"/>
      <c r="Y100" s="370" t="s">
        <v>2244</v>
      </c>
      <c r="Z100" s="481"/>
      <c r="AA100" s="372"/>
      <c r="AB100" s="353"/>
      <c r="AC100" s="382"/>
      <c r="AD100" s="383" t="str">
        <f>IFERROR(__xludf.DUMMYFUNCTION("""COMPUTED_VALUE"""),"")</f>
        <v/>
      </c>
      <c r="AE100" s="848" t="str">
        <f>IFERROR(__xludf.DUMMYFUNCTION("""COMPUTED_VALUE"""),"")</f>
        <v/>
      </c>
      <c r="AF100" s="848"/>
      <c r="AG100" s="848"/>
      <c r="AH100" s="388" t="str">
        <f>IFERROR(__xludf.DUMMYFUNCTION("""COMPUTED_VALUE"""),"")</f>
        <v/>
      </c>
      <c r="AI100" s="382"/>
      <c r="AJ100" s="848" t="str">
        <f>IFERROR(__xludf.DUMMYFUNCTION("""COMPUTED_VALUE"""),"")</f>
        <v/>
      </c>
      <c r="AK100" s="848" t="str">
        <f>IFERROR(__xludf.DUMMYFUNCTION("""COMPUTED_VALUE"""),"")</f>
        <v/>
      </c>
      <c r="AL100" s="848"/>
      <c r="AM100" s="848"/>
      <c r="AN100" s="389" t="str">
        <f>IFERROR(__xludf.DUMMYFUNCTION("""COMPUTED_VALUE"""),"")</f>
        <v/>
      </c>
      <c r="AO100" s="390"/>
      <c r="AP100" s="391"/>
      <c r="AQ100" s="373"/>
      <c r="AR100" s="847"/>
      <c r="AS100" s="847">
        <v>0.0</v>
      </c>
      <c r="AT100" s="359"/>
    </row>
    <row r="101">
      <c r="A101" s="480" t="s">
        <v>5135</v>
      </c>
      <c r="B101" s="361">
        <v>46170.0</v>
      </c>
      <c r="C101" s="362" t="s">
        <v>9254</v>
      </c>
      <c r="D101" s="363" t="s">
        <v>9255</v>
      </c>
      <c r="E101" s="367"/>
      <c r="F101" s="368"/>
      <c r="G101" s="381"/>
      <c r="H101" s="366"/>
      <c r="I101" s="365"/>
      <c r="J101" s="368"/>
      <c r="K101" s="381"/>
      <c r="L101" s="368"/>
      <c r="M101" s="364"/>
      <c r="N101" s="368"/>
      <c r="O101" s="381"/>
      <c r="P101" s="366"/>
      <c r="Q101" s="365"/>
      <c r="R101" s="368"/>
      <c r="S101" s="381"/>
      <c r="T101" s="368"/>
      <c r="U101" s="364"/>
      <c r="V101" s="845"/>
      <c r="W101" s="655"/>
      <c r="X101" s="366"/>
      <c r="Y101" s="370" t="s">
        <v>2244</v>
      </c>
      <c r="Z101" s="481"/>
      <c r="AA101" s="372"/>
      <c r="AB101" s="353"/>
      <c r="AC101" s="382"/>
      <c r="AD101" s="383" t="str">
        <f>IFERROR(__xludf.DUMMYFUNCTION("""COMPUTED_VALUE"""),"")</f>
        <v/>
      </c>
      <c r="AE101" s="848" t="str">
        <f>IFERROR(__xludf.DUMMYFUNCTION("""COMPUTED_VALUE"""),"")</f>
        <v/>
      </c>
      <c r="AF101" s="848"/>
      <c r="AG101" s="848"/>
      <c r="AH101" s="388" t="str">
        <f>IFERROR(__xludf.DUMMYFUNCTION("""COMPUTED_VALUE"""),"")</f>
        <v/>
      </c>
      <c r="AI101" s="382"/>
      <c r="AJ101" s="848" t="str">
        <f>IFERROR(__xludf.DUMMYFUNCTION("""COMPUTED_VALUE"""),"")</f>
        <v/>
      </c>
      <c r="AK101" s="848" t="str">
        <f>IFERROR(__xludf.DUMMYFUNCTION("""COMPUTED_VALUE"""),"")</f>
        <v/>
      </c>
      <c r="AL101" s="848"/>
      <c r="AM101" s="848"/>
      <c r="AN101" s="389" t="str">
        <f>IFERROR(__xludf.DUMMYFUNCTION("""COMPUTED_VALUE"""),"")</f>
        <v/>
      </c>
      <c r="AO101" s="390"/>
      <c r="AP101" s="391"/>
      <c r="AQ101" s="373"/>
      <c r="AR101" s="847"/>
      <c r="AS101" s="847">
        <v>0.0</v>
      </c>
      <c r="AT101" s="359"/>
    </row>
    <row r="102">
      <c r="A102" s="480" t="s">
        <v>5135</v>
      </c>
      <c r="B102" s="361">
        <v>46170.0</v>
      </c>
      <c r="C102" s="362" t="s">
        <v>9256</v>
      </c>
      <c r="D102" s="363" t="s">
        <v>9257</v>
      </c>
      <c r="E102" s="367"/>
      <c r="F102" s="368"/>
      <c r="G102" s="381"/>
      <c r="H102" s="366"/>
      <c r="I102" s="365"/>
      <c r="J102" s="368"/>
      <c r="K102" s="381"/>
      <c r="L102" s="368"/>
      <c r="M102" s="364"/>
      <c r="N102" s="368"/>
      <c r="O102" s="381"/>
      <c r="P102" s="366"/>
      <c r="Q102" s="365"/>
      <c r="R102" s="368"/>
      <c r="S102" s="381"/>
      <c r="T102" s="368"/>
      <c r="U102" s="364"/>
      <c r="V102" s="845"/>
      <c r="W102" s="655"/>
      <c r="X102" s="366"/>
      <c r="Y102" s="370" t="s">
        <v>2244</v>
      </c>
      <c r="Z102" s="481"/>
      <c r="AA102" s="380"/>
      <c r="AB102" s="353"/>
      <c r="AC102" s="382"/>
      <c r="AD102" s="383" t="str">
        <f>IFERROR(__xludf.DUMMYFUNCTION("""COMPUTED_VALUE"""),"")</f>
        <v/>
      </c>
      <c r="AE102" s="848" t="str">
        <f>IFERROR(__xludf.DUMMYFUNCTION("""COMPUTED_VALUE"""),"")</f>
        <v/>
      </c>
      <c r="AF102" s="848"/>
      <c r="AG102" s="848"/>
      <c r="AH102" s="388" t="str">
        <f>IFERROR(__xludf.DUMMYFUNCTION("""COMPUTED_VALUE"""),"")</f>
        <v/>
      </c>
      <c r="AI102" s="382"/>
      <c r="AJ102" s="848" t="str">
        <f>IFERROR(__xludf.DUMMYFUNCTION("""COMPUTED_VALUE"""),"")</f>
        <v/>
      </c>
      <c r="AK102" s="848" t="str">
        <f>IFERROR(__xludf.DUMMYFUNCTION("""COMPUTED_VALUE"""),"")</f>
        <v/>
      </c>
      <c r="AL102" s="848"/>
      <c r="AM102" s="848"/>
      <c r="AN102" s="389" t="str">
        <f>IFERROR(__xludf.DUMMYFUNCTION("""COMPUTED_VALUE"""),"")</f>
        <v/>
      </c>
      <c r="AO102" s="390"/>
      <c r="AP102" s="391"/>
      <c r="AQ102" s="381"/>
      <c r="AR102" s="845"/>
      <c r="AS102" s="845">
        <v>0.0</v>
      </c>
      <c r="AT102" s="359"/>
    </row>
    <row r="103">
      <c r="A103" s="480" t="s">
        <v>5138</v>
      </c>
      <c r="B103" s="361">
        <v>46168.0</v>
      </c>
      <c r="C103" s="362" t="s">
        <v>9258</v>
      </c>
      <c r="D103" s="363" t="s">
        <v>9259</v>
      </c>
      <c r="E103" s="367"/>
      <c r="F103" s="368"/>
      <c r="G103" s="381"/>
      <c r="H103" s="366"/>
      <c r="I103" s="365"/>
      <c r="J103" s="368"/>
      <c r="K103" s="381"/>
      <c r="L103" s="368"/>
      <c r="M103" s="364"/>
      <c r="N103" s="368"/>
      <c r="O103" s="381"/>
      <c r="P103" s="366"/>
      <c r="Q103" s="365"/>
      <c r="R103" s="368"/>
      <c r="S103" s="381"/>
      <c r="T103" s="368"/>
      <c r="U103" s="364"/>
      <c r="V103" s="845"/>
      <c r="W103" s="655"/>
      <c r="X103" s="366"/>
      <c r="Y103" s="370" t="s">
        <v>2244</v>
      </c>
      <c r="Z103" s="481"/>
      <c r="AA103" s="372"/>
      <c r="AB103" s="353"/>
      <c r="AC103" s="382"/>
      <c r="AD103" s="383" t="str">
        <f>IFERROR(__xludf.DUMMYFUNCTION("""COMPUTED_VALUE"""),"")</f>
        <v/>
      </c>
      <c r="AE103" s="848" t="str">
        <f>IFERROR(__xludf.DUMMYFUNCTION("""COMPUTED_VALUE"""),"")</f>
        <v/>
      </c>
      <c r="AF103" s="848"/>
      <c r="AG103" s="848"/>
      <c r="AH103" s="388" t="str">
        <f>IFERROR(__xludf.DUMMYFUNCTION("""COMPUTED_VALUE"""),"")</f>
        <v/>
      </c>
      <c r="AI103" s="382"/>
      <c r="AJ103" s="848" t="str">
        <f>IFERROR(__xludf.DUMMYFUNCTION("""COMPUTED_VALUE"""),"")</f>
        <v/>
      </c>
      <c r="AK103" s="848" t="str">
        <f>IFERROR(__xludf.DUMMYFUNCTION("""COMPUTED_VALUE"""),"")</f>
        <v/>
      </c>
      <c r="AL103" s="848"/>
      <c r="AM103" s="848"/>
      <c r="AN103" s="389" t="str">
        <f>IFERROR(__xludf.DUMMYFUNCTION("""COMPUTED_VALUE"""),"")</f>
        <v/>
      </c>
      <c r="AO103" s="390"/>
      <c r="AP103" s="391"/>
      <c r="AQ103" s="373"/>
      <c r="AR103" s="847"/>
      <c r="AS103" s="847">
        <v>0.0</v>
      </c>
      <c r="AT103" s="359"/>
    </row>
    <row r="104">
      <c r="A104" s="480" t="s">
        <v>5132</v>
      </c>
      <c r="B104" s="361">
        <v>46169.0</v>
      </c>
      <c r="C104" s="362" t="s">
        <v>7498</v>
      </c>
      <c r="D104" s="363" t="s">
        <v>7499</v>
      </c>
      <c r="E104" s="367"/>
      <c r="F104" s="368"/>
      <c r="G104" s="381"/>
      <c r="H104" s="366"/>
      <c r="I104" s="365"/>
      <c r="J104" s="368"/>
      <c r="K104" s="381"/>
      <c r="L104" s="368"/>
      <c r="M104" s="364"/>
      <c r="N104" s="368"/>
      <c r="O104" s="381"/>
      <c r="P104" s="366"/>
      <c r="Q104" s="365"/>
      <c r="R104" s="368"/>
      <c r="S104" s="381"/>
      <c r="T104" s="368"/>
      <c r="U104" s="364"/>
      <c r="V104" s="845"/>
      <c r="W104" s="655"/>
      <c r="X104" s="366"/>
      <c r="Y104" s="370" t="s">
        <v>555</v>
      </c>
      <c r="Z104" s="481"/>
      <c r="AA104" s="372"/>
      <c r="AB104" s="353"/>
      <c r="AC104" s="382"/>
      <c r="AD104" s="383" t="str">
        <f>IFERROR(__xludf.DUMMYFUNCTION("""COMPUTED_VALUE"""),"")</f>
        <v/>
      </c>
      <c r="AE104" s="848" t="str">
        <f>IFERROR(__xludf.DUMMYFUNCTION("""COMPUTED_VALUE"""),"")</f>
        <v/>
      </c>
      <c r="AF104" s="848"/>
      <c r="AG104" s="848"/>
      <c r="AH104" s="388" t="str">
        <f>IFERROR(__xludf.DUMMYFUNCTION("""COMPUTED_VALUE"""),"")</f>
        <v/>
      </c>
      <c r="AI104" s="382"/>
      <c r="AJ104" s="848" t="str">
        <f>IFERROR(__xludf.DUMMYFUNCTION("""COMPUTED_VALUE"""),"")</f>
        <v/>
      </c>
      <c r="AK104" s="848" t="str">
        <f>IFERROR(__xludf.DUMMYFUNCTION("""COMPUTED_VALUE"""),"")</f>
        <v/>
      </c>
      <c r="AL104" s="848"/>
      <c r="AM104" s="848"/>
      <c r="AN104" s="389" t="str">
        <f>IFERROR(__xludf.DUMMYFUNCTION("""COMPUTED_VALUE"""),"")</f>
        <v/>
      </c>
      <c r="AO104" s="390"/>
      <c r="AP104" s="391"/>
      <c r="AQ104" s="373"/>
      <c r="AR104" s="847"/>
      <c r="AS104" s="847">
        <v>0.0</v>
      </c>
      <c r="AT104" s="359"/>
    </row>
    <row r="105">
      <c r="A105" s="480" t="s">
        <v>5132</v>
      </c>
      <c r="B105" s="361">
        <v>46169.0</v>
      </c>
      <c r="C105" s="362" t="s">
        <v>5293</v>
      </c>
      <c r="D105" s="363" t="s">
        <v>5294</v>
      </c>
      <c r="E105" s="367"/>
      <c r="F105" s="368"/>
      <c r="G105" s="381"/>
      <c r="H105" s="366"/>
      <c r="I105" s="365"/>
      <c r="J105" s="368"/>
      <c r="K105" s="381"/>
      <c r="L105" s="368"/>
      <c r="M105" s="364"/>
      <c r="N105" s="368"/>
      <c r="O105" s="381"/>
      <c r="P105" s="366"/>
      <c r="Q105" s="365"/>
      <c r="R105" s="368"/>
      <c r="S105" s="381"/>
      <c r="T105" s="368"/>
      <c r="U105" s="364"/>
      <c r="V105" s="845"/>
      <c r="W105" s="655"/>
      <c r="X105" s="366"/>
      <c r="Y105" s="370" t="s">
        <v>555</v>
      </c>
      <c r="Z105" s="481"/>
      <c r="AA105" s="372"/>
      <c r="AB105" s="353"/>
      <c r="AC105" s="382"/>
      <c r="AD105" s="383" t="str">
        <f>IFERROR(__xludf.DUMMYFUNCTION("""COMPUTED_VALUE"""),"")</f>
        <v/>
      </c>
      <c r="AE105" s="848" t="str">
        <f>IFERROR(__xludf.DUMMYFUNCTION("""COMPUTED_VALUE"""),"")</f>
        <v/>
      </c>
      <c r="AF105" s="848"/>
      <c r="AG105" s="848"/>
      <c r="AH105" s="388" t="str">
        <f>IFERROR(__xludf.DUMMYFUNCTION("""COMPUTED_VALUE"""),"")</f>
        <v/>
      </c>
      <c r="AI105" s="382"/>
      <c r="AJ105" s="848" t="str">
        <f>IFERROR(__xludf.DUMMYFUNCTION("""COMPUTED_VALUE"""),"")</f>
        <v/>
      </c>
      <c r="AK105" s="848" t="str">
        <f>IFERROR(__xludf.DUMMYFUNCTION("""COMPUTED_VALUE"""),"")</f>
        <v/>
      </c>
      <c r="AL105" s="848"/>
      <c r="AM105" s="848"/>
      <c r="AN105" s="389" t="str">
        <f>IFERROR(__xludf.DUMMYFUNCTION("""COMPUTED_VALUE"""),"")</f>
        <v/>
      </c>
      <c r="AO105" s="390"/>
      <c r="AP105" s="391"/>
      <c r="AQ105" s="373"/>
      <c r="AR105" s="847"/>
      <c r="AS105" s="847">
        <v>0.0</v>
      </c>
      <c r="AT105" s="359"/>
    </row>
    <row r="106">
      <c r="A106" s="480" t="s">
        <v>5132</v>
      </c>
      <c r="B106" s="361">
        <v>46169.0</v>
      </c>
      <c r="C106" s="362" t="s">
        <v>7500</v>
      </c>
      <c r="D106" s="363" t="s">
        <v>7501</v>
      </c>
      <c r="E106" s="367"/>
      <c r="F106" s="368"/>
      <c r="G106" s="381"/>
      <c r="H106" s="366"/>
      <c r="I106" s="365"/>
      <c r="J106" s="368"/>
      <c r="K106" s="381"/>
      <c r="L106" s="368"/>
      <c r="M106" s="364"/>
      <c r="N106" s="368"/>
      <c r="O106" s="381"/>
      <c r="P106" s="366"/>
      <c r="Q106" s="365"/>
      <c r="R106" s="368"/>
      <c r="S106" s="381"/>
      <c r="T106" s="368"/>
      <c r="U106" s="364"/>
      <c r="V106" s="845"/>
      <c r="W106" s="655"/>
      <c r="X106" s="366"/>
      <c r="Y106" s="370" t="s">
        <v>555</v>
      </c>
      <c r="Z106" s="481"/>
      <c r="AA106" s="372"/>
      <c r="AB106" s="353"/>
      <c r="AC106" s="382"/>
      <c r="AD106" s="383" t="str">
        <f>IFERROR(__xludf.DUMMYFUNCTION("""COMPUTED_VALUE"""),"")</f>
        <v/>
      </c>
      <c r="AE106" s="848" t="str">
        <f>IFERROR(__xludf.DUMMYFUNCTION("""COMPUTED_VALUE"""),"")</f>
        <v/>
      </c>
      <c r="AF106" s="848"/>
      <c r="AG106" s="848"/>
      <c r="AH106" s="388" t="str">
        <f>IFERROR(__xludf.DUMMYFUNCTION("""COMPUTED_VALUE"""),"")</f>
        <v/>
      </c>
      <c r="AI106" s="382"/>
      <c r="AJ106" s="848" t="str">
        <f>IFERROR(__xludf.DUMMYFUNCTION("""COMPUTED_VALUE"""),"")</f>
        <v/>
      </c>
      <c r="AK106" s="848" t="str">
        <f>IFERROR(__xludf.DUMMYFUNCTION("""COMPUTED_VALUE"""),"")</f>
        <v/>
      </c>
      <c r="AL106" s="848"/>
      <c r="AM106" s="848"/>
      <c r="AN106" s="389" t="str">
        <f>IFERROR(__xludf.DUMMYFUNCTION("""COMPUTED_VALUE"""),"")</f>
        <v/>
      </c>
      <c r="AO106" s="390"/>
      <c r="AP106" s="391"/>
      <c r="AQ106" s="373"/>
      <c r="AR106" s="847"/>
      <c r="AS106" s="847">
        <v>0.0</v>
      </c>
      <c r="AT106" s="359"/>
    </row>
    <row r="107">
      <c r="A107" s="480" t="s">
        <v>5138</v>
      </c>
      <c r="B107" s="361">
        <v>46168.0</v>
      </c>
      <c r="C107" s="362" t="s">
        <v>5295</v>
      </c>
      <c r="D107" s="363" t="s">
        <v>5296</v>
      </c>
      <c r="E107" s="367"/>
      <c r="F107" s="368"/>
      <c r="G107" s="381"/>
      <c r="H107" s="366"/>
      <c r="I107" s="365"/>
      <c r="J107" s="368"/>
      <c r="K107" s="381"/>
      <c r="L107" s="368"/>
      <c r="M107" s="364"/>
      <c r="N107" s="368"/>
      <c r="O107" s="381"/>
      <c r="P107" s="366"/>
      <c r="Q107" s="365"/>
      <c r="R107" s="368"/>
      <c r="S107" s="381"/>
      <c r="T107" s="368"/>
      <c r="U107" s="364"/>
      <c r="V107" s="845"/>
      <c r="W107" s="655"/>
      <c r="X107" s="366"/>
      <c r="Y107" s="370" t="s">
        <v>555</v>
      </c>
      <c r="Z107" s="481"/>
      <c r="AA107" s="372"/>
      <c r="AB107" s="353"/>
      <c r="AC107" s="382"/>
      <c r="AD107" s="383" t="str">
        <f>IFERROR(__xludf.DUMMYFUNCTION("""COMPUTED_VALUE"""),"")</f>
        <v/>
      </c>
      <c r="AE107" s="848" t="str">
        <f>IFERROR(__xludf.DUMMYFUNCTION("""COMPUTED_VALUE"""),"")</f>
        <v/>
      </c>
      <c r="AF107" s="848"/>
      <c r="AG107" s="848"/>
      <c r="AH107" s="388" t="str">
        <f>IFERROR(__xludf.DUMMYFUNCTION("""COMPUTED_VALUE"""),"")</f>
        <v/>
      </c>
      <c r="AI107" s="382"/>
      <c r="AJ107" s="848" t="str">
        <f>IFERROR(__xludf.DUMMYFUNCTION("""COMPUTED_VALUE"""),"")</f>
        <v/>
      </c>
      <c r="AK107" s="848" t="str">
        <f>IFERROR(__xludf.DUMMYFUNCTION("""COMPUTED_VALUE"""),"")</f>
        <v/>
      </c>
      <c r="AL107" s="848"/>
      <c r="AM107" s="848"/>
      <c r="AN107" s="389" t="str">
        <f>IFERROR(__xludf.DUMMYFUNCTION("""COMPUTED_VALUE"""),"")</f>
        <v/>
      </c>
      <c r="AO107" s="390"/>
      <c r="AP107" s="391"/>
      <c r="AQ107" s="373"/>
      <c r="AR107" s="847"/>
      <c r="AS107" s="847">
        <v>0.0</v>
      </c>
      <c r="AT107" s="359"/>
    </row>
    <row r="108">
      <c r="A108" s="480" t="s">
        <v>5132</v>
      </c>
      <c r="B108" s="361">
        <v>46169.0</v>
      </c>
      <c r="C108" s="362" t="s">
        <v>5297</v>
      </c>
      <c r="D108" s="363" t="s">
        <v>5298</v>
      </c>
      <c r="E108" s="367"/>
      <c r="F108" s="368"/>
      <c r="G108" s="381"/>
      <c r="H108" s="366"/>
      <c r="I108" s="365"/>
      <c r="J108" s="368"/>
      <c r="K108" s="381"/>
      <c r="L108" s="368"/>
      <c r="M108" s="364"/>
      <c r="N108" s="368"/>
      <c r="O108" s="381"/>
      <c r="P108" s="366"/>
      <c r="Q108" s="365"/>
      <c r="R108" s="368"/>
      <c r="S108" s="381"/>
      <c r="T108" s="368"/>
      <c r="U108" s="364"/>
      <c r="V108" s="845"/>
      <c r="W108" s="655"/>
      <c r="X108" s="366"/>
      <c r="Y108" s="370" t="s">
        <v>555</v>
      </c>
      <c r="Z108" s="481" t="s">
        <v>3003</v>
      </c>
      <c r="AA108" s="380"/>
      <c r="AB108" s="353"/>
      <c r="AC108" s="382"/>
      <c r="AD108" s="383" t="str">
        <f>IFERROR(__xludf.DUMMYFUNCTION("""COMPUTED_VALUE"""),"")</f>
        <v/>
      </c>
      <c r="AE108" s="848" t="str">
        <f>IFERROR(__xludf.DUMMYFUNCTION("""COMPUTED_VALUE"""),"")</f>
        <v/>
      </c>
      <c r="AF108" s="848"/>
      <c r="AG108" s="848"/>
      <c r="AH108" s="388" t="str">
        <f>IFERROR(__xludf.DUMMYFUNCTION("""COMPUTED_VALUE"""),"")</f>
        <v/>
      </c>
      <c r="AI108" s="382"/>
      <c r="AJ108" s="848" t="str">
        <f>IFERROR(__xludf.DUMMYFUNCTION("""COMPUTED_VALUE"""),"")</f>
        <v/>
      </c>
      <c r="AK108" s="848" t="str">
        <f>IFERROR(__xludf.DUMMYFUNCTION("""COMPUTED_VALUE"""),"")</f>
        <v/>
      </c>
      <c r="AL108" s="848"/>
      <c r="AM108" s="848"/>
      <c r="AN108" s="389" t="str">
        <f>IFERROR(__xludf.DUMMYFUNCTION("""COMPUTED_VALUE"""),"")</f>
        <v/>
      </c>
      <c r="AO108" s="390"/>
      <c r="AP108" s="391"/>
      <c r="AQ108" s="381"/>
      <c r="AR108" s="845"/>
      <c r="AS108" s="845">
        <v>0.0</v>
      </c>
      <c r="AT108" s="359"/>
    </row>
    <row r="109">
      <c r="A109" s="480" t="s">
        <v>5164</v>
      </c>
      <c r="B109" s="361">
        <v>46167.0</v>
      </c>
      <c r="C109" s="362" t="s">
        <v>5299</v>
      </c>
      <c r="D109" s="363" t="s">
        <v>5300</v>
      </c>
      <c r="E109" s="367"/>
      <c r="F109" s="368"/>
      <c r="G109" s="381"/>
      <c r="H109" s="366"/>
      <c r="I109" s="365"/>
      <c r="J109" s="368"/>
      <c r="K109" s="381"/>
      <c r="L109" s="368"/>
      <c r="M109" s="364"/>
      <c r="N109" s="368"/>
      <c r="O109" s="381"/>
      <c r="P109" s="366"/>
      <c r="Q109" s="365"/>
      <c r="R109" s="368"/>
      <c r="S109" s="381"/>
      <c r="T109" s="368"/>
      <c r="U109" s="364"/>
      <c r="V109" s="845"/>
      <c r="W109" s="655"/>
      <c r="X109" s="366"/>
      <c r="Y109" s="370" t="s">
        <v>555</v>
      </c>
      <c r="Z109" s="481"/>
      <c r="AA109" s="372"/>
      <c r="AB109" s="353"/>
      <c r="AC109" s="382"/>
      <c r="AD109" s="383" t="str">
        <f>IFERROR(__xludf.DUMMYFUNCTION("""COMPUTED_VALUE"""),"")</f>
        <v/>
      </c>
      <c r="AE109" s="848" t="str">
        <f>IFERROR(__xludf.DUMMYFUNCTION("""COMPUTED_VALUE"""),"")</f>
        <v/>
      </c>
      <c r="AF109" s="848"/>
      <c r="AG109" s="848"/>
      <c r="AH109" s="388" t="str">
        <f>IFERROR(__xludf.DUMMYFUNCTION("""COMPUTED_VALUE"""),"")</f>
        <v/>
      </c>
      <c r="AI109" s="382"/>
      <c r="AJ109" s="848" t="str">
        <f>IFERROR(__xludf.DUMMYFUNCTION("""COMPUTED_VALUE"""),"")</f>
        <v/>
      </c>
      <c r="AK109" s="848" t="str">
        <f>IFERROR(__xludf.DUMMYFUNCTION("""COMPUTED_VALUE"""),"")</f>
        <v/>
      </c>
      <c r="AL109" s="848"/>
      <c r="AM109" s="848"/>
      <c r="AN109" s="389" t="str">
        <f>IFERROR(__xludf.DUMMYFUNCTION("""COMPUTED_VALUE"""),"")</f>
        <v/>
      </c>
      <c r="AO109" s="390"/>
      <c r="AP109" s="391"/>
      <c r="AQ109" s="373"/>
      <c r="AR109" s="847"/>
      <c r="AS109" s="847">
        <v>0.0</v>
      </c>
      <c r="AT109" s="359"/>
    </row>
    <row r="110">
      <c r="A110" s="480" t="s">
        <v>5132</v>
      </c>
      <c r="B110" s="361">
        <v>46169.0</v>
      </c>
      <c r="C110" s="362" t="s">
        <v>7502</v>
      </c>
      <c r="D110" s="363" t="s">
        <v>7503</v>
      </c>
      <c r="E110" s="367"/>
      <c r="F110" s="368"/>
      <c r="G110" s="381"/>
      <c r="H110" s="366"/>
      <c r="I110" s="365"/>
      <c r="J110" s="368"/>
      <c r="K110" s="381"/>
      <c r="L110" s="368"/>
      <c r="M110" s="364"/>
      <c r="N110" s="368"/>
      <c r="O110" s="381"/>
      <c r="P110" s="366"/>
      <c r="Q110" s="365"/>
      <c r="R110" s="368"/>
      <c r="S110" s="381"/>
      <c r="T110" s="368"/>
      <c r="U110" s="364"/>
      <c r="V110" s="845"/>
      <c r="W110" s="655"/>
      <c r="X110" s="366"/>
      <c r="Y110" s="370" t="s">
        <v>555</v>
      </c>
      <c r="Z110" s="481"/>
      <c r="AA110" s="372"/>
      <c r="AB110" s="353"/>
      <c r="AC110" s="382"/>
      <c r="AD110" s="383" t="str">
        <f>IFERROR(__xludf.DUMMYFUNCTION("""COMPUTED_VALUE"""),"")</f>
        <v/>
      </c>
      <c r="AE110" s="848" t="str">
        <f>IFERROR(__xludf.DUMMYFUNCTION("""COMPUTED_VALUE"""),"")</f>
        <v/>
      </c>
      <c r="AF110" s="848"/>
      <c r="AG110" s="848"/>
      <c r="AH110" s="388" t="str">
        <f>IFERROR(__xludf.DUMMYFUNCTION("""COMPUTED_VALUE"""),"")</f>
        <v/>
      </c>
      <c r="AI110" s="382"/>
      <c r="AJ110" s="848" t="str">
        <f>IFERROR(__xludf.DUMMYFUNCTION("""COMPUTED_VALUE"""),"")</f>
        <v/>
      </c>
      <c r="AK110" s="848" t="str">
        <f>IFERROR(__xludf.DUMMYFUNCTION("""COMPUTED_VALUE"""),"")</f>
        <v/>
      </c>
      <c r="AL110" s="848"/>
      <c r="AM110" s="848"/>
      <c r="AN110" s="389" t="str">
        <f>IFERROR(__xludf.DUMMYFUNCTION("""COMPUTED_VALUE"""),"")</f>
        <v/>
      </c>
      <c r="AO110" s="390"/>
      <c r="AP110" s="391"/>
      <c r="AQ110" s="373"/>
      <c r="AR110" s="847"/>
      <c r="AS110" s="847">
        <v>0.0</v>
      </c>
      <c r="AT110" s="359"/>
    </row>
    <row r="111">
      <c r="A111" s="480" t="s">
        <v>5135</v>
      </c>
      <c r="B111" s="361">
        <v>46170.0</v>
      </c>
      <c r="C111" s="362" t="s">
        <v>5301</v>
      </c>
      <c r="D111" s="363" t="s">
        <v>5302</v>
      </c>
      <c r="E111" s="367"/>
      <c r="F111" s="368"/>
      <c r="G111" s="381"/>
      <c r="H111" s="366"/>
      <c r="I111" s="365"/>
      <c r="J111" s="368"/>
      <c r="K111" s="381"/>
      <c r="L111" s="368"/>
      <c r="M111" s="364"/>
      <c r="N111" s="368"/>
      <c r="O111" s="381"/>
      <c r="P111" s="366"/>
      <c r="Q111" s="365"/>
      <c r="R111" s="368"/>
      <c r="S111" s="381"/>
      <c r="T111" s="368"/>
      <c r="U111" s="364"/>
      <c r="V111" s="845"/>
      <c r="W111" s="655"/>
      <c r="X111" s="366"/>
      <c r="Y111" s="370" t="s">
        <v>555</v>
      </c>
      <c r="Z111" s="481"/>
      <c r="AA111" s="372"/>
      <c r="AB111" s="353"/>
      <c r="AC111" s="382"/>
      <c r="AD111" s="383" t="str">
        <f>IFERROR(__xludf.DUMMYFUNCTION("""COMPUTED_VALUE"""),"")</f>
        <v/>
      </c>
      <c r="AE111" s="848" t="str">
        <f>IFERROR(__xludf.DUMMYFUNCTION("""COMPUTED_VALUE"""),"")</f>
        <v/>
      </c>
      <c r="AF111" s="848"/>
      <c r="AG111" s="848"/>
      <c r="AH111" s="388" t="str">
        <f>IFERROR(__xludf.DUMMYFUNCTION("""COMPUTED_VALUE"""),"")</f>
        <v/>
      </c>
      <c r="AI111" s="382"/>
      <c r="AJ111" s="848" t="str">
        <f>IFERROR(__xludf.DUMMYFUNCTION("""COMPUTED_VALUE"""),"")</f>
        <v/>
      </c>
      <c r="AK111" s="848" t="str">
        <f>IFERROR(__xludf.DUMMYFUNCTION("""COMPUTED_VALUE"""),"")</f>
        <v/>
      </c>
      <c r="AL111" s="848"/>
      <c r="AM111" s="848"/>
      <c r="AN111" s="389" t="str">
        <f>IFERROR(__xludf.DUMMYFUNCTION("""COMPUTED_VALUE"""),"")</f>
        <v/>
      </c>
      <c r="AO111" s="390"/>
      <c r="AP111" s="391"/>
      <c r="AQ111" s="373"/>
      <c r="AR111" s="847"/>
      <c r="AS111" s="847">
        <v>0.0</v>
      </c>
      <c r="AT111" s="359"/>
    </row>
    <row r="112">
      <c r="A112" s="480" t="s">
        <v>5135</v>
      </c>
      <c r="B112" s="361">
        <v>46170.0</v>
      </c>
      <c r="C112" s="362" t="s">
        <v>5303</v>
      </c>
      <c r="D112" s="363" t="s">
        <v>5304</v>
      </c>
      <c r="E112" s="367"/>
      <c r="F112" s="368"/>
      <c r="G112" s="381"/>
      <c r="H112" s="366"/>
      <c r="I112" s="365"/>
      <c r="J112" s="368"/>
      <c r="K112" s="381"/>
      <c r="L112" s="368"/>
      <c r="M112" s="364"/>
      <c r="N112" s="368"/>
      <c r="O112" s="381"/>
      <c r="P112" s="366"/>
      <c r="Q112" s="365"/>
      <c r="R112" s="368"/>
      <c r="S112" s="381"/>
      <c r="T112" s="368"/>
      <c r="U112" s="364"/>
      <c r="V112" s="845"/>
      <c r="W112" s="655"/>
      <c r="X112" s="366"/>
      <c r="Y112" s="370" t="s">
        <v>555</v>
      </c>
      <c r="Z112" s="481"/>
      <c r="AA112" s="380"/>
      <c r="AB112" s="353"/>
      <c r="AC112" s="382"/>
      <c r="AD112" s="383" t="str">
        <f>IFERROR(__xludf.DUMMYFUNCTION("""COMPUTED_VALUE"""),"")</f>
        <v/>
      </c>
      <c r="AE112" s="848" t="str">
        <f>IFERROR(__xludf.DUMMYFUNCTION("""COMPUTED_VALUE"""),"")</f>
        <v/>
      </c>
      <c r="AF112" s="848"/>
      <c r="AG112" s="848"/>
      <c r="AH112" s="388" t="str">
        <f>IFERROR(__xludf.DUMMYFUNCTION("""COMPUTED_VALUE"""),"")</f>
        <v/>
      </c>
      <c r="AI112" s="382"/>
      <c r="AJ112" s="848" t="str">
        <f>IFERROR(__xludf.DUMMYFUNCTION("""COMPUTED_VALUE"""),"")</f>
        <v/>
      </c>
      <c r="AK112" s="848" t="str">
        <f>IFERROR(__xludf.DUMMYFUNCTION("""COMPUTED_VALUE"""),"")</f>
        <v/>
      </c>
      <c r="AL112" s="848"/>
      <c r="AM112" s="848"/>
      <c r="AN112" s="389" t="str">
        <f>IFERROR(__xludf.DUMMYFUNCTION("""COMPUTED_VALUE"""),"")</f>
        <v/>
      </c>
      <c r="AO112" s="390"/>
      <c r="AP112" s="391"/>
      <c r="AQ112" s="381"/>
      <c r="AR112" s="845"/>
      <c r="AS112" s="845">
        <v>0.0</v>
      </c>
      <c r="AT112" s="359"/>
    </row>
    <row r="113">
      <c r="A113" s="482" t="s">
        <v>5138</v>
      </c>
      <c r="B113" s="361">
        <v>46168.0</v>
      </c>
      <c r="C113" s="362" t="s">
        <v>5305</v>
      </c>
      <c r="D113" s="363" t="s">
        <v>5306</v>
      </c>
      <c r="E113" s="367"/>
      <c r="F113" s="368"/>
      <c r="G113" s="381"/>
      <c r="H113" s="366"/>
      <c r="I113" s="365"/>
      <c r="J113" s="368"/>
      <c r="K113" s="381"/>
      <c r="L113" s="368"/>
      <c r="M113" s="364"/>
      <c r="N113" s="368"/>
      <c r="O113" s="381"/>
      <c r="P113" s="366"/>
      <c r="Q113" s="365"/>
      <c r="R113" s="368"/>
      <c r="S113" s="381"/>
      <c r="T113" s="368"/>
      <c r="U113" s="364"/>
      <c r="V113" s="845"/>
      <c r="W113" s="655"/>
      <c r="X113" s="366"/>
      <c r="Y113" s="370" t="s">
        <v>555</v>
      </c>
      <c r="Z113" s="481"/>
      <c r="AA113" s="372"/>
      <c r="AB113" s="353"/>
      <c r="AC113" s="382"/>
      <c r="AD113" s="383" t="str">
        <f>IFERROR(__xludf.DUMMYFUNCTION("""COMPUTED_VALUE"""),"")</f>
        <v/>
      </c>
      <c r="AE113" s="848" t="str">
        <f>IFERROR(__xludf.DUMMYFUNCTION("""COMPUTED_VALUE"""),"")</f>
        <v/>
      </c>
      <c r="AF113" s="848"/>
      <c r="AG113" s="848"/>
      <c r="AH113" s="388" t="str">
        <f>IFERROR(__xludf.DUMMYFUNCTION("""COMPUTED_VALUE"""),"")</f>
        <v/>
      </c>
      <c r="AI113" s="382"/>
      <c r="AJ113" s="848" t="str">
        <f>IFERROR(__xludf.DUMMYFUNCTION("""COMPUTED_VALUE"""),"")</f>
        <v/>
      </c>
      <c r="AK113" s="848" t="str">
        <f>IFERROR(__xludf.DUMMYFUNCTION("""COMPUTED_VALUE"""),"")</f>
        <v/>
      </c>
      <c r="AL113" s="848"/>
      <c r="AM113" s="848"/>
      <c r="AN113" s="389" t="str">
        <f>IFERROR(__xludf.DUMMYFUNCTION("""COMPUTED_VALUE"""),"")</f>
        <v/>
      </c>
      <c r="AO113" s="390"/>
      <c r="AP113" s="391"/>
      <c r="AQ113" s="373"/>
      <c r="AR113" s="847"/>
      <c r="AS113" s="847">
        <v>0.0</v>
      </c>
      <c r="AT113" s="359"/>
    </row>
    <row r="114">
      <c r="A114" s="480" t="s">
        <v>5138</v>
      </c>
      <c r="B114" s="361">
        <v>46168.0</v>
      </c>
      <c r="C114" s="362" t="s">
        <v>7504</v>
      </c>
      <c r="D114" s="363" t="s">
        <v>7505</v>
      </c>
      <c r="E114" s="367"/>
      <c r="F114" s="368"/>
      <c r="G114" s="381"/>
      <c r="H114" s="366"/>
      <c r="I114" s="365"/>
      <c r="J114" s="368"/>
      <c r="K114" s="381"/>
      <c r="L114" s="368"/>
      <c r="M114" s="364"/>
      <c r="N114" s="368"/>
      <c r="O114" s="381"/>
      <c r="P114" s="366"/>
      <c r="Q114" s="365"/>
      <c r="R114" s="368"/>
      <c r="S114" s="381"/>
      <c r="T114" s="368"/>
      <c r="U114" s="364"/>
      <c r="V114" s="845"/>
      <c r="W114" s="655"/>
      <c r="X114" s="366"/>
      <c r="Y114" s="370" t="s">
        <v>555</v>
      </c>
      <c r="Z114" s="481"/>
      <c r="AA114" s="380"/>
      <c r="AB114" s="353"/>
      <c r="AC114" s="382"/>
      <c r="AD114" s="383" t="str">
        <f>IFERROR(__xludf.DUMMYFUNCTION("""COMPUTED_VALUE"""),"")</f>
        <v/>
      </c>
      <c r="AE114" s="848" t="str">
        <f>IFERROR(__xludf.DUMMYFUNCTION("""COMPUTED_VALUE"""),"")</f>
        <v/>
      </c>
      <c r="AF114" s="848"/>
      <c r="AG114" s="848"/>
      <c r="AH114" s="388" t="str">
        <f>IFERROR(__xludf.DUMMYFUNCTION("""COMPUTED_VALUE"""),"")</f>
        <v/>
      </c>
      <c r="AI114" s="382"/>
      <c r="AJ114" s="848" t="str">
        <f>IFERROR(__xludf.DUMMYFUNCTION("""COMPUTED_VALUE"""),"")</f>
        <v/>
      </c>
      <c r="AK114" s="848" t="str">
        <f>IFERROR(__xludf.DUMMYFUNCTION("""COMPUTED_VALUE"""),"")</f>
        <v/>
      </c>
      <c r="AL114" s="848"/>
      <c r="AM114" s="848"/>
      <c r="AN114" s="389" t="str">
        <f>IFERROR(__xludf.DUMMYFUNCTION("""COMPUTED_VALUE"""),"")</f>
        <v/>
      </c>
      <c r="AO114" s="390"/>
      <c r="AP114" s="391"/>
      <c r="AQ114" s="381"/>
      <c r="AR114" s="845"/>
      <c r="AS114" s="845">
        <v>0.0</v>
      </c>
      <c r="AT114" s="359"/>
    </row>
    <row r="115">
      <c r="A115" s="480" t="s">
        <v>5132</v>
      </c>
      <c r="B115" s="361">
        <v>46169.0</v>
      </c>
      <c r="C115" s="362" t="s">
        <v>7506</v>
      </c>
      <c r="D115" s="363" t="s">
        <v>7507</v>
      </c>
      <c r="E115" s="367"/>
      <c r="F115" s="368"/>
      <c r="G115" s="381"/>
      <c r="H115" s="366"/>
      <c r="I115" s="365"/>
      <c r="J115" s="368"/>
      <c r="K115" s="381"/>
      <c r="L115" s="368"/>
      <c r="M115" s="364"/>
      <c r="N115" s="368"/>
      <c r="O115" s="381"/>
      <c r="P115" s="366"/>
      <c r="Q115" s="365"/>
      <c r="R115" s="368"/>
      <c r="S115" s="381"/>
      <c r="T115" s="368"/>
      <c r="U115" s="364"/>
      <c r="V115" s="845"/>
      <c r="W115" s="655"/>
      <c r="X115" s="366"/>
      <c r="Y115" s="370" t="s">
        <v>555</v>
      </c>
      <c r="Z115" s="481"/>
      <c r="AA115" s="372"/>
      <c r="AB115" s="353"/>
      <c r="AC115" s="382"/>
      <c r="AD115" s="383" t="str">
        <f>IFERROR(__xludf.DUMMYFUNCTION("""COMPUTED_VALUE"""),"")</f>
        <v/>
      </c>
      <c r="AE115" s="848" t="str">
        <f>IFERROR(__xludf.DUMMYFUNCTION("""COMPUTED_VALUE"""),"")</f>
        <v/>
      </c>
      <c r="AF115" s="848"/>
      <c r="AG115" s="848"/>
      <c r="AH115" s="388" t="str">
        <f>IFERROR(__xludf.DUMMYFUNCTION("""COMPUTED_VALUE"""),"")</f>
        <v/>
      </c>
      <c r="AI115" s="382"/>
      <c r="AJ115" s="848" t="str">
        <f>IFERROR(__xludf.DUMMYFUNCTION("""COMPUTED_VALUE"""),"")</f>
        <v/>
      </c>
      <c r="AK115" s="848" t="str">
        <f>IFERROR(__xludf.DUMMYFUNCTION("""COMPUTED_VALUE"""),"")</f>
        <v/>
      </c>
      <c r="AL115" s="848"/>
      <c r="AM115" s="848"/>
      <c r="AN115" s="389" t="str">
        <f>IFERROR(__xludf.DUMMYFUNCTION("""COMPUTED_VALUE"""),"")</f>
        <v/>
      </c>
      <c r="AO115" s="390"/>
      <c r="AP115" s="391"/>
      <c r="AQ115" s="373"/>
      <c r="AR115" s="847"/>
      <c r="AS115" s="847">
        <v>0.0</v>
      </c>
      <c r="AT115" s="359"/>
    </row>
    <row r="116">
      <c r="A116" s="480" t="s">
        <v>5132</v>
      </c>
      <c r="B116" s="361">
        <v>46169.0</v>
      </c>
      <c r="C116" s="362" t="s">
        <v>5307</v>
      </c>
      <c r="D116" s="363" t="s">
        <v>5308</v>
      </c>
      <c r="E116" s="367"/>
      <c r="F116" s="368"/>
      <c r="G116" s="381"/>
      <c r="H116" s="366"/>
      <c r="I116" s="365"/>
      <c r="J116" s="368"/>
      <c r="K116" s="381"/>
      <c r="L116" s="368"/>
      <c r="M116" s="364"/>
      <c r="N116" s="368"/>
      <c r="O116" s="381"/>
      <c r="P116" s="366"/>
      <c r="Q116" s="365"/>
      <c r="R116" s="368"/>
      <c r="S116" s="381"/>
      <c r="T116" s="368"/>
      <c r="U116" s="364"/>
      <c r="V116" s="845"/>
      <c r="W116" s="655"/>
      <c r="X116" s="366"/>
      <c r="Y116" s="370" t="s">
        <v>555</v>
      </c>
      <c r="Z116" s="481"/>
      <c r="AA116" s="380"/>
      <c r="AB116" s="353"/>
      <c r="AC116" s="382"/>
      <c r="AD116" s="383" t="str">
        <f>IFERROR(__xludf.DUMMYFUNCTION("""COMPUTED_VALUE"""),"")</f>
        <v/>
      </c>
      <c r="AE116" s="848" t="str">
        <f>IFERROR(__xludf.DUMMYFUNCTION("""COMPUTED_VALUE"""),"")</f>
        <v/>
      </c>
      <c r="AF116" s="848"/>
      <c r="AG116" s="848"/>
      <c r="AH116" s="388" t="str">
        <f>IFERROR(__xludf.DUMMYFUNCTION("""COMPUTED_VALUE"""),"")</f>
        <v/>
      </c>
      <c r="AI116" s="382"/>
      <c r="AJ116" s="848" t="str">
        <f>IFERROR(__xludf.DUMMYFUNCTION("""COMPUTED_VALUE"""),"")</f>
        <v/>
      </c>
      <c r="AK116" s="848" t="str">
        <f>IFERROR(__xludf.DUMMYFUNCTION("""COMPUTED_VALUE"""),"")</f>
        <v/>
      </c>
      <c r="AL116" s="848"/>
      <c r="AM116" s="848"/>
      <c r="AN116" s="389" t="str">
        <f>IFERROR(__xludf.DUMMYFUNCTION("""COMPUTED_VALUE"""),"")</f>
        <v/>
      </c>
      <c r="AO116" s="390"/>
      <c r="AP116" s="391"/>
      <c r="AQ116" s="381"/>
      <c r="AR116" s="845"/>
      <c r="AS116" s="845">
        <v>0.0</v>
      </c>
      <c r="AT116" s="359"/>
    </row>
    <row r="117">
      <c r="A117" s="480" t="s">
        <v>5135</v>
      </c>
      <c r="B117" s="361">
        <v>46170.0</v>
      </c>
      <c r="C117" s="362" t="s">
        <v>5309</v>
      </c>
      <c r="D117" s="363" t="s">
        <v>5310</v>
      </c>
      <c r="E117" s="367"/>
      <c r="F117" s="368"/>
      <c r="G117" s="381"/>
      <c r="H117" s="366"/>
      <c r="I117" s="365"/>
      <c r="J117" s="368"/>
      <c r="K117" s="381"/>
      <c r="L117" s="368"/>
      <c r="M117" s="364"/>
      <c r="N117" s="368"/>
      <c r="O117" s="381"/>
      <c r="P117" s="366"/>
      <c r="Q117" s="365"/>
      <c r="R117" s="368"/>
      <c r="S117" s="381"/>
      <c r="T117" s="368"/>
      <c r="U117" s="364"/>
      <c r="V117" s="845"/>
      <c r="W117" s="655"/>
      <c r="X117" s="366"/>
      <c r="Y117" s="370" t="s">
        <v>2939</v>
      </c>
      <c r="Z117" s="481"/>
      <c r="AA117" s="380"/>
      <c r="AB117" s="353"/>
      <c r="AC117" s="382"/>
      <c r="AD117" s="383" t="str">
        <f>IFERROR(__xludf.DUMMYFUNCTION("""COMPUTED_VALUE"""),"")</f>
        <v/>
      </c>
      <c r="AE117" s="848" t="str">
        <f>IFERROR(__xludf.DUMMYFUNCTION("""COMPUTED_VALUE"""),"")</f>
        <v/>
      </c>
      <c r="AF117" s="848"/>
      <c r="AG117" s="848"/>
      <c r="AH117" s="388" t="str">
        <f>IFERROR(__xludf.DUMMYFUNCTION("""COMPUTED_VALUE"""),"")</f>
        <v/>
      </c>
      <c r="AI117" s="382"/>
      <c r="AJ117" s="848" t="str">
        <f>IFERROR(__xludf.DUMMYFUNCTION("""COMPUTED_VALUE"""),"")</f>
        <v/>
      </c>
      <c r="AK117" s="848" t="str">
        <f>IFERROR(__xludf.DUMMYFUNCTION("""COMPUTED_VALUE"""),"")</f>
        <v/>
      </c>
      <c r="AL117" s="848"/>
      <c r="AM117" s="848"/>
      <c r="AN117" s="389" t="str">
        <f>IFERROR(__xludf.DUMMYFUNCTION("""COMPUTED_VALUE"""),"")</f>
        <v/>
      </c>
      <c r="AO117" s="390"/>
      <c r="AP117" s="391"/>
      <c r="AQ117" s="381"/>
      <c r="AR117" s="845"/>
      <c r="AS117" s="845">
        <v>0.0</v>
      </c>
      <c r="AT117" s="393"/>
    </row>
    <row r="118">
      <c r="A118" s="480" t="s">
        <v>5164</v>
      </c>
      <c r="B118" s="361">
        <v>46167.0</v>
      </c>
      <c r="C118" s="362" t="s">
        <v>5311</v>
      </c>
      <c r="D118" s="363" t="s">
        <v>5312</v>
      </c>
      <c r="E118" s="367"/>
      <c r="F118" s="368"/>
      <c r="G118" s="381"/>
      <c r="H118" s="366"/>
      <c r="I118" s="365"/>
      <c r="J118" s="368"/>
      <c r="K118" s="381"/>
      <c r="L118" s="368"/>
      <c r="M118" s="364"/>
      <c r="N118" s="368"/>
      <c r="O118" s="381"/>
      <c r="P118" s="366"/>
      <c r="Q118" s="365"/>
      <c r="R118" s="368"/>
      <c r="S118" s="381"/>
      <c r="T118" s="368"/>
      <c r="U118" s="364"/>
      <c r="V118" s="845"/>
      <c r="W118" s="655"/>
      <c r="X118" s="366"/>
      <c r="Y118" s="370" t="s">
        <v>2939</v>
      </c>
      <c r="Z118" s="481"/>
      <c r="AA118" s="372"/>
      <c r="AB118" s="353"/>
      <c r="AC118" s="382"/>
      <c r="AD118" s="383" t="str">
        <f>IFERROR(__xludf.DUMMYFUNCTION("""COMPUTED_VALUE"""),"")</f>
        <v/>
      </c>
      <c r="AE118" s="848" t="str">
        <f>IFERROR(__xludf.DUMMYFUNCTION("""COMPUTED_VALUE"""),"")</f>
        <v/>
      </c>
      <c r="AF118" s="848"/>
      <c r="AG118" s="848"/>
      <c r="AH118" s="388" t="str">
        <f>IFERROR(__xludf.DUMMYFUNCTION("""COMPUTED_VALUE"""),"")</f>
        <v/>
      </c>
      <c r="AI118" s="382"/>
      <c r="AJ118" s="848" t="str">
        <f>IFERROR(__xludf.DUMMYFUNCTION("""COMPUTED_VALUE"""),"")</f>
        <v/>
      </c>
      <c r="AK118" s="848" t="str">
        <f>IFERROR(__xludf.DUMMYFUNCTION("""COMPUTED_VALUE"""),"")</f>
        <v/>
      </c>
      <c r="AL118" s="848"/>
      <c r="AM118" s="848"/>
      <c r="AN118" s="389" t="str">
        <f>IFERROR(__xludf.DUMMYFUNCTION("""COMPUTED_VALUE"""),"")</f>
        <v/>
      </c>
      <c r="AO118" s="390"/>
      <c r="AP118" s="391"/>
      <c r="AQ118" s="373"/>
      <c r="AR118" s="847"/>
      <c r="AS118" s="847">
        <v>0.0</v>
      </c>
      <c r="AT118" s="393"/>
    </row>
    <row r="119">
      <c r="A119" s="480" t="s">
        <v>5132</v>
      </c>
      <c r="B119" s="361">
        <v>46169.0</v>
      </c>
      <c r="C119" s="362" t="s">
        <v>7508</v>
      </c>
      <c r="D119" s="363" t="s">
        <v>7509</v>
      </c>
      <c r="E119" s="367"/>
      <c r="F119" s="368"/>
      <c r="G119" s="381"/>
      <c r="H119" s="366"/>
      <c r="I119" s="365"/>
      <c r="J119" s="368"/>
      <c r="K119" s="381"/>
      <c r="L119" s="368"/>
      <c r="M119" s="364"/>
      <c r="N119" s="368"/>
      <c r="O119" s="381"/>
      <c r="P119" s="366"/>
      <c r="Q119" s="365"/>
      <c r="R119" s="368"/>
      <c r="S119" s="381"/>
      <c r="T119" s="368"/>
      <c r="U119" s="364"/>
      <c r="V119" s="845"/>
      <c r="W119" s="655"/>
      <c r="X119" s="366"/>
      <c r="Y119" s="370" t="s">
        <v>2939</v>
      </c>
      <c r="Z119" s="481"/>
      <c r="AA119" s="372"/>
      <c r="AB119" s="353"/>
      <c r="AC119" s="382"/>
      <c r="AD119" s="383" t="str">
        <f>IFERROR(__xludf.DUMMYFUNCTION("""COMPUTED_VALUE"""),"")</f>
        <v/>
      </c>
      <c r="AE119" s="848" t="str">
        <f>IFERROR(__xludf.DUMMYFUNCTION("""COMPUTED_VALUE"""),"")</f>
        <v/>
      </c>
      <c r="AF119" s="848"/>
      <c r="AG119" s="848"/>
      <c r="AH119" s="388" t="str">
        <f>IFERROR(__xludf.DUMMYFUNCTION("""COMPUTED_VALUE"""),"")</f>
        <v/>
      </c>
      <c r="AI119" s="382"/>
      <c r="AJ119" s="848" t="str">
        <f>IFERROR(__xludf.DUMMYFUNCTION("""COMPUTED_VALUE"""),"")</f>
        <v/>
      </c>
      <c r="AK119" s="848" t="str">
        <f>IFERROR(__xludf.DUMMYFUNCTION("""COMPUTED_VALUE"""),"")</f>
        <v/>
      </c>
      <c r="AL119" s="848"/>
      <c r="AM119" s="848"/>
      <c r="AN119" s="389" t="str">
        <f>IFERROR(__xludf.DUMMYFUNCTION("""COMPUTED_VALUE"""),"")</f>
        <v/>
      </c>
      <c r="AO119" s="390"/>
      <c r="AP119" s="391"/>
      <c r="AQ119" s="373"/>
      <c r="AR119" s="847"/>
      <c r="AS119" s="847">
        <v>0.0</v>
      </c>
      <c r="AT119" s="393"/>
    </row>
    <row r="120">
      <c r="A120" s="480" t="s">
        <v>5138</v>
      </c>
      <c r="B120" s="361">
        <v>46168.0</v>
      </c>
      <c r="C120" s="362" t="s">
        <v>5313</v>
      </c>
      <c r="D120" s="363" t="s">
        <v>5314</v>
      </c>
      <c r="E120" s="367"/>
      <c r="F120" s="368"/>
      <c r="G120" s="381"/>
      <c r="H120" s="366"/>
      <c r="I120" s="365"/>
      <c r="J120" s="368"/>
      <c r="K120" s="381"/>
      <c r="L120" s="368"/>
      <c r="M120" s="364"/>
      <c r="N120" s="368"/>
      <c r="O120" s="381"/>
      <c r="P120" s="366"/>
      <c r="Q120" s="365"/>
      <c r="R120" s="368"/>
      <c r="S120" s="381"/>
      <c r="T120" s="368"/>
      <c r="U120" s="364"/>
      <c r="V120" s="845"/>
      <c r="W120" s="655"/>
      <c r="X120" s="366"/>
      <c r="Y120" s="370" t="s">
        <v>2939</v>
      </c>
      <c r="Z120" s="481"/>
      <c r="AA120" s="372"/>
      <c r="AB120" s="353"/>
      <c r="AC120" s="382"/>
      <c r="AD120" s="383" t="str">
        <f>IFERROR(__xludf.DUMMYFUNCTION("""COMPUTED_VALUE"""),"")</f>
        <v/>
      </c>
      <c r="AE120" s="848" t="str">
        <f>IFERROR(__xludf.DUMMYFUNCTION("""COMPUTED_VALUE"""),"")</f>
        <v/>
      </c>
      <c r="AF120" s="848"/>
      <c r="AG120" s="848"/>
      <c r="AH120" s="388" t="str">
        <f>IFERROR(__xludf.DUMMYFUNCTION("""COMPUTED_VALUE"""),"")</f>
        <v/>
      </c>
      <c r="AI120" s="382"/>
      <c r="AJ120" s="848" t="str">
        <f>IFERROR(__xludf.DUMMYFUNCTION("""COMPUTED_VALUE"""),"")</f>
        <v/>
      </c>
      <c r="AK120" s="848" t="str">
        <f>IFERROR(__xludf.DUMMYFUNCTION("""COMPUTED_VALUE"""),"")</f>
        <v/>
      </c>
      <c r="AL120" s="848"/>
      <c r="AM120" s="848"/>
      <c r="AN120" s="389" t="str">
        <f>IFERROR(__xludf.DUMMYFUNCTION("""COMPUTED_VALUE"""),"")</f>
        <v/>
      </c>
      <c r="AO120" s="390"/>
      <c r="AP120" s="391"/>
      <c r="AQ120" s="373"/>
      <c r="AR120" s="847"/>
      <c r="AS120" s="847">
        <v>0.0</v>
      </c>
      <c r="AT120" s="393"/>
    </row>
    <row r="121">
      <c r="A121" s="480" t="s">
        <v>5138</v>
      </c>
      <c r="B121" s="361">
        <v>46168.0</v>
      </c>
      <c r="C121" s="362" t="s">
        <v>7510</v>
      </c>
      <c r="D121" s="363" t="s">
        <v>7511</v>
      </c>
      <c r="E121" s="367"/>
      <c r="F121" s="368"/>
      <c r="G121" s="381"/>
      <c r="H121" s="366"/>
      <c r="I121" s="365"/>
      <c r="J121" s="368"/>
      <c r="K121" s="381"/>
      <c r="L121" s="368"/>
      <c r="M121" s="364"/>
      <c r="N121" s="368"/>
      <c r="O121" s="381"/>
      <c r="P121" s="366"/>
      <c r="Q121" s="365"/>
      <c r="R121" s="368"/>
      <c r="S121" s="381"/>
      <c r="T121" s="368"/>
      <c r="U121" s="364"/>
      <c r="V121" s="845"/>
      <c r="W121" s="655"/>
      <c r="X121" s="366"/>
      <c r="Y121" s="370" t="s">
        <v>2939</v>
      </c>
      <c r="Z121" s="481"/>
      <c r="AA121" s="380"/>
      <c r="AB121" s="353"/>
      <c r="AC121" s="382"/>
      <c r="AD121" s="383" t="str">
        <f>IFERROR(__xludf.DUMMYFUNCTION("""COMPUTED_VALUE"""),"")</f>
        <v/>
      </c>
      <c r="AE121" s="848" t="str">
        <f>IFERROR(__xludf.DUMMYFUNCTION("""COMPUTED_VALUE"""),"")</f>
        <v/>
      </c>
      <c r="AF121" s="848"/>
      <c r="AG121" s="848"/>
      <c r="AH121" s="388" t="str">
        <f>IFERROR(__xludf.DUMMYFUNCTION("""COMPUTED_VALUE"""),"")</f>
        <v/>
      </c>
      <c r="AI121" s="382"/>
      <c r="AJ121" s="848" t="str">
        <f>IFERROR(__xludf.DUMMYFUNCTION("""COMPUTED_VALUE"""),"")</f>
        <v/>
      </c>
      <c r="AK121" s="848" t="str">
        <f>IFERROR(__xludf.DUMMYFUNCTION("""COMPUTED_VALUE"""),"")</f>
        <v/>
      </c>
      <c r="AL121" s="848"/>
      <c r="AM121" s="848"/>
      <c r="AN121" s="389" t="str">
        <f>IFERROR(__xludf.DUMMYFUNCTION("""COMPUTED_VALUE"""),"")</f>
        <v/>
      </c>
      <c r="AO121" s="390"/>
      <c r="AP121" s="391"/>
      <c r="AQ121" s="381"/>
      <c r="AR121" s="845"/>
      <c r="AS121" s="845">
        <v>0.0</v>
      </c>
      <c r="AT121" s="393"/>
    </row>
    <row r="122">
      <c r="A122" s="480" t="s">
        <v>5135</v>
      </c>
      <c r="B122" s="361">
        <v>46170.0</v>
      </c>
      <c r="C122" s="362" t="s">
        <v>5315</v>
      </c>
      <c r="D122" s="363" t="s">
        <v>5316</v>
      </c>
      <c r="E122" s="367"/>
      <c r="F122" s="368"/>
      <c r="G122" s="381"/>
      <c r="H122" s="366"/>
      <c r="I122" s="365"/>
      <c r="J122" s="368"/>
      <c r="K122" s="381"/>
      <c r="L122" s="368"/>
      <c r="M122" s="364"/>
      <c r="N122" s="368"/>
      <c r="O122" s="381"/>
      <c r="P122" s="366"/>
      <c r="Q122" s="365"/>
      <c r="R122" s="368"/>
      <c r="S122" s="381"/>
      <c r="T122" s="368"/>
      <c r="U122" s="364"/>
      <c r="V122" s="845"/>
      <c r="W122" s="655"/>
      <c r="X122" s="366"/>
      <c r="Y122" s="370" t="s">
        <v>2939</v>
      </c>
      <c r="Z122" s="481"/>
      <c r="AA122" s="372"/>
      <c r="AB122" s="353"/>
      <c r="AC122" s="382"/>
      <c r="AD122" s="383" t="str">
        <f>IFERROR(__xludf.DUMMYFUNCTION("""COMPUTED_VALUE"""),"")</f>
        <v/>
      </c>
      <c r="AE122" s="848" t="str">
        <f>IFERROR(__xludf.DUMMYFUNCTION("""COMPUTED_VALUE"""),"")</f>
        <v/>
      </c>
      <c r="AF122" s="848"/>
      <c r="AG122" s="848"/>
      <c r="AH122" s="388" t="str">
        <f>IFERROR(__xludf.DUMMYFUNCTION("""COMPUTED_VALUE"""),"")</f>
        <v/>
      </c>
      <c r="AI122" s="382"/>
      <c r="AJ122" s="848" t="str">
        <f>IFERROR(__xludf.DUMMYFUNCTION("""COMPUTED_VALUE"""),"")</f>
        <v/>
      </c>
      <c r="AK122" s="848" t="str">
        <f>IFERROR(__xludf.DUMMYFUNCTION("""COMPUTED_VALUE"""),"")</f>
        <v/>
      </c>
      <c r="AL122" s="848"/>
      <c r="AM122" s="848"/>
      <c r="AN122" s="389" t="str">
        <f>IFERROR(__xludf.DUMMYFUNCTION("""COMPUTED_VALUE"""),"")</f>
        <v/>
      </c>
      <c r="AO122" s="390"/>
      <c r="AP122" s="391"/>
      <c r="AQ122" s="373"/>
      <c r="AR122" s="847"/>
      <c r="AS122" s="847">
        <v>0.0</v>
      </c>
      <c r="AT122" s="359"/>
    </row>
    <row r="123">
      <c r="A123" s="480" t="s">
        <v>5135</v>
      </c>
      <c r="B123" s="361">
        <v>46170.0</v>
      </c>
      <c r="C123" s="362" t="s">
        <v>5317</v>
      </c>
      <c r="D123" s="363" t="s">
        <v>5318</v>
      </c>
      <c r="E123" s="367"/>
      <c r="F123" s="368"/>
      <c r="G123" s="381"/>
      <c r="H123" s="366"/>
      <c r="I123" s="365"/>
      <c r="J123" s="368"/>
      <c r="K123" s="381"/>
      <c r="L123" s="368"/>
      <c r="M123" s="364"/>
      <c r="N123" s="368"/>
      <c r="O123" s="381"/>
      <c r="P123" s="366"/>
      <c r="Q123" s="365"/>
      <c r="R123" s="368"/>
      <c r="S123" s="381"/>
      <c r="T123" s="368"/>
      <c r="U123" s="364"/>
      <c r="V123" s="845"/>
      <c r="W123" s="655"/>
      <c r="X123" s="366"/>
      <c r="Y123" s="370" t="s">
        <v>2939</v>
      </c>
      <c r="Z123" s="481"/>
      <c r="AA123" s="372"/>
      <c r="AB123" s="353"/>
      <c r="AC123" s="382"/>
      <c r="AD123" s="383" t="str">
        <f>IFERROR(__xludf.DUMMYFUNCTION("""COMPUTED_VALUE"""),"")</f>
        <v/>
      </c>
      <c r="AE123" s="848" t="str">
        <f>IFERROR(__xludf.DUMMYFUNCTION("""COMPUTED_VALUE"""),"")</f>
        <v/>
      </c>
      <c r="AF123" s="848"/>
      <c r="AG123" s="848"/>
      <c r="AH123" s="388" t="str">
        <f>IFERROR(__xludf.DUMMYFUNCTION("""COMPUTED_VALUE"""),"")</f>
        <v/>
      </c>
      <c r="AI123" s="382"/>
      <c r="AJ123" s="848" t="str">
        <f>IFERROR(__xludf.DUMMYFUNCTION("""COMPUTED_VALUE"""),"")</f>
        <v/>
      </c>
      <c r="AK123" s="848" t="str">
        <f>IFERROR(__xludf.DUMMYFUNCTION("""COMPUTED_VALUE"""),"")</f>
        <v/>
      </c>
      <c r="AL123" s="848"/>
      <c r="AM123" s="848"/>
      <c r="AN123" s="389" t="str">
        <f>IFERROR(__xludf.DUMMYFUNCTION("""COMPUTED_VALUE"""),"")</f>
        <v/>
      </c>
      <c r="AO123" s="390"/>
      <c r="AP123" s="391"/>
      <c r="AQ123" s="373"/>
      <c r="AR123" s="847"/>
      <c r="AS123" s="847">
        <v>0.0</v>
      </c>
      <c r="AT123" s="359"/>
    </row>
    <row r="124">
      <c r="A124" s="480" t="s">
        <v>5138</v>
      </c>
      <c r="B124" s="361">
        <v>46168.0</v>
      </c>
      <c r="C124" s="362" t="s">
        <v>5319</v>
      </c>
      <c r="D124" s="363" t="s">
        <v>5320</v>
      </c>
      <c r="E124" s="367"/>
      <c r="F124" s="368"/>
      <c r="G124" s="381"/>
      <c r="H124" s="366"/>
      <c r="I124" s="365"/>
      <c r="J124" s="368"/>
      <c r="K124" s="381"/>
      <c r="L124" s="368"/>
      <c r="M124" s="364"/>
      <c r="N124" s="368"/>
      <c r="O124" s="381"/>
      <c r="P124" s="366"/>
      <c r="Q124" s="365"/>
      <c r="R124" s="368"/>
      <c r="S124" s="381"/>
      <c r="T124" s="368"/>
      <c r="U124" s="364"/>
      <c r="V124" s="845"/>
      <c r="W124" s="655"/>
      <c r="X124" s="366"/>
      <c r="Y124" s="394" t="s">
        <v>2939</v>
      </c>
      <c r="Z124" s="507"/>
      <c r="AA124" s="380"/>
      <c r="AB124" s="353"/>
      <c r="AC124" s="382"/>
      <c r="AD124" s="383" t="str">
        <f>IFERROR(__xludf.DUMMYFUNCTION("""COMPUTED_VALUE"""),"")</f>
        <v/>
      </c>
      <c r="AE124" s="848" t="str">
        <f>IFERROR(__xludf.DUMMYFUNCTION("""COMPUTED_VALUE"""),"")</f>
        <v/>
      </c>
      <c r="AF124" s="848"/>
      <c r="AG124" s="848"/>
      <c r="AH124" s="388" t="str">
        <f>IFERROR(__xludf.DUMMYFUNCTION("""COMPUTED_VALUE"""),"")</f>
        <v/>
      </c>
      <c r="AI124" s="382"/>
      <c r="AJ124" s="848" t="str">
        <f>IFERROR(__xludf.DUMMYFUNCTION("""COMPUTED_VALUE"""),"")</f>
        <v/>
      </c>
      <c r="AK124" s="848" t="str">
        <f>IFERROR(__xludf.DUMMYFUNCTION("""COMPUTED_VALUE"""),"")</f>
        <v/>
      </c>
      <c r="AL124" s="848"/>
      <c r="AM124" s="848"/>
      <c r="AN124" s="389" t="str">
        <f>IFERROR(__xludf.DUMMYFUNCTION("""COMPUTED_VALUE"""),"")</f>
        <v/>
      </c>
      <c r="AO124" s="390"/>
      <c r="AP124" s="391"/>
      <c r="AQ124" s="381"/>
      <c r="AR124" s="845"/>
      <c r="AS124" s="845">
        <v>0.0</v>
      </c>
      <c r="AT124" s="359"/>
    </row>
    <row r="125">
      <c r="A125" s="480" t="s">
        <v>5132</v>
      </c>
      <c r="B125" s="361">
        <v>46169.0</v>
      </c>
      <c r="C125" s="362" t="s">
        <v>5321</v>
      </c>
      <c r="D125" s="363" t="s">
        <v>5322</v>
      </c>
      <c r="E125" s="367"/>
      <c r="F125" s="368"/>
      <c r="G125" s="381"/>
      <c r="H125" s="366"/>
      <c r="I125" s="365"/>
      <c r="J125" s="368"/>
      <c r="K125" s="381"/>
      <c r="L125" s="368"/>
      <c r="M125" s="364"/>
      <c r="N125" s="368"/>
      <c r="O125" s="381"/>
      <c r="P125" s="366"/>
      <c r="Q125" s="365"/>
      <c r="R125" s="368"/>
      <c r="S125" s="381"/>
      <c r="T125" s="368"/>
      <c r="U125" s="364"/>
      <c r="V125" s="845"/>
      <c r="W125" s="655"/>
      <c r="X125" s="366"/>
      <c r="Y125" s="370" t="s">
        <v>2939</v>
      </c>
      <c r="Z125" s="481"/>
      <c r="AA125" s="380"/>
      <c r="AB125" s="353"/>
      <c r="AC125" s="382"/>
      <c r="AD125" s="383" t="str">
        <f>IFERROR(__xludf.DUMMYFUNCTION("""COMPUTED_VALUE"""),"")</f>
        <v/>
      </c>
      <c r="AE125" s="848" t="str">
        <f>IFERROR(__xludf.DUMMYFUNCTION("""COMPUTED_VALUE"""),"")</f>
        <v/>
      </c>
      <c r="AF125" s="848"/>
      <c r="AG125" s="848"/>
      <c r="AH125" s="388" t="str">
        <f>IFERROR(__xludf.DUMMYFUNCTION("""COMPUTED_VALUE"""),"")</f>
        <v/>
      </c>
      <c r="AI125" s="382"/>
      <c r="AJ125" s="848" t="str">
        <f>IFERROR(__xludf.DUMMYFUNCTION("""COMPUTED_VALUE"""),"")</f>
        <v/>
      </c>
      <c r="AK125" s="848" t="str">
        <f>IFERROR(__xludf.DUMMYFUNCTION("""COMPUTED_VALUE"""),"")</f>
        <v/>
      </c>
      <c r="AL125" s="848"/>
      <c r="AM125" s="848"/>
      <c r="AN125" s="389" t="str">
        <f>IFERROR(__xludf.DUMMYFUNCTION("""COMPUTED_VALUE"""),"")</f>
        <v/>
      </c>
      <c r="AO125" s="390"/>
      <c r="AP125" s="391"/>
      <c r="AQ125" s="381"/>
      <c r="AR125" s="845"/>
      <c r="AS125" s="845">
        <v>0.0</v>
      </c>
      <c r="AT125" s="359"/>
    </row>
    <row r="126">
      <c r="A126" s="480" t="s">
        <v>5138</v>
      </c>
      <c r="B126" s="361">
        <v>46168.0</v>
      </c>
      <c r="C126" s="362" t="s">
        <v>5323</v>
      </c>
      <c r="D126" s="363" t="s">
        <v>5324</v>
      </c>
      <c r="E126" s="367"/>
      <c r="F126" s="368"/>
      <c r="G126" s="381"/>
      <c r="H126" s="366"/>
      <c r="I126" s="365"/>
      <c r="J126" s="368"/>
      <c r="K126" s="381"/>
      <c r="L126" s="368"/>
      <c r="M126" s="364"/>
      <c r="N126" s="368"/>
      <c r="O126" s="381"/>
      <c r="P126" s="366"/>
      <c r="Q126" s="365"/>
      <c r="R126" s="368"/>
      <c r="S126" s="381"/>
      <c r="T126" s="368"/>
      <c r="U126" s="364"/>
      <c r="V126" s="845"/>
      <c r="W126" s="655"/>
      <c r="X126" s="366"/>
      <c r="Y126" s="370" t="s">
        <v>2939</v>
      </c>
      <c r="Z126" s="481"/>
      <c r="AA126" s="380"/>
      <c r="AB126" s="353"/>
      <c r="AC126" s="382"/>
      <c r="AD126" s="383" t="str">
        <f>IFERROR(__xludf.DUMMYFUNCTION("""COMPUTED_VALUE"""),"")</f>
        <v/>
      </c>
      <c r="AE126" s="848" t="str">
        <f>IFERROR(__xludf.DUMMYFUNCTION("""COMPUTED_VALUE"""),"")</f>
        <v/>
      </c>
      <c r="AF126" s="848"/>
      <c r="AG126" s="848"/>
      <c r="AH126" s="388" t="str">
        <f>IFERROR(__xludf.DUMMYFUNCTION("""COMPUTED_VALUE"""),"")</f>
        <v/>
      </c>
      <c r="AI126" s="382"/>
      <c r="AJ126" s="848" t="str">
        <f>IFERROR(__xludf.DUMMYFUNCTION("""COMPUTED_VALUE"""),"")</f>
        <v/>
      </c>
      <c r="AK126" s="848" t="str">
        <f>IFERROR(__xludf.DUMMYFUNCTION("""COMPUTED_VALUE"""),"")</f>
        <v/>
      </c>
      <c r="AL126" s="848"/>
      <c r="AM126" s="848"/>
      <c r="AN126" s="389" t="str">
        <f>IFERROR(__xludf.DUMMYFUNCTION("""COMPUTED_VALUE"""),"")</f>
        <v/>
      </c>
      <c r="AO126" s="390"/>
      <c r="AP126" s="391"/>
      <c r="AQ126" s="381"/>
      <c r="AR126" s="845"/>
      <c r="AS126" s="845">
        <v>0.0</v>
      </c>
      <c r="AT126" s="393"/>
    </row>
    <row r="127">
      <c r="A127" s="480" t="s">
        <v>5138</v>
      </c>
      <c r="B127" s="361">
        <v>46168.0</v>
      </c>
      <c r="C127" s="362" t="s">
        <v>7512</v>
      </c>
      <c r="D127" s="363" t="s">
        <v>7513</v>
      </c>
      <c r="E127" s="367"/>
      <c r="F127" s="368"/>
      <c r="G127" s="381"/>
      <c r="H127" s="366"/>
      <c r="I127" s="365"/>
      <c r="J127" s="368"/>
      <c r="K127" s="381"/>
      <c r="L127" s="368"/>
      <c r="M127" s="364"/>
      <c r="N127" s="368"/>
      <c r="O127" s="381"/>
      <c r="P127" s="366"/>
      <c r="Q127" s="365"/>
      <c r="R127" s="368"/>
      <c r="S127" s="381"/>
      <c r="T127" s="368"/>
      <c r="U127" s="364"/>
      <c r="V127" s="845"/>
      <c r="W127" s="655"/>
      <c r="X127" s="366"/>
      <c r="Y127" s="370" t="s">
        <v>2939</v>
      </c>
      <c r="Z127" s="481"/>
      <c r="AA127" s="380"/>
      <c r="AB127" s="353"/>
      <c r="AC127" s="382"/>
      <c r="AD127" s="383" t="str">
        <f>IFERROR(__xludf.DUMMYFUNCTION("""COMPUTED_VALUE"""),"")</f>
        <v/>
      </c>
      <c r="AE127" s="848" t="str">
        <f>IFERROR(__xludf.DUMMYFUNCTION("""COMPUTED_VALUE"""),"")</f>
        <v/>
      </c>
      <c r="AF127" s="848"/>
      <c r="AG127" s="848"/>
      <c r="AH127" s="388" t="str">
        <f>IFERROR(__xludf.DUMMYFUNCTION("""COMPUTED_VALUE"""),"")</f>
        <v/>
      </c>
      <c r="AI127" s="382"/>
      <c r="AJ127" s="848" t="str">
        <f>IFERROR(__xludf.DUMMYFUNCTION("""COMPUTED_VALUE"""),"")</f>
        <v/>
      </c>
      <c r="AK127" s="848" t="str">
        <f>IFERROR(__xludf.DUMMYFUNCTION("""COMPUTED_VALUE"""),"")</f>
        <v/>
      </c>
      <c r="AL127" s="848"/>
      <c r="AM127" s="848"/>
      <c r="AN127" s="389" t="str">
        <f>IFERROR(__xludf.DUMMYFUNCTION("""COMPUTED_VALUE"""),"")</f>
        <v/>
      </c>
      <c r="AO127" s="390"/>
      <c r="AP127" s="391"/>
      <c r="AQ127" s="381"/>
      <c r="AR127" s="845"/>
      <c r="AS127" s="845">
        <v>0.0</v>
      </c>
      <c r="AT127" s="393"/>
    </row>
    <row r="128">
      <c r="A128" s="480" t="s">
        <v>5164</v>
      </c>
      <c r="B128" s="361">
        <v>46167.0</v>
      </c>
      <c r="C128" s="362" t="s">
        <v>7514</v>
      </c>
      <c r="D128" s="363" t="s">
        <v>7515</v>
      </c>
      <c r="E128" s="367"/>
      <c r="F128" s="368"/>
      <c r="G128" s="381"/>
      <c r="H128" s="366"/>
      <c r="I128" s="365"/>
      <c r="J128" s="368"/>
      <c r="K128" s="381"/>
      <c r="L128" s="368"/>
      <c r="M128" s="364"/>
      <c r="N128" s="368"/>
      <c r="O128" s="381"/>
      <c r="P128" s="366"/>
      <c r="Q128" s="365"/>
      <c r="R128" s="368"/>
      <c r="S128" s="381"/>
      <c r="T128" s="368"/>
      <c r="U128" s="364"/>
      <c r="V128" s="845"/>
      <c r="W128" s="655"/>
      <c r="X128" s="366"/>
      <c r="Y128" s="370" t="s">
        <v>2939</v>
      </c>
      <c r="Z128" s="481"/>
      <c r="AA128" s="380"/>
      <c r="AB128" s="353"/>
      <c r="AC128" s="382"/>
      <c r="AD128" s="383" t="str">
        <f>IFERROR(__xludf.DUMMYFUNCTION("""COMPUTED_VALUE"""),"")</f>
        <v/>
      </c>
      <c r="AE128" s="848" t="str">
        <f>IFERROR(__xludf.DUMMYFUNCTION("""COMPUTED_VALUE"""),"")</f>
        <v/>
      </c>
      <c r="AF128" s="848"/>
      <c r="AG128" s="848"/>
      <c r="AH128" s="388" t="str">
        <f>IFERROR(__xludf.DUMMYFUNCTION("""COMPUTED_VALUE"""),"")</f>
        <v/>
      </c>
      <c r="AI128" s="382"/>
      <c r="AJ128" s="848" t="str">
        <f>IFERROR(__xludf.DUMMYFUNCTION("""COMPUTED_VALUE"""),"")</f>
        <v/>
      </c>
      <c r="AK128" s="848" t="str">
        <f>IFERROR(__xludf.DUMMYFUNCTION("""COMPUTED_VALUE"""),"")</f>
        <v/>
      </c>
      <c r="AL128" s="848"/>
      <c r="AM128" s="848"/>
      <c r="AN128" s="389" t="str">
        <f>IFERROR(__xludf.DUMMYFUNCTION("""COMPUTED_VALUE"""),"")</f>
        <v/>
      </c>
      <c r="AO128" s="390"/>
      <c r="AP128" s="391"/>
      <c r="AQ128" s="381"/>
      <c r="AR128" s="845"/>
      <c r="AS128" s="845">
        <v>0.0</v>
      </c>
      <c r="AT128" s="393"/>
    </row>
    <row r="129">
      <c r="A129" s="480" t="s">
        <v>5132</v>
      </c>
      <c r="B129" s="361">
        <v>46169.0</v>
      </c>
      <c r="C129" s="362" t="s">
        <v>7516</v>
      </c>
      <c r="D129" s="363" t="s">
        <v>7517</v>
      </c>
      <c r="E129" s="367"/>
      <c r="F129" s="368"/>
      <c r="G129" s="381"/>
      <c r="H129" s="366"/>
      <c r="I129" s="365"/>
      <c r="J129" s="368"/>
      <c r="K129" s="381"/>
      <c r="L129" s="368"/>
      <c r="M129" s="364"/>
      <c r="N129" s="368"/>
      <c r="O129" s="381"/>
      <c r="P129" s="366"/>
      <c r="Q129" s="365"/>
      <c r="R129" s="368"/>
      <c r="S129" s="381"/>
      <c r="T129" s="368"/>
      <c r="U129" s="364"/>
      <c r="V129" s="845"/>
      <c r="W129" s="655"/>
      <c r="X129" s="366"/>
      <c r="Y129" s="370" t="s">
        <v>2939</v>
      </c>
      <c r="Z129" s="481"/>
      <c r="AA129" s="380"/>
      <c r="AB129" s="353"/>
      <c r="AC129" s="382"/>
      <c r="AD129" s="383" t="str">
        <f>IFERROR(__xludf.DUMMYFUNCTION("""COMPUTED_VALUE"""),"")</f>
        <v/>
      </c>
      <c r="AE129" s="848" t="str">
        <f>IFERROR(__xludf.DUMMYFUNCTION("""COMPUTED_VALUE"""),"")</f>
        <v/>
      </c>
      <c r="AF129" s="848"/>
      <c r="AG129" s="848"/>
      <c r="AH129" s="388" t="str">
        <f>IFERROR(__xludf.DUMMYFUNCTION("""COMPUTED_VALUE"""),"")</f>
        <v/>
      </c>
      <c r="AI129" s="382"/>
      <c r="AJ129" s="848" t="str">
        <f>IFERROR(__xludf.DUMMYFUNCTION("""COMPUTED_VALUE"""),"")</f>
        <v/>
      </c>
      <c r="AK129" s="848" t="str">
        <f>IFERROR(__xludf.DUMMYFUNCTION("""COMPUTED_VALUE"""),"")</f>
        <v/>
      </c>
      <c r="AL129" s="848"/>
      <c r="AM129" s="848"/>
      <c r="AN129" s="389" t="str">
        <f>IFERROR(__xludf.DUMMYFUNCTION("""COMPUTED_VALUE"""),"")</f>
        <v/>
      </c>
      <c r="AO129" s="390"/>
      <c r="AP129" s="391"/>
      <c r="AQ129" s="381"/>
      <c r="AR129" s="845"/>
      <c r="AS129" s="845">
        <v>0.0</v>
      </c>
      <c r="AT129" s="393"/>
    </row>
    <row r="130">
      <c r="A130" s="480" t="s">
        <v>5164</v>
      </c>
      <c r="B130" s="361">
        <v>46167.0</v>
      </c>
      <c r="C130" s="362" t="s">
        <v>7518</v>
      </c>
      <c r="D130" s="363" t="s">
        <v>7519</v>
      </c>
      <c r="E130" s="367"/>
      <c r="F130" s="368"/>
      <c r="G130" s="381"/>
      <c r="H130" s="366"/>
      <c r="I130" s="365"/>
      <c r="J130" s="368"/>
      <c r="K130" s="381"/>
      <c r="L130" s="368"/>
      <c r="M130" s="364"/>
      <c r="N130" s="368"/>
      <c r="O130" s="381"/>
      <c r="P130" s="366"/>
      <c r="Q130" s="365"/>
      <c r="R130" s="368"/>
      <c r="S130" s="381"/>
      <c r="T130" s="368"/>
      <c r="U130" s="364"/>
      <c r="V130" s="845"/>
      <c r="W130" s="655"/>
      <c r="X130" s="366"/>
      <c r="Y130" s="370" t="s">
        <v>2939</v>
      </c>
      <c r="Z130" s="481"/>
      <c r="AA130" s="380"/>
      <c r="AB130" s="353"/>
      <c r="AC130" s="382"/>
      <c r="AD130" s="383" t="str">
        <f>IFERROR(__xludf.DUMMYFUNCTION("""COMPUTED_VALUE"""),"")</f>
        <v/>
      </c>
      <c r="AE130" s="848" t="str">
        <f>IFERROR(__xludf.DUMMYFUNCTION("""COMPUTED_VALUE"""),"")</f>
        <v/>
      </c>
      <c r="AF130" s="848"/>
      <c r="AG130" s="848"/>
      <c r="AH130" s="388" t="str">
        <f>IFERROR(__xludf.DUMMYFUNCTION("""COMPUTED_VALUE"""),"")</f>
        <v/>
      </c>
      <c r="AI130" s="382"/>
      <c r="AJ130" s="848" t="str">
        <f>IFERROR(__xludf.DUMMYFUNCTION("""COMPUTED_VALUE"""),"")</f>
        <v/>
      </c>
      <c r="AK130" s="848" t="str">
        <f>IFERROR(__xludf.DUMMYFUNCTION("""COMPUTED_VALUE"""),"")</f>
        <v/>
      </c>
      <c r="AL130" s="848"/>
      <c r="AM130" s="848"/>
      <c r="AN130" s="389" t="str">
        <f>IFERROR(__xludf.DUMMYFUNCTION("""COMPUTED_VALUE"""),"")</f>
        <v/>
      </c>
      <c r="AO130" s="390"/>
      <c r="AP130" s="391"/>
      <c r="AQ130" s="381"/>
      <c r="AR130" s="845"/>
      <c r="AS130" s="845">
        <v>0.0</v>
      </c>
      <c r="AT130" s="393"/>
    </row>
    <row r="131">
      <c r="A131" s="480" t="s">
        <v>5132</v>
      </c>
      <c r="B131" s="361">
        <v>46169.0</v>
      </c>
      <c r="C131" s="362" t="s">
        <v>5325</v>
      </c>
      <c r="D131" s="363" t="s">
        <v>5326</v>
      </c>
      <c r="E131" s="367"/>
      <c r="F131" s="368"/>
      <c r="G131" s="381"/>
      <c r="H131" s="366"/>
      <c r="I131" s="365"/>
      <c r="J131" s="368"/>
      <c r="K131" s="381"/>
      <c r="L131" s="368"/>
      <c r="M131" s="364"/>
      <c r="N131" s="368"/>
      <c r="O131" s="381"/>
      <c r="P131" s="366"/>
      <c r="Q131" s="365"/>
      <c r="R131" s="368"/>
      <c r="S131" s="381"/>
      <c r="T131" s="368"/>
      <c r="U131" s="364"/>
      <c r="V131" s="845"/>
      <c r="W131" s="655"/>
      <c r="X131" s="366"/>
      <c r="Y131" s="370" t="s">
        <v>2939</v>
      </c>
      <c r="Z131" s="481"/>
      <c r="AA131" s="380"/>
      <c r="AB131" s="353"/>
      <c r="AC131" s="382"/>
      <c r="AD131" s="383" t="str">
        <f>IFERROR(__xludf.DUMMYFUNCTION("""COMPUTED_VALUE"""),"")</f>
        <v/>
      </c>
      <c r="AE131" s="848" t="str">
        <f>IFERROR(__xludf.DUMMYFUNCTION("""COMPUTED_VALUE"""),"")</f>
        <v/>
      </c>
      <c r="AF131" s="848"/>
      <c r="AG131" s="848"/>
      <c r="AH131" s="388" t="str">
        <f>IFERROR(__xludf.DUMMYFUNCTION("""COMPUTED_VALUE"""),"")</f>
        <v/>
      </c>
      <c r="AI131" s="382"/>
      <c r="AJ131" s="848" t="str">
        <f>IFERROR(__xludf.DUMMYFUNCTION("""COMPUTED_VALUE"""),"")</f>
        <v/>
      </c>
      <c r="AK131" s="848" t="str">
        <f>IFERROR(__xludf.DUMMYFUNCTION("""COMPUTED_VALUE"""),"")</f>
        <v/>
      </c>
      <c r="AL131" s="848"/>
      <c r="AM131" s="848"/>
      <c r="AN131" s="389" t="str">
        <f>IFERROR(__xludf.DUMMYFUNCTION("""COMPUTED_VALUE"""),"")</f>
        <v/>
      </c>
      <c r="AO131" s="390"/>
      <c r="AP131" s="391"/>
      <c r="AQ131" s="381"/>
      <c r="AR131" s="845"/>
      <c r="AS131" s="845">
        <v>0.0</v>
      </c>
      <c r="AT131" s="393"/>
    </row>
    <row r="132">
      <c r="A132" s="480" t="s">
        <v>5135</v>
      </c>
      <c r="B132" s="361">
        <v>46170.0</v>
      </c>
      <c r="C132" s="362" t="s">
        <v>5327</v>
      </c>
      <c r="D132" s="363" t="s">
        <v>5328</v>
      </c>
      <c r="E132" s="367"/>
      <c r="F132" s="368"/>
      <c r="G132" s="381"/>
      <c r="H132" s="366"/>
      <c r="I132" s="365"/>
      <c r="J132" s="368"/>
      <c r="K132" s="381"/>
      <c r="L132" s="368"/>
      <c r="M132" s="364"/>
      <c r="N132" s="368"/>
      <c r="O132" s="381"/>
      <c r="P132" s="366"/>
      <c r="Q132" s="365"/>
      <c r="R132" s="368"/>
      <c r="S132" s="381"/>
      <c r="T132" s="368"/>
      <c r="U132" s="364"/>
      <c r="V132" s="845"/>
      <c r="W132" s="655"/>
      <c r="X132" s="366"/>
      <c r="Y132" s="370" t="s">
        <v>2427</v>
      </c>
      <c r="Z132" s="481"/>
      <c r="AA132" s="380"/>
      <c r="AB132" s="353"/>
      <c r="AC132" s="382"/>
      <c r="AD132" s="383" t="str">
        <f>IFERROR(__xludf.DUMMYFUNCTION("""COMPUTED_VALUE"""),"")</f>
        <v/>
      </c>
      <c r="AE132" s="848" t="str">
        <f>IFERROR(__xludf.DUMMYFUNCTION("""COMPUTED_VALUE"""),"")</f>
        <v/>
      </c>
      <c r="AF132" s="848"/>
      <c r="AG132" s="848"/>
      <c r="AH132" s="388" t="str">
        <f>IFERROR(__xludf.DUMMYFUNCTION("""COMPUTED_VALUE"""),"")</f>
        <v/>
      </c>
      <c r="AI132" s="382"/>
      <c r="AJ132" s="848" t="str">
        <f>IFERROR(__xludf.DUMMYFUNCTION("""COMPUTED_VALUE"""),"")</f>
        <v/>
      </c>
      <c r="AK132" s="848" t="str">
        <f>IFERROR(__xludf.DUMMYFUNCTION("""COMPUTED_VALUE"""),"")</f>
        <v/>
      </c>
      <c r="AL132" s="848"/>
      <c r="AM132" s="848"/>
      <c r="AN132" s="389" t="str">
        <f>IFERROR(__xludf.DUMMYFUNCTION("""COMPUTED_VALUE"""),"")</f>
        <v/>
      </c>
      <c r="AO132" s="390"/>
      <c r="AP132" s="391"/>
      <c r="AQ132" s="381"/>
      <c r="AR132" s="845"/>
      <c r="AS132" s="845">
        <v>0.0</v>
      </c>
      <c r="AT132" s="393"/>
    </row>
    <row r="133">
      <c r="A133" s="480" t="s">
        <v>5135</v>
      </c>
      <c r="B133" s="361">
        <v>46170.0</v>
      </c>
      <c r="C133" s="362" t="s">
        <v>5329</v>
      </c>
      <c r="D133" s="363" t="s">
        <v>5330</v>
      </c>
      <c r="E133" s="367"/>
      <c r="F133" s="368"/>
      <c r="G133" s="381"/>
      <c r="H133" s="366"/>
      <c r="I133" s="365"/>
      <c r="J133" s="368"/>
      <c r="K133" s="381"/>
      <c r="L133" s="368"/>
      <c r="M133" s="364"/>
      <c r="N133" s="368"/>
      <c r="O133" s="381"/>
      <c r="P133" s="366"/>
      <c r="Q133" s="365"/>
      <c r="R133" s="368"/>
      <c r="S133" s="381"/>
      <c r="T133" s="368"/>
      <c r="U133" s="364"/>
      <c r="V133" s="845"/>
      <c r="W133" s="655"/>
      <c r="X133" s="366"/>
      <c r="Y133" s="370" t="s">
        <v>2427</v>
      </c>
      <c r="Z133" s="481"/>
      <c r="AA133" s="372"/>
      <c r="AB133" s="353"/>
      <c r="AC133" s="382"/>
      <c r="AD133" s="383" t="str">
        <f>IFERROR(__xludf.DUMMYFUNCTION("""COMPUTED_VALUE"""),"")</f>
        <v/>
      </c>
      <c r="AE133" s="848" t="str">
        <f>IFERROR(__xludf.DUMMYFUNCTION("""COMPUTED_VALUE"""),"")</f>
        <v/>
      </c>
      <c r="AF133" s="848"/>
      <c r="AG133" s="848"/>
      <c r="AH133" s="388" t="str">
        <f>IFERROR(__xludf.DUMMYFUNCTION("""COMPUTED_VALUE"""),"")</f>
        <v/>
      </c>
      <c r="AI133" s="382"/>
      <c r="AJ133" s="848" t="str">
        <f>IFERROR(__xludf.DUMMYFUNCTION("""COMPUTED_VALUE"""),"")</f>
        <v/>
      </c>
      <c r="AK133" s="848" t="str">
        <f>IFERROR(__xludf.DUMMYFUNCTION("""COMPUTED_VALUE"""),"")</f>
        <v/>
      </c>
      <c r="AL133" s="848"/>
      <c r="AM133" s="848"/>
      <c r="AN133" s="389" t="str">
        <f>IFERROR(__xludf.DUMMYFUNCTION("""COMPUTED_VALUE"""),"")</f>
        <v/>
      </c>
      <c r="AO133" s="390"/>
      <c r="AP133" s="391"/>
      <c r="AQ133" s="373"/>
      <c r="AR133" s="847"/>
      <c r="AS133" s="847">
        <v>0.0</v>
      </c>
      <c r="AT133" s="393"/>
    </row>
    <row r="134">
      <c r="A134" s="480" t="s">
        <v>5164</v>
      </c>
      <c r="B134" s="361">
        <v>46167.0</v>
      </c>
      <c r="C134" s="362" t="s">
        <v>5331</v>
      </c>
      <c r="D134" s="363" t="s">
        <v>5332</v>
      </c>
      <c r="E134" s="367"/>
      <c r="F134" s="368"/>
      <c r="G134" s="381"/>
      <c r="H134" s="366"/>
      <c r="I134" s="365"/>
      <c r="J134" s="368"/>
      <c r="K134" s="381"/>
      <c r="L134" s="368"/>
      <c r="M134" s="364"/>
      <c r="N134" s="368"/>
      <c r="O134" s="381"/>
      <c r="P134" s="366"/>
      <c r="Q134" s="365"/>
      <c r="R134" s="368"/>
      <c r="S134" s="381"/>
      <c r="T134" s="368"/>
      <c r="U134" s="364"/>
      <c r="V134" s="845"/>
      <c r="W134" s="655"/>
      <c r="X134" s="366"/>
      <c r="Y134" s="370" t="s">
        <v>2427</v>
      </c>
      <c r="Z134" s="481"/>
      <c r="AA134" s="380"/>
      <c r="AB134" s="353"/>
      <c r="AC134" s="382"/>
      <c r="AD134" s="383" t="str">
        <f>IFERROR(__xludf.DUMMYFUNCTION("""COMPUTED_VALUE"""),"")</f>
        <v/>
      </c>
      <c r="AE134" s="848" t="str">
        <f>IFERROR(__xludf.DUMMYFUNCTION("""COMPUTED_VALUE"""),"")</f>
        <v/>
      </c>
      <c r="AF134" s="848"/>
      <c r="AG134" s="848"/>
      <c r="AH134" s="388" t="str">
        <f>IFERROR(__xludf.DUMMYFUNCTION("""COMPUTED_VALUE"""),"")</f>
        <v/>
      </c>
      <c r="AI134" s="382"/>
      <c r="AJ134" s="848" t="str">
        <f>IFERROR(__xludf.DUMMYFUNCTION("""COMPUTED_VALUE"""),"")</f>
        <v/>
      </c>
      <c r="AK134" s="848" t="str">
        <f>IFERROR(__xludf.DUMMYFUNCTION("""COMPUTED_VALUE"""),"")</f>
        <v/>
      </c>
      <c r="AL134" s="848"/>
      <c r="AM134" s="848"/>
      <c r="AN134" s="389" t="str">
        <f>IFERROR(__xludf.DUMMYFUNCTION("""COMPUTED_VALUE"""),"")</f>
        <v/>
      </c>
      <c r="AO134" s="390"/>
      <c r="AP134" s="391"/>
      <c r="AQ134" s="381"/>
      <c r="AR134" s="845"/>
      <c r="AS134" s="845">
        <v>0.0</v>
      </c>
      <c r="AT134" s="393"/>
    </row>
    <row r="135">
      <c r="A135" s="480" t="s">
        <v>5138</v>
      </c>
      <c r="B135" s="361">
        <v>46168.0</v>
      </c>
      <c r="C135" s="362" t="s">
        <v>5333</v>
      </c>
      <c r="D135" s="363" t="s">
        <v>5334</v>
      </c>
      <c r="E135" s="367"/>
      <c r="F135" s="368"/>
      <c r="G135" s="381"/>
      <c r="H135" s="366"/>
      <c r="I135" s="365"/>
      <c r="J135" s="368"/>
      <c r="K135" s="381"/>
      <c r="L135" s="368"/>
      <c r="M135" s="364"/>
      <c r="N135" s="368"/>
      <c r="O135" s="381"/>
      <c r="P135" s="366"/>
      <c r="Q135" s="365">
        <v>1.0</v>
      </c>
      <c r="R135" s="368"/>
      <c r="S135" s="381"/>
      <c r="T135" s="368"/>
      <c r="U135" s="364"/>
      <c r="V135" s="845"/>
      <c r="W135" s="655"/>
      <c r="X135" s="366"/>
      <c r="Y135" s="370" t="s">
        <v>2427</v>
      </c>
      <c r="Z135" s="481"/>
      <c r="AA135" s="380" t="s">
        <v>5335</v>
      </c>
      <c r="AB135" s="353" t="s">
        <v>2887</v>
      </c>
      <c r="AC135" s="382"/>
      <c r="AD135" s="383" t="str">
        <f>IFERROR(__xludf.DUMMYFUNCTION("""COMPUTED_VALUE"""),"")</f>
        <v/>
      </c>
      <c r="AE135" s="848">
        <f>IFERROR(__xludf.DUMMYFUNCTION("""COMPUTED_VALUE"""),0.0)</f>
        <v>0</v>
      </c>
      <c r="AF135" s="848"/>
      <c r="AG135" s="848"/>
      <c r="AH135" s="388">
        <f>IFERROR(__xludf.DUMMYFUNCTION("""COMPUTED_VALUE"""),1.0)</f>
        <v>1</v>
      </c>
      <c r="AI135" s="382"/>
      <c r="AJ135" s="848" t="str">
        <f>IFERROR(__xludf.DUMMYFUNCTION("""COMPUTED_VALUE"""),"")</f>
        <v/>
      </c>
      <c r="AK135" s="848" t="str">
        <f>IFERROR(__xludf.DUMMYFUNCTION("""COMPUTED_VALUE"""),"")</f>
        <v/>
      </c>
      <c r="AL135" s="848"/>
      <c r="AM135" s="848"/>
      <c r="AN135" s="389" t="str">
        <f>IFERROR(__xludf.DUMMYFUNCTION("""COMPUTED_VALUE"""),"")</f>
        <v/>
      </c>
      <c r="AO135" s="377">
        <v>7.0</v>
      </c>
      <c r="AP135" s="378">
        <v>7.0</v>
      </c>
      <c r="AQ135" s="381">
        <v>1.0</v>
      </c>
      <c r="AR135" s="845"/>
      <c r="AS135" s="845">
        <v>8.0</v>
      </c>
      <c r="AT135" s="393" t="s">
        <v>3035</v>
      </c>
    </row>
    <row r="136">
      <c r="A136" s="480" t="s">
        <v>5132</v>
      </c>
      <c r="B136" s="361">
        <v>46169.0</v>
      </c>
      <c r="C136" s="362" t="s">
        <v>5336</v>
      </c>
      <c r="D136" s="363" t="s">
        <v>5337</v>
      </c>
      <c r="E136" s="367"/>
      <c r="F136" s="368"/>
      <c r="G136" s="381"/>
      <c r="H136" s="366"/>
      <c r="I136" s="365">
        <v>3.0</v>
      </c>
      <c r="J136" s="368"/>
      <c r="K136" s="381"/>
      <c r="L136" s="368"/>
      <c r="M136" s="364"/>
      <c r="N136" s="368"/>
      <c r="O136" s="381"/>
      <c r="P136" s="366"/>
      <c r="Q136" s="365"/>
      <c r="R136" s="368"/>
      <c r="S136" s="381"/>
      <c r="T136" s="368"/>
      <c r="U136" s="364"/>
      <c r="V136" s="845"/>
      <c r="W136" s="655"/>
      <c r="X136" s="366"/>
      <c r="Y136" s="370" t="s">
        <v>2427</v>
      </c>
      <c r="Z136" s="481"/>
      <c r="AA136" s="380" t="s">
        <v>5338</v>
      </c>
      <c r="AB136" s="353" t="s">
        <v>2887</v>
      </c>
      <c r="AC136" s="382"/>
      <c r="AD136" s="383" t="str">
        <f>IFERROR(__xludf.DUMMYFUNCTION("""COMPUTED_VALUE"""),"")</f>
        <v/>
      </c>
      <c r="AE136" s="848">
        <f>IFERROR(__xludf.DUMMYFUNCTION("""COMPUTED_VALUE"""),0.0)</f>
        <v>0</v>
      </c>
      <c r="AF136" s="848"/>
      <c r="AG136" s="848"/>
      <c r="AH136" s="388">
        <f>IFERROR(__xludf.DUMMYFUNCTION("""COMPUTED_VALUE"""),1.0)</f>
        <v>1</v>
      </c>
      <c r="AI136" s="382"/>
      <c r="AJ136" s="848" t="str">
        <f>IFERROR(__xludf.DUMMYFUNCTION("""COMPUTED_VALUE"""),"")</f>
        <v/>
      </c>
      <c r="AK136" s="848" t="str">
        <f>IFERROR(__xludf.DUMMYFUNCTION("""COMPUTED_VALUE"""),"")</f>
        <v/>
      </c>
      <c r="AL136" s="848"/>
      <c r="AM136" s="848"/>
      <c r="AN136" s="389" t="str">
        <f>IFERROR(__xludf.DUMMYFUNCTION("""COMPUTED_VALUE"""),"")</f>
        <v/>
      </c>
      <c r="AO136" s="377">
        <v>23.0</v>
      </c>
      <c r="AP136" s="378">
        <v>14.0</v>
      </c>
      <c r="AQ136" s="381">
        <v>3.0</v>
      </c>
      <c r="AR136" s="845"/>
      <c r="AS136" s="845">
        <v>17.0</v>
      </c>
      <c r="AT136" s="393" t="s">
        <v>3035</v>
      </c>
    </row>
    <row r="137">
      <c r="A137" s="480" t="s">
        <v>5138</v>
      </c>
      <c r="B137" s="361">
        <v>46168.0</v>
      </c>
      <c r="C137" s="362" t="s">
        <v>5339</v>
      </c>
      <c r="D137" s="363" t="s">
        <v>5340</v>
      </c>
      <c r="E137" s="367"/>
      <c r="F137" s="368"/>
      <c r="G137" s="381"/>
      <c r="H137" s="366"/>
      <c r="I137" s="365"/>
      <c r="J137" s="368"/>
      <c r="K137" s="381"/>
      <c r="L137" s="368"/>
      <c r="M137" s="364"/>
      <c r="N137" s="368"/>
      <c r="O137" s="381"/>
      <c r="P137" s="366"/>
      <c r="Q137" s="365"/>
      <c r="R137" s="368"/>
      <c r="S137" s="381"/>
      <c r="T137" s="368"/>
      <c r="U137" s="364"/>
      <c r="V137" s="845"/>
      <c r="W137" s="655"/>
      <c r="X137" s="366"/>
      <c r="Y137" s="370" t="s">
        <v>2427</v>
      </c>
      <c r="Z137" s="481"/>
      <c r="AA137" s="372"/>
      <c r="AB137" s="353"/>
      <c r="AC137" s="382"/>
      <c r="AD137" s="383" t="str">
        <f>IFERROR(__xludf.DUMMYFUNCTION("""COMPUTED_VALUE"""),"")</f>
        <v/>
      </c>
      <c r="AE137" s="848" t="str">
        <f>IFERROR(__xludf.DUMMYFUNCTION("""COMPUTED_VALUE"""),"")</f>
        <v/>
      </c>
      <c r="AF137" s="848"/>
      <c r="AG137" s="848"/>
      <c r="AH137" s="388" t="str">
        <f>IFERROR(__xludf.DUMMYFUNCTION("""COMPUTED_VALUE"""),"")</f>
        <v/>
      </c>
      <c r="AI137" s="382"/>
      <c r="AJ137" s="848" t="str">
        <f>IFERROR(__xludf.DUMMYFUNCTION("""COMPUTED_VALUE"""),"")</f>
        <v/>
      </c>
      <c r="AK137" s="848" t="str">
        <f>IFERROR(__xludf.DUMMYFUNCTION("""COMPUTED_VALUE"""),"")</f>
        <v/>
      </c>
      <c r="AL137" s="848"/>
      <c r="AM137" s="848"/>
      <c r="AN137" s="389" t="str">
        <f>IFERROR(__xludf.DUMMYFUNCTION("""COMPUTED_VALUE"""),"")</f>
        <v/>
      </c>
      <c r="AO137" s="390"/>
      <c r="AP137" s="391"/>
      <c r="AQ137" s="373"/>
      <c r="AR137" s="847"/>
      <c r="AS137" s="847">
        <v>0.0</v>
      </c>
      <c r="AT137" s="359"/>
    </row>
    <row r="138">
      <c r="A138" s="480" t="s">
        <v>5132</v>
      </c>
      <c r="B138" s="361">
        <v>46169.0</v>
      </c>
      <c r="C138" s="362" t="s">
        <v>7520</v>
      </c>
      <c r="D138" s="363" t="s">
        <v>7521</v>
      </c>
      <c r="E138" s="367"/>
      <c r="F138" s="368"/>
      <c r="G138" s="381"/>
      <c r="H138" s="366"/>
      <c r="I138" s="365"/>
      <c r="J138" s="368"/>
      <c r="K138" s="381"/>
      <c r="L138" s="368"/>
      <c r="M138" s="364"/>
      <c r="N138" s="368"/>
      <c r="O138" s="381"/>
      <c r="P138" s="366"/>
      <c r="Q138" s="365"/>
      <c r="R138" s="368"/>
      <c r="S138" s="381"/>
      <c r="T138" s="368"/>
      <c r="U138" s="364"/>
      <c r="V138" s="845"/>
      <c r="W138" s="655"/>
      <c r="X138" s="366"/>
      <c r="Y138" s="370" t="s">
        <v>2427</v>
      </c>
      <c r="Z138" s="481"/>
      <c r="AA138" s="380"/>
      <c r="AB138" s="353"/>
      <c r="AC138" s="382"/>
      <c r="AD138" s="383" t="str">
        <f>IFERROR(__xludf.DUMMYFUNCTION("""COMPUTED_VALUE"""),"")</f>
        <v/>
      </c>
      <c r="AE138" s="848" t="str">
        <f>IFERROR(__xludf.DUMMYFUNCTION("""COMPUTED_VALUE"""),"")</f>
        <v/>
      </c>
      <c r="AF138" s="848"/>
      <c r="AG138" s="848"/>
      <c r="AH138" s="388" t="str">
        <f>IFERROR(__xludf.DUMMYFUNCTION("""COMPUTED_VALUE"""),"")</f>
        <v/>
      </c>
      <c r="AI138" s="382"/>
      <c r="AJ138" s="848" t="str">
        <f>IFERROR(__xludf.DUMMYFUNCTION("""COMPUTED_VALUE"""),"")</f>
        <v/>
      </c>
      <c r="AK138" s="848" t="str">
        <f>IFERROR(__xludf.DUMMYFUNCTION("""COMPUTED_VALUE"""),"")</f>
        <v/>
      </c>
      <c r="AL138" s="848"/>
      <c r="AM138" s="848"/>
      <c r="AN138" s="389" t="str">
        <f>IFERROR(__xludf.DUMMYFUNCTION("""COMPUTED_VALUE"""),"")</f>
        <v/>
      </c>
      <c r="AO138" s="390"/>
      <c r="AP138" s="391"/>
      <c r="AQ138" s="381"/>
      <c r="AR138" s="845"/>
      <c r="AS138" s="845">
        <v>0.0</v>
      </c>
      <c r="AT138" s="359"/>
    </row>
    <row r="139">
      <c r="A139" s="480" t="s">
        <v>5132</v>
      </c>
      <c r="B139" s="361">
        <v>46169.0</v>
      </c>
      <c r="C139" s="362" t="s">
        <v>7522</v>
      </c>
      <c r="D139" s="363" t="s">
        <v>7523</v>
      </c>
      <c r="E139" s="367"/>
      <c r="F139" s="368"/>
      <c r="G139" s="381"/>
      <c r="H139" s="366"/>
      <c r="I139" s="365"/>
      <c r="J139" s="368"/>
      <c r="K139" s="381"/>
      <c r="L139" s="368"/>
      <c r="M139" s="364"/>
      <c r="N139" s="368"/>
      <c r="O139" s="381"/>
      <c r="P139" s="366"/>
      <c r="Q139" s="365"/>
      <c r="R139" s="368"/>
      <c r="S139" s="381"/>
      <c r="T139" s="368"/>
      <c r="U139" s="364"/>
      <c r="V139" s="845"/>
      <c r="W139" s="655"/>
      <c r="X139" s="366"/>
      <c r="Y139" s="370" t="s">
        <v>2427</v>
      </c>
      <c r="Z139" s="481"/>
      <c r="AA139" s="380"/>
      <c r="AB139" s="353"/>
      <c r="AC139" s="382"/>
      <c r="AD139" s="383" t="str">
        <f>IFERROR(__xludf.DUMMYFUNCTION("""COMPUTED_VALUE"""),"")</f>
        <v/>
      </c>
      <c r="AE139" s="848" t="str">
        <f>IFERROR(__xludf.DUMMYFUNCTION("""COMPUTED_VALUE"""),"")</f>
        <v/>
      </c>
      <c r="AF139" s="848"/>
      <c r="AG139" s="848"/>
      <c r="AH139" s="388" t="str">
        <f>IFERROR(__xludf.DUMMYFUNCTION("""COMPUTED_VALUE"""),"")</f>
        <v/>
      </c>
      <c r="AI139" s="382"/>
      <c r="AJ139" s="848" t="str">
        <f>IFERROR(__xludf.DUMMYFUNCTION("""COMPUTED_VALUE"""),"")</f>
        <v/>
      </c>
      <c r="AK139" s="848" t="str">
        <f>IFERROR(__xludf.DUMMYFUNCTION("""COMPUTED_VALUE"""),"")</f>
        <v/>
      </c>
      <c r="AL139" s="848"/>
      <c r="AM139" s="848"/>
      <c r="AN139" s="389" t="str">
        <f>IFERROR(__xludf.DUMMYFUNCTION("""COMPUTED_VALUE"""),"")</f>
        <v/>
      </c>
      <c r="AO139" s="390"/>
      <c r="AP139" s="391"/>
      <c r="AQ139" s="381"/>
      <c r="AR139" s="845"/>
      <c r="AS139" s="845">
        <v>0.0</v>
      </c>
      <c r="AT139" s="359"/>
    </row>
    <row r="140">
      <c r="A140" s="480" t="s">
        <v>5135</v>
      </c>
      <c r="B140" s="361">
        <v>46170.0</v>
      </c>
      <c r="C140" s="362" t="s">
        <v>7524</v>
      </c>
      <c r="D140" s="363" t="s">
        <v>7525</v>
      </c>
      <c r="E140" s="367"/>
      <c r="F140" s="368"/>
      <c r="G140" s="381"/>
      <c r="H140" s="366"/>
      <c r="I140" s="365"/>
      <c r="J140" s="368"/>
      <c r="K140" s="381"/>
      <c r="L140" s="368"/>
      <c r="M140" s="364"/>
      <c r="N140" s="368"/>
      <c r="O140" s="381"/>
      <c r="P140" s="366"/>
      <c r="Q140" s="365"/>
      <c r="R140" s="368"/>
      <c r="S140" s="381"/>
      <c r="T140" s="368"/>
      <c r="U140" s="364"/>
      <c r="V140" s="845"/>
      <c r="W140" s="655"/>
      <c r="X140" s="366"/>
      <c r="Y140" s="370" t="s">
        <v>2427</v>
      </c>
      <c r="Z140" s="481"/>
      <c r="AA140" s="380"/>
      <c r="AB140" s="353"/>
      <c r="AC140" s="382"/>
      <c r="AD140" s="383" t="str">
        <f>IFERROR(__xludf.DUMMYFUNCTION("""COMPUTED_VALUE"""),"")</f>
        <v/>
      </c>
      <c r="AE140" s="848" t="str">
        <f>IFERROR(__xludf.DUMMYFUNCTION("""COMPUTED_VALUE"""),"")</f>
        <v/>
      </c>
      <c r="AF140" s="848"/>
      <c r="AG140" s="848"/>
      <c r="AH140" s="388" t="str">
        <f>IFERROR(__xludf.DUMMYFUNCTION("""COMPUTED_VALUE"""),"")</f>
        <v/>
      </c>
      <c r="AI140" s="382"/>
      <c r="AJ140" s="848" t="str">
        <f>IFERROR(__xludf.DUMMYFUNCTION("""COMPUTED_VALUE"""),"")</f>
        <v/>
      </c>
      <c r="AK140" s="848" t="str">
        <f>IFERROR(__xludf.DUMMYFUNCTION("""COMPUTED_VALUE"""),"")</f>
        <v/>
      </c>
      <c r="AL140" s="848"/>
      <c r="AM140" s="848"/>
      <c r="AN140" s="389" t="str">
        <f>IFERROR(__xludf.DUMMYFUNCTION("""COMPUTED_VALUE"""),"")</f>
        <v/>
      </c>
      <c r="AO140" s="390"/>
      <c r="AP140" s="391"/>
      <c r="AQ140" s="381"/>
      <c r="AR140" s="845"/>
      <c r="AS140" s="845">
        <v>0.0</v>
      </c>
      <c r="AT140" s="359"/>
    </row>
    <row r="141">
      <c r="A141" s="480" t="s">
        <v>5132</v>
      </c>
      <c r="B141" s="361">
        <v>46169.0</v>
      </c>
      <c r="C141" s="362" t="s">
        <v>5346</v>
      </c>
      <c r="D141" s="363" t="s">
        <v>5347</v>
      </c>
      <c r="E141" s="367"/>
      <c r="F141" s="368"/>
      <c r="G141" s="381"/>
      <c r="H141" s="366"/>
      <c r="I141" s="365"/>
      <c r="J141" s="368"/>
      <c r="K141" s="381"/>
      <c r="L141" s="368"/>
      <c r="M141" s="364"/>
      <c r="N141" s="368"/>
      <c r="O141" s="381"/>
      <c r="P141" s="366"/>
      <c r="Q141" s="365"/>
      <c r="R141" s="368"/>
      <c r="S141" s="381"/>
      <c r="T141" s="368"/>
      <c r="U141" s="364"/>
      <c r="V141" s="845"/>
      <c r="W141" s="655"/>
      <c r="X141" s="366"/>
      <c r="Y141" s="370" t="s">
        <v>2427</v>
      </c>
      <c r="Z141" s="481"/>
      <c r="AA141" s="380"/>
      <c r="AB141" s="353"/>
      <c r="AC141" s="382"/>
      <c r="AD141" s="383" t="str">
        <f>IFERROR(__xludf.DUMMYFUNCTION("""COMPUTED_VALUE"""),"")</f>
        <v/>
      </c>
      <c r="AE141" s="848" t="str">
        <f>IFERROR(__xludf.DUMMYFUNCTION("""COMPUTED_VALUE"""),"")</f>
        <v/>
      </c>
      <c r="AF141" s="848"/>
      <c r="AG141" s="848"/>
      <c r="AH141" s="388" t="str">
        <f>IFERROR(__xludf.DUMMYFUNCTION("""COMPUTED_VALUE"""),"")</f>
        <v/>
      </c>
      <c r="AI141" s="382"/>
      <c r="AJ141" s="848" t="str">
        <f>IFERROR(__xludf.DUMMYFUNCTION("""COMPUTED_VALUE"""),"")</f>
        <v/>
      </c>
      <c r="AK141" s="848" t="str">
        <f>IFERROR(__xludf.DUMMYFUNCTION("""COMPUTED_VALUE"""),"")</f>
        <v/>
      </c>
      <c r="AL141" s="848"/>
      <c r="AM141" s="848"/>
      <c r="AN141" s="389" t="str">
        <f>IFERROR(__xludf.DUMMYFUNCTION("""COMPUTED_VALUE"""),"")</f>
        <v/>
      </c>
      <c r="AO141" s="390"/>
      <c r="AP141" s="391"/>
      <c r="AQ141" s="381"/>
      <c r="AR141" s="845"/>
      <c r="AS141" s="845">
        <v>0.0</v>
      </c>
      <c r="AT141" s="359"/>
    </row>
    <row r="142">
      <c r="A142" s="480" t="s">
        <v>5138</v>
      </c>
      <c r="B142" s="361">
        <v>46168.0</v>
      </c>
      <c r="C142" s="362" t="s">
        <v>7526</v>
      </c>
      <c r="D142" s="363" t="s">
        <v>7527</v>
      </c>
      <c r="E142" s="367"/>
      <c r="F142" s="368"/>
      <c r="G142" s="381"/>
      <c r="H142" s="366"/>
      <c r="I142" s="365"/>
      <c r="J142" s="368"/>
      <c r="K142" s="381"/>
      <c r="L142" s="368"/>
      <c r="M142" s="364"/>
      <c r="N142" s="368"/>
      <c r="O142" s="381"/>
      <c r="P142" s="366"/>
      <c r="Q142" s="365"/>
      <c r="R142" s="368"/>
      <c r="S142" s="381"/>
      <c r="T142" s="368"/>
      <c r="U142" s="364"/>
      <c r="V142" s="845"/>
      <c r="W142" s="655"/>
      <c r="X142" s="366"/>
      <c r="Y142" s="370" t="s">
        <v>2427</v>
      </c>
      <c r="Z142" s="481"/>
      <c r="AA142" s="372"/>
      <c r="AB142" s="353"/>
      <c r="AC142" s="382"/>
      <c r="AD142" s="383" t="str">
        <f>IFERROR(__xludf.DUMMYFUNCTION("""COMPUTED_VALUE"""),"")</f>
        <v/>
      </c>
      <c r="AE142" s="848" t="str">
        <f>IFERROR(__xludf.DUMMYFUNCTION("""COMPUTED_VALUE"""),"")</f>
        <v/>
      </c>
      <c r="AF142" s="848"/>
      <c r="AG142" s="848"/>
      <c r="AH142" s="388" t="str">
        <f>IFERROR(__xludf.DUMMYFUNCTION("""COMPUTED_VALUE"""),"")</f>
        <v/>
      </c>
      <c r="AI142" s="382"/>
      <c r="AJ142" s="848" t="str">
        <f>IFERROR(__xludf.DUMMYFUNCTION("""COMPUTED_VALUE"""),"")</f>
        <v/>
      </c>
      <c r="AK142" s="848" t="str">
        <f>IFERROR(__xludf.DUMMYFUNCTION("""COMPUTED_VALUE"""),"")</f>
        <v/>
      </c>
      <c r="AL142" s="848"/>
      <c r="AM142" s="848"/>
      <c r="AN142" s="389" t="str">
        <f>IFERROR(__xludf.DUMMYFUNCTION("""COMPUTED_VALUE"""),"")</f>
        <v/>
      </c>
      <c r="AO142" s="390"/>
      <c r="AP142" s="391"/>
      <c r="AQ142" s="373"/>
      <c r="AR142" s="847"/>
      <c r="AS142" s="847">
        <v>0.0</v>
      </c>
      <c r="AT142" s="359"/>
    </row>
    <row r="143">
      <c r="A143" s="480" t="s">
        <v>5132</v>
      </c>
      <c r="B143" s="361">
        <v>46169.0</v>
      </c>
      <c r="C143" s="362" t="s">
        <v>7528</v>
      </c>
      <c r="D143" s="363" t="s">
        <v>7529</v>
      </c>
      <c r="E143" s="367"/>
      <c r="F143" s="368"/>
      <c r="G143" s="381"/>
      <c r="H143" s="366"/>
      <c r="I143" s="365"/>
      <c r="J143" s="368"/>
      <c r="K143" s="381"/>
      <c r="L143" s="368"/>
      <c r="M143" s="364"/>
      <c r="N143" s="368"/>
      <c r="O143" s="381"/>
      <c r="P143" s="366"/>
      <c r="Q143" s="365"/>
      <c r="R143" s="368"/>
      <c r="S143" s="381"/>
      <c r="T143" s="368"/>
      <c r="U143" s="364"/>
      <c r="V143" s="845"/>
      <c r="W143" s="655"/>
      <c r="X143" s="366"/>
      <c r="Y143" s="370" t="s">
        <v>2427</v>
      </c>
      <c r="Z143" s="481"/>
      <c r="AA143" s="380"/>
      <c r="AB143" s="353"/>
      <c r="AC143" s="382"/>
      <c r="AD143" s="383" t="str">
        <f>IFERROR(__xludf.DUMMYFUNCTION("""COMPUTED_VALUE"""),"")</f>
        <v/>
      </c>
      <c r="AE143" s="848" t="str">
        <f>IFERROR(__xludf.DUMMYFUNCTION("""COMPUTED_VALUE"""),"")</f>
        <v/>
      </c>
      <c r="AF143" s="848"/>
      <c r="AG143" s="848"/>
      <c r="AH143" s="388" t="str">
        <f>IFERROR(__xludf.DUMMYFUNCTION("""COMPUTED_VALUE"""),"")</f>
        <v/>
      </c>
      <c r="AI143" s="382"/>
      <c r="AJ143" s="848" t="str">
        <f>IFERROR(__xludf.DUMMYFUNCTION("""COMPUTED_VALUE"""),"")</f>
        <v/>
      </c>
      <c r="AK143" s="848" t="str">
        <f>IFERROR(__xludf.DUMMYFUNCTION("""COMPUTED_VALUE"""),"")</f>
        <v/>
      </c>
      <c r="AL143" s="848"/>
      <c r="AM143" s="848"/>
      <c r="AN143" s="389" t="str">
        <f>IFERROR(__xludf.DUMMYFUNCTION("""COMPUTED_VALUE"""),"")</f>
        <v/>
      </c>
      <c r="AO143" s="390"/>
      <c r="AP143" s="391"/>
      <c r="AQ143" s="381"/>
      <c r="AR143" s="845"/>
      <c r="AS143" s="845">
        <v>0.0</v>
      </c>
      <c r="AT143" s="359"/>
    </row>
    <row r="144">
      <c r="A144" s="482" t="s">
        <v>5138</v>
      </c>
      <c r="B144" s="361">
        <v>46168.0</v>
      </c>
      <c r="C144" s="362" t="s">
        <v>5348</v>
      </c>
      <c r="D144" s="363" t="s">
        <v>5349</v>
      </c>
      <c r="E144" s="367"/>
      <c r="F144" s="368"/>
      <c r="G144" s="381"/>
      <c r="H144" s="366"/>
      <c r="I144" s="365"/>
      <c r="J144" s="368"/>
      <c r="K144" s="381"/>
      <c r="L144" s="368"/>
      <c r="M144" s="364"/>
      <c r="N144" s="368"/>
      <c r="O144" s="381"/>
      <c r="P144" s="366"/>
      <c r="Q144" s="365"/>
      <c r="R144" s="368"/>
      <c r="S144" s="381"/>
      <c r="T144" s="368"/>
      <c r="U144" s="364"/>
      <c r="V144" s="845"/>
      <c r="W144" s="655"/>
      <c r="X144" s="366"/>
      <c r="Y144" s="370" t="s">
        <v>2427</v>
      </c>
      <c r="Z144" s="481"/>
      <c r="AA144" s="380"/>
      <c r="AB144" s="353"/>
      <c r="AC144" s="382"/>
      <c r="AD144" s="383" t="str">
        <f>IFERROR(__xludf.DUMMYFUNCTION("""COMPUTED_VALUE"""),"")</f>
        <v/>
      </c>
      <c r="AE144" s="848" t="str">
        <f>IFERROR(__xludf.DUMMYFUNCTION("""COMPUTED_VALUE"""),"")</f>
        <v/>
      </c>
      <c r="AF144" s="848"/>
      <c r="AG144" s="848"/>
      <c r="AH144" s="388" t="str">
        <f>IFERROR(__xludf.DUMMYFUNCTION("""COMPUTED_VALUE"""),"")</f>
        <v/>
      </c>
      <c r="AI144" s="382"/>
      <c r="AJ144" s="848" t="str">
        <f>IFERROR(__xludf.DUMMYFUNCTION("""COMPUTED_VALUE"""),"")</f>
        <v/>
      </c>
      <c r="AK144" s="848" t="str">
        <f>IFERROR(__xludf.DUMMYFUNCTION("""COMPUTED_VALUE"""),"")</f>
        <v/>
      </c>
      <c r="AL144" s="848"/>
      <c r="AM144" s="848"/>
      <c r="AN144" s="389" t="str">
        <f>IFERROR(__xludf.DUMMYFUNCTION("""COMPUTED_VALUE"""),"")</f>
        <v/>
      </c>
      <c r="AO144" s="390"/>
      <c r="AP144" s="391"/>
      <c r="AQ144" s="381"/>
      <c r="AR144" s="845"/>
      <c r="AS144" s="845">
        <v>0.0</v>
      </c>
      <c r="AT144" s="359"/>
    </row>
    <row r="145">
      <c r="A145" s="480" t="s">
        <v>5135</v>
      </c>
      <c r="B145" s="361">
        <v>46170.0</v>
      </c>
      <c r="C145" s="362" t="s">
        <v>7530</v>
      </c>
      <c r="D145" s="363" t="s">
        <v>7531</v>
      </c>
      <c r="E145" s="367"/>
      <c r="F145" s="368"/>
      <c r="G145" s="381"/>
      <c r="H145" s="366"/>
      <c r="I145" s="365"/>
      <c r="J145" s="368"/>
      <c r="K145" s="381"/>
      <c r="L145" s="368"/>
      <c r="M145" s="364"/>
      <c r="N145" s="368"/>
      <c r="O145" s="381"/>
      <c r="P145" s="366"/>
      <c r="Q145" s="365"/>
      <c r="R145" s="368"/>
      <c r="S145" s="381"/>
      <c r="T145" s="368"/>
      <c r="U145" s="364"/>
      <c r="V145" s="845"/>
      <c r="W145" s="655"/>
      <c r="X145" s="366"/>
      <c r="Y145" s="370" t="s">
        <v>2948</v>
      </c>
      <c r="Z145" s="481"/>
      <c r="AA145" s="380"/>
      <c r="AB145" s="353"/>
      <c r="AC145" s="382"/>
      <c r="AD145" s="383" t="str">
        <f>IFERROR(__xludf.DUMMYFUNCTION("""COMPUTED_VALUE"""),"")</f>
        <v/>
      </c>
      <c r="AE145" s="848" t="str">
        <f>IFERROR(__xludf.DUMMYFUNCTION("""COMPUTED_VALUE"""),"")</f>
        <v/>
      </c>
      <c r="AF145" s="848"/>
      <c r="AG145" s="848"/>
      <c r="AH145" s="388" t="str">
        <f>IFERROR(__xludf.DUMMYFUNCTION("""COMPUTED_VALUE"""),"")</f>
        <v/>
      </c>
      <c r="AI145" s="382"/>
      <c r="AJ145" s="848" t="str">
        <f>IFERROR(__xludf.DUMMYFUNCTION("""COMPUTED_VALUE"""),"")</f>
        <v/>
      </c>
      <c r="AK145" s="848" t="str">
        <f>IFERROR(__xludf.DUMMYFUNCTION("""COMPUTED_VALUE"""),"")</f>
        <v/>
      </c>
      <c r="AL145" s="848"/>
      <c r="AM145" s="848"/>
      <c r="AN145" s="389" t="str">
        <f>IFERROR(__xludf.DUMMYFUNCTION("""COMPUTED_VALUE"""),"")</f>
        <v/>
      </c>
      <c r="AO145" s="390"/>
      <c r="AP145" s="391"/>
      <c r="AQ145" s="381"/>
      <c r="AR145" s="845"/>
      <c r="AS145" s="845">
        <v>0.0</v>
      </c>
      <c r="AT145" s="359"/>
    </row>
    <row r="146">
      <c r="A146" s="480" t="s">
        <v>5132</v>
      </c>
      <c r="B146" s="361">
        <v>46169.0</v>
      </c>
      <c r="C146" s="362" t="s">
        <v>7532</v>
      </c>
      <c r="D146" s="363" t="s">
        <v>7533</v>
      </c>
      <c r="E146" s="367"/>
      <c r="F146" s="368"/>
      <c r="G146" s="381"/>
      <c r="H146" s="366"/>
      <c r="I146" s="365"/>
      <c r="J146" s="368"/>
      <c r="K146" s="381"/>
      <c r="L146" s="368"/>
      <c r="M146" s="364"/>
      <c r="N146" s="368"/>
      <c r="O146" s="381"/>
      <c r="P146" s="366"/>
      <c r="Q146" s="365"/>
      <c r="R146" s="368"/>
      <c r="S146" s="381"/>
      <c r="T146" s="368"/>
      <c r="U146" s="364"/>
      <c r="V146" s="845"/>
      <c r="W146" s="655"/>
      <c r="X146" s="366"/>
      <c r="Y146" s="370" t="s">
        <v>2948</v>
      </c>
      <c r="Z146" s="481"/>
      <c r="AA146" s="380"/>
      <c r="AB146" s="353"/>
      <c r="AC146" s="382"/>
      <c r="AD146" s="383" t="str">
        <f>IFERROR(__xludf.DUMMYFUNCTION("""COMPUTED_VALUE"""),"")</f>
        <v/>
      </c>
      <c r="AE146" s="848" t="str">
        <f>IFERROR(__xludf.DUMMYFUNCTION("""COMPUTED_VALUE"""),"")</f>
        <v/>
      </c>
      <c r="AF146" s="848"/>
      <c r="AG146" s="848"/>
      <c r="AH146" s="388" t="str">
        <f>IFERROR(__xludf.DUMMYFUNCTION("""COMPUTED_VALUE"""),"")</f>
        <v/>
      </c>
      <c r="AI146" s="382"/>
      <c r="AJ146" s="848" t="str">
        <f>IFERROR(__xludf.DUMMYFUNCTION("""COMPUTED_VALUE"""),"")</f>
        <v/>
      </c>
      <c r="AK146" s="848" t="str">
        <f>IFERROR(__xludf.DUMMYFUNCTION("""COMPUTED_VALUE"""),"")</f>
        <v/>
      </c>
      <c r="AL146" s="848"/>
      <c r="AM146" s="848"/>
      <c r="AN146" s="389" t="str">
        <f>IFERROR(__xludf.DUMMYFUNCTION("""COMPUTED_VALUE"""),"")</f>
        <v/>
      </c>
      <c r="AO146" s="390"/>
      <c r="AP146" s="391"/>
      <c r="AQ146" s="381"/>
      <c r="AR146" s="845"/>
      <c r="AS146" s="845">
        <v>0.0</v>
      </c>
      <c r="AT146" s="359"/>
    </row>
    <row r="147">
      <c r="A147" s="480" t="s">
        <v>5135</v>
      </c>
      <c r="B147" s="361">
        <v>46170.0</v>
      </c>
      <c r="C147" s="362" t="s">
        <v>7534</v>
      </c>
      <c r="D147" s="363" t="s">
        <v>7535</v>
      </c>
      <c r="E147" s="367"/>
      <c r="F147" s="368"/>
      <c r="G147" s="381"/>
      <c r="H147" s="366"/>
      <c r="I147" s="365"/>
      <c r="J147" s="368"/>
      <c r="K147" s="381"/>
      <c r="L147" s="368"/>
      <c r="M147" s="364"/>
      <c r="N147" s="368"/>
      <c r="O147" s="381"/>
      <c r="P147" s="366"/>
      <c r="Q147" s="365"/>
      <c r="R147" s="368"/>
      <c r="S147" s="381"/>
      <c r="T147" s="368"/>
      <c r="U147" s="364"/>
      <c r="V147" s="845"/>
      <c r="W147" s="655"/>
      <c r="X147" s="366"/>
      <c r="Y147" s="370" t="s">
        <v>2948</v>
      </c>
      <c r="Z147" s="481"/>
      <c r="AA147" s="372"/>
      <c r="AB147" s="353"/>
      <c r="AC147" s="382"/>
      <c r="AD147" s="383" t="str">
        <f>IFERROR(__xludf.DUMMYFUNCTION("""COMPUTED_VALUE"""),"")</f>
        <v/>
      </c>
      <c r="AE147" s="848" t="str">
        <f>IFERROR(__xludf.DUMMYFUNCTION("""COMPUTED_VALUE"""),"")</f>
        <v/>
      </c>
      <c r="AF147" s="848"/>
      <c r="AG147" s="848"/>
      <c r="AH147" s="388" t="str">
        <f>IFERROR(__xludf.DUMMYFUNCTION("""COMPUTED_VALUE"""),"")</f>
        <v/>
      </c>
      <c r="AI147" s="382"/>
      <c r="AJ147" s="848" t="str">
        <f>IFERROR(__xludf.DUMMYFUNCTION("""COMPUTED_VALUE"""),"")</f>
        <v/>
      </c>
      <c r="AK147" s="848" t="str">
        <f>IFERROR(__xludf.DUMMYFUNCTION("""COMPUTED_VALUE"""),"")</f>
        <v/>
      </c>
      <c r="AL147" s="848"/>
      <c r="AM147" s="848"/>
      <c r="AN147" s="389" t="str">
        <f>IFERROR(__xludf.DUMMYFUNCTION("""COMPUTED_VALUE"""),"")</f>
        <v/>
      </c>
      <c r="AO147" s="390"/>
      <c r="AP147" s="391"/>
      <c r="AQ147" s="373"/>
      <c r="AR147" s="847"/>
      <c r="AS147" s="847">
        <v>0.0</v>
      </c>
      <c r="AT147" s="359"/>
    </row>
    <row r="148">
      <c r="A148" s="480" t="s">
        <v>5138</v>
      </c>
      <c r="B148" s="361">
        <v>46168.0</v>
      </c>
      <c r="C148" s="362" t="s">
        <v>7536</v>
      </c>
      <c r="D148" s="363" t="s">
        <v>7537</v>
      </c>
      <c r="E148" s="367"/>
      <c r="F148" s="368"/>
      <c r="G148" s="381"/>
      <c r="H148" s="366"/>
      <c r="I148" s="365"/>
      <c r="J148" s="368"/>
      <c r="K148" s="381"/>
      <c r="L148" s="368"/>
      <c r="M148" s="364"/>
      <c r="N148" s="368"/>
      <c r="O148" s="381"/>
      <c r="P148" s="366"/>
      <c r="Q148" s="365"/>
      <c r="R148" s="368"/>
      <c r="S148" s="381"/>
      <c r="T148" s="368"/>
      <c r="U148" s="364"/>
      <c r="V148" s="845"/>
      <c r="W148" s="655"/>
      <c r="X148" s="366"/>
      <c r="Y148" s="370" t="s">
        <v>2948</v>
      </c>
      <c r="Z148" s="481"/>
      <c r="AA148" s="380"/>
      <c r="AB148" s="353"/>
      <c r="AC148" s="382"/>
      <c r="AD148" s="383" t="str">
        <f>IFERROR(__xludf.DUMMYFUNCTION("""COMPUTED_VALUE"""),"")</f>
        <v/>
      </c>
      <c r="AE148" s="848" t="str">
        <f>IFERROR(__xludf.DUMMYFUNCTION("""COMPUTED_VALUE"""),"")</f>
        <v/>
      </c>
      <c r="AF148" s="848"/>
      <c r="AG148" s="848"/>
      <c r="AH148" s="388" t="str">
        <f>IFERROR(__xludf.DUMMYFUNCTION("""COMPUTED_VALUE"""),"")</f>
        <v/>
      </c>
      <c r="AI148" s="382"/>
      <c r="AJ148" s="848" t="str">
        <f>IFERROR(__xludf.DUMMYFUNCTION("""COMPUTED_VALUE"""),"")</f>
        <v/>
      </c>
      <c r="AK148" s="848" t="str">
        <f>IFERROR(__xludf.DUMMYFUNCTION("""COMPUTED_VALUE"""),"")</f>
        <v/>
      </c>
      <c r="AL148" s="848"/>
      <c r="AM148" s="848"/>
      <c r="AN148" s="389" t="str">
        <f>IFERROR(__xludf.DUMMYFUNCTION("""COMPUTED_VALUE"""),"")</f>
        <v/>
      </c>
      <c r="AO148" s="390"/>
      <c r="AP148" s="391"/>
      <c r="AQ148" s="381"/>
      <c r="AR148" s="845"/>
      <c r="AS148" s="845">
        <v>0.0</v>
      </c>
      <c r="AT148" s="359"/>
    </row>
    <row r="149">
      <c r="A149" s="480" t="s">
        <v>5135</v>
      </c>
      <c r="B149" s="361">
        <v>46170.0</v>
      </c>
      <c r="C149" s="362" t="s">
        <v>5354</v>
      </c>
      <c r="D149" s="363" t="s">
        <v>5355</v>
      </c>
      <c r="E149" s="367"/>
      <c r="F149" s="368"/>
      <c r="G149" s="381"/>
      <c r="H149" s="366"/>
      <c r="I149" s="365"/>
      <c r="J149" s="368"/>
      <c r="K149" s="381"/>
      <c r="L149" s="368"/>
      <c r="M149" s="364"/>
      <c r="N149" s="368"/>
      <c r="O149" s="381"/>
      <c r="P149" s="366"/>
      <c r="Q149" s="365"/>
      <c r="R149" s="368"/>
      <c r="S149" s="381"/>
      <c r="T149" s="368"/>
      <c r="U149" s="364"/>
      <c r="V149" s="845"/>
      <c r="W149" s="655"/>
      <c r="X149" s="366"/>
      <c r="Y149" s="370" t="s">
        <v>2948</v>
      </c>
      <c r="Z149" s="481"/>
      <c r="AA149" s="380"/>
      <c r="AB149" s="353"/>
      <c r="AC149" s="382"/>
      <c r="AD149" s="383" t="str">
        <f>IFERROR(__xludf.DUMMYFUNCTION("""COMPUTED_VALUE"""),"")</f>
        <v/>
      </c>
      <c r="AE149" s="848" t="str">
        <f>IFERROR(__xludf.DUMMYFUNCTION("""COMPUTED_VALUE"""),"")</f>
        <v/>
      </c>
      <c r="AF149" s="848"/>
      <c r="AG149" s="848"/>
      <c r="AH149" s="388" t="str">
        <f>IFERROR(__xludf.DUMMYFUNCTION("""COMPUTED_VALUE"""),"")</f>
        <v/>
      </c>
      <c r="AI149" s="382"/>
      <c r="AJ149" s="848" t="str">
        <f>IFERROR(__xludf.DUMMYFUNCTION("""COMPUTED_VALUE"""),"")</f>
        <v/>
      </c>
      <c r="AK149" s="848" t="str">
        <f>IFERROR(__xludf.DUMMYFUNCTION("""COMPUTED_VALUE"""),"")</f>
        <v/>
      </c>
      <c r="AL149" s="848"/>
      <c r="AM149" s="848"/>
      <c r="AN149" s="389" t="str">
        <f>IFERROR(__xludf.DUMMYFUNCTION("""COMPUTED_VALUE"""),"")</f>
        <v/>
      </c>
      <c r="AO149" s="390"/>
      <c r="AP149" s="391"/>
      <c r="AQ149" s="381"/>
      <c r="AR149" s="845"/>
      <c r="AS149" s="845">
        <v>0.0</v>
      </c>
      <c r="AT149" s="359"/>
    </row>
    <row r="150">
      <c r="A150" s="480" t="s">
        <v>5132</v>
      </c>
      <c r="B150" s="361">
        <v>46169.0</v>
      </c>
      <c r="C150" s="362" t="s">
        <v>7538</v>
      </c>
      <c r="D150" s="363" t="s">
        <v>7539</v>
      </c>
      <c r="E150" s="367"/>
      <c r="F150" s="368"/>
      <c r="G150" s="381"/>
      <c r="H150" s="366"/>
      <c r="I150" s="365"/>
      <c r="J150" s="368"/>
      <c r="K150" s="381"/>
      <c r="L150" s="368"/>
      <c r="M150" s="364"/>
      <c r="N150" s="368"/>
      <c r="O150" s="381"/>
      <c r="P150" s="366"/>
      <c r="Q150" s="365"/>
      <c r="R150" s="368"/>
      <c r="S150" s="381"/>
      <c r="T150" s="368"/>
      <c r="U150" s="364"/>
      <c r="V150" s="845"/>
      <c r="W150" s="655"/>
      <c r="X150" s="366"/>
      <c r="Y150" s="370" t="s">
        <v>2948</v>
      </c>
      <c r="Z150" s="481"/>
      <c r="AA150" s="380"/>
      <c r="AB150" s="353"/>
      <c r="AC150" s="382"/>
      <c r="AD150" s="383" t="str">
        <f>IFERROR(__xludf.DUMMYFUNCTION("""COMPUTED_VALUE"""),"")</f>
        <v/>
      </c>
      <c r="AE150" s="848" t="str">
        <f>IFERROR(__xludf.DUMMYFUNCTION("""COMPUTED_VALUE"""),"")</f>
        <v/>
      </c>
      <c r="AF150" s="848"/>
      <c r="AG150" s="848"/>
      <c r="AH150" s="388" t="str">
        <f>IFERROR(__xludf.DUMMYFUNCTION("""COMPUTED_VALUE"""),"")</f>
        <v/>
      </c>
      <c r="AI150" s="382"/>
      <c r="AJ150" s="848" t="str">
        <f>IFERROR(__xludf.DUMMYFUNCTION("""COMPUTED_VALUE"""),"")</f>
        <v/>
      </c>
      <c r="AK150" s="848" t="str">
        <f>IFERROR(__xludf.DUMMYFUNCTION("""COMPUTED_VALUE"""),"")</f>
        <v/>
      </c>
      <c r="AL150" s="848"/>
      <c r="AM150" s="848"/>
      <c r="AN150" s="389" t="str">
        <f>IFERROR(__xludf.DUMMYFUNCTION("""COMPUTED_VALUE"""),"")</f>
        <v/>
      </c>
      <c r="AO150" s="390"/>
      <c r="AP150" s="391"/>
      <c r="AQ150" s="381"/>
      <c r="AR150" s="845"/>
      <c r="AS150" s="845">
        <v>0.0</v>
      </c>
      <c r="AT150" s="359"/>
    </row>
    <row r="151">
      <c r="A151" s="480" t="s">
        <v>5138</v>
      </c>
      <c r="B151" s="361">
        <v>46168.0</v>
      </c>
      <c r="C151" s="362" t="s">
        <v>7540</v>
      </c>
      <c r="D151" s="363" t="s">
        <v>7541</v>
      </c>
      <c r="E151" s="367"/>
      <c r="F151" s="368"/>
      <c r="G151" s="381"/>
      <c r="H151" s="366"/>
      <c r="I151" s="365"/>
      <c r="J151" s="368"/>
      <c r="K151" s="381"/>
      <c r="L151" s="368"/>
      <c r="M151" s="364"/>
      <c r="N151" s="368"/>
      <c r="O151" s="381"/>
      <c r="P151" s="366"/>
      <c r="Q151" s="365"/>
      <c r="R151" s="368"/>
      <c r="S151" s="381"/>
      <c r="T151" s="368"/>
      <c r="U151" s="364"/>
      <c r="V151" s="845"/>
      <c r="W151" s="655"/>
      <c r="X151" s="366"/>
      <c r="Y151" s="370" t="s">
        <v>2948</v>
      </c>
      <c r="Z151" s="481"/>
      <c r="AA151" s="380"/>
      <c r="AB151" s="353"/>
      <c r="AC151" s="382"/>
      <c r="AD151" s="383" t="str">
        <f>IFERROR(__xludf.DUMMYFUNCTION("""COMPUTED_VALUE"""),"")</f>
        <v/>
      </c>
      <c r="AE151" s="848" t="str">
        <f>IFERROR(__xludf.DUMMYFUNCTION("""COMPUTED_VALUE"""),"")</f>
        <v/>
      </c>
      <c r="AF151" s="848"/>
      <c r="AG151" s="848"/>
      <c r="AH151" s="388" t="str">
        <f>IFERROR(__xludf.DUMMYFUNCTION("""COMPUTED_VALUE"""),"")</f>
        <v/>
      </c>
      <c r="AI151" s="382"/>
      <c r="AJ151" s="848" t="str">
        <f>IFERROR(__xludf.DUMMYFUNCTION("""COMPUTED_VALUE"""),"")</f>
        <v/>
      </c>
      <c r="AK151" s="848" t="str">
        <f>IFERROR(__xludf.DUMMYFUNCTION("""COMPUTED_VALUE"""),"")</f>
        <v/>
      </c>
      <c r="AL151" s="848"/>
      <c r="AM151" s="848"/>
      <c r="AN151" s="389" t="str">
        <f>IFERROR(__xludf.DUMMYFUNCTION("""COMPUTED_VALUE"""),"")</f>
        <v/>
      </c>
      <c r="AO151" s="390"/>
      <c r="AP151" s="391"/>
      <c r="AQ151" s="381"/>
      <c r="AR151" s="845"/>
      <c r="AS151" s="845">
        <v>0.0</v>
      </c>
      <c r="AT151" s="359"/>
    </row>
    <row r="152">
      <c r="A152" s="480" t="s">
        <v>5132</v>
      </c>
      <c r="B152" s="361">
        <v>46169.0</v>
      </c>
      <c r="C152" s="362" t="s">
        <v>7542</v>
      </c>
      <c r="D152" s="363" t="s">
        <v>7543</v>
      </c>
      <c r="E152" s="367"/>
      <c r="F152" s="368"/>
      <c r="G152" s="381"/>
      <c r="H152" s="366"/>
      <c r="I152" s="365"/>
      <c r="J152" s="368"/>
      <c r="K152" s="381"/>
      <c r="L152" s="368"/>
      <c r="M152" s="364"/>
      <c r="N152" s="368"/>
      <c r="O152" s="381"/>
      <c r="P152" s="366"/>
      <c r="Q152" s="365"/>
      <c r="R152" s="368"/>
      <c r="S152" s="381"/>
      <c r="T152" s="368"/>
      <c r="U152" s="364"/>
      <c r="V152" s="845"/>
      <c r="W152" s="655"/>
      <c r="X152" s="366"/>
      <c r="Y152" s="370" t="s">
        <v>2948</v>
      </c>
      <c r="Z152" s="481"/>
      <c r="AA152" s="380"/>
      <c r="AB152" s="353" t="s">
        <v>2914</v>
      </c>
      <c r="AC152" s="382"/>
      <c r="AD152" s="383" t="str">
        <f>IFERROR(__xludf.DUMMYFUNCTION("""COMPUTED_VALUE"""),"")</f>
        <v/>
      </c>
      <c r="AE152" s="848">
        <f>IFERROR(__xludf.DUMMYFUNCTION("""COMPUTED_VALUE"""),0.0)</f>
        <v>0</v>
      </c>
      <c r="AF152" s="848"/>
      <c r="AG152" s="848"/>
      <c r="AH152" s="388">
        <f>IFERROR(__xludf.DUMMYFUNCTION("""COMPUTED_VALUE"""),1.0)</f>
        <v>1</v>
      </c>
      <c r="AI152" s="382"/>
      <c r="AJ152" s="848" t="str">
        <f>IFERROR(__xludf.DUMMYFUNCTION("""COMPUTED_VALUE"""),"")</f>
        <v/>
      </c>
      <c r="AK152" s="848" t="str">
        <f>IFERROR(__xludf.DUMMYFUNCTION("""COMPUTED_VALUE"""),"")</f>
        <v/>
      </c>
      <c r="AL152" s="848"/>
      <c r="AM152" s="848"/>
      <c r="AN152" s="389" t="str">
        <f>IFERROR(__xludf.DUMMYFUNCTION("""COMPUTED_VALUE"""),"")</f>
        <v/>
      </c>
      <c r="AO152" s="377">
        <v>1.0</v>
      </c>
      <c r="AP152" s="378">
        <v>1.0</v>
      </c>
      <c r="AQ152" s="381"/>
      <c r="AR152" s="845"/>
      <c r="AS152" s="845">
        <v>1.0</v>
      </c>
      <c r="AT152" s="393" t="s">
        <v>3035</v>
      </c>
    </row>
    <row r="153">
      <c r="A153" s="480" t="s">
        <v>5132</v>
      </c>
      <c r="B153" s="361">
        <v>46169.0</v>
      </c>
      <c r="C153" s="362" t="s">
        <v>5356</v>
      </c>
      <c r="D153" s="363" t="s">
        <v>5357</v>
      </c>
      <c r="E153" s="367"/>
      <c r="F153" s="368"/>
      <c r="G153" s="381"/>
      <c r="H153" s="366"/>
      <c r="I153" s="365"/>
      <c r="J153" s="368"/>
      <c r="K153" s="381"/>
      <c r="L153" s="368"/>
      <c r="M153" s="364"/>
      <c r="N153" s="368"/>
      <c r="O153" s="381"/>
      <c r="P153" s="366"/>
      <c r="Q153" s="365"/>
      <c r="R153" s="368"/>
      <c r="S153" s="381"/>
      <c r="T153" s="368"/>
      <c r="U153" s="364"/>
      <c r="V153" s="845"/>
      <c r="W153" s="655"/>
      <c r="X153" s="366"/>
      <c r="Y153" s="370" t="s">
        <v>2948</v>
      </c>
      <c r="Z153" s="481"/>
      <c r="AA153" s="372"/>
      <c r="AB153" s="353" t="s">
        <v>2914</v>
      </c>
      <c r="AC153" s="382"/>
      <c r="AD153" s="383" t="str">
        <f>IFERROR(__xludf.DUMMYFUNCTION("""COMPUTED_VALUE"""),"")</f>
        <v/>
      </c>
      <c r="AE153" s="848">
        <f>IFERROR(__xludf.DUMMYFUNCTION("""COMPUTED_VALUE"""),0.0)</f>
        <v>0</v>
      </c>
      <c r="AF153" s="848"/>
      <c r="AG153" s="848"/>
      <c r="AH153" s="388">
        <f>IFERROR(__xludf.DUMMYFUNCTION("""COMPUTED_VALUE"""),1.0)</f>
        <v>1</v>
      </c>
      <c r="AI153" s="382"/>
      <c r="AJ153" s="848" t="str">
        <f>IFERROR(__xludf.DUMMYFUNCTION("""COMPUTED_VALUE"""),"")</f>
        <v/>
      </c>
      <c r="AK153" s="848" t="str">
        <f>IFERROR(__xludf.DUMMYFUNCTION("""COMPUTED_VALUE"""),"")</f>
        <v/>
      </c>
      <c r="AL153" s="848"/>
      <c r="AM153" s="848"/>
      <c r="AN153" s="389" t="str">
        <f>IFERROR(__xludf.DUMMYFUNCTION("""COMPUTED_VALUE"""),"")</f>
        <v/>
      </c>
      <c r="AO153" s="377">
        <v>0.0</v>
      </c>
      <c r="AP153" s="378">
        <v>0.0</v>
      </c>
      <c r="AQ153" s="373"/>
      <c r="AR153" s="847"/>
      <c r="AS153" s="847">
        <v>0.0</v>
      </c>
      <c r="AT153" s="393" t="s">
        <v>3035</v>
      </c>
    </row>
    <row r="154">
      <c r="A154" s="480" t="s">
        <v>5138</v>
      </c>
      <c r="B154" s="361">
        <v>46168.0</v>
      </c>
      <c r="C154" s="362" t="s">
        <v>5358</v>
      </c>
      <c r="D154" s="363" t="s">
        <v>5359</v>
      </c>
      <c r="E154" s="367"/>
      <c r="F154" s="368"/>
      <c r="G154" s="381"/>
      <c r="H154" s="366"/>
      <c r="I154" s="365"/>
      <c r="J154" s="368"/>
      <c r="K154" s="381"/>
      <c r="L154" s="368"/>
      <c r="M154" s="364"/>
      <c r="N154" s="368"/>
      <c r="O154" s="381"/>
      <c r="P154" s="366"/>
      <c r="Q154" s="365">
        <v>1.0</v>
      </c>
      <c r="R154" s="368"/>
      <c r="S154" s="381"/>
      <c r="T154" s="368"/>
      <c r="U154" s="364"/>
      <c r="V154" s="845"/>
      <c r="W154" s="655"/>
      <c r="X154" s="366"/>
      <c r="Y154" s="370" t="s">
        <v>2948</v>
      </c>
      <c r="Z154" s="481"/>
      <c r="AA154" s="380" t="s">
        <v>5360</v>
      </c>
      <c r="AB154" s="353" t="s">
        <v>2890</v>
      </c>
      <c r="AC154" s="382"/>
      <c r="AD154" s="383" t="str">
        <f>IFERROR(__xludf.DUMMYFUNCTION("""COMPUTED_VALUE"""),"")</f>
        <v/>
      </c>
      <c r="AE154" s="848">
        <f>IFERROR(__xludf.DUMMYFUNCTION("""COMPUTED_VALUE"""),0.0)</f>
        <v>0</v>
      </c>
      <c r="AF154" s="848"/>
      <c r="AG154" s="848"/>
      <c r="AH154" s="388">
        <f>IFERROR(__xludf.DUMMYFUNCTION("""COMPUTED_VALUE"""),1.0)</f>
        <v>1</v>
      </c>
      <c r="AI154" s="382"/>
      <c r="AJ154" s="848" t="str">
        <f>IFERROR(__xludf.DUMMYFUNCTION("""COMPUTED_VALUE"""),"")</f>
        <v/>
      </c>
      <c r="AK154" s="848" t="str">
        <f>IFERROR(__xludf.DUMMYFUNCTION("""COMPUTED_VALUE"""),"")</f>
        <v/>
      </c>
      <c r="AL154" s="848"/>
      <c r="AM154" s="848"/>
      <c r="AN154" s="389" t="str">
        <f>IFERROR(__xludf.DUMMYFUNCTION("""COMPUTED_VALUE"""),"")</f>
        <v/>
      </c>
      <c r="AO154" s="377">
        <v>9.0</v>
      </c>
      <c r="AP154" s="378">
        <v>9.0</v>
      </c>
      <c r="AQ154" s="381"/>
      <c r="AR154" s="845"/>
      <c r="AS154" s="845">
        <v>9.0</v>
      </c>
      <c r="AT154" s="393" t="s">
        <v>3035</v>
      </c>
    </row>
    <row r="155">
      <c r="A155" s="480" t="s">
        <v>5135</v>
      </c>
      <c r="B155" s="361">
        <v>46170.0</v>
      </c>
      <c r="C155" s="362" t="s">
        <v>5361</v>
      </c>
      <c r="D155" s="363" t="s">
        <v>5362</v>
      </c>
      <c r="E155" s="367"/>
      <c r="F155" s="368"/>
      <c r="G155" s="381"/>
      <c r="H155" s="366"/>
      <c r="I155" s="365">
        <v>1.0</v>
      </c>
      <c r="J155" s="368"/>
      <c r="K155" s="381"/>
      <c r="L155" s="368"/>
      <c r="M155" s="364"/>
      <c r="N155" s="368"/>
      <c r="O155" s="381"/>
      <c r="P155" s="366"/>
      <c r="Q155" s="365"/>
      <c r="R155" s="368"/>
      <c r="S155" s="381"/>
      <c r="T155" s="368"/>
      <c r="U155" s="364"/>
      <c r="V155" s="845"/>
      <c r="W155" s="655"/>
      <c r="X155" s="366"/>
      <c r="Y155" s="370" t="s">
        <v>2948</v>
      </c>
      <c r="Z155" s="481"/>
      <c r="AA155" s="380" t="s">
        <v>5363</v>
      </c>
      <c r="AB155" s="353" t="s">
        <v>2890</v>
      </c>
      <c r="AC155" s="382"/>
      <c r="AD155" s="383" t="str">
        <f>IFERROR(__xludf.DUMMYFUNCTION("""COMPUTED_VALUE"""),"")</f>
        <v/>
      </c>
      <c r="AE155" s="848">
        <f>IFERROR(__xludf.DUMMYFUNCTION("""COMPUTED_VALUE"""),0.0)</f>
        <v>0</v>
      </c>
      <c r="AF155" s="848"/>
      <c r="AG155" s="848"/>
      <c r="AH155" s="388">
        <f>IFERROR(__xludf.DUMMYFUNCTION("""COMPUTED_VALUE"""),1.0)</f>
        <v>1</v>
      </c>
      <c r="AI155" s="382"/>
      <c r="AJ155" s="848" t="str">
        <f>IFERROR(__xludf.DUMMYFUNCTION("""COMPUTED_VALUE"""),"")</f>
        <v/>
      </c>
      <c r="AK155" s="848" t="str">
        <f>IFERROR(__xludf.DUMMYFUNCTION("""COMPUTED_VALUE"""),"")</f>
        <v/>
      </c>
      <c r="AL155" s="848"/>
      <c r="AM155" s="848"/>
      <c r="AN155" s="389">
        <f>IFERROR(__xludf.DUMMYFUNCTION("""COMPUTED_VALUE"""),1.0)</f>
        <v>1</v>
      </c>
      <c r="AO155" s="377">
        <v>4.0</v>
      </c>
      <c r="AP155" s="378">
        <v>2.0</v>
      </c>
      <c r="AQ155" s="373"/>
      <c r="AR155" s="847"/>
      <c r="AS155" s="847">
        <v>2.0</v>
      </c>
      <c r="AT155" s="393" t="s">
        <v>3035</v>
      </c>
    </row>
    <row r="156">
      <c r="A156" s="482" t="s">
        <v>5132</v>
      </c>
      <c r="B156" s="361">
        <v>46169.0</v>
      </c>
      <c r="C156" s="362" t="s">
        <v>5364</v>
      </c>
      <c r="D156" s="363" t="s">
        <v>5365</v>
      </c>
      <c r="E156" s="367"/>
      <c r="F156" s="368"/>
      <c r="G156" s="381"/>
      <c r="H156" s="366"/>
      <c r="I156" s="365"/>
      <c r="J156" s="368"/>
      <c r="K156" s="381"/>
      <c r="L156" s="368"/>
      <c r="M156" s="364">
        <v>1.0</v>
      </c>
      <c r="N156" s="368"/>
      <c r="O156" s="381"/>
      <c r="P156" s="366">
        <v>1.0</v>
      </c>
      <c r="Q156" s="365"/>
      <c r="R156" s="368"/>
      <c r="S156" s="381"/>
      <c r="T156" s="368"/>
      <c r="U156" s="364"/>
      <c r="V156" s="845"/>
      <c r="W156" s="655"/>
      <c r="X156" s="366"/>
      <c r="Y156" s="370" t="s">
        <v>2948</v>
      </c>
      <c r="Z156" s="481" t="s">
        <v>3006</v>
      </c>
      <c r="AA156" s="380" t="s">
        <v>5366</v>
      </c>
      <c r="AB156" s="353" t="s">
        <v>2893</v>
      </c>
      <c r="AC156" s="382"/>
      <c r="AD156" s="383">
        <f>IFERROR(__xludf.DUMMYFUNCTION("""COMPUTED_VALUE"""),0.0)</f>
        <v>0</v>
      </c>
      <c r="AE156" s="848">
        <f>IFERROR(__xludf.DUMMYFUNCTION("""COMPUTED_VALUE"""),0.0)</f>
        <v>0</v>
      </c>
      <c r="AF156" s="848"/>
      <c r="AG156" s="848"/>
      <c r="AH156" s="388">
        <f>IFERROR(__xludf.DUMMYFUNCTION("""COMPUTED_VALUE"""),1.0)</f>
        <v>1</v>
      </c>
      <c r="AI156" s="382"/>
      <c r="AJ156" s="848">
        <f>IFERROR(__xludf.DUMMYFUNCTION("""COMPUTED_VALUE"""),0.0)</f>
        <v>0</v>
      </c>
      <c r="AK156" s="848">
        <f>IFERROR(__xludf.DUMMYFUNCTION("""COMPUTED_VALUE"""),1.0)</f>
        <v>1</v>
      </c>
      <c r="AL156" s="848"/>
      <c r="AM156" s="848"/>
      <c r="AN156" s="389" t="str">
        <f>IFERROR(__xludf.DUMMYFUNCTION("""COMPUTED_VALUE"""),"")</f>
        <v/>
      </c>
      <c r="AO156" s="377">
        <v>53.0</v>
      </c>
      <c r="AP156" s="378">
        <v>53.0</v>
      </c>
      <c r="AQ156" s="381">
        <v>1.0</v>
      </c>
      <c r="AR156" s="845"/>
      <c r="AS156" s="845">
        <v>54.0</v>
      </c>
      <c r="AT156" s="393" t="s">
        <v>3035</v>
      </c>
    </row>
    <row r="157">
      <c r="A157" s="480" t="s">
        <v>5132</v>
      </c>
      <c r="B157" s="361">
        <v>46169.0</v>
      </c>
      <c r="C157" s="362" t="s">
        <v>5367</v>
      </c>
      <c r="D157" s="363" t="s">
        <v>5368</v>
      </c>
      <c r="E157" s="367"/>
      <c r="F157" s="368"/>
      <c r="G157" s="381"/>
      <c r="H157" s="366"/>
      <c r="I157" s="365"/>
      <c r="J157" s="368"/>
      <c r="K157" s="381"/>
      <c r="L157" s="368"/>
      <c r="M157" s="364"/>
      <c r="N157" s="368"/>
      <c r="O157" s="381"/>
      <c r="P157" s="366"/>
      <c r="Q157" s="365"/>
      <c r="R157" s="368"/>
      <c r="S157" s="381"/>
      <c r="T157" s="368"/>
      <c r="U157" s="364"/>
      <c r="V157" s="845"/>
      <c r="W157" s="655"/>
      <c r="X157" s="366"/>
      <c r="Y157" s="370" t="s">
        <v>2948</v>
      </c>
      <c r="Z157" s="481"/>
      <c r="AA157" s="372"/>
      <c r="AB157" s="353" t="s">
        <v>2914</v>
      </c>
      <c r="AC157" s="382"/>
      <c r="AD157" s="383" t="str">
        <f>IFERROR(__xludf.DUMMYFUNCTION("""COMPUTED_VALUE"""),"")</f>
        <v/>
      </c>
      <c r="AE157" s="848">
        <f>IFERROR(__xludf.DUMMYFUNCTION("""COMPUTED_VALUE"""),0.0)</f>
        <v>0</v>
      </c>
      <c r="AF157" s="848"/>
      <c r="AG157" s="848"/>
      <c r="AH157" s="388">
        <f>IFERROR(__xludf.DUMMYFUNCTION("""COMPUTED_VALUE"""),1.0)</f>
        <v>1</v>
      </c>
      <c r="AI157" s="382"/>
      <c r="AJ157" s="848" t="str">
        <f>IFERROR(__xludf.DUMMYFUNCTION("""COMPUTED_VALUE"""),"")</f>
        <v/>
      </c>
      <c r="AK157" s="848" t="str">
        <f>IFERROR(__xludf.DUMMYFUNCTION("""COMPUTED_VALUE"""),"")</f>
        <v/>
      </c>
      <c r="AL157" s="848"/>
      <c r="AM157" s="848"/>
      <c r="AN157" s="389" t="str">
        <f>IFERROR(__xludf.DUMMYFUNCTION("""COMPUTED_VALUE"""),"")</f>
        <v/>
      </c>
      <c r="AO157" s="377">
        <v>2.0</v>
      </c>
      <c r="AP157" s="378">
        <v>2.0</v>
      </c>
      <c r="AQ157" s="373"/>
      <c r="AR157" s="847"/>
      <c r="AS157" s="847">
        <v>2.0</v>
      </c>
      <c r="AT157" s="393" t="s">
        <v>3035</v>
      </c>
    </row>
    <row r="158">
      <c r="A158" s="482" t="s">
        <v>5138</v>
      </c>
      <c r="B158" s="361">
        <v>46168.0</v>
      </c>
      <c r="C158" s="362" t="s">
        <v>5369</v>
      </c>
      <c r="D158" s="363" t="s">
        <v>5370</v>
      </c>
      <c r="E158" s="367"/>
      <c r="F158" s="368"/>
      <c r="G158" s="381"/>
      <c r="H158" s="366"/>
      <c r="I158" s="365"/>
      <c r="J158" s="368"/>
      <c r="K158" s="381"/>
      <c r="L158" s="368"/>
      <c r="M158" s="364"/>
      <c r="N158" s="368"/>
      <c r="O158" s="381"/>
      <c r="P158" s="366"/>
      <c r="Q158" s="365"/>
      <c r="R158" s="368"/>
      <c r="S158" s="381"/>
      <c r="T158" s="368"/>
      <c r="U158" s="364"/>
      <c r="V158" s="845"/>
      <c r="W158" s="655"/>
      <c r="X158" s="366"/>
      <c r="Y158" s="370" t="s">
        <v>2948</v>
      </c>
      <c r="Z158" s="481"/>
      <c r="AA158" s="380"/>
      <c r="AB158" s="353"/>
      <c r="AC158" s="382"/>
      <c r="AD158" s="383" t="str">
        <f>IFERROR(__xludf.DUMMYFUNCTION("""COMPUTED_VALUE"""),"")</f>
        <v/>
      </c>
      <c r="AE158" s="848" t="str">
        <f>IFERROR(__xludf.DUMMYFUNCTION("""COMPUTED_VALUE"""),"")</f>
        <v/>
      </c>
      <c r="AF158" s="848"/>
      <c r="AG158" s="848"/>
      <c r="AH158" s="388" t="str">
        <f>IFERROR(__xludf.DUMMYFUNCTION("""COMPUTED_VALUE"""),"")</f>
        <v/>
      </c>
      <c r="AI158" s="382"/>
      <c r="AJ158" s="848" t="str">
        <f>IFERROR(__xludf.DUMMYFUNCTION("""COMPUTED_VALUE"""),"")</f>
        <v/>
      </c>
      <c r="AK158" s="848" t="str">
        <f>IFERROR(__xludf.DUMMYFUNCTION("""COMPUTED_VALUE"""),"")</f>
        <v/>
      </c>
      <c r="AL158" s="848"/>
      <c r="AM158" s="848"/>
      <c r="AN158" s="389" t="str">
        <f>IFERROR(__xludf.DUMMYFUNCTION("""COMPUTED_VALUE"""),"")</f>
        <v/>
      </c>
      <c r="AO158" s="390"/>
      <c r="AP158" s="391"/>
      <c r="AQ158" s="381"/>
      <c r="AR158" s="845"/>
      <c r="AS158" s="845">
        <v>0.0</v>
      </c>
      <c r="AT158" s="359"/>
    </row>
    <row r="159">
      <c r="A159" s="480" t="s">
        <v>5132</v>
      </c>
      <c r="B159" s="361">
        <v>46169.0</v>
      </c>
      <c r="C159" s="362" t="s">
        <v>5371</v>
      </c>
      <c r="D159" s="363" t="s">
        <v>5372</v>
      </c>
      <c r="E159" s="367"/>
      <c r="F159" s="368"/>
      <c r="G159" s="381"/>
      <c r="H159" s="366"/>
      <c r="I159" s="365"/>
      <c r="J159" s="368"/>
      <c r="K159" s="381"/>
      <c r="L159" s="368"/>
      <c r="M159" s="364"/>
      <c r="N159" s="368"/>
      <c r="O159" s="381"/>
      <c r="P159" s="366"/>
      <c r="Q159" s="365"/>
      <c r="R159" s="368"/>
      <c r="S159" s="381"/>
      <c r="T159" s="368"/>
      <c r="U159" s="364"/>
      <c r="V159" s="845"/>
      <c r="W159" s="655"/>
      <c r="X159" s="366"/>
      <c r="Y159" s="370" t="s">
        <v>2948</v>
      </c>
      <c r="Z159" s="481"/>
      <c r="AA159" s="380"/>
      <c r="AB159" s="353"/>
      <c r="AC159" s="382"/>
      <c r="AD159" s="383" t="str">
        <f>IFERROR(__xludf.DUMMYFUNCTION("""COMPUTED_VALUE"""),"")</f>
        <v/>
      </c>
      <c r="AE159" s="848" t="str">
        <f>IFERROR(__xludf.DUMMYFUNCTION("""COMPUTED_VALUE"""),"")</f>
        <v/>
      </c>
      <c r="AF159" s="848"/>
      <c r="AG159" s="848"/>
      <c r="AH159" s="388" t="str">
        <f>IFERROR(__xludf.DUMMYFUNCTION("""COMPUTED_VALUE"""),"")</f>
        <v/>
      </c>
      <c r="AI159" s="382"/>
      <c r="AJ159" s="848" t="str">
        <f>IFERROR(__xludf.DUMMYFUNCTION("""COMPUTED_VALUE"""),"")</f>
        <v/>
      </c>
      <c r="AK159" s="848" t="str">
        <f>IFERROR(__xludf.DUMMYFUNCTION("""COMPUTED_VALUE"""),"")</f>
        <v/>
      </c>
      <c r="AL159" s="848"/>
      <c r="AM159" s="848"/>
      <c r="AN159" s="389" t="str">
        <f>IFERROR(__xludf.DUMMYFUNCTION("""COMPUTED_VALUE"""),"")</f>
        <v/>
      </c>
      <c r="AO159" s="390"/>
      <c r="AP159" s="391"/>
      <c r="AQ159" s="381"/>
      <c r="AR159" s="845"/>
      <c r="AS159" s="845">
        <v>0.0</v>
      </c>
      <c r="AT159" s="359"/>
    </row>
    <row r="160">
      <c r="A160" s="480" t="s">
        <v>5132</v>
      </c>
      <c r="B160" s="361">
        <v>46169.0</v>
      </c>
      <c r="C160" s="362" t="s">
        <v>7544</v>
      </c>
      <c r="D160" s="363" t="s">
        <v>7545</v>
      </c>
      <c r="E160" s="367"/>
      <c r="F160" s="368"/>
      <c r="G160" s="381"/>
      <c r="H160" s="366"/>
      <c r="I160" s="365"/>
      <c r="J160" s="368"/>
      <c r="K160" s="381"/>
      <c r="L160" s="368"/>
      <c r="M160" s="364"/>
      <c r="N160" s="368"/>
      <c r="O160" s="381"/>
      <c r="P160" s="366"/>
      <c r="Q160" s="365"/>
      <c r="R160" s="368"/>
      <c r="S160" s="381"/>
      <c r="T160" s="368"/>
      <c r="U160" s="364"/>
      <c r="V160" s="845"/>
      <c r="W160" s="655"/>
      <c r="X160" s="366"/>
      <c r="Y160" s="370" t="s">
        <v>2948</v>
      </c>
      <c r="Z160" s="481"/>
      <c r="AA160" s="380"/>
      <c r="AB160" s="353"/>
      <c r="AC160" s="382"/>
      <c r="AD160" s="383" t="str">
        <f>IFERROR(__xludf.DUMMYFUNCTION("""COMPUTED_VALUE"""),"")</f>
        <v/>
      </c>
      <c r="AE160" s="848" t="str">
        <f>IFERROR(__xludf.DUMMYFUNCTION("""COMPUTED_VALUE"""),"")</f>
        <v/>
      </c>
      <c r="AF160" s="848"/>
      <c r="AG160" s="848"/>
      <c r="AH160" s="388" t="str">
        <f>IFERROR(__xludf.DUMMYFUNCTION("""COMPUTED_VALUE"""),"")</f>
        <v/>
      </c>
      <c r="AI160" s="382"/>
      <c r="AJ160" s="848" t="str">
        <f>IFERROR(__xludf.DUMMYFUNCTION("""COMPUTED_VALUE"""),"")</f>
        <v/>
      </c>
      <c r="AK160" s="848" t="str">
        <f>IFERROR(__xludf.DUMMYFUNCTION("""COMPUTED_VALUE"""),"")</f>
        <v/>
      </c>
      <c r="AL160" s="848"/>
      <c r="AM160" s="848"/>
      <c r="AN160" s="389" t="str">
        <f>IFERROR(__xludf.DUMMYFUNCTION("""COMPUTED_VALUE"""),"")</f>
        <v/>
      </c>
      <c r="AO160" s="390"/>
      <c r="AP160" s="391"/>
      <c r="AQ160" s="381"/>
      <c r="AR160" s="845"/>
      <c r="AS160" s="845">
        <v>0.0</v>
      </c>
      <c r="AT160" s="359"/>
    </row>
    <row r="161">
      <c r="A161" s="480" t="s">
        <v>5132</v>
      </c>
      <c r="B161" s="361">
        <v>46169.0</v>
      </c>
      <c r="C161" s="362" t="s">
        <v>7546</v>
      </c>
      <c r="D161" s="363" t="s">
        <v>7547</v>
      </c>
      <c r="E161" s="367"/>
      <c r="F161" s="368"/>
      <c r="G161" s="381"/>
      <c r="H161" s="366"/>
      <c r="I161" s="365"/>
      <c r="J161" s="368"/>
      <c r="K161" s="381"/>
      <c r="L161" s="368"/>
      <c r="M161" s="364"/>
      <c r="N161" s="368"/>
      <c r="O161" s="381"/>
      <c r="P161" s="366"/>
      <c r="Q161" s="365"/>
      <c r="R161" s="368"/>
      <c r="S161" s="381"/>
      <c r="T161" s="368"/>
      <c r="U161" s="364"/>
      <c r="V161" s="845"/>
      <c r="W161" s="655"/>
      <c r="X161" s="366"/>
      <c r="Y161" s="370" t="s">
        <v>2948</v>
      </c>
      <c r="Z161" s="481"/>
      <c r="AA161" s="372"/>
      <c r="AB161" s="353"/>
      <c r="AC161" s="382"/>
      <c r="AD161" s="383" t="str">
        <f>IFERROR(__xludf.DUMMYFUNCTION("""COMPUTED_VALUE"""),"")</f>
        <v/>
      </c>
      <c r="AE161" s="848" t="str">
        <f>IFERROR(__xludf.DUMMYFUNCTION("""COMPUTED_VALUE"""),"")</f>
        <v/>
      </c>
      <c r="AF161" s="848"/>
      <c r="AG161" s="848"/>
      <c r="AH161" s="388" t="str">
        <f>IFERROR(__xludf.DUMMYFUNCTION("""COMPUTED_VALUE"""),"")</f>
        <v/>
      </c>
      <c r="AI161" s="382"/>
      <c r="AJ161" s="848" t="str">
        <f>IFERROR(__xludf.DUMMYFUNCTION("""COMPUTED_VALUE"""),"")</f>
        <v/>
      </c>
      <c r="AK161" s="848" t="str">
        <f>IFERROR(__xludf.DUMMYFUNCTION("""COMPUTED_VALUE"""),"")</f>
        <v/>
      </c>
      <c r="AL161" s="848"/>
      <c r="AM161" s="848"/>
      <c r="AN161" s="389" t="str">
        <f>IFERROR(__xludf.DUMMYFUNCTION("""COMPUTED_VALUE"""),"")</f>
        <v/>
      </c>
      <c r="AO161" s="390"/>
      <c r="AP161" s="391"/>
      <c r="AQ161" s="373"/>
      <c r="AR161" s="847"/>
      <c r="AS161" s="847">
        <v>0.0</v>
      </c>
      <c r="AT161" s="359"/>
    </row>
    <row r="162">
      <c r="A162" s="480" t="s">
        <v>5138</v>
      </c>
      <c r="B162" s="361">
        <v>46168.0</v>
      </c>
      <c r="C162" s="362" t="s">
        <v>7548</v>
      </c>
      <c r="D162" s="363" t="s">
        <v>7549</v>
      </c>
      <c r="E162" s="367"/>
      <c r="F162" s="368"/>
      <c r="G162" s="381"/>
      <c r="H162" s="366"/>
      <c r="I162" s="365"/>
      <c r="J162" s="368"/>
      <c r="K162" s="381"/>
      <c r="L162" s="368"/>
      <c r="M162" s="364"/>
      <c r="N162" s="368"/>
      <c r="O162" s="381"/>
      <c r="P162" s="366"/>
      <c r="Q162" s="365"/>
      <c r="R162" s="368"/>
      <c r="S162" s="381"/>
      <c r="T162" s="368"/>
      <c r="U162" s="364"/>
      <c r="V162" s="845"/>
      <c r="W162" s="655"/>
      <c r="X162" s="366"/>
      <c r="Y162" s="370" t="s">
        <v>2948</v>
      </c>
      <c r="Z162" s="481"/>
      <c r="AA162" s="380"/>
      <c r="AB162" s="353"/>
      <c r="AC162" s="382"/>
      <c r="AD162" s="383" t="str">
        <f>IFERROR(__xludf.DUMMYFUNCTION("""COMPUTED_VALUE"""),"")</f>
        <v/>
      </c>
      <c r="AE162" s="848" t="str">
        <f>IFERROR(__xludf.DUMMYFUNCTION("""COMPUTED_VALUE"""),"")</f>
        <v/>
      </c>
      <c r="AF162" s="848"/>
      <c r="AG162" s="848"/>
      <c r="AH162" s="388" t="str">
        <f>IFERROR(__xludf.DUMMYFUNCTION("""COMPUTED_VALUE"""),"")</f>
        <v/>
      </c>
      <c r="AI162" s="382"/>
      <c r="AJ162" s="848" t="str">
        <f>IFERROR(__xludf.DUMMYFUNCTION("""COMPUTED_VALUE"""),"")</f>
        <v/>
      </c>
      <c r="AK162" s="848" t="str">
        <f>IFERROR(__xludf.DUMMYFUNCTION("""COMPUTED_VALUE"""),"")</f>
        <v/>
      </c>
      <c r="AL162" s="848"/>
      <c r="AM162" s="848"/>
      <c r="AN162" s="389" t="str">
        <f>IFERROR(__xludf.DUMMYFUNCTION("""COMPUTED_VALUE"""),"")</f>
        <v/>
      </c>
      <c r="AO162" s="390"/>
      <c r="AP162" s="391"/>
      <c r="AQ162" s="381"/>
      <c r="AR162" s="845"/>
      <c r="AS162" s="845">
        <v>0.0</v>
      </c>
      <c r="AT162" s="359"/>
    </row>
    <row r="163">
      <c r="A163" s="480" t="s">
        <v>5135</v>
      </c>
      <c r="B163" s="361">
        <v>46170.0</v>
      </c>
      <c r="C163" s="362" t="s">
        <v>5375</v>
      </c>
      <c r="D163" s="363" t="s">
        <v>5376</v>
      </c>
      <c r="E163" s="367"/>
      <c r="F163" s="368"/>
      <c r="G163" s="381"/>
      <c r="H163" s="366"/>
      <c r="I163" s="365"/>
      <c r="J163" s="368"/>
      <c r="K163" s="381"/>
      <c r="L163" s="368"/>
      <c r="M163" s="364"/>
      <c r="N163" s="368"/>
      <c r="O163" s="381"/>
      <c r="P163" s="366"/>
      <c r="Q163" s="365"/>
      <c r="R163" s="368"/>
      <c r="S163" s="381"/>
      <c r="T163" s="368"/>
      <c r="U163" s="364"/>
      <c r="V163" s="845"/>
      <c r="W163" s="655"/>
      <c r="X163" s="366"/>
      <c r="Y163" s="370" t="s">
        <v>1658</v>
      </c>
      <c r="Z163" s="481"/>
      <c r="AA163" s="372"/>
      <c r="AB163" s="353"/>
      <c r="AC163" s="382"/>
      <c r="AD163" s="383" t="str">
        <f>IFERROR(__xludf.DUMMYFUNCTION("""COMPUTED_VALUE"""),"")</f>
        <v/>
      </c>
      <c r="AE163" s="848" t="str">
        <f>IFERROR(__xludf.DUMMYFUNCTION("""COMPUTED_VALUE"""),"")</f>
        <v/>
      </c>
      <c r="AF163" s="848"/>
      <c r="AG163" s="848"/>
      <c r="AH163" s="388" t="str">
        <f>IFERROR(__xludf.DUMMYFUNCTION("""COMPUTED_VALUE"""),"")</f>
        <v/>
      </c>
      <c r="AI163" s="382"/>
      <c r="AJ163" s="848" t="str">
        <f>IFERROR(__xludf.DUMMYFUNCTION("""COMPUTED_VALUE"""),"")</f>
        <v/>
      </c>
      <c r="AK163" s="848" t="str">
        <f>IFERROR(__xludf.DUMMYFUNCTION("""COMPUTED_VALUE"""),"")</f>
        <v/>
      </c>
      <c r="AL163" s="848"/>
      <c r="AM163" s="848"/>
      <c r="AN163" s="389" t="str">
        <f>IFERROR(__xludf.DUMMYFUNCTION("""COMPUTED_VALUE"""),"")</f>
        <v/>
      </c>
      <c r="AO163" s="390"/>
      <c r="AP163" s="391"/>
      <c r="AQ163" s="373"/>
      <c r="AR163" s="847"/>
      <c r="AS163" s="847">
        <v>0.0</v>
      </c>
      <c r="AT163" s="359"/>
    </row>
    <row r="164">
      <c r="A164" s="482" t="s">
        <v>5132</v>
      </c>
      <c r="B164" s="361">
        <v>46169.0</v>
      </c>
      <c r="C164" s="362" t="s">
        <v>7550</v>
      </c>
      <c r="D164" s="363" t="s">
        <v>7551</v>
      </c>
      <c r="E164" s="367"/>
      <c r="F164" s="368"/>
      <c r="G164" s="381"/>
      <c r="H164" s="366"/>
      <c r="I164" s="365"/>
      <c r="J164" s="368"/>
      <c r="K164" s="381"/>
      <c r="L164" s="368"/>
      <c r="M164" s="364"/>
      <c r="N164" s="368"/>
      <c r="O164" s="381"/>
      <c r="P164" s="366"/>
      <c r="Q164" s="365"/>
      <c r="R164" s="368"/>
      <c r="S164" s="381"/>
      <c r="T164" s="368"/>
      <c r="U164" s="364"/>
      <c r="V164" s="845"/>
      <c r="W164" s="655"/>
      <c r="X164" s="366"/>
      <c r="Y164" s="370" t="s">
        <v>1658</v>
      </c>
      <c r="Z164" s="481"/>
      <c r="AA164" s="380"/>
      <c r="AB164" s="353"/>
      <c r="AC164" s="382"/>
      <c r="AD164" s="383" t="str">
        <f>IFERROR(__xludf.DUMMYFUNCTION("""COMPUTED_VALUE"""),"")</f>
        <v/>
      </c>
      <c r="AE164" s="848" t="str">
        <f>IFERROR(__xludf.DUMMYFUNCTION("""COMPUTED_VALUE"""),"")</f>
        <v/>
      </c>
      <c r="AF164" s="848"/>
      <c r="AG164" s="848"/>
      <c r="AH164" s="388" t="str">
        <f>IFERROR(__xludf.DUMMYFUNCTION("""COMPUTED_VALUE"""),"")</f>
        <v/>
      </c>
      <c r="AI164" s="382"/>
      <c r="AJ164" s="848" t="str">
        <f>IFERROR(__xludf.DUMMYFUNCTION("""COMPUTED_VALUE"""),"")</f>
        <v/>
      </c>
      <c r="AK164" s="848" t="str">
        <f>IFERROR(__xludf.DUMMYFUNCTION("""COMPUTED_VALUE"""),"")</f>
        <v/>
      </c>
      <c r="AL164" s="848"/>
      <c r="AM164" s="848"/>
      <c r="AN164" s="389" t="str">
        <f>IFERROR(__xludf.DUMMYFUNCTION("""COMPUTED_VALUE"""),"")</f>
        <v/>
      </c>
      <c r="AO164" s="390"/>
      <c r="AP164" s="391"/>
      <c r="AQ164" s="381"/>
      <c r="AR164" s="845"/>
      <c r="AS164" s="845">
        <v>0.0</v>
      </c>
      <c r="AT164" s="359"/>
    </row>
    <row r="165">
      <c r="A165" s="480" t="s">
        <v>5132</v>
      </c>
      <c r="B165" s="361">
        <v>46169.0</v>
      </c>
      <c r="C165" s="362" t="s">
        <v>7553</v>
      </c>
      <c r="D165" s="363" t="s">
        <v>7554</v>
      </c>
      <c r="E165" s="367"/>
      <c r="F165" s="368"/>
      <c r="G165" s="381"/>
      <c r="H165" s="366"/>
      <c r="I165" s="365"/>
      <c r="J165" s="368"/>
      <c r="K165" s="381"/>
      <c r="L165" s="368"/>
      <c r="M165" s="364"/>
      <c r="N165" s="368"/>
      <c r="O165" s="381"/>
      <c r="P165" s="366"/>
      <c r="Q165" s="365"/>
      <c r="R165" s="368"/>
      <c r="S165" s="381"/>
      <c r="T165" s="368"/>
      <c r="U165" s="364"/>
      <c r="V165" s="845"/>
      <c r="W165" s="655"/>
      <c r="X165" s="366"/>
      <c r="Y165" s="370" t="s">
        <v>1658</v>
      </c>
      <c r="Z165" s="481"/>
      <c r="AA165" s="372"/>
      <c r="AB165" s="353"/>
      <c r="AC165" s="382"/>
      <c r="AD165" s="383" t="str">
        <f>IFERROR(__xludf.DUMMYFUNCTION("""COMPUTED_VALUE"""),"")</f>
        <v/>
      </c>
      <c r="AE165" s="848" t="str">
        <f>IFERROR(__xludf.DUMMYFUNCTION("""COMPUTED_VALUE"""),"")</f>
        <v/>
      </c>
      <c r="AF165" s="848"/>
      <c r="AG165" s="848"/>
      <c r="AH165" s="388" t="str">
        <f>IFERROR(__xludf.DUMMYFUNCTION("""COMPUTED_VALUE"""),"")</f>
        <v/>
      </c>
      <c r="AI165" s="382"/>
      <c r="AJ165" s="848" t="str">
        <f>IFERROR(__xludf.DUMMYFUNCTION("""COMPUTED_VALUE"""),"")</f>
        <v/>
      </c>
      <c r="AK165" s="848" t="str">
        <f>IFERROR(__xludf.DUMMYFUNCTION("""COMPUTED_VALUE"""),"")</f>
        <v/>
      </c>
      <c r="AL165" s="848"/>
      <c r="AM165" s="848"/>
      <c r="AN165" s="389" t="str">
        <f>IFERROR(__xludf.DUMMYFUNCTION("""COMPUTED_VALUE"""),"")</f>
        <v/>
      </c>
      <c r="AO165" s="390"/>
      <c r="AP165" s="391"/>
      <c r="AQ165" s="373"/>
      <c r="AR165" s="847"/>
      <c r="AS165" s="847">
        <v>0.0</v>
      </c>
      <c r="AT165" s="359"/>
    </row>
    <row r="166">
      <c r="A166" s="480" t="s">
        <v>5164</v>
      </c>
      <c r="B166" s="361">
        <v>46167.0</v>
      </c>
      <c r="C166" s="362" t="s">
        <v>5377</v>
      </c>
      <c r="D166" s="363" t="s">
        <v>5378</v>
      </c>
      <c r="E166" s="367"/>
      <c r="F166" s="368"/>
      <c r="G166" s="381"/>
      <c r="H166" s="366"/>
      <c r="I166" s="365"/>
      <c r="J166" s="368"/>
      <c r="K166" s="381"/>
      <c r="L166" s="368"/>
      <c r="M166" s="364"/>
      <c r="N166" s="368"/>
      <c r="O166" s="381"/>
      <c r="P166" s="366"/>
      <c r="Q166" s="365"/>
      <c r="R166" s="368"/>
      <c r="S166" s="381"/>
      <c r="T166" s="368"/>
      <c r="U166" s="364"/>
      <c r="V166" s="845"/>
      <c r="W166" s="655"/>
      <c r="X166" s="366"/>
      <c r="Y166" s="370" t="s">
        <v>1658</v>
      </c>
      <c r="Z166" s="481"/>
      <c r="AA166" s="380"/>
      <c r="AB166" s="353"/>
      <c r="AC166" s="382"/>
      <c r="AD166" s="383" t="str">
        <f>IFERROR(__xludf.DUMMYFUNCTION("""COMPUTED_VALUE"""),"")</f>
        <v/>
      </c>
      <c r="AE166" s="848" t="str">
        <f>IFERROR(__xludf.DUMMYFUNCTION("""COMPUTED_VALUE"""),"")</f>
        <v/>
      </c>
      <c r="AF166" s="848"/>
      <c r="AG166" s="848"/>
      <c r="AH166" s="388" t="str">
        <f>IFERROR(__xludf.DUMMYFUNCTION("""COMPUTED_VALUE"""),"")</f>
        <v/>
      </c>
      <c r="AI166" s="382"/>
      <c r="AJ166" s="848" t="str">
        <f>IFERROR(__xludf.DUMMYFUNCTION("""COMPUTED_VALUE"""),"")</f>
        <v/>
      </c>
      <c r="AK166" s="848" t="str">
        <f>IFERROR(__xludf.DUMMYFUNCTION("""COMPUTED_VALUE"""),"")</f>
        <v/>
      </c>
      <c r="AL166" s="848"/>
      <c r="AM166" s="848"/>
      <c r="AN166" s="389" t="str">
        <f>IFERROR(__xludf.DUMMYFUNCTION("""COMPUTED_VALUE"""),"")</f>
        <v/>
      </c>
      <c r="AO166" s="390"/>
      <c r="AP166" s="391"/>
      <c r="AQ166" s="381"/>
      <c r="AR166" s="845"/>
      <c r="AS166" s="845">
        <v>0.0</v>
      </c>
      <c r="AT166" s="359"/>
    </row>
    <row r="167">
      <c r="A167" s="480" t="s">
        <v>5135</v>
      </c>
      <c r="B167" s="361">
        <v>46170.0</v>
      </c>
      <c r="C167" s="362" t="s">
        <v>5379</v>
      </c>
      <c r="D167" s="363" t="s">
        <v>5380</v>
      </c>
      <c r="E167" s="367"/>
      <c r="F167" s="368"/>
      <c r="G167" s="381"/>
      <c r="H167" s="366"/>
      <c r="I167" s="365"/>
      <c r="J167" s="368"/>
      <c r="K167" s="381"/>
      <c r="L167" s="368"/>
      <c r="M167" s="364"/>
      <c r="N167" s="368"/>
      <c r="O167" s="381"/>
      <c r="P167" s="366"/>
      <c r="Q167" s="365"/>
      <c r="R167" s="368"/>
      <c r="S167" s="381"/>
      <c r="T167" s="368"/>
      <c r="U167" s="364"/>
      <c r="V167" s="845"/>
      <c r="W167" s="655"/>
      <c r="X167" s="366"/>
      <c r="Y167" s="370" t="s">
        <v>1658</v>
      </c>
      <c r="Z167" s="481"/>
      <c r="AA167" s="380"/>
      <c r="AB167" s="353"/>
      <c r="AC167" s="382"/>
      <c r="AD167" s="383" t="str">
        <f>IFERROR(__xludf.DUMMYFUNCTION("""COMPUTED_VALUE"""),"")</f>
        <v/>
      </c>
      <c r="AE167" s="848" t="str">
        <f>IFERROR(__xludf.DUMMYFUNCTION("""COMPUTED_VALUE"""),"")</f>
        <v/>
      </c>
      <c r="AF167" s="848"/>
      <c r="AG167" s="848"/>
      <c r="AH167" s="388" t="str">
        <f>IFERROR(__xludf.DUMMYFUNCTION("""COMPUTED_VALUE"""),"")</f>
        <v/>
      </c>
      <c r="AI167" s="382"/>
      <c r="AJ167" s="848" t="str">
        <f>IFERROR(__xludf.DUMMYFUNCTION("""COMPUTED_VALUE"""),"")</f>
        <v/>
      </c>
      <c r="AK167" s="848" t="str">
        <f>IFERROR(__xludf.DUMMYFUNCTION("""COMPUTED_VALUE"""),"")</f>
        <v/>
      </c>
      <c r="AL167" s="848"/>
      <c r="AM167" s="848"/>
      <c r="AN167" s="389" t="str">
        <f>IFERROR(__xludf.DUMMYFUNCTION("""COMPUTED_VALUE"""),"")</f>
        <v/>
      </c>
      <c r="AO167" s="390"/>
      <c r="AP167" s="391"/>
      <c r="AQ167" s="381"/>
      <c r="AR167" s="845"/>
      <c r="AS167" s="845">
        <v>0.0</v>
      </c>
      <c r="AT167" s="359"/>
    </row>
    <row r="168">
      <c r="A168" s="480" t="s">
        <v>5138</v>
      </c>
      <c r="B168" s="361">
        <v>46168.0</v>
      </c>
      <c r="C168" s="362" t="s">
        <v>5381</v>
      </c>
      <c r="D168" s="363" t="s">
        <v>5382</v>
      </c>
      <c r="E168" s="367"/>
      <c r="F168" s="368"/>
      <c r="G168" s="381"/>
      <c r="H168" s="366"/>
      <c r="I168" s="365"/>
      <c r="J168" s="368"/>
      <c r="K168" s="381"/>
      <c r="L168" s="368"/>
      <c r="M168" s="364"/>
      <c r="N168" s="368"/>
      <c r="O168" s="381"/>
      <c r="P168" s="366"/>
      <c r="Q168" s="365"/>
      <c r="R168" s="368"/>
      <c r="S168" s="381"/>
      <c r="T168" s="368"/>
      <c r="U168" s="364"/>
      <c r="V168" s="845"/>
      <c r="W168" s="655"/>
      <c r="X168" s="366"/>
      <c r="Y168" s="370" t="s">
        <v>1658</v>
      </c>
      <c r="Z168" s="481"/>
      <c r="AA168" s="380"/>
      <c r="AB168" s="353"/>
      <c r="AC168" s="382"/>
      <c r="AD168" s="383" t="str">
        <f>IFERROR(__xludf.DUMMYFUNCTION("""COMPUTED_VALUE"""),"")</f>
        <v/>
      </c>
      <c r="AE168" s="848" t="str">
        <f>IFERROR(__xludf.DUMMYFUNCTION("""COMPUTED_VALUE"""),"")</f>
        <v/>
      </c>
      <c r="AF168" s="848"/>
      <c r="AG168" s="848"/>
      <c r="AH168" s="388" t="str">
        <f>IFERROR(__xludf.DUMMYFUNCTION("""COMPUTED_VALUE"""),"")</f>
        <v/>
      </c>
      <c r="AI168" s="382"/>
      <c r="AJ168" s="848" t="str">
        <f>IFERROR(__xludf.DUMMYFUNCTION("""COMPUTED_VALUE"""),"")</f>
        <v/>
      </c>
      <c r="AK168" s="848" t="str">
        <f>IFERROR(__xludf.DUMMYFUNCTION("""COMPUTED_VALUE"""),"")</f>
        <v/>
      </c>
      <c r="AL168" s="848"/>
      <c r="AM168" s="848"/>
      <c r="AN168" s="389" t="str">
        <f>IFERROR(__xludf.DUMMYFUNCTION("""COMPUTED_VALUE"""),"")</f>
        <v/>
      </c>
      <c r="AO168" s="390"/>
      <c r="AP168" s="391"/>
      <c r="AQ168" s="381"/>
      <c r="AR168" s="845"/>
      <c r="AS168" s="845">
        <v>0.0</v>
      </c>
      <c r="AT168" s="359"/>
    </row>
    <row r="169">
      <c r="A169" s="480" t="s">
        <v>5132</v>
      </c>
      <c r="B169" s="361">
        <v>46169.0</v>
      </c>
      <c r="C169" s="362" t="s">
        <v>7556</v>
      </c>
      <c r="D169" s="363" t="s">
        <v>7557</v>
      </c>
      <c r="E169" s="367"/>
      <c r="F169" s="368"/>
      <c r="G169" s="381"/>
      <c r="H169" s="366"/>
      <c r="I169" s="365"/>
      <c r="J169" s="368"/>
      <c r="K169" s="381"/>
      <c r="L169" s="368"/>
      <c r="M169" s="364"/>
      <c r="N169" s="368"/>
      <c r="O169" s="381"/>
      <c r="P169" s="366"/>
      <c r="Q169" s="365"/>
      <c r="R169" s="368"/>
      <c r="S169" s="381"/>
      <c r="T169" s="368"/>
      <c r="U169" s="364"/>
      <c r="V169" s="845"/>
      <c r="W169" s="655"/>
      <c r="X169" s="366"/>
      <c r="Y169" s="370" t="s">
        <v>1658</v>
      </c>
      <c r="Z169" s="481"/>
      <c r="AA169" s="372"/>
      <c r="AB169" s="353"/>
      <c r="AC169" s="382"/>
      <c r="AD169" s="383" t="str">
        <f>IFERROR(__xludf.DUMMYFUNCTION("""COMPUTED_VALUE"""),"")</f>
        <v/>
      </c>
      <c r="AE169" s="848" t="str">
        <f>IFERROR(__xludf.DUMMYFUNCTION("""COMPUTED_VALUE"""),"")</f>
        <v/>
      </c>
      <c r="AF169" s="848"/>
      <c r="AG169" s="848"/>
      <c r="AH169" s="388" t="str">
        <f>IFERROR(__xludf.DUMMYFUNCTION("""COMPUTED_VALUE"""),"")</f>
        <v/>
      </c>
      <c r="AI169" s="382"/>
      <c r="AJ169" s="848" t="str">
        <f>IFERROR(__xludf.DUMMYFUNCTION("""COMPUTED_VALUE"""),"")</f>
        <v/>
      </c>
      <c r="AK169" s="848" t="str">
        <f>IFERROR(__xludf.DUMMYFUNCTION("""COMPUTED_VALUE"""),"")</f>
        <v/>
      </c>
      <c r="AL169" s="848"/>
      <c r="AM169" s="848"/>
      <c r="AN169" s="389" t="str">
        <f>IFERROR(__xludf.DUMMYFUNCTION("""COMPUTED_VALUE"""),"")</f>
        <v/>
      </c>
      <c r="AO169" s="390"/>
      <c r="AP169" s="391"/>
      <c r="AQ169" s="373"/>
      <c r="AR169" s="847"/>
      <c r="AS169" s="847">
        <v>0.0</v>
      </c>
      <c r="AT169" s="359"/>
    </row>
    <row r="170">
      <c r="A170" s="480" t="s">
        <v>5132</v>
      </c>
      <c r="B170" s="361">
        <v>46169.0</v>
      </c>
      <c r="C170" s="362" t="s">
        <v>7558</v>
      </c>
      <c r="D170" s="363" t="s">
        <v>7559</v>
      </c>
      <c r="E170" s="367"/>
      <c r="F170" s="368"/>
      <c r="G170" s="381"/>
      <c r="H170" s="366"/>
      <c r="I170" s="365"/>
      <c r="J170" s="368"/>
      <c r="K170" s="381"/>
      <c r="L170" s="368"/>
      <c r="M170" s="364"/>
      <c r="N170" s="368"/>
      <c r="O170" s="381"/>
      <c r="P170" s="366"/>
      <c r="Q170" s="365"/>
      <c r="R170" s="368"/>
      <c r="S170" s="381"/>
      <c r="T170" s="368"/>
      <c r="U170" s="364"/>
      <c r="V170" s="845"/>
      <c r="W170" s="655"/>
      <c r="X170" s="366"/>
      <c r="Y170" s="370" t="s">
        <v>1658</v>
      </c>
      <c r="Z170" s="481"/>
      <c r="AA170" s="380"/>
      <c r="AB170" s="353"/>
      <c r="AC170" s="382"/>
      <c r="AD170" s="383" t="str">
        <f>IFERROR(__xludf.DUMMYFUNCTION("""COMPUTED_VALUE"""),"")</f>
        <v/>
      </c>
      <c r="AE170" s="848" t="str">
        <f>IFERROR(__xludf.DUMMYFUNCTION("""COMPUTED_VALUE"""),"")</f>
        <v/>
      </c>
      <c r="AF170" s="848"/>
      <c r="AG170" s="848"/>
      <c r="AH170" s="388" t="str">
        <f>IFERROR(__xludf.DUMMYFUNCTION("""COMPUTED_VALUE"""),"")</f>
        <v/>
      </c>
      <c r="AI170" s="382"/>
      <c r="AJ170" s="848" t="str">
        <f>IFERROR(__xludf.DUMMYFUNCTION("""COMPUTED_VALUE"""),"")</f>
        <v/>
      </c>
      <c r="AK170" s="848" t="str">
        <f>IFERROR(__xludf.DUMMYFUNCTION("""COMPUTED_VALUE"""),"")</f>
        <v/>
      </c>
      <c r="AL170" s="848"/>
      <c r="AM170" s="848"/>
      <c r="AN170" s="389" t="str">
        <f>IFERROR(__xludf.DUMMYFUNCTION("""COMPUTED_VALUE"""),"")</f>
        <v/>
      </c>
      <c r="AO170" s="390"/>
      <c r="AP170" s="391"/>
      <c r="AQ170" s="381"/>
      <c r="AR170" s="845"/>
      <c r="AS170" s="845">
        <v>0.0</v>
      </c>
      <c r="AT170" s="359"/>
    </row>
    <row r="171">
      <c r="A171" s="480" t="s">
        <v>5132</v>
      </c>
      <c r="B171" s="361">
        <v>46169.0</v>
      </c>
      <c r="C171" s="362" t="s">
        <v>5383</v>
      </c>
      <c r="D171" s="363" t="s">
        <v>5384</v>
      </c>
      <c r="E171" s="367"/>
      <c r="F171" s="368"/>
      <c r="G171" s="381"/>
      <c r="H171" s="366"/>
      <c r="I171" s="365"/>
      <c r="J171" s="368"/>
      <c r="K171" s="381"/>
      <c r="L171" s="368"/>
      <c r="M171" s="364"/>
      <c r="N171" s="368"/>
      <c r="O171" s="381"/>
      <c r="P171" s="366"/>
      <c r="Q171" s="365"/>
      <c r="R171" s="368"/>
      <c r="S171" s="381"/>
      <c r="T171" s="368"/>
      <c r="U171" s="364"/>
      <c r="V171" s="845"/>
      <c r="W171" s="655"/>
      <c r="X171" s="366"/>
      <c r="Y171" s="370" t="s">
        <v>1658</v>
      </c>
      <c r="Z171" s="481"/>
      <c r="AA171" s="380"/>
      <c r="AB171" s="353"/>
      <c r="AC171" s="382"/>
      <c r="AD171" s="383" t="str">
        <f>IFERROR(__xludf.DUMMYFUNCTION("""COMPUTED_VALUE"""),"")</f>
        <v/>
      </c>
      <c r="AE171" s="848" t="str">
        <f>IFERROR(__xludf.DUMMYFUNCTION("""COMPUTED_VALUE"""),"")</f>
        <v/>
      </c>
      <c r="AF171" s="848"/>
      <c r="AG171" s="848"/>
      <c r="AH171" s="388" t="str">
        <f>IFERROR(__xludf.DUMMYFUNCTION("""COMPUTED_VALUE"""),"")</f>
        <v/>
      </c>
      <c r="AI171" s="382"/>
      <c r="AJ171" s="848" t="str">
        <f>IFERROR(__xludf.DUMMYFUNCTION("""COMPUTED_VALUE"""),"")</f>
        <v/>
      </c>
      <c r="AK171" s="848" t="str">
        <f>IFERROR(__xludf.DUMMYFUNCTION("""COMPUTED_VALUE"""),"")</f>
        <v/>
      </c>
      <c r="AL171" s="848"/>
      <c r="AM171" s="848"/>
      <c r="AN171" s="389" t="str">
        <f>IFERROR(__xludf.DUMMYFUNCTION("""COMPUTED_VALUE"""),"")</f>
        <v/>
      </c>
      <c r="AO171" s="390"/>
      <c r="AP171" s="391"/>
      <c r="AQ171" s="381"/>
      <c r="AR171" s="845"/>
      <c r="AS171" s="845">
        <v>0.0</v>
      </c>
      <c r="AT171" s="359"/>
    </row>
    <row r="172">
      <c r="A172" s="482" t="s">
        <v>5138</v>
      </c>
      <c r="B172" s="361">
        <v>46168.0</v>
      </c>
      <c r="C172" s="362" t="s">
        <v>7560</v>
      </c>
      <c r="D172" s="363" t="s">
        <v>7561</v>
      </c>
      <c r="E172" s="367"/>
      <c r="F172" s="368"/>
      <c r="G172" s="381"/>
      <c r="H172" s="366"/>
      <c r="I172" s="365"/>
      <c r="J172" s="368"/>
      <c r="K172" s="381"/>
      <c r="L172" s="368"/>
      <c r="M172" s="364"/>
      <c r="N172" s="368"/>
      <c r="O172" s="381"/>
      <c r="P172" s="366"/>
      <c r="Q172" s="365"/>
      <c r="R172" s="368"/>
      <c r="S172" s="381"/>
      <c r="T172" s="368"/>
      <c r="U172" s="364"/>
      <c r="V172" s="845"/>
      <c r="W172" s="655"/>
      <c r="X172" s="366"/>
      <c r="Y172" s="370" t="s">
        <v>1658</v>
      </c>
      <c r="Z172" s="481"/>
      <c r="AA172" s="372"/>
      <c r="AB172" s="353"/>
      <c r="AC172" s="382"/>
      <c r="AD172" s="383" t="str">
        <f>IFERROR(__xludf.DUMMYFUNCTION("""COMPUTED_VALUE"""),"")</f>
        <v/>
      </c>
      <c r="AE172" s="848" t="str">
        <f>IFERROR(__xludf.DUMMYFUNCTION("""COMPUTED_VALUE"""),"")</f>
        <v/>
      </c>
      <c r="AF172" s="848"/>
      <c r="AG172" s="848"/>
      <c r="AH172" s="388" t="str">
        <f>IFERROR(__xludf.DUMMYFUNCTION("""COMPUTED_VALUE"""),"")</f>
        <v/>
      </c>
      <c r="AI172" s="382"/>
      <c r="AJ172" s="848" t="str">
        <f>IFERROR(__xludf.DUMMYFUNCTION("""COMPUTED_VALUE"""),"")</f>
        <v/>
      </c>
      <c r="AK172" s="848" t="str">
        <f>IFERROR(__xludf.DUMMYFUNCTION("""COMPUTED_VALUE"""),"")</f>
        <v/>
      </c>
      <c r="AL172" s="848"/>
      <c r="AM172" s="848"/>
      <c r="AN172" s="389" t="str">
        <f>IFERROR(__xludf.DUMMYFUNCTION("""COMPUTED_VALUE"""),"")</f>
        <v/>
      </c>
      <c r="AO172" s="390"/>
      <c r="AP172" s="391"/>
      <c r="AQ172" s="373"/>
      <c r="AR172" s="847"/>
      <c r="AS172" s="847">
        <v>0.0</v>
      </c>
      <c r="AT172" s="359"/>
    </row>
    <row r="173">
      <c r="A173" s="480" t="s">
        <v>5138</v>
      </c>
      <c r="B173" s="361">
        <v>46168.0</v>
      </c>
      <c r="C173" s="362" t="s">
        <v>7562</v>
      </c>
      <c r="D173" s="363" t="s">
        <v>7563</v>
      </c>
      <c r="E173" s="367"/>
      <c r="F173" s="368"/>
      <c r="G173" s="381"/>
      <c r="H173" s="366"/>
      <c r="I173" s="365"/>
      <c r="J173" s="368"/>
      <c r="K173" s="381"/>
      <c r="L173" s="368"/>
      <c r="M173" s="364"/>
      <c r="N173" s="368"/>
      <c r="O173" s="381"/>
      <c r="P173" s="366"/>
      <c r="Q173" s="365"/>
      <c r="R173" s="368"/>
      <c r="S173" s="381"/>
      <c r="T173" s="368"/>
      <c r="U173" s="364"/>
      <c r="V173" s="845"/>
      <c r="W173" s="655"/>
      <c r="X173" s="366"/>
      <c r="Y173" s="370" t="s">
        <v>1658</v>
      </c>
      <c r="Z173" s="481"/>
      <c r="AA173" s="380"/>
      <c r="AB173" s="353"/>
      <c r="AC173" s="382"/>
      <c r="AD173" s="383" t="str">
        <f>IFERROR(__xludf.DUMMYFUNCTION("""COMPUTED_VALUE"""),"")</f>
        <v/>
      </c>
      <c r="AE173" s="848" t="str">
        <f>IFERROR(__xludf.DUMMYFUNCTION("""COMPUTED_VALUE"""),"")</f>
        <v/>
      </c>
      <c r="AF173" s="848"/>
      <c r="AG173" s="848"/>
      <c r="AH173" s="388" t="str">
        <f>IFERROR(__xludf.DUMMYFUNCTION("""COMPUTED_VALUE"""),"")</f>
        <v/>
      </c>
      <c r="AI173" s="382"/>
      <c r="AJ173" s="848" t="str">
        <f>IFERROR(__xludf.DUMMYFUNCTION("""COMPUTED_VALUE"""),"")</f>
        <v/>
      </c>
      <c r="AK173" s="848" t="str">
        <f>IFERROR(__xludf.DUMMYFUNCTION("""COMPUTED_VALUE"""),"")</f>
        <v/>
      </c>
      <c r="AL173" s="848"/>
      <c r="AM173" s="848"/>
      <c r="AN173" s="389" t="str">
        <f>IFERROR(__xludf.DUMMYFUNCTION("""COMPUTED_VALUE"""),"")</f>
        <v/>
      </c>
      <c r="AO173" s="390"/>
      <c r="AP173" s="391"/>
      <c r="AQ173" s="381"/>
      <c r="AR173" s="845"/>
      <c r="AS173" s="845">
        <v>0.0</v>
      </c>
      <c r="AT173" s="359"/>
    </row>
    <row r="174">
      <c r="A174" s="480" t="s">
        <v>5138</v>
      </c>
      <c r="B174" s="361">
        <v>46168.0</v>
      </c>
      <c r="C174" s="362" t="s">
        <v>7564</v>
      </c>
      <c r="D174" s="363" t="s">
        <v>7565</v>
      </c>
      <c r="E174" s="367"/>
      <c r="F174" s="368"/>
      <c r="G174" s="381"/>
      <c r="H174" s="366"/>
      <c r="I174" s="365"/>
      <c r="J174" s="368"/>
      <c r="K174" s="381"/>
      <c r="L174" s="368"/>
      <c r="M174" s="364"/>
      <c r="N174" s="368"/>
      <c r="O174" s="381"/>
      <c r="P174" s="366"/>
      <c r="Q174" s="365"/>
      <c r="R174" s="368"/>
      <c r="S174" s="381"/>
      <c r="T174" s="368"/>
      <c r="U174" s="364"/>
      <c r="V174" s="845"/>
      <c r="W174" s="655"/>
      <c r="X174" s="366"/>
      <c r="Y174" s="370" t="s">
        <v>1658</v>
      </c>
      <c r="Z174" s="481"/>
      <c r="AA174" s="380"/>
      <c r="AB174" s="353"/>
      <c r="AC174" s="382"/>
      <c r="AD174" s="383" t="str">
        <f>IFERROR(__xludf.DUMMYFUNCTION("""COMPUTED_VALUE"""),"")</f>
        <v/>
      </c>
      <c r="AE174" s="848" t="str">
        <f>IFERROR(__xludf.DUMMYFUNCTION("""COMPUTED_VALUE"""),"")</f>
        <v/>
      </c>
      <c r="AF174" s="848"/>
      <c r="AG174" s="848"/>
      <c r="AH174" s="388" t="str">
        <f>IFERROR(__xludf.DUMMYFUNCTION("""COMPUTED_VALUE"""),"")</f>
        <v/>
      </c>
      <c r="AI174" s="382"/>
      <c r="AJ174" s="848" t="str">
        <f>IFERROR(__xludf.DUMMYFUNCTION("""COMPUTED_VALUE"""),"")</f>
        <v/>
      </c>
      <c r="AK174" s="848" t="str">
        <f>IFERROR(__xludf.DUMMYFUNCTION("""COMPUTED_VALUE"""),"")</f>
        <v/>
      </c>
      <c r="AL174" s="848"/>
      <c r="AM174" s="848"/>
      <c r="AN174" s="389" t="str">
        <f>IFERROR(__xludf.DUMMYFUNCTION("""COMPUTED_VALUE"""),"")</f>
        <v/>
      </c>
      <c r="AO174" s="390"/>
      <c r="AP174" s="391"/>
      <c r="AQ174" s="381"/>
      <c r="AR174" s="845"/>
      <c r="AS174" s="845">
        <v>0.0</v>
      </c>
      <c r="AT174" s="359"/>
    </row>
    <row r="175">
      <c r="A175" s="480" t="s">
        <v>5138</v>
      </c>
      <c r="B175" s="361">
        <v>46168.0</v>
      </c>
      <c r="C175" s="362" t="s">
        <v>5385</v>
      </c>
      <c r="D175" s="363" t="s">
        <v>5386</v>
      </c>
      <c r="E175" s="367"/>
      <c r="F175" s="368"/>
      <c r="G175" s="381"/>
      <c r="H175" s="366"/>
      <c r="I175" s="365"/>
      <c r="J175" s="368"/>
      <c r="K175" s="381"/>
      <c r="L175" s="368"/>
      <c r="M175" s="364"/>
      <c r="N175" s="368"/>
      <c r="O175" s="381"/>
      <c r="P175" s="366"/>
      <c r="Q175" s="365"/>
      <c r="R175" s="368"/>
      <c r="S175" s="381"/>
      <c r="T175" s="368"/>
      <c r="U175" s="364"/>
      <c r="V175" s="845"/>
      <c r="W175" s="655"/>
      <c r="X175" s="366"/>
      <c r="Y175" s="370" t="s">
        <v>1658</v>
      </c>
      <c r="Z175" s="481"/>
      <c r="AA175" s="380"/>
      <c r="AB175" s="353"/>
      <c r="AC175" s="382"/>
      <c r="AD175" s="383" t="str">
        <f>IFERROR(__xludf.DUMMYFUNCTION("""COMPUTED_VALUE"""),"")</f>
        <v/>
      </c>
      <c r="AE175" s="848" t="str">
        <f>IFERROR(__xludf.DUMMYFUNCTION("""COMPUTED_VALUE"""),"")</f>
        <v/>
      </c>
      <c r="AF175" s="848"/>
      <c r="AG175" s="848"/>
      <c r="AH175" s="388" t="str">
        <f>IFERROR(__xludf.DUMMYFUNCTION("""COMPUTED_VALUE"""),"")</f>
        <v/>
      </c>
      <c r="AI175" s="382"/>
      <c r="AJ175" s="848" t="str">
        <f>IFERROR(__xludf.DUMMYFUNCTION("""COMPUTED_VALUE"""),"")</f>
        <v/>
      </c>
      <c r="AK175" s="848" t="str">
        <f>IFERROR(__xludf.DUMMYFUNCTION("""COMPUTED_VALUE"""),"")</f>
        <v/>
      </c>
      <c r="AL175" s="848"/>
      <c r="AM175" s="848"/>
      <c r="AN175" s="389" t="str">
        <f>IFERROR(__xludf.DUMMYFUNCTION("""COMPUTED_VALUE"""),"")</f>
        <v/>
      </c>
      <c r="AO175" s="390"/>
      <c r="AP175" s="391"/>
      <c r="AQ175" s="381"/>
      <c r="AR175" s="845"/>
      <c r="AS175" s="845">
        <v>0.0</v>
      </c>
      <c r="AT175" s="359"/>
    </row>
    <row r="176">
      <c r="A176" s="480" t="s">
        <v>5135</v>
      </c>
      <c r="B176" s="361">
        <v>46170.0</v>
      </c>
      <c r="C176" s="362" t="s">
        <v>7566</v>
      </c>
      <c r="D176" s="363" t="s">
        <v>7567</v>
      </c>
      <c r="E176" s="367"/>
      <c r="F176" s="368"/>
      <c r="G176" s="381"/>
      <c r="H176" s="366"/>
      <c r="I176" s="365"/>
      <c r="J176" s="368"/>
      <c r="K176" s="381"/>
      <c r="L176" s="368"/>
      <c r="M176" s="364"/>
      <c r="N176" s="368"/>
      <c r="O176" s="381"/>
      <c r="P176" s="366"/>
      <c r="Q176" s="365"/>
      <c r="R176" s="368"/>
      <c r="S176" s="381"/>
      <c r="T176" s="368"/>
      <c r="U176" s="364"/>
      <c r="V176" s="845"/>
      <c r="W176" s="655"/>
      <c r="X176" s="366"/>
      <c r="Y176" s="370" t="s">
        <v>1658</v>
      </c>
      <c r="Z176" s="481"/>
      <c r="AA176" s="380"/>
      <c r="AB176" s="353"/>
      <c r="AC176" s="382"/>
      <c r="AD176" s="383" t="str">
        <f>IFERROR(__xludf.DUMMYFUNCTION("""COMPUTED_VALUE"""),"")</f>
        <v/>
      </c>
      <c r="AE176" s="848" t="str">
        <f>IFERROR(__xludf.DUMMYFUNCTION("""COMPUTED_VALUE"""),"")</f>
        <v/>
      </c>
      <c r="AF176" s="848"/>
      <c r="AG176" s="848"/>
      <c r="AH176" s="388" t="str">
        <f>IFERROR(__xludf.DUMMYFUNCTION("""COMPUTED_VALUE"""),"")</f>
        <v/>
      </c>
      <c r="AI176" s="382"/>
      <c r="AJ176" s="848" t="str">
        <f>IFERROR(__xludf.DUMMYFUNCTION("""COMPUTED_VALUE"""),"")</f>
        <v/>
      </c>
      <c r="AK176" s="848" t="str">
        <f>IFERROR(__xludf.DUMMYFUNCTION("""COMPUTED_VALUE"""),"")</f>
        <v/>
      </c>
      <c r="AL176" s="848"/>
      <c r="AM176" s="848"/>
      <c r="AN176" s="389" t="str">
        <f>IFERROR(__xludf.DUMMYFUNCTION("""COMPUTED_VALUE"""),"")</f>
        <v/>
      </c>
      <c r="AO176" s="390"/>
      <c r="AP176" s="391"/>
      <c r="AQ176" s="381"/>
      <c r="AR176" s="845"/>
      <c r="AS176" s="845">
        <v>0.0</v>
      </c>
      <c r="AT176" s="359"/>
    </row>
    <row r="177">
      <c r="A177" s="480" t="s">
        <v>5135</v>
      </c>
      <c r="B177" s="361">
        <v>46170.0</v>
      </c>
      <c r="C177" s="362" t="s">
        <v>7568</v>
      </c>
      <c r="D177" s="363" t="s">
        <v>7569</v>
      </c>
      <c r="E177" s="367"/>
      <c r="F177" s="368"/>
      <c r="G177" s="381"/>
      <c r="H177" s="366"/>
      <c r="I177" s="365"/>
      <c r="J177" s="368"/>
      <c r="K177" s="381"/>
      <c r="L177" s="368"/>
      <c r="M177" s="364"/>
      <c r="N177" s="368"/>
      <c r="O177" s="381"/>
      <c r="P177" s="366"/>
      <c r="Q177" s="365"/>
      <c r="R177" s="368"/>
      <c r="S177" s="381"/>
      <c r="T177" s="368"/>
      <c r="U177" s="364"/>
      <c r="V177" s="845"/>
      <c r="W177" s="655"/>
      <c r="X177" s="366"/>
      <c r="Y177" s="370" t="s">
        <v>1658</v>
      </c>
      <c r="Z177" s="481"/>
      <c r="AA177" s="380"/>
      <c r="AB177" s="353"/>
      <c r="AC177" s="382"/>
      <c r="AD177" s="383" t="str">
        <f>IFERROR(__xludf.DUMMYFUNCTION("""COMPUTED_VALUE"""),"")</f>
        <v/>
      </c>
      <c r="AE177" s="848" t="str">
        <f>IFERROR(__xludf.DUMMYFUNCTION("""COMPUTED_VALUE"""),"")</f>
        <v/>
      </c>
      <c r="AF177" s="848"/>
      <c r="AG177" s="848"/>
      <c r="AH177" s="388" t="str">
        <f>IFERROR(__xludf.DUMMYFUNCTION("""COMPUTED_VALUE"""),"")</f>
        <v/>
      </c>
      <c r="AI177" s="382"/>
      <c r="AJ177" s="848" t="str">
        <f>IFERROR(__xludf.DUMMYFUNCTION("""COMPUTED_VALUE"""),"")</f>
        <v/>
      </c>
      <c r="AK177" s="848" t="str">
        <f>IFERROR(__xludf.DUMMYFUNCTION("""COMPUTED_VALUE"""),"")</f>
        <v/>
      </c>
      <c r="AL177" s="848"/>
      <c r="AM177" s="848"/>
      <c r="AN177" s="389" t="str">
        <f>IFERROR(__xludf.DUMMYFUNCTION("""COMPUTED_VALUE"""),"")</f>
        <v/>
      </c>
      <c r="AO177" s="390"/>
      <c r="AP177" s="391"/>
      <c r="AQ177" s="381"/>
      <c r="AR177" s="845"/>
      <c r="AS177" s="845">
        <v>0.0</v>
      </c>
      <c r="AT177" s="359"/>
    </row>
    <row r="178">
      <c r="A178" s="480" t="s">
        <v>5164</v>
      </c>
      <c r="B178" s="361">
        <v>46167.0</v>
      </c>
      <c r="C178" s="362" t="s">
        <v>7570</v>
      </c>
      <c r="D178" s="363" t="s">
        <v>7571</v>
      </c>
      <c r="E178" s="367"/>
      <c r="F178" s="368"/>
      <c r="G178" s="381"/>
      <c r="H178" s="366"/>
      <c r="I178" s="365"/>
      <c r="J178" s="368"/>
      <c r="K178" s="381"/>
      <c r="L178" s="368"/>
      <c r="M178" s="364"/>
      <c r="N178" s="368"/>
      <c r="O178" s="381"/>
      <c r="P178" s="366"/>
      <c r="Q178" s="365"/>
      <c r="R178" s="368"/>
      <c r="S178" s="381"/>
      <c r="T178" s="368"/>
      <c r="U178" s="364"/>
      <c r="V178" s="845"/>
      <c r="W178" s="655"/>
      <c r="X178" s="366"/>
      <c r="Y178" s="370" t="s">
        <v>1658</v>
      </c>
      <c r="Z178" s="481"/>
      <c r="AA178" s="380"/>
      <c r="AB178" s="353"/>
      <c r="AC178" s="382"/>
      <c r="AD178" s="383" t="str">
        <f>IFERROR(__xludf.DUMMYFUNCTION("""COMPUTED_VALUE"""),"")</f>
        <v/>
      </c>
      <c r="AE178" s="848" t="str">
        <f>IFERROR(__xludf.DUMMYFUNCTION("""COMPUTED_VALUE"""),"")</f>
        <v/>
      </c>
      <c r="AF178" s="848"/>
      <c r="AG178" s="848"/>
      <c r="AH178" s="388" t="str">
        <f>IFERROR(__xludf.DUMMYFUNCTION("""COMPUTED_VALUE"""),"")</f>
        <v/>
      </c>
      <c r="AI178" s="382"/>
      <c r="AJ178" s="848" t="str">
        <f>IFERROR(__xludf.DUMMYFUNCTION("""COMPUTED_VALUE"""),"")</f>
        <v/>
      </c>
      <c r="AK178" s="848" t="str">
        <f>IFERROR(__xludf.DUMMYFUNCTION("""COMPUTED_VALUE"""),"")</f>
        <v/>
      </c>
      <c r="AL178" s="848"/>
      <c r="AM178" s="848"/>
      <c r="AN178" s="389" t="str">
        <f>IFERROR(__xludf.DUMMYFUNCTION("""COMPUTED_VALUE"""),"")</f>
        <v/>
      </c>
      <c r="AO178" s="390"/>
      <c r="AP178" s="391"/>
      <c r="AQ178" s="381"/>
      <c r="AR178" s="845"/>
      <c r="AS178" s="845">
        <v>0.0</v>
      </c>
      <c r="AT178" s="359"/>
    </row>
    <row r="179">
      <c r="A179" s="480" t="s">
        <v>5132</v>
      </c>
      <c r="B179" s="361">
        <v>46169.0</v>
      </c>
      <c r="C179" s="362" t="s">
        <v>7572</v>
      </c>
      <c r="D179" s="363" t="s">
        <v>7573</v>
      </c>
      <c r="E179" s="367"/>
      <c r="F179" s="368"/>
      <c r="G179" s="381"/>
      <c r="H179" s="366"/>
      <c r="I179" s="365"/>
      <c r="J179" s="368"/>
      <c r="K179" s="381"/>
      <c r="L179" s="368"/>
      <c r="M179" s="364"/>
      <c r="N179" s="368"/>
      <c r="O179" s="381"/>
      <c r="P179" s="366"/>
      <c r="Q179" s="365"/>
      <c r="R179" s="368"/>
      <c r="S179" s="381"/>
      <c r="T179" s="368"/>
      <c r="U179" s="364"/>
      <c r="V179" s="845"/>
      <c r="W179" s="655"/>
      <c r="X179" s="366"/>
      <c r="Y179" s="370" t="s">
        <v>1658</v>
      </c>
      <c r="Z179" s="481"/>
      <c r="AA179" s="380"/>
      <c r="AB179" s="353"/>
      <c r="AC179" s="382"/>
      <c r="AD179" s="383" t="str">
        <f>IFERROR(__xludf.DUMMYFUNCTION("""COMPUTED_VALUE"""),"")</f>
        <v/>
      </c>
      <c r="AE179" s="848" t="str">
        <f>IFERROR(__xludf.DUMMYFUNCTION("""COMPUTED_VALUE"""),"")</f>
        <v/>
      </c>
      <c r="AF179" s="848"/>
      <c r="AG179" s="848"/>
      <c r="AH179" s="388" t="str">
        <f>IFERROR(__xludf.DUMMYFUNCTION("""COMPUTED_VALUE"""),"")</f>
        <v/>
      </c>
      <c r="AI179" s="382"/>
      <c r="AJ179" s="848" t="str">
        <f>IFERROR(__xludf.DUMMYFUNCTION("""COMPUTED_VALUE"""),"")</f>
        <v/>
      </c>
      <c r="AK179" s="848" t="str">
        <f>IFERROR(__xludf.DUMMYFUNCTION("""COMPUTED_VALUE"""),"")</f>
        <v/>
      </c>
      <c r="AL179" s="848"/>
      <c r="AM179" s="848"/>
      <c r="AN179" s="389" t="str">
        <f>IFERROR(__xludf.DUMMYFUNCTION("""COMPUTED_VALUE"""),"")</f>
        <v/>
      </c>
      <c r="AO179" s="390"/>
      <c r="AP179" s="391"/>
      <c r="AQ179" s="381"/>
      <c r="AR179" s="845"/>
      <c r="AS179" s="845">
        <v>0.0</v>
      </c>
      <c r="AT179" s="359"/>
    </row>
    <row r="180">
      <c r="A180" s="480" t="s">
        <v>5132</v>
      </c>
      <c r="B180" s="361">
        <v>46169.0</v>
      </c>
      <c r="C180" s="362" t="s">
        <v>5391</v>
      </c>
      <c r="D180" s="363" t="s">
        <v>5392</v>
      </c>
      <c r="E180" s="367"/>
      <c r="F180" s="368"/>
      <c r="G180" s="381"/>
      <c r="H180" s="366"/>
      <c r="I180" s="365"/>
      <c r="J180" s="368"/>
      <c r="K180" s="381"/>
      <c r="L180" s="368"/>
      <c r="M180" s="364"/>
      <c r="N180" s="368"/>
      <c r="O180" s="381"/>
      <c r="P180" s="366"/>
      <c r="Q180" s="365"/>
      <c r="R180" s="368"/>
      <c r="S180" s="381"/>
      <c r="T180" s="368"/>
      <c r="U180" s="364"/>
      <c r="V180" s="845"/>
      <c r="W180" s="655"/>
      <c r="X180" s="366"/>
      <c r="Y180" s="370" t="s">
        <v>1658</v>
      </c>
      <c r="Z180" s="506" t="s">
        <v>1152</v>
      </c>
      <c r="AA180" s="380"/>
      <c r="AB180" s="353"/>
      <c r="AC180" s="382"/>
      <c r="AD180" s="383" t="str">
        <f>IFERROR(__xludf.DUMMYFUNCTION("""COMPUTED_VALUE"""),"")</f>
        <v/>
      </c>
      <c r="AE180" s="848" t="str">
        <f>IFERROR(__xludf.DUMMYFUNCTION("""COMPUTED_VALUE"""),"")</f>
        <v/>
      </c>
      <c r="AF180" s="848"/>
      <c r="AG180" s="848"/>
      <c r="AH180" s="388" t="str">
        <f>IFERROR(__xludf.DUMMYFUNCTION("""COMPUTED_VALUE"""),"")</f>
        <v/>
      </c>
      <c r="AI180" s="382"/>
      <c r="AJ180" s="848" t="str">
        <f>IFERROR(__xludf.DUMMYFUNCTION("""COMPUTED_VALUE"""),"")</f>
        <v/>
      </c>
      <c r="AK180" s="848" t="str">
        <f>IFERROR(__xludf.DUMMYFUNCTION("""COMPUTED_VALUE"""),"")</f>
        <v/>
      </c>
      <c r="AL180" s="848"/>
      <c r="AM180" s="848"/>
      <c r="AN180" s="389" t="str">
        <f>IFERROR(__xludf.DUMMYFUNCTION("""COMPUTED_VALUE"""),"")</f>
        <v/>
      </c>
      <c r="AO180" s="390"/>
      <c r="AP180" s="391"/>
      <c r="AQ180" s="381"/>
      <c r="AR180" s="845"/>
      <c r="AS180" s="845">
        <v>0.0</v>
      </c>
      <c r="AT180" s="359"/>
    </row>
    <row r="181">
      <c r="A181" s="480" t="s">
        <v>5164</v>
      </c>
      <c r="B181" s="361">
        <v>46167.0</v>
      </c>
      <c r="C181" s="362" t="s">
        <v>7574</v>
      </c>
      <c r="D181" s="363" t="s">
        <v>7575</v>
      </c>
      <c r="E181" s="367"/>
      <c r="F181" s="368"/>
      <c r="G181" s="381"/>
      <c r="H181" s="366"/>
      <c r="I181" s="365"/>
      <c r="J181" s="368"/>
      <c r="K181" s="381"/>
      <c r="L181" s="368"/>
      <c r="M181" s="364"/>
      <c r="N181" s="368"/>
      <c r="O181" s="381"/>
      <c r="P181" s="366"/>
      <c r="Q181" s="365"/>
      <c r="R181" s="368"/>
      <c r="S181" s="381"/>
      <c r="T181" s="368"/>
      <c r="U181" s="364"/>
      <c r="V181" s="845"/>
      <c r="W181" s="655"/>
      <c r="X181" s="366"/>
      <c r="Y181" s="370" t="s">
        <v>1658</v>
      </c>
      <c r="Z181" s="481"/>
      <c r="AA181" s="380"/>
      <c r="AB181" s="353"/>
      <c r="AC181" s="382"/>
      <c r="AD181" s="383" t="str">
        <f>IFERROR(__xludf.DUMMYFUNCTION("""COMPUTED_VALUE"""),"")</f>
        <v/>
      </c>
      <c r="AE181" s="848" t="str">
        <f>IFERROR(__xludf.DUMMYFUNCTION("""COMPUTED_VALUE"""),"")</f>
        <v/>
      </c>
      <c r="AF181" s="848"/>
      <c r="AG181" s="848"/>
      <c r="AH181" s="388" t="str">
        <f>IFERROR(__xludf.DUMMYFUNCTION("""COMPUTED_VALUE"""),"")</f>
        <v/>
      </c>
      <c r="AI181" s="382"/>
      <c r="AJ181" s="848" t="str">
        <f>IFERROR(__xludf.DUMMYFUNCTION("""COMPUTED_VALUE"""),"")</f>
        <v/>
      </c>
      <c r="AK181" s="848" t="str">
        <f>IFERROR(__xludf.DUMMYFUNCTION("""COMPUTED_VALUE"""),"")</f>
        <v/>
      </c>
      <c r="AL181" s="848"/>
      <c r="AM181" s="848"/>
      <c r="AN181" s="389" t="str">
        <f>IFERROR(__xludf.DUMMYFUNCTION("""COMPUTED_VALUE"""),"")</f>
        <v/>
      </c>
      <c r="AO181" s="390"/>
      <c r="AP181" s="391"/>
      <c r="AQ181" s="381"/>
      <c r="AR181" s="845"/>
      <c r="AS181" s="845">
        <v>0.0</v>
      </c>
      <c r="AT181" s="359"/>
    </row>
    <row r="182">
      <c r="A182" s="480" t="s">
        <v>5132</v>
      </c>
      <c r="B182" s="361">
        <v>46169.0</v>
      </c>
      <c r="C182" s="362" t="s">
        <v>5393</v>
      </c>
      <c r="D182" s="363" t="s">
        <v>5394</v>
      </c>
      <c r="E182" s="367"/>
      <c r="F182" s="368"/>
      <c r="G182" s="381"/>
      <c r="H182" s="366"/>
      <c r="I182" s="365"/>
      <c r="J182" s="368"/>
      <c r="K182" s="381"/>
      <c r="L182" s="368"/>
      <c r="M182" s="364"/>
      <c r="N182" s="368"/>
      <c r="O182" s="381"/>
      <c r="P182" s="366"/>
      <c r="Q182" s="365"/>
      <c r="R182" s="368"/>
      <c r="S182" s="381"/>
      <c r="T182" s="368"/>
      <c r="U182" s="364"/>
      <c r="V182" s="845"/>
      <c r="W182" s="655"/>
      <c r="X182" s="366"/>
      <c r="Y182" s="370" t="s">
        <v>2957</v>
      </c>
      <c r="Z182" s="481"/>
      <c r="AA182" s="380"/>
      <c r="AB182" s="353"/>
      <c r="AC182" s="382"/>
      <c r="AD182" s="383" t="str">
        <f>IFERROR(__xludf.DUMMYFUNCTION("""COMPUTED_VALUE"""),"")</f>
        <v/>
      </c>
      <c r="AE182" s="848" t="str">
        <f>IFERROR(__xludf.DUMMYFUNCTION("""COMPUTED_VALUE"""),"")</f>
        <v/>
      </c>
      <c r="AF182" s="848"/>
      <c r="AG182" s="848"/>
      <c r="AH182" s="388" t="str">
        <f>IFERROR(__xludf.DUMMYFUNCTION("""COMPUTED_VALUE"""),"")</f>
        <v/>
      </c>
      <c r="AI182" s="382"/>
      <c r="AJ182" s="848" t="str">
        <f>IFERROR(__xludf.DUMMYFUNCTION("""COMPUTED_VALUE"""),"")</f>
        <v/>
      </c>
      <c r="AK182" s="848" t="str">
        <f>IFERROR(__xludf.DUMMYFUNCTION("""COMPUTED_VALUE"""),"")</f>
        <v/>
      </c>
      <c r="AL182" s="848"/>
      <c r="AM182" s="848"/>
      <c r="AN182" s="389" t="str">
        <f>IFERROR(__xludf.DUMMYFUNCTION("""COMPUTED_VALUE"""),"")</f>
        <v/>
      </c>
      <c r="AO182" s="390"/>
      <c r="AP182" s="391"/>
      <c r="AQ182" s="381"/>
      <c r="AR182" s="845"/>
      <c r="AS182" s="845">
        <v>0.0</v>
      </c>
      <c r="AT182" s="359"/>
    </row>
    <row r="183">
      <c r="A183" s="480" t="s">
        <v>5132</v>
      </c>
      <c r="B183" s="361">
        <v>46169.0</v>
      </c>
      <c r="C183" s="362" t="s">
        <v>7576</v>
      </c>
      <c r="D183" s="363" t="s">
        <v>7577</v>
      </c>
      <c r="E183" s="367"/>
      <c r="F183" s="368"/>
      <c r="G183" s="381"/>
      <c r="H183" s="366"/>
      <c r="I183" s="365"/>
      <c r="J183" s="368"/>
      <c r="K183" s="381"/>
      <c r="L183" s="368"/>
      <c r="M183" s="364"/>
      <c r="N183" s="368"/>
      <c r="O183" s="381"/>
      <c r="P183" s="366"/>
      <c r="Q183" s="365"/>
      <c r="R183" s="368"/>
      <c r="S183" s="381"/>
      <c r="T183" s="368"/>
      <c r="U183" s="364"/>
      <c r="V183" s="845"/>
      <c r="W183" s="655"/>
      <c r="X183" s="366"/>
      <c r="Y183" s="370" t="s">
        <v>2957</v>
      </c>
      <c r="Z183" s="481"/>
      <c r="AA183" s="380"/>
      <c r="AB183" s="353"/>
      <c r="AC183" s="382"/>
      <c r="AD183" s="383" t="str">
        <f>IFERROR(__xludf.DUMMYFUNCTION("""COMPUTED_VALUE"""),"")</f>
        <v/>
      </c>
      <c r="AE183" s="848" t="str">
        <f>IFERROR(__xludf.DUMMYFUNCTION("""COMPUTED_VALUE"""),"")</f>
        <v/>
      </c>
      <c r="AF183" s="848"/>
      <c r="AG183" s="848"/>
      <c r="AH183" s="388" t="str">
        <f>IFERROR(__xludf.DUMMYFUNCTION("""COMPUTED_VALUE"""),"")</f>
        <v/>
      </c>
      <c r="AI183" s="382"/>
      <c r="AJ183" s="848" t="str">
        <f>IFERROR(__xludf.DUMMYFUNCTION("""COMPUTED_VALUE"""),"")</f>
        <v/>
      </c>
      <c r="AK183" s="848" t="str">
        <f>IFERROR(__xludf.DUMMYFUNCTION("""COMPUTED_VALUE"""),"")</f>
        <v/>
      </c>
      <c r="AL183" s="848"/>
      <c r="AM183" s="848"/>
      <c r="AN183" s="389" t="str">
        <f>IFERROR(__xludf.DUMMYFUNCTION("""COMPUTED_VALUE"""),"")</f>
        <v/>
      </c>
      <c r="AO183" s="390"/>
      <c r="AP183" s="391"/>
      <c r="AQ183" s="381"/>
      <c r="AR183" s="845"/>
      <c r="AS183" s="845">
        <v>0.0</v>
      </c>
      <c r="AT183" s="359"/>
    </row>
    <row r="184">
      <c r="A184" s="480" t="s">
        <v>5132</v>
      </c>
      <c r="B184" s="361">
        <v>46169.0</v>
      </c>
      <c r="C184" s="362" t="s">
        <v>7579</v>
      </c>
      <c r="D184" s="363" t="s">
        <v>7580</v>
      </c>
      <c r="E184" s="367"/>
      <c r="F184" s="368"/>
      <c r="G184" s="381"/>
      <c r="H184" s="366"/>
      <c r="I184" s="365"/>
      <c r="J184" s="368"/>
      <c r="K184" s="381"/>
      <c r="L184" s="368"/>
      <c r="M184" s="364"/>
      <c r="N184" s="368"/>
      <c r="O184" s="381"/>
      <c r="P184" s="366"/>
      <c r="Q184" s="365"/>
      <c r="R184" s="368"/>
      <c r="S184" s="381"/>
      <c r="T184" s="368"/>
      <c r="U184" s="364"/>
      <c r="V184" s="845"/>
      <c r="W184" s="655"/>
      <c r="X184" s="366"/>
      <c r="Y184" s="370" t="s">
        <v>2957</v>
      </c>
      <c r="Z184" s="481"/>
      <c r="AA184" s="380"/>
      <c r="AB184" s="353"/>
      <c r="AC184" s="382"/>
      <c r="AD184" s="383" t="str">
        <f>IFERROR(__xludf.DUMMYFUNCTION("""COMPUTED_VALUE"""),"")</f>
        <v/>
      </c>
      <c r="AE184" s="848" t="str">
        <f>IFERROR(__xludf.DUMMYFUNCTION("""COMPUTED_VALUE"""),"")</f>
        <v/>
      </c>
      <c r="AF184" s="848"/>
      <c r="AG184" s="848"/>
      <c r="AH184" s="388" t="str">
        <f>IFERROR(__xludf.DUMMYFUNCTION("""COMPUTED_VALUE"""),"")</f>
        <v/>
      </c>
      <c r="AI184" s="382"/>
      <c r="AJ184" s="848" t="str">
        <f>IFERROR(__xludf.DUMMYFUNCTION("""COMPUTED_VALUE"""),"")</f>
        <v/>
      </c>
      <c r="AK184" s="848" t="str">
        <f>IFERROR(__xludf.DUMMYFUNCTION("""COMPUTED_VALUE"""),"")</f>
        <v/>
      </c>
      <c r="AL184" s="848"/>
      <c r="AM184" s="848"/>
      <c r="AN184" s="389" t="str">
        <f>IFERROR(__xludf.DUMMYFUNCTION("""COMPUTED_VALUE"""),"")</f>
        <v/>
      </c>
      <c r="AO184" s="390"/>
      <c r="AP184" s="391"/>
      <c r="AQ184" s="381"/>
      <c r="AR184" s="845"/>
      <c r="AS184" s="845">
        <v>0.0</v>
      </c>
      <c r="AT184" s="359"/>
    </row>
    <row r="185">
      <c r="A185" s="480" t="s">
        <v>5132</v>
      </c>
      <c r="B185" s="361">
        <v>46169.0</v>
      </c>
      <c r="C185" s="362" t="s">
        <v>5395</v>
      </c>
      <c r="D185" s="363" t="s">
        <v>5396</v>
      </c>
      <c r="E185" s="367"/>
      <c r="F185" s="368"/>
      <c r="G185" s="381"/>
      <c r="H185" s="366"/>
      <c r="I185" s="365"/>
      <c r="J185" s="368"/>
      <c r="K185" s="381"/>
      <c r="L185" s="368"/>
      <c r="M185" s="364"/>
      <c r="N185" s="368"/>
      <c r="O185" s="381"/>
      <c r="P185" s="366"/>
      <c r="Q185" s="365"/>
      <c r="R185" s="368"/>
      <c r="S185" s="381"/>
      <c r="T185" s="368"/>
      <c r="U185" s="364"/>
      <c r="V185" s="845"/>
      <c r="W185" s="655"/>
      <c r="X185" s="366"/>
      <c r="Y185" s="370" t="s">
        <v>2957</v>
      </c>
      <c r="Z185" s="506" t="s">
        <v>3035</v>
      </c>
      <c r="AA185" s="380"/>
      <c r="AB185" s="353"/>
      <c r="AC185" s="382"/>
      <c r="AD185" s="383" t="str">
        <f>IFERROR(__xludf.DUMMYFUNCTION("""COMPUTED_VALUE"""),"")</f>
        <v/>
      </c>
      <c r="AE185" s="848" t="str">
        <f>IFERROR(__xludf.DUMMYFUNCTION("""COMPUTED_VALUE"""),"")</f>
        <v/>
      </c>
      <c r="AF185" s="848"/>
      <c r="AG185" s="848"/>
      <c r="AH185" s="388" t="str">
        <f>IFERROR(__xludf.DUMMYFUNCTION("""COMPUTED_VALUE"""),"")</f>
        <v/>
      </c>
      <c r="AI185" s="382"/>
      <c r="AJ185" s="848" t="str">
        <f>IFERROR(__xludf.DUMMYFUNCTION("""COMPUTED_VALUE"""),"")</f>
        <v/>
      </c>
      <c r="AK185" s="848" t="str">
        <f>IFERROR(__xludf.DUMMYFUNCTION("""COMPUTED_VALUE"""),"")</f>
        <v/>
      </c>
      <c r="AL185" s="848"/>
      <c r="AM185" s="848"/>
      <c r="AN185" s="389" t="str">
        <f>IFERROR(__xludf.DUMMYFUNCTION("""COMPUTED_VALUE"""),"")</f>
        <v/>
      </c>
      <c r="AO185" s="390"/>
      <c r="AP185" s="391"/>
      <c r="AQ185" s="381"/>
      <c r="AR185" s="845"/>
      <c r="AS185" s="845">
        <v>0.0</v>
      </c>
      <c r="AT185" s="359"/>
    </row>
    <row r="186">
      <c r="A186" s="480" t="s">
        <v>5138</v>
      </c>
      <c r="B186" s="361">
        <v>46168.0</v>
      </c>
      <c r="C186" s="362" t="s">
        <v>5397</v>
      </c>
      <c r="D186" s="363" t="s">
        <v>5398</v>
      </c>
      <c r="E186" s="367"/>
      <c r="F186" s="368"/>
      <c r="G186" s="381"/>
      <c r="H186" s="366"/>
      <c r="I186" s="365"/>
      <c r="J186" s="368"/>
      <c r="K186" s="381"/>
      <c r="L186" s="368"/>
      <c r="M186" s="364"/>
      <c r="N186" s="368"/>
      <c r="O186" s="381"/>
      <c r="P186" s="366"/>
      <c r="Q186" s="365"/>
      <c r="R186" s="368"/>
      <c r="S186" s="381"/>
      <c r="T186" s="368"/>
      <c r="U186" s="364"/>
      <c r="V186" s="845"/>
      <c r="W186" s="655"/>
      <c r="X186" s="366"/>
      <c r="Y186" s="370" t="s">
        <v>2957</v>
      </c>
      <c r="Z186" s="481"/>
      <c r="AA186" s="380"/>
      <c r="AB186" s="353"/>
      <c r="AC186" s="382"/>
      <c r="AD186" s="383" t="str">
        <f>IFERROR(__xludf.DUMMYFUNCTION("""COMPUTED_VALUE"""),"")</f>
        <v/>
      </c>
      <c r="AE186" s="848" t="str">
        <f>IFERROR(__xludf.DUMMYFUNCTION("""COMPUTED_VALUE"""),"")</f>
        <v/>
      </c>
      <c r="AF186" s="848"/>
      <c r="AG186" s="848"/>
      <c r="AH186" s="388" t="str">
        <f>IFERROR(__xludf.DUMMYFUNCTION("""COMPUTED_VALUE"""),"")</f>
        <v/>
      </c>
      <c r="AI186" s="382"/>
      <c r="AJ186" s="848" t="str">
        <f>IFERROR(__xludf.DUMMYFUNCTION("""COMPUTED_VALUE"""),"")</f>
        <v/>
      </c>
      <c r="AK186" s="848" t="str">
        <f>IFERROR(__xludf.DUMMYFUNCTION("""COMPUTED_VALUE"""),"")</f>
        <v/>
      </c>
      <c r="AL186" s="848"/>
      <c r="AM186" s="848"/>
      <c r="AN186" s="389" t="str">
        <f>IFERROR(__xludf.DUMMYFUNCTION("""COMPUTED_VALUE"""),"")</f>
        <v/>
      </c>
      <c r="AO186" s="390"/>
      <c r="AP186" s="391"/>
      <c r="AQ186" s="381"/>
      <c r="AR186" s="845"/>
      <c r="AS186" s="845">
        <v>0.0</v>
      </c>
      <c r="AT186" s="359"/>
    </row>
    <row r="187">
      <c r="A187" s="480" t="s">
        <v>5135</v>
      </c>
      <c r="B187" s="361">
        <v>46170.0</v>
      </c>
      <c r="C187" s="362" t="s">
        <v>5399</v>
      </c>
      <c r="D187" s="363" t="s">
        <v>5400</v>
      </c>
      <c r="E187" s="367"/>
      <c r="F187" s="368"/>
      <c r="G187" s="381"/>
      <c r="H187" s="366"/>
      <c r="I187" s="365"/>
      <c r="J187" s="368"/>
      <c r="K187" s="381"/>
      <c r="L187" s="368"/>
      <c r="M187" s="364"/>
      <c r="N187" s="368"/>
      <c r="O187" s="381"/>
      <c r="P187" s="366"/>
      <c r="Q187" s="365"/>
      <c r="R187" s="368"/>
      <c r="S187" s="381"/>
      <c r="T187" s="368"/>
      <c r="U187" s="364"/>
      <c r="V187" s="845"/>
      <c r="W187" s="655"/>
      <c r="X187" s="366"/>
      <c r="Y187" s="370" t="s">
        <v>2957</v>
      </c>
      <c r="Z187" s="481"/>
      <c r="AA187" s="372"/>
      <c r="AB187" s="353"/>
      <c r="AC187" s="382"/>
      <c r="AD187" s="383" t="str">
        <f>IFERROR(__xludf.DUMMYFUNCTION("""COMPUTED_VALUE"""),"")</f>
        <v/>
      </c>
      <c r="AE187" s="848" t="str">
        <f>IFERROR(__xludf.DUMMYFUNCTION("""COMPUTED_VALUE"""),"")</f>
        <v/>
      </c>
      <c r="AF187" s="848"/>
      <c r="AG187" s="848"/>
      <c r="AH187" s="388" t="str">
        <f>IFERROR(__xludf.DUMMYFUNCTION("""COMPUTED_VALUE"""),"")</f>
        <v/>
      </c>
      <c r="AI187" s="382"/>
      <c r="AJ187" s="848" t="str">
        <f>IFERROR(__xludf.DUMMYFUNCTION("""COMPUTED_VALUE"""),"")</f>
        <v/>
      </c>
      <c r="AK187" s="848" t="str">
        <f>IFERROR(__xludf.DUMMYFUNCTION("""COMPUTED_VALUE"""),"")</f>
        <v/>
      </c>
      <c r="AL187" s="848"/>
      <c r="AM187" s="848"/>
      <c r="AN187" s="389" t="str">
        <f>IFERROR(__xludf.DUMMYFUNCTION("""COMPUTED_VALUE"""),"")</f>
        <v/>
      </c>
      <c r="AO187" s="390"/>
      <c r="AP187" s="391"/>
      <c r="AQ187" s="373"/>
      <c r="AR187" s="847"/>
      <c r="AS187" s="847">
        <v>0.0</v>
      </c>
      <c r="AT187" s="359"/>
    </row>
    <row r="188">
      <c r="A188" s="480" t="s">
        <v>5132</v>
      </c>
      <c r="B188" s="361">
        <v>46169.0</v>
      </c>
      <c r="C188" s="362" t="s">
        <v>7582</v>
      </c>
      <c r="D188" s="363" t="s">
        <v>7583</v>
      </c>
      <c r="E188" s="367"/>
      <c r="F188" s="368"/>
      <c r="G188" s="381"/>
      <c r="H188" s="366"/>
      <c r="I188" s="365"/>
      <c r="J188" s="368"/>
      <c r="K188" s="381"/>
      <c r="L188" s="368"/>
      <c r="M188" s="364"/>
      <c r="N188" s="368"/>
      <c r="O188" s="381"/>
      <c r="P188" s="366"/>
      <c r="Q188" s="365"/>
      <c r="R188" s="368"/>
      <c r="S188" s="381"/>
      <c r="T188" s="368"/>
      <c r="U188" s="364"/>
      <c r="V188" s="845"/>
      <c r="W188" s="655"/>
      <c r="X188" s="366"/>
      <c r="Y188" s="370" t="s">
        <v>2957</v>
      </c>
      <c r="Z188" s="481"/>
      <c r="AA188" s="380"/>
      <c r="AB188" s="353"/>
      <c r="AC188" s="382"/>
      <c r="AD188" s="383" t="str">
        <f>IFERROR(__xludf.DUMMYFUNCTION("""COMPUTED_VALUE"""),"")</f>
        <v/>
      </c>
      <c r="AE188" s="848" t="str">
        <f>IFERROR(__xludf.DUMMYFUNCTION("""COMPUTED_VALUE"""),"")</f>
        <v/>
      </c>
      <c r="AF188" s="848"/>
      <c r="AG188" s="848"/>
      <c r="AH188" s="388" t="str">
        <f>IFERROR(__xludf.DUMMYFUNCTION("""COMPUTED_VALUE"""),"")</f>
        <v/>
      </c>
      <c r="AI188" s="382"/>
      <c r="AJ188" s="848" t="str">
        <f>IFERROR(__xludf.DUMMYFUNCTION("""COMPUTED_VALUE"""),"")</f>
        <v/>
      </c>
      <c r="AK188" s="848" t="str">
        <f>IFERROR(__xludf.DUMMYFUNCTION("""COMPUTED_VALUE"""),"")</f>
        <v/>
      </c>
      <c r="AL188" s="848"/>
      <c r="AM188" s="848"/>
      <c r="AN188" s="389" t="str">
        <f>IFERROR(__xludf.DUMMYFUNCTION("""COMPUTED_VALUE"""),"")</f>
        <v/>
      </c>
      <c r="AO188" s="390"/>
      <c r="AP188" s="391"/>
      <c r="AQ188" s="381"/>
      <c r="AR188" s="845"/>
      <c r="AS188" s="845">
        <v>0.0</v>
      </c>
      <c r="AT188" s="359"/>
    </row>
    <row r="189">
      <c r="A189" s="480" t="s">
        <v>5132</v>
      </c>
      <c r="B189" s="361">
        <v>46169.0</v>
      </c>
      <c r="C189" s="362" t="s">
        <v>7584</v>
      </c>
      <c r="D189" s="363" t="s">
        <v>7585</v>
      </c>
      <c r="E189" s="367"/>
      <c r="F189" s="368"/>
      <c r="G189" s="381"/>
      <c r="H189" s="366"/>
      <c r="I189" s="365"/>
      <c r="J189" s="368"/>
      <c r="K189" s="381"/>
      <c r="L189" s="368"/>
      <c r="M189" s="364"/>
      <c r="N189" s="368"/>
      <c r="O189" s="381"/>
      <c r="P189" s="366"/>
      <c r="Q189" s="365"/>
      <c r="R189" s="368"/>
      <c r="S189" s="381"/>
      <c r="T189" s="368"/>
      <c r="U189" s="364"/>
      <c r="V189" s="845"/>
      <c r="W189" s="655"/>
      <c r="X189" s="366"/>
      <c r="Y189" s="370" t="s">
        <v>2957</v>
      </c>
      <c r="Z189" s="481"/>
      <c r="AA189" s="380"/>
      <c r="AB189" s="353"/>
      <c r="AC189" s="382"/>
      <c r="AD189" s="383" t="str">
        <f>IFERROR(__xludf.DUMMYFUNCTION("""COMPUTED_VALUE"""),"")</f>
        <v/>
      </c>
      <c r="AE189" s="848" t="str">
        <f>IFERROR(__xludf.DUMMYFUNCTION("""COMPUTED_VALUE"""),"")</f>
        <v/>
      </c>
      <c r="AF189" s="848"/>
      <c r="AG189" s="848"/>
      <c r="AH189" s="388" t="str">
        <f>IFERROR(__xludf.DUMMYFUNCTION("""COMPUTED_VALUE"""),"")</f>
        <v/>
      </c>
      <c r="AI189" s="382"/>
      <c r="AJ189" s="848" t="str">
        <f>IFERROR(__xludf.DUMMYFUNCTION("""COMPUTED_VALUE"""),"")</f>
        <v/>
      </c>
      <c r="AK189" s="848" t="str">
        <f>IFERROR(__xludf.DUMMYFUNCTION("""COMPUTED_VALUE"""),"")</f>
        <v/>
      </c>
      <c r="AL189" s="848"/>
      <c r="AM189" s="848"/>
      <c r="AN189" s="389" t="str">
        <f>IFERROR(__xludf.DUMMYFUNCTION("""COMPUTED_VALUE"""),"")</f>
        <v/>
      </c>
      <c r="AO189" s="390"/>
      <c r="AP189" s="391"/>
      <c r="AQ189" s="381"/>
      <c r="AR189" s="845"/>
      <c r="AS189" s="845">
        <v>0.0</v>
      </c>
      <c r="AT189" s="359"/>
    </row>
    <row r="190">
      <c r="A190" s="480" t="s">
        <v>5138</v>
      </c>
      <c r="B190" s="361">
        <v>46168.0</v>
      </c>
      <c r="C190" s="362" t="s">
        <v>5403</v>
      </c>
      <c r="D190" s="363" t="s">
        <v>5404</v>
      </c>
      <c r="E190" s="367"/>
      <c r="F190" s="368"/>
      <c r="G190" s="381"/>
      <c r="H190" s="366"/>
      <c r="I190" s="365"/>
      <c r="J190" s="368"/>
      <c r="K190" s="381"/>
      <c r="L190" s="368"/>
      <c r="M190" s="364"/>
      <c r="N190" s="368"/>
      <c r="O190" s="381"/>
      <c r="P190" s="366"/>
      <c r="Q190" s="365"/>
      <c r="R190" s="368"/>
      <c r="S190" s="381"/>
      <c r="T190" s="368"/>
      <c r="U190" s="364"/>
      <c r="V190" s="845"/>
      <c r="W190" s="655"/>
      <c r="X190" s="366"/>
      <c r="Y190" s="370" t="s">
        <v>2957</v>
      </c>
      <c r="Z190" s="481"/>
      <c r="AA190" s="380"/>
      <c r="AB190" s="353"/>
      <c r="AC190" s="382"/>
      <c r="AD190" s="383" t="str">
        <f>IFERROR(__xludf.DUMMYFUNCTION("""COMPUTED_VALUE"""),"")</f>
        <v/>
      </c>
      <c r="AE190" s="848" t="str">
        <f>IFERROR(__xludf.DUMMYFUNCTION("""COMPUTED_VALUE"""),"")</f>
        <v/>
      </c>
      <c r="AF190" s="848"/>
      <c r="AG190" s="848"/>
      <c r="AH190" s="388" t="str">
        <f>IFERROR(__xludf.DUMMYFUNCTION("""COMPUTED_VALUE"""),"")</f>
        <v/>
      </c>
      <c r="AI190" s="382"/>
      <c r="AJ190" s="848" t="str">
        <f>IFERROR(__xludf.DUMMYFUNCTION("""COMPUTED_VALUE"""),"")</f>
        <v/>
      </c>
      <c r="AK190" s="848" t="str">
        <f>IFERROR(__xludf.DUMMYFUNCTION("""COMPUTED_VALUE"""),"")</f>
        <v/>
      </c>
      <c r="AL190" s="848"/>
      <c r="AM190" s="848"/>
      <c r="AN190" s="389" t="str">
        <f>IFERROR(__xludf.DUMMYFUNCTION("""COMPUTED_VALUE"""),"")</f>
        <v/>
      </c>
      <c r="AO190" s="390"/>
      <c r="AP190" s="391"/>
      <c r="AQ190" s="381"/>
      <c r="AR190" s="845"/>
      <c r="AS190" s="845">
        <v>0.0</v>
      </c>
      <c r="AT190" s="359"/>
    </row>
    <row r="191">
      <c r="A191" s="480" t="s">
        <v>5138</v>
      </c>
      <c r="B191" s="361">
        <v>46168.0</v>
      </c>
      <c r="C191" s="362" t="s">
        <v>7586</v>
      </c>
      <c r="D191" s="363" t="s">
        <v>7587</v>
      </c>
      <c r="E191" s="367"/>
      <c r="F191" s="368"/>
      <c r="G191" s="381"/>
      <c r="H191" s="366"/>
      <c r="I191" s="365"/>
      <c r="J191" s="368"/>
      <c r="K191" s="381"/>
      <c r="L191" s="368"/>
      <c r="M191" s="364"/>
      <c r="N191" s="368"/>
      <c r="O191" s="381"/>
      <c r="P191" s="366"/>
      <c r="Q191" s="365"/>
      <c r="R191" s="368"/>
      <c r="S191" s="381"/>
      <c r="T191" s="368"/>
      <c r="U191" s="364"/>
      <c r="V191" s="845"/>
      <c r="W191" s="655"/>
      <c r="X191" s="366"/>
      <c r="Y191" s="370" t="s">
        <v>2957</v>
      </c>
      <c r="Z191" s="481"/>
      <c r="AA191" s="372"/>
      <c r="AB191" s="353"/>
      <c r="AC191" s="382"/>
      <c r="AD191" s="383" t="str">
        <f>IFERROR(__xludf.DUMMYFUNCTION("""COMPUTED_VALUE"""),"")</f>
        <v/>
      </c>
      <c r="AE191" s="848" t="str">
        <f>IFERROR(__xludf.DUMMYFUNCTION("""COMPUTED_VALUE"""),"")</f>
        <v/>
      </c>
      <c r="AF191" s="848"/>
      <c r="AG191" s="848"/>
      <c r="AH191" s="388" t="str">
        <f>IFERROR(__xludf.DUMMYFUNCTION("""COMPUTED_VALUE"""),"")</f>
        <v/>
      </c>
      <c r="AI191" s="382"/>
      <c r="AJ191" s="848" t="str">
        <f>IFERROR(__xludf.DUMMYFUNCTION("""COMPUTED_VALUE"""),"")</f>
        <v/>
      </c>
      <c r="AK191" s="848" t="str">
        <f>IFERROR(__xludf.DUMMYFUNCTION("""COMPUTED_VALUE"""),"")</f>
        <v/>
      </c>
      <c r="AL191" s="848"/>
      <c r="AM191" s="848"/>
      <c r="AN191" s="389" t="str">
        <f>IFERROR(__xludf.DUMMYFUNCTION("""COMPUTED_VALUE"""),"")</f>
        <v/>
      </c>
      <c r="AO191" s="390"/>
      <c r="AP191" s="391"/>
      <c r="AQ191" s="373"/>
      <c r="AR191" s="847"/>
      <c r="AS191" s="847">
        <v>0.0</v>
      </c>
      <c r="AT191" s="359"/>
    </row>
    <row r="192">
      <c r="A192" s="480" t="s">
        <v>5132</v>
      </c>
      <c r="B192" s="361">
        <v>46169.0</v>
      </c>
      <c r="C192" s="362" t="s">
        <v>7588</v>
      </c>
      <c r="D192" s="363" t="s">
        <v>7589</v>
      </c>
      <c r="E192" s="367"/>
      <c r="F192" s="368"/>
      <c r="G192" s="381"/>
      <c r="H192" s="366"/>
      <c r="I192" s="365"/>
      <c r="J192" s="368"/>
      <c r="K192" s="381"/>
      <c r="L192" s="368"/>
      <c r="M192" s="364"/>
      <c r="N192" s="368"/>
      <c r="O192" s="381"/>
      <c r="P192" s="366"/>
      <c r="Q192" s="365"/>
      <c r="R192" s="368"/>
      <c r="S192" s="381"/>
      <c r="T192" s="368"/>
      <c r="U192" s="364"/>
      <c r="V192" s="845"/>
      <c r="W192" s="655"/>
      <c r="X192" s="366"/>
      <c r="Y192" s="370" t="s">
        <v>2957</v>
      </c>
      <c r="Z192" s="481"/>
      <c r="AA192" s="372"/>
      <c r="AB192" s="353"/>
      <c r="AC192" s="382"/>
      <c r="AD192" s="383" t="str">
        <f>IFERROR(__xludf.DUMMYFUNCTION("""COMPUTED_VALUE"""),"")</f>
        <v/>
      </c>
      <c r="AE192" s="848" t="str">
        <f>IFERROR(__xludf.DUMMYFUNCTION("""COMPUTED_VALUE"""),"")</f>
        <v/>
      </c>
      <c r="AF192" s="848"/>
      <c r="AG192" s="848"/>
      <c r="AH192" s="388" t="str">
        <f>IFERROR(__xludf.DUMMYFUNCTION("""COMPUTED_VALUE"""),"")</f>
        <v/>
      </c>
      <c r="AI192" s="382"/>
      <c r="AJ192" s="848" t="str">
        <f>IFERROR(__xludf.DUMMYFUNCTION("""COMPUTED_VALUE"""),"")</f>
        <v/>
      </c>
      <c r="AK192" s="848" t="str">
        <f>IFERROR(__xludf.DUMMYFUNCTION("""COMPUTED_VALUE"""),"")</f>
        <v/>
      </c>
      <c r="AL192" s="848"/>
      <c r="AM192" s="848"/>
      <c r="AN192" s="389" t="str">
        <f>IFERROR(__xludf.DUMMYFUNCTION("""COMPUTED_VALUE"""),"")</f>
        <v/>
      </c>
      <c r="AO192" s="390"/>
      <c r="AP192" s="391"/>
      <c r="AQ192" s="373"/>
      <c r="AR192" s="847"/>
      <c r="AS192" s="847">
        <v>0.0</v>
      </c>
      <c r="AT192" s="359"/>
    </row>
    <row r="193">
      <c r="A193" s="482" t="s">
        <v>5132</v>
      </c>
      <c r="B193" s="361">
        <v>46169.0</v>
      </c>
      <c r="C193" s="362" t="s">
        <v>7590</v>
      </c>
      <c r="D193" s="363" t="s">
        <v>7591</v>
      </c>
      <c r="E193" s="367"/>
      <c r="F193" s="368"/>
      <c r="G193" s="381"/>
      <c r="H193" s="366"/>
      <c r="I193" s="365"/>
      <c r="J193" s="368"/>
      <c r="K193" s="381"/>
      <c r="L193" s="368"/>
      <c r="M193" s="364"/>
      <c r="N193" s="368"/>
      <c r="O193" s="381"/>
      <c r="P193" s="366"/>
      <c r="Q193" s="365"/>
      <c r="R193" s="368"/>
      <c r="S193" s="381"/>
      <c r="T193" s="368"/>
      <c r="U193" s="364"/>
      <c r="V193" s="845"/>
      <c r="W193" s="655"/>
      <c r="X193" s="366"/>
      <c r="Y193" s="370" t="s">
        <v>2957</v>
      </c>
      <c r="Z193" s="481"/>
      <c r="AA193" s="372"/>
      <c r="AB193" s="353"/>
      <c r="AC193" s="382"/>
      <c r="AD193" s="383" t="str">
        <f>IFERROR(__xludf.DUMMYFUNCTION("""COMPUTED_VALUE"""),"")</f>
        <v/>
      </c>
      <c r="AE193" s="848" t="str">
        <f>IFERROR(__xludf.DUMMYFUNCTION("""COMPUTED_VALUE"""),"")</f>
        <v/>
      </c>
      <c r="AF193" s="848"/>
      <c r="AG193" s="848"/>
      <c r="AH193" s="388" t="str">
        <f>IFERROR(__xludf.DUMMYFUNCTION("""COMPUTED_VALUE"""),"")</f>
        <v/>
      </c>
      <c r="AI193" s="382"/>
      <c r="AJ193" s="848" t="str">
        <f>IFERROR(__xludf.DUMMYFUNCTION("""COMPUTED_VALUE"""),"")</f>
        <v/>
      </c>
      <c r="AK193" s="848" t="str">
        <f>IFERROR(__xludf.DUMMYFUNCTION("""COMPUTED_VALUE"""),"")</f>
        <v/>
      </c>
      <c r="AL193" s="848"/>
      <c r="AM193" s="848"/>
      <c r="AN193" s="389" t="str">
        <f>IFERROR(__xludf.DUMMYFUNCTION("""COMPUTED_VALUE"""),"")</f>
        <v/>
      </c>
      <c r="AO193" s="390"/>
      <c r="AP193" s="391"/>
      <c r="AQ193" s="373"/>
      <c r="AR193" s="847"/>
      <c r="AS193" s="847">
        <v>0.0</v>
      </c>
      <c r="AT193" s="359"/>
    </row>
    <row r="194">
      <c r="A194" s="480" t="s">
        <v>5132</v>
      </c>
      <c r="B194" s="361">
        <v>46169.0</v>
      </c>
      <c r="C194" s="362" t="s">
        <v>7592</v>
      </c>
      <c r="D194" s="363" t="s">
        <v>7593</v>
      </c>
      <c r="E194" s="367"/>
      <c r="F194" s="368"/>
      <c r="G194" s="381"/>
      <c r="H194" s="366"/>
      <c r="I194" s="365"/>
      <c r="J194" s="368"/>
      <c r="K194" s="381"/>
      <c r="L194" s="368"/>
      <c r="M194" s="364"/>
      <c r="N194" s="368"/>
      <c r="O194" s="381"/>
      <c r="P194" s="366"/>
      <c r="Q194" s="365"/>
      <c r="R194" s="368"/>
      <c r="S194" s="381"/>
      <c r="T194" s="368"/>
      <c r="U194" s="364"/>
      <c r="V194" s="845"/>
      <c r="W194" s="655"/>
      <c r="X194" s="366"/>
      <c r="Y194" s="370" t="s">
        <v>2957</v>
      </c>
      <c r="Z194" s="481"/>
      <c r="AA194" s="380"/>
      <c r="AB194" s="353"/>
      <c r="AC194" s="382"/>
      <c r="AD194" s="383" t="str">
        <f>IFERROR(__xludf.DUMMYFUNCTION("""COMPUTED_VALUE"""),"")</f>
        <v/>
      </c>
      <c r="AE194" s="848" t="str">
        <f>IFERROR(__xludf.DUMMYFUNCTION("""COMPUTED_VALUE"""),"")</f>
        <v/>
      </c>
      <c r="AF194" s="848"/>
      <c r="AG194" s="848"/>
      <c r="AH194" s="388" t="str">
        <f>IFERROR(__xludf.DUMMYFUNCTION("""COMPUTED_VALUE"""),"")</f>
        <v/>
      </c>
      <c r="AI194" s="382"/>
      <c r="AJ194" s="848" t="str">
        <f>IFERROR(__xludf.DUMMYFUNCTION("""COMPUTED_VALUE"""),"")</f>
        <v/>
      </c>
      <c r="AK194" s="848" t="str">
        <f>IFERROR(__xludf.DUMMYFUNCTION("""COMPUTED_VALUE"""),"")</f>
        <v/>
      </c>
      <c r="AL194" s="848"/>
      <c r="AM194" s="848"/>
      <c r="AN194" s="389" t="str">
        <f>IFERROR(__xludf.DUMMYFUNCTION("""COMPUTED_VALUE"""),"")</f>
        <v/>
      </c>
      <c r="AO194" s="390"/>
      <c r="AP194" s="391"/>
      <c r="AQ194" s="381"/>
      <c r="AR194" s="845"/>
      <c r="AS194" s="845">
        <v>0.0</v>
      </c>
      <c r="AT194" s="359"/>
    </row>
    <row r="195">
      <c r="A195" s="480" t="s">
        <v>5138</v>
      </c>
      <c r="B195" s="361">
        <v>46168.0</v>
      </c>
      <c r="C195" s="362" t="s">
        <v>7594</v>
      </c>
      <c r="D195" s="363" t="s">
        <v>7595</v>
      </c>
      <c r="E195" s="367"/>
      <c r="F195" s="368"/>
      <c r="G195" s="381"/>
      <c r="H195" s="366"/>
      <c r="I195" s="365"/>
      <c r="J195" s="368"/>
      <c r="K195" s="381"/>
      <c r="L195" s="368"/>
      <c r="M195" s="364"/>
      <c r="N195" s="368"/>
      <c r="O195" s="381"/>
      <c r="P195" s="366"/>
      <c r="Q195" s="365"/>
      <c r="R195" s="368"/>
      <c r="S195" s="381"/>
      <c r="T195" s="368"/>
      <c r="U195" s="364"/>
      <c r="V195" s="845"/>
      <c r="W195" s="655"/>
      <c r="X195" s="366"/>
      <c r="Y195" s="370" t="s">
        <v>2957</v>
      </c>
      <c r="Z195" s="481"/>
      <c r="AA195" s="380"/>
      <c r="AB195" s="353"/>
      <c r="AC195" s="382"/>
      <c r="AD195" s="383" t="str">
        <f>IFERROR(__xludf.DUMMYFUNCTION("""COMPUTED_VALUE"""),"")</f>
        <v/>
      </c>
      <c r="AE195" s="848" t="str">
        <f>IFERROR(__xludf.DUMMYFUNCTION("""COMPUTED_VALUE"""),"")</f>
        <v/>
      </c>
      <c r="AF195" s="848"/>
      <c r="AG195" s="848"/>
      <c r="AH195" s="388" t="str">
        <f>IFERROR(__xludf.DUMMYFUNCTION("""COMPUTED_VALUE"""),"")</f>
        <v/>
      </c>
      <c r="AI195" s="382"/>
      <c r="AJ195" s="848" t="str">
        <f>IFERROR(__xludf.DUMMYFUNCTION("""COMPUTED_VALUE"""),"")</f>
        <v/>
      </c>
      <c r="AK195" s="848" t="str">
        <f>IFERROR(__xludf.DUMMYFUNCTION("""COMPUTED_VALUE"""),"")</f>
        <v/>
      </c>
      <c r="AL195" s="848"/>
      <c r="AM195" s="848"/>
      <c r="AN195" s="389" t="str">
        <f>IFERROR(__xludf.DUMMYFUNCTION("""COMPUTED_VALUE"""),"")</f>
        <v/>
      </c>
      <c r="AO195" s="390"/>
      <c r="AP195" s="391"/>
      <c r="AQ195" s="381"/>
      <c r="AR195" s="845"/>
      <c r="AS195" s="845">
        <v>0.0</v>
      </c>
      <c r="AT195" s="359"/>
    </row>
    <row r="196">
      <c r="A196" s="480" t="s">
        <v>5132</v>
      </c>
      <c r="B196" s="361">
        <v>46169.0</v>
      </c>
      <c r="C196" s="362" t="s">
        <v>7596</v>
      </c>
      <c r="D196" s="363" t="s">
        <v>7597</v>
      </c>
      <c r="E196" s="367"/>
      <c r="F196" s="368"/>
      <c r="G196" s="381"/>
      <c r="H196" s="366"/>
      <c r="I196" s="365"/>
      <c r="J196" s="368"/>
      <c r="K196" s="381"/>
      <c r="L196" s="368"/>
      <c r="M196" s="364"/>
      <c r="N196" s="368"/>
      <c r="O196" s="381"/>
      <c r="P196" s="366"/>
      <c r="Q196" s="365"/>
      <c r="R196" s="368"/>
      <c r="S196" s="381"/>
      <c r="T196" s="368"/>
      <c r="U196" s="364"/>
      <c r="V196" s="845"/>
      <c r="W196" s="655"/>
      <c r="X196" s="366"/>
      <c r="Y196" s="370" t="s">
        <v>2957</v>
      </c>
      <c r="Z196" s="481"/>
      <c r="AA196" s="380"/>
      <c r="AB196" s="353"/>
      <c r="AC196" s="382"/>
      <c r="AD196" s="383" t="str">
        <f>IFERROR(__xludf.DUMMYFUNCTION("""COMPUTED_VALUE"""),"")</f>
        <v/>
      </c>
      <c r="AE196" s="848" t="str">
        <f>IFERROR(__xludf.DUMMYFUNCTION("""COMPUTED_VALUE"""),"")</f>
        <v/>
      </c>
      <c r="AF196" s="848"/>
      <c r="AG196" s="848"/>
      <c r="AH196" s="388" t="str">
        <f>IFERROR(__xludf.DUMMYFUNCTION("""COMPUTED_VALUE"""),"")</f>
        <v/>
      </c>
      <c r="AI196" s="382"/>
      <c r="AJ196" s="848" t="str">
        <f>IFERROR(__xludf.DUMMYFUNCTION("""COMPUTED_VALUE"""),"")</f>
        <v/>
      </c>
      <c r="AK196" s="848" t="str">
        <f>IFERROR(__xludf.DUMMYFUNCTION("""COMPUTED_VALUE"""),"")</f>
        <v/>
      </c>
      <c r="AL196" s="848"/>
      <c r="AM196" s="848"/>
      <c r="AN196" s="389" t="str">
        <f>IFERROR(__xludf.DUMMYFUNCTION("""COMPUTED_VALUE"""),"")</f>
        <v/>
      </c>
      <c r="AO196" s="390"/>
      <c r="AP196" s="391"/>
      <c r="AQ196" s="381"/>
      <c r="AR196" s="845"/>
      <c r="AS196" s="845">
        <v>0.0</v>
      </c>
      <c r="AT196" s="359"/>
    </row>
    <row r="197">
      <c r="A197" s="480" t="s">
        <v>5164</v>
      </c>
      <c r="B197" s="361">
        <v>46167.0</v>
      </c>
      <c r="C197" s="362" t="s">
        <v>5411</v>
      </c>
      <c r="D197" s="363" t="s">
        <v>5412</v>
      </c>
      <c r="E197" s="367"/>
      <c r="F197" s="368"/>
      <c r="G197" s="381"/>
      <c r="H197" s="366"/>
      <c r="I197" s="365"/>
      <c r="J197" s="368"/>
      <c r="K197" s="381"/>
      <c r="L197" s="368"/>
      <c r="M197" s="364"/>
      <c r="N197" s="368"/>
      <c r="O197" s="381"/>
      <c r="P197" s="366"/>
      <c r="Q197" s="365"/>
      <c r="R197" s="368"/>
      <c r="S197" s="381"/>
      <c r="T197" s="368"/>
      <c r="U197" s="364"/>
      <c r="V197" s="845"/>
      <c r="W197" s="655"/>
      <c r="X197" s="366"/>
      <c r="Y197" s="370" t="s">
        <v>544</v>
      </c>
      <c r="Z197" s="481"/>
      <c r="AA197" s="380"/>
      <c r="AB197" s="353"/>
      <c r="AC197" s="382"/>
      <c r="AD197" s="383" t="str">
        <f>IFERROR(__xludf.DUMMYFUNCTION("""COMPUTED_VALUE"""),"")</f>
        <v/>
      </c>
      <c r="AE197" s="848" t="str">
        <f>IFERROR(__xludf.DUMMYFUNCTION("""COMPUTED_VALUE"""),"")</f>
        <v/>
      </c>
      <c r="AF197" s="848"/>
      <c r="AG197" s="848"/>
      <c r="AH197" s="388" t="str">
        <f>IFERROR(__xludf.DUMMYFUNCTION("""COMPUTED_VALUE"""),"")</f>
        <v/>
      </c>
      <c r="AI197" s="382"/>
      <c r="AJ197" s="848" t="str">
        <f>IFERROR(__xludf.DUMMYFUNCTION("""COMPUTED_VALUE"""),"")</f>
        <v/>
      </c>
      <c r="AK197" s="848" t="str">
        <f>IFERROR(__xludf.DUMMYFUNCTION("""COMPUTED_VALUE"""),"")</f>
        <v/>
      </c>
      <c r="AL197" s="848"/>
      <c r="AM197" s="848"/>
      <c r="AN197" s="389" t="str">
        <f>IFERROR(__xludf.DUMMYFUNCTION("""COMPUTED_VALUE"""),"")</f>
        <v/>
      </c>
      <c r="AO197" s="390"/>
      <c r="AP197" s="391"/>
      <c r="AQ197" s="381"/>
      <c r="AR197" s="845"/>
      <c r="AS197" s="845">
        <v>0.0</v>
      </c>
      <c r="AT197" s="359"/>
    </row>
    <row r="198">
      <c r="A198" s="480" t="s">
        <v>5135</v>
      </c>
      <c r="B198" s="361">
        <v>46170.0</v>
      </c>
      <c r="C198" s="362" t="s">
        <v>7599</v>
      </c>
      <c r="D198" s="363" t="s">
        <v>7600</v>
      </c>
      <c r="E198" s="367"/>
      <c r="F198" s="368"/>
      <c r="G198" s="381"/>
      <c r="H198" s="366"/>
      <c r="I198" s="365"/>
      <c r="J198" s="368"/>
      <c r="K198" s="381"/>
      <c r="L198" s="368"/>
      <c r="M198" s="364"/>
      <c r="N198" s="368"/>
      <c r="O198" s="381"/>
      <c r="P198" s="366"/>
      <c r="Q198" s="365"/>
      <c r="R198" s="368"/>
      <c r="S198" s="381"/>
      <c r="T198" s="368"/>
      <c r="U198" s="364"/>
      <c r="V198" s="845"/>
      <c r="W198" s="655"/>
      <c r="X198" s="366"/>
      <c r="Y198" s="370" t="s">
        <v>544</v>
      </c>
      <c r="Z198" s="481"/>
      <c r="AA198" s="372"/>
      <c r="AB198" s="353"/>
      <c r="AC198" s="382"/>
      <c r="AD198" s="383" t="str">
        <f>IFERROR(__xludf.DUMMYFUNCTION("""COMPUTED_VALUE"""),"")</f>
        <v/>
      </c>
      <c r="AE198" s="848" t="str">
        <f>IFERROR(__xludf.DUMMYFUNCTION("""COMPUTED_VALUE"""),"")</f>
        <v/>
      </c>
      <c r="AF198" s="848"/>
      <c r="AG198" s="848"/>
      <c r="AH198" s="388" t="str">
        <f>IFERROR(__xludf.DUMMYFUNCTION("""COMPUTED_VALUE"""),"")</f>
        <v/>
      </c>
      <c r="AI198" s="382"/>
      <c r="AJ198" s="848" t="str">
        <f>IFERROR(__xludf.DUMMYFUNCTION("""COMPUTED_VALUE"""),"")</f>
        <v/>
      </c>
      <c r="AK198" s="848" t="str">
        <f>IFERROR(__xludf.DUMMYFUNCTION("""COMPUTED_VALUE"""),"")</f>
        <v/>
      </c>
      <c r="AL198" s="848"/>
      <c r="AM198" s="848"/>
      <c r="AN198" s="389" t="str">
        <f>IFERROR(__xludf.DUMMYFUNCTION("""COMPUTED_VALUE"""),"")</f>
        <v/>
      </c>
      <c r="AO198" s="390"/>
      <c r="AP198" s="391"/>
      <c r="AQ198" s="373"/>
      <c r="AR198" s="847"/>
      <c r="AS198" s="847">
        <v>0.0</v>
      </c>
      <c r="AT198" s="359"/>
    </row>
    <row r="199">
      <c r="A199" s="480" t="s">
        <v>5135</v>
      </c>
      <c r="B199" s="361">
        <v>46170.0</v>
      </c>
      <c r="C199" s="362" t="s">
        <v>7601</v>
      </c>
      <c r="D199" s="363" t="s">
        <v>7602</v>
      </c>
      <c r="E199" s="367"/>
      <c r="F199" s="368"/>
      <c r="G199" s="381"/>
      <c r="H199" s="366"/>
      <c r="I199" s="365"/>
      <c r="J199" s="368"/>
      <c r="K199" s="381"/>
      <c r="L199" s="368"/>
      <c r="M199" s="364"/>
      <c r="N199" s="368"/>
      <c r="O199" s="381"/>
      <c r="P199" s="366"/>
      <c r="Q199" s="365"/>
      <c r="R199" s="368"/>
      <c r="S199" s="381"/>
      <c r="T199" s="368"/>
      <c r="U199" s="364"/>
      <c r="V199" s="845"/>
      <c r="W199" s="655"/>
      <c r="X199" s="366"/>
      <c r="Y199" s="370" t="s">
        <v>544</v>
      </c>
      <c r="Z199" s="481"/>
      <c r="AA199" s="372"/>
      <c r="AB199" s="353"/>
      <c r="AC199" s="382"/>
      <c r="AD199" s="383" t="str">
        <f>IFERROR(__xludf.DUMMYFUNCTION("""COMPUTED_VALUE"""),"")</f>
        <v/>
      </c>
      <c r="AE199" s="848" t="str">
        <f>IFERROR(__xludf.DUMMYFUNCTION("""COMPUTED_VALUE"""),"")</f>
        <v/>
      </c>
      <c r="AF199" s="848"/>
      <c r="AG199" s="848"/>
      <c r="AH199" s="388" t="str">
        <f>IFERROR(__xludf.DUMMYFUNCTION("""COMPUTED_VALUE"""),"")</f>
        <v/>
      </c>
      <c r="AI199" s="382"/>
      <c r="AJ199" s="848" t="str">
        <f>IFERROR(__xludf.DUMMYFUNCTION("""COMPUTED_VALUE"""),"")</f>
        <v/>
      </c>
      <c r="AK199" s="848" t="str">
        <f>IFERROR(__xludf.DUMMYFUNCTION("""COMPUTED_VALUE"""),"")</f>
        <v/>
      </c>
      <c r="AL199" s="848"/>
      <c r="AM199" s="848"/>
      <c r="AN199" s="389" t="str">
        <f>IFERROR(__xludf.DUMMYFUNCTION("""COMPUTED_VALUE"""),"")</f>
        <v/>
      </c>
      <c r="AO199" s="390"/>
      <c r="AP199" s="391"/>
      <c r="AQ199" s="373"/>
      <c r="AR199" s="847"/>
      <c r="AS199" s="847">
        <v>0.0</v>
      </c>
      <c r="AT199" s="359"/>
    </row>
    <row r="200">
      <c r="A200" s="480" t="s">
        <v>5135</v>
      </c>
      <c r="B200" s="361">
        <v>46170.0</v>
      </c>
      <c r="C200" s="362" t="s">
        <v>7603</v>
      </c>
      <c r="D200" s="363" t="s">
        <v>7604</v>
      </c>
      <c r="E200" s="367"/>
      <c r="F200" s="368"/>
      <c r="G200" s="381"/>
      <c r="H200" s="366"/>
      <c r="I200" s="365"/>
      <c r="J200" s="368"/>
      <c r="K200" s="381"/>
      <c r="L200" s="368"/>
      <c r="M200" s="364"/>
      <c r="N200" s="368"/>
      <c r="O200" s="381"/>
      <c r="P200" s="366"/>
      <c r="Q200" s="365"/>
      <c r="R200" s="368"/>
      <c r="S200" s="381"/>
      <c r="T200" s="368"/>
      <c r="U200" s="364"/>
      <c r="V200" s="845"/>
      <c r="W200" s="655"/>
      <c r="X200" s="366"/>
      <c r="Y200" s="370" t="s">
        <v>544</v>
      </c>
      <c r="Z200" s="481"/>
      <c r="AA200" s="380"/>
      <c r="AB200" s="353"/>
      <c r="AC200" s="382"/>
      <c r="AD200" s="383" t="str">
        <f>IFERROR(__xludf.DUMMYFUNCTION("""COMPUTED_VALUE"""),"")</f>
        <v/>
      </c>
      <c r="AE200" s="848" t="str">
        <f>IFERROR(__xludf.DUMMYFUNCTION("""COMPUTED_VALUE"""),"")</f>
        <v/>
      </c>
      <c r="AF200" s="848"/>
      <c r="AG200" s="848"/>
      <c r="AH200" s="388" t="str">
        <f>IFERROR(__xludf.DUMMYFUNCTION("""COMPUTED_VALUE"""),"")</f>
        <v/>
      </c>
      <c r="AI200" s="382"/>
      <c r="AJ200" s="848" t="str">
        <f>IFERROR(__xludf.DUMMYFUNCTION("""COMPUTED_VALUE"""),"")</f>
        <v/>
      </c>
      <c r="AK200" s="848" t="str">
        <f>IFERROR(__xludf.DUMMYFUNCTION("""COMPUTED_VALUE"""),"")</f>
        <v/>
      </c>
      <c r="AL200" s="848"/>
      <c r="AM200" s="848"/>
      <c r="AN200" s="389" t="str">
        <f>IFERROR(__xludf.DUMMYFUNCTION("""COMPUTED_VALUE"""),"")</f>
        <v/>
      </c>
      <c r="AO200" s="390"/>
      <c r="AP200" s="391"/>
      <c r="AQ200" s="381"/>
      <c r="AR200" s="845"/>
      <c r="AS200" s="845">
        <v>0.0</v>
      </c>
      <c r="AT200" s="359"/>
    </row>
    <row r="201">
      <c r="A201" s="480" t="s">
        <v>5135</v>
      </c>
      <c r="B201" s="361">
        <v>46170.0</v>
      </c>
      <c r="C201" s="362" t="s">
        <v>7605</v>
      </c>
      <c r="D201" s="363" t="s">
        <v>7606</v>
      </c>
      <c r="E201" s="367"/>
      <c r="F201" s="368"/>
      <c r="G201" s="381"/>
      <c r="H201" s="366"/>
      <c r="I201" s="365"/>
      <c r="J201" s="368"/>
      <c r="K201" s="381"/>
      <c r="L201" s="368"/>
      <c r="M201" s="364"/>
      <c r="N201" s="368"/>
      <c r="O201" s="381"/>
      <c r="P201" s="366"/>
      <c r="Q201" s="365"/>
      <c r="R201" s="368"/>
      <c r="S201" s="381"/>
      <c r="T201" s="368"/>
      <c r="U201" s="364"/>
      <c r="V201" s="845"/>
      <c r="W201" s="655"/>
      <c r="X201" s="366"/>
      <c r="Y201" s="370" t="s">
        <v>544</v>
      </c>
      <c r="Z201" s="481"/>
      <c r="AA201" s="372"/>
      <c r="AB201" s="353"/>
      <c r="AC201" s="382"/>
      <c r="AD201" s="383" t="str">
        <f>IFERROR(__xludf.DUMMYFUNCTION("""COMPUTED_VALUE"""),"")</f>
        <v/>
      </c>
      <c r="AE201" s="848" t="str">
        <f>IFERROR(__xludf.DUMMYFUNCTION("""COMPUTED_VALUE"""),"")</f>
        <v/>
      </c>
      <c r="AF201" s="848"/>
      <c r="AG201" s="848"/>
      <c r="AH201" s="388" t="str">
        <f>IFERROR(__xludf.DUMMYFUNCTION("""COMPUTED_VALUE"""),"")</f>
        <v/>
      </c>
      <c r="AI201" s="382"/>
      <c r="AJ201" s="848" t="str">
        <f>IFERROR(__xludf.DUMMYFUNCTION("""COMPUTED_VALUE"""),"")</f>
        <v/>
      </c>
      <c r="AK201" s="848" t="str">
        <f>IFERROR(__xludf.DUMMYFUNCTION("""COMPUTED_VALUE"""),"")</f>
        <v/>
      </c>
      <c r="AL201" s="848"/>
      <c r="AM201" s="848"/>
      <c r="AN201" s="389" t="str">
        <f>IFERROR(__xludf.DUMMYFUNCTION("""COMPUTED_VALUE"""),"")</f>
        <v/>
      </c>
      <c r="AO201" s="390"/>
      <c r="AP201" s="391"/>
      <c r="AQ201" s="373"/>
      <c r="AR201" s="847"/>
      <c r="AS201" s="847">
        <v>0.0</v>
      </c>
      <c r="AT201" s="359"/>
    </row>
    <row r="202">
      <c r="A202" s="480" t="s">
        <v>5164</v>
      </c>
      <c r="B202" s="361">
        <v>46167.0</v>
      </c>
      <c r="C202" s="362" t="s">
        <v>7608</v>
      </c>
      <c r="D202" s="363" t="s">
        <v>7609</v>
      </c>
      <c r="E202" s="367"/>
      <c r="F202" s="368"/>
      <c r="G202" s="381"/>
      <c r="H202" s="366"/>
      <c r="I202" s="365"/>
      <c r="J202" s="368"/>
      <c r="K202" s="381"/>
      <c r="L202" s="368"/>
      <c r="M202" s="364"/>
      <c r="N202" s="368"/>
      <c r="O202" s="381"/>
      <c r="P202" s="366"/>
      <c r="Q202" s="365"/>
      <c r="R202" s="368"/>
      <c r="S202" s="381"/>
      <c r="T202" s="368"/>
      <c r="U202" s="364"/>
      <c r="V202" s="845"/>
      <c r="W202" s="655"/>
      <c r="X202" s="366"/>
      <c r="Y202" s="370" t="s">
        <v>544</v>
      </c>
      <c r="Z202" s="481"/>
      <c r="AA202" s="372"/>
      <c r="AB202" s="353"/>
      <c r="AC202" s="382"/>
      <c r="AD202" s="383" t="str">
        <f>IFERROR(__xludf.DUMMYFUNCTION("""COMPUTED_VALUE"""),"")</f>
        <v/>
      </c>
      <c r="AE202" s="848" t="str">
        <f>IFERROR(__xludf.DUMMYFUNCTION("""COMPUTED_VALUE"""),"")</f>
        <v/>
      </c>
      <c r="AF202" s="848"/>
      <c r="AG202" s="848"/>
      <c r="AH202" s="388" t="str">
        <f>IFERROR(__xludf.DUMMYFUNCTION("""COMPUTED_VALUE"""),"")</f>
        <v/>
      </c>
      <c r="AI202" s="382"/>
      <c r="AJ202" s="848" t="str">
        <f>IFERROR(__xludf.DUMMYFUNCTION("""COMPUTED_VALUE"""),"")</f>
        <v/>
      </c>
      <c r="AK202" s="848" t="str">
        <f>IFERROR(__xludf.DUMMYFUNCTION("""COMPUTED_VALUE"""),"")</f>
        <v/>
      </c>
      <c r="AL202" s="848"/>
      <c r="AM202" s="848"/>
      <c r="AN202" s="389" t="str">
        <f>IFERROR(__xludf.DUMMYFUNCTION("""COMPUTED_VALUE"""),"")</f>
        <v/>
      </c>
      <c r="AO202" s="390"/>
      <c r="AP202" s="391"/>
      <c r="AQ202" s="373"/>
      <c r="AR202" s="847"/>
      <c r="AS202" s="847">
        <v>0.0</v>
      </c>
      <c r="AT202" s="359"/>
    </row>
    <row r="203">
      <c r="A203" s="480" t="s">
        <v>5135</v>
      </c>
      <c r="B203" s="361">
        <v>46170.0</v>
      </c>
      <c r="C203" s="362" t="s">
        <v>5415</v>
      </c>
      <c r="D203" s="363" t="s">
        <v>5416</v>
      </c>
      <c r="E203" s="367"/>
      <c r="F203" s="368"/>
      <c r="G203" s="381"/>
      <c r="H203" s="366"/>
      <c r="I203" s="365"/>
      <c r="J203" s="368"/>
      <c r="K203" s="381"/>
      <c r="L203" s="368"/>
      <c r="M203" s="364"/>
      <c r="N203" s="368"/>
      <c r="O203" s="381"/>
      <c r="P203" s="366"/>
      <c r="Q203" s="365"/>
      <c r="R203" s="368"/>
      <c r="S203" s="381"/>
      <c r="T203" s="368"/>
      <c r="U203" s="364"/>
      <c r="V203" s="845"/>
      <c r="W203" s="655"/>
      <c r="X203" s="366"/>
      <c r="Y203" s="370" t="s">
        <v>544</v>
      </c>
      <c r="Z203" s="481"/>
      <c r="AA203" s="380"/>
      <c r="AB203" s="353"/>
      <c r="AC203" s="382"/>
      <c r="AD203" s="383" t="str">
        <f>IFERROR(__xludf.DUMMYFUNCTION("""COMPUTED_VALUE"""),"")</f>
        <v/>
      </c>
      <c r="AE203" s="848" t="str">
        <f>IFERROR(__xludf.DUMMYFUNCTION("""COMPUTED_VALUE"""),"")</f>
        <v/>
      </c>
      <c r="AF203" s="848"/>
      <c r="AG203" s="848"/>
      <c r="AH203" s="388" t="str">
        <f>IFERROR(__xludf.DUMMYFUNCTION("""COMPUTED_VALUE"""),"")</f>
        <v/>
      </c>
      <c r="AI203" s="382"/>
      <c r="AJ203" s="848" t="str">
        <f>IFERROR(__xludf.DUMMYFUNCTION("""COMPUTED_VALUE"""),"")</f>
        <v/>
      </c>
      <c r="AK203" s="848" t="str">
        <f>IFERROR(__xludf.DUMMYFUNCTION("""COMPUTED_VALUE"""),"")</f>
        <v/>
      </c>
      <c r="AL203" s="848"/>
      <c r="AM203" s="848"/>
      <c r="AN203" s="389" t="str">
        <f>IFERROR(__xludf.DUMMYFUNCTION("""COMPUTED_VALUE"""),"")</f>
        <v/>
      </c>
      <c r="AO203" s="390"/>
      <c r="AP203" s="391"/>
      <c r="AQ203" s="381"/>
      <c r="AR203" s="845"/>
      <c r="AS203" s="845">
        <v>0.0</v>
      </c>
      <c r="AT203" s="359"/>
    </row>
    <row r="204">
      <c r="A204" s="480" t="s">
        <v>5135</v>
      </c>
      <c r="B204" s="361">
        <v>46170.0</v>
      </c>
      <c r="C204" s="362" t="s">
        <v>5417</v>
      </c>
      <c r="D204" s="363" t="s">
        <v>5418</v>
      </c>
      <c r="E204" s="367"/>
      <c r="F204" s="368"/>
      <c r="G204" s="381"/>
      <c r="H204" s="366"/>
      <c r="I204" s="365"/>
      <c r="J204" s="368"/>
      <c r="K204" s="381"/>
      <c r="L204" s="368"/>
      <c r="M204" s="364"/>
      <c r="N204" s="368"/>
      <c r="O204" s="381"/>
      <c r="P204" s="366"/>
      <c r="Q204" s="365"/>
      <c r="R204" s="368"/>
      <c r="S204" s="381"/>
      <c r="T204" s="368"/>
      <c r="U204" s="364"/>
      <c r="V204" s="845"/>
      <c r="W204" s="655"/>
      <c r="X204" s="366"/>
      <c r="Y204" s="370" t="s">
        <v>544</v>
      </c>
      <c r="Z204" s="481"/>
      <c r="AA204" s="380"/>
      <c r="AB204" s="353"/>
      <c r="AC204" s="382"/>
      <c r="AD204" s="383" t="str">
        <f>IFERROR(__xludf.DUMMYFUNCTION("""COMPUTED_VALUE"""),"")</f>
        <v/>
      </c>
      <c r="AE204" s="848" t="str">
        <f>IFERROR(__xludf.DUMMYFUNCTION("""COMPUTED_VALUE"""),"")</f>
        <v/>
      </c>
      <c r="AF204" s="848"/>
      <c r="AG204" s="848"/>
      <c r="AH204" s="388" t="str">
        <f>IFERROR(__xludf.DUMMYFUNCTION("""COMPUTED_VALUE"""),"")</f>
        <v/>
      </c>
      <c r="AI204" s="382"/>
      <c r="AJ204" s="848" t="str">
        <f>IFERROR(__xludf.DUMMYFUNCTION("""COMPUTED_VALUE"""),"")</f>
        <v/>
      </c>
      <c r="AK204" s="848" t="str">
        <f>IFERROR(__xludf.DUMMYFUNCTION("""COMPUTED_VALUE"""),"")</f>
        <v/>
      </c>
      <c r="AL204" s="848"/>
      <c r="AM204" s="848"/>
      <c r="AN204" s="389" t="str">
        <f>IFERROR(__xludf.DUMMYFUNCTION("""COMPUTED_VALUE"""),"")</f>
        <v/>
      </c>
      <c r="AO204" s="390"/>
      <c r="AP204" s="391"/>
      <c r="AQ204" s="381"/>
      <c r="AR204" s="845"/>
      <c r="AS204" s="845">
        <v>0.0</v>
      </c>
      <c r="AT204" s="359"/>
    </row>
    <row r="205">
      <c r="A205" s="480" t="s">
        <v>5135</v>
      </c>
      <c r="B205" s="361">
        <v>46170.0</v>
      </c>
      <c r="C205" s="362" t="s">
        <v>7610</v>
      </c>
      <c r="D205" s="363" t="s">
        <v>7611</v>
      </c>
      <c r="E205" s="367"/>
      <c r="F205" s="368"/>
      <c r="G205" s="381"/>
      <c r="H205" s="366"/>
      <c r="I205" s="365"/>
      <c r="J205" s="368"/>
      <c r="K205" s="381"/>
      <c r="L205" s="368"/>
      <c r="M205" s="364"/>
      <c r="N205" s="368"/>
      <c r="O205" s="381"/>
      <c r="P205" s="366"/>
      <c r="Q205" s="365"/>
      <c r="R205" s="368"/>
      <c r="S205" s="381"/>
      <c r="T205" s="368"/>
      <c r="U205" s="364"/>
      <c r="V205" s="845"/>
      <c r="W205" s="655"/>
      <c r="X205" s="366"/>
      <c r="Y205" s="370" t="s">
        <v>544</v>
      </c>
      <c r="Z205" s="481"/>
      <c r="AA205" s="380"/>
      <c r="AB205" s="353"/>
      <c r="AC205" s="382"/>
      <c r="AD205" s="383" t="str">
        <f>IFERROR(__xludf.DUMMYFUNCTION("""COMPUTED_VALUE"""),"")</f>
        <v/>
      </c>
      <c r="AE205" s="848" t="str">
        <f>IFERROR(__xludf.DUMMYFUNCTION("""COMPUTED_VALUE"""),"")</f>
        <v/>
      </c>
      <c r="AF205" s="848"/>
      <c r="AG205" s="848"/>
      <c r="AH205" s="388" t="str">
        <f>IFERROR(__xludf.DUMMYFUNCTION("""COMPUTED_VALUE"""),"")</f>
        <v/>
      </c>
      <c r="AI205" s="382"/>
      <c r="AJ205" s="848" t="str">
        <f>IFERROR(__xludf.DUMMYFUNCTION("""COMPUTED_VALUE"""),"")</f>
        <v/>
      </c>
      <c r="AK205" s="848" t="str">
        <f>IFERROR(__xludf.DUMMYFUNCTION("""COMPUTED_VALUE"""),"")</f>
        <v/>
      </c>
      <c r="AL205" s="848"/>
      <c r="AM205" s="848"/>
      <c r="AN205" s="389" t="str">
        <f>IFERROR(__xludf.DUMMYFUNCTION("""COMPUTED_VALUE"""),"")</f>
        <v/>
      </c>
      <c r="AO205" s="390"/>
      <c r="AP205" s="391"/>
      <c r="AQ205" s="381"/>
      <c r="AR205" s="845"/>
      <c r="AS205" s="845">
        <v>0.0</v>
      </c>
      <c r="AT205" s="359"/>
    </row>
    <row r="206">
      <c r="A206" s="480" t="s">
        <v>5164</v>
      </c>
      <c r="B206" s="361">
        <v>46167.0</v>
      </c>
      <c r="C206" s="362" t="s">
        <v>7612</v>
      </c>
      <c r="D206" s="363" t="s">
        <v>7613</v>
      </c>
      <c r="E206" s="367"/>
      <c r="F206" s="368"/>
      <c r="G206" s="381"/>
      <c r="H206" s="366"/>
      <c r="I206" s="365"/>
      <c r="J206" s="368"/>
      <c r="K206" s="381"/>
      <c r="L206" s="368"/>
      <c r="M206" s="364"/>
      <c r="N206" s="368"/>
      <c r="O206" s="381"/>
      <c r="P206" s="366"/>
      <c r="Q206" s="365"/>
      <c r="R206" s="368"/>
      <c r="S206" s="381"/>
      <c r="T206" s="368"/>
      <c r="U206" s="364"/>
      <c r="V206" s="845"/>
      <c r="W206" s="655"/>
      <c r="X206" s="366"/>
      <c r="Y206" s="370" t="s">
        <v>544</v>
      </c>
      <c r="Z206" s="481"/>
      <c r="AA206" s="372"/>
      <c r="AB206" s="353"/>
      <c r="AC206" s="382"/>
      <c r="AD206" s="383" t="str">
        <f>IFERROR(__xludf.DUMMYFUNCTION("""COMPUTED_VALUE"""),"")</f>
        <v/>
      </c>
      <c r="AE206" s="848" t="str">
        <f>IFERROR(__xludf.DUMMYFUNCTION("""COMPUTED_VALUE"""),"")</f>
        <v/>
      </c>
      <c r="AF206" s="848"/>
      <c r="AG206" s="848"/>
      <c r="AH206" s="388" t="str">
        <f>IFERROR(__xludf.DUMMYFUNCTION("""COMPUTED_VALUE"""),"")</f>
        <v/>
      </c>
      <c r="AI206" s="382"/>
      <c r="AJ206" s="848" t="str">
        <f>IFERROR(__xludf.DUMMYFUNCTION("""COMPUTED_VALUE"""),"")</f>
        <v/>
      </c>
      <c r="AK206" s="848" t="str">
        <f>IFERROR(__xludf.DUMMYFUNCTION("""COMPUTED_VALUE"""),"")</f>
        <v/>
      </c>
      <c r="AL206" s="848"/>
      <c r="AM206" s="848"/>
      <c r="AN206" s="389" t="str">
        <f>IFERROR(__xludf.DUMMYFUNCTION("""COMPUTED_VALUE"""),"")</f>
        <v/>
      </c>
      <c r="AO206" s="390"/>
      <c r="AP206" s="391"/>
      <c r="AQ206" s="373"/>
      <c r="AR206" s="847"/>
      <c r="AS206" s="847">
        <v>0.0</v>
      </c>
      <c r="AT206" s="359"/>
    </row>
    <row r="207">
      <c r="A207" s="480" t="s">
        <v>5164</v>
      </c>
      <c r="B207" s="361">
        <v>46167.0</v>
      </c>
      <c r="C207" s="362" t="s">
        <v>7614</v>
      </c>
      <c r="D207" s="363" t="s">
        <v>7615</v>
      </c>
      <c r="E207" s="367"/>
      <c r="F207" s="368"/>
      <c r="G207" s="381"/>
      <c r="H207" s="366"/>
      <c r="I207" s="365"/>
      <c r="J207" s="368"/>
      <c r="K207" s="381"/>
      <c r="L207" s="368"/>
      <c r="M207" s="364"/>
      <c r="N207" s="368"/>
      <c r="O207" s="381"/>
      <c r="P207" s="366"/>
      <c r="Q207" s="365"/>
      <c r="R207" s="368"/>
      <c r="S207" s="381"/>
      <c r="T207" s="368"/>
      <c r="U207" s="364"/>
      <c r="V207" s="845"/>
      <c r="W207" s="655"/>
      <c r="X207" s="366"/>
      <c r="Y207" s="370" t="s">
        <v>544</v>
      </c>
      <c r="Z207" s="481"/>
      <c r="AA207" s="380"/>
      <c r="AB207" s="353"/>
      <c r="AC207" s="382"/>
      <c r="AD207" s="383" t="str">
        <f>IFERROR(__xludf.DUMMYFUNCTION("""COMPUTED_VALUE"""),"")</f>
        <v/>
      </c>
      <c r="AE207" s="848" t="str">
        <f>IFERROR(__xludf.DUMMYFUNCTION("""COMPUTED_VALUE"""),"")</f>
        <v/>
      </c>
      <c r="AF207" s="848"/>
      <c r="AG207" s="848"/>
      <c r="AH207" s="388" t="str">
        <f>IFERROR(__xludf.DUMMYFUNCTION("""COMPUTED_VALUE"""),"")</f>
        <v/>
      </c>
      <c r="AI207" s="382"/>
      <c r="AJ207" s="848" t="str">
        <f>IFERROR(__xludf.DUMMYFUNCTION("""COMPUTED_VALUE"""),"")</f>
        <v/>
      </c>
      <c r="AK207" s="848" t="str">
        <f>IFERROR(__xludf.DUMMYFUNCTION("""COMPUTED_VALUE"""),"")</f>
        <v/>
      </c>
      <c r="AL207" s="848"/>
      <c r="AM207" s="848"/>
      <c r="AN207" s="389" t="str">
        <f>IFERROR(__xludf.DUMMYFUNCTION("""COMPUTED_VALUE"""),"")</f>
        <v/>
      </c>
      <c r="AO207" s="390"/>
      <c r="AP207" s="391"/>
      <c r="AQ207" s="381"/>
      <c r="AR207" s="845"/>
      <c r="AS207" s="845">
        <v>0.0</v>
      </c>
      <c r="AT207" s="359"/>
    </row>
    <row r="208">
      <c r="A208" s="480" t="s">
        <v>5164</v>
      </c>
      <c r="B208" s="361">
        <v>46167.0</v>
      </c>
      <c r="C208" s="362" t="s">
        <v>7616</v>
      </c>
      <c r="D208" s="363" t="s">
        <v>7617</v>
      </c>
      <c r="E208" s="367"/>
      <c r="F208" s="368"/>
      <c r="G208" s="381"/>
      <c r="H208" s="366"/>
      <c r="I208" s="365"/>
      <c r="J208" s="368"/>
      <c r="K208" s="381"/>
      <c r="L208" s="368"/>
      <c r="M208" s="364"/>
      <c r="N208" s="368"/>
      <c r="O208" s="381"/>
      <c r="P208" s="366"/>
      <c r="Q208" s="365"/>
      <c r="R208" s="368"/>
      <c r="S208" s="381"/>
      <c r="T208" s="368"/>
      <c r="U208" s="364"/>
      <c r="V208" s="845"/>
      <c r="W208" s="655"/>
      <c r="X208" s="366"/>
      <c r="Y208" s="370" t="s">
        <v>544</v>
      </c>
      <c r="Z208" s="481"/>
      <c r="AA208" s="380"/>
      <c r="AB208" s="353"/>
      <c r="AC208" s="382"/>
      <c r="AD208" s="383" t="str">
        <f>IFERROR(__xludf.DUMMYFUNCTION("""COMPUTED_VALUE"""),"")</f>
        <v/>
      </c>
      <c r="AE208" s="848" t="str">
        <f>IFERROR(__xludf.DUMMYFUNCTION("""COMPUTED_VALUE"""),"")</f>
        <v/>
      </c>
      <c r="AF208" s="848"/>
      <c r="AG208" s="848"/>
      <c r="AH208" s="388" t="str">
        <f>IFERROR(__xludf.DUMMYFUNCTION("""COMPUTED_VALUE"""),"")</f>
        <v/>
      </c>
      <c r="AI208" s="382"/>
      <c r="AJ208" s="848" t="str">
        <f>IFERROR(__xludf.DUMMYFUNCTION("""COMPUTED_VALUE"""),"")</f>
        <v/>
      </c>
      <c r="AK208" s="848" t="str">
        <f>IFERROR(__xludf.DUMMYFUNCTION("""COMPUTED_VALUE"""),"")</f>
        <v/>
      </c>
      <c r="AL208" s="848"/>
      <c r="AM208" s="848"/>
      <c r="AN208" s="389" t="str">
        <f>IFERROR(__xludf.DUMMYFUNCTION("""COMPUTED_VALUE"""),"")</f>
        <v/>
      </c>
      <c r="AO208" s="390"/>
      <c r="AP208" s="391"/>
      <c r="AQ208" s="381"/>
      <c r="AR208" s="845"/>
      <c r="AS208" s="845">
        <v>0.0</v>
      </c>
      <c r="AT208" s="359"/>
    </row>
    <row r="209">
      <c r="A209" s="480" t="s">
        <v>5135</v>
      </c>
      <c r="B209" s="361">
        <v>46170.0</v>
      </c>
      <c r="C209" s="362" t="s">
        <v>5421</v>
      </c>
      <c r="D209" s="363" t="s">
        <v>5422</v>
      </c>
      <c r="E209" s="367"/>
      <c r="F209" s="368"/>
      <c r="G209" s="381"/>
      <c r="H209" s="366"/>
      <c r="I209" s="365"/>
      <c r="J209" s="368"/>
      <c r="K209" s="381"/>
      <c r="L209" s="368"/>
      <c r="M209" s="364"/>
      <c r="N209" s="368"/>
      <c r="O209" s="381"/>
      <c r="P209" s="366"/>
      <c r="Q209" s="365"/>
      <c r="R209" s="368"/>
      <c r="S209" s="381"/>
      <c r="T209" s="368"/>
      <c r="U209" s="364"/>
      <c r="V209" s="845"/>
      <c r="W209" s="655"/>
      <c r="X209" s="366"/>
      <c r="Y209" s="370" t="s">
        <v>544</v>
      </c>
      <c r="Z209" s="481"/>
      <c r="AA209" s="372"/>
      <c r="AB209" s="353"/>
      <c r="AC209" s="382"/>
      <c r="AD209" s="383" t="str">
        <f>IFERROR(__xludf.DUMMYFUNCTION("""COMPUTED_VALUE"""),"")</f>
        <v/>
      </c>
      <c r="AE209" s="848" t="str">
        <f>IFERROR(__xludf.DUMMYFUNCTION("""COMPUTED_VALUE"""),"")</f>
        <v/>
      </c>
      <c r="AF209" s="848"/>
      <c r="AG209" s="848"/>
      <c r="AH209" s="388" t="str">
        <f>IFERROR(__xludf.DUMMYFUNCTION("""COMPUTED_VALUE"""),"")</f>
        <v/>
      </c>
      <c r="AI209" s="382"/>
      <c r="AJ209" s="848" t="str">
        <f>IFERROR(__xludf.DUMMYFUNCTION("""COMPUTED_VALUE"""),"")</f>
        <v/>
      </c>
      <c r="AK209" s="848" t="str">
        <f>IFERROR(__xludf.DUMMYFUNCTION("""COMPUTED_VALUE"""),"")</f>
        <v/>
      </c>
      <c r="AL209" s="848"/>
      <c r="AM209" s="848"/>
      <c r="AN209" s="389" t="str">
        <f>IFERROR(__xludf.DUMMYFUNCTION("""COMPUTED_VALUE"""),"")</f>
        <v/>
      </c>
      <c r="AO209" s="390"/>
      <c r="AP209" s="391"/>
      <c r="AQ209" s="373"/>
      <c r="AR209" s="847"/>
      <c r="AS209" s="847">
        <v>0.0</v>
      </c>
      <c r="AT209" s="359"/>
    </row>
    <row r="210">
      <c r="A210" s="480" t="s">
        <v>5135</v>
      </c>
      <c r="B210" s="361">
        <v>46170.0</v>
      </c>
      <c r="C210" s="362" t="s">
        <v>7618</v>
      </c>
      <c r="D210" s="363" t="s">
        <v>7619</v>
      </c>
      <c r="E210" s="367"/>
      <c r="F210" s="368"/>
      <c r="G210" s="381"/>
      <c r="H210" s="366"/>
      <c r="I210" s="365"/>
      <c r="J210" s="368"/>
      <c r="K210" s="381"/>
      <c r="L210" s="368"/>
      <c r="M210" s="364"/>
      <c r="N210" s="368"/>
      <c r="O210" s="381"/>
      <c r="P210" s="366"/>
      <c r="Q210" s="365"/>
      <c r="R210" s="368"/>
      <c r="S210" s="381"/>
      <c r="T210" s="368"/>
      <c r="U210" s="364"/>
      <c r="V210" s="845"/>
      <c r="W210" s="655"/>
      <c r="X210" s="366"/>
      <c r="Y210" s="370" t="s">
        <v>544</v>
      </c>
      <c r="Z210" s="481"/>
      <c r="AA210" s="380"/>
      <c r="AB210" s="353"/>
      <c r="AC210" s="382"/>
      <c r="AD210" s="383" t="str">
        <f>IFERROR(__xludf.DUMMYFUNCTION("""COMPUTED_VALUE"""),"")</f>
        <v/>
      </c>
      <c r="AE210" s="848" t="str">
        <f>IFERROR(__xludf.DUMMYFUNCTION("""COMPUTED_VALUE"""),"")</f>
        <v/>
      </c>
      <c r="AF210" s="848"/>
      <c r="AG210" s="848"/>
      <c r="AH210" s="388" t="str">
        <f>IFERROR(__xludf.DUMMYFUNCTION("""COMPUTED_VALUE"""),"")</f>
        <v/>
      </c>
      <c r="AI210" s="382"/>
      <c r="AJ210" s="848" t="str">
        <f>IFERROR(__xludf.DUMMYFUNCTION("""COMPUTED_VALUE"""),"")</f>
        <v/>
      </c>
      <c r="AK210" s="848" t="str">
        <f>IFERROR(__xludf.DUMMYFUNCTION("""COMPUTED_VALUE"""),"")</f>
        <v/>
      </c>
      <c r="AL210" s="848"/>
      <c r="AM210" s="848"/>
      <c r="AN210" s="389" t="str">
        <f>IFERROR(__xludf.DUMMYFUNCTION("""COMPUTED_VALUE"""),"")</f>
        <v/>
      </c>
      <c r="AO210" s="390"/>
      <c r="AP210" s="391"/>
      <c r="AQ210" s="381"/>
      <c r="AR210" s="845"/>
      <c r="AS210" s="845">
        <v>0.0</v>
      </c>
      <c r="AT210" s="359"/>
    </row>
    <row r="211">
      <c r="A211" s="480" t="s">
        <v>5164</v>
      </c>
      <c r="B211" s="361">
        <v>46167.0</v>
      </c>
      <c r="C211" s="362" t="s">
        <v>5413</v>
      </c>
      <c r="D211" s="363" t="s">
        <v>5414</v>
      </c>
      <c r="E211" s="367"/>
      <c r="F211" s="368"/>
      <c r="G211" s="381"/>
      <c r="H211" s="366"/>
      <c r="I211" s="365"/>
      <c r="J211" s="368"/>
      <c r="K211" s="381"/>
      <c r="L211" s="368"/>
      <c r="M211" s="364"/>
      <c r="N211" s="368"/>
      <c r="O211" s="381"/>
      <c r="P211" s="366"/>
      <c r="Q211" s="365"/>
      <c r="R211" s="368"/>
      <c r="S211" s="381"/>
      <c r="T211" s="368"/>
      <c r="U211" s="364"/>
      <c r="V211" s="845"/>
      <c r="W211" s="655"/>
      <c r="X211" s="366"/>
      <c r="Y211" s="370" t="s">
        <v>544</v>
      </c>
      <c r="Z211" s="481"/>
      <c r="AA211" s="380"/>
      <c r="AB211" s="353"/>
      <c r="AC211" s="382"/>
      <c r="AD211" s="383" t="str">
        <f>IFERROR(__xludf.DUMMYFUNCTION("""COMPUTED_VALUE"""),"")</f>
        <v/>
      </c>
      <c r="AE211" s="848" t="str">
        <f>IFERROR(__xludf.DUMMYFUNCTION("""COMPUTED_VALUE"""),"")</f>
        <v/>
      </c>
      <c r="AF211" s="848"/>
      <c r="AG211" s="848"/>
      <c r="AH211" s="388" t="str">
        <f>IFERROR(__xludf.DUMMYFUNCTION("""COMPUTED_VALUE"""),"")</f>
        <v/>
      </c>
      <c r="AI211" s="382"/>
      <c r="AJ211" s="848" t="str">
        <f>IFERROR(__xludf.DUMMYFUNCTION("""COMPUTED_VALUE"""),"")</f>
        <v/>
      </c>
      <c r="AK211" s="848" t="str">
        <f>IFERROR(__xludf.DUMMYFUNCTION("""COMPUTED_VALUE"""),"")</f>
        <v/>
      </c>
      <c r="AL211" s="848"/>
      <c r="AM211" s="848"/>
      <c r="AN211" s="389" t="str">
        <f>IFERROR(__xludf.DUMMYFUNCTION("""COMPUTED_VALUE"""),"")</f>
        <v/>
      </c>
      <c r="AO211" s="390"/>
      <c r="AP211" s="391"/>
      <c r="AQ211" s="381"/>
      <c r="AR211" s="845"/>
      <c r="AS211" s="845">
        <v>0.0</v>
      </c>
      <c r="AT211" s="359"/>
    </row>
    <row r="212">
      <c r="A212" s="480" t="s">
        <v>5164</v>
      </c>
      <c r="B212" s="361">
        <v>46167.0</v>
      </c>
      <c r="C212" s="362" t="s">
        <v>5429</v>
      </c>
      <c r="D212" s="363" t="s">
        <v>5430</v>
      </c>
      <c r="E212" s="367"/>
      <c r="F212" s="368"/>
      <c r="G212" s="381"/>
      <c r="H212" s="366"/>
      <c r="I212" s="365"/>
      <c r="J212" s="368"/>
      <c r="K212" s="381"/>
      <c r="L212" s="368"/>
      <c r="M212" s="364"/>
      <c r="N212" s="368"/>
      <c r="O212" s="381"/>
      <c r="P212" s="366"/>
      <c r="Q212" s="365"/>
      <c r="R212" s="368"/>
      <c r="S212" s="381"/>
      <c r="T212" s="368"/>
      <c r="U212" s="364"/>
      <c r="V212" s="845"/>
      <c r="W212" s="655"/>
      <c r="X212" s="366"/>
      <c r="Y212" s="370" t="s">
        <v>2963</v>
      </c>
      <c r="Z212" s="481"/>
      <c r="AA212" s="380"/>
      <c r="AB212" s="353"/>
      <c r="AC212" s="382"/>
      <c r="AD212" s="383" t="str">
        <f>IFERROR(__xludf.DUMMYFUNCTION("""COMPUTED_VALUE"""),"")</f>
        <v/>
      </c>
      <c r="AE212" s="848" t="str">
        <f>IFERROR(__xludf.DUMMYFUNCTION("""COMPUTED_VALUE"""),"")</f>
        <v/>
      </c>
      <c r="AF212" s="848"/>
      <c r="AG212" s="848"/>
      <c r="AH212" s="388" t="str">
        <f>IFERROR(__xludf.DUMMYFUNCTION("""COMPUTED_VALUE"""),"")</f>
        <v/>
      </c>
      <c r="AI212" s="382"/>
      <c r="AJ212" s="848" t="str">
        <f>IFERROR(__xludf.DUMMYFUNCTION("""COMPUTED_VALUE"""),"")</f>
        <v/>
      </c>
      <c r="AK212" s="848" t="str">
        <f>IFERROR(__xludf.DUMMYFUNCTION("""COMPUTED_VALUE"""),"")</f>
        <v/>
      </c>
      <c r="AL212" s="848"/>
      <c r="AM212" s="848"/>
      <c r="AN212" s="389" t="str">
        <f>IFERROR(__xludf.DUMMYFUNCTION("""COMPUTED_VALUE"""),"")</f>
        <v/>
      </c>
      <c r="AO212" s="390"/>
      <c r="AP212" s="391"/>
      <c r="AQ212" s="381"/>
      <c r="AR212" s="845"/>
      <c r="AS212" s="845">
        <v>0.0</v>
      </c>
      <c r="AT212" s="359"/>
    </row>
    <row r="213">
      <c r="A213" s="480" t="s">
        <v>5138</v>
      </c>
      <c r="B213" s="361">
        <v>46168.0</v>
      </c>
      <c r="C213" s="362" t="s">
        <v>5431</v>
      </c>
      <c r="D213" s="363" t="s">
        <v>5432</v>
      </c>
      <c r="E213" s="367"/>
      <c r="F213" s="368"/>
      <c r="G213" s="381"/>
      <c r="H213" s="366"/>
      <c r="I213" s="365"/>
      <c r="J213" s="368"/>
      <c r="K213" s="381"/>
      <c r="L213" s="368"/>
      <c r="M213" s="364"/>
      <c r="N213" s="368"/>
      <c r="O213" s="381"/>
      <c r="P213" s="366"/>
      <c r="Q213" s="365"/>
      <c r="R213" s="368"/>
      <c r="S213" s="381"/>
      <c r="T213" s="368"/>
      <c r="U213" s="364"/>
      <c r="V213" s="845"/>
      <c r="W213" s="655"/>
      <c r="X213" s="366"/>
      <c r="Y213" s="370" t="s">
        <v>2963</v>
      </c>
      <c r="Z213" s="481"/>
      <c r="AA213" s="380"/>
      <c r="AB213" s="353"/>
      <c r="AC213" s="382"/>
      <c r="AD213" s="383" t="str">
        <f>IFERROR(__xludf.DUMMYFUNCTION("""COMPUTED_VALUE"""),"")</f>
        <v/>
      </c>
      <c r="AE213" s="848" t="str">
        <f>IFERROR(__xludf.DUMMYFUNCTION("""COMPUTED_VALUE"""),"")</f>
        <v/>
      </c>
      <c r="AF213" s="848"/>
      <c r="AG213" s="848"/>
      <c r="AH213" s="388" t="str">
        <f>IFERROR(__xludf.DUMMYFUNCTION("""COMPUTED_VALUE"""),"")</f>
        <v/>
      </c>
      <c r="AI213" s="382"/>
      <c r="AJ213" s="848" t="str">
        <f>IFERROR(__xludf.DUMMYFUNCTION("""COMPUTED_VALUE"""),"")</f>
        <v/>
      </c>
      <c r="AK213" s="848" t="str">
        <f>IFERROR(__xludf.DUMMYFUNCTION("""COMPUTED_VALUE"""),"")</f>
        <v/>
      </c>
      <c r="AL213" s="848"/>
      <c r="AM213" s="848"/>
      <c r="AN213" s="389" t="str">
        <f>IFERROR(__xludf.DUMMYFUNCTION("""COMPUTED_VALUE"""),"")</f>
        <v/>
      </c>
      <c r="AO213" s="390"/>
      <c r="AP213" s="391"/>
      <c r="AQ213" s="381"/>
      <c r="AR213" s="845"/>
      <c r="AS213" s="845">
        <v>0.0</v>
      </c>
      <c r="AT213" s="359"/>
    </row>
    <row r="214">
      <c r="A214" s="480" t="s">
        <v>5132</v>
      </c>
      <c r="B214" s="361">
        <v>46169.0</v>
      </c>
      <c r="C214" s="362" t="s">
        <v>5433</v>
      </c>
      <c r="D214" s="363" t="s">
        <v>5434</v>
      </c>
      <c r="E214" s="367"/>
      <c r="F214" s="368"/>
      <c r="G214" s="381"/>
      <c r="H214" s="366"/>
      <c r="I214" s="365"/>
      <c r="J214" s="368"/>
      <c r="K214" s="381"/>
      <c r="L214" s="368"/>
      <c r="M214" s="364"/>
      <c r="N214" s="368"/>
      <c r="O214" s="381"/>
      <c r="P214" s="366"/>
      <c r="Q214" s="365"/>
      <c r="R214" s="368"/>
      <c r="S214" s="381"/>
      <c r="T214" s="368"/>
      <c r="U214" s="364"/>
      <c r="V214" s="845"/>
      <c r="W214" s="655"/>
      <c r="X214" s="366"/>
      <c r="Y214" s="370" t="s">
        <v>2963</v>
      </c>
      <c r="Z214" s="481"/>
      <c r="AA214" s="380"/>
      <c r="AB214" s="353"/>
      <c r="AC214" s="382"/>
      <c r="AD214" s="383" t="str">
        <f>IFERROR(__xludf.DUMMYFUNCTION("""COMPUTED_VALUE"""),"")</f>
        <v/>
      </c>
      <c r="AE214" s="848" t="str">
        <f>IFERROR(__xludf.DUMMYFUNCTION("""COMPUTED_VALUE"""),"")</f>
        <v/>
      </c>
      <c r="AF214" s="848"/>
      <c r="AG214" s="848"/>
      <c r="AH214" s="388" t="str">
        <f>IFERROR(__xludf.DUMMYFUNCTION("""COMPUTED_VALUE"""),"")</f>
        <v/>
      </c>
      <c r="AI214" s="382"/>
      <c r="AJ214" s="848" t="str">
        <f>IFERROR(__xludf.DUMMYFUNCTION("""COMPUTED_VALUE"""),"")</f>
        <v/>
      </c>
      <c r="AK214" s="848" t="str">
        <f>IFERROR(__xludf.DUMMYFUNCTION("""COMPUTED_VALUE"""),"")</f>
        <v/>
      </c>
      <c r="AL214" s="848"/>
      <c r="AM214" s="848"/>
      <c r="AN214" s="389" t="str">
        <f>IFERROR(__xludf.DUMMYFUNCTION("""COMPUTED_VALUE"""),"")</f>
        <v/>
      </c>
      <c r="AO214" s="390"/>
      <c r="AP214" s="391"/>
      <c r="AQ214" s="381"/>
      <c r="AR214" s="845"/>
      <c r="AS214" s="845">
        <v>0.0</v>
      </c>
      <c r="AT214" s="359"/>
    </row>
    <row r="215">
      <c r="A215" s="480" t="s">
        <v>5135</v>
      </c>
      <c r="B215" s="361">
        <v>46170.0</v>
      </c>
      <c r="C215" s="362" t="s">
        <v>5435</v>
      </c>
      <c r="D215" s="363" t="s">
        <v>5436</v>
      </c>
      <c r="E215" s="367"/>
      <c r="F215" s="368"/>
      <c r="G215" s="381"/>
      <c r="H215" s="366"/>
      <c r="I215" s="365"/>
      <c r="J215" s="368"/>
      <c r="K215" s="381"/>
      <c r="L215" s="368"/>
      <c r="M215" s="364"/>
      <c r="N215" s="368"/>
      <c r="O215" s="381"/>
      <c r="P215" s="366"/>
      <c r="Q215" s="365"/>
      <c r="R215" s="368"/>
      <c r="S215" s="381"/>
      <c r="T215" s="368"/>
      <c r="U215" s="364"/>
      <c r="V215" s="845"/>
      <c r="W215" s="655"/>
      <c r="X215" s="366"/>
      <c r="Y215" s="370" t="s">
        <v>2963</v>
      </c>
      <c r="Z215" s="481"/>
      <c r="AA215" s="372"/>
      <c r="AB215" s="353"/>
      <c r="AC215" s="382"/>
      <c r="AD215" s="383" t="str">
        <f>IFERROR(__xludf.DUMMYFUNCTION("""COMPUTED_VALUE"""),"")</f>
        <v/>
      </c>
      <c r="AE215" s="848" t="str">
        <f>IFERROR(__xludf.DUMMYFUNCTION("""COMPUTED_VALUE"""),"")</f>
        <v/>
      </c>
      <c r="AF215" s="848"/>
      <c r="AG215" s="848"/>
      <c r="AH215" s="388" t="str">
        <f>IFERROR(__xludf.DUMMYFUNCTION("""COMPUTED_VALUE"""),"")</f>
        <v/>
      </c>
      <c r="AI215" s="382"/>
      <c r="AJ215" s="848" t="str">
        <f>IFERROR(__xludf.DUMMYFUNCTION("""COMPUTED_VALUE"""),"")</f>
        <v/>
      </c>
      <c r="AK215" s="848" t="str">
        <f>IFERROR(__xludf.DUMMYFUNCTION("""COMPUTED_VALUE"""),"")</f>
        <v/>
      </c>
      <c r="AL215" s="848"/>
      <c r="AM215" s="848"/>
      <c r="AN215" s="389" t="str">
        <f>IFERROR(__xludf.DUMMYFUNCTION("""COMPUTED_VALUE"""),"")</f>
        <v/>
      </c>
      <c r="AO215" s="390"/>
      <c r="AP215" s="391"/>
      <c r="AQ215" s="373"/>
      <c r="AR215" s="847"/>
      <c r="AS215" s="847">
        <v>0.0</v>
      </c>
      <c r="AT215" s="359"/>
    </row>
    <row r="216">
      <c r="A216" s="482" t="s">
        <v>5138</v>
      </c>
      <c r="B216" s="361">
        <v>46168.0</v>
      </c>
      <c r="C216" s="362" t="s">
        <v>5437</v>
      </c>
      <c r="D216" s="363" t="s">
        <v>5438</v>
      </c>
      <c r="E216" s="367"/>
      <c r="F216" s="368"/>
      <c r="G216" s="381"/>
      <c r="H216" s="366"/>
      <c r="I216" s="365"/>
      <c r="J216" s="368"/>
      <c r="K216" s="381"/>
      <c r="L216" s="368"/>
      <c r="M216" s="364"/>
      <c r="N216" s="368"/>
      <c r="O216" s="381"/>
      <c r="P216" s="366"/>
      <c r="Q216" s="365"/>
      <c r="R216" s="368"/>
      <c r="S216" s="381"/>
      <c r="T216" s="368"/>
      <c r="U216" s="364"/>
      <c r="V216" s="845"/>
      <c r="W216" s="655"/>
      <c r="X216" s="366"/>
      <c r="Y216" s="370" t="s">
        <v>2963</v>
      </c>
      <c r="Z216" s="481"/>
      <c r="AA216" s="380"/>
      <c r="AB216" s="353"/>
      <c r="AC216" s="382"/>
      <c r="AD216" s="383" t="str">
        <f>IFERROR(__xludf.DUMMYFUNCTION("""COMPUTED_VALUE"""),"")</f>
        <v/>
      </c>
      <c r="AE216" s="848" t="str">
        <f>IFERROR(__xludf.DUMMYFUNCTION("""COMPUTED_VALUE"""),"")</f>
        <v/>
      </c>
      <c r="AF216" s="848"/>
      <c r="AG216" s="848"/>
      <c r="AH216" s="388" t="str">
        <f>IFERROR(__xludf.DUMMYFUNCTION("""COMPUTED_VALUE"""),"")</f>
        <v/>
      </c>
      <c r="AI216" s="382"/>
      <c r="AJ216" s="848" t="str">
        <f>IFERROR(__xludf.DUMMYFUNCTION("""COMPUTED_VALUE"""),"")</f>
        <v/>
      </c>
      <c r="AK216" s="848" t="str">
        <f>IFERROR(__xludf.DUMMYFUNCTION("""COMPUTED_VALUE"""),"")</f>
        <v/>
      </c>
      <c r="AL216" s="848"/>
      <c r="AM216" s="848"/>
      <c r="AN216" s="389" t="str">
        <f>IFERROR(__xludf.DUMMYFUNCTION("""COMPUTED_VALUE"""),"")</f>
        <v/>
      </c>
      <c r="AO216" s="390"/>
      <c r="AP216" s="391"/>
      <c r="AQ216" s="381"/>
      <c r="AR216" s="845"/>
      <c r="AS216" s="845">
        <v>0.0</v>
      </c>
      <c r="AT216" s="359"/>
    </row>
    <row r="217">
      <c r="A217" s="480" t="s">
        <v>5135</v>
      </c>
      <c r="B217" s="361">
        <v>46170.0</v>
      </c>
      <c r="C217" s="362" t="s">
        <v>5439</v>
      </c>
      <c r="D217" s="363" t="s">
        <v>5440</v>
      </c>
      <c r="E217" s="367"/>
      <c r="F217" s="368"/>
      <c r="G217" s="381"/>
      <c r="H217" s="366"/>
      <c r="I217" s="365"/>
      <c r="J217" s="368"/>
      <c r="K217" s="381"/>
      <c r="L217" s="368"/>
      <c r="M217" s="364"/>
      <c r="N217" s="368"/>
      <c r="O217" s="381"/>
      <c r="P217" s="366"/>
      <c r="Q217" s="365"/>
      <c r="R217" s="368"/>
      <c r="S217" s="381"/>
      <c r="T217" s="368"/>
      <c r="U217" s="364"/>
      <c r="V217" s="845"/>
      <c r="W217" s="655"/>
      <c r="X217" s="366"/>
      <c r="Y217" s="370" t="s">
        <v>2963</v>
      </c>
      <c r="Z217" s="481"/>
      <c r="AA217" s="380"/>
      <c r="AB217" s="353"/>
      <c r="AC217" s="382"/>
      <c r="AD217" s="383" t="str">
        <f>IFERROR(__xludf.DUMMYFUNCTION("""COMPUTED_VALUE"""),"")</f>
        <v/>
      </c>
      <c r="AE217" s="848" t="str">
        <f>IFERROR(__xludf.DUMMYFUNCTION("""COMPUTED_VALUE"""),"")</f>
        <v/>
      </c>
      <c r="AF217" s="848"/>
      <c r="AG217" s="848"/>
      <c r="AH217" s="388" t="str">
        <f>IFERROR(__xludf.DUMMYFUNCTION("""COMPUTED_VALUE"""),"")</f>
        <v/>
      </c>
      <c r="AI217" s="382"/>
      <c r="AJ217" s="848" t="str">
        <f>IFERROR(__xludf.DUMMYFUNCTION("""COMPUTED_VALUE"""),"")</f>
        <v/>
      </c>
      <c r="AK217" s="848" t="str">
        <f>IFERROR(__xludf.DUMMYFUNCTION("""COMPUTED_VALUE"""),"")</f>
        <v/>
      </c>
      <c r="AL217" s="848"/>
      <c r="AM217" s="848"/>
      <c r="AN217" s="389" t="str">
        <f>IFERROR(__xludf.DUMMYFUNCTION("""COMPUTED_VALUE"""),"")</f>
        <v/>
      </c>
      <c r="AO217" s="390"/>
      <c r="AP217" s="391"/>
      <c r="AQ217" s="381"/>
      <c r="AR217" s="845"/>
      <c r="AS217" s="845">
        <v>0.0</v>
      </c>
      <c r="AT217" s="359"/>
    </row>
    <row r="218">
      <c r="A218" s="480" t="s">
        <v>5132</v>
      </c>
      <c r="B218" s="361">
        <v>46169.0</v>
      </c>
      <c r="C218" s="362" t="s">
        <v>5441</v>
      </c>
      <c r="D218" s="363" t="s">
        <v>5442</v>
      </c>
      <c r="E218" s="367"/>
      <c r="F218" s="368"/>
      <c r="G218" s="381"/>
      <c r="H218" s="366"/>
      <c r="I218" s="365"/>
      <c r="J218" s="368"/>
      <c r="K218" s="381"/>
      <c r="L218" s="368"/>
      <c r="M218" s="364"/>
      <c r="N218" s="368"/>
      <c r="O218" s="381"/>
      <c r="P218" s="366"/>
      <c r="Q218" s="365"/>
      <c r="R218" s="368"/>
      <c r="S218" s="381"/>
      <c r="T218" s="368"/>
      <c r="U218" s="364"/>
      <c r="V218" s="845"/>
      <c r="W218" s="655"/>
      <c r="X218" s="366"/>
      <c r="Y218" s="370" t="s">
        <v>2963</v>
      </c>
      <c r="Z218" s="481"/>
      <c r="AA218" s="380"/>
      <c r="AB218" s="353"/>
      <c r="AC218" s="382"/>
      <c r="AD218" s="383" t="str">
        <f>IFERROR(__xludf.DUMMYFUNCTION("""COMPUTED_VALUE"""),"")</f>
        <v/>
      </c>
      <c r="AE218" s="848" t="str">
        <f>IFERROR(__xludf.DUMMYFUNCTION("""COMPUTED_VALUE"""),"")</f>
        <v/>
      </c>
      <c r="AF218" s="848"/>
      <c r="AG218" s="848"/>
      <c r="AH218" s="388" t="str">
        <f>IFERROR(__xludf.DUMMYFUNCTION("""COMPUTED_VALUE"""),"")</f>
        <v/>
      </c>
      <c r="AI218" s="382"/>
      <c r="AJ218" s="848" t="str">
        <f>IFERROR(__xludf.DUMMYFUNCTION("""COMPUTED_VALUE"""),"")</f>
        <v/>
      </c>
      <c r="AK218" s="848" t="str">
        <f>IFERROR(__xludf.DUMMYFUNCTION("""COMPUTED_VALUE"""),"")</f>
        <v/>
      </c>
      <c r="AL218" s="848"/>
      <c r="AM218" s="848"/>
      <c r="AN218" s="389" t="str">
        <f>IFERROR(__xludf.DUMMYFUNCTION("""COMPUTED_VALUE"""),"")</f>
        <v/>
      </c>
      <c r="AO218" s="390"/>
      <c r="AP218" s="391"/>
      <c r="AQ218" s="381"/>
      <c r="AR218" s="845"/>
      <c r="AS218" s="845">
        <v>0.0</v>
      </c>
      <c r="AT218" s="359"/>
    </row>
    <row r="219" ht="18.75" customHeight="1">
      <c r="A219" s="480" t="s">
        <v>5135</v>
      </c>
      <c r="B219" s="361">
        <v>46170.0</v>
      </c>
      <c r="C219" s="362" t="s">
        <v>5443</v>
      </c>
      <c r="D219" s="363" t="s">
        <v>5444</v>
      </c>
      <c r="E219" s="367"/>
      <c r="F219" s="368"/>
      <c r="G219" s="381"/>
      <c r="H219" s="366"/>
      <c r="I219" s="365"/>
      <c r="J219" s="368"/>
      <c r="K219" s="381"/>
      <c r="L219" s="368"/>
      <c r="M219" s="364"/>
      <c r="N219" s="368"/>
      <c r="O219" s="381"/>
      <c r="P219" s="366"/>
      <c r="Q219" s="365"/>
      <c r="R219" s="368"/>
      <c r="S219" s="381"/>
      <c r="T219" s="368"/>
      <c r="U219" s="364"/>
      <c r="V219" s="845"/>
      <c r="W219" s="655"/>
      <c r="X219" s="366"/>
      <c r="Y219" s="370" t="s">
        <v>2967</v>
      </c>
      <c r="Z219" s="481"/>
      <c r="AA219" s="380"/>
      <c r="AB219" s="353"/>
      <c r="AC219" s="382"/>
      <c r="AD219" s="383" t="str">
        <f>IFERROR(__xludf.DUMMYFUNCTION("""COMPUTED_VALUE"""),"")</f>
        <v/>
      </c>
      <c r="AE219" s="848" t="str">
        <f>IFERROR(__xludf.DUMMYFUNCTION("""COMPUTED_VALUE"""),"")</f>
        <v/>
      </c>
      <c r="AF219" s="848"/>
      <c r="AG219" s="848"/>
      <c r="AH219" s="388" t="str">
        <f>IFERROR(__xludf.DUMMYFUNCTION("""COMPUTED_VALUE"""),"")</f>
        <v/>
      </c>
      <c r="AI219" s="382"/>
      <c r="AJ219" s="848" t="str">
        <f>IFERROR(__xludf.DUMMYFUNCTION("""COMPUTED_VALUE"""),"")</f>
        <v/>
      </c>
      <c r="AK219" s="848" t="str">
        <f>IFERROR(__xludf.DUMMYFUNCTION("""COMPUTED_VALUE"""),"")</f>
        <v/>
      </c>
      <c r="AL219" s="848"/>
      <c r="AM219" s="848"/>
      <c r="AN219" s="389" t="str">
        <f>IFERROR(__xludf.DUMMYFUNCTION("""COMPUTED_VALUE"""),"")</f>
        <v/>
      </c>
      <c r="AO219" s="390"/>
      <c r="AP219" s="391"/>
      <c r="AQ219" s="381"/>
      <c r="AR219" s="845"/>
      <c r="AS219" s="845">
        <v>0.0</v>
      </c>
      <c r="AT219" s="359"/>
    </row>
    <row r="220">
      <c r="A220" s="480" t="s">
        <v>5132</v>
      </c>
      <c r="B220" s="361">
        <v>46169.0</v>
      </c>
      <c r="C220" s="362" t="s">
        <v>5445</v>
      </c>
      <c r="D220" s="363" t="s">
        <v>5446</v>
      </c>
      <c r="E220" s="367"/>
      <c r="F220" s="368"/>
      <c r="G220" s="381"/>
      <c r="H220" s="366"/>
      <c r="I220" s="365"/>
      <c r="J220" s="368"/>
      <c r="K220" s="381"/>
      <c r="L220" s="368"/>
      <c r="M220" s="364"/>
      <c r="N220" s="368"/>
      <c r="O220" s="381"/>
      <c r="P220" s="366"/>
      <c r="Q220" s="365"/>
      <c r="R220" s="368"/>
      <c r="S220" s="381"/>
      <c r="T220" s="368"/>
      <c r="U220" s="364"/>
      <c r="V220" s="845"/>
      <c r="W220" s="655"/>
      <c r="X220" s="366"/>
      <c r="Y220" s="370" t="s">
        <v>2967</v>
      </c>
      <c r="Z220" s="481"/>
      <c r="AA220" s="380"/>
      <c r="AB220" s="353"/>
      <c r="AC220" s="382"/>
      <c r="AD220" s="383" t="str">
        <f>IFERROR(__xludf.DUMMYFUNCTION("""COMPUTED_VALUE"""),"")</f>
        <v/>
      </c>
      <c r="AE220" s="848" t="str">
        <f>IFERROR(__xludf.DUMMYFUNCTION("""COMPUTED_VALUE"""),"")</f>
        <v/>
      </c>
      <c r="AF220" s="848"/>
      <c r="AG220" s="848"/>
      <c r="AH220" s="388" t="str">
        <f>IFERROR(__xludf.DUMMYFUNCTION("""COMPUTED_VALUE"""),"")</f>
        <v/>
      </c>
      <c r="AI220" s="382"/>
      <c r="AJ220" s="848" t="str">
        <f>IFERROR(__xludf.DUMMYFUNCTION("""COMPUTED_VALUE"""),"")</f>
        <v/>
      </c>
      <c r="AK220" s="848" t="str">
        <f>IFERROR(__xludf.DUMMYFUNCTION("""COMPUTED_VALUE"""),"")</f>
        <v/>
      </c>
      <c r="AL220" s="848"/>
      <c r="AM220" s="848"/>
      <c r="AN220" s="389" t="str">
        <f>IFERROR(__xludf.DUMMYFUNCTION("""COMPUTED_VALUE"""),"")</f>
        <v/>
      </c>
      <c r="AO220" s="390"/>
      <c r="AP220" s="391"/>
      <c r="AQ220" s="381"/>
      <c r="AR220" s="845"/>
      <c r="AS220" s="845">
        <v>0.0</v>
      </c>
      <c r="AT220" s="359"/>
    </row>
    <row r="221">
      <c r="A221" s="480" t="s">
        <v>5132</v>
      </c>
      <c r="B221" s="361">
        <v>46169.0</v>
      </c>
      <c r="C221" s="362" t="s">
        <v>5447</v>
      </c>
      <c r="D221" s="363" t="s">
        <v>5448</v>
      </c>
      <c r="E221" s="367"/>
      <c r="F221" s="368"/>
      <c r="G221" s="381"/>
      <c r="H221" s="366"/>
      <c r="I221" s="365"/>
      <c r="J221" s="368"/>
      <c r="K221" s="381"/>
      <c r="L221" s="368"/>
      <c r="M221" s="364"/>
      <c r="N221" s="368"/>
      <c r="O221" s="381"/>
      <c r="P221" s="366"/>
      <c r="Q221" s="365"/>
      <c r="R221" s="368"/>
      <c r="S221" s="381"/>
      <c r="T221" s="368"/>
      <c r="U221" s="364"/>
      <c r="V221" s="845"/>
      <c r="W221" s="655"/>
      <c r="X221" s="366"/>
      <c r="Y221" s="370" t="s">
        <v>2967</v>
      </c>
      <c r="Z221" s="481"/>
      <c r="AA221" s="380"/>
      <c r="AB221" s="353"/>
      <c r="AC221" s="382"/>
      <c r="AD221" s="383" t="str">
        <f>IFERROR(__xludf.DUMMYFUNCTION("""COMPUTED_VALUE"""),"")</f>
        <v/>
      </c>
      <c r="AE221" s="848" t="str">
        <f>IFERROR(__xludf.DUMMYFUNCTION("""COMPUTED_VALUE"""),"")</f>
        <v/>
      </c>
      <c r="AF221" s="848"/>
      <c r="AG221" s="848"/>
      <c r="AH221" s="388" t="str">
        <f>IFERROR(__xludf.DUMMYFUNCTION("""COMPUTED_VALUE"""),"")</f>
        <v/>
      </c>
      <c r="AI221" s="382"/>
      <c r="AJ221" s="848" t="str">
        <f>IFERROR(__xludf.DUMMYFUNCTION("""COMPUTED_VALUE"""),"")</f>
        <v/>
      </c>
      <c r="AK221" s="848" t="str">
        <f>IFERROR(__xludf.DUMMYFUNCTION("""COMPUTED_VALUE"""),"")</f>
        <v/>
      </c>
      <c r="AL221" s="848"/>
      <c r="AM221" s="848"/>
      <c r="AN221" s="389" t="str">
        <f>IFERROR(__xludf.DUMMYFUNCTION("""COMPUTED_VALUE"""),"")</f>
        <v/>
      </c>
      <c r="AO221" s="390"/>
      <c r="AP221" s="391"/>
      <c r="AQ221" s="381"/>
      <c r="AR221" s="845"/>
      <c r="AS221" s="845">
        <v>0.0</v>
      </c>
      <c r="AT221" s="359"/>
    </row>
    <row r="222">
      <c r="A222" s="480" t="s">
        <v>5138</v>
      </c>
      <c r="B222" s="361">
        <v>46168.0</v>
      </c>
      <c r="C222" s="362" t="s">
        <v>5449</v>
      </c>
      <c r="D222" s="363" t="s">
        <v>5450</v>
      </c>
      <c r="E222" s="367"/>
      <c r="F222" s="368"/>
      <c r="G222" s="381"/>
      <c r="H222" s="366"/>
      <c r="I222" s="365"/>
      <c r="J222" s="368"/>
      <c r="K222" s="381"/>
      <c r="L222" s="368"/>
      <c r="M222" s="364"/>
      <c r="N222" s="368"/>
      <c r="O222" s="381"/>
      <c r="P222" s="366"/>
      <c r="Q222" s="365"/>
      <c r="R222" s="368"/>
      <c r="S222" s="381"/>
      <c r="T222" s="368"/>
      <c r="U222" s="364"/>
      <c r="V222" s="845"/>
      <c r="W222" s="655"/>
      <c r="X222" s="366"/>
      <c r="Y222" s="370" t="s">
        <v>2967</v>
      </c>
      <c r="Z222" s="481"/>
      <c r="AA222" s="372"/>
      <c r="AB222" s="353"/>
      <c r="AC222" s="382"/>
      <c r="AD222" s="383" t="str">
        <f>IFERROR(__xludf.DUMMYFUNCTION("""COMPUTED_VALUE"""),"")</f>
        <v/>
      </c>
      <c r="AE222" s="848" t="str">
        <f>IFERROR(__xludf.DUMMYFUNCTION("""COMPUTED_VALUE"""),"")</f>
        <v/>
      </c>
      <c r="AF222" s="848"/>
      <c r="AG222" s="848"/>
      <c r="AH222" s="388" t="str">
        <f>IFERROR(__xludf.DUMMYFUNCTION("""COMPUTED_VALUE"""),"")</f>
        <v/>
      </c>
      <c r="AI222" s="382"/>
      <c r="AJ222" s="848" t="str">
        <f>IFERROR(__xludf.DUMMYFUNCTION("""COMPUTED_VALUE"""),"")</f>
        <v/>
      </c>
      <c r="AK222" s="848" t="str">
        <f>IFERROR(__xludf.DUMMYFUNCTION("""COMPUTED_VALUE"""),"")</f>
        <v/>
      </c>
      <c r="AL222" s="848"/>
      <c r="AM222" s="848"/>
      <c r="AN222" s="389" t="str">
        <f>IFERROR(__xludf.DUMMYFUNCTION("""COMPUTED_VALUE"""),"")</f>
        <v/>
      </c>
      <c r="AO222" s="390"/>
      <c r="AP222" s="391"/>
      <c r="AQ222" s="373"/>
      <c r="AR222" s="847"/>
      <c r="AS222" s="847">
        <v>0.0</v>
      </c>
      <c r="AT222" s="359"/>
    </row>
    <row r="223">
      <c r="A223" s="480" t="s">
        <v>5138</v>
      </c>
      <c r="B223" s="361">
        <v>46168.0</v>
      </c>
      <c r="C223" s="362" t="s">
        <v>5451</v>
      </c>
      <c r="D223" s="363" t="s">
        <v>5452</v>
      </c>
      <c r="E223" s="367"/>
      <c r="F223" s="368"/>
      <c r="G223" s="381"/>
      <c r="H223" s="366"/>
      <c r="I223" s="365"/>
      <c r="J223" s="368"/>
      <c r="K223" s="381"/>
      <c r="L223" s="368"/>
      <c r="M223" s="364"/>
      <c r="N223" s="368"/>
      <c r="O223" s="381"/>
      <c r="P223" s="366"/>
      <c r="Q223" s="365"/>
      <c r="R223" s="368"/>
      <c r="S223" s="381"/>
      <c r="T223" s="368"/>
      <c r="U223" s="364"/>
      <c r="V223" s="845"/>
      <c r="W223" s="655"/>
      <c r="X223" s="366"/>
      <c r="Y223" s="370" t="s">
        <v>2967</v>
      </c>
      <c r="Z223" s="481"/>
      <c r="AA223" s="380"/>
      <c r="AB223" s="353"/>
      <c r="AC223" s="382"/>
      <c r="AD223" s="383" t="str">
        <f>IFERROR(__xludf.DUMMYFUNCTION("""COMPUTED_VALUE"""),"")</f>
        <v/>
      </c>
      <c r="AE223" s="848" t="str">
        <f>IFERROR(__xludf.DUMMYFUNCTION("""COMPUTED_VALUE"""),"")</f>
        <v/>
      </c>
      <c r="AF223" s="848"/>
      <c r="AG223" s="848"/>
      <c r="AH223" s="388" t="str">
        <f>IFERROR(__xludf.DUMMYFUNCTION("""COMPUTED_VALUE"""),"")</f>
        <v/>
      </c>
      <c r="AI223" s="382"/>
      <c r="AJ223" s="848" t="str">
        <f>IFERROR(__xludf.DUMMYFUNCTION("""COMPUTED_VALUE"""),"")</f>
        <v/>
      </c>
      <c r="AK223" s="848" t="str">
        <f>IFERROR(__xludf.DUMMYFUNCTION("""COMPUTED_VALUE"""),"")</f>
        <v/>
      </c>
      <c r="AL223" s="848"/>
      <c r="AM223" s="848"/>
      <c r="AN223" s="389" t="str">
        <f>IFERROR(__xludf.DUMMYFUNCTION("""COMPUTED_VALUE"""),"")</f>
        <v/>
      </c>
      <c r="AO223" s="390"/>
      <c r="AP223" s="391"/>
      <c r="AQ223" s="381"/>
      <c r="AR223" s="845"/>
      <c r="AS223" s="845">
        <v>0.0</v>
      </c>
      <c r="AT223" s="359"/>
    </row>
    <row r="224">
      <c r="A224" s="480" t="s">
        <v>5135</v>
      </c>
      <c r="B224" s="361">
        <v>46170.0</v>
      </c>
      <c r="C224" s="362" t="s">
        <v>5453</v>
      </c>
      <c r="D224" s="363" t="s">
        <v>5454</v>
      </c>
      <c r="E224" s="367"/>
      <c r="F224" s="368"/>
      <c r="G224" s="381"/>
      <c r="H224" s="366"/>
      <c r="I224" s="365"/>
      <c r="J224" s="368"/>
      <c r="K224" s="381"/>
      <c r="L224" s="368"/>
      <c r="M224" s="364"/>
      <c r="N224" s="368"/>
      <c r="O224" s="381"/>
      <c r="P224" s="366"/>
      <c r="Q224" s="365"/>
      <c r="R224" s="368"/>
      <c r="S224" s="381"/>
      <c r="T224" s="368"/>
      <c r="U224" s="364"/>
      <c r="V224" s="845"/>
      <c r="W224" s="655"/>
      <c r="X224" s="366"/>
      <c r="Y224" s="370" t="s">
        <v>2967</v>
      </c>
      <c r="Z224" s="481"/>
      <c r="AA224" s="380"/>
      <c r="AB224" s="353"/>
      <c r="AC224" s="382"/>
      <c r="AD224" s="383" t="str">
        <f>IFERROR(__xludf.DUMMYFUNCTION("""COMPUTED_VALUE"""),"")</f>
        <v/>
      </c>
      <c r="AE224" s="848" t="str">
        <f>IFERROR(__xludf.DUMMYFUNCTION("""COMPUTED_VALUE"""),"")</f>
        <v/>
      </c>
      <c r="AF224" s="848"/>
      <c r="AG224" s="848"/>
      <c r="AH224" s="388" t="str">
        <f>IFERROR(__xludf.DUMMYFUNCTION("""COMPUTED_VALUE"""),"")</f>
        <v/>
      </c>
      <c r="AI224" s="382"/>
      <c r="AJ224" s="848" t="str">
        <f>IFERROR(__xludf.DUMMYFUNCTION("""COMPUTED_VALUE"""),"")</f>
        <v/>
      </c>
      <c r="AK224" s="848" t="str">
        <f>IFERROR(__xludf.DUMMYFUNCTION("""COMPUTED_VALUE"""),"")</f>
        <v/>
      </c>
      <c r="AL224" s="848"/>
      <c r="AM224" s="848"/>
      <c r="AN224" s="389" t="str">
        <f>IFERROR(__xludf.DUMMYFUNCTION("""COMPUTED_VALUE"""),"")</f>
        <v/>
      </c>
      <c r="AO224" s="390"/>
      <c r="AP224" s="391"/>
      <c r="AQ224" s="381"/>
      <c r="AR224" s="845"/>
      <c r="AS224" s="845">
        <v>0.0</v>
      </c>
      <c r="AT224" s="359"/>
    </row>
    <row r="225">
      <c r="A225" s="480" t="s">
        <v>5132</v>
      </c>
      <c r="B225" s="361">
        <v>46169.0</v>
      </c>
      <c r="C225" s="362" t="s">
        <v>5455</v>
      </c>
      <c r="D225" s="363" t="s">
        <v>5456</v>
      </c>
      <c r="E225" s="367"/>
      <c r="F225" s="368"/>
      <c r="G225" s="381"/>
      <c r="H225" s="366"/>
      <c r="I225" s="365"/>
      <c r="J225" s="368"/>
      <c r="K225" s="381"/>
      <c r="L225" s="368"/>
      <c r="M225" s="364"/>
      <c r="N225" s="368"/>
      <c r="O225" s="381"/>
      <c r="P225" s="366"/>
      <c r="Q225" s="365"/>
      <c r="R225" s="368"/>
      <c r="S225" s="381"/>
      <c r="T225" s="368"/>
      <c r="U225" s="364"/>
      <c r="V225" s="845"/>
      <c r="W225" s="655"/>
      <c r="X225" s="366"/>
      <c r="Y225" s="370" t="s">
        <v>2967</v>
      </c>
      <c r="Z225" s="481"/>
      <c r="AA225" s="380"/>
      <c r="AB225" s="353"/>
      <c r="AC225" s="382"/>
      <c r="AD225" s="383" t="str">
        <f>IFERROR(__xludf.DUMMYFUNCTION("""COMPUTED_VALUE"""),"")</f>
        <v/>
      </c>
      <c r="AE225" s="848" t="str">
        <f>IFERROR(__xludf.DUMMYFUNCTION("""COMPUTED_VALUE"""),"")</f>
        <v/>
      </c>
      <c r="AF225" s="848"/>
      <c r="AG225" s="848"/>
      <c r="AH225" s="388" t="str">
        <f>IFERROR(__xludf.DUMMYFUNCTION("""COMPUTED_VALUE"""),"")</f>
        <v/>
      </c>
      <c r="AI225" s="382"/>
      <c r="AJ225" s="848" t="str">
        <f>IFERROR(__xludf.DUMMYFUNCTION("""COMPUTED_VALUE"""),"")</f>
        <v/>
      </c>
      <c r="AK225" s="848" t="str">
        <f>IFERROR(__xludf.DUMMYFUNCTION("""COMPUTED_VALUE"""),"")</f>
        <v/>
      </c>
      <c r="AL225" s="848"/>
      <c r="AM225" s="848"/>
      <c r="AN225" s="389" t="str">
        <f>IFERROR(__xludf.DUMMYFUNCTION("""COMPUTED_VALUE"""),"")</f>
        <v/>
      </c>
      <c r="AO225" s="390"/>
      <c r="AP225" s="391"/>
      <c r="AQ225" s="381"/>
      <c r="AR225" s="845"/>
      <c r="AS225" s="845">
        <v>0.0</v>
      </c>
      <c r="AT225" s="359"/>
    </row>
    <row r="226">
      <c r="A226" s="480" t="s">
        <v>5138</v>
      </c>
      <c r="B226" s="361">
        <v>46168.0</v>
      </c>
      <c r="C226" s="362" t="s">
        <v>5457</v>
      </c>
      <c r="D226" s="363" t="s">
        <v>5458</v>
      </c>
      <c r="E226" s="367"/>
      <c r="F226" s="368"/>
      <c r="G226" s="381"/>
      <c r="H226" s="366"/>
      <c r="I226" s="365"/>
      <c r="J226" s="368"/>
      <c r="K226" s="381"/>
      <c r="L226" s="368"/>
      <c r="M226" s="364"/>
      <c r="N226" s="368"/>
      <c r="O226" s="381"/>
      <c r="P226" s="366"/>
      <c r="Q226" s="365"/>
      <c r="R226" s="368"/>
      <c r="S226" s="381"/>
      <c r="T226" s="368"/>
      <c r="U226" s="364"/>
      <c r="V226" s="845"/>
      <c r="W226" s="655"/>
      <c r="X226" s="366"/>
      <c r="Y226" s="370" t="s">
        <v>2967</v>
      </c>
      <c r="Z226" s="481"/>
      <c r="AA226" s="372"/>
      <c r="AB226" s="353"/>
      <c r="AC226" s="382"/>
      <c r="AD226" s="383" t="str">
        <f>IFERROR(__xludf.DUMMYFUNCTION("""COMPUTED_VALUE"""),"")</f>
        <v/>
      </c>
      <c r="AE226" s="848" t="str">
        <f>IFERROR(__xludf.DUMMYFUNCTION("""COMPUTED_VALUE"""),"")</f>
        <v/>
      </c>
      <c r="AF226" s="848"/>
      <c r="AG226" s="848"/>
      <c r="AH226" s="388" t="str">
        <f>IFERROR(__xludf.DUMMYFUNCTION("""COMPUTED_VALUE"""),"")</f>
        <v/>
      </c>
      <c r="AI226" s="382"/>
      <c r="AJ226" s="848" t="str">
        <f>IFERROR(__xludf.DUMMYFUNCTION("""COMPUTED_VALUE"""),"")</f>
        <v/>
      </c>
      <c r="AK226" s="848" t="str">
        <f>IFERROR(__xludf.DUMMYFUNCTION("""COMPUTED_VALUE"""),"")</f>
        <v/>
      </c>
      <c r="AL226" s="848"/>
      <c r="AM226" s="848"/>
      <c r="AN226" s="389" t="str">
        <f>IFERROR(__xludf.DUMMYFUNCTION("""COMPUTED_VALUE"""),"")</f>
        <v/>
      </c>
      <c r="AO226" s="390"/>
      <c r="AP226" s="391"/>
      <c r="AQ226" s="373"/>
      <c r="AR226" s="847"/>
      <c r="AS226" s="847">
        <v>0.0</v>
      </c>
      <c r="AT226" s="359"/>
    </row>
    <row r="227">
      <c r="A227" s="480" t="s">
        <v>5138</v>
      </c>
      <c r="B227" s="361">
        <v>46168.0</v>
      </c>
      <c r="C227" s="362" t="s">
        <v>5459</v>
      </c>
      <c r="D227" s="363" t="s">
        <v>5460</v>
      </c>
      <c r="E227" s="367"/>
      <c r="F227" s="368"/>
      <c r="G227" s="381"/>
      <c r="H227" s="366"/>
      <c r="I227" s="365"/>
      <c r="J227" s="368"/>
      <c r="K227" s="381"/>
      <c r="L227" s="368"/>
      <c r="M227" s="364"/>
      <c r="N227" s="368"/>
      <c r="O227" s="381"/>
      <c r="P227" s="366"/>
      <c r="Q227" s="365"/>
      <c r="R227" s="368"/>
      <c r="S227" s="381"/>
      <c r="T227" s="368"/>
      <c r="U227" s="364"/>
      <c r="V227" s="845"/>
      <c r="W227" s="655"/>
      <c r="X227" s="366"/>
      <c r="Y227" s="370" t="s">
        <v>464</v>
      </c>
      <c r="Z227" s="481"/>
      <c r="AA227" s="372"/>
      <c r="AB227" s="353"/>
      <c r="AC227" s="382"/>
      <c r="AD227" s="383" t="str">
        <f>IFERROR(__xludf.DUMMYFUNCTION("""COMPUTED_VALUE"""),"")</f>
        <v/>
      </c>
      <c r="AE227" s="848" t="str">
        <f>IFERROR(__xludf.DUMMYFUNCTION("""COMPUTED_VALUE"""),"")</f>
        <v/>
      </c>
      <c r="AF227" s="848"/>
      <c r="AG227" s="848"/>
      <c r="AH227" s="388" t="str">
        <f>IFERROR(__xludf.DUMMYFUNCTION("""COMPUTED_VALUE"""),"")</f>
        <v/>
      </c>
      <c r="AI227" s="382"/>
      <c r="AJ227" s="848" t="str">
        <f>IFERROR(__xludf.DUMMYFUNCTION("""COMPUTED_VALUE"""),"")</f>
        <v/>
      </c>
      <c r="AK227" s="848" t="str">
        <f>IFERROR(__xludf.DUMMYFUNCTION("""COMPUTED_VALUE"""),"")</f>
        <v/>
      </c>
      <c r="AL227" s="848"/>
      <c r="AM227" s="848"/>
      <c r="AN227" s="389" t="str">
        <f>IFERROR(__xludf.DUMMYFUNCTION("""COMPUTED_VALUE"""),"")</f>
        <v/>
      </c>
      <c r="AO227" s="390"/>
      <c r="AP227" s="391"/>
      <c r="AQ227" s="373"/>
      <c r="AR227" s="847"/>
      <c r="AS227" s="847">
        <v>0.0</v>
      </c>
      <c r="AT227" s="359"/>
    </row>
    <row r="228">
      <c r="A228" s="480" t="s">
        <v>5132</v>
      </c>
      <c r="B228" s="361">
        <v>46169.0</v>
      </c>
      <c r="C228" s="362" t="s">
        <v>5461</v>
      </c>
      <c r="D228" s="363" t="s">
        <v>5462</v>
      </c>
      <c r="E228" s="367"/>
      <c r="F228" s="368"/>
      <c r="G228" s="381"/>
      <c r="H228" s="366"/>
      <c r="I228" s="365"/>
      <c r="J228" s="368"/>
      <c r="K228" s="381"/>
      <c r="L228" s="368"/>
      <c r="M228" s="364"/>
      <c r="N228" s="368"/>
      <c r="O228" s="381"/>
      <c r="P228" s="366"/>
      <c r="Q228" s="365"/>
      <c r="R228" s="368"/>
      <c r="S228" s="381"/>
      <c r="T228" s="368"/>
      <c r="U228" s="364"/>
      <c r="V228" s="845"/>
      <c r="W228" s="655"/>
      <c r="X228" s="366"/>
      <c r="Y228" s="370" t="s">
        <v>464</v>
      </c>
      <c r="Z228" s="481"/>
      <c r="AA228" s="372"/>
      <c r="AB228" s="353"/>
      <c r="AC228" s="382"/>
      <c r="AD228" s="383" t="str">
        <f>IFERROR(__xludf.DUMMYFUNCTION("""COMPUTED_VALUE"""),"")</f>
        <v/>
      </c>
      <c r="AE228" s="848" t="str">
        <f>IFERROR(__xludf.DUMMYFUNCTION("""COMPUTED_VALUE"""),"")</f>
        <v/>
      </c>
      <c r="AF228" s="848"/>
      <c r="AG228" s="848"/>
      <c r="AH228" s="388" t="str">
        <f>IFERROR(__xludf.DUMMYFUNCTION("""COMPUTED_VALUE"""),"")</f>
        <v/>
      </c>
      <c r="AI228" s="382"/>
      <c r="AJ228" s="848" t="str">
        <f>IFERROR(__xludf.DUMMYFUNCTION("""COMPUTED_VALUE"""),"")</f>
        <v/>
      </c>
      <c r="AK228" s="848" t="str">
        <f>IFERROR(__xludf.DUMMYFUNCTION("""COMPUTED_VALUE"""),"")</f>
        <v/>
      </c>
      <c r="AL228" s="848"/>
      <c r="AM228" s="848"/>
      <c r="AN228" s="389" t="str">
        <f>IFERROR(__xludf.DUMMYFUNCTION("""COMPUTED_VALUE"""),"")</f>
        <v/>
      </c>
      <c r="AO228" s="390"/>
      <c r="AP228" s="391"/>
      <c r="AQ228" s="373"/>
      <c r="AR228" s="847"/>
      <c r="AS228" s="847">
        <v>0.0</v>
      </c>
      <c r="AT228" s="359"/>
    </row>
    <row r="229">
      <c r="A229" s="480" t="s">
        <v>5135</v>
      </c>
      <c r="B229" s="361">
        <v>46170.0</v>
      </c>
      <c r="C229" s="362" t="s">
        <v>5463</v>
      </c>
      <c r="D229" s="363" t="s">
        <v>5464</v>
      </c>
      <c r="E229" s="367"/>
      <c r="F229" s="368"/>
      <c r="G229" s="381"/>
      <c r="H229" s="366"/>
      <c r="I229" s="365"/>
      <c r="J229" s="368"/>
      <c r="K229" s="381"/>
      <c r="L229" s="368"/>
      <c r="M229" s="364"/>
      <c r="N229" s="368"/>
      <c r="O229" s="381"/>
      <c r="P229" s="366"/>
      <c r="Q229" s="365"/>
      <c r="R229" s="368"/>
      <c r="S229" s="381"/>
      <c r="T229" s="368"/>
      <c r="U229" s="364"/>
      <c r="V229" s="845"/>
      <c r="W229" s="655"/>
      <c r="X229" s="366"/>
      <c r="Y229" s="370" t="s">
        <v>464</v>
      </c>
      <c r="Z229" s="481"/>
      <c r="AA229" s="372"/>
      <c r="AB229" s="353"/>
      <c r="AC229" s="382"/>
      <c r="AD229" s="383" t="str">
        <f>IFERROR(__xludf.DUMMYFUNCTION("""COMPUTED_VALUE"""),"")</f>
        <v/>
      </c>
      <c r="AE229" s="848" t="str">
        <f>IFERROR(__xludf.DUMMYFUNCTION("""COMPUTED_VALUE"""),"")</f>
        <v/>
      </c>
      <c r="AF229" s="848"/>
      <c r="AG229" s="848"/>
      <c r="AH229" s="388" t="str">
        <f>IFERROR(__xludf.DUMMYFUNCTION("""COMPUTED_VALUE"""),"")</f>
        <v/>
      </c>
      <c r="AI229" s="382"/>
      <c r="AJ229" s="848" t="str">
        <f>IFERROR(__xludf.DUMMYFUNCTION("""COMPUTED_VALUE"""),"")</f>
        <v/>
      </c>
      <c r="AK229" s="848" t="str">
        <f>IFERROR(__xludf.DUMMYFUNCTION("""COMPUTED_VALUE"""),"")</f>
        <v/>
      </c>
      <c r="AL229" s="848"/>
      <c r="AM229" s="848"/>
      <c r="AN229" s="389" t="str">
        <f>IFERROR(__xludf.DUMMYFUNCTION("""COMPUTED_VALUE"""),"")</f>
        <v/>
      </c>
      <c r="AO229" s="390"/>
      <c r="AP229" s="391"/>
      <c r="AQ229" s="373"/>
      <c r="AR229" s="847"/>
      <c r="AS229" s="847">
        <v>0.0</v>
      </c>
      <c r="AT229" s="359"/>
    </row>
    <row r="230">
      <c r="A230" s="480" t="s">
        <v>5138</v>
      </c>
      <c r="B230" s="361">
        <v>46168.0</v>
      </c>
      <c r="C230" s="362" t="s">
        <v>5465</v>
      </c>
      <c r="D230" s="363" t="s">
        <v>5466</v>
      </c>
      <c r="E230" s="367"/>
      <c r="F230" s="368"/>
      <c r="G230" s="381"/>
      <c r="H230" s="366"/>
      <c r="I230" s="365"/>
      <c r="J230" s="368"/>
      <c r="K230" s="381"/>
      <c r="L230" s="368"/>
      <c r="M230" s="364"/>
      <c r="N230" s="368"/>
      <c r="O230" s="381"/>
      <c r="P230" s="366"/>
      <c r="Q230" s="365"/>
      <c r="R230" s="368"/>
      <c r="S230" s="381"/>
      <c r="T230" s="368"/>
      <c r="U230" s="364"/>
      <c r="V230" s="845"/>
      <c r="W230" s="655"/>
      <c r="X230" s="366"/>
      <c r="Y230" s="370" t="s">
        <v>464</v>
      </c>
      <c r="Z230" s="481"/>
      <c r="AA230" s="372"/>
      <c r="AB230" s="353"/>
      <c r="AC230" s="382"/>
      <c r="AD230" s="383" t="str">
        <f>IFERROR(__xludf.DUMMYFUNCTION("""COMPUTED_VALUE"""),"")</f>
        <v/>
      </c>
      <c r="AE230" s="848" t="str">
        <f>IFERROR(__xludf.DUMMYFUNCTION("""COMPUTED_VALUE"""),"")</f>
        <v/>
      </c>
      <c r="AF230" s="848"/>
      <c r="AG230" s="848"/>
      <c r="AH230" s="388" t="str">
        <f>IFERROR(__xludf.DUMMYFUNCTION("""COMPUTED_VALUE"""),"")</f>
        <v/>
      </c>
      <c r="AI230" s="382"/>
      <c r="AJ230" s="848" t="str">
        <f>IFERROR(__xludf.DUMMYFUNCTION("""COMPUTED_VALUE"""),"")</f>
        <v/>
      </c>
      <c r="AK230" s="848" t="str">
        <f>IFERROR(__xludf.DUMMYFUNCTION("""COMPUTED_VALUE"""),"")</f>
        <v/>
      </c>
      <c r="AL230" s="848"/>
      <c r="AM230" s="848"/>
      <c r="AN230" s="389" t="str">
        <f>IFERROR(__xludf.DUMMYFUNCTION("""COMPUTED_VALUE"""),"")</f>
        <v/>
      </c>
      <c r="AO230" s="390"/>
      <c r="AP230" s="391"/>
      <c r="AQ230" s="373"/>
      <c r="AR230" s="847"/>
      <c r="AS230" s="847">
        <v>0.0</v>
      </c>
      <c r="AT230" s="359"/>
    </row>
    <row r="231">
      <c r="A231" s="480" t="s">
        <v>5164</v>
      </c>
      <c r="B231" s="361">
        <v>46167.0</v>
      </c>
      <c r="C231" s="362" t="s">
        <v>5467</v>
      </c>
      <c r="D231" s="363" t="s">
        <v>5468</v>
      </c>
      <c r="E231" s="367"/>
      <c r="F231" s="368"/>
      <c r="G231" s="381"/>
      <c r="H231" s="366"/>
      <c r="I231" s="365"/>
      <c r="J231" s="368"/>
      <c r="K231" s="381"/>
      <c r="L231" s="368"/>
      <c r="M231" s="364"/>
      <c r="N231" s="368"/>
      <c r="O231" s="381"/>
      <c r="P231" s="366"/>
      <c r="Q231" s="365"/>
      <c r="R231" s="368"/>
      <c r="S231" s="381"/>
      <c r="T231" s="368"/>
      <c r="U231" s="364"/>
      <c r="V231" s="845"/>
      <c r="W231" s="655"/>
      <c r="X231" s="366"/>
      <c r="Y231" s="370" t="s">
        <v>464</v>
      </c>
      <c r="Z231" s="481"/>
      <c r="AA231" s="380"/>
      <c r="AB231" s="353"/>
      <c r="AC231" s="382"/>
      <c r="AD231" s="383" t="str">
        <f>IFERROR(__xludf.DUMMYFUNCTION("""COMPUTED_VALUE"""),"")</f>
        <v/>
      </c>
      <c r="AE231" s="848" t="str">
        <f>IFERROR(__xludf.DUMMYFUNCTION("""COMPUTED_VALUE"""),"")</f>
        <v/>
      </c>
      <c r="AF231" s="848"/>
      <c r="AG231" s="848"/>
      <c r="AH231" s="388" t="str">
        <f>IFERROR(__xludf.DUMMYFUNCTION("""COMPUTED_VALUE"""),"")</f>
        <v/>
      </c>
      <c r="AI231" s="382"/>
      <c r="AJ231" s="848" t="str">
        <f>IFERROR(__xludf.DUMMYFUNCTION("""COMPUTED_VALUE"""),"")</f>
        <v/>
      </c>
      <c r="AK231" s="848" t="str">
        <f>IFERROR(__xludf.DUMMYFUNCTION("""COMPUTED_VALUE"""),"")</f>
        <v/>
      </c>
      <c r="AL231" s="848"/>
      <c r="AM231" s="848"/>
      <c r="AN231" s="389" t="str">
        <f>IFERROR(__xludf.DUMMYFUNCTION("""COMPUTED_VALUE"""),"")</f>
        <v/>
      </c>
      <c r="AO231" s="390"/>
      <c r="AP231" s="391"/>
      <c r="AQ231" s="381"/>
      <c r="AR231" s="845"/>
      <c r="AS231" s="845">
        <v>0.0</v>
      </c>
      <c r="AT231" s="359"/>
    </row>
    <row r="232">
      <c r="A232" s="480" t="s">
        <v>5135</v>
      </c>
      <c r="B232" s="361">
        <v>46170.0</v>
      </c>
      <c r="C232" s="362" t="s">
        <v>5469</v>
      </c>
      <c r="D232" s="363" t="s">
        <v>5470</v>
      </c>
      <c r="E232" s="367"/>
      <c r="F232" s="368"/>
      <c r="G232" s="381"/>
      <c r="H232" s="366"/>
      <c r="I232" s="365"/>
      <c r="J232" s="368"/>
      <c r="K232" s="381"/>
      <c r="L232" s="368"/>
      <c r="M232" s="364"/>
      <c r="N232" s="368"/>
      <c r="O232" s="381"/>
      <c r="P232" s="366"/>
      <c r="Q232" s="365"/>
      <c r="R232" s="368"/>
      <c r="S232" s="381"/>
      <c r="T232" s="368"/>
      <c r="U232" s="364"/>
      <c r="V232" s="845"/>
      <c r="W232" s="655"/>
      <c r="X232" s="366"/>
      <c r="Y232" s="370" t="s">
        <v>464</v>
      </c>
      <c r="Z232" s="481" t="s">
        <v>3006</v>
      </c>
      <c r="AA232" s="372"/>
      <c r="AB232" s="353"/>
      <c r="AC232" s="382"/>
      <c r="AD232" s="383" t="str">
        <f>IFERROR(__xludf.DUMMYFUNCTION("""COMPUTED_VALUE"""),"")</f>
        <v/>
      </c>
      <c r="AE232" s="848" t="str">
        <f>IFERROR(__xludf.DUMMYFUNCTION("""COMPUTED_VALUE"""),"")</f>
        <v/>
      </c>
      <c r="AF232" s="848"/>
      <c r="AG232" s="848"/>
      <c r="AH232" s="388" t="str">
        <f>IFERROR(__xludf.DUMMYFUNCTION("""COMPUTED_VALUE"""),"")</f>
        <v/>
      </c>
      <c r="AI232" s="382"/>
      <c r="AJ232" s="848" t="str">
        <f>IFERROR(__xludf.DUMMYFUNCTION("""COMPUTED_VALUE"""),"")</f>
        <v/>
      </c>
      <c r="AK232" s="848" t="str">
        <f>IFERROR(__xludf.DUMMYFUNCTION("""COMPUTED_VALUE"""),"")</f>
        <v/>
      </c>
      <c r="AL232" s="848"/>
      <c r="AM232" s="848"/>
      <c r="AN232" s="389" t="str">
        <f>IFERROR(__xludf.DUMMYFUNCTION("""COMPUTED_VALUE"""),"")</f>
        <v/>
      </c>
      <c r="AO232" s="390"/>
      <c r="AP232" s="391"/>
      <c r="AQ232" s="373"/>
      <c r="AR232" s="847"/>
      <c r="AS232" s="847">
        <v>0.0</v>
      </c>
      <c r="AT232" s="359"/>
    </row>
    <row r="233">
      <c r="A233" s="480" t="s">
        <v>5132</v>
      </c>
      <c r="B233" s="361">
        <v>46169.0</v>
      </c>
      <c r="C233" s="362" t="s">
        <v>7620</v>
      </c>
      <c r="D233" s="363" t="s">
        <v>7621</v>
      </c>
      <c r="E233" s="367"/>
      <c r="F233" s="368"/>
      <c r="G233" s="381"/>
      <c r="H233" s="366"/>
      <c r="I233" s="365"/>
      <c r="J233" s="368"/>
      <c r="K233" s="381"/>
      <c r="L233" s="368"/>
      <c r="M233" s="364"/>
      <c r="N233" s="368"/>
      <c r="O233" s="381"/>
      <c r="P233" s="366"/>
      <c r="Q233" s="365"/>
      <c r="R233" s="368"/>
      <c r="S233" s="381"/>
      <c r="T233" s="368"/>
      <c r="U233" s="364"/>
      <c r="V233" s="845"/>
      <c r="W233" s="655"/>
      <c r="X233" s="366"/>
      <c r="Y233" s="370" t="s">
        <v>464</v>
      </c>
      <c r="Z233" s="481" t="s">
        <v>3003</v>
      </c>
      <c r="AA233" s="372"/>
      <c r="AB233" s="353"/>
      <c r="AC233" s="382"/>
      <c r="AD233" s="383" t="str">
        <f>IFERROR(__xludf.DUMMYFUNCTION("""COMPUTED_VALUE"""),"")</f>
        <v/>
      </c>
      <c r="AE233" s="848" t="str">
        <f>IFERROR(__xludf.DUMMYFUNCTION("""COMPUTED_VALUE"""),"")</f>
        <v/>
      </c>
      <c r="AF233" s="848"/>
      <c r="AG233" s="848"/>
      <c r="AH233" s="388" t="str">
        <f>IFERROR(__xludf.DUMMYFUNCTION("""COMPUTED_VALUE"""),"")</f>
        <v/>
      </c>
      <c r="AI233" s="382"/>
      <c r="AJ233" s="848" t="str">
        <f>IFERROR(__xludf.DUMMYFUNCTION("""COMPUTED_VALUE"""),"")</f>
        <v/>
      </c>
      <c r="AK233" s="848" t="str">
        <f>IFERROR(__xludf.DUMMYFUNCTION("""COMPUTED_VALUE"""),"")</f>
        <v/>
      </c>
      <c r="AL233" s="848"/>
      <c r="AM233" s="848"/>
      <c r="AN233" s="389" t="str">
        <f>IFERROR(__xludf.DUMMYFUNCTION("""COMPUTED_VALUE"""),"")</f>
        <v/>
      </c>
      <c r="AO233" s="390"/>
      <c r="AP233" s="391"/>
      <c r="AQ233" s="373"/>
      <c r="AR233" s="847"/>
      <c r="AS233" s="847">
        <v>0.0</v>
      </c>
      <c r="AT233" s="359"/>
    </row>
    <row r="234">
      <c r="A234" s="480" t="s">
        <v>5138</v>
      </c>
      <c r="B234" s="361">
        <v>46168.0</v>
      </c>
      <c r="C234" s="362" t="s">
        <v>5471</v>
      </c>
      <c r="D234" s="363" t="s">
        <v>5472</v>
      </c>
      <c r="E234" s="367"/>
      <c r="F234" s="368"/>
      <c r="G234" s="381"/>
      <c r="H234" s="366"/>
      <c r="I234" s="365"/>
      <c r="J234" s="368"/>
      <c r="K234" s="381"/>
      <c r="L234" s="368"/>
      <c r="M234" s="364"/>
      <c r="N234" s="368"/>
      <c r="O234" s="381"/>
      <c r="P234" s="366"/>
      <c r="Q234" s="365"/>
      <c r="R234" s="368"/>
      <c r="S234" s="381"/>
      <c r="T234" s="368"/>
      <c r="U234" s="364"/>
      <c r="V234" s="845"/>
      <c r="W234" s="655"/>
      <c r="X234" s="366"/>
      <c r="Y234" s="394" t="s">
        <v>3003</v>
      </c>
      <c r="Z234" s="507"/>
      <c r="AA234" s="380"/>
      <c r="AB234" s="353" t="s">
        <v>2914</v>
      </c>
      <c r="AC234" s="382"/>
      <c r="AD234" s="383" t="str">
        <f>IFERROR(__xludf.DUMMYFUNCTION("""COMPUTED_VALUE"""),"")</f>
        <v/>
      </c>
      <c r="AE234" s="848">
        <f>IFERROR(__xludf.DUMMYFUNCTION("""COMPUTED_VALUE"""),0.0)</f>
        <v>0</v>
      </c>
      <c r="AF234" s="848"/>
      <c r="AG234" s="848"/>
      <c r="AH234" s="388">
        <f>IFERROR(__xludf.DUMMYFUNCTION("""COMPUTED_VALUE"""),1.0)</f>
        <v>1</v>
      </c>
      <c r="AI234" s="382"/>
      <c r="AJ234" s="848" t="str">
        <f>IFERROR(__xludf.DUMMYFUNCTION("""COMPUTED_VALUE"""),"")</f>
        <v/>
      </c>
      <c r="AK234" s="848" t="str">
        <f>IFERROR(__xludf.DUMMYFUNCTION("""COMPUTED_VALUE"""),"")</f>
        <v/>
      </c>
      <c r="AL234" s="848"/>
      <c r="AM234" s="848"/>
      <c r="AN234" s="389" t="str">
        <f>IFERROR(__xludf.DUMMYFUNCTION("""COMPUTED_VALUE"""),"")</f>
        <v/>
      </c>
      <c r="AO234" s="390"/>
      <c r="AP234" s="391"/>
      <c r="AQ234" s="381"/>
      <c r="AR234" s="845"/>
      <c r="AS234" s="845">
        <v>0.0</v>
      </c>
      <c r="AT234" s="393" t="s">
        <v>3031</v>
      </c>
    </row>
    <row r="235">
      <c r="A235" s="480" t="s">
        <v>5135</v>
      </c>
      <c r="B235" s="361">
        <v>46170.0</v>
      </c>
      <c r="C235" s="362" t="s">
        <v>5473</v>
      </c>
      <c r="D235" s="363" t="s">
        <v>5474</v>
      </c>
      <c r="E235" s="367"/>
      <c r="F235" s="368"/>
      <c r="G235" s="381"/>
      <c r="H235" s="366"/>
      <c r="I235" s="365">
        <v>1.0</v>
      </c>
      <c r="J235" s="368"/>
      <c r="K235" s="381"/>
      <c r="L235" s="368"/>
      <c r="M235" s="364"/>
      <c r="N235" s="368"/>
      <c r="O235" s="381"/>
      <c r="P235" s="366"/>
      <c r="Q235" s="365">
        <v>1.0</v>
      </c>
      <c r="R235" s="368"/>
      <c r="S235" s="381"/>
      <c r="T235" s="368"/>
      <c r="U235" s="364"/>
      <c r="V235" s="845"/>
      <c r="W235" s="655"/>
      <c r="X235" s="366"/>
      <c r="Y235" s="370" t="s">
        <v>3003</v>
      </c>
      <c r="Z235" s="481"/>
      <c r="AA235" s="380" t="s">
        <v>5475</v>
      </c>
      <c r="AB235" s="353" t="s">
        <v>2887</v>
      </c>
      <c r="AC235" s="382"/>
      <c r="AD235" s="383" t="str">
        <f>IFERROR(__xludf.DUMMYFUNCTION("""COMPUTED_VALUE"""),"")</f>
        <v/>
      </c>
      <c r="AE235" s="848">
        <f>IFERROR(__xludf.DUMMYFUNCTION("""COMPUTED_VALUE"""),0.0)</f>
        <v>0</v>
      </c>
      <c r="AF235" s="848"/>
      <c r="AG235" s="848"/>
      <c r="AH235" s="388">
        <f>IFERROR(__xludf.DUMMYFUNCTION("""COMPUTED_VALUE"""),1.0)</f>
        <v>1</v>
      </c>
      <c r="AI235" s="382"/>
      <c r="AJ235" s="848" t="str">
        <f>IFERROR(__xludf.DUMMYFUNCTION("""COMPUTED_VALUE"""),"")</f>
        <v/>
      </c>
      <c r="AK235" s="848" t="str">
        <f>IFERROR(__xludf.DUMMYFUNCTION("""COMPUTED_VALUE"""),"")</f>
        <v/>
      </c>
      <c r="AL235" s="848"/>
      <c r="AM235" s="848"/>
      <c r="AN235" s="389" t="str">
        <f>IFERROR(__xludf.DUMMYFUNCTION("""COMPUTED_VALUE"""),"")</f>
        <v/>
      </c>
      <c r="AO235" s="377">
        <v>0.0</v>
      </c>
      <c r="AP235" s="378">
        <v>20.0</v>
      </c>
      <c r="AQ235" s="381">
        <v>2.0</v>
      </c>
      <c r="AR235" s="845"/>
      <c r="AS235" s="845">
        <v>22.0</v>
      </c>
      <c r="AT235" s="393" t="s">
        <v>3031</v>
      </c>
    </row>
    <row r="236">
      <c r="A236" s="480" t="s">
        <v>5132</v>
      </c>
      <c r="B236" s="361">
        <v>46169.0</v>
      </c>
      <c r="C236" s="362" t="s">
        <v>5476</v>
      </c>
      <c r="D236" s="363" t="s">
        <v>5477</v>
      </c>
      <c r="E236" s="367"/>
      <c r="F236" s="368"/>
      <c r="G236" s="381"/>
      <c r="H236" s="366"/>
      <c r="I236" s="365"/>
      <c r="J236" s="368"/>
      <c r="K236" s="381"/>
      <c r="L236" s="368"/>
      <c r="M236" s="364"/>
      <c r="N236" s="368"/>
      <c r="O236" s="381"/>
      <c r="P236" s="366"/>
      <c r="Q236" s="365"/>
      <c r="R236" s="368"/>
      <c r="S236" s="381"/>
      <c r="T236" s="368"/>
      <c r="U236" s="364"/>
      <c r="V236" s="845"/>
      <c r="W236" s="655"/>
      <c r="X236" s="366"/>
      <c r="Y236" s="370" t="s">
        <v>3003</v>
      </c>
      <c r="Z236" s="481"/>
      <c r="AA236" s="380"/>
      <c r="AB236" s="353" t="s">
        <v>2914</v>
      </c>
      <c r="AC236" s="382"/>
      <c r="AD236" s="383" t="str">
        <f>IFERROR(__xludf.DUMMYFUNCTION("""COMPUTED_VALUE"""),"")</f>
        <v/>
      </c>
      <c r="AE236" s="848">
        <f>IFERROR(__xludf.DUMMYFUNCTION("""COMPUTED_VALUE"""),0.0)</f>
        <v>0</v>
      </c>
      <c r="AF236" s="848"/>
      <c r="AG236" s="848"/>
      <c r="AH236" s="388">
        <f>IFERROR(__xludf.DUMMYFUNCTION("""COMPUTED_VALUE"""),1.0)</f>
        <v>1</v>
      </c>
      <c r="AI236" s="382"/>
      <c r="AJ236" s="848" t="str">
        <f>IFERROR(__xludf.DUMMYFUNCTION("""COMPUTED_VALUE"""),"")</f>
        <v/>
      </c>
      <c r="AK236" s="848" t="str">
        <f>IFERROR(__xludf.DUMMYFUNCTION("""COMPUTED_VALUE"""),"")</f>
        <v/>
      </c>
      <c r="AL236" s="848"/>
      <c r="AM236" s="848"/>
      <c r="AN236" s="389" t="str">
        <f>IFERROR(__xludf.DUMMYFUNCTION("""COMPUTED_VALUE"""),"")</f>
        <v/>
      </c>
      <c r="AO236" s="390"/>
      <c r="AP236" s="391"/>
      <c r="AQ236" s="381"/>
      <c r="AR236" s="845"/>
      <c r="AS236" s="845">
        <v>0.0</v>
      </c>
      <c r="AT236" s="393" t="s">
        <v>3031</v>
      </c>
    </row>
    <row r="237">
      <c r="A237" s="480" t="s">
        <v>5135</v>
      </c>
      <c r="B237" s="361">
        <v>46170.0</v>
      </c>
      <c r="C237" s="362" t="s">
        <v>5478</v>
      </c>
      <c r="D237" s="363" t="s">
        <v>5479</v>
      </c>
      <c r="E237" s="367"/>
      <c r="F237" s="368"/>
      <c r="G237" s="381"/>
      <c r="H237" s="366"/>
      <c r="I237" s="365"/>
      <c r="J237" s="368"/>
      <c r="K237" s="381"/>
      <c r="L237" s="368"/>
      <c r="M237" s="364"/>
      <c r="N237" s="368"/>
      <c r="O237" s="381"/>
      <c r="P237" s="366"/>
      <c r="Q237" s="365">
        <v>2.0</v>
      </c>
      <c r="R237" s="368"/>
      <c r="S237" s="381"/>
      <c r="T237" s="368"/>
      <c r="U237" s="364"/>
      <c r="V237" s="845"/>
      <c r="W237" s="655"/>
      <c r="X237" s="366"/>
      <c r="Y237" s="370" t="s">
        <v>3003</v>
      </c>
      <c r="Z237" s="481"/>
      <c r="AA237" s="380" t="s">
        <v>5480</v>
      </c>
      <c r="AB237" s="353" t="s">
        <v>2887</v>
      </c>
      <c r="AC237" s="382"/>
      <c r="AD237" s="383" t="str">
        <f>IFERROR(__xludf.DUMMYFUNCTION("""COMPUTED_VALUE"""),"")</f>
        <v/>
      </c>
      <c r="AE237" s="848">
        <f>IFERROR(__xludf.DUMMYFUNCTION("""COMPUTED_VALUE"""),0.0)</f>
        <v>0</v>
      </c>
      <c r="AF237" s="848"/>
      <c r="AG237" s="848"/>
      <c r="AH237" s="388">
        <f>IFERROR(__xludf.DUMMYFUNCTION("""COMPUTED_VALUE"""),1.0)</f>
        <v>1</v>
      </c>
      <c r="AI237" s="382"/>
      <c r="AJ237" s="848" t="str">
        <f>IFERROR(__xludf.DUMMYFUNCTION("""COMPUTED_VALUE"""),"")</f>
        <v/>
      </c>
      <c r="AK237" s="848" t="str">
        <f>IFERROR(__xludf.DUMMYFUNCTION("""COMPUTED_VALUE"""),"")</f>
        <v/>
      </c>
      <c r="AL237" s="848"/>
      <c r="AM237" s="848"/>
      <c r="AN237" s="389" t="str">
        <f>IFERROR(__xludf.DUMMYFUNCTION("""COMPUTED_VALUE"""),"")</f>
        <v/>
      </c>
      <c r="AO237" s="377">
        <v>0.0</v>
      </c>
      <c r="AP237" s="378">
        <v>13.0</v>
      </c>
      <c r="AQ237" s="381">
        <v>2.0</v>
      </c>
      <c r="AR237" s="845"/>
      <c r="AS237" s="845">
        <v>15.0</v>
      </c>
      <c r="AT237" s="393" t="s">
        <v>3031</v>
      </c>
    </row>
    <row r="238">
      <c r="A238" s="480" t="s">
        <v>5138</v>
      </c>
      <c r="B238" s="361">
        <v>46168.0</v>
      </c>
      <c r="C238" s="362" t="s">
        <v>5481</v>
      </c>
      <c r="D238" s="363" t="s">
        <v>5482</v>
      </c>
      <c r="E238" s="367"/>
      <c r="F238" s="368"/>
      <c r="G238" s="381"/>
      <c r="H238" s="366"/>
      <c r="I238" s="365"/>
      <c r="J238" s="368"/>
      <c r="K238" s="381"/>
      <c r="L238" s="368"/>
      <c r="M238" s="364"/>
      <c r="N238" s="368"/>
      <c r="O238" s="381"/>
      <c r="P238" s="366"/>
      <c r="Q238" s="365"/>
      <c r="R238" s="368"/>
      <c r="S238" s="381"/>
      <c r="T238" s="368"/>
      <c r="U238" s="364"/>
      <c r="V238" s="845"/>
      <c r="W238" s="655"/>
      <c r="X238" s="366"/>
      <c r="Y238" s="370" t="s">
        <v>3003</v>
      </c>
      <c r="Z238" s="481"/>
      <c r="AA238" s="380"/>
      <c r="AB238" s="353" t="s">
        <v>2914</v>
      </c>
      <c r="AC238" s="382"/>
      <c r="AD238" s="383" t="str">
        <f>IFERROR(__xludf.DUMMYFUNCTION("""COMPUTED_VALUE"""),"")</f>
        <v/>
      </c>
      <c r="AE238" s="848">
        <f>IFERROR(__xludf.DUMMYFUNCTION("""COMPUTED_VALUE"""),0.0)</f>
        <v>0</v>
      </c>
      <c r="AF238" s="848"/>
      <c r="AG238" s="848"/>
      <c r="AH238" s="388">
        <f>IFERROR(__xludf.DUMMYFUNCTION("""COMPUTED_VALUE"""),1.0)</f>
        <v>1</v>
      </c>
      <c r="AI238" s="382"/>
      <c r="AJ238" s="848" t="str">
        <f>IFERROR(__xludf.DUMMYFUNCTION("""COMPUTED_VALUE"""),"")</f>
        <v/>
      </c>
      <c r="AK238" s="848" t="str">
        <f>IFERROR(__xludf.DUMMYFUNCTION("""COMPUTED_VALUE"""),"")</f>
        <v/>
      </c>
      <c r="AL238" s="848"/>
      <c r="AM238" s="848"/>
      <c r="AN238" s="389" t="str">
        <f>IFERROR(__xludf.DUMMYFUNCTION("""COMPUTED_VALUE"""),"")</f>
        <v/>
      </c>
      <c r="AO238" s="390"/>
      <c r="AP238" s="391"/>
      <c r="AQ238" s="381"/>
      <c r="AR238" s="845"/>
      <c r="AS238" s="845">
        <v>0.0</v>
      </c>
      <c r="AT238" s="393" t="s">
        <v>3031</v>
      </c>
    </row>
    <row r="239">
      <c r="A239" s="480" t="s">
        <v>5132</v>
      </c>
      <c r="B239" s="361">
        <v>46169.0</v>
      </c>
      <c r="C239" s="362" t="s">
        <v>5483</v>
      </c>
      <c r="D239" s="363" t="s">
        <v>5484</v>
      </c>
      <c r="E239" s="367"/>
      <c r="F239" s="368"/>
      <c r="G239" s="381"/>
      <c r="H239" s="366"/>
      <c r="I239" s="365"/>
      <c r="J239" s="368"/>
      <c r="K239" s="381"/>
      <c r="L239" s="368"/>
      <c r="M239" s="364"/>
      <c r="N239" s="368"/>
      <c r="O239" s="381"/>
      <c r="P239" s="366"/>
      <c r="Q239" s="365"/>
      <c r="R239" s="368"/>
      <c r="S239" s="381"/>
      <c r="T239" s="368"/>
      <c r="U239" s="364"/>
      <c r="V239" s="845"/>
      <c r="W239" s="655"/>
      <c r="X239" s="366"/>
      <c r="Y239" s="370" t="s">
        <v>3003</v>
      </c>
      <c r="Z239" s="481"/>
      <c r="AA239" s="380"/>
      <c r="AB239" s="353" t="s">
        <v>2914</v>
      </c>
      <c r="AC239" s="382"/>
      <c r="AD239" s="383" t="str">
        <f>IFERROR(__xludf.DUMMYFUNCTION("""COMPUTED_VALUE"""),"")</f>
        <v/>
      </c>
      <c r="AE239" s="848">
        <f>IFERROR(__xludf.DUMMYFUNCTION("""COMPUTED_VALUE"""),0.0)</f>
        <v>0</v>
      </c>
      <c r="AF239" s="848"/>
      <c r="AG239" s="848"/>
      <c r="AH239" s="388">
        <f>IFERROR(__xludf.DUMMYFUNCTION("""COMPUTED_VALUE"""),1.0)</f>
        <v>1</v>
      </c>
      <c r="AI239" s="382"/>
      <c r="AJ239" s="848" t="str">
        <f>IFERROR(__xludf.DUMMYFUNCTION("""COMPUTED_VALUE"""),"")</f>
        <v/>
      </c>
      <c r="AK239" s="848" t="str">
        <f>IFERROR(__xludf.DUMMYFUNCTION("""COMPUTED_VALUE"""),"")</f>
        <v/>
      </c>
      <c r="AL239" s="848"/>
      <c r="AM239" s="848"/>
      <c r="AN239" s="389" t="str">
        <f>IFERROR(__xludf.DUMMYFUNCTION("""COMPUTED_VALUE"""),"")</f>
        <v/>
      </c>
      <c r="AO239" s="390"/>
      <c r="AP239" s="391"/>
      <c r="AQ239" s="381"/>
      <c r="AR239" s="845"/>
      <c r="AS239" s="845">
        <v>0.0</v>
      </c>
      <c r="AT239" s="393" t="s">
        <v>3031</v>
      </c>
    </row>
    <row r="240">
      <c r="A240" s="480" t="s">
        <v>5138</v>
      </c>
      <c r="B240" s="361">
        <v>46168.0</v>
      </c>
      <c r="C240" s="362" t="s">
        <v>5485</v>
      </c>
      <c r="D240" s="363" t="s">
        <v>5486</v>
      </c>
      <c r="E240" s="367"/>
      <c r="F240" s="368"/>
      <c r="G240" s="381"/>
      <c r="H240" s="366"/>
      <c r="I240" s="365"/>
      <c r="J240" s="368"/>
      <c r="K240" s="381"/>
      <c r="L240" s="368"/>
      <c r="M240" s="364"/>
      <c r="N240" s="368"/>
      <c r="O240" s="381"/>
      <c r="P240" s="366"/>
      <c r="Q240" s="365"/>
      <c r="R240" s="368"/>
      <c r="S240" s="381"/>
      <c r="T240" s="368"/>
      <c r="U240" s="364"/>
      <c r="V240" s="845"/>
      <c r="W240" s="655"/>
      <c r="X240" s="366"/>
      <c r="Y240" s="370" t="s">
        <v>3006</v>
      </c>
      <c r="Z240" s="481"/>
      <c r="AA240" s="372"/>
      <c r="AB240" s="353" t="s">
        <v>2914</v>
      </c>
      <c r="AC240" s="382"/>
      <c r="AD240" s="383" t="str">
        <f>IFERROR(__xludf.DUMMYFUNCTION("""COMPUTED_VALUE"""),"")</f>
        <v/>
      </c>
      <c r="AE240" s="848">
        <f>IFERROR(__xludf.DUMMYFUNCTION("""COMPUTED_VALUE"""),0.0)</f>
        <v>0</v>
      </c>
      <c r="AF240" s="848"/>
      <c r="AG240" s="848"/>
      <c r="AH240" s="388">
        <f>IFERROR(__xludf.DUMMYFUNCTION("""COMPUTED_VALUE"""),1.0)</f>
        <v>1</v>
      </c>
      <c r="AI240" s="382"/>
      <c r="AJ240" s="848" t="str">
        <f>IFERROR(__xludf.DUMMYFUNCTION("""COMPUTED_VALUE"""),"")</f>
        <v/>
      </c>
      <c r="AK240" s="848" t="str">
        <f>IFERROR(__xludf.DUMMYFUNCTION("""COMPUTED_VALUE"""),"")</f>
        <v/>
      </c>
      <c r="AL240" s="848"/>
      <c r="AM240" s="848"/>
      <c r="AN240" s="389" t="str">
        <f>IFERROR(__xludf.DUMMYFUNCTION("""COMPUTED_VALUE"""),"")</f>
        <v/>
      </c>
      <c r="AO240" s="390"/>
      <c r="AP240" s="391"/>
      <c r="AQ240" s="373"/>
      <c r="AR240" s="847"/>
      <c r="AS240" s="847">
        <v>0.0</v>
      </c>
      <c r="AT240" s="393" t="s">
        <v>3031</v>
      </c>
    </row>
    <row r="241">
      <c r="A241" s="480" t="s">
        <v>5135</v>
      </c>
      <c r="B241" s="361">
        <v>46170.0</v>
      </c>
      <c r="C241" s="362" t="s">
        <v>5487</v>
      </c>
      <c r="D241" s="363" t="s">
        <v>5488</v>
      </c>
      <c r="E241" s="367"/>
      <c r="F241" s="368"/>
      <c r="G241" s="381"/>
      <c r="H241" s="366"/>
      <c r="I241" s="365"/>
      <c r="J241" s="368"/>
      <c r="K241" s="381"/>
      <c r="L241" s="368"/>
      <c r="M241" s="364"/>
      <c r="N241" s="368"/>
      <c r="O241" s="381"/>
      <c r="P241" s="366"/>
      <c r="Q241" s="365"/>
      <c r="R241" s="368"/>
      <c r="S241" s="381"/>
      <c r="T241" s="368"/>
      <c r="U241" s="364"/>
      <c r="V241" s="845"/>
      <c r="W241" s="655"/>
      <c r="X241" s="366"/>
      <c r="Y241" s="370" t="s">
        <v>3006</v>
      </c>
      <c r="Z241" s="481"/>
      <c r="AA241" s="372"/>
      <c r="AB241" s="353"/>
      <c r="AC241" s="382"/>
      <c r="AD241" s="383" t="str">
        <f>IFERROR(__xludf.DUMMYFUNCTION("""COMPUTED_VALUE"""),"")</f>
        <v/>
      </c>
      <c r="AE241" s="848" t="str">
        <f>IFERROR(__xludf.DUMMYFUNCTION("""COMPUTED_VALUE"""),"")</f>
        <v/>
      </c>
      <c r="AF241" s="848"/>
      <c r="AG241" s="848"/>
      <c r="AH241" s="388" t="str">
        <f>IFERROR(__xludf.DUMMYFUNCTION("""COMPUTED_VALUE"""),"")</f>
        <v/>
      </c>
      <c r="AI241" s="382"/>
      <c r="AJ241" s="848" t="str">
        <f>IFERROR(__xludf.DUMMYFUNCTION("""COMPUTED_VALUE"""),"")</f>
        <v/>
      </c>
      <c r="AK241" s="848" t="str">
        <f>IFERROR(__xludf.DUMMYFUNCTION("""COMPUTED_VALUE"""),"")</f>
        <v/>
      </c>
      <c r="AL241" s="848"/>
      <c r="AM241" s="848"/>
      <c r="AN241" s="389" t="str">
        <f>IFERROR(__xludf.DUMMYFUNCTION("""COMPUTED_VALUE"""),"")</f>
        <v/>
      </c>
      <c r="AO241" s="390"/>
      <c r="AP241" s="391"/>
      <c r="AQ241" s="373"/>
      <c r="AR241" s="847"/>
      <c r="AS241" s="847">
        <v>0.0</v>
      </c>
      <c r="AT241" s="359"/>
    </row>
    <row r="242">
      <c r="A242" s="480" t="s">
        <v>5135</v>
      </c>
      <c r="B242" s="361">
        <v>46170.0</v>
      </c>
      <c r="C242" s="362" t="s">
        <v>5489</v>
      </c>
      <c r="D242" s="363" t="s">
        <v>5490</v>
      </c>
      <c r="E242" s="367"/>
      <c r="F242" s="368"/>
      <c r="G242" s="381"/>
      <c r="H242" s="366"/>
      <c r="I242" s="365"/>
      <c r="J242" s="368"/>
      <c r="K242" s="381"/>
      <c r="L242" s="368"/>
      <c r="M242" s="364"/>
      <c r="N242" s="368"/>
      <c r="O242" s="381"/>
      <c r="P242" s="366"/>
      <c r="Q242" s="365"/>
      <c r="R242" s="368"/>
      <c r="S242" s="381"/>
      <c r="T242" s="368"/>
      <c r="U242" s="364"/>
      <c r="V242" s="845"/>
      <c r="W242" s="655"/>
      <c r="X242" s="366"/>
      <c r="Y242" s="370" t="s">
        <v>3006</v>
      </c>
      <c r="Z242" s="481"/>
      <c r="AA242" s="372"/>
      <c r="AB242" s="353"/>
      <c r="AC242" s="382"/>
      <c r="AD242" s="383" t="str">
        <f>IFERROR(__xludf.DUMMYFUNCTION("""COMPUTED_VALUE"""),"")</f>
        <v/>
      </c>
      <c r="AE242" s="848" t="str">
        <f>IFERROR(__xludf.DUMMYFUNCTION("""COMPUTED_VALUE"""),"")</f>
        <v/>
      </c>
      <c r="AF242" s="848"/>
      <c r="AG242" s="848"/>
      <c r="AH242" s="388" t="str">
        <f>IFERROR(__xludf.DUMMYFUNCTION("""COMPUTED_VALUE"""),"")</f>
        <v/>
      </c>
      <c r="AI242" s="382"/>
      <c r="AJ242" s="848" t="str">
        <f>IFERROR(__xludf.DUMMYFUNCTION("""COMPUTED_VALUE"""),"")</f>
        <v/>
      </c>
      <c r="AK242" s="848" t="str">
        <f>IFERROR(__xludf.DUMMYFUNCTION("""COMPUTED_VALUE"""),"")</f>
        <v/>
      </c>
      <c r="AL242" s="848"/>
      <c r="AM242" s="848"/>
      <c r="AN242" s="389" t="str">
        <f>IFERROR(__xludf.DUMMYFUNCTION("""COMPUTED_VALUE"""),"")</f>
        <v/>
      </c>
      <c r="AO242" s="390"/>
      <c r="AP242" s="391"/>
      <c r="AQ242" s="373"/>
      <c r="AR242" s="847"/>
      <c r="AS242" s="847">
        <v>0.0</v>
      </c>
      <c r="AT242" s="359"/>
    </row>
    <row r="243">
      <c r="A243" s="480" t="s">
        <v>5164</v>
      </c>
      <c r="B243" s="361">
        <v>46167.0</v>
      </c>
      <c r="C243" s="362" t="s">
        <v>5491</v>
      </c>
      <c r="D243" s="363" t="s">
        <v>5492</v>
      </c>
      <c r="E243" s="367"/>
      <c r="F243" s="368"/>
      <c r="G243" s="381"/>
      <c r="H243" s="366"/>
      <c r="I243" s="365"/>
      <c r="J243" s="368"/>
      <c r="K243" s="381"/>
      <c r="L243" s="368"/>
      <c r="M243" s="364"/>
      <c r="N243" s="368"/>
      <c r="O243" s="381"/>
      <c r="P243" s="366"/>
      <c r="Q243" s="365"/>
      <c r="R243" s="368"/>
      <c r="S243" s="381"/>
      <c r="T243" s="368"/>
      <c r="U243" s="364"/>
      <c r="V243" s="845"/>
      <c r="W243" s="655"/>
      <c r="X243" s="366"/>
      <c r="Y243" s="370" t="s">
        <v>3013</v>
      </c>
      <c r="Z243" s="481"/>
      <c r="AA243" s="372"/>
      <c r="AB243" s="353"/>
      <c r="AC243" s="382"/>
      <c r="AD243" s="383" t="str">
        <f>IFERROR(__xludf.DUMMYFUNCTION("""COMPUTED_VALUE"""),"")</f>
        <v/>
      </c>
      <c r="AE243" s="848" t="str">
        <f>IFERROR(__xludf.DUMMYFUNCTION("""COMPUTED_VALUE"""),"")</f>
        <v/>
      </c>
      <c r="AF243" s="848"/>
      <c r="AG243" s="848"/>
      <c r="AH243" s="388" t="str">
        <f>IFERROR(__xludf.DUMMYFUNCTION("""COMPUTED_VALUE"""),"")</f>
        <v/>
      </c>
      <c r="AI243" s="382"/>
      <c r="AJ243" s="848" t="str">
        <f>IFERROR(__xludf.DUMMYFUNCTION("""COMPUTED_VALUE"""),"")</f>
        <v/>
      </c>
      <c r="AK243" s="848" t="str">
        <f>IFERROR(__xludf.DUMMYFUNCTION("""COMPUTED_VALUE"""),"")</f>
        <v/>
      </c>
      <c r="AL243" s="848"/>
      <c r="AM243" s="848"/>
      <c r="AN243" s="389" t="str">
        <f>IFERROR(__xludf.DUMMYFUNCTION("""COMPUTED_VALUE"""),"")</f>
        <v/>
      </c>
      <c r="AO243" s="390"/>
      <c r="AP243" s="391"/>
      <c r="AQ243" s="373"/>
      <c r="AR243" s="847"/>
      <c r="AS243" s="847">
        <v>0.0</v>
      </c>
      <c r="AT243" s="359"/>
    </row>
    <row r="244">
      <c r="A244" s="480" t="s">
        <v>5138</v>
      </c>
      <c r="B244" s="361">
        <v>46168.0</v>
      </c>
      <c r="C244" s="362" t="s">
        <v>5493</v>
      </c>
      <c r="D244" s="363" t="s">
        <v>5494</v>
      </c>
      <c r="E244" s="367"/>
      <c r="F244" s="368"/>
      <c r="G244" s="381"/>
      <c r="H244" s="366"/>
      <c r="I244" s="365"/>
      <c r="J244" s="368"/>
      <c r="K244" s="381"/>
      <c r="L244" s="368"/>
      <c r="M244" s="364"/>
      <c r="N244" s="368"/>
      <c r="O244" s="381"/>
      <c r="P244" s="366"/>
      <c r="Q244" s="365"/>
      <c r="R244" s="368"/>
      <c r="S244" s="381"/>
      <c r="T244" s="368"/>
      <c r="U244" s="364"/>
      <c r="V244" s="845"/>
      <c r="W244" s="655"/>
      <c r="X244" s="366"/>
      <c r="Y244" s="370" t="s">
        <v>3013</v>
      </c>
      <c r="Z244" s="481"/>
      <c r="AA244" s="380"/>
      <c r="AB244" s="353"/>
      <c r="AC244" s="382"/>
      <c r="AD244" s="383" t="str">
        <f>IFERROR(__xludf.DUMMYFUNCTION("""COMPUTED_VALUE"""),"")</f>
        <v/>
      </c>
      <c r="AE244" s="848" t="str">
        <f>IFERROR(__xludf.DUMMYFUNCTION("""COMPUTED_VALUE"""),"")</f>
        <v/>
      </c>
      <c r="AF244" s="848"/>
      <c r="AG244" s="848"/>
      <c r="AH244" s="388" t="str">
        <f>IFERROR(__xludf.DUMMYFUNCTION("""COMPUTED_VALUE"""),"")</f>
        <v/>
      </c>
      <c r="AI244" s="382"/>
      <c r="AJ244" s="848" t="str">
        <f>IFERROR(__xludf.DUMMYFUNCTION("""COMPUTED_VALUE"""),"")</f>
        <v/>
      </c>
      <c r="AK244" s="848" t="str">
        <f>IFERROR(__xludf.DUMMYFUNCTION("""COMPUTED_VALUE"""),"")</f>
        <v/>
      </c>
      <c r="AL244" s="848"/>
      <c r="AM244" s="848"/>
      <c r="AN244" s="389" t="str">
        <f>IFERROR(__xludf.DUMMYFUNCTION("""COMPUTED_VALUE"""),"")</f>
        <v/>
      </c>
      <c r="AO244" s="390"/>
      <c r="AP244" s="391"/>
      <c r="AQ244" s="381"/>
      <c r="AR244" s="845"/>
      <c r="AS244" s="845">
        <v>0.0</v>
      </c>
      <c r="AT244" s="359"/>
    </row>
    <row r="245">
      <c r="A245" s="480" t="s">
        <v>5138</v>
      </c>
      <c r="B245" s="361">
        <v>46168.0</v>
      </c>
      <c r="C245" s="362" t="s">
        <v>5495</v>
      </c>
      <c r="D245" s="363" t="s">
        <v>5496</v>
      </c>
      <c r="E245" s="367"/>
      <c r="F245" s="368"/>
      <c r="G245" s="381"/>
      <c r="H245" s="366"/>
      <c r="I245" s="365"/>
      <c r="J245" s="368"/>
      <c r="K245" s="381"/>
      <c r="L245" s="368"/>
      <c r="M245" s="364"/>
      <c r="N245" s="368"/>
      <c r="O245" s="381"/>
      <c r="P245" s="366"/>
      <c r="Q245" s="365"/>
      <c r="R245" s="368"/>
      <c r="S245" s="381"/>
      <c r="T245" s="368"/>
      <c r="U245" s="364"/>
      <c r="V245" s="845"/>
      <c r="W245" s="655"/>
      <c r="X245" s="366"/>
      <c r="Y245" s="370" t="s">
        <v>3013</v>
      </c>
      <c r="Z245" s="481"/>
      <c r="AA245" s="380"/>
      <c r="AB245" s="353"/>
      <c r="AC245" s="382"/>
      <c r="AD245" s="383" t="str">
        <f>IFERROR(__xludf.DUMMYFUNCTION("""COMPUTED_VALUE"""),"")</f>
        <v/>
      </c>
      <c r="AE245" s="848" t="str">
        <f>IFERROR(__xludf.DUMMYFUNCTION("""COMPUTED_VALUE"""),"")</f>
        <v/>
      </c>
      <c r="AF245" s="848"/>
      <c r="AG245" s="848"/>
      <c r="AH245" s="388" t="str">
        <f>IFERROR(__xludf.DUMMYFUNCTION("""COMPUTED_VALUE"""),"")</f>
        <v/>
      </c>
      <c r="AI245" s="382"/>
      <c r="AJ245" s="848" t="str">
        <f>IFERROR(__xludf.DUMMYFUNCTION("""COMPUTED_VALUE"""),"")</f>
        <v/>
      </c>
      <c r="AK245" s="848" t="str">
        <f>IFERROR(__xludf.DUMMYFUNCTION("""COMPUTED_VALUE"""),"")</f>
        <v/>
      </c>
      <c r="AL245" s="848"/>
      <c r="AM245" s="848"/>
      <c r="AN245" s="389" t="str">
        <f>IFERROR(__xludf.DUMMYFUNCTION("""COMPUTED_VALUE"""),"")</f>
        <v/>
      </c>
      <c r="AO245" s="390"/>
      <c r="AP245" s="391"/>
      <c r="AQ245" s="381"/>
      <c r="AR245" s="845"/>
      <c r="AS245" s="845">
        <v>0.0</v>
      </c>
      <c r="AT245" s="359"/>
    </row>
    <row r="246">
      <c r="A246" s="480" t="s">
        <v>5138</v>
      </c>
      <c r="B246" s="361">
        <v>46168.0</v>
      </c>
      <c r="C246" s="362" t="s">
        <v>5497</v>
      </c>
      <c r="D246" s="363" t="s">
        <v>5498</v>
      </c>
      <c r="E246" s="367"/>
      <c r="F246" s="368"/>
      <c r="G246" s="381"/>
      <c r="H246" s="366"/>
      <c r="I246" s="365"/>
      <c r="J246" s="368"/>
      <c r="K246" s="381"/>
      <c r="L246" s="368"/>
      <c r="M246" s="364"/>
      <c r="N246" s="368"/>
      <c r="O246" s="381"/>
      <c r="P246" s="366"/>
      <c r="Q246" s="365"/>
      <c r="R246" s="368"/>
      <c r="S246" s="381"/>
      <c r="T246" s="368"/>
      <c r="U246" s="364"/>
      <c r="V246" s="845"/>
      <c r="W246" s="655"/>
      <c r="X246" s="366"/>
      <c r="Y246" s="370" t="s">
        <v>3013</v>
      </c>
      <c r="Z246" s="481"/>
      <c r="AA246" s="380"/>
      <c r="AB246" s="353"/>
      <c r="AC246" s="382"/>
      <c r="AD246" s="383" t="str">
        <f>IFERROR(__xludf.DUMMYFUNCTION("""COMPUTED_VALUE"""),"")</f>
        <v/>
      </c>
      <c r="AE246" s="848" t="str">
        <f>IFERROR(__xludf.DUMMYFUNCTION("""COMPUTED_VALUE"""),"")</f>
        <v/>
      </c>
      <c r="AF246" s="848"/>
      <c r="AG246" s="848"/>
      <c r="AH246" s="388" t="str">
        <f>IFERROR(__xludf.DUMMYFUNCTION("""COMPUTED_VALUE"""),"")</f>
        <v/>
      </c>
      <c r="AI246" s="382"/>
      <c r="AJ246" s="848" t="str">
        <f>IFERROR(__xludf.DUMMYFUNCTION("""COMPUTED_VALUE"""),"")</f>
        <v/>
      </c>
      <c r="AK246" s="848" t="str">
        <f>IFERROR(__xludf.DUMMYFUNCTION("""COMPUTED_VALUE"""),"")</f>
        <v/>
      </c>
      <c r="AL246" s="848"/>
      <c r="AM246" s="848"/>
      <c r="AN246" s="389" t="str">
        <f>IFERROR(__xludf.DUMMYFUNCTION("""COMPUTED_VALUE"""),"")</f>
        <v/>
      </c>
      <c r="AO246" s="390"/>
      <c r="AP246" s="391"/>
      <c r="AQ246" s="381"/>
      <c r="AR246" s="845"/>
      <c r="AS246" s="845">
        <v>0.0</v>
      </c>
      <c r="AT246" s="359"/>
    </row>
    <row r="247">
      <c r="A247" s="480" t="s">
        <v>5138</v>
      </c>
      <c r="B247" s="361">
        <v>46168.0</v>
      </c>
      <c r="C247" s="362" t="s">
        <v>5499</v>
      </c>
      <c r="D247" s="363" t="s">
        <v>5500</v>
      </c>
      <c r="E247" s="367"/>
      <c r="F247" s="368"/>
      <c r="G247" s="381"/>
      <c r="H247" s="366"/>
      <c r="I247" s="365"/>
      <c r="J247" s="368"/>
      <c r="K247" s="381"/>
      <c r="L247" s="368"/>
      <c r="M247" s="364"/>
      <c r="N247" s="368"/>
      <c r="O247" s="381"/>
      <c r="P247" s="366"/>
      <c r="Q247" s="365"/>
      <c r="R247" s="368"/>
      <c r="S247" s="381"/>
      <c r="T247" s="368"/>
      <c r="U247" s="364"/>
      <c r="V247" s="845"/>
      <c r="W247" s="655"/>
      <c r="X247" s="366"/>
      <c r="Y247" s="370" t="s">
        <v>3013</v>
      </c>
      <c r="Z247" s="481"/>
      <c r="AA247" s="372"/>
      <c r="AB247" s="353"/>
      <c r="AC247" s="382"/>
      <c r="AD247" s="383" t="str">
        <f>IFERROR(__xludf.DUMMYFUNCTION("""COMPUTED_VALUE"""),"")</f>
        <v/>
      </c>
      <c r="AE247" s="848" t="str">
        <f>IFERROR(__xludf.DUMMYFUNCTION("""COMPUTED_VALUE"""),"")</f>
        <v/>
      </c>
      <c r="AF247" s="848"/>
      <c r="AG247" s="848"/>
      <c r="AH247" s="388" t="str">
        <f>IFERROR(__xludf.DUMMYFUNCTION("""COMPUTED_VALUE"""),"")</f>
        <v/>
      </c>
      <c r="AI247" s="382"/>
      <c r="AJ247" s="848" t="str">
        <f>IFERROR(__xludf.DUMMYFUNCTION("""COMPUTED_VALUE"""),"")</f>
        <v/>
      </c>
      <c r="AK247" s="848" t="str">
        <f>IFERROR(__xludf.DUMMYFUNCTION("""COMPUTED_VALUE"""),"")</f>
        <v/>
      </c>
      <c r="AL247" s="848"/>
      <c r="AM247" s="848"/>
      <c r="AN247" s="389" t="str">
        <f>IFERROR(__xludf.DUMMYFUNCTION("""COMPUTED_VALUE"""),"")</f>
        <v/>
      </c>
      <c r="AO247" s="390"/>
      <c r="AP247" s="391"/>
      <c r="AQ247" s="373"/>
      <c r="AR247" s="847"/>
      <c r="AS247" s="847">
        <v>0.0</v>
      </c>
      <c r="AT247" s="359"/>
    </row>
    <row r="248">
      <c r="A248" s="480" t="s">
        <v>5135</v>
      </c>
      <c r="B248" s="361">
        <v>46170.0</v>
      </c>
      <c r="C248" s="362" t="s">
        <v>5501</v>
      </c>
      <c r="D248" s="363" t="s">
        <v>5502</v>
      </c>
      <c r="E248" s="367"/>
      <c r="F248" s="368"/>
      <c r="G248" s="381"/>
      <c r="H248" s="366"/>
      <c r="I248" s="365"/>
      <c r="J248" s="368"/>
      <c r="K248" s="381"/>
      <c r="L248" s="368"/>
      <c r="M248" s="364"/>
      <c r="N248" s="368"/>
      <c r="O248" s="381"/>
      <c r="P248" s="366"/>
      <c r="Q248" s="365"/>
      <c r="R248" s="368"/>
      <c r="S248" s="381"/>
      <c r="T248" s="368"/>
      <c r="U248" s="364"/>
      <c r="V248" s="845"/>
      <c r="W248" s="655"/>
      <c r="X248" s="366"/>
      <c r="Y248" s="370" t="s">
        <v>3013</v>
      </c>
      <c r="Z248" s="481"/>
      <c r="AA248" s="372"/>
      <c r="AB248" s="353"/>
      <c r="AC248" s="382"/>
      <c r="AD248" s="383" t="str">
        <f>IFERROR(__xludf.DUMMYFUNCTION("""COMPUTED_VALUE"""),"")</f>
        <v/>
      </c>
      <c r="AE248" s="848" t="str">
        <f>IFERROR(__xludf.DUMMYFUNCTION("""COMPUTED_VALUE"""),"")</f>
        <v/>
      </c>
      <c r="AF248" s="848"/>
      <c r="AG248" s="848"/>
      <c r="AH248" s="388" t="str">
        <f>IFERROR(__xludf.DUMMYFUNCTION("""COMPUTED_VALUE"""),"")</f>
        <v/>
      </c>
      <c r="AI248" s="382"/>
      <c r="AJ248" s="848" t="str">
        <f>IFERROR(__xludf.DUMMYFUNCTION("""COMPUTED_VALUE"""),"")</f>
        <v/>
      </c>
      <c r="AK248" s="848" t="str">
        <f>IFERROR(__xludf.DUMMYFUNCTION("""COMPUTED_VALUE"""),"")</f>
        <v/>
      </c>
      <c r="AL248" s="848"/>
      <c r="AM248" s="848"/>
      <c r="AN248" s="389" t="str">
        <f>IFERROR(__xludf.DUMMYFUNCTION("""COMPUTED_VALUE"""),"")</f>
        <v/>
      </c>
      <c r="AO248" s="390"/>
      <c r="AP248" s="391"/>
      <c r="AQ248" s="373"/>
      <c r="AR248" s="847"/>
      <c r="AS248" s="847">
        <v>0.0</v>
      </c>
      <c r="AT248" s="359"/>
    </row>
    <row r="249">
      <c r="A249" s="480" t="s">
        <v>5135</v>
      </c>
      <c r="B249" s="361">
        <v>46170.0</v>
      </c>
      <c r="C249" s="362" t="s">
        <v>5503</v>
      </c>
      <c r="D249" s="363" t="s">
        <v>5504</v>
      </c>
      <c r="E249" s="367"/>
      <c r="F249" s="368"/>
      <c r="G249" s="381"/>
      <c r="H249" s="366"/>
      <c r="I249" s="365"/>
      <c r="J249" s="368"/>
      <c r="K249" s="381"/>
      <c r="L249" s="368"/>
      <c r="M249" s="364"/>
      <c r="N249" s="368"/>
      <c r="O249" s="381"/>
      <c r="P249" s="366"/>
      <c r="Q249" s="365"/>
      <c r="R249" s="368"/>
      <c r="S249" s="381"/>
      <c r="T249" s="368"/>
      <c r="U249" s="364"/>
      <c r="V249" s="845"/>
      <c r="W249" s="655"/>
      <c r="X249" s="366"/>
      <c r="Y249" s="370" t="s">
        <v>3013</v>
      </c>
      <c r="Z249" s="481"/>
      <c r="AA249" s="380"/>
      <c r="AB249" s="353"/>
      <c r="AC249" s="382"/>
      <c r="AD249" s="383" t="str">
        <f>IFERROR(__xludf.DUMMYFUNCTION("""COMPUTED_VALUE"""),"")</f>
        <v/>
      </c>
      <c r="AE249" s="848" t="str">
        <f>IFERROR(__xludf.DUMMYFUNCTION("""COMPUTED_VALUE"""),"")</f>
        <v/>
      </c>
      <c r="AF249" s="848"/>
      <c r="AG249" s="848"/>
      <c r="AH249" s="388" t="str">
        <f>IFERROR(__xludf.DUMMYFUNCTION("""COMPUTED_VALUE"""),"")</f>
        <v/>
      </c>
      <c r="AI249" s="382"/>
      <c r="AJ249" s="848" t="str">
        <f>IFERROR(__xludf.DUMMYFUNCTION("""COMPUTED_VALUE"""),"")</f>
        <v/>
      </c>
      <c r="AK249" s="848" t="str">
        <f>IFERROR(__xludf.DUMMYFUNCTION("""COMPUTED_VALUE"""),"")</f>
        <v/>
      </c>
      <c r="AL249" s="848"/>
      <c r="AM249" s="848"/>
      <c r="AN249" s="389" t="str">
        <f>IFERROR(__xludf.DUMMYFUNCTION("""COMPUTED_VALUE"""),"")</f>
        <v/>
      </c>
      <c r="AO249" s="390"/>
      <c r="AP249" s="391"/>
      <c r="AQ249" s="381"/>
      <c r="AR249" s="845"/>
      <c r="AS249" s="845">
        <v>0.0</v>
      </c>
      <c r="AT249" s="359"/>
    </row>
    <row r="250">
      <c r="A250" s="480" t="s">
        <v>5138</v>
      </c>
      <c r="B250" s="361">
        <v>46168.0</v>
      </c>
      <c r="C250" s="362" t="s">
        <v>5505</v>
      </c>
      <c r="D250" s="363" t="s">
        <v>5506</v>
      </c>
      <c r="E250" s="367"/>
      <c r="F250" s="368"/>
      <c r="G250" s="381"/>
      <c r="H250" s="366"/>
      <c r="I250" s="365"/>
      <c r="J250" s="368"/>
      <c r="K250" s="381"/>
      <c r="L250" s="368"/>
      <c r="M250" s="364"/>
      <c r="N250" s="368"/>
      <c r="O250" s="381"/>
      <c r="P250" s="366"/>
      <c r="Q250" s="365"/>
      <c r="R250" s="368"/>
      <c r="S250" s="381"/>
      <c r="T250" s="368"/>
      <c r="U250" s="364"/>
      <c r="V250" s="845"/>
      <c r="W250" s="655"/>
      <c r="X250" s="366"/>
      <c r="Y250" s="370" t="s">
        <v>3013</v>
      </c>
      <c r="Z250" s="481"/>
      <c r="AA250" s="380"/>
      <c r="AB250" s="353"/>
      <c r="AC250" s="382"/>
      <c r="AD250" s="383" t="str">
        <f>IFERROR(__xludf.DUMMYFUNCTION("""COMPUTED_VALUE"""),"")</f>
        <v/>
      </c>
      <c r="AE250" s="848" t="str">
        <f>IFERROR(__xludf.DUMMYFUNCTION("""COMPUTED_VALUE"""),"")</f>
        <v/>
      </c>
      <c r="AF250" s="848"/>
      <c r="AG250" s="848"/>
      <c r="AH250" s="388" t="str">
        <f>IFERROR(__xludf.DUMMYFUNCTION("""COMPUTED_VALUE"""),"")</f>
        <v/>
      </c>
      <c r="AI250" s="382"/>
      <c r="AJ250" s="848" t="str">
        <f>IFERROR(__xludf.DUMMYFUNCTION("""COMPUTED_VALUE"""),"")</f>
        <v/>
      </c>
      <c r="AK250" s="848" t="str">
        <f>IFERROR(__xludf.DUMMYFUNCTION("""COMPUTED_VALUE"""),"")</f>
        <v/>
      </c>
      <c r="AL250" s="848"/>
      <c r="AM250" s="848"/>
      <c r="AN250" s="389" t="str">
        <f>IFERROR(__xludf.DUMMYFUNCTION("""COMPUTED_VALUE"""),"")</f>
        <v/>
      </c>
      <c r="AO250" s="390"/>
      <c r="AP250" s="391"/>
      <c r="AQ250" s="381"/>
      <c r="AR250" s="845"/>
      <c r="AS250" s="845">
        <v>0.0</v>
      </c>
      <c r="AT250" s="359"/>
    </row>
    <row r="251">
      <c r="A251" s="480" t="s">
        <v>5138</v>
      </c>
      <c r="B251" s="361">
        <v>46168.0</v>
      </c>
      <c r="C251" s="362" t="s">
        <v>5507</v>
      </c>
      <c r="D251" s="363" t="s">
        <v>5508</v>
      </c>
      <c r="E251" s="367"/>
      <c r="F251" s="368"/>
      <c r="G251" s="381"/>
      <c r="H251" s="366"/>
      <c r="I251" s="365"/>
      <c r="J251" s="368"/>
      <c r="K251" s="381"/>
      <c r="L251" s="368"/>
      <c r="M251" s="364"/>
      <c r="N251" s="368"/>
      <c r="O251" s="381"/>
      <c r="P251" s="366"/>
      <c r="Q251" s="365"/>
      <c r="R251" s="368"/>
      <c r="S251" s="381"/>
      <c r="T251" s="368"/>
      <c r="U251" s="364"/>
      <c r="V251" s="845"/>
      <c r="W251" s="655"/>
      <c r="X251" s="366"/>
      <c r="Y251" s="370" t="s">
        <v>3013</v>
      </c>
      <c r="Z251" s="481"/>
      <c r="AA251" s="372"/>
      <c r="AB251" s="353"/>
      <c r="AC251" s="382"/>
      <c r="AD251" s="383" t="str">
        <f>IFERROR(__xludf.DUMMYFUNCTION("""COMPUTED_VALUE"""),"")</f>
        <v/>
      </c>
      <c r="AE251" s="848" t="str">
        <f>IFERROR(__xludf.DUMMYFUNCTION("""COMPUTED_VALUE"""),"")</f>
        <v/>
      </c>
      <c r="AF251" s="848"/>
      <c r="AG251" s="848"/>
      <c r="AH251" s="388" t="str">
        <f>IFERROR(__xludf.DUMMYFUNCTION("""COMPUTED_VALUE"""),"")</f>
        <v/>
      </c>
      <c r="AI251" s="382"/>
      <c r="AJ251" s="848" t="str">
        <f>IFERROR(__xludf.DUMMYFUNCTION("""COMPUTED_VALUE"""),"")</f>
        <v/>
      </c>
      <c r="AK251" s="848" t="str">
        <f>IFERROR(__xludf.DUMMYFUNCTION("""COMPUTED_VALUE"""),"")</f>
        <v/>
      </c>
      <c r="AL251" s="848"/>
      <c r="AM251" s="848"/>
      <c r="AN251" s="389" t="str">
        <f>IFERROR(__xludf.DUMMYFUNCTION("""COMPUTED_VALUE"""),"")</f>
        <v/>
      </c>
      <c r="AO251" s="390"/>
      <c r="AP251" s="391"/>
      <c r="AQ251" s="373"/>
      <c r="AR251" s="847"/>
      <c r="AS251" s="847">
        <v>0.0</v>
      </c>
      <c r="AT251" s="359"/>
    </row>
    <row r="252">
      <c r="A252" s="480" t="s">
        <v>5135</v>
      </c>
      <c r="B252" s="361">
        <v>46170.0</v>
      </c>
      <c r="C252" s="362" t="s">
        <v>5509</v>
      </c>
      <c r="D252" s="363" t="s">
        <v>5510</v>
      </c>
      <c r="E252" s="367"/>
      <c r="F252" s="368"/>
      <c r="G252" s="381"/>
      <c r="H252" s="366"/>
      <c r="I252" s="365"/>
      <c r="J252" s="368"/>
      <c r="K252" s="381"/>
      <c r="L252" s="368"/>
      <c r="M252" s="364"/>
      <c r="N252" s="368"/>
      <c r="O252" s="381"/>
      <c r="P252" s="366"/>
      <c r="Q252" s="365"/>
      <c r="R252" s="368"/>
      <c r="S252" s="381"/>
      <c r="T252" s="368"/>
      <c r="U252" s="364"/>
      <c r="V252" s="845"/>
      <c r="W252" s="655"/>
      <c r="X252" s="366"/>
      <c r="Y252" s="370" t="s">
        <v>3013</v>
      </c>
      <c r="Z252" s="481"/>
      <c r="AA252" s="372"/>
      <c r="AB252" s="353"/>
      <c r="AC252" s="382"/>
      <c r="AD252" s="383" t="str">
        <f>IFERROR(__xludf.DUMMYFUNCTION("""COMPUTED_VALUE"""),"")</f>
        <v/>
      </c>
      <c r="AE252" s="848" t="str">
        <f>IFERROR(__xludf.DUMMYFUNCTION("""COMPUTED_VALUE"""),"")</f>
        <v/>
      </c>
      <c r="AF252" s="848"/>
      <c r="AG252" s="848"/>
      <c r="AH252" s="388" t="str">
        <f>IFERROR(__xludf.DUMMYFUNCTION("""COMPUTED_VALUE"""),"")</f>
        <v/>
      </c>
      <c r="AI252" s="382"/>
      <c r="AJ252" s="848" t="str">
        <f>IFERROR(__xludf.DUMMYFUNCTION("""COMPUTED_VALUE"""),"")</f>
        <v/>
      </c>
      <c r="AK252" s="848" t="str">
        <f>IFERROR(__xludf.DUMMYFUNCTION("""COMPUTED_VALUE"""),"")</f>
        <v/>
      </c>
      <c r="AL252" s="848"/>
      <c r="AM252" s="848"/>
      <c r="AN252" s="389" t="str">
        <f>IFERROR(__xludf.DUMMYFUNCTION("""COMPUTED_VALUE"""),"")</f>
        <v/>
      </c>
      <c r="AO252" s="390"/>
      <c r="AP252" s="391"/>
      <c r="AQ252" s="373"/>
      <c r="AR252" s="847"/>
      <c r="AS252" s="847">
        <v>0.0</v>
      </c>
      <c r="AT252" s="359"/>
    </row>
    <row r="253">
      <c r="A253" s="480" t="s">
        <v>5135</v>
      </c>
      <c r="B253" s="361">
        <v>46170.0</v>
      </c>
      <c r="C253" s="362" t="s">
        <v>5511</v>
      </c>
      <c r="D253" s="363" t="s">
        <v>5512</v>
      </c>
      <c r="E253" s="367"/>
      <c r="F253" s="368"/>
      <c r="G253" s="381"/>
      <c r="H253" s="366"/>
      <c r="I253" s="365"/>
      <c r="J253" s="368"/>
      <c r="K253" s="381"/>
      <c r="L253" s="368"/>
      <c r="M253" s="364"/>
      <c r="N253" s="368"/>
      <c r="O253" s="381"/>
      <c r="P253" s="366"/>
      <c r="Q253" s="365"/>
      <c r="R253" s="368"/>
      <c r="S253" s="381"/>
      <c r="T253" s="368"/>
      <c r="U253" s="364"/>
      <c r="V253" s="845"/>
      <c r="W253" s="655"/>
      <c r="X253" s="366"/>
      <c r="Y253" s="370" t="s">
        <v>3017</v>
      </c>
      <c r="Z253" s="481"/>
      <c r="AA253" s="372"/>
      <c r="AB253" s="353"/>
      <c r="AC253" s="382"/>
      <c r="AD253" s="383" t="str">
        <f>IFERROR(__xludf.DUMMYFUNCTION("""COMPUTED_VALUE"""),"")</f>
        <v/>
      </c>
      <c r="AE253" s="848" t="str">
        <f>IFERROR(__xludf.DUMMYFUNCTION("""COMPUTED_VALUE"""),"")</f>
        <v/>
      </c>
      <c r="AF253" s="848"/>
      <c r="AG253" s="848"/>
      <c r="AH253" s="388" t="str">
        <f>IFERROR(__xludf.DUMMYFUNCTION("""COMPUTED_VALUE"""),"")</f>
        <v/>
      </c>
      <c r="AI253" s="382"/>
      <c r="AJ253" s="848" t="str">
        <f>IFERROR(__xludf.DUMMYFUNCTION("""COMPUTED_VALUE"""),"")</f>
        <v/>
      </c>
      <c r="AK253" s="848" t="str">
        <f>IFERROR(__xludf.DUMMYFUNCTION("""COMPUTED_VALUE"""),"")</f>
        <v/>
      </c>
      <c r="AL253" s="848"/>
      <c r="AM253" s="848"/>
      <c r="AN253" s="389" t="str">
        <f>IFERROR(__xludf.DUMMYFUNCTION("""COMPUTED_VALUE"""),"")</f>
        <v/>
      </c>
      <c r="AO253" s="390"/>
      <c r="AP253" s="391"/>
      <c r="AQ253" s="373"/>
      <c r="AR253" s="847"/>
      <c r="AS253" s="847">
        <v>0.0</v>
      </c>
      <c r="AT253" s="359"/>
    </row>
    <row r="254">
      <c r="A254" s="480" t="s">
        <v>5135</v>
      </c>
      <c r="B254" s="361">
        <v>46170.0</v>
      </c>
      <c r="C254" s="362" t="s">
        <v>7623</v>
      </c>
      <c r="D254" s="363" t="s">
        <v>7624</v>
      </c>
      <c r="E254" s="367"/>
      <c r="F254" s="368"/>
      <c r="G254" s="381"/>
      <c r="H254" s="366"/>
      <c r="I254" s="365"/>
      <c r="J254" s="368"/>
      <c r="K254" s="381"/>
      <c r="L254" s="368"/>
      <c r="M254" s="364"/>
      <c r="N254" s="368"/>
      <c r="O254" s="381"/>
      <c r="P254" s="366"/>
      <c r="Q254" s="365"/>
      <c r="R254" s="368"/>
      <c r="S254" s="381"/>
      <c r="T254" s="368"/>
      <c r="U254" s="364"/>
      <c r="V254" s="845"/>
      <c r="W254" s="655"/>
      <c r="X254" s="366"/>
      <c r="Y254" s="370" t="s">
        <v>3017</v>
      </c>
      <c r="Z254" s="481"/>
      <c r="AA254" s="372"/>
      <c r="AB254" s="353"/>
      <c r="AC254" s="382"/>
      <c r="AD254" s="383" t="str">
        <f>IFERROR(__xludf.DUMMYFUNCTION("""COMPUTED_VALUE"""),"")</f>
        <v/>
      </c>
      <c r="AE254" s="848" t="str">
        <f>IFERROR(__xludf.DUMMYFUNCTION("""COMPUTED_VALUE"""),"")</f>
        <v/>
      </c>
      <c r="AF254" s="848"/>
      <c r="AG254" s="848"/>
      <c r="AH254" s="388" t="str">
        <f>IFERROR(__xludf.DUMMYFUNCTION("""COMPUTED_VALUE"""),"")</f>
        <v/>
      </c>
      <c r="AI254" s="382"/>
      <c r="AJ254" s="848" t="str">
        <f>IFERROR(__xludf.DUMMYFUNCTION("""COMPUTED_VALUE"""),"")</f>
        <v/>
      </c>
      <c r="AK254" s="848" t="str">
        <f>IFERROR(__xludf.DUMMYFUNCTION("""COMPUTED_VALUE"""),"")</f>
        <v/>
      </c>
      <c r="AL254" s="848"/>
      <c r="AM254" s="848"/>
      <c r="AN254" s="389" t="str">
        <f>IFERROR(__xludf.DUMMYFUNCTION("""COMPUTED_VALUE"""),"")</f>
        <v/>
      </c>
      <c r="AO254" s="390"/>
      <c r="AP254" s="391"/>
      <c r="AQ254" s="373"/>
      <c r="AR254" s="847"/>
      <c r="AS254" s="847">
        <v>0.0</v>
      </c>
      <c r="AT254" s="359"/>
    </row>
    <row r="255">
      <c r="A255" s="480" t="s">
        <v>5132</v>
      </c>
      <c r="B255" s="361">
        <v>46169.0</v>
      </c>
      <c r="C255" s="362" t="s">
        <v>7625</v>
      </c>
      <c r="D255" s="363" t="s">
        <v>7626</v>
      </c>
      <c r="E255" s="367"/>
      <c r="F255" s="368"/>
      <c r="G255" s="381"/>
      <c r="H255" s="366"/>
      <c r="I255" s="365"/>
      <c r="J255" s="368"/>
      <c r="K255" s="381"/>
      <c r="L255" s="368"/>
      <c r="M255" s="364"/>
      <c r="N255" s="368"/>
      <c r="O255" s="381"/>
      <c r="P255" s="366"/>
      <c r="Q255" s="365"/>
      <c r="R255" s="368"/>
      <c r="S255" s="381"/>
      <c r="T255" s="368"/>
      <c r="U255" s="364"/>
      <c r="V255" s="845"/>
      <c r="W255" s="655"/>
      <c r="X255" s="366"/>
      <c r="Y255" s="370" t="s">
        <v>3017</v>
      </c>
      <c r="Z255" s="481"/>
      <c r="AA255" s="372"/>
      <c r="AB255" s="353"/>
      <c r="AC255" s="382"/>
      <c r="AD255" s="383" t="str">
        <f>IFERROR(__xludf.DUMMYFUNCTION("""COMPUTED_VALUE"""),"")</f>
        <v/>
      </c>
      <c r="AE255" s="848" t="str">
        <f>IFERROR(__xludf.DUMMYFUNCTION("""COMPUTED_VALUE"""),"")</f>
        <v/>
      </c>
      <c r="AF255" s="848"/>
      <c r="AG255" s="848"/>
      <c r="AH255" s="388" t="str">
        <f>IFERROR(__xludf.DUMMYFUNCTION("""COMPUTED_VALUE"""),"")</f>
        <v/>
      </c>
      <c r="AI255" s="382"/>
      <c r="AJ255" s="848" t="str">
        <f>IFERROR(__xludf.DUMMYFUNCTION("""COMPUTED_VALUE"""),"")</f>
        <v/>
      </c>
      <c r="AK255" s="848" t="str">
        <f>IFERROR(__xludf.DUMMYFUNCTION("""COMPUTED_VALUE"""),"")</f>
        <v/>
      </c>
      <c r="AL255" s="848"/>
      <c r="AM255" s="848"/>
      <c r="AN255" s="389" t="str">
        <f>IFERROR(__xludf.DUMMYFUNCTION("""COMPUTED_VALUE"""),"")</f>
        <v/>
      </c>
      <c r="AO255" s="390"/>
      <c r="AP255" s="391"/>
      <c r="AQ255" s="373"/>
      <c r="AR255" s="847"/>
      <c r="AS255" s="847">
        <v>0.0</v>
      </c>
      <c r="AT255" s="359"/>
    </row>
    <row r="256">
      <c r="A256" s="480" t="s">
        <v>5135</v>
      </c>
      <c r="B256" s="361">
        <v>46170.0</v>
      </c>
      <c r="C256" s="362" t="s">
        <v>7628</v>
      </c>
      <c r="D256" s="363" t="s">
        <v>7629</v>
      </c>
      <c r="E256" s="367"/>
      <c r="F256" s="368"/>
      <c r="G256" s="381"/>
      <c r="H256" s="366"/>
      <c r="I256" s="365"/>
      <c r="J256" s="368"/>
      <c r="K256" s="381"/>
      <c r="L256" s="368"/>
      <c r="M256" s="364"/>
      <c r="N256" s="368"/>
      <c r="O256" s="381"/>
      <c r="P256" s="366"/>
      <c r="Q256" s="365"/>
      <c r="R256" s="368"/>
      <c r="S256" s="381"/>
      <c r="T256" s="368"/>
      <c r="U256" s="364"/>
      <c r="V256" s="845"/>
      <c r="W256" s="655"/>
      <c r="X256" s="366"/>
      <c r="Y256" s="370" t="s">
        <v>3017</v>
      </c>
      <c r="Z256" s="481"/>
      <c r="AA256" s="380"/>
      <c r="AB256" s="353"/>
      <c r="AC256" s="382"/>
      <c r="AD256" s="383" t="str">
        <f>IFERROR(__xludf.DUMMYFUNCTION("""COMPUTED_VALUE"""),"")</f>
        <v/>
      </c>
      <c r="AE256" s="848" t="str">
        <f>IFERROR(__xludf.DUMMYFUNCTION("""COMPUTED_VALUE"""),"")</f>
        <v/>
      </c>
      <c r="AF256" s="848"/>
      <c r="AG256" s="848"/>
      <c r="AH256" s="388" t="str">
        <f>IFERROR(__xludf.DUMMYFUNCTION("""COMPUTED_VALUE"""),"")</f>
        <v/>
      </c>
      <c r="AI256" s="382"/>
      <c r="AJ256" s="848" t="str">
        <f>IFERROR(__xludf.DUMMYFUNCTION("""COMPUTED_VALUE"""),"")</f>
        <v/>
      </c>
      <c r="AK256" s="848" t="str">
        <f>IFERROR(__xludf.DUMMYFUNCTION("""COMPUTED_VALUE"""),"")</f>
        <v/>
      </c>
      <c r="AL256" s="848"/>
      <c r="AM256" s="848"/>
      <c r="AN256" s="389" t="str">
        <f>IFERROR(__xludf.DUMMYFUNCTION("""COMPUTED_VALUE"""),"")</f>
        <v/>
      </c>
      <c r="AO256" s="390"/>
      <c r="AP256" s="391"/>
      <c r="AQ256" s="381"/>
      <c r="AR256" s="845"/>
      <c r="AS256" s="845">
        <v>0.0</v>
      </c>
      <c r="AT256" s="359"/>
    </row>
    <row r="257">
      <c r="A257" s="480" t="s">
        <v>5135</v>
      </c>
      <c r="B257" s="361">
        <v>46170.0</v>
      </c>
      <c r="C257" s="362" t="s">
        <v>7630</v>
      </c>
      <c r="D257" s="363" t="s">
        <v>7631</v>
      </c>
      <c r="E257" s="367"/>
      <c r="F257" s="368"/>
      <c r="G257" s="381"/>
      <c r="H257" s="366"/>
      <c r="I257" s="365"/>
      <c r="J257" s="368"/>
      <c r="K257" s="381"/>
      <c r="L257" s="368"/>
      <c r="M257" s="364"/>
      <c r="N257" s="368"/>
      <c r="O257" s="381"/>
      <c r="P257" s="366"/>
      <c r="Q257" s="365"/>
      <c r="R257" s="368"/>
      <c r="S257" s="381"/>
      <c r="T257" s="368"/>
      <c r="U257" s="364"/>
      <c r="V257" s="845"/>
      <c r="W257" s="655"/>
      <c r="X257" s="366"/>
      <c r="Y257" s="370" t="s">
        <v>3017</v>
      </c>
      <c r="Z257" s="481"/>
      <c r="AA257" s="380"/>
      <c r="AB257" s="353"/>
      <c r="AC257" s="382"/>
      <c r="AD257" s="383" t="str">
        <f>IFERROR(__xludf.DUMMYFUNCTION("""COMPUTED_VALUE"""),"")</f>
        <v/>
      </c>
      <c r="AE257" s="848" t="str">
        <f>IFERROR(__xludf.DUMMYFUNCTION("""COMPUTED_VALUE"""),"")</f>
        <v/>
      </c>
      <c r="AF257" s="848"/>
      <c r="AG257" s="848"/>
      <c r="AH257" s="388" t="str">
        <f>IFERROR(__xludf.DUMMYFUNCTION("""COMPUTED_VALUE"""),"")</f>
        <v/>
      </c>
      <c r="AI257" s="382"/>
      <c r="AJ257" s="848" t="str">
        <f>IFERROR(__xludf.DUMMYFUNCTION("""COMPUTED_VALUE"""),"")</f>
        <v/>
      </c>
      <c r="AK257" s="848" t="str">
        <f>IFERROR(__xludf.DUMMYFUNCTION("""COMPUTED_VALUE"""),"")</f>
        <v/>
      </c>
      <c r="AL257" s="848"/>
      <c r="AM257" s="848"/>
      <c r="AN257" s="389" t="str">
        <f>IFERROR(__xludf.DUMMYFUNCTION("""COMPUTED_VALUE"""),"")</f>
        <v/>
      </c>
      <c r="AO257" s="390"/>
      <c r="AP257" s="391"/>
      <c r="AQ257" s="381"/>
      <c r="AR257" s="845"/>
      <c r="AS257" s="845">
        <v>0.0</v>
      </c>
      <c r="AT257" s="359"/>
    </row>
    <row r="258">
      <c r="A258" s="480" t="s">
        <v>5132</v>
      </c>
      <c r="B258" s="361">
        <v>46169.0</v>
      </c>
      <c r="C258" s="362" t="s">
        <v>7632</v>
      </c>
      <c r="D258" s="363" t="s">
        <v>7633</v>
      </c>
      <c r="E258" s="367"/>
      <c r="F258" s="368"/>
      <c r="G258" s="381"/>
      <c r="H258" s="366"/>
      <c r="I258" s="365"/>
      <c r="J258" s="368"/>
      <c r="K258" s="381"/>
      <c r="L258" s="368"/>
      <c r="M258" s="364"/>
      <c r="N258" s="368"/>
      <c r="O258" s="381"/>
      <c r="P258" s="366"/>
      <c r="Q258" s="365"/>
      <c r="R258" s="368"/>
      <c r="S258" s="381"/>
      <c r="T258" s="368"/>
      <c r="U258" s="364"/>
      <c r="V258" s="845"/>
      <c r="W258" s="655"/>
      <c r="X258" s="366"/>
      <c r="Y258" s="370" t="s">
        <v>3017</v>
      </c>
      <c r="Z258" s="481"/>
      <c r="AA258" s="380"/>
      <c r="AB258" s="353"/>
      <c r="AC258" s="382"/>
      <c r="AD258" s="383" t="str">
        <f>IFERROR(__xludf.DUMMYFUNCTION("""COMPUTED_VALUE"""),"")</f>
        <v/>
      </c>
      <c r="AE258" s="848" t="str">
        <f>IFERROR(__xludf.DUMMYFUNCTION("""COMPUTED_VALUE"""),"")</f>
        <v/>
      </c>
      <c r="AF258" s="848"/>
      <c r="AG258" s="848"/>
      <c r="AH258" s="388" t="str">
        <f>IFERROR(__xludf.DUMMYFUNCTION("""COMPUTED_VALUE"""),"")</f>
        <v/>
      </c>
      <c r="AI258" s="382"/>
      <c r="AJ258" s="848" t="str">
        <f>IFERROR(__xludf.DUMMYFUNCTION("""COMPUTED_VALUE"""),"")</f>
        <v/>
      </c>
      <c r="AK258" s="848" t="str">
        <f>IFERROR(__xludf.DUMMYFUNCTION("""COMPUTED_VALUE"""),"")</f>
        <v/>
      </c>
      <c r="AL258" s="848"/>
      <c r="AM258" s="848"/>
      <c r="AN258" s="389" t="str">
        <f>IFERROR(__xludf.DUMMYFUNCTION("""COMPUTED_VALUE"""),"")</f>
        <v/>
      </c>
      <c r="AO258" s="390"/>
      <c r="AP258" s="391"/>
      <c r="AQ258" s="381"/>
      <c r="AR258" s="845"/>
      <c r="AS258" s="845">
        <v>0.0</v>
      </c>
      <c r="AT258" s="359"/>
    </row>
    <row r="259">
      <c r="A259" s="480" t="s">
        <v>5135</v>
      </c>
      <c r="B259" s="361">
        <v>46170.0</v>
      </c>
      <c r="C259" s="362" t="s">
        <v>5521</v>
      </c>
      <c r="D259" s="363" t="s">
        <v>5522</v>
      </c>
      <c r="E259" s="367"/>
      <c r="F259" s="368"/>
      <c r="G259" s="381"/>
      <c r="H259" s="366"/>
      <c r="I259" s="365"/>
      <c r="J259" s="368"/>
      <c r="K259" s="381"/>
      <c r="L259" s="368"/>
      <c r="M259" s="364"/>
      <c r="N259" s="368"/>
      <c r="O259" s="381"/>
      <c r="P259" s="366"/>
      <c r="Q259" s="365"/>
      <c r="R259" s="368"/>
      <c r="S259" s="381"/>
      <c r="T259" s="368"/>
      <c r="U259" s="364"/>
      <c r="V259" s="845"/>
      <c r="W259" s="655"/>
      <c r="X259" s="366"/>
      <c r="Y259" s="370" t="s">
        <v>3017</v>
      </c>
      <c r="Z259" s="481"/>
      <c r="AA259" s="380"/>
      <c r="AB259" s="353"/>
      <c r="AC259" s="382"/>
      <c r="AD259" s="383" t="str">
        <f>IFERROR(__xludf.DUMMYFUNCTION("""COMPUTED_VALUE"""),"")</f>
        <v/>
      </c>
      <c r="AE259" s="848" t="str">
        <f>IFERROR(__xludf.DUMMYFUNCTION("""COMPUTED_VALUE"""),"")</f>
        <v/>
      </c>
      <c r="AF259" s="848"/>
      <c r="AG259" s="848"/>
      <c r="AH259" s="388" t="str">
        <f>IFERROR(__xludf.DUMMYFUNCTION("""COMPUTED_VALUE"""),"")</f>
        <v/>
      </c>
      <c r="AI259" s="382"/>
      <c r="AJ259" s="848" t="str">
        <f>IFERROR(__xludf.DUMMYFUNCTION("""COMPUTED_VALUE"""),"")</f>
        <v/>
      </c>
      <c r="AK259" s="848" t="str">
        <f>IFERROR(__xludf.DUMMYFUNCTION("""COMPUTED_VALUE"""),"")</f>
        <v/>
      </c>
      <c r="AL259" s="848"/>
      <c r="AM259" s="848"/>
      <c r="AN259" s="389" t="str">
        <f>IFERROR(__xludf.DUMMYFUNCTION("""COMPUTED_VALUE"""),"")</f>
        <v/>
      </c>
      <c r="AO259" s="390"/>
      <c r="AP259" s="391"/>
      <c r="AQ259" s="381"/>
      <c r="AR259" s="845"/>
      <c r="AS259" s="845">
        <v>0.0</v>
      </c>
      <c r="AT259" s="359"/>
    </row>
    <row r="260">
      <c r="A260" s="480" t="s">
        <v>5132</v>
      </c>
      <c r="B260" s="361">
        <v>46169.0</v>
      </c>
      <c r="C260" s="362" t="s">
        <v>7634</v>
      </c>
      <c r="D260" s="363" t="s">
        <v>7635</v>
      </c>
      <c r="E260" s="367"/>
      <c r="F260" s="368"/>
      <c r="G260" s="381"/>
      <c r="H260" s="366"/>
      <c r="I260" s="365"/>
      <c r="J260" s="368"/>
      <c r="K260" s="381"/>
      <c r="L260" s="368"/>
      <c r="M260" s="364"/>
      <c r="N260" s="368"/>
      <c r="O260" s="381"/>
      <c r="P260" s="366"/>
      <c r="Q260" s="365"/>
      <c r="R260" s="368"/>
      <c r="S260" s="381"/>
      <c r="T260" s="368"/>
      <c r="U260" s="364"/>
      <c r="V260" s="845"/>
      <c r="W260" s="655"/>
      <c r="X260" s="366"/>
      <c r="Y260" s="370" t="s">
        <v>3017</v>
      </c>
      <c r="Z260" s="481"/>
      <c r="AA260" s="380"/>
      <c r="AB260" s="353"/>
      <c r="AC260" s="382"/>
      <c r="AD260" s="383" t="str">
        <f>IFERROR(__xludf.DUMMYFUNCTION("""COMPUTED_VALUE"""),"")</f>
        <v/>
      </c>
      <c r="AE260" s="848" t="str">
        <f>IFERROR(__xludf.DUMMYFUNCTION("""COMPUTED_VALUE"""),"")</f>
        <v/>
      </c>
      <c r="AF260" s="848"/>
      <c r="AG260" s="848"/>
      <c r="AH260" s="388" t="str">
        <f>IFERROR(__xludf.DUMMYFUNCTION("""COMPUTED_VALUE"""),"")</f>
        <v/>
      </c>
      <c r="AI260" s="382"/>
      <c r="AJ260" s="848" t="str">
        <f>IFERROR(__xludf.DUMMYFUNCTION("""COMPUTED_VALUE"""),"")</f>
        <v/>
      </c>
      <c r="AK260" s="848" t="str">
        <f>IFERROR(__xludf.DUMMYFUNCTION("""COMPUTED_VALUE"""),"")</f>
        <v/>
      </c>
      <c r="AL260" s="848"/>
      <c r="AM260" s="848"/>
      <c r="AN260" s="389" t="str">
        <f>IFERROR(__xludf.DUMMYFUNCTION("""COMPUTED_VALUE"""),"")</f>
        <v/>
      </c>
      <c r="AO260" s="390"/>
      <c r="AP260" s="391"/>
      <c r="AQ260" s="381"/>
      <c r="AR260" s="845"/>
      <c r="AS260" s="845">
        <v>0.0</v>
      </c>
      <c r="AT260" s="359"/>
    </row>
    <row r="261">
      <c r="A261" s="480" t="s">
        <v>5138</v>
      </c>
      <c r="B261" s="361">
        <v>46168.0</v>
      </c>
      <c r="C261" s="362" t="s">
        <v>5525</v>
      </c>
      <c r="D261" s="363" t="s">
        <v>5526</v>
      </c>
      <c r="E261" s="367"/>
      <c r="F261" s="368"/>
      <c r="G261" s="381"/>
      <c r="H261" s="366"/>
      <c r="I261" s="365"/>
      <c r="J261" s="368"/>
      <c r="K261" s="381"/>
      <c r="L261" s="368"/>
      <c r="M261" s="364"/>
      <c r="N261" s="368"/>
      <c r="O261" s="381"/>
      <c r="P261" s="366"/>
      <c r="Q261" s="365"/>
      <c r="R261" s="368"/>
      <c r="S261" s="381"/>
      <c r="T261" s="368"/>
      <c r="U261" s="364"/>
      <c r="V261" s="845"/>
      <c r="W261" s="655"/>
      <c r="X261" s="366"/>
      <c r="Y261" s="370" t="s">
        <v>3017</v>
      </c>
      <c r="Z261" s="481"/>
      <c r="AA261" s="380"/>
      <c r="AB261" s="353"/>
      <c r="AC261" s="382"/>
      <c r="AD261" s="383" t="str">
        <f>IFERROR(__xludf.DUMMYFUNCTION("""COMPUTED_VALUE"""),"")</f>
        <v/>
      </c>
      <c r="AE261" s="848" t="str">
        <f>IFERROR(__xludf.DUMMYFUNCTION("""COMPUTED_VALUE"""),"")</f>
        <v/>
      </c>
      <c r="AF261" s="848"/>
      <c r="AG261" s="848"/>
      <c r="AH261" s="388" t="str">
        <f>IFERROR(__xludf.DUMMYFUNCTION("""COMPUTED_VALUE"""),"")</f>
        <v/>
      </c>
      <c r="AI261" s="382"/>
      <c r="AJ261" s="848" t="str">
        <f>IFERROR(__xludf.DUMMYFUNCTION("""COMPUTED_VALUE"""),"")</f>
        <v/>
      </c>
      <c r="AK261" s="848" t="str">
        <f>IFERROR(__xludf.DUMMYFUNCTION("""COMPUTED_VALUE"""),"")</f>
        <v/>
      </c>
      <c r="AL261" s="848"/>
      <c r="AM261" s="848"/>
      <c r="AN261" s="389" t="str">
        <f>IFERROR(__xludf.DUMMYFUNCTION("""COMPUTED_VALUE"""),"")</f>
        <v/>
      </c>
      <c r="AO261" s="390"/>
      <c r="AP261" s="391"/>
      <c r="AQ261" s="381"/>
      <c r="AR261" s="845"/>
      <c r="AS261" s="845">
        <v>0.0</v>
      </c>
      <c r="AT261" s="359"/>
    </row>
    <row r="262">
      <c r="A262" s="480" t="s">
        <v>5138</v>
      </c>
      <c r="B262" s="361">
        <v>46168.0</v>
      </c>
      <c r="C262" s="362" t="s">
        <v>5527</v>
      </c>
      <c r="D262" s="363" t="s">
        <v>5528</v>
      </c>
      <c r="E262" s="367"/>
      <c r="F262" s="368"/>
      <c r="G262" s="381"/>
      <c r="H262" s="366"/>
      <c r="I262" s="365"/>
      <c r="J262" s="368"/>
      <c r="K262" s="381"/>
      <c r="L262" s="368"/>
      <c r="M262" s="364"/>
      <c r="N262" s="368"/>
      <c r="O262" s="381"/>
      <c r="P262" s="366"/>
      <c r="Q262" s="365"/>
      <c r="R262" s="368"/>
      <c r="S262" s="381"/>
      <c r="T262" s="368"/>
      <c r="U262" s="364"/>
      <c r="V262" s="845"/>
      <c r="W262" s="655"/>
      <c r="X262" s="366"/>
      <c r="Y262" s="370" t="s">
        <v>3017</v>
      </c>
      <c r="Z262" s="481"/>
      <c r="AA262" s="380"/>
      <c r="AB262" s="353"/>
      <c r="AC262" s="382"/>
      <c r="AD262" s="383" t="str">
        <f>IFERROR(__xludf.DUMMYFUNCTION("""COMPUTED_VALUE"""),"")</f>
        <v/>
      </c>
      <c r="AE262" s="848" t="str">
        <f>IFERROR(__xludf.DUMMYFUNCTION("""COMPUTED_VALUE"""),"")</f>
        <v/>
      </c>
      <c r="AF262" s="848"/>
      <c r="AG262" s="848"/>
      <c r="AH262" s="388" t="str">
        <f>IFERROR(__xludf.DUMMYFUNCTION("""COMPUTED_VALUE"""),"")</f>
        <v/>
      </c>
      <c r="AI262" s="382"/>
      <c r="AJ262" s="848" t="str">
        <f>IFERROR(__xludf.DUMMYFUNCTION("""COMPUTED_VALUE"""),"")</f>
        <v/>
      </c>
      <c r="AK262" s="848" t="str">
        <f>IFERROR(__xludf.DUMMYFUNCTION("""COMPUTED_VALUE"""),"")</f>
        <v/>
      </c>
      <c r="AL262" s="848"/>
      <c r="AM262" s="848"/>
      <c r="AN262" s="389" t="str">
        <f>IFERROR(__xludf.DUMMYFUNCTION("""COMPUTED_VALUE"""),"")</f>
        <v/>
      </c>
      <c r="AO262" s="390"/>
      <c r="AP262" s="391"/>
      <c r="AQ262" s="381"/>
      <c r="AR262" s="845"/>
      <c r="AS262" s="845">
        <v>0.0</v>
      </c>
      <c r="AT262" s="359"/>
    </row>
    <row r="263">
      <c r="A263" s="480" t="s">
        <v>5132</v>
      </c>
      <c r="B263" s="361">
        <v>46169.0</v>
      </c>
      <c r="C263" s="362" t="s">
        <v>5529</v>
      </c>
      <c r="D263" s="363" t="s">
        <v>5530</v>
      </c>
      <c r="E263" s="367"/>
      <c r="F263" s="368"/>
      <c r="G263" s="381"/>
      <c r="H263" s="366"/>
      <c r="I263" s="365"/>
      <c r="J263" s="368"/>
      <c r="K263" s="381"/>
      <c r="L263" s="368"/>
      <c r="M263" s="364"/>
      <c r="N263" s="368"/>
      <c r="O263" s="381"/>
      <c r="P263" s="366"/>
      <c r="Q263" s="365"/>
      <c r="R263" s="368"/>
      <c r="S263" s="381"/>
      <c r="T263" s="368"/>
      <c r="U263" s="364"/>
      <c r="V263" s="845"/>
      <c r="W263" s="655"/>
      <c r="X263" s="366"/>
      <c r="Y263" s="370" t="s">
        <v>3017</v>
      </c>
      <c r="Z263" s="481"/>
      <c r="AA263" s="380"/>
      <c r="AB263" s="353"/>
      <c r="AC263" s="382"/>
      <c r="AD263" s="383" t="str">
        <f>IFERROR(__xludf.DUMMYFUNCTION("""COMPUTED_VALUE"""),"")</f>
        <v/>
      </c>
      <c r="AE263" s="848" t="str">
        <f>IFERROR(__xludf.DUMMYFUNCTION("""COMPUTED_VALUE"""),"")</f>
        <v/>
      </c>
      <c r="AF263" s="848"/>
      <c r="AG263" s="848"/>
      <c r="AH263" s="388" t="str">
        <f>IFERROR(__xludf.DUMMYFUNCTION("""COMPUTED_VALUE"""),"")</f>
        <v/>
      </c>
      <c r="AI263" s="382"/>
      <c r="AJ263" s="848" t="str">
        <f>IFERROR(__xludf.DUMMYFUNCTION("""COMPUTED_VALUE"""),"")</f>
        <v/>
      </c>
      <c r="AK263" s="848" t="str">
        <f>IFERROR(__xludf.DUMMYFUNCTION("""COMPUTED_VALUE"""),"")</f>
        <v/>
      </c>
      <c r="AL263" s="848"/>
      <c r="AM263" s="848"/>
      <c r="AN263" s="389" t="str">
        <f>IFERROR(__xludf.DUMMYFUNCTION("""COMPUTED_VALUE"""),"")</f>
        <v/>
      </c>
      <c r="AO263" s="390"/>
      <c r="AP263" s="391"/>
      <c r="AQ263" s="381"/>
      <c r="AR263" s="845"/>
      <c r="AS263" s="845">
        <v>0.0</v>
      </c>
      <c r="AT263" s="359"/>
    </row>
    <row r="264">
      <c r="A264" s="480" t="s">
        <v>5132</v>
      </c>
      <c r="B264" s="361">
        <v>46169.0</v>
      </c>
      <c r="C264" s="362" t="s">
        <v>7636</v>
      </c>
      <c r="D264" s="363" t="s">
        <v>7637</v>
      </c>
      <c r="E264" s="367"/>
      <c r="F264" s="368"/>
      <c r="G264" s="381"/>
      <c r="H264" s="366"/>
      <c r="I264" s="365"/>
      <c r="J264" s="368"/>
      <c r="K264" s="381"/>
      <c r="L264" s="368"/>
      <c r="M264" s="364"/>
      <c r="N264" s="368"/>
      <c r="O264" s="381"/>
      <c r="P264" s="366"/>
      <c r="Q264" s="365"/>
      <c r="R264" s="368"/>
      <c r="S264" s="381"/>
      <c r="T264" s="368"/>
      <c r="U264" s="364"/>
      <c r="V264" s="845"/>
      <c r="W264" s="655"/>
      <c r="X264" s="366"/>
      <c r="Y264" s="370"/>
      <c r="Z264" s="506" t="s">
        <v>3035</v>
      </c>
      <c r="AA264" s="380"/>
      <c r="AB264" s="353"/>
      <c r="AC264" s="382"/>
      <c r="AD264" s="383" t="str">
        <f>IFERROR(__xludf.DUMMYFUNCTION("""COMPUTED_VALUE"""),"")</f>
        <v/>
      </c>
      <c r="AE264" s="848" t="str">
        <f>IFERROR(__xludf.DUMMYFUNCTION("""COMPUTED_VALUE"""),"")</f>
        <v/>
      </c>
      <c r="AF264" s="848"/>
      <c r="AG264" s="848"/>
      <c r="AH264" s="388" t="str">
        <f>IFERROR(__xludf.DUMMYFUNCTION("""COMPUTED_VALUE"""),"")</f>
        <v/>
      </c>
      <c r="AI264" s="382"/>
      <c r="AJ264" s="848" t="str">
        <f>IFERROR(__xludf.DUMMYFUNCTION("""COMPUTED_VALUE"""),"")</f>
        <v/>
      </c>
      <c r="AK264" s="848" t="str">
        <f>IFERROR(__xludf.DUMMYFUNCTION("""COMPUTED_VALUE"""),"")</f>
        <v/>
      </c>
      <c r="AL264" s="848"/>
      <c r="AM264" s="848"/>
      <c r="AN264" s="389" t="str">
        <f>IFERROR(__xludf.DUMMYFUNCTION("""COMPUTED_VALUE"""),"")</f>
        <v/>
      </c>
      <c r="AO264" s="390"/>
      <c r="AP264" s="391"/>
      <c r="AQ264" s="381"/>
      <c r="AR264" s="845"/>
      <c r="AS264" s="845">
        <v>0.0</v>
      </c>
      <c r="AT264" s="359"/>
    </row>
    <row r="265">
      <c r="A265" s="480" t="s">
        <v>5132</v>
      </c>
      <c r="B265" s="361">
        <v>46169.0</v>
      </c>
      <c r="C265" s="362" t="s">
        <v>5531</v>
      </c>
      <c r="D265" s="363" t="s">
        <v>5532</v>
      </c>
      <c r="E265" s="367"/>
      <c r="F265" s="368"/>
      <c r="G265" s="381"/>
      <c r="H265" s="366"/>
      <c r="I265" s="365"/>
      <c r="J265" s="368"/>
      <c r="K265" s="381"/>
      <c r="L265" s="368"/>
      <c r="M265" s="364"/>
      <c r="N265" s="368"/>
      <c r="O265" s="381"/>
      <c r="P265" s="366"/>
      <c r="Q265" s="365"/>
      <c r="R265" s="368"/>
      <c r="S265" s="381"/>
      <c r="T265" s="368"/>
      <c r="U265" s="364"/>
      <c r="V265" s="845"/>
      <c r="W265" s="655"/>
      <c r="X265" s="366"/>
      <c r="Y265" s="370" t="s">
        <v>2427</v>
      </c>
      <c r="Z265" s="506" t="s">
        <v>3035</v>
      </c>
      <c r="AA265" s="380"/>
      <c r="AB265" s="353"/>
      <c r="AC265" s="382"/>
      <c r="AD265" s="383" t="str">
        <f>IFERROR(__xludf.DUMMYFUNCTION("""COMPUTED_VALUE"""),"")</f>
        <v/>
      </c>
      <c r="AE265" s="848" t="str">
        <f>IFERROR(__xludf.DUMMYFUNCTION("""COMPUTED_VALUE"""),"")</f>
        <v/>
      </c>
      <c r="AF265" s="848"/>
      <c r="AG265" s="848"/>
      <c r="AH265" s="388" t="str">
        <f>IFERROR(__xludf.DUMMYFUNCTION("""COMPUTED_VALUE"""),"")</f>
        <v/>
      </c>
      <c r="AI265" s="382"/>
      <c r="AJ265" s="848" t="str">
        <f>IFERROR(__xludf.DUMMYFUNCTION("""COMPUTED_VALUE"""),"")</f>
        <v/>
      </c>
      <c r="AK265" s="848" t="str">
        <f>IFERROR(__xludf.DUMMYFUNCTION("""COMPUTED_VALUE"""),"")</f>
        <v/>
      </c>
      <c r="AL265" s="848"/>
      <c r="AM265" s="848"/>
      <c r="AN265" s="389" t="str">
        <f>IFERROR(__xludf.DUMMYFUNCTION("""COMPUTED_VALUE"""),"")</f>
        <v/>
      </c>
      <c r="AO265" s="390"/>
      <c r="AP265" s="391"/>
      <c r="AQ265" s="381"/>
      <c r="AR265" s="845"/>
      <c r="AS265" s="845">
        <v>0.0</v>
      </c>
      <c r="AT265" s="359"/>
    </row>
    <row r="266">
      <c r="A266" s="480" t="s">
        <v>5132</v>
      </c>
      <c r="B266" s="361">
        <v>46169.0</v>
      </c>
      <c r="C266" s="362" t="s">
        <v>5533</v>
      </c>
      <c r="D266" s="363" t="s">
        <v>5534</v>
      </c>
      <c r="E266" s="367"/>
      <c r="F266" s="368"/>
      <c r="G266" s="381"/>
      <c r="H266" s="366"/>
      <c r="I266" s="365"/>
      <c r="J266" s="368"/>
      <c r="K266" s="381"/>
      <c r="L266" s="368"/>
      <c r="M266" s="364"/>
      <c r="N266" s="368"/>
      <c r="O266" s="381"/>
      <c r="P266" s="366"/>
      <c r="Q266" s="365"/>
      <c r="R266" s="368"/>
      <c r="S266" s="381"/>
      <c r="T266" s="368"/>
      <c r="U266" s="364"/>
      <c r="V266" s="845"/>
      <c r="W266" s="655"/>
      <c r="X266" s="366"/>
      <c r="Y266" s="370" t="s">
        <v>3017</v>
      </c>
      <c r="Z266" s="506" t="s">
        <v>3035</v>
      </c>
      <c r="AA266" s="380"/>
      <c r="AB266" s="353"/>
      <c r="AC266" s="382"/>
      <c r="AD266" s="383" t="str">
        <f>IFERROR(__xludf.DUMMYFUNCTION("""COMPUTED_VALUE"""),"")</f>
        <v/>
      </c>
      <c r="AE266" s="848" t="str">
        <f>IFERROR(__xludf.DUMMYFUNCTION("""COMPUTED_VALUE"""),"")</f>
        <v/>
      </c>
      <c r="AF266" s="848"/>
      <c r="AG266" s="848"/>
      <c r="AH266" s="388" t="str">
        <f>IFERROR(__xludf.DUMMYFUNCTION("""COMPUTED_VALUE"""),"")</f>
        <v/>
      </c>
      <c r="AI266" s="382"/>
      <c r="AJ266" s="848" t="str">
        <f>IFERROR(__xludf.DUMMYFUNCTION("""COMPUTED_VALUE"""),"")</f>
        <v/>
      </c>
      <c r="AK266" s="848" t="str">
        <f>IFERROR(__xludf.DUMMYFUNCTION("""COMPUTED_VALUE"""),"")</f>
        <v/>
      </c>
      <c r="AL266" s="848"/>
      <c r="AM266" s="848"/>
      <c r="AN266" s="389" t="str">
        <f>IFERROR(__xludf.DUMMYFUNCTION("""COMPUTED_VALUE"""),"")</f>
        <v/>
      </c>
      <c r="AO266" s="390"/>
      <c r="AP266" s="391"/>
      <c r="AQ266" s="381"/>
      <c r="AR266" s="845"/>
      <c r="AS266" s="845">
        <v>0.0</v>
      </c>
      <c r="AT266" s="359"/>
    </row>
    <row r="267">
      <c r="A267" s="480" t="s">
        <v>5132</v>
      </c>
      <c r="B267" s="361">
        <v>46169.0</v>
      </c>
      <c r="C267" s="362" t="s">
        <v>5535</v>
      </c>
      <c r="D267" s="363" t="s">
        <v>5536</v>
      </c>
      <c r="E267" s="367"/>
      <c r="F267" s="368"/>
      <c r="G267" s="381"/>
      <c r="H267" s="366"/>
      <c r="I267" s="365"/>
      <c r="J267" s="368"/>
      <c r="K267" s="381"/>
      <c r="L267" s="368"/>
      <c r="M267" s="364"/>
      <c r="N267" s="368"/>
      <c r="O267" s="381"/>
      <c r="P267" s="366"/>
      <c r="Q267" s="365"/>
      <c r="R267" s="368"/>
      <c r="S267" s="381"/>
      <c r="T267" s="368"/>
      <c r="U267" s="364"/>
      <c r="V267" s="845"/>
      <c r="W267" s="655"/>
      <c r="X267" s="366"/>
      <c r="Y267" s="370" t="s">
        <v>241</v>
      </c>
      <c r="Z267" s="506" t="s">
        <v>3035</v>
      </c>
      <c r="AA267" s="380"/>
      <c r="AB267" s="353"/>
      <c r="AC267" s="382"/>
      <c r="AD267" s="383" t="str">
        <f>IFERROR(__xludf.DUMMYFUNCTION("""COMPUTED_VALUE"""),"")</f>
        <v/>
      </c>
      <c r="AE267" s="848" t="str">
        <f>IFERROR(__xludf.DUMMYFUNCTION("""COMPUTED_VALUE"""),"")</f>
        <v/>
      </c>
      <c r="AF267" s="848"/>
      <c r="AG267" s="848"/>
      <c r="AH267" s="388" t="str">
        <f>IFERROR(__xludf.DUMMYFUNCTION("""COMPUTED_VALUE"""),"")</f>
        <v/>
      </c>
      <c r="AI267" s="382"/>
      <c r="AJ267" s="848" t="str">
        <f>IFERROR(__xludf.DUMMYFUNCTION("""COMPUTED_VALUE"""),"")</f>
        <v/>
      </c>
      <c r="AK267" s="848" t="str">
        <f>IFERROR(__xludf.DUMMYFUNCTION("""COMPUTED_VALUE"""),"")</f>
        <v/>
      </c>
      <c r="AL267" s="848"/>
      <c r="AM267" s="848"/>
      <c r="AN267" s="389" t="str">
        <f>IFERROR(__xludf.DUMMYFUNCTION("""COMPUTED_VALUE"""),"")</f>
        <v/>
      </c>
      <c r="AO267" s="390"/>
      <c r="AP267" s="391"/>
      <c r="AQ267" s="381"/>
      <c r="AR267" s="845"/>
      <c r="AS267" s="845">
        <v>0.0</v>
      </c>
      <c r="AT267" s="359"/>
    </row>
    <row r="268">
      <c r="A268" s="480" t="s">
        <v>5132</v>
      </c>
      <c r="B268" s="361">
        <v>46169.0</v>
      </c>
      <c r="C268" s="362" t="s">
        <v>5537</v>
      </c>
      <c r="D268" s="363" t="s">
        <v>5538</v>
      </c>
      <c r="E268" s="367"/>
      <c r="F268" s="368"/>
      <c r="G268" s="381"/>
      <c r="H268" s="366"/>
      <c r="I268" s="365"/>
      <c r="J268" s="368"/>
      <c r="K268" s="381"/>
      <c r="L268" s="368"/>
      <c r="M268" s="364"/>
      <c r="N268" s="368"/>
      <c r="O268" s="381"/>
      <c r="P268" s="366"/>
      <c r="Q268" s="365"/>
      <c r="R268" s="368"/>
      <c r="S268" s="381"/>
      <c r="T268" s="368"/>
      <c r="U268" s="364"/>
      <c r="V268" s="845"/>
      <c r="W268" s="655"/>
      <c r="X268" s="366"/>
      <c r="Y268" s="370" t="s">
        <v>2913</v>
      </c>
      <c r="Z268" s="506" t="s">
        <v>3035</v>
      </c>
      <c r="AA268" s="380"/>
      <c r="AB268" s="353"/>
      <c r="AC268" s="382"/>
      <c r="AD268" s="383" t="str">
        <f>IFERROR(__xludf.DUMMYFUNCTION("""COMPUTED_VALUE"""),"")</f>
        <v/>
      </c>
      <c r="AE268" s="848" t="str">
        <f>IFERROR(__xludf.DUMMYFUNCTION("""COMPUTED_VALUE"""),"")</f>
        <v/>
      </c>
      <c r="AF268" s="848"/>
      <c r="AG268" s="848"/>
      <c r="AH268" s="388" t="str">
        <f>IFERROR(__xludf.DUMMYFUNCTION("""COMPUTED_VALUE"""),"")</f>
        <v/>
      </c>
      <c r="AI268" s="382"/>
      <c r="AJ268" s="848" t="str">
        <f>IFERROR(__xludf.DUMMYFUNCTION("""COMPUTED_VALUE"""),"")</f>
        <v/>
      </c>
      <c r="AK268" s="848" t="str">
        <f>IFERROR(__xludf.DUMMYFUNCTION("""COMPUTED_VALUE"""),"")</f>
        <v/>
      </c>
      <c r="AL268" s="848"/>
      <c r="AM268" s="848"/>
      <c r="AN268" s="389" t="str">
        <f>IFERROR(__xludf.DUMMYFUNCTION("""COMPUTED_VALUE"""),"")</f>
        <v/>
      </c>
      <c r="AO268" s="390"/>
      <c r="AP268" s="391"/>
      <c r="AQ268" s="381"/>
      <c r="AR268" s="845"/>
      <c r="AS268" s="845">
        <v>0.0</v>
      </c>
      <c r="AT268" s="359"/>
    </row>
    <row r="269">
      <c r="A269" s="480" t="s">
        <v>5132</v>
      </c>
      <c r="B269" s="361">
        <v>46169.0</v>
      </c>
      <c r="C269" s="362" t="s">
        <v>5539</v>
      </c>
      <c r="D269" s="363" t="s">
        <v>5540</v>
      </c>
      <c r="E269" s="367"/>
      <c r="F269" s="368"/>
      <c r="G269" s="381"/>
      <c r="H269" s="366"/>
      <c r="I269" s="365"/>
      <c r="J269" s="368"/>
      <c r="K269" s="381"/>
      <c r="L269" s="368"/>
      <c r="M269" s="364"/>
      <c r="N269" s="368"/>
      <c r="O269" s="381"/>
      <c r="P269" s="366"/>
      <c r="Q269" s="365"/>
      <c r="R269" s="368"/>
      <c r="S269" s="381"/>
      <c r="T269" s="368"/>
      <c r="U269" s="364"/>
      <c r="V269" s="845"/>
      <c r="W269" s="655"/>
      <c r="X269" s="366"/>
      <c r="Y269" s="370"/>
      <c r="Z269" s="506" t="s">
        <v>3035</v>
      </c>
      <c r="AA269" s="380"/>
      <c r="AB269" s="353"/>
      <c r="AC269" s="382"/>
      <c r="AD269" s="383" t="str">
        <f>IFERROR(__xludf.DUMMYFUNCTION("""COMPUTED_VALUE"""),"")</f>
        <v/>
      </c>
      <c r="AE269" s="848" t="str">
        <f>IFERROR(__xludf.DUMMYFUNCTION("""COMPUTED_VALUE"""),"")</f>
        <v/>
      </c>
      <c r="AF269" s="848"/>
      <c r="AG269" s="848"/>
      <c r="AH269" s="388" t="str">
        <f>IFERROR(__xludf.DUMMYFUNCTION("""COMPUTED_VALUE"""),"")</f>
        <v/>
      </c>
      <c r="AI269" s="382"/>
      <c r="AJ269" s="848" t="str">
        <f>IFERROR(__xludf.DUMMYFUNCTION("""COMPUTED_VALUE"""),"")</f>
        <v/>
      </c>
      <c r="AK269" s="848" t="str">
        <f>IFERROR(__xludf.DUMMYFUNCTION("""COMPUTED_VALUE"""),"")</f>
        <v/>
      </c>
      <c r="AL269" s="848"/>
      <c r="AM269" s="848"/>
      <c r="AN269" s="389" t="str">
        <f>IFERROR(__xludf.DUMMYFUNCTION("""COMPUTED_VALUE"""),"")</f>
        <v/>
      </c>
      <c r="AO269" s="390"/>
      <c r="AP269" s="391"/>
      <c r="AQ269" s="381"/>
      <c r="AR269" s="845"/>
      <c r="AS269" s="845">
        <v>0.0</v>
      </c>
      <c r="AT269" s="359"/>
    </row>
    <row r="270">
      <c r="A270" s="480" t="s">
        <v>5132</v>
      </c>
      <c r="B270" s="361">
        <v>46169.0</v>
      </c>
      <c r="C270" s="362" t="s">
        <v>5541</v>
      </c>
      <c r="D270" s="363" t="s">
        <v>5542</v>
      </c>
      <c r="E270" s="367"/>
      <c r="F270" s="368"/>
      <c r="G270" s="381"/>
      <c r="H270" s="366"/>
      <c r="I270" s="365"/>
      <c r="J270" s="368"/>
      <c r="K270" s="381"/>
      <c r="L270" s="368"/>
      <c r="M270" s="364"/>
      <c r="N270" s="368"/>
      <c r="O270" s="381"/>
      <c r="P270" s="366"/>
      <c r="Q270" s="365"/>
      <c r="R270" s="368"/>
      <c r="S270" s="381"/>
      <c r="T270" s="368"/>
      <c r="U270" s="364"/>
      <c r="V270" s="845"/>
      <c r="W270" s="655"/>
      <c r="X270" s="366"/>
      <c r="Y270" s="370" t="s">
        <v>674</v>
      </c>
      <c r="Z270" s="481"/>
      <c r="AA270" s="380"/>
      <c r="AB270" s="353"/>
      <c r="AC270" s="382"/>
      <c r="AD270" s="383" t="str">
        <f>IFERROR(__xludf.DUMMYFUNCTION("""COMPUTED_VALUE"""),"")</f>
        <v/>
      </c>
      <c r="AE270" s="848" t="str">
        <f>IFERROR(__xludf.DUMMYFUNCTION("""COMPUTED_VALUE"""),"")</f>
        <v/>
      </c>
      <c r="AF270" s="848"/>
      <c r="AG270" s="848"/>
      <c r="AH270" s="388" t="str">
        <f>IFERROR(__xludf.DUMMYFUNCTION("""COMPUTED_VALUE"""),"")</f>
        <v/>
      </c>
      <c r="AI270" s="382"/>
      <c r="AJ270" s="848" t="str">
        <f>IFERROR(__xludf.DUMMYFUNCTION("""COMPUTED_VALUE"""),"")</f>
        <v/>
      </c>
      <c r="AK270" s="848" t="str">
        <f>IFERROR(__xludf.DUMMYFUNCTION("""COMPUTED_VALUE"""),"")</f>
        <v/>
      </c>
      <c r="AL270" s="848"/>
      <c r="AM270" s="848"/>
      <c r="AN270" s="389" t="str">
        <f>IFERROR(__xludf.DUMMYFUNCTION("""COMPUTED_VALUE"""),"")</f>
        <v/>
      </c>
      <c r="AO270" s="390"/>
      <c r="AP270" s="391"/>
      <c r="AQ270" s="381"/>
      <c r="AR270" s="845"/>
      <c r="AS270" s="845">
        <v>0.0</v>
      </c>
      <c r="AT270" s="359"/>
    </row>
    <row r="271">
      <c r="A271" s="480" t="s">
        <v>5138</v>
      </c>
      <c r="B271" s="361">
        <v>46168.0</v>
      </c>
      <c r="C271" s="362" t="s">
        <v>9260</v>
      </c>
      <c r="D271" s="363" t="s">
        <v>9261</v>
      </c>
      <c r="E271" s="367"/>
      <c r="F271" s="368"/>
      <c r="G271" s="381"/>
      <c r="H271" s="366"/>
      <c r="I271" s="365"/>
      <c r="J271" s="368"/>
      <c r="K271" s="381"/>
      <c r="L271" s="368"/>
      <c r="M271" s="364"/>
      <c r="N271" s="368"/>
      <c r="O271" s="381"/>
      <c r="P271" s="366"/>
      <c r="Q271" s="365"/>
      <c r="R271" s="368"/>
      <c r="S271" s="381"/>
      <c r="T271" s="368"/>
      <c r="U271" s="364"/>
      <c r="V271" s="845"/>
      <c r="W271" s="655"/>
      <c r="X271" s="366"/>
      <c r="Y271" s="370" t="s">
        <v>674</v>
      </c>
      <c r="Z271" s="481"/>
      <c r="AA271" s="380"/>
      <c r="AB271" s="353"/>
      <c r="AC271" s="382"/>
      <c r="AD271" s="383" t="str">
        <f>IFERROR(__xludf.DUMMYFUNCTION("""COMPUTED_VALUE"""),"")</f>
        <v/>
      </c>
      <c r="AE271" s="848" t="str">
        <f>IFERROR(__xludf.DUMMYFUNCTION("""COMPUTED_VALUE"""),"")</f>
        <v/>
      </c>
      <c r="AF271" s="848"/>
      <c r="AG271" s="848"/>
      <c r="AH271" s="388" t="str">
        <f>IFERROR(__xludf.DUMMYFUNCTION("""COMPUTED_VALUE"""),"")</f>
        <v/>
      </c>
      <c r="AI271" s="382"/>
      <c r="AJ271" s="848" t="str">
        <f>IFERROR(__xludf.DUMMYFUNCTION("""COMPUTED_VALUE"""),"")</f>
        <v/>
      </c>
      <c r="AK271" s="848" t="str">
        <f>IFERROR(__xludf.DUMMYFUNCTION("""COMPUTED_VALUE"""),"")</f>
        <v/>
      </c>
      <c r="AL271" s="848"/>
      <c r="AM271" s="848"/>
      <c r="AN271" s="389" t="str">
        <f>IFERROR(__xludf.DUMMYFUNCTION("""COMPUTED_VALUE"""),"")</f>
        <v/>
      </c>
      <c r="AO271" s="390"/>
      <c r="AP271" s="391"/>
      <c r="AQ271" s="381"/>
      <c r="AR271" s="845"/>
      <c r="AS271" s="845">
        <v>0.0</v>
      </c>
      <c r="AT271" s="359"/>
    </row>
    <row r="272">
      <c r="A272" s="480" t="s">
        <v>5138</v>
      </c>
      <c r="B272" s="361">
        <v>46168.0</v>
      </c>
      <c r="C272" s="362" t="s">
        <v>5543</v>
      </c>
      <c r="D272" s="363" t="s">
        <v>5544</v>
      </c>
      <c r="E272" s="367"/>
      <c r="F272" s="368"/>
      <c r="G272" s="381"/>
      <c r="H272" s="366"/>
      <c r="I272" s="365"/>
      <c r="J272" s="368"/>
      <c r="K272" s="381"/>
      <c r="L272" s="368"/>
      <c r="M272" s="364"/>
      <c r="N272" s="368"/>
      <c r="O272" s="381"/>
      <c r="P272" s="366"/>
      <c r="Q272" s="365"/>
      <c r="R272" s="368"/>
      <c r="S272" s="381"/>
      <c r="T272" s="368"/>
      <c r="U272" s="364"/>
      <c r="V272" s="845"/>
      <c r="W272" s="655"/>
      <c r="X272" s="366"/>
      <c r="Y272" s="370" t="s">
        <v>674</v>
      </c>
      <c r="Z272" s="481"/>
      <c r="AA272" s="380"/>
      <c r="AB272" s="353"/>
      <c r="AC272" s="382"/>
      <c r="AD272" s="383" t="str">
        <f>IFERROR(__xludf.DUMMYFUNCTION("""COMPUTED_VALUE"""),"")</f>
        <v/>
      </c>
      <c r="AE272" s="848" t="str">
        <f>IFERROR(__xludf.DUMMYFUNCTION("""COMPUTED_VALUE"""),"")</f>
        <v/>
      </c>
      <c r="AF272" s="848"/>
      <c r="AG272" s="848"/>
      <c r="AH272" s="388" t="str">
        <f>IFERROR(__xludf.DUMMYFUNCTION("""COMPUTED_VALUE"""),"")</f>
        <v/>
      </c>
      <c r="AI272" s="382"/>
      <c r="AJ272" s="848" t="str">
        <f>IFERROR(__xludf.DUMMYFUNCTION("""COMPUTED_VALUE"""),"")</f>
        <v/>
      </c>
      <c r="AK272" s="848" t="str">
        <f>IFERROR(__xludf.DUMMYFUNCTION("""COMPUTED_VALUE"""),"")</f>
        <v/>
      </c>
      <c r="AL272" s="848"/>
      <c r="AM272" s="848"/>
      <c r="AN272" s="389" t="str">
        <f>IFERROR(__xludf.DUMMYFUNCTION("""COMPUTED_VALUE"""),"")</f>
        <v/>
      </c>
      <c r="AO272" s="390"/>
      <c r="AP272" s="391"/>
      <c r="AQ272" s="381"/>
      <c r="AR272" s="845"/>
      <c r="AS272" s="845">
        <v>0.0</v>
      </c>
      <c r="AT272" s="359"/>
    </row>
    <row r="273">
      <c r="A273" s="480" t="s">
        <v>5164</v>
      </c>
      <c r="B273" s="361">
        <v>46167.0</v>
      </c>
      <c r="C273" s="362" t="s">
        <v>5545</v>
      </c>
      <c r="D273" s="363" t="s">
        <v>5546</v>
      </c>
      <c r="E273" s="367"/>
      <c r="F273" s="368"/>
      <c r="G273" s="381"/>
      <c r="H273" s="366"/>
      <c r="I273" s="365"/>
      <c r="J273" s="368"/>
      <c r="K273" s="381"/>
      <c r="L273" s="368"/>
      <c r="M273" s="364"/>
      <c r="N273" s="368"/>
      <c r="O273" s="381"/>
      <c r="P273" s="366"/>
      <c r="Q273" s="365"/>
      <c r="R273" s="368"/>
      <c r="S273" s="381"/>
      <c r="T273" s="368"/>
      <c r="U273" s="364"/>
      <c r="V273" s="845"/>
      <c r="W273" s="655"/>
      <c r="X273" s="366"/>
      <c r="Y273" s="370" t="s">
        <v>674</v>
      </c>
      <c r="Z273" s="481"/>
      <c r="AA273" s="380"/>
      <c r="AB273" s="353"/>
      <c r="AC273" s="382"/>
      <c r="AD273" s="383" t="str">
        <f>IFERROR(__xludf.DUMMYFUNCTION("""COMPUTED_VALUE"""),"")</f>
        <v/>
      </c>
      <c r="AE273" s="848" t="str">
        <f>IFERROR(__xludf.DUMMYFUNCTION("""COMPUTED_VALUE"""),"")</f>
        <v/>
      </c>
      <c r="AF273" s="848"/>
      <c r="AG273" s="848"/>
      <c r="AH273" s="388" t="str">
        <f>IFERROR(__xludf.DUMMYFUNCTION("""COMPUTED_VALUE"""),"")</f>
        <v/>
      </c>
      <c r="AI273" s="382"/>
      <c r="AJ273" s="848" t="str">
        <f>IFERROR(__xludf.DUMMYFUNCTION("""COMPUTED_VALUE"""),"")</f>
        <v/>
      </c>
      <c r="AK273" s="848" t="str">
        <f>IFERROR(__xludf.DUMMYFUNCTION("""COMPUTED_VALUE"""),"")</f>
        <v/>
      </c>
      <c r="AL273" s="848"/>
      <c r="AM273" s="848"/>
      <c r="AN273" s="389" t="str">
        <f>IFERROR(__xludf.DUMMYFUNCTION("""COMPUTED_VALUE"""),"")</f>
        <v/>
      </c>
      <c r="AO273" s="390"/>
      <c r="AP273" s="391"/>
      <c r="AQ273" s="381"/>
      <c r="AR273" s="845"/>
      <c r="AS273" s="845">
        <v>0.0</v>
      </c>
      <c r="AT273" s="359"/>
    </row>
    <row r="274">
      <c r="A274" s="480" t="s">
        <v>5132</v>
      </c>
      <c r="B274" s="361">
        <v>46169.0</v>
      </c>
      <c r="C274" s="362" t="s">
        <v>9262</v>
      </c>
      <c r="D274" s="363" t="s">
        <v>9263</v>
      </c>
      <c r="E274" s="367"/>
      <c r="F274" s="368"/>
      <c r="G274" s="381"/>
      <c r="H274" s="366"/>
      <c r="I274" s="365"/>
      <c r="J274" s="368"/>
      <c r="K274" s="381"/>
      <c r="L274" s="368"/>
      <c r="M274" s="364"/>
      <c r="N274" s="368"/>
      <c r="O274" s="381"/>
      <c r="P274" s="366"/>
      <c r="Q274" s="365"/>
      <c r="R274" s="368"/>
      <c r="S274" s="381"/>
      <c r="T274" s="368"/>
      <c r="U274" s="364"/>
      <c r="V274" s="845"/>
      <c r="W274" s="655"/>
      <c r="X274" s="366"/>
      <c r="Y274" s="370" t="s">
        <v>674</v>
      </c>
      <c r="Z274" s="481"/>
      <c r="AA274" s="372"/>
      <c r="AB274" s="353"/>
      <c r="AC274" s="382"/>
      <c r="AD274" s="383" t="str">
        <f>IFERROR(__xludf.DUMMYFUNCTION("""COMPUTED_VALUE"""),"")</f>
        <v/>
      </c>
      <c r="AE274" s="848" t="str">
        <f>IFERROR(__xludf.DUMMYFUNCTION("""COMPUTED_VALUE"""),"")</f>
        <v/>
      </c>
      <c r="AF274" s="848"/>
      <c r="AG274" s="848"/>
      <c r="AH274" s="388" t="str">
        <f>IFERROR(__xludf.DUMMYFUNCTION("""COMPUTED_VALUE"""),"")</f>
        <v/>
      </c>
      <c r="AI274" s="382"/>
      <c r="AJ274" s="848" t="str">
        <f>IFERROR(__xludf.DUMMYFUNCTION("""COMPUTED_VALUE"""),"")</f>
        <v/>
      </c>
      <c r="AK274" s="848" t="str">
        <f>IFERROR(__xludf.DUMMYFUNCTION("""COMPUTED_VALUE"""),"")</f>
        <v/>
      </c>
      <c r="AL274" s="848"/>
      <c r="AM274" s="848"/>
      <c r="AN274" s="389" t="str">
        <f>IFERROR(__xludf.DUMMYFUNCTION("""COMPUTED_VALUE"""),"")</f>
        <v/>
      </c>
      <c r="AO274" s="390"/>
      <c r="AP274" s="391"/>
      <c r="AQ274" s="373"/>
      <c r="AR274" s="847"/>
      <c r="AS274" s="847">
        <v>0.0</v>
      </c>
      <c r="AT274" s="359"/>
    </row>
    <row r="275">
      <c r="A275" s="480" t="s">
        <v>5132</v>
      </c>
      <c r="B275" s="361">
        <v>46169.0</v>
      </c>
      <c r="C275" s="362" t="s">
        <v>5547</v>
      </c>
      <c r="D275" s="363" t="s">
        <v>5548</v>
      </c>
      <c r="E275" s="367"/>
      <c r="F275" s="368"/>
      <c r="G275" s="381"/>
      <c r="H275" s="366"/>
      <c r="I275" s="365"/>
      <c r="J275" s="368"/>
      <c r="K275" s="381"/>
      <c r="L275" s="368"/>
      <c r="M275" s="364"/>
      <c r="N275" s="368"/>
      <c r="O275" s="381"/>
      <c r="P275" s="366"/>
      <c r="Q275" s="365"/>
      <c r="R275" s="368"/>
      <c r="S275" s="381"/>
      <c r="T275" s="368"/>
      <c r="U275" s="364"/>
      <c r="V275" s="845"/>
      <c r="W275" s="655"/>
      <c r="X275" s="366"/>
      <c r="Y275" s="370" t="s">
        <v>674</v>
      </c>
      <c r="Z275" s="481"/>
      <c r="AA275" s="380"/>
      <c r="AB275" s="353"/>
      <c r="AC275" s="382"/>
      <c r="AD275" s="383" t="str">
        <f>IFERROR(__xludf.DUMMYFUNCTION("""COMPUTED_VALUE"""),"")</f>
        <v/>
      </c>
      <c r="AE275" s="848" t="str">
        <f>IFERROR(__xludf.DUMMYFUNCTION("""COMPUTED_VALUE"""),"")</f>
        <v/>
      </c>
      <c r="AF275" s="848"/>
      <c r="AG275" s="848"/>
      <c r="AH275" s="388" t="str">
        <f>IFERROR(__xludf.DUMMYFUNCTION("""COMPUTED_VALUE"""),"")</f>
        <v/>
      </c>
      <c r="AI275" s="382"/>
      <c r="AJ275" s="848" t="str">
        <f>IFERROR(__xludf.DUMMYFUNCTION("""COMPUTED_VALUE"""),"")</f>
        <v/>
      </c>
      <c r="AK275" s="848" t="str">
        <f>IFERROR(__xludf.DUMMYFUNCTION("""COMPUTED_VALUE"""),"")</f>
        <v/>
      </c>
      <c r="AL275" s="848"/>
      <c r="AM275" s="848"/>
      <c r="AN275" s="389" t="str">
        <f>IFERROR(__xludf.DUMMYFUNCTION("""COMPUTED_VALUE"""),"")</f>
        <v/>
      </c>
      <c r="AO275" s="390"/>
      <c r="AP275" s="391"/>
      <c r="AQ275" s="381"/>
      <c r="AR275" s="845"/>
      <c r="AS275" s="845">
        <v>0.0</v>
      </c>
      <c r="AT275" s="359"/>
    </row>
    <row r="276">
      <c r="A276" s="482" t="s">
        <v>5138</v>
      </c>
      <c r="B276" s="361">
        <v>46168.0</v>
      </c>
      <c r="C276" s="362" t="s">
        <v>9264</v>
      </c>
      <c r="D276" s="363" t="s">
        <v>9265</v>
      </c>
      <c r="E276" s="367"/>
      <c r="F276" s="368"/>
      <c r="G276" s="381"/>
      <c r="H276" s="366"/>
      <c r="I276" s="365"/>
      <c r="J276" s="368"/>
      <c r="K276" s="381"/>
      <c r="L276" s="368"/>
      <c r="M276" s="364"/>
      <c r="N276" s="368"/>
      <c r="O276" s="381"/>
      <c r="P276" s="366"/>
      <c r="Q276" s="365"/>
      <c r="R276" s="368"/>
      <c r="S276" s="381"/>
      <c r="T276" s="368"/>
      <c r="U276" s="364"/>
      <c r="V276" s="845"/>
      <c r="W276" s="655"/>
      <c r="X276" s="366"/>
      <c r="Y276" s="370" t="s">
        <v>674</v>
      </c>
      <c r="Z276" s="481"/>
      <c r="AA276" s="372"/>
      <c r="AB276" s="353"/>
      <c r="AC276" s="382"/>
      <c r="AD276" s="383" t="str">
        <f>IFERROR(__xludf.DUMMYFUNCTION("""COMPUTED_VALUE"""),"")</f>
        <v/>
      </c>
      <c r="AE276" s="848" t="str">
        <f>IFERROR(__xludf.DUMMYFUNCTION("""COMPUTED_VALUE"""),"")</f>
        <v/>
      </c>
      <c r="AF276" s="848"/>
      <c r="AG276" s="848"/>
      <c r="AH276" s="388" t="str">
        <f>IFERROR(__xludf.DUMMYFUNCTION("""COMPUTED_VALUE"""),"")</f>
        <v/>
      </c>
      <c r="AI276" s="382"/>
      <c r="AJ276" s="848" t="str">
        <f>IFERROR(__xludf.DUMMYFUNCTION("""COMPUTED_VALUE"""),"")</f>
        <v/>
      </c>
      <c r="AK276" s="848" t="str">
        <f>IFERROR(__xludf.DUMMYFUNCTION("""COMPUTED_VALUE"""),"")</f>
        <v/>
      </c>
      <c r="AL276" s="848"/>
      <c r="AM276" s="848"/>
      <c r="AN276" s="389" t="str">
        <f>IFERROR(__xludf.DUMMYFUNCTION("""COMPUTED_VALUE"""),"")</f>
        <v/>
      </c>
      <c r="AO276" s="390"/>
      <c r="AP276" s="391"/>
      <c r="AQ276" s="373"/>
      <c r="AR276" s="847"/>
      <c r="AS276" s="847">
        <v>0.0</v>
      </c>
      <c r="AT276" s="359"/>
    </row>
    <row r="277">
      <c r="A277" s="480" t="s">
        <v>5164</v>
      </c>
      <c r="B277" s="361">
        <v>46167.0</v>
      </c>
      <c r="C277" s="362" t="s">
        <v>9266</v>
      </c>
      <c r="D277" s="363" t="s">
        <v>9267</v>
      </c>
      <c r="E277" s="367"/>
      <c r="F277" s="368"/>
      <c r="G277" s="381"/>
      <c r="H277" s="366"/>
      <c r="I277" s="365"/>
      <c r="J277" s="368"/>
      <c r="K277" s="381"/>
      <c r="L277" s="368"/>
      <c r="M277" s="364"/>
      <c r="N277" s="368"/>
      <c r="O277" s="381"/>
      <c r="P277" s="366"/>
      <c r="Q277" s="365"/>
      <c r="R277" s="368"/>
      <c r="S277" s="381"/>
      <c r="T277" s="368"/>
      <c r="U277" s="364"/>
      <c r="V277" s="845"/>
      <c r="W277" s="655"/>
      <c r="X277" s="366"/>
      <c r="Y277" s="370" t="s">
        <v>674</v>
      </c>
      <c r="Z277" s="481"/>
      <c r="AA277" s="372"/>
      <c r="AB277" s="353"/>
      <c r="AC277" s="382"/>
      <c r="AD277" s="383" t="str">
        <f>IFERROR(__xludf.DUMMYFUNCTION("""COMPUTED_VALUE"""),"")</f>
        <v/>
      </c>
      <c r="AE277" s="848" t="str">
        <f>IFERROR(__xludf.DUMMYFUNCTION("""COMPUTED_VALUE"""),"")</f>
        <v/>
      </c>
      <c r="AF277" s="848"/>
      <c r="AG277" s="848"/>
      <c r="AH277" s="388" t="str">
        <f>IFERROR(__xludf.DUMMYFUNCTION("""COMPUTED_VALUE"""),"")</f>
        <v/>
      </c>
      <c r="AI277" s="382"/>
      <c r="AJ277" s="848" t="str">
        <f>IFERROR(__xludf.DUMMYFUNCTION("""COMPUTED_VALUE"""),"")</f>
        <v/>
      </c>
      <c r="AK277" s="848" t="str">
        <f>IFERROR(__xludf.DUMMYFUNCTION("""COMPUTED_VALUE"""),"")</f>
        <v/>
      </c>
      <c r="AL277" s="848"/>
      <c r="AM277" s="848"/>
      <c r="AN277" s="389" t="str">
        <f>IFERROR(__xludf.DUMMYFUNCTION("""COMPUTED_VALUE"""),"")</f>
        <v/>
      </c>
      <c r="AO277" s="390"/>
      <c r="AP277" s="391"/>
      <c r="AQ277" s="373"/>
      <c r="AR277" s="847"/>
      <c r="AS277" s="847">
        <v>0.0</v>
      </c>
      <c r="AT277" s="359"/>
    </row>
    <row r="278">
      <c r="A278" s="480" t="s">
        <v>5132</v>
      </c>
      <c r="B278" s="361">
        <v>46169.0</v>
      </c>
      <c r="C278" s="362" t="s">
        <v>9268</v>
      </c>
      <c r="D278" s="363" t="s">
        <v>9269</v>
      </c>
      <c r="E278" s="367"/>
      <c r="F278" s="368"/>
      <c r="G278" s="381"/>
      <c r="H278" s="366"/>
      <c r="I278" s="365"/>
      <c r="J278" s="368"/>
      <c r="K278" s="381"/>
      <c r="L278" s="368"/>
      <c r="M278" s="364"/>
      <c r="N278" s="368"/>
      <c r="O278" s="381"/>
      <c r="P278" s="366"/>
      <c r="Q278" s="365"/>
      <c r="R278" s="368"/>
      <c r="S278" s="381"/>
      <c r="T278" s="368"/>
      <c r="U278" s="364"/>
      <c r="V278" s="845"/>
      <c r="W278" s="655"/>
      <c r="X278" s="366"/>
      <c r="Y278" s="370" t="s">
        <v>634</v>
      </c>
      <c r="Z278" s="481"/>
      <c r="AA278" s="372"/>
      <c r="AB278" s="353"/>
      <c r="AC278" s="382"/>
      <c r="AD278" s="383" t="str">
        <f>IFERROR(__xludf.DUMMYFUNCTION("""COMPUTED_VALUE"""),"")</f>
        <v/>
      </c>
      <c r="AE278" s="848" t="str">
        <f>IFERROR(__xludf.DUMMYFUNCTION("""COMPUTED_VALUE"""),"")</f>
        <v/>
      </c>
      <c r="AF278" s="848"/>
      <c r="AG278" s="848"/>
      <c r="AH278" s="388" t="str">
        <f>IFERROR(__xludf.DUMMYFUNCTION("""COMPUTED_VALUE"""),"")</f>
        <v/>
      </c>
      <c r="AI278" s="382"/>
      <c r="AJ278" s="848" t="str">
        <f>IFERROR(__xludf.DUMMYFUNCTION("""COMPUTED_VALUE"""),"")</f>
        <v/>
      </c>
      <c r="AK278" s="848" t="str">
        <f>IFERROR(__xludf.DUMMYFUNCTION("""COMPUTED_VALUE"""),"")</f>
        <v/>
      </c>
      <c r="AL278" s="848"/>
      <c r="AM278" s="848"/>
      <c r="AN278" s="389" t="str">
        <f>IFERROR(__xludf.DUMMYFUNCTION("""COMPUTED_VALUE"""),"")</f>
        <v/>
      </c>
      <c r="AO278" s="390"/>
      <c r="AP278" s="391"/>
      <c r="AQ278" s="373"/>
      <c r="AR278" s="847"/>
      <c r="AS278" s="847">
        <v>0.0</v>
      </c>
      <c r="AT278" s="359"/>
    </row>
    <row r="279">
      <c r="A279" s="480" t="s">
        <v>5132</v>
      </c>
      <c r="B279" s="361">
        <v>46169.0</v>
      </c>
      <c r="C279" s="362" t="s">
        <v>5549</v>
      </c>
      <c r="D279" s="363" t="s">
        <v>5550</v>
      </c>
      <c r="E279" s="367"/>
      <c r="F279" s="368"/>
      <c r="G279" s="381"/>
      <c r="H279" s="366"/>
      <c r="I279" s="365"/>
      <c r="J279" s="368"/>
      <c r="K279" s="381"/>
      <c r="L279" s="368"/>
      <c r="M279" s="364"/>
      <c r="N279" s="368"/>
      <c r="O279" s="381"/>
      <c r="P279" s="366"/>
      <c r="Q279" s="365"/>
      <c r="R279" s="368"/>
      <c r="S279" s="381"/>
      <c r="T279" s="368"/>
      <c r="U279" s="364"/>
      <c r="V279" s="845"/>
      <c r="W279" s="655"/>
      <c r="X279" s="366"/>
      <c r="Y279" s="370" t="s">
        <v>634</v>
      </c>
      <c r="Z279" s="481"/>
      <c r="AA279" s="380"/>
      <c r="AB279" s="353"/>
      <c r="AC279" s="382"/>
      <c r="AD279" s="383" t="str">
        <f>IFERROR(__xludf.DUMMYFUNCTION("""COMPUTED_VALUE"""),"")</f>
        <v/>
      </c>
      <c r="AE279" s="848" t="str">
        <f>IFERROR(__xludf.DUMMYFUNCTION("""COMPUTED_VALUE"""),"")</f>
        <v/>
      </c>
      <c r="AF279" s="848"/>
      <c r="AG279" s="848"/>
      <c r="AH279" s="388" t="str">
        <f>IFERROR(__xludf.DUMMYFUNCTION("""COMPUTED_VALUE"""),"")</f>
        <v/>
      </c>
      <c r="AI279" s="382"/>
      <c r="AJ279" s="848" t="str">
        <f>IFERROR(__xludf.DUMMYFUNCTION("""COMPUTED_VALUE"""),"")</f>
        <v/>
      </c>
      <c r="AK279" s="848" t="str">
        <f>IFERROR(__xludf.DUMMYFUNCTION("""COMPUTED_VALUE"""),"")</f>
        <v/>
      </c>
      <c r="AL279" s="848"/>
      <c r="AM279" s="848"/>
      <c r="AN279" s="389" t="str">
        <f>IFERROR(__xludf.DUMMYFUNCTION("""COMPUTED_VALUE"""),"")</f>
        <v/>
      </c>
      <c r="AO279" s="390"/>
      <c r="AP279" s="391"/>
      <c r="AQ279" s="381"/>
      <c r="AR279" s="845"/>
      <c r="AS279" s="845">
        <v>0.0</v>
      </c>
      <c r="AT279" s="359"/>
    </row>
    <row r="280">
      <c r="A280" s="480" t="s">
        <v>5164</v>
      </c>
      <c r="B280" s="361">
        <v>46167.0</v>
      </c>
      <c r="C280" s="362" t="s">
        <v>9270</v>
      </c>
      <c r="D280" s="363" t="s">
        <v>9271</v>
      </c>
      <c r="E280" s="367"/>
      <c r="F280" s="368"/>
      <c r="G280" s="381"/>
      <c r="H280" s="366"/>
      <c r="I280" s="365"/>
      <c r="J280" s="368"/>
      <c r="K280" s="381"/>
      <c r="L280" s="368"/>
      <c r="M280" s="364"/>
      <c r="N280" s="368"/>
      <c r="O280" s="381"/>
      <c r="P280" s="366"/>
      <c r="Q280" s="365"/>
      <c r="R280" s="368"/>
      <c r="S280" s="381"/>
      <c r="T280" s="368"/>
      <c r="U280" s="364"/>
      <c r="V280" s="845"/>
      <c r="W280" s="655"/>
      <c r="X280" s="366"/>
      <c r="Y280" s="370" t="s">
        <v>634</v>
      </c>
      <c r="Z280" s="481"/>
      <c r="AA280" s="380"/>
      <c r="AB280" s="353"/>
      <c r="AC280" s="382"/>
      <c r="AD280" s="383" t="str">
        <f>IFERROR(__xludf.DUMMYFUNCTION("""COMPUTED_VALUE"""),"")</f>
        <v/>
      </c>
      <c r="AE280" s="848" t="str">
        <f>IFERROR(__xludf.DUMMYFUNCTION("""COMPUTED_VALUE"""),"")</f>
        <v/>
      </c>
      <c r="AF280" s="848"/>
      <c r="AG280" s="848"/>
      <c r="AH280" s="388" t="str">
        <f>IFERROR(__xludf.DUMMYFUNCTION("""COMPUTED_VALUE"""),"")</f>
        <v/>
      </c>
      <c r="AI280" s="382"/>
      <c r="AJ280" s="848" t="str">
        <f>IFERROR(__xludf.DUMMYFUNCTION("""COMPUTED_VALUE"""),"")</f>
        <v/>
      </c>
      <c r="AK280" s="848" t="str">
        <f>IFERROR(__xludf.DUMMYFUNCTION("""COMPUTED_VALUE"""),"")</f>
        <v/>
      </c>
      <c r="AL280" s="848"/>
      <c r="AM280" s="848"/>
      <c r="AN280" s="389" t="str">
        <f>IFERROR(__xludf.DUMMYFUNCTION("""COMPUTED_VALUE"""),"")</f>
        <v/>
      </c>
      <c r="AO280" s="390"/>
      <c r="AP280" s="391"/>
      <c r="AQ280" s="381"/>
      <c r="AR280" s="845"/>
      <c r="AS280" s="845">
        <v>0.0</v>
      </c>
      <c r="AT280" s="359"/>
    </row>
    <row r="281">
      <c r="A281" s="480" t="s">
        <v>5138</v>
      </c>
      <c r="B281" s="361">
        <v>46168.0</v>
      </c>
      <c r="C281" s="362" t="s">
        <v>9272</v>
      </c>
      <c r="D281" s="363" t="s">
        <v>9273</v>
      </c>
      <c r="E281" s="367"/>
      <c r="F281" s="368"/>
      <c r="G281" s="381"/>
      <c r="H281" s="366"/>
      <c r="I281" s="365"/>
      <c r="J281" s="368"/>
      <c r="K281" s="381"/>
      <c r="L281" s="368"/>
      <c r="M281" s="364"/>
      <c r="N281" s="368"/>
      <c r="O281" s="381"/>
      <c r="P281" s="366"/>
      <c r="Q281" s="365"/>
      <c r="R281" s="368"/>
      <c r="S281" s="381"/>
      <c r="T281" s="368"/>
      <c r="U281" s="364"/>
      <c r="V281" s="845"/>
      <c r="W281" s="655"/>
      <c r="X281" s="366"/>
      <c r="Y281" s="370" t="s">
        <v>634</v>
      </c>
      <c r="Z281" s="481"/>
      <c r="AA281" s="372"/>
      <c r="AB281" s="353"/>
      <c r="AC281" s="382"/>
      <c r="AD281" s="383" t="str">
        <f>IFERROR(__xludf.DUMMYFUNCTION("""COMPUTED_VALUE"""),"")</f>
        <v/>
      </c>
      <c r="AE281" s="848" t="str">
        <f>IFERROR(__xludf.DUMMYFUNCTION("""COMPUTED_VALUE"""),"")</f>
        <v/>
      </c>
      <c r="AF281" s="848"/>
      <c r="AG281" s="848"/>
      <c r="AH281" s="388" t="str">
        <f>IFERROR(__xludf.DUMMYFUNCTION("""COMPUTED_VALUE"""),"")</f>
        <v/>
      </c>
      <c r="AI281" s="382"/>
      <c r="AJ281" s="848" t="str">
        <f>IFERROR(__xludf.DUMMYFUNCTION("""COMPUTED_VALUE"""),"")</f>
        <v/>
      </c>
      <c r="AK281" s="848" t="str">
        <f>IFERROR(__xludf.DUMMYFUNCTION("""COMPUTED_VALUE"""),"")</f>
        <v/>
      </c>
      <c r="AL281" s="848"/>
      <c r="AM281" s="848"/>
      <c r="AN281" s="389" t="str">
        <f>IFERROR(__xludf.DUMMYFUNCTION("""COMPUTED_VALUE"""),"")</f>
        <v/>
      </c>
      <c r="AO281" s="390"/>
      <c r="AP281" s="391"/>
      <c r="AQ281" s="373"/>
      <c r="AR281" s="847"/>
      <c r="AS281" s="847">
        <v>0.0</v>
      </c>
      <c r="AT281" s="359"/>
    </row>
    <row r="282">
      <c r="A282" s="480" t="s">
        <v>5138</v>
      </c>
      <c r="B282" s="361">
        <v>46168.0</v>
      </c>
      <c r="C282" s="362" t="s">
        <v>5551</v>
      </c>
      <c r="D282" s="363" t="s">
        <v>5552</v>
      </c>
      <c r="E282" s="367"/>
      <c r="F282" s="368"/>
      <c r="G282" s="381"/>
      <c r="H282" s="366"/>
      <c r="I282" s="365"/>
      <c r="J282" s="368"/>
      <c r="K282" s="381"/>
      <c r="L282" s="368"/>
      <c r="M282" s="364"/>
      <c r="N282" s="368"/>
      <c r="O282" s="381"/>
      <c r="P282" s="366"/>
      <c r="Q282" s="365"/>
      <c r="R282" s="368"/>
      <c r="S282" s="381"/>
      <c r="T282" s="368"/>
      <c r="U282" s="364"/>
      <c r="V282" s="845"/>
      <c r="W282" s="655"/>
      <c r="X282" s="366"/>
      <c r="Y282" s="370" t="s">
        <v>634</v>
      </c>
      <c r="Z282" s="481"/>
      <c r="AA282" s="372"/>
      <c r="AB282" s="353"/>
      <c r="AC282" s="382"/>
      <c r="AD282" s="383" t="str">
        <f>IFERROR(__xludf.DUMMYFUNCTION("""COMPUTED_VALUE"""),"")</f>
        <v/>
      </c>
      <c r="AE282" s="848" t="str">
        <f>IFERROR(__xludf.DUMMYFUNCTION("""COMPUTED_VALUE"""),"")</f>
        <v/>
      </c>
      <c r="AF282" s="848"/>
      <c r="AG282" s="848"/>
      <c r="AH282" s="388" t="str">
        <f>IFERROR(__xludf.DUMMYFUNCTION("""COMPUTED_VALUE"""),"")</f>
        <v/>
      </c>
      <c r="AI282" s="382"/>
      <c r="AJ282" s="848" t="str">
        <f>IFERROR(__xludf.DUMMYFUNCTION("""COMPUTED_VALUE"""),"")</f>
        <v/>
      </c>
      <c r="AK282" s="848" t="str">
        <f>IFERROR(__xludf.DUMMYFUNCTION("""COMPUTED_VALUE"""),"")</f>
        <v/>
      </c>
      <c r="AL282" s="848"/>
      <c r="AM282" s="848"/>
      <c r="AN282" s="389" t="str">
        <f>IFERROR(__xludf.DUMMYFUNCTION("""COMPUTED_VALUE"""),"")</f>
        <v/>
      </c>
      <c r="AO282" s="390"/>
      <c r="AP282" s="391"/>
      <c r="AQ282" s="373"/>
      <c r="AR282" s="847"/>
      <c r="AS282" s="847">
        <v>0.0</v>
      </c>
      <c r="AT282" s="359"/>
    </row>
    <row r="283">
      <c r="A283" s="480" t="s">
        <v>5138</v>
      </c>
      <c r="B283" s="361">
        <v>46168.0</v>
      </c>
      <c r="C283" s="362" t="s">
        <v>5553</v>
      </c>
      <c r="D283" s="363" t="s">
        <v>5554</v>
      </c>
      <c r="E283" s="367"/>
      <c r="F283" s="368"/>
      <c r="G283" s="381"/>
      <c r="H283" s="366"/>
      <c r="I283" s="365"/>
      <c r="J283" s="368"/>
      <c r="K283" s="381"/>
      <c r="L283" s="368"/>
      <c r="M283" s="364"/>
      <c r="N283" s="368"/>
      <c r="O283" s="381"/>
      <c r="P283" s="366"/>
      <c r="Q283" s="365"/>
      <c r="R283" s="368"/>
      <c r="S283" s="381"/>
      <c r="T283" s="368"/>
      <c r="U283" s="364"/>
      <c r="V283" s="845"/>
      <c r="W283" s="655"/>
      <c r="X283" s="366"/>
      <c r="Y283" s="370" t="s">
        <v>634</v>
      </c>
      <c r="Z283" s="481"/>
      <c r="AA283" s="380"/>
      <c r="AB283" s="353"/>
      <c r="AC283" s="382"/>
      <c r="AD283" s="383" t="str">
        <f>IFERROR(__xludf.DUMMYFUNCTION("""COMPUTED_VALUE"""),"")</f>
        <v/>
      </c>
      <c r="AE283" s="848" t="str">
        <f>IFERROR(__xludf.DUMMYFUNCTION("""COMPUTED_VALUE"""),"")</f>
        <v/>
      </c>
      <c r="AF283" s="848"/>
      <c r="AG283" s="848"/>
      <c r="AH283" s="388" t="str">
        <f>IFERROR(__xludf.DUMMYFUNCTION("""COMPUTED_VALUE"""),"")</f>
        <v/>
      </c>
      <c r="AI283" s="382"/>
      <c r="AJ283" s="848" t="str">
        <f>IFERROR(__xludf.DUMMYFUNCTION("""COMPUTED_VALUE"""),"")</f>
        <v/>
      </c>
      <c r="AK283" s="848" t="str">
        <f>IFERROR(__xludf.DUMMYFUNCTION("""COMPUTED_VALUE"""),"")</f>
        <v/>
      </c>
      <c r="AL283" s="848"/>
      <c r="AM283" s="848"/>
      <c r="AN283" s="389" t="str">
        <f>IFERROR(__xludf.DUMMYFUNCTION("""COMPUTED_VALUE"""),"")</f>
        <v/>
      </c>
      <c r="AO283" s="390"/>
      <c r="AP283" s="391"/>
      <c r="AQ283" s="381"/>
      <c r="AR283" s="845"/>
      <c r="AS283" s="845">
        <v>0.0</v>
      </c>
      <c r="AT283" s="359"/>
    </row>
    <row r="284">
      <c r="A284" s="480" t="s">
        <v>5164</v>
      </c>
      <c r="B284" s="361">
        <v>46167.0</v>
      </c>
      <c r="C284" s="362" t="s">
        <v>5555</v>
      </c>
      <c r="D284" s="363" t="s">
        <v>5556</v>
      </c>
      <c r="E284" s="367"/>
      <c r="F284" s="368"/>
      <c r="G284" s="381"/>
      <c r="H284" s="366"/>
      <c r="I284" s="365"/>
      <c r="J284" s="368"/>
      <c r="K284" s="381"/>
      <c r="L284" s="368"/>
      <c r="M284" s="364"/>
      <c r="N284" s="368"/>
      <c r="O284" s="381"/>
      <c r="P284" s="366"/>
      <c r="Q284" s="365"/>
      <c r="R284" s="368"/>
      <c r="S284" s="381"/>
      <c r="T284" s="368"/>
      <c r="U284" s="364"/>
      <c r="V284" s="845"/>
      <c r="W284" s="655"/>
      <c r="X284" s="366"/>
      <c r="Y284" s="370" t="s">
        <v>634</v>
      </c>
      <c r="Z284" s="481"/>
      <c r="AA284" s="380"/>
      <c r="AB284" s="353"/>
      <c r="AC284" s="382"/>
      <c r="AD284" s="383" t="str">
        <f>IFERROR(__xludf.DUMMYFUNCTION("""COMPUTED_VALUE"""),"")</f>
        <v/>
      </c>
      <c r="AE284" s="848" t="str">
        <f>IFERROR(__xludf.DUMMYFUNCTION("""COMPUTED_VALUE"""),"")</f>
        <v/>
      </c>
      <c r="AF284" s="848"/>
      <c r="AG284" s="848"/>
      <c r="AH284" s="388" t="str">
        <f>IFERROR(__xludf.DUMMYFUNCTION("""COMPUTED_VALUE"""),"")</f>
        <v/>
      </c>
      <c r="AI284" s="382"/>
      <c r="AJ284" s="848" t="str">
        <f>IFERROR(__xludf.DUMMYFUNCTION("""COMPUTED_VALUE"""),"")</f>
        <v/>
      </c>
      <c r="AK284" s="848" t="str">
        <f>IFERROR(__xludf.DUMMYFUNCTION("""COMPUTED_VALUE"""),"")</f>
        <v/>
      </c>
      <c r="AL284" s="848"/>
      <c r="AM284" s="848"/>
      <c r="AN284" s="389" t="str">
        <f>IFERROR(__xludf.DUMMYFUNCTION("""COMPUTED_VALUE"""),"")</f>
        <v/>
      </c>
      <c r="AO284" s="390"/>
      <c r="AP284" s="391"/>
      <c r="AQ284" s="381"/>
      <c r="AR284" s="845"/>
      <c r="AS284" s="845">
        <v>0.0</v>
      </c>
      <c r="AT284" s="359"/>
    </row>
    <row r="285">
      <c r="A285" s="480" t="s">
        <v>5138</v>
      </c>
      <c r="B285" s="361">
        <v>46168.0</v>
      </c>
      <c r="C285" s="362" t="s">
        <v>9274</v>
      </c>
      <c r="D285" s="363" t="s">
        <v>9275</v>
      </c>
      <c r="E285" s="367"/>
      <c r="F285" s="368"/>
      <c r="G285" s="381"/>
      <c r="H285" s="366"/>
      <c r="I285" s="365"/>
      <c r="J285" s="368"/>
      <c r="K285" s="381"/>
      <c r="L285" s="368"/>
      <c r="M285" s="364"/>
      <c r="N285" s="368"/>
      <c r="O285" s="381"/>
      <c r="P285" s="366"/>
      <c r="Q285" s="365"/>
      <c r="R285" s="368"/>
      <c r="S285" s="381"/>
      <c r="T285" s="368"/>
      <c r="U285" s="364"/>
      <c r="V285" s="845"/>
      <c r="W285" s="655"/>
      <c r="X285" s="366"/>
      <c r="Y285" s="370" t="s">
        <v>634</v>
      </c>
      <c r="Z285" s="481"/>
      <c r="AA285" s="380"/>
      <c r="AB285" s="353"/>
      <c r="AC285" s="382"/>
      <c r="AD285" s="383" t="str">
        <f>IFERROR(__xludf.DUMMYFUNCTION("""COMPUTED_VALUE"""),"")</f>
        <v/>
      </c>
      <c r="AE285" s="848" t="str">
        <f>IFERROR(__xludf.DUMMYFUNCTION("""COMPUTED_VALUE"""),"")</f>
        <v/>
      </c>
      <c r="AF285" s="848"/>
      <c r="AG285" s="848"/>
      <c r="AH285" s="388" t="str">
        <f>IFERROR(__xludf.DUMMYFUNCTION("""COMPUTED_VALUE"""),"")</f>
        <v/>
      </c>
      <c r="AI285" s="382"/>
      <c r="AJ285" s="848" t="str">
        <f>IFERROR(__xludf.DUMMYFUNCTION("""COMPUTED_VALUE"""),"")</f>
        <v/>
      </c>
      <c r="AK285" s="848" t="str">
        <f>IFERROR(__xludf.DUMMYFUNCTION("""COMPUTED_VALUE"""),"")</f>
        <v/>
      </c>
      <c r="AL285" s="848"/>
      <c r="AM285" s="848"/>
      <c r="AN285" s="389" t="str">
        <f>IFERROR(__xludf.DUMMYFUNCTION("""COMPUTED_VALUE"""),"")</f>
        <v/>
      </c>
      <c r="AO285" s="390"/>
      <c r="AP285" s="391"/>
      <c r="AQ285" s="381"/>
      <c r="AR285" s="845"/>
      <c r="AS285" s="845">
        <v>0.0</v>
      </c>
      <c r="AT285" s="359"/>
    </row>
    <row r="286">
      <c r="A286" s="480" t="s">
        <v>5132</v>
      </c>
      <c r="B286" s="361">
        <v>46169.0</v>
      </c>
      <c r="C286" s="362" t="s">
        <v>5557</v>
      </c>
      <c r="D286" s="363" t="s">
        <v>5558</v>
      </c>
      <c r="E286" s="367"/>
      <c r="F286" s="368"/>
      <c r="G286" s="381"/>
      <c r="H286" s="366"/>
      <c r="I286" s="365"/>
      <c r="J286" s="368"/>
      <c r="K286" s="381"/>
      <c r="L286" s="368"/>
      <c r="M286" s="364"/>
      <c r="N286" s="368"/>
      <c r="O286" s="381"/>
      <c r="P286" s="366"/>
      <c r="Q286" s="365"/>
      <c r="R286" s="368"/>
      <c r="S286" s="381"/>
      <c r="T286" s="368"/>
      <c r="U286" s="364"/>
      <c r="V286" s="845"/>
      <c r="W286" s="655"/>
      <c r="X286" s="366"/>
      <c r="Y286" s="370" t="s">
        <v>634</v>
      </c>
      <c r="Z286" s="481"/>
      <c r="AA286" s="372"/>
      <c r="AB286" s="353"/>
      <c r="AC286" s="382"/>
      <c r="AD286" s="383" t="str">
        <f>IFERROR(__xludf.DUMMYFUNCTION("""COMPUTED_VALUE"""),"")</f>
        <v/>
      </c>
      <c r="AE286" s="848" t="str">
        <f>IFERROR(__xludf.DUMMYFUNCTION("""COMPUTED_VALUE"""),"")</f>
        <v/>
      </c>
      <c r="AF286" s="848"/>
      <c r="AG286" s="848"/>
      <c r="AH286" s="388" t="str">
        <f>IFERROR(__xludf.DUMMYFUNCTION("""COMPUTED_VALUE"""),"")</f>
        <v/>
      </c>
      <c r="AI286" s="382"/>
      <c r="AJ286" s="848" t="str">
        <f>IFERROR(__xludf.DUMMYFUNCTION("""COMPUTED_VALUE"""),"")</f>
        <v/>
      </c>
      <c r="AK286" s="848" t="str">
        <f>IFERROR(__xludf.DUMMYFUNCTION("""COMPUTED_VALUE"""),"")</f>
        <v/>
      </c>
      <c r="AL286" s="848"/>
      <c r="AM286" s="848"/>
      <c r="AN286" s="389" t="str">
        <f>IFERROR(__xludf.DUMMYFUNCTION("""COMPUTED_VALUE"""),"")</f>
        <v/>
      </c>
      <c r="AO286" s="390"/>
      <c r="AP286" s="391"/>
      <c r="AQ286" s="373"/>
      <c r="AR286" s="847"/>
      <c r="AS286" s="847">
        <v>0.0</v>
      </c>
      <c r="AT286" s="359"/>
    </row>
    <row r="287">
      <c r="A287" s="480" t="s">
        <v>5138</v>
      </c>
      <c r="B287" s="361">
        <v>46168.0</v>
      </c>
      <c r="C287" s="362" t="s">
        <v>9276</v>
      </c>
      <c r="D287" s="363" t="s">
        <v>9277</v>
      </c>
      <c r="E287" s="367"/>
      <c r="F287" s="368"/>
      <c r="G287" s="381"/>
      <c r="H287" s="366"/>
      <c r="I287" s="365"/>
      <c r="J287" s="368"/>
      <c r="K287" s="381"/>
      <c r="L287" s="368"/>
      <c r="M287" s="364"/>
      <c r="N287" s="368"/>
      <c r="O287" s="381"/>
      <c r="P287" s="366"/>
      <c r="Q287" s="365"/>
      <c r="R287" s="368"/>
      <c r="S287" s="381"/>
      <c r="T287" s="368"/>
      <c r="U287" s="364"/>
      <c r="V287" s="845"/>
      <c r="W287" s="655"/>
      <c r="X287" s="366"/>
      <c r="Y287" s="370" t="s">
        <v>634</v>
      </c>
      <c r="Z287" s="481"/>
      <c r="AA287" s="372"/>
      <c r="AB287" s="353"/>
      <c r="AC287" s="382"/>
      <c r="AD287" s="383" t="str">
        <f>IFERROR(__xludf.DUMMYFUNCTION("""COMPUTED_VALUE"""),"")</f>
        <v/>
      </c>
      <c r="AE287" s="848" t="str">
        <f>IFERROR(__xludf.DUMMYFUNCTION("""COMPUTED_VALUE"""),"")</f>
        <v/>
      </c>
      <c r="AF287" s="848"/>
      <c r="AG287" s="848"/>
      <c r="AH287" s="388" t="str">
        <f>IFERROR(__xludf.DUMMYFUNCTION("""COMPUTED_VALUE"""),"")</f>
        <v/>
      </c>
      <c r="AI287" s="382"/>
      <c r="AJ287" s="848" t="str">
        <f>IFERROR(__xludf.DUMMYFUNCTION("""COMPUTED_VALUE"""),"")</f>
        <v/>
      </c>
      <c r="AK287" s="848" t="str">
        <f>IFERROR(__xludf.DUMMYFUNCTION("""COMPUTED_VALUE"""),"")</f>
        <v/>
      </c>
      <c r="AL287" s="848"/>
      <c r="AM287" s="848"/>
      <c r="AN287" s="389" t="str">
        <f>IFERROR(__xludf.DUMMYFUNCTION("""COMPUTED_VALUE"""),"")</f>
        <v/>
      </c>
      <c r="AO287" s="390"/>
      <c r="AP287" s="391"/>
      <c r="AQ287" s="373"/>
      <c r="AR287" s="847"/>
      <c r="AS287" s="847">
        <v>0.0</v>
      </c>
      <c r="AT287" s="359"/>
    </row>
    <row r="288">
      <c r="A288" s="480" t="s">
        <v>5132</v>
      </c>
      <c r="B288" s="361">
        <v>46169.0</v>
      </c>
      <c r="C288" s="362" t="s">
        <v>5559</v>
      </c>
      <c r="D288" s="363" t="s">
        <v>5560</v>
      </c>
      <c r="E288" s="367"/>
      <c r="F288" s="368"/>
      <c r="G288" s="381"/>
      <c r="H288" s="366"/>
      <c r="I288" s="365"/>
      <c r="J288" s="368"/>
      <c r="K288" s="381"/>
      <c r="L288" s="368"/>
      <c r="M288" s="364"/>
      <c r="N288" s="368"/>
      <c r="O288" s="381"/>
      <c r="P288" s="366"/>
      <c r="Q288" s="365"/>
      <c r="R288" s="368"/>
      <c r="S288" s="381"/>
      <c r="T288" s="368"/>
      <c r="U288" s="364"/>
      <c r="V288" s="845"/>
      <c r="W288" s="655"/>
      <c r="X288" s="366"/>
      <c r="Y288" s="370" t="s">
        <v>2907</v>
      </c>
      <c r="Z288" s="481"/>
      <c r="AA288" s="380"/>
      <c r="AB288" s="353"/>
      <c r="AC288" s="382"/>
      <c r="AD288" s="383" t="str">
        <f>IFERROR(__xludf.DUMMYFUNCTION("""COMPUTED_VALUE"""),"")</f>
        <v/>
      </c>
      <c r="AE288" s="848" t="str">
        <f>IFERROR(__xludf.DUMMYFUNCTION("""COMPUTED_VALUE"""),"")</f>
        <v/>
      </c>
      <c r="AF288" s="848"/>
      <c r="AG288" s="848"/>
      <c r="AH288" s="388" t="str">
        <f>IFERROR(__xludf.DUMMYFUNCTION("""COMPUTED_VALUE"""),"")</f>
        <v/>
      </c>
      <c r="AI288" s="382"/>
      <c r="AJ288" s="848" t="str">
        <f>IFERROR(__xludf.DUMMYFUNCTION("""COMPUTED_VALUE"""),"")</f>
        <v/>
      </c>
      <c r="AK288" s="848" t="str">
        <f>IFERROR(__xludf.DUMMYFUNCTION("""COMPUTED_VALUE"""),"")</f>
        <v/>
      </c>
      <c r="AL288" s="848"/>
      <c r="AM288" s="848"/>
      <c r="AN288" s="389" t="str">
        <f>IFERROR(__xludf.DUMMYFUNCTION("""COMPUTED_VALUE"""),"")</f>
        <v/>
      </c>
      <c r="AO288" s="390"/>
      <c r="AP288" s="391"/>
      <c r="AQ288" s="381"/>
      <c r="AR288" s="845"/>
      <c r="AS288" s="845">
        <v>0.0</v>
      </c>
      <c r="AT288" s="359"/>
    </row>
    <row r="289">
      <c r="A289" s="480" t="s">
        <v>5164</v>
      </c>
      <c r="B289" s="361">
        <v>46167.0</v>
      </c>
      <c r="C289" s="362" t="s">
        <v>9278</v>
      </c>
      <c r="D289" s="363" t="s">
        <v>9279</v>
      </c>
      <c r="E289" s="367"/>
      <c r="F289" s="368"/>
      <c r="G289" s="381"/>
      <c r="H289" s="366"/>
      <c r="I289" s="365"/>
      <c r="J289" s="368"/>
      <c r="K289" s="381"/>
      <c r="L289" s="368"/>
      <c r="M289" s="364"/>
      <c r="N289" s="368"/>
      <c r="O289" s="381"/>
      <c r="P289" s="366"/>
      <c r="Q289" s="365"/>
      <c r="R289" s="368"/>
      <c r="S289" s="381"/>
      <c r="T289" s="368"/>
      <c r="U289" s="364"/>
      <c r="V289" s="845"/>
      <c r="W289" s="655"/>
      <c r="X289" s="366"/>
      <c r="Y289" s="370" t="s">
        <v>2907</v>
      </c>
      <c r="Z289" s="481"/>
      <c r="AA289" s="372"/>
      <c r="AB289" s="353"/>
      <c r="AC289" s="382"/>
      <c r="AD289" s="383" t="str">
        <f>IFERROR(__xludf.DUMMYFUNCTION("""COMPUTED_VALUE"""),"")</f>
        <v/>
      </c>
      <c r="AE289" s="848" t="str">
        <f>IFERROR(__xludf.DUMMYFUNCTION("""COMPUTED_VALUE"""),"")</f>
        <v/>
      </c>
      <c r="AF289" s="848"/>
      <c r="AG289" s="848"/>
      <c r="AH289" s="388" t="str">
        <f>IFERROR(__xludf.DUMMYFUNCTION("""COMPUTED_VALUE"""),"")</f>
        <v/>
      </c>
      <c r="AI289" s="382"/>
      <c r="AJ289" s="848" t="str">
        <f>IFERROR(__xludf.DUMMYFUNCTION("""COMPUTED_VALUE"""),"")</f>
        <v/>
      </c>
      <c r="AK289" s="848" t="str">
        <f>IFERROR(__xludf.DUMMYFUNCTION("""COMPUTED_VALUE"""),"")</f>
        <v/>
      </c>
      <c r="AL289" s="848"/>
      <c r="AM289" s="848"/>
      <c r="AN289" s="389" t="str">
        <f>IFERROR(__xludf.DUMMYFUNCTION("""COMPUTED_VALUE"""),"")</f>
        <v/>
      </c>
      <c r="AO289" s="390"/>
      <c r="AP289" s="391"/>
      <c r="AQ289" s="373"/>
      <c r="AR289" s="847"/>
      <c r="AS289" s="847">
        <v>0.0</v>
      </c>
      <c r="AT289" s="359"/>
    </row>
    <row r="290">
      <c r="A290" s="508" t="s">
        <v>5132</v>
      </c>
      <c r="B290" s="361">
        <v>46169.0</v>
      </c>
      <c r="C290" s="362" t="s">
        <v>9280</v>
      </c>
      <c r="D290" s="363" t="s">
        <v>9281</v>
      </c>
      <c r="E290" s="367"/>
      <c r="F290" s="368"/>
      <c r="G290" s="381"/>
      <c r="H290" s="366"/>
      <c r="I290" s="365"/>
      <c r="J290" s="368"/>
      <c r="K290" s="381"/>
      <c r="L290" s="368"/>
      <c r="M290" s="364"/>
      <c r="N290" s="368"/>
      <c r="O290" s="381"/>
      <c r="P290" s="366"/>
      <c r="Q290" s="365"/>
      <c r="R290" s="368"/>
      <c r="S290" s="381"/>
      <c r="T290" s="368"/>
      <c r="U290" s="364"/>
      <c r="V290" s="845"/>
      <c r="W290" s="655"/>
      <c r="X290" s="366"/>
      <c r="Y290" s="370" t="s">
        <v>2907</v>
      </c>
      <c r="Z290" s="481"/>
      <c r="AA290" s="380"/>
      <c r="AB290" s="353"/>
      <c r="AC290" s="374"/>
      <c r="AD290" s="376" t="str">
        <f>IFERROR(__xludf.DUMMYFUNCTION("""COMPUTED_VALUE"""),"")</f>
        <v/>
      </c>
      <c r="AE290" s="846" t="str">
        <f>IFERROR(__xludf.DUMMYFUNCTION("""COMPUTED_VALUE"""),"")</f>
        <v/>
      </c>
      <c r="AF290" s="846"/>
      <c r="AG290" s="846"/>
      <c r="AH290" s="406" t="str">
        <f>IFERROR(__xludf.DUMMYFUNCTION("""COMPUTED_VALUE"""),"")</f>
        <v/>
      </c>
      <c r="AI290" s="374"/>
      <c r="AJ290" s="846" t="str">
        <f>IFERROR(__xludf.DUMMYFUNCTION("""COMPUTED_VALUE"""),"")</f>
        <v/>
      </c>
      <c r="AK290" s="846" t="str">
        <f>IFERROR(__xludf.DUMMYFUNCTION("""COMPUTED_VALUE"""),"")</f>
        <v/>
      </c>
      <c r="AL290" s="846"/>
      <c r="AM290" s="846"/>
      <c r="AN290" s="375" t="str">
        <f>IFERROR(__xludf.DUMMYFUNCTION("""COMPUTED_VALUE"""),"")</f>
        <v/>
      </c>
      <c r="AO290" s="407"/>
      <c r="AP290" s="408"/>
      <c r="AQ290" s="381"/>
      <c r="AR290" s="845"/>
      <c r="AS290" s="845">
        <v>0.0</v>
      </c>
      <c r="AT290" s="359"/>
    </row>
    <row r="291">
      <c r="A291" s="508" t="s">
        <v>5138</v>
      </c>
      <c r="B291" s="361">
        <v>46168.0</v>
      </c>
      <c r="C291" s="362" t="s">
        <v>5561</v>
      </c>
      <c r="D291" s="363" t="s">
        <v>5562</v>
      </c>
      <c r="E291" s="367"/>
      <c r="F291" s="368"/>
      <c r="G291" s="381"/>
      <c r="H291" s="366"/>
      <c r="I291" s="365"/>
      <c r="J291" s="368"/>
      <c r="K291" s="381"/>
      <c r="L291" s="368"/>
      <c r="M291" s="364"/>
      <c r="N291" s="368"/>
      <c r="O291" s="381"/>
      <c r="P291" s="366"/>
      <c r="Q291" s="365"/>
      <c r="R291" s="368"/>
      <c r="S291" s="381"/>
      <c r="T291" s="368"/>
      <c r="U291" s="364"/>
      <c r="V291" s="845"/>
      <c r="W291" s="655"/>
      <c r="X291" s="366"/>
      <c r="Y291" s="370" t="s">
        <v>2907</v>
      </c>
      <c r="Z291" s="481"/>
      <c r="AA291" s="380"/>
      <c r="AB291" s="353"/>
      <c r="AC291" s="374"/>
      <c r="AD291" s="376" t="str">
        <f>IFERROR(__xludf.DUMMYFUNCTION("""COMPUTED_VALUE"""),"")</f>
        <v/>
      </c>
      <c r="AE291" s="846" t="str">
        <f>IFERROR(__xludf.DUMMYFUNCTION("""COMPUTED_VALUE"""),"")</f>
        <v/>
      </c>
      <c r="AF291" s="846"/>
      <c r="AG291" s="846"/>
      <c r="AH291" s="406" t="str">
        <f>IFERROR(__xludf.DUMMYFUNCTION("""COMPUTED_VALUE"""),"")</f>
        <v/>
      </c>
      <c r="AI291" s="374"/>
      <c r="AJ291" s="846" t="str">
        <f>IFERROR(__xludf.DUMMYFUNCTION("""COMPUTED_VALUE"""),"")</f>
        <v/>
      </c>
      <c r="AK291" s="846" t="str">
        <f>IFERROR(__xludf.DUMMYFUNCTION("""COMPUTED_VALUE"""),"")</f>
        <v/>
      </c>
      <c r="AL291" s="846"/>
      <c r="AM291" s="846"/>
      <c r="AN291" s="375" t="str">
        <f>IFERROR(__xludf.DUMMYFUNCTION("""COMPUTED_VALUE"""),"")</f>
        <v/>
      </c>
      <c r="AO291" s="407"/>
      <c r="AP291" s="408"/>
      <c r="AQ291" s="381"/>
      <c r="AR291" s="845"/>
      <c r="AS291" s="845">
        <v>0.0</v>
      </c>
      <c r="AT291" s="359"/>
    </row>
    <row r="292">
      <c r="A292" s="480" t="s">
        <v>5132</v>
      </c>
      <c r="B292" s="361">
        <v>46169.0</v>
      </c>
      <c r="C292" s="362" t="s">
        <v>5563</v>
      </c>
      <c r="D292" s="363" t="s">
        <v>5564</v>
      </c>
      <c r="E292" s="367"/>
      <c r="F292" s="368"/>
      <c r="G292" s="381"/>
      <c r="H292" s="366"/>
      <c r="I292" s="365"/>
      <c r="J292" s="368"/>
      <c r="K292" s="381"/>
      <c r="L292" s="368"/>
      <c r="M292" s="364"/>
      <c r="N292" s="368"/>
      <c r="O292" s="381"/>
      <c r="P292" s="366"/>
      <c r="Q292" s="365"/>
      <c r="R292" s="368"/>
      <c r="S292" s="381"/>
      <c r="T292" s="368"/>
      <c r="U292" s="364"/>
      <c r="V292" s="845"/>
      <c r="W292" s="655"/>
      <c r="X292" s="366"/>
      <c r="Y292" s="370" t="s">
        <v>2907</v>
      </c>
      <c r="Z292" s="481"/>
      <c r="AA292" s="372"/>
      <c r="AB292" s="353"/>
      <c r="AC292" s="382"/>
      <c r="AD292" s="383" t="str">
        <f>IFERROR(__xludf.DUMMYFUNCTION("""COMPUTED_VALUE"""),"")</f>
        <v/>
      </c>
      <c r="AE292" s="848" t="str">
        <f>IFERROR(__xludf.DUMMYFUNCTION("""COMPUTED_VALUE"""),"")</f>
        <v/>
      </c>
      <c r="AF292" s="848"/>
      <c r="AG292" s="848"/>
      <c r="AH292" s="388" t="str">
        <f>IFERROR(__xludf.DUMMYFUNCTION("""COMPUTED_VALUE"""),"")</f>
        <v/>
      </c>
      <c r="AI292" s="382"/>
      <c r="AJ292" s="848" t="str">
        <f>IFERROR(__xludf.DUMMYFUNCTION("""COMPUTED_VALUE"""),"")</f>
        <v/>
      </c>
      <c r="AK292" s="848" t="str">
        <f>IFERROR(__xludf.DUMMYFUNCTION("""COMPUTED_VALUE"""),"")</f>
        <v/>
      </c>
      <c r="AL292" s="848"/>
      <c r="AM292" s="848"/>
      <c r="AN292" s="389" t="str">
        <f>IFERROR(__xludf.DUMMYFUNCTION("""COMPUTED_VALUE"""),"")</f>
        <v/>
      </c>
      <c r="AO292" s="390"/>
      <c r="AP292" s="391"/>
      <c r="AQ292" s="373"/>
      <c r="AR292" s="847"/>
      <c r="AS292" s="847">
        <v>0.0</v>
      </c>
      <c r="AT292" s="359"/>
    </row>
    <row r="293">
      <c r="A293" s="480" t="s">
        <v>5138</v>
      </c>
      <c r="B293" s="361">
        <v>46168.0</v>
      </c>
      <c r="C293" s="362" t="s">
        <v>9282</v>
      </c>
      <c r="D293" s="363" t="s">
        <v>9283</v>
      </c>
      <c r="E293" s="367"/>
      <c r="F293" s="368"/>
      <c r="G293" s="381"/>
      <c r="H293" s="366"/>
      <c r="I293" s="365"/>
      <c r="J293" s="368"/>
      <c r="K293" s="381"/>
      <c r="L293" s="368"/>
      <c r="M293" s="364"/>
      <c r="N293" s="368"/>
      <c r="O293" s="381"/>
      <c r="P293" s="366"/>
      <c r="Q293" s="365"/>
      <c r="R293" s="368"/>
      <c r="S293" s="381"/>
      <c r="T293" s="368"/>
      <c r="U293" s="364"/>
      <c r="V293" s="845"/>
      <c r="W293" s="655"/>
      <c r="X293" s="366"/>
      <c r="Y293" s="370" t="s">
        <v>2907</v>
      </c>
      <c r="Z293" s="481"/>
      <c r="AA293" s="372"/>
      <c r="AB293" s="353"/>
      <c r="AC293" s="382"/>
      <c r="AD293" s="383" t="str">
        <f>IFERROR(__xludf.DUMMYFUNCTION("""COMPUTED_VALUE"""),"")</f>
        <v/>
      </c>
      <c r="AE293" s="848" t="str">
        <f>IFERROR(__xludf.DUMMYFUNCTION("""COMPUTED_VALUE"""),"")</f>
        <v/>
      </c>
      <c r="AF293" s="848"/>
      <c r="AG293" s="848"/>
      <c r="AH293" s="388" t="str">
        <f>IFERROR(__xludf.DUMMYFUNCTION("""COMPUTED_VALUE"""),"")</f>
        <v/>
      </c>
      <c r="AI293" s="382"/>
      <c r="AJ293" s="848" t="str">
        <f>IFERROR(__xludf.DUMMYFUNCTION("""COMPUTED_VALUE"""),"")</f>
        <v/>
      </c>
      <c r="AK293" s="848" t="str">
        <f>IFERROR(__xludf.DUMMYFUNCTION("""COMPUTED_VALUE"""),"")</f>
        <v/>
      </c>
      <c r="AL293" s="848"/>
      <c r="AM293" s="848"/>
      <c r="AN293" s="389" t="str">
        <f>IFERROR(__xludf.DUMMYFUNCTION("""COMPUTED_VALUE"""),"")</f>
        <v/>
      </c>
      <c r="AO293" s="390"/>
      <c r="AP293" s="391"/>
      <c r="AQ293" s="373"/>
      <c r="AR293" s="847"/>
      <c r="AS293" s="847">
        <v>0.0</v>
      </c>
      <c r="AT293" s="359"/>
    </row>
    <row r="294">
      <c r="A294" s="482" t="s">
        <v>5164</v>
      </c>
      <c r="B294" s="361">
        <v>46167.0</v>
      </c>
      <c r="C294" s="362" t="s">
        <v>5565</v>
      </c>
      <c r="D294" s="363" t="s">
        <v>5566</v>
      </c>
      <c r="E294" s="367"/>
      <c r="F294" s="368"/>
      <c r="G294" s="381"/>
      <c r="H294" s="366"/>
      <c r="I294" s="365"/>
      <c r="J294" s="368"/>
      <c r="K294" s="381"/>
      <c r="L294" s="368"/>
      <c r="M294" s="364"/>
      <c r="N294" s="368"/>
      <c r="O294" s="381"/>
      <c r="P294" s="366"/>
      <c r="Q294" s="365"/>
      <c r="R294" s="368"/>
      <c r="S294" s="381"/>
      <c r="T294" s="368"/>
      <c r="U294" s="364"/>
      <c r="V294" s="845"/>
      <c r="W294" s="655"/>
      <c r="X294" s="366"/>
      <c r="Y294" s="370" t="s">
        <v>2907</v>
      </c>
      <c r="Z294" s="481"/>
      <c r="AA294" s="380"/>
      <c r="AB294" s="353"/>
      <c r="AC294" s="382"/>
      <c r="AD294" s="383" t="str">
        <f>IFERROR(__xludf.DUMMYFUNCTION("""COMPUTED_VALUE"""),"")</f>
        <v/>
      </c>
      <c r="AE294" s="848" t="str">
        <f>IFERROR(__xludf.DUMMYFUNCTION("""COMPUTED_VALUE"""),"")</f>
        <v/>
      </c>
      <c r="AF294" s="848"/>
      <c r="AG294" s="848"/>
      <c r="AH294" s="388" t="str">
        <f>IFERROR(__xludf.DUMMYFUNCTION("""COMPUTED_VALUE"""),"")</f>
        <v/>
      </c>
      <c r="AI294" s="382"/>
      <c r="AJ294" s="848" t="str">
        <f>IFERROR(__xludf.DUMMYFUNCTION("""COMPUTED_VALUE"""),"")</f>
        <v/>
      </c>
      <c r="AK294" s="848" t="str">
        <f>IFERROR(__xludf.DUMMYFUNCTION("""COMPUTED_VALUE"""),"")</f>
        <v/>
      </c>
      <c r="AL294" s="848"/>
      <c r="AM294" s="848"/>
      <c r="AN294" s="389" t="str">
        <f>IFERROR(__xludf.DUMMYFUNCTION("""COMPUTED_VALUE"""),"")</f>
        <v/>
      </c>
      <c r="AO294" s="390"/>
      <c r="AP294" s="391"/>
      <c r="AQ294" s="381"/>
      <c r="AR294" s="845"/>
      <c r="AS294" s="845">
        <v>0.0</v>
      </c>
      <c r="AT294" s="359"/>
    </row>
    <row r="295">
      <c r="A295" s="480" t="s">
        <v>5138</v>
      </c>
      <c r="B295" s="361">
        <v>46168.0</v>
      </c>
      <c r="C295" s="362" t="s">
        <v>5567</v>
      </c>
      <c r="D295" s="363" t="s">
        <v>5568</v>
      </c>
      <c r="E295" s="367"/>
      <c r="F295" s="368"/>
      <c r="G295" s="381"/>
      <c r="H295" s="366"/>
      <c r="I295" s="365"/>
      <c r="J295" s="368"/>
      <c r="K295" s="381"/>
      <c r="L295" s="368"/>
      <c r="M295" s="364"/>
      <c r="N295" s="368"/>
      <c r="O295" s="381"/>
      <c r="P295" s="366"/>
      <c r="Q295" s="365"/>
      <c r="R295" s="368"/>
      <c r="S295" s="381"/>
      <c r="T295" s="368"/>
      <c r="U295" s="364"/>
      <c r="V295" s="845"/>
      <c r="W295" s="655"/>
      <c r="X295" s="366"/>
      <c r="Y295" s="370" t="s">
        <v>2907</v>
      </c>
      <c r="Z295" s="481"/>
      <c r="AA295" s="372"/>
      <c r="AB295" s="353"/>
      <c r="AC295" s="382"/>
      <c r="AD295" s="383" t="str">
        <f>IFERROR(__xludf.DUMMYFUNCTION("""COMPUTED_VALUE"""),"")</f>
        <v/>
      </c>
      <c r="AE295" s="848" t="str">
        <f>IFERROR(__xludf.DUMMYFUNCTION("""COMPUTED_VALUE"""),"")</f>
        <v/>
      </c>
      <c r="AF295" s="848"/>
      <c r="AG295" s="848"/>
      <c r="AH295" s="388" t="str">
        <f>IFERROR(__xludf.DUMMYFUNCTION("""COMPUTED_VALUE"""),"")</f>
        <v/>
      </c>
      <c r="AI295" s="382"/>
      <c r="AJ295" s="848" t="str">
        <f>IFERROR(__xludf.DUMMYFUNCTION("""COMPUTED_VALUE"""),"")</f>
        <v/>
      </c>
      <c r="AK295" s="848" t="str">
        <f>IFERROR(__xludf.DUMMYFUNCTION("""COMPUTED_VALUE"""),"")</f>
        <v/>
      </c>
      <c r="AL295" s="848"/>
      <c r="AM295" s="848"/>
      <c r="AN295" s="389" t="str">
        <f>IFERROR(__xludf.DUMMYFUNCTION("""COMPUTED_VALUE"""),"")</f>
        <v/>
      </c>
      <c r="AO295" s="390"/>
      <c r="AP295" s="391"/>
      <c r="AQ295" s="373"/>
      <c r="AR295" s="847"/>
      <c r="AS295" s="847">
        <v>0.0</v>
      </c>
      <c r="AT295" s="359"/>
    </row>
    <row r="296">
      <c r="A296" s="482" t="s">
        <v>5132</v>
      </c>
      <c r="B296" s="361">
        <v>46169.0</v>
      </c>
      <c r="C296" s="362" t="s">
        <v>9284</v>
      </c>
      <c r="D296" s="363" t="s">
        <v>9285</v>
      </c>
      <c r="E296" s="367"/>
      <c r="F296" s="368"/>
      <c r="G296" s="381"/>
      <c r="H296" s="366"/>
      <c r="I296" s="365"/>
      <c r="J296" s="368"/>
      <c r="K296" s="381"/>
      <c r="L296" s="368"/>
      <c r="M296" s="364"/>
      <c r="N296" s="368"/>
      <c r="O296" s="381"/>
      <c r="P296" s="366"/>
      <c r="Q296" s="365"/>
      <c r="R296" s="368"/>
      <c r="S296" s="381"/>
      <c r="T296" s="368"/>
      <c r="U296" s="364"/>
      <c r="V296" s="845"/>
      <c r="W296" s="655"/>
      <c r="X296" s="366"/>
      <c r="Y296" s="370" t="s">
        <v>2907</v>
      </c>
      <c r="Z296" s="481"/>
      <c r="AA296" s="380"/>
      <c r="AB296" s="353"/>
      <c r="AC296" s="382"/>
      <c r="AD296" s="383" t="str">
        <f>IFERROR(__xludf.DUMMYFUNCTION("""COMPUTED_VALUE"""),"")</f>
        <v/>
      </c>
      <c r="AE296" s="848" t="str">
        <f>IFERROR(__xludf.DUMMYFUNCTION("""COMPUTED_VALUE"""),"")</f>
        <v/>
      </c>
      <c r="AF296" s="848"/>
      <c r="AG296" s="848"/>
      <c r="AH296" s="388" t="str">
        <f>IFERROR(__xludf.DUMMYFUNCTION("""COMPUTED_VALUE"""),"")</f>
        <v/>
      </c>
      <c r="AI296" s="382"/>
      <c r="AJ296" s="848" t="str">
        <f>IFERROR(__xludf.DUMMYFUNCTION("""COMPUTED_VALUE"""),"")</f>
        <v/>
      </c>
      <c r="AK296" s="848" t="str">
        <f>IFERROR(__xludf.DUMMYFUNCTION("""COMPUTED_VALUE"""),"")</f>
        <v/>
      </c>
      <c r="AL296" s="848"/>
      <c r="AM296" s="848"/>
      <c r="AN296" s="389" t="str">
        <f>IFERROR(__xludf.DUMMYFUNCTION("""COMPUTED_VALUE"""),"")</f>
        <v/>
      </c>
      <c r="AO296" s="390"/>
      <c r="AP296" s="391"/>
      <c r="AQ296" s="381"/>
      <c r="AR296" s="845"/>
      <c r="AS296" s="845">
        <v>0.0</v>
      </c>
      <c r="AT296" s="359"/>
    </row>
    <row r="297">
      <c r="A297" s="480" t="s">
        <v>5164</v>
      </c>
      <c r="B297" s="361">
        <v>46167.0</v>
      </c>
      <c r="C297" s="362" t="s">
        <v>5569</v>
      </c>
      <c r="D297" s="363" t="s">
        <v>5570</v>
      </c>
      <c r="E297" s="367"/>
      <c r="F297" s="368"/>
      <c r="G297" s="381"/>
      <c r="H297" s="366"/>
      <c r="I297" s="365"/>
      <c r="J297" s="368"/>
      <c r="K297" s="381"/>
      <c r="L297" s="368"/>
      <c r="M297" s="364"/>
      <c r="N297" s="368"/>
      <c r="O297" s="381"/>
      <c r="P297" s="366"/>
      <c r="Q297" s="365"/>
      <c r="R297" s="368"/>
      <c r="S297" s="381"/>
      <c r="T297" s="368"/>
      <c r="U297" s="364"/>
      <c r="V297" s="845"/>
      <c r="W297" s="655"/>
      <c r="X297" s="366"/>
      <c r="Y297" s="370" t="s">
        <v>2910</v>
      </c>
      <c r="Z297" s="481"/>
      <c r="AA297" s="380"/>
      <c r="AB297" s="353"/>
      <c r="AC297" s="382"/>
      <c r="AD297" s="383" t="str">
        <f>IFERROR(__xludf.DUMMYFUNCTION("""COMPUTED_VALUE"""),"")</f>
        <v/>
      </c>
      <c r="AE297" s="848" t="str">
        <f>IFERROR(__xludf.DUMMYFUNCTION("""COMPUTED_VALUE"""),"")</f>
        <v/>
      </c>
      <c r="AF297" s="848"/>
      <c r="AG297" s="848"/>
      <c r="AH297" s="388" t="str">
        <f>IFERROR(__xludf.DUMMYFUNCTION("""COMPUTED_VALUE"""),"")</f>
        <v/>
      </c>
      <c r="AI297" s="382"/>
      <c r="AJ297" s="848" t="str">
        <f>IFERROR(__xludf.DUMMYFUNCTION("""COMPUTED_VALUE"""),"")</f>
        <v/>
      </c>
      <c r="AK297" s="848" t="str">
        <f>IFERROR(__xludf.DUMMYFUNCTION("""COMPUTED_VALUE"""),"")</f>
        <v/>
      </c>
      <c r="AL297" s="848"/>
      <c r="AM297" s="848"/>
      <c r="AN297" s="389" t="str">
        <f>IFERROR(__xludf.DUMMYFUNCTION("""COMPUTED_VALUE"""),"")</f>
        <v/>
      </c>
      <c r="AO297" s="390"/>
      <c r="AP297" s="391"/>
      <c r="AQ297" s="381"/>
      <c r="AR297" s="845"/>
      <c r="AS297" s="845">
        <v>0.0</v>
      </c>
      <c r="AT297" s="359"/>
    </row>
    <row r="298">
      <c r="A298" s="480" t="s">
        <v>5164</v>
      </c>
      <c r="B298" s="361">
        <v>46167.0</v>
      </c>
      <c r="C298" s="362" t="s">
        <v>9286</v>
      </c>
      <c r="D298" s="363" t="s">
        <v>9287</v>
      </c>
      <c r="E298" s="367"/>
      <c r="F298" s="368"/>
      <c r="G298" s="381"/>
      <c r="H298" s="366"/>
      <c r="I298" s="365"/>
      <c r="J298" s="368"/>
      <c r="K298" s="381"/>
      <c r="L298" s="368"/>
      <c r="M298" s="364"/>
      <c r="N298" s="368"/>
      <c r="O298" s="381"/>
      <c r="P298" s="366"/>
      <c r="Q298" s="365"/>
      <c r="R298" s="368"/>
      <c r="S298" s="381"/>
      <c r="T298" s="368"/>
      <c r="U298" s="364"/>
      <c r="V298" s="845"/>
      <c r="W298" s="655"/>
      <c r="X298" s="366"/>
      <c r="Y298" s="370" t="s">
        <v>2910</v>
      </c>
      <c r="Z298" s="481"/>
      <c r="AA298" s="372"/>
      <c r="AB298" s="353"/>
      <c r="AC298" s="382"/>
      <c r="AD298" s="383" t="str">
        <f>IFERROR(__xludf.DUMMYFUNCTION("""COMPUTED_VALUE"""),"")</f>
        <v/>
      </c>
      <c r="AE298" s="848" t="str">
        <f>IFERROR(__xludf.DUMMYFUNCTION("""COMPUTED_VALUE"""),"")</f>
        <v/>
      </c>
      <c r="AF298" s="848"/>
      <c r="AG298" s="848"/>
      <c r="AH298" s="388" t="str">
        <f>IFERROR(__xludf.DUMMYFUNCTION("""COMPUTED_VALUE"""),"")</f>
        <v/>
      </c>
      <c r="AI298" s="382"/>
      <c r="AJ298" s="848" t="str">
        <f>IFERROR(__xludf.DUMMYFUNCTION("""COMPUTED_VALUE"""),"")</f>
        <v/>
      </c>
      <c r="AK298" s="848" t="str">
        <f>IFERROR(__xludf.DUMMYFUNCTION("""COMPUTED_VALUE"""),"")</f>
        <v/>
      </c>
      <c r="AL298" s="848"/>
      <c r="AM298" s="848"/>
      <c r="AN298" s="389" t="str">
        <f>IFERROR(__xludf.DUMMYFUNCTION("""COMPUTED_VALUE"""),"")</f>
        <v/>
      </c>
      <c r="AO298" s="390"/>
      <c r="AP298" s="391"/>
      <c r="AQ298" s="373"/>
      <c r="AR298" s="847"/>
      <c r="AS298" s="847">
        <v>0.0</v>
      </c>
      <c r="AT298" s="359"/>
    </row>
    <row r="299">
      <c r="A299" s="480" t="s">
        <v>5164</v>
      </c>
      <c r="B299" s="361">
        <v>46167.0</v>
      </c>
      <c r="C299" s="362" t="s">
        <v>9288</v>
      </c>
      <c r="D299" s="363" t="s">
        <v>9289</v>
      </c>
      <c r="E299" s="367"/>
      <c r="F299" s="368"/>
      <c r="G299" s="381"/>
      <c r="H299" s="366"/>
      <c r="I299" s="365"/>
      <c r="J299" s="368"/>
      <c r="K299" s="381"/>
      <c r="L299" s="368"/>
      <c r="M299" s="364"/>
      <c r="N299" s="368"/>
      <c r="O299" s="381"/>
      <c r="P299" s="366"/>
      <c r="Q299" s="365"/>
      <c r="R299" s="368"/>
      <c r="S299" s="381"/>
      <c r="T299" s="368"/>
      <c r="U299" s="364"/>
      <c r="V299" s="845"/>
      <c r="W299" s="655"/>
      <c r="X299" s="366"/>
      <c r="Y299" s="370" t="s">
        <v>2910</v>
      </c>
      <c r="Z299" s="481"/>
      <c r="AA299" s="380"/>
      <c r="AB299" s="353"/>
      <c r="AC299" s="382"/>
      <c r="AD299" s="383" t="str">
        <f>IFERROR(__xludf.DUMMYFUNCTION("""COMPUTED_VALUE"""),"")</f>
        <v/>
      </c>
      <c r="AE299" s="848" t="str">
        <f>IFERROR(__xludf.DUMMYFUNCTION("""COMPUTED_VALUE"""),"")</f>
        <v/>
      </c>
      <c r="AF299" s="848"/>
      <c r="AG299" s="848"/>
      <c r="AH299" s="388" t="str">
        <f>IFERROR(__xludf.DUMMYFUNCTION("""COMPUTED_VALUE"""),"")</f>
        <v/>
      </c>
      <c r="AI299" s="382"/>
      <c r="AJ299" s="848" t="str">
        <f>IFERROR(__xludf.DUMMYFUNCTION("""COMPUTED_VALUE"""),"")</f>
        <v/>
      </c>
      <c r="AK299" s="848" t="str">
        <f>IFERROR(__xludf.DUMMYFUNCTION("""COMPUTED_VALUE"""),"")</f>
        <v/>
      </c>
      <c r="AL299" s="848"/>
      <c r="AM299" s="848"/>
      <c r="AN299" s="389" t="str">
        <f>IFERROR(__xludf.DUMMYFUNCTION("""COMPUTED_VALUE"""),"")</f>
        <v/>
      </c>
      <c r="AO299" s="390"/>
      <c r="AP299" s="391"/>
      <c r="AQ299" s="381"/>
      <c r="AR299" s="845"/>
      <c r="AS299" s="845">
        <v>0.0</v>
      </c>
      <c r="AT299" s="359"/>
    </row>
    <row r="300">
      <c r="A300" s="480" t="s">
        <v>5138</v>
      </c>
      <c r="B300" s="361">
        <v>46168.0</v>
      </c>
      <c r="C300" s="362" t="s">
        <v>5571</v>
      </c>
      <c r="D300" s="363" t="s">
        <v>5572</v>
      </c>
      <c r="E300" s="367"/>
      <c r="F300" s="368"/>
      <c r="G300" s="381"/>
      <c r="H300" s="366"/>
      <c r="I300" s="365"/>
      <c r="J300" s="368"/>
      <c r="K300" s="381"/>
      <c r="L300" s="368"/>
      <c r="M300" s="364"/>
      <c r="N300" s="368"/>
      <c r="O300" s="381"/>
      <c r="P300" s="366"/>
      <c r="Q300" s="365"/>
      <c r="R300" s="368"/>
      <c r="S300" s="381"/>
      <c r="T300" s="368"/>
      <c r="U300" s="364"/>
      <c r="V300" s="845"/>
      <c r="W300" s="655"/>
      <c r="X300" s="366"/>
      <c r="Y300" s="370" t="s">
        <v>2910</v>
      </c>
      <c r="Z300" s="481"/>
      <c r="AA300" s="372"/>
      <c r="AB300" s="353"/>
      <c r="AC300" s="382"/>
      <c r="AD300" s="383" t="str">
        <f>IFERROR(__xludf.DUMMYFUNCTION("""COMPUTED_VALUE"""),"")</f>
        <v/>
      </c>
      <c r="AE300" s="848" t="str">
        <f>IFERROR(__xludf.DUMMYFUNCTION("""COMPUTED_VALUE"""),"")</f>
        <v/>
      </c>
      <c r="AF300" s="848"/>
      <c r="AG300" s="848"/>
      <c r="AH300" s="388" t="str">
        <f>IFERROR(__xludf.DUMMYFUNCTION("""COMPUTED_VALUE"""),"")</f>
        <v/>
      </c>
      <c r="AI300" s="382"/>
      <c r="AJ300" s="848" t="str">
        <f>IFERROR(__xludf.DUMMYFUNCTION("""COMPUTED_VALUE"""),"")</f>
        <v/>
      </c>
      <c r="AK300" s="848" t="str">
        <f>IFERROR(__xludf.DUMMYFUNCTION("""COMPUTED_VALUE"""),"")</f>
        <v/>
      </c>
      <c r="AL300" s="848"/>
      <c r="AM300" s="848"/>
      <c r="AN300" s="389" t="str">
        <f>IFERROR(__xludf.DUMMYFUNCTION("""COMPUTED_VALUE"""),"")</f>
        <v/>
      </c>
      <c r="AO300" s="390"/>
      <c r="AP300" s="391"/>
      <c r="AQ300" s="373"/>
      <c r="AR300" s="847"/>
      <c r="AS300" s="847">
        <v>0.0</v>
      </c>
      <c r="AT300" s="359"/>
    </row>
    <row r="301">
      <c r="A301" s="480" t="s">
        <v>5132</v>
      </c>
      <c r="B301" s="361">
        <v>46169.0</v>
      </c>
      <c r="C301" s="362" t="s">
        <v>5573</v>
      </c>
      <c r="D301" s="363" t="s">
        <v>5574</v>
      </c>
      <c r="E301" s="367"/>
      <c r="F301" s="368"/>
      <c r="G301" s="381"/>
      <c r="H301" s="366"/>
      <c r="I301" s="365"/>
      <c r="J301" s="368"/>
      <c r="K301" s="381"/>
      <c r="L301" s="368"/>
      <c r="M301" s="364"/>
      <c r="N301" s="368"/>
      <c r="O301" s="381"/>
      <c r="P301" s="366"/>
      <c r="Q301" s="365"/>
      <c r="R301" s="368"/>
      <c r="S301" s="381"/>
      <c r="T301" s="368"/>
      <c r="U301" s="364"/>
      <c r="V301" s="845"/>
      <c r="W301" s="655"/>
      <c r="X301" s="366"/>
      <c r="Y301" s="370" t="s">
        <v>2910</v>
      </c>
      <c r="Z301" s="481"/>
      <c r="AA301" s="372"/>
      <c r="AB301" s="353"/>
      <c r="AC301" s="382"/>
      <c r="AD301" s="383" t="str">
        <f>IFERROR(__xludf.DUMMYFUNCTION("""COMPUTED_VALUE"""),"")</f>
        <v/>
      </c>
      <c r="AE301" s="848" t="str">
        <f>IFERROR(__xludf.DUMMYFUNCTION("""COMPUTED_VALUE"""),"")</f>
        <v/>
      </c>
      <c r="AF301" s="848"/>
      <c r="AG301" s="848"/>
      <c r="AH301" s="388" t="str">
        <f>IFERROR(__xludf.DUMMYFUNCTION("""COMPUTED_VALUE"""),"")</f>
        <v/>
      </c>
      <c r="AI301" s="382"/>
      <c r="AJ301" s="848" t="str">
        <f>IFERROR(__xludf.DUMMYFUNCTION("""COMPUTED_VALUE"""),"")</f>
        <v/>
      </c>
      <c r="AK301" s="848" t="str">
        <f>IFERROR(__xludf.DUMMYFUNCTION("""COMPUTED_VALUE"""),"")</f>
        <v/>
      </c>
      <c r="AL301" s="848"/>
      <c r="AM301" s="848"/>
      <c r="AN301" s="389" t="str">
        <f>IFERROR(__xludf.DUMMYFUNCTION("""COMPUTED_VALUE"""),"")</f>
        <v/>
      </c>
      <c r="AO301" s="390"/>
      <c r="AP301" s="391"/>
      <c r="AQ301" s="373"/>
      <c r="AR301" s="847"/>
      <c r="AS301" s="847">
        <v>0.0</v>
      </c>
      <c r="AT301" s="359"/>
    </row>
    <row r="302">
      <c r="A302" s="480" t="s">
        <v>5138</v>
      </c>
      <c r="B302" s="361">
        <v>46168.0</v>
      </c>
      <c r="C302" s="362" t="s">
        <v>5575</v>
      </c>
      <c r="D302" s="363" t="s">
        <v>5576</v>
      </c>
      <c r="E302" s="367"/>
      <c r="F302" s="368"/>
      <c r="G302" s="381"/>
      <c r="H302" s="366"/>
      <c r="I302" s="365"/>
      <c r="J302" s="368"/>
      <c r="K302" s="381"/>
      <c r="L302" s="368"/>
      <c r="M302" s="364"/>
      <c r="N302" s="368"/>
      <c r="O302" s="381"/>
      <c r="P302" s="366"/>
      <c r="Q302" s="365"/>
      <c r="R302" s="368"/>
      <c r="S302" s="381"/>
      <c r="T302" s="368"/>
      <c r="U302" s="364"/>
      <c r="V302" s="845"/>
      <c r="W302" s="655"/>
      <c r="X302" s="366"/>
      <c r="Y302" s="370" t="s">
        <v>2910</v>
      </c>
      <c r="Z302" s="481"/>
      <c r="AA302" s="380"/>
      <c r="AB302" s="353"/>
      <c r="AC302" s="382"/>
      <c r="AD302" s="383" t="str">
        <f>IFERROR(__xludf.DUMMYFUNCTION("""COMPUTED_VALUE"""),"")</f>
        <v/>
      </c>
      <c r="AE302" s="848" t="str">
        <f>IFERROR(__xludf.DUMMYFUNCTION("""COMPUTED_VALUE"""),"")</f>
        <v/>
      </c>
      <c r="AF302" s="848"/>
      <c r="AG302" s="848"/>
      <c r="AH302" s="388" t="str">
        <f>IFERROR(__xludf.DUMMYFUNCTION("""COMPUTED_VALUE"""),"")</f>
        <v/>
      </c>
      <c r="AI302" s="382"/>
      <c r="AJ302" s="848" t="str">
        <f>IFERROR(__xludf.DUMMYFUNCTION("""COMPUTED_VALUE"""),"")</f>
        <v/>
      </c>
      <c r="AK302" s="848" t="str">
        <f>IFERROR(__xludf.DUMMYFUNCTION("""COMPUTED_VALUE"""),"")</f>
        <v/>
      </c>
      <c r="AL302" s="848"/>
      <c r="AM302" s="848"/>
      <c r="AN302" s="389" t="str">
        <f>IFERROR(__xludf.DUMMYFUNCTION("""COMPUTED_VALUE"""),"")</f>
        <v/>
      </c>
      <c r="AO302" s="390"/>
      <c r="AP302" s="391"/>
      <c r="AQ302" s="381"/>
      <c r="AR302" s="845"/>
      <c r="AS302" s="845">
        <v>0.0</v>
      </c>
      <c r="AT302" s="359"/>
    </row>
    <row r="303">
      <c r="A303" s="480" t="s">
        <v>5132</v>
      </c>
      <c r="B303" s="361">
        <v>46169.0</v>
      </c>
      <c r="C303" s="362" t="s">
        <v>5577</v>
      </c>
      <c r="D303" s="363" t="s">
        <v>5578</v>
      </c>
      <c r="E303" s="367"/>
      <c r="F303" s="368"/>
      <c r="G303" s="381"/>
      <c r="H303" s="366"/>
      <c r="I303" s="365"/>
      <c r="J303" s="368"/>
      <c r="K303" s="381"/>
      <c r="L303" s="368"/>
      <c r="M303" s="364"/>
      <c r="N303" s="368"/>
      <c r="O303" s="381"/>
      <c r="P303" s="366"/>
      <c r="Q303" s="365"/>
      <c r="R303" s="368"/>
      <c r="S303" s="381"/>
      <c r="T303" s="368"/>
      <c r="U303" s="364"/>
      <c r="V303" s="845"/>
      <c r="W303" s="655"/>
      <c r="X303" s="366"/>
      <c r="Y303" s="370" t="s">
        <v>2910</v>
      </c>
      <c r="Z303" s="481"/>
      <c r="AA303" s="372"/>
      <c r="AB303" s="353"/>
      <c r="AC303" s="382"/>
      <c r="AD303" s="383" t="str">
        <f>IFERROR(__xludf.DUMMYFUNCTION("""COMPUTED_VALUE"""),"")</f>
        <v/>
      </c>
      <c r="AE303" s="848" t="str">
        <f>IFERROR(__xludf.DUMMYFUNCTION("""COMPUTED_VALUE"""),"")</f>
        <v/>
      </c>
      <c r="AF303" s="848"/>
      <c r="AG303" s="848"/>
      <c r="AH303" s="388" t="str">
        <f>IFERROR(__xludf.DUMMYFUNCTION("""COMPUTED_VALUE"""),"")</f>
        <v/>
      </c>
      <c r="AI303" s="382"/>
      <c r="AJ303" s="848" t="str">
        <f>IFERROR(__xludf.DUMMYFUNCTION("""COMPUTED_VALUE"""),"")</f>
        <v/>
      </c>
      <c r="AK303" s="848" t="str">
        <f>IFERROR(__xludf.DUMMYFUNCTION("""COMPUTED_VALUE"""),"")</f>
        <v/>
      </c>
      <c r="AL303" s="848"/>
      <c r="AM303" s="848"/>
      <c r="AN303" s="389" t="str">
        <f>IFERROR(__xludf.DUMMYFUNCTION("""COMPUTED_VALUE"""),"")</f>
        <v/>
      </c>
      <c r="AO303" s="390"/>
      <c r="AP303" s="391"/>
      <c r="AQ303" s="373"/>
      <c r="AR303" s="847"/>
      <c r="AS303" s="847">
        <v>0.0</v>
      </c>
      <c r="AT303" s="359"/>
    </row>
    <row r="304">
      <c r="A304" s="480" t="s">
        <v>5132</v>
      </c>
      <c r="B304" s="361">
        <v>46169.0</v>
      </c>
      <c r="C304" s="362" t="s">
        <v>9290</v>
      </c>
      <c r="D304" s="363" t="s">
        <v>9291</v>
      </c>
      <c r="E304" s="367"/>
      <c r="F304" s="368"/>
      <c r="G304" s="381"/>
      <c r="H304" s="366"/>
      <c r="I304" s="365"/>
      <c r="J304" s="368"/>
      <c r="K304" s="381"/>
      <c r="L304" s="368"/>
      <c r="M304" s="364"/>
      <c r="N304" s="368"/>
      <c r="O304" s="381"/>
      <c r="P304" s="366"/>
      <c r="Q304" s="365"/>
      <c r="R304" s="368"/>
      <c r="S304" s="381"/>
      <c r="T304" s="368"/>
      <c r="U304" s="364"/>
      <c r="V304" s="845"/>
      <c r="W304" s="655"/>
      <c r="X304" s="366"/>
      <c r="Y304" s="370" t="s">
        <v>2913</v>
      </c>
      <c r="Z304" s="481"/>
      <c r="AA304" s="380"/>
      <c r="AB304" s="353"/>
      <c r="AC304" s="382"/>
      <c r="AD304" s="383" t="str">
        <f>IFERROR(__xludf.DUMMYFUNCTION("""COMPUTED_VALUE"""),"")</f>
        <v/>
      </c>
      <c r="AE304" s="848" t="str">
        <f>IFERROR(__xludf.DUMMYFUNCTION("""COMPUTED_VALUE"""),"")</f>
        <v/>
      </c>
      <c r="AF304" s="848"/>
      <c r="AG304" s="848"/>
      <c r="AH304" s="388" t="str">
        <f>IFERROR(__xludf.DUMMYFUNCTION("""COMPUTED_VALUE"""),"")</f>
        <v/>
      </c>
      <c r="AI304" s="382"/>
      <c r="AJ304" s="848" t="str">
        <f>IFERROR(__xludf.DUMMYFUNCTION("""COMPUTED_VALUE"""),"")</f>
        <v/>
      </c>
      <c r="AK304" s="848" t="str">
        <f>IFERROR(__xludf.DUMMYFUNCTION("""COMPUTED_VALUE"""),"")</f>
        <v/>
      </c>
      <c r="AL304" s="848"/>
      <c r="AM304" s="848"/>
      <c r="AN304" s="389" t="str">
        <f>IFERROR(__xludf.DUMMYFUNCTION("""COMPUTED_VALUE"""),"")</f>
        <v/>
      </c>
      <c r="AO304" s="390"/>
      <c r="AP304" s="391"/>
      <c r="AQ304" s="381"/>
      <c r="AR304" s="845"/>
      <c r="AS304" s="845">
        <v>0.0</v>
      </c>
      <c r="AT304" s="359"/>
    </row>
    <row r="305">
      <c r="A305" s="480" t="s">
        <v>5135</v>
      </c>
      <c r="B305" s="361">
        <v>46170.0</v>
      </c>
      <c r="C305" s="362" t="s">
        <v>5579</v>
      </c>
      <c r="D305" s="363" t="s">
        <v>5580</v>
      </c>
      <c r="E305" s="367"/>
      <c r="F305" s="368"/>
      <c r="G305" s="381"/>
      <c r="H305" s="366"/>
      <c r="I305" s="365"/>
      <c r="J305" s="368"/>
      <c r="K305" s="381"/>
      <c r="L305" s="368"/>
      <c r="M305" s="364"/>
      <c r="N305" s="368"/>
      <c r="O305" s="381"/>
      <c r="P305" s="366"/>
      <c r="Q305" s="365"/>
      <c r="R305" s="368"/>
      <c r="S305" s="381"/>
      <c r="T305" s="368"/>
      <c r="U305" s="364"/>
      <c r="V305" s="845"/>
      <c r="W305" s="655"/>
      <c r="X305" s="366"/>
      <c r="Y305" s="370" t="s">
        <v>2913</v>
      </c>
      <c r="Z305" s="481"/>
      <c r="AA305" s="372"/>
      <c r="AB305" s="353"/>
      <c r="AC305" s="382"/>
      <c r="AD305" s="383" t="str">
        <f>IFERROR(__xludf.DUMMYFUNCTION("""COMPUTED_VALUE"""),"")</f>
        <v/>
      </c>
      <c r="AE305" s="848" t="str">
        <f>IFERROR(__xludf.DUMMYFUNCTION("""COMPUTED_VALUE"""),"")</f>
        <v/>
      </c>
      <c r="AF305" s="848"/>
      <c r="AG305" s="848"/>
      <c r="AH305" s="388" t="str">
        <f>IFERROR(__xludf.DUMMYFUNCTION("""COMPUTED_VALUE"""),"")</f>
        <v/>
      </c>
      <c r="AI305" s="382"/>
      <c r="AJ305" s="848" t="str">
        <f>IFERROR(__xludf.DUMMYFUNCTION("""COMPUTED_VALUE"""),"")</f>
        <v/>
      </c>
      <c r="AK305" s="848" t="str">
        <f>IFERROR(__xludf.DUMMYFUNCTION("""COMPUTED_VALUE"""),"")</f>
        <v/>
      </c>
      <c r="AL305" s="848"/>
      <c r="AM305" s="848"/>
      <c r="AN305" s="389" t="str">
        <f>IFERROR(__xludf.DUMMYFUNCTION("""COMPUTED_VALUE"""),"")</f>
        <v/>
      </c>
      <c r="AO305" s="390"/>
      <c r="AP305" s="391"/>
      <c r="AQ305" s="373"/>
      <c r="AR305" s="847"/>
      <c r="AS305" s="847">
        <v>0.0</v>
      </c>
      <c r="AT305" s="359"/>
    </row>
    <row r="306">
      <c r="A306" s="480" t="s">
        <v>5132</v>
      </c>
      <c r="B306" s="361">
        <v>46169.0</v>
      </c>
      <c r="C306" s="362" t="s">
        <v>9292</v>
      </c>
      <c r="D306" s="363" t="s">
        <v>9293</v>
      </c>
      <c r="E306" s="367"/>
      <c r="F306" s="368"/>
      <c r="G306" s="381"/>
      <c r="H306" s="366"/>
      <c r="I306" s="365"/>
      <c r="J306" s="368"/>
      <c r="K306" s="381"/>
      <c r="L306" s="368"/>
      <c r="M306" s="364"/>
      <c r="N306" s="368"/>
      <c r="O306" s="381"/>
      <c r="P306" s="366"/>
      <c r="Q306" s="365"/>
      <c r="R306" s="368"/>
      <c r="S306" s="381"/>
      <c r="T306" s="368"/>
      <c r="U306" s="364"/>
      <c r="V306" s="845"/>
      <c r="W306" s="655"/>
      <c r="X306" s="366"/>
      <c r="Y306" s="370" t="s">
        <v>2913</v>
      </c>
      <c r="Z306" s="481"/>
      <c r="AA306" s="372"/>
      <c r="AB306" s="353"/>
      <c r="AC306" s="382"/>
      <c r="AD306" s="383" t="str">
        <f>IFERROR(__xludf.DUMMYFUNCTION("""COMPUTED_VALUE"""),"")</f>
        <v/>
      </c>
      <c r="AE306" s="848" t="str">
        <f>IFERROR(__xludf.DUMMYFUNCTION("""COMPUTED_VALUE"""),"")</f>
        <v/>
      </c>
      <c r="AF306" s="848"/>
      <c r="AG306" s="848"/>
      <c r="AH306" s="388" t="str">
        <f>IFERROR(__xludf.DUMMYFUNCTION("""COMPUTED_VALUE"""),"")</f>
        <v/>
      </c>
      <c r="AI306" s="382"/>
      <c r="AJ306" s="848" t="str">
        <f>IFERROR(__xludf.DUMMYFUNCTION("""COMPUTED_VALUE"""),"")</f>
        <v/>
      </c>
      <c r="AK306" s="848" t="str">
        <f>IFERROR(__xludf.DUMMYFUNCTION("""COMPUTED_VALUE"""),"")</f>
        <v/>
      </c>
      <c r="AL306" s="848"/>
      <c r="AM306" s="848"/>
      <c r="AN306" s="389" t="str">
        <f>IFERROR(__xludf.DUMMYFUNCTION("""COMPUTED_VALUE"""),"")</f>
        <v/>
      </c>
      <c r="AO306" s="390"/>
      <c r="AP306" s="391"/>
      <c r="AQ306" s="373"/>
      <c r="AR306" s="847"/>
      <c r="AS306" s="847">
        <v>0.0</v>
      </c>
      <c r="AT306" s="359"/>
    </row>
    <row r="307">
      <c r="A307" s="482" t="s">
        <v>5138</v>
      </c>
      <c r="B307" s="361">
        <v>46168.0</v>
      </c>
      <c r="C307" s="362" t="s">
        <v>5581</v>
      </c>
      <c r="D307" s="363" t="s">
        <v>5582</v>
      </c>
      <c r="E307" s="367"/>
      <c r="F307" s="368"/>
      <c r="G307" s="381"/>
      <c r="H307" s="366"/>
      <c r="I307" s="365"/>
      <c r="J307" s="368"/>
      <c r="K307" s="381"/>
      <c r="L307" s="368"/>
      <c r="M307" s="364"/>
      <c r="N307" s="368"/>
      <c r="O307" s="381"/>
      <c r="P307" s="366"/>
      <c r="Q307" s="365"/>
      <c r="R307" s="368"/>
      <c r="S307" s="381"/>
      <c r="T307" s="368"/>
      <c r="U307" s="364"/>
      <c r="V307" s="845"/>
      <c r="W307" s="655"/>
      <c r="X307" s="366"/>
      <c r="Y307" s="370" t="s">
        <v>2913</v>
      </c>
      <c r="Z307" s="481"/>
      <c r="AA307" s="380"/>
      <c r="AB307" s="353"/>
      <c r="AC307" s="382"/>
      <c r="AD307" s="383" t="str">
        <f>IFERROR(__xludf.DUMMYFUNCTION("""COMPUTED_VALUE"""),"")</f>
        <v/>
      </c>
      <c r="AE307" s="848" t="str">
        <f>IFERROR(__xludf.DUMMYFUNCTION("""COMPUTED_VALUE"""),"")</f>
        <v/>
      </c>
      <c r="AF307" s="848"/>
      <c r="AG307" s="848"/>
      <c r="AH307" s="388" t="str">
        <f>IFERROR(__xludf.DUMMYFUNCTION("""COMPUTED_VALUE"""),"")</f>
        <v/>
      </c>
      <c r="AI307" s="382"/>
      <c r="AJ307" s="848" t="str">
        <f>IFERROR(__xludf.DUMMYFUNCTION("""COMPUTED_VALUE"""),"")</f>
        <v/>
      </c>
      <c r="AK307" s="848" t="str">
        <f>IFERROR(__xludf.DUMMYFUNCTION("""COMPUTED_VALUE"""),"")</f>
        <v/>
      </c>
      <c r="AL307" s="848"/>
      <c r="AM307" s="848"/>
      <c r="AN307" s="389" t="str">
        <f>IFERROR(__xludf.DUMMYFUNCTION("""COMPUTED_VALUE"""),"")</f>
        <v/>
      </c>
      <c r="AO307" s="390"/>
      <c r="AP307" s="391"/>
      <c r="AQ307" s="381"/>
      <c r="AR307" s="845"/>
      <c r="AS307" s="845">
        <v>0.0</v>
      </c>
      <c r="AT307" s="359"/>
    </row>
    <row r="308">
      <c r="A308" s="480" t="s">
        <v>5138</v>
      </c>
      <c r="B308" s="361">
        <v>46168.0</v>
      </c>
      <c r="C308" s="362" t="s">
        <v>5583</v>
      </c>
      <c r="D308" s="363" t="s">
        <v>5584</v>
      </c>
      <c r="E308" s="367"/>
      <c r="F308" s="368"/>
      <c r="G308" s="381"/>
      <c r="H308" s="366"/>
      <c r="I308" s="365"/>
      <c r="J308" s="368"/>
      <c r="K308" s="381"/>
      <c r="L308" s="368"/>
      <c r="M308" s="364"/>
      <c r="N308" s="368"/>
      <c r="O308" s="381"/>
      <c r="P308" s="366"/>
      <c r="Q308" s="365"/>
      <c r="R308" s="368"/>
      <c r="S308" s="381"/>
      <c r="T308" s="368"/>
      <c r="U308" s="364"/>
      <c r="V308" s="845"/>
      <c r="W308" s="655"/>
      <c r="X308" s="366"/>
      <c r="Y308" s="370" t="s">
        <v>2913</v>
      </c>
      <c r="Z308" s="481"/>
      <c r="AA308" s="372"/>
      <c r="AB308" s="353"/>
      <c r="AC308" s="382"/>
      <c r="AD308" s="383" t="str">
        <f>IFERROR(__xludf.DUMMYFUNCTION("""COMPUTED_VALUE"""),"")</f>
        <v/>
      </c>
      <c r="AE308" s="848" t="str">
        <f>IFERROR(__xludf.DUMMYFUNCTION("""COMPUTED_VALUE"""),"")</f>
        <v/>
      </c>
      <c r="AF308" s="848"/>
      <c r="AG308" s="848"/>
      <c r="AH308" s="388" t="str">
        <f>IFERROR(__xludf.DUMMYFUNCTION("""COMPUTED_VALUE"""),"")</f>
        <v/>
      </c>
      <c r="AI308" s="382"/>
      <c r="AJ308" s="848" t="str">
        <f>IFERROR(__xludf.DUMMYFUNCTION("""COMPUTED_VALUE"""),"")</f>
        <v/>
      </c>
      <c r="AK308" s="848" t="str">
        <f>IFERROR(__xludf.DUMMYFUNCTION("""COMPUTED_VALUE"""),"")</f>
        <v/>
      </c>
      <c r="AL308" s="848"/>
      <c r="AM308" s="848"/>
      <c r="AN308" s="389" t="str">
        <f>IFERROR(__xludf.DUMMYFUNCTION("""COMPUTED_VALUE"""),"")</f>
        <v/>
      </c>
      <c r="AO308" s="390"/>
      <c r="AP308" s="391"/>
      <c r="AQ308" s="373"/>
      <c r="AR308" s="847"/>
      <c r="AS308" s="847">
        <v>0.0</v>
      </c>
      <c r="AT308" s="359"/>
    </row>
    <row r="309">
      <c r="A309" s="480" t="s">
        <v>5138</v>
      </c>
      <c r="B309" s="361">
        <v>46168.0</v>
      </c>
      <c r="C309" s="362" t="s">
        <v>9294</v>
      </c>
      <c r="D309" s="363" t="s">
        <v>9295</v>
      </c>
      <c r="E309" s="367"/>
      <c r="F309" s="368"/>
      <c r="G309" s="381"/>
      <c r="H309" s="366"/>
      <c r="I309" s="365"/>
      <c r="J309" s="368"/>
      <c r="K309" s="381"/>
      <c r="L309" s="368"/>
      <c r="M309" s="364"/>
      <c r="N309" s="368"/>
      <c r="O309" s="381"/>
      <c r="P309" s="366"/>
      <c r="Q309" s="365"/>
      <c r="R309" s="368"/>
      <c r="S309" s="381"/>
      <c r="T309" s="368"/>
      <c r="U309" s="364"/>
      <c r="V309" s="845"/>
      <c r="W309" s="655"/>
      <c r="X309" s="366"/>
      <c r="Y309" s="370" t="s">
        <v>2913</v>
      </c>
      <c r="Z309" s="481"/>
      <c r="AA309" s="380"/>
      <c r="AB309" s="353"/>
      <c r="AC309" s="382"/>
      <c r="AD309" s="383" t="str">
        <f>IFERROR(__xludf.DUMMYFUNCTION("""COMPUTED_VALUE"""),"")</f>
        <v/>
      </c>
      <c r="AE309" s="848" t="str">
        <f>IFERROR(__xludf.DUMMYFUNCTION("""COMPUTED_VALUE"""),"")</f>
        <v/>
      </c>
      <c r="AF309" s="848"/>
      <c r="AG309" s="848"/>
      <c r="AH309" s="388" t="str">
        <f>IFERROR(__xludf.DUMMYFUNCTION("""COMPUTED_VALUE"""),"")</f>
        <v/>
      </c>
      <c r="AI309" s="382"/>
      <c r="AJ309" s="848" t="str">
        <f>IFERROR(__xludf.DUMMYFUNCTION("""COMPUTED_VALUE"""),"")</f>
        <v/>
      </c>
      <c r="AK309" s="848" t="str">
        <f>IFERROR(__xludf.DUMMYFUNCTION("""COMPUTED_VALUE"""),"")</f>
        <v/>
      </c>
      <c r="AL309" s="848"/>
      <c r="AM309" s="848"/>
      <c r="AN309" s="389" t="str">
        <f>IFERROR(__xludf.DUMMYFUNCTION("""COMPUTED_VALUE"""),"")</f>
        <v/>
      </c>
      <c r="AO309" s="390"/>
      <c r="AP309" s="391"/>
      <c r="AQ309" s="381"/>
      <c r="AR309" s="845"/>
      <c r="AS309" s="845">
        <v>0.0</v>
      </c>
      <c r="AT309" s="359"/>
    </row>
    <row r="310">
      <c r="A310" s="480" t="s">
        <v>5132</v>
      </c>
      <c r="B310" s="361">
        <v>46169.0</v>
      </c>
      <c r="C310" s="362" t="s">
        <v>9296</v>
      </c>
      <c r="D310" s="363" t="s">
        <v>9297</v>
      </c>
      <c r="E310" s="367"/>
      <c r="F310" s="368"/>
      <c r="G310" s="381"/>
      <c r="H310" s="366"/>
      <c r="I310" s="365"/>
      <c r="J310" s="368"/>
      <c r="K310" s="381"/>
      <c r="L310" s="368"/>
      <c r="M310" s="364"/>
      <c r="N310" s="368"/>
      <c r="O310" s="381"/>
      <c r="P310" s="366"/>
      <c r="Q310" s="365"/>
      <c r="R310" s="368"/>
      <c r="S310" s="381"/>
      <c r="T310" s="368"/>
      <c r="U310" s="364"/>
      <c r="V310" s="845"/>
      <c r="W310" s="655"/>
      <c r="X310" s="366"/>
      <c r="Y310" s="370" t="s">
        <v>2913</v>
      </c>
      <c r="Z310" s="507"/>
      <c r="AA310" s="380"/>
      <c r="AB310" s="353"/>
      <c r="AC310" s="382"/>
      <c r="AD310" s="383" t="str">
        <f>IFERROR(__xludf.DUMMYFUNCTION("""COMPUTED_VALUE"""),"")</f>
        <v/>
      </c>
      <c r="AE310" s="848" t="str">
        <f>IFERROR(__xludf.DUMMYFUNCTION("""COMPUTED_VALUE"""),"")</f>
        <v/>
      </c>
      <c r="AF310" s="848"/>
      <c r="AG310" s="848"/>
      <c r="AH310" s="388" t="str">
        <f>IFERROR(__xludf.DUMMYFUNCTION("""COMPUTED_VALUE"""),"")</f>
        <v/>
      </c>
      <c r="AI310" s="382"/>
      <c r="AJ310" s="848" t="str">
        <f>IFERROR(__xludf.DUMMYFUNCTION("""COMPUTED_VALUE"""),"")</f>
        <v/>
      </c>
      <c r="AK310" s="848" t="str">
        <f>IFERROR(__xludf.DUMMYFUNCTION("""COMPUTED_VALUE"""),"")</f>
        <v/>
      </c>
      <c r="AL310" s="848"/>
      <c r="AM310" s="848"/>
      <c r="AN310" s="389" t="str">
        <f>IFERROR(__xludf.DUMMYFUNCTION("""COMPUTED_VALUE"""),"")</f>
        <v/>
      </c>
      <c r="AO310" s="390"/>
      <c r="AP310" s="391"/>
      <c r="AQ310" s="381"/>
      <c r="AR310" s="845"/>
      <c r="AS310" s="845">
        <v>0.0</v>
      </c>
      <c r="AT310" s="359"/>
    </row>
    <row r="311">
      <c r="A311" s="480" t="s">
        <v>5164</v>
      </c>
      <c r="B311" s="361">
        <v>46167.0</v>
      </c>
      <c r="C311" s="362" t="s">
        <v>9298</v>
      </c>
      <c r="D311" s="363" t="s">
        <v>9299</v>
      </c>
      <c r="E311" s="367"/>
      <c r="F311" s="368"/>
      <c r="G311" s="381"/>
      <c r="H311" s="366"/>
      <c r="I311" s="365"/>
      <c r="J311" s="368"/>
      <c r="K311" s="381"/>
      <c r="L311" s="368"/>
      <c r="M311" s="364"/>
      <c r="N311" s="368"/>
      <c r="O311" s="381"/>
      <c r="P311" s="366"/>
      <c r="Q311" s="365"/>
      <c r="R311" s="368"/>
      <c r="S311" s="381"/>
      <c r="T311" s="368"/>
      <c r="U311" s="364"/>
      <c r="V311" s="845"/>
      <c r="W311" s="655"/>
      <c r="X311" s="366"/>
      <c r="Y311" s="370" t="s">
        <v>2918</v>
      </c>
      <c r="Z311" s="481"/>
      <c r="AA311" s="372"/>
      <c r="AB311" s="353"/>
      <c r="AC311" s="382"/>
      <c r="AD311" s="383" t="str">
        <f>IFERROR(__xludf.DUMMYFUNCTION("""COMPUTED_VALUE"""),"")</f>
        <v/>
      </c>
      <c r="AE311" s="848" t="str">
        <f>IFERROR(__xludf.DUMMYFUNCTION("""COMPUTED_VALUE"""),"")</f>
        <v/>
      </c>
      <c r="AF311" s="848"/>
      <c r="AG311" s="848"/>
      <c r="AH311" s="388" t="str">
        <f>IFERROR(__xludf.DUMMYFUNCTION("""COMPUTED_VALUE"""),"")</f>
        <v/>
      </c>
      <c r="AI311" s="382"/>
      <c r="AJ311" s="848" t="str">
        <f>IFERROR(__xludf.DUMMYFUNCTION("""COMPUTED_VALUE"""),"")</f>
        <v/>
      </c>
      <c r="AK311" s="848" t="str">
        <f>IFERROR(__xludf.DUMMYFUNCTION("""COMPUTED_VALUE"""),"")</f>
        <v/>
      </c>
      <c r="AL311" s="848"/>
      <c r="AM311" s="848"/>
      <c r="AN311" s="389" t="str">
        <f>IFERROR(__xludf.DUMMYFUNCTION("""COMPUTED_VALUE"""),"")</f>
        <v/>
      </c>
      <c r="AO311" s="390"/>
      <c r="AP311" s="391"/>
      <c r="AQ311" s="373"/>
      <c r="AR311" s="847"/>
      <c r="AS311" s="847">
        <v>0.0</v>
      </c>
      <c r="AT311" s="359"/>
    </row>
    <row r="312">
      <c r="A312" s="480" t="s">
        <v>5164</v>
      </c>
      <c r="B312" s="361">
        <v>46167.0</v>
      </c>
      <c r="C312" s="362" t="s">
        <v>5585</v>
      </c>
      <c r="D312" s="363" t="s">
        <v>5586</v>
      </c>
      <c r="E312" s="367"/>
      <c r="F312" s="368"/>
      <c r="G312" s="381"/>
      <c r="H312" s="366"/>
      <c r="I312" s="365"/>
      <c r="J312" s="368"/>
      <c r="K312" s="381"/>
      <c r="L312" s="368"/>
      <c r="M312" s="364"/>
      <c r="N312" s="368"/>
      <c r="O312" s="381"/>
      <c r="P312" s="366"/>
      <c r="Q312" s="365"/>
      <c r="R312" s="368"/>
      <c r="S312" s="381"/>
      <c r="T312" s="368"/>
      <c r="U312" s="364"/>
      <c r="V312" s="845"/>
      <c r="W312" s="655"/>
      <c r="X312" s="366"/>
      <c r="Y312" s="370" t="s">
        <v>2918</v>
      </c>
      <c r="Z312" s="481"/>
      <c r="AA312" s="380"/>
      <c r="AB312" s="353"/>
      <c r="AC312" s="382"/>
      <c r="AD312" s="383" t="str">
        <f>IFERROR(__xludf.DUMMYFUNCTION("""COMPUTED_VALUE"""),"")</f>
        <v/>
      </c>
      <c r="AE312" s="848" t="str">
        <f>IFERROR(__xludf.DUMMYFUNCTION("""COMPUTED_VALUE"""),"")</f>
        <v/>
      </c>
      <c r="AF312" s="848"/>
      <c r="AG312" s="848"/>
      <c r="AH312" s="388" t="str">
        <f>IFERROR(__xludf.DUMMYFUNCTION("""COMPUTED_VALUE"""),"")</f>
        <v/>
      </c>
      <c r="AI312" s="382"/>
      <c r="AJ312" s="848" t="str">
        <f>IFERROR(__xludf.DUMMYFUNCTION("""COMPUTED_VALUE"""),"")</f>
        <v/>
      </c>
      <c r="AK312" s="848" t="str">
        <f>IFERROR(__xludf.DUMMYFUNCTION("""COMPUTED_VALUE"""),"")</f>
        <v/>
      </c>
      <c r="AL312" s="848"/>
      <c r="AM312" s="848"/>
      <c r="AN312" s="389" t="str">
        <f>IFERROR(__xludf.DUMMYFUNCTION("""COMPUTED_VALUE"""),"")</f>
        <v/>
      </c>
      <c r="AO312" s="390"/>
      <c r="AP312" s="391"/>
      <c r="AQ312" s="381"/>
      <c r="AR312" s="845"/>
      <c r="AS312" s="845">
        <v>0.0</v>
      </c>
      <c r="AT312" s="359"/>
    </row>
    <row r="313">
      <c r="A313" s="480" t="s">
        <v>5138</v>
      </c>
      <c r="B313" s="361">
        <v>46168.0</v>
      </c>
      <c r="C313" s="362" t="s">
        <v>5587</v>
      </c>
      <c r="D313" s="363" t="s">
        <v>5588</v>
      </c>
      <c r="E313" s="367"/>
      <c r="F313" s="368"/>
      <c r="G313" s="381"/>
      <c r="H313" s="366"/>
      <c r="I313" s="365"/>
      <c r="J313" s="368"/>
      <c r="K313" s="381"/>
      <c r="L313" s="368"/>
      <c r="M313" s="364"/>
      <c r="N313" s="368"/>
      <c r="O313" s="381"/>
      <c r="P313" s="366"/>
      <c r="Q313" s="365"/>
      <c r="R313" s="368"/>
      <c r="S313" s="381"/>
      <c r="T313" s="368"/>
      <c r="U313" s="364"/>
      <c r="V313" s="845"/>
      <c r="W313" s="655"/>
      <c r="X313" s="366"/>
      <c r="Y313" s="370" t="s">
        <v>2918</v>
      </c>
      <c r="Z313" s="481"/>
      <c r="AA313" s="380"/>
      <c r="AB313" s="353"/>
      <c r="AC313" s="382"/>
      <c r="AD313" s="383" t="str">
        <f>IFERROR(__xludf.DUMMYFUNCTION("""COMPUTED_VALUE"""),"")</f>
        <v/>
      </c>
      <c r="AE313" s="848" t="str">
        <f>IFERROR(__xludf.DUMMYFUNCTION("""COMPUTED_VALUE"""),"")</f>
        <v/>
      </c>
      <c r="AF313" s="848"/>
      <c r="AG313" s="848"/>
      <c r="AH313" s="388" t="str">
        <f>IFERROR(__xludf.DUMMYFUNCTION("""COMPUTED_VALUE"""),"")</f>
        <v/>
      </c>
      <c r="AI313" s="382"/>
      <c r="AJ313" s="848" t="str">
        <f>IFERROR(__xludf.DUMMYFUNCTION("""COMPUTED_VALUE"""),"")</f>
        <v/>
      </c>
      <c r="AK313" s="848" t="str">
        <f>IFERROR(__xludf.DUMMYFUNCTION("""COMPUTED_VALUE"""),"")</f>
        <v/>
      </c>
      <c r="AL313" s="848"/>
      <c r="AM313" s="848"/>
      <c r="AN313" s="389" t="str">
        <f>IFERROR(__xludf.DUMMYFUNCTION("""COMPUTED_VALUE"""),"")</f>
        <v/>
      </c>
      <c r="AO313" s="390"/>
      <c r="AP313" s="391"/>
      <c r="AQ313" s="381"/>
      <c r="AR313" s="845"/>
      <c r="AS313" s="845">
        <v>0.0</v>
      </c>
      <c r="AT313" s="359"/>
    </row>
    <row r="314">
      <c r="A314" s="482" t="s">
        <v>5132</v>
      </c>
      <c r="B314" s="361">
        <v>46169.0</v>
      </c>
      <c r="C314" s="362" t="s">
        <v>5589</v>
      </c>
      <c r="D314" s="363" t="s">
        <v>5590</v>
      </c>
      <c r="E314" s="367"/>
      <c r="F314" s="368"/>
      <c r="G314" s="381"/>
      <c r="H314" s="366"/>
      <c r="I314" s="365"/>
      <c r="J314" s="368"/>
      <c r="K314" s="381"/>
      <c r="L314" s="368"/>
      <c r="M314" s="364"/>
      <c r="N314" s="368"/>
      <c r="O314" s="381"/>
      <c r="P314" s="366"/>
      <c r="Q314" s="365"/>
      <c r="R314" s="368"/>
      <c r="S314" s="381"/>
      <c r="T314" s="368"/>
      <c r="U314" s="364"/>
      <c r="V314" s="845"/>
      <c r="W314" s="655"/>
      <c r="X314" s="366"/>
      <c r="Y314" s="370" t="s">
        <v>2918</v>
      </c>
      <c r="Z314" s="481"/>
      <c r="AA314" s="380"/>
      <c r="AB314" s="353"/>
      <c r="AC314" s="382"/>
      <c r="AD314" s="383" t="str">
        <f>IFERROR(__xludf.DUMMYFUNCTION("""COMPUTED_VALUE"""),"")</f>
        <v/>
      </c>
      <c r="AE314" s="848" t="str">
        <f>IFERROR(__xludf.DUMMYFUNCTION("""COMPUTED_VALUE"""),"")</f>
        <v/>
      </c>
      <c r="AF314" s="848"/>
      <c r="AG314" s="848"/>
      <c r="AH314" s="388" t="str">
        <f>IFERROR(__xludf.DUMMYFUNCTION("""COMPUTED_VALUE"""),"")</f>
        <v/>
      </c>
      <c r="AI314" s="382"/>
      <c r="AJ314" s="848" t="str">
        <f>IFERROR(__xludf.DUMMYFUNCTION("""COMPUTED_VALUE"""),"")</f>
        <v/>
      </c>
      <c r="AK314" s="848" t="str">
        <f>IFERROR(__xludf.DUMMYFUNCTION("""COMPUTED_VALUE"""),"")</f>
        <v/>
      </c>
      <c r="AL314" s="848"/>
      <c r="AM314" s="848"/>
      <c r="AN314" s="389" t="str">
        <f>IFERROR(__xludf.DUMMYFUNCTION("""COMPUTED_VALUE"""),"")</f>
        <v/>
      </c>
      <c r="AO314" s="390"/>
      <c r="AP314" s="391"/>
      <c r="AQ314" s="381"/>
      <c r="AR314" s="845"/>
      <c r="AS314" s="845">
        <v>0.0</v>
      </c>
      <c r="AT314" s="359"/>
    </row>
    <row r="315">
      <c r="A315" s="482" t="s">
        <v>5138</v>
      </c>
      <c r="B315" s="361">
        <v>46168.0</v>
      </c>
      <c r="C315" s="362" t="s">
        <v>5591</v>
      </c>
      <c r="D315" s="363" t="s">
        <v>5592</v>
      </c>
      <c r="E315" s="367"/>
      <c r="F315" s="368"/>
      <c r="G315" s="381"/>
      <c r="H315" s="366"/>
      <c r="I315" s="365"/>
      <c r="J315" s="368"/>
      <c r="K315" s="381"/>
      <c r="L315" s="368"/>
      <c r="M315" s="364"/>
      <c r="N315" s="368"/>
      <c r="O315" s="381"/>
      <c r="P315" s="366"/>
      <c r="Q315" s="365"/>
      <c r="R315" s="368"/>
      <c r="S315" s="381"/>
      <c r="T315" s="368"/>
      <c r="U315" s="364"/>
      <c r="V315" s="845"/>
      <c r="W315" s="655"/>
      <c r="X315" s="366"/>
      <c r="Y315" s="370" t="s">
        <v>2918</v>
      </c>
      <c r="Z315" s="481"/>
      <c r="AA315" s="380"/>
      <c r="AB315" s="353"/>
      <c r="AC315" s="382"/>
      <c r="AD315" s="383" t="str">
        <f>IFERROR(__xludf.DUMMYFUNCTION("""COMPUTED_VALUE"""),"")</f>
        <v/>
      </c>
      <c r="AE315" s="848" t="str">
        <f>IFERROR(__xludf.DUMMYFUNCTION("""COMPUTED_VALUE"""),"")</f>
        <v/>
      </c>
      <c r="AF315" s="848"/>
      <c r="AG315" s="848"/>
      <c r="AH315" s="388" t="str">
        <f>IFERROR(__xludf.DUMMYFUNCTION("""COMPUTED_VALUE"""),"")</f>
        <v/>
      </c>
      <c r="AI315" s="382"/>
      <c r="AJ315" s="848" t="str">
        <f>IFERROR(__xludf.DUMMYFUNCTION("""COMPUTED_VALUE"""),"")</f>
        <v/>
      </c>
      <c r="AK315" s="848" t="str">
        <f>IFERROR(__xludf.DUMMYFUNCTION("""COMPUTED_VALUE"""),"")</f>
        <v/>
      </c>
      <c r="AL315" s="848"/>
      <c r="AM315" s="848"/>
      <c r="AN315" s="389" t="str">
        <f>IFERROR(__xludf.DUMMYFUNCTION("""COMPUTED_VALUE"""),"")</f>
        <v/>
      </c>
      <c r="AO315" s="390"/>
      <c r="AP315" s="391"/>
      <c r="AQ315" s="381"/>
      <c r="AR315" s="845"/>
      <c r="AS315" s="845">
        <v>0.0</v>
      </c>
      <c r="AT315" s="359"/>
    </row>
    <row r="316">
      <c r="A316" s="480" t="s">
        <v>5132</v>
      </c>
      <c r="B316" s="361">
        <v>46169.0</v>
      </c>
      <c r="C316" s="362" t="s">
        <v>5593</v>
      </c>
      <c r="D316" s="363" t="s">
        <v>5594</v>
      </c>
      <c r="E316" s="367"/>
      <c r="F316" s="368"/>
      <c r="G316" s="381"/>
      <c r="H316" s="366"/>
      <c r="I316" s="365"/>
      <c r="J316" s="368"/>
      <c r="K316" s="381"/>
      <c r="L316" s="368"/>
      <c r="M316" s="364"/>
      <c r="N316" s="368"/>
      <c r="O316" s="381"/>
      <c r="P316" s="366"/>
      <c r="Q316" s="365"/>
      <c r="R316" s="368"/>
      <c r="S316" s="381"/>
      <c r="T316" s="368"/>
      <c r="U316" s="364"/>
      <c r="V316" s="845"/>
      <c r="W316" s="655"/>
      <c r="X316" s="366"/>
      <c r="Y316" s="370" t="s">
        <v>2918</v>
      </c>
      <c r="Z316" s="481"/>
      <c r="AA316" s="372"/>
      <c r="AB316" s="353"/>
      <c r="AC316" s="382"/>
      <c r="AD316" s="383" t="str">
        <f>IFERROR(__xludf.DUMMYFUNCTION("""COMPUTED_VALUE"""),"")</f>
        <v/>
      </c>
      <c r="AE316" s="848" t="str">
        <f>IFERROR(__xludf.DUMMYFUNCTION("""COMPUTED_VALUE"""),"")</f>
        <v/>
      </c>
      <c r="AF316" s="848"/>
      <c r="AG316" s="848"/>
      <c r="AH316" s="388" t="str">
        <f>IFERROR(__xludf.DUMMYFUNCTION("""COMPUTED_VALUE"""),"")</f>
        <v/>
      </c>
      <c r="AI316" s="382"/>
      <c r="AJ316" s="848" t="str">
        <f>IFERROR(__xludf.DUMMYFUNCTION("""COMPUTED_VALUE"""),"")</f>
        <v/>
      </c>
      <c r="AK316" s="848" t="str">
        <f>IFERROR(__xludf.DUMMYFUNCTION("""COMPUTED_VALUE"""),"")</f>
        <v/>
      </c>
      <c r="AL316" s="848"/>
      <c r="AM316" s="848"/>
      <c r="AN316" s="389" t="str">
        <f>IFERROR(__xludf.DUMMYFUNCTION("""COMPUTED_VALUE"""),"")</f>
        <v/>
      </c>
      <c r="AO316" s="390"/>
      <c r="AP316" s="391"/>
      <c r="AQ316" s="373"/>
      <c r="AR316" s="847"/>
      <c r="AS316" s="847">
        <v>0.0</v>
      </c>
      <c r="AT316" s="359"/>
    </row>
    <row r="317">
      <c r="A317" s="480" t="s">
        <v>5164</v>
      </c>
      <c r="B317" s="361">
        <v>46167.0</v>
      </c>
      <c r="C317" s="362" t="s">
        <v>9300</v>
      </c>
      <c r="D317" s="363" t="s">
        <v>9301</v>
      </c>
      <c r="E317" s="367"/>
      <c r="F317" s="368"/>
      <c r="G317" s="381"/>
      <c r="H317" s="366"/>
      <c r="I317" s="365"/>
      <c r="J317" s="368"/>
      <c r="K317" s="381"/>
      <c r="L317" s="368"/>
      <c r="M317" s="364"/>
      <c r="N317" s="368"/>
      <c r="O317" s="381"/>
      <c r="P317" s="366"/>
      <c r="Q317" s="365"/>
      <c r="R317" s="368"/>
      <c r="S317" s="381"/>
      <c r="T317" s="368"/>
      <c r="U317" s="364"/>
      <c r="V317" s="845"/>
      <c r="W317" s="655"/>
      <c r="X317" s="366"/>
      <c r="Y317" s="370" t="s">
        <v>2918</v>
      </c>
      <c r="Z317" s="481"/>
      <c r="AA317" s="372"/>
      <c r="AB317" s="353"/>
      <c r="AC317" s="382"/>
      <c r="AD317" s="383" t="str">
        <f>IFERROR(__xludf.DUMMYFUNCTION("""COMPUTED_VALUE"""),"")</f>
        <v/>
      </c>
      <c r="AE317" s="848" t="str">
        <f>IFERROR(__xludf.DUMMYFUNCTION("""COMPUTED_VALUE"""),"")</f>
        <v/>
      </c>
      <c r="AF317" s="848"/>
      <c r="AG317" s="848"/>
      <c r="AH317" s="388" t="str">
        <f>IFERROR(__xludf.DUMMYFUNCTION("""COMPUTED_VALUE"""),"")</f>
        <v/>
      </c>
      <c r="AI317" s="382"/>
      <c r="AJ317" s="848" t="str">
        <f>IFERROR(__xludf.DUMMYFUNCTION("""COMPUTED_VALUE"""),"")</f>
        <v/>
      </c>
      <c r="AK317" s="848" t="str">
        <f>IFERROR(__xludf.DUMMYFUNCTION("""COMPUTED_VALUE"""),"")</f>
        <v/>
      </c>
      <c r="AL317" s="848"/>
      <c r="AM317" s="848"/>
      <c r="AN317" s="389" t="str">
        <f>IFERROR(__xludf.DUMMYFUNCTION("""COMPUTED_VALUE"""),"")</f>
        <v/>
      </c>
      <c r="AO317" s="390"/>
      <c r="AP317" s="391"/>
      <c r="AQ317" s="373"/>
      <c r="AR317" s="847"/>
      <c r="AS317" s="847">
        <v>0.0</v>
      </c>
      <c r="AT317" s="359"/>
    </row>
    <row r="318">
      <c r="A318" s="480" t="s">
        <v>5132</v>
      </c>
      <c r="B318" s="361">
        <v>46169.0</v>
      </c>
      <c r="C318" s="362" t="s">
        <v>5595</v>
      </c>
      <c r="D318" s="363" t="s">
        <v>5596</v>
      </c>
      <c r="E318" s="367"/>
      <c r="F318" s="368"/>
      <c r="G318" s="381"/>
      <c r="H318" s="366"/>
      <c r="I318" s="365"/>
      <c r="J318" s="368"/>
      <c r="K318" s="381"/>
      <c r="L318" s="368"/>
      <c r="M318" s="364"/>
      <c r="N318" s="368"/>
      <c r="O318" s="381"/>
      <c r="P318" s="366"/>
      <c r="Q318" s="365"/>
      <c r="R318" s="368"/>
      <c r="S318" s="381"/>
      <c r="T318" s="368"/>
      <c r="U318" s="364"/>
      <c r="V318" s="845"/>
      <c r="W318" s="655"/>
      <c r="X318" s="366"/>
      <c r="Y318" s="370" t="s">
        <v>529</v>
      </c>
      <c r="Z318" s="481"/>
      <c r="AA318" s="380"/>
      <c r="AB318" s="353"/>
      <c r="AC318" s="382"/>
      <c r="AD318" s="383" t="str">
        <f>IFERROR(__xludf.DUMMYFUNCTION("""COMPUTED_VALUE"""),"")</f>
        <v/>
      </c>
      <c r="AE318" s="848" t="str">
        <f>IFERROR(__xludf.DUMMYFUNCTION("""COMPUTED_VALUE"""),"")</f>
        <v/>
      </c>
      <c r="AF318" s="848"/>
      <c r="AG318" s="848"/>
      <c r="AH318" s="388" t="str">
        <f>IFERROR(__xludf.DUMMYFUNCTION("""COMPUTED_VALUE"""),"")</f>
        <v/>
      </c>
      <c r="AI318" s="382"/>
      <c r="AJ318" s="848" t="str">
        <f>IFERROR(__xludf.DUMMYFUNCTION("""COMPUTED_VALUE"""),"")</f>
        <v/>
      </c>
      <c r="AK318" s="848" t="str">
        <f>IFERROR(__xludf.DUMMYFUNCTION("""COMPUTED_VALUE"""),"")</f>
        <v/>
      </c>
      <c r="AL318" s="848"/>
      <c r="AM318" s="848"/>
      <c r="AN318" s="389" t="str">
        <f>IFERROR(__xludf.DUMMYFUNCTION("""COMPUTED_VALUE"""),"")</f>
        <v/>
      </c>
      <c r="AO318" s="390"/>
      <c r="AP318" s="391"/>
      <c r="AQ318" s="381"/>
      <c r="AR318" s="845"/>
      <c r="AS318" s="845">
        <v>0.0</v>
      </c>
      <c r="AT318" s="359"/>
    </row>
    <row r="319">
      <c r="A319" s="509" t="s">
        <v>5132</v>
      </c>
      <c r="B319" s="361">
        <v>46169.0</v>
      </c>
      <c r="C319" s="362" t="s">
        <v>9302</v>
      </c>
      <c r="D319" s="363" t="s">
        <v>9303</v>
      </c>
      <c r="E319" s="367"/>
      <c r="F319" s="368"/>
      <c r="G319" s="381"/>
      <c r="H319" s="366"/>
      <c r="I319" s="365"/>
      <c r="J319" s="368"/>
      <c r="K319" s="381"/>
      <c r="L319" s="368"/>
      <c r="M319" s="364"/>
      <c r="N319" s="368"/>
      <c r="O319" s="381"/>
      <c r="P319" s="366"/>
      <c r="Q319" s="365"/>
      <c r="R319" s="368"/>
      <c r="S319" s="381"/>
      <c r="T319" s="368"/>
      <c r="U319" s="364"/>
      <c r="V319" s="845"/>
      <c r="W319" s="655"/>
      <c r="X319" s="366"/>
      <c r="Y319" s="370" t="s">
        <v>529</v>
      </c>
      <c r="Z319" s="481"/>
      <c r="AA319" s="380"/>
      <c r="AB319" s="353"/>
      <c r="AC319" s="382"/>
      <c r="AD319" s="383" t="str">
        <f>IFERROR(__xludf.DUMMYFUNCTION("""COMPUTED_VALUE"""),"")</f>
        <v/>
      </c>
      <c r="AE319" s="848" t="str">
        <f>IFERROR(__xludf.DUMMYFUNCTION("""COMPUTED_VALUE"""),"")</f>
        <v/>
      </c>
      <c r="AF319" s="848"/>
      <c r="AG319" s="848"/>
      <c r="AH319" s="388" t="str">
        <f>IFERROR(__xludf.DUMMYFUNCTION("""COMPUTED_VALUE"""),"")</f>
        <v/>
      </c>
      <c r="AI319" s="382"/>
      <c r="AJ319" s="848" t="str">
        <f>IFERROR(__xludf.DUMMYFUNCTION("""COMPUTED_VALUE"""),"")</f>
        <v/>
      </c>
      <c r="AK319" s="848" t="str">
        <f>IFERROR(__xludf.DUMMYFUNCTION("""COMPUTED_VALUE"""),"")</f>
        <v/>
      </c>
      <c r="AL319" s="848"/>
      <c r="AM319" s="848"/>
      <c r="AN319" s="389" t="str">
        <f>IFERROR(__xludf.DUMMYFUNCTION("""COMPUTED_VALUE"""),"")</f>
        <v/>
      </c>
      <c r="AO319" s="390"/>
      <c r="AP319" s="391"/>
      <c r="AQ319" s="381"/>
      <c r="AR319" s="845"/>
      <c r="AS319" s="845">
        <v>0.0</v>
      </c>
      <c r="AT319" s="359"/>
    </row>
    <row r="320">
      <c r="A320" s="480" t="s">
        <v>5132</v>
      </c>
      <c r="B320" s="361">
        <v>46169.0</v>
      </c>
      <c r="C320" s="362" t="s">
        <v>5597</v>
      </c>
      <c r="D320" s="363" t="s">
        <v>5598</v>
      </c>
      <c r="E320" s="367"/>
      <c r="F320" s="368"/>
      <c r="G320" s="381"/>
      <c r="H320" s="366"/>
      <c r="I320" s="365"/>
      <c r="J320" s="368"/>
      <c r="K320" s="381"/>
      <c r="L320" s="368"/>
      <c r="M320" s="364"/>
      <c r="N320" s="368"/>
      <c r="O320" s="381"/>
      <c r="P320" s="366"/>
      <c r="Q320" s="365"/>
      <c r="R320" s="368"/>
      <c r="S320" s="381"/>
      <c r="T320" s="368"/>
      <c r="U320" s="364"/>
      <c r="V320" s="845"/>
      <c r="W320" s="655"/>
      <c r="X320" s="366"/>
      <c r="Y320" s="370" t="s">
        <v>529</v>
      </c>
      <c r="Z320" s="481"/>
      <c r="AA320" s="380"/>
      <c r="AB320" s="353"/>
      <c r="AC320" s="382"/>
      <c r="AD320" s="383" t="str">
        <f>IFERROR(__xludf.DUMMYFUNCTION("""COMPUTED_VALUE"""),"")</f>
        <v/>
      </c>
      <c r="AE320" s="848" t="str">
        <f>IFERROR(__xludf.DUMMYFUNCTION("""COMPUTED_VALUE"""),"")</f>
        <v/>
      </c>
      <c r="AF320" s="848"/>
      <c r="AG320" s="848"/>
      <c r="AH320" s="388" t="str">
        <f>IFERROR(__xludf.DUMMYFUNCTION("""COMPUTED_VALUE"""),"")</f>
        <v/>
      </c>
      <c r="AI320" s="382"/>
      <c r="AJ320" s="848" t="str">
        <f>IFERROR(__xludf.DUMMYFUNCTION("""COMPUTED_VALUE"""),"")</f>
        <v/>
      </c>
      <c r="AK320" s="848" t="str">
        <f>IFERROR(__xludf.DUMMYFUNCTION("""COMPUTED_VALUE"""),"")</f>
        <v/>
      </c>
      <c r="AL320" s="848"/>
      <c r="AM320" s="848"/>
      <c r="AN320" s="389" t="str">
        <f>IFERROR(__xludf.DUMMYFUNCTION("""COMPUTED_VALUE"""),"")</f>
        <v/>
      </c>
      <c r="AO320" s="390"/>
      <c r="AP320" s="391"/>
      <c r="AQ320" s="381"/>
      <c r="AR320" s="845"/>
      <c r="AS320" s="845">
        <v>0.0</v>
      </c>
      <c r="AT320" s="359"/>
    </row>
    <row r="321">
      <c r="A321" s="480" t="s">
        <v>5138</v>
      </c>
      <c r="B321" s="361">
        <v>46168.0</v>
      </c>
      <c r="C321" s="362" t="s">
        <v>5599</v>
      </c>
      <c r="D321" s="363" t="s">
        <v>5600</v>
      </c>
      <c r="E321" s="367"/>
      <c r="F321" s="368"/>
      <c r="G321" s="381"/>
      <c r="H321" s="366"/>
      <c r="I321" s="365"/>
      <c r="J321" s="368"/>
      <c r="K321" s="381"/>
      <c r="L321" s="368"/>
      <c r="M321" s="364"/>
      <c r="N321" s="368"/>
      <c r="O321" s="381"/>
      <c r="P321" s="366"/>
      <c r="Q321" s="365"/>
      <c r="R321" s="368"/>
      <c r="S321" s="381"/>
      <c r="T321" s="368"/>
      <c r="U321" s="364"/>
      <c r="V321" s="845"/>
      <c r="W321" s="655"/>
      <c r="X321" s="366"/>
      <c r="Y321" s="370" t="s">
        <v>529</v>
      </c>
      <c r="Z321" s="481"/>
      <c r="AA321" s="380"/>
      <c r="AB321" s="353"/>
      <c r="AC321" s="382"/>
      <c r="AD321" s="383" t="str">
        <f>IFERROR(__xludf.DUMMYFUNCTION("""COMPUTED_VALUE"""),"")</f>
        <v/>
      </c>
      <c r="AE321" s="848" t="str">
        <f>IFERROR(__xludf.DUMMYFUNCTION("""COMPUTED_VALUE"""),"")</f>
        <v/>
      </c>
      <c r="AF321" s="848"/>
      <c r="AG321" s="848"/>
      <c r="AH321" s="388" t="str">
        <f>IFERROR(__xludf.DUMMYFUNCTION("""COMPUTED_VALUE"""),"")</f>
        <v/>
      </c>
      <c r="AI321" s="382"/>
      <c r="AJ321" s="848" t="str">
        <f>IFERROR(__xludf.DUMMYFUNCTION("""COMPUTED_VALUE"""),"")</f>
        <v/>
      </c>
      <c r="AK321" s="848" t="str">
        <f>IFERROR(__xludf.DUMMYFUNCTION("""COMPUTED_VALUE"""),"")</f>
        <v/>
      </c>
      <c r="AL321" s="848"/>
      <c r="AM321" s="848"/>
      <c r="AN321" s="389" t="str">
        <f>IFERROR(__xludf.DUMMYFUNCTION("""COMPUTED_VALUE"""),"")</f>
        <v/>
      </c>
      <c r="AO321" s="390"/>
      <c r="AP321" s="391"/>
      <c r="AQ321" s="381"/>
      <c r="AR321" s="845"/>
      <c r="AS321" s="845">
        <v>0.0</v>
      </c>
      <c r="AT321" s="359"/>
    </row>
    <row r="322">
      <c r="A322" s="482" t="s">
        <v>5138</v>
      </c>
      <c r="B322" s="361">
        <v>46168.0</v>
      </c>
      <c r="C322" s="362" t="s">
        <v>5601</v>
      </c>
      <c r="D322" s="363" t="s">
        <v>5602</v>
      </c>
      <c r="E322" s="367"/>
      <c r="F322" s="368"/>
      <c r="G322" s="381"/>
      <c r="H322" s="366"/>
      <c r="I322" s="365"/>
      <c r="J322" s="368"/>
      <c r="K322" s="381"/>
      <c r="L322" s="368"/>
      <c r="M322" s="364"/>
      <c r="N322" s="368"/>
      <c r="O322" s="381"/>
      <c r="P322" s="366"/>
      <c r="Q322" s="365"/>
      <c r="R322" s="368"/>
      <c r="S322" s="381"/>
      <c r="T322" s="368"/>
      <c r="U322" s="364"/>
      <c r="V322" s="845"/>
      <c r="W322" s="655"/>
      <c r="X322" s="366"/>
      <c r="Y322" s="370" t="s">
        <v>529</v>
      </c>
      <c r="Z322" s="481"/>
      <c r="AA322" s="380"/>
      <c r="AB322" s="353"/>
      <c r="AC322" s="382"/>
      <c r="AD322" s="383" t="str">
        <f>IFERROR(__xludf.DUMMYFUNCTION("""COMPUTED_VALUE"""),"")</f>
        <v/>
      </c>
      <c r="AE322" s="848" t="str">
        <f>IFERROR(__xludf.DUMMYFUNCTION("""COMPUTED_VALUE"""),"")</f>
        <v/>
      </c>
      <c r="AF322" s="848"/>
      <c r="AG322" s="848"/>
      <c r="AH322" s="388" t="str">
        <f>IFERROR(__xludf.DUMMYFUNCTION("""COMPUTED_VALUE"""),"")</f>
        <v/>
      </c>
      <c r="AI322" s="382"/>
      <c r="AJ322" s="848" t="str">
        <f>IFERROR(__xludf.DUMMYFUNCTION("""COMPUTED_VALUE"""),"")</f>
        <v/>
      </c>
      <c r="AK322" s="848" t="str">
        <f>IFERROR(__xludf.DUMMYFUNCTION("""COMPUTED_VALUE"""),"")</f>
        <v/>
      </c>
      <c r="AL322" s="848"/>
      <c r="AM322" s="848"/>
      <c r="AN322" s="389" t="str">
        <f>IFERROR(__xludf.DUMMYFUNCTION("""COMPUTED_VALUE"""),"")</f>
        <v/>
      </c>
      <c r="AO322" s="390"/>
      <c r="AP322" s="391"/>
      <c r="AQ322" s="381"/>
      <c r="AR322" s="845"/>
      <c r="AS322" s="845">
        <v>0.0</v>
      </c>
      <c r="AT322" s="359"/>
    </row>
    <row r="323">
      <c r="A323" s="480" t="s">
        <v>5164</v>
      </c>
      <c r="B323" s="361">
        <v>46167.0</v>
      </c>
      <c r="C323" s="362" t="s">
        <v>5603</v>
      </c>
      <c r="D323" s="363" t="s">
        <v>5604</v>
      </c>
      <c r="E323" s="367"/>
      <c r="F323" s="368"/>
      <c r="G323" s="381"/>
      <c r="H323" s="366"/>
      <c r="I323" s="365"/>
      <c r="J323" s="368"/>
      <c r="K323" s="381"/>
      <c r="L323" s="368"/>
      <c r="M323" s="364"/>
      <c r="N323" s="368"/>
      <c r="O323" s="381"/>
      <c r="P323" s="366"/>
      <c r="Q323" s="365"/>
      <c r="R323" s="368"/>
      <c r="S323" s="381"/>
      <c r="T323" s="368"/>
      <c r="U323" s="364"/>
      <c r="V323" s="845"/>
      <c r="W323" s="655"/>
      <c r="X323" s="366"/>
      <c r="Y323" s="370" t="s">
        <v>529</v>
      </c>
      <c r="Z323" s="481"/>
      <c r="AA323" s="380"/>
      <c r="AB323" s="353"/>
      <c r="AC323" s="382"/>
      <c r="AD323" s="383" t="str">
        <f>IFERROR(__xludf.DUMMYFUNCTION("""COMPUTED_VALUE"""),"")</f>
        <v/>
      </c>
      <c r="AE323" s="848" t="str">
        <f>IFERROR(__xludf.DUMMYFUNCTION("""COMPUTED_VALUE"""),"")</f>
        <v/>
      </c>
      <c r="AF323" s="848"/>
      <c r="AG323" s="848"/>
      <c r="AH323" s="388" t="str">
        <f>IFERROR(__xludf.DUMMYFUNCTION("""COMPUTED_VALUE"""),"")</f>
        <v/>
      </c>
      <c r="AI323" s="382"/>
      <c r="AJ323" s="848" t="str">
        <f>IFERROR(__xludf.DUMMYFUNCTION("""COMPUTED_VALUE"""),"")</f>
        <v/>
      </c>
      <c r="AK323" s="848" t="str">
        <f>IFERROR(__xludf.DUMMYFUNCTION("""COMPUTED_VALUE"""),"")</f>
        <v/>
      </c>
      <c r="AL323" s="848"/>
      <c r="AM323" s="848"/>
      <c r="AN323" s="389" t="str">
        <f>IFERROR(__xludf.DUMMYFUNCTION("""COMPUTED_VALUE"""),"")</f>
        <v/>
      </c>
      <c r="AO323" s="390"/>
      <c r="AP323" s="391"/>
      <c r="AQ323" s="381"/>
      <c r="AR323" s="845"/>
      <c r="AS323" s="845">
        <v>0.0</v>
      </c>
      <c r="AT323" s="359"/>
    </row>
    <row r="324">
      <c r="A324" s="480" t="s">
        <v>5138</v>
      </c>
      <c r="B324" s="361">
        <v>46168.0</v>
      </c>
      <c r="C324" s="362" t="s">
        <v>9304</v>
      </c>
      <c r="D324" s="363" t="s">
        <v>9305</v>
      </c>
      <c r="E324" s="367"/>
      <c r="F324" s="368"/>
      <c r="G324" s="381"/>
      <c r="H324" s="366"/>
      <c r="I324" s="365"/>
      <c r="J324" s="368"/>
      <c r="K324" s="381"/>
      <c r="L324" s="368"/>
      <c r="M324" s="364"/>
      <c r="N324" s="368"/>
      <c r="O324" s="381"/>
      <c r="P324" s="366"/>
      <c r="Q324" s="365"/>
      <c r="R324" s="368"/>
      <c r="S324" s="381"/>
      <c r="T324" s="368"/>
      <c r="U324" s="364"/>
      <c r="V324" s="845"/>
      <c r="W324" s="655"/>
      <c r="X324" s="366"/>
      <c r="Y324" s="370" t="s">
        <v>529</v>
      </c>
      <c r="Z324" s="481"/>
      <c r="AA324" s="380"/>
      <c r="AB324" s="353"/>
      <c r="AC324" s="382"/>
      <c r="AD324" s="383" t="str">
        <f>IFERROR(__xludf.DUMMYFUNCTION("""COMPUTED_VALUE"""),"")</f>
        <v/>
      </c>
      <c r="AE324" s="848" t="str">
        <f>IFERROR(__xludf.DUMMYFUNCTION("""COMPUTED_VALUE"""),"")</f>
        <v/>
      </c>
      <c r="AF324" s="848"/>
      <c r="AG324" s="848"/>
      <c r="AH324" s="388" t="str">
        <f>IFERROR(__xludf.DUMMYFUNCTION("""COMPUTED_VALUE"""),"")</f>
        <v/>
      </c>
      <c r="AI324" s="382"/>
      <c r="AJ324" s="848" t="str">
        <f>IFERROR(__xludf.DUMMYFUNCTION("""COMPUTED_VALUE"""),"")</f>
        <v/>
      </c>
      <c r="AK324" s="848" t="str">
        <f>IFERROR(__xludf.DUMMYFUNCTION("""COMPUTED_VALUE"""),"")</f>
        <v/>
      </c>
      <c r="AL324" s="848"/>
      <c r="AM324" s="848"/>
      <c r="AN324" s="389" t="str">
        <f>IFERROR(__xludf.DUMMYFUNCTION("""COMPUTED_VALUE"""),"")</f>
        <v/>
      </c>
      <c r="AO324" s="390"/>
      <c r="AP324" s="391"/>
      <c r="AQ324" s="381"/>
      <c r="AR324" s="845"/>
      <c r="AS324" s="845">
        <v>0.0</v>
      </c>
      <c r="AT324" s="359"/>
    </row>
    <row r="325">
      <c r="A325" s="480" t="s">
        <v>5132</v>
      </c>
      <c r="B325" s="361">
        <v>46169.0</v>
      </c>
      <c r="C325" s="362" t="s">
        <v>5605</v>
      </c>
      <c r="D325" s="363" t="s">
        <v>5606</v>
      </c>
      <c r="E325" s="367"/>
      <c r="F325" s="368"/>
      <c r="G325" s="381"/>
      <c r="H325" s="366"/>
      <c r="I325" s="365"/>
      <c r="J325" s="368"/>
      <c r="K325" s="381"/>
      <c r="L325" s="368"/>
      <c r="M325" s="364"/>
      <c r="N325" s="368"/>
      <c r="O325" s="381"/>
      <c r="P325" s="366"/>
      <c r="Q325" s="365"/>
      <c r="R325" s="368"/>
      <c r="S325" s="381"/>
      <c r="T325" s="368"/>
      <c r="U325" s="364"/>
      <c r="V325" s="845"/>
      <c r="W325" s="655"/>
      <c r="X325" s="366"/>
      <c r="Y325" s="370" t="s">
        <v>2611</v>
      </c>
      <c r="Z325" s="481"/>
      <c r="AA325" s="372"/>
      <c r="AB325" s="353"/>
      <c r="AC325" s="382"/>
      <c r="AD325" s="383" t="str">
        <f>IFERROR(__xludf.DUMMYFUNCTION("""COMPUTED_VALUE"""),"")</f>
        <v/>
      </c>
      <c r="AE325" s="848" t="str">
        <f>IFERROR(__xludf.DUMMYFUNCTION("""COMPUTED_VALUE"""),"")</f>
        <v/>
      </c>
      <c r="AF325" s="848"/>
      <c r="AG325" s="848"/>
      <c r="AH325" s="388" t="str">
        <f>IFERROR(__xludf.DUMMYFUNCTION("""COMPUTED_VALUE"""),"")</f>
        <v/>
      </c>
      <c r="AI325" s="382"/>
      <c r="AJ325" s="848" t="str">
        <f>IFERROR(__xludf.DUMMYFUNCTION("""COMPUTED_VALUE"""),"")</f>
        <v/>
      </c>
      <c r="AK325" s="848" t="str">
        <f>IFERROR(__xludf.DUMMYFUNCTION("""COMPUTED_VALUE"""),"")</f>
        <v/>
      </c>
      <c r="AL325" s="848"/>
      <c r="AM325" s="848"/>
      <c r="AN325" s="389" t="str">
        <f>IFERROR(__xludf.DUMMYFUNCTION("""COMPUTED_VALUE"""),"")</f>
        <v/>
      </c>
      <c r="AO325" s="390"/>
      <c r="AP325" s="391"/>
      <c r="AQ325" s="373"/>
      <c r="AR325" s="847"/>
      <c r="AS325" s="847">
        <v>0.0</v>
      </c>
      <c r="AT325" s="359"/>
    </row>
    <row r="326">
      <c r="A326" s="480" t="s">
        <v>5164</v>
      </c>
      <c r="B326" s="361">
        <v>46167.0</v>
      </c>
      <c r="C326" s="362" t="s">
        <v>5607</v>
      </c>
      <c r="D326" s="363" t="s">
        <v>5608</v>
      </c>
      <c r="E326" s="367"/>
      <c r="F326" s="368"/>
      <c r="G326" s="381"/>
      <c r="H326" s="366"/>
      <c r="I326" s="365"/>
      <c r="J326" s="368"/>
      <c r="K326" s="381"/>
      <c r="L326" s="368"/>
      <c r="M326" s="364"/>
      <c r="N326" s="368"/>
      <c r="O326" s="381"/>
      <c r="P326" s="366"/>
      <c r="Q326" s="365"/>
      <c r="R326" s="368"/>
      <c r="S326" s="381"/>
      <c r="T326" s="368"/>
      <c r="U326" s="364"/>
      <c r="V326" s="845"/>
      <c r="W326" s="655"/>
      <c r="X326" s="366"/>
      <c r="Y326" s="370" t="s">
        <v>2611</v>
      </c>
      <c r="Z326" s="481"/>
      <c r="AA326" s="372"/>
      <c r="AB326" s="353"/>
      <c r="AC326" s="382"/>
      <c r="AD326" s="383" t="str">
        <f>IFERROR(__xludf.DUMMYFUNCTION("""COMPUTED_VALUE"""),"")</f>
        <v/>
      </c>
      <c r="AE326" s="848" t="str">
        <f>IFERROR(__xludf.DUMMYFUNCTION("""COMPUTED_VALUE"""),"")</f>
        <v/>
      </c>
      <c r="AF326" s="848"/>
      <c r="AG326" s="848"/>
      <c r="AH326" s="388" t="str">
        <f>IFERROR(__xludf.DUMMYFUNCTION("""COMPUTED_VALUE"""),"")</f>
        <v/>
      </c>
      <c r="AI326" s="382"/>
      <c r="AJ326" s="848" t="str">
        <f>IFERROR(__xludf.DUMMYFUNCTION("""COMPUTED_VALUE"""),"")</f>
        <v/>
      </c>
      <c r="AK326" s="848" t="str">
        <f>IFERROR(__xludf.DUMMYFUNCTION("""COMPUTED_VALUE"""),"")</f>
        <v/>
      </c>
      <c r="AL326" s="848"/>
      <c r="AM326" s="848"/>
      <c r="AN326" s="389" t="str">
        <f>IFERROR(__xludf.DUMMYFUNCTION("""COMPUTED_VALUE"""),"")</f>
        <v/>
      </c>
      <c r="AO326" s="390"/>
      <c r="AP326" s="391"/>
      <c r="AQ326" s="373"/>
      <c r="AR326" s="847"/>
      <c r="AS326" s="847">
        <v>0.0</v>
      </c>
      <c r="AT326" s="359"/>
    </row>
    <row r="327">
      <c r="A327" s="480" t="s">
        <v>5132</v>
      </c>
      <c r="B327" s="361">
        <v>46169.0</v>
      </c>
      <c r="C327" s="362" t="s">
        <v>5609</v>
      </c>
      <c r="D327" s="363" t="s">
        <v>5610</v>
      </c>
      <c r="E327" s="367"/>
      <c r="F327" s="368"/>
      <c r="G327" s="381"/>
      <c r="H327" s="366"/>
      <c r="I327" s="365"/>
      <c r="J327" s="368"/>
      <c r="K327" s="381"/>
      <c r="L327" s="368"/>
      <c r="M327" s="364"/>
      <c r="N327" s="368"/>
      <c r="O327" s="381"/>
      <c r="P327" s="366"/>
      <c r="Q327" s="365"/>
      <c r="R327" s="368"/>
      <c r="S327" s="381"/>
      <c r="T327" s="368"/>
      <c r="U327" s="364"/>
      <c r="V327" s="845"/>
      <c r="W327" s="655"/>
      <c r="X327" s="366"/>
      <c r="Y327" s="370" t="s">
        <v>2611</v>
      </c>
      <c r="Z327" s="481"/>
      <c r="AA327" s="372"/>
      <c r="AB327" s="353"/>
      <c r="AC327" s="382"/>
      <c r="AD327" s="383" t="str">
        <f>IFERROR(__xludf.DUMMYFUNCTION("""COMPUTED_VALUE"""),"")</f>
        <v/>
      </c>
      <c r="AE327" s="848" t="str">
        <f>IFERROR(__xludf.DUMMYFUNCTION("""COMPUTED_VALUE"""),"")</f>
        <v/>
      </c>
      <c r="AF327" s="848"/>
      <c r="AG327" s="848"/>
      <c r="AH327" s="388" t="str">
        <f>IFERROR(__xludf.DUMMYFUNCTION("""COMPUTED_VALUE"""),"")</f>
        <v/>
      </c>
      <c r="AI327" s="382"/>
      <c r="AJ327" s="848" t="str">
        <f>IFERROR(__xludf.DUMMYFUNCTION("""COMPUTED_VALUE"""),"")</f>
        <v/>
      </c>
      <c r="AK327" s="848" t="str">
        <f>IFERROR(__xludf.DUMMYFUNCTION("""COMPUTED_VALUE"""),"")</f>
        <v/>
      </c>
      <c r="AL327" s="848"/>
      <c r="AM327" s="848"/>
      <c r="AN327" s="389" t="str">
        <f>IFERROR(__xludf.DUMMYFUNCTION("""COMPUTED_VALUE"""),"")</f>
        <v/>
      </c>
      <c r="AO327" s="390"/>
      <c r="AP327" s="391"/>
      <c r="AQ327" s="373"/>
      <c r="AR327" s="847"/>
      <c r="AS327" s="847">
        <v>0.0</v>
      </c>
      <c r="AT327" s="359"/>
    </row>
    <row r="328">
      <c r="A328" s="480" t="s">
        <v>5138</v>
      </c>
      <c r="B328" s="361">
        <v>46168.0</v>
      </c>
      <c r="C328" s="362" t="s">
        <v>5611</v>
      </c>
      <c r="D328" s="363" t="s">
        <v>5612</v>
      </c>
      <c r="E328" s="367"/>
      <c r="F328" s="368"/>
      <c r="G328" s="381"/>
      <c r="H328" s="366"/>
      <c r="I328" s="365"/>
      <c r="J328" s="368"/>
      <c r="K328" s="381"/>
      <c r="L328" s="368"/>
      <c r="M328" s="364"/>
      <c r="N328" s="368"/>
      <c r="O328" s="381"/>
      <c r="P328" s="366"/>
      <c r="Q328" s="365"/>
      <c r="R328" s="368"/>
      <c r="S328" s="381"/>
      <c r="T328" s="368"/>
      <c r="U328" s="364"/>
      <c r="V328" s="845"/>
      <c r="W328" s="655"/>
      <c r="X328" s="366"/>
      <c r="Y328" s="370" t="s">
        <v>2611</v>
      </c>
      <c r="Z328" s="481"/>
      <c r="AA328" s="372"/>
      <c r="AB328" s="353"/>
      <c r="AC328" s="382"/>
      <c r="AD328" s="383" t="str">
        <f>IFERROR(__xludf.DUMMYFUNCTION("""COMPUTED_VALUE"""),"")</f>
        <v/>
      </c>
      <c r="AE328" s="848" t="str">
        <f>IFERROR(__xludf.DUMMYFUNCTION("""COMPUTED_VALUE"""),"")</f>
        <v/>
      </c>
      <c r="AF328" s="848"/>
      <c r="AG328" s="848"/>
      <c r="AH328" s="388" t="str">
        <f>IFERROR(__xludf.DUMMYFUNCTION("""COMPUTED_VALUE"""),"")</f>
        <v/>
      </c>
      <c r="AI328" s="382"/>
      <c r="AJ328" s="848" t="str">
        <f>IFERROR(__xludf.DUMMYFUNCTION("""COMPUTED_VALUE"""),"")</f>
        <v/>
      </c>
      <c r="AK328" s="848" t="str">
        <f>IFERROR(__xludf.DUMMYFUNCTION("""COMPUTED_VALUE"""),"")</f>
        <v/>
      </c>
      <c r="AL328" s="848"/>
      <c r="AM328" s="848"/>
      <c r="AN328" s="389" t="str">
        <f>IFERROR(__xludf.DUMMYFUNCTION("""COMPUTED_VALUE"""),"")</f>
        <v/>
      </c>
      <c r="AO328" s="390"/>
      <c r="AP328" s="391"/>
      <c r="AQ328" s="373"/>
      <c r="AR328" s="847"/>
      <c r="AS328" s="847">
        <v>0.0</v>
      </c>
      <c r="AT328" s="359"/>
    </row>
    <row r="329">
      <c r="A329" s="480" t="s">
        <v>5132</v>
      </c>
      <c r="B329" s="361">
        <v>46169.0</v>
      </c>
      <c r="C329" s="362" t="s">
        <v>5613</v>
      </c>
      <c r="D329" s="363" t="s">
        <v>5614</v>
      </c>
      <c r="E329" s="367"/>
      <c r="F329" s="368"/>
      <c r="G329" s="381"/>
      <c r="H329" s="366"/>
      <c r="I329" s="365"/>
      <c r="J329" s="368"/>
      <c r="K329" s="381"/>
      <c r="L329" s="368"/>
      <c r="M329" s="364"/>
      <c r="N329" s="368"/>
      <c r="O329" s="381"/>
      <c r="P329" s="366"/>
      <c r="Q329" s="365"/>
      <c r="R329" s="368"/>
      <c r="S329" s="381"/>
      <c r="T329" s="368"/>
      <c r="U329" s="364"/>
      <c r="V329" s="845"/>
      <c r="W329" s="655"/>
      <c r="X329" s="366"/>
      <c r="Y329" s="370" t="s">
        <v>2611</v>
      </c>
      <c r="Z329" s="481"/>
      <c r="AA329" s="372"/>
      <c r="AB329" s="353"/>
      <c r="AC329" s="382"/>
      <c r="AD329" s="383" t="str">
        <f>IFERROR(__xludf.DUMMYFUNCTION("""COMPUTED_VALUE"""),"")</f>
        <v/>
      </c>
      <c r="AE329" s="848" t="str">
        <f>IFERROR(__xludf.DUMMYFUNCTION("""COMPUTED_VALUE"""),"")</f>
        <v/>
      </c>
      <c r="AF329" s="848"/>
      <c r="AG329" s="848"/>
      <c r="AH329" s="388" t="str">
        <f>IFERROR(__xludf.DUMMYFUNCTION("""COMPUTED_VALUE"""),"")</f>
        <v/>
      </c>
      <c r="AI329" s="382"/>
      <c r="AJ329" s="848" t="str">
        <f>IFERROR(__xludf.DUMMYFUNCTION("""COMPUTED_VALUE"""),"")</f>
        <v/>
      </c>
      <c r="AK329" s="848" t="str">
        <f>IFERROR(__xludf.DUMMYFUNCTION("""COMPUTED_VALUE"""),"")</f>
        <v/>
      </c>
      <c r="AL329" s="848"/>
      <c r="AM329" s="848"/>
      <c r="AN329" s="389" t="str">
        <f>IFERROR(__xludf.DUMMYFUNCTION("""COMPUTED_VALUE"""),"")</f>
        <v/>
      </c>
      <c r="AO329" s="390"/>
      <c r="AP329" s="391"/>
      <c r="AQ329" s="373"/>
      <c r="AR329" s="847"/>
      <c r="AS329" s="847">
        <v>0.0</v>
      </c>
      <c r="AT329" s="359"/>
    </row>
    <row r="330">
      <c r="A330" s="480" t="s">
        <v>5138</v>
      </c>
      <c r="B330" s="361">
        <v>46168.0</v>
      </c>
      <c r="C330" s="362" t="s">
        <v>5615</v>
      </c>
      <c r="D330" s="363" t="s">
        <v>5616</v>
      </c>
      <c r="E330" s="367"/>
      <c r="F330" s="368"/>
      <c r="G330" s="381"/>
      <c r="H330" s="366"/>
      <c r="I330" s="365"/>
      <c r="J330" s="368"/>
      <c r="K330" s="381"/>
      <c r="L330" s="368"/>
      <c r="M330" s="364"/>
      <c r="N330" s="368"/>
      <c r="O330" s="381"/>
      <c r="P330" s="366"/>
      <c r="Q330" s="365"/>
      <c r="R330" s="368"/>
      <c r="S330" s="381"/>
      <c r="T330" s="368"/>
      <c r="U330" s="364"/>
      <c r="V330" s="845"/>
      <c r="W330" s="655"/>
      <c r="X330" s="366"/>
      <c r="Y330" s="394" t="s">
        <v>2611</v>
      </c>
      <c r="Z330" s="507"/>
      <c r="AA330" s="380"/>
      <c r="AB330" s="353"/>
      <c r="AC330" s="382"/>
      <c r="AD330" s="383" t="str">
        <f>IFERROR(__xludf.DUMMYFUNCTION("""COMPUTED_VALUE"""),"")</f>
        <v/>
      </c>
      <c r="AE330" s="848" t="str">
        <f>IFERROR(__xludf.DUMMYFUNCTION("""COMPUTED_VALUE"""),"")</f>
        <v/>
      </c>
      <c r="AF330" s="848"/>
      <c r="AG330" s="848"/>
      <c r="AH330" s="388" t="str">
        <f>IFERROR(__xludf.DUMMYFUNCTION("""COMPUTED_VALUE"""),"")</f>
        <v/>
      </c>
      <c r="AI330" s="382"/>
      <c r="AJ330" s="848" t="str">
        <f>IFERROR(__xludf.DUMMYFUNCTION("""COMPUTED_VALUE"""),"")</f>
        <v/>
      </c>
      <c r="AK330" s="848" t="str">
        <f>IFERROR(__xludf.DUMMYFUNCTION("""COMPUTED_VALUE"""),"")</f>
        <v/>
      </c>
      <c r="AL330" s="848"/>
      <c r="AM330" s="848"/>
      <c r="AN330" s="389" t="str">
        <f>IFERROR(__xludf.DUMMYFUNCTION("""COMPUTED_VALUE"""),"")</f>
        <v/>
      </c>
      <c r="AO330" s="390"/>
      <c r="AP330" s="391"/>
      <c r="AQ330" s="381"/>
      <c r="AR330" s="845"/>
      <c r="AS330" s="845">
        <v>0.0</v>
      </c>
      <c r="AT330" s="359"/>
    </row>
    <row r="331">
      <c r="A331" s="509" t="s">
        <v>5132</v>
      </c>
      <c r="B331" s="361">
        <v>46169.0</v>
      </c>
      <c r="C331" s="362" t="s">
        <v>5617</v>
      </c>
      <c r="D331" s="363" t="s">
        <v>5618</v>
      </c>
      <c r="E331" s="367"/>
      <c r="F331" s="368"/>
      <c r="G331" s="381"/>
      <c r="H331" s="366"/>
      <c r="I331" s="365"/>
      <c r="J331" s="368"/>
      <c r="K331" s="381"/>
      <c r="L331" s="368"/>
      <c r="M331" s="364"/>
      <c r="N331" s="368"/>
      <c r="O331" s="381"/>
      <c r="P331" s="366"/>
      <c r="Q331" s="365"/>
      <c r="R331" s="368"/>
      <c r="S331" s="381"/>
      <c r="T331" s="368"/>
      <c r="U331" s="364"/>
      <c r="V331" s="845"/>
      <c r="W331" s="655"/>
      <c r="X331" s="366"/>
      <c r="Y331" s="370" t="s">
        <v>1292</v>
      </c>
      <c r="Z331" s="481"/>
      <c r="AA331" s="372"/>
      <c r="AB331" s="353"/>
      <c r="AC331" s="382"/>
      <c r="AD331" s="383" t="str">
        <f>IFERROR(__xludf.DUMMYFUNCTION("""COMPUTED_VALUE"""),"")</f>
        <v/>
      </c>
      <c r="AE331" s="848" t="str">
        <f>IFERROR(__xludf.DUMMYFUNCTION("""COMPUTED_VALUE"""),"")</f>
        <v/>
      </c>
      <c r="AF331" s="848"/>
      <c r="AG331" s="848"/>
      <c r="AH331" s="388" t="str">
        <f>IFERROR(__xludf.DUMMYFUNCTION("""COMPUTED_VALUE"""),"")</f>
        <v/>
      </c>
      <c r="AI331" s="382"/>
      <c r="AJ331" s="848" t="str">
        <f>IFERROR(__xludf.DUMMYFUNCTION("""COMPUTED_VALUE"""),"")</f>
        <v/>
      </c>
      <c r="AK331" s="848" t="str">
        <f>IFERROR(__xludf.DUMMYFUNCTION("""COMPUTED_VALUE"""),"")</f>
        <v/>
      </c>
      <c r="AL331" s="848"/>
      <c r="AM331" s="848"/>
      <c r="AN331" s="389" t="str">
        <f>IFERROR(__xludf.DUMMYFUNCTION("""COMPUTED_VALUE"""),"")</f>
        <v/>
      </c>
      <c r="AO331" s="390"/>
      <c r="AP331" s="391"/>
      <c r="AQ331" s="373"/>
      <c r="AR331" s="847"/>
      <c r="AS331" s="847">
        <v>0.0</v>
      </c>
      <c r="AT331" s="359"/>
    </row>
    <row r="332">
      <c r="A332" s="480" t="s">
        <v>5164</v>
      </c>
      <c r="B332" s="361">
        <v>46167.0</v>
      </c>
      <c r="C332" s="362" t="s">
        <v>5619</v>
      </c>
      <c r="D332" s="363" t="s">
        <v>5620</v>
      </c>
      <c r="E332" s="367"/>
      <c r="F332" s="368"/>
      <c r="G332" s="381"/>
      <c r="H332" s="366"/>
      <c r="I332" s="365"/>
      <c r="J332" s="368"/>
      <c r="K332" s="381"/>
      <c r="L332" s="368"/>
      <c r="M332" s="364"/>
      <c r="N332" s="368"/>
      <c r="O332" s="381"/>
      <c r="P332" s="366"/>
      <c r="Q332" s="365"/>
      <c r="R332" s="368"/>
      <c r="S332" s="381"/>
      <c r="T332" s="368"/>
      <c r="U332" s="364"/>
      <c r="V332" s="845"/>
      <c r="W332" s="655"/>
      <c r="X332" s="366"/>
      <c r="Y332" s="370" t="s">
        <v>1292</v>
      </c>
      <c r="Z332" s="481"/>
      <c r="AA332" s="380"/>
      <c r="AB332" s="353"/>
      <c r="AC332" s="382"/>
      <c r="AD332" s="383" t="str">
        <f>IFERROR(__xludf.DUMMYFUNCTION("""COMPUTED_VALUE"""),"")</f>
        <v/>
      </c>
      <c r="AE332" s="848" t="str">
        <f>IFERROR(__xludf.DUMMYFUNCTION("""COMPUTED_VALUE"""),"")</f>
        <v/>
      </c>
      <c r="AF332" s="848"/>
      <c r="AG332" s="848"/>
      <c r="AH332" s="388" t="str">
        <f>IFERROR(__xludf.DUMMYFUNCTION("""COMPUTED_VALUE"""),"")</f>
        <v/>
      </c>
      <c r="AI332" s="382"/>
      <c r="AJ332" s="848" t="str">
        <f>IFERROR(__xludf.DUMMYFUNCTION("""COMPUTED_VALUE"""),"")</f>
        <v/>
      </c>
      <c r="AK332" s="848" t="str">
        <f>IFERROR(__xludf.DUMMYFUNCTION("""COMPUTED_VALUE"""),"")</f>
        <v/>
      </c>
      <c r="AL332" s="848"/>
      <c r="AM332" s="848"/>
      <c r="AN332" s="389" t="str">
        <f>IFERROR(__xludf.DUMMYFUNCTION("""COMPUTED_VALUE"""),"")</f>
        <v/>
      </c>
      <c r="AO332" s="390"/>
      <c r="AP332" s="391"/>
      <c r="AQ332" s="381"/>
      <c r="AR332" s="845"/>
      <c r="AS332" s="845">
        <v>0.0</v>
      </c>
      <c r="AT332" s="359"/>
    </row>
    <row r="333">
      <c r="A333" s="480" t="s">
        <v>5138</v>
      </c>
      <c r="B333" s="361">
        <v>46168.0</v>
      </c>
      <c r="C333" s="362" t="s">
        <v>5621</v>
      </c>
      <c r="D333" s="363" t="s">
        <v>5622</v>
      </c>
      <c r="E333" s="367"/>
      <c r="F333" s="368"/>
      <c r="G333" s="381"/>
      <c r="H333" s="366"/>
      <c r="I333" s="365"/>
      <c r="J333" s="368"/>
      <c r="K333" s="381"/>
      <c r="L333" s="368"/>
      <c r="M333" s="364"/>
      <c r="N333" s="368"/>
      <c r="O333" s="381"/>
      <c r="P333" s="366"/>
      <c r="Q333" s="365"/>
      <c r="R333" s="368"/>
      <c r="S333" s="381"/>
      <c r="T333" s="368"/>
      <c r="U333" s="364"/>
      <c r="V333" s="845"/>
      <c r="W333" s="655"/>
      <c r="X333" s="366"/>
      <c r="Y333" s="370" t="s">
        <v>1292</v>
      </c>
      <c r="Z333" s="481"/>
      <c r="AA333" s="372"/>
      <c r="AB333" s="353"/>
      <c r="AC333" s="382"/>
      <c r="AD333" s="383" t="str">
        <f>IFERROR(__xludf.DUMMYFUNCTION("""COMPUTED_VALUE"""),"")</f>
        <v/>
      </c>
      <c r="AE333" s="848" t="str">
        <f>IFERROR(__xludf.DUMMYFUNCTION("""COMPUTED_VALUE"""),"")</f>
        <v/>
      </c>
      <c r="AF333" s="848"/>
      <c r="AG333" s="848"/>
      <c r="AH333" s="388" t="str">
        <f>IFERROR(__xludf.DUMMYFUNCTION("""COMPUTED_VALUE"""),"")</f>
        <v/>
      </c>
      <c r="AI333" s="382"/>
      <c r="AJ333" s="848" t="str">
        <f>IFERROR(__xludf.DUMMYFUNCTION("""COMPUTED_VALUE"""),"")</f>
        <v/>
      </c>
      <c r="AK333" s="848" t="str">
        <f>IFERROR(__xludf.DUMMYFUNCTION("""COMPUTED_VALUE"""),"")</f>
        <v/>
      </c>
      <c r="AL333" s="848"/>
      <c r="AM333" s="848"/>
      <c r="AN333" s="389" t="str">
        <f>IFERROR(__xludf.DUMMYFUNCTION("""COMPUTED_VALUE"""),"")</f>
        <v/>
      </c>
      <c r="AO333" s="390"/>
      <c r="AP333" s="391"/>
      <c r="AQ333" s="373"/>
      <c r="AR333" s="847"/>
      <c r="AS333" s="847">
        <v>0.0</v>
      </c>
      <c r="AT333" s="359"/>
    </row>
    <row r="334">
      <c r="A334" s="480" t="s">
        <v>5138</v>
      </c>
      <c r="B334" s="361">
        <v>46168.0</v>
      </c>
      <c r="C334" s="362" t="s">
        <v>5623</v>
      </c>
      <c r="D334" s="363" t="s">
        <v>5624</v>
      </c>
      <c r="E334" s="367"/>
      <c r="F334" s="368"/>
      <c r="G334" s="381"/>
      <c r="H334" s="366"/>
      <c r="I334" s="365"/>
      <c r="J334" s="368"/>
      <c r="K334" s="381"/>
      <c r="L334" s="368"/>
      <c r="M334" s="364"/>
      <c r="N334" s="368"/>
      <c r="O334" s="381"/>
      <c r="P334" s="366"/>
      <c r="Q334" s="365"/>
      <c r="R334" s="368"/>
      <c r="S334" s="381"/>
      <c r="T334" s="368"/>
      <c r="U334" s="364"/>
      <c r="V334" s="845"/>
      <c r="W334" s="655"/>
      <c r="X334" s="366"/>
      <c r="Y334" s="370" t="s">
        <v>1292</v>
      </c>
      <c r="Z334" s="481"/>
      <c r="AA334" s="372"/>
      <c r="AB334" s="353"/>
      <c r="AC334" s="382"/>
      <c r="AD334" s="383" t="str">
        <f>IFERROR(__xludf.DUMMYFUNCTION("""COMPUTED_VALUE"""),"")</f>
        <v/>
      </c>
      <c r="AE334" s="848" t="str">
        <f>IFERROR(__xludf.DUMMYFUNCTION("""COMPUTED_VALUE"""),"")</f>
        <v/>
      </c>
      <c r="AF334" s="848"/>
      <c r="AG334" s="848"/>
      <c r="AH334" s="388" t="str">
        <f>IFERROR(__xludf.DUMMYFUNCTION("""COMPUTED_VALUE"""),"")</f>
        <v/>
      </c>
      <c r="AI334" s="382"/>
      <c r="AJ334" s="848" t="str">
        <f>IFERROR(__xludf.DUMMYFUNCTION("""COMPUTED_VALUE"""),"")</f>
        <v/>
      </c>
      <c r="AK334" s="848" t="str">
        <f>IFERROR(__xludf.DUMMYFUNCTION("""COMPUTED_VALUE"""),"")</f>
        <v/>
      </c>
      <c r="AL334" s="848"/>
      <c r="AM334" s="848"/>
      <c r="AN334" s="389" t="str">
        <f>IFERROR(__xludf.DUMMYFUNCTION("""COMPUTED_VALUE"""),"")</f>
        <v/>
      </c>
      <c r="AO334" s="390"/>
      <c r="AP334" s="391"/>
      <c r="AQ334" s="373"/>
      <c r="AR334" s="847"/>
      <c r="AS334" s="847">
        <v>0.0</v>
      </c>
      <c r="AT334" s="359"/>
    </row>
    <row r="335">
      <c r="A335" s="480" t="s">
        <v>5132</v>
      </c>
      <c r="B335" s="361">
        <v>46169.0</v>
      </c>
      <c r="C335" s="362" t="s">
        <v>5625</v>
      </c>
      <c r="D335" s="363" t="s">
        <v>5626</v>
      </c>
      <c r="E335" s="367"/>
      <c r="F335" s="368"/>
      <c r="G335" s="381"/>
      <c r="H335" s="366"/>
      <c r="I335" s="365"/>
      <c r="J335" s="368"/>
      <c r="K335" s="381"/>
      <c r="L335" s="368"/>
      <c r="M335" s="364"/>
      <c r="N335" s="368"/>
      <c r="O335" s="381"/>
      <c r="P335" s="366"/>
      <c r="Q335" s="365"/>
      <c r="R335" s="368"/>
      <c r="S335" s="381"/>
      <c r="T335" s="368"/>
      <c r="U335" s="364"/>
      <c r="V335" s="845"/>
      <c r="W335" s="655"/>
      <c r="X335" s="366"/>
      <c r="Y335" s="370" t="s">
        <v>1292</v>
      </c>
      <c r="Z335" s="481"/>
      <c r="AA335" s="380"/>
      <c r="AB335" s="353"/>
      <c r="AC335" s="382"/>
      <c r="AD335" s="383" t="str">
        <f>IFERROR(__xludf.DUMMYFUNCTION("""COMPUTED_VALUE"""),"")</f>
        <v/>
      </c>
      <c r="AE335" s="848" t="str">
        <f>IFERROR(__xludf.DUMMYFUNCTION("""COMPUTED_VALUE"""),"")</f>
        <v/>
      </c>
      <c r="AF335" s="848"/>
      <c r="AG335" s="848"/>
      <c r="AH335" s="388" t="str">
        <f>IFERROR(__xludf.DUMMYFUNCTION("""COMPUTED_VALUE"""),"")</f>
        <v/>
      </c>
      <c r="AI335" s="382"/>
      <c r="AJ335" s="848" t="str">
        <f>IFERROR(__xludf.DUMMYFUNCTION("""COMPUTED_VALUE"""),"")</f>
        <v/>
      </c>
      <c r="AK335" s="848" t="str">
        <f>IFERROR(__xludf.DUMMYFUNCTION("""COMPUTED_VALUE"""),"")</f>
        <v/>
      </c>
      <c r="AL335" s="848"/>
      <c r="AM335" s="848"/>
      <c r="AN335" s="389" t="str">
        <f>IFERROR(__xludf.DUMMYFUNCTION("""COMPUTED_VALUE"""),"")</f>
        <v/>
      </c>
      <c r="AO335" s="390"/>
      <c r="AP335" s="391"/>
      <c r="AQ335" s="381"/>
      <c r="AR335" s="845"/>
      <c r="AS335" s="845">
        <v>0.0</v>
      </c>
      <c r="AT335" s="359"/>
    </row>
    <row r="336">
      <c r="A336" s="480" t="s">
        <v>5132</v>
      </c>
      <c r="B336" s="361">
        <v>46169.0</v>
      </c>
      <c r="C336" s="362" t="s">
        <v>5627</v>
      </c>
      <c r="D336" s="363" t="s">
        <v>5628</v>
      </c>
      <c r="E336" s="367"/>
      <c r="F336" s="368"/>
      <c r="G336" s="381"/>
      <c r="H336" s="366"/>
      <c r="I336" s="365"/>
      <c r="J336" s="368"/>
      <c r="K336" s="381"/>
      <c r="L336" s="368"/>
      <c r="M336" s="364"/>
      <c r="N336" s="368"/>
      <c r="O336" s="381"/>
      <c r="P336" s="366"/>
      <c r="Q336" s="365"/>
      <c r="R336" s="368"/>
      <c r="S336" s="381"/>
      <c r="T336" s="368"/>
      <c r="U336" s="364"/>
      <c r="V336" s="845"/>
      <c r="W336" s="655"/>
      <c r="X336" s="366"/>
      <c r="Y336" s="370" t="s">
        <v>1292</v>
      </c>
      <c r="Z336" s="481"/>
      <c r="AA336" s="372"/>
      <c r="AB336" s="353"/>
      <c r="AC336" s="382"/>
      <c r="AD336" s="383" t="str">
        <f>IFERROR(__xludf.DUMMYFUNCTION("""COMPUTED_VALUE"""),"")</f>
        <v/>
      </c>
      <c r="AE336" s="848" t="str">
        <f>IFERROR(__xludf.DUMMYFUNCTION("""COMPUTED_VALUE"""),"")</f>
        <v/>
      </c>
      <c r="AF336" s="848"/>
      <c r="AG336" s="848"/>
      <c r="AH336" s="388" t="str">
        <f>IFERROR(__xludf.DUMMYFUNCTION("""COMPUTED_VALUE"""),"")</f>
        <v/>
      </c>
      <c r="AI336" s="382"/>
      <c r="AJ336" s="848" t="str">
        <f>IFERROR(__xludf.DUMMYFUNCTION("""COMPUTED_VALUE"""),"")</f>
        <v/>
      </c>
      <c r="AK336" s="848" t="str">
        <f>IFERROR(__xludf.DUMMYFUNCTION("""COMPUTED_VALUE"""),"")</f>
        <v/>
      </c>
      <c r="AL336" s="848"/>
      <c r="AM336" s="848"/>
      <c r="AN336" s="389" t="str">
        <f>IFERROR(__xludf.DUMMYFUNCTION("""COMPUTED_VALUE"""),"")</f>
        <v/>
      </c>
      <c r="AO336" s="390"/>
      <c r="AP336" s="391"/>
      <c r="AQ336" s="373"/>
      <c r="AR336" s="847"/>
      <c r="AS336" s="847">
        <v>0.0</v>
      </c>
      <c r="AT336" s="359"/>
    </row>
    <row r="337" ht="18.75" customHeight="1">
      <c r="A337" s="480" t="s">
        <v>5132</v>
      </c>
      <c r="B337" s="361">
        <v>46169.0</v>
      </c>
      <c r="C337" s="362" t="s">
        <v>5629</v>
      </c>
      <c r="D337" s="363" t="s">
        <v>5630</v>
      </c>
      <c r="E337" s="367"/>
      <c r="F337" s="368"/>
      <c r="G337" s="381"/>
      <c r="H337" s="366"/>
      <c r="I337" s="365"/>
      <c r="J337" s="368"/>
      <c r="K337" s="381"/>
      <c r="L337" s="368"/>
      <c r="M337" s="364"/>
      <c r="N337" s="368"/>
      <c r="O337" s="381"/>
      <c r="P337" s="366"/>
      <c r="Q337" s="365"/>
      <c r="R337" s="368"/>
      <c r="S337" s="381"/>
      <c r="T337" s="368"/>
      <c r="U337" s="364"/>
      <c r="V337" s="845"/>
      <c r="W337" s="655"/>
      <c r="X337" s="366"/>
      <c r="Y337" s="370" t="s">
        <v>1292</v>
      </c>
      <c r="Z337" s="481"/>
      <c r="AA337" s="372"/>
      <c r="AB337" s="353"/>
      <c r="AC337" s="382"/>
      <c r="AD337" s="383" t="str">
        <f>IFERROR(__xludf.DUMMYFUNCTION("""COMPUTED_VALUE"""),"")</f>
        <v/>
      </c>
      <c r="AE337" s="848" t="str">
        <f>IFERROR(__xludf.DUMMYFUNCTION("""COMPUTED_VALUE"""),"")</f>
        <v/>
      </c>
      <c r="AF337" s="848"/>
      <c r="AG337" s="848"/>
      <c r="AH337" s="388" t="str">
        <f>IFERROR(__xludf.DUMMYFUNCTION("""COMPUTED_VALUE"""),"")</f>
        <v/>
      </c>
      <c r="AI337" s="382"/>
      <c r="AJ337" s="848" t="str">
        <f>IFERROR(__xludf.DUMMYFUNCTION("""COMPUTED_VALUE"""),"")</f>
        <v/>
      </c>
      <c r="AK337" s="848" t="str">
        <f>IFERROR(__xludf.DUMMYFUNCTION("""COMPUTED_VALUE"""),"")</f>
        <v/>
      </c>
      <c r="AL337" s="848"/>
      <c r="AM337" s="848"/>
      <c r="AN337" s="389" t="str">
        <f>IFERROR(__xludf.DUMMYFUNCTION("""COMPUTED_VALUE"""),"")</f>
        <v/>
      </c>
      <c r="AO337" s="390"/>
      <c r="AP337" s="391"/>
      <c r="AQ337" s="373"/>
      <c r="AR337" s="847"/>
      <c r="AS337" s="847">
        <v>0.0</v>
      </c>
      <c r="AT337" s="359"/>
    </row>
    <row r="338">
      <c r="A338" s="480" t="s">
        <v>5138</v>
      </c>
      <c r="B338" s="361">
        <v>46168.0</v>
      </c>
      <c r="C338" s="362" t="s">
        <v>5631</v>
      </c>
      <c r="D338" s="363" t="s">
        <v>5632</v>
      </c>
      <c r="E338" s="367"/>
      <c r="F338" s="368"/>
      <c r="G338" s="381"/>
      <c r="H338" s="366"/>
      <c r="I338" s="365"/>
      <c r="J338" s="368"/>
      <c r="K338" s="381"/>
      <c r="L338" s="368"/>
      <c r="M338" s="364"/>
      <c r="N338" s="368"/>
      <c r="O338" s="381"/>
      <c r="P338" s="366"/>
      <c r="Q338" s="365"/>
      <c r="R338" s="368"/>
      <c r="S338" s="381"/>
      <c r="T338" s="368"/>
      <c r="U338" s="364"/>
      <c r="V338" s="845"/>
      <c r="W338" s="655"/>
      <c r="X338" s="366"/>
      <c r="Y338" s="370" t="s">
        <v>2929</v>
      </c>
      <c r="Z338" s="481"/>
      <c r="AA338" s="372"/>
      <c r="AB338" s="353" t="s">
        <v>2914</v>
      </c>
      <c r="AC338" s="382"/>
      <c r="AD338" s="383" t="str">
        <f>IFERROR(__xludf.DUMMYFUNCTION("""COMPUTED_VALUE"""),"")</f>
        <v/>
      </c>
      <c r="AE338" s="848">
        <f>IFERROR(__xludf.DUMMYFUNCTION("""COMPUTED_VALUE"""),0.0)</f>
        <v>0</v>
      </c>
      <c r="AF338" s="848"/>
      <c r="AG338" s="848"/>
      <c r="AH338" s="388">
        <f>IFERROR(__xludf.DUMMYFUNCTION("""COMPUTED_VALUE"""),1.0)</f>
        <v>1</v>
      </c>
      <c r="AI338" s="382"/>
      <c r="AJ338" s="848" t="str">
        <f>IFERROR(__xludf.DUMMYFUNCTION("""COMPUTED_VALUE"""),"")</f>
        <v/>
      </c>
      <c r="AK338" s="848" t="str">
        <f>IFERROR(__xludf.DUMMYFUNCTION("""COMPUTED_VALUE"""),"")</f>
        <v/>
      </c>
      <c r="AL338" s="848"/>
      <c r="AM338" s="848"/>
      <c r="AN338" s="389" t="str">
        <f>IFERROR(__xludf.DUMMYFUNCTION("""COMPUTED_VALUE"""),"")</f>
        <v/>
      </c>
      <c r="AO338" s="377">
        <v>3.0</v>
      </c>
      <c r="AP338" s="378">
        <v>3.0</v>
      </c>
      <c r="AQ338" s="373"/>
      <c r="AR338" s="847"/>
      <c r="AS338" s="847">
        <v>3.0</v>
      </c>
      <c r="AT338" s="393" t="s">
        <v>3035</v>
      </c>
    </row>
    <row r="339">
      <c r="A339" s="480" t="s">
        <v>5132</v>
      </c>
      <c r="B339" s="361">
        <v>46169.0</v>
      </c>
      <c r="C339" s="362" t="s">
        <v>5633</v>
      </c>
      <c r="D339" s="363" t="s">
        <v>5634</v>
      </c>
      <c r="E339" s="367"/>
      <c r="F339" s="368"/>
      <c r="G339" s="381"/>
      <c r="H339" s="366"/>
      <c r="I339" s="365"/>
      <c r="J339" s="368"/>
      <c r="K339" s="381"/>
      <c r="L339" s="368"/>
      <c r="M339" s="364"/>
      <c r="N339" s="368"/>
      <c r="O339" s="381"/>
      <c r="P339" s="366"/>
      <c r="Q339" s="365">
        <v>1.0</v>
      </c>
      <c r="R339" s="368"/>
      <c r="S339" s="381"/>
      <c r="T339" s="368"/>
      <c r="U339" s="364"/>
      <c r="V339" s="845"/>
      <c r="W339" s="655"/>
      <c r="X339" s="366"/>
      <c r="Y339" s="370" t="s">
        <v>2929</v>
      </c>
      <c r="Z339" s="481"/>
      <c r="AA339" s="380" t="s">
        <v>5635</v>
      </c>
      <c r="AB339" s="353" t="s">
        <v>2887</v>
      </c>
      <c r="AC339" s="382"/>
      <c r="AD339" s="383" t="str">
        <f>IFERROR(__xludf.DUMMYFUNCTION("""COMPUTED_VALUE"""),"")</f>
        <v/>
      </c>
      <c r="AE339" s="848">
        <f>IFERROR(__xludf.DUMMYFUNCTION("""COMPUTED_VALUE"""),0.0)</f>
        <v>0</v>
      </c>
      <c r="AF339" s="848"/>
      <c r="AG339" s="848"/>
      <c r="AH339" s="388">
        <f>IFERROR(__xludf.DUMMYFUNCTION("""COMPUTED_VALUE"""),1.0)</f>
        <v>1</v>
      </c>
      <c r="AI339" s="382"/>
      <c r="AJ339" s="848" t="str">
        <f>IFERROR(__xludf.DUMMYFUNCTION("""COMPUTED_VALUE"""),"")</f>
        <v/>
      </c>
      <c r="AK339" s="848" t="str">
        <f>IFERROR(__xludf.DUMMYFUNCTION("""COMPUTED_VALUE"""),"")</f>
        <v/>
      </c>
      <c r="AL339" s="848"/>
      <c r="AM339" s="848"/>
      <c r="AN339" s="389" t="str">
        <f>IFERROR(__xludf.DUMMYFUNCTION("""COMPUTED_VALUE"""),"")</f>
        <v/>
      </c>
      <c r="AO339" s="377">
        <v>2.0</v>
      </c>
      <c r="AP339" s="378">
        <v>2.0</v>
      </c>
      <c r="AQ339" s="381">
        <v>1.0</v>
      </c>
      <c r="AR339" s="845"/>
      <c r="AS339" s="845">
        <v>3.0</v>
      </c>
      <c r="AT339" s="393" t="s">
        <v>3035</v>
      </c>
    </row>
    <row r="340">
      <c r="A340" s="480" t="s">
        <v>5164</v>
      </c>
      <c r="B340" s="361">
        <v>46167.0</v>
      </c>
      <c r="C340" s="362" t="s">
        <v>5636</v>
      </c>
      <c r="D340" s="363" t="s">
        <v>5637</v>
      </c>
      <c r="E340" s="367"/>
      <c r="F340" s="368"/>
      <c r="G340" s="381"/>
      <c r="H340" s="366"/>
      <c r="I340" s="365"/>
      <c r="J340" s="368"/>
      <c r="K340" s="381"/>
      <c r="L340" s="368"/>
      <c r="M340" s="364"/>
      <c r="N340" s="368"/>
      <c r="O340" s="381"/>
      <c r="P340" s="366"/>
      <c r="Q340" s="365"/>
      <c r="R340" s="368"/>
      <c r="S340" s="381"/>
      <c r="T340" s="368"/>
      <c r="U340" s="364"/>
      <c r="V340" s="845"/>
      <c r="W340" s="655"/>
      <c r="X340" s="366"/>
      <c r="Y340" s="370" t="s">
        <v>2929</v>
      </c>
      <c r="Z340" s="481"/>
      <c r="AA340" s="372"/>
      <c r="AB340" s="353" t="s">
        <v>2914</v>
      </c>
      <c r="AC340" s="382"/>
      <c r="AD340" s="383" t="str">
        <f>IFERROR(__xludf.DUMMYFUNCTION("""COMPUTED_VALUE"""),"")</f>
        <v/>
      </c>
      <c r="AE340" s="848">
        <f>IFERROR(__xludf.DUMMYFUNCTION("""COMPUTED_VALUE"""),0.0)</f>
        <v>0</v>
      </c>
      <c r="AF340" s="848"/>
      <c r="AG340" s="848"/>
      <c r="AH340" s="388">
        <f>IFERROR(__xludf.DUMMYFUNCTION("""COMPUTED_VALUE"""),1.0)</f>
        <v>1</v>
      </c>
      <c r="AI340" s="382"/>
      <c r="AJ340" s="848" t="str">
        <f>IFERROR(__xludf.DUMMYFUNCTION("""COMPUTED_VALUE"""),"")</f>
        <v/>
      </c>
      <c r="AK340" s="848" t="str">
        <f>IFERROR(__xludf.DUMMYFUNCTION("""COMPUTED_VALUE"""),"")</f>
        <v/>
      </c>
      <c r="AL340" s="848"/>
      <c r="AM340" s="848"/>
      <c r="AN340" s="389" t="str">
        <f>IFERROR(__xludf.DUMMYFUNCTION("""COMPUTED_VALUE"""),"")</f>
        <v/>
      </c>
      <c r="AO340" s="377">
        <v>0.0</v>
      </c>
      <c r="AP340" s="378">
        <v>0.0</v>
      </c>
      <c r="AQ340" s="373"/>
      <c r="AR340" s="847"/>
      <c r="AS340" s="847">
        <v>0.0</v>
      </c>
      <c r="AT340" s="393" t="s">
        <v>3035</v>
      </c>
    </row>
    <row r="341">
      <c r="A341" s="509" t="s">
        <v>5138</v>
      </c>
      <c r="B341" s="361">
        <v>46168.0</v>
      </c>
      <c r="C341" s="362" t="s">
        <v>5638</v>
      </c>
      <c r="D341" s="363" t="s">
        <v>5639</v>
      </c>
      <c r="E341" s="367"/>
      <c r="F341" s="368"/>
      <c r="G341" s="381"/>
      <c r="H341" s="366"/>
      <c r="I341" s="365"/>
      <c r="J341" s="368"/>
      <c r="K341" s="381"/>
      <c r="L341" s="368"/>
      <c r="M341" s="364"/>
      <c r="N341" s="368"/>
      <c r="O341" s="381"/>
      <c r="P341" s="366"/>
      <c r="Q341" s="365"/>
      <c r="R341" s="368"/>
      <c r="S341" s="381"/>
      <c r="T341" s="368"/>
      <c r="U341" s="364"/>
      <c r="V341" s="845"/>
      <c r="W341" s="655"/>
      <c r="X341" s="366"/>
      <c r="Y341" s="370" t="s">
        <v>2929</v>
      </c>
      <c r="Z341" s="481"/>
      <c r="AA341" s="372"/>
      <c r="AB341" s="353" t="s">
        <v>2914</v>
      </c>
      <c r="AC341" s="382"/>
      <c r="AD341" s="383" t="str">
        <f>IFERROR(__xludf.DUMMYFUNCTION("""COMPUTED_VALUE"""),"")</f>
        <v/>
      </c>
      <c r="AE341" s="848">
        <f>IFERROR(__xludf.DUMMYFUNCTION("""COMPUTED_VALUE"""),0.0)</f>
        <v>0</v>
      </c>
      <c r="AF341" s="848"/>
      <c r="AG341" s="848"/>
      <c r="AH341" s="388">
        <f>IFERROR(__xludf.DUMMYFUNCTION("""COMPUTED_VALUE"""),1.0)</f>
        <v>1</v>
      </c>
      <c r="AI341" s="382"/>
      <c r="AJ341" s="848" t="str">
        <f>IFERROR(__xludf.DUMMYFUNCTION("""COMPUTED_VALUE"""),"")</f>
        <v/>
      </c>
      <c r="AK341" s="848" t="str">
        <f>IFERROR(__xludf.DUMMYFUNCTION("""COMPUTED_VALUE"""),"")</f>
        <v/>
      </c>
      <c r="AL341" s="848"/>
      <c r="AM341" s="848"/>
      <c r="AN341" s="389" t="str">
        <f>IFERROR(__xludf.DUMMYFUNCTION("""COMPUTED_VALUE"""),"")</f>
        <v/>
      </c>
      <c r="AO341" s="377">
        <v>0.0</v>
      </c>
      <c r="AP341" s="378">
        <v>5.0</v>
      </c>
      <c r="AQ341" s="373"/>
      <c r="AR341" s="847"/>
      <c r="AS341" s="847">
        <v>5.0</v>
      </c>
      <c r="AT341" s="393" t="s">
        <v>3035</v>
      </c>
    </row>
    <row r="342">
      <c r="A342" s="480" t="s">
        <v>5138</v>
      </c>
      <c r="B342" s="361">
        <v>46168.0</v>
      </c>
      <c r="C342" s="362" t="s">
        <v>5640</v>
      </c>
      <c r="D342" s="363" t="s">
        <v>5641</v>
      </c>
      <c r="E342" s="367"/>
      <c r="F342" s="368"/>
      <c r="G342" s="381"/>
      <c r="H342" s="366"/>
      <c r="I342" s="365"/>
      <c r="J342" s="368"/>
      <c r="K342" s="381"/>
      <c r="L342" s="368"/>
      <c r="M342" s="364"/>
      <c r="N342" s="368"/>
      <c r="O342" s="381"/>
      <c r="P342" s="366"/>
      <c r="Q342" s="365"/>
      <c r="R342" s="368"/>
      <c r="S342" s="381"/>
      <c r="T342" s="368"/>
      <c r="U342" s="364"/>
      <c r="V342" s="845"/>
      <c r="W342" s="655"/>
      <c r="X342" s="366"/>
      <c r="Y342" s="370" t="s">
        <v>2929</v>
      </c>
      <c r="Z342" s="481"/>
      <c r="AA342" s="372"/>
      <c r="AB342" s="353" t="s">
        <v>2914</v>
      </c>
      <c r="AC342" s="382"/>
      <c r="AD342" s="383" t="str">
        <f>IFERROR(__xludf.DUMMYFUNCTION("""COMPUTED_VALUE"""),"")</f>
        <v/>
      </c>
      <c r="AE342" s="848">
        <f>IFERROR(__xludf.DUMMYFUNCTION("""COMPUTED_VALUE"""),0.0)</f>
        <v>0</v>
      </c>
      <c r="AF342" s="848"/>
      <c r="AG342" s="848"/>
      <c r="AH342" s="388">
        <f>IFERROR(__xludf.DUMMYFUNCTION("""COMPUTED_VALUE"""),1.0)</f>
        <v>1</v>
      </c>
      <c r="AI342" s="382"/>
      <c r="AJ342" s="848" t="str">
        <f>IFERROR(__xludf.DUMMYFUNCTION("""COMPUTED_VALUE"""),"")</f>
        <v/>
      </c>
      <c r="AK342" s="848" t="str">
        <f>IFERROR(__xludf.DUMMYFUNCTION("""COMPUTED_VALUE"""),"")</f>
        <v/>
      </c>
      <c r="AL342" s="848"/>
      <c r="AM342" s="848"/>
      <c r="AN342" s="389" t="str">
        <f>IFERROR(__xludf.DUMMYFUNCTION("""COMPUTED_VALUE"""),"")</f>
        <v/>
      </c>
      <c r="AO342" s="377">
        <v>0.0</v>
      </c>
      <c r="AP342" s="378">
        <v>3.0</v>
      </c>
      <c r="AQ342" s="373"/>
      <c r="AR342" s="847"/>
      <c r="AS342" s="847">
        <v>3.0</v>
      </c>
      <c r="AT342" s="393" t="s">
        <v>3035</v>
      </c>
    </row>
    <row r="343">
      <c r="A343" s="480" t="s">
        <v>5132</v>
      </c>
      <c r="B343" s="361">
        <v>46169.0</v>
      </c>
      <c r="C343" s="362" t="s">
        <v>5642</v>
      </c>
      <c r="D343" s="363" t="s">
        <v>5643</v>
      </c>
      <c r="E343" s="367"/>
      <c r="F343" s="368">
        <v>3.0</v>
      </c>
      <c r="G343" s="381"/>
      <c r="H343" s="366"/>
      <c r="I343" s="365">
        <v>1.0</v>
      </c>
      <c r="J343" s="368"/>
      <c r="K343" s="381"/>
      <c r="L343" s="368"/>
      <c r="M343" s="364"/>
      <c r="N343" s="368"/>
      <c r="O343" s="381"/>
      <c r="P343" s="366"/>
      <c r="Q343" s="365">
        <v>2.0</v>
      </c>
      <c r="R343" s="368"/>
      <c r="S343" s="381"/>
      <c r="T343" s="368"/>
      <c r="U343" s="364"/>
      <c r="V343" s="845"/>
      <c r="W343" s="655"/>
      <c r="X343" s="366"/>
      <c r="Y343" s="370" t="s">
        <v>2929</v>
      </c>
      <c r="Z343" s="481"/>
      <c r="AA343" s="380" t="s">
        <v>5644</v>
      </c>
      <c r="AB343" s="353" t="s">
        <v>5645</v>
      </c>
      <c r="AC343" s="382"/>
      <c r="AD343" s="383" t="str">
        <f>IFERROR(__xludf.DUMMYFUNCTION("""COMPUTED_VALUE"""),"")</f>
        <v/>
      </c>
      <c r="AE343" s="848">
        <f>IFERROR(__xludf.DUMMYFUNCTION("""COMPUTED_VALUE"""),3.0)</f>
        <v>3</v>
      </c>
      <c r="AF343" s="848"/>
      <c r="AG343" s="848"/>
      <c r="AH343" s="388">
        <f>IFERROR(__xludf.DUMMYFUNCTION("""COMPUTED_VALUE"""),1.0)</f>
        <v>1</v>
      </c>
      <c r="AI343" s="382"/>
      <c r="AJ343" s="848" t="str">
        <f>IFERROR(__xludf.DUMMYFUNCTION("""COMPUTED_VALUE"""),"")</f>
        <v/>
      </c>
      <c r="AK343" s="848" t="str">
        <f>IFERROR(__xludf.DUMMYFUNCTION("""COMPUTED_VALUE"""),"")</f>
        <v/>
      </c>
      <c r="AL343" s="848"/>
      <c r="AM343" s="848"/>
      <c r="AN343" s="389" t="str">
        <f>IFERROR(__xludf.DUMMYFUNCTION("""COMPUTED_VALUE"""),"")</f>
        <v/>
      </c>
      <c r="AO343" s="377">
        <v>0.0</v>
      </c>
      <c r="AP343" s="378">
        <v>16.0</v>
      </c>
      <c r="AQ343" s="381">
        <v>3.0</v>
      </c>
      <c r="AR343" s="845"/>
      <c r="AS343" s="845">
        <v>19.0</v>
      </c>
      <c r="AT343" s="393" t="s">
        <v>3035</v>
      </c>
    </row>
    <row r="344">
      <c r="A344" s="480" t="s">
        <v>5138</v>
      </c>
      <c r="B344" s="361">
        <v>46168.0</v>
      </c>
      <c r="C344" s="362" t="s">
        <v>5646</v>
      </c>
      <c r="D344" s="363" t="s">
        <v>5647</v>
      </c>
      <c r="E344" s="367"/>
      <c r="F344" s="368">
        <v>3.0</v>
      </c>
      <c r="G344" s="381"/>
      <c r="H344" s="366"/>
      <c r="I344" s="365">
        <v>3.0</v>
      </c>
      <c r="J344" s="368"/>
      <c r="K344" s="381"/>
      <c r="L344" s="368"/>
      <c r="M344" s="364">
        <v>2.0</v>
      </c>
      <c r="N344" s="368"/>
      <c r="O344" s="381"/>
      <c r="P344" s="366"/>
      <c r="Q344" s="365"/>
      <c r="R344" s="368"/>
      <c r="S344" s="381"/>
      <c r="T344" s="368"/>
      <c r="U344" s="364"/>
      <c r="V344" s="845"/>
      <c r="W344" s="655"/>
      <c r="X344" s="366"/>
      <c r="Y344" s="370" t="s">
        <v>2929</v>
      </c>
      <c r="Z344" s="481"/>
      <c r="AA344" s="380" t="s">
        <v>5648</v>
      </c>
      <c r="AB344" s="353" t="s">
        <v>5157</v>
      </c>
      <c r="AC344" s="382"/>
      <c r="AD344" s="383" t="str">
        <f>IFERROR(__xludf.DUMMYFUNCTION("""COMPUTED_VALUE"""),"")</f>
        <v/>
      </c>
      <c r="AE344" s="848">
        <f>IFERROR(__xludf.DUMMYFUNCTION("""COMPUTED_VALUE"""),3.0)</f>
        <v>3</v>
      </c>
      <c r="AF344" s="848"/>
      <c r="AG344" s="848"/>
      <c r="AH344" s="388">
        <f>IFERROR(__xludf.DUMMYFUNCTION("""COMPUTED_VALUE"""),1.0)</f>
        <v>1</v>
      </c>
      <c r="AI344" s="382"/>
      <c r="AJ344" s="848" t="str">
        <f>IFERROR(__xludf.DUMMYFUNCTION("""COMPUTED_VALUE"""),"")</f>
        <v/>
      </c>
      <c r="AK344" s="848" t="str">
        <f>IFERROR(__xludf.DUMMYFUNCTION("""COMPUTED_VALUE"""),"")</f>
        <v/>
      </c>
      <c r="AL344" s="848"/>
      <c r="AM344" s="848"/>
      <c r="AN344" s="389" t="str">
        <f>IFERROR(__xludf.DUMMYFUNCTION("""COMPUTED_VALUE"""),"")</f>
        <v/>
      </c>
      <c r="AO344" s="377">
        <v>0.0</v>
      </c>
      <c r="AP344" s="378">
        <v>24.0</v>
      </c>
      <c r="AQ344" s="381">
        <v>5.0</v>
      </c>
      <c r="AR344" s="845"/>
      <c r="AS344" s="845">
        <v>29.0</v>
      </c>
      <c r="AT344" s="393" t="s">
        <v>3035</v>
      </c>
    </row>
    <row r="345">
      <c r="A345" s="480" t="s">
        <v>5132</v>
      </c>
      <c r="B345" s="361">
        <v>46169.0</v>
      </c>
      <c r="C345" s="362" t="s">
        <v>5649</v>
      </c>
      <c r="D345" s="363" t="s">
        <v>5650</v>
      </c>
      <c r="E345" s="367"/>
      <c r="F345" s="368">
        <v>1.0</v>
      </c>
      <c r="G345" s="381"/>
      <c r="H345" s="366"/>
      <c r="I345" s="365">
        <v>2.0</v>
      </c>
      <c r="J345" s="368"/>
      <c r="K345" s="381"/>
      <c r="L345" s="368"/>
      <c r="M345" s="364">
        <v>3.0</v>
      </c>
      <c r="N345" s="368"/>
      <c r="O345" s="381"/>
      <c r="P345" s="366"/>
      <c r="Q345" s="365"/>
      <c r="R345" s="368"/>
      <c r="S345" s="381"/>
      <c r="T345" s="368"/>
      <c r="U345" s="364"/>
      <c r="V345" s="845"/>
      <c r="W345" s="655"/>
      <c r="X345" s="366"/>
      <c r="Y345" s="370" t="s">
        <v>754</v>
      </c>
      <c r="Z345" s="481"/>
      <c r="AA345" s="380" t="s">
        <v>5651</v>
      </c>
      <c r="AB345" s="353" t="s">
        <v>5157</v>
      </c>
      <c r="AC345" s="382"/>
      <c r="AD345" s="383" t="str">
        <f>IFERROR(__xludf.DUMMYFUNCTION("""COMPUTED_VALUE"""),"")</f>
        <v/>
      </c>
      <c r="AE345" s="848">
        <f>IFERROR(__xludf.DUMMYFUNCTION("""COMPUTED_VALUE"""),1.0)</f>
        <v>1</v>
      </c>
      <c r="AF345" s="848"/>
      <c r="AG345" s="848"/>
      <c r="AH345" s="388">
        <f>IFERROR(__xludf.DUMMYFUNCTION("""COMPUTED_VALUE"""),1.0)</f>
        <v>1</v>
      </c>
      <c r="AI345" s="382"/>
      <c r="AJ345" s="848" t="str">
        <f>IFERROR(__xludf.DUMMYFUNCTION("""COMPUTED_VALUE"""),"")</f>
        <v/>
      </c>
      <c r="AK345" s="848" t="str">
        <f>IFERROR(__xludf.DUMMYFUNCTION("""COMPUTED_VALUE"""),"")</f>
        <v/>
      </c>
      <c r="AL345" s="848"/>
      <c r="AM345" s="848"/>
      <c r="AN345" s="389" t="str">
        <f>IFERROR(__xludf.DUMMYFUNCTION("""COMPUTED_VALUE"""),"")</f>
        <v/>
      </c>
      <c r="AO345" s="377">
        <v>0.0</v>
      </c>
      <c r="AP345" s="378">
        <v>18.0</v>
      </c>
      <c r="AQ345" s="381">
        <v>1.0</v>
      </c>
      <c r="AR345" s="845"/>
      <c r="AS345" s="845">
        <v>19.0</v>
      </c>
      <c r="AT345" s="393" t="s">
        <v>3035</v>
      </c>
    </row>
    <row r="346">
      <c r="A346" s="480" t="s">
        <v>5132</v>
      </c>
      <c r="B346" s="361">
        <v>46169.0</v>
      </c>
      <c r="C346" s="362" t="s">
        <v>5652</v>
      </c>
      <c r="D346" s="363" t="s">
        <v>5653</v>
      </c>
      <c r="E346" s="367"/>
      <c r="F346" s="368"/>
      <c r="G346" s="381"/>
      <c r="H346" s="366"/>
      <c r="I346" s="365">
        <v>2.0</v>
      </c>
      <c r="J346" s="368"/>
      <c r="K346" s="381"/>
      <c r="L346" s="368"/>
      <c r="M346" s="364"/>
      <c r="N346" s="368"/>
      <c r="O346" s="381"/>
      <c r="P346" s="366"/>
      <c r="Q346" s="365"/>
      <c r="R346" s="368"/>
      <c r="S346" s="381"/>
      <c r="T346" s="368"/>
      <c r="U346" s="364"/>
      <c r="V346" s="845"/>
      <c r="W346" s="655"/>
      <c r="X346" s="366"/>
      <c r="Y346" s="370" t="s">
        <v>754</v>
      </c>
      <c r="Z346" s="481"/>
      <c r="AA346" s="380" t="s">
        <v>5654</v>
      </c>
      <c r="AB346" s="353" t="s">
        <v>2890</v>
      </c>
      <c r="AC346" s="382"/>
      <c r="AD346" s="383" t="str">
        <f>IFERROR(__xludf.DUMMYFUNCTION("""COMPUTED_VALUE"""),"")</f>
        <v/>
      </c>
      <c r="AE346" s="848">
        <f>IFERROR(__xludf.DUMMYFUNCTION("""COMPUTED_VALUE"""),0.0)</f>
        <v>0</v>
      </c>
      <c r="AF346" s="848"/>
      <c r="AG346" s="848"/>
      <c r="AH346" s="388">
        <f>IFERROR(__xludf.DUMMYFUNCTION("""COMPUTED_VALUE"""),1.0)</f>
        <v>1</v>
      </c>
      <c r="AI346" s="382"/>
      <c r="AJ346" s="848" t="str">
        <f>IFERROR(__xludf.DUMMYFUNCTION("""COMPUTED_VALUE"""),"")</f>
        <v/>
      </c>
      <c r="AK346" s="848" t="str">
        <f>IFERROR(__xludf.DUMMYFUNCTION("""COMPUTED_VALUE"""),"")</f>
        <v/>
      </c>
      <c r="AL346" s="848"/>
      <c r="AM346" s="848"/>
      <c r="AN346" s="389" t="str">
        <f>IFERROR(__xludf.DUMMYFUNCTION("""COMPUTED_VALUE"""),"")</f>
        <v/>
      </c>
      <c r="AO346" s="377">
        <v>0.0</v>
      </c>
      <c r="AP346" s="378">
        <v>5.0</v>
      </c>
      <c r="AQ346" s="373"/>
      <c r="AR346" s="847"/>
      <c r="AS346" s="847">
        <v>5.0</v>
      </c>
      <c r="AT346" s="393" t="s">
        <v>3035</v>
      </c>
    </row>
    <row r="347">
      <c r="A347" s="480" t="s">
        <v>5132</v>
      </c>
      <c r="B347" s="361">
        <v>46169.0</v>
      </c>
      <c r="C347" s="362" t="s">
        <v>5655</v>
      </c>
      <c r="D347" s="363" t="s">
        <v>5656</v>
      </c>
      <c r="E347" s="367"/>
      <c r="F347" s="368">
        <v>2.0</v>
      </c>
      <c r="G347" s="381"/>
      <c r="H347" s="366"/>
      <c r="I347" s="365"/>
      <c r="J347" s="368"/>
      <c r="K347" s="381"/>
      <c r="L347" s="368"/>
      <c r="M347" s="364"/>
      <c r="N347" s="368"/>
      <c r="O347" s="381"/>
      <c r="P347" s="366"/>
      <c r="Q347" s="365"/>
      <c r="R347" s="368"/>
      <c r="S347" s="381"/>
      <c r="T347" s="368"/>
      <c r="U347" s="364"/>
      <c r="V347" s="845"/>
      <c r="W347" s="655"/>
      <c r="X347" s="366"/>
      <c r="Y347" s="370" t="s">
        <v>754</v>
      </c>
      <c r="Z347" s="481"/>
      <c r="AA347" s="380" t="s">
        <v>5657</v>
      </c>
      <c r="AB347" s="353" t="s">
        <v>2890</v>
      </c>
      <c r="AC347" s="382"/>
      <c r="AD347" s="383" t="str">
        <f>IFERROR(__xludf.DUMMYFUNCTION("""COMPUTED_VALUE"""),"")</f>
        <v/>
      </c>
      <c r="AE347" s="848">
        <f>IFERROR(__xludf.DUMMYFUNCTION("""COMPUTED_VALUE"""),2.0)</f>
        <v>2</v>
      </c>
      <c r="AF347" s="848"/>
      <c r="AG347" s="848"/>
      <c r="AH347" s="388">
        <f>IFERROR(__xludf.DUMMYFUNCTION("""COMPUTED_VALUE"""),1.0)</f>
        <v>1</v>
      </c>
      <c r="AI347" s="382"/>
      <c r="AJ347" s="848" t="str">
        <f>IFERROR(__xludf.DUMMYFUNCTION("""COMPUTED_VALUE"""),"")</f>
        <v/>
      </c>
      <c r="AK347" s="848" t="str">
        <f>IFERROR(__xludf.DUMMYFUNCTION("""COMPUTED_VALUE"""),"")</f>
        <v/>
      </c>
      <c r="AL347" s="848"/>
      <c r="AM347" s="848"/>
      <c r="AN347" s="389" t="str">
        <f>IFERROR(__xludf.DUMMYFUNCTION("""COMPUTED_VALUE"""),"")</f>
        <v/>
      </c>
      <c r="AO347" s="377">
        <v>15.0</v>
      </c>
      <c r="AP347" s="378">
        <v>14.0</v>
      </c>
      <c r="AQ347" s="373"/>
      <c r="AR347" s="847"/>
      <c r="AS347" s="847">
        <v>14.0</v>
      </c>
      <c r="AT347" s="393" t="s">
        <v>3035</v>
      </c>
    </row>
    <row r="348">
      <c r="A348" s="480" t="s">
        <v>5164</v>
      </c>
      <c r="B348" s="361">
        <v>46167.0</v>
      </c>
      <c r="C348" s="362" t="s">
        <v>5658</v>
      </c>
      <c r="D348" s="363" t="s">
        <v>5659</v>
      </c>
      <c r="E348" s="367"/>
      <c r="F348" s="368"/>
      <c r="G348" s="381"/>
      <c r="H348" s="366"/>
      <c r="I348" s="365"/>
      <c r="J348" s="368"/>
      <c r="K348" s="381"/>
      <c r="L348" s="368"/>
      <c r="M348" s="364">
        <v>1.0</v>
      </c>
      <c r="N348" s="368"/>
      <c r="O348" s="381"/>
      <c r="P348" s="366"/>
      <c r="Q348" s="365"/>
      <c r="R348" s="368"/>
      <c r="S348" s="381"/>
      <c r="T348" s="368"/>
      <c r="U348" s="364"/>
      <c r="V348" s="845"/>
      <c r="W348" s="655"/>
      <c r="X348" s="366"/>
      <c r="Y348" s="370" t="s">
        <v>754</v>
      </c>
      <c r="Z348" s="481"/>
      <c r="AA348" s="380" t="s">
        <v>5660</v>
      </c>
      <c r="AB348" s="353" t="s">
        <v>2890</v>
      </c>
      <c r="AC348" s="382"/>
      <c r="AD348" s="383" t="str">
        <f>IFERROR(__xludf.DUMMYFUNCTION("""COMPUTED_VALUE"""),"")</f>
        <v/>
      </c>
      <c r="AE348" s="848">
        <f>IFERROR(__xludf.DUMMYFUNCTION("""COMPUTED_VALUE"""),0.0)</f>
        <v>0</v>
      </c>
      <c r="AF348" s="848"/>
      <c r="AG348" s="848"/>
      <c r="AH348" s="388">
        <f>IFERROR(__xludf.DUMMYFUNCTION("""COMPUTED_VALUE"""),1.0)</f>
        <v>1</v>
      </c>
      <c r="AI348" s="382"/>
      <c r="AJ348" s="848" t="str">
        <f>IFERROR(__xludf.DUMMYFUNCTION("""COMPUTED_VALUE"""),"")</f>
        <v/>
      </c>
      <c r="AK348" s="848" t="str">
        <f>IFERROR(__xludf.DUMMYFUNCTION("""COMPUTED_VALUE"""),"")</f>
        <v/>
      </c>
      <c r="AL348" s="848"/>
      <c r="AM348" s="848"/>
      <c r="AN348" s="389" t="str">
        <f>IFERROR(__xludf.DUMMYFUNCTION("""COMPUTED_VALUE"""),"")</f>
        <v/>
      </c>
      <c r="AO348" s="377">
        <v>3.0</v>
      </c>
      <c r="AP348" s="378">
        <v>3.0</v>
      </c>
      <c r="AQ348" s="373"/>
      <c r="AR348" s="847"/>
      <c r="AS348" s="847">
        <v>3.0</v>
      </c>
      <c r="AT348" s="393" t="s">
        <v>3035</v>
      </c>
    </row>
    <row r="349">
      <c r="A349" s="480" t="s">
        <v>5164</v>
      </c>
      <c r="B349" s="361">
        <v>46167.0</v>
      </c>
      <c r="C349" s="362" t="s">
        <v>5661</v>
      </c>
      <c r="D349" s="363" t="s">
        <v>5662</v>
      </c>
      <c r="E349" s="367"/>
      <c r="F349" s="368">
        <v>1.0</v>
      </c>
      <c r="G349" s="381"/>
      <c r="H349" s="366"/>
      <c r="I349" s="365"/>
      <c r="J349" s="368"/>
      <c r="K349" s="381"/>
      <c r="L349" s="368"/>
      <c r="M349" s="364"/>
      <c r="N349" s="368"/>
      <c r="O349" s="381"/>
      <c r="P349" s="366"/>
      <c r="Q349" s="365"/>
      <c r="R349" s="368"/>
      <c r="S349" s="381"/>
      <c r="T349" s="368"/>
      <c r="U349" s="364"/>
      <c r="V349" s="845"/>
      <c r="W349" s="655"/>
      <c r="X349" s="366"/>
      <c r="Y349" s="370" t="s">
        <v>754</v>
      </c>
      <c r="Z349" s="481"/>
      <c r="AA349" s="380" t="s">
        <v>5663</v>
      </c>
      <c r="AB349" s="353" t="s">
        <v>2887</v>
      </c>
      <c r="AC349" s="382"/>
      <c r="AD349" s="383" t="str">
        <f>IFERROR(__xludf.DUMMYFUNCTION("""COMPUTED_VALUE"""),"")</f>
        <v/>
      </c>
      <c r="AE349" s="848">
        <f>IFERROR(__xludf.DUMMYFUNCTION("""COMPUTED_VALUE"""),1.0)</f>
        <v>1</v>
      </c>
      <c r="AF349" s="848"/>
      <c r="AG349" s="848"/>
      <c r="AH349" s="388">
        <f>IFERROR(__xludf.DUMMYFUNCTION("""COMPUTED_VALUE"""),1.0)</f>
        <v>1</v>
      </c>
      <c r="AI349" s="382"/>
      <c r="AJ349" s="848" t="str">
        <f>IFERROR(__xludf.DUMMYFUNCTION("""COMPUTED_VALUE"""),"")</f>
        <v/>
      </c>
      <c r="AK349" s="848" t="str">
        <f>IFERROR(__xludf.DUMMYFUNCTION("""COMPUTED_VALUE"""),"")</f>
        <v/>
      </c>
      <c r="AL349" s="848"/>
      <c r="AM349" s="848"/>
      <c r="AN349" s="389" t="str">
        <f>IFERROR(__xludf.DUMMYFUNCTION("""COMPUTED_VALUE"""),"")</f>
        <v/>
      </c>
      <c r="AO349" s="377">
        <v>7.0</v>
      </c>
      <c r="AP349" s="378">
        <v>7.0</v>
      </c>
      <c r="AQ349" s="381">
        <v>1.0</v>
      </c>
      <c r="AR349" s="845"/>
      <c r="AS349" s="845">
        <v>8.0</v>
      </c>
      <c r="AT349" s="393" t="s">
        <v>3035</v>
      </c>
    </row>
    <row r="350">
      <c r="A350" s="480" t="s">
        <v>5164</v>
      </c>
      <c r="B350" s="361">
        <v>46167.0</v>
      </c>
      <c r="C350" s="362" t="s">
        <v>5664</v>
      </c>
      <c r="D350" s="363" t="s">
        <v>5665</v>
      </c>
      <c r="E350" s="367"/>
      <c r="F350" s="368"/>
      <c r="G350" s="381"/>
      <c r="H350" s="366"/>
      <c r="I350" s="365"/>
      <c r="J350" s="368"/>
      <c r="K350" s="381"/>
      <c r="L350" s="368"/>
      <c r="M350" s="364"/>
      <c r="N350" s="368"/>
      <c r="O350" s="381"/>
      <c r="P350" s="366"/>
      <c r="Q350" s="365"/>
      <c r="R350" s="368"/>
      <c r="S350" s="381"/>
      <c r="T350" s="368"/>
      <c r="U350" s="364"/>
      <c r="V350" s="845"/>
      <c r="W350" s="655"/>
      <c r="X350" s="366"/>
      <c r="Y350" s="370" t="s">
        <v>754</v>
      </c>
      <c r="Z350" s="481"/>
      <c r="AA350" s="372"/>
      <c r="AB350" s="353" t="s">
        <v>2914</v>
      </c>
      <c r="AC350" s="382"/>
      <c r="AD350" s="383" t="str">
        <f>IFERROR(__xludf.DUMMYFUNCTION("""COMPUTED_VALUE"""),"")</f>
        <v/>
      </c>
      <c r="AE350" s="848">
        <f>IFERROR(__xludf.DUMMYFUNCTION("""COMPUTED_VALUE"""),0.0)</f>
        <v>0</v>
      </c>
      <c r="AF350" s="848"/>
      <c r="AG350" s="848"/>
      <c r="AH350" s="388">
        <f>IFERROR(__xludf.DUMMYFUNCTION("""COMPUTED_VALUE"""),1.0)</f>
        <v>1</v>
      </c>
      <c r="AI350" s="382"/>
      <c r="AJ350" s="848" t="str">
        <f>IFERROR(__xludf.DUMMYFUNCTION("""COMPUTED_VALUE"""),"")</f>
        <v/>
      </c>
      <c r="AK350" s="848" t="str">
        <f>IFERROR(__xludf.DUMMYFUNCTION("""COMPUTED_VALUE"""),"")</f>
        <v/>
      </c>
      <c r="AL350" s="848"/>
      <c r="AM350" s="848"/>
      <c r="AN350" s="389" t="str">
        <f>IFERROR(__xludf.DUMMYFUNCTION("""COMPUTED_VALUE"""),"")</f>
        <v/>
      </c>
      <c r="AO350" s="377">
        <v>2.0</v>
      </c>
      <c r="AP350" s="378">
        <v>2.0</v>
      </c>
      <c r="AQ350" s="373"/>
      <c r="AR350" s="847"/>
      <c r="AS350" s="847">
        <v>2.0</v>
      </c>
      <c r="AT350" s="393" t="s">
        <v>3035</v>
      </c>
    </row>
    <row r="351">
      <c r="A351" s="480" t="s">
        <v>5132</v>
      </c>
      <c r="B351" s="361">
        <v>46169.0</v>
      </c>
      <c r="C351" s="362" t="s">
        <v>5666</v>
      </c>
      <c r="D351" s="363" t="s">
        <v>5667</v>
      </c>
      <c r="E351" s="367"/>
      <c r="F351" s="368"/>
      <c r="G351" s="381"/>
      <c r="H351" s="366"/>
      <c r="I351" s="365">
        <v>2.0</v>
      </c>
      <c r="J351" s="368"/>
      <c r="K351" s="381"/>
      <c r="L351" s="368"/>
      <c r="M351" s="364">
        <v>1.0</v>
      </c>
      <c r="N351" s="368"/>
      <c r="O351" s="381"/>
      <c r="P351" s="366"/>
      <c r="Q351" s="365"/>
      <c r="R351" s="368"/>
      <c r="S351" s="381"/>
      <c r="T351" s="368"/>
      <c r="U351" s="364"/>
      <c r="V351" s="845"/>
      <c r="W351" s="655"/>
      <c r="X351" s="366"/>
      <c r="Y351" s="370" t="s">
        <v>754</v>
      </c>
      <c r="Z351" s="481"/>
      <c r="AA351" s="380" t="s">
        <v>5668</v>
      </c>
      <c r="AB351" s="353" t="s">
        <v>2887</v>
      </c>
      <c r="AC351" s="382"/>
      <c r="AD351" s="383" t="str">
        <f>IFERROR(__xludf.DUMMYFUNCTION("""COMPUTED_VALUE"""),"")</f>
        <v/>
      </c>
      <c r="AE351" s="848">
        <f>IFERROR(__xludf.DUMMYFUNCTION("""COMPUTED_VALUE"""),0.0)</f>
        <v>0</v>
      </c>
      <c r="AF351" s="848"/>
      <c r="AG351" s="848"/>
      <c r="AH351" s="388">
        <f>IFERROR(__xludf.DUMMYFUNCTION("""COMPUTED_VALUE"""),1.0)</f>
        <v>1</v>
      </c>
      <c r="AI351" s="382"/>
      <c r="AJ351" s="848" t="str">
        <f>IFERROR(__xludf.DUMMYFUNCTION("""COMPUTED_VALUE"""),"")</f>
        <v/>
      </c>
      <c r="AK351" s="848" t="str">
        <f>IFERROR(__xludf.DUMMYFUNCTION("""COMPUTED_VALUE"""),"")</f>
        <v/>
      </c>
      <c r="AL351" s="848"/>
      <c r="AM351" s="848"/>
      <c r="AN351" s="389" t="str">
        <f>IFERROR(__xludf.DUMMYFUNCTION("""COMPUTED_VALUE"""),"")</f>
        <v/>
      </c>
      <c r="AO351" s="377">
        <v>0.0</v>
      </c>
      <c r="AP351" s="378">
        <v>13.0</v>
      </c>
      <c r="AQ351" s="381">
        <v>3.0</v>
      </c>
      <c r="AR351" s="845"/>
      <c r="AS351" s="845">
        <v>16.0</v>
      </c>
      <c r="AT351" s="393" t="s">
        <v>3035</v>
      </c>
    </row>
    <row r="352">
      <c r="A352" s="480" t="s">
        <v>5132</v>
      </c>
      <c r="B352" s="361">
        <v>46169.0</v>
      </c>
      <c r="C352" s="362" t="s">
        <v>5669</v>
      </c>
      <c r="D352" s="363" t="s">
        <v>5670</v>
      </c>
      <c r="E352" s="367"/>
      <c r="F352" s="368"/>
      <c r="G352" s="381"/>
      <c r="H352" s="366"/>
      <c r="I352" s="365"/>
      <c r="J352" s="368"/>
      <c r="K352" s="381"/>
      <c r="L352" s="368"/>
      <c r="M352" s="364"/>
      <c r="N352" s="368"/>
      <c r="O352" s="381"/>
      <c r="P352" s="366"/>
      <c r="Q352" s="365"/>
      <c r="R352" s="368"/>
      <c r="S352" s="381"/>
      <c r="T352" s="368"/>
      <c r="U352" s="364"/>
      <c r="V352" s="845"/>
      <c r="W352" s="655"/>
      <c r="X352" s="366"/>
      <c r="Y352" s="370" t="s">
        <v>754</v>
      </c>
      <c r="Z352" s="481"/>
      <c r="AA352" s="372"/>
      <c r="AB352" s="353"/>
      <c r="AC352" s="382"/>
      <c r="AD352" s="383" t="str">
        <f>IFERROR(__xludf.DUMMYFUNCTION("""COMPUTED_VALUE"""),"")</f>
        <v/>
      </c>
      <c r="AE352" s="848" t="str">
        <f>IFERROR(__xludf.DUMMYFUNCTION("""COMPUTED_VALUE"""),"")</f>
        <v/>
      </c>
      <c r="AF352" s="848"/>
      <c r="AG352" s="848"/>
      <c r="AH352" s="388" t="str">
        <f>IFERROR(__xludf.DUMMYFUNCTION("""COMPUTED_VALUE"""),"")</f>
        <v/>
      </c>
      <c r="AI352" s="382"/>
      <c r="AJ352" s="848" t="str">
        <f>IFERROR(__xludf.DUMMYFUNCTION("""COMPUTED_VALUE"""),"")</f>
        <v/>
      </c>
      <c r="AK352" s="848" t="str">
        <f>IFERROR(__xludf.DUMMYFUNCTION("""COMPUTED_VALUE"""),"")</f>
        <v/>
      </c>
      <c r="AL352" s="848"/>
      <c r="AM352" s="848"/>
      <c r="AN352" s="389" t="str">
        <f>IFERROR(__xludf.DUMMYFUNCTION("""COMPUTED_VALUE"""),"")</f>
        <v/>
      </c>
      <c r="AO352" s="390"/>
      <c r="AP352" s="391"/>
      <c r="AQ352" s="373"/>
      <c r="AR352" s="847"/>
      <c r="AS352" s="847">
        <v>0.0</v>
      </c>
      <c r="AT352" s="359"/>
    </row>
    <row r="353">
      <c r="A353" s="480" t="s">
        <v>5164</v>
      </c>
      <c r="B353" s="361">
        <v>46167.0</v>
      </c>
      <c r="C353" s="362" t="s">
        <v>9306</v>
      </c>
      <c r="D353" s="363" t="s">
        <v>9307</v>
      </c>
      <c r="E353" s="367"/>
      <c r="F353" s="368"/>
      <c r="G353" s="381"/>
      <c r="H353" s="366"/>
      <c r="I353" s="365"/>
      <c r="J353" s="368"/>
      <c r="K353" s="381"/>
      <c r="L353" s="368"/>
      <c r="M353" s="364"/>
      <c r="N353" s="368"/>
      <c r="O353" s="381"/>
      <c r="P353" s="366"/>
      <c r="Q353" s="365"/>
      <c r="R353" s="368"/>
      <c r="S353" s="381"/>
      <c r="T353" s="368"/>
      <c r="U353" s="364"/>
      <c r="V353" s="845"/>
      <c r="W353" s="655"/>
      <c r="X353" s="366"/>
      <c r="Y353" s="370" t="s">
        <v>754</v>
      </c>
      <c r="Z353" s="481"/>
      <c r="AA353" s="372"/>
      <c r="AB353" s="353"/>
      <c r="AC353" s="382"/>
      <c r="AD353" s="383" t="str">
        <f>IFERROR(__xludf.DUMMYFUNCTION("""COMPUTED_VALUE"""),"")</f>
        <v/>
      </c>
      <c r="AE353" s="848" t="str">
        <f>IFERROR(__xludf.DUMMYFUNCTION("""COMPUTED_VALUE"""),"")</f>
        <v/>
      </c>
      <c r="AF353" s="848"/>
      <c r="AG353" s="848"/>
      <c r="AH353" s="388" t="str">
        <f>IFERROR(__xludf.DUMMYFUNCTION("""COMPUTED_VALUE"""),"")</f>
        <v/>
      </c>
      <c r="AI353" s="382"/>
      <c r="AJ353" s="848" t="str">
        <f>IFERROR(__xludf.DUMMYFUNCTION("""COMPUTED_VALUE"""),"")</f>
        <v/>
      </c>
      <c r="AK353" s="848" t="str">
        <f>IFERROR(__xludf.DUMMYFUNCTION("""COMPUTED_VALUE"""),"")</f>
        <v/>
      </c>
      <c r="AL353" s="848"/>
      <c r="AM353" s="848"/>
      <c r="AN353" s="389" t="str">
        <f>IFERROR(__xludf.DUMMYFUNCTION("""COMPUTED_VALUE"""),"")</f>
        <v/>
      </c>
      <c r="AO353" s="390"/>
      <c r="AP353" s="391"/>
      <c r="AQ353" s="373"/>
      <c r="AR353" s="847"/>
      <c r="AS353" s="847">
        <v>0.0</v>
      </c>
      <c r="AT353" s="359"/>
    </row>
    <row r="354">
      <c r="A354" s="480" t="s">
        <v>5138</v>
      </c>
      <c r="B354" s="361">
        <v>46168.0</v>
      </c>
      <c r="C354" s="362" t="s">
        <v>7655</v>
      </c>
      <c r="D354" s="363" t="s">
        <v>7656</v>
      </c>
      <c r="E354" s="367"/>
      <c r="F354" s="368"/>
      <c r="G354" s="381"/>
      <c r="H354" s="366"/>
      <c r="I354" s="365"/>
      <c r="J354" s="368"/>
      <c r="K354" s="381"/>
      <c r="L354" s="368"/>
      <c r="M354" s="364"/>
      <c r="N354" s="368"/>
      <c r="O354" s="381"/>
      <c r="P354" s="366"/>
      <c r="Q354" s="365"/>
      <c r="R354" s="368"/>
      <c r="S354" s="381"/>
      <c r="T354" s="368"/>
      <c r="U354" s="364"/>
      <c r="V354" s="845"/>
      <c r="W354" s="655"/>
      <c r="X354" s="366"/>
      <c r="Y354" s="370" t="s">
        <v>754</v>
      </c>
      <c r="Z354" s="481"/>
      <c r="AA354" s="372"/>
      <c r="AB354" s="353"/>
      <c r="AC354" s="382"/>
      <c r="AD354" s="383" t="str">
        <f>IFERROR(__xludf.DUMMYFUNCTION("""COMPUTED_VALUE"""),"")</f>
        <v/>
      </c>
      <c r="AE354" s="848" t="str">
        <f>IFERROR(__xludf.DUMMYFUNCTION("""COMPUTED_VALUE"""),"")</f>
        <v/>
      </c>
      <c r="AF354" s="848"/>
      <c r="AG354" s="848"/>
      <c r="AH354" s="388" t="str">
        <f>IFERROR(__xludf.DUMMYFUNCTION("""COMPUTED_VALUE"""),"")</f>
        <v/>
      </c>
      <c r="AI354" s="382"/>
      <c r="AJ354" s="848" t="str">
        <f>IFERROR(__xludf.DUMMYFUNCTION("""COMPUTED_VALUE"""),"")</f>
        <v/>
      </c>
      <c r="AK354" s="848" t="str">
        <f>IFERROR(__xludf.DUMMYFUNCTION("""COMPUTED_VALUE"""),"")</f>
        <v/>
      </c>
      <c r="AL354" s="848"/>
      <c r="AM354" s="848"/>
      <c r="AN354" s="389" t="str">
        <f>IFERROR(__xludf.DUMMYFUNCTION("""COMPUTED_VALUE"""),"")</f>
        <v/>
      </c>
      <c r="AO354" s="390"/>
      <c r="AP354" s="391"/>
      <c r="AQ354" s="373"/>
      <c r="AR354" s="847"/>
      <c r="AS354" s="847">
        <v>0.0</v>
      </c>
      <c r="AT354" s="359"/>
    </row>
    <row r="355">
      <c r="A355" s="480" t="s">
        <v>5164</v>
      </c>
      <c r="B355" s="361">
        <v>46167.0</v>
      </c>
      <c r="C355" s="362" t="s">
        <v>9308</v>
      </c>
      <c r="D355" s="363" t="s">
        <v>9309</v>
      </c>
      <c r="E355" s="367"/>
      <c r="F355" s="368"/>
      <c r="G355" s="381"/>
      <c r="H355" s="366"/>
      <c r="I355" s="365"/>
      <c r="J355" s="368"/>
      <c r="K355" s="381"/>
      <c r="L355" s="368"/>
      <c r="M355" s="364"/>
      <c r="N355" s="368"/>
      <c r="O355" s="381"/>
      <c r="P355" s="366"/>
      <c r="Q355" s="365"/>
      <c r="R355" s="368"/>
      <c r="S355" s="381"/>
      <c r="T355" s="368"/>
      <c r="U355" s="364"/>
      <c r="V355" s="845"/>
      <c r="W355" s="655"/>
      <c r="X355" s="366"/>
      <c r="Y355" s="370" t="s">
        <v>754</v>
      </c>
      <c r="Z355" s="481"/>
      <c r="AA355" s="372"/>
      <c r="AB355" s="353"/>
      <c r="AC355" s="382"/>
      <c r="AD355" s="383" t="str">
        <f>IFERROR(__xludf.DUMMYFUNCTION("""COMPUTED_VALUE"""),"")</f>
        <v/>
      </c>
      <c r="AE355" s="848" t="str">
        <f>IFERROR(__xludf.DUMMYFUNCTION("""COMPUTED_VALUE"""),"")</f>
        <v/>
      </c>
      <c r="AF355" s="848"/>
      <c r="AG355" s="848"/>
      <c r="AH355" s="388" t="str">
        <f>IFERROR(__xludf.DUMMYFUNCTION("""COMPUTED_VALUE"""),"")</f>
        <v/>
      </c>
      <c r="AI355" s="382"/>
      <c r="AJ355" s="848" t="str">
        <f>IFERROR(__xludf.DUMMYFUNCTION("""COMPUTED_VALUE"""),"")</f>
        <v/>
      </c>
      <c r="AK355" s="848" t="str">
        <f>IFERROR(__xludf.DUMMYFUNCTION("""COMPUTED_VALUE"""),"")</f>
        <v/>
      </c>
      <c r="AL355" s="848"/>
      <c r="AM355" s="848"/>
      <c r="AN355" s="389" t="str">
        <f>IFERROR(__xludf.DUMMYFUNCTION("""COMPUTED_VALUE"""),"")</f>
        <v/>
      </c>
      <c r="AO355" s="390"/>
      <c r="AP355" s="391"/>
      <c r="AQ355" s="373"/>
      <c r="AR355" s="847"/>
      <c r="AS355" s="847">
        <v>0.0</v>
      </c>
      <c r="AT355" s="359"/>
    </row>
    <row r="356">
      <c r="A356" s="480" t="s">
        <v>5138</v>
      </c>
      <c r="B356" s="361">
        <v>46168.0</v>
      </c>
      <c r="C356" s="362" t="s">
        <v>7657</v>
      </c>
      <c r="D356" s="363" t="s">
        <v>7658</v>
      </c>
      <c r="E356" s="367"/>
      <c r="F356" s="368"/>
      <c r="G356" s="381"/>
      <c r="H356" s="366"/>
      <c r="I356" s="365"/>
      <c r="J356" s="368"/>
      <c r="K356" s="381"/>
      <c r="L356" s="368"/>
      <c r="M356" s="364"/>
      <c r="N356" s="368"/>
      <c r="O356" s="381"/>
      <c r="P356" s="366"/>
      <c r="Q356" s="365"/>
      <c r="R356" s="368"/>
      <c r="S356" s="381"/>
      <c r="T356" s="368"/>
      <c r="U356" s="364"/>
      <c r="V356" s="845"/>
      <c r="W356" s="655"/>
      <c r="X356" s="366"/>
      <c r="Y356" s="370" t="s">
        <v>754</v>
      </c>
      <c r="Z356" s="481"/>
      <c r="AA356" s="372"/>
      <c r="AB356" s="353"/>
      <c r="AC356" s="382"/>
      <c r="AD356" s="383" t="str">
        <f>IFERROR(__xludf.DUMMYFUNCTION("""COMPUTED_VALUE"""),"")</f>
        <v/>
      </c>
      <c r="AE356" s="848" t="str">
        <f>IFERROR(__xludf.DUMMYFUNCTION("""COMPUTED_VALUE"""),"")</f>
        <v/>
      </c>
      <c r="AF356" s="848"/>
      <c r="AG356" s="848"/>
      <c r="AH356" s="388" t="str">
        <f>IFERROR(__xludf.DUMMYFUNCTION("""COMPUTED_VALUE"""),"")</f>
        <v/>
      </c>
      <c r="AI356" s="382"/>
      <c r="AJ356" s="848" t="str">
        <f>IFERROR(__xludf.DUMMYFUNCTION("""COMPUTED_VALUE"""),"")</f>
        <v/>
      </c>
      <c r="AK356" s="848" t="str">
        <f>IFERROR(__xludf.DUMMYFUNCTION("""COMPUTED_VALUE"""),"")</f>
        <v/>
      </c>
      <c r="AL356" s="848"/>
      <c r="AM356" s="848"/>
      <c r="AN356" s="389" t="str">
        <f>IFERROR(__xludf.DUMMYFUNCTION("""COMPUTED_VALUE"""),"")</f>
        <v/>
      </c>
      <c r="AO356" s="390"/>
      <c r="AP356" s="391"/>
      <c r="AQ356" s="373"/>
      <c r="AR356" s="847"/>
      <c r="AS356" s="847">
        <v>0.0</v>
      </c>
      <c r="AT356" s="359"/>
    </row>
    <row r="357">
      <c r="A357" s="480" t="s">
        <v>5164</v>
      </c>
      <c r="B357" s="361">
        <v>46167.0</v>
      </c>
      <c r="C357" s="362" t="s">
        <v>9310</v>
      </c>
      <c r="D357" s="363" t="s">
        <v>9311</v>
      </c>
      <c r="E357" s="367"/>
      <c r="F357" s="368"/>
      <c r="G357" s="381"/>
      <c r="H357" s="366"/>
      <c r="I357" s="365"/>
      <c r="J357" s="368"/>
      <c r="K357" s="381"/>
      <c r="L357" s="368"/>
      <c r="M357" s="364"/>
      <c r="N357" s="368"/>
      <c r="O357" s="381"/>
      <c r="P357" s="366"/>
      <c r="Q357" s="365"/>
      <c r="R357" s="368"/>
      <c r="S357" s="381"/>
      <c r="T357" s="368"/>
      <c r="U357" s="364"/>
      <c r="V357" s="845"/>
      <c r="W357" s="655"/>
      <c r="X357" s="366"/>
      <c r="Y357" s="370" t="s">
        <v>754</v>
      </c>
      <c r="Z357" s="481"/>
      <c r="AA357" s="372"/>
      <c r="AB357" s="353"/>
      <c r="AC357" s="382"/>
      <c r="AD357" s="383" t="str">
        <f>IFERROR(__xludf.DUMMYFUNCTION("""COMPUTED_VALUE"""),"")</f>
        <v/>
      </c>
      <c r="AE357" s="848" t="str">
        <f>IFERROR(__xludf.DUMMYFUNCTION("""COMPUTED_VALUE"""),"")</f>
        <v/>
      </c>
      <c r="AF357" s="848"/>
      <c r="AG357" s="848"/>
      <c r="AH357" s="388" t="str">
        <f>IFERROR(__xludf.DUMMYFUNCTION("""COMPUTED_VALUE"""),"")</f>
        <v/>
      </c>
      <c r="AI357" s="382"/>
      <c r="AJ357" s="848" t="str">
        <f>IFERROR(__xludf.DUMMYFUNCTION("""COMPUTED_VALUE"""),"")</f>
        <v/>
      </c>
      <c r="AK357" s="848" t="str">
        <f>IFERROR(__xludf.DUMMYFUNCTION("""COMPUTED_VALUE"""),"")</f>
        <v/>
      </c>
      <c r="AL357" s="848"/>
      <c r="AM357" s="848"/>
      <c r="AN357" s="389" t="str">
        <f>IFERROR(__xludf.DUMMYFUNCTION("""COMPUTED_VALUE"""),"")</f>
        <v/>
      </c>
      <c r="AO357" s="390"/>
      <c r="AP357" s="391"/>
      <c r="AQ357" s="373"/>
      <c r="AR357" s="847"/>
      <c r="AS357" s="847">
        <v>0.0</v>
      </c>
      <c r="AT357" s="359"/>
    </row>
    <row r="358">
      <c r="A358" s="480" t="s">
        <v>5138</v>
      </c>
      <c r="B358" s="361">
        <v>46168.0</v>
      </c>
      <c r="C358" s="362" t="s">
        <v>5671</v>
      </c>
      <c r="D358" s="363" t="s">
        <v>5672</v>
      </c>
      <c r="E358" s="367"/>
      <c r="F358" s="368"/>
      <c r="G358" s="381"/>
      <c r="H358" s="366"/>
      <c r="I358" s="365"/>
      <c r="J358" s="368"/>
      <c r="K358" s="381"/>
      <c r="L358" s="368"/>
      <c r="M358" s="364"/>
      <c r="N358" s="368"/>
      <c r="O358" s="381"/>
      <c r="P358" s="366"/>
      <c r="Q358" s="365"/>
      <c r="R358" s="368"/>
      <c r="S358" s="381"/>
      <c r="T358" s="368"/>
      <c r="U358" s="364"/>
      <c r="V358" s="845"/>
      <c r="W358" s="655"/>
      <c r="X358" s="366"/>
      <c r="Y358" s="370" t="s">
        <v>754</v>
      </c>
      <c r="Z358" s="481"/>
      <c r="AA358" s="372"/>
      <c r="AB358" s="353"/>
      <c r="AC358" s="382"/>
      <c r="AD358" s="383" t="str">
        <f>IFERROR(__xludf.DUMMYFUNCTION("""COMPUTED_VALUE"""),"")</f>
        <v/>
      </c>
      <c r="AE358" s="848" t="str">
        <f>IFERROR(__xludf.DUMMYFUNCTION("""COMPUTED_VALUE"""),"")</f>
        <v/>
      </c>
      <c r="AF358" s="848"/>
      <c r="AG358" s="848"/>
      <c r="AH358" s="388" t="str">
        <f>IFERROR(__xludf.DUMMYFUNCTION("""COMPUTED_VALUE"""),"")</f>
        <v/>
      </c>
      <c r="AI358" s="382"/>
      <c r="AJ358" s="848" t="str">
        <f>IFERROR(__xludf.DUMMYFUNCTION("""COMPUTED_VALUE"""),"")</f>
        <v/>
      </c>
      <c r="AK358" s="848" t="str">
        <f>IFERROR(__xludf.DUMMYFUNCTION("""COMPUTED_VALUE"""),"")</f>
        <v/>
      </c>
      <c r="AL358" s="848"/>
      <c r="AM358" s="848"/>
      <c r="AN358" s="389" t="str">
        <f>IFERROR(__xludf.DUMMYFUNCTION("""COMPUTED_VALUE"""),"")</f>
        <v/>
      </c>
      <c r="AO358" s="390"/>
      <c r="AP358" s="391"/>
      <c r="AQ358" s="373"/>
      <c r="AR358" s="847"/>
      <c r="AS358" s="847">
        <v>0.0</v>
      </c>
      <c r="AT358" s="359"/>
    </row>
    <row r="359">
      <c r="A359" s="480" t="s">
        <v>5132</v>
      </c>
      <c r="B359" s="361">
        <v>46169.0</v>
      </c>
      <c r="C359" s="362" t="s">
        <v>7659</v>
      </c>
      <c r="D359" s="363" t="s">
        <v>7660</v>
      </c>
      <c r="E359" s="367"/>
      <c r="F359" s="368"/>
      <c r="G359" s="381"/>
      <c r="H359" s="366"/>
      <c r="I359" s="365"/>
      <c r="J359" s="368"/>
      <c r="K359" s="381"/>
      <c r="L359" s="368"/>
      <c r="M359" s="364"/>
      <c r="N359" s="368"/>
      <c r="O359" s="381"/>
      <c r="P359" s="366"/>
      <c r="Q359" s="365"/>
      <c r="R359" s="368"/>
      <c r="S359" s="381"/>
      <c r="T359" s="368"/>
      <c r="U359" s="364"/>
      <c r="V359" s="845"/>
      <c r="W359" s="655"/>
      <c r="X359" s="366"/>
      <c r="Y359" s="370" t="s">
        <v>754</v>
      </c>
      <c r="Z359" s="481"/>
      <c r="AA359" s="372"/>
      <c r="AB359" s="353"/>
      <c r="AC359" s="382"/>
      <c r="AD359" s="383" t="str">
        <f>IFERROR(__xludf.DUMMYFUNCTION("""COMPUTED_VALUE"""),"")</f>
        <v/>
      </c>
      <c r="AE359" s="848" t="str">
        <f>IFERROR(__xludf.DUMMYFUNCTION("""COMPUTED_VALUE"""),"")</f>
        <v/>
      </c>
      <c r="AF359" s="848"/>
      <c r="AG359" s="848"/>
      <c r="AH359" s="388" t="str">
        <f>IFERROR(__xludf.DUMMYFUNCTION("""COMPUTED_VALUE"""),"")</f>
        <v/>
      </c>
      <c r="AI359" s="382"/>
      <c r="AJ359" s="848" t="str">
        <f>IFERROR(__xludf.DUMMYFUNCTION("""COMPUTED_VALUE"""),"")</f>
        <v/>
      </c>
      <c r="AK359" s="848" t="str">
        <f>IFERROR(__xludf.DUMMYFUNCTION("""COMPUTED_VALUE"""),"")</f>
        <v/>
      </c>
      <c r="AL359" s="848"/>
      <c r="AM359" s="848"/>
      <c r="AN359" s="389" t="str">
        <f>IFERROR(__xludf.DUMMYFUNCTION("""COMPUTED_VALUE"""),"")</f>
        <v/>
      </c>
      <c r="AO359" s="390"/>
      <c r="AP359" s="391"/>
      <c r="AQ359" s="373"/>
      <c r="AR359" s="847"/>
      <c r="AS359" s="847">
        <v>0.0</v>
      </c>
      <c r="AT359" s="359"/>
    </row>
    <row r="360">
      <c r="A360" s="480" t="s">
        <v>5132</v>
      </c>
      <c r="B360" s="361">
        <v>46169.0</v>
      </c>
      <c r="C360" s="362" t="s">
        <v>5673</v>
      </c>
      <c r="D360" s="363" t="s">
        <v>5674</v>
      </c>
      <c r="E360" s="367"/>
      <c r="F360" s="368"/>
      <c r="G360" s="381"/>
      <c r="H360" s="366"/>
      <c r="I360" s="365"/>
      <c r="J360" s="368"/>
      <c r="K360" s="381"/>
      <c r="L360" s="368"/>
      <c r="M360" s="364"/>
      <c r="N360" s="368"/>
      <c r="O360" s="381"/>
      <c r="P360" s="366"/>
      <c r="Q360" s="365"/>
      <c r="R360" s="368"/>
      <c r="S360" s="381"/>
      <c r="T360" s="368"/>
      <c r="U360" s="364"/>
      <c r="V360" s="845"/>
      <c r="W360" s="655"/>
      <c r="X360" s="366"/>
      <c r="Y360" s="370" t="s">
        <v>754</v>
      </c>
      <c r="Z360" s="481"/>
      <c r="AA360" s="372"/>
      <c r="AB360" s="353"/>
      <c r="AC360" s="382"/>
      <c r="AD360" s="383" t="str">
        <f>IFERROR(__xludf.DUMMYFUNCTION("""COMPUTED_VALUE"""),"")</f>
        <v/>
      </c>
      <c r="AE360" s="848" t="str">
        <f>IFERROR(__xludf.DUMMYFUNCTION("""COMPUTED_VALUE"""),"")</f>
        <v/>
      </c>
      <c r="AF360" s="848"/>
      <c r="AG360" s="848"/>
      <c r="AH360" s="388" t="str">
        <f>IFERROR(__xludf.DUMMYFUNCTION("""COMPUTED_VALUE"""),"")</f>
        <v/>
      </c>
      <c r="AI360" s="382"/>
      <c r="AJ360" s="848" t="str">
        <f>IFERROR(__xludf.DUMMYFUNCTION("""COMPUTED_VALUE"""),"")</f>
        <v/>
      </c>
      <c r="AK360" s="848" t="str">
        <f>IFERROR(__xludf.DUMMYFUNCTION("""COMPUTED_VALUE"""),"")</f>
        <v/>
      </c>
      <c r="AL360" s="848"/>
      <c r="AM360" s="848"/>
      <c r="AN360" s="389" t="str">
        <f>IFERROR(__xludf.DUMMYFUNCTION("""COMPUTED_VALUE"""),"")</f>
        <v/>
      </c>
      <c r="AO360" s="390"/>
      <c r="AP360" s="391"/>
      <c r="AQ360" s="373"/>
      <c r="AR360" s="847"/>
      <c r="AS360" s="847">
        <v>0.0</v>
      </c>
      <c r="AT360" s="359"/>
    </row>
    <row r="361">
      <c r="A361" s="480" t="s">
        <v>5164</v>
      </c>
      <c r="B361" s="361">
        <v>46167.0</v>
      </c>
      <c r="C361" s="362" t="s">
        <v>9312</v>
      </c>
      <c r="D361" s="363" t="s">
        <v>9313</v>
      </c>
      <c r="E361" s="367"/>
      <c r="F361" s="368"/>
      <c r="G361" s="381"/>
      <c r="H361" s="366"/>
      <c r="I361" s="365"/>
      <c r="J361" s="368"/>
      <c r="K361" s="381"/>
      <c r="L361" s="368"/>
      <c r="M361" s="364"/>
      <c r="N361" s="368"/>
      <c r="O361" s="381"/>
      <c r="P361" s="366"/>
      <c r="Q361" s="365"/>
      <c r="R361" s="368"/>
      <c r="S361" s="381"/>
      <c r="T361" s="368"/>
      <c r="U361" s="364"/>
      <c r="V361" s="845"/>
      <c r="W361" s="655"/>
      <c r="X361" s="366"/>
      <c r="Y361" s="370" t="s">
        <v>754</v>
      </c>
      <c r="Z361" s="481"/>
      <c r="AA361" s="372"/>
      <c r="AB361" s="353"/>
      <c r="AC361" s="382"/>
      <c r="AD361" s="383" t="str">
        <f>IFERROR(__xludf.DUMMYFUNCTION("""COMPUTED_VALUE"""),"")</f>
        <v/>
      </c>
      <c r="AE361" s="848" t="str">
        <f>IFERROR(__xludf.DUMMYFUNCTION("""COMPUTED_VALUE"""),"")</f>
        <v/>
      </c>
      <c r="AF361" s="848"/>
      <c r="AG361" s="848"/>
      <c r="AH361" s="388" t="str">
        <f>IFERROR(__xludf.DUMMYFUNCTION("""COMPUTED_VALUE"""),"")</f>
        <v/>
      </c>
      <c r="AI361" s="382"/>
      <c r="AJ361" s="848" t="str">
        <f>IFERROR(__xludf.DUMMYFUNCTION("""COMPUTED_VALUE"""),"")</f>
        <v/>
      </c>
      <c r="AK361" s="848" t="str">
        <f>IFERROR(__xludf.DUMMYFUNCTION("""COMPUTED_VALUE"""),"")</f>
        <v/>
      </c>
      <c r="AL361" s="848"/>
      <c r="AM361" s="848"/>
      <c r="AN361" s="389" t="str">
        <f>IFERROR(__xludf.DUMMYFUNCTION("""COMPUTED_VALUE"""),"")</f>
        <v/>
      </c>
      <c r="AO361" s="390"/>
      <c r="AP361" s="391"/>
      <c r="AQ361" s="373"/>
      <c r="AR361" s="847"/>
      <c r="AS361" s="847">
        <v>0.0</v>
      </c>
      <c r="AT361" s="359"/>
    </row>
    <row r="362">
      <c r="A362" s="480" t="s">
        <v>5138</v>
      </c>
      <c r="B362" s="361">
        <v>46168.0</v>
      </c>
      <c r="C362" s="362" t="s">
        <v>5675</v>
      </c>
      <c r="D362" s="363" t="s">
        <v>5676</v>
      </c>
      <c r="E362" s="367"/>
      <c r="F362" s="368"/>
      <c r="G362" s="381"/>
      <c r="H362" s="366"/>
      <c r="I362" s="365"/>
      <c r="J362" s="368"/>
      <c r="K362" s="381"/>
      <c r="L362" s="368"/>
      <c r="M362" s="364"/>
      <c r="N362" s="368"/>
      <c r="O362" s="381"/>
      <c r="P362" s="366"/>
      <c r="Q362" s="365"/>
      <c r="R362" s="368"/>
      <c r="S362" s="381"/>
      <c r="T362" s="368"/>
      <c r="U362" s="364"/>
      <c r="V362" s="845"/>
      <c r="W362" s="655"/>
      <c r="X362" s="366"/>
      <c r="Y362" s="370" t="s">
        <v>1575</v>
      </c>
      <c r="Z362" s="481"/>
      <c r="AA362" s="372"/>
      <c r="AB362" s="353"/>
      <c r="AC362" s="382"/>
      <c r="AD362" s="383" t="str">
        <f>IFERROR(__xludf.DUMMYFUNCTION("""COMPUTED_VALUE"""),"")</f>
        <v/>
      </c>
      <c r="AE362" s="848" t="str">
        <f>IFERROR(__xludf.DUMMYFUNCTION("""COMPUTED_VALUE"""),"")</f>
        <v/>
      </c>
      <c r="AF362" s="848"/>
      <c r="AG362" s="848"/>
      <c r="AH362" s="388" t="str">
        <f>IFERROR(__xludf.DUMMYFUNCTION("""COMPUTED_VALUE"""),"")</f>
        <v/>
      </c>
      <c r="AI362" s="382"/>
      <c r="AJ362" s="848" t="str">
        <f>IFERROR(__xludf.DUMMYFUNCTION("""COMPUTED_VALUE"""),"")</f>
        <v/>
      </c>
      <c r="AK362" s="848" t="str">
        <f>IFERROR(__xludf.DUMMYFUNCTION("""COMPUTED_VALUE"""),"")</f>
        <v/>
      </c>
      <c r="AL362" s="848"/>
      <c r="AM362" s="848"/>
      <c r="AN362" s="389" t="str">
        <f>IFERROR(__xludf.DUMMYFUNCTION("""COMPUTED_VALUE"""),"")</f>
        <v/>
      </c>
      <c r="AO362" s="390"/>
      <c r="AP362" s="391"/>
      <c r="AQ362" s="373"/>
      <c r="AR362" s="847"/>
      <c r="AS362" s="847">
        <v>0.0</v>
      </c>
      <c r="AT362" s="359"/>
    </row>
    <row r="363">
      <c r="A363" s="480" t="s">
        <v>5138</v>
      </c>
      <c r="B363" s="361">
        <v>46168.0</v>
      </c>
      <c r="C363" s="362" t="s">
        <v>5677</v>
      </c>
      <c r="D363" s="363" t="s">
        <v>5678</v>
      </c>
      <c r="E363" s="367"/>
      <c r="F363" s="368"/>
      <c r="G363" s="381"/>
      <c r="H363" s="366"/>
      <c r="I363" s="365"/>
      <c r="J363" s="368"/>
      <c r="K363" s="381"/>
      <c r="L363" s="368"/>
      <c r="M363" s="364"/>
      <c r="N363" s="368"/>
      <c r="O363" s="381"/>
      <c r="P363" s="366"/>
      <c r="Q363" s="365"/>
      <c r="R363" s="368"/>
      <c r="S363" s="381"/>
      <c r="T363" s="368"/>
      <c r="U363" s="364"/>
      <c r="V363" s="845"/>
      <c r="W363" s="655"/>
      <c r="X363" s="366"/>
      <c r="Y363" s="370" t="s">
        <v>1575</v>
      </c>
      <c r="Z363" s="481"/>
      <c r="AA363" s="372"/>
      <c r="AB363" s="353"/>
      <c r="AC363" s="382"/>
      <c r="AD363" s="383" t="str">
        <f>IFERROR(__xludf.DUMMYFUNCTION("""COMPUTED_VALUE"""),"")</f>
        <v/>
      </c>
      <c r="AE363" s="848" t="str">
        <f>IFERROR(__xludf.DUMMYFUNCTION("""COMPUTED_VALUE"""),"")</f>
        <v/>
      </c>
      <c r="AF363" s="848"/>
      <c r="AG363" s="848"/>
      <c r="AH363" s="388" t="str">
        <f>IFERROR(__xludf.DUMMYFUNCTION("""COMPUTED_VALUE"""),"")</f>
        <v/>
      </c>
      <c r="AI363" s="382"/>
      <c r="AJ363" s="848" t="str">
        <f>IFERROR(__xludf.DUMMYFUNCTION("""COMPUTED_VALUE"""),"")</f>
        <v/>
      </c>
      <c r="AK363" s="848" t="str">
        <f>IFERROR(__xludf.DUMMYFUNCTION("""COMPUTED_VALUE"""),"")</f>
        <v/>
      </c>
      <c r="AL363" s="848"/>
      <c r="AM363" s="848"/>
      <c r="AN363" s="389" t="str">
        <f>IFERROR(__xludf.DUMMYFUNCTION("""COMPUTED_VALUE"""),"")</f>
        <v/>
      </c>
      <c r="AO363" s="390"/>
      <c r="AP363" s="391"/>
      <c r="AQ363" s="373"/>
      <c r="AR363" s="847"/>
      <c r="AS363" s="847">
        <v>0.0</v>
      </c>
      <c r="AT363" s="359"/>
    </row>
    <row r="364">
      <c r="A364" s="480" t="s">
        <v>5138</v>
      </c>
      <c r="B364" s="361">
        <v>46168.0</v>
      </c>
      <c r="C364" s="362" t="s">
        <v>5679</v>
      </c>
      <c r="D364" s="363" t="s">
        <v>5680</v>
      </c>
      <c r="E364" s="367"/>
      <c r="F364" s="368"/>
      <c r="G364" s="381"/>
      <c r="H364" s="366"/>
      <c r="I364" s="365"/>
      <c r="J364" s="368"/>
      <c r="K364" s="381"/>
      <c r="L364" s="368"/>
      <c r="M364" s="364"/>
      <c r="N364" s="368"/>
      <c r="O364" s="381"/>
      <c r="P364" s="366"/>
      <c r="Q364" s="365"/>
      <c r="R364" s="368"/>
      <c r="S364" s="381"/>
      <c r="T364" s="368"/>
      <c r="U364" s="364"/>
      <c r="V364" s="845"/>
      <c r="W364" s="655"/>
      <c r="X364" s="366"/>
      <c r="Y364" s="370" t="s">
        <v>1575</v>
      </c>
      <c r="Z364" s="481"/>
      <c r="AA364" s="372"/>
      <c r="AB364" s="353"/>
      <c r="AC364" s="382"/>
      <c r="AD364" s="383" t="str">
        <f>IFERROR(__xludf.DUMMYFUNCTION("""COMPUTED_VALUE"""),"")</f>
        <v/>
      </c>
      <c r="AE364" s="848" t="str">
        <f>IFERROR(__xludf.DUMMYFUNCTION("""COMPUTED_VALUE"""),"")</f>
        <v/>
      </c>
      <c r="AF364" s="848"/>
      <c r="AG364" s="848"/>
      <c r="AH364" s="388" t="str">
        <f>IFERROR(__xludf.DUMMYFUNCTION("""COMPUTED_VALUE"""),"")</f>
        <v/>
      </c>
      <c r="AI364" s="382"/>
      <c r="AJ364" s="848" t="str">
        <f>IFERROR(__xludf.DUMMYFUNCTION("""COMPUTED_VALUE"""),"")</f>
        <v/>
      </c>
      <c r="AK364" s="848" t="str">
        <f>IFERROR(__xludf.DUMMYFUNCTION("""COMPUTED_VALUE"""),"")</f>
        <v/>
      </c>
      <c r="AL364" s="848"/>
      <c r="AM364" s="848"/>
      <c r="AN364" s="389" t="str">
        <f>IFERROR(__xludf.DUMMYFUNCTION("""COMPUTED_VALUE"""),"")</f>
        <v/>
      </c>
      <c r="AO364" s="390"/>
      <c r="AP364" s="391"/>
      <c r="AQ364" s="373"/>
      <c r="AR364" s="847"/>
      <c r="AS364" s="847">
        <v>0.0</v>
      </c>
      <c r="AT364" s="359"/>
    </row>
    <row r="365">
      <c r="A365" s="480" t="s">
        <v>5132</v>
      </c>
      <c r="B365" s="361">
        <v>46169.0</v>
      </c>
      <c r="C365" s="362" t="s">
        <v>7661</v>
      </c>
      <c r="D365" s="363" t="s">
        <v>7662</v>
      </c>
      <c r="E365" s="367"/>
      <c r="F365" s="368"/>
      <c r="G365" s="381"/>
      <c r="H365" s="366"/>
      <c r="I365" s="365"/>
      <c r="J365" s="368"/>
      <c r="K365" s="381"/>
      <c r="L365" s="368"/>
      <c r="M365" s="364"/>
      <c r="N365" s="368"/>
      <c r="O365" s="381"/>
      <c r="P365" s="366"/>
      <c r="Q365" s="365"/>
      <c r="R365" s="368"/>
      <c r="S365" s="381"/>
      <c r="T365" s="368"/>
      <c r="U365" s="364"/>
      <c r="V365" s="845"/>
      <c r="W365" s="655"/>
      <c r="X365" s="366"/>
      <c r="Y365" s="370" t="s">
        <v>1575</v>
      </c>
      <c r="Z365" s="481"/>
      <c r="AA365" s="372"/>
      <c r="AB365" s="353"/>
      <c r="AC365" s="382"/>
      <c r="AD365" s="383" t="str">
        <f>IFERROR(__xludf.DUMMYFUNCTION("""COMPUTED_VALUE"""),"")</f>
        <v/>
      </c>
      <c r="AE365" s="848" t="str">
        <f>IFERROR(__xludf.DUMMYFUNCTION("""COMPUTED_VALUE"""),"")</f>
        <v/>
      </c>
      <c r="AF365" s="848"/>
      <c r="AG365" s="848"/>
      <c r="AH365" s="388" t="str">
        <f>IFERROR(__xludf.DUMMYFUNCTION("""COMPUTED_VALUE"""),"")</f>
        <v/>
      </c>
      <c r="AI365" s="382"/>
      <c r="AJ365" s="848" t="str">
        <f>IFERROR(__xludf.DUMMYFUNCTION("""COMPUTED_VALUE"""),"")</f>
        <v/>
      </c>
      <c r="AK365" s="848" t="str">
        <f>IFERROR(__xludf.DUMMYFUNCTION("""COMPUTED_VALUE"""),"")</f>
        <v/>
      </c>
      <c r="AL365" s="848"/>
      <c r="AM365" s="848"/>
      <c r="AN365" s="389" t="str">
        <f>IFERROR(__xludf.DUMMYFUNCTION("""COMPUTED_VALUE"""),"")</f>
        <v/>
      </c>
      <c r="AO365" s="390"/>
      <c r="AP365" s="391"/>
      <c r="AQ365" s="373"/>
      <c r="AR365" s="847"/>
      <c r="AS365" s="847">
        <v>0.0</v>
      </c>
      <c r="AT365" s="359"/>
    </row>
    <row r="366">
      <c r="A366" s="480" t="s">
        <v>5132</v>
      </c>
      <c r="B366" s="361">
        <v>46169.0</v>
      </c>
      <c r="C366" s="362" t="s">
        <v>5681</v>
      </c>
      <c r="D366" s="363" t="s">
        <v>5682</v>
      </c>
      <c r="E366" s="367"/>
      <c r="F366" s="368"/>
      <c r="G366" s="381"/>
      <c r="H366" s="366"/>
      <c r="I366" s="365"/>
      <c r="J366" s="368"/>
      <c r="K366" s="381"/>
      <c r="L366" s="368"/>
      <c r="M366" s="364"/>
      <c r="N366" s="368"/>
      <c r="O366" s="381"/>
      <c r="P366" s="366"/>
      <c r="Q366" s="365"/>
      <c r="R366" s="368"/>
      <c r="S366" s="381"/>
      <c r="T366" s="368"/>
      <c r="U366" s="364"/>
      <c r="V366" s="845"/>
      <c r="W366" s="655"/>
      <c r="X366" s="366"/>
      <c r="Y366" s="370" t="s">
        <v>1575</v>
      </c>
      <c r="Z366" s="481"/>
      <c r="AA366" s="372"/>
      <c r="AB366" s="353"/>
      <c r="AC366" s="382"/>
      <c r="AD366" s="383" t="str">
        <f>IFERROR(__xludf.DUMMYFUNCTION("""COMPUTED_VALUE"""),"")</f>
        <v/>
      </c>
      <c r="AE366" s="848" t="str">
        <f>IFERROR(__xludf.DUMMYFUNCTION("""COMPUTED_VALUE"""),"")</f>
        <v/>
      </c>
      <c r="AF366" s="848"/>
      <c r="AG366" s="848"/>
      <c r="AH366" s="388" t="str">
        <f>IFERROR(__xludf.DUMMYFUNCTION("""COMPUTED_VALUE"""),"")</f>
        <v/>
      </c>
      <c r="AI366" s="382"/>
      <c r="AJ366" s="848" t="str">
        <f>IFERROR(__xludf.DUMMYFUNCTION("""COMPUTED_VALUE"""),"")</f>
        <v/>
      </c>
      <c r="AK366" s="848" t="str">
        <f>IFERROR(__xludf.DUMMYFUNCTION("""COMPUTED_VALUE"""),"")</f>
        <v/>
      </c>
      <c r="AL366" s="848"/>
      <c r="AM366" s="848"/>
      <c r="AN366" s="389" t="str">
        <f>IFERROR(__xludf.DUMMYFUNCTION("""COMPUTED_VALUE"""),"")</f>
        <v/>
      </c>
      <c r="AO366" s="390"/>
      <c r="AP366" s="391"/>
      <c r="AQ366" s="373"/>
      <c r="AR366" s="847"/>
      <c r="AS366" s="847">
        <v>0.0</v>
      </c>
      <c r="AT366" s="359"/>
    </row>
    <row r="367">
      <c r="A367" s="480" t="s">
        <v>5132</v>
      </c>
      <c r="B367" s="361">
        <v>46169.0</v>
      </c>
      <c r="C367" s="362" t="s">
        <v>5683</v>
      </c>
      <c r="D367" s="363" t="s">
        <v>5684</v>
      </c>
      <c r="E367" s="367"/>
      <c r="F367" s="368"/>
      <c r="G367" s="381"/>
      <c r="H367" s="366"/>
      <c r="I367" s="365"/>
      <c r="J367" s="368"/>
      <c r="K367" s="381"/>
      <c r="L367" s="368"/>
      <c r="M367" s="364"/>
      <c r="N367" s="368"/>
      <c r="O367" s="381"/>
      <c r="P367" s="366"/>
      <c r="Q367" s="365"/>
      <c r="R367" s="368"/>
      <c r="S367" s="381"/>
      <c r="T367" s="368"/>
      <c r="U367" s="364"/>
      <c r="V367" s="845"/>
      <c r="W367" s="655"/>
      <c r="X367" s="366"/>
      <c r="Y367" s="370" t="s">
        <v>1575</v>
      </c>
      <c r="Z367" s="481"/>
      <c r="AA367" s="372"/>
      <c r="AB367" s="353"/>
      <c r="AC367" s="382"/>
      <c r="AD367" s="383" t="str">
        <f>IFERROR(__xludf.DUMMYFUNCTION("""COMPUTED_VALUE"""),"")</f>
        <v/>
      </c>
      <c r="AE367" s="848" t="str">
        <f>IFERROR(__xludf.DUMMYFUNCTION("""COMPUTED_VALUE"""),"")</f>
        <v/>
      </c>
      <c r="AF367" s="848"/>
      <c r="AG367" s="848"/>
      <c r="AH367" s="388" t="str">
        <f>IFERROR(__xludf.DUMMYFUNCTION("""COMPUTED_VALUE"""),"")</f>
        <v/>
      </c>
      <c r="AI367" s="382"/>
      <c r="AJ367" s="848" t="str">
        <f>IFERROR(__xludf.DUMMYFUNCTION("""COMPUTED_VALUE"""),"")</f>
        <v/>
      </c>
      <c r="AK367" s="848" t="str">
        <f>IFERROR(__xludf.DUMMYFUNCTION("""COMPUTED_VALUE"""),"")</f>
        <v/>
      </c>
      <c r="AL367" s="848"/>
      <c r="AM367" s="848"/>
      <c r="AN367" s="389" t="str">
        <f>IFERROR(__xludf.DUMMYFUNCTION("""COMPUTED_VALUE"""),"")</f>
        <v/>
      </c>
      <c r="AO367" s="390"/>
      <c r="AP367" s="391"/>
      <c r="AQ367" s="373"/>
      <c r="AR367" s="847"/>
      <c r="AS367" s="847">
        <v>0.0</v>
      </c>
      <c r="AT367" s="359"/>
    </row>
    <row r="368">
      <c r="A368" s="480" t="s">
        <v>5132</v>
      </c>
      <c r="B368" s="361">
        <v>46169.0</v>
      </c>
      <c r="C368" s="362" t="s">
        <v>5685</v>
      </c>
      <c r="D368" s="363" t="s">
        <v>5686</v>
      </c>
      <c r="E368" s="367"/>
      <c r="F368" s="368"/>
      <c r="G368" s="381"/>
      <c r="H368" s="366"/>
      <c r="I368" s="365"/>
      <c r="J368" s="368"/>
      <c r="K368" s="381"/>
      <c r="L368" s="368"/>
      <c r="M368" s="364"/>
      <c r="N368" s="368"/>
      <c r="O368" s="381"/>
      <c r="P368" s="366"/>
      <c r="Q368" s="365"/>
      <c r="R368" s="368"/>
      <c r="S368" s="381"/>
      <c r="T368" s="368"/>
      <c r="U368" s="364"/>
      <c r="V368" s="845"/>
      <c r="W368" s="655"/>
      <c r="X368" s="366"/>
      <c r="Y368" s="370" t="s">
        <v>1575</v>
      </c>
      <c r="Z368" s="481"/>
      <c r="AA368" s="372"/>
      <c r="AB368" s="353"/>
      <c r="AC368" s="382"/>
      <c r="AD368" s="383" t="str">
        <f>IFERROR(__xludf.DUMMYFUNCTION("""COMPUTED_VALUE"""),"")</f>
        <v/>
      </c>
      <c r="AE368" s="848" t="str">
        <f>IFERROR(__xludf.DUMMYFUNCTION("""COMPUTED_VALUE"""),"")</f>
        <v/>
      </c>
      <c r="AF368" s="848"/>
      <c r="AG368" s="848"/>
      <c r="AH368" s="388" t="str">
        <f>IFERROR(__xludf.DUMMYFUNCTION("""COMPUTED_VALUE"""),"")</f>
        <v/>
      </c>
      <c r="AI368" s="382"/>
      <c r="AJ368" s="848" t="str">
        <f>IFERROR(__xludf.DUMMYFUNCTION("""COMPUTED_VALUE"""),"")</f>
        <v/>
      </c>
      <c r="AK368" s="848" t="str">
        <f>IFERROR(__xludf.DUMMYFUNCTION("""COMPUTED_VALUE"""),"")</f>
        <v/>
      </c>
      <c r="AL368" s="848"/>
      <c r="AM368" s="848"/>
      <c r="AN368" s="389" t="str">
        <f>IFERROR(__xludf.DUMMYFUNCTION("""COMPUTED_VALUE"""),"")</f>
        <v/>
      </c>
      <c r="AO368" s="390"/>
      <c r="AP368" s="391"/>
      <c r="AQ368" s="373"/>
      <c r="AR368" s="847"/>
      <c r="AS368" s="847">
        <v>0.0</v>
      </c>
      <c r="AT368" s="359"/>
    </row>
    <row r="369">
      <c r="A369" s="480" t="s">
        <v>5132</v>
      </c>
      <c r="B369" s="361">
        <v>46169.0</v>
      </c>
      <c r="C369" s="362" t="s">
        <v>7664</v>
      </c>
      <c r="D369" s="363" t="s">
        <v>7665</v>
      </c>
      <c r="E369" s="367"/>
      <c r="F369" s="368"/>
      <c r="G369" s="381"/>
      <c r="H369" s="366"/>
      <c r="I369" s="365"/>
      <c r="J369" s="368"/>
      <c r="K369" s="381"/>
      <c r="L369" s="368"/>
      <c r="M369" s="364"/>
      <c r="N369" s="368"/>
      <c r="O369" s="381"/>
      <c r="P369" s="366"/>
      <c r="Q369" s="365"/>
      <c r="R369" s="368"/>
      <c r="S369" s="381"/>
      <c r="T369" s="368"/>
      <c r="U369" s="364"/>
      <c r="V369" s="845"/>
      <c r="W369" s="655"/>
      <c r="X369" s="366"/>
      <c r="Y369" s="370" t="s">
        <v>1575</v>
      </c>
      <c r="Z369" s="481"/>
      <c r="AA369" s="372"/>
      <c r="AB369" s="353"/>
      <c r="AC369" s="382"/>
      <c r="AD369" s="383" t="str">
        <f>IFERROR(__xludf.DUMMYFUNCTION("""COMPUTED_VALUE"""),"")</f>
        <v/>
      </c>
      <c r="AE369" s="848" t="str">
        <f>IFERROR(__xludf.DUMMYFUNCTION("""COMPUTED_VALUE"""),"")</f>
        <v/>
      </c>
      <c r="AF369" s="848"/>
      <c r="AG369" s="848"/>
      <c r="AH369" s="388" t="str">
        <f>IFERROR(__xludf.DUMMYFUNCTION("""COMPUTED_VALUE"""),"")</f>
        <v/>
      </c>
      <c r="AI369" s="382"/>
      <c r="AJ369" s="848" t="str">
        <f>IFERROR(__xludf.DUMMYFUNCTION("""COMPUTED_VALUE"""),"")</f>
        <v/>
      </c>
      <c r="AK369" s="848" t="str">
        <f>IFERROR(__xludf.DUMMYFUNCTION("""COMPUTED_VALUE"""),"")</f>
        <v/>
      </c>
      <c r="AL369" s="848"/>
      <c r="AM369" s="848"/>
      <c r="AN369" s="389" t="str">
        <f>IFERROR(__xludf.DUMMYFUNCTION("""COMPUTED_VALUE"""),"")</f>
        <v/>
      </c>
      <c r="AO369" s="390"/>
      <c r="AP369" s="391"/>
      <c r="AQ369" s="373"/>
      <c r="AR369" s="847"/>
      <c r="AS369" s="847">
        <v>0.0</v>
      </c>
      <c r="AT369" s="359"/>
    </row>
    <row r="370">
      <c r="A370" s="480" t="s">
        <v>5132</v>
      </c>
      <c r="B370" s="361">
        <v>46169.0</v>
      </c>
      <c r="C370" s="362" t="s">
        <v>7666</v>
      </c>
      <c r="D370" s="363" t="s">
        <v>7667</v>
      </c>
      <c r="E370" s="367"/>
      <c r="F370" s="368"/>
      <c r="G370" s="381"/>
      <c r="H370" s="366"/>
      <c r="I370" s="365"/>
      <c r="J370" s="368"/>
      <c r="K370" s="381"/>
      <c r="L370" s="368"/>
      <c r="M370" s="364"/>
      <c r="N370" s="368"/>
      <c r="O370" s="381"/>
      <c r="P370" s="366"/>
      <c r="Q370" s="365"/>
      <c r="R370" s="368"/>
      <c r="S370" s="381"/>
      <c r="T370" s="368"/>
      <c r="U370" s="364"/>
      <c r="V370" s="845"/>
      <c r="W370" s="655"/>
      <c r="X370" s="366"/>
      <c r="Y370" s="370" t="s">
        <v>1575</v>
      </c>
      <c r="Z370" s="481"/>
      <c r="AA370" s="372"/>
      <c r="AB370" s="353"/>
      <c r="AC370" s="382"/>
      <c r="AD370" s="383" t="str">
        <f>IFERROR(__xludf.DUMMYFUNCTION("""COMPUTED_VALUE"""),"")</f>
        <v/>
      </c>
      <c r="AE370" s="848" t="str">
        <f>IFERROR(__xludf.DUMMYFUNCTION("""COMPUTED_VALUE"""),"")</f>
        <v/>
      </c>
      <c r="AF370" s="848"/>
      <c r="AG370" s="848"/>
      <c r="AH370" s="388" t="str">
        <f>IFERROR(__xludf.DUMMYFUNCTION("""COMPUTED_VALUE"""),"")</f>
        <v/>
      </c>
      <c r="AI370" s="382"/>
      <c r="AJ370" s="848" t="str">
        <f>IFERROR(__xludf.DUMMYFUNCTION("""COMPUTED_VALUE"""),"")</f>
        <v/>
      </c>
      <c r="AK370" s="848" t="str">
        <f>IFERROR(__xludf.DUMMYFUNCTION("""COMPUTED_VALUE"""),"")</f>
        <v/>
      </c>
      <c r="AL370" s="848"/>
      <c r="AM370" s="848"/>
      <c r="AN370" s="389" t="str">
        <f>IFERROR(__xludf.DUMMYFUNCTION("""COMPUTED_VALUE"""),"")</f>
        <v/>
      </c>
      <c r="AO370" s="390"/>
      <c r="AP370" s="391"/>
      <c r="AQ370" s="373"/>
      <c r="AR370" s="847"/>
      <c r="AS370" s="847">
        <v>0.0</v>
      </c>
      <c r="AT370" s="359"/>
    </row>
    <row r="371">
      <c r="A371" s="480" t="s">
        <v>5138</v>
      </c>
      <c r="B371" s="361">
        <v>46168.0</v>
      </c>
      <c r="C371" s="362" t="s">
        <v>5687</v>
      </c>
      <c r="D371" s="363" t="s">
        <v>5688</v>
      </c>
      <c r="E371" s="367"/>
      <c r="F371" s="368"/>
      <c r="G371" s="381"/>
      <c r="H371" s="366"/>
      <c r="I371" s="365"/>
      <c r="J371" s="368"/>
      <c r="K371" s="381"/>
      <c r="L371" s="368"/>
      <c r="M371" s="364"/>
      <c r="N371" s="368"/>
      <c r="O371" s="381"/>
      <c r="P371" s="366"/>
      <c r="Q371" s="365"/>
      <c r="R371" s="368"/>
      <c r="S371" s="381"/>
      <c r="T371" s="368"/>
      <c r="U371" s="364"/>
      <c r="V371" s="845"/>
      <c r="W371" s="655"/>
      <c r="X371" s="366"/>
      <c r="Y371" s="370" t="s">
        <v>1575</v>
      </c>
      <c r="Z371" s="481"/>
      <c r="AA371" s="372"/>
      <c r="AB371" s="353"/>
      <c r="AC371" s="382"/>
      <c r="AD371" s="383" t="str">
        <f>IFERROR(__xludf.DUMMYFUNCTION("""COMPUTED_VALUE"""),"")</f>
        <v/>
      </c>
      <c r="AE371" s="848" t="str">
        <f>IFERROR(__xludf.DUMMYFUNCTION("""COMPUTED_VALUE"""),"")</f>
        <v/>
      </c>
      <c r="AF371" s="848"/>
      <c r="AG371" s="848"/>
      <c r="AH371" s="388" t="str">
        <f>IFERROR(__xludf.DUMMYFUNCTION("""COMPUTED_VALUE"""),"")</f>
        <v/>
      </c>
      <c r="AI371" s="382"/>
      <c r="AJ371" s="848" t="str">
        <f>IFERROR(__xludf.DUMMYFUNCTION("""COMPUTED_VALUE"""),"")</f>
        <v/>
      </c>
      <c r="AK371" s="848" t="str">
        <f>IFERROR(__xludf.DUMMYFUNCTION("""COMPUTED_VALUE"""),"")</f>
        <v/>
      </c>
      <c r="AL371" s="848"/>
      <c r="AM371" s="848"/>
      <c r="AN371" s="389" t="str">
        <f>IFERROR(__xludf.DUMMYFUNCTION("""COMPUTED_VALUE"""),"")</f>
        <v/>
      </c>
      <c r="AO371" s="390"/>
      <c r="AP371" s="391"/>
      <c r="AQ371" s="373"/>
      <c r="AR371" s="847"/>
      <c r="AS371" s="847">
        <v>0.0</v>
      </c>
      <c r="AT371" s="359"/>
    </row>
    <row r="372">
      <c r="A372" s="480" t="s">
        <v>5132</v>
      </c>
      <c r="B372" s="361">
        <v>46169.0</v>
      </c>
      <c r="C372" s="362" t="s">
        <v>7668</v>
      </c>
      <c r="D372" s="363" t="s">
        <v>7669</v>
      </c>
      <c r="E372" s="367"/>
      <c r="F372" s="368"/>
      <c r="G372" s="381"/>
      <c r="H372" s="366"/>
      <c r="I372" s="365"/>
      <c r="J372" s="368"/>
      <c r="K372" s="381"/>
      <c r="L372" s="368"/>
      <c r="M372" s="364"/>
      <c r="N372" s="368"/>
      <c r="O372" s="381"/>
      <c r="P372" s="366"/>
      <c r="Q372" s="365"/>
      <c r="R372" s="368"/>
      <c r="S372" s="381"/>
      <c r="T372" s="368"/>
      <c r="U372" s="364"/>
      <c r="V372" s="845"/>
      <c r="W372" s="655"/>
      <c r="X372" s="366"/>
      <c r="Y372" s="370" t="s">
        <v>1575</v>
      </c>
      <c r="Z372" s="481"/>
      <c r="AA372" s="372"/>
      <c r="AB372" s="353"/>
      <c r="AC372" s="382"/>
      <c r="AD372" s="383" t="str">
        <f>IFERROR(__xludf.DUMMYFUNCTION("""COMPUTED_VALUE"""),"")</f>
        <v/>
      </c>
      <c r="AE372" s="848" t="str">
        <f>IFERROR(__xludf.DUMMYFUNCTION("""COMPUTED_VALUE"""),"")</f>
        <v/>
      </c>
      <c r="AF372" s="848"/>
      <c r="AG372" s="848"/>
      <c r="AH372" s="388" t="str">
        <f>IFERROR(__xludf.DUMMYFUNCTION("""COMPUTED_VALUE"""),"")</f>
        <v/>
      </c>
      <c r="AI372" s="382"/>
      <c r="AJ372" s="848" t="str">
        <f>IFERROR(__xludf.DUMMYFUNCTION("""COMPUTED_VALUE"""),"")</f>
        <v/>
      </c>
      <c r="AK372" s="848" t="str">
        <f>IFERROR(__xludf.DUMMYFUNCTION("""COMPUTED_VALUE"""),"")</f>
        <v/>
      </c>
      <c r="AL372" s="848"/>
      <c r="AM372" s="848"/>
      <c r="AN372" s="389" t="str">
        <f>IFERROR(__xludf.DUMMYFUNCTION("""COMPUTED_VALUE"""),"")</f>
        <v/>
      </c>
      <c r="AO372" s="390"/>
      <c r="AP372" s="391"/>
      <c r="AQ372" s="373"/>
      <c r="AR372" s="847"/>
      <c r="AS372" s="847">
        <v>0.0</v>
      </c>
      <c r="AT372" s="359"/>
    </row>
    <row r="373">
      <c r="A373" s="480" t="s">
        <v>5132</v>
      </c>
      <c r="B373" s="361">
        <v>46169.0</v>
      </c>
      <c r="C373" s="362" t="s">
        <v>5689</v>
      </c>
      <c r="D373" s="363" t="s">
        <v>5690</v>
      </c>
      <c r="E373" s="367"/>
      <c r="F373" s="368"/>
      <c r="G373" s="381"/>
      <c r="H373" s="366"/>
      <c r="I373" s="365"/>
      <c r="J373" s="368"/>
      <c r="K373" s="381"/>
      <c r="L373" s="368"/>
      <c r="M373" s="364"/>
      <c r="N373" s="368"/>
      <c r="O373" s="381"/>
      <c r="P373" s="366"/>
      <c r="Q373" s="365"/>
      <c r="R373" s="368"/>
      <c r="S373" s="381"/>
      <c r="T373" s="368"/>
      <c r="U373" s="364"/>
      <c r="V373" s="845"/>
      <c r="W373" s="655"/>
      <c r="X373" s="366"/>
      <c r="Y373" s="370" t="s">
        <v>1575</v>
      </c>
      <c r="Z373" s="481"/>
      <c r="AA373" s="372"/>
      <c r="AB373" s="353"/>
      <c r="AC373" s="382"/>
      <c r="AD373" s="383" t="str">
        <f>IFERROR(__xludf.DUMMYFUNCTION("""COMPUTED_VALUE"""),"")</f>
        <v/>
      </c>
      <c r="AE373" s="848" t="str">
        <f>IFERROR(__xludf.DUMMYFUNCTION("""COMPUTED_VALUE"""),"")</f>
        <v/>
      </c>
      <c r="AF373" s="848"/>
      <c r="AG373" s="848"/>
      <c r="AH373" s="388" t="str">
        <f>IFERROR(__xludf.DUMMYFUNCTION("""COMPUTED_VALUE"""),"")</f>
        <v/>
      </c>
      <c r="AI373" s="382"/>
      <c r="AJ373" s="848" t="str">
        <f>IFERROR(__xludf.DUMMYFUNCTION("""COMPUTED_VALUE"""),"")</f>
        <v/>
      </c>
      <c r="AK373" s="848" t="str">
        <f>IFERROR(__xludf.DUMMYFUNCTION("""COMPUTED_VALUE"""),"")</f>
        <v/>
      </c>
      <c r="AL373" s="848"/>
      <c r="AM373" s="848"/>
      <c r="AN373" s="389" t="str">
        <f>IFERROR(__xludf.DUMMYFUNCTION("""COMPUTED_VALUE"""),"")</f>
        <v/>
      </c>
      <c r="AO373" s="390"/>
      <c r="AP373" s="391"/>
      <c r="AQ373" s="373"/>
      <c r="AR373" s="847"/>
      <c r="AS373" s="847">
        <v>0.0</v>
      </c>
      <c r="AT373" s="359"/>
    </row>
    <row r="374">
      <c r="A374" s="480" t="s">
        <v>5132</v>
      </c>
      <c r="B374" s="361">
        <v>46169.0</v>
      </c>
      <c r="C374" s="362" t="s">
        <v>7670</v>
      </c>
      <c r="D374" s="363" t="s">
        <v>7671</v>
      </c>
      <c r="E374" s="367"/>
      <c r="F374" s="368"/>
      <c r="G374" s="381"/>
      <c r="H374" s="366"/>
      <c r="I374" s="365"/>
      <c r="J374" s="368"/>
      <c r="K374" s="381"/>
      <c r="L374" s="368"/>
      <c r="M374" s="364"/>
      <c r="N374" s="368"/>
      <c r="O374" s="381"/>
      <c r="P374" s="366"/>
      <c r="Q374" s="365"/>
      <c r="R374" s="368"/>
      <c r="S374" s="381"/>
      <c r="T374" s="368"/>
      <c r="U374" s="364"/>
      <c r="V374" s="845"/>
      <c r="W374" s="655"/>
      <c r="X374" s="366"/>
      <c r="Y374" s="370" t="s">
        <v>1575</v>
      </c>
      <c r="Z374" s="481"/>
      <c r="AA374" s="372"/>
      <c r="AB374" s="353"/>
      <c r="AC374" s="382"/>
      <c r="AD374" s="383" t="str">
        <f>IFERROR(__xludf.DUMMYFUNCTION("""COMPUTED_VALUE"""),"")</f>
        <v/>
      </c>
      <c r="AE374" s="848" t="str">
        <f>IFERROR(__xludf.DUMMYFUNCTION("""COMPUTED_VALUE"""),"")</f>
        <v/>
      </c>
      <c r="AF374" s="848"/>
      <c r="AG374" s="848"/>
      <c r="AH374" s="388" t="str">
        <f>IFERROR(__xludf.DUMMYFUNCTION("""COMPUTED_VALUE"""),"")</f>
        <v/>
      </c>
      <c r="AI374" s="382"/>
      <c r="AJ374" s="848" t="str">
        <f>IFERROR(__xludf.DUMMYFUNCTION("""COMPUTED_VALUE"""),"")</f>
        <v/>
      </c>
      <c r="AK374" s="848" t="str">
        <f>IFERROR(__xludf.DUMMYFUNCTION("""COMPUTED_VALUE"""),"")</f>
        <v/>
      </c>
      <c r="AL374" s="848"/>
      <c r="AM374" s="848"/>
      <c r="AN374" s="389" t="str">
        <f>IFERROR(__xludf.DUMMYFUNCTION("""COMPUTED_VALUE"""),"")</f>
        <v/>
      </c>
      <c r="AO374" s="390"/>
      <c r="AP374" s="391"/>
      <c r="AQ374" s="373"/>
      <c r="AR374" s="847"/>
      <c r="AS374" s="847">
        <v>0.0</v>
      </c>
      <c r="AT374" s="359"/>
    </row>
    <row r="375">
      <c r="A375" s="480" t="s">
        <v>5138</v>
      </c>
      <c r="B375" s="361">
        <v>46168.0</v>
      </c>
      <c r="C375" s="362" t="s">
        <v>5691</v>
      </c>
      <c r="D375" s="363" t="s">
        <v>5692</v>
      </c>
      <c r="E375" s="367"/>
      <c r="F375" s="368"/>
      <c r="G375" s="381"/>
      <c r="H375" s="366"/>
      <c r="I375" s="365"/>
      <c r="J375" s="368"/>
      <c r="K375" s="381"/>
      <c r="L375" s="368"/>
      <c r="M375" s="364"/>
      <c r="N375" s="368"/>
      <c r="O375" s="381"/>
      <c r="P375" s="366"/>
      <c r="Q375" s="365"/>
      <c r="R375" s="368"/>
      <c r="S375" s="381"/>
      <c r="T375" s="368"/>
      <c r="U375" s="364"/>
      <c r="V375" s="845"/>
      <c r="W375" s="655"/>
      <c r="X375" s="366"/>
      <c r="Y375" s="370" t="s">
        <v>1575</v>
      </c>
      <c r="Z375" s="481"/>
      <c r="AA375" s="372"/>
      <c r="AB375" s="353"/>
      <c r="AC375" s="382"/>
      <c r="AD375" s="383" t="str">
        <f>IFERROR(__xludf.DUMMYFUNCTION("""COMPUTED_VALUE"""),"")</f>
        <v/>
      </c>
      <c r="AE375" s="848" t="str">
        <f>IFERROR(__xludf.DUMMYFUNCTION("""COMPUTED_VALUE"""),"")</f>
        <v/>
      </c>
      <c r="AF375" s="848"/>
      <c r="AG375" s="848"/>
      <c r="AH375" s="388" t="str">
        <f>IFERROR(__xludf.DUMMYFUNCTION("""COMPUTED_VALUE"""),"")</f>
        <v/>
      </c>
      <c r="AI375" s="382"/>
      <c r="AJ375" s="848" t="str">
        <f>IFERROR(__xludf.DUMMYFUNCTION("""COMPUTED_VALUE"""),"")</f>
        <v/>
      </c>
      <c r="AK375" s="848" t="str">
        <f>IFERROR(__xludf.DUMMYFUNCTION("""COMPUTED_VALUE"""),"")</f>
        <v/>
      </c>
      <c r="AL375" s="848"/>
      <c r="AM375" s="848"/>
      <c r="AN375" s="389" t="str">
        <f>IFERROR(__xludf.DUMMYFUNCTION("""COMPUTED_VALUE"""),"")</f>
        <v/>
      </c>
      <c r="AO375" s="390"/>
      <c r="AP375" s="391"/>
      <c r="AQ375" s="373"/>
      <c r="AR375" s="847"/>
      <c r="AS375" s="847">
        <v>0.0</v>
      </c>
      <c r="AT375" s="359"/>
    </row>
    <row r="376">
      <c r="A376" s="480" t="s">
        <v>5164</v>
      </c>
      <c r="B376" s="361">
        <v>46167.0</v>
      </c>
      <c r="C376" s="362" t="s">
        <v>5693</v>
      </c>
      <c r="D376" s="363" t="s">
        <v>5694</v>
      </c>
      <c r="E376" s="367"/>
      <c r="F376" s="368"/>
      <c r="G376" s="381"/>
      <c r="H376" s="366"/>
      <c r="I376" s="365"/>
      <c r="J376" s="368"/>
      <c r="K376" s="381"/>
      <c r="L376" s="368"/>
      <c r="M376" s="364"/>
      <c r="N376" s="368"/>
      <c r="O376" s="381"/>
      <c r="P376" s="366"/>
      <c r="Q376" s="365"/>
      <c r="R376" s="368"/>
      <c r="S376" s="381"/>
      <c r="T376" s="368"/>
      <c r="U376" s="364"/>
      <c r="V376" s="845"/>
      <c r="W376" s="655"/>
      <c r="X376" s="366"/>
      <c r="Y376" s="370" t="s">
        <v>1575</v>
      </c>
      <c r="Z376" s="481"/>
      <c r="AA376" s="372"/>
      <c r="AB376" s="353"/>
      <c r="AC376" s="382"/>
      <c r="AD376" s="383" t="str">
        <f>IFERROR(__xludf.DUMMYFUNCTION("""COMPUTED_VALUE"""),"")</f>
        <v/>
      </c>
      <c r="AE376" s="848" t="str">
        <f>IFERROR(__xludf.DUMMYFUNCTION("""COMPUTED_VALUE"""),"")</f>
        <v/>
      </c>
      <c r="AF376" s="848"/>
      <c r="AG376" s="848"/>
      <c r="AH376" s="388" t="str">
        <f>IFERROR(__xludf.DUMMYFUNCTION("""COMPUTED_VALUE"""),"")</f>
        <v/>
      </c>
      <c r="AI376" s="382"/>
      <c r="AJ376" s="848" t="str">
        <f>IFERROR(__xludf.DUMMYFUNCTION("""COMPUTED_VALUE"""),"")</f>
        <v/>
      </c>
      <c r="AK376" s="848" t="str">
        <f>IFERROR(__xludf.DUMMYFUNCTION("""COMPUTED_VALUE"""),"")</f>
        <v/>
      </c>
      <c r="AL376" s="848"/>
      <c r="AM376" s="848"/>
      <c r="AN376" s="389" t="str">
        <f>IFERROR(__xludf.DUMMYFUNCTION("""COMPUTED_VALUE"""),"")</f>
        <v/>
      </c>
      <c r="AO376" s="390"/>
      <c r="AP376" s="391"/>
      <c r="AQ376" s="373"/>
      <c r="AR376" s="847"/>
      <c r="AS376" s="847">
        <v>0.0</v>
      </c>
      <c r="AT376" s="359"/>
    </row>
    <row r="377">
      <c r="A377" s="480" t="s">
        <v>5132</v>
      </c>
      <c r="B377" s="361">
        <v>46169.0</v>
      </c>
      <c r="C377" s="362" t="s">
        <v>7673</v>
      </c>
      <c r="D377" s="363" t="s">
        <v>7674</v>
      </c>
      <c r="E377" s="367"/>
      <c r="F377" s="368"/>
      <c r="G377" s="381"/>
      <c r="H377" s="366"/>
      <c r="I377" s="365"/>
      <c r="J377" s="368"/>
      <c r="K377" s="381"/>
      <c r="L377" s="368"/>
      <c r="M377" s="364"/>
      <c r="N377" s="368"/>
      <c r="O377" s="381"/>
      <c r="P377" s="366"/>
      <c r="Q377" s="365"/>
      <c r="R377" s="368"/>
      <c r="S377" s="381"/>
      <c r="T377" s="368"/>
      <c r="U377" s="364"/>
      <c r="V377" s="845"/>
      <c r="W377" s="655"/>
      <c r="X377" s="366"/>
      <c r="Y377" s="370" t="s">
        <v>1929</v>
      </c>
      <c r="Z377" s="481"/>
      <c r="AA377" s="372"/>
      <c r="AB377" s="353"/>
      <c r="AC377" s="382"/>
      <c r="AD377" s="383" t="str">
        <f>IFERROR(__xludf.DUMMYFUNCTION("""COMPUTED_VALUE"""),"")</f>
        <v/>
      </c>
      <c r="AE377" s="848" t="str">
        <f>IFERROR(__xludf.DUMMYFUNCTION("""COMPUTED_VALUE"""),"")</f>
        <v/>
      </c>
      <c r="AF377" s="848"/>
      <c r="AG377" s="848"/>
      <c r="AH377" s="388" t="str">
        <f>IFERROR(__xludf.DUMMYFUNCTION("""COMPUTED_VALUE"""),"")</f>
        <v/>
      </c>
      <c r="AI377" s="382"/>
      <c r="AJ377" s="848" t="str">
        <f>IFERROR(__xludf.DUMMYFUNCTION("""COMPUTED_VALUE"""),"")</f>
        <v/>
      </c>
      <c r="AK377" s="848" t="str">
        <f>IFERROR(__xludf.DUMMYFUNCTION("""COMPUTED_VALUE"""),"")</f>
        <v/>
      </c>
      <c r="AL377" s="848"/>
      <c r="AM377" s="848"/>
      <c r="AN377" s="389" t="str">
        <f>IFERROR(__xludf.DUMMYFUNCTION("""COMPUTED_VALUE"""),"")</f>
        <v/>
      </c>
      <c r="AO377" s="390"/>
      <c r="AP377" s="391"/>
      <c r="AQ377" s="373"/>
      <c r="AR377" s="847"/>
      <c r="AS377" s="847">
        <v>0.0</v>
      </c>
      <c r="AT377" s="359"/>
    </row>
    <row r="378">
      <c r="A378" s="480" t="s">
        <v>5132</v>
      </c>
      <c r="B378" s="361">
        <v>46169.0</v>
      </c>
      <c r="C378" s="362" t="s">
        <v>7675</v>
      </c>
      <c r="D378" s="363" t="s">
        <v>7676</v>
      </c>
      <c r="E378" s="367"/>
      <c r="F378" s="368"/>
      <c r="G378" s="381"/>
      <c r="H378" s="366"/>
      <c r="I378" s="365"/>
      <c r="J378" s="368"/>
      <c r="K378" s="381"/>
      <c r="L378" s="368"/>
      <c r="M378" s="364"/>
      <c r="N378" s="368"/>
      <c r="O378" s="381"/>
      <c r="P378" s="366"/>
      <c r="Q378" s="365"/>
      <c r="R378" s="368"/>
      <c r="S378" s="381"/>
      <c r="T378" s="368"/>
      <c r="U378" s="364"/>
      <c r="V378" s="845"/>
      <c r="W378" s="655"/>
      <c r="X378" s="366"/>
      <c r="Y378" s="370" t="s">
        <v>1929</v>
      </c>
      <c r="Z378" s="481"/>
      <c r="AA378" s="372"/>
      <c r="AB378" s="353"/>
      <c r="AC378" s="382"/>
      <c r="AD378" s="383" t="str">
        <f>IFERROR(__xludf.DUMMYFUNCTION("""COMPUTED_VALUE"""),"")</f>
        <v/>
      </c>
      <c r="AE378" s="848" t="str">
        <f>IFERROR(__xludf.DUMMYFUNCTION("""COMPUTED_VALUE"""),"")</f>
        <v/>
      </c>
      <c r="AF378" s="848"/>
      <c r="AG378" s="848"/>
      <c r="AH378" s="388" t="str">
        <f>IFERROR(__xludf.DUMMYFUNCTION("""COMPUTED_VALUE"""),"")</f>
        <v/>
      </c>
      <c r="AI378" s="382"/>
      <c r="AJ378" s="848" t="str">
        <f>IFERROR(__xludf.DUMMYFUNCTION("""COMPUTED_VALUE"""),"")</f>
        <v/>
      </c>
      <c r="AK378" s="848" t="str">
        <f>IFERROR(__xludf.DUMMYFUNCTION("""COMPUTED_VALUE"""),"")</f>
        <v/>
      </c>
      <c r="AL378" s="848"/>
      <c r="AM378" s="848"/>
      <c r="AN378" s="389" t="str">
        <f>IFERROR(__xludf.DUMMYFUNCTION("""COMPUTED_VALUE"""),"")</f>
        <v/>
      </c>
      <c r="AO378" s="390"/>
      <c r="AP378" s="391"/>
      <c r="AQ378" s="373"/>
      <c r="AR378" s="847"/>
      <c r="AS378" s="847">
        <v>0.0</v>
      </c>
      <c r="AT378" s="359"/>
    </row>
    <row r="379">
      <c r="A379" s="480" t="s">
        <v>5138</v>
      </c>
      <c r="B379" s="361">
        <v>46168.0</v>
      </c>
      <c r="C379" s="362" t="s">
        <v>7677</v>
      </c>
      <c r="D379" s="363" t="s">
        <v>7678</v>
      </c>
      <c r="E379" s="367"/>
      <c r="F379" s="368"/>
      <c r="G379" s="381"/>
      <c r="H379" s="366"/>
      <c r="I379" s="365"/>
      <c r="J379" s="368"/>
      <c r="K379" s="381"/>
      <c r="L379" s="368"/>
      <c r="M379" s="364"/>
      <c r="N379" s="368"/>
      <c r="O379" s="381"/>
      <c r="P379" s="366"/>
      <c r="Q379" s="365"/>
      <c r="R379" s="368"/>
      <c r="S379" s="381"/>
      <c r="T379" s="368"/>
      <c r="U379" s="364"/>
      <c r="V379" s="845"/>
      <c r="W379" s="655"/>
      <c r="X379" s="366"/>
      <c r="Y379" s="370" t="s">
        <v>1929</v>
      </c>
      <c r="Z379" s="481"/>
      <c r="AA379" s="372"/>
      <c r="AB379" s="353"/>
      <c r="AC379" s="382"/>
      <c r="AD379" s="383" t="str">
        <f>IFERROR(__xludf.DUMMYFUNCTION("""COMPUTED_VALUE"""),"")</f>
        <v/>
      </c>
      <c r="AE379" s="848" t="str">
        <f>IFERROR(__xludf.DUMMYFUNCTION("""COMPUTED_VALUE"""),"")</f>
        <v/>
      </c>
      <c r="AF379" s="848"/>
      <c r="AG379" s="848"/>
      <c r="AH379" s="388" t="str">
        <f>IFERROR(__xludf.DUMMYFUNCTION("""COMPUTED_VALUE"""),"")</f>
        <v/>
      </c>
      <c r="AI379" s="382"/>
      <c r="AJ379" s="848" t="str">
        <f>IFERROR(__xludf.DUMMYFUNCTION("""COMPUTED_VALUE"""),"")</f>
        <v/>
      </c>
      <c r="AK379" s="848" t="str">
        <f>IFERROR(__xludf.DUMMYFUNCTION("""COMPUTED_VALUE"""),"")</f>
        <v/>
      </c>
      <c r="AL379" s="848"/>
      <c r="AM379" s="848"/>
      <c r="AN379" s="389" t="str">
        <f>IFERROR(__xludf.DUMMYFUNCTION("""COMPUTED_VALUE"""),"")</f>
        <v/>
      </c>
      <c r="AO379" s="390"/>
      <c r="AP379" s="391"/>
      <c r="AQ379" s="373"/>
      <c r="AR379" s="847"/>
      <c r="AS379" s="847">
        <v>0.0</v>
      </c>
      <c r="AT379" s="359"/>
    </row>
    <row r="380">
      <c r="A380" s="480" t="s">
        <v>5132</v>
      </c>
      <c r="B380" s="361">
        <v>46169.0</v>
      </c>
      <c r="C380" s="362" t="s">
        <v>7679</v>
      </c>
      <c r="D380" s="363" t="s">
        <v>7680</v>
      </c>
      <c r="E380" s="367"/>
      <c r="F380" s="368"/>
      <c r="G380" s="381"/>
      <c r="H380" s="366"/>
      <c r="I380" s="365"/>
      <c r="J380" s="368"/>
      <c r="K380" s="381"/>
      <c r="L380" s="368"/>
      <c r="M380" s="364"/>
      <c r="N380" s="368"/>
      <c r="O380" s="381"/>
      <c r="P380" s="366"/>
      <c r="Q380" s="365"/>
      <c r="R380" s="368"/>
      <c r="S380" s="381"/>
      <c r="T380" s="368"/>
      <c r="U380" s="364"/>
      <c r="V380" s="845"/>
      <c r="W380" s="655"/>
      <c r="X380" s="366"/>
      <c r="Y380" s="370" t="s">
        <v>1929</v>
      </c>
      <c r="Z380" s="481"/>
      <c r="AA380" s="372"/>
      <c r="AB380" s="353"/>
      <c r="AC380" s="382"/>
      <c r="AD380" s="383" t="str">
        <f>IFERROR(__xludf.DUMMYFUNCTION("""COMPUTED_VALUE"""),"")</f>
        <v/>
      </c>
      <c r="AE380" s="848" t="str">
        <f>IFERROR(__xludf.DUMMYFUNCTION("""COMPUTED_VALUE"""),"")</f>
        <v/>
      </c>
      <c r="AF380" s="848"/>
      <c r="AG380" s="848"/>
      <c r="AH380" s="388" t="str">
        <f>IFERROR(__xludf.DUMMYFUNCTION("""COMPUTED_VALUE"""),"")</f>
        <v/>
      </c>
      <c r="AI380" s="382"/>
      <c r="AJ380" s="848" t="str">
        <f>IFERROR(__xludf.DUMMYFUNCTION("""COMPUTED_VALUE"""),"")</f>
        <v/>
      </c>
      <c r="AK380" s="848" t="str">
        <f>IFERROR(__xludf.DUMMYFUNCTION("""COMPUTED_VALUE"""),"")</f>
        <v/>
      </c>
      <c r="AL380" s="848"/>
      <c r="AM380" s="848"/>
      <c r="AN380" s="389" t="str">
        <f>IFERROR(__xludf.DUMMYFUNCTION("""COMPUTED_VALUE"""),"")</f>
        <v/>
      </c>
      <c r="AO380" s="390"/>
      <c r="AP380" s="391"/>
      <c r="AQ380" s="373"/>
      <c r="AR380" s="847"/>
      <c r="AS380" s="847">
        <v>0.0</v>
      </c>
      <c r="AT380" s="359"/>
    </row>
    <row r="381">
      <c r="A381" s="480" t="s">
        <v>5132</v>
      </c>
      <c r="B381" s="361">
        <v>46169.0</v>
      </c>
      <c r="C381" s="362" t="s">
        <v>7682</v>
      </c>
      <c r="D381" s="363" t="s">
        <v>7683</v>
      </c>
      <c r="E381" s="367"/>
      <c r="F381" s="368"/>
      <c r="G381" s="381"/>
      <c r="H381" s="366"/>
      <c r="I381" s="365"/>
      <c r="J381" s="368"/>
      <c r="K381" s="381"/>
      <c r="L381" s="368"/>
      <c r="M381" s="364"/>
      <c r="N381" s="368"/>
      <c r="O381" s="381"/>
      <c r="P381" s="366"/>
      <c r="Q381" s="365"/>
      <c r="R381" s="368"/>
      <c r="S381" s="381"/>
      <c r="T381" s="368"/>
      <c r="U381" s="364"/>
      <c r="V381" s="845"/>
      <c r="W381" s="655"/>
      <c r="X381" s="366"/>
      <c r="Y381" s="370" t="s">
        <v>1929</v>
      </c>
      <c r="Z381" s="481"/>
      <c r="AA381" s="372"/>
      <c r="AB381" s="353"/>
      <c r="AC381" s="382"/>
      <c r="AD381" s="383" t="str">
        <f>IFERROR(__xludf.DUMMYFUNCTION("""COMPUTED_VALUE"""),"")</f>
        <v/>
      </c>
      <c r="AE381" s="848" t="str">
        <f>IFERROR(__xludf.DUMMYFUNCTION("""COMPUTED_VALUE"""),"")</f>
        <v/>
      </c>
      <c r="AF381" s="848"/>
      <c r="AG381" s="848"/>
      <c r="AH381" s="388" t="str">
        <f>IFERROR(__xludf.DUMMYFUNCTION("""COMPUTED_VALUE"""),"")</f>
        <v/>
      </c>
      <c r="AI381" s="382"/>
      <c r="AJ381" s="848" t="str">
        <f>IFERROR(__xludf.DUMMYFUNCTION("""COMPUTED_VALUE"""),"")</f>
        <v/>
      </c>
      <c r="AK381" s="848" t="str">
        <f>IFERROR(__xludf.DUMMYFUNCTION("""COMPUTED_VALUE"""),"")</f>
        <v/>
      </c>
      <c r="AL381" s="848"/>
      <c r="AM381" s="848"/>
      <c r="AN381" s="389" t="str">
        <f>IFERROR(__xludf.DUMMYFUNCTION("""COMPUTED_VALUE"""),"")</f>
        <v/>
      </c>
      <c r="AO381" s="390"/>
      <c r="AP381" s="391"/>
      <c r="AQ381" s="373"/>
      <c r="AR381" s="847"/>
      <c r="AS381" s="847">
        <v>0.0</v>
      </c>
      <c r="AT381" s="359"/>
    </row>
    <row r="382">
      <c r="A382" s="480" t="s">
        <v>5132</v>
      </c>
      <c r="B382" s="361">
        <v>46169.0</v>
      </c>
      <c r="C382" s="362" t="s">
        <v>7685</v>
      </c>
      <c r="D382" s="363" t="s">
        <v>7686</v>
      </c>
      <c r="E382" s="367"/>
      <c r="F382" s="368"/>
      <c r="G382" s="381"/>
      <c r="H382" s="366"/>
      <c r="I382" s="365"/>
      <c r="J382" s="368"/>
      <c r="K382" s="381"/>
      <c r="L382" s="368"/>
      <c r="M382" s="364"/>
      <c r="N382" s="368"/>
      <c r="O382" s="381"/>
      <c r="P382" s="366"/>
      <c r="Q382" s="365"/>
      <c r="R382" s="368"/>
      <c r="S382" s="381"/>
      <c r="T382" s="368"/>
      <c r="U382" s="364"/>
      <c r="V382" s="845"/>
      <c r="W382" s="655"/>
      <c r="X382" s="366"/>
      <c r="Y382" s="370" t="s">
        <v>1929</v>
      </c>
      <c r="Z382" s="481"/>
      <c r="AA382" s="372"/>
      <c r="AB382" s="353"/>
      <c r="AC382" s="382"/>
      <c r="AD382" s="383" t="str">
        <f>IFERROR(__xludf.DUMMYFUNCTION("""COMPUTED_VALUE"""),"")</f>
        <v/>
      </c>
      <c r="AE382" s="848" t="str">
        <f>IFERROR(__xludf.DUMMYFUNCTION("""COMPUTED_VALUE"""),"")</f>
        <v/>
      </c>
      <c r="AF382" s="848"/>
      <c r="AG382" s="848"/>
      <c r="AH382" s="388" t="str">
        <f>IFERROR(__xludf.DUMMYFUNCTION("""COMPUTED_VALUE"""),"")</f>
        <v/>
      </c>
      <c r="AI382" s="382"/>
      <c r="AJ382" s="848" t="str">
        <f>IFERROR(__xludf.DUMMYFUNCTION("""COMPUTED_VALUE"""),"")</f>
        <v/>
      </c>
      <c r="AK382" s="848" t="str">
        <f>IFERROR(__xludf.DUMMYFUNCTION("""COMPUTED_VALUE"""),"")</f>
        <v/>
      </c>
      <c r="AL382" s="848"/>
      <c r="AM382" s="848"/>
      <c r="AN382" s="389" t="str">
        <f>IFERROR(__xludf.DUMMYFUNCTION("""COMPUTED_VALUE"""),"")</f>
        <v/>
      </c>
      <c r="AO382" s="390"/>
      <c r="AP382" s="391"/>
      <c r="AQ382" s="373"/>
      <c r="AR382" s="847"/>
      <c r="AS382" s="847">
        <v>0.0</v>
      </c>
      <c r="AT382" s="359"/>
    </row>
    <row r="383">
      <c r="A383" s="480" t="s">
        <v>5132</v>
      </c>
      <c r="B383" s="361">
        <v>46169.0</v>
      </c>
      <c r="C383" s="362" t="s">
        <v>7687</v>
      </c>
      <c r="D383" s="363" t="s">
        <v>7688</v>
      </c>
      <c r="E383" s="367"/>
      <c r="F383" s="368"/>
      <c r="G383" s="381"/>
      <c r="H383" s="366"/>
      <c r="I383" s="365"/>
      <c r="J383" s="368"/>
      <c r="K383" s="381"/>
      <c r="L383" s="368"/>
      <c r="M383" s="364"/>
      <c r="N383" s="368"/>
      <c r="O383" s="381"/>
      <c r="P383" s="366"/>
      <c r="Q383" s="365"/>
      <c r="R383" s="368"/>
      <c r="S383" s="381"/>
      <c r="T383" s="368"/>
      <c r="U383" s="364"/>
      <c r="V383" s="845"/>
      <c r="W383" s="655"/>
      <c r="X383" s="366"/>
      <c r="Y383" s="370" t="s">
        <v>1929</v>
      </c>
      <c r="Z383" s="481"/>
      <c r="AA383" s="372"/>
      <c r="AB383" s="353"/>
      <c r="AC383" s="382"/>
      <c r="AD383" s="383" t="str">
        <f>IFERROR(__xludf.DUMMYFUNCTION("""COMPUTED_VALUE"""),"")</f>
        <v/>
      </c>
      <c r="AE383" s="848" t="str">
        <f>IFERROR(__xludf.DUMMYFUNCTION("""COMPUTED_VALUE"""),"")</f>
        <v/>
      </c>
      <c r="AF383" s="848"/>
      <c r="AG383" s="848"/>
      <c r="AH383" s="388" t="str">
        <f>IFERROR(__xludf.DUMMYFUNCTION("""COMPUTED_VALUE"""),"")</f>
        <v/>
      </c>
      <c r="AI383" s="382"/>
      <c r="AJ383" s="848" t="str">
        <f>IFERROR(__xludf.DUMMYFUNCTION("""COMPUTED_VALUE"""),"")</f>
        <v/>
      </c>
      <c r="AK383" s="848" t="str">
        <f>IFERROR(__xludf.DUMMYFUNCTION("""COMPUTED_VALUE"""),"")</f>
        <v/>
      </c>
      <c r="AL383" s="848"/>
      <c r="AM383" s="848"/>
      <c r="AN383" s="389" t="str">
        <f>IFERROR(__xludf.DUMMYFUNCTION("""COMPUTED_VALUE"""),"")</f>
        <v/>
      </c>
      <c r="AO383" s="390"/>
      <c r="AP383" s="391"/>
      <c r="AQ383" s="373"/>
      <c r="AR383" s="847"/>
      <c r="AS383" s="847">
        <v>0.0</v>
      </c>
      <c r="AT383" s="359"/>
    </row>
    <row r="384">
      <c r="A384" s="480" t="s">
        <v>5138</v>
      </c>
      <c r="B384" s="361">
        <v>46168.0</v>
      </c>
      <c r="C384" s="362" t="s">
        <v>7689</v>
      </c>
      <c r="D384" s="363" t="s">
        <v>7690</v>
      </c>
      <c r="E384" s="367"/>
      <c r="F384" s="368"/>
      <c r="G384" s="381"/>
      <c r="H384" s="366"/>
      <c r="I384" s="365"/>
      <c r="J384" s="368"/>
      <c r="K384" s="381"/>
      <c r="L384" s="368"/>
      <c r="M384" s="364"/>
      <c r="N384" s="368"/>
      <c r="O384" s="381"/>
      <c r="P384" s="366"/>
      <c r="Q384" s="365"/>
      <c r="R384" s="368"/>
      <c r="S384" s="381"/>
      <c r="T384" s="368"/>
      <c r="U384" s="364"/>
      <c r="V384" s="845"/>
      <c r="W384" s="655"/>
      <c r="X384" s="366"/>
      <c r="Y384" s="370" t="s">
        <v>1929</v>
      </c>
      <c r="Z384" s="481"/>
      <c r="AA384" s="372"/>
      <c r="AB384" s="353"/>
      <c r="AC384" s="382"/>
      <c r="AD384" s="383" t="str">
        <f>IFERROR(__xludf.DUMMYFUNCTION("""COMPUTED_VALUE"""),"")</f>
        <v/>
      </c>
      <c r="AE384" s="848" t="str">
        <f>IFERROR(__xludf.DUMMYFUNCTION("""COMPUTED_VALUE"""),"")</f>
        <v/>
      </c>
      <c r="AF384" s="848"/>
      <c r="AG384" s="848"/>
      <c r="AH384" s="388" t="str">
        <f>IFERROR(__xludf.DUMMYFUNCTION("""COMPUTED_VALUE"""),"")</f>
        <v/>
      </c>
      <c r="AI384" s="382"/>
      <c r="AJ384" s="848" t="str">
        <f>IFERROR(__xludf.DUMMYFUNCTION("""COMPUTED_VALUE"""),"")</f>
        <v/>
      </c>
      <c r="AK384" s="848" t="str">
        <f>IFERROR(__xludf.DUMMYFUNCTION("""COMPUTED_VALUE"""),"")</f>
        <v/>
      </c>
      <c r="AL384" s="848"/>
      <c r="AM384" s="848"/>
      <c r="AN384" s="389" t="str">
        <f>IFERROR(__xludf.DUMMYFUNCTION("""COMPUTED_VALUE"""),"")</f>
        <v/>
      </c>
      <c r="AO384" s="390"/>
      <c r="AP384" s="391"/>
      <c r="AQ384" s="373"/>
      <c r="AR384" s="847"/>
      <c r="AS384" s="847">
        <v>0.0</v>
      </c>
      <c r="AT384" s="359"/>
    </row>
    <row r="385">
      <c r="A385" s="480" t="s">
        <v>5132</v>
      </c>
      <c r="B385" s="361">
        <v>46169.0</v>
      </c>
      <c r="C385" s="362" t="s">
        <v>7691</v>
      </c>
      <c r="D385" s="363" t="s">
        <v>7692</v>
      </c>
      <c r="E385" s="367"/>
      <c r="F385" s="368"/>
      <c r="G385" s="381"/>
      <c r="H385" s="366"/>
      <c r="I385" s="365"/>
      <c r="J385" s="368"/>
      <c r="K385" s="381"/>
      <c r="L385" s="368"/>
      <c r="M385" s="364"/>
      <c r="N385" s="368"/>
      <c r="O385" s="381"/>
      <c r="P385" s="366"/>
      <c r="Q385" s="365"/>
      <c r="R385" s="368"/>
      <c r="S385" s="381"/>
      <c r="T385" s="368"/>
      <c r="U385" s="364"/>
      <c r="V385" s="845"/>
      <c r="W385" s="655"/>
      <c r="X385" s="366"/>
      <c r="Y385" s="370" t="s">
        <v>1929</v>
      </c>
      <c r="Z385" s="481"/>
      <c r="AA385" s="372"/>
      <c r="AB385" s="353"/>
      <c r="AC385" s="382"/>
      <c r="AD385" s="383" t="str">
        <f>IFERROR(__xludf.DUMMYFUNCTION("""COMPUTED_VALUE"""),"")</f>
        <v/>
      </c>
      <c r="AE385" s="848" t="str">
        <f>IFERROR(__xludf.DUMMYFUNCTION("""COMPUTED_VALUE"""),"")</f>
        <v/>
      </c>
      <c r="AF385" s="848"/>
      <c r="AG385" s="848"/>
      <c r="AH385" s="388" t="str">
        <f>IFERROR(__xludf.DUMMYFUNCTION("""COMPUTED_VALUE"""),"")</f>
        <v/>
      </c>
      <c r="AI385" s="382"/>
      <c r="AJ385" s="848" t="str">
        <f>IFERROR(__xludf.DUMMYFUNCTION("""COMPUTED_VALUE"""),"")</f>
        <v/>
      </c>
      <c r="AK385" s="848" t="str">
        <f>IFERROR(__xludf.DUMMYFUNCTION("""COMPUTED_VALUE"""),"")</f>
        <v/>
      </c>
      <c r="AL385" s="848"/>
      <c r="AM385" s="848"/>
      <c r="AN385" s="389" t="str">
        <f>IFERROR(__xludf.DUMMYFUNCTION("""COMPUTED_VALUE"""),"")</f>
        <v/>
      </c>
      <c r="AO385" s="390"/>
      <c r="AP385" s="391"/>
      <c r="AQ385" s="373"/>
      <c r="AR385" s="847"/>
      <c r="AS385" s="847">
        <v>0.0</v>
      </c>
      <c r="AT385" s="359"/>
    </row>
    <row r="386">
      <c r="A386" s="480" t="s">
        <v>5132</v>
      </c>
      <c r="B386" s="361">
        <v>46169.0</v>
      </c>
      <c r="C386" s="362" t="s">
        <v>7693</v>
      </c>
      <c r="D386" s="363" t="s">
        <v>7694</v>
      </c>
      <c r="E386" s="367"/>
      <c r="F386" s="368"/>
      <c r="G386" s="381"/>
      <c r="H386" s="366"/>
      <c r="I386" s="365"/>
      <c r="J386" s="368"/>
      <c r="K386" s="381"/>
      <c r="L386" s="368"/>
      <c r="M386" s="364"/>
      <c r="N386" s="368"/>
      <c r="O386" s="381"/>
      <c r="P386" s="366"/>
      <c r="Q386" s="365"/>
      <c r="R386" s="368"/>
      <c r="S386" s="381"/>
      <c r="T386" s="368"/>
      <c r="U386" s="364"/>
      <c r="V386" s="845"/>
      <c r="W386" s="655"/>
      <c r="X386" s="366"/>
      <c r="Y386" s="370" t="s">
        <v>1929</v>
      </c>
      <c r="Z386" s="481"/>
      <c r="AA386" s="372"/>
      <c r="AB386" s="353"/>
      <c r="AC386" s="382"/>
      <c r="AD386" s="383" t="str">
        <f>IFERROR(__xludf.DUMMYFUNCTION("""COMPUTED_VALUE"""),"")</f>
        <v/>
      </c>
      <c r="AE386" s="848" t="str">
        <f>IFERROR(__xludf.DUMMYFUNCTION("""COMPUTED_VALUE"""),"")</f>
        <v/>
      </c>
      <c r="AF386" s="848"/>
      <c r="AG386" s="848"/>
      <c r="AH386" s="388" t="str">
        <f>IFERROR(__xludf.DUMMYFUNCTION("""COMPUTED_VALUE"""),"")</f>
        <v/>
      </c>
      <c r="AI386" s="382"/>
      <c r="AJ386" s="848" t="str">
        <f>IFERROR(__xludf.DUMMYFUNCTION("""COMPUTED_VALUE"""),"")</f>
        <v/>
      </c>
      <c r="AK386" s="848" t="str">
        <f>IFERROR(__xludf.DUMMYFUNCTION("""COMPUTED_VALUE"""),"")</f>
        <v/>
      </c>
      <c r="AL386" s="848"/>
      <c r="AM386" s="848"/>
      <c r="AN386" s="389" t="str">
        <f>IFERROR(__xludf.DUMMYFUNCTION("""COMPUTED_VALUE"""),"")</f>
        <v/>
      </c>
      <c r="AO386" s="390"/>
      <c r="AP386" s="391"/>
      <c r="AQ386" s="373"/>
      <c r="AR386" s="847"/>
      <c r="AS386" s="847">
        <v>0.0</v>
      </c>
      <c r="AT386" s="359"/>
    </row>
    <row r="387">
      <c r="A387" s="480" t="s">
        <v>5132</v>
      </c>
      <c r="B387" s="361">
        <v>46169.0</v>
      </c>
      <c r="C387" s="362" t="s">
        <v>7695</v>
      </c>
      <c r="D387" s="363" t="s">
        <v>7696</v>
      </c>
      <c r="E387" s="367"/>
      <c r="F387" s="368"/>
      <c r="G387" s="381"/>
      <c r="H387" s="366"/>
      <c r="I387" s="365"/>
      <c r="J387" s="368"/>
      <c r="K387" s="381"/>
      <c r="L387" s="368"/>
      <c r="M387" s="364"/>
      <c r="N387" s="368"/>
      <c r="O387" s="381"/>
      <c r="P387" s="366"/>
      <c r="Q387" s="365"/>
      <c r="R387" s="368"/>
      <c r="S387" s="381"/>
      <c r="T387" s="368"/>
      <c r="U387" s="364"/>
      <c r="V387" s="845"/>
      <c r="W387" s="655"/>
      <c r="X387" s="366"/>
      <c r="Y387" s="370" t="s">
        <v>1929</v>
      </c>
      <c r="Z387" s="481"/>
      <c r="AA387" s="372"/>
      <c r="AB387" s="353"/>
      <c r="AC387" s="382"/>
      <c r="AD387" s="383" t="str">
        <f>IFERROR(__xludf.DUMMYFUNCTION("""COMPUTED_VALUE"""),"")</f>
        <v/>
      </c>
      <c r="AE387" s="848" t="str">
        <f>IFERROR(__xludf.DUMMYFUNCTION("""COMPUTED_VALUE"""),"")</f>
        <v/>
      </c>
      <c r="AF387" s="848"/>
      <c r="AG387" s="848"/>
      <c r="AH387" s="388" t="str">
        <f>IFERROR(__xludf.DUMMYFUNCTION("""COMPUTED_VALUE"""),"")</f>
        <v/>
      </c>
      <c r="AI387" s="382"/>
      <c r="AJ387" s="848" t="str">
        <f>IFERROR(__xludf.DUMMYFUNCTION("""COMPUTED_VALUE"""),"")</f>
        <v/>
      </c>
      <c r="AK387" s="848" t="str">
        <f>IFERROR(__xludf.DUMMYFUNCTION("""COMPUTED_VALUE"""),"")</f>
        <v/>
      </c>
      <c r="AL387" s="848"/>
      <c r="AM387" s="848"/>
      <c r="AN387" s="389" t="str">
        <f>IFERROR(__xludf.DUMMYFUNCTION("""COMPUTED_VALUE"""),"")</f>
        <v/>
      </c>
      <c r="AO387" s="390"/>
      <c r="AP387" s="391"/>
      <c r="AQ387" s="373"/>
      <c r="AR387" s="847"/>
      <c r="AS387" s="847">
        <v>0.0</v>
      </c>
      <c r="AT387" s="359"/>
    </row>
    <row r="388">
      <c r="A388" s="480" t="s">
        <v>5138</v>
      </c>
      <c r="B388" s="361">
        <v>46168.0</v>
      </c>
      <c r="C388" s="362" t="s">
        <v>7697</v>
      </c>
      <c r="D388" s="363" t="s">
        <v>7698</v>
      </c>
      <c r="E388" s="367"/>
      <c r="F388" s="368"/>
      <c r="G388" s="381"/>
      <c r="H388" s="366"/>
      <c r="I388" s="365"/>
      <c r="J388" s="368"/>
      <c r="K388" s="381"/>
      <c r="L388" s="368"/>
      <c r="M388" s="364"/>
      <c r="N388" s="368"/>
      <c r="O388" s="381"/>
      <c r="P388" s="366"/>
      <c r="Q388" s="365"/>
      <c r="R388" s="368"/>
      <c r="S388" s="381"/>
      <c r="T388" s="368"/>
      <c r="U388" s="364"/>
      <c r="V388" s="845"/>
      <c r="W388" s="655"/>
      <c r="X388" s="366"/>
      <c r="Y388" s="370" t="s">
        <v>1929</v>
      </c>
      <c r="Z388" s="481"/>
      <c r="AA388" s="372"/>
      <c r="AB388" s="353"/>
      <c r="AC388" s="382"/>
      <c r="AD388" s="383" t="str">
        <f>IFERROR(__xludf.DUMMYFUNCTION("""COMPUTED_VALUE"""),"")</f>
        <v/>
      </c>
      <c r="AE388" s="848" t="str">
        <f>IFERROR(__xludf.DUMMYFUNCTION("""COMPUTED_VALUE"""),"")</f>
        <v/>
      </c>
      <c r="AF388" s="848"/>
      <c r="AG388" s="848"/>
      <c r="AH388" s="388" t="str">
        <f>IFERROR(__xludf.DUMMYFUNCTION("""COMPUTED_VALUE"""),"")</f>
        <v/>
      </c>
      <c r="AI388" s="382"/>
      <c r="AJ388" s="848" t="str">
        <f>IFERROR(__xludf.DUMMYFUNCTION("""COMPUTED_VALUE"""),"")</f>
        <v/>
      </c>
      <c r="AK388" s="848" t="str">
        <f>IFERROR(__xludf.DUMMYFUNCTION("""COMPUTED_VALUE"""),"")</f>
        <v/>
      </c>
      <c r="AL388" s="848"/>
      <c r="AM388" s="848"/>
      <c r="AN388" s="389" t="str">
        <f>IFERROR(__xludf.DUMMYFUNCTION("""COMPUTED_VALUE"""),"")</f>
        <v/>
      </c>
      <c r="AO388" s="390"/>
      <c r="AP388" s="391"/>
      <c r="AQ388" s="373"/>
      <c r="AR388" s="847"/>
      <c r="AS388" s="847">
        <v>0.0</v>
      </c>
      <c r="AT388" s="359"/>
    </row>
    <row r="389">
      <c r="A389" s="480" t="s">
        <v>5138</v>
      </c>
      <c r="B389" s="361">
        <v>46168.0</v>
      </c>
      <c r="C389" s="362" t="s">
        <v>5697</v>
      </c>
      <c r="D389" s="363" t="s">
        <v>5698</v>
      </c>
      <c r="E389" s="367"/>
      <c r="F389" s="368"/>
      <c r="G389" s="381"/>
      <c r="H389" s="366"/>
      <c r="I389" s="365"/>
      <c r="J389" s="368"/>
      <c r="K389" s="381"/>
      <c r="L389" s="368"/>
      <c r="M389" s="364"/>
      <c r="N389" s="368"/>
      <c r="O389" s="381"/>
      <c r="P389" s="366"/>
      <c r="Q389" s="365"/>
      <c r="R389" s="368"/>
      <c r="S389" s="381"/>
      <c r="T389" s="368"/>
      <c r="U389" s="364"/>
      <c r="V389" s="845"/>
      <c r="W389" s="655"/>
      <c r="X389" s="366"/>
      <c r="Y389" s="370" t="s">
        <v>1929</v>
      </c>
      <c r="Z389" s="481"/>
      <c r="AA389" s="372"/>
      <c r="AB389" s="353"/>
      <c r="AC389" s="382"/>
      <c r="AD389" s="383" t="str">
        <f>IFERROR(__xludf.DUMMYFUNCTION("""COMPUTED_VALUE"""),"")</f>
        <v/>
      </c>
      <c r="AE389" s="848" t="str">
        <f>IFERROR(__xludf.DUMMYFUNCTION("""COMPUTED_VALUE"""),"")</f>
        <v/>
      </c>
      <c r="AF389" s="848"/>
      <c r="AG389" s="848"/>
      <c r="AH389" s="388" t="str">
        <f>IFERROR(__xludf.DUMMYFUNCTION("""COMPUTED_VALUE"""),"")</f>
        <v/>
      </c>
      <c r="AI389" s="382"/>
      <c r="AJ389" s="848" t="str">
        <f>IFERROR(__xludf.DUMMYFUNCTION("""COMPUTED_VALUE"""),"")</f>
        <v/>
      </c>
      <c r="AK389" s="848" t="str">
        <f>IFERROR(__xludf.DUMMYFUNCTION("""COMPUTED_VALUE"""),"")</f>
        <v/>
      </c>
      <c r="AL389" s="848"/>
      <c r="AM389" s="848"/>
      <c r="AN389" s="389" t="str">
        <f>IFERROR(__xludf.DUMMYFUNCTION("""COMPUTED_VALUE"""),"")</f>
        <v/>
      </c>
      <c r="AO389" s="390"/>
      <c r="AP389" s="391"/>
      <c r="AQ389" s="373"/>
      <c r="AR389" s="847"/>
      <c r="AS389" s="847">
        <v>0.0</v>
      </c>
      <c r="AT389" s="359"/>
    </row>
    <row r="390">
      <c r="A390" s="480" t="s">
        <v>5132</v>
      </c>
      <c r="B390" s="361">
        <v>46169.0</v>
      </c>
      <c r="C390" s="362" t="s">
        <v>7699</v>
      </c>
      <c r="D390" s="363" t="s">
        <v>7700</v>
      </c>
      <c r="E390" s="367"/>
      <c r="F390" s="368"/>
      <c r="G390" s="381"/>
      <c r="H390" s="366"/>
      <c r="I390" s="365"/>
      <c r="J390" s="368"/>
      <c r="K390" s="381"/>
      <c r="L390" s="368"/>
      <c r="M390" s="364"/>
      <c r="N390" s="368"/>
      <c r="O390" s="381"/>
      <c r="P390" s="366"/>
      <c r="Q390" s="365"/>
      <c r="R390" s="368"/>
      <c r="S390" s="381"/>
      <c r="T390" s="368"/>
      <c r="U390" s="364"/>
      <c r="V390" s="845"/>
      <c r="W390" s="655"/>
      <c r="X390" s="366"/>
      <c r="Y390" s="370" t="s">
        <v>1929</v>
      </c>
      <c r="Z390" s="481"/>
      <c r="AA390" s="372"/>
      <c r="AB390" s="353"/>
      <c r="AC390" s="382"/>
      <c r="AD390" s="383" t="str">
        <f>IFERROR(__xludf.DUMMYFUNCTION("""COMPUTED_VALUE"""),"")</f>
        <v/>
      </c>
      <c r="AE390" s="848" t="str">
        <f>IFERROR(__xludf.DUMMYFUNCTION("""COMPUTED_VALUE"""),"")</f>
        <v/>
      </c>
      <c r="AF390" s="848"/>
      <c r="AG390" s="848"/>
      <c r="AH390" s="388" t="str">
        <f>IFERROR(__xludf.DUMMYFUNCTION("""COMPUTED_VALUE"""),"")</f>
        <v/>
      </c>
      <c r="AI390" s="382"/>
      <c r="AJ390" s="848" t="str">
        <f>IFERROR(__xludf.DUMMYFUNCTION("""COMPUTED_VALUE"""),"")</f>
        <v/>
      </c>
      <c r="AK390" s="848" t="str">
        <f>IFERROR(__xludf.DUMMYFUNCTION("""COMPUTED_VALUE"""),"")</f>
        <v/>
      </c>
      <c r="AL390" s="848"/>
      <c r="AM390" s="848"/>
      <c r="AN390" s="389" t="str">
        <f>IFERROR(__xludf.DUMMYFUNCTION("""COMPUTED_VALUE"""),"")</f>
        <v/>
      </c>
      <c r="AO390" s="390"/>
      <c r="AP390" s="391"/>
      <c r="AQ390" s="373"/>
      <c r="AR390" s="847"/>
      <c r="AS390" s="847">
        <v>0.0</v>
      </c>
      <c r="AT390" s="359"/>
    </row>
    <row r="391">
      <c r="A391" s="480" t="s">
        <v>5132</v>
      </c>
      <c r="B391" s="361">
        <v>46169.0</v>
      </c>
      <c r="C391" s="362" t="s">
        <v>7701</v>
      </c>
      <c r="D391" s="363" t="s">
        <v>7702</v>
      </c>
      <c r="E391" s="367"/>
      <c r="F391" s="368"/>
      <c r="G391" s="381"/>
      <c r="H391" s="366"/>
      <c r="I391" s="365"/>
      <c r="J391" s="368"/>
      <c r="K391" s="381"/>
      <c r="L391" s="368"/>
      <c r="M391" s="364"/>
      <c r="N391" s="368"/>
      <c r="O391" s="381"/>
      <c r="P391" s="366"/>
      <c r="Q391" s="365"/>
      <c r="R391" s="368"/>
      <c r="S391" s="381"/>
      <c r="T391" s="368"/>
      <c r="U391" s="364"/>
      <c r="V391" s="845"/>
      <c r="W391" s="655"/>
      <c r="X391" s="366"/>
      <c r="Y391" s="370" t="s">
        <v>1929</v>
      </c>
      <c r="Z391" s="481"/>
      <c r="AA391" s="372"/>
      <c r="AB391" s="353"/>
      <c r="AC391" s="382"/>
      <c r="AD391" s="383" t="str">
        <f>IFERROR(__xludf.DUMMYFUNCTION("""COMPUTED_VALUE"""),"")</f>
        <v/>
      </c>
      <c r="AE391" s="848" t="str">
        <f>IFERROR(__xludf.DUMMYFUNCTION("""COMPUTED_VALUE"""),"")</f>
        <v/>
      </c>
      <c r="AF391" s="848"/>
      <c r="AG391" s="848"/>
      <c r="AH391" s="388" t="str">
        <f>IFERROR(__xludf.DUMMYFUNCTION("""COMPUTED_VALUE"""),"")</f>
        <v/>
      </c>
      <c r="AI391" s="382"/>
      <c r="AJ391" s="848" t="str">
        <f>IFERROR(__xludf.DUMMYFUNCTION("""COMPUTED_VALUE"""),"")</f>
        <v/>
      </c>
      <c r="AK391" s="848" t="str">
        <f>IFERROR(__xludf.DUMMYFUNCTION("""COMPUTED_VALUE"""),"")</f>
        <v/>
      </c>
      <c r="AL391" s="848"/>
      <c r="AM391" s="848"/>
      <c r="AN391" s="389" t="str">
        <f>IFERROR(__xludf.DUMMYFUNCTION("""COMPUTED_VALUE"""),"")</f>
        <v/>
      </c>
      <c r="AO391" s="390"/>
      <c r="AP391" s="391"/>
      <c r="AQ391" s="373"/>
      <c r="AR391" s="847"/>
      <c r="AS391" s="847">
        <v>0.0</v>
      </c>
      <c r="AT391" s="359"/>
    </row>
    <row r="392">
      <c r="A392" s="480" t="s">
        <v>5132</v>
      </c>
      <c r="B392" s="361">
        <v>46169.0</v>
      </c>
      <c r="C392" s="362" t="s">
        <v>7703</v>
      </c>
      <c r="D392" s="363" t="s">
        <v>7704</v>
      </c>
      <c r="E392" s="367"/>
      <c r="F392" s="368"/>
      <c r="G392" s="381"/>
      <c r="H392" s="366"/>
      <c r="I392" s="365"/>
      <c r="J392" s="368"/>
      <c r="K392" s="381"/>
      <c r="L392" s="368"/>
      <c r="M392" s="364"/>
      <c r="N392" s="368"/>
      <c r="O392" s="381"/>
      <c r="P392" s="366"/>
      <c r="Q392" s="365"/>
      <c r="R392" s="368"/>
      <c r="S392" s="381"/>
      <c r="T392" s="368"/>
      <c r="U392" s="364"/>
      <c r="V392" s="845"/>
      <c r="W392" s="655"/>
      <c r="X392" s="366"/>
      <c r="Y392" s="370" t="s">
        <v>1929</v>
      </c>
      <c r="Z392" s="481"/>
      <c r="AA392" s="372"/>
      <c r="AB392" s="353"/>
      <c r="AC392" s="382"/>
      <c r="AD392" s="383" t="str">
        <f>IFERROR(__xludf.DUMMYFUNCTION("""COMPUTED_VALUE"""),"")</f>
        <v/>
      </c>
      <c r="AE392" s="848" t="str">
        <f>IFERROR(__xludf.DUMMYFUNCTION("""COMPUTED_VALUE"""),"")</f>
        <v/>
      </c>
      <c r="AF392" s="848"/>
      <c r="AG392" s="848"/>
      <c r="AH392" s="388" t="str">
        <f>IFERROR(__xludf.DUMMYFUNCTION("""COMPUTED_VALUE"""),"")</f>
        <v/>
      </c>
      <c r="AI392" s="382"/>
      <c r="AJ392" s="848" t="str">
        <f>IFERROR(__xludf.DUMMYFUNCTION("""COMPUTED_VALUE"""),"")</f>
        <v/>
      </c>
      <c r="AK392" s="848" t="str">
        <f>IFERROR(__xludf.DUMMYFUNCTION("""COMPUTED_VALUE"""),"")</f>
        <v/>
      </c>
      <c r="AL392" s="848"/>
      <c r="AM392" s="848"/>
      <c r="AN392" s="389" t="str">
        <f>IFERROR(__xludf.DUMMYFUNCTION("""COMPUTED_VALUE"""),"")</f>
        <v/>
      </c>
      <c r="AO392" s="390"/>
      <c r="AP392" s="391"/>
      <c r="AQ392" s="373"/>
      <c r="AR392" s="847"/>
      <c r="AS392" s="847">
        <v>0.0</v>
      </c>
      <c r="AT392" s="359"/>
    </row>
    <row r="393">
      <c r="A393" s="480" t="s">
        <v>5132</v>
      </c>
      <c r="B393" s="361">
        <v>46169.0</v>
      </c>
      <c r="C393" s="362" t="s">
        <v>7705</v>
      </c>
      <c r="D393" s="363" t="s">
        <v>7706</v>
      </c>
      <c r="E393" s="367"/>
      <c r="F393" s="368"/>
      <c r="G393" s="381"/>
      <c r="H393" s="366"/>
      <c r="I393" s="365"/>
      <c r="J393" s="368"/>
      <c r="K393" s="381"/>
      <c r="L393" s="368"/>
      <c r="M393" s="364"/>
      <c r="N393" s="368"/>
      <c r="O393" s="381"/>
      <c r="P393" s="366"/>
      <c r="Q393" s="365"/>
      <c r="R393" s="368"/>
      <c r="S393" s="381"/>
      <c r="T393" s="368"/>
      <c r="U393" s="364"/>
      <c r="V393" s="845"/>
      <c r="W393" s="655"/>
      <c r="X393" s="366"/>
      <c r="Y393" s="370" t="s">
        <v>1929</v>
      </c>
      <c r="Z393" s="481"/>
      <c r="AA393" s="372"/>
      <c r="AB393" s="353"/>
      <c r="AC393" s="382"/>
      <c r="AD393" s="383" t="str">
        <f>IFERROR(__xludf.DUMMYFUNCTION("""COMPUTED_VALUE"""),"")</f>
        <v/>
      </c>
      <c r="AE393" s="848" t="str">
        <f>IFERROR(__xludf.DUMMYFUNCTION("""COMPUTED_VALUE"""),"")</f>
        <v/>
      </c>
      <c r="AF393" s="848"/>
      <c r="AG393" s="848"/>
      <c r="AH393" s="388" t="str">
        <f>IFERROR(__xludf.DUMMYFUNCTION("""COMPUTED_VALUE"""),"")</f>
        <v/>
      </c>
      <c r="AI393" s="382"/>
      <c r="AJ393" s="848" t="str">
        <f>IFERROR(__xludf.DUMMYFUNCTION("""COMPUTED_VALUE"""),"")</f>
        <v/>
      </c>
      <c r="AK393" s="848" t="str">
        <f>IFERROR(__xludf.DUMMYFUNCTION("""COMPUTED_VALUE"""),"")</f>
        <v/>
      </c>
      <c r="AL393" s="848"/>
      <c r="AM393" s="848"/>
      <c r="AN393" s="389" t="str">
        <f>IFERROR(__xludf.DUMMYFUNCTION("""COMPUTED_VALUE"""),"")</f>
        <v/>
      </c>
      <c r="AO393" s="390"/>
      <c r="AP393" s="391"/>
      <c r="AQ393" s="373"/>
      <c r="AR393" s="847"/>
      <c r="AS393" s="847">
        <v>0.0</v>
      </c>
      <c r="AT393" s="359"/>
    </row>
    <row r="394">
      <c r="A394" s="480" t="s">
        <v>5138</v>
      </c>
      <c r="B394" s="361">
        <v>46168.0</v>
      </c>
      <c r="C394" s="362" t="s">
        <v>5716</v>
      </c>
      <c r="D394" s="363" t="s">
        <v>5717</v>
      </c>
      <c r="E394" s="367"/>
      <c r="F394" s="368"/>
      <c r="G394" s="381"/>
      <c r="H394" s="366"/>
      <c r="I394" s="365"/>
      <c r="J394" s="368"/>
      <c r="K394" s="381"/>
      <c r="L394" s="368"/>
      <c r="M394" s="364"/>
      <c r="N394" s="368"/>
      <c r="O394" s="381"/>
      <c r="P394" s="366"/>
      <c r="Q394" s="365"/>
      <c r="R394" s="368"/>
      <c r="S394" s="381"/>
      <c r="T394" s="368"/>
      <c r="U394" s="364"/>
      <c r="V394" s="845"/>
      <c r="W394" s="655"/>
      <c r="X394" s="366"/>
      <c r="Y394" s="370" t="s">
        <v>2944</v>
      </c>
      <c r="Z394" s="481"/>
      <c r="AA394" s="372"/>
      <c r="AB394" s="353"/>
      <c r="AC394" s="382"/>
      <c r="AD394" s="383" t="str">
        <f>IFERROR(__xludf.DUMMYFUNCTION("""COMPUTED_VALUE"""),"")</f>
        <v/>
      </c>
      <c r="AE394" s="848" t="str">
        <f>IFERROR(__xludf.DUMMYFUNCTION("""COMPUTED_VALUE"""),"")</f>
        <v/>
      </c>
      <c r="AF394" s="848"/>
      <c r="AG394" s="848"/>
      <c r="AH394" s="388" t="str">
        <f>IFERROR(__xludf.DUMMYFUNCTION("""COMPUTED_VALUE"""),"")</f>
        <v/>
      </c>
      <c r="AI394" s="382"/>
      <c r="AJ394" s="848" t="str">
        <f>IFERROR(__xludf.DUMMYFUNCTION("""COMPUTED_VALUE"""),"")</f>
        <v/>
      </c>
      <c r="AK394" s="848" t="str">
        <f>IFERROR(__xludf.DUMMYFUNCTION("""COMPUTED_VALUE"""),"")</f>
        <v/>
      </c>
      <c r="AL394" s="848"/>
      <c r="AM394" s="848"/>
      <c r="AN394" s="389" t="str">
        <f>IFERROR(__xludf.DUMMYFUNCTION("""COMPUTED_VALUE"""),"")</f>
        <v/>
      </c>
      <c r="AO394" s="390"/>
      <c r="AP394" s="391"/>
      <c r="AQ394" s="373"/>
      <c r="AR394" s="847"/>
      <c r="AS394" s="847">
        <v>0.0</v>
      </c>
      <c r="AT394" s="359"/>
    </row>
    <row r="395">
      <c r="A395" s="480" t="s">
        <v>5138</v>
      </c>
      <c r="B395" s="361">
        <v>46168.0</v>
      </c>
      <c r="C395" s="362" t="s">
        <v>7707</v>
      </c>
      <c r="D395" s="363" t="s">
        <v>7708</v>
      </c>
      <c r="E395" s="367"/>
      <c r="F395" s="368"/>
      <c r="G395" s="381"/>
      <c r="H395" s="366"/>
      <c r="I395" s="365"/>
      <c r="J395" s="368"/>
      <c r="K395" s="381"/>
      <c r="L395" s="368"/>
      <c r="M395" s="364"/>
      <c r="N395" s="368"/>
      <c r="O395" s="381"/>
      <c r="P395" s="366"/>
      <c r="Q395" s="365"/>
      <c r="R395" s="368"/>
      <c r="S395" s="381"/>
      <c r="T395" s="368"/>
      <c r="U395" s="364"/>
      <c r="V395" s="845"/>
      <c r="W395" s="655"/>
      <c r="X395" s="366"/>
      <c r="Y395" s="370" t="s">
        <v>2944</v>
      </c>
      <c r="Z395" s="481"/>
      <c r="AA395" s="372"/>
      <c r="AB395" s="353"/>
      <c r="AC395" s="382"/>
      <c r="AD395" s="383" t="str">
        <f>IFERROR(__xludf.DUMMYFUNCTION("""COMPUTED_VALUE"""),"")</f>
        <v/>
      </c>
      <c r="AE395" s="848" t="str">
        <f>IFERROR(__xludf.DUMMYFUNCTION("""COMPUTED_VALUE"""),"")</f>
        <v/>
      </c>
      <c r="AF395" s="848"/>
      <c r="AG395" s="848"/>
      <c r="AH395" s="388" t="str">
        <f>IFERROR(__xludf.DUMMYFUNCTION("""COMPUTED_VALUE"""),"")</f>
        <v/>
      </c>
      <c r="AI395" s="382"/>
      <c r="AJ395" s="848" t="str">
        <f>IFERROR(__xludf.DUMMYFUNCTION("""COMPUTED_VALUE"""),"")</f>
        <v/>
      </c>
      <c r="AK395" s="848" t="str">
        <f>IFERROR(__xludf.DUMMYFUNCTION("""COMPUTED_VALUE"""),"")</f>
        <v/>
      </c>
      <c r="AL395" s="848"/>
      <c r="AM395" s="848"/>
      <c r="AN395" s="389" t="str">
        <f>IFERROR(__xludf.DUMMYFUNCTION("""COMPUTED_VALUE"""),"")</f>
        <v/>
      </c>
      <c r="AO395" s="390"/>
      <c r="AP395" s="391"/>
      <c r="AQ395" s="373"/>
      <c r="AR395" s="847"/>
      <c r="AS395" s="847">
        <v>0.0</v>
      </c>
      <c r="AT395" s="359"/>
    </row>
    <row r="396">
      <c r="A396" s="480" t="s">
        <v>5132</v>
      </c>
      <c r="B396" s="361">
        <v>46169.0</v>
      </c>
      <c r="C396" s="362" t="s">
        <v>5718</v>
      </c>
      <c r="D396" s="363" t="s">
        <v>5719</v>
      </c>
      <c r="E396" s="367"/>
      <c r="F396" s="368"/>
      <c r="G396" s="381"/>
      <c r="H396" s="366"/>
      <c r="I396" s="365"/>
      <c r="J396" s="368"/>
      <c r="K396" s="381"/>
      <c r="L396" s="368"/>
      <c r="M396" s="364"/>
      <c r="N396" s="368"/>
      <c r="O396" s="381"/>
      <c r="P396" s="366"/>
      <c r="Q396" s="365"/>
      <c r="R396" s="368"/>
      <c r="S396" s="381"/>
      <c r="T396" s="368"/>
      <c r="U396" s="364"/>
      <c r="V396" s="845"/>
      <c r="W396" s="655"/>
      <c r="X396" s="366"/>
      <c r="Y396" s="370" t="s">
        <v>2944</v>
      </c>
      <c r="Z396" s="481"/>
      <c r="AA396" s="372"/>
      <c r="AB396" s="353"/>
      <c r="AC396" s="382"/>
      <c r="AD396" s="383" t="str">
        <f>IFERROR(__xludf.DUMMYFUNCTION("""COMPUTED_VALUE"""),"")</f>
        <v/>
      </c>
      <c r="AE396" s="848" t="str">
        <f>IFERROR(__xludf.DUMMYFUNCTION("""COMPUTED_VALUE"""),"")</f>
        <v/>
      </c>
      <c r="AF396" s="848"/>
      <c r="AG396" s="848"/>
      <c r="AH396" s="388" t="str">
        <f>IFERROR(__xludf.DUMMYFUNCTION("""COMPUTED_VALUE"""),"")</f>
        <v/>
      </c>
      <c r="AI396" s="382"/>
      <c r="AJ396" s="848" t="str">
        <f>IFERROR(__xludf.DUMMYFUNCTION("""COMPUTED_VALUE"""),"")</f>
        <v/>
      </c>
      <c r="AK396" s="848" t="str">
        <f>IFERROR(__xludf.DUMMYFUNCTION("""COMPUTED_VALUE"""),"")</f>
        <v/>
      </c>
      <c r="AL396" s="848"/>
      <c r="AM396" s="848"/>
      <c r="AN396" s="389" t="str">
        <f>IFERROR(__xludf.DUMMYFUNCTION("""COMPUTED_VALUE"""),"")</f>
        <v/>
      </c>
      <c r="AO396" s="390"/>
      <c r="AP396" s="391"/>
      <c r="AQ396" s="373"/>
      <c r="AR396" s="847"/>
      <c r="AS396" s="847">
        <v>0.0</v>
      </c>
      <c r="AT396" s="359"/>
    </row>
    <row r="397">
      <c r="A397" s="480" t="s">
        <v>5138</v>
      </c>
      <c r="B397" s="361">
        <v>46168.0</v>
      </c>
      <c r="C397" s="362" t="s">
        <v>7709</v>
      </c>
      <c r="D397" s="363" t="s">
        <v>7710</v>
      </c>
      <c r="E397" s="367"/>
      <c r="F397" s="368"/>
      <c r="G397" s="381"/>
      <c r="H397" s="366"/>
      <c r="I397" s="365"/>
      <c r="J397" s="368"/>
      <c r="K397" s="381"/>
      <c r="L397" s="368"/>
      <c r="M397" s="364"/>
      <c r="N397" s="368"/>
      <c r="O397" s="381"/>
      <c r="P397" s="366"/>
      <c r="Q397" s="365"/>
      <c r="R397" s="368"/>
      <c r="S397" s="381"/>
      <c r="T397" s="368"/>
      <c r="U397" s="364"/>
      <c r="V397" s="845"/>
      <c r="W397" s="655"/>
      <c r="X397" s="366"/>
      <c r="Y397" s="370" t="s">
        <v>2944</v>
      </c>
      <c r="Z397" s="481"/>
      <c r="AA397" s="372"/>
      <c r="AB397" s="353"/>
      <c r="AC397" s="382"/>
      <c r="AD397" s="383" t="str">
        <f>IFERROR(__xludf.DUMMYFUNCTION("""COMPUTED_VALUE"""),"")</f>
        <v/>
      </c>
      <c r="AE397" s="848" t="str">
        <f>IFERROR(__xludf.DUMMYFUNCTION("""COMPUTED_VALUE"""),"")</f>
        <v/>
      </c>
      <c r="AF397" s="848"/>
      <c r="AG397" s="848"/>
      <c r="AH397" s="388" t="str">
        <f>IFERROR(__xludf.DUMMYFUNCTION("""COMPUTED_VALUE"""),"")</f>
        <v/>
      </c>
      <c r="AI397" s="382"/>
      <c r="AJ397" s="848" t="str">
        <f>IFERROR(__xludf.DUMMYFUNCTION("""COMPUTED_VALUE"""),"")</f>
        <v/>
      </c>
      <c r="AK397" s="848" t="str">
        <f>IFERROR(__xludf.DUMMYFUNCTION("""COMPUTED_VALUE"""),"")</f>
        <v/>
      </c>
      <c r="AL397" s="848"/>
      <c r="AM397" s="848"/>
      <c r="AN397" s="389" t="str">
        <f>IFERROR(__xludf.DUMMYFUNCTION("""COMPUTED_VALUE"""),"")</f>
        <v/>
      </c>
      <c r="AO397" s="390"/>
      <c r="AP397" s="391"/>
      <c r="AQ397" s="373"/>
      <c r="AR397" s="847"/>
      <c r="AS397" s="847">
        <v>0.0</v>
      </c>
      <c r="AT397" s="359"/>
    </row>
    <row r="398">
      <c r="A398" s="480" t="s">
        <v>5132</v>
      </c>
      <c r="B398" s="361">
        <v>46169.0</v>
      </c>
      <c r="C398" s="362" t="s">
        <v>7711</v>
      </c>
      <c r="D398" s="363" t="s">
        <v>7712</v>
      </c>
      <c r="E398" s="367"/>
      <c r="F398" s="368"/>
      <c r="G398" s="381"/>
      <c r="H398" s="366"/>
      <c r="I398" s="365"/>
      <c r="J398" s="368"/>
      <c r="K398" s="381"/>
      <c r="L398" s="368"/>
      <c r="M398" s="364"/>
      <c r="N398" s="368"/>
      <c r="O398" s="381"/>
      <c r="P398" s="366"/>
      <c r="Q398" s="365"/>
      <c r="R398" s="368"/>
      <c r="S398" s="381"/>
      <c r="T398" s="368"/>
      <c r="U398" s="364"/>
      <c r="V398" s="845"/>
      <c r="W398" s="655"/>
      <c r="X398" s="366"/>
      <c r="Y398" s="370" t="s">
        <v>2944</v>
      </c>
      <c r="Z398" s="481"/>
      <c r="AA398" s="372"/>
      <c r="AB398" s="353"/>
      <c r="AC398" s="382"/>
      <c r="AD398" s="383" t="str">
        <f>IFERROR(__xludf.DUMMYFUNCTION("""COMPUTED_VALUE"""),"")</f>
        <v/>
      </c>
      <c r="AE398" s="848" t="str">
        <f>IFERROR(__xludf.DUMMYFUNCTION("""COMPUTED_VALUE"""),"")</f>
        <v/>
      </c>
      <c r="AF398" s="848"/>
      <c r="AG398" s="848"/>
      <c r="AH398" s="388" t="str">
        <f>IFERROR(__xludf.DUMMYFUNCTION("""COMPUTED_VALUE"""),"")</f>
        <v/>
      </c>
      <c r="AI398" s="382"/>
      <c r="AJ398" s="848" t="str">
        <f>IFERROR(__xludf.DUMMYFUNCTION("""COMPUTED_VALUE"""),"")</f>
        <v/>
      </c>
      <c r="AK398" s="848" t="str">
        <f>IFERROR(__xludf.DUMMYFUNCTION("""COMPUTED_VALUE"""),"")</f>
        <v/>
      </c>
      <c r="AL398" s="848"/>
      <c r="AM398" s="848"/>
      <c r="AN398" s="389" t="str">
        <f>IFERROR(__xludf.DUMMYFUNCTION("""COMPUTED_VALUE"""),"")</f>
        <v/>
      </c>
      <c r="AO398" s="390"/>
      <c r="AP398" s="391"/>
      <c r="AQ398" s="373"/>
      <c r="AR398" s="847"/>
      <c r="AS398" s="847">
        <v>0.0</v>
      </c>
      <c r="AT398" s="359"/>
    </row>
    <row r="399">
      <c r="A399" s="480" t="s">
        <v>5132</v>
      </c>
      <c r="B399" s="361">
        <v>46169.0</v>
      </c>
      <c r="C399" s="362" t="s">
        <v>7713</v>
      </c>
      <c r="D399" s="363" t="s">
        <v>7714</v>
      </c>
      <c r="E399" s="367"/>
      <c r="F399" s="368"/>
      <c r="G399" s="381"/>
      <c r="H399" s="366"/>
      <c r="I399" s="365"/>
      <c r="J399" s="368"/>
      <c r="K399" s="381"/>
      <c r="L399" s="368"/>
      <c r="M399" s="364"/>
      <c r="N399" s="368"/>
      <c r="O399" s="381"/>
      <c r="P399" s="366"/>
      <c r="Q399" s="365"/>
      <c r="R399" s="368"/>
      <c r="S399" s="381"/>
      <c r="T399" s="368"/>
      <c r="U399" s="364"/>
      <c r="V399" s="845"/>
      <c r="W399" s="655"/>
      <c r="X399" s="366"/>
      <c r="Y399" s="370" t="s">
        <v>2944</v>
      </c>
      <c r="Z399" s="481"/>
      <c r="AA399" s="372"/>
      <c r="AB399" s="353"/>
      <c r="AC399" s="382"/>
      <c r="AD399" s="383" t="str">
        <f>IFERROR(__xludf.DUMMYFUNCTION("""COMPUTED_VALUE"""),"")</f>
        <v/>
      </c>
      <c r="AE399" s="848" t="str">
        <f>IFERROR(__xludf.DUMMYFUNCTION("""COMPUTED_VALUE"""),"")</f>
        <v/>
      </c>
      <c r="AF399" s="848"/>
      <c r="AG399" s="848"/>
      <c r="AH399" s="388" t="str">
        <f>IFERROR(__xludf.DUMMYFUNCTION("""COMPUTED_VALUE"""),"")</f>
        <v/>
      </c>
      <c r="AI399" s="382"/>
      <c r="AJ399" s="848" t="str">
        <f>IFERROR(__xludf.DUMMYFUNCTION("""COMPUTED_VALUE"""),"")</f>
        <v/>
      </c>
      <c r="AK399" s="848" t="str">
        <f>IFERROR(__xludf.DUMMYFUNCTION("""COMPUTED_VALUE"""),"")</f>
        <v/>
      </c>
      <c r="AL399" s="848"/>
      <c r="AM399" s="848"/>
      <c r="AN399" s="389" t="str">
        <f>IFERROR(__xludf.DUMMYFUNCTION("""COMPUTED_VALUE"""),"")</f>
        <v/>
      </c>
      <c r="AO399" s="390"/>
      <c r="AP399" s="391"/>
      <c r="AQ399" s="373"/>
      <c r="AR399" s="847"/>
      <c r="AS399" s="847">
        <v>0.0</v>
      </c>
      <c r="AT399" s="359"/>
    </row>
    <row r="400">
      <c r="A400" s="480" t="s">
        <v>5132</v>
      </c>
      <c r="B400" s="361">
        <v>46169.0</v>
      </c>
      <c r="C400" s="362" t="s">
        <v>7715</v>
      </c>
      <c r="D400" s="363" t="s">
        <v>7716</v>
      </c>
      <c r="E400" s="367"/>
      <c r="F400" s="368"/>
      <c r="G400" s="381"/>
      <c r="H400" s="366"/>
      <c r="I400" s="365"/>
      <c r="J400" s="368"/>
      <c r="K400" s="381"/>
      <c r="L400" s="368"/>
      <c r="M400" s="364"/>
      <c r="N400" s="368"/>
      <c r="O400" s="381"/>
      <c r="P400" s="366"/>
      <c r="Q400" s="365"/>
      <c r="R400" s="368"/>
      <c r="S400" s="381"/>
      <c r="T400" s="368"/>
      <c r="U400" s="364"/>
      <c r="V400" s="845"/>
      <c r="W400" s="655"/>
      <c r="X400" s="366"/>
      <c r="Y400" s="370" t="s">
        <v>2944</v>
      </c>
      <c r="Z400" s="481"/>
      <c r="AA400" s="372"/>
      <c r="AB400" s="353"/>
      <c r="AC400" s="382"/>
      <c r="AD400" s="383" t="str">
        <f>IFERROR(__xludf.DUMMYFUNCTION("""COMPUTED_VALUE"""),"")</f>
        <v/>
      </c>
      <c r="AE400" s="848" t="str">
        <f>IFERROR(__xludf.DUMMYFUNCTION("""COMPUTED_VALUE"""),"")</f>
        <v/>
      </c>
      <c r="AF400" s="848"/>
      <c r="AG400" s="848"/>
      <c r="AH400" s="388" t="str">
        <f>IFERROR(__xludf.DUMMYFUNCTION("""COMPUTED_VALUE"""),"")</f>
        <v/>
      </c>
      <c r="AI400" s="382"/>
      <c r="AJ400" s="848" t="str">
        <f>IFERROR(__xludf.DUMMYFUNCTION("""COMPUTED_VALUE"""),"")</f>
        <v/>
      </c>
      <c r="AK400" s="848" t="str">
        <f>IFERROR(__xludf.DUMMYFUNCTION("""COMPUTED_VALUE"""),"")</f>
        <v/>
      </c>
      <c r="AL400" s="848"/>
      <c r="AM400" s="848"/>
      <c r="AN400" s="389" t="str">
        <f>IFERROR(__xludf.DUMMYFUNCTION("""COMPUTED_VALUE"""),"")</f>
        <v/>
      </c>
      <c r="AO400" s="390"/>
      <c r="AP400" s="391"/>
      <c r="AQ400" s="373"/>
      <c r="AR400" s="847"/>
      <c r="AS400" s="847">
        <v>0.0</v>
      </c>
      <c r="AT400" s="359"/>
    </row>
    <row r="401">
      <c r="A401" s="480" t="s">
        <v>5132</v>
      </c>
      <c r="B401" s="361">
        <v>46169.0</v>
      </c>
      <c r="C401" s="362" t="s">
        <v>7717</v>
      </c>
      <c r="D401" s="363" t="s">
        <v>7718</v>
      </c>
      <c r="E401" s="367"/>
      <c r="F401" s="368"/>
      <c r="G401" s="381"/>
      <c r="H401" s="366"/>
      <c r="I401" s="365"/>
      <c r="J401" s="368"/>
      <c r="K401" s="381"/>
      <c r="L401" s="368"/>
      <c r="M401" s="364"/>
      <c r="N401" s="368"/>
      <c r="O401" s="381"/>
      <c r="P401" s="366"/>
      <c r="Q401" s="365"/>
      <c r="R401" s="368"/>
      <c r="S401" s="381"/>
      <c r="T401" s="368"/>
      <c r="U401" s="364"/>
      <c r="V401" s="845"/>
      <c r="W401" s="655"/>
      <c r="X401" s="366"/>
      <c r="Y401" s="370" t="s">
        <v>2944</v>
      </c>
      <c r="Z401" s="481"/>
      <c r="AA401" s="372"/>
      <c r="AB401" s="353"/>
      <c r="AC401" s="382"/>
      <c r="AD401" s="383" t="str">
        <f>IFERROR(__xludf.DUMMYFUNCTION("""COMPUTED_VALUE"""),"")</f>
        <v/>
      </c>
      <c r="AE401" s="848" t="str">
        <f>IFERROR(__xludf.DUMMYFUNCTION("""COMPUTED_VALUE"""),"")</f>
        <v/>
      </c>
      <c r="AF401" s="848"/>
      <c r="AG401" s="848"/>
      <c r="AH401" s="388" t="str">
        <f>IFERROR(__xludf.DUMMYFUNCTION("""COMPUTED_VALUE"""),"")</f>
        <v/>
      </c>
      <c r="AI401" s="382"/>
      <c r="AJ401" s="848" t="str">
        <f>IFERROR(__xludf.DUMMYFUNCTION("""COMPUTED_VALUE"""),"")</f>
        <v/>
      </c>
      <c r="AK401" s="848" t="str">
        <f>IFERROR(__xludf.DUMMYFUNCTION("""COMPUTED_VALUE"""),"")</f>
        <v/>
      </c>
      <c r="AL401" s="848"/>
      <c r="AM401" s="848"/>
      <c r="AN401" s="389" t="str">
        <f>IFERROR(__xludf.DUMMYFUNCTION("""COMPUTED_VALUE"""),"")</f>
        <v/>
      </c>
      <c r="AO401" s="390"/>
      <c r="AP401" s="391"/>
      <c r="AQ401" s="373"/>
      <c r="AR401" s="847"/>
      <c r="AS401" s="847">
        <v>0.0</v>
      </c>
      <c r="AT401" s="359"/>
    </row>
    <row r="402">
      <c r="A402" s="480" t="s">
        <v>5138</v>
      </c>
      <c r="B402" s="361">
        <v>46168.0</v>
      </c>
      <c r="C402" s="362" t="s">
        <v>7719</v>
      </c>
      <c r="D402" s="363" t="s">
        <v>7720</v>
      </c>
      <c r="E402" s="367"/>
      <c r="F402" s="368"/>
      <c r="G402" s="381"/>
      <c r="H402" s="366"/>
      <c r="I402" s="365"/>
      <c r="J402" s="368"/>
      <c r="K402" s="381"/>
      <c r="L402" s="368"/>
      <c r="M402" s="364"/>
      <c r="N402" s="368"/>
      <c r="O402" s="381"/>
      <c r="P402" s="366"/>
      <c r="Q402" s="365"/>
      <c r="R402" s="368"/>
      <c r="S402" s="381"/>
      <c r="T402" s="368"/>
      <c r="U402" s="364"/>
      <c r="V402" s="845"/>
      <c r="W402" s="655"/>
      <c r="X402" s="366"/>
      <c r="Y402" s="370" t="s">
        <v>2944</v>
      </c>
      <c r="Z402" s="481"/>
      <c r="AA402" s="372"/>
      <c r="AB402" s="353"/>
      <c r="AC402" s="382"/>
      <c r="AD402" s="383" t="str">
        <f>IFERROR(__xludf.DUMMYFUNCTION("""COMPUTED_VALUE"""),"")</f>
        <v/>
      </c>
      <c r="AE402" s="848" t="str">
        <f>IFERROR(__xludf.DUMMYFUNCTION("""COMPUTED_VALUE"""),"")</f>
        <v/>
      </c>
      <c r="AF402" s="848"/>
      <c r="AG402" s="848"/>
      <c r="AH402" s="388" t="str">
        <f>IFERROR(__xludf.DUMMYFUNCTION("""COMPUTED_VALUE"""),"")</f>
        <v/>
      </c>
      <c r="AI402" s="382"/>
      <c r="AJ402" s="848" t="str">
        <f>IFERROR(__xludf.DUMMYFUNCTION("""COMPUTED_VALUE"""),"")</f>
        <v/>
      </c>
      <c r="AK402" s="848" t="str">
        <f>IFERROR(__xludf.DUMMYFUNCTION("""COMPUTED_VALUE"""),"")</f>
        <v/>
      </c>
      <c r="AL402" s="848"/>
      <c r="AM402" s="848"/>
      <c r="AN402" s="389" t="str">
        <f>IFERROR(__xludf.DUMMYFUNCTION("""COMPUTED_VALUE"""),"")</f>
        <v/>
      </c>
      <c r="AO402" s="390"/>
      <c r="AP402" s="391"/>
      <c r="AQ402" s="373"/>
      <c r="AR402" s="847"/>
      <c r="AS402" s="847">
        <v>0.0</v>
      </c>
      <c r="AT402" s="359"/>
    </row>
    <row r="403">
      <c r="A403" s="480" t="s">
        <v>5132</v>
      </c>
      <c r="B403" s="361">
        <v>46169.0</v>
      </c>
      <c r="C403" s="362" t="s">
        <v>7721</v>
      </c>
      <c r="D403" s="363" t="s">
        <v>7722</v>
      </c>
      <c r="E403" s="367"/>
      <c r="F403" s="368"/>
      <c r="G403" s="381"/>
      <c r="H403" s="366"/>
      <c r="I403" s="365"/>
      <c r="J403" s="368"/>
      <c r="K403" s="381"/>
      <c r="L403" s="368"/>
      <c r="M403" s="364"/>
      <c r="N403" s="368"/>
      <c r="O403" s="381"/>
      <c r="P403" s="366"/>
      <c r="Q403" s="365"/>
      <c r="R403" s="368"/>
      <c r="S403" s="381"/>
      <c r="T403" s="368"/>
      <c r="U403" s="364"/>
      <c r="V403" s="845"/>
      <c r="W403" s="655"/>
      <c r="X403" s="366"/>
      <c r="Y403" s="370" t="s">
        <v>2944</v>
      </c>
      <c r="Z403" s="481"/>
      <c r="AA403" s="372"/>
      <c r="AB403" s="353"/>
      <c r="AC403" s="382"/>
      <c r="AD403" s="383" t="str">
        <f>IFERROR(__xludf.DUMMYFUNCTION("""COMPUTED_VALUE"""),"")</f>
        <v/>
      </c>
      <c r="AE403" s="848" t="str">
        <f>IFERROR(__xludf.DUMMYFUNCTION("""COMPUTED_VALUE"""),"")</f>
        <v/>
      </c>
      <c r="AF403" s="848"/>
      <c r="AG403" s="848"/>
      <c r="AH403" s="388" t="str">
        <f>IFERROR(__xludf.DUMMYFUNCTION("""COMPUTED_VALUE"""),"")</f>
        <v/>
      </c>
      <c r="AI403" s="382"/>
      <c r="AJ403" s="848" t="str">
        <f>IFERROR(__xludf.DUMMYFUNCTION("""COMPUTED_VALUE"""),"")</f>
        <v/>
      </c>
      <c r="AK403" s="848" t="str">
        <f>IFERROR(__xludf.DUMMYFUNCTION("""COMPUTED_VALUE"""),"")</f>
        <v/>
      </c>
      <c r="AL403" s="848"/>
      <c r="AM403" s="848"/>
      <c r="AN403" s="389" t="str">
        <f>IFERROR(__xludf.DUMMYFUNCTION("""COMPUTED_VALUE"""),"")</f>
        <v/>
      </c>
      <c r="AO403" s="390"/>
      <c r="AP403" s="391"/>
      <c r="AQ403" s="373"/>
      <c r="AR403" s="847"/>
      <c r="AS403" s="847">
        <v>0.0</v>
      </c>
      <c r="AT403" s="359"/>
    </row>
    <row r="404">
      <c r="A404" s="480" t="s">
        <v>5138</v>
      </c>
      <c r="B404" s="361">
        <v>46168.0</v>
      </c>
      <c r="C404" s="362" t="s">
        <v>7723</v>
      </c>
      <c r="D404" s="363" t="s">
        <v>7724</v>
      </c>
      <c r="E404" s="367"/>
      <c r="F404" s="368"/>
      <c r="G404" s="381"/>
      <c r="H404" s="366"/>
      <c r="I404" s="365"/>
      <c r="J404" s="368"/>
      <c r="K404" s="381"/>
      <c r="L404" s="368"/>
      <c r="M404" s="364"/>
      <c r="N404" s="368"/>
      <c r="O404" s="381"/>
      <c r="P404" s="366"/>
      <c r="Q404" s="365"/>
      <c r="R404" s="368"/>
      <c r="S404" s="381"/>
      <c r="T404" s="368"/>
      <c r="U404" s="364"/>
      <c r="V404" s="845"/>
      <c r="W404" s="655"/>
      <c r="X404" s="366"/>
      <c r="Y404" s="370" t="s">
        <v>2944</v>
      </c>
      <c r="Z404" s="481"/>
      <c r="AA404" s="372"/>
      <c r="AB404" s="353"/>
      <c r="AC404" s="382"/>
      <c r="AD404" s="383" t="str">
        <f>IFERROR(__xludf.DUMMYFUNCTION("""COMPUTED_VALUE"""),"")</f>
        <v/>
      </c>
      <c r="AE404" s="848" t="str">
        <f>IFERROR(__xludf.DUMMYFUNCTION("""COMPUTED_VALUE"""),"")</f>
        <v/>
      </c>
      <c r="AF404" s="848"/>
      <c r="AG404" s="848"/>
      <c r="AH404" s="388" t="str">
        <f>IFERROR(__xludf.DUMMYFUNCTION("""COMPUTED_VALUE"""),"")</f>
        <v/>
      </c>
      <c r="AI404" s="382"/>
      <c r="AJ404" s="848" t="str">
        <f>IFERROR(__xludf.DUMMYFUNCTION("""COMPUTED_VALUE"""),"")</f>
        <v/>
      </c>
      <c r="AK404" s="848" t="str">
        <f>IFERROR(__xludf.DUMMYFUNCTION("""COMPUTED_VALUE"""),"")</f>
        <v/>
      </c>
      <c r="AL404" s="848"/>
      <c r="AM404" s="848"/>
      <c r="AN404" s="389" t="str">
        <f>IFERROR(__xludf.DUMMYFUNCTION("""COMPUTED_VALUE"""),"")</f>
        <v/>
      </c>
      <c r="AO404" s="390"/>
      <c r="AP404" s="391"/>
      <c r="AQ404" s="373"/>
      <c r="AR404" s="847"/>
      <c r="AS404" s="847">
        <v>0.0</v>
      </c>
      <c r="AT404" s="359"/>
    </row>
    <row r="405">
      <c r="A405" s="480" t="s">
        <v>5138</v>
      </c>
      <c r="B405" s="361">
        <v>46168.0</v>
      </c>
      <c r="C405" s="362" t="s">
        <v>7725</v>
      </c>
      <c r="D405" s="363" t="s">
        <v>7726</v>
      </c>
      <c r="E405" s="367"/>
      <c r="F405" s="368"/>
      <c r="G405" s="381"/>
      <c r="H405" s="366"/>
      <c r="I405" s="365"/>
      <c r="J405" s="368"/>
      <c r="K405" s="381"/>
      <c r="L405" s="368"/>
      <c r="M405" s="364"/>
      <c r="N405" s="368"/>
      <c r="O405" s="381"/>
      <c r="P405" s="366"/>
      <c r="Q405" s="365"/>
      <c r="R405" s="368"/>
      <c r="S405" s="381"/>
      <c r="T405" s="368"/>
      <c r="U405" s="364"/>
      <c r="V405" s="845"/>
      <c r="W405" s="655"/>
      <c r="X405" s="366"/>
      <c r="Y405" s="370" t="s">
        <v>2944</v>
      </c>
      <c r="Z405" s="481"/>
      <c r="AA405" s="372"/>
      <c r="AB405" s="353"/>
      <c r="AC405" s="382"/>
      <c r="AD405" s="383" t="str">
        <f>IFERROR(__xludf.DUMMYFUNCTION("""COMPUTED_VALUE"""),"")</f>
        <v/>
      </c>
      <c r="AE405" s="848" t="str">
        <f>IFERROR(__xludf.DUMMYFUNCTION("""COMPUTED_VALUE"""),"")</f>
        <v/>
      </c>
      <c r="AF405" s="848"/>
      <c r="AG405" s="848"/>
      <c r="AH405" s="388" t="str">
        <f>IFERROR(__xludf.DUMMYFUNCTION("""COMPUTED_VALUE"""),"")</f>
        <v/>
      </c>
      <c r="AI405" s="382"/>
      <c r="AJ405" s="848" t="str">
        <f>IFERROR(__xludf.DUMMYFUNCTION("""COMPUTED_VALUE"""),"")</f>
        <v/>
      </c>
      <c r="AK405" s="848" t="str">
        <f>IFERROR(__xludf.DUMMYFUNCTION("""COMPUTED_VALUE"""),"")</f>
        <v/>
      </c>
      <c r="AL405" s="848"/>
      <c r="AM405" s="848"/>
      <c r="AN405" s="389" t="str">
        <f>IFERROR(__xludf.DUMMYFUNCTION("""COMPUTED_VALUE"""),"")</f>
        <v/>
      </c>
      <c r="AO405" s="390"/>
      <c r="AP405" s="391"/>
      <c r="AQ405" s="373"/>
      <c r="AR405" s="847"/>
      <c r="AS405" s="847">
        <v>0.0</v>
      </c>
      <c r="AT405" s="359"/>
    </row>
    <row r="406">
      <c r="A406" s="480" t="s">
        <v>5138</v>
      </c>
      <c r="B406" s="361">
        <v>46168.0</v>
      </c>
      <c r="C406" s="362" t="s">
        <v>5734</v>
      </c>
      <c r="D406" s="363" t="s">
        <v>5735</v>
      </c>
      <c r="E406" s="367"/>
      <c r="F406" s="368"/>
      <c r="G406" s="381"/>
      <c r="H406" s="366"/>
      <c r="I406" s="365"/>
      <c r="J406" s="368"/>
      <c r="K406" s="381"/>
      <c r="L406" s="368"/>
      <c r="M406" s="364"/>
      <c r="N406" s="368"/>
      <c r="O406" s="381"/>
      <c r="P406" s="366"/>
      <c r="Q406" s="365"/>
      <c r="R406" s="368"/>
      <c r="S406" s="381"/>
      <c r="T406" s="368"/>
      <c r="U406" s="364"/>
      <c r="V406" s="845"/>
      <c r="W406" s="655"/>
      <c r="X406" s="366"/>
      <c r="Y406" s="370" t="s">
        <v>2944</v>
      </c>
      <c r="Z406" s="506" t="s">
        <v>3022</v>
      </c>
      <c r="AA406" s="380"/>
      <c r="AB406" s="353"/>
      <c r="AC406" s="382"/>
      <c r="AD406" s="383" t="str">
        <f>IFERROR(__xludf.DUMMYFUNCTION("""COMPUTED_VALUE"""),"")</f>
        <v/>
      </c>
      <c r="AE406" s="848" t="str">
        <f>IFERROR(__xludf.DUMMYFUNCTION("""COMPUTED_VALUE"""),"")</f>
        <v/>
      </c>
      <c r="AF406" s="848"/>
      <c r="AG406" s="848"/>
      <c r="AH406" s="388" t="str">
        <f>IFERROR(__xludf.DUMMYFUNCTION("""COMPUTED_VALUE"""),"")</f>
        <v/>
      </c>
      <c r="AI406" s="382"/>
      <c r="AJ406" s="848" t="str">
        <f>IFERROR(__xludf.DUMMYFUNCTION("""COMPUTED_VALUE"""),"")</f>
        <v/>
      </c>
      <c r="AK406" s="848" t="str">
        <f>IFERROR(__xludf.DUMMYFUNCTION("""COMPUTED_VALUE"""),"")</f>
        <v/>
      </c>
      <c r="AL406" s="848"/>
      <c r="AM406" s="848"/>
      <c r="AN406" s="389" t="str">
        <f>IFERROR(__xludf.DUMMYFUNCTION("""COMPUTED_VALUE"""),"")</f>
        <v/>
      </c>
      <c r="AO406" s="390"/>
      <c r="AP406" s="391"/>
      <c r="AQ406" s="381"/>
      <c r="AR406" s="845"/>
      <c r="AS406" s="845">
        <v>0.0</v>
      </c>
      <c r="AT406" s="359"/>
    </row>
    <row r="407">
      <c r="A407" s="480" t="s">
        <v>5132</v>
      </c>
      <c r="B407" s="361">
        <v>46169.0</v>
      </c>
      <c r="C407" s="362" t="s">
        <v>5736</v>
      </c>
      <c r="D407" s="363" t="s">
        <v>5737</v>
      </c>
      <c r="E407" s="367"/>
      <c r="F407" s="368"/>
      <c r="G407" s="381"/>
      <c r="H407" s="366"/>
      <c r="I407" s="365"/>
      <c r="J407" s="368"/>
      <c r="K407" s="381"/>
      <c r="L407" s="368"/>
      <c r="M407" s="364"/>
      <c r="N407" s="368"/>
      <c r="O407" s="381"/>
      <c r="P407" s="366"/>
      <c r="Q407" s="365"/>
      <c r="R407" s="368"/>
      <c r="S407" s="381"/>
      <c r="T407" s="368"/>
      <c r="U407" s="364"/>
      <c r="V407" s="845"/>
      <c r="W407" s="655"/>
      <c r="X407" s="366"/>
      <c r="Y407" s="370" t="s">
        <v>207</v>
      </c>
      <c r="Z407" s="481"/>
      <c r="AA407" s="372"/>
      <c r="AB407" s="353"/>
      <c r="AC407" s="382"/>
      <c r="AD407" s="383" t="str">
        <f>IFERROR(__xludf.DUMMYFUNCTION("""COMPUTED_VALUE"""),"")</f>
        <v/>
      </c>
      <c r="AE407" s="848" t="str">
        <f>IFERROR(__xludf.DUMMYFUNCTION("""COMPUTED_VALUE"""),"")</f>
        <v/>
      </c>
      <c r="AF407" s="848"/>
      <c r="AG407" s="848"/>
      <c r="AH407" s="388" t="str">
        <f>IFERROR(__xludf.DUMMYFUNCTION("""COMPUTED_VALUE"""),"")</f>
        <v/>
      </c>
      <c r="AI407" s="382"/>
      <c r="AJ407" s="848" t="str">
        <f>IFERROR(__xludf.DUMMYFUNCTION("""COMPUTED_VALUE"""),"")</f>
        <v/>
      </c>
      <c r="AK407" s="848" t="str">
        <f>IFERROR(__xludf.DUMMYFUNCTION("""COMPUTED_VALUE"""),"")</f>
        <v/>
      </c>
      <c r="AL407" s="848"/>
      <c r="AM407" s="848"/>
      <c r="AN407" s="389" t="str">
        <f>IFERROR(__xludf.DUMMYFUNCTION("""COMPUTED_VALUE"""),"")</f>
        <v/>
      </c>
      <c r="AO407" s="390"/>
      <c r="AP407" s="391"/>
      <c r="AQ407" s="373"/>
      <c r="AR407" s="847"/>
      <c r="AS407" s="847">
        <v>0.0</v>
      </c>
      <c r="AT407" s="359"/>
    </row>
    <row r="408">
      <c r="A408" s="480" t="s">
        <v>5132</v>
      </c>
      <c r="B408" s="361">
        <v>46169.0</v>
      </c>
      <c r="C408" s="362" t="s">
        <v>7728</v>
      </c>
      <c r="D408" s="363" t="s">
        <v>7729</v>
      </c>
      <c r="E408" s="367"/>
      <c r="F408" s="368"/>
      <c r="G408" s="381"/>
      <c r="H408" s="366"/>
      <c r="I408" s="365"/>
      <c r="J408" s="368"/>
      <c r="K408" s="381"/>
      <c r="L408" s="368"/>
      <c r="M408" s="364"/>
      <c r="N408" s="368"/>
      <c r="O408" s="381"/>
      <c r="P408" s="366"/>
      <c r="Q408" s="365"/>
      <c r="R408" s="368"/>
      <c r="S408" s="381"/>
      <c r="T408" s="368"/>
      <c r="U408" s="364"/>
      <c r="V408" s="845"/>
      <c r="W408" s="655"/>
      <c r="X408" s="366"/>
      <c r="Y408" s="370" t="s">
        <v>207</v>
      </c>
      <c r="Z408" s="481"/>
      <c r="AA408" s="372"/>
      <c r="AB408" s="353"/>
      <c r="AC408" s="382"/>
      <c r="AD408" s="383" t="str">
        <f>IFERROR(__xludf.DUMMYFUNCTION("""COMPUTED_VALUE"""),"")</f>
        <v/>
      </c>
      <c r="AE408" s="848" t="str">
        <f>IFERROR(__xludf.DUMMYFUNCTION("""COMPUTED_VALUE"""),"")</f>
        <v/>
      </c>
      <c r="AF408" s="848"/>
      <c r="AG408" s="848"/>
      <c r="AH408" s="388" t="str">
        <f>IFERROR(__xludf.DUMMYFUNCTION("""COMPUTED_VALUE"""),"")</f>
        <v/>
      </c>
      <c r="AI408" s="382"/>
      <c r="AJ408" s="848" t="str">
        <f>IFERROR(__xludf.DUMMYFUNCTION("""COMPUTED_VALUE"""),"")</f>
        <v/>
      </c>
      <c r="AK408" s="848" t="str">
        <f>IFERROR(__xludf.DUMMYFUNCTION("""COMPUTED_VALUE"""),"")</f>
        <v/>
      </c>
      <c r="AL408" s="848"/>
      <c r="AM408" s="848"/>
      <c r="AN408" s="389" t="str">
        <f>IFERROR(__xludf.DUMMYFUNCTION("""COMPUTED_VALUE"""),"")</f>
        <v/>
      </c>
      <c r="AO408" s="390"/>
      <c r="AP408" s="391"/>
      <c r="AQ408" s="373"/>
      <c r="AR408" s="847"/>
      <c r="AS408" s="847">
        <v>0.0</v>
      </c>
      <c r="AT408" s="359"/>
    </row>
    <row r="409">
      <c r="A409" s="480" t="s">
        <v>5132</v>
      </c>
      <c r="B409" s="361">
        <v>46169.0</v>
      </c>
      <c r="C409" s="362" t="s">
        <v>7730</v>
      </c>
      <c r="D409" s="363" t="s">
        <v>7731</v>
      </c>
      <c r="E409" s="367"/>
      <c r="F409" s="368"/>
      <c r="G409" s="381"/>
      <c r="H409" s="366"/>
      <c r="I409" s="365"/>
      <c r="J409" s="368"/>
      <c r="K409" s="381"/>
      <c r="L409" s="368"/>
      <c r="M409" s="364"/>
      <c r="N409" s="368"/>
      <c r="O409" s="381"/>
      <c r="P409" s="366"/>
      <c r="Q409" s="365"/>
      <c r="R409" s="368"/>
      <c r="S409" s="381"/>
      <c r="T409" s="368"/>
      <c r="U409" s="364"/>
      <c r="V409" s="845"/>
      <c r="W409" s="655"/>
      <c r="X409" s="366"/>
      <c r="Y409" s="370" t="s">
        <v>207</v>
      </c>
      <c r="Z409" s="481"/>
      <c r="AA409" s="372"/>
      <c r="AB409" s="353"/>
      <c r="AC409" s="382"/>
      <c r="AD409" s="383" t="str">
        <f>IFERROR(__xludf.DUMMYFUNCTION("""COMPUTED_VALUE"""),"")</f>
        <v/>
      </c>
      <c r="AE409" s="848" t="str">
        <f>IFERROR(__xludf.DUMMYFUNCTION("""COMPUTED_VALUE"""),"")</f>
        <v/>
      </c>
      <c r="AF409" s="848"/>
      <c r="AG409" s="848"/>
      <c r="AH409" s="388" t="str">
        <f>IFERROR(__xludf.DUMMYFUNCTION("""COMPUTED_VALUE"""),"")</f>
        <v/>
      </c>
      <c r="AI409" s="382"/>
      <c r="AJ409" s="848" t="str">
        <f>IFERROR(__xludf.DUMMYFUNCTION("""COMPUTED_VALUE"""),"")</f>
        <v/>
      </c>
      <c r="AK409" s="848" t="str">
        <f>IFERROR(__xludf.DUMMYFUNCTION("""COMPUTED_VALUE"""),"")</f>
        <v/>
      </c>
      <c r="AL409" s="848"/>
      <c r="AM409" s="848"/>
      <c r="AN409" s="389" t="str">
        <f>IFERROR(__xludf.DUMMYFUNCTION("""COMPUTED_VALUE"""),"")</f>
        <v/>
      </c>
      <c r="AO409" s="390"/>
      <c r="AP409" s="391"/>
      <c r="AQ409" s="373"/>
      <c r="AR409" s="847"/>
      <c r="AS409" s="847">
        <v>0.0</v>
      </c>
      <c r="AT409" s="359"/>
    </row>
    <row r="410">
      <c r="A410" s="480" t="s">
        <v>5138</v>
      </c>
      <c r="B410" s="361">
        <v>46168.0</v>
      </c>
      <c r="C410" s="362" t="s">
        <v>7732</v>
      </c>
      <c r="D410" s="363" t="s">
        <v>7733</v>
      </c>
      <c r="E410" s="367"/>
      <c r="F410" s="368"/>
      <c r="G410" s="381"/>
      <c r="H410" s="366"/>
      <c r="I410" s="365"/>
      <c r="J410" s="368"/>
      <c r="K410" s="381"/>
      <c r="L410" s="368"/>
      <c r="M410" s="364"/>
      <c r="N410" s="368"/>
      <c r="O410" s="381"/>
      <c r="P410" s="366"/>
      <c r="Q410" s="365"/>
      <c r="R410" s="368"/>
      <c r="S410" s="381"/>
      <c r="T410" s="368"/>
      <c r="U410" s="364"/>
      <c r="V410" s="845"/>
      <c r="W410" s="655"/>
      <c r="X410" s="366"/>
      <c r="Y410" s="370" t="s">
        <v>207</v>
      </c>
      <c r="Z410" s="481"/>
      <c r="AA410" s="372"/>
      <c r="AB410" s="353"/>
      <c r="AC410" s="382"/>
      <c r="AD410" s="383" t="str">
        <f>IFERROR(__xludf.DUMMYFUNCTION("""COMPUTED_VALUE"""),"")</f>
        <v/>
      </c>
      <c r="AE410" s="848" t="str">
        <f>IFERROR(__xludf.DUMMYFUNCTION("""COMPUTED_VALUE"""),"")</f>
        <v/>
      </c>
      <c r="AF410" s="848"/>
      <c r="AG410" s="848"/>
      <c r="AH410" s="388" t="str">
        <f>IFERROR(__xludf.DUMMYFUNCTION("""COMPUTED_VALUE"""),"")</f>
        <v/>
      </c>
      <c r="AI410" s="382"/>
      <c r="AJ410" s="848" t="str">
        <f>IFERROR(__xludf.DUMMYFUNCTION("""COMPUTED_VALUE"""),"")</f>
        <v/>
      </c>
      <c r="AK410" s="848" t="str">
        <f>IFERROR(__xludf.DUMMYFUNCTION("""COMPUTED_VALUE"""),"")</f>
        <v/>
      </c>
      <c r="AL410" s="848"/>
      <c r="AM410" s="848"/>
      <c r="AN410" s="389" t="str">
        <f>IFERROR(__xludf.DUMMYFUNCTION("""COMPUTED_VALUE"""),"")</f>
        <v/>
      </c>
      <c r="AO410" s="390"/>
      <c r="AP410" s="391"/>
      <c r="AQ410" s="373"/>
      <c r="AR410" s="847"/>
      <c r="AS410" s="847">
        <v>0.0</v>
      </c>
      <c r="AT410" s="359"/>
    </row>
    <row r="411">
      <c r="A411" s="480" t="s">
        <v>5138</v>
      </c>
      <c r="B411" s="361">
        <v>46168.0</v>
      </c>
      <c r="C411" s="362" t="s">
        <v>7735</v>
      </c>
      <c r="D411" s="363" t="s">
        <v>7736</v>
      </c>
      <c r="E411" s="367"/>
      <c r="F411" s="368"/>
      <c r="G411" s="381"/>
      <c r="H411" s="366"/>
      <c r="I411" s="365"/>
      <c r="J411" s="368"/>
      <c r="K411" s="381"/>
      <c r="L411" s="368"/>
      <c r="M411" s="364"/>
      <c r="N411" s="368"/>
      <c r="O411" s="381"/>
      <c r="P411" s="366"/>
      <c r="Q411" s="365"/>
      <c r="R411" s="368"/>
      <c r="S411" s="381"/>
      <c r="T411" s="368"/>
      <c r="U411" s="364"/>
      <c r="V411" s="845"/>
      <c r="W411" s="655"/>
      <c r="X411" s="366"/>
      <c r="Y411" s="370" t="s">
        <v>207</v>
      </c>
      <c r="Z411" s="481"/>
      <c r="AA411" s="372"/>
      <c r="AB411" s="353"/>
      <c r="AC411" s="382"/>
      <c r="AD411" s="383" t="str">
        <f>IFERROR(__xludf.DUMMYFUNCTION("""COMPUTED_VALUE"""),"")</f>
        <v/>
      </c>
      <c r="AE411" s="848" t="str">
        <f>IFERROR(__xludf.DUMMYFUNCTION("""COMPUTED_VALUE"""),"")</f>
        <v/>
      </c>
      <c r="AF411" s="848"/>
      <c r="AG411" s="848"/>
      <c r="AH411" s="388" t="str">
        <f>IFERROR(__xludf.DUMMYFUNCTION("""COMPUTED_VALUE"""),"")</f>
        <v/>
      </c>
      <c r="AI411" s="382"/>
      <c r="AJ411" s="848" t="str">
        <f>IFERROR(__xludf.DUMMYFUNCTION("""COMPUTED_VALUE"""),"")</f>
        <v/>
      </c>
      <c r="AK411" s="848" t="str">
        <f>IFERROR(__xludf.DUMMYFUNCTION("""COMPUTED_VALUE"""),"")</f>
        <v/>
      </c>
      <c r="AL411" s="848"/>
      <c r="AM411" s="848"/>
      <c r="AN411" s="389" t="str">
        <f>IFERROR(__xludf.DUMMYFUNCTION("""COMPUTED_VALUE"""),"")</f>
        <v/>
      </c>
      <c r="AO411" s="390"/>
      <c r="AP411" s="391"/>
      <c r="AQ411" s="373"/>
      <c r="AR411" s="847"/>
      <c r="AS411" s="847">
        <v>0.0</v>
      </c>
      <c r="AT411" s="359"/>
    </row>
    <row r="412">
      <c r="A412" s="480" t="s">
        <v>5132</v>
      </c>
      <c r="B412" s="361">
        <v>46169.0</v>
      </c>
      <c r="C412" s="362" t="s">
        <v>5745</v>
      </c>
      <c r="D412" s="363" t="s">
        <v>5746</v>
      </c>
      <c r="E412" s="367"/>
      <c r="F412" s="368"/>
      <c r="G412" s="381"/>
      <c r="H412" s="366"/>
      <c r="I412" s="365"/>
      <c r="J412" s="368"/>
      <c r="K412" s="381"/>
      <c r="L412" s="368"/>
      <c r="M412" s="364"/>
      <c r="N412" s="368"/>
      <c r="O412" s="381"/>
      <c r="P412" s="366"/>
      <c r="Q412" s="365"/>
      <c r="R412" s="368"/>
      <c r="S412" s="381"/>
      <c r="T412" s="368"/>
      <c r="U412" s="364"/>
      <c r="V412" s="845"/>
      <c r="W412" s="655"/>
      <c r="X412" s="366"/>
      <c r="Y412" s="370" t="s">
        <v>207</v>
      </c>
      <c r="Z412" s="481"/>
      <c r="AA412" s="372"/>
      <c r="AB412" s="353"/>
      <c r="AC412" s="382"/>
      <c r="AD412" s="383" t="str">
        <f>IFERROR(__xludf.DUMMYFUNCTION("""COMPUTED_VALUE"""),"")</f>
        <v/>
      </c>
      <c r="AE412" s="848" t="str">
        <f>IFERROR(__xludf.DUMMYFUNCTION("""COMPUTED_VALUE"""),"")</f>
        <v/>
      </c>
      <c r="AF412" s="848"/>
      <c r="AG412" s="848"/>
      <c r="AH412" s="388" t="str">
        <f>IFERROR(__xludf.DUMMYFUNCTION("""COMPUTED_VALUE"""),"")</f>
        <v/>
      </c>
      <c r="AI412" s="382"/>
      <c r="AJ412" s="848" t="str">
        <f>IFERROR(__xludf.DUMMYFUNCTION("""COMPUTED_VALUE"""),"")</f>
        <v/>
      </c>
      <c r="AK412" s="848" t="str">
        <f>IFERROR(__xludf.DUMMYFUNCTION("""COMPUTED_VALUE"""),"")</f>
        <v/>
      </c>
      <c r="AL412" s="848"/>
      <c r="AM412" s="848"/>
      <c r="AN412" s="389" t="str">
        <f>IFERROR(__xludf.DUMMYFUNCTION("""COMPUTED_VALUE"""),"")</f>
        <v/>
      </c>
      <c r="AO412" s="390"/>
      <c r="AP412" s="391"/>
      <c r="AQ412" s="373"/>
      <c r="AR412" s="847"/>
      <c r="AS412" s="847">
        <v>0.0</v>
      </c>
      <c r="AT412" s="359"/>
    </row>
    <row r="413">
      <c r="A413" s="480" t="s">
        <v>5138</v>
      </c>
      <c r="B413" s="361">
        <v>46168.0</v>
      </c>
      <c r="C413" s="362" t="s">
        <v>7737</v>
      </c>
      <c r="D413" s="363" t="s">
        <v>7738</v>
      </c>
      <c r="E413" s="367"/>
      <c r="F413" s="368"/>
      <c r="G413" s="381"/>
      <c r="H413" s="366"/>
      <c r="I413" s="365"/>
      <c r="J413" s="368"/>
      <c r="K413" s="381"/>
      <c r="L413" s="368"/>
      <c r="M413" s="364"/>
      <c r="N413" s="368"/>
      <c r="O413" s="381"/>
      <c r="P413" s="366"/>
      <c r="Q413" s="365"/>
      <c r="R413" s="368"/>
      <c r="S413" s="381"/>
      <c r="T413" s="368"/>
      <c r="U413" s="364"/>
      <c r="V413" s="845"/>
      <c r="W413" s="655"/>
      <c r="X413" s="366"/>
      <c r="Y413" s="370" t="s">
        <v>207</v>
      </c>
      <c r="Z413" s="481"/>
      <c r="AA413" s="372"/>
      <c r="AB413" s="353"/>
      <c r="AC413" s="382"/>
      <c r="AD413" s="383" t="str">
        <f>IFERROR(__xludf.DUMMYFUNCTION("""COMPUTED_VALUE"""),"")</f>
        <v/>
      </c>
      <c r="AE413" s="848" t="str">
        <f>IFERROR(__xludf.DUMMYFUNCTION("""COMPUTED_VALUE"""),"")</f>
        <v/>
      </c>
      <c r="AF413" s="848"/>
      <c r="AG413" s="848"/>
      <c r="AH413" s="388" t="str">
        <f>IFERROR(__xludf.DUMMYFUNCTION("""COMPUTED_VALUE"""),"")</f>
        <v/>
      </c>
      <c r="AI413" s="382"/>
      <c r="AJ413" s="848" t="str">
        <f>IFERROR(__xludf.DUMMYFUNCTION("""COMPUTED_VALUE"""),"")</f>
        <v/>
      </c>
      <c r="AK413" s="848" t="str">
        <f>IFERROR(__xludf.DUMMYFUNCTION("""COMPUTED_VALUE"""),"")</f>
        <v/>
      </c>
      <c r="AL413" s="848"/>
      <c r="AM413" s="848"/>
      <c r="AN413" s="389" t="str">
        <f>IFERROR(__xludf.DUMMYFUNCTION("""COMPUTED_VALUE"""),"")</f>
        <v/>
      </c>
      <c r="AO413" s="390"/>
      <c r="AP413" s="391"/>
      <c r="AQ413" s="373"/>
      <c r="AR413" s="847"/>
      <c r="AS413" s="847">
        <v>0.0</v>
      </c>
      <c r="AT413" s="359"/>
    </row>
    <row r="414">
      <c r="A414" s="480" t="s">
        <v>5138</v>
      </c>
      <c r="B414" s="361">
        <v>46168.0</v>
      </c>
      <c r="C414" s="362" t="s">
        <v>7739</v>
      </c>
      <c r="D414" s="363" t="s">
        <v>7740</v>
      </c>
      <c r="E414" s="367"/>
      <c r="F414" s="368"/>
      <c r="G414" s="381"/>
      <c r="H414" s="366"/>
      <c r="I414" s="365"/>
      <c r="J414" s="368"/>
      <c r="K414" s="381"/>
      <c r="L414" s="368"/>
      <c r="M414" s="364"/>
      <c r="N414" s="368"/>
      <c r="O414" s="381"/>
      <c r="P414" s="366"/>
      <c r="Q414" s="365"/>
      <c r="R414" s="368"/>
      <c r="S414" s="381"/>
      <c r="T414" s="368"/>
      <c r="U414" s="364"/>
      <c r="V414" s="845"/>
      <c r="W414" s="655"/>
      <c r="X414" s="366"/>
      <c r="Y414" s="370" t="s">
        <v>207</v>
      </c>
      <c r="Z414" s="481"/>
      <c r="AA414" s="372"/>
      <c r="AB414" s="353"/>
      <c r="AC414" s="382"/>
      <c r="AD414" s="383" t="str">
        <f>IFERROR(__xludf.DUMMYFUNCTION("""COMPUTED_VALUE"""),"")</f>
        <v/>
      </c>
      <c r="AE414" s="848" t="str">
        <f>IFERROR(__xludf.DUMMYFUNCTION("""COMPUTED_VALUE"""),"")</f>
        <v/>
      </c>
      <c r="AF414" s="848"/>
      <c r="AG414" s="848"/>
      <c r="AH414" s="388" t="str">
        <f>IFERROR(__xludf.DUMMYFUNCTION("""COMPUTED_VALUE"""),"")</f>
        <v/>
      </c>
      <c r="AI414" s="382"/>
      <c r="AJ414" s="848" t="str">
        <f>IFERROR(__xludf.DUMMYFUNCTION("""COMPUTED_VALUE"""),"")</f>
        <v/>
      </c>
      <c r="AK414" s="848" t="str">
        <f>IFERROR(__xludf.DUMMYFUNCTION("""COMPUTED_VALUE"""),"")</f>
        <v/>
      </c>
      <c r="AL414" s="848"/>
      <c r="AM414" s="848"/>
      <c r="AN414" s="389" t="str">
        <f>IFERROR(__xludf.DUMMYFUNCTION("""COMPUTED_VALUE"""),"")</f>
        <v/>
      </c>
      <c r="AO414" s="390"/>
      <c r="AP414" s="391"/>
      <c r="AQ414" s="373"/>
      <c r="AR414" s="847"/>
      <c r="AS414" s="847">
        <v>0.0</v>
      </c>
      <c r="AT414" s="359"/>
    </row>
    <row r="415">
      <c r="A415" s="480" t="s">
        <v>5138</v>
      </c>
      <c r="B415" s="361">
        <v>46168.0</v>
      </c>
      <c r="C415" s="362" t="s">
        <v>7741</v>
      </c>
      <c r="D415" s="363" t="s">
        <v>7742</v>
      </c>
      <c r="E415" s="367"/>
      <c r="F415" s="368"/>
      <c r="G415" s="381"/>
      <c r="H415" s="366"/>
      <c r="I415" s="365"/>
      <c r="J415" s="368"/>
      <c r="K415" s="381"/>
      <c r="L415" s="368"/>
      <c r="M415" s="364"/>
      <c r="N415" s="368"/>
      <c r="O415" s="381"/>
      <c r="P415" s="366"/>
      <c r="Q415" s="365"/>
      <c r="R415" s="368"/>
      <c r="S415" s="381"/>
      <c r="T415" s="368"/>
      <c r="U415" s="364"/>
      <c r="V415" s="845"/>
      <c r="W415" s="655"/>
      <c r="X415" s="366"/>
      <c r="Y415" s="370" t="s">
        <v>207</v>
      </c>
      <c r="Z415" s="481"/>
      <c r="AA415" s="372"/>
      <c r="AB415" s="353"/>
      <c r="AC415" s="382"/>
      <c r="AD415" s="383" t="str">
        <f>IFERROR(__xludf.DUMMYFUNCTION("""COMPUTED_VALUE"""),"")</f>
        <v/>
      </c>
      <c r="AE415" s="848" t="str">
        <f>IFERROR(__xludf.DUMMYFUNCTION("""COMPUTED_VALUE"""),"")</f>
        <v/>
      </c>
      <c r="AF415" s="848"/>
      <c r="AG415" s="848"/>
      <c r="AH415" s="388" t="str">
        <f>IFERROR(__xludf.DUMMYFUNCTION("""COMPUTED_VALUE"""),"")</f>
        <v/>
      </c>
      <c r="AI415" s="382"/>
      <c r="AJ415" s="848" t="str">
        <f>IFERROR(__xludf.DUMMYFUNCTION("""COMPUTED_VALUE"""),"")</f>
        <v/>
      </c>
      <c r="AK415" s="848" t="str">
        <f>IFERROR(__xludf.DUMMYFUNCTION("""COMPUTED_VALUE"""),"")</f>
        <v/>
      </c>
      <c r="AL415" s="848"/>
      <c r="AM415" s="848"/>
      <c r="AN415" s="389" t="str">
        <f>IFERROR(__xludf.DUMMYFUNCTION("""COMPUTED_VALUE"""),"")</f>
        <v/>
      </c>
      <c r="AO415" s="390"/>
      <c r="AP415" s="391"/>
      <c r="AQ415" s="373"/>
      <c r="AR415" s="847"/>
      <c r="AS415" s="847">
        <v>0.0</v>
      </c>
      <c r="AT415" s="359"/>
    </row>
    <row r="416">
      <c r="A416" s="480" t="s">
        <v>5138</v>
      </c>
      <c r="B416" s="361">
        <v>46168.0</v>
      </c>
      <c r="C416" s="362" t="s">
        <v>7743</v>
      </c>
      <c r="D416" s="363" t="s">
        <v>7744</v>
      </c>
      <c r="E416" s="367"/>
      <c r="F416" s="368"/>
      <c r="G416" s="381"/>
      <c r="H416" s="366"/>
      <c r="I416" s="365"/>
      <c r="J416" s="368"/>
      <c r="K416" s="381"/>
      <c r="L416" s="368"/>
      <c r="M416" s="364"/>
      <c r="N416" s="368"/>
      <c r="O416" s="381"/>
      <c r="P416" s="366"/>
      <c r="Q416" s="365"/>
      <c r="R416" s="368"/>
      <c r="S416" s="381"/>
      <c r="T416" s="368"/>
      <c r="U416" s="364"/>
      <c r="V416" s="845"/>
      <c r="W416" s="655"/>
      <c r="X416" s="366"/>
      <c r="Y416" s="370" t="s">
        <v>207</v>
      </c>
      <c r="Z416" s="481"/>
      <c r="AA416" s="372"/>
      <c r="AB416" s="353"/>
      <c r="AC416" s="382"/>
      <c r="AD416" s="383" t="str">
        <f>IFERROR(__xludf.DUMMYFUNCTION("""COMPUTED_VALUE"""),"")</f>
        <v/>
      </c>
      <c r="AE416" s="848" t="str">
        <f>IFERROR(__xludf.DUMMYFUNCTION("""COMPUTED_VALUE"""),"")</f>
        <v/>
      </c>
      <c r="AF416" s="848"/>
      <c r="AG416" s="848"/>
      <c r="AH416" s="388" t="str">
        <f>IFERROR(__xludf.DUMMYFUNCTION("""COMPUTED_VALUE"""),"")</f>
        <v/>
      </c>
      <c r="AI416" s="382"/>
      <c r="AJ416" s="848" t="str">
        <f>IFERROR(__xludf.DUMMYFUNCTION("""COMPUTED_VALUE"""),"")</f>
        <v/>
      </c>
      <c r="AK416" s="848" t="str">
        <f>IFERROR(__xludf.DUMMYFUNCTION("""COMPUTED_VALUE"""),"")</f>
        <v/>
      </c>
      <c r="AL416" s="848"/>
      <c r="AM416" s="848"/>
      <c r="AN416" s="389" t="str">
        <f>IFERROR(__xludf.DUMMYFUNCTION("""COMPUTED_VALUE"""),"")</f>
        <v/>
      </c>
      <c r="AO416" s="390"/>
      <c r="AP416" s="391"/>
      <c r="AQ416" s="373"/>
      <c r="AR416" s="847"/>
      <c r="AS416" s="847">
        <v>0.0</v>
      </c>
      <c r="AT416" s="359"/>
    </row>
    <row r="417">
      <c r="A417" s="480" t="s">
        <v>5132</v>
      </c>
      <c r="B417" s="361">
        <v>46169.0</v>
      </c>
      <c r="C417" s="362" t="s">
        <v>7745</v>
      </c>
      <c r="D417" s="363" t="s">
        <v>7746</v>
      </c>
      <c r="E417" s="367"/>
      <c r="F417" s="368"/>
      <c r="G417" s="381"/>
      <c r="H417" s="366"/>
      <c r="I417" s="365"/>
      <c r="J417" s="368"/>
      <c r="K417" s="381"/>
      <c r="L417" s="368"/>
      <c r="M417" s="364"/>
      <c r="N417" s="368"/>
      <c r="O417" s="381"/>
      <c r="P417" s="366"/>
      <c r="Q417" s="365"/>
      <c r="R417" s="368"/>
      <c r="S417" s="381"/>
      <c r="T417" s="368"/>
      <c r="U417" s="364"/>
      <c r="V417" s="845"/>
      <c r="W417" s="655"/>
      <c r="X417" s="366"/>
      <c r="Y417" s="370" t="s">
        <v>207</v>
      </c>
      <c r="Z417" s="481"/>
      <c r="AA417" s="372"/>
      <c r="AB417" s="353"/>
      <c r="AC417" s="382"/>
      <c r="AD417" s="383" t="str">
        <f>IFERROR(__xludf.DUMMYFUNCTION("""COMPUTED_VALUE"""),"")</f>
        <v/>
      </c>
      <c r="AE417" s="848" t="str">
        <f>IFERROR(__xludf.DUMMYFUNCTION("""COMPUTED_VALUE"""),"")</f>
        <v/>
      </c>
      <c r="AF417" s="848"/>
      <c r="AG417" s="848"/>
      <c r="AH417" s="388" t="str">
        <f>IFERROR(__xludf.DUMMYFUNCTION("""COMPUTED_VALUE"""),"")</f>
        <v/>
      </c>
      <c r="AI417" s="382"/>
      <c r="AJ417" s="848" t="str">
        <f>IFERROR(__xludf.DUMMYFUNCTION("""COMPUTED_VALUE"""),"")</f>
        <v/>
      </c>
      <c r="AK417" s="848" t="str">
        <f>IFERROR(__xludf.DUMMYFUNCTION("""COMPUTED_VALUE"""),"")</f>
        <v/>
      </c>
      <c r="AL417" s="848"/>
      <c r="AM417" s="848"/>
      <c r="AN417" s="389" t="str">
        <f>IFERROR(__xludf.DUMMYFUNCTION("""COMPUTED_VALUE"""),"")</f>
        <v/>
      </c>
      <c r="AO417" s="390"/>
      <c r="AP417" s="391"/>
      <c r="AQ417" s="373"/>
      <c r="AR417" s="847"/>
      <c r="AS417" s="847">
        <v>0.0</v>
      </c>
      <c r="AT417" s="359"/>
    </row>
    <row r="418">
      <c r="A418" s="480" t="s">
        <v>5138</v>
      </c>
      <c r="B418" s="361">
        <v>46168.0</v>
      </c>
      <c r="C418" s="362" t="s">
        <v>5751</v>
      </c>
      <c r="D418" s="363" t="s">
        <v>5752</v>
      </c>
      <c r="E418" s="367"/>
      <c r="F418" s="368"/>
      <c r="G418" s="381"/>
      <c r="H418" s="366"/>
      <c r="I418" s="365"/>
      <c r="J418" s="368"/>
      <c r="K418" s="381"/>
      <c r="L418" s="368"/>
      <c r="M418" s="364"/>
      <c r="N418" s="368"/>
      <c r="O418" s="381"/>
      <c r="P418" s="366"/>
      <c r="Q418" s="365"/>
      <c r="R418" s="368"/>
      <c r="S418" s="381"/>
      <c r="T418" s="368"/>
      <c r="U418" s="364"/>
      <c r="V418" s="845"/>
      <c r="W418" s="655"/>
      <c r="X418" s="366"/>
      <c r="Y418" s="370" t="s">
        <v>207</v>
      </c>
      <c r="Z418" s="481"/>
      <c r="AA418" s="372"/>
      <c r="AB418" s="353"/>
      <c r="AC418" s="382"/>
      <c r="AD418" s="383" t="str">
        <f>IFERROR(__xludf.DUMMYFUNCTION("""COMPUTED_VALUE"""),"")</f>
        <v/>
      </c>
      <c r="AE418" s="848" t="str">
        <f>IFERROR(__xludf.DUMMYFUNCTION("""COMPUTED_VALUE"""),"")</f>
        <v/>
      </c>
      <c r="AF418" s="848"/>
      <c r="AG418" s="848"/>
      <c r="AH418" s="388" t="str">
        <f>IFERROR(__xludf.DUMMYFUNCTION("""COMPUTED_VALUE"""),"")</f>
        <v/>
      </c>
      <c r="AI418" s="382"/>
      <c r="AJ418" s="848" t="str">
        <f>IFERROR(__xludf.DUMMYFUNCTION("""COMPUTED_VALUE"""),"")</f>
        <v/>
      </c>
      <c r="AK418" s="848" t="str">
        <f>IFERROR(__xludf.DUMMYFUNCTION("""COMPUTED_VALUE"""),"")</f>
        <v/>
      </c>
      <c r="AL418" s="848"/>
      <c r="AM418" s="848"/>
      <c r="AN418" s="389" t="str">
        <f>IFERROR(__xludf.DUMMYFUNCTION("""COMPUTED_VALUE"""),"")</f>
        <v/>
      </c>
      <c r="AO418" s="390"/>
      <c r="AP418" s="391"/>
      <c r="AQ418" s="373"/>
      <c r="AR418" s="847"/>
      <c r="AS418" s="847">
        <v>0.0</v>
      </c>
      <c r="AT418" s="359"/>
    </row>
    <row r="419">
      <c r="A419" s="480" t="s">
        <v>5138</v>
      </c>
      <c r="B419" s="361">
        <v>46168.0</v>
      </c>
      <c r="C419" s="362" t="s">
        <v>7747</v>
      </c>
      <c r="D419" s="363" t="s">
        <v>7748</v>
      </c>
      <c r="E419" s="367"/>
      <c r="F419" s="368"/>
      <c r="G419" s="381"/>
      <c r="H419" s="366"/>
      <c r="I419" s="365"/>
      <c r="J419" s="368"/>
      <c r="K419" s="381"/>
      <c r="L419" s="368"/>
      <c r="M419" s="364"/>
      <c r="N419" s="368"/>
      <c r="O419" s="381"/>
      <c r="P419" s="366"/>
      <c r="Q419" s="365"/>
      <c r="R419" s="368"/>
      <c r="S419" s="381"/>
      <c r="T419" s="368"/>
      <c r="U419" s="364"/>
      <c r="V419" s="845"/>
      <c r="W419" s="655"/>
      <c r="X419" s="366"/>
      <c r="Y419" s="370" t="s">
        <v>2380</v>
      </c>
      <c r="Z419" s="481"/>
      <c r="AA419" s="372"/>
      <c r="AB419" s="353"/>
      <c r="AC419" s="382"/>
      <c r="AD419" s="383" t="str">
        <f>IFERROR(__xludf.DUMMYFUNCTION("""COMPUTED_VALUE"""),"")</f>
        <v/>
      </c>
      <c r="AE419" s="848" t="str">
        <f>IFERROR(__xludf.DUMMYFUNCTION("""COMPUTED_VALUE"""),"")</f>
        <v/>
      </c>
      <c r="AF419" s="848"/>
      <c r="AG419" s="848"/>
      <c r="AH419" s="388" t="str">
        <f>IFERROR(__xludf.DUMMYFUNCTION("""COMPUTED_VALUE"""),"")</f>
        <v/>
      </c>
      <c r="AI419" s="382"/>
      <c r="AJ419" s="848" t="str">
        <f>IFERROR(__xludf.DUMMYFUNCTION("""COMPUTED_VALUE"""),"")</f>
        <v/>
      </c>
      <c r="AK419" s="848" t="str">
        <f>IFERROR(__xludf.DUMMYFUNCTION("""COMPUTED_VALUE"""),"")</f>
        <v/>
      </c>
      <c r="AL419" s="848"/>
      <c r="AM419" s="848"/>
      <c r="AN419" s="389" t="str">
        <f>IFERROR(__xludf.DUMMYFUNCTION("""COMPUTED_VALUE"""),"")</f>
        <v/>
      </c>
      <c r="AO419" s="390"/>
      <c r="AP419" s="391"/>
      <c r="AQ419" s="373"/>
      <c r="AR419" s="847"/>
      <c r="AS419" s="847">
        <v>0.0</v>
      </c>
      <c r="AT419" s="359"/>
    </row>
    <row r="420">
      <c r="A420" s="480" t="s">
        <v>5138</v>
      </c>
      <c r="B420" s="361">
        <v>46168.0</v>
      </c>
      <c r="C420" s="362" t="s">
        <v>7749</v>
      </c>
      <c r="D420" s="363" t="s">
        <v>7750</v>
      </c>
      <c r="E420" s="367"/>
      <c r="F420" s="368"/>
      <c r="G420" s="381"/>
      <c r="H420" s="366"/>
      <c r="I420" s="365"/>
      <c r="J420" s="368"/>
      <c r="K420" s="381"/>
      <c r="L420" s="368"/>
      <c r="M420" s="364"/>
      <c r="N420" s="368"/>
      <c r="O420" s="381"/>
      <c r="P420" s="366"/>
      <c r="Q420" s="365"/>
      <c r="R420" s="368"/>
      <c r="S420" s="381"/>
      <c r="T420" s="368"/>
      <c r="U420" s="364"/>
      <c r="V420" s="845"/>
      <c r="W420" s="655"/>
      <c r="X420" s="366"/>
      <c r="Y420" s="370" t="s">
        <v>2380</v>
      </c>
      <c r="Z420" s="481"/>
      <c r="AA420" s="372"/>
      <c r="AB420" s="353"/>
      <c r="AC420" s="382"/>
      <c r="AD420" s="383" t="str">
        <f>IFERROR(__xludf.DUMMYFUNCTION("""COMPUTED_VALUE"""),"")</f>
        <v/>
      </c>
      <c r="AE420" s="848" t="str">
        <f>IFERROR(__xludf.DUMMYFUNCTION("""COMPUTED_VALUE"""),"")</f>
        <v/>
      </c>
      <c r="AF420" s="848"/>
      <c r="AG420" s="848"/>
      <c r="AH420" s="388" t="str">
        <f>IFERROR(__xludf.DUMMYFUNCTION("""COMPUTED_VALUE"""),"")</f>
        <v/>
      </c>
      <c r="AI420" s="382"/>
      <c r="AJ420" s="848" t="str">
        <f>IFERROR(__xludf.DUMMYFUNCTION("""COMPUTED_VALUE"""),"")</f>
        <v/>
      </c>
      <c r="AK420" s="848" t="str">
        <f>IFERROR(__xludf.DUMMYFUNCTION("""COMPUTED_VALUE"""),"")</f>
        <v/>
      </c>
      <c r="AL420" s="848"/>
      <c r="AM420" s="848"/>
      <c r="AN420" s="389" t="str">
        <f>IFERROR(__xludf.DUMMYFUNCTION("""COMPUTED_VALUE"""),"")</f>
        <v/>
      </c>
      <c r="AO420" s="390"/>
      <c r="AP420" s="391"/>
      <c r="AQ420" s="373"/>
      <c r="AR420" s="847"/>
      <c r="AS420" s="847">
        <v>0.0</v>
      </c>
      <c r="AT420" s="359"/>
    </row>
    <row r="421">
      <c r="A421" s="480" t="s">
        <v>5138</v>
      </c>
      <c r="B421" s="361">
        <v>46168.0</v>
      </c>
      <c r="C421" s="362" t="s">
        <v>7751</v>
      </c>
      <c r="D421" s="363" t="s">
        <v>7752</v>
      </c>
      <c r="E421" s="367"/>
      <c r="F421" s="368"/>
      <c r="G421" s="381"/>
      <c r="H421" s="366"/>
      <c r="I421" s="365"/>
      <c r="J421" s="368"/>
      <c r="K421" s="381"/>
      <c r="L421" s="368"/>
      <c r="M421" s="364"/>
      <c r="N421" s="368"/>
      <c r="O421" s="381"/>
      <c r="P421" s="366"/>
      <c r="Q421" s="365"/>
      <c r="R421" s="368"/>
      <c r="S421" s="381"/>
      <c r="T421" s="368"/>
      <c r="U421" s="364"/>
      <c r="V421" s="845"/>
      <c r="W421" s="655"/>
      <c r="X421" s="366"/>
      <c r="Y421" s="370" t="s">
        <v>2380</v>
      </c>
      <c r="Z421" s="481"/>
      <c r="AA421" s="372"/>
      <c r="AB421" s="353"/>
      <c r="AC421" s="382"/>
      <c r="AD421" s="383" t="str">
        <f>IFERROR(__xludf.DUMMYFUNCTION("""COMPUTED_VALUE"""),"")</f>
        <v/>
      </c>
      <c r="AE421" s="848" t="str">
        <f>IFERROR(__xludf.DUMMYFUNCTION("""COMPUTED_VALUE"""),"")</f>
        <v/>
      </c>
      <c r="AF421" s="848"/>
      <c r="AG421" s="848"/>
      <c r="AH421" s="388" t="str">
        <f>IFERROR(__xludf.DUMMYFUNCTION("""COMPUTED_VALUE"""),"")</f>
        <v/>
      </c>
      <c r="AI421" s="382"/>
      <c r="AJ421" s="848" t="str">
        <f>IFERROR(__xludf.DUMMYFUNCTION("""COMPUTED_VALUE"""),"")</f>
        <v/>
      </c>
      <c r="AK421" s="848" t="str">
        <f>IFERROR(__xludf.DUMMYFUNCTION("""COMPUTED_VALUE"""),"")</f>
        <v/>
      </c>
      <c r="AL421" s="848"/>
      <c r="AM421" s="848"/>
      <c r="AN421" s="389" t="str">
        <f>IFERROR(__xludf.DUMMYFUNCTION("""COMPUTED_VALUE"""),"")</f>
        <v/>
      </c>
      <c r="AO421" s="390"/>
      <c r="AP421" s="391"/>
      <c r="AQ421" s="373"/>
      <c r="AR421" s="847"/>
      <c r="AS421" s="847">
        <v>0.0</v>
      </c>
      <c r="AT421" s="359"/>
    </row>
    <row r="422">
      <c r="A422" s="480" t="s">
        <v>5138</v>
      </c>
      <c r="B422" s="361">
        <v>46168.0</v>
      </c>
      <c r="C422" s="362" t="s">
        <v>7754</v>
      </c>
      <c r="D422" s="363" t="s">
        <v>7755</v>
      </c>
      <c r="E422" s="367"/>
      <c r="F422" s="368"/>
      <c r="G422" s="381"/>
      <c r="H422" s="366"/>
      <c r="I422" s="365"/>
      <c r="J422" s="368"/>
      <c r="K422" s="381"/>
      <c r="L422" s="368"/>
      <c r="M422" s="364"/>
      <c r="N422" s="368"/>
      <c r="O422" s="381"/>
      <c r="P422" s="366"/>
      <c r="Q422" s="365"/>
      <c r="R422" s="368"/>
      <c r="S422" s="381"/>
      <c r="T422" s="368"/>
      <c r="U422" s="364"/>
      <c r="V422" s="845"/>
      <c r="W422" s="655"/>
      <c r="X422" s="366"/>
      <c r="Y422" s="370" t="s">
        <v>2380</v>
      </c>
      <c r="Z422" s="481"/>
      <c r="AA422" s="372"/>
      <c r="AB422" s="353"/>
      <c r="AC422" s="382"/>
      <c r="AD422" s="383" t="str">
        <f>IFERROR(__xludf.DUMMYFUNCTION("""COMPUTED_VALUE"""),"")</f>
        <v/>
      </c>
      <c r="AE422" s="848" t="str">
        <f>IFERROR(__xludf.DUMMYFUNCTION("""COMPUTED_VALUE"""),"")</f>
        <v/>
      </c>
      <c r="AF422" s="848"/>
      <c r="AG422" s="848"/>
      <c r="AH422" s="388" t="str">
        <f>IFERROR(__xludf.DUMMYFUNCTION("""COMPUTED_VALUE"""),"")</f>
        <v/>
      </c>
      <c r="AI422" s="382"/>
      <c r="AJ422" s="848" t="str">
        <f>IFERROR(__xludf.DUMMYFUNCTION("""COMPUTED_VALUE"""),"")</f>
        <v/>
      </c>
      <c r="AK422" s="848" t="str">
        <f>IFERROR(__xludf.DUMMYFUNCTION("""COMPUTED_VALUE"""),"")</f>
        <v/>
      </c>
      <c r="AL422" s="848"/>
      <c r="AM422" s="848"/>
      <c r="AN422" s="389" t="str">
        <f>IFERROR(__xludf.DUMMYFUNCTION("""COMPUTED_VALUE"""),"")</f>
        <v/>
      </c>
      <c r="AO422" s="390"/>
      <c r="AP422" s="391"/>
      <c r="AQ422" s="373"/>
      <c r="AR422" s="847"/>
      <c r="AS422" s="847">
        <v>0.0</v>
      </c>
      <c r="AT422" s="359"/>
    </row>
    <row r="423">
      <c r="A423" s="480" t="s">
        <v>5138</v>
      </c>
      <c r="B423" s="361">
        <v>46168.0</v>
      </c>
      <c r="C423" s="362" t="s">
        <v>7756</v>
      </c>
      <c r="D423" s="363" t="s">
        <v>7757</v>
      </c>
      <c r="E423" s="367"/>
      <c r="F423" s="368"/>
      <c r="G423" s="381"/>
      <c r="H423" s="366"/>
      <c r="I423" s="365"/>
      <c r="J423" s="368"/>
      <c r="K423" s="381"/>
      <c r="L423" s="368"/>
      <c r="M423" s="364"/>
      <c r="N423" s="368"/>
      <c r="O423" s="381"/>
      <c r="P423" s="366"/>
      <c r="Q423" s="365"/>
      <c r="R423" s="368"/>
      <c r="S423" s="381"/>
      <c r="T423" s="368"/>
      <c r="U423" s="364"/>
      <c r="V423" s="845"/>
      <c r="W423" s="655"/>
      <c r="X423" s="366"/>
      <c r="Y423" s="370" t="s">
        <v>2380</v>
      </c>
      <c r="Z423" s="481"/>
      <c r="AA423" s="372"/>
      <c r="AB423" s="353"/>
      <c r="AC423" s="382"/>
      <c r="AD423" s="383" t="str">
        <f>IFERROR(__xludf.DUMMYFUNCTION("""COMPUTED_VALUE"""),"")</f>
        <v/>
      </c>
      <c r="AE423" s="848" t="str">
        <f>IFERROR(__xludf.DUMMYFUNCTION("""COMPUTED_VALUE"""),"")</f>
        <v/>
      </c>
      <c r="AF423" s="848"/>
      <c r="AG423" s="848"/>
      <c r="AH423" s="388" t="str">
        <f>IFERROR(__xludf.DUMMYFUNCTION("""COMPUTED_VALUE"""),"")</f>
        <v/>
      </c>
      <c r="AI423" s="382"/>
      <c r="AJ423" s="848" t="str">
        <f>IFERROR(__xludf.DUMMYFUNCTION("""COMPUTED_VALUE"""),"")</f>
        <v/>
      </c>
      <c r="AK423" s="848" t="str">
        <f>IFERROR(__xludf.DUMMYFUNCTION("""COMPUTED_VALUE"""),"")</f>
        <v/>
      </c>
      <c r="AL423" s="848"/>
      <c r="AM423" s="848"/>
      <c r="AN423" s="389" t="str">
        <f>IFERROR(__xludf.DUMMYFUNCTION("""COMPUTED_VALUE"""),"")</f>
        <v/>
      </c>
      <c r="AO423" s="390"/>
      <c r="AP423" s="391"/>
      <c r="AQ423" s="373"/>
      <c r="AR423" s="847"/>
      <c r="AS423" s="847">
        <v>0.0</v>
      </c>
      <c r="AT423" s="359"/>
    </row>
    <row r="424">
      <c r="A424" s="480" t="s">
        <v>5138</v>
      </c>
      <c r="B424" s="361">
        <v>46168.0</v>
      </c>
      <c r="C424" s="362" t="s">
        <v>7758</v>
      </c>
      <c r="D424" s="363" t="s">
        <v>7759</v>
      </c>
      <c r="E424" s="367"/>
      <c r="F424" s="368"/>
      <c r="G424" s="381"/>
      <c r="H424" s="366"/>
      <c r="I424" s="365"/>
      <c r="J424" s="368"/>
      <c r="K424" s="381"/>
      <c r="L424" s="368"/>
      <c r="M424" s="364"/>
      <c r="N424" s="368"/>
      <c r="O424" s="381"/>
      <c r="P424" s="366"/>
      <c r="Q424" s="365"/>
      <c r="R424" s="368"/>
      <c r="S424" s="381"/>
      <c r="T424" s="368"/>
      <c r="U424" s="364"/>
      <c r="V424" s="845"/>
      <c r="W424" s="655"/>
      <c r="X424" s="366"/>
      <c r="Y424" s="370" t="s">
        <v>2380</v>
      </c>
      <c r="Z424" s="481"/>
      <c r="AA424" s="372"/>
      <c r="AB424" s="353"/>
      <c r="AC424" s="382"/>
      <c r="AD424" s="383" t="str">
        <f>IFERROR(__xludf.DUMMYFUNCTION("""COMPUTED_VALUE"""),"")</f>
        <v/>
      </c>
      <c r="AE424" s="848" t="str">
        <f>IFERROR(__xludf.DUMMYFUNCTION("""COMPUTED_VALUE"""),"")</f>
        <v/>
      </c>
      <c r="AF424" s="848"/>
      <c r="AG424" s="848"/>
      <c r="AH424" s="388" t="str">
        <f>IFERROR(__xludf.DUMMYFUNCTION("""COMPUTED_VALUE"""),"")</f>
        <v/>
      </c>
      <c r="AI424" s="382"/>
      <c r="AJ424" s="848" t="str">
        <f>IFERROR(__xludf.DUMMYFUNCTION("""COMPUTED_VALUE"""),"")</f>
        <v/>
      </c>
      <c r="AK424" s="848" t="str">
        <f>IFERROR(__xludf.DUMMYFUNCTION("""COMPUTED_VALUE"""),"")</f>
        <v/>
      </c>
      <c r="AL424" s="848"/>
      <c r="AM424" s="848"/>
      <c r="AN424" s="389" t="str">
        <f>IFERROR(__xludf.DUMMYFUNCTION("""COMPUTED_VALUE"""),"")</f>
        <v/>
      </c>
      <c r="AO424" s="390"/>
      <c r="AP424" s="391"/>
      <c r="AQ424" s="373"/>
      <c r="AR424" s="847"/>
      <c r="AS424" s="847">
        <v>0.0</v>
      </c>
      <c r="AT424" s="359"/>
    </row>
    <row r="425">
      <c r="A425" s="480" t="s">
        <v>5138</v>
      </c>
      <c r="B425" s="361">
        <v>46168.0</v>
      </c>
      <c r="C425" s="362" t="s">
        <v>7760</v>
      </c>
      <c r="D425" s="363" t="s">
        <v>7761</v>
      </c>
      <c r="E425" s="367"/>
      <c r="F425" s="368"/>
      <c r="G425" s="381"/>
      <c r="H425" s="366"/>
      <c r="I425" s="365"/>
      <c r="J425" s="368"/>
      <c r="K425" s="381"/>
      <c r="L425" s="368"/>
      <c r="M425" s="364"/>
      <c r="N425" s="368"/>
      <c r="O425" s="381"/>
      <c r="P425" s="366"/>
      <c r="Q425" s="365"/>
      <c r="R425" s="368"/>
      <c r="S425" s="381"/>
      <c r="T425" s="368"/>
      <c r="U425" s="364"/>
      <c r="V425" s="845"/>
      <c r="W425" s="655"/>
      <c r="X425" s="366"/>
      <c r="Y425" s="370" t="s">
        <v>2380</v>
      </c>
      <c r="Z425" s="481"/>
      <c r="AA425" s="372"/>
      <c r="AB425" s="353"/>
      <c r="AC425" s="382"/>
      <c r="AD425" s="383" t="str">
        <f>IFERROR(__xludf.DUMMYFUNCTION("""COMPUTED_VALUE"""),"")</f>
        <v/>
      </c>
      <c r="AE425" s="848" t="str">
        <f>IFERROR(__xludf.DUMMYFUNCTION("""COMPUTED_VALUE"""),"")</f>
        <v/>
      </c>
      <c r="AF425" s="848"/>
      <c r="AG425" s="848"/>
      <c r="AH425" s="388" t="str">
        <f>IFERROR(__xludf.DUMMYFUNCTION("""COMPUTED_VALUE"""),"")</f>
        <v/>
      </c>
      <c r="AI425" s="382"/>
      <c r="AJ425" s="848" t="str">
        <f>IFERROR(__xludf.DUMMYFUNCTION("""COMPUTED_VALUE"""),"")</f>
        <v/>
      </c>
      <c r="AK425" s="848" t="str">
        <f>IFERROR(__xludf.DUMMYFUNCTION("""COMPUTED_VALUE"""),"")</f>
        <v/>
      </c>
      <c r="AL425" s="848"/>
      <c r="AM425" s="848"/>
      <c r="AN425" s="389" t="str">
        <f>IFERROR(__xludf.DUMMYFUNCTION("""COMPUTED_VALUE"""),"")</f>
        <v/>
      </c>
      <c r="AO425" s="390"/>
      <c r="AP425" s="391"/>
      <c r="AQ425" s="373"/>
      <c r="AR425" s="847"/>
      <c r="AS425" s="847">
        <v>0.0</v>
      </c>
      <c r="AT425" s="359"/>
    </row>
    <row r="426">
      <c r="A426" s="480" t="s">
        <v>5138</v>
      </c>
      <c r="B426" s="361">
        <v>46168.0</v>
      </c>
      <c r="C426" s="362" t="s">
        <v>5753</v>
      </c>
      <c r="D426" s="363" t="s">
        <v>5754</v>
      </c>
      <c r="E426" s="367"/>
      <c r="F426" s="368"/>
      <c r="G426" s="381"/>
      <c r="H426" s="366"/>
      <c r="I426" s="365"/>
      <c r="J426" s="368"/>
      <c r="K426" s="381"/>
      <c r="L426" s="368"/>
      <c r="M426" s="364"/>
      <c r="N426" s="368"/>
      <c r="O426" s="381"/>
      <c r="P426" s="366"/>
      <c r="Q426" s="365"/>
      <c r="R426" s="368"/>
      <c r="S426" s="381"/>
      <c r="T426" s="368"/>
      <c r="U426" s="364"/>
      <c r="V426" s="845"/>
      <c r="W426" s="655"/>
      <c r="X426" s="366"/>
      <c r="Y426" s="370" t="s">
        <v>2380</v>
      </c>
      <c r="Z426" s="481"/>
      <c r="AA426" s="372"/>
      <c r="AB426" s="353"/>
      <c r="AC426" s="382"/>
      <c r="AD426" s="383" t="str">
        <f>IFERROR(__xludf.DUMMYFUNCTION("""COMPUTED_VALUE"""),"")</f>
        <v/>
      </c>
      <c r="AE426" s="848" t="str">
        <f>IFERROR(__xludf.DUMMYFUNCTION("""COMPUTED_VALUE"""),"")</f>
        <v/>
      </c>
      <c r="AF426" s="848"/>
      <c r="AG426" s="848"/>
      <c r="AH426" s="388" t="str">
        <f>IFERROR(__xludf.DUMMYFUNCTION("""COMPUTED_VALUE"""),"")</f>
        <v/>
      </c>
      <c r="AI426" s="382"/>
      <c r="AJ426" s="848" t="str">
        <f>IFERROR(__xludf.DUMMYFUNCTION("""COMPUTED_VALUE"""),"")</f>
        <v/>
      </c>
      <c r="AK426" s="848" t="str">
        <f>IFERROR(__xludf.DUMMYFUNCTION("""COMPUTED_VALUE"""),"")</f>
        <v/>
      </c>
      <c r="AL426" s="848"/>
      <c r="AM426" s="848"/>
      <c r="AN426" s="389" t="str">
        <f>IFERROR(__xludf.DUMMYFUNCTION("""COMPUTED_VALUE"""),"")</f>
        <v/>
      </c>
      <c r="AO426" s="390"/>
      <c r="AP426" s="391"/>
      <c r="AQ426" s="373"/>
      <c r="AR426" s="847"/>
      <c r="AS426" s="847">
        <v>0.0</v>
      </c>
      <c r="AT426" s="359"/>
    </row>
    <row r="427">
      <c r="A427" s="480" t="s">
        <v>5138</v>
      </c>
      <c r="B427" s="361">
        <v>46168.0</v>
      </c>
      <c r="C427" s="362" t="s">
        <v>5755</v>
      </c>
      <c r="D427" s="363" t="s">
        <v>5756</v>
      </c>
      <c r="E427" s="367"/>
      <c r="F427" s="368"/>
      <c r="G427" s="381"/>
      <c r="H427" s="366"/>
      <c r="I427" s="365"/>
      <c r="J427" s="368"/>
      <c r="K427" s="381"/>
      <c r="L427" s="368"/>
      <c r="M427" s="364"/>
      <c r="N427" s="368"/>
      <c r="O427" s="381"/>
      <c r="P427" s="366"/>
      <c r="Q427" s="365"/>
      <c r="R427" s="368"/>
      <c r="S427" s="381"/>
      <c r="T427" s="368"/>
      <c r="U427" s="364"/>
      <c r="V427" s="845"/>
      <c r="W427" s="655"/>
      <c r="X427" s="366"/>
      <c r="Y427" s="370" t="s">
        <v>2380</v>
      </c>
      <c r="Z427" s="481"/>
      <c r="AA427" s="372"/>
      <c r="AB427" s="353"/>
      <c r="AC427" s="382"/>
      <c r="AD427" s="383" t="str">
        <f>IFERROR(__xludf.DUMMYFUNCTION("""COMPUTED_VALUE"""),"")</f>
        <v/>
      </c>
      <c r="AE427" s="848" t="str">
        <f>IFERROR(__xludf.DUMMYFUNCTION("""COMPUTED_VALUE"""),"")</f>
        <v/>
      </c>
      <c r="AF427" s="848"/>
      <c r="AG427" s="848"/>
      <c r="AH427" s="388" t="str">
        <f>IFERROR(__xludf.DUMMYFUNCTION("""COMPUTED_VALUE"""),"")</f>
        <v/>
      </c>
      <c r="AI427" s="382"/>
      <c r="AJ427" s="848" t="str">
        <f>IFERROR(__xludf.DUMMYFUNCTION("""COMPUTED_VALUE"""),"")</f>
        <v/>
      </c>
      <c r="AK427" s="848" t="str">
        <f>IFERROR(__xludf.DUMMYFUNCTION("""COMPUTED_VALUE"""),"")</f>
        <v/>
      </c>
      <c r="AL427" s="848"/>
      <c r="AM427" s="848"/>
      <c r="AN427" s="389" t="str">
        <f>IFERROR(__xludf.DUMMYFUNCTION("""COMPUTED_VALUE"""),"")</f>
        <v/>
      </c>
      <c r="AO427" s="390"/>
      <c r="AP427" s="391"/>
      <c r="AQ427" s="373"/>
      <c r="AR427" s="847"/>
      <c r="AS427" s="847">
        <v>0.0</v>
      </c>
      <c r="AT427" s="359"/>
    </row>
    <row r="428">
      <c r="A428" s="480" t="s">
        <v>5132</v>
      </c>
      <c r="B428" s="361">
        <v>46169.0</v>
      </c>
      <c r="C428" s="362" t="s">
        <v>7762</v>
      </c>
      <c r="D428" s="363" t="s">
        <v>7763</v>
      </c>
      <c r="E428" s="367"/>
      <c r="F428" s="368"/>
      <c r="G428" s="381"/>
      <c r="H428" s="366"/>
      <c r="I428" s="365"/>
      <c r="J428" s="368"/>
      <c r="K428" s="381"/>
      <c r="L428" s="368"/>
      <c r="M428" s="364"/>
      <c r="N428" s="368"/>
      <c r="O428" s="381"/>
      <c r="P428" s="366"/>
      <c r="Q428" s="365"/>
      <c r="R428" s="368"/>
      <c r="S428" s="381"/>
      <c r="T428" s="368"/>
      <c r="U428" s="364"/>
      <c r="V428" s="845"/>
      <c r="W428" s="655"/>
      <c r="X428" s="366"/>
      <c r="Y428" s="370" t="s">
        <v>2380</v>
      </c>
      <c r="Z428" s="481"/>
      <c r="AA428" s="372"/>
      <c r="AB428" s="353"/>
      <c r="AC428" s="382"/>
      <c r="AD428" s="383" t="str">
        <f>IFERROR(__xludf.DUMMYFUNCTION("""COMPUTED_VALUE"""),"")</f>
        <v/>
      </c>
      <c r="AE428" s="848" t="str">
        <f>IFERROR(__xludf.DUMMYFUNCTION("""COMPUTED_VALUE"""),"")</f>
        <v/>
      </c>
      <c r="AF428" s="848"/>
      <c r="AG428" s="848"/>
      <c r="AH428" s="388" t="str">
        <f>IFERROR(__xludf.DUMMYFUNCTION("""COMPUTED_VALUE"""),"")</f>
        <v/>
      </c>
      <c r="AI428" s="382"/>
      <c r="AJ428" s="848" t="str">
        <f>IFERROR(__xludf.DUMMYFUNCTION("""COMPUTED_VALUE"""),"")</f>
        <v/>
      </c>
      <c r="AK428" s="848" t="str">
        <f>IFERROR(__xludf.DUMMYFUNCTION("""COMPUTED_VALUE"""),"")</f>
        <v/>
      </c>
      <c r="AL428" s="848"/>
      <c r="AM428" s="848"/>
      <c r="AN428" s="389" t="str">
        <f>IFERROR(__xludf.DUMMYFUNCTION("""COMPUTED_VALUE"""),"")</f>
        <v/>
      </c>
      <c r="AO428" s="390"/>
      <c r="AP428" s="391"/>
      <c r="AQ428" s="373"/>
      <c r="AR428" s="847"/>
      <c r="AS428" s="847">
        <v>0.0</v>
      </c>
      <c r="AT428" s="359"/>
    </row>
    <row r="429">
      <c r="A429" s="480" t="s">
        <v>5138</v>
      </c>
      <c r="B429" s="361">
        <v>46168.0</v>
      </c>
      <c r="C429" s="362" t="s">
        <v>7764</v>
      </c>
      <c r="D429" s="363" t="s">
        <v>7765</v>
      </c>
      <c r="E429" s="367"/>
      <c r="F429" s="368"/>
      <c r="G429" s="381"/>
      <c r="H429" s="366"/>
      <c r="I429" s="365"/>
      <c r="J429" s="368"/>
      <c r="K429" s="381"/>
      <c r="L429" s="368"/>
      <c r="M429" s="364"/>
      <c r="N429" s="368"/>
      <c r="O429" s="381"/>
      <c r="P429" s="366"/>
      <c r="Q429" s="365"/>
      <c r="R429" s="368"/>
      <c r="S429" s="381"/>
      <c r="T429" s="368"/>
      <c r="U429" s="364"/>
      <c r="V429" s="845"/>
      <c r="W429" s="655"/>
      <c r="X429" s="366"/>
      <c r="Y429" s="370" t="s">
        <v>2380</v>
      </c>
      <c r="Z429" s="481"/>
      <c r="AA429" s="372"/>
      <c r="AB429" s="353"/>
      <c r="AC429" s="382"/>
      <c r="AD429" s="383" t="str">
        <f>IFERROR(__xludf.DUMMYFUNCTION("""COMPUTED_VALUE"""),"")</f>
        <v/>
      </c>
      <c r="AE429" s="848" t="str">
        <f>IFERROR(__xludf.DUMMYFUNCTION("""COMPUTED_VALUE"""),"")</f>
        <v/>
      </c>
      <c r="AF429" s="848"/>
      <c r="AG429" s="848"/>
      <c r="AH429" s="388" t="str">
        <f>IFERROR(__xludf.DUMMYFUNCTION("""COMPUTED_VALUE"""),"")</f>
        <v/>
      </c>
      <c r="AI429" s="382"/>
      <c r="AJ429" s="848" t="str">
        <f>IFERROR(__xludf.DUMMYFUNCTION("""COMPUTED_VALUE"""),"")</f>
        <v/>
      </c>
      <c r="AK429" s="848" t="str">
        <f>IFERROR(__xludf.DUMMYFUNCTION("""COMPUTED_VALUE"""),"")</f>
        <v/>
      </c>
      <c r="AL429" s="848"/>
      <c r="AM429" s="848"/>
      <c r="AN429" s="389" t="str">
        <f>IFERROR(__xludf.DUMMYFUNCTION("""COMPUTED_VALUE"""),"")</f>
        <v/>
      </c>
      <c r="AO429" s="390"/>
      <c r="AP429" s="391"/>
      <c r="AQ429" s="373"/>
      <c r="AR429" s="847"/>
      <c r="AS429" s="847">
        <v>0.0</v>
      </c>
      <c r="AT429" s="359"/>
    </row>
    <row r="430">
      <c r="A430" s="480" t="s">
        <v>5132</v>
      </c>
      <c r="B430" s="361">
        <v>46169.0</v>
      </c>
      <c r="C430" s="362" t="s">
        <v>7766</v>
      </c>
      <c r="D430" s="363" t="s">
        <v>7767</v>
      </c>
      <c r="E430" s="367"/>
      <c r="F430" s="368"/>
      <c r="G430" s="381"/>
      <c r="H430" s="366"/>
      <c r="I430" s="365"/>
      <c r="J430" s="368"/>
      <c r="K430" s="381"/>
      <c r="L430" s="368"/>
      <c r="M430" s="364"/>
      <c r="N430" s="368"/>
      <c r="O430" s="381"/>
      <c r="P430" s="366"/>
      <c r="Q430" s="365"/>
      <c r="R430" s="368"/>
      <c r="S430" s="381"/>
      <c r="T430" s="368"/>
      <c r="U430" s="364"/>
      <c r="V430" s="845"/>
      <c r="W430" s="655"/>
      <c r="X430" s="366"/>
      <c r="Y430" s="370" t="s">
        <v>2380</v>
      </c>
      <c r="Z430" s="481"/>
      <c r="AA430" s="372"/>
      <c r="AB430" s="353"/>
      <c r="AC430" s="382"/>
      <c r="AD430" s="383" t="str">
        <f>IFERROR(__xludf.DUMMYFUNCTION("""COMPUTED_VALUE"""),"")</f>
        <v/>
      </c>
      <c r="AE430" s="848" t="str">
        <f>IFERROR(__xludf.DUMMYFUNCTION("""COMPUTED_VALUE"""),"")</f>
        <v/>
      </c>
      <c r="AF430" s="848"/>
      <c r="AG430" s="848"/>
      <c r="AH430" s="388" t="str">
        <f>IFERROR(__xludf.DUMMYFUNCTION("""COMPUTED_VALUE"""),"")</f>
        <v/>
      </c>
      <c r="AI430" s="382"/>
      <c r="AJ430" s="848" t="str">
        <f>IFERROR(__xludf.DUMMYFUNCTION("""COMPUTED_VALUE"""),"")</f>
        <v/>
      </c>
      <c r="AK430" s="848" t="str">
        <f>IFERROR(__xludf.DUMMYFUNCTION("""COMPUTED_VALUE"""),"")</f>
        <v/>
      </c>
      <c r="AL430" s="848"/>
      <c r="AM430" s="848"/>
      <c r="AN430" s="389" t="str">
        <f>IFERROR(__xludf.DUMMYFUNCTION("""COMPUTED_VALUE"""),"")</f>
        <v/>
      </c>
      <c r="AO430" s="390"/>
      <c r="AP430" s="391"/>
      <c r="AQ430" s="373"/>
      <c r="AR430" s="847"/>
      <c r="AS430" s="847">
        <v>0.0</v>
      </c>
      <c r="AT430" s="359"/>
    </row>
    <row r="431">
      <c r="A431" s="480" t="s">
        <v>5138</v>
      </c>
      <c r="B431" s="361">
        <v>46168.0</v>
      </c>
      <c r="C431" s="362" t="s">
        <v>7768</v>
      </c>
      <c r="D431" s="363" t="s">
        <v>7769</v>
      </c>
      <c r="E431" s="367"/>
      <c r="F431" s="368"/>
      <c r="G431" s="381"/>
      <c r="H431" s="366"/>
      <c r="I431" s="365"/>
      <c r="J431" s="368"/>
      <c r="K431" s="381"/>
      <c r="L431" s="368"/>
      <c r="M431" s="364"/>
      <c r="N431" s="368"/>
      <c r="O431" s="381"/>
      <c r="P431" s="366"/>
      <c r="Q431" s="365"/>
      <c r="R431" s="368"/>
      <c r="S431" s="381"/>
      <c r="T431" s="368"/>
      <c r="U431" s="364"/>
      <c r="V431" s="845"/>
      <c r="W431" s="655"/>
      <c r="X431" s="366"/>
      <c r="Y431" s="370" t="s">
        <v>2380</v>
      </c>
      <c r="Z431" s="481"/>
      <c r="AA431" s="372"/>
      <c r="AB431" s="353"/>
      <c r="AC431" s="382"/>
      <c r="AD431" s="383" t="str">
        <f>IFERROR(__xludf.DUMMYFUNCTION("""COMPUTED_VALUE"""),"")</f>
        <v/>
      </c>
      <c r="AE431" s="848" t="str">
        <f>IFERROR(__xludf.DUMMYFUNCTION("""COMPUTED_VALUE"""),"")</f>
        <v/>
      </c>
      <c r="AF431" s="848"/>
      <c r="AG431" s="848"/>
      <c r="AH431" s="388" t="str">
        <f>IFERROR(__xludf.DUMMYFUNCTION("""COMPUTED_VALUE"""),"")</f>
        <v/>
      </c>
      <c r="AI431" s="382"/>
      <c r="AJ431" s="848" t="str">
        <f>IFERROR(__xludf.DUMMYFUNCTION("""COMPUTED_VALUE"""),"")</f>
        <v/>
      </c>
      <c r="AK431" s="848" t="str">
        <f>IFERROR(__xludf.DUMMYFUNCTION("""COMPUTED_VALUE"""),"")</f>
        <v/>
      </c>
      <c r="AL431" s="848"/>
      <c r="AM431" s="848"/>
      <c r="AN431" s="389" t="str">
        <f>IFERROR(__xludf.DUMMYFUNCTION("""COMPUTED_VALUE"""),"")</f>
        <v/>
      </c>
      <c r="AO431" s="390"/>
      <c r="AP431" s="391"/>
      <c r="AQ431" s="373"/>
      <c r="AR431" s="847"/>
      <c r="AS431" s="847">
        <v>0.0</v>
      </c>
      <c r="AT431" s="359"/>
    </row>
    <row r="432">
      <c r="A432" s="480" t="s">
        <v>5132</v>
      </c>
      <c r="B432" s="361">
        <v>46169.0</v>
      </c>
      <c r="C432" s="362" t="s">
        <v>7770</v>
      </c>
      <c r="D432" s="363" t="s">
        <v>7771</v>
      </c>
      <c r="E432" s="367"/>
      <c r="F432" s="368"/>
      <c r="G432" s="381"/>
      <c r="H432" s="366"/>
      <c r="I432" s="365"/>
      <c r="J432" s="368"/>
      <c r="K432" s="381"/>
      <c r="L432" s="368"/>
      <c r="M432" s="364"/>
      <c r="N432" s="368"/>
      <c r="O432" s="381"/>
      <c r="P432" s="366"/>
      <c r="Q432" s="365"/>
      <c r="R432" s="368"/>
      <c r="S432" s="381"/>
      <c r="T432" s="368"/>
      <c r="U432" s="364"/>
      <c r="V432" s="845"/>
      <c r="W432" s="655"/>
      <c r="X432" s="366"/>
      <c r="Y432" s="370" t="s">
        <v>2380</v>
      </c>
      <c r="Z432" s="481"/>
      <c r="AA432" s="372"/>
      <c r="AB432" s="353"/>
      <c r="AC432" s="382"/>
      <c r="AD432" s="383" t="str">
        <f>IFERROR(__xludf.DUMMYFUNCTION("""COMPUTED_VALUE"""),"")</f>
        <v/>
      </c>
      <c r="AE432" s="848" t="str">
        <f>IFERROR(__xludf.DUMMYFUNCTION("""COMPUTED_VALUE"""),"")</f>
        <v/>
      </c>
      <c r="AF432" s="848"/>
      <c r="AG432" s="848"/>
      <c r="AH432" s="388" t="str">
        <f>IFERROR(__xludf.DUMMYFUNCTION("""COMPUTED_VALUE"""),"")</f>
        <v/>
      </c>
      <c r="AI432" s="382"/>
      <c r="AJ432" s="848" t="str">
        <f>IFERROR(__xludf.DUMMYFUNCTION("""COMPUTED_VALUE"""),"")</f>
        <v/>
      </c>
      <c r="AK432" s="848" t="str">
        <f>IFERROR(__xludf.DUMMYFUNCTION("""COMPUTED_VALUE"""),"")</f>
        <v/>
      </c>
      <c r="AL432" s="848"/>
      <c r="AM432" s="848"/>
      <c r="AN432" s="389" t="str">
        <f>IFERROR(__xludf.DUMMYFUNCTION("""COMPUTED_VALUE"""),"")</f>
        <v/>
      </c>
      <c r="AO432" s="390"/>
      <c r="AP432" s="391"/>
      <c r="AQ432" s="373"/>
      <c r="AR432" s="847"/>
      <c r="AS432" s="847">
        <v>0.0</v>
      </c>
      <c r="AT432" s="359"/>
    </row>
    <row r="433">
      <c r="A433" s="480" t="s">
        <v>5138</v>
      </c>
      <c r="B433" s="361">
        <v>46168.0</v>
      </c>
      <c r="C433" s="362" t="s">
        <v>5767</v>
      </c>
      <c r="D433" s="363" t="s">
        <v>5768</v>
      </c>
      <c r="E433" s="367"/>
      <c r="F433" s="368"/>
      <c r="G433" s="381"/>
      <c r="H433" s="366"/>
      <c r="I433" s="365"/>
      <c r="J433" s="368"/>
      <c r="K433" s="381"/>
      <c r="L433" s="368"/>
      <c r="M433" s="364"/>
      <c r="N433" s="368"/>
      <c r="O433" s="381"/>
      <c r="P433" s="366"/>
      <c r="Q433" s="365"/>
      <c r="R433" s="368"/>
      <c r="S433" s="381"/>
      <c r="T433" s="368"/>
      <c r="U433" s="364"/>
      <c r="V433" s="845"/>
      <c r="W433" s="655"/>
      <c r="X433" s="366"/>
      <c r="Y433" s="370" t="s">
        <v>2525</v>
      </c>
      <c r="Z433" s="481"/>
      <c r="AA433" s="372"/>
      <c r="AB433" s="353"/>
      <c r="AC433" s="382"/>
      <c r="AD433" s="383" t="str">
        <f>IFERROR(__xludf.DUMMYFUNCTION("""COMPUTED_VALUE"""),"")</f>
        <v/>
      </c>
      <c r="AE433" s="848" t="str">
        <f>IFERROR(__xludf.DUMMYFUNCTION("""COMPUTED_VALUE"""),"")</f>
        <v/>
      </c>
      <c r="AF433" s="848"/>
      <c r="AG433" s="848"/>
      <c r="AH433" s="388" t="str">
        <f>IFERROR(__xludf.DUMMYFUNCTION("""COMPUTED_VALUE"""),"")</f>
        <v/>
      </c>
      <c r="AI433" s="382"/>
      <c r="AJ433" s="848" t="str">
        <f>IFERROR(__xludf.DUMMYFUNCTION("""COMPUTED_VALUE"""),"")</f>
        <v/>
      </c>
      <c r="AK433" s="848" t="str">
        <f>IFERROR(__xludf.DUMMYFUNCTION("""COMPUTED_VALUE"""),"")</f>
        <v/>
      </c>
      <c r="AL433" s="848"/>
      <c r="AM433" s="848"/>
      <c r="AN433" s="389" t="str">
        <f>IFERROR(__xludf.DUMMYFUNCTION("""COMPUTED_VALUE"""),"")</f>
        <v/>
      </c>
      <c r="AO433" s="390"/>
      <c r="AP433" s="391"/>
      <c r="AQ433" s="373"/>
      <c r="AR433" s="847"/>
      <c r="AS433" s="847">
        <v>0.0</v>
      </c>
      <c r="AT433" s="359"/>
    </row>
    <row r="434">
      <c r="A434" s="480" t="s">
        <v>5138</v>
      </c>
      <c r="B434" s="361">
        <v>46168.0</v>
      </c>
      <c r="C434" s="362" t="s">
        <v>7772</v>
      </c>
      <c r="D434" s="363" t="s">
        <v>7773</v>
      </c>
      <c r="E434" s="367"/>
      <c r="F434" s="368"/>
      <c r="G434" s="381"/>
      <c r="H434" s="366"/>
      <c r="I434" s="365"/>
      <c r="J434" s="368"/>
      <c r="K434" s="381"/>
      <c r="L434" s="368"/>
      <c r="M434" s="364"/>
      <c r="N434" s="368"/>
      <c r="O434" s="381"/>
      <c r="P434" s="366"/>
      <c r="Q434" s="365"/>
      <c r="R434" s="368"/>
      <c r="S434" s="381"/>
      <c r="T434" s="368"/>
      <c r="U434" s="364"/>
      <c r="V434" s="845"/>
      <c r="W434" s="655"/>
      <c r="X434" s="366"/>
      <c r="Y434" s="370" t="s">
        <v>2525</v>
      </c>
      <c r="Z434" s="481"/>
      <c r="AA434" s="372"/>
      <c r="AB434" s="353"/>
      <c r="AC434" s="382"/>
      <c r="AD434" s="383" t="str">
        <f>IFERROR(__xludf.DUMMYFUNCTION("""COMPUTED_VALUE"""),"")</f>
        <v/>
      </c>
      <c r="AE434" s="848" t="str">
        <f>IFERROR(__xludf.DUMMYFUNCTION("""COMPUTED_VALUE"""),"")</f>
        <v/>
      </c>
      <c r="AF434" s="848"/>
      <c r="AG434" s="848"/>
      <c r="AH434" s="388" t="str">
        <f>IFERROR(__xludf.DUMMYFUNCTION("""COMPUTED_VALUE"""),"")</f>
        <v/>
      </c>
      <c r="AI434" s="382"/>
      <c r="AJ434" s="848" t="str">
        <f>IFERROR(__xludf.DUMMYFUNCTION("""COMPUTED_VALUE"""),"")</f>
        <v/>
      </c>
      <c r="AK434" s="848" t="str">
        <f>IFERROR(__xludf.DUMMYFUNCTION("""COMPUTED_VALUE"""),"")</f>
        <v/>
      </c>
      <c r="AL434" s="848"/>
      <c r="AM434" s="848"/>
      <c r="AN434" s="389" t="str">
        <f>IFERROR(__xludf.DUMMYFUNCTION("""COMPUTED_VALUE"""),"")</f>
        <v/>
      </c>
      <c r="AO434" s="390"/>
      <c r="AP434" s="391"/>
      <c r="AQ434" s="373"/>
      <c r="AR434" s="847"/>
      <c r="AS434" s="847">
        <v>0.0</v>
      </c>
      <c r="AT434" s="359"/>
    </row>
    <row r="435">
      <c r="A435" s="480" t="s">
        <v>5138</v>
      </c>
      <c r="B435" s="361">
        <v>46168.0</v>
      </c>
      <c r="C435" s="362" t="s">
        <v>7774</v>
      </c>
      <c r="D435" s="363" t="s">
        <v>7775</v>
      </c>
      <c r="E435" s="367"/>
      <c r="F435" s="368"/>
      <c r="G435" s="381"/>
      <c r="H435" s="366"/>
      <c r="I435" s="365"/>
      <c r="J435" s="368"/>
      <c r="K435" s="381"/>
      <c r="L435" s="368"/>
      <c r="M435" s="364"/>
      <c r="N435" s="368"/>
      <c r="O435" s="381"/>
      <c r="P435" s="366"/>
      <c r="Q435" s="365"/>
      <c r="R435" s="368"/>
      <c r="S435" s="381"/>
      <c r="T435" s="368"/>
      <c r="U435" s="364"/>
      <c r="V435" s="845"/>
      <c r="W435" s="655"/>
      <c r="X435" s="366"/>
      <c r="Y435" s="370" t="s">
        <v>2525</v>
      </c>
      <c r="Z435" s="481"/>
      <c r="AA435" s="372"/>
      <c r="AB435" s="353"/>
      <c r="AC435" s="382"/>
      <c r="AD435" s="383" t="str">
        <f>IFERROR(__xludf.DUMMYFUNCTION("""COMPUTED_VALUE"""),"")</f>
        <v/>
      </c>
      <c r="AE435" s="848" t="str">
        <f>IFERROR(__xludf.DUMMYFUNCTION("""COMPUTED_VALUE"""),"")</f>
        <v/>
      </c>
      <c r="AF435" s="848"/>
      <c r="AG435" s="848"/>
      <c r="AH435" s="388" t="str">
        <f>IFERROR(__xludf.DUMMYFUNCTION("""COMPUTED_VALUE"""),"")</f>
        <v/>
      </c>
      <c r="AI435" s="382"/>
      <c r="AJ435" s="848" t="str">
        <f>IFERROR(__xludf.DUMMYFUNCTION("""COMPUTED_VALUE"""),"")</f>
        <v/>
      </c>
      <c r="AK435" s="848" t="str">
        <f>IFERROR(__xludf.DUMMYFUNCTION("""COMPUTED_VALUE"""),"")</f>
        <v/>
      </c>
      <c r="AL435" s="848"/>
      <c r="AM435" s="848"/>
      <c r="AN435" s="389" t="str">
        <f>IFERROR(__xludf.DUMMYFUNCTION("""COMPUTED_VALUE"""),"")</f>
        <v/>
      </c>
      <c r="AO435" s="390"/>
      <c r="AP435" s="391"/>
      <c r="AQ435" s="373"/>
      <c r="AR435" s="847"/>
      <c r="AS435" s="847">
        <v>0.0</v>
      </c>
      <c r="AT435" s="359"/>
    </row>
    <row r="436">
      <c r="A436" s="480" t="s">
        <v>5132</v>
      </c>
      <c r="B436" s="361">
        <v>46169.0</v>
      </c>
      <c r="C436" s="362" t="s">
        <v>5769</v>
      </c>
      <c r="D436" s="363" t="s">
        <v>5770</v>
      </c>
      <c r="E436" s="367"/>
      <c r="F436" s="368"/>
      <c r="G436" s="381"/>
      <c r="H436" s="366"/>
      <c r="I436" s="365"/>
      <c r="J436" s="368"/>
      <c r="K436" s="381"/>
      <c r="L436" s="368"/>
      <c r="M436" s="364"/>
      <c r="N436" s="368"/>
      <c r="O436" s="381"/>
      <c r="P436" s="366"/>
      <c r="Q436" s="365"/>
      <c r="R436" s="368"/>
      <c r="S436" s="381"/>
      <c r="T436" s="368"/>
      <c r="U436" s="364"/>
      <c r="V436" s="845"/>
      <c r="W436" s="655"/>
      <c r="X436" s="366"/>
      <c r="Y436" s="370" t="s">
        <v>2525</v>
      </c>
      <c r="Z436" s="481"/>
      <c r="AA436" s="372"/>
      <c r="AB436" s="353"/>
      <c r="AC436" s="382"/>
      <c r="AD436" s="383" t="str">
        <f>IFERROR(__xludf.DUMMYFUNCTION("""COMPUTED_VALUE"""),"")</f>
        <v/>
      </c>
      <c r="AE436" s="848" t="str">
        <f>IFERROR(__xludf.DUMMYFUNCTION("""COMPUTED_VALUE"""),"")</f>
        <v/>
      </c>
      <c r="AF436" s="848"/>
      <c r="AG436" s="848"/>
      <c r="AH436" s="388" t="str">
        <f>IFERROR(__xludf.DUMMYFUNCTION("""COMPUTED_VALUE"""),"")</f>
        <v/>
      </c>
      <c r="AI436" s="382"/>
      <c r="AJ436" s="848" t="str">
        <f>IFERROR(__xludf.DUMMYFUNCTION("""COMPUTED_VALUE"""),"")</f>
        <v/>
      </c>
      <c r="AK436" s="848" t="str">
        <f>IFERROR(__xludf.DUMMYFUNCTION("""COMPUTED_VALUE"""),"")</f>
        <v/>
      </c>
      <c r="AL436" s="848"/>
      <c r="AM436" s="848"/>
      <c r="AN436" s="389" t="str">
        <f>IFERROR(__xludf.DUMMYFUNCTION("""COMPUTED_VALUE"""),"")</f>
        <v/>
      </c>
      <c r="AO436" s="390"/>
      <c r="AP436" s="391"/>
      <c r="AQ436" s="373"/>
      <c r="AR436" s="847"/>
      <c r="AS436" s="847">
        <v>0.0</v>
      </c>
      <c r="AT436" s="359"/>
    </row>
    <row r="437">
      <c r="A437" s="480" t="s">
        <v>5164</v>
      </c>
      <c r="B437" s="361">
        <v>46167.0</v>
      </c>
      <c r="C437" s="362" t="s">
        <v>5771</v>
      </c>
      <c r="D437" s="363" t="s">
        <v>5772</v>
      </c>
      <c r="E437" s="367"/>
      <c r="F437" s="368"/>
      <c r="G437" s="381"/>
      <c r="H437" s="366"/>
      <c r="I437" s="365"/>
      <c r="J437" s="368"/>
      <c r="K437" s="381"/>
      <c r="L437" s="368"/>
      <c r="M437" s="364"/>
      <c r="N437" s="368"/>
      <c r="O437" s="381"/>
      <c r="P437" s="366"/>
      <c r="Q437" s="365"/>
      <c r="R437" s="368"/>
      <c r="S437" s="381"/>
      <c r="T437" s="368"/>
      <c r="U437" s="364"/>
      <c r="V437" s="845"/>
      <c r="W437" s="655"/>
      <c r="X437" s="366"/>
      <c r="Y437" s="370" t="s">
        <v>2525</v>
      </c>
      <c r="Z437" s="481"/>
      <c r="AA437" s="372"/>
      <c r="AB437" s="353"/>
      <c r="AC437" s="382"/>
      <c r="AD437" s="383" t="str">
        <f>IFERROR(__xludf.DUMMYFUNCTION("""COMPUTED_VALUE"""),"")</f>
        <v/>
      </c>
      <c r="AE437" s="848" t="str">
        <f>IFERROR(__xludf.DUMMYFUNCTION("""COMPUTED_VALUE"""),"")</f>
        <v/>
      </c>
      <c r="AF437" s="848"/>
      <c r="AG437" s="848"/>
      <c r="AH437" s="388" t="str">
        <f>IFERROR(__xludf.DUMMYFUNCTION("""COMPUTED_VALUE"""),"")</f>
        <v/>
      </c>
      <c r="AI437" s="382"/>
      <c r="AJ437" s="848" t="str">
        <f>IFERROR(__xludf.DUMMYFUNCTION("""COMPUTED_VALUE"""),"")</f>
        <v/>
      </c>
      <c r="AK437" s="848" t="str">
        <f>IFERROR(__xludf.DUMMYFUNCTION("""COMPUTED_VALUE"""),"")</f>
        <v/>
      </c>
      <c r="AL437" s="848"/>
      <c r="AM437" s="848"/>
      <c r="AN437" s="389" t="str">
        <f>IFERROR(__xludf.DUMMYFUNCTION("""COMPUTED_VALUE"""),"")</f>
        <v/>
      </c>
      <c r="AO437" s="390"/>
      <c r="AP437" s="391"/>
      <c r="AQ437" s="373"/>
      <c r="AR437" s="847"/>
      <c r="AS437" s="847">
        <v>0.0</v>
      </c>
      <c r="AT437" s="359"/>
    </row>
    <row r="438">
      <c r="A438" s="480" t="s">
        <v>5164</v>
      </c>
      <c r="B438" s="361">
        <v>46167.0</v>
      </c>
      <c r="C438" s="362" t="s">
        <v>7778</v>
      </c>
      <c r="D438" s="363" t="s">
        <v>7779</v>
      </c>
      <c r="E438" s="367"/>
      <c r="F438" s="368"/>
      <c r="G438" s="381"/>
      <c r="H438" s="366"/>
      <c r="I438" s="365"/>
      <c r="J438" s="368"/>
      <c r="K438" s="381"/>
      <c r="L438" s="368"/>
      <c r="M438" s="364"/>
      <c r="N438" s="368"/>
      <c r="O438" s="381"/>
      <c r="P438" s="366"/>
      <c r="Q438" s="365"/>
      <c r="R438" s="368"/>
      <c r="S438" s="381"/>
      <c r="T438" s="368"/>
      <c r="U438" s="364"/>
      <c r="V438" s="845"/>
      <c r="W438" s="655"/>
      <c r="X438" s="366"/>
      <c r="Y438" s="370" t="s">
        <v>2525</v>
      </c>
      <c r="Z438" s="481"/>
      <c r="AA438" s="372"/>
      <c r="AB438" s="353"/>
      <c r="AC438" s="382"/>
      <c r="AD438" s="383" t="str">
        <f>IFERROR(__xludf.DUMMYFUNCTION("""COMPUTED_VALUE"""),"")</f>
        <v/>
      </c>
      <c r="AE438" s="848" t="str">
        <f>IFERROR(__xludf.DUMMYFUNCTION("""COMPUTED_VALUE"""),"")</f>
        <v/>
      </c>
      <c r="AF438" s="848"/>
      <c r="AG438" s="848"/>
      <c r="AH438" s="388" t="str">
        <f>IFERROR(__xludf.DUMMYFUNCTION("""COMPUTED_VALUE"""),"")</f>
        <v/>
      </c>
      <c r="AI438" s="382"/>
      <c r="AJ438" s="848" t="str">
        <f>IFERROR(__xludf.DUMMYFUNCTION("""COMPUTED_VALUE"""),"")</f>
        <v/>
      </c>
      <c r="AK438" s="848" t="str">
        <f>IFERROR(__xludf.DUMMYFUNCTION("""COMPUTED_VALUE"""),"")</f>
        <v/>
      </c>
      <c r="AL438" s="848"/>
      <c r="AM438" s="848"/>
      <c r="AN438" s="389" t="str">
        <f>IFERROR(__xludf.DUMMYFUNCTION("""COMPUTED_VALUE"""),"")</f>
        <v/>
      </c>
      <c r="AO438" s="390"/>
      <c r="AP438" s="391"/>
      <c r="AQ438" s="373"/>
      <c r="AR438" s="847"/>
      <c r="AS438" s="847">
        <v>0.0</v>
      </c>
      <c r="AT438" s="359"/>
    </row>
    <row r="439">
      <c r="A439" s="480" t="s">
        <v>5138</v>
      </c>
      <c r="B439" s="361">
        <v>46168.0</v>
      </c>
      <c r="C439" s="362" t="s">
        <v>7780</v>
      </c>
      <c r="D439" s="363" t="s">
        <v>7781</v>
      </c>
      <c r="E439" s="367"/>
      <c r="F439" s="368"/>
      <c r="G439" s="381"/>
      <c r="H439" s="366"/>
      <c r="I439" s="365"/>
      <c r="J439" s="368"/>
      <c r="K439" s="381"/>
      <c r="L439" s="368"/>
      <c r="M439" s="364"/>
      <c r="N439" s="368"/>
      <c r="O439" s="381"/>
      <c r="P439" s="366"/>
      <c r="Q439" s="365"/>
      <c r="R439" s="368"/>
      <c r="S439" s="381"/>
      <c r="T439" s="368"/>
      <c r="U439" s="364"/>
      <c r="V439" s="845"/>
      <c r="W439" s="655"/>
      <c r="X439" s="366"/>
      <c r="Y439" s="370" t="s">
        <v>2525</v>
      </c>
      <c r="Z439" s="481"/>
      <c r="AA439" s="372"/>
      <c r="AB439" s="353"/>
      <c r="AC439" s="382"/>
      <c r="AD439" s="383" t="str">
        <f>IFERROR(__xludf.DUMMYFUNCTION("""COMPUTED_VALUE"""),"")</f>
        <v/>
      </c>
      <c r="AE439" s="848" t="str">
        <f>IFERROR(__xludf.DUMMYFUNCTION("""COMPUTED_VALUE"""),"")</f>
        <v/>
      </c>
      <c r="AF439" s="848"/>
      <c r="AG439" s="848"/>
      <c r="AH439" s="388" t="str">
        <f>IFERROR(__xludf.DUMMYFUNCTION("""COMPUTED_VALUE"""),"")</f>
        <v/>
      </c>
      <c r="AI439" s="382"/>
      <c r="AJ439" s="848" t="str">
        <f>IFERROR(__xludf.DUMMYFUNCTION("""COMPUTED_VALUE"""),"")</f>
        <v/>
      </c>
      <c r="AK439" s="848" t="str">
        <f>IFERROR(__xludf.DUMMYFUNCTION("""COMPUTED_VALUE"""),"")</f>
        <v/>
      </c>
      <c r="AL439" s="848"/>
      <c r="AM439" s="848"/>
      <c r="AN439" s="389" t="str">
        <f>IFERROR(__xludf.DUMMYFUNCTION("""COMPUTED_VALUE"""),"")</f>
        <v/>
      </c>
      <c r="AO439" s="390"/>
      <c r="AP439" s="391"/>
      <c r="AQ439" s="373"/>
      <c r="AR439" s="847"/>
      <c r="AS439" s="847">
        <v>0.0</v>
      </c>
      <c r="AT439" s="359"/>
    </row>
    <row r="440">
      <c r="A440" s="480" t="s">
        <v>5138</v>
      </c>
      <c r="B440" s="361">
        <v>46168.0</v>
      </c>
      <c r="C440" s="362" t="s">
        <v>7782</v>
      </c>
      <c r="D440" s="363" t="s">
        <v>7783</v>
      </c>
      <c r="E440" s="367"/>
      <c r="F440" s="368"/>
      <c r="G440" s="381"/>
      <c r="H440" s="366"/>
      <c r="I440" s="365"/>
      <c r="J440" s="368"/>
      <c r="K440" s="381"/>
      <c r="L440" s="368"/>
      <c r="M440" s="364"/>
      <c r="N440" s="368"/>
      <c r="O440" s="381"/>
      <c r="P440" s="366"/>
      <c r="Q440" s="365"/>
      <c r="R440" s="368"/>
      <c r="S440" s="381"/>
      <c r="T440" s="368"/>
      <c r="U440" s="364"/>
      <c r="V440" s="845"/>
      <c r="W440" s="655"/>
      <c r="X440" s="366"/>
      <c r="Y440" s="370" t="s">
        <v>2525</v>
      </c>
      <c r="Z440" s="481"/>
      <c r="AA440" s="372"/>
      <c r="AB440" s="353"/>
      <c r="AC440" s="382"/>
      <c r="AD440" s="383" t="str">
        <f>IFERROR(__xludf.DUMMYFUNCTION("""COMPUTED_VALUE"""),"")</f>
        <v/>
      </c>
      <c r="AE440" s="848" t="str">
        <f>IFERROR(__xludf.DUMMYFUNCTION("""COMPUTED_VALUE"""),"")</f>
        <v/>
      </c>
      <c r="AF440" s="848"/>
      <c r="AG440" s="848"/>
      <c r="AH440" s="388" t="str">
        <f>IFERROR(__xludf.DUMMYFUNCTION("""COMPUTED_VALUE"""),"")</f>
        <v/>
      </c>
      <c r="AI440" s="382"/>
      <c r="AJ440" s="848" t="str">
        <f>IFERROR(__xludf.DUMMYFUNCTION("""COMPUTED_VALUE"""),"")</f>
        <v/>
      </c>
      <c r="AK440" s="848" t="str">
        <f>IFERROR(__xludf.DUMMYFUNCTION("""COMPUTED_VALUE"""),"")</f>
        <v/>
      </c>
      <c r="AL440" s="848"/>
      <c r="AM440" s="848"/>
      <c r="AN440" s="389" t="str">
        <f>IFERROR(__xludf.DUMMYFUNCTION("""COMPUTED_VALUE"""),"")</f>
        <v/>
      </c>
      <c r="AO440" s="390"/>
      <c r="AP440" s="391"/>
      <c r="AQ440" s="373"/>
      <c r="AR440" s="847"/>
      <c r="AS440" s="847">
        <v>0.0</v>
      </c>
      <c r="AT440" s="359"/>
    </row>
    <row r="441">
      <c r="A441" s="480" t="s">
        <v>5132</v>
      </c>
      <c r="B441" s="361">
        <v>46169.0</v>
      </c>
      <c r="C441" s="362" t="s">
        <v>5775</v>
      </c>
      <c r="D441" s="363" t="s">
        <v>5776</v>
      </c>
      <c r="E441" s="367"/>
      <c r="F441" s="368"/>
      <c r="G441" s="381"/>
      <c r="H441" s="366"/>
      <c r="I441" s="365"/>
      <c r="J441" s="368"/>
      <c r="K441" s="381"/>
      <c r="L441" s="368"/>
      <c r="M441" s="364"/>
      <c r="N441" s="368"/>
      <c r="O441" s="381"/>
      <c r="P441" s="366"/>
      <c r="Q441" s="365"/>
      <c r="R441" s="368"/>
      <c r="S441" s="381"/>
      <c r="T441" s="368"/>
      <c r="U441" s="364"/>
      <c r="V441" s="845"/>
      <c r="W441" s="655"/>
      <c r="X441" s="366"/>
      <c r="Y441" s="370" t="s">
        <v>2525</v>
      </c>
      <c r="Z441" s="481"/>
      <c r="AA441" s="372"/>
      <c r="AB441" s="353"/>
      <c r="AC441" s="382"/>
      <c r="AD441" s="383" t="str">
        <f>IFERROR(__xludf.DUMMYFUNCTION("""COMPUTED_VALUE"""),"")</f>
        <v/>
      </c>
      <c r="AE441" s="848" t="str">
        <f>IFERROR(__xludf.DUMMYFUNCTION("""COMPUTED_VALUE"""),"")</f>
        <v/>
      </c>
      <c r="AF441" s="848"/>
      <c r="AG441" s="848"/>
      <c r="AH441" s="388" t="str">
        <f>IFERROR(__xludf.DUMMYFUNCTION("""COMPUTED_VALUE"""),"")</f>
        <v/>
      </c>
      <c r="AI441" s="382"/>
      <c r="AJ441" s="848" t="str">
        <f>IFERROR(__xludf.DUMMYFUNCTION("""COMPUTED_VALUE"""),"")</f>
        <v/>
      </c>
      <c r="AK441" s="848" t="str">
        <f>IFERROR(__xludf.DUMMYFUNCTION("""COMPUTED_VALUE"""),"")</f>
        <v/>
      </c>
      <c r="AL441" s="848"/>
      <c r="AM441" s="848"/>
      <c r="AN441" s="389" t="str">
        <f>IFERROR(__xludf.DUMMYFUNCTION("""COMPUTED_VALUE"""),"")</f>
        <v/>
      </c>
      <c r="AO441" s="390"/>
      <c r="AP441" s="391"/>
      <c r="AQ441" s="373"/>
      <c r="AR441" s="847"/>
      <c r="AS441" s="847">
        <v>0.0</v>
      </c>
      <c r="AT441" s="359"/>
    </row>
    <row r="442">
      <c r="A442" s="480" t="s">
        <v>5164</v>
      </c>
      <c r="B442" s="361">
        <v>46167.0</v>
      </c>
      <c r="C442" s="362" t="s">
        <v>7784</v>
      </c>
      <c r="D442" s="363" t="s">
        <v>7785</v>
      </c>
      <c r="E442" s="367"/>
      <c r="F442" s="368"/>
      <c r="G442" s="381"/>
      <c r="H442" s="366"/>
      <c r="I442" s="365"/>
      <c r="J442" s="368"/>
      <c r="K442" s="381"/>
      <c r="L442" s="368"/>
      <c r="M442" s="364"/>
      <c r="N442" s="368"/>
      <c r="O442" s="381"/>
      <c r="P442" s="366"/>
      <c r="Q442" s="365"/>
      <c r="R442" s="368"/>
      <c r="S442" s="381"/>
      <c r="T442" s="368"/>
      <c r="U442" s="364"/>
      <c r="V442" s="845"/>
      <c r="W442" s="655"/>
      <c r="X442" s="366"/>
      <c r="Y442" s="370" t="s">
        <v>2525</v>
      </c>
      <c r="Z442" s="481"/>
      <c r="AA442" s="372"/>
      <c r="AB442" s="353"/>
      <c r="AC442" s="382"/>
      <c r="AD442" s="383" t="str">
        <f>IFERROR(__xludf.DUMMYFUNCTION("""COMPUTED_VALUE"""),"")</f>
        <v/>
      </c>
      <c r="AE442" s="848" t="str">
        <f>IFERROR(__xludf.DUMMYFUNCTION("""COMPUTED_VALUE"""),"")</f>
        <v/>
      </c>
      <c r="AF442" s="848"/>
      <c r="AG442" s="848"/>
      <c r="AH442" s="388" t="str">
        <f>IFERROR(__xludf.DUMMYFUNCTION("""COMPUTED_VALUE"""),"")</f>
        <v/>
      </c>
      <c r="AI442" s="382"/>
      <c r="AJ442" s="848" t="str">
        <f>IFERROR(__xludf.DUMMYFUNCTION("""COMPUTED_VALUE"""),"")</f>
        <v/>
      </c>
      <c r="AK442" s="848" t="str">
        <f>IFERROR(__xludf.DUMMYFUNCTION("""COMPUTED_VALUE"""),"")</f>
        <v/>
      </c>
      <c r="AL442" s="848"/>
      <c r="AM442" s="848"/>
      <c r="AN442" s="389" t="str">
        <f>IFERROR(__xludf.DUMMYFUNCTION("""COMPUTED_VALUE"""),"")</f>
        <v/>
      </c>
      <c r="AO442" s="390"/>
      <c r="AP442" s="391"/>
      <c r="AQ442" s="373"/>
      <c r="AR442" s="847"/>
      <c r="AS442" s="847">
        <v>0.0</v>
      </c>
      <c r="AT442" s="359"/>
    </row>
    <row r="443">
      <c r="A443" s="480" t="s">
        <v>5132</v>
      </c>
      <c r="B443" s="361">
        <v>46169.0</v>
      </c>
      <c r="C443" s="362" t="s">
        <v>7786</v>
      </c>
      <c r="D443" s="363" t="s">
        <v>7787</v>
      </c>
      <c r="E443" s="367"/>
      <c r="F443" s="368"/>
      <c r="G443" s="381"/>
      <c r="H443" s="366"/>
      <c r="I443" s="365"/>
      <c r="J443" s="368"/>
      <c r="K443" s="381"/>
      <c r="L443" s="368"/>
      <c r="M443" s="364"/>
      <c r="N443" s="368"/>
      <c r="O443" s="381"/>
      <c r="P443" s="366"/>
      <c r="Q443" s="365"/>
      <c r="R443" s="368"/>
      <c r="S443" s="381"/>
      <c r="T443" s="368"/>
      <c r="U443" s="364"/>
      <c r="V443" s="845"/>
      <c r="W443" s="655"/>
      <c r="X443" s="366"/>
      <c r="Y443" s="370" t="s">
        <v>2525</v>
      </c>
      <c r="Z443" s="481"/>
      <c r="AA443" s="372"/>
      <c r="AB443" s="353"/>
      <c r="AC443" s="382"/>
      <c r="AD443" s="383" t="str">
        <f>IFERROR(__xludf.DUMMYFUNCTION("""COMPUTED_VALUE"""),"")</f>
        <v/>
      </c>
      <c r="AE443" s="848" t="str">
        <f>IFERROR(__xludf.DUMMYFUNCTION("""COMPUTED_VALUE"""),"")</f>
        <v/>
      </c>
      <c r="AF443" s="848"/>
      <c r="AG443" s="848"/>
      <c r="AH443" s="388" t="str">
        <f>IFERROR(__xludf.DUMMYFUNCTION("""COMPUTED_VALUE"""),"")</f>
        <v/>
      </c>
      <c r="AI443" s="382"/>
      <c r="AJ443" s="848" t="str">
        <f>IFERROR(__xludf.DUMMYFUNCTION("""COMPUTED_VALUE"""),"")</f>
        <v/>
      </c>
      <c r="AK443" s="848" t="str">
        <f>IFERROR(__xludf.DUMMYFUNCTION("""COMPUTED_VALUE"""),"")</f>
        <v/>
      </c>
      <c r="AL443" s="848"/>
      <c r="AM443" s="848"/>
      <c r="AN443" s="389" t="str">
        <f>IFERROR(__xludf.DUMMYFUNCTION("""COMPUTED_VALUE"""),"")</f>
        <v/>
      </c>
      <c r="AO443" s="390"/>
      <c r="AP443" s="391"/>
      <c r="AQ443" s="373"/>
      <c r="AR443" s="847"/>
      <c r="AS443" s="847">
        <v>0.0</v>
      </c>
      <c r="AT443" s="359"/>
    </row>
    <row r="444">
      <c r="A444" s="480" t="s">
        <v>5132</v>
      </c>
      <c r="B444" s="361">
        <v>46169.0</v>
      </c>
      <c r="C444" s="362" t="s">
        <v>7788</v>
      </c>
      <c r="D444" s="363" t="s">
        <v>7789</v>
      </c>
      <c r="E444" s="367"/>
      <c r="F444" s="368"/>
      <c r="G444" s="381"/>
      <c r="H444" s="366"/>
      <c r="I444" s="365"/>
      <c r="J444" s="368"/>
      <c r="K444" s="381"/>
      <c r="L444" s="368"/>
      <c r="M444" s="364"/>
      <c r="N444" s="368"/>
      <c r="O444" s="381"/>
      <c r="P444" s="366"/>
      <c r="Q444" s="365"/>
      <c r="R444" s="368"/>
      <c r="S444" s="381"/>
      <c r="T444" s="368"/>
      <c r="U444" s="364"/>
      <c r="V444" s="845"/>
      <c r="W444" s="655"/>
      <c r="X444" s="366"/>
      <c r="Y444" s="370" t="s">
        <v>2525</v>
      </c>
      <c r="Z444" s="481"/>
      <c r="AA444" s="372"/>
      <c r="AB444" s="353"/>
      <c r="AC444" s="382"/>
      <c r="AD444" s="383" t="str">
        <f>IFERROR(__xludf.DUMMYFUNCTION("""COMPUTED_VALUE"""),"")</f>
        <v/>
      </c>
      <c r="AE444" s="848" t="str">
        <f>IFERROR(__xludf.DUMMYFUNCTION("""COMPUTED_VALUE"""),"")</f>
        <v/>
      </c>
      <c r="AF444" s="848"/>
      <c r="AG444" s="848"/>
      <c r="AH444" s="388" t="str">
        <f>IFERROR(__xludf.DUMMYFUNCTION("""COMPUTED_VALUE"""),"")</f>
        <v/>
      </c>
      <c r="AI444" s="382"/>
      <c r="AJ444" s="848" t="str">
        <f>IFERROR(__xludf.DUMMYFUNCTION("""COMPUTED_VALUE"""),"")</f>
        <v/>
      </c>
      <c r="AK444" s="848" t="str">
        <f>IFERROR(__xludf.DUMMYFUNCTION("""COMPUTED_VALUE"""),"")</f>
        <v/>
      </c>
      <c r="AL444" s="848"/>
      <c r="AM444" s="848"/>
      <c r="AN444" s="389" t="str">
        <f>IFERROR(__xludf.DUMMYFUNCTION("""COMPUTED_VALUE"""),"")</f>
        <v/>
      </c>
      <c r="AO444" s="390"/>
      <c r="AP444" s="391"/>
      <c r="AQ444" s="373"/>
      <c r="AR444" s="847"/>
      <c r="AS444" s="847">
        <v>0.0</v>
      </c>
      <c r="AT444" s="359"/>
    </row>
    <row r="445">
      <c r="A445" s="480" t="s">
        <v>5138</v>
      </c>
      <c r="B445" s="361">
        <v>46168.0</v>
      </c>
      <c r="C445" s="362" t="s">
        <v>5783</v>
      </c>
      <c r="D445" s="363" t="s">
        <v>5784</v>
      </c>
      <c r="E445" s="367"/>
      <c r="F445" s="368"/>
      <c r="G445" s="381"/>
      <c r="H445" s="366"/>
      <c r="I445" s="365"/>
      <c r="J445" s="368"/>
      <c r="K445" s="381"/>
      <c r="L445" s="368"/>
      <c r="M445" s="364"/>
      <c r="N445" s="368"/>
      <c r="O445" s="381"/>
      <c r="P445" s="366"/>
      <c r="Q445" s="365"/>
      <c r="R445" s="368"/>
      <c r="S445" s="381"/>
      <c r="T445" s="368"/>
      <c r="U445" s="364"/>
      <c r="V445" s="845"/>
      <c r="W445" s="655"/>
      <c r="X445" s="366"/>
      <c r="Y445" s="370" t="s">
        <v>2525</v>
      </c>
      <c r="Z445" s="481"/>
      <c r="AA445" s="372"/>
      <c r="AB445" s="353"/>
      <c r="AC445" s="382"/>
      <c r="AD445" s="383" t="str">
        <f>IFERROR(__xludf.DUMMYFUNCTION("""COMPUTED_VALUE"""),"")</f>
        <v/>
      </c>
      <c r="AE445" s="848" t="str">
        <f>IFERROR(__xludf.DUMMYFUNCTION("""COMPUTED_VALUE"""),"")</f>
        <v/>
      </c>
      <c r="AF445" s="848"/>
      <c r="AG445" s="848"/>
      <c r="AH445" s="388" t="str">
        <f>IFERROR(__xludf.DUMMYFUNCTION("""COMPUTED_VALUE"""),"")</f>
        <v/>
      </c>
      <c r="AI445" s="382"/>
      <c r="AJ445" s="848" t="str">
        <f>IFERROR(__xludf.DUMMYFUNCTION("""COMPUTED_VALUE"""),"")</f>
        <v/>
      </c>
      <c r="AK445" s="848" t="str">
        <f>IFERROR(__xludf.DUMMYFUNCTION("""COMPUTED_VALUE"""),"")</f>
        <v/>
      </c>
      <c r="AL445" s="848"/>
      <c r="AM445" s="848"/>
      <c r="AN445" s="389" t="str">
        <f>IFERROR(__xludf.DUMMYFUNCTION("""COMPUTED_VALUE"""),"")</f>
        <v/>
      </c>
      <c r="AO445" s="390"/>
      <c r="AP445" s="391"/>
      <c r="AQ445" s="373"/>
      <c r="AR445" s="847"/>
      <c r="AS445" s="847">
        <v>0.0</v>
      </c>
      <c r="AT445" s="359"/>
    </row>
    <row r="446">
      <c r="A446" s="480" t="s">
        <v>5132</v>
      </c>
      <c r="B446" s="361">
        <v>46169.0</v>
      </c>
      <c r="C446" s="362" t="s">
        <v>7790</v>
      </c>
      <c r="D446" s="363" t="s">
        <v>7791</v>
      </c>
      <c r="E446" s="367"/>
      <c r="F446" s="368"/>
      <c r="G446" s="381"/>
      <c r="H446" s="366"/>
      <c r="I446" s="365"/>
      <c r="J446" s="368"/>
      <c r="K446" s="381"/>
      <c r="L446" s="368"/>
      <c r="M446" s="364"/>
      <c r="N446" s="368"/>
      <c r="O446" s="381"/>
      <c r="P446" s="366"/>
      <c r="Q446" s="365"/>
      <c r="R446" s="368"/>
      <c r="S446" s="381"/>
      <c r="T446" s="368"/>
      <c r="U446" s="364"/>
      <c r="V446" s="845"/>
      <c r="W446" s="655"/>
      <c r="X446" s="366"/>
      <c r="Y446" s="370" t="s">
        <v>2525</v>
      </c>
      <c r="Z446" s="481"/>
      <c r="AA446" s="372"/>
      <c r="AB446" s="353"/>
      <c r="AC446" s="382"/>
      <c r="AD446" s="383" t="str">
        <f>IFERROR(__xludf.DUMMYFUNCTION("""COMPUTED_VALUE"""),"")</f>
        <v/>
      </c>
      <c r="AE446" s="848" t="str">
        <f>IFERROR(__xludf.DUMMYFUNCTION("""COMPUTED_VALUE"""),"")</f>
        <v/>
      </c>
      <c r="AF446" s="848"/>
      <c r="AG446" s="848"/>
      <c r="AH446" s="388" t="str">
        <f>IFERROR(__xludf.DUMMYFUNCTION("""COMPUTED_VALUE"""),"")</f>
        <v/>
      </c>
      <c r="AI446" s="382"/>
      <c r="AJ446" s="848" t="str">
        <f>IFERROR(__xludf.DUMMYFUNCTION("""COMPUTED_VALUE"""),"")</f>
        <v/>
      </c>
      <c r="AK446" s="848" t="str">
        <f>IFERROR(__xludf.DUMMYFUNCTION("""COMPUTED_VALUE"""),"")</f>
        <v/>
      </c>
      <c r="AL446" s="848"/>
      <c r="AM446" s="848"/>
      <c r="AN446" s="389" t="str">
        <f>IFERROR(__xludf.DUMMYFUNCTION("""COMPUTED_VALUE"""),"")</f>
        <v/>
      </c>
      <c r="AO446" s="390"/>
      <c r="AP446" s="391"/>
      <c r="AQ446" s="373"/>
      <c r="AR446" s="847"/>
      <c r="AS446" s="847">
        <v>0.0</v>
      </c>
      <c r="AT446" s="359"/>
    </row>
    <row r="447">
      <c r="A447" s="480" t="s">
        <v>5132</v>
      </c>
      <c r="B447" s="361">
        <v>46169.0</v>
      </c>
      <c r="C447" s="362" t="s">
        <v>5787</v>
      </c>
      <c r="D447" s="363" t="s">
        <v>5788</v>
      </c>
      <c r="E447" s="367"/>
      <c r="F447" s="368"/>
      <c r="G447" s="381"/>
      <c r="H447" s="366"/>
      <c r="I447" s="365"/>
      <c r="J447" s="368"/>
      <c r="K447" s="381"/>
      <c r="L447" s="368"/>
      <c r="M447" s="364"/>
      <c r="N447" s="368"/>
      <c r="O447" s="381"/>
      <c r="P447" s="366"/>
      <c r="Q447" s="365"/>
      <c r="R447" s="368"/>
      <c r="S447" s="381"/>
      <c r="T447" s="368"/>
      <c r="U447" s="364"/>
      <c r="V447" s="845"/>
      <c r="W447" s="655"/>
      <c r="X447" s="366"/>
      <c r="Y447" s="370" t="s">
        <v>506</v>
      </c>
      <c r="Z447" s="481"/>
      <c r="AA447" s="372"/>
      <c r="AB447" s="353"/>
      <c r="AC447" s="382"/>
      <c r="AD447" s="383" t="str">
        <f>IFERROR(__xludf.DUMMYFUNCTION("""COMPUTED_VALUE"""),"")</f>
        <v/>
      </c>
      <c r="AE447" s="848" t="str">
        <f>IFERROR(__xludf.DUMMYFUNCTION("""COMPUTED_VALUE"""),"")</f>
        <v/>
      </c>
      <c r="AF447" s="848"/>
      <c r="AG447" s="848"/>
      <c r="AH447" s="388" t="str">
        <f>IFERROR(__xludf.DUMMYFUNCTION("""COMPUTED_VALUE"""),"")</f>
        <v/>
      </c>
      <c r="AI447" s="382"/>
      <c r="AJ447" s="848" t="str">
        <f>IFERROR(__xludf.DUMMYFUNCTION("""COMPUTED_VALUE"""),"")</f>
        <v/>
      </c>
      <c r="AK447" s="848" t="str">
        <f>IFERROR(__xludf.DUMMYFUNCTION("""COMPUTED_VALUE"""),"")</f>
        <v/>
      </c>
      <c r="AL447" s="848"/>
      <c r="AM447" s="848"/>
      <c r="AN447" s="389" t="str">
        <f>IFERROR(__xludf.DUMMYFUNCTION("""COMPUTED_VALUE"""),"")</f>
        <v/>
      </c>
      <c r="AO447" s="390"/>
      <c r="AP447" s="391"/>
      <c r="AQ447" s="373"/>
      <c r="AR447" s="847"/>
      <c r="AS447" s="847">
        <v>0.0</v>
      </c>
      <c r="AT447" s="359"/>
    </row>
    <row r="448">
      <c r="A448" s="480" t="s">
        <v>5132</v>
      </c>
      <c r="B448" s="361">
        <v>46169.0</v>
      </c>
      <c r="C448" s="362" t="s">
        <v>5789</v>
      </c>
      <c r="D448" s="363" t="s">
        <v>5790</v>
      </c>
      <c r="E448" s="367"/>
      <c r="F448" s="368"/>
      <c r="G448" s="381"/>
      <c r="H448" s="366"/>
      <c r="I448" s="365"/>
      <c r="J448" s="368"/>
      <c r="K448" s="381"/>
      <c r="L448" s="368"/>
      <c r="M448" s="364"/>
      <c r="N448" s="368"/>
      <c r="O448" s="381"/>
      <c r="P448" s="366"/>
      <c r="Q448" s="365"/>
      <c r="R448" s="368"/>
      <c r="S448" s="381"/>
      <c r="T448" s="368"/>
      <c r="U448" s="364"/>
      <c r="V448" s="845"/>
      <c r="W448" s="655"/>
      <c r="X448" s="366"/>
      <c r="Y448" s="370" t="s">
        <v>506</v>
      </c>
      <c r="Z448" s="481"/>
      <c r="AA448" s="372"/>
      <c r="AB448" s="353"/>
      <c r="AC448" s="382"/>
      <c r="AD448" s="383" t="str">
        <f>IFERROR(__xludf.DUMMYFUNCTION("""COMPUTED_VALUE"""),"")</f>
        <v/>
      </c>
      <c r="AE448" s="848" t="str">
        <f>IFERROR(__xludf.DUMMYFUNCTION("""COMPUTED_VALUE"""),"")</f>
        <v/>
      </c>
      <c r="AF448" s="848"/>
      <c r="AG448" s="848"/>
      <c r="AH448" s="388" t="str">
        <f>IFERROR(__xludf.DUMMYFUNCTION("""COMPUTED_VALUE"""),"")</f>
        <v/>
      </c>
      <c r="AI448" s="382"/>
      <c r="AJ448" s="848" t="str">
        <f>IFERROR(__xludf.DUMMYFUNCTION("""COMPUTED_VALUE"""),"")</f>
        <v/>
      </c>
      <c r="AK448" s="848" t="str">
        <f>IFERROR(__xludf.DUMMYFUNCTION("""COMPUTED_VALUE"""),"")</f>
        <v/>
      </c>
      <c r="AL448" s="848"/>
      <c r="AM448" s="848"/>
      <c r="AN448" s="389" t="str">
        <f>IFERROR(__xludf.DUMMYFUNCTION("""COMPUTED_VALUE"""),"")</f>
        <v/>
      </c>
      <c r="AO448" s="390"/>
      <c r="AP448" s="391"/>
      <c r="AQ448" s="373"/>
      <c r="AR448" s="847"/>
      <c r="AS448" s="847">
        <v>0.0</v>
      </c>
      <c r="AT448" s="359"/>
    </row>
    <row r="449">
      <c r="A449" s="480" t="s">
        <v>5138</v>
      </c>
      <c r="B449" s="361">
        <v>46168.0</v>
      </c>
      <c r="C449" s="362" t="s">
        <v>5791</v>
      </c>
      <c r="D449" s="363" t="s">
        <v>5792</v>
      </c>
      <c r="E449" s="367"/>
      <c r="F449" s="368"/>
      <c r="G449" s="381"/>
      <c r="H449" s="366"/>
      <c r="I449" s="365"/>
      <c r="J449" s="368"/>
      <c r="K449" s="381"/>
      <c r="L449" s="368"/>
      <c r="M449" s="364"/>
      <c r="N449" s="368"/>
      <c r="O449" s="381"/>
      <c r="P449" s="366"/>
      <c r="Q449" s="365"/>
      <c r="R449" s="368"/>
      <c r="S449" s="381"/>
      <c r="T449" s="368"/>
      <c r="U449" s="364"/>
      <c r="V449" s="845"/>
      <c r="W449" s="655"/>
      <c r="X449" s="366"/>
      <c r="Y449" s="370" t="s">
        <v>506</v>
      </c>
      <c r="Z449" s="481"/>
      <c r="AA449" s="372"/>
      <c r="AB449" s="353"/>
      <c r="AC449" s="382"/>
      <c r="AD449" s="383" t="str">
        <f>IFERROR(__xludf.DUMMYFUNCTION("""COMPUTED_VALUE"""),"")</f>
        <v/>
      </c>
      <c r="AE449" s="848" t="str">
        <f>IFERROR(__xludf.DUMMYFUNCTION("""COMPUTED_VALUE"""),"")</f>
        <v/>
      </c>
      <c r="AF449" s="848"/>
      <c r="AG449" s="848"/>
      <c r="AH449" s="388" t="str">
        <f>IFERROR(__xludf.DUMMYFUNCTION("""COMPUTED_VALUE"""),"")</f>
        <v/>
      </c>
      <c r="AI449" s="382"/>
      <c r="AJ449" s="848" t="str">
        <f>IFERROR(__xludf.DUMMYFUNCTION("""COMPUTED_VALUE"""),"")</f>
        <v/>
      </c>
      <c r="AK449" s="848" t="str">
        <f>IFERROR(__xludf.DUMMYFUNCTION("""COMPUTED_VALUE"""),"")</f>
        <v/>
      </c>
      <c r="AL449" s="848"/>
      <c r="AM449" s="848"/>
      <c r="AN449" s="389" t="str">
        <f>IFERROR(__xludf.DUMMYFUNCTION("""COMPUTED_VALUE"""),"")</f>
        <v/>
      </c>
      <c r="AO449" s="390"/>
      <c r="AP449" s="391"/>
      <c r="AQ449" s="373"/>
      <c r="AR449" s="847"/>
      <c r="AS449" s="847">
        <v>0.0</v>
      </c>
      <c r="AT449" s="359"/>
    </row>
    <row r="450">
      <c r="A450" s="480" t="s">
        <v>5132</v>
      </c>
      <c r="B450" s="361">
        <v>46169.0</v>
      </c>
      <c r="C450" s="362" t="s">
        <v>7792</v>
      </c>
      <c r="D450" s="363" t="s">
        <v>7793</v>
      </c>
      <c r="E450" s="367"/>
      <c r="F450" s="368"/>
      <c r="G450" s="381"/>
      <c r="H450" s="366"/>
      <c r="I450" s="365"/>
      <c r="J450" s="368"/>
      <c r="K450" s="381"/>
      <c r="L450" s="368"/>
      <c r="M450" s="364"/>
      <c r="N450" s="368"/>
      <c r="O450" s="381"/>
      <c r="P450" s="366"/>
      <c r="Q450" s="365"/>
      <c r="R450" s="368"/>
      <c r="S450" s="381"/>
      <c r="T450" s="368"/>
      <c r="U450" s="364"/>
      <c r="V450" s="845"/>
      <c r="W450" s="655"/>
      <c r="X450" s="366"/>
      <c r="Y450" s="370" t="s">
        <v>506</v>
      </c>
      <c r="Z450" s="481"/>
      <c r="AA450" s="372"/>
      <c r="AB450" s="353"/>
      <c r="AC450" s="382"/>
      <c r="AD450" s="383" t="str">
        <f>IFERROR(__xludf.DUMMYFUNCTION("""COMPUTED_VALUE"""),"")</f>
        <v/>
      </c>
      <c r="AE450" s="848" t="str">
        <f>IFERROR(__xludf.DUMMYFUNCTION("""COMPUTED_VALUE"""),"")</f>
        <v/>
      </c>
      <c r="AF450" s="848"/>
      <c r="AG450" s="848"/>
      <c r="AH450" s="388" t="str">
        <f>IFERROR(__xludf.DUMMYFUNCTION("""COMPUTED_VALUE"""),"")</f>
        <v/>
      </c>
      <c r="AI450" s="382"/>
      <c r="AJ450" s="848" t="str">
        <f>IFERROR(__xludf.DUMMYFUNCTION("""COMPUTED_VALUE"""),"")</f>
        <v/>
      </c>
      <c r="AK450" s="848" t="str">
        <f>IFERROR(__xludf.DUMMYFUNCTION("""COMPUTED_VALUE"""),"")</f>
        <v/>
      </c>
      <c r="AL450" s="848"/>
      <c r="AM450" s="848"/>
      <c r="AN450" s="389" t="str">
        <f>IFERROR(__xludf.DUMMYFUNCTION("""COMPUTED_VALUE"""),"")</f>
        <v/>
      </c>
      <c r="AO450" s="390"/>
      <c r="AP450" s="391"/>
      <c r="AQ450" s="373"/>
      <c r="AR450" s="847"/>
      <c r="AS450" s="847">
        <v>0.0</v>
      </c>
      <c r="AT450" s="359"/>
    </row>
    <row r="451">
      <c r="A451" s="480" t="s">
        <v>5132</v>
      </c>
      <c r="B451" s="361">
        <v>46169.0</v>
      </c>
      <c r="C451" s="362" t="s">
        <v>7794</v>
      </c>
      <c r="D451" s="363" t="s">
        <v>7795</v>
      </c>
      <c r="E451" s="367"/>
      <c r="F451" s="368"/>
      <c r="G451" s="381"/>
      <c r="H451" s="366"/>
      <c r="I451" s="365"/>
      <c r="J451" s="368"/>
      <c r="K451" s="381"/>
      <c r="L451" s="368"/>
      <c r="M451" s="364"/>
      <c r="N451" s="368"/>
      <c r="O451" s="381"/>
      <c r="P451" s="366"/>
      <c r="Q451" s="365"/>
      <c r="R451" s="368"/>
      <c r="S451" s="381"/>
      <c r="T451" s="368"/>
      <c r="U451" s="364"/>
      <c r="V451" s="845"/>
      <c r="W451" s="655"/>
      <c r="X451" s="366"/>
      <c r="Y451" s="370" t="s">
        <v>506</v>
      </c>
      <c r="Z451" s="481"/>
      <c r="AA451" s="372"/>
      <c r="AB451" s="353"/>
      <c r="AC451" s="382"/>
      <c r="AD451" s="383" t="str">
        <f>IFERROR(__xludf.DUMMYFUNCTION("""COMPUTED_VALUE"""),"")</f>
        <v/>
      </c>
      <c r="AE451" s="848" t="str">
        <f>IFERROR(__xludf.DUMMYFUNCTION("""COMPUTED_VALUE"""),"")</f>
        <v/>
      </c>
      <c r="AF451" s="848"/>
      <c r="AG451" s="848"/>
      <c r="AH451" s="388" t="str">
        <f>IFERROR(__xludf.DUMMYFUNCTION("""COMPUTED_VALUE"""),"")</f>
        <v/>
      </c>
      <c r="AI451" s="382"/>
      <c r="AJ451" s="848" t="str">
        <f>IFERROR(__xludf.DUMMYFUNCTION("""COMPUTED_VALUE"""),"")</f>
        <v/>
      </c>
      <c r="AK451" s="848" t="str">
        <f>IFERROR(__xludf.DUMMYFUNCTION("""COMPUTED_VALUE"""),"")</f>
        <v/>
      </c>
      <c r="AL451" s="848"/>
      <c r="AM451" s="848"/>
      <c r="AN451" s="389" t="str">
        <f>IFERROR(__xludf.DUMMYFUNCTION("""COMPUTED_VALUE"""),"")</f>
        <v/>
      </c>
      <c r="AO451" s="390"/>
      <c r="AP451" s="391"/>
      <c r="AQ451" s="373"/>
      <c r="AR451" s="847"/>
      <c r="AS451" s="847">
        <v>0.0</v>
      </c>
      <c r="AT451" s="359"/>
    </row>
    <row r="452">
      <c r="A452" s="480" t="s">
        <v>5132</v>
      </c>
      <c r="B452" s="361">
        <v>46169.0</v>
      </c>
      <c r="C452" s="362" t="s">
        <v>7796</v>
      </c>
      <c r="D452" s="363" t="s">
        <v>7797</v>
      </c>
      <c r="E452" s="367"/>
      <c r="F452" s="368"/>
      <c r="G452" s="381"/>
      <c r="H452" s="366"/>
      <c r="I452" s="365"/>
      <c r="J452" s="368"/>
      <c r="K452" s="381"/>
      <c r="L452" s="368"/>
      <c r="M452" s="364"/>
      <c r="N452" s="368"/>
      <c r="O452" s="381"/>
      <c r="P452" s="366"/>
      <c r="Q452" s="365"/>
      <c r="R452" s="368"/>
      <c r="S452" s="381"/>
      <c r="T452" s="368"/>
      <c r="U452" s="364"/>
      <c r="V452" s="845"/>
      <c r="W452" s="655"/>
      <c r="X452" s="366"/>
      <c r="Y452" s="370" t="s">
        <v>506</v>
      </c>
      <c r="Z452" s="481"/>
      <c r="AA452" s="372"/>
      <c r="AB452" s="353"/>
      <c r="AC452" s="382"/>
      <c r="AD452" s="383" t="str">
        <f>IFERROR(__xludf.DUMMYFUNCTION("""COMPUTED_VALUE"""),"")</f>
        <v/>
      </c>
      <c r="AE452" s="848" t="str">
        <f>IFERROR(__xludf.DUMMYFUNCTION("""COMPUTED_VALUE"""),"")</f>
        <v/>
      </c>
      <c r="AF452" s="848"/>
      <c r="AG452" s="848"/>
      <c r="AH452" s="388" t="str">
        <f>IFERROR(__xludf.DUMMYFUNCTION("""COMPUTED_VALUE"""),"")</f>
        <v/>
      </c>
      <c r="AI452" s="382"/>
      <c r="AJ452" s="848" t="str">
        <f>IFERROR(__xludf.DUMMYFUNCTION("""COMPUTED_VALUE"""),"")</f>
        <v/>
      </c>
      <c r="AK452" s="848" t="str">
        <f>IFERROR(__xludf.DUMMYFUNCTION("""COMPUTED_VALUE"""),"")</f>
        <v/>
      </c>
      <c r="AL452" s="848"/>
      <c r="AM452" s="848"/>
      <c r="AN452" s="389" t="str">
        <f>IFERROR(__xludf.DUMMYFUNCTION("""COMPUTED_VALUE"""),"")</f>
        <v/>
      </c>
      <c r="AO452" s="390"/>
      <c r="AP452" s="391"/>
      <c r="AQ452" s="373"/>
      <c r="AR452" s="847"/>
      <c r="AS452" s="847">
        <v>0.0</v>
      </c>
      <c r="AT452" s="359"/>
    </row>
    <row r="453">
      <c r="A453" s="480" t="s">
        <v>5132</v>
      </c>
      <c r="B453" s="361">
        <v>46169.0</v>
      </c>
      <c r="C453" s="362" t="s">
        <v>7799</v>
      </c>
      <c r="D453" s="363" t="s">
        <v>7800</v>
      </c>
      <c r="E453" s="367"/>
      <c r="F453" s="368"/>
      <c r="G453" s="381"/>
      <c r="H453" s="366"/>
      <c r="I453" s="365"/>
      <c r="J453" s="368"/>
      <c r="K453" s="381"/>
      <c r="L453" s="368"/>
      <c r="M453" s="364"/>
      <c r="N453" s="368"/>
      <c r="O453" s="381"/>
      <c r="P453" s="366"/>
      <c r="Q453" s="365"/>
      <c r="R453" s="368"/>
      <c r="S453" s="381"/>
      <c r="T453" s="368"/>
      <c r="U453" s="364"/>
      <c r="V453" s="845"/>
      <c r="W453" s="655"/>
      <c r="X453" s="366"/>
      <c r="Y453" s="370" t="s">
        <v>506</v>
      </c>
      <c r="Z453" s="481"/>
      <c r="AA453" s="372"/>
      <c r="AB453" s="353"/>
      <c r="AC453" s="382"/>
      <c r="AD453" s="383" t="str">
        <f>IFERROR(__xludf.DUMMYFUNCTION("""COMPUTED_VALUE"""),"")</f>
        <v/>
      </c>
      <c r="AE453" s="848" t="str">
        <f>IFERROR(__xludf.DUMMYFUNCTION("""COMPUTED_VALUE"""),"")</f>
        <v/>
      </c>
      <c r="AF453" s="848"/>
      <c r="AG453" s="848"/>
      <c r="AH453" s="388" t="str">
        <f>IFERROR(__xludf.DUMMYFUNCTION("""COMPUTED_VALUE"""),"")</f>
        <v/>
      </c>
      <c r="AI453" s="382"/>
      <c r="AJ453" s="848" t="str">
        <f>IFERROR(__xludf.DUMMYFUNCTION("""COMPUTED_VALUE"""),"")</f>
        <v/>
      </c>
      <c r="AK453" s="848" t="str">
        <f>IFERROR(__xludf.DUMMYFUNCTION("""COMPUTED_VALUE"""),"")</f>
        <v/>
      </c>
      <c r="AL453" s="848"/>
      <c r="AM453" s="848"/>
      <c r="AN453" s="389" t="str">
        <f>IFERROR(__xludf.DUMMYFUNCTION("""COMPUTED_VALUE"""),"")</f>
        <v/>
      </c>
      <c r="AO453" s="390"/>
      <c r="AP453" s="391"/>
      <c r="AQ453" s="373"/>
      <c r="AR453" s="847"/>
      <c r="AS453" s="847">
        <v>0.0</v>
      </c>
      <c r="AT453" s="359"/>
    </row>
    <row r="454">
      <c r="A454" s="480" t="s">
        <v>5138</v>
      </c>
      <c r="B454" s="361">
        <v>46168.0</v>
      </c>
      <c r="C454" s="362" t="s">
        <v>5793</v>
      </c>
      <c r="D454" s="363" t="s">
        <v>5794</v>
      </c>
      <c r="E454" s="367"/>
      <c r="F454" s="368"/>
      <c r="G454" s="381"/>
      <c r="H454" s="366"/>
      <c r="I454" s="365"/>
      <c r="J454" s="368"/>
      <c r="K454" s="381"/>
      <c r="L454" s="368"/>
      <c r="M454" s="364"/>
      <c r="N454" s="368"/>
      <c r="O454" s="381"/>
      <c r="P454" s="366"/>
      <c r="Q454" s="365"/>
      <c r="R454" s="368"/>
      <c r="S454" s="381"/>
      <c r="T454" s="368"/>
      <c r="U454" s="364"/>
      <c r="V454" s="845"/>
      <c r="W454" s="655"/>
      <c r="X454" s="366"/>
      <c r="Y454" s="370" t="s">
        <v>506</v>
      </c>
      <c r="Z454" s="481"/>
      <c r="AA454" s="372"/>
      <c r="AB454" s="353"/>
      <c r="AC454" s="382"/>
      <c r="AD454" s="383" t="str">
        <f>IFERROR(__xludf.DUMMYFUNCTION("""COMPUTED_VALUE"""),"")</f>
        <v/>
      </c>
      <c r="AE454" s="848" t="str">
        <f>IFERROR(__xludf.DUMMYFUNCTION("""COMPUTED_VALUE"""),"")</f>
        <v/>
      </c>
      <c r="AF454" s="848"/>
      <c r="AG454" s="848"/>
      <c r="AH454" s="388" t="str">
        <f>IFERROR(__xludf.DUMMYFUNCTION("""COMPUTED_VALUE"""),"")</f>
        <v/>
      </c>
      <c r="AI454" s="382"/>
      <c r="AJ454" s="848" t="str">
        <f>IFERROR(__xludf.DUMMYFUNCTION("""COMPUTED_VALUE"""),"")</f>
        <v/>
      </c>
      <c r="AK454" s="848" t="str">
        <f>IFERROR(__xludf.DUMMYFUNCTION("""COMPUTED_VALUE"""),"")</f>
        <v/>
      </c>
      <c r="AL454" s="848"/>
      <c r="AM454" s="848"/>
      <c r="AN454" s="389" t="str">
        <f>IFERROR(__xludf.DUMMYFUNCTION("""COMPUTED_VALUE"""),"")</f>
        <v/>
      </c>
      <c r="AO454" s="390"/>
      <c r="AP454" s="391"/>
      <c r="AQ454" s="373"/>
      <c r="AR454" s="847"/>
      <c r="AS454" s="847">
        <v>0.0</v>
      </c>
      <c r="AT454" s="359"/>
    </row>
    <row r="455">
      <c r="A455" s="480" t="s">
        <v>5138</v>
      </c>
      <c r="B455" s="361">
        <v>46168.0</v>
      </c>
      <c r="C455" s="362" t="s">
        <v>7802</v>
      </c>
      <c r="D455" s="363" t="s">
        <v>7803</v>
      </c>
      <c r="E455" s="367"/>
      <c r="F455" s="368"/>
      <c r="G455" s="381"/>
      <c r="H455" s="366"/>
      <c r="I455" s="365"/>
      <c r="J455" s="368"/>
      <c r="K455" s="381"/>
      <c r="L455" s="368"/>
      <c r="M455" s="364"/>
      <c r="N455" s="368"/>
      <c r="O455" s="381"/>
      <c r="P455" s="366"/>
      <c r="Q455" s="365"/>
      <c r="R455" s="368"/>
      <c r="S455" s="381"/>
      <c r="T455" s="368"/>
      <c r="U455" s="364"/>
      <c r="V455" s="845"/>
      <c r="W455" s="655"/>
      <c r="X455" s="366"/>
      <c r="Y455" s="370" t="s">
        <v>506</v>
      </c>
      <c r="Z455" s="481"/>
      <c r="AA455" s="372"/>
      <c r="AB455" s="353"/>
      <c r="AC455" s="382"/>
      <c r="AD455" s="383" t="str">
        <f>IFERROR(__xludf.DUMMYFUNCTION("""COMPUTED_VALUE"""),"")</f>
        <v/>
      </c>
      <c r="AE455" s="848" t="str">
        <f>IFERROR(__xludf.DUMMYFUNCTION("""COMPUTED_VALUE"""),"")</f>
        <v/>
      </c>
      <c r="AF455" s="848"/>
      <c r="AG455" s="848"/>
      <c r="AH455" s="388" t="str">
        <f>IFERROR(__xludf.DUMMYFUNCTION("""COMPUTED_VALUE"""),"")</f>
        <v/>
      </c>
      <c r="AI455" s="382"/>
      <c r="AJ455" s="848" t="str">
        <f>IFERROR(__xludf.DUMMYFUNCTION("""COMPUTED_VALUE"""),"")</f>
        <v/>
      </c>
      <c r="AK455" s="848" t="str">
        <f>IFERROR(__xludf.DUMMYFUNCTION("""COMPUTED_VALUE"""),"")</f>
        <v/>
      </c>
      <c r="AL455" s="848"/>
      <c r="AM455" s="848"/>
      <c r="AN455" s="389" t="str">
        <f>IFERROR(__xludf.DUMMYFUNCTION("""COMPUTED_VALUE"""),"")</f>
        <v/>
      </c>
      <c r="AO455" s="390"/>
      <c r="AP455" s="391"/>
      <c r="AQ455" s="373"/>
      <c r="AR455" s="847"/>
      <c r="AS455" s="847">
        <v>0.0</v>
      </c>
      <c r="AT455" s="359"/>
    </row>
    <row r="456">
      <c r="A456" s="480" t="s">
        <v>5138</v>
      </c>
      <c r="B456" s="361">
        <v>46168.0</v>
      </c>
      <c r="C456" s="362" t="s">
        <v>7804</v>
      </c>
      <c r="D456" s="363" t="s">
        <v>7805</v>
      </c>
      <c r="E456" s="367"/>
      <c r="F456" s="368"/>
      <c r="G456" s="381"/>
      <c r="H456" s="366"/>
      <c r="I456" s="365"/>
      <c r="J456" s="368"/>
      <c r="K456" s="381"/>
      <c r="L456" s="368"/>
      <c r="M456" s="364"/>
      <c r="N456" s="368"/>
      <c r="O456" s="381"/>
      <c r="P456" s="366"/>
      <c r="Q456" s="365"/>
      <c r="R456" s="368"/>
      <c r="S456" s="381"/>
      <c r="T456" s="368"/>
      <c r="U456" s="364"/>
      <c r="V456" s="845"/>
      <c r="W456" s="655"/>
      <c r="X456" s="366"/>
      <c r="Y456" s="370" t="s">
        <v>506</v>
      </c>
      <c r="Z456" s="481"/>
      <c r="AA456" s="372"/>
      <c r="AB456" s="353"/>
      <c r="AC456" s="382"/>
      <c r="AD456" s="383" t="str">
        <f>IFERROR(__xludf.DUMMYFUNCTION("""COMPUTED_VALUE"""),"")</f>
        <v/>
      </c>
      <c r="AE456" s="848" t="str">
        <f>IFERROR(__xludf.DUMMYFUNCTION("""COMPUTED_VALUE"""),"")</f>
        <v/>
      </c>
      <c r="AF456" s="848"/>
      <c r="AG456" s="848"/>
      <c r="AH456" s="388" t="str">
        <f>IFERROR(__xludf.DUMMYFUNCTION("""COMPUTED_VALUE"""),"")</f>
        <v/>
      </c>
      <c r="AI456" s="382"/>
      <c r="AJ456" s="848" t="str">
        <f>IFERROR(__xludf.DUMMYFUNCTION("""COMPUTED_VALUE"""),"")</f>
        <v/>
      </c>
      <c r="AK456" s="848" t="str">
        <f>IFERROR(__xludf.DUMMYFUNCTION("""COMPUTED_VALUE"""),"")</f>
        <v/>
      </c>
      <c r="AL456" s="848"/>
      <c r="AM456" s="848"/>
      <c r="AN456" s="389" t="str">
        <f>IFERROR(__xludf.DUMMYFUNCTION("""COMPUTED_VALUE"""),"")</f>
        <v/>
      </c>
      <c r="AO456" s="390"/>
      <c r="AP456" s="391"/>
      <c r="AQ456" s="373"/>
      <c r="AR456" s="847"/>
      <c r="AS456" s="847">
        <v>0.0</v>
      </c>
      <c r="AT456" s="359"/>
    </row>
    <row r="457">
      <c r="A457" s="480" t="s">
        <v>5132</v>
      </c>
      <c r="B457" s="361">
        <v>46169.0</v>
      </c>
      <c r="C457" s="362" t="s">
        <v>7806</v>
      </c>
      <c r="D457" s="363" t="s">
        <v>7807</v>
      </c>
      <c r="E457" s="367"/>
      <c r="F457" s="368"/>
      <c r="G457" s="381"/>
      <c r="H457" s="366"/>
      <c r="I457" s="365"/>
      <c r="J457" s="368"/>
      <c r="K457" s="381"/>
      <c r="L457" s="368"/>
      <c r="M457" s="364"/>
      <c r="N457" s="368"/>
      <c r="O457" s="381"/>
      <c r="P457" s="366"/>
      <c r="Q457" s="365"/>
      <c r="R457" s="368"/>
      <c r="S457" s="381"/>
      <c r="T457" s="368"/>
      <c r="U457" s="364"/>
      <c r="V457" s="845"/>
      <c r="W457" s="655"/>
      <c r="X457" s="366"/>
      <c r="Y457" s="370" t="s">
        <v>506</v>
      </c>
      <c r="Z457" s="481"/>
      <c r="AA457" s="372"/>
      <c r="AB457" s="353"/>
      <c r="AC457" s="382"/>
      <c r="AD457" s="383" t="str">
        <f>IFERROR(__xludf.DUMMYFUNCTION("""COMPUTED_VALUE"""),"")</f>
        <v/>
      </c>
      <c r="AE457" s="848" t="str">
        <f>IFERROR(__xludf.DUMMYFUNCTION("""COMPUTED_VALUE"""),"")</f>
        <v/>
      </c>
      <c r="AF457" s="848"/>
      <c r="AG457" s="848"/>
      <c r="AH457" s="388" t="str">
        <f>IFERROR(__xludf.DUMMYFUNCTION("""COMPUTED_VALUE"""),"")</f>
        <v/>
      </c>
      <c r="AI457" s="382"/>
      <c r="AJ457" s="848" t="str">
        <f>IFERROR(__xludf.DUMMYFUNCTION("""COMPUTED_VALUE"""),"")</f>
        <v/>
      </c>
      <c r="AK457" s="848" t="str">
        <f>IFERROR(__xludf.DUMMYFUNCTION("""COMPUTED_VALUE"""),"")</f>
        <v/>
      </c>
      <c r="AL457" s="848"/>
      <c r="AM457" s="848"/>
      <c r="AN457" s="389" t="str">
        <f>IFERROR(__xludf.DUMMYFUNCTION("""COMPUTED_VALUE"""),"")</f>
        <v/>
      </c>
      <c r="AO457" s="390"/>
      <c r="AP457" s="391"/>
      <c r="AQ457" s="373"/>
      <c r="AR457" s="847"/>
      <c r="AS457" s="847">
        <v>0.0</v>
      </c>
      <c r="AT457" s="359"/>
    </row>
    <row r="458">
      <c r="A458" s="480" t="s">
        <v>5132</v>
      </c>
      <c r="B458" s="361">
        <v>46169.0</v>
      </c>
      <c r="C458" s="362" t="s">
        <v>7808</v>
      </c>
      <c r="D458" s="363" t="s">
        <v>7809</v>
      </c>
      <c r="E458" s="367"/>
      <c r="F458" s="368"/>
      <c r="G458" s="381"/>
      <c r="H458" s="366"/>
      <c r="I458" s="365"/>
      <c r="J458" s="368"/>
      <c r="K458" s="381"/>
      <c r="L458" s="368"/>
      <c r="M458" s="364"/>
      <c r="N458" s="368"/>
      <c r="O458" s="381"/>
      <c r="P458" s="366"/>
      <c r="Q458" s="365"/>
      <c r="R458" s="368"/>
      <c r="S458" s="381"/>
      <c r="T458" s="368"/>
      <c r="U458" s="364"/>
      <c r="V458" s="845"/>
      <c r="W458" s="655"/>
      <c r="X458" s="366"/>
      <c r="Y458" s="370" t="s">
        <v>506</v>
      </c>
      <c r="Z458" s="481"/>
      <c r="AA458" s="372"/>
      <c r="AB458" s="353"/>
      <c r="AC458" s="382"/>
      <c r="AD458" s="383" t="str">
        <f>IFERROR(__xludf.DUMMYFUNCTION("""COMPUTED_VALUE"""),"")</f>
        <v/>
      </c>
      <c r="AE458" s="848" t="str">
        <f>IFERROR(__xludf.DUMMYFUNCTION("""COMPUTED_VALUE"""),"")</f>
        <v/>
      </c>
      <c r="AF458" s="848"/>
      <c r="AG458" s="848"/>
      <c r="AH458" s="388" t="str">
        <f>IFERROR(__xludf.DUMMYFUNCTION("""COMPUTED_VALUE"""),"")</f>
        <v/>
      </c>
      <c r="AI458" s="382"/>
      <c r="AJ458" s="848" t="str">
        <f>IFERROR(__xludf.DUMMYFUNCTION("""COMPUTED_VALUE"""),"")</f>
        <v/>
      </c>
      <c r="AK458" s="848" t="str">
        <f>IFERROR(__xludf.DUMMYFUNCTION("""COMPUTED_VALUE"""),"")</f>
        <v/>
      </c>
      <c r="AL458" s="848"/>
      <c r="AM458" s="848"/>
      <c r="AN458" s="389" t="str">
        <f>IFERROR(__xludf.DUMMYFUNCTION("""COMPUTED_VALUE"""),"")</f>
        <v/>
      </c>
      <c r="AO458" s="390"/>
      <c r="AP458" s="391"/>
      <c r="AQ458" s="373"/>
      <c r="AR458" s="847"/>
      <c r="AS458" s="847">
        <v>0.0</v>
      </c>
      <c r="AT458" s="359"/>
    </row>
    <row r="459">
      <c r="A459" s="480" t="s">
        <v>5138</v>
      </c>
      <c r="B459" s="361">
        <v>46168.0</v>
      </c>
      <c r="C459" s="362" t="s">
        <v>7810</v>
      </c>
      <c r="D459" s="363" t="s">
        <v>7811</v>
      </c>
      <c r="E459" s="367"/>
      <c r="F459" s="368"/>
      <c r="G459" s="381"/>
      <c r="H459" s="366"/>
      <c r="I459" s="365"/>
      <c r="J459" s="368"/>
      <c r="K459" s="381"/>
      <c r="L459" s="368"/>
      <c r="M459" s="364"/>
      <c r="N459" s="368"/>
      <c r="O459" s="381"/>
      <c r="P459" s="366"/>
      <c r="Q459" s="365"/>
      <c r="R459" s="368"/>
      <c r="S459" s="381"/>
      <c r="T459" s="368"/>
      <c r="U459" s="364"/>
      <c r="V459" s="845"/>
      <c r="W459" s="655"/>
      <c r="X459" s="366"/>
      <c r="Y459" s="370" t="s">
        <v>506</v>
      </c>
      <c r="Z459" s="481"/>
      <c r="AA459" s="372"/>
      <c r="AB459" s="353"/>
      <c r="AC459" s="382"/>
      <c r="AD459" s="383" t="str">
        <f>IFERROR(__xludf.DUMMYFUNCTION("""COMPUTED_VALUE"""),"")</f>
        <v/>
      </c>
      <c r="AE459" s="848" t="str">
        <f>IFERROR(__xludf.DUMMYFUNCTION("""COMPUTED_VALUE"""),"")</f>
        <v/>
      </c>
      <c r="AF459" s="848"/>
      <c r="AG459" s="848"/>
      <c r="AH459" s="388" t="str">
        <f>IFERROR(__xludf.DUMMYFUNCTION("""COMPUTED_VALUE"""),"")</f>
        <v/>
      </c>
      <c r="AI459" s="382"/>
      <c r="AJ459" s="848" t="str">
        <f>IFERROR(__xludf.DUMMYFUNCTION("""COMPUTED_VALUE"""),"")</f>
        <v/>
      </c>
      <c r="AK459" s="848" t="str">
        <f>IFERROR(__xludf.DUMMYFUNCTION("""COMPUTED_VALUE"""),"")</f>
        <v/>
      </c>
      <c r="AL459" s="848"/>
      <c r="AM459" s="848"/>
      <c r="AN459" s="389" t="str">
        <f>IFERROR(__xludf.DUMMYFUNCTION("""COMPUTED_VALUE"""),"")</f>
        <v/>
      </c>
      <c r="AO459" s="390"/>
      <c r="AP459" s="391"/>
      <c r="AQ459" s="373"/>
      <c r="AR459" s="847"/>
      <c r="AS459" s="847">
        <v>0.0</v>
      </c>
      <c r="AT459" s="359"/>
    </row>
    <row r="460">
      <c r="A460" s="480" t="s">
        <v>5132</v>
      </c>
      <c r="B460" s="361">
        <v>46169.0</v>
      </c>
      <c r="C460" s="362" t="s">
        <v>7812</v>
      </c>
      <c r="D460" s="363" t="s">
        <v>7813</v>
      </c>
      <c r="E460" s="367"/>
      <c r="F460" s="368"/>
      <c r="G460" s="381"/>
      <c r="H460" s="366"/>
      <c r="I460" s="365"/>
      <c r="J460" s="368"/>
      <c r="K460" s="381"/>
      <c r="L460" s="368"/>
      <c r="M460" s="364"/>
      <c r="N460" s="368"/>
      <c r="O460" s="381"/>
      <c r="P460" s="366"/>
      <c r="Q460" s="365"/>
      <c r="R460" s="368"/>
      <c r="S460" s="381"/>
      <c r="T460" s="368"/>
      <c r="U460" s="364"/>
      <c r="V460" s="845"/>
      <c r="W460" s="655"/>
      <c r="X460" s="366"/>
      <c r="Y460" s="370" t="s">
        <v>506</v>
      </c>
      <c r="Z460" s="481"/>
      <c r="AA460" s="372"/>
      <c r="AB460" s="353"/>
      <c r="AC460" s="382"/>
      <c r="AD460" s="383" t="str">
        <f>IFERROR(__xludf.DUMMYFUNCTION("""COMPUTED_VALUE"""),"")</f>
        <v/>
      </c>
      <c r="AE460" s="848" t="str">
        <f>IFERROR(__xludf.DUMMYFUNCTION("""COMPUTED_VALUE"""),"")</f>
        <v/>
      </c>
      <c r="AF460" s="848"/>
      <c r="AG460" s="848"/>
      <c r="AH460" s="388" t="str">
        <f>IFERROR(__xludf.DUMMYFUNCTION("""COMPUTED_VALUE"""),"")</f>
        <v/>
      </c>
      <c r="AI460" s="382"/>
      <c r="AJ460" s="848" t="str">
        <f>IFERROR(__xludf.DUMMYFUNCTION("""COMPUTED_VALUE"""),"")</f>
        <v/>
      </c>
      <c r="AK460" s="848" t="str">
        <f>IFERROR(__xludf.DUMMYFUNCTION("""COMPUTED_VALUE"""),"")</f>
        <v/>
      </c>
      <c r="AL460" s="848"/>
      <c r="AM460" s="848"/>
      <c r="AN460" s="389" t="str">
        <f>IFERROR(__xludf.DUMMYFUNCTION("""COMPUTED_VALUE"""),"")</f>
        <v/>
      </c>
      <c r="AO460" s="390"/>
      <c r="AP460" s="391"/>
      <c r="AQ460" s="373"/>
      <c r="AR460" s="847"/>
      <c r="AS460" s="847">
        <v>0.0</v>
      </c>
      <c r="AT460" s="359"/>
    </row>
    <row r="461">
      <c r="A461" s="480" t="s">
        <v>5138</v>
      </c>
      <c r="B461" s="361">
        <v>46168.0</v>
      </c>
      <c r="C461" s="362" t="s">
        <v>7814</v>
      </c>
      <c r="D461" s="363" t="s">
        <v>7815</v>
      </c>
      <c r="E461" s="367"/>
      <c r="F461" s="368"/>
      <c r="G461" s="381"/>
      <c r="H461" s="366"/>
      <c r="I461" s="365"/>
      <c r="J461" s="368"/>
      <c r="K461" s="381"/>
      <c r="L461" s="368"/>
      <c r="M461" s="364"/>
      <c r="N461" s="368"/>
      <c r="O461" s="381"/>
      <c r="P461" s="366"/>
      <c r="Q461" s="365"/>
      <c r="R461" s="368"/>
      <c r="S461" s="381"/>
      <c r="T461" s="368"/>
      <c r="U461" s="364"/>
      <c r="V461" s="845"/>
      <c r="W461" s="655"/>
      <c r="X461" s="366"/>
      <c r="Y461" s="370" t="s">
        <v>506</v>
      </c>
      <c r="Z461" s="481"/>
      <c r="AA461" s="372"/>
      <c r="AB461" s="353"/>
      <c r="AC461" s="382"/>
      <c r="AD461" s="383" t="str">
        <f>IFERROR(__xludf.DUMMYFUNCTION("""COMPUTED_VALUE"""),"")</f>
        <v/>
      </c>
      <c r="AE461" s="848" t="str">
        <f>IFERROR(__xludf.DUMMYFUNCTION("""COMPUTED_VALUE"""),"")</f>
        <v/>
      </c>
      <c r="AF461" s="848"/>
      <c r="AG461" s="848"/>
      <c r="AH461" s="388" t="str">
        <f>IFERROR(__xludf.DUMMYFUNCTION("""COMPUTED_VALUE"""),"")</f>
        <v/>
      </c>
      <c r="AI461" s="382"/>
      <c r="AJ461" s="848" t="str">
        <f>IFERROR(__xludf.DUMMYFUNCTION("""COMPUTED_VALUE"""),"")</f>
        <v/>
      </c>
      <c r="AK461" s="848" t="str">
        <f>IFERROR(__xludf.DUMMYFUNCTION("""COMPUTED_VALUE"""),"")</f>
        <v/>
      </c>
      <c r="AL461" s="848"/>
      <c r="AM461" s="848"/>
      <c r="AN461" s="389" t="str">
        <f>IFERROR(__xludf.DUMMYFUNCTION("""COMPUTED_VALUE"""),"")</f>
        <v/>
      </c>
      <c r="AO461" s="390"/>
      <c r="AP461" s="391"/>
      <c r="AQ461" s="373"/>
      <c r="AR461" s="847"/>
      <c r="AS461" s="847">
        <v>0.0</v>
      </c>
      <c r="AT461" s="359"/>
    </row>
    <row r="462">
      <c r="A462" s="480" t="s">
        <v>5132</v>
      </c>
      <c r="B462" s="361">
        <v>46169.0</v>
      </c>
      <c r="C462" s="362" t="s">
        <v>7816</v>
      </c>
      <c r="D462" s="363" t="s">
        <v>7817</v>
      </c>
      <c r="E462" s="367"/>
      <c r="F462" s="368"/>
      <c r="G462" s="381"/>
      <c r="H462" s="366"/>
      <c r="I462" s="365"/>
      <c r="J462" s="368"/>
      <c r="K462" s="381"/>
      <c r="L462" s="368"/>
      <c r="M462" s="364"/>
      <c r="N462" s="368"/>
      <c r="O462" s="381"/>
      <c r="P462" s="366"/>
      <c r="Q462" s="365"/>
      <c r="R462" s="368"/>
      <c r="S462" s="381"/>
      <c r="T462" s="368"/>
      <c r="U462" s="364"/>
      <c r="V462" s="845"/>
      <c r="W462" s="655"/>
      <c r="X462" s="366"/>
      <c r="Y462" s="370" t="s">
        <v>506</v>
      </c>
      <c r="Z462" s="481"/>
      <c r="AA462" s="372"/>
      <c r="AB462" s="353"/>
      <c r="AC462" s="382"/>
      <c r="AD462" s="383" t="str">
        <f>IFERROR(__xludf.DUMMYFUNCTION("""COMPUTED_VALUE"""),"")</f>
        <v/>
      </c>
      <c r="AE462" s="848" t="str">
        <f>IFERROR(__xludf.DUMMYFUNCTION("""COMPUTED_VALUE"""),"")</f>
        <v/>
      </c>
      <c r="AF462" s="848"/>
      <c r="AG462" s="848"/>
      <c r="AH462" s="388" t="str">
        <f>IFERROR(__xludf.DUMMYFUNCTION("""COMPUTED_VALUE"""),"")</f>
        <v/>
      </c>
      <c r="AI462" s="382"/>
      <c r="AJ462" s="848" t="str">
        <f>IFERROR(__xludf.DUMMYFUNCTION("""COMPUTED_VALUE"""),"")</f>
        <v/>
      </c>
      <c r="AK462" s="848" t="str">
        <f>IFERROR(__xludf.DUMMYFUNCTION("""COMPUTED_VALUE"""),"")</f>
        <v/>
      </c>
      <c r="AL462" s="848"/>
      <c r="AM462" s="848"/>
      <c r="AN462" s="389" t="str">
        <f>IFERROR(__xludf.DUMMYFUNCTION("""COMPUTED_VALUE"""),"")</f>
        <v/>
      </c>
      <c r="AO462" s="390"/>
      <c r="AP462" s="391"/>
      <c r="AQ462" s="373"/>
      <c r="AR462" s="847"/>
      <c r="AS462" s="847">
        <v>0.0</v>
      </c>
      <c r="AT462" s="359"/>
    </row>
    <row r="463">
      <c r="A463" s="480" t="s">
        <v>5164</v>
      </c>
      <c r="B463" s="361">
        <v>46167.0</v>
      </c>
      <c r="C463" s="362" t="s">
        <v>5803</v>
      </c>
      <c r="D463" s="363" t="s">
        <v>5804</v>
      </c>
      <c r="E463" s="367"/>
      <c r="F463" s="368"/>
      <c r="G463" s="381"/>
      <c r="H463" s="366"/>
      <c r="I463" s="365"/>
      <c r="J463" s="368"/>
      <c r="K463" s="381"/>
      <c r="L463" s="368"/>
      <c r="M463" s="364"/>
      <c r="N463" s="368"/>
      <c r="O463" s="381"/>
      <c r="P463" s="366"/>
      <c r="Q463" s="365"/>
      <c r="R463" s="368"/>
      <c r="S463" s="381"/>
      <c r="T463" s="368"/>
      <c r="U463" s="364"/>
      <c r="V463" s="845"/>
      <c r="W463" s="655"/>
      <c r="X463" s="366"/>
      <c r="Y463" s="370" t="s">
        <v>506</v>
      </c>
      <c r="Z463" s="481"/>
      <c r="AA463" s="372"/>
      <c r="AB463" s="353"/>
      <c r="AC463" s="382"/>
      <c r="AD463" s="383" t="str">
        <f>IFERROR(__xludf.DUMMYFUNCTION("""COMPUTED_VALUE"""),"")</f>
        <v/>
      </c>
      <c r="AE463" s="848" t="str">
        <f>IFERROR(__xludf.DUMMYFUNCTION("""COMPUTED_VALUE"""),"")</f>
        <v/>
      </c>
      <c r="AF463" s="848"/>
      <c r="AG463" s="848"/>
      <c r="AH463" s="388" t="str">
        <f>IFERROR(__xludf.DUMMYFUNCTION("""COMPUTED_VALUE"""),"")</f>
        <v/>
      </c>
      <c r="AI463" s="382"/>
      <c r="AJ463" s="848" t="str">
        <f>IFERROR(__xludf.DUMMYFUNCTION("""COMPUTED_VALUE"""),"")</f>
        <v/>
      </c>
      <c r="AK463" s="848" t="str">
        <f>IFERROR(__xludf.DUMMYFUNCTION("""COMPUTED_VALUE"""),"")</f>
        <v/>
      </c>
      <c r="AL463" s="848"/>
      <c r="AM463" s="848"/>
      <c r="AN463" s="389" t="str">
        <f>IFERROR(__xludf.DUMMYFUNCTION("""COMPUTED_VALUE"""),"")</f>
        <v/>
      </c>
      <c r="AO463" s="390"/>
      <c r="AP463" s="391"/>
      <c r="AQ463" s="373"/>
      <c r="AR463" s="847"/>
      <c r="AS463" s="847">
        <v>0.0</v>
      </c>
      <c r="AT463" s="359"/>
    </row>
    <row r="464">
      <c r="A464" s="480" t="s">
        <v>5132</v>
      </c>
      <c r="B464" s="361">
        <v>46169.0</v>
      </c>
      <c r="C464" s="362" t="s">
        <v>7818</v>
      </c>
      <c r="D464" s="363" t="s">
        <v>7819</v>
      </c>
      <c r="E464" s="367"/>
      <c r="F464" s="368"/>
      <c r="G464" s="381"/>
      <c r="H464" s="366"/>
      <c r="I464" s="365"/>
      <c r="J464" s="368"/>
      <c r="K464" s="381"/>
      <c r="L464" s="368"/>
      <c r="M464" s="364"/>
      <c r="N464" s="368"/>
      <c r="O464" s="381"/>
      <c r="P464" s="366"/>
      <c r="Q464" s="365"/>
      <c r="R464" s="368"/>
      <c r="S464" s="381"/>
      <c r="T464" s="368"/>
      <c r="U464" s="364"/>
      <c r="V464" s="845"/>
      <c r="W464" s="655"/>
      <c r="X464" s="366"/>
      <c r="Y464" s="370" t="s">
        <v>506</v>
      </c>
      <c r="Z464" s="481"/>
      <c r="AA464" s="372"/>
      <c r="AB464" s="353"/>
      <c r="AC464" s="382"/>
      <c r="AD464" s="383" t="str">
        <f>IFERROR(__xludf.DUMMYFUNCTION("""COMPUTED_VALUE"""),"")</f>
        <v/>
      </c>
      <c r="AE464" s="848" t="str">
        <f>IFERROR(__xludf.DUMMYFUNCTION("""COMPUTED_VALUE"""),"")</f>
        <v/>
      </c>
      <c r="AF464" s="848"/>
      <c r="AG464" s="848"/>
      <c r="AH464" s="388" t="str">
        <f>IFERROR(__xludf.DUMMYFUNCTION("""COMPUTED_VALUE"""),"")</f>
        <v/>
      </c>
      <c r="AI464" s="382"/>
      <c r="AJ464" s="848" t="str">
        <f>IFERROR(__xludf.DUMMYFUNCTION("""COMPUTED_VALUE"""),"")</f>
        <v/>
      </c>
      <c r="AK464" s="848" t="str">
        <f>IFERROR(__xludf.DUMMYFUNCTION("""COMPUTED_VALUE"""),"")</f>
        <v/>
      </c>
      <c r="AL464" s="848"/>
      <c r="AM464" s="848"/>
      <c r="AN464" s="389" t="str">
        <f>IFERROR(__xludf.DUMMYFUNCTION("""COMPUTED_VALUE"""),"")</f>
        <v/>
      </c>
      <c r="AO464" s="390"/>
      <c r="AP464" s="391"/>
      <c r="AQ464" s="373"/>
      <c r="AR464" s="847"/>
      <c r="AS464" s="847">
        <v>0.0</v>
      </c>
      <c r="AT464" s="359"/>
    </row>
    <row r="465">
      <c r="A465" s="480" t="s">
        <v>5132</v>
      </c>
      <c r="B465" s="361">
        <v>46169.0</v>
      </c>
      <c r="C465" s="362" t="s">
        <v>5807</v>
      </c>
      <c r="D465" s="363" t="s">
        <v>5808</v>
      </c>
      <c r="E465" s="367"/>
      <c r="F465" s="368"/>
      <c r="G465" s="381"/>
      <c r="H465" s="366"/>
      <c r="I465" s="365"/>
      <c r="J465" s="368"/>
      <c r="K465" s="381"/>
      <c r="L465" s="368"/>
      <c r="M465" s="364"/>
      <c r="N465" s="368"/>
      <c r="O465" s="381"/>
      <c r="P465" s="366"/>
      <c r="Q465" s="365"/>
      <c r="R465" s="368"/>
      <c r="S465" s="381"/>
      <c r="T465" s="368"/>
      <c r="U465" s="364"/>
      <c r="V465" s="845"/>
      <c r="W465" s="655"/>
      <c r="X465" s="366"/>
      <c r="Y465" s="370" t="s">
        <v>1443</v>
      </c>
      <c r="Z465" s="481"/>
      <c r="AA465" s="372"/>
      <c r="AB465" s="353"/>
      <c r="AC465" s="382"/>
      <c r="AD465" s="383" t="str">
        <f>IFERROR(__xludf.DUMMYFUNCTION("""COMPUTED_VALUE"""),"")</f>
        <v/>
      </c>
      <c r="AE465" s="848" t="str">
        <f>IFERROR(__xludf.DUMMYFUNCTION("""COMPUTED_VALUE"""),"")</f>
        <v/>
      </c>
      <c r="AF465" s="848"/>
      <c r="AG465" s="848"/>
      <c r="AH465" s="388" t="str">
        <f>IFERROR(__xludf.DUMMYFUNCTION("""COMPUTED_VALUE"""),"")</f>
        <v/>
      </c>
      <c r="AI465" s="382"/>
      <c r="AJ465" s="848" t="str">
        <f>IFERROR(__xludf.DUMMYFUNCTION("""COMPUTED_VALUE"""),"")</f>
        <v/>
      </c>
      <c r="AK465" s="848" t="str">
        <f>IFERROR(__xludf.DUMMYFUNCTION("""COMPUTED_VALUE"""),"")</f>
        <v/>
      </c>
      <c r="AL465" s="848"/>
      <c r="AM465" s="848"/>
      <c r="AN465" s="389" t="str">
        <f>IFERROR(__xludf.DUMMYFUNCTION("""COMPUTED_VALUE"""),"")</f>
        <v/>
      </c>
      <c r="AO465" s="390"/>
      <c r="AP465" s="391"/>
      <c r="AQ465" s="373"/>
      <c r="AR465" s="847"/>
      <c r="AS465" s="847">
        <v>0.0</v>
      </c>
      <c r="AT465" s="359"/>
    </row>
    <row r="466">
      <c r="A466" s="480" t="s">
        <v>5132</v>
      </c>
      <c r="B466" s="361">
        <v>46169.0</v>
      </c>
      <c r="C466" s="362" t="s">
        <v>5809</v>
      </c>
      <c r="D466" s="363" t="s">
        <v>5810</v>
      </c>
      <c r="E466" s="367"/>
      <c r="F466" s="368"/>
      <c r="G466" s="381"/>
      <c r="H466" s="366"/>
      <c r="I466" s="365"/>
      <c r="J466" s="368"/>
      <c r="K466" s="381"/>
      <c r="L466" s="368"/>
      <c r="M466" s="364"/>
      <c r="N466" s="368"/>
      <c r="O466" s="381"/>
      <c r="P466" s="366"/>
      <c r="Q466" s="365"/>
      <c r="R466" s="368"/>
      <c r="S466" s="381"/>
      <c r="T466" s="368"/>
      <c r="U466" s="364"/>
      <c r="V466" s="845"/>
      <c r="W466" s="655"/>
      <c r="X466" s="366"/>
      <c r="Y466" s="370" t="s">
        <v>1443</v>
      </c>
      <c r="Z466" s="481"/>
      <c r="AA466" s="372"/>
      <c r="AB466" s="353"/>
      <c r="AC466" s="382"/>
      <c r="AD466" s="383" t="str">
        <f>IFERROR(__xludf.DUMMYFUNCTION("""COMPUTED_VALUE"""),"")</f>
        <v/>
      </c>
      <c r="AE466" s="848" t="str">
        <f>IFERROR(__xludf.DUMMYFUNCTION("""COMPUTED_VALUE"""),"")</f>
        <v/>
      </c>
      <c r="AF466" s="848"/>
      <c r="AG466" s="848"/>
      <c r="AH466" s="388" t="str">
        <f>IFERROR(__xludf.DUMMYFUNCTION("""COMPUTED_VALUE"""),"")</f>
        <v/>
      </c>
      <c r="AI466" s="382"/>
      <c r="AJ466" s="848" t="str">
        <f>IFERROR(__xludf.DUMMYFUNCTION("""COMPUTED_VALUE"""),"")</f>
        <v/>
      </c>
      <c r="AK466" s="848" t="str">
        <f>IFERROR(__xludf.DUMMYFUNCTION("""COMPUTED_VALUE"""),"")</f>
        <v/>
      </c>
      <c r="AL466" s="848"/>
      <c r="AM466" s="848"/>
      <c r="AN466" s="389" t="str">
        <f>IFERROR(__xludf.DUMMYFUNCTION("""COMPUTED_VALUE"""),"")</f>
        <v/>
      </c>
      <c r="AO466" s="390"/>
      <c r="AP466" s="391"/>
      <c r="AQ466" s="373"/>
      <c r="AR466" s="847"/>
      <c r="AS466" s="847">
        <v>0.0</v>
      </c>
      <c r="AT466" s="359"/>
    </row>
    <row r="467">
      <c r="A467" s="480" t="s">
        <v>5132</v>
      </c>
      <c r="B467" s="361">
        <v>46169.0</v>
      </c>
      <c r="C467" s="362" t="s">
        <v>7821</v>
      </c>
      <c r="D467" s="363" t="s">
        <v>7822</v>
      </c>
      <c r="E467" s="367"/>
      <c r="F467" s="368"/>
      <c r="G467" s="381"/>
      <c r="H467" s="366"/>
      <c r="I467" s="365"/>
      <c r="J467" s="368"/>
      <c r="K467" s="381"/>
      <c r="L467" s="368"/>
      <c r="M467" s="364"/>
      <c r="N467" s="368"/>
      <c r="O467" s="381"/>
      <c r="P467" s="366"/>
      <c r="Q467" s="365"/>
      <c r="R467" s="368"/>
      <c r="S467" s="381"/>
      <c r="T467" s="368"/>
      <c r="U467" s="364"/>
      <c r="V467" s="845"/>
      <c r="W467" s="655"/>
      <c r="X467" s="366"/>
      <c r="Y467" s="370" t="s">
        <v>1443</v>
      </c>
      <c r="Z467" s="481"/>
      <c r="AA467" s="372"/>
      <c r="AB467" s="353"/>
      <c r="AC467" s="382"/>
      <c r="AD467" s="383" t="str">
        <f>IFERROR(__xludf.DUMMYFUNCTION("""COMPUTED_VALUE"""),"")</f>
        <v/>
      </c>
      <c r="AE467" s="848" t="str">
        <f>IFERROR(__xludf.DUMMYFUNCTION("""COMPUTED_VALUE"""),"")</f>
        <v/>
      </c>
      <c r="AF467" s="848"/>
      <c r="AG467" s="848"/>
      <c r="AH467" s="388" t="str">
        <f>IFERROR(__xludf.DUMMYFUNCTION("""COMPUTED_VALUE"""),"")</f>
        <v/>
      </c>
      <c r="AI467" s="382"/>
      <c r="AJ467" s="848" t="str">
        <f>IFERROR(__xludf.DUMMYFUNCTION("""COMPUTED_VALUE"""),"")</f>
        <v/>
      </c>
      <c r="AK467" s="848" t="str">
        <f>IFERROR(__xludf.DUMMYFUNCTION("""COMPUTED_VALUE"""),"")</f>
        <v/>
      </c>
      <c r="AL467" s="848"/>
      <c r="AM467" s="848"/>
      <c r="AN467" s="389" t="str">
        <f>IFERROR(__xludf.DUMMYFUNCTION("""COMPUTED_VALUE"""),"")</f>
        <v/>
      </c>
      <c r="AO467" s="390"/>
      <c r="AP467" s="391"/>
      <c r="AQ467" s="373"/>
      <c r="AR467" s="847"/>
      <c r="AS467" s="847">
        <v>0.0</v>
      </c>
      <c r="AT467" s="359"/>
    </row>
    <row r="468">
      <c r="A468" s="480" t="s">
        <v>5132</v>
      </c>
      <c r="B468" s="361">
        <v>46169.0</v>
      </c>
      <c r="C468" s="362" t="s">
        <v>7823</v>
      </c>
      <c r="D468" s="363" t="s">
        <v>7824</v>
      </c>
      <c r="E468" s="367"/>
      <c r="F468" s="368"/>
      <c r="G468" s="381"/>
      <c r="H468" s="366"/>
      <c r="I468" s="365"/>
      <c r="J468" s="368"/>
      <c r="K468" s="381"/>
      <c r="L468" s="368"/>
      <c r="M468" s="364"/>
      <c r="N468" s="368"/>
      <c r="O468" s="381"/>
      <c r="P468" s="366"/>
      <c r="Q468" s="365"/>
      <c r="R468" s="368"/>
      <c r="S468" s="381"/>
      <c r="T468" s="368"/>
      <c r="U468" s="364"/>
      <c r="V468" s="845"/>
      <c r="W468" s="655"/>
      <c r="X468" s="366"/>
      <c r="Y468" s="370" t="s">
        <v>1443</v>
      </c>
      <c r="Z468" s="481"/>
      <c r="AA468" s="372"/>
      <c r="AB468" s="353"/>
      <c r="AC468" s="382"/>
      <c r="AD468" s="383" t="str">
        <f>IFERROR(__xludf.DUMMYFUNCTION("""COMPUTED_VALUE"""),"")</f>
        <v/>
      </c>
      <c r="AE468" s="848" t="str">
        <f>IFERROR(__xludf.DUMMYFUNCTION("""COMPUTED_VALUE"""),"")</f>
        <v/>
      </c>
      <c r="AF468" s="848"/>
      <c r="AG468" s="848"/>
      <c r="AH468" s="388" t="str">
        <f>IFERROR(__xludf.DUMMYFUNCTION("""COMPUTED_VALUE"""),"")</f>
        <v/>
      </c>
      <c r="AI468" s="382"/>
      <c r="AJ468" s="848" t="str">
        <f>IFERROR(__xludf.DUMMYFUNCTION("""COMPUTED_VALUE"""),"")</f>
        <v/>
      </c>
      <c r="AK468" s="848" t="str">
        <f>IFERROR(__xludf.DUMMYFUNCTION("""COMPUTED_VALUE"""),"")</f>
        <v/>
      </c>
      <c r="AL468" s="848"/>
      <c r="AM468" s="848"/>
      <c r="AN468" s="389" t="str">
        <f>IFERROR(__xludf.DUMMYFUNCTION("""COMPUTED_VALUE"""),"")</f>
        <v/>
      </c>
      <c r="AO468" s="390"/>
      <c r="AP468" s="391"/>
      <c r="AQ468" s="373"/>
      <c r="AR468" s="847"/>
      <c r="AS468" s="847">
        <v>0.0</v>
      </c>
      <c r="AT468" s="359"/>
    </row>
    <row r="469">
      <c r="A469" s="480" t="s">
        <v>5138</v>
      </c>
      <c r="B469" s="361">
        <v>46168.0</v>
      </c>
      <c r="C469" s="362" t="s">
        <v>5815</v>
      </c>
      <c r="D469" s="363" t="s">
        <v>5816</v>
      </c>
      <c r="E469" s="367"/>
      <c r="F469" s="368"/>
      <c r="G469" s="381"/>
      <c r="H469" s="366"/>
      <c r="I469" s="365"/>
      <c r="J469" s="368"/>
      <c r="K469" s="381"/>
      <c r="L469" s="368"/>
      <c r="M469" s="364"/>
      <c r="N469" s="368"/>
      <c r="O469" s="381"/>
      <c r="P469" s="366"/>
      <c r="Q469" s="365"/>
      <c r="R469" s="368"/>
      <c r="S469" s="381"/>
      <c r="T469" s="368"/>
      <c r="U469" s="364"/>
      <c r="V469" s="845"/>
      <c r="W469" s="655"/>
      <c r="X469" s="366"/>
      <c r="Y469" s="370" t="s">
        <v>1443</v>
      </c>
      <c r="Z469" s="481"/>
      <c r="AA469" s="372"/>
      <c r="AB469" s="353"/>
      <c r="AC469" s="382"/>
      <c r="AD469" s="383" t="str">
        <f>IFERROR(__xludf.DUMMYFUNCTION("""COMPUTED_VALUE"""),"")</f>
        <v/>
      </c>
      <c r="AE469" s="848" t="str">
        <f>IFERROR(__xludf.DUMMYFUNCTION("""COMPUTED_VALUE"""),"")</f>
        <v/>
      </c>
      <c r="AF469" s="848"/>
      <c r="AG469" s="848"/>
      <c r="AH469" s="388" t="str">
        <f>IFERROR(__xludf.DUMMYFUNCTION("""COMPUTED_VALUE"""),"")</f>
        <v/>
      </c>
      <c r="AI469" s="382"/>
      <c r="AJ469" s="848" t="str">
        <f>IFERROR(__xludf.DUMMYFUNCTION("""COMPUTED_VALUE"""),"")</f>
        <v/>
      </c>
      <c r="AK469" s="848" t="str">
        <f>IFERROR(__xludf.DUMMYFUNCTION("""COMPUTED_VALUE"""),"")</f>
        <v/>
      </c>
      <c r="AL469" s="848"/>
      <c r="AM469" s="848"/>
      <c r="AN469" s="389" t="str">
        <f>IFERROR(__xludf.DUMMYFUNCTION("""COMPUTED_VALUE"""),"")</f>
        <v/>
      </c>
      <c r="AO469" s="390"/>
      <c r="AP469" s="391"/>
      <c r="AQ469" s="373"/>
      <c r="AR469" s="847"/>
      <c r="AS469" s="847">
        <v>0.0</v>
      </c>
      <c r="AT469" s="359"/>
    </row>
    <row r="470">
      <c r="A470" s="480" t="s">
        <v>5138</v>
      </c>
      <c r="B470" s="361">
        <v>46168.0</v>
      </c>
      <c r="C470" s="362" t="s">
        <v>5817</v>
      </c>
      <c r="D470" s="363" t="s">
        <v>5818</v>
      </c>
      <c r="E470" s="367"/>
      <c r="F470" s="368"/>
      <c r="G470" s="381"/>
      <c r="H470" s="366"/>
      <c r="I470" s="365"/>
      <c r="J470" s="368"/>
      <c r="K470" s="381"/>
      <c r="L470" s="368"/>
      <c r="M470" s="364"/>
      <c r="N470" s="368"/>
      <c r="O470" s="381"/>
      <c r="P470" s="366"/>
      <c r="Q470" s="365"/>
      <c r="R470" s="368"/>
      <c r="S470" s="381"/>
      <c r="T470" s="368"/>
      <c r="U470" s="364"/>
      <c r="V470" s="845"/>
      <c r="W470" s="655"/>
      <c r="X470" s="366"/>
      <c r="Y470" s="370" t="s">
        <v>1443</v>
      </c>
      <c r="Z470" s="481"/>
      <c r="AA470" s="372"/>
      <c r="AB470" s="353"/>
      <c r="AC470" s="382"/>
      <c r="AD470" s="383" t="str">
        <f>IFERROR(__xludf.DUMMYFUNCTION("""COMPUTED_VALUE"""),"")</f>
        <v/>
      </c>
      <c r="AE470" s="848" t="str">
        <f>IFERROR(__xludf.DUMMYFUNCTION("""COMPUTED_VALUE"""),"")</f>
        <v/>
      </c>
      <c r="AF470" s="848"/>
      <c r="AG470" s="848"/>
      <c r="AH470" s="388" t="str">
        <f>IFERROR(__xludf.DUMMYFUNCTION("""COMPUTED_VALUE"""),"")</f>
        <v/>
      </c>
      <c r="AI470" s="382"/>
      <c r="AJ470" s="848" t="str">
        <f>IFERROR(__xludf.DUMMYFUNCTION("""COMPUTED_VALUE"""),"")</f>
        <v/>
      </c>
      <c r="AK470" s="848" t="str">
        <f>IFERROR(__xludf.DUMMYFUNCTION("""COMPUTED_VALUE"""),"")</f>
        <v/>
      </c>
      <c r="AL470" s="848"/>
      <c r="AM470" s="848"/>
      <c r="AN470" s="389" t="str">
        <f>IFERROR(__xludf.DUMMYFUNCTION("""COMPUTED_VALUE"""),"")</f>
        <v/>
      </c>
      <c r="AO470" s="390"/>
      <c r="AP470" s="391"/>
      <c r="AQ470" s="373"/>
      <c r="AR470" s="847"/>
      <c r="AS470" s="847">
        <v>0.0</v>
      </c>
      <c r="AT470" s="359"/>
    </row>
    <row r="471">
      <c r="A471" s="480" t="s">
        <v>5132</v>
      </c>
      <c r="B471" s="361">
        <v>46169.0</v>
      </c>
      <c r="C471" s="362" t="s">
        <v>7826</v>
      </c>
      <c r="D471" s="363" t="s">
        <v>7827</v>
      </c>
      <c r="E471" s="367"/>
      <c r="F471" s="368"/>
      <c r="G471" s="381"/>
      <c r="H471" s="366"/>
      <c r="I471" s="365"/>
      <c r="J471" s="368"/>
      <c r="K471" s="381"/>
      <c r="L471" s="368"/>
      <c r="M471" s="364"/>
      <c r="N471" s="368"/>
      <c r="O471" s="381"/>
      <c r="P471" s="366"/>
      <c r="Q471" s="365"/>
      <c r="R471" s="368"/>
      <c r="S471" s="381"/>
      <c r="T471" s="368"/>
      <c r="U471" s="364"/>
      <c r="V471" s="845"/>
      <c r="W471" s="655"/>
      <c r="X471" s="366"/>
      <c r="Y471" s="370" t="s">
        <v>1443</v>
      </c>
      <c r="Z471" s="481"/>
      <c r="AA471" s="372"/>
      <c r="AB471" s="353"/>
      <c r="AC471" s="382"/>
      <c r="AD471" s="383" t="str">
        <f>IFERROR(__xludf.DUMMYFUNCTION("""COMPUTED_VALUE"""),"")</f>
        <v/>
      </c>
      <c r="AE471" s="848" t="str">
        <f>IFERROR(__xludf.DUMMYFUNCTION("""COMPUTED_VALUE"""),"")</f>
        <v/>
      </c>
      <c r="AF471" s="848"/>
      <c r="AG471" s="848"/>
      <c r="AH471" s="388" t="str">
        <f>IFERROR(__xludf.DUMMYFUNCTION("""COMPUTED_VALUE"""),"")</f>
        <v/>
      </c>
      <c r="AI471" s="382"/>
      <c r="AJ471" s="848" t="str">
        <f>IFERROR(__xludf.DUMMYFUNCTION("""COMPUTED_VALUE"""),"")</f>
        <v/>
      </c>
      <c r="AK471" s="848" t="str">
        <f>IFERROR(__xludf.DUMMYFUNCTION("""COMPUTED_VALUE"""),"")</f>
        <v/>
      </c>
      <c r="AL471" s="848"/>
      <c r="AM471" s="848"/>
      <c r="AN471" s="389" t="str">
        <f>IFERROR(__xludf.DUMMYFUNCTION("""COMPUTED_VALUE"""),"")</f>
        <v/>
      </c>
      <c r="AO471" s="390"/>
      <c r="AP471" s="391"/>
      <c r="AQ471" s="373"/>
      <c r="AR471" s="847"/>
      <c r="AS471" s="847">
        <v>0.0</v>
      </c>
      <c r="AT471" s="359"/>
    </row>
    <row r="472">
      <c r="A472" s="480" t="s">
        <v>5138</v>
      </c>
      <c r="B472" s="361">
        <v>46168.0</v>
      </c>
      <c r="C472" s="362" t="s">
        <v>7828</v>
      </c>
      <c r="D472" s="363" t="s">
        <v>7829</v>
      </c>
      <c r="E472" s="367"/>
      <c r="F472" s="368"/>
      <c r="G472" s="381"/>
      <c r="H472" s="366"/>
      <c r="I472" s="365"/>
      <c r="J472" s="368"/>
      <c r="K472" s="381"/>
      <c r="L472" s="368"/>
      <c r="M472" s="364"/>
      <c r="N472" s="368"/>
      <c r="O472" s="381"/>
      <c r="P472" s="366"/>
      <c r="Q472" s="365"/>
      <c r="R472" s="368"/>
      <c r="S472" s="381"/>
      <c r="T472" s="368"/>
      <c r="U472" s="364"/>
      <c r="V472" s="845"/>
      <c r="W472" s="655"/>
      <c r="X472" s="366"/>
      <c r="Y472" s="370" t="s">
        <v>1443</v>
      </c>
      <c r="Z472" s="481"/>
      <c r="AA472" s="372"/>
      <c r="AB472" s="353"/>
      <c r="AC472" s="382"/>
      <c r="AD472" s="383" t="str">
        <f>IFERROR(__xludf.DUMMYFUNCTION("""COMPUTED_VALUE"""),"")</f>
        <v/>
      </c>
      <c r="AE472" s="848" t="str">
        <f>IFERROR(__xludf.DUMMYFUNCTION("""COMPUTED_VALUE"""),"")</f>
        <v/>
      </c>
      <c r="AF472" s="848"/>
      <c r="AG472" s="848"/>
      <c r="AH472" s="388" t="str">
        <f>IFERROR(__xludf.DUMMYFUNCTION("""COMPUTED_VALUE"""),"")</f>
        <v/>
      </c>
      <c r="AI472" s="382"/>
      <c r="AJ472" s="848" t="str">
        <f>IFERROR(__xludf.DUMMYFUNCTION("""COMPUTED_VALUE"""),"")</f>
        <v/>
      </c>
      <c r="AK472" s="848" t="str">
        <f>IFERROR(__xludf.DUMMYFUNCTION("""COMPUTED_VALUE"""),"")</f>
        <v/>
      </c>
      <c r="AL472" s="848"/>
      <c r="AM472" s="848"/>
      <c r="AN472" s="389" t="str">
        <f>IFERROR(__xludf.DUMMYFUNCTION("""COMPUTED_VALUE"""),"")</f>
        <v/>
      </c>
      <c r="AO472" s="390"/>
      <c r="AP472" s="391"/>
      <c r="AQ472" s="373"/>
      <c r="AR472" s="847"/>
      <c r="AS472" s="847">
        <v>0.0</v>
      </c>
      <c r="AT472" s="359"/>
    </row>
    <row r="473">
      <c r="A473" s="480" t="s">
        <v>5138</v>
      </c>
      <c r="B473" s="361">
        <v>46168.0</v>
      </c>
      <c r="C473" s="362" t="s">
        <v>7830</v>
      </c>
      <c r="D473" s="363" t="s">
        <v>7831</v>
      </c>
      <c r="E473" s="367"/>
      <c r="F473" s="368"/>
      <c r="G473" s="381"/>
      <c r="H473" s="366"/>
      <c r="I473" s="365"/>
      <c r="J473" s="368"/>
      <c r="K473" s="381"/>
      <c r="L473" s="368"/>
      <c r="M473" s="364"/>
      <c r="N473" s="368"/>
      <c r="O473" s="381"/>
      <c r="P473" s="366"/>
      <c r="Q473" s="365"/>
      <c r="R473" s="368"/>
      <c r="S473" s="381"/>
      <c r="T473" s="368"/>
      <c r="U473" s="364"/>
      <c r="V473" s="845"/>
      <c r="W473" s="655"/>
      <c r="X473" s="366"/>
      <c r="Y473" s="370" t="s">
        <v>1443</v>
      </c>
      <c r="Z473" s="481"/>
      <c r="AA473" s="372"/>
      <c r="AB473" s="353"/>
      <c r="AC473" s="382"/>
      <c r="AD473" s="383" t="str">
        <f>IFERROR(__xludf.DUMMYFUNCTION("""COMPUTED_VALUE"""),"")</f>
        <v/>
      </c>
      <c r="AE473" s="848" t="str">
        <f>IFERROR(__xludf.DUMMYFUNCTION("""COMPUTED_VALUE"""),"")</f>
        <v/>
      </c>
      <c r="AF473" s="848"/>
      <c r="AG473" s="848"/>
      <c r="AH473" s="388" t="str">
        <f>IFERROR(__xludf.DUMMYFUNCTION("""COMPUTED_VALUE"""),"")</f>
        <v/>
      </c>
      <c r="AI473" s="382"/>
      <c r="AJ473" s="848" t="str">
        <f>IFERROR(__xludf.DUMMYFUNCTION("""COMPUTED_VALUE"""),"")</f>
        <v/>
      </c>
      <c r="AK473" s="848" t="str">
        <f>IFERROR(__xludf.DUMMYFUNCTION("""COMPUTED_VALUE"""),"")</f>
        <v/>
      </c>
      <c r="AL473" s="848"/>
      <c r="AM473" s="848"/>
      <c r="AN473" s="389" t="str">
        <f>IFERROR(__xludf.DUMMYFUNCTION("""COMPUTED_VALUE"""),"")</f>
        <v/>
      </c>
      <c r="AO473" s="390"/>
      <c r="AP473" s="391"/>
      <c r="AQ473" s="373"/>
      <c r="AR473" s="847"/>
      <c r="AS473" s="847">
        <v>0.0</v>
      </c>
      <c r="AT473" s="359"/>
    </row>
    <row r="474">
      <c r="A474" s="480" t="s">
        <v>5138</v>
      </c>
      <c r="B474" s="361">
        <v>46168.0</v>
      </c>
      <c r="C474" s="362" t="s">
        <v>7832</v>
      </c>
      <c r="D474" s="363" t="s">
        <v>7833</v>
      </c>
      <c r="E474" s="367"/>
      <c r="F474" s="368"/>
      <c r="G474" s="381"/>
      <c r="H474" s="366"/>
      <c r="I474" s="365"/>
      <c r="J474" s="368"/>
      <c r="K474" s="381"/>
      <c r="L474" s="368"/>
      <c r="M474" s="364"/>
      <c r="N474" s="368"/>
      <c r="O474" s="381"/>
      <c r="P474" s="366"/>
      <c r="Q474" s="365"/>
      <c r="R474" s="368"/>
      <c r="S474" s="381"/>
      <c r="T474" s="368"/>
      <c r="U474" s="364"/>
      <c r="V474" s="845"/>
      <c r="W474" s="655"/>
      <c r="X474" s="366"/>
      <c r="Y474" s="370" t="s">
        <v>1443</v>
      </c>
      <c r="Z474" s="481"/>
      <c r="AA474" s="372"/>
      <c r="AB474" s="353"/>
      <c r="AC474" s="382"/>
      <c r="AD474" s="383" t="str">
        <f>IFERROR(__xludf.DUMMYFUNCTION("""COMPUTED_VALUE"""),"")</f>
        <v/>
      </c>
      <c r="AE474" s="848" t="str">
        <f>IFERROR(__xludf.DUMMYFUNCTION("""COMPUTED_VALUE"""),"")</f>
        <v/>
      </c>
      <c r="AF474" s="848"/>
      <c r="AG474" s="848"/>
      <c r="AH474" s="388" t="str">
        <f>IFERROR(__xludf.DUMMYFUNCTION("""COMPUTED_VALUE"""),"")</f>
        <v/>
      </c>
      <c r="AI474" s="382"/>
      <c r="AJ474" s="848" t="str">
        <f>IFERROR(__xludf.DUMMYFUNCTION("""COMPUTED_VALUE"""),"")</f>
        <v/>
      </c>
      <c r="AK474" s="848" t="str">
        <f>IFERROR(__xludf.DUMMYFUNCTION("""COMPUTED_VALUE"""),"")</f>
        <v/>
      </c>
      <c r="AL474" s="848"/>
      <c r="AM474" s="848"/>
      <c r="AN474" s="389" t="str">
        <f>IFERROR(__xludf.DUMMYFUNCTION("""COMPUTED_VALUE"""),"")</f>
        <v/>
      </c>
      <c r="AO474" s="390"/>
      <c r="AP474" s="391"/>
      <c r="AQ474" s="373"/>
      <c r="AR474" s="847"/>
      <c r="AS474" s="847">
        <v>0.0</v>
      </c>
      <c r="AT474" s="359"/>
    </row>
    <row r="475">
      <c r="A475" s="480" t="s">
        <v>5132</v>
      </c>
      <c r="B475" s="361">
        <v>46169.0</v>
      </c>
      <c r="C475" s="362" t="s">
        <v>7834</v>
      </c>
      <c r="D475" s="363" t="s">
        <v>7835</v>
      </c>
      <c r="E475" s="367"/>
      <c r="F475" s="368"/>
      <c r="G475" s="381"/>
      <c r="H475" s="366"/>
      <c r="I475" s="365"/>
      <c r="J475" s="368"/>
      <c r="K475" s="381"/>
      <c r="L475" s="368"/>
      <c r="M475" s="364"/>
      <c r="N475" s="368"/>
      <c r="O475" s="381"/>
      <c r="P475" s="366"/>
      <c r="Q475" s="365"/>
      <c r="R475" s="368"/>
      <c r="S475" s="381"/>
      <c r="T475" s="368"/>
      <c r="U475" s="364"/>
      <c r="V475" s="845"/>
      <c r="W475" s="655"/>
      <c r="X475" s="366"/>
      <c r="Y475" s="370" t="s">
        <v>1443</v>
      </c>
      <c r="Z475" s="481"/>
      <c r="AA475" s="372"/>
      <c r="AB475" s="353"/>
      <c r="AC475" s="382"/>
      <c r="AD475" s="383" t="str">
        <f>IFERROR(__xludf.DUMMYFUNCTION("""COMPUTED_VALUE"""),"")</f>
        <v/>
      </c>
      <c r="AE475" s="848" t="str">
        <f>IFERROR(__xludf.DUMMYFUNCTION("""COMPUTED_VALUE"""),"")</f>
        <v/>
      </c>
      <c r="AF475" s="848"/>
      <c r="AG475" s="848"/>
      <c r="AH475" s="388" t="str">
        <f>IFERROR(__xludf.DUMMYFUNCTION("""COMPUTED_VALUE"""),"")</f>
        <v/>
      </c>
      <c r="AI475" s="382"/>
      <c r="AJ475" s="848" t="str">
        <f>IFERROR(__xludf.DUMMYFUNCTION("""COMPUTED_VALUE"""),"")</f>
        <v/>
      </c>
      <c r="AK475" s="848" t="str">
        <f>IFERROR(__xludf.DUMMYFUNCTION("""COMPUTED_VALUE"""),"")</f>
        <v/>
      </c>
      <c r="AL475" s="848"/>
      <c r="AM475" s="848"/>
      <c r="AN475" s="389" t="str">
        <f>IFERROR(__xludf.DUMMYFUNCTION("""COMPUTED_VALUE"""),"")</f>
        <v/>
      </c>
      <c r="AO475" s="390"/>
      <c r="AP475" s="391"/>
      <c r="AQ475" s="373"/>
      <c r="AR475" s="847"/>
      <c r="AS475" s="847">
        <v>0.0</v>
      </c>
      <c r="AT475" s="359"/>
    </row>
    <row r="476">
      <c r="A476" s="480" t="s">
        <v>5132</v>
      </c>
      <c r="B476" s="361">
        <v>46169.0</v>
      </c>
      <c r="C476" s="362" t="s">
        <v>7836</v>
      </c>
      <c r="D476" s="363" t="s">
        <v>7837</v>
      </c>
      <c r="E476" s="367"/>
      <c r="F476" s="368"/>
      <c r="G476" s="381"/>
      <c r="H476" s="366"/>
      <c r="I476" s="365"/>
      <c r="J476" s="368"/>
      <c r="K476" s="381"/>
      <c r="L476" s="368"/>
      <c r="M476" s="364"/>
      <c r="N476" s="368"/>
      <c r="O476" s="381"/>
      <c r="P476" s="366"/>
      <c r="Q476" s="365"/>
      <c r="R476" s="368"/>
      <c r="S476" s="381"/>
      <c r="T476" s="368"/>
      <c r="U476" s="364"/>
      <c r="V476" s="845"/>
      <c r="W476" s="655"/>
      <c r="X476" s="366"/>
      <c r="Y476" s="370" t="s">
        <v>1443</v>
      </c>
      <c r="Z476" s="481"/>
      <c r="AA476" s="372"/>
      <c r="AB476" s="353"/>
      <c r="AC476" s="382"/>
      <c r="AD476" s="383" t="str">
        <f>IFERROR(__xludf.DUMMYFUNCTION("""COMPUTED_VALUE"""),"")</f>
        <v/>
      </c>
      <c r="AE476" s="848" t="str">
        <f>IFERROR(__xludf.DUMMYFUNCTION("""COMPUTED_VALUE"""),"")</f>
        <v/>
      </c>
      <c r="AF476" s="848"/>
      <c r="AG476" s="848"/>
      <c r="AH476" s="388" t="str">
        <f>IFERROR(__xludf.DUMMYFUNCTION("""COMPUTED_VALUE"""),"")</f>
        <v/>
      </c>
      <c r="AI476" s="382"/>
      <c r="AJ476" s="848" t="str">
        <f>IFERROR(__xludf.DUMMYFUNCTION("""COMPUTED_VALUE"""),"")</f>
        <v/>
      </c>
      <c r="AK476" s="848" t="str">
        <f>IFERROR(__xludf.DUMMYFUNCTION("""COMPUTED_VALUE"""),"")</f>
        <v/>
      </c>
      <c r="AL476" s="848"/>
      <c r="AM476" s="848"/>
      <c r="AN476" s="389" t="str">
        <f>IFERROR(__xludf.DUMMYFUNCTION("""COMPUTED_VALUE"""),"")</f>
        <v/>
      </c>
      <c r="AO476" s="390"/>
      <c r="AP476" s="391"/>
      <c r="AQ476" s="373"/>
      <c r="AR476" s="847"/>
      <c r="AS476" s="847">
        <v>0.0</v>
      </c>
      <c r="AT476" s="359"/>
    </row>
    <row r="477">
      <c r="A477" s="480" t="s">
        <v>5132</v>
      </c>
      <c r="B477" s="361">
        <v>46169.0</v>
      </c>
      <c r="C477" s="362" t="s">
        <v>7838</v>
      </c>
      <c r="D477" s="363" t="s">
        <v>7839</v>
      </c>
      <c r="E477" s="367"/>
      <c r="F477" s="368"/>
      <c r="G477" s="381"/>
      <c r="H477" s="366"/>
      <c r="I477" s="365"/>
      <c r="J477" s="368"/>
      <c r="K477" s="381"/>
      <c r="L477" s="368"/>
      <c r="M477" s="364"/>
      <c r="N477" s="368"/>
      <c r="O477" s="381"/>
      <c r="P477" s="366"/>
      <c r="Q477" s="365"/>
      <c r="R477" s="368"/>
      <c r="S477" s="381"/>
      <c r="T477" s="368"/>
      <c r="U477" s="364"/>
      <c r="V477" s="845"/>
      <c r="W477" s="655"/>
      <c r="X477" s="366"/>
      <c r="Y477" s="370" t="s">
        <v>1443</v>
      </c>
      <c r="Z477" s="481"/>
      <c r="AA477" s="372"/>
      <c r="AB477" s="353"/>
      <c r="AC477" s="382"/>
      <c r="AD477" s="383" t="str">
        <f>IFERROR(__xludf.DUMMYFUNCTION("""COMPUTED_VALUE"""),"")</f>
        <v/>
      </c>
      <c r="AE477" s="848" t="str">
        <f>IFERROR(__xludf.DUMMYFUNCTION("""COMPUTED_VALUE"""),"")</f>
        <v/>
      </c>
      <c r="AF477" s="848"/>
      <c r="AG477" s="848"/>
      <c r="AH477" s="388" t="str">
        <f>IFERROR(__xludf.DUMMYFUNCTION("""COMPUTED_VALUE"""),"")</f>
        <v/>
      </c>
      <c r="AI477" s="382"/>
      <c r="AJ477" s="848" t="str">
        <f>IFERROR(__xludf.DUMMYFUNCTION("""COMPUTED_VALUE"""),"")</f>
        <v/>
      </c>
      <c r="AK477" s="848" t="str">
        <f>IFERROR(__xludf.DUMMYFUNCTION("""COMPUTED_VALUE"""),"")</f>
        <v/>
      </c>
      <c r="AL477" s="848"/>
      <c r="AM477" s="848"/>
      <c r="AN477" s="389" t="str">
        <f>IFERROR(__xludf.DUMMYFUNCTION("""COMPUTED_VALUE"""),"")</f>
        <v/>
      </c>
      <c r="AO477" s="390"/>
      <c r="AP477" s="391"/>
      <c r="AQ477" s="373"/>
      <c r="AR477" s="847"/>
      <c r="AS477" s="847">
        <v>0.0</v>
      </c>
      <c r="AT477" s="359"/>
    </row>
    <row r="478">
      <c r="A478" s="480" t="s">
        <v>5138</v>
      </c>
      <c r="B478" s="361">
        <v>46168.0</v>
      </c>
      <c r="C478" s="362" t="s">
        <v>7840</v>
      </c>
      <c r="D478" s="363" t="s">
        <v>7841</v>
      </c>
      <c r="E478" s="367"/>
      <c r="F478" s="368"/>
      <c r="G478" s="381"/>
      <c r="H478" s="366"/>
      <c r="I478" s="365"/>
      <c r="J478" s="368"/>
      <c r="K478" s="381"/>
      <c r="L478" s="368"/>
      <c r="M478" s="364"/>
      <c r="N478" s="368"/>
      <c r="O478" s="381"/>
      <c r="P478" s="366"/>
      <c r="Q478" s="365"/>
      <c r="R478" s="368"/>
      <c r="S478" s="381"/>
      <c r="T478" s="368"/>
      <c r="U478" s="364"/>
      <c r="V478" s="845"/>
      <c r="W478" s="655"/>
      <c r="X478" s="366"/>
      <c r="Y478" s="370" t="s">
        <v>1443</v>
      </c>
      <c r="Z478" s="481"/>
      <c r="AA478" s="372"/>
      <c r="AB478" s="353"/>
      <c r="AC478" s="382"/>
      <c r="AD478" s="383" t="str">
        <f>IFERROR(__xludf.DUMMYFUNCTION("""COMPUTED_VALUE"""),"")</f>
        <v/>
      </c>
      <c r="AE478" s="848" t="str">
        <f>IFERROR(__xludf.DUMMYFUNCTION("""COMPUTED_VALUE"""),"")</f>
        <v/>
      </c>
      <c r="AF478" s="848"/>
      <c r="AG478" s="848"/>
      <c r="AH478" s="388" t="str">
        <f>IFERROR(__xludf.DUMMYFUNCTION("""COMPUTED_VALUE"""),"")</f>
        <v/>
      </c>
      <c r="AI478" s="382"/>
      <c r="AJ478" s="848" t="str">
        <f>IFERROR(__xludf.DUMMYFUNCTION("""COMPUTED_VALUE"""),"")</f>
        <v/>
      </c>
      <c r="AK478" s="848" t="str">
        <f>IFERROR(__xludf.DUMMYFUNCTION("""COMPUTED_VALUE"""),"")</f>
        <v/>
      </c>
      <c r="AL478" s="848"/>
      <c r="AM478" s="848"/>
      <c r="AN478" s="389" t="str">
        <f>IFERROR(__xludf.DUMMYFUNCTION("""COMPUTED_VALUE"""),"")</f>
        <v/>
      </c>
      <c r="AO478" s="390"/>
      <c r="AP478" s="391"/>
      <c r="AQ478" s="373"/>
      <c r="AR478" s="847"/>
      <c r="AS478" s="847">
        <v>0.0</v>
      </c>
      <c r="AT478" s="359"/>
    </row>
    <row r="479">
      <c r="A479" s="480" t="s">
        <v>5132</v>
      </c>
      <c r="B479" s="361">
        <v>46169.0</v>
      </c>
      <c r="C479" s="362" t="s">
        <v>5827</v>
      </c>
      <c r="D479" s="363" t="s">
        <v>5828</v>
      </c>
      <c r="E479" s="367"/>
      <c r="F479" s="368"/>
      <c r="G479" s="381"/>
      <c r="H479" s="366"/>
      <c r="I479" s="365"/>
      <c r="J479" s="368"/>
      <c r="K479" s="381"/>
      <c r="L479" s="368"/>
      <c r="M479" s="364"/>
      <c r="N479" s="368"/>
      <c r="O479" s="381"/>
      <c r="P479" s="366"/>
      <c r="Q479" s="365"/>
      <c r="R479" s="368"/>
      <c r="S479" s="381"/>
      <c r="T479" s="368"/>
      <c r="U479" s="364"/>
      <c r="V479" s="845"/>
      <c r="W479" s="655"/>
      <c r="X479" s="366"/>
      <c r="Y479" s="370" t="s">
        <v>1891</v>
      </c>
      <c r="Z479" s="481"/>
      <c r="AA479" s="372"/>
      <c r="AB479" s="353"/>
      <c r="AC479" s="382"/>
      <c r="AD479" s="383" t="str">
        <f>IFERROR(__xludf.DUMMYFUNCTION("""COMPUTED_VALUE"""),"")</f>
        <v/>
      </c>
      <c r="AE479" s="848" t="str">
        <f>IFERROR(__xludf.DUMMYFUNCTION("""COMPUTED_VALUE"""),"")</f>
        <v/>
      </c>
      <c r="AF479" s="848"/>
      <c r="AG479" s="848"/>
      <c r="AH479" s="388" t="str">
        <f>IFERROR(__xludf.DUMMYFUNCTION("""COMPUTED_VALUE"""),"")</f>
        <v/>
      </c>
      <c r="AI479" s="382"/>
      <c r="AJ479" s="848" t="str">
        <f>IFERROR(__xludf.DUMMYFUNCTION("""COMPUTED_VALUE"""),"")</f>
        <v/>
      </c>
      <c r="AK479" s="848" t="str">
        <f>IFERROR(__xludf.DUMMYFUNCTION("""COMPUTED_VALUE"""),"")</f>
        <v/>
      </c>
      <c r="AL479" s="848"/>
      <c r="AM479" s="848"/>
      <c r="AN479" s="389" t="str">
        <f>IFERROR(__xludf.DUMMYFUNCTION("""COMPUTED_VALUE"""),"")</f>
        <v/>
      </c>
      <c r="AO479" s="390"/>
      <c r="AP479" s="391"/>
      <c r="AQ479" s="373"/>
      <c r="AR479" s="847"/>
      <c r="AS479" s="847">
        <v>0.0</v>
      </c>
      <c r="AT479" s="359"/>
    </row>
    <row r="480">
      <c r="A480" s="480" t="s">
        <v>5132</v>
      </c>
      <c r="B480" s="361">
        <v>46169.0</v>
      </c>
      <c r="C480" s="362" t="s">
        <v>5829</v>
      </c>
      <c r="D480" s="363" t="s">
        <v>5830</v>
      </c>
      <c r="E480" s="367"/>
      <c r="F480" s="368"/>
      <c r="G480" s="381"/>
      <c r="H480" s="366"/>
      <c r="I480" s="365"/>
      <c r="J480" s="368"/>
      <c r="K480" s="381"/>
      <c r="L480" s="368"/>
      <c r="M480" s="364"/>
      <c r="N480" s="368"/>
      <c r="O480" s="381"/>
      <c r="P480" s="366"/>
      <c r="Q480" s="365"/>
      <c r="R480" s="368"/>
      <c r="S480" s="381"/>
      <c r="T480" s="368"/>
      <c r="U480" s="364"/>
      <c r="V480" s="845"/>
      <c r="W480" s="655"/>
      <c r="X480" s="366"/>
      <c r="Y480" s="370" t="s">
        <v>1891</v>
      </c>
      <c r="Z480" s="481"/>
      <c r="AA480" s="372"/>
      <c r="AB480" s="353"/>
      <c r="AC480" s="382"/>
      <c r="AD480" s="383" t="str">
        <f>IFERROR(__xludf.DUMMYFUNCTION("""COMPUTED_VALUE"""),"")</f>
        <v/>
      </c>
      <c r="AE480" s="848" t="str">
        <f>IFERROR(__xludf.DUMMYFUNCTION("""COMPUTED_VALUE"""),"")</f>
        <v/>
      </c>
      <c r="AF480" s="848"/>
      <c r="AG480" s="848"/>
      <c r="AH480" s="388" t="str">
        <f>IFERROR(__xludf.DUMMYFUNCTION("""COMPUTED_VALUE"""),"")</f>
        <v/>
      </c>
      <c r="AI480" s="382"/>
      <c r="AJ480" s="848" t="str">
        <f>IFERROR(__xludf.DUMMYFUNCTION("""COMPUTED_VALUE"""),"")</f>
        <v/>
      </c>
      <c r="AK480" s="848" t="str">
        <f>IFERROR(__xludf.DUMMYFUNCTION("""COMPUTED_VALUE"""),"")</f>
        <v/>
      </c>
      <c r="AL480" s="848"/>
      <c r="AM480" s="848"/>
      <c r="AN480" s="389" t="str">
        <f>IFERROR(__xludf.DUMMYFUNCTION("""COMPUTED_VALUE"""),"")</f>
        <v/>
      </c>
      <c r="AO480" s="390"/>
      <c r="AP480" s="391"/>
      <c r="AQ480" s="373"/>
      <c r="AR480" s="847"/>
      <c r="AS480" s="847">
        <v>0.0</v>
      </c>
      <c r="AT480" s="359"/>
    </row>
    <row r="481">
      <c r="A481" s="480" t="s">
        <v>5164</v>
      </c>
      <c r="B481" s="361">
        <v>46167.0</v>
      </c>
      <c r="C481" s="362" t="s">
        <v>7843</v>
      </c>
      <c r="D481" s="363" t="s">
        <v>7844</v>
      </c>
      <c r="E481" s="367"/>
      <c r="F481" s="368"/>
      <c r="G481" s="381"/>
      <c r="H481" s="366"/>
      <c r="I481" s="365"/>
      <c r="J481" s="368"/>
      <c r="K481" s="381"/>
      <c r="L481" s="368"/>
      <c r="M481" s="364"/>
      <c r="N481" s="368"/>
      <c r="O481" s="381"/>
      <c r="P481" s="366"/>
      <c r="Q481" s="365"/>
      <c r="R481" s="368"/>
      <c r="S481" s="381"/>
      <c r="T481" s="368"/>
      <c r="U481" s="364"/>
      <c r="V481" s="845"/>
      <c r="W481" s="655"/>
      <c r="X481" s="366"/>
      <c r="Y481" s="370" t="s">
        <v>1891</v>
      </c>
      <c r="Z481" s="481"/>
      <c r="AA481" s="372"/>
      <c r="AB481" s="353"/>
      <c r="AC481" s="382"/>
      <c r="AD481" s="383" t="str">
        <f>IFERROR(__xludf.DUMMYFUNCTION("""COMPUTED_VALUE"""),"")</f>
        <v/>
      </c>
      <c r="AE481" s="848" t="str">
        <f>IFERROR(__xludf.DUMMYFUNCTION("""COMPUTED_VALUE"""),"")</f>
        <v/>
      </c>
      <c r="AF481" s="848"/>
      <c r="AG481" s="848"/>
      <c r="AH481" s="388" t="str">
        <f>IFERROR(__xludf.DUMMYFUNCTION("""COMPUTED_VALUE"""),"")</f>
        <v/>
      </c>
      <c r="AI481" s="382"/>
      <c r="AJ481" s="848" t="str">
        <f>IFERROR(__xludf.DUMMYFUNCTION("""COMPUTED_VALUE"""),"")</f>
        <v/>
      </c>
      <c r="AK481" s="848" t="str">
        <f>IFERROR(__xludf.DUMMYFUNCTION("""COMPUTED_VALUE"""),"")</f>
        <v/>
      </c>
      <c r="AL481" s="848"/>
      <c r="AM481" s="848"/>
      <c r="AN481" s="389" t="str">
        <f>IFERROR(__xludf.DUMMYFUNCTION("""COMPUTED_VALUE"""),"")</f>
        <v/>
      </c>
      <c r="AO481" s="390"/>
      <c r="AP481" s="391"/>
      <c r="AQ481" s="373"/>
      <c r="AR481" s="847"/>
      <c r="AS481" s="847">
        <v>0.0</v>
      </c>
      <c r="AT481" s="359"/>
    </row>
    <row r="482">
      <c r="A482" s="480" t="s">
        <v>5132</v>
      </c>
      <c r="B482" s="361">
        <v>46169.0</v>
      </c>
      <c r="C482" s="362" t="s">
        <v>7846</v>
      </c>
      <c r="D482" s="363" t="s">
        <v>7847</v>
      </c>
      <c r="E482" s="367"/>
      <c r="F482" s="368"/>
      <c r="G482" s="381"/>
      <c r="H482" s="366"/>
      <c r="I482" s="365"/>
      <c r="J482" s="368"/>
      <c r="K482" s="381"/>
      <c r="L482" s="368"/>
      <c r="M482" s="364"/>
      <c r="N482" s="368"/>
      <c r="O482" s="381"/>
      <c r="P482" s="366"/>
      <c r="Q482" s="365"/>
      <c r="R482" s="368"/>
      <c r="S482" s="381"/>
      <c r="T482" s="368"/>
      <c r="U482" s="364"/>
      <c r="V482" s="845"/>
      <c r="W482" s="655"/>
      <c r="X482" s="366"/>
      <c r="Y482" s="370" t="s">
        <v>1891</v>
      </c>
      <c r="Z482" s="481"/>
      <c r="AA482" s="372"/>
      <c r="AB482" s="353"/>
      <c r="AC482" s="382"/>
      <c r="AD482" s="383" t="str">
        <f>IFERROR(__xludf.DUMMYFUNCTION("""COMPUTED_VALUE"""),"")</f>
        <v/>
      </c>
      <c r="AE482" s="848" t="str">
        <f>IFERROR(__xludf.DUMMYFUNCTION("""COMPUTED_VALUE"""),"")</f>
        <v/>
      </c>
      <c r="AF482" s="848"/>
      <c r="AG482" s="848"/>
      <c r="AH482" s="388" t="str">
        <f>IFERROR(__xludf.DUMMYFUNCTION("""COMPUTED_VALUE"""),"")</f>
        <v/>
      </c>
      <c r="AI482" s="382"/>
      <c r="AJ482" s="848" t="str">
        <f>IFERROR(__xludf.DUMMYFUNCTION("""COMPUTED_VALUE"""),"")</f>
        <v/>
      </c>
      <c r="AK482" s="848" t="str">
        <f>IFERROR(__xludf.DUMMYFUNCTION("""COMPUTED_VALUE"""),"")</f>
        <v/>
      </c>
      <c r="AL482" s="848"/>
      <c r="AM482" s="848"/>
      <c r="AN482" s="389" t="str">
        <f>IFERROR(__xludf.DUMMYFUNCTION("""COMPUTED_VALUE"""),"")</f>
        <v/>
      </c>
      <c r="AO482" s="390"/>
      <c r="AP482" s="391"/>
      <c r="AQ482" s="373"/>
      <c r="AR482" s="847"/>
      <c r="AS482" s="847">
        <v>0.0</v>
      </c>
      <c r="AT482" s="359"/>
    </row>
    <row r="483">
      <c r="A483" s="480" t="s">
        <v>5138</v>
      </c>
      <c r="B483" s="361">
        <v>46168.0</v>
      </c>
      <c r="C483" s="362" t="s">
        <v>7849</v>
      </c>
      <c r="D483" s="363" t="s">
        <v>7850</v>
      </c>
      <c r="E483" s="367"/>
      <c r="F483" s="368"/>
      <c r="G483" s="381"/>
      <c r="H483" s="366"/>
      <c r="I483" s="365"/>
      <c r="J483" s="368"/>
      <c r="K483" s="381"/>
      <c r="L483" s="368"/>
      <c r="M483" s="364"/>
      <c r="N483" s="368"/>
      <c r="O483" s="381"/>
      <c r="P483" s="366"/>
      <c r="Q483" s="365"/>
      <c r="R483" s="368"/>
      <c r="S483" s="381"/>
      <c r="T483" s="368"/>
      <c r="U483" s="364"/>
      <c r="V483" s="845"/>
      <c r="W483" s="655"/>
      <c r="X483" s="366"/>
      <c r="Y483" s="370" t="s">
        <v>1891</v>
      </c>
      <c r="Z483" s="481"/>
      <c r="AA483" s="372"/>
      <c r="AB483" s="353"/>
      <c r="AC483" s="382"/>
      <c r="AD483" s="383" t="str">
        <f>IFERROR(__xludf.DUMMYFUNCTION("""COMPUTED_VALUE"""),"")</f>
        <v/>
      </c>
      <c r="AE483" s="848" t="str">
        <f>IFERROR(__xludf.DUMMYFUNCTION("""COMPUTED_VALUE"""),"")</f>
        <v/>
      </c>
      <c r="AF483" s="848"/>
      <c r="AG483" s="848"/>
      <c r="AH483" s="388" t="str">
        <f>IFERROR(__xludf.DUMMYFUNCTION("""COMPUTED_VALUE"""),"")</f>
        <v/>
      </c>
      <c r="AI483" s="382"/>
      <c r="AJ483" s="848" t="str">
        <f>IFERROR(__xludf.DUMMYFUNCTION("""COMPUTED_VALUE"""),"")</f>
        <v/>
      </c>
      <c r="AK483" s="848" t="str">
        <f>IFERROR(__xludf.DUMMYFUNCTION("""COMPUTED_VALUE"""),"")</f>
        <v/>
      </c>
      <c r="AL483" s="848"/>
      <c r="AM483" s="848"/>
      <c r="AN483" s="389" t="str">
        <f>IFERROR(__xludf.DUMMYFUNCTION("""COMPUTED_VALUE"""),"")</f>
        <v/>
      </c>
      <c r="AO483" s="390"/>
      <c r="AP483" s="391"/>
      <c r="AQ483" s="373"/>
      <c r="AR483" s="847"/>
      <c r="AS483" s="847">
        <v>0.0</v>
      </c>
      <c r="AT483" s="359"/>
    </row>
    <row r="484">
      <c r="A484" s="480" t="s">
        <v>5138</v>
      </c>
      <c r="B484" s="361">
        <v>46168.0</v>
      </c>
      <c r="C484" s="362" t="s">
        <v>7852</v>
      </c>
      <c r="D484" s="363" t="s">
        <v>7853</v>
      </c>
      <c r="E484" s="367"/>
      <c r="F484" s="368"/>
      <c r="G484" s="381"/>
      <c r="H484" s="366"/>
      <c r="I484" s="365"/>
      <c r="J484" s="368"/>
      <c r="K484" s="381"/>
      <c r="L484" s="368"/>
      <c r="M484" s="364"/>
      <c r="N484" s="368"/>
      <c r="O484" s="381"/>
      <c r="P484" s="366"/>
      <c r="Q484" s="365"/>
      <c r="R484" s="368"/>
      <c r="S484" s="381"/>
      <c r="T484" s="368"/>
      <c r="U484" s="364"/>
      <c r="V484" s="845"/>
      <c r="W484" s="655"/>
      <c r="X484" s="366"/>
      <c r="Y484" s="370" t="s">
        <v>1891</v>
      </c>
      <c r="Z484" s="481"/>
      <c r="AA484" s="372"/>
      <c r="AB484" s="353"/>
      <c r="AC484" s="382"/>
      <c r="AD484" s="383" t="str">
        <f>IFERROR(__xludf.DUMMYFUNCTION("""COMPUTED_VALUE"""),"")</f>
        <v/>
      </c>
      <c r="AE484" s="848" t="str">
        <f>IFERROR(__xludf.DUMMYFUNCTION("""COMPUTED_VALUE"""),"")</f>
        <v/>
      </c>
      <c r="AF484" s="848"/>
      <c r="AG484" s="848"/>
      <c r="AH484" s="388" t="str">
        <f>IFERROR(__xludf.DUMMYFUNCTION("""COMPUTED_VALUE"""),"")</f>
        <v/>
      </c>
      <c r="AI484" s="382"/>
      <c r="AJ484" s="848" t="str">
        <f>IFERROR(__xludf.DUMMYFUNCTION("""COMPUTED_VALUE"""),"")</f>
        <v/>
      </c>
      <c r="AK484" s="848" t="str">
        <f>IFERROR(__xludf.DUMMYFUNCTION("""COMPUTED_VALUE"""),"")</f>
        <v/>
      </c>
      <c r="AL484" s="848"/>
      <c r="AM484" s="848"/>
      <c r="AN484" s="389" t="str">
        <f>IFERROR(__xludf.DUMMYFUNCTION("""COMPUTED_VALUE"""),"")</f>
        <v/>
      </c>
      <c r="AO484" s="390"/>
      <c r="AP484" s="391"/>
      <c r="AQ484" s="373"/>
      <c r="AR484" s="847"/>
      <c r="AS484" s="847">
        <v>0.0</v>
      </c>
      <c r="AT484" s="359"/>
    </row>
    <row r="485">
      <c r="A485" s="480" t="s">
        <v>5138</v>
      </c>
      <c r="B485" s="361">
        <v>46168.0</v>
      </c>
      <c r="C485" s="362" t="s">
        <v>5833</v>
      </c>
      <c r="D485" s="363" t="s">
        <v>5834</v>
      </c>
      <c r="E485" s="367"/>
      <c r="F485" s="368"/>
      <c r="G485" s="381"/>
      <c r="H485" s="366"/>
      <c r="I485" s="365"/>
      <c r="J485" s="368"/>
      <c r="K485" s="381"/>
      <c r="L485" s="368"/>
      <c r="M485" s="364"/>
      <c r="N485" s="368"/>
      <c r="O485" s="381"/>
      <c r="P485" s="366"/>
      <c r="Q485" s="365"/>
      <c r="R485" s="368"/>
      <c r="S485" s="381"/>
      <c r="T485" s="368"/>
      <c r="U485" s="364"/>
      <c r="V485" s="845"/>
      <c r="W485" s="655"/>
      <c r="X485" s="366"/>
      <c r="Y485" s="370" t="s">
        <v>1891</v>
      </c>
      <c r="Z485" s="481"/>
      <c r="AA485" s="372"/>
      <c r="AB485" s="353"/>
      <c r="AC485" s="382"/>
      <c r="AD485" s="383" t="str">
        <f>IFERROR(__xludf.DUMMYFUNCTION("""COMPUTED_VALUE"""),"")</f>
        <v/>
      </c>
      <c r="AE485" s="848" t="str">
        <f>IFERROR(__xludf.DUMMYFUNCTION("""COMPUTED_VALUE"""),"")</f>
        <v/>
      </c>
      <c r="AF485" s="848"/>
      <c r="AG485" s="848"/>
      <c r="AH485" s="388" t="str">
        <f>IFERROR(__xludf.DUMMYFUNCTION("""COMPUTED_VALUE"""),"")</f>
        <v/>
      </c>
      <c r="AI485" s="382"/>
      <c r="AJ485" s="848" t="str">
        <f>IFERROR(__xludf.DUMMYFUNCTION("""COMPUTED_VALUE"""),"")</f>
        <v/>
      </c>
      <c r="AK485" s="848" t="str">
        <f>IFERROR(__xludf.DUMMYFUNCTION("""COMPUTED_VALUE"""),"")</f>
        <v/>
      </c>
      <c r="AL485" s="848"/>
      <c r="AM485" s="848"/>
      <c r="AN485" s="389" t="str">
        <f>IFERROR(__xludf.DUMMYFUNCTION("""COMPUTED_VALUE"""),"")</f>
        <v/>
      </c>
      <c r="AO485" s="390"/>
      <c r="AP485" s="391"/>
      <c r="AQ485" s="373"/>
      <c r="AR485" s="847"/>
      <c r="AS485" s="847">
        <v>0.0</v>
      </c>
      <c r="AT485" s="359"/>
    </row>
    <row r="486">
      <c r="A486" s="480" t="s">
        <v>5132</v>
      </c>
      <c r="B486" s="361">
        <v>46169.0</v>
      </c>
      <c r="C486" s="362" t="s">
        <v>7854</v>
      </c>
      <c r="D486" s="363" t="s">
        <v>7855</v>
      </c>
      <c r="E486" s="367"/>
      <c r="F486" s="368"/>
      <c r="G486" s="381"/>
      <c r="H486" s="366"/>
      <c r="I486" s="365"/>
      <c r="J486" s="368"/>
      <c r="K486" s="381"/>
      <c r="L486" s="368"/>
      <c r="M486" s="364"/>
      <c r="N486" s="368"/>
      <c r="O486" s="381"/>
      <c r="P486" s="366"/>
      <c r="Q486" s="365"/>
      <c r="R486" s="368"/>
      <c r="S486" s="381"/>
      <c r="T486" s="368"/>
      <c r="U486" s="364"/>
      <c r="V486" s="845"/>
      <c r="W486" s="655"/>
      <c r="X486" s="366"/>
      <c r="Y486" s="370" t="s">
        <v>1891</v>
      </c>
      <c r="Z486" s="481"/>
      <c r="AA486" s="372"/>
      <c r="AB486" s="353"/>
      <c r="AC486" s="382"/>
      <c r="AD486" s="383" t="str">
        <f>IFERROR(__xludf.DUMMYFUNCTION("""COMPUTED_VALUE"""),"")</f>
        <v/>
      </c>
      <c r="AE486" s="848" t="str">
        <f>IFERROR(__xludf.DUMMYFUNCTION("""COMPUTED_VALUE"""),"")</f>
        <v/>
      </c>
      <c r="AF486" s="848"/>
      <c r="AG486" s="848"/>
      <c r="AH486" s="388" t="str">
        <f>IFERROR(__xludf.DUMMYFUNCTION("""COMPUTED_VALUE"""),"")</f>
        <v/>
      </c>
      <c r="AI486" s="382"/>
      <c r="AJ486" s="848" t="str">
        <f>IFERROR(__xludf.DUMMYFUNCTION("""COMPUTED_VALUE"""),"")</f>
        <v/>
      </c>
      <c r="AK486" s="848" t="str">
        <f>IFERROR(__xludf.DUMMYFUNCTION("""COMPUTED_VALUE"""),"")</f>
        <v/>
      </c>
      <c r="AL486" s="848"/>
      <c r="AM486" s="848"/>
      <c r="AN486" s="389" t="str">
        <f>IFERROR(__xludf.DUMMYFUNCTION("""COMPUTED_VALUE"""),"")</f>
        <v/>
      </c>
      <c r="AO486" s="390"/>
      <c r="AP486" s="391"/>
      <c r="AQ486" s="373"/>
      <c r="AR486" s="847"/>
      <c r="AS486" s="847">
        <v>0.0</v>
      </c>
      <c r="AT486" s="359"/>
    </row>
    <row r="487">
      <c r="A487" s="480" t="s">
        <v>5164</v>
      </c>
      <c r="B487" s="361">
        <v>46167.0</v>
      </c>
      <c r="C487" s="362" t="s">
        <v>7856</v>
      </c>
      <c r="D487" s="363" t="s">
        <v>7857</v>
      </c>
      <c r="E487" s="367"/>
      <c r="F487" s="368"/>
      <c r="G487" s="381"/>
      <c r="H487" s="366"/>
      <c r="I487" s="365"/>
      <c r="J487" s="368"/>
      <c r="K487" s="381"/>
      <c r="L487" s="368"/>
      <c r="M487" s="364"/>
      <c r="N487" s="368"/>
      <c r="O487" s="381"/>
      <c r="P487" s="366"/>
      <c r="Q487" s="365"/>
      <c r="R487" s="368"/>
      <c r="S487" s="381"/>
      <c r="T487" s="368"/>
      <c r="U487" s="364"/>
      <c r="V487" s="845"/>
      <c r="W487" s="655"/>
      <c r="X487" s="366"/>
      <c r="Y487" s="370" t="s">
        <v>1891</v>
      </c>
      <c r="Z487" s="481"/>
      <c r="AA487" s="372"/>
      <c r="AB487" s="353"/>
      <c r="AC487" s="382"/>
      <c r="AD487" s="383" t="str">
        <f>IFERROR(__xludf.DUMMYFUNCTION("""COMPUTED_VALUE"""),"")</f>
        <v/>
      </c>
      <c r="AE487" s="848" t="str">
        <f>IFERROR(__xludf.DUMMYFUNCTION("""COMPUTED_VALUE"""),"")</f>
        <v/>
      </c>
      <c r="AF487" s="848"/>
      <c r="AG487" s="848"/>
      <c r="AH487" s="388" t="str">
        <f>IFERROR(__xludf.DUMMYFUNCTION("""COMPUTED_VALUE"""),"")</f>
        <v/>
      </c>
      <c r="AI487" s="382"/>
      <c r="AJ487" s="848" t="str">
        <f>IFERROR(__xludf.DUMMYFUNCTION("""COMPUTED_VALUE"""),"")</f>
        <v/>
      </c>
      <c r="AK487" s="848" t="str">
        <f>IFERROR(__xludf.DUMMYFUNCTION("""COMPUTED_VALUE"""),"")</f>
        <v/>
      </c>
      <c r="AL487" s="848"/>
      <c r="AM487" s="848"/>
      <c r="AN487" s="389" t="str">
        <f>IFERROR(__xludf.DUMMYFUNCTION("""COMPUTED_VALUE"""),"")</f>
        <v/>
      </c>
      <c r="AO487" s="390"/>
      <c r="AP487" s="391"/>
      <c r="AQ487" s="373"/>
      <c r="AR487" s="847"/>
      <c r="AS487" s="847">
        <v>0.0</v>
      </c>
      <c r="AT487" s="359"/>
    </row>
    <row r="488">
      <c r="A488" s="480" t="s">
        <v>5138</v>
      </c>
      <c r="B488" s="361">
        <v>46168.0</v>
      </c>
      <c r="C488" s="362" t="s">
        <v>5835</v>
      </c>
      <c r="D488" s="363" t="s">
        <v>5836</v>
      </c>
      <c r="E488" s="367"/>
      <c r="F488" s="368"/>
      <c r="G488" s="381"/>
      <c r="H488" s="366"/>
      <c r="I488" s="365"/>
      <c r="J488" s="368"/>
      <c r="K488" s="381"/>
      <c r="L488" s="368"/>
      <c r="M488" s="364"/>
      <c r="N488" s="368"/>
      <c r="O488" s="381"/>
      <c r="P488" s="366"/>
      <c r="Q488" s="365"/>
      <c r="R488" s="368"/>
      <c r="S488" s="381"/>
      <c r="T488" s="368"/>
      <c r="U488" s="364"/>
      <c r="V488" s="845"/>
      <c r="W488" s="655"/>
      <c r="X488" s="366"/>
      <c r="Y488" s="370" t="s">
        <v>1891</v>
      </c>
      <c r="Z488" s="481"/>
      <c r="AA488" s="372"/>
      <c r="AB488" s="353"/>
      <c r="AC488" s="382"/>
      <c r="AD488" s="383" t="str">
        <f>IFERROR(__xludf.DUMMYFUNCTION("""COMPUTED_VALUE"""),"")</f>
        <v/>
      </c>
      <c r="AE488" s="848" t="str">
        <f>IFERROR(__xludf.DUMMYFUNCTION("""COMPUTED_VALUE"""),"")</f>
        <v/>
      </c>
      <c r="AF488" s="848"/>
      <c r="AG488" s="848"/>
      <c r="AH488" s="388" t="str">
        <f>IFERROR(__xludf.DUMMYFUNCTION("""COMPUTED_VALUE"""),"")</f>
        <v/>
      </c>
      <c r="AI488" s="382"/>
      <c r="AJ488" s="848" t="str">
        <f>IFERROR(__xludf.DUMMYFUNCTION("""COMPUTED_VALUE"""),"")</f>
        <v/>
      </c>
      <c r="AK488" s="848" t="str">
        <f>IFERROR(__xludf.DUMMYFUNCTION("""COMPUTED_VALUE"""),"")</f>
        <v/>
      </c>
      <c r="AL488" s="848"/>
      <c r="AM488" s="848"/>
      <c r="AN488" s="389" t="str">
        <f>IFERROR(__xludf.DUMMYFUNCTION("""COMPUTED_VALUE"""),"")</f>
        <v/>
      </c>
      <c r="AO488" s="390"/>
      <c r="AP488" s="391"/>
      <c r="AQ488" s="373"/>
      <c r="AR488" s="847"/>
      <c r="AS488" s="847">
        <v>0.0</v>
      </c>
      <c r="AT488" s="359"/>
    </row>
    <row r="489">
      <c r="A489" s="480" t="s">
        <v>5138</v>
      </c>
      <c r="B489" s="361">
        <v>46168.0</v>
      </c>
      <c r="C489" s="362" t="s">
        <v>7858</v>
      </c>
      <c r="D489" s="363" t="s">
        <v>7859</v>
      </c>
      <c r="E489" s="367"/>
      <c r="F489" s="368"/>
      <c r="G489" s="381"/>
      <c r="H489" s="366"/>
      <c r="I489" s="365"/>
      <c r="J489" s="368"/>
      <c r="K489" s="381"/>
      <c r="L489" s="368"/>
      <c r="M489" s="364"/>
      <c r="N489" s="368"/>
      <c r="O489" s="381"/>
      <c r="P489" s="366"/>
      <c r="Q489" s="365"/>
      <c r="R489" s="368"/>
      <c r="S489" s="381"/>
      <c r="T489" s="368"/>
      <c r="U489" s="364"/>
      <c r="V489" s="845"/>
      <c r="W489" s="655"/>
      <c r="X489" s="366"/>
      <c r="Y489" s="370" t="s">
        <v>1891</v>
      </c>
      <c r="Z489" s="481"/>
      <c r="AA489" s="372"/>
      <c r="AB489" s="353"/>
      <c r="AC489" s="382"/>
      <c r="AD489" s="383" t="str">
        <f>IFERROR(__xludf.DUMMYFUNCTION("""COMPUTED_VALUE"""),"")</f>
        <v/>
      </c>
      <c r="AE489" s="848" t="str">
        <f>IFERROR(__xludf.DUMMYFUNCTION("""COMPUTED_VALUE"""),"")</f>
        <v/>
      </c>
      <c r="AF489" s="848"/>
      <c r="AG489" s="848"/>
      <c r="AH489" s="388" t="str">
        <f>IFERROR(__xludf.DUMMYFUNCTION("""COMPUTED_VALUE"""),"")</f>
        <v/>
      </c>
      <c r="AI489" s="382"/>
      <c r="AJ489" s="848" t="str">
        <f>IFERROR(__xludf.DUMMYFUNCTION("""COMPUTED_VALUE"""),"")</f>
        <v/>
      </c>
      <c r="AK489" s="848" t="str">
        <f>IFERROR(__xludf.DUMMYFUNCTION("""COMPUTED_VALUE"""),"")</f>
        <v/>
      </c>
      <c r="AL489" s="848"/>
      <c r="AM489" s="848"/>
      <c r="AN489" s="389" t="str">
        <f>IFERROR(__xludf.DUMMYFUNCTION("""COMPUTED_VALUE"""),"")</f>
        <v/>
      </c>
      <c r="AO489" s="390"/>
      <c r="AP489" s="391"/>
      <c r="AQ489" s="373"/>
      <c r="AR489" s="847"/>
      <c r="AS489" s="847">
        <v>0.0</v>
      </c>
      <c r="AT489" s="359"/>
    </row>
    <row r="490">
      <c r="A490" s="480" t="s">
        <v>5138</v>
      </c>
      <c r="B490" s="361">
        <v>46168.0</v>
      </c>
      <c r="C490" s="362" t="s">
        <v>7860</v>
      </c>
      <c r="D490" s="363" t="s">
        <v>7861</v>
      </c>
      <c r="E490" s="367"/>
      <c r="F490" s="368"/>
      <c r="G490" s="381"/>
      <c r="H490" s="366"/>
      <c r="I490" s="365"/>
      <c r="J490" s="368"/>
      <c r="K490" s="381"/>
      <c r="L490" s="368"/>
      <c r="M490" s="364"/>
      <c r="N490" s="368"/>
      <c r="O490" s="381"/>
      <c r="P490" s="366"/>
      <c r="Q490" s="365"/>
      <c r="R490" s="368"/>
      <c r="S490" s="381"/>
      <c r="T490" s="368"/>
      <c r="U490" s="364"/>
      <c r="V490" s="845"/>
      <c r="W490" s="655"/>
      <c r="X490" s="366"/>
      <c r="Y490" s="370" t="s">
        <v>1891</v>
      </c>
      <c r="Z490" s="481"/>
      <c r="AA490" s="372"/>
      <c r="AB490" s="353"/>
      <c r="AC490" s="382"/>
      <c r="AD490" s="383" t="str">
        <f>IFERROR(__xludf.DUMMYFUNCTION("""COMPUTED_VALUE"""),"")</f>
        <v/>
      </c>
      <c r="AE490" s="848" t="str">
        <f>IFERROR(__xludf.DUMMYFUNCTION("""COMPUTED_VALUE"""),"")</f>
        <v/>
      </c>
      <c r="AF490" s="848"/>
      <c r="AG490" s="848"/>
      <c r="AH490" s="388" t="str">
        <f>IFERROR(__xludf.DUMMYFUNCTION("""COMPUTED_VALUE"""),"")</f>
        <v/>
      </c>
      <c r="AI490" s="382"/>
      <c r="AJ490" s="848" t="str">
        <f>IFERROR(__xludf.DUMMYFUNCTION("""COMPUTED_VALUE"""),"")</f>
        <v/>
      </c>
      <c r="AK490" s="848" t="str">
        <f>IFERROR(__xludf.DUMMYFUNCTION("""COMPUTED_VALUE"""),"")</f>
        <v/>
      </c>
      <c r="AL490" s="848"/>
      <c r="AM490" s="848"/>
      <c r="AN490" s="389" t="str">
        <f>IFERROR(__xludf.DUMMYFUNCTION("""COMPUTED_VALUE"""),"")</f>
        <v/>
      </c>
      <c r="AO490" s="390"/>
      <c r="AP490" s="391"/>
      <c r="AQ490" s="373"/>
      <c r="AR490" s="847"/>
      <c r="AS490" s="847">
        <v>0.0</v>
      </c>
      <c r="AT490" s="359"/>
    </row>
    <row r="491">
      <c r="A491" s="480" t="s">
        <v>5164</v>
      </c>
      <c r="B491" s="361">
        <v>46167.0</v>
      </c>
      <c r="C491" s="362" t="s">
        <v>7862</v>
      </c>
      <c r="D491" s="363" t="s">
        <v>7863</v>
      </c>
      <c r="E491" s="367"/>
      <c r="F491" s="368"/>
      <c r="G491" s="381"/>
      <c r="H491" s="366"/>
      <c r="I491" s="365"/>
      <c r="J491" s="368"/>
      <c r="K491" s="381"/>
      <c r="L491" s="368"/>
      <c r="M491" s="364"/>
      <c r="N491" s="368"/>
      <c r="O491" s="381"/>
      <c r="P491" s="366"/>
      <c r="Q491" s="365"/>
      <c r="R491" s="368"/>
      <c r="S491" s="381"/>
      <c r="T491" s="368"/>
      <c r="U491" s="364"/>
      <c r="V491" s="845"/>
      <c r="W491" s="655"/>
      <c r="X491" s="366"/>
      <c r="Y491" s="370" t="s">
        <v>1891</v>
      </c>
      <c r="Z491" s="481"/>
      <c r="AA491" s="372"/>
      <c r="AB491" s="353"/>
      <c r="AC491" s="382"/>
      <c r="AD491" s="383" t="str">
        <f>IFERROR(__xludf.DUMMYFUNCTION("""COMPUTED_VALUE"""),"")</f>
        <v/>
      </c>
      <c r="AE491" s="848" t="str">
        <f>IFERROR(__xludf.DUMMYFUNCTION("""COMPUTED_VALUE"""),"")</f>
        <v/>
      </c>
      <c r="AF491" s="848"/>
      <c r="AG491" s="848"/>
      <c r="AH491" s="388" t="str">
        <f>IFERROR(__xludf.DUMMYFUNCTION("""COMPUTED_VALUE"""),"")</f>
        <v/>
      </c>
      <c r="AI491" s="382"/>
      <c r="AJ491" s="848" t="str">
        <f>IFERROR(__xludf.DUMMYFUNCTION("""COMPUTED_VALUE"""),"")</f>
        <v/>
      </c>
      <c r="AK491" s="848" t="str">
        <f>IFERROR(__xludf.DUMMYFUNCTION("""COMPUTED_VALUE"""),"")</f>
        <v/>
      </c>
      <c r="AL491" s="848"/>
      <c r="AM491" s="848"/>
      <c r="AN491" s="389" t="str">
        <f>IFERROR(__xludf.DUMMYFUNCTION("""COMPUTED_VALUE"""),"")</f>
        <v/>
      </c>
      <c r="AO491" s="390"/>
      <c r="AP491" s="391"/>
      <c r="AQ491" s="373"/>
      <c r="AR491" s="847"/>
      <c r="AS491" s="847">
        <v>0.0</v>
      </c>
      <c r="AT491" s="359"/>
    </row>
    <row r="492">
      <c r="A492" s="480" t="s">
        <v>5132</v>
      </c>
      <c r="B492" s="361">
        <v>46169.0</v>
      </c>
      <c r="C492" s="362" t="s">
        <v>7864</v>
      </c>
      <c r="D492" s="363" t="s">
        <v>7865</v>
      </c>
      <c r="E492" s="367"/>
      <c r="F492" s="368"/>
      <c r="G492" s="381"/>
      <c r="H492" s="366"/>
      <c r="I492" s="365"/>
      <c r="J492" s="368"/>
      <c r="K492" s="381"/>
      <c r="L492" s="368"/>
      <c r="M492" s="364"/>
      <c r="N492" s="368"/>
      <c r="O492" s="381"/>
      <c r="P492" s="366"/>
      <c r="Q492" s="365"/>
      <c r="R492" s="368"/>
      <c r="S492" s="381"/>
      <c r="T492" s="368"/>
      <c r="U492" s="364"/>
      <c r="V492" s="845"/>
      <c r="W492" s="655"/>
      <c r="X492" s="366"/>
      <c r="Y492" s="370" t="s">
        <v>1891</v>
      </c>
      <c r="Z492" s="481"/>
      <c r="AA492" s="372"/>
      <c r="AB492" s="353"/>
      <c r="AC492" s="382"/>
      <c r="AD492" s="383" t="str">
        <f>IFERROR(__xludf.DUMMYFUNCTION("""COMPUTED_VALUE"""),"")</f>
        <v/>
      </c>
      <c r="AE492" s="848" t="str">
        <f>IFERROR(__xludf.DUMMYFUNCTION("""COMPUTED_VALUE"""),"")</f>
        <v/>
      </c>
      <c r="AF492" s="848"/>
      <c r="AG492" s="848"/>
      <c r="AH492" s="388" t="str">
        <f>IFERROR(__xludf.DUMMYFUNCTION("""COMPUTED_VALUE"""),"")</f>
        <v/>
      </c>
      <c r="AI492" s="382"/>
      <c r="AJ492" s="848" t="str">
        <f>IFERROR(__xludf.DUMMYFUNCTION("""COMPUTED_VALUE"""),"")</f>
        <v/>
      </c>
      <c r="AK492" s="848" t="str">
        <f>IFERROR(__xludf.DUMMYFUNCTION("""COMPUTED_VALUE"""),"")</f>
        <v/>
      </c>
      <c r="AL492" s="848"/>
      <c r="AM492" s="848"/>
      <c r="AN492" s="389" t="str">
        <f>IFERROR(__xludf.DUMMYFUNCTION("""COMPUTED_VALUE"""),"")</f>
        <v/>
      </c>
      <c r="AO492" s="390"/>
      <c r="AP492" s="391"/>
      <c r="AQ492" s="373"/>
      <c r="AR492" s="847"/>
      <c r="AS492" s="847">
        <v>0.0</v>
      </c>
      <c r="AT492" s="359"/>
    </row>
    <row r="493">
      <c r="A493" s="480" t="s">
        <v>5132</v>
      </c>
      <c r="B493" s="361">
        <v>46169.0</v>
      </c>
      <c r="C493" s="362" t="s">
        <v>7866</v>
      </c>
      <c r="D493" s="363" t="s">
        <v>7867</v>
      </c>
      <c r="E493" s="367"/>
      <c r="F493" s="368"/>
      <c r="G493" s="381"/>
      <c r="H493" s="366"/>
      <c r="I493" s="365"/>
      <c r="J493" s="368"/>
      <c r="K493" s="381"/>
      <c r="L493" s="368"/>
      <c r="M493" s="364"/>
      <c r="N493" s="368"/>
      <c r="O493" s="381"/>
      <c r="P493" s="366"/>
      <c r="Q493" s="365"/>
      <c r="R493" s="368"/>
      <c r="S493" s="381"/>
      <c r="T493" s="368"/>
      <c r="U493" s="364"/>
      <c r="V493" s="845"/>
      <c r="W493" s="655"/>
      <c r="X493" s="366"/>
      <c r="Y493" s="370" t="s">
        <v>1891</v>
      </c>
      <c r="Z493" s="481"/>
      <c r="AA493" s="372"/>
      <c r="AB493" s="353"/>
      <c r="AC493" s="382"/>
      <c r="AD493" s="383" t="str">
        <f>IFERROR(__xludf.DUMMYFUNCTION("""COMPUTED_VALUE"""),"")</f>
        <v/>
      </c>
      <c r="AE493" s="848" t="str">
        <f>IFERROR(__xludf.DUMMYFUNCTION("""COMPUTED_VALUE"""),"")</f>
        <v/>
      </c>
      <c r="AF493" s="848"/>
      <c r="AG493" s="848"/>
      <c r="AH493" s="388" t="str">
        <f>IFERROR(__xludf.DUMMYFUNCTION("""COMPUTED_VALUE"""),"")</f>
        <v/>
      </c>
      <c r="AI493" s="382"/>
      <c r="AJ493" s="848" t="str">
        <f>IFERROR(__xludf.DUMMYFUNCTION("""COMPUTED_VALUE"""),"")</f>
        <v/>
      </c>
      <c r="AK493" s="848" t="str">
        <f>IFERROR(__xludf.DUMMYFUNCTION("""COMPUTED_VALUE"""),"")</f>
        <v/>
      </c>
      <c r="AL493" s="848"/>
      <c r="AM493" s="848"/>
      <c r="AN493" s="389" t="str">
        <f>IFERROR(__xludf.DUMMYFUNCTION("""COMPUTED_VALUE"""),"")</f>
        <v/>
      </c>
      <c r="AO493" s="390"/>
      <c r="AP493" s="391"/>
      <c r="AQ493" s="373"/>
      <c r="AR493" s="847"/>
      <c r="AS493" s="847">
        <v>0.0</v>
      </c>
      <c r="AT493" s="359"/>
    </row>
    <row r="494">
      <c r="A494" s="480" t="s">
        <v>5138</v>
      </c>
      <c r="B494" s="361">
        <v>46168.0</v>
      </c>
      <c r="C494" s="362" t="s">
        <v>7868</v>
      </c>
      <c r="D494" s="363" t="s">
        <v>7869</v>
      </c>
      <c r="E494" s="367"/>
      <c r="F494" s="368"/>
      <c r="G494" s="381"/>
      <c r="H494" s="366"/>
      <c r="I494" s="365"/>
      <c r="J494" s="368"/>
      <c r="K494" s="381"/>
      <c r="L494" s="368"/>
      <c r="M494" s="364"/>
      <c r="N494" s="368"/>
      <c r="O494" s="381"/>
      <c r="P494" s="366"/>
      <c r="Q494" s="365"/>
      <c r="R494" s="368"/>
      <c r="S494" s="381"/>
      <c r="T494" s="368"/>
      <c r="U494" s="364"/>
      <c r="V494" s="845"/>
      <c r="W494" s="655"/>
      <c r="X494" s="366"/>
      <c r="Y494" s="370" t="s">
        <v>1891</v>
      </c>
      <c r="Z494" s="481"/>
      <c r="AA494" s="372"/>
      <c r="AB494" s="353"/>
      <c r="AC494" s="382"/>
      <c r="AD494" s="383" t="str">
        <f>IFERROR(__xludf.DUMMYFUNCTION("""COMPUTED_VALUE"""),"")</f>
        <v/>
      </c>
      <c r="AE494" s="848" t="str">
        <f>IFERROR(__xludf.DUMMYFUNCTION("""COMPUTED_VALUE"""),"")</f>
        <v/>
      </c>
      <c r="AF494" s="848"/>
      <c r="AG494" s="848"/>
      <c r="AH494" s="388" t="str">
        <f>IFERROR(__xludf.DUMMYFUNCTION("""COMPUTED_VALUE"""),"")</f>
        <v/>
      </c>
      <c r="AI494" s="382"/>
      <c r="AJ494" s="848" t="str">
        <f>IFERROR(__xludf.DUMMYFUNCTION("""COMPUTED_VALUE"""),"")</f>
        <v/>
      </c>
      <c r="AK494" s="848" t="str">
        <f>IFERROR(__xludf.DUMMYFUNCTION("""COMPUTED_VALUE"""),"")</f>
        <v/>
      </c>
      <c r="AL494" s="848"/>
      <c r="AM494" s="848"/>
      <c r="AN494" s="389" t="str">
        <f>IFERROR(__xludf.DUMMYFUNCTION("""COMPUTED_VALUE"""),"")</f>
        <v/>
      </c>
      <c r="AO494" s="390"/>
      <c r="AP494" s="391"/>
      <c r="AQ494" s="373"/>
      <c r="AR494" s="847"/>
      <c r="AS494" s="847">
        <v>0.0</v>
      </c>
      <c r="AT494" s="359"/>
    </row>
    <row r="495">
      <c r="A495" s="480" t="s">
        <v>5132</v>
      </c>
      <c r="B495" s="361">
        <v>46169.0</v>
      </c>
      <c r="C495" s="362" t="s">
        <v>5845</v>
      </c>
      <c r="D495" s="363" t="s">
        <v>5846</v>
      </c>
      <c r="E495" s="367"/>
      <c r="F495" s="368"/>
      <c r="G495" s="381"/>
      <c r="H495" s="366"/>
      <c r="I495" s="365"/>
      <c r="J495" s="368"/>
      <c r="K495" s="381"/>
      <c r="L495" s="368"/>
      <c r="M495" s="364"/>
      <c r="N495" s="368"/>
      <c r="O495" s="381"/>
      <c r="P495" s="366"/>
      <c r="Q495" s="365"/>
      <c r="R495" s="368"/>
      <c r="S495" s="381"/>
      <c r="T495" s="368"/>
      <c r="U495" s="364"/>
      <c r="V495" s="845"/>
      <c r="W495" s="655"/>
      <c r="X495" s="366"/>
      <c r="Y495" s="370" t="s">
        <v>568</v>
      </c>
      <c r="Z495" s="481"/>
      <c r="AA495" s="372"/>
      <c r="AB495" s="353"/>
      <c r="AC495" s="382"/>
      <c r="AD495" s="383" t="str">
        <f>IFERROR(__xludf.DUMMYFUNCTION("""COMPUTED_VALUE"""),"")</f>
        <v/>
      </c>
      <c r="AE495" s="848" t="str">
        <f>IFERROR(__xludf.DUMMYFUNCTION("""COMPUTED_VALUE"""),"")</f>
        <v/>
      </c>
      <c r="AF495" s="848"/>
      <c r="AG495" s="848"/>
      <c r="AH495" s="388" t="str">
        <f>IFERROR(__xludf.DUMMYFUNCTION("""COMPUTED_VALUE"""),"")</f>
        <v/>
      </c>
      <c r="AI495" s="382"/>
      <c r="AJ495" s="848" t="str">
        <f>IFERROR(__xludf.DUMMYFUNCTION("""COMPUTED_VALUE"""),"")</f>
        <v/>
      </c>
      <c r="AK495" s="848" t="str">
        <f>IFERROR(__xludf.DUMMYFUNCTION("""COMPUTED_VALUE"""),"")</f>
        <v/>
      </c>
      <c r="AL495" s="848"/>
      <c r="AM495" s="848"/>
      <c r="AN495" s="389" t="str">
        <f>IFERROR(__xludf.DUMMYFUNCTION("""COMPUTED_VALUE"""),"")</f>
        <v/>
      </c>
      <c r="AO495" s="390"/>
      <c r="AP495" s="391"/>
      <c r="AQ495" s="373"/>
      <c r="AR495" s="847"/>
      <c r="AS495" s="847">
        <v>0.0</v>
      </c>
      <c r="AT495" s="359"/>
    </row>
    <row r="496">
      <c r="A496" s="480" t="s">
        <v>5138</v>
      </c>
      <c r="B496" s="361">
        <v>46168.0</v>
      </c>
      <c r="C496" s="362" t="s">
        <v>5847</v>
      </c>
      <c r="D496" s="363" t="s">
        <v>5848</v>
      </c>
      <c r="E496" s="367"/>
      <c r="F496" s="368"/>
      <c r="G496" s="381"/>
      <c r="H496" s="366"/>
      <c r="I496" s="365"/>
      <c r="J496" s="368"/>
      <c r="K496" s="381"/>
      <c r="L496" s="368"/>
      <c r="M496" s="364"/>
      <c r="N496" s="368"/>
      <c r="O496" s="381"/>
      <c r="P496" s="366"/>
      <c r="Q496" s="365"/>
      <c r="R496" s="368"/>
      <c r="S496" s="381"/>
      <c r="T496" s="368"/>
      <c r="U496" s="364"/>
      <c r="V496" s="845"/>
      <c r="W496" s="655"/>
      <c r="X496" s="366"/>
      <c r="Y496" s="370" t="s">
        <v>568</v>
      </c>
      <c r="Z496" s="481"/>
      <c r="AA496" s="372"/>
      <c r="AB496" s="353"/>
      <c r="AC496" s="382"/>
      <c r="AD496" s="383" t="str">
        <f>IFERROR(__xludf.DUMMYFUNCTION("""COMPUTED_VALUE"""),"")</f>
        <v/>
      </c>
      <c r="AE496" s="848" t="str">
        <f>IFERROR(__xludf.DUMMYFUNCTION("""COMPUTED_VALUE"""),"")</f>
        <v/>
      </c>
      <c r="AF496" s="848"/>
      <c r="AG496" s="848"/>
      <c r="AH496" s="388" t="str">
        <f>IFERROR(__xludf.DUMMYFUNCTION("""COMPUTED_VALUE"""),"")</f>
        <v/>
      </c>
      <c r="AI496" s="382"/>
      <c r="AJ496" s="848" t="str">
        <f>IFERROR(__xludf.DUMMYFUNCTION("""COMPUTED_VALUE"""),"")</f>
        <v/>
      </c>
      <c r="AK496" s="848" t="str">
        <f>IFERROR(__xludf.DUMMYFUNCTION("""COMPUTED_VALUE"""),"")</f>
        <v/>
      </c>
      <c r="AL496" s="848"/>
      <c r="AM496" s="848"/>
      <c r="AN496" s="389" t="str">
        <f>IFERROR(__xludf.DUMMYFUNCTION("""COMPUTED_VALUE"""),"")</f>
        <v/>
      </c>
      <c r="AO496" s="390"/>
      <c r="AP496" s="391"/>
      <c r="AQ496" s="373"/>
      <c r="AR496" s="847"/>
      <c r="AS496" s="847">
        <v>0.0</v>
      </c>
      <c r="AT496" s="359"/>
    </row>
    <row r="497">
      <c r="A497" s="480" t="s">
        <v>5132</v>
      </c>
      <c r="B497" s="361">
        <v>46169.0</v>
      </c>
      <c r="C497" s="362" t="s">
        <v>5849</v>
      </c>
      <c r="D497" s="363" t="s">
        <v>5850</v>
      </c>
      <c r="E497" s="367"/>
      <c r="F497" s="368"/>
      <c r="G497" s="381"/>
      <c r="H497" s="366"/>
      <c r="I497" s="365"/>
      <c r="J497" s="368"/>
      <c r="K497" s="381"/>
      <c r="L497" s="368"/>
      <c r="M497" s="364"/>
      <c r="N497" s="368"/>
      <c r="O497" s="381"/>
      <c r="P497" s="366"/>
      <c r="Q497" s="365"/>
      <c r="R497" s="368"/>
      <c r="S497" s="381"/>
      <c r="T497" s="368"/>
      <c r="U497" s="364"/>
      <c r="V497" s="845"/>
      <c r="W497" s="655"/>
      <c r="X497" s="366"/>
      <c r="Y497" s="370" t="s">
        <v>568</v>
      </c>
      <c r="Z497" s="481"/>
      <c r="AA497" s="372"/>
      <c r="AB497" s="353"/>
      <c r="AC497" s="382"/>
      <c r="AD497" s="383" t="str">
        <f>IFERROR(__xludf.DUMMYFUNCTION("""COMPUTED_VALUE"""),"")</f>
        <v/>
      </c>
      <c r="AE497" s="848" t="str">
        <f>IFERROR(__xludf.DUMMYFUNCTION("""COMPUTED_VALUE"""),"")</f>
        <v/>
      </c>
      <c r="AF497" s="848"/>
      <c r="AG497" s="848"/>
      <c r="AH497" s="388" t="str">
        <f>IFERROR(__xludf.DUMMYFUNCTION("""COMPUTED_VALUE"""),"")</f>
        <v/>
      </c>
      <c r="AI497" s="382"/>
      <c r="AJ497" s="848" t="str">
        <f>IFERROR(__xludf.DUMMYFUNCTION("""COMPUTED_VALUE"""),"")</f>
        <v/>
      </c>
      <c r="AK497" s="848" t="str">
        <f>IFERROR(__xludf.DUMMYFUNCTION("""COMPUTED_VALUE"""),"")</f>
        <v/>
      </c>
      <c r="AL497" s="848"/>
      <c r="AM497" s="848"/>
      <c r="AN497" s="389" t="str">
        <f>IFERROR(__xludf.DUMMYFUNCTION("""COMPUTED_VALUE"""),"")</f>
        <v/>
      </c>
      <c r="AO497" s="390"/>
      <c r="AP497" s="391"/>
      <c r="AQ497" s="373"/>
      <c r="AR497" s="847"/>
      <c r="AS497" s="847">
        <v>0.0</v>
      </c>
      <c r="AT497" s="359"/>
    </row>
    <row r="498">
      <c r="A498" s="480" t="s">
        <v>5138</v>
      </c>
      <c r="B498" s="361">
        <v>46168.0</v>
      </c>
      <c r="C498" s="362" t="s">
        <v>5851</v>
      </c>
      <c r="D498" s="363" t="s">
        <v>5852</v>
      </c>
      <c r="E498" s="367"/>
      <c r="F498" s="368"/>
      <c r="G498" s="381"/>
      <c r="H498" s="366"/>
      <c r="I498" s="365"/>
      <c r="J498" s="368"/>
      <c r="K498" s="381"/>
      <c r="L498" s="368"/>
      <c r="M498" s="364"/>
      <c r="N498" s="368"/>
      <c r="O498" s="381"/>
      <c r="P498" s="366"/>
      <c r="Q498" s="365"/>
      <c r="R498" s="368"/>
      <c r="S498" s="381"/>
      <c r="T498" s="368"/>
      <c r="U498" s="364"/>
      <c r="V498" s="845"/>
      <c r="W498" s="655"/>
      <c r="X498" s="366"/>
      <c r="Y498" s="370" t="s">
        <v>568</v>
      </c>
      <c r="Z498" s="481"/>
      <c r="AA498" s="372"/>
      <c r="AB498" s="353"/>
      <c r="AC498" s="382"/>
      <c r="AD498" s="383" t="str">
        <f>IFERROR(__xludf.DUMMYFUNCTION("""COMPUTED_VALUE"""),"")</f>
        <v/>
      </c>
      <c r="AE498" s="848" t="str">
        <f>IFERROR(__xludf.DUMMYFUNCTION("""COMPUTED_VALUE"""),"")</f>
        <v/>
      </c>
      <c r="AF498" s="848"/>
      <c r="AG498" s="848"/>
      <c r="AH498" s="388" t="str">
        <f>IFERROR(__xludf.DUMMYFUNCTION("""COMPUTED_VALUE"""),"")</f>
        <v/>
      </c>
      <c r="AI498" s="382"/>
      <c r="AJ498" s="848" t="str">
        <f>IFERROR(__xludf.DUMMYFUNCTION("""COMPUTED_VALUE"""),"")</f>
        <v/>
      </c>
      <c r="AK498" s="848" t="str">
        <f>IFERROR(__xludf.DUMMYFUNCTION("""COMPUTED_VALUE"""),"")</f>
        <v/>
      </c>
      <c r="AL498" s="848"/>
      <c r="AM498" s="848"/>
      <c r="AN498" s="389" t="str">
        <f>IFERROR(__xludf.DUMMYFUNCTION("""COMPUTED_VALUE"""),"")</f>
        <v/>
      </c>
      <c r="AO498" s="390"/>
      <c r="AP498" s="391"/>
      <c r="AQ498" s="373"/>
      <c r="AR498" s="847"/>
      <c r="AS498" s="847">
        <v>0.0</v>
      </c>
      <c r="AT498" s="359"/>
    </row>
    <row r="499">
      <c r="A499" s="480" t="s">
        <v>5138</v>
      </c>
      <c r="B499" s="361">
        <v>46168.0</v>
      </c>
      <c r="C499" s="362" t="s">
        <v>5853</v>
      </c>
      <c r="D499" s="363" t="s">
        <v>5854</v>
      </c>
      <c r="E499" s="367"/>
      <c r="F499" s="368"/>
      <c r="G499" s="381"/>
      <c r="H499" s="366"/>
      <c r="I499" s="365"/>
      <c r="J499" s="368"/>
      <c r="K499" s="381"/>
      <c r="L499" s="368"/>
      <c r="M499" s="364"/>
      <c r="N499" s="368"/>
      <c r="O499" s="381"/>
      <c r="P499" s="366"/>
      <c r="Q499" s="365"/>
      <c r="R499" s="368"/>
      <c r="S499" s="381"/>
      <c r="T499" s="368"/>
      <c r="U499" s="364"/>
      <c r="V499" s="845"/>
      <c r="W499" s="655"/>
      <c r="X499" s="366"/>
      <c r="Y499" s="370" t="s">
        <v>568</v>
      </c>
      <c r="Z499" s="481"/>
      <c r="AA499" s="372"/>
      <c r="AB499" s="353"/>
      <c r="AC499" s="382"/>
      <c r="AD499" s="383" t="str">
        <f>IFERROR(__xludf.DUMMYFUNCTION("""COMPUTED_VALUE"""),"")</f>
        <v/>
      </c>
      <c r="AE499" s="848" t="str">
        <f>IFERROR(__xludf.DUMMYFUNCTION("""COMPUTED_VALUE"""),"")</f>
        <v/>
      </c>
      <c r="AF499" s="848"/>
      <c r="AG499" s="848"/>
      <c r="AH499" s="388" t="str">
        <f>IFERROR(__xludf.DUMMYFUNCTION("""COMPUTED_VALUE"""),"")</f>
        <v/>
      </c>
      <c r="AI499" s="382"/>
      <c r="AJ499" s="848" t="str">
        <f>IFERROR(__xludf.DUMMYFUNCTION("""COMPUTED_VALUE"""),"")</f>
        <v/>
      </c>
      <c r="AK499" s="848" t="str">
        <f>IFERROR(__xludf.DUMMYFUNCTION("""COMPUTED_VALUE"""),"")</f>
        <v/>
      </c>
      <c r="AL499" s="848"/>
      <c r="AM499" s="848"/>
      <c r="AN499" s="389" t="str">
        <f>IFERROR(__xludf.DUMMYFUNCTION("""COMPUTED_VALUE"""),"")</f>
        <v/>
      </c>
      <c r="AO499" s="390"/>
      <c r="AP499" s="391"/>
      <c r="AQ499" s="373"/>
      <c r="AR499" s="847"/>
      <c r="AS499" s="847">
        <v>0.0</v>
      </c>
      <c r="AT499" s="359"/>
    </row>
    <row r="500">
      <c r="A500" s="480" t="s">
        <v>5132</v>
      </c>
      <c r="B500" s="361">
        <v>46169.0</v>
      </c>
      <c r="C500" s="362" t="s">
        <v>5855</v>
      </c>
      <c r="D500" s="363" t="s">
        <v>5856</v>
      </c>
      <c r="E500" s="367"/>
      <c r="F500" s="368"/>
      <c r="G500" s="381"/>
      <c r="H500" s="366"/>
      <c r="I500" s="365"/>
      <c r="J500" s="368"/>
      <c r="K500" s="381"/>
      <c r="L500" s="368"/>
      <c r="M500" s="364"/>
      <c r="N500" s="368"/>
      <c r="O500" s="381"/>
      <c r="P500" s="366"/>
      <c r="Q500" s="365"/>
      <c r="R500" s="368"/>
      <c r="S500" s="381"/>
      <c r="T500" s="368"/>
      <c r="U500" s="364"/>
      <c r="V500" s="845"/>
      <c r="W500" s="655"/>
      <c r="X500" s="366"/>
      <c r="Y500" s="370" t="s">
        <v>568</v>
      </c>
      <c r="Z500" s="481"/>
      <c r="AA500" s="372"/>
      <c r="AB500" s="353"/>
      <c r="AC500" s="382"/>
      <c r="AD500" s="383" t="str">
        <f>IFERROR(__xludf.DUMMYFUNCTION("""COMPUTED_VALUE"""),"")</f>
        <v/>
      </c>
      <c r="AE500" s="848" t="str">
        <f>IFERROR(__xludf.DUMMYFUNCTION("""COMPUTED_VALUE"""),"")</f>
        <v/>
      </c>
      <c r="AF500" s="848"/>
      <c r="AG500" s="848"/>
      <c r="AH500" s="388" t="str">
        <f>IFERROR(__xludf.DUMMYFUNCTION("""COMPUTED_VALUE"""),"")</f>
        <v/>
      </c>
      <c r="AI500" s="382"/>
      <c r="AJ500" s="848" t="str">
        <f>IFERROR(__xludf.DUMMYFUNCTION("""COMPUTED_VALUE"""),"")</f>
        <v/>
      </c>
      <c r="AK500" s="848" t="str">
        <f>IFERROR(__xludf.DUMMYFUNCTION("""COMPUTED_VALUE"""),"")</f>
        <v/>
      </c>
      <c r="AL500" s="848"/>
      <c r="AM500" s="848"/>
      <c r="AN500" s="389" t="str">
        <f>IFERROR(__xludf.DUMMYFUNCTION("""COMPUTED_VALUE"""),"")</f>
        <v/>
      </c>
      <c r="AO500" s="390"/>
      <c r="AP500" s="391"/>
      <c r="AQ500" s="373"/>
      <c r="AR500" s="847"/>
      <c r="AS500" s="847">
        <v>0.0</v>
      </c>
      <c r="AT500" s="359"/>
    </row>
    <row r="501">
      <c r="A501" s="480" t="s">
        <v>5138</v>
      </c>
      <c r="B501" s="361">
        <v>46168.0</v>
      </c>
      <c r="C501" s="362" t="s">
        <v>5857</v>
      </c>
      <c r="D501" s="363" t="s">
        <v>5858</v>
      </c>
      <c r="E501" s="367"/>
      <c r="F501" s="368"/>
      <c r="G501" s="381"/>
      <c r="H501" s="366"/>
      <c r="I501" s="365"/>
      <c r="J501" s="368"/>
      <c r="K501" s="381"/>
      <c r="L501" s="368"/>
      <c r="M501" s="364"/>
      <c r="N501" s="368"/>
      <c r="O501" s="381"/>
      <c r="P501" s="366"/>
      <c r="Q501" s="365"/>
      <c r="R501" s="368"/>
      <c r="S501" s="381"/>
      <c r="T501" s="368"/>
      <c r="U501" s="364"/>
      <c r="V501" s="845"/>
      <c r="W501" s="655"/>
      <c r="X501" s="366"/>
      <c r="Y501" s="370" t="s">
        <v>568</v>
      </c>
      <c r="Z501" s="481"/>
      <c r="AA501" s="372"/>
      <c r="AB501" s="353"/>
      <c r="AC501" s="382"/>
      <c r="AD501" s="383" t="str">
        <f>IFERROR(__xludf.DUMMYFUNCTION("""COMPUTED_VALUE"""),"")</f>
        <v/>
      </c>
      <c r="AE501" s="848" t="str">
        <f>IFERROR(__xludf.DUMMYFUNCTION("""COMPUTED_VALUE"""),"")</f>
        <v/>
      </c>
      <c r="AF501" s="848"/>
      <c r="AG501" s="848"/>
      <c r="AH501" s="388" t="str">
        <f>IFERROR(__xludf.DUMMYFUNCTION("""COMPUTED_VALUE"""),"")</f>
        <v/>
      </c>
      <c r="AI501" s="382"/>
      <c r="AJ501" s="848" t="str">
        <f>IFERROR(__xludf.DUMMYFUNCTION("""COMPUTED_VALUE"""),"")</f>
        <v/>
      </c>
      <c r="AK501" s="848" t="str">
        <f>IFERROR(__xludf.DUMMYFUNCTION("""COMPUTED_VALUE"""),"")</f>
        <v/>
      </c>
      <c r="AL501" s="848"/>
      <c r="AM501" s="848"/>
      <c r="AN501" s="389" t="str">
        <f>IFERROR(__xludf.DUMMYFUNCTION("""COMPUTED_VALUE"""),"")</f>
        <v/>
      </c>
      <c r="AO501" s="390"/>
      <c r="AP501" s="391"/>
      <c r="AQ501" s="373"/>
      <c r="AR501" s="847"/>
      <c r="AS501" s="847">
        <v>0.0</v>
      </c>
      <c r="AT501" s="359"/>
    </row>
    <row r="502">
      <c r="A502" s="480" t="s">
        <v>5138</v>
      </c>
      <c r="B502" s="361">
        <v>46168.0</v>
      </c>
      <c r="C502" s="362" t="s">
        <v>7872</v>
      </c>
      <c r="D502" s="363" t="s">
        <v>7873</v>
      </c>
      <c r="E502" s="367"/>
      <c r="F502" s="368"/>
      <c r="G502" s="381"/>
      <c r="H502" s="366"/>
      <c r="I502" s="365"/>
      <c r="J502" s="368"/>
      <c r="K502" s="381"/>
      <c r="L502" s="368"/>
      <c r="M502" s="364"/>
      <c r="N502" s="368"/>
      <c r="O502" s="381"/>
      <c r="P502" s="366"/>
      <c r="Q502" s="365"/>
      <c r="R502" s="368"/>
      <c r="S502" s="381"/>
      <c r="T502" s="368"/>
      <c r="U502" s="364"/>
      <c r="V502" s="845"/>
      <c r="W502" s="655"/>
      <c r="X502" s="366"/>
      <c r="Y502" s="370" t="s">
        <v>264</v>
      </c>
      <c r="Z502" s="481"/>
      <c r="AA502" s="372"/>
      <c r="AB502" s="353"/>
      <c r="AC502" s="382"/>
      <c r="AD502" s="383" t="str">
        <f>IFERROR(__xludf.DUMMYFUNCTION("""COMPUTED_VALUE"""),"")</f>
        <v/>
      </c>
      <c r="AE502" s="848" t="str">
        <f>IFERROR(__xludf.DUMMYFUNCTION("""COMPUTED_VALUE"""),"")</f>
        <v/>
      </c>
      <c r="AF502" s="848"/>
      <c r="AG502" s="848"/>
      <c r="AH502" s="388" t="str">
        <f>IFERROR(__xludf.DUMMYFUNCTION("""COMPUTED_VALUE"""),"")</f>
        <v/>
      </c>
      <c r="AI502" s="382"/>
      <c r="AJ502" s="848" t="str">
        <f>IFERROR(__xludf.DUMMYFUNCTION("""COMPUTED_VALUE"""),"")</f>
        <v/>
      </c>
      <c r="AK502" s="848" t="str">
        <f>IFERROR(__xludf.DUMMYFUNCTION("""COMPUTED_VALUE"""),"")</f>
        <v/>
      </c>
      <c r="AL502" s="848"/>
      <c r="AM502" s="848"/>
      <c r="AN502" s="389" t="str">
        <f>IFERROR(__xludf.DUMMYFUNCTION("""COMPUTED_VALUE"""),"")</f>
        <v/>
      </c>
      <c r="AO502" s="390"/>
      <c r="AP502" s="391"/>
      <c r="AQ502" s="373"/>
      <c r="AR502" s="847"/>
      <c r="AS502" s="847">
        <v>0.0</v>
      </c>
      <c r="AT502" s="359"/>
    </row>
    <row r="503">
      <c r="A503" s="480" t="s">
        <v>5138</v>
      </c>
      <c r="B503" s="361">
        <v>46168.0</v>
      </c>
      <c r="C503" s="362" t="s">
        <v>7875</v>
      </c>
      <c r="D503" s="363" t="s">
        <v>7876</v>
      </c>
      <c r="E503" s="367"/>
      <c r="F503" s="368"/>
      <c r="G503" s="381"/>
      <c r="H503" s="366"/>
      <c r="I503" s="365"/>
      <c r="J503" s="368"/>
      <c r="K503" s="381"/>
      <c r="L503" s="368"/>
      <c r="M503" s="364"/>
      <c r="N503" s="368"/>
      <c r="O503" s="381"/>
      <c r="P503" s="366"/>
      <c r="Q503" s="365"/>
      <c r="R503" s="368"/>
      <c r="S503" s="381"/>
      <c r="T503" s="368"/>
      <c r="U503" s="364"/>
      <c r="V503" s="845"/>
      <c r="W503" s="655"/>
      <c r="X503" s="366"/>
      <c r="Y503" s="370" t="s">
        <v>264</v>
      </c>
      <c r="Z503" s="481"/>
      <c r="AA503" s="372"/>
      <c r="AB503" s="353"/>
      <c r="AC503" s="382"/>
      <c r="AD503" s="383" t="str">
        <f>IFERROR(__xludf.DUMMYFUNCTION("""COMPUTED_VALUE"""),"")</f>
        <v/>
      </c>
      <c r="AE503" s="848" t="str">
        <f>IFERROR(__xludf.DUMMYFUNCTION("""COMPUTED_VALUE"""),"")</f>
        <v/>
      </c>
      <c r="AF503" s="848"/>
      <c r="AG503" s="848"/>
      <c r="AH503" s="388" t="str">
        <f>IFERROR(__xludf.DUMMYFUNCTION("""COMPUTED_VALUE"""),"")</f>
        <v/>
      </c>
      <c r="AI503" s="382"/>
      <c r="AJ503" s="848" t="str">
        <f>IFERROR(__xludf.DUMMYFUNCTION("""COMPUTED_VALUE"""),"")</f>
        <v/>
      </c>
      <c r="AK503" s="848" t="str">
        <f>IFERROR(__xludf.DUMMYFUNCTION("""COMPUTED_VALUE"""),"")</f>
        <v/>
      </c>
      <c r="AL503" s="848"/>
      <c r="AM503" s="848"/>
      <c r="AN503" s="389" t="str">
        <f>IFERROR(__xludf.DUMMYFUNCTION("""COMPUTED_VALUE"""),"")</f>
        <v/>
      </c>
      <c r="AO503" s="390"/>
      <c r="AP503" s="391"/>
      <c r="AQ503" s="373"/>
      <c r="AR503" s="847"/>
      <c r="AS503" s="847">
        <v>0.0</v>
      </c>
      <c r="AT503" s="359"/>
    </row>
    <row r="504">
      <c r="A504" s="480" t="s">
        <v>5132</v>
      </c>
      <c r="B504" s="361">
        <v>46169.0</v>
      </c>
      <c r="C504" s="362" t="s">
        <v>7877</v>
      </c>
      <c r="D504" s="363" t="s">
        <v>7878</v>
      </c>
      <c r="E504" s="367"/>
      <c r="F504" s="368"/>
      <c r="G504" s="381"/>
      <c r="H504" s="366"/>
      <c r="I504" s="365"/>
      <c r="J504" s="368"/>
      <c r="K504" s="381"/>
      <c r="L504" s="368"/>
      <c r="M504" s="364"/>
      <c r="N504" s="368"/>
      <c r="O504" s="381"/>
      <c r="P504" s="366"/>
      <c r="Q504" s="365"/>
      <c r="R504" s="368"/>
      <c r="S504" s="381"/>
      <c r="T504" s="368"/>
      <c r="U504" s="364"/>
      <c r="V504" s="845"/>
      <c r="W504" s="655"/>
      <c r="X504" s="366"/>
      <c r="Y504" s="370" t="s">
        <v>264</v>
      </c>
      <c r="Z504" s="481"/>
      <c r="AA504" s="372"/>
      <c r="AB504" s="353"/>
      <c r="AC504" s="382"/>
      <c r="AD504" s="383" t="str">
        <f>IFERROR(__xludf.DUMMYFUNCTION("""COMPUTED_VALUE"""),"")</f>
        <v/>
      </c>
      <c r="AE504" s="848" t="str">
        <f>IFERROR(__xludf.DUMMYFUNCTION("""COMPUTED_VALUE"""),"")</f>
        <v/>
      </c>
      <c r="AF504" s="848"/>
      <c r="AG504" s="848"/>
      <c r="AH504" s="388" t="str">
        <f>IFERROR(__xludf.DUMMYFUNCTION("""COMPUTED_VALUE"""),"")</f>
        <v/>
      </c>
      <c r="AI504" s="382"/>
      <c r="AJ504" s="848" t="str">
        <f>IFERROR(__xludf.DUMMYFUNCTION("""COMPUTED_VALUE"""),"")</f>
        <v/>
      </c>
      <c r="AK504" s="848" t="str">
        <f>IFERROR(__xludf.DUMMYFUNCTION("""COMPUTED_VALUE"""),"")</f>
        <v/>
      </c>
      <c r="AL504" s="848"/>
      <c r="AM504" s="848"/>
      <c r="AN504" s="389" t="str">
        <f>IFERROR(__xludf.DUMMYFUNCTION("""COMPUTED_VALUE"""),"")</f>
        <v/>
      </c>
      <c r="AO504" s="390"/>
      <c r="AP504" s="391"/>
      <c r="AQ504" s="373"/>
      <c r="AR504" s="847"/>
      <c r="AS504" s="847">
        <v>0.0</v>
      </c>
      <c r="AT504" s="359"/>
    </row>
    <row r="505">
      <c r="A505" s="480" t="s">
        <v>5138</v>
      </c>
      <c r="B505" s="361">
        <v>46168.0</v>
      </c>
      <c r="C505" s="362" t="s">
        <v>7879</v>
      </c>
      <c r="D505" s="363" t="s">
        <v>7880</v>
      </c>
      <c r="E505" s="367"/>
      <c r="F505" s="368"/>
      <c r="G505" s="381"/>
      <c r="H505" s="366"/>
      <c r="I505" s="365"/>
      <c r="J505" s="368"/>
      <c r="K505" s="381"/>
      <c r="L505" s="368"/>
      <c r="M505" s="364"/>
      <c r="N505" s="368"/>
      <c r="O505" s="381"/>
      <c r="P505" s="366"/>
      <c r="Q505" s="365"/>
      <c r="R505" s="368"/>
      <c r="S505" s="381"/>
      <c r="T505" s="368"/>
      <c r="U505" s="364"/>
      <c r="V505" s="845"/>
      <c r="W505" s="655"/>
      <c r="X505" s="366"/>
      <c r="Y505" s="370" t="s">
        <v>264</v>
      </c>
      <c r="Z505" s="481"/>
      <c r="AA505" s="372"/>
      <c r="AB505" s="353"/>
      <c r="AC505" s="382"/>
      <c r="AD505" s="383" t="str">
        <f>IFERROR(__xludf.DUMMYFUNCTION("""COMPUTED_VALUE"""),"")</f>
        <v/>
      </c>
      <c r="AE505" s="848" t="str">
        <f>IFERROR(__xludf.DUMMYFUNCTION("""COMPUTED_VALUE"""),"")</f>
        <v/>
      </c>
      <c r="AF505" s="848"/>
      <c r="AG505" s="848"/>
      <c r="AH505" s="388" t="str">
        <f>IFERROR(__xludf.DUMMYFUNCTION("""COMPUTED_VALUE"""),"")</f>
        <v/>
      </c>
      <c r="AI505" s="382"/>
      <c r="AJ505" s="848" t="str">
        <f>IFERROR(__xludf.DUMMYFUNCTION("""COMPUTED_VALUE"""),"")</f>
        <v/>
      </c>
      <c r="AK505" s="848" t="str">
        <f>IFERROR(__xludf.DUMMYFUNCTION("""COMPUTED_VALUE"""),"")</f>
        <v/>
      </c>
      <c r="AL505" s="848"/>
      <c r="AM505" s="848"/>
      <c r="AN505" s="389" t="str">
        <f>IFERROR(__xludf.DUMMYFUNCTION("""COMPUTED_VALUE"""),"")</f>
        <v/>
      </c>
      <c r="AO505" s="390"/>
      <c r="AP505" s="391"/>
      <c r="AQ505" s="373"/>
      <c r="AR505" s="847"/>
      <c r="AS505" s="847">
        <v>0.0</v>
      </c>
      <c r="AT505" s="359"/>
    </row>
    <row r="506">
      <c r="A506" s="480" t="s">
        <v>5138</v>
      </c>
      <c r="B506" s="361">
        <v>46168.0</v>
      </c>
      <c r="C506" s="362" t="s">
        <v>7881</v>
      </c>
      <c r="D506" s="363" t="s">
        <v>7882</v>
      </c>
      <c r="E506" s="367"/>
      <c r="F506" s="368"/>
      <c r="G506" s="381"/>
      <c r="H506" s="366"/>
      <c r="I506" s="365"/>
      <c r="J506" s="368"/>
      <c r="K506" s="381"/>
      <c r="L506" s="368"/>
      <c r="M506" s="364"/>
      <c r="N506" s="368"/>
      <c r="O506" s="381"/>
      <c r="P506" s="366"/>
      <c r="Q506" s="365"/>
      <c r="R506" s="368"/>
      <c r="S506" s="381"/>
      <c r="T506" s="368"/>
      <c r="U506" s="364"/>
      <c r="V506" s="845"/>
      <c r="W506" s="655"/>
      <c r="X506" s="366"/>
      <c r="Y506" s="370" t="s">
        <v>264</v>
      </c>
      <c r="Z506" s="481"/>
      <c r="AA506" s="372"/>
      <c r="AB506" s="353"/>
      <c r="AC506" s="382"/>
      <c r="AD506" s="383" t="str">
        <f>IFERROR(__xludf.DUMMYFUNCTION("""COMPUTED_VALUE"""),"")</f>
        <v/>
      </c>
      <c r="AE506" s="848" t="str">
        <f>IFERROR(__xludf.DUMMYFUNCTION("""COMPUTED_VALUE"""),"")</f>
        <v/>
      </c>
      <c r="AF506" s="848"/>
      <c r="AG506" s="848"/>
      <c r="AH506" s="388" t="str">
        <f>IFERROR(__xludf.DUMMYFUNCTION("""COMPUTED_VALUE"""),"")</f>
        <v/>
      </c>
      <c r="AI506" s="382"/>
      <c r="AJ506" s="848" t="str">
        <f>IFERROR(__xludf.DUMMYFUNCTION("""COMPUTED_VALUE"""),"")</f>
        <v/>
      </c>
      <c r="AK506" s="848" t="str">
        <f>IFERROR(__xludf.DUMMYFUNCTION("""COMPUTED_VALUE"""),"")</f>
        <v/>
      </c>
      <c r="AL506" s="848"/>
      <c r="AM506" s="848"/>
      <c r="AN506" s="389" t="str">
        <f>IFERROR(__xludf.DUMMYFUNCTION("""COMPUTED_VALUE"""),"")</f>
        <v/>
      </c>
      <c r="AO506" s="390"/>
      <c r="AP506" s="391"/>
      <c r="AQ506" s="373"/>
      <c r="AR506" s="847"/>
      <c r="AS506" s="847">
        <v>0.0</v>
      </c>
      <c r="AT506" s="359"/>
    </row>
    <row r="507">
      <c r="A507" s="480" t="s">
        <v>5138</v>
      </c>
      <c r="B507" s="361">
        <v>46168.0</v>
      </c>
      <c r="C507" s="362" t="s">
        <v>5861</v>
      </c>
      <c r="D507" s="363" t="s">
        <v>5862</v>
      </c>
      <c r="E507" s="367"/>
      <c r="F507" s="368"/>
      <c r="G507" s="381"/>
      <c r="H507" s="366"/>
      <c r="I507" s="365"/>
      <c r="J507" s="368"/>
      <c r="K507" s="381"/>
      <c r="L507" s="368"/>
      <c r="M507" s="364"/>
      <c r="N507" s="368"/>
      <c r="O507" s="381"/>
      <c r="P507" s="366"/>
      <c r="Q507" s="365"/>
      <c r="R507" s="368"/>
      <c r="S507" s="381"/>
      <c r="T507" s="368"/>
      <c r="U507" s="364"/>
      <c r="V507" s="845"/>
      <c r="W507" s="655"/>
      <c r="X507" s="366"/>
      <c r="Y507" s="370" t="s">
        <v>264</v>
      </c>
      <c r="Z507" s="481"/>
      <c r="AA507" s="372"/>
      <c r="AB507" s="353"/>
      <c r="AC507" s="382"/>
      <c r="AD507" s="383" t="str">
        <f>IFERROR(__xludf.DUMMYFUNCTION("""COMPUTED_VALUE"""),"")</f>
        <v/>
      </c>
      <c r="AE507" s="848" t="str">
        <f>IFERROR(__xludf.DUMMYFUNCTION("""COMPUTED_VALUE"""),"")</f>
        <v/>
      </c>
      <c r="AF507" s="848"/>
      <c r="AG507" s="848"/>
      <c r="AH507" s="388" t="str">
        <f>IFERROR(__xludf.DUMMYFUNCTION("""COMPUTED_VALUE"""),"")</f>
        <v/>
      </c>
      <c r="AI507" s="382"/>
      <c r="AJ507" s="848" t="str">
        <f>IFERROR(__xludf.DUMMYFUNCTION("""COMPUTED_VALUE"""),"")</f>
        <v/>
      </c>
      <c r="AK507" s="848" t="str">
        <f>IFERROR(__xludf.DUMMYFUNCTION("""COMPUTED_VALUE"""),"")</f>
        <v/>
      </c>
      <c r="AL507" s="848"/>
      <c r="AM507" s="848"/>
      <c r="AN507" s="389" t="str">
        <f>IFERROR(__xludf.DUMMYFUNCTION("""COMPUTED_VALUE"""),"")</f>
        <v/>
      </c>
      <c r="AO507" s="390"/>
      <c r="AP507" s="391"/>
      <c r="AQ507" s="373"/>
      <c r="AR507" s="847"/>
      <c r="AS507" s="847">
        <v>0.0</v>
      </c>
      <c r="AT507" s="359"/>
    </row>
    <row r="508">
      <c r="A508" s="480" t="s">
        <v>5138</v>
      </c>
      <c r="B508" s="361">
        <v>46168.0</v>
      </c>
      <c r="C508" s="362" t="s">
        <v>7883</v>
      </c>
      <c r="D508" s="363" t="s">
        <v>7884</v>
      </c>
      <c r="E508" s="367"/>
      <c r="F508" s="368"/>
      <c r="G508" s="381"/>
      <c r="H508" s="366"/>
      <c r="I508" s="365"/>
      <c r="J508" s="368"/>
      <c r="K508" s="381"/>
      <c r="L508" s="368"/>
      <c r="M508" s="364"/>
      <c r="N508" s="368"/>
      <c r="O508" s="381"/>
      <c r="P508" s="366"/>
      <c r="Q508" s="365"/>
      <c r="R508" s="368"/>
      <c r="S508" s="381"/>
      <c r="T508" s="368"/>
      <c r="U508" s="364"/>
      <c r="V508" s="845"/>
      <c r="W508" s="655"/>
      <c r="X508" s="366"/>
      <c r="Y508" s="370" t="s">
        <v>264</v>
      </c>
      <c r="Z508" s="481"/>
      <c r="AA508" s="372"/>
      <c r="AB508" s="353"/>
      <c r="AC508" s="382"/>
      <c r="AD508" s="383" t="str">
        <f>IFERROR(__xludf.DUMMYFUNCTION("""COMPUTED_VALUE"""),"")</f>
        <v/>
      </c>
      <c r="AE508" s="848" t="str">
        <f>IFERROR(__xludf.DUMMYFUNCTION("""COMPUTED_VALUE"""),"")</f>
        <v/>
      </c>
      <c r="AF508" s="848"/>
      <c r="AG508" s="848"/>
      <c r="AH508" s="388" t="str">
        <f>IFERROR(__xludf.DUMMYFUNCTION("""COMPUTED_VALUE"""),"")</f>
        <v/>
      </c>
      <c r="AI508" s="382"/>
      <c r="AJ508" s="848" t="str">
        <f>IFERROR(__xludf.DUMMYFUNCTION("""COMPUTED_VALUE"""),"")</f>
        <v/>
      </c>
      <c r="AK508" s="848" t="str">
        <f>IFERROR(__xludf.DUMMYFUNCTION("""COMPUTED_VALUE"""),"")</f>
        <v/>
      </c>
      <c r="AL508" s="848"/>
      <c r="AM508" s="848"/>
      <c r="AN508" s="389" t="str">
        <f>IFERROR(__xludf.DUMMYFUNCTION("""COMPUTED_VALUE"""),"")</f>
        <v/>
      </c>
      <c r="AO508" s="390"/>
      <c r="AP508" s="391"/>
      <c r="AQ508" s="373"/>
      <c r="AR508" s="847"/>
      <c r="AS508" s="847">
        <v>0.0</v>
      </c>
      <c r="AT508" s="359"/>
    </row>
    <row r="509">
      <c r="A509" s="480" t="s">
        <v>5138</v>
      </c>
      <c r="B509" s="361">
        <v>46168.0</v>
      </c>
      <c r="C509" s="362" t="s">
        <v>7885</v>
      </c>
      <c r="D509" s="363" t="s">
        <v>7886</v>
      </c>
      <c r="E509" s="367"/>
      <c r="F509" s="368"/>
      <c r="G509" s="381"/>
      <c r="H509" s="366"/>
      <c r="I509" s="365"/>
      <c r="J509" s="368"/>
      <c r="K509" s="381"/>
      <c r="L509" s="368"/>
      <c r="M509" s="364"/>
      <c r="N509" s="368"/>
      <c r="O509" s="381"/>
      <c r="P509" s="366"/>
      <c r="Q509" s="365"/>
      <c r="R509" s="368"/>
      <c r="S509" s="381"/>
      <c r="T509" s="368"/>
      <c r="U509" s="364"/>
      <c r="V509" s="845"/>
      <c r="W509" s="655"/>
      <c r="X509" s="366"/>
      <c r="Y509" s="370" t="s">
        <v>264</v>
      </c>
      <c r="Z509" s="481"/>
      <c r="AA509" s="372"/>
      <c r="AB509" s="353"/>
      <c r="AC509" s="382"/>
      <c r="AD509" s="383" t="str">
        <f>IFERROR(__xludf.DUMMYFUNCTION("""COMPUTED_VALUE"""),"")</f>
        <v/>
      </c>
      <c r="AE509" s="848" t="str">
        <f>IFERROR(__xludf.DUMMYFUNCTION("""COMPUTED_VALUE"""),"")</f>
        <v/>
      </c>
      <c r="AF509" s="848"/>
      <c r="AG509" s="848"/>
      <c r="AH509" s="388" t="str">
        <f>IFERROR(__xludf.DUMMYFUNCTION("""COMPUTED_VALUE"""),"")</f>
        <v/>
      </c>
      <c r="AI509" s="382"/>
      <c r="AJ509" s="848" t="str">
        <f>IFERROR(__xludf.DUMMYFUNCTION("""COMPUTED_VALUE"""),"")</f>
        <v/>
      </c>
      <c r="AK509" s="848" t="str">
        <f>IFERROR(__xludf.DUMMYFUNCTION("""COMPUTED_VALUE"""),"")</f>
        <v/>
      </c>
      <c r="AL509" s="848"/>
      <c r="AM509" s="848"/>
      <c r="AN509" s="389" t="str">
        <f>IFERROR(__xludf.DUMMYFUNCTION("""COMPUTED_VALUE"""),"")</f>
        <v/>
      </c>
      <c r="AO509" s="390"/>
      <c r="AP509" s="391"/>
      <c r="AQ509" s="373"/>
      <c r="AR509" s="847"/>
      <c r="AS509" s="847">
        <v>0.0</v>
      </c>
      <c r="AT509" s="359"/>
    </row>
    <row r="510">
      <c r="A510" s="480" t="s">
        <v>5138</v>
      </c>
      <c r="B510" s="361">
        <v>46168.0</v>
      </c>
      <c r="C510" s="362" t="s">
        <v>7887</v>
      </c>
      <c r="D510" s="363" t="s">
        <v>7888</v>
      </c>
      <c r="E510" s="367"/>
      <c r="F510" s="368"/>
      <c r="G510" s="381"/>
      <c r="H510" s="366"/>
      <c r="I510" s="365"/>
      <c r="J510" s="368"/>
      <c r="K510" s="381"/>
      <c r="L510" s="368"/>
      <c r="M510" s="364"/>
      <c r="N510" s="368"/>
      <c r="O510" s="381"/>
      <c r="P510" s="366"/>
      <c r="Q510" s="365"/>
      <c r="R510" s="368"/>
      <c r="S510" s="381"/>
      <c r="T510" s="368"/>
      <c r="U510" s="364"/>
      <c r="V510" s="845"/>
      <c r="W510" s="655"/>
      <c r="X510" s="366"/>
      <c r="Y510" s="370" t="s">
        <v>264</v>
      </c>
      <c r="Z510" s="481"/>
      <c r="AA510" s="372"/>
      <c r="AB510" s="353"/>
      <c r="AC510" s="382"/>
      <c r="AD510" s="383" t="str">
        <f>IFERROR(__xludf.DUMMYFUNCTION("""COMPUTED_VALUE"""),"")</f>
        <v/>
      </c>
      <c r="AE510" s="848" t="str">
        <f>IFERROR(__xludf.DUMMYFUNCTION("""COMPUTED_VALUE"""),"")</f>
        <v/>
      </c>
      <c r="AF510" s="848"/>
      <c r="AG510" s="848"/>
      <c r="AH510" s="388" t="str">
        <f>IFERROR(__xludf.DUMMYFUNCTION("""COMPUTED_VALUE"""),"")</f>
        <v/>
      </c>
      <c r="AI510" s="382"/>
      <c r="AJ510" s="848" t="str">
        <f>IFERROR(__xludf.DUMMYFUNCTION("""COMPUTED_VALUE"""),"")</f>
        <v/>
      </c>
      <c r="AK510" s="848" t="str">
        <f>IFERROR(__xludf.DUMMYFUNCTION("""COMPUTED_VALUE"""),"")</f>
        <v/>
      </c>
      <c r="AL510" s="848"/>
      <c r="AM510" s="848"/>
      <c r="AN510" s="389" t="str">
        <f>IFERROR(__xludf.DUMMYFUNCTION("""COMPUTED_VALUE"""),"")</f>
        <v/>
      </c>
      <c r="AO510" s="390"/>
      <c r="AP510" s="391"/>
      <c r="AQ510" s="373"/>
      <c r="AR510" s="847"/>
      <c r="AS510" s="847">
        <v>0.0</v>
      </c>
      <c r="AT510" s="359"/>
    </row>
    <row r="511">
      <c r="A511" s="480" t="s">
        <v>5138</v>
      </c>
      <c r="B511" s="361">
        <v>46168.0</v>
      </c>
      <c r="C511" s="362" t="s">
        <v>7889</v>
      </c>
      <c r="D511" s="363" t="s">
        <v>7890</v>
      </c>
      <c r="E511" s="367"/>
      <c r="F511" s="368"/>
      <c r="G511" s="381"/>
      <c r="H511" s="366"/>
      <c r="I511" s="365"/>
      <c r="J511" s="368"/>
      <c r="K511" s="381"/>
      <c r="L511" s="368"/>
      <c r="M511" s="364"/>
      <c r="N511" s="368"/>
      <c r="O511" s="381"/>
      <c r="P511" s="366"/>
      <c r="Q511" s="365"/>
      <c r="R511" s="368"/>
      <c r="S511" s="381"/>
      <c r="T511" s="368"/>
      <c r="U511" s="364"/>
      <c r="V511" s="845"/>
      <c r="W511" s="655"/>
      <c r="X511" s="366"/>
      <c r="Y511" s="370" t="s">
        <v>264</v>
      </c>
      <c r="Z511" s="481"/>
      <c r="AA511" s="372"/>
      <c r="AB511" s="353"/>
      <c r="AC511" s="382"/>
      <c r="AD511" s="383" t="str">
        <f>IFERROR(__xludf.DUMMYFUNCTION("""COMPUTED_VALUE"""),"")</f>
        <v/>
      </c>
      <c r="AE511" s="848" t="str">
        <f>IFERROR(__xludf.DUMMYFUNCTION("""COMPUTED_VALUE"""),"")</f>
        <v/>
      </c>
      <c r="AF511" s="848"/>
      <c r="AG511" s="848"/>
      <c r="AH511" s="388" t="str">
        <f>IFERROR(__xludf.DUMMYFUNCTION("""COMPUTED_VALUE"""),"")</f>
        <v/>
      </c>
      <c r="AI511" s="382"/>
      <c r="AJ511" s="848" t="str">
        <f>IFERROR(__xludf.DUMMYFUNCTION("""COMPUTED_VALUE"""),"")</f>
        <v/>
      </c>
      <c r="AK511" s="848" t="str">
        <f>IFERROR(__xludf.DUMMYFUNCTION("""COMPUTED_VALUE"""),"")</f>
        <v/>
      </c>
      <c r="AL511" s="848"/>
      <c r="AM511" s="848"/>
      <c r="AN511" s="389" t="str">
        <f>IFERROR(__xludf.DUMMYFUNCTION("""COMPUTED_VALUE"""),"")</f>
        <v/>
      </c>
      <c r="AO511" s="390"/>
      <c r="AP511" s="391"/>
      <c r="AQ511" s="373"/>
      <c r="AR511" s="847"/>
      <c r="AS511" s="847">
        <v>0.0</v>
      </c>
      <c r="AT511" s="359"/>
    </row>
    <row r="512">
      <c r="A512" s="480" t="s">
        <v>5164</v>
      </c>
      <c r="B512" s="361">
        <v>46167.0</v>
      </c>
      <c r="C512" s="362" t="s">
        <v>5859</v>
      </c>
      <c r="D512" s="363" t="s">
        <v>5860</v>
      </c>
      <c r="E512" s="367"/>
      <c r="F512" s="368"/>
      <c r="G512" s="381"/>
      <c r="H512" s="366"/>
      <c r="I512" s="365"/>
      <c r="J512" s="368"/>
      <c r="K512" s="381"/>
      <c r="L512" s="368"/>
      <c r="M512" s="364"/>
      <c r="N512" s="368"/>
      <c r="O512" s="381"/>
      <c r="P512" s="366"/>
      <c r="Q512" s="365"/>
      <c r="R512" s="368"/>
      <c r="S512" s="381"/>
      <c r="T512" s="368"/>
      <c r="U512" s="364"/>
      <c r="V512" s="845"/>
      <c r="W512" s="655"/>
      <c r="X512" s="366"/>
      <c r="Y512" s="370" t="s">
        <v>264</v>
      </c>
      <c r="Z512" s="481"/>
      <c r="AA512" s="372"/>
      <c r="AB512" s="353"/>
      <c r="AC512" s="382"/>
      <c r="AD512" s="383" t="str">
        <f>IFERROR(__xludf.DUMMYFUNCTION("""COMPUTED_VALUE"""),"")</f>
        <v/>
      </c>
      <c r="AE512" s="848" t="str">
        <f>IFERROR(__xludf.DUMMYFUNCTION("""COMPUTED_VALUE"""),"")</f>
        <v/>
      </c>
      <c r="AF512" s="848"/>
      <c r="AG512" s="848"/>
      <c r="AH512" s="388" t="str">
        <f>IFERROR(__xludf.DUMMYFUNCTION("""COMPUTED_VALUE"""),"")</f>
        <v/>
      </c>
      <c r="AI512" s="382"/>
      <c r="AJ512" s="848" t="str">
        <f>IFERROR(__xludf.DUMMYFUNCTION("""COMPUTED_VALUE"""),"")</f>
        <v/>
      </c>
      <c r="AK512" s="848" t="str">
        <f>IFERROR(__xludf.DUMMYFUNCTION("""COMPUTED_VALUE"""),"")</f>
        <v/>
      </c>
      <c r="AL512" s="848"/>
      <c r="AM512" s="848"/>
      <c r="AN512" s="389" t="str">
        <f>IFERROR(__xludf.DUMMYFUNCTION("""COMPUTED_VALUE"""),"")</f>
        <v/>
      </c>
      <c r="AO512" s="390"/>
      <c r="AP512" s="391"/>
      <c r="AQ512" s="373"/>
      <c r="AR512" s="847"/>
      <c r="AS512" s="847">
        <v>0.0</v>
      </c>
      <c r="AT512" s="359"/>
    </row>
    <row r="513">
      <c r="A513" s="480" t="s">
        <v>5164</v>
      </c>
      <c r="B513" s="361">
        <v>46167.0</v>
      </c>
      <c r="C513" s="362" t="s">
        <v>7891</v>
      </c>
      <c r="D513" s="363" t="s">
        <v>7892</v>
      </c>
      <c r="E513" s="367"/>
      <c r="F513" s="368"/>
      <c r="G513" s="381"/>
      <c r="H513" s="366"/>
      <c r="I513" s="365"/>
      <c r="J513" s="368"/>
      <c r="K513" s="381"/>
      <c r="L513" s="368"/>
      <c r="M513" s="364"/>
      <c r="N513" s="368"/>
      <c r="O513" s="381"/>
      <c r="P513" s="366"/>
      <c r="Q513" s="365"/>
      <c r="R513" s="368"/>
      <c r="S513" s="381"/>
      <c r="T513" s="368"/>
      <c r="U513" s="364"/>
      <c r="V513" s="845"/>
      <c r="W513" s="655"/>
      <c r="X513" s="366"/>
      <c r="Y513" s="370" t="s">
        <v>264</v>
      </c>
      <c r="Z513" s="481"/>
      <c r="AA513" s="372"/>
      <c r="AB513" s="353"/>
      <c r="AC513" s="382"/>
      <c r="AD513" s="383" t="str">
        <f>IFERROR(__xludf.DUMMYFUNCTION("""COMPUTED_VALUE"""),"")</f>
        <v/>
      </c>
      <c r="AE513" s="848" t="str">
        <f>IFERROR(__xludf.DUMMYFUNCTION("""COMPUTED_VALUE"""),"")</f>
        <v/>
      </c>
      <c r="AF513" s="848"/>
      <c r="AG513" s="848"/>
      <c r="AH513" s="388" t="str">
        <f>IFERROR(__xludf.DUMMYFUNCTION("""COMPUTED_VALUE"""),"")</f>
        <v/>
      </c>
      <c r="AI513" s="382"/>
      <c r="AJ513" s="848" t="str">
        <f>IFERROR(__xludf.DUMMYFUNCTION("""COMPUTED_VALUE"""),"")</f>
        <v/>
      </c>
      <c r="AK513" s="848" t="str">
        <f>IFERROR(__xludf.DUMMYFUNCTION("""COMPUTED_VALUE"""),"")</f>
        <v/>
      </c>
      <c r="AL513" s="848"/>
      <c r="AM513" s="848"/>
      <c r="AN513" s="389" t="str">
        <f>IFERROR(__xludf.DUMMYFUNCTION("""COMPUTED_VALUE"""),"")</f>
        <v/>
      </c>
      <c r="AO513" s="390"/>
      <c r="AP513" s="391"/>
      <c r="AQ513" s="373"/>
      <c r="AR513" s="847"/>
      <c r="AS513" s="847">
        <v>0.0</v>
      </c>
      <c r="AT513" s="359"/>
    </row>
    <row r="514">
      <c r="A514" s="480" t="s">
        <v>5132</v>
      </c>
      <c r="B514" s="361">
        <v>46169.0</v>
      </c>
      <c r="C514" s="362" t="s">
        <v>5873</v>
      </c>
      <c r="D514" s="363" t="s">
        <v>5874</v>
      </c>
      <c r="E514" s="367"/>
      <c r="F514" s="368"/>
      <c r="G514" s="381"/>
      <c r="H514" s="366"/>
      <c r="I514" s="365"/>
      <c r="J514" s="368"/>
      <c r="K514" s="381"/>
      <c r="L514" s="368"/>
      <c r="M514" s="364"/>
      <c r="N514" s="368"/>
      <c r="O514" s="381"/>
      <c r="P514" s="366"/>
      <c r="Q514" s="365"/>
      <c r="R514" s="368"/>
      <c r="S514" s="381"/>
      <c r="T514" s="368"/>
      <c r="U514" s="364"/>
      <c r="V514" s="845"/>
      <c r="W514" s="655"/>
      <c r="X514" s="366"/>
      <c r="Y514" s="370" t="s">
        <v>264</v>
      </c>
      <c r="Z514" s="481"/>
      <c r="AA514" s="372"/>
      <c r="AB514" s="353" t="s">
        <v>2914</v>
      </c>
      <c r="AC514" s="382"/>
      <c r="AD514" s="383" t="str">
        <f>IFERROR(__xludf.DUMMYFUNCTION("""COMPUTED_VALUE"""),"")</f>
        <v/>
      </c>
      <c r="AE514" s="848">
        <f>IFERROR(__xludf.DUMMYFUNCTION("""COMPUTED_VALUE"""),0.0)</f>
        <v>0</v>
      </c>
      <c r="AF514" s="848"/>
      <c r="AG514" s="848"/>
      <c r="AH514" s="388">
        <f>IFERROR(__xludf.DUMMYFUNCTION("""COMPUTED_VALUE"""),1.0)</f>
        <v>1</v>
      </c>
      <c r="AI514" s="382"/>
      <c r="AJ514" s="848" t="str">
        <f>IFERROR(__xludf.DUMMYFUNCTION("""COMPUTED_VALUE"""),"")</f>
        <v/>
      </c>
      <c r="AK514" s="848" t="str">
        <f>IFERROR(__xludf.DUMMYFUNCTION("""COMPUTED_VALUE"""),"")</f>
        <v/>
      </c>
      <c r="AL514" s="848"/>
      <c r="AM514" s="848"/>
      <c r="AN514" s="389" t="str">
        <f>IFERROR(__xludf.DUMMYFUNCTION("""COMPUTED_VALUE"""),"")</f>
        <v/>
      </c>
      <c r="AO514" s="377">
        <v>0.0</v>
      </c>
      <c r="AP514" s="378">
        <v>0.0</v>
      </c>
      <c r="AQ514" s="373"/>
      <c r="AR514" s="847"/>
      <c r="AS514" s="847">
        <v>0.0</v>
      </c>
      <c r="AT514" s="393" t="s">
        <v>3027</v>
      </c>
    </row>
    <row r="515">
      <c r="A515" s="480" t="s">
        <v>5138</v>
      </c>
      <c r="B515" s="361">
        <v>46168.0</v>
      </c>
      <c r="C515" s="362" t="s">
        <v>5875</v>
      </c>
      <c r="D515" s="363" t="s">
        <v>5876</v>
      </c>
      <c r="E515" s="367"/>
      <c r="F515" s="368">
        <v>1.0</v>
      </c>
      <c r="G515" s="381"/>
      <c r="H515" s="366"/>
      <c r="I515" s="365"/>
      <c r="J515" s="368"/>
      <c r="K515" s="381"/>
      <c r="L515" s="368"/>
      <c r="M515" s="364"/>
      <c r="N515" s="368"/>
      <c r="O515" s="381"/>
      <c r="P515" s="366"/>
      <c r="Q515" s="365"/>
      <c r="R515" s="368"/>
      <c r="S515" s="381"/>
      <c r="T515" s="368"/>
      <c r="U515" s="364"/>
      <c r="V515" s="845"/>
      <c r="W515" s="655"/>
      <c r="X515" s="366"/>
      <c r="Y515" s="370" t="s">
        <v>264</v>
      </c>
      <c r="Z515" s="481"/>
      <c r="AA515" s="380" t="s">
        <v>5877</v>
      </c>
      <c r="AB515" s="353" t="s">
        <v>2887</v>
      </c>
      <c r="AC515" s="382"/>
      <c r="AD515" s="383" t="str">
        <f>IFERROR(__xludf.DUMMYFUNCTION("""COMPUTED_VALUE"""),"")</f>
        <v/>
      </c>
      <c r="AE515" s="848">
        <f>IFERROR(__xludf.DUMMYFUNCTION("""COMPUTED_VALUE"""),1.0)</f>
        <v>1</v>
      </c>
      <c r="AF515" s="848"/>
      <c r="AG515" s="848"/>
      <c r="AH515" s="388">
        <f>IFERROR(__xludf.DUMMYFUNCTION("""COMPUTED_VALUE"""),1.0)</f>
        <v>1</v>
      </c>
      <c r="AI515" s="382"/>
      <c r="AJ515" s="848" t="str">
        <f>IFERROR(__xludf.DUMMYFUNCTION("""COMPUTED_VALUE"""),"")</f>
        <v/>
      </c>
      <c r="AK515" s="848" t="str">
        <f>IFERROR(__xludf.DUMMYFUNCTION("""COMPUTED_VALUE"""),"")</f>
        <v/>
      </c>
      <c r="AL515" s="848"/>
      <c r="AM515" s="848"/>
      <c r="AN515" s="389" t="str">
        <f>IFERROR(__xludf.DUMMYFUNCTION("""COMPUTED_VALUE"""),"")</f>
        <v/>
      </c>
      <c r="AO515" s="377">
        <v>13.0</v>
      </c>
      <c r="AP515" s="378">
        <v>13.0</v>
      </c>
      <c r="AQ515" s="381">
        <v>1.0</v>
      </c>
      <c r="AR515" s="845"/>
      <c r="AS515" s="845">
        <v>14.0</v>
      </c>
      <c r="AT515" s="393" t="s">
        <v>3027</v>
      </c>
    </row>
    <row r="516">
      <c r="A516" s="480" t="s">
        <v>5164</v>
      </c>
      <c r="B516" s="361">
        <v>46167.0</v>
      </c>
      <c r="C516" s="362" t="s">
        <v>5878</v>
      </c>
      <c r="D516" s="363" t="s">
        <v>5879</v>
      </c>
      <c r="E516" s="367"/>
      <c r="F516" s="368"/>
      <c r="G516" s="381"/>
      <c r="H516" s="366"/>
      <c r="I516" s="365"/>
      <c r="J516" s="368"/>
      <c r="K516" s="381"/>
      <c r="L516" s="368"/>
      <c r="M516" s="364"/>
      <c r="N516" s="368"/>
      <c r="O516" s="381"/>
      <c r="P516" s="366"/>
      <c r="Q516" s="365"/>
      <c r="R516" s="368"/>
      <c r="S516" s="381"/>
      <c r="T516" s="368"/>
      <c r="U516" s="364"/>
      <c r="V516" s="845"/>
      <c r="W516" s="655"/>
      <c r="X516" s="366"/>
      <c r="Y516" s="370" t="s">
        <v>497</v>
      </c>
      <c r="Z516" s="481"/>
      <c r="AA516" s="372"/>
      <c r="AB516" s="353" t="s">
        <v>2914</v>
      </c>
      <c r="AC516" s="382"/>
      <c r="AD516" s="383" t="str">
        <f>IFERROR(__xludf.DUMMYFUNCTION("""COMPUTED_VALUE"""),"")</f>
        <v/>
      </c>
      <c r="AE516" s="848">
        <f>IFERROR(__xludf.DUMMYFUNCTION("""COMPUTED_VALUE"""),0.0)</f>
        <v>0</v>
      </c>
      <c r="AF516" s="848"/>
      <c r="AG516" s="848"/>
      <c r="AH516" s="388">
        <f>IFERROR(__xludf.DUMMYFUNCTION("""COMPUTED_VALUE"""),1.0)</f>
        <v>1</v>
      </c>
      <c r="AI516" s="382"/>
      <c r="AJ516" s="848" t="str">
        <f>IFERROR(__xludf.DUMMYFUNCTION("""COMPUTED_VALUE"""),"")</f>
        <v/>
      </c>
      <c r="AK516" s="848" t="str">
        <f>IFERROR(__xludf.DUMMYFUNCTION("""COMPUTED_VALUE"""),"")</f>
        <v/>
      </c>
      <c r="AL516" s="848"/>
      <c r="AM516" s="848"/>
      <c r="AN516" s="389" t="str">
        <f>IFERROR(__xludf.DUMMYFUNCTION("""COMPUTED_VALUE"""),"")</f>
        <v/>
      </c>
      <c r="AO516" s="390">
        <v>0.0</v>
      </c>
      <c r="AP516" s="391">
        <v>0.0</v>
      </c>
      <c r="AQ516" s="373"/>
      <c r="AR516" s="847"/>
      <c r="AS516" s="847">
        <v>0.0</v>
      </c>
      <c r="AT516" s="393" t="s">
        <v>3027</v>
      </c>
    </row>
    <row r="517">
      <c r="A517" s="480" t="s">
        <v>5132</v>
      </c>
      <c r="B517" s="361">
        <v>46169.0</v>
      </c>
      <c r="C517" s="362" t="s">
        <v>5880</v>
      </c>
      <c r="D517" s="363" t="s">
        <v>5881</v>
      </c>
      <c r="E517" s="367"/>
      <c r="F517" s="368">
        <v>1.0</v>
      </c>
      <c r="G517" s="381"/>
      <c r="H517" s="366"/>
      <c r="I517" s="365"/>
      <c r="J517" s="368"/>
      <c r="K517" s="381"/>
      <c r="L517" s="368"/>
      <c r="M517" s="364"/>
      <c r="N517" s="368"/>
      <c r="O517" s="381"/>
      <c r="P517" s="366"/>
      <c r="Q517" s="365">
        <v>2.0</v>
      </c>
      <c r="R517" s="368"/>
      <c r="S517" s="381"/>
      <c r="T517" s="368"/>
      <c r="U517" s="364"/>
      <c r="V517" s="845"/>
      <c r="W517" s="655"/>
      <c r="X517" s="366"/>
      <c r="Y517" s="370" t="s">
        <v>497</v>
      </c>
      <c r="Z517" s="481"/>
      <c r="AA517" s="380" t="s">
        <v>5882</v>
      </c>
      <c r="AB517" s="353" t="s">
        <v>2887</v>
      </c>
      <c r="AC517" s="382"/>
      <c r="AD517" s="383" t="str">
        <f>IFERROR(__xludf.DUMMYFUNCTION("""COMPUTED_VALUE"""),"")</f>
        <v/>
      </c>
      <c r="AE517" s="848">
        <f>IFERROR(__xludf.DUMMYFUNCTION("""COMPUTED_VALUE"""),1.0)</f>
        <v>1</v>
      </c>
      <c r="AF517" s="848"/>
      <c r="AG517" s="848"/>
      <c r="AH517" s="388">
        <f>IFERROR(__xludf.DUMMYFUNCTION("""COMPUTED_VALUE"""),1.0)</f>
        <v>1</v>
      </c>
      <c r="AI517" s="382"/>
      <c r="AJ517" s="848" t="str">
        <f>IFERROR(__xludf.DUMMYFUNCTION("""COMPUTED_VALUE"""),"")</f>
        <v/>
      </c>
      <c r="AK517" s="848" t="str">
        <f>IFERROR(__xludf.DUMMYFUNCTION("""COMPUTED_VALUE"""),"")</f>
        <v/>
      </c>
      <c r="AL517" s="848"/>
      <c r="AM517" s="848"/>
      <c r="AN517" s="389" t="str">
        <f>IFERROR(__xludf.DUMMYFUNCTION("""COMPUTED_VALUE"""),"")</f>
        <v/>
      </c>
      <c r="AO517" s="377">
        <v>4.0</v>
      </c>
      <c r="AP517" s="378">
        <v>2.0</v>
      </c>
      <c r="AQ517" s="381">
        <v>3.0</v>
      </c>
      <c r="AR517" s="845"/>
      <c r="AS517" s="845">
        <v>5.0</v>
      </c>
      <c r="AT517" s="393" t="s">
        <v>3027</v>
      </c>
    </row>
    <row r="518">
      <c r="A518" s="480" t="s">
        <v>5138</v>
      </c>
      <c r="B518" s="361">
        <v>46168.0</v>
      </c>
      <c r="C518" s="362" t="s">
        <v>5883</v>
      </c>
      <c r="D518" s="363" t="s">
        <v>5884</v>
      </c>
      <c r="E518" s="367"/>
      <c r="F518" s="368"/>
      <c r="G518" s="381"/>
      <c r="H518" s="366"/>
      <c r="I518" s="365"/>
      <c r="J518" s="368"/>
      <c r="K518" s="381"/>
      <c r="L518" s="368"/>
      <c r="M518" s="364"/>
      <c r="N518" s="368"/>
      <c r="O518" s="381"/>
      <c r="P518" s="366"/>
      <c r="Q518" s="365"/>
      <c r="R518" s="368"/>
      <c r="S518" s="381"/>
      <c r="T518" s="368"/>
      <c r="U518" s="364"/>
      <c r="V518" s="845"/>
      <c r="W518" s="655"/>
      <c r="X518" s="366"/>
      <c r="Y518" s="370" t="s">
        <v>497</v>
      </c>
      <c r="Z518" s="481"/>
      <c r="AA518" s="372"/>
      <c r="AB518" s="353"/>
      <c r="AC518" s="382"/>
      <c r="AD518" s="383" t="str">
        <f>IFERROR(__xludf.DUMMYFUNCTION("""COMPUTED_VALUE"""),"")</f>
        <v/>
      </c>
      <c r="AE518" s="848" t="str">
        <f>IFERROR(__xludf.DUMMYFUNCTION("""COMPUTED_VALUE"""),"")</f>
        <v/>
      </c>
      <c r="AF518" s="848"/>
      <c r="AG518" s="848"/>
      <c r="AH518" s="388" t="str">
        <f>IFERROR(__xludf.DUMMYFUNCTION("""COMPUTED_VALUE"""),"")</f>
        <v/>
      </c>
      <c r="AI518" s="382"/>
      <c r="AJ518" s="848" t="str">
        <f>IFERROR(__xludf.DUMMYFUNCTION("""COMPUTED_VALUE"""),"")</f>
        <v/>
      </c>
      <c r="AK518" s="848" t="str">
        <f>IFERROR(__xludf.DUMMYFUNCTION("""COMPUTED_VALUE"""),"")</f>
        <v/>
      </c>
      <c r="AL518" s="848"/>
      <c r="AM518" s="848"/>
      <c r="AN518" s="389" t="str">
        <f>IFERROR(__xludf.DUMMYFUNCTION("""COMPUTED_VALUE"""),"")</f>
        <v/>
      </c>
      <c r="AO518" s="390"/>
      <c r="AP518" s="391"/>
      <c r="AQ518" s="373"/>
      <c r="AR518" s="847"/>
      <c r="AS518" s="847">
        <v>0.0</v>
      </c>
      <c r="AT518" s="359"/>
    </row>
    <row r="519">
      <c r="A519" s="480" t="s">
        <v>5132</v>
      </c>
      <c r="B519" s="361">
        <v>46169.0</v>
      </c>
      <c r="C519" s="362" t="s">
        <v>5885</v>
      </c>
      <c r="D519" s="363" t="s">
        <v>5886</v>
      </c>
      <c r="E519" s="367"/>
      <c r="F519" s="368"/>
      <c r="G519" s="381"/>
      <c r="H519" s="366"/>
      <c r="I519" s="365"/>
      <c r="J519" s="368"/>
      <c r="K519" s="381"/>
      <c r="L519" s="368"/>
      <c r="M519" s="364"/>
      <c r="N519" s="368"/>
      <c r="O519" s="381"/>
      <c r="P519" s="366"/>
      <c r="Q519" s="365"/>
      <c r="R519" s="368"/>
      <c r="S519" s="381"/>
      <c r="T519" s="368"/>
      <c r="U519" s="364"/>
      <c r="V519" s="845"/>
      <c r="W519" s="655"/>
      <c r="X519" s="366"/>
      <c r="Y519" s="370" t="s">
        <v>497</v>
      </c>
      <c r="Z519" s="481"/>
      <c r="AA519" s="372"/>
      <c r="AB519" s="353"/>
      <c r="AC519" s="382"/>
      <c r="AD519" s="383" t="str">
        <f>IFERROR(__xludf.DUMMYFUNCTION("""COMPUTED_VALUE"""),"")</f>
        <v/>
      </c>
      <c r="AE519" s="848" t="str">
        <f>IFERROR(__xludf.DUMMYFUNCTION("""COMPUTED_VALUE"""),"")</f>
        <v/>
      </c>
      <c r="AF519" s="848"/>
      <c r="AG519" s="848"/>
      <c r="AH519" s="388" t="str">
        <f>IFERROR(__xludf.DUMMYFUNCTION("""COMPUTED_VALUE"""),"")</f>
        <v/>
      </c>
      <c r="AI519" s="382"/>
      <c r="AJ519" s="848" t="str">
        <f>IFERROR(__xludf.DUMMYFUNCTION("""COMPUTED_VALUE"""),"")</f>
        <v/>
      </c>
      <c r="AK519" s="848" t="str">
        <f>IFERROR(__xludf.DUMMYFUNCTION("""COMPUTED_VALUE"""),"")</f>
        <v/>
      </c>
      <c r="AL519" s="848"/>
      <c r="AM519" s="848"/>
      <c r="AN519" s="389" t="str">
        <f>IFERROR(__xludf.DUMMYFUNCTION("""COMPUTED_VALUE"""),"")</f>
        <v/>
      </c>
      <c r="AO519" s="390"/>
      <c r="AP519" s="391"/>
      <c r="AQ519" s="373"/>
      <c r="AR519" s="847"/>
      <c r="AS519" s="847">
        <v>0.0</v>
      </c>
      <c r="AT519" s="359"/>
    </row>
    <row r="520">
      <c r="A520" s="480" t="s">
        <v>5138</v>
      </c>
      <c r="B520" s="361">
        <v>46168.0</v>
      </c>
      <c r="C520" s="362" t="s">
        <v>7894</v>
      </c>
      <c r="D520" s="363" t="s">
        <v>7895</v>
      </c>
      <c r="E520" s="367"/>
      <c r="F520" s="368"/>
      <c r="G520" s="381"/>
      <c r="H520" s="366"/>
      <c r="I520" s="365"/>
      <c r="J520" s="368"/>
      <c r="K520" s="381"/>
      <c r="L520" s="368"/>
      <c r="M520" s="364"/>
      <c r="N520" s="368"/>
      <c r="O520" s="381"/>
      <c r="P520" s="366"/>
      <c r="Q520" s="365"/>
      <c r="R520" s="368"/>
      <c r="S520" s="381"/>
      <c r="T520" s="368"/>
      <c r="U520" s="364"/>
      <c r="V520" s="845"/>
      <c r="W520" s="655"/>
      <c r="X520" s="366"/>
      <c r="Y520" s="370" t="s">
        <v>497</v>
      </c>
      <c r="Z520" s="481"/>
      <c r="AA520" s="372"/>
      <c r="AB520" s="353"/>
      <c r="AC520" s="382"/>
      <c r="AD520" s="383" t="str">
        <f>IFERROR(__xludf.DUMMYFUNCTION("""COMPUTED_VALUE"""),"")</f>
        <v/>
      </c>
      <c r="AE520" s="848" t="str">
        <f>IFERROR(__xludf.DUMMYFUNCTION("""COMPUTED_VALUE"""),"")</f>
        <v/>
      </c>
      <c r="AF520" s="848"/>
      <c r="AG520" s="848"/>
      <c r="AH520" s="388" t="str">
        <f>IFERROR(__xludf.DUMMYFUNCTION("""COMPUTED_VALUE"""),"")</f>
        <v/>
      </c>
      <c r="AI520" s="382"/>
      <c r="AJ520" s="848" t="str">
        <f>IFERROR(__xludf.DUMMYFUNCTION("""COMPUTED_VALUE"""),"")</f>
        <v/>
      </c>
      <c r="AK520" s="848" t="str">
        <f>IFERROR(__xludf.DUMMYFUNCTION("""COMPUTED_VALUE"""),"")</f>
        <v/>
      </c>
      <c r="AL520" s="848"/>
      <c r="AM520" s="848"/>
      <c r="AN520" s="389" t="str">
        <f>IFERROR(__xludf.DUMMYFUNCTION("""COMPUTED_VALUE"""),"")</f>
        <v/>
      </c>
      <c r="AO520" s="390"/>
      <c r="AP520" s="391"/>
      <c r="AQ520" s="373"/>
      <c r="AR520" s="847"/>
      <c r="AS520" s="847">
        <v>0.0</v>
      </c>
      <c r="AT520" s="359"/>
    </row>
    <row r="521">
      <c r="A521" s="480" t="s">
        <v>5132</v>
      </c>
      <c r="B521" s="361">
        <v>46169.0</v>
      </c>
      <c r="C521" s="362" t="s">
        <v>7896</v>
      </c>
      <c r="D521" s="363" t="s">
        <v>7897</v>
      </c>
      <c r="E521" s="367"/>
      <c r="F521" s="368"/>
      <c r="G521" s="381"/>
      <c r="H521" s="366"/>
      <c r="I521" s="365"/>
      <c r="J521" s="368"/>
      <c r="K521" s="381"/>
      <c r="L521" s="368"/>
      <c r="M521" s="364"/>
      <c r="N521" s="368"/>
      <c r="O521" s="381"/>
      <c r="P521" s="366"/>
      <c r="Q521" s="365"/>
      <c r="R521" s="368"/>
      <c r="S521" s="381"/>
      <c r="T521" s="368"/>
      <c r="U521" s="364"/>
      <c r="V521" s="845"/>
      <c r="W521" s="655"/>
      <c r="X521" s="366"/>
      <c r="Y521" s="370" t="s">
        <v>497</v>
      </c>
      <c r="Z521" s="481"/>
      <c r="AA521" s="372"/>
      <c r="AB521" s="353"/>
      <c r="AC521" s="382"/>
      <c r="AD521" s="383" t="str">
        <f>IFERROR(__xludf.DUMMYFUNCTION("""COMPUTED_VALUE"""),"")</f>
        <v/>
      </c>
      <c r="AE521" s="848" t="str">
        <f>IFERROR(__xludf.DUMMYFUNCTION("""COMPUTED_VALUE"""),"")</f>
        <v/>
      </c>
      <c r="AF521" s="848"/>
      <c r="AG521" s="848"/>
      <c r="AH521" s="388" t="str">
        <f>IFERROR(__xludf.DUMMYFUNCTION("""COMPUTED_VALUE"""),"")</f>
        <v/>
      </c>
      <c r="AI521" s="382"/>
      <c r="AJ521" s="848" t="str">
        <f>IFERROR(__xludf.DUMMYFUNCTION("""COMPUTED_VALUE"""),"")</f>
        <v/>
      </c>
      <c r="AK521" s="848" t="str">
        <f>IFERROR(__xludf.DUMMYFUNCTION("""COMPUTED_VALUE"""),"")</f>
        <v/>
      </c>
      <c r="AL521" s="848"/>
      <c r="AM521" s="848"/>
      <c r="AN521" s="389" t="str">
        <f>IFERROR(__xludf.DUMMYFUNCTION("""COMPUTED_VALUE"""),"")</f>
        <v/>
      </c>
      <c r="AO521" s="390"/>
      <c r="AP521" s="391"/>
      <c r="AQ521" s="373"/>
      <c r="AR521" s="847"/>
      <c r="AS521" s="847">
        <v>0.0</v>
      </c>
      <c r="AT521" s="359"/>
    </row>
    <row r="522">
      <c r="A522" s="480" t="s">
        <v>5164</v>
      </c>
      <c r="B522" s="361">
        <v>46167.0</v>
      </c>
      <c r="C522" s="362" t="s">
        <v>7898</v>
      </c>
      <c r="D522" s="363" t="s">
        <v>7899</v>
      </c>
      <c r="E522" s="367"/>
      <c r="F522" s="368"/>
      <c r="G522" s="381"/>
      <c r="H522" s="366"/>
      <c r="I522" s="365"/>
      <c r="J522" s="368"/>
      <c r="K522" s="381"/>
      <c r="L522" s="368"/>
      <c r="M522" s="364"/>
      <c r="N522" s="368"/>
      <c r="O522" s="381"/>
      <c r="P522" s="366"/>
      <c r="Q522" s="365"/>
      <c r="R522" s="368"/>
      <c r="S522" s="381"/>
      <c r="T522" s="368"/>
      <c r="U522" s="364"/>
      <c r="V522" s="845"/>
      <c r="W522" s="655"/>
      <c r="X522" s="366"/>
      <c r="Y522" s="370" t="s">
        <v>497</v>
      </c>
      <c r="Z522" s="481"/>
      <c r="AA522" s="372"/>
      <c r="AB522" s="353"/>
      <c r="AC522" s="382"/>
      <c r="AD522" s="383" t="str">
        <f>IFERROR(__xludf.DUMMYFUNCTION("""COMPUTED_VALUE"""),"")</f>
        <v/>
      </c>
      <c r="AE522" s="848" t="str">
        <f>IFERROR(__xludf.DUMMYFUNCTION("""COMPUTED_VALUE"""),"")</f>
        <v/>
      </c>
      <c r="AF522" s="848"/>
      <c r="AG522" s="848"/>
      <c r="AH522" s="388" t="str">
        <f>IFERROR(__xludf.DUMMYFUNCTION("""COMPUTED_VALUE"""),"")</f>
        <v/>
      </c>
      <c r="AI522" s="382"/>
      <c r="AJ522" s="848" t="str">
        <f>IFERROR(__xludf.DUMMYFUNCTION("""COMPUTED_VALUE"""),"")</f>
        <v/>
      </c>
      <c r="AK522" s="848" t="str">
        <f>IFERROR(__xludf.DUMMYFUNCTION("""COMPUTED_VALUE"""),"")</f>
        <v/>
      </c>
      <c r="AL522" s="848"/>
      <c r="AM522" s="848"/>
      <c r="AN522" s="389" t="str">
        <f>IFERROR(__xludf.DUMMYFUNCTION("""COMPUTED_VALUE"""),"")</f>
        <v/>
      </c>
      <c r="AO522" s="390"/>
      <c r="AP522" s="391"/>
      <c r="AQ522" s="373"/>
      <c r="AR522" s="847"/>
      <c r="AS522" s="847">
        <v>0.0</v>
      </c>
      <c r="AT522" s="359"/>
    </row>
    <row r="523">
      <c r="A523" s="480" t="s">
        <v>5138</v>
      </c>
      <c r="B523" s="361">
        <v>46168.0</v>
      </c>
      <c r="C523" s="362" t="s">
        <v>7900</v>
      </c>
      <c r="D523" s="363" t="s">
        <v>7901</v>
      </c>
      <c r="E523" s="367"/>
      <c r="F523" s="368"/>
      <c r="G523" s="381"/>
      <c r="H523" s="366"/>
      <c r="I523" s="365"/>
      <c r="J523" s="368"/>
      <c r="K523" s="381"/>
      <c r="L523" s="368"/>
      <c r="M523" s="364"/>
      <c r="N523" s="368"/>
      <c r="O523" s="381"/>
      <c r="P523" s="366"/>
      <c r="Q523" s="365"/>
      <c r="R523" s="368"/>
      <c r="S523" s="381"/>
      <c r="T523" s="368"/>
      <c r="U523" s="364"/>
      <c r="V523" s="845"/>
      <c r="W523" s="655"/>
      <c r="X523" s="366"/>
      <c r="Y523" s="370" t="s">
        <v>497</v>
      </c>
      <c r="Z523" s="481"/>
      <c r="AA523" s="372"/>
      <c r="AB523" s="353"/>
      <c r="AC523" s="382"/>
      <c r="AD523" s="383" t="str">
        <f>IFERROR(__xludf.DUMMYFUNCTION("""COMPUTED_VALUE"""),"")</f>
        <v/>
      </c>
      <c r="AE523" s="848" t="str">
        <f>IFERROR(__xludf.DUMMYFUNCTION("""COMPUTED_VALUE"""),"")</f>
        <v/>
      </c>
      <c r="AF523" s="848"/>
      <c r="AG523" s="848"/>
      <c r="AH523" s="388" t="str">
        <f>IFERROR(__xludf.DUMMYFUNCTION("""COMPUTED_VALUE"""),"")</f>
        <v/>
      </c>
      <c r="AI523" s="382"/>
      <c r="AJ523" s="848" t="str">
        <f>IFERROR(__xludf.DUMMYFUNCTION("""COMPUTED_VALUE"""),"")</f>
        <v/>
      </c>
      <c r="AK523" s="848" t="str">
        <f>IFERROR(__xludf.DUMMYFUNCTION("""COMPUTED_VALUE"""),"")</f>
        <v/>
      </c>
      <c r="AL523" s="848"/>
      <c r="AM523" s="848"/>
      <c r="AN523" s="389" t="str">
        <f>IFERROR(__xludf.DUMMYFUNCTION("""COMPUTED_VALUE"""),"")</f>
        <v/>
      </c>
      <c r="AO523" s="390"/>
      <c r="AP523" s="391"/>
      <c r="AQ523" s="373"/>
      <c r="AR523" s="847"/>
      <c r="AS523" s="847">
        <v>0.0</v>
      </c>
      <c r="AT523" s="359"/>
    </row>
    <row r="524">
      <c r="A524" s="480" t="s">
        <v>5132</v>
      </c>
      <c r="B524" s="361">
        <v>46169.0</v>
      </c>
      <c r="C524" s="362" t="s">
        <v>7902</v>
      </c>
      <c r="D524" s="363" t="s">
        <v>7903</v>
      </c>
      <c r="E524" s="367"/>
      <c r="F524" s="368"/>
      <c r="G524" s="381"/>
      <c r="H524" s="366"/>
      <c r="I524" s="365"/>
      <c r="J524" s="368"/>
      <c r="K524" s="381"/>
      <c r="L524" s="368"/>
      <c r="M524" s="364"/>
      <c r="N524" s="368"/>
      <c r="O524" s="381"/>
      <c r="P524" s="366"/>
      <c r="Q524" s="365"/>
      <c r="R524" s="368"/>
      <c r="S524" s="381"/>
      <c r="T524" s="368"/>
      <c r="U524" s="364"/>
      <c r="V524" s="845"/>
      <c r="W524" s="655"/>
      <c r="X524" s="366"/>
      <c r="Y524" s="370" t="s">
        <v>497</v>
      </c>
      <c r="Z524" s="481"/>
      <c r="AA524" s="372"/>
      <c r="AB524" s="353"/>
      <c r="AC524" s="382"/>
      <c r="AD524" s="383" t="str">
        <f>IFERROR(__xludf.DUMMYFUNCTION("""COMPUTED_VALUE"""),"")</f>
        <v/>
      </c>
      <c r="AE524" s="848" t="str">
        <f>IFERROR(__xludf.DUMMYFUNCTION("""COMPUTED_VALUE"""),"")</f>
        <v/>
      </c>
      <c r="AF524" s="848"/>
      <c r="AG524" s="848"/>
      <c r="AH524" s="388" t="str">
        <f>IFERROR(__xludf.DUMMYFUNCTION("""COMPUTED_VALUE"""),"")</f>
        <v/>
      </c>
      <c r="AI524" s="382"/>
      <c r="AJ524" s="848" t="str">
        <f>IFERROR(__xludf.DUMMYFUNCTION("""COMPUTED_VALUE"""),"")</f>
        <v/>
      </c>
      <c r="AK524" s="848" t="str">
        <f>IFERROR(__xludf.DUMMYFUNCTION("""COMPUTED_VALUE"""),"")</f>
        <v/>
      </c>
      <c r="AL524" s="848"/>
      <c r="AM524" s="848"/>
      <c r="AN524" s="389" t="str">
        <f>IFERROR(__xludf.DUMMYFUNCTION("""COMPUTED_VALUE"""),"")</f>
        <v/>
      </c>
      <c r="AO524" s="390"/>
      <c r="AP524" s="391"/>
      <c r="AQ524" s="373"/>
      <c r="AR524" s="847"/>
      <c r="AS524" s="847">
        <v>0.0</v>
      </c>
      <c r="AT524" s="359"/>
    </row>
    <row r="525">
      <c r="A525" s="480" t="s">
        <v>5132</v>
      </c>
      <c r="B525" s="361">
        <v>46169.0</v>
      </c>
      <c r="C525" s="362" t="s">
        <v>7904</v>
      </c>
      <c r="D525" s="363" t="s">
        <v>7905</v>
      </c>
      <c r="E525" s="367"/>
      <c r="F525" s="368"/>
      <c r="G525" s="381"/>
      <c r="H525" s="366"/>
      <c r="I525" s="365"/>
      <c r="J525" s="368"/>
      <c r="K525" s="381"/>
      <c r="L525" s="368"/>
      <c r="M525" s="364"/>
      <c r="N525" s="368"/>
      <c r="O525" s="381"/>
      <c r="P525" s="366"/>
      <c r="Q525" s="365"/>
      <c r="R525" s="368"/>
      <c r="S525" s="381"/>
      <c r="T525" s="368"/>
      <c r="U525" s="364"/>
      <c r="V525" s="845"/>
      <c r="W525" s="655"/>
      <c r="X525" s="366"/>
      <c r="Y525" s="370" t="s">
        <v>497</v>
      </c>
      <c r="Z525" s="481"/>
      <c r="AA525" s="372"/>
      <c r="AB525" s="353"/>
      <c r="AC525" s="382"/>
      <c r="AD525" s="383" t="str">
        <f>IFERROR(__xludf.DUMMYFUNCTION("""COMPUTED_VALUE"""),"")</f>
        <v/>
      </c>
      <c r="AE525" s="848" t="str">
        <f>IFERROR(__xludf.DUMMYFUNCTION("""COMPUTED_VALUE"""),"")</f>
        <v/>
      </c>
      <c r="AF525" s="848"/>
      <c r="AG525" s="848"/>
      <c r="AH525" s="388" t="str">
        <f>IFERROR(__xludf.DUMMYFUNCTION("""COMPUTED_VALUE"""),"")</f>
        <v/>
      </c>
      <c r="AI525" s="382"/>
      <c r="AJ525" s="848" t="str">
        <f>IFERROR(__xludf.DUMMYFUNCTION("""COMPUTED_VALUE"""),"")</f>
        <v/>
      </c>
      <c r="AK525" s="848" t="str">
        <f>IFERROR(__xludf.DUMMYFUNCTION("""COMPUTED_VALUE"""),"")</f>
        <v/>
      </c>
      <c r="AL525" s="848"/>
      <c r="AM525" s="848"/>
      <c r="AN525" s="389" t="str">
        <f>IFERROR(__xludf.DUMMYFUNCTION("""COMPUTED_VALUE"""),"")</f>
        <v/>
      </c>
      <c r="AO525" s="390"/>
      <c r="AP525" s="391"/>
      <c r="AQ525" s="373"/>
      <c r="AR525" s="847"/>
      <c r="AS525" s="847">
        <v>0.0</v>
      </c>
      <c r="AT525" s="359"/>
    </row>
    <row r="526">
      <c r="A526" s="480" t="s">
        <v>5132</v>
      </c>
      <c r="B526" s="361">
        <v>46169.0</v>
      </c>
      <c r="C526" s="362" t="s">
        <v>7906</v>
      </c>
      <c r="D526" s="363" t="s">
        <v>7907</v>
      </c>
      <c r="E526" s="367"/>
      <c r="F526" s="368"/>
      <c r="G526" s="381"/>
      <c r="H526" s="366"/>
      <c r="I526" s="365"/>
      <c r="J526" s="368"/>
      <c r="K526" s="381"/>
      <c r="L526" s="368"/>
      <c r="M526" s="364"/>
      <c r="N526" s="368"/>
      <c r="O526" s="381"/>
      <c r="P526" s="366"/>
      <c r="Q526" s="365"/>
      <c r="R526" s="368"/>
      <c r="S526" s="381"/>
      <c r="T526" s="368"/>
      <c r="U526" s="364"/>
      <c r="V526" s="845"/>
      <c r="W526" s="655"/>
      <c r="X526" s="366"/>
      <c r="Y526" s="370" t="s">
        <v>497</v>
      </c>
      <c r="Z526" s="481"/>
      <c r="AA526" s="372"/>
      <c r="AB526" s="353"/>
      <c r="AC526" s="382"/>
      <c r="AD526" s="383" t="str">
        <f>IFERROR(__xludf.DUMMYFUNCTION("""COMPUTED_VALUE"""),"")</f>
        <v/>
      </c>
      <c r="AE526" s="848" t="str">
        <f>IFERROR(__xludf.DUMMYFUNCTION("""COMPUTED_VALUE"""),"")</f>
        <v/>
      </c>
      <c r="AF526" s="848"/>
      <c r="AG526" s="848"/>
      <c r="AH526" s="388" t="str">
        <f>IFERROR(__xludf.DUMMYFUNCTION("""COMPUTED_VALUE"""),"")</f>
        <v/>
      </c>
      <c r="AI526" s="382"/>
      <c r="AJ526" s="848" t="str">
        <f>IFERROR(__xludf.DUMMYFUNCTION("""COMPUTED_VALUE"""),"")</f>
        <v/>
      </c>
      <c r="AK526" s="848" t="str">
        <f>IFERROR(__xludf.DUMMYFUNCTION("""COMPUTED_VALUE"""),"")</f>
        <v/>
      </c>
      <c r="AL526" s="848"/>
      <c r="AM526" s="848"/>
      <c r="AN526" s="389" t="str">
        <f>IFERROR(__xludf.DUMMYFUNCTION("""COMPUTED_VALUE"""),"")</f>
        <v/>
      </c>
      <c r="AO526" s="390"/>
      <c r="AP526" s="391"/>
      <c r="AQ526" s="373"/>
      <c r="AR526" s="847"/>
      <c r="AS526" s="847">
        <v>0.0</v>
      </c>
      <c r="AT526" s="359"/>
    </row>
    <row r="527">
      <c r="A527" s="480" t="s">
        <v>5164</v>
      </c>
      <c r="B527" s="361">
        <v>46167.0</v>
      </c>
      <c r="C527" s="362" t="s">
        <v>7908</v>
      </c>
      <c r="D527" s="363" t="s">
        <v>7909</v>
      </c>
      <c r="E527" s="367"/>
      <c r="F527" s="368"/>
      <c r="G527" s="381"/>
      <c r="H527" s="366"/>
      <c r="I527" s="365"/>
      <c r="J527" s="368"/>
      <c r="K527" s="381"/>
      <c r="L527" s="368"/>
      <c r="M527" s="364"/>
      <c r="N527" s="368"/>
      <c r="O527" s="381"/>
      <c r="P527" s="366"/>
      <c r="Q527" s="365"/>
      <c r="R527" s="368"/>
      <c r="S527" s="381"/>
      <c r="T527" s="368"/>
      <c r="U527" s="364"/>
      <c r="V527" s="845"/>
      <c r="W527" s="655"/>
      <c r="X527" s="366"/>
      <c r="Y527" s="370" t="s">
        <v>497</v>
      </c>
      <c r="Z527" s="481"/>
      <c r="AA527" s="372"/>
      <c r="AB527" s="353"/>
      <c r="AC527" s="382"/>
      <c r="AD527" s="383" t="str">
        <f>IFERROR(__xludf.DUMMYFUNCTION("""COMPUTED_VALUE"""),"")</f>
        <v/>
      </c>
      <c r="AE527" s="848" t="str">
        <f>IFERROR(__xludf.DUMMYFUNCTION("""COMPUTED_VALUE"""),"")</f>
        <v/>
      </c>
      <c r="AF527" s="848"/>
      <c r="AG527" s="848"/>
      <c r="AH527" s="388" t="str">
        <f>IFERROR(__xludf.DUMMYFUNCTION("""COMPUTED_VALUE"""),"")</f>
        <v/>
      </c>
      <c r="AI527" s="382"/>
      <c r="AJ527" s="848" t="str">
        <f>IFERROR(__xludf.DUMMYFUNCTION("""COMPUTED_VALUE"""),"")</f>
        <v/>
      </c>
      <c r="AK527" s="848" t="str">
        <f>IFERROR(__xludf.DUMMYFUNCTION("""COMPUTED_VALUE"""),"")</f>
        <v/>
      </c>
      <c r="AL527" s="848"/>
      <c r="AM527" s="848"/>
      <c r="AN527" s="389" t="str">
        <f>IFERROR(__xludf.DUMMYFUNCTION("""COMPUTED_VALUE"""),"")</f>
        <v/>
      </c>
      <c r="AO527" s="390"/>
      <c r="AP527" s="391"/>
      <c r="AQ527" s="373"/>
      <c r="AR527" s="847"/>
      <c r="AS527" s="847">
        <v>0.0</v>
      </c>
      <c r="AT527" s="359"/>
    </row>
    <row r="528">
      <c r="A528" s="480" t="s">
        <v>5138</v>
      </c>
      <c r="B528" s="361">
        <v>46168.0</v>
      </c>
      <c r="C528" s="362" t="s">
        <v>5887</v>
      </c>
      <c r="D528" s="363" t="s">
        <v>5888</v>
      </c>
      <c r="E528" s="367"/>
      <c r="F528" s="368"/>
      <c r="G528" s="381"/>
      <c r="H528" s="366"/>
      <c r="I528" s="365"/>
      <c r="J528" s="368"/>
      <c r="K528" s="381"/>
      <c r="L528" s="368"/>
      <c r="M528" s="364"/>
      <c r="N528" s="368"/>
      <c r="O528" s="381"/>
      <c r="P528" s="366"/>
      <c r="Q528" s="365"/>
      <c r="R528" s="368"/>
      <c r="S528" s="381"/>
      <c r="T528" s="368"/>
      <c r="U528" s="364"/>
      <c r="V528" s="845"/>
      <c r="W528" s="655"/>
      <c r="X528" s="366"/>
      <c r="Y528" s="370" t="s">
        <v>497</v>
      </c>
      <c r="Z528" s="481"/>
      <c r="AA528" s="372"/>
      <c r="AB528" s="353"/>
      <c r="AC528" s="382"/>
      <c r="AD528" s="383" t="str">
        <f>IFERROR(__xludf.DUMMYFUNCTION("""COMPUTED_VALUE"""),"")</f>
        <v/>
      </c>
      <c r="AE528" s="848" t="str">
        <f>IFERROR(__xludf.DUMMYFUNCTION("""COMPUTED_VALUE"""),"")</f>
        <v/>
      </c>
      <c r="AF528" s="848"/>
      <c r="AG528" s="848"/>
      <c r="AH528" s="388" t="str">
        <f>IFERROR(__xludf.DUMMYFUNCTION("""COMPUTED_VALUE"""),"")</f>
        <v/>
      </c>
      <c r="AI528" s="382"/>
      <c r="AJ528" s="848" t="str">
        <f>IFERROR(__xludf.DUMMYFUNCTION("""COMPUTED_VALUE"""),"")</f>
        <v/>
      </c>
      <c r="AK528" s="848" t="str">
        <f>IFERROR(__xludf.DUMMYFUNCTION("""COMPUTED_VALUE"""),"")</f>
        <v/>
      </c>
      <c r="AL528" s="848"/>
      <c r="AM528" s="848"/>
      <c r="AN528" s="389" t="str">
        <f>IFERROR(__xludf.DUMMYFUNCTION("""COMPUTED_VALUE"""),"")</f>
        <v/>
      </c>
      <c r="AO528" s="390"/>
      <c r="AP528" s="391"/>
      <c r="AQ528" s="373"/>
      <c r="AR528" s="847"/>
      <c r="AS528" s="847">
        <v>0.0</v>
      </c>
      <c r="AT528" s="359"/>
    </row>
    <row r="529">
      <c r="A529" s="480" t="s">
        <v>5138</v>
      </c>
      <c r="B529" s="361">
        <v>46168.0</v>
      </c>
      <c r="C529" s="362" t="s">
        <v>7910</v>
      </c>
      <c r="D529" s="363" t="s">
        <v>7911</v>
      </c>
      <c r="E529" s="367"/>
      <c r="F529" s="368"/>
      <c r="G529" s="381"/>
      <c r="H529" s="366"/>
      <c r="I529" s="365"/>
      <c r="J529" s="368"/>
      <c r="K529" s="381"/>
      <c r="L529" s="368"/>
      <c r="M529" s="364"/>
      <c r="N529" s="368"/>
      <c r="O529" s="381"/>
      <c r="P529" s="366"/>
      <c r="Q529" s="365"/>
      <c r="R529" s="368"/>
      <c r="S529" s="381"/>
      <c r="T529" s="368"/>
      <c r="U529" s="364"/>
      <c r="V529" s="845"/>
      <c r="W529" s="655"/>
      <c r="X529" s="366"/>
      <c r="Y529" s="370" t="s">
        <v>497</v>
      </c>
      <c r="Z529" s="481"/>
      <c r="AA529" s="372"/>
      <c r="AB529" s="353"/>
      <c r="AC529" s="382"/>
      <c r="AD529" s="383" t="str">
        <f>IFERROR(__xludf.DUMMYFUNCTION("""COMPUTED_VALUE"""),"")</f>
        <v/>
      </c>
      <c r="AE529" s="848" t="str">
        <f>IFERROR(__xludf.DUMMYFUNCTION("""COMPUTED_VALUE"""),"")</f>
        <v/>
      </c>
      <c r="AF529" s="848"/>
      <c r="AG529" s="848"/>
      <c r="AH529" s="388" t="str">
        <f>IFERROR(__xludf.DUMMYFUNCTION("""COMPUTED_VALUE"""),"")</f>
        <v/>
      </c>
      <c r="AI529" s="382"/>
      <c r="AJ529" s="848" t="str">
        <f>IFERROR(__xludf.DUMMYFUNCTION("""COMPUTED_VALUE"""),"")</f>
        <v/>
      </c>
      <c r="AK529" s="848" t="str">
        <f>IFERROR(__xludf.DUMMYFUNCTION("""COMPUTED_VALUE"""),"")</f>
        <v/>
      </c>
      <c r="AL529" s="848"/>
      <c r="AM529" s="848"/>
      <c r="AN529" s="389" t="str">
        <f>IFERROR(__xludf.DUMMYFUNCTION("""COMPUTED_VALUE"""),"")</f>
        <v/>
      </c>
      <c r="AO529" s="390"/>
      <c r="AP529" s="391"/>
      <c r="AQ529" s="373"/>
      <c r="AR529" s="847"/>
      <c r="AS529" s="847">
        <v>0.0</v>
      </c>
      <c r="AT529" s="359"/>
    </row>
    <row r="530">
      <c r="A530" s="480" t="s">
        <v>5132</v>
      </c>
      <c r="B530" s="361">
        <v>46169.0</v>
      </c>
      <c r="C530" s="362" t="s">
        <v>7912</v>
      </c>
      <c r="D530" s="363" t="s">
        <v>7913</v>
      </c>
      <c r="E530" s="367"/>
      <c r="F530" s="368"/>
      <c r="G530" s="381"/>
      <c r="H530" s="366"/>
      <c r="I530" s="365"/>
      <c r="J530" s="368"/>
      <c r="K530" s="381"/>
      <c r="L530" s="368"/>
      <c r="M530" s="364"/>
      <c r="N530" s="368"/>
      <c r="O530" s="381"/>
      <c r="P530" s="366"/>
      <c r="Q530" s="365"/>
      <c r="R530" s="368"/>
      <c r="S530" s="381"/>
      <c r="T530" s="368"/>
      <c r="U530" s="364"/>
      <c r="V530" s="845"/>
      <c r="W530" s="655"/>
      <c r="X530" s="366"/>
      <c r="Y530" s="370" t="s">
        <v>497</v>
      </c>
      <c r="Z530" s="481"/>
      <c r="AA530" s="372"/>
      <c r="AB530" s="353"/>
      <c r="AC530" s="382"/>
      <c r="AD530" s="383" t="str">
        <f>IFERROR(__xludf.DUMMYFUNCTION("""COMPUTED_VALUE"""),"")</f>
        <v/>
      </c>
      <c r="AE530" s="848" t="str">
        <f>IFERROR(__xludf.DUMMYFUNCTION("""COMPUTED_VALUE"""),"")</f>
        <v/>
      </c>
      <c r="AF530" s="848"/>
      <c r="AG530" s="848"/>
      <c r="AH530" s="388" t="str">
        <f>IFERROR(__xludf.DUMMYFUNCTION("""COMPUTED_VALUE"""),"")</f>
        <v/>
      </c>
      <c r="AI530" s="382"/>
      <c r="AJ530" s="848" t="str">
        <f>IFERROR(__xludf.DUMMYFUNCTION("""COMPUTED_VALUE"""),"")</f>
        <v/>
      </c>
      <c r="AK530" s="848" t="str">
        <f>IFERROR(__xludf.DUMMYFUNCTION("""COMPUTED_VALUE"""),"")</f>
        <v/>
      </c>
      <c r="AL530" s="848"/>
      <c r="AM530" s="848"/>
      <c r="AN530" s="389" t="str">
        <f>IFERROR(__xludf.DUMMYFUNCTION("""COMPUTED_VALUE"""),"")</f>
        <v/>
      </c>
      <c r="AO530" s="390"/>
      <c r="AP530" s="391"/>
      <c r="AQ530" s="373"/>
      <c r="AR530" s="847"/>
      <c r="AS530" s="847">
        <v>0.0</v>
      </c>
      <c r="AT530" s="359"/>
    </row>
    <row r="531">
      <c r="A531" s="480" t="s">
        <v>5138</v>
      </c>
      <c r="B531" s="361">
        <v>46168.0</v>
      </c>
      <c r="C531" s="362" t="s">
        <v>7914</v>
      </c>
      <c r="D531" s="363" t="s">
        <v>7915</v>
      </c>
      <c r="E531" s="367"/>
      <c r="F531" s="368"/>
      <c r="G531" s="381"/>
      <c r="H531" s="366"/>
      <c r="I531" s="365"/>
      <c r="J531" s="368"/>
      <c r="K531" s="381"/>
      <c r="L531" s="368"/>
      <c r="M531" s="364"/>
      <c r="N531" s="368"/>
      <c r="O531" s="381"/>
      <c r="P531" s="366"/>
      <c r="Q531" s="365"/>
      <c r="R531" s="368"/>
      <c r="S531" s="381"/>
      <c r="T531" s="368"/>
      <c r="U531" s="364"/>
      <c r="V531" s="845"/>
      <c r="W531" s="655"/>
      <c r="X531" s="366"/>
      <c r="Y531" s="370" t="s">
        <v>497</v>
      </c>
      <c r="Z531" s="481"/>
      <c r="AA531" s="372"/>
      <c r="AB531" s="353"/>
      <c r="AC531" s="382"/>
      <c r="AD531" s="383" t="str">
        <f>IFERROR(__xludf.DUMMYFUNCTION("""COMPUTED_VALUE"""),"")</f>
        <v/>
      </c>
      <c r="AE531" s="848" t="str">
        <f>IFERROR(__xludf.DUMMYFUNCTION("""COMPUTED_VALUE"""),"")</f>
        <v/>
      </c>
      <c r="AF531" s="848"/>
      <c r="AG531" s="848"/>
      <c r="AH531" s="388" t="str">
        <f>IFERROR(__xludf.DUMMYFUNCTION("""COMPUTED_VALUE"""),"")</f>
        <v/>
      </c>
      <c r="AI531" s="382"/>
      <c r="AJ531" s="848" t="str">
        <f>IFERROR(__xludf.DUMMYFUNCTION("""COMPUTED_VALUE"""),"")</f>
        <v/>
      </c>
      <c r="AK531" s="848" t="str">
        <f>IFERROR(__xludf.DUMMYFUNCTION("""COMPUTED_VALUE"""),"")</f>
        <v/>
      </c>
      <c r="AL531" s="848"/>
      <c r="AM531" s="848"/>
      <c r="AN531" s="389" t="str">
        <f>IFERROR(__xludf.DUMMYFUNCTION("""COMPUTED_VALUE"""),"")</f>
        <v/>
      </c>
      <c r="AO531" s="390"/>
      <c r="AP531" s="391"/>
      <c r="AQ531" s="373"/>
      <c r="AR531" s="847"/>
      <c r="AS531" s="847">
        <v>0.0</v>
      </c>
      <c r="AT531" s="359"/>
    </row>
    <row r="532">
      <c r="A532" s="480" t="s">
        <v>5138</v>
      </c>
      <c r="B532" s="361">
        <v>46168.0</v>
      </c>
      <c r="C532" s="362" t="s">
        <v>7916</v>
      </c>
      <c r="D532" s="363" t="s">
        <v>7917</v>
      </c>
      <c r="E532" s="367"/>
      <c r="F532" s="368"/>
      <c r="G532" s="381"/>
      <c r="H532" s="366"/>
      <c r="I532" s="365"/>
      <c r="J532" s="368"/>
      <c r="K532" s="381"/>
      <c r="L532" s="368"/>
      <c r="M532" s="364"/>
      <c r="N532" s="368"/>
      <c r="O532" s="381"/>
      <c r="P532" s="366"/>
      <c r="Q532" s="365"/>
      <c r="R532" s="368"/>
      <c r="S532" s="381"/>
      <c r="T532" s="368"/>
      <c r="U532" s="364"/>
      <c r="V532" s="845"/>
      <c r="W532" s="655"/>
      <c r="X532" s="366"/>
      <c r="Y532" s="370" t="s">
        <v>497</v>
      </c>
      <c r="Z532" s="481"/>
      <c r="AA532" s="372"/>
      <c r="AB532" s="353"/>
      <c r="AC532" s="382"/>
      <c r="AD532" s="383" t="str">
        <f>IFERROR(__xludf.DUMMYFUNCTION("""COMPUTED_VALUE"""),"")</f>
        <v/>
      </c>
      <c r="AE532" s="848" t="str">
        <f>IFERROR(__xludf.DUMMYFUNCTION("""COMPUTED_VALUE"""),"")</f>
        <v/>
      </c>
      <c r="AF532" s="848"/>
      <c r="AG532" s="848"/>
      <c r="AH532" s="388" t="str">
        <f>IFERROR(__xludf.DUMMYFUNCTION("""COMPUTED_VALUE"""),"")</f>
        <v/>
      </c>
      <c r="AI532" s="382"/>
      <c r="AJ532" s="848" t="str">
        <f>IFERROR(__xludf.DUMMYFUNCTION("""COMPUTED_VALUE"""),"")</f>
        <v/>
      </c>
      <c r="AK532" s="848" t="str">
        <f>IFERROR(__xludf.DUMMYFUNCTION("""COMPUTED_VALUE"""),"")</f>
        <v/>
      </c>
      <c r="AL532" s="848"/>
      <c r="AM532" s="848"/>
      <c r="AN532" s="389" t="str">
        <f>IFERROR(__xludf.DUMMYFUNCTION("""COMPUTED_VALUE"""),"")</f>
        <v/>
      </c>
      <c r="AO532" s="390"/>
      <c r="AP532" s="391"/>
      <c r="AQ532" s="373"/>
      <c r="AR532" s="847"/>
      <c r="AS532" s="847">
        <v>0.0</v>
      </c>
      <c r="AT532" s="359"/>
    </row>
    <row r="533">
      <c r="A533" s="480" t="s">
        <v>5132</v>
      </c>
      <c r="B533" s="361">
        <v>46169.0</v>
      </c>
      <c r="C533" s="362" t="s">
        <v>7918</v>
      </c>
      <c r="D533" s="363" t="s">
        <v>7919</v>
      </c>
      <c r="E533" s="367"/>
      <c r="F533" s="368"/>
      <c r="G533" s="381"/>
      <c r="H533" s="366"/>
      <c r="I533" s="365"/>
      <c r="J533" s="368"/>
      <c r="K533" s="381"/>
      <c r="L533" s="368"/>
      <c r="M533" s="364"/>
      <c r="N533" s="368"/>
      <c r="O533" s="381"/>
      <c r="P533" s="366"/>
      <c r="Q533" s="365"/>
      <c r="R533" s="368"/>
      <c r="S533" s="381"/>
      <c r="T533" s="368"/>
      <c r="U533" s="364"/>
      <c r="V533" s="845"/>
      <c r="W533" s="655"/>
      <c r="X533" s="366"/>
      <c r="Y533" s="370" t="s">
        <v>1479</v>
      </c>
      <c r="Z533" s="481"/>
      <c r="AA533" s="372"/>
      <c r="AB533" s="353"/>
      <c r="AC533" s="382"/>
      <c r="AD533" s="383" t="str">
        <f>IFERROR(__xludf.DUMMYFUNCTION("""COMPUTED_VALUE"""),"")</f>
        <v/>
      </c>
      <c r="AE533" s="848" t="str">
        <f>IFERROR(__xludf.DUMMYFUNCTION("""COMPUTED_VALUE"""),"")</f>
        <v/>
      </c>
      <c r="AF533" s="848"/>
      <c r="AG533" s="848"/>
      <c r="AH533" s="388" t="str">
        <f>IFERROR(__xludf.DUMMYFUNCTION("""COMPUTED_VALUE"""),"")</f>
        <v/>
      </c>
      <c r="AI533" s="382"/>
      <c r="AJ533" s="848" t="str">
        <f>IFERROR(__xludf.DUMMYFUNCTION("""COMPUTED_VALUE"""),"")</f>
        <v/>
      </c>
      <c r="AK533" s="848" t="str">
        <f>IFERROR(__xludf.DUMMYFUNCTION("""COMPUTED_VALUE"""),"")</f>
        <v/>
      </c>
      <c r="AL533" s="848"/>
      <c r="AM533" s="848"/>
      <c r="AN533" s="389" t="str">
        <f>IFERROR(__xludf.DUMMYFUNCTION("""COMPUTED_VALUE"""),"")</f>
        <v/>
      </c>
      <c r="AO533" s="390"/>
      <c r="AP533" s="391"/>
      <c r="AQ533" s="373"/>
      <c r="AR533" s="847"/>
      <c r="AS533" s="847">
        <v>0.0</v>
      </c>
      <c r="AT533" s="393"/>
    </row>
    <row r="534">
      <c r="A534" s="480" t="s">
        <v>5138</v>
      </c>
      <c r="B534" s="361">
        <v>46168.0</v>
      </c>
      <c r="C534" s="362" t="s">
        <v>7920</v>
      </c>
      <c r="D534" s="363" t="s">
        <v>7921</v>
      </c>
      <c r="E534" s="367"/>
      <c r="F534" s="368"/>
      <c r="G534" s="381"/>
      <c r="H534" s="366"/>
      <c r="I534" s="365"/>
      <c r="J534" s="368"/>
      <c r="K534" s="381"/>
      <c r="L534" s="368"/>
      <c r="M534" s="364"/>
      <c r="N534" s="368"/>
      <c r="O534" s="381"/>
      <c r="P534" s="366"/>
      <c r="Q534" s="365"/>
      <c r="R534" s="368"/>
      <c r="S534" s="381"/>
      <c r="T534" s="368"/>
      <c r="U534" s="364"/>
      <c r="V534" s="845"/>
      <c r="W534" s="655"/>
      <c r="X534" s="366"/>
      <c r="Y534" s="370" t="s">
        <v>1479</v>
      </c>
      <c r="Z534" s="481"/>
      <c r="AA534" s="372"/>
      <c r="AB534" s="353"/>
      <c r="AC534" s="382"/>
      <c r="AD534" s="383" t="str">
        <f>IFERROR(__xludf.DUMMYFUNCTION("""COMPUTED_VALUE"""),"")</f>
        <v/>
      </c>
      <c r="AE534" s="848" t="str">
        <f>IFERROR(__xludf.DUMMYFUNCTION("""COMPUTED_VALUE"""),"")</f>
        <v/>
      </c>
      <c r="AF534" s="848"/>
      <c r="AG534" s="848"/>
      <c r="AH534" s="388" t="str">
        <f>IFERROR(__xludf.DUMMYFUNCTION("""COMPUTED_VALUE"""),"")</f>
        <v/>
      </c>
      <c r="AI534" s="382"/>
      <c r="AJ534" s="848" t="str">
        <f>IFERROR(__xludf.DUMMYFUNCTION("""COMPUTED_VALUE"""),"")</f>
        <v/>
      </c>
      <c r="AK534" s="848" t="str">
        <f>IFERROR(__xludf.DUMMYFUNCTION("""COMPUTED_VALUE"""),"")</f>
        <v/>
      </c>
      <c r="AL534" s="848"/>
      <c r="AM534" s="848"/>
      <c r="AN534" s="389" t="str">
        <f>IFERROR(__xludf.DUMMYFUNCTION("""COMPUTED_VALUE"""),"")</f>
        <v/>
      </c>
      <c r="AO534" s="390"/>
      <c r="AP534" s="391"/>
      <c r="AQ534" s="373"/>
      <c r="AR534" s="847"/>
      <c r="AS534" s="847">
        <v>0.0</v>
      </c>
      <c r="AT534" s="393"/>
    </row>
    <row r="535">
      <c r="A535" s="480" t="s">
        <v>5138</v>
      </c>
      <c r="B535" s="361">
        <v>46168.0</v>
      </c>
      <c r="C535" s="362" t="s">
        <v>7923</v>
      </c>
      <c r="D535" s="363" t="s">
        <v>7924</v>
      </c>
      <c r="E535" s="367"/>
      <c r="F535" s="368"/>
      <c r="G535" s="381"/>
      <c r="H535" s="366"/>
      <c r="I535" s="365"/>
      <c r="J535" s="368"/>
      <c r="K535" s="381"/>
      <c r="L535" s="368"/>
      <c r="M535" s="364"/>
      <c r="N535" s="368"/>
      <c r="O535" s="381"/>
      <c r="P535" s="366"/>
      <c r="Q535" s="365"/>
      <c r="R535" s="368"/>
      <c r="S535" s="381"/>
      <c r="T535" s="368"/>
      <c r="U535" s="364"/>
      <c r="V535" s="845"/>
      <c r="W535" s="655"/>
      <c r="X535" s="366"/>
      <c r="Y535" s="370" t="s">
        <v>1479</v>
      </c>
      <c r="Z535" s="481"/>
      <c r="AA535" s="372"/>
      <c r="AB535" s="353"/>
      <c r="AC535" s="382"/>
      <c r="AD535" s="383" t="str">
        <f>IFERROR(__xludf.DUMMYFUNCTION("""COMPUTED_VALUE"""),"")</f>
        <v/>
      </c>
      <c r="AE535" s="848" t="str">
        <f>IFERROR(__xludf.DUMMYFUNCTION("""COMPUTED_VALUE"""),"")</f>
        <v/>
      </c>
      <c r="AF535" s="848"/>
      <c r="AG535" s="848"/>
      <c r="AH535" s="388" t="str">
        <f>IFERROR(__xludf.DUMMYFUNCTION("""COMPUTED_VALUE"""),"")</f>
        <v/>
      </c>
      <c r="AI535" s="382"/>
      <c r="AJ535" s="848" t="str">
        <f>IFERROR(__xludf.DUMMYFUNCTION("""COMPUTED_VALUE"""),"")</f>
        <v/>
      </c>
      <c r="AK535" s="848" t="str">
        <f>IFERROR(__xludf.DUMMYFUNCTION("""COMPUTED_VALUE"""),"")</f>
        <v/>
      </c>
      <c r="AL535" s="848"/>
      <c r="AM535" s="848"/>
      <c r="AN535" s="389" t="str">
        <f>IFERROR(__xludf.DUMMYFUNCTION("""COMPUTED_VALUE"""),"")</f>
        <v/>
      </c>
      <c r="AO535" s="390"/>
      <c r="AP535" s="391"/>
      <c r="AQ535" s="373"/>
      <c r="AR535" s="847"/>
      <c r="AS535" s="847">
        <v>0.0</v>
      </c>
      <c r="AT535" s="359"/>
    </row>
    <row r="536">
      <c r="A536" s="480" t="s">
        <v>5138</v>
      </c>
      <c r="B536" s="361">
        <v>46168.0</v>
      </c>
      <c r="C536" s="362" t="s">
        <v>7925</v>
      </c>
      <c r="D536" s="363" t="s">
        <v>7926</v>
      </c>
      <c r="E536" s="367"/>
      <c r="F536" s="368"/>
      <c r="G536" s="381"/>
      <c r="H536" s="366"/>
      <c r="I536" s="365"/>
      <c r="J536" s="368"/>
      <c r="K536" s="381"/>
      <c r="L536" s="368"/>
      <c r="M536" s="364"/>
      <c r="N536" s="368"/>
      <c r="O536" s="381"/>
      <c r="P536" s="366"/>
      <c r="Q536" s="365"/>
      <c r="R536" s="368"/>
      <c r="S536" s="381"/>
      <c r="T536" s="368"/>
      <c r="U536" s="364"/>
      <c r="V536" s="845"/>
      <c r="W536" s="655"/>
      <c r="X536" s="366"/>
      <c r="Y536" s="370" t="s">
        <v>1479</v>
      </c>
      <c r="Z536" s="481"/>
      <c r="AA536" s="372"/>
      <c r="AB536" s="353"/>
      <c r="AC536" s="382"/>
      <c r="AD536" s="383" t="str">
        <f>IFERROR(__xludf.DUMMYFUNCTION("""COMPUTED_VALUE"""),"")</f>
        <v/>
      </c>
      <c r="AE536" s="848" t="str">
        <f>IFERROR(__xludf.DUMMYFUNCTION("""COMPUTED_VALUE"""),"")</f>
        <v/>
      </c>
      <c r="AF536" s="848"/>
      <c r="AG536" s="848"/>
      <c r="AH536" s="388" t="str">
        <f>IFERROR(__xludf.DUMMYFUNCTION("""COMPUTED_VALUE"""),"")</f>
        <v/>
      </c>
      <c r="AI536" s="382"/>
      <c r="AJ536" s="848" t="str">
        <f>IFERROR(__xludf.DUMMYFUNCTION("""COMPUTED_VALUE"""),"")</f>
        <v/>
      </c>
      <c r="AK536" s="848" t="str">
        <f>IFERROR(__xludf.DUMMYFUNCTION("""COMPUTED_VALUE"""),"")</f>
        <v/>
      </c>
      <c r="AL536" s="848"/>
      <c r="AM536" s="848"/>
      <c r="AN536" s="389" t="str">
        <f>IFERROR(__xludf.DUMMYFUNCTION("""COMPUTED_VALUE"""),"")</f>
        <v/>
      </c>
      <c r="AO536" s="390"/>
      <c r="AP536" s="391"/>
      <c r="AQ536" s="373"/>
      <c r="AR536" s="847"/>
      <c r="AS536" s="847">
        <v>0.0</v>
      </c>
      <c r="AT536" s="359"/>
    </row>
    <row r="537">
      <c r="A537" s="480" t="s">
        <v>5164</v>
      </c>
      <c r="B537" s="361">
        <v>46167.0</v>
      </c>
      <c r="C537" s="362" t="s">
        <v>7927</v>
      </c>
      <c r="D537" s="363" t="s">
        <v>7928</v>
      </c>
      <c r="E537" s="367"/>
      <c r="F537" s="368"/>
      <c r="G537" s="381"/>
      <c r="H537" s="366"/>
      <c r="I537" s="365"/>
      <c r="J537" s="368"/>
      <c r="K537" s="381"/>
      <c r="L537" s="368"/>
      <c r="M537" s="364"/>
      <c r="N537" s="368"/>
      <c r="O537" s="381"/>
      <c r="P537" s="366"/>
      <c r="Q537" s="365"/>
      <c r="R537" s="368"/>
      <c r="S537" s="381"/>
      <c r="T537" s="368"/>
      <c r="U537" s="364"/>
      <c r="V537" s="845"/>
      <c r="W537" s="655"/>
      <c r="X537" s="366"/>
      <c r="Y537" s="370" t="s">
        <v>1479</v>
      </c>
      <c r="Z537" s="481"/>
      <c r="AA537" s="372"/>
      <c r="AB537" s="353"/>
      <c r="AC537" s="382"/>
      <c r="AD537" s="383" t="str">
        <f>IFERROR(__xludf.DUMMYFUNCTION("""COMPUTED_VALUE"""),"")</f>
        <v/>
      </c>
      <c r="AE537" s="848" t="str">
        <f>IFERROR(__xludf.DUMMYFUNCTION("""COMPUTED_VALUE"""),"")</f>
        <v/>
      </c>
      <c r="AF537" s="848"/>
      <c r="AG537" s="848"/>
      <c r="AH537" s="388" t="str">
        <f>IFERROR(__xludf.DUMMYFUNCTION("""COMPUTED_VALUE"""),"")</f>
        <v/>
      </c>
      <c r="AI537" s="382"/>
      <c r="AJ537" s="848" t="str">
        <f>IFERROR(__xludf.DUMMYFUNCTION("""COMPUTED_VALUE"""),"")</f>
        <v/>
      </c>
      <c r="AK537" s="848" t="str">
        <f>IFERROR(__xludf.DUMMYFUNCTION("""COMPUTED_VALUE"""),"")</f>
        <v/>
      </c>
      <c r="AL537" s="848"/>
      <c r="AM537" s="848"/>
      <c r="AN537" s="389" t="str">
        <f>IFERROR(__xludf.DUMMYFUNCTION("""COMPUTED_VALUE"""),"")</f>
        <v/>
      </c>
      <c r="AO537" s="390"/>
      <c r="AP537" s="391"/>
      <c r="AQ537" s="373"/>
      <c r="AR537" s="847"/>
      <c r="AS537" s="847">
        <v>0.0</v>
      </c>
      <c r="AT537" s="359"/>
    </row>
    <row r="538">
      <c r="A538" s="480" t="s">
        <v>5132</v>
      </c>
      <c r="B538" s="361">
        <v>46169.0</v>
      </c>
      <c r="C538" s="362" t="s">
        <v>7930</v>
      </c>
      <c r="D538" s="363" t="s">
        <v>7931</v>
      </c>
      <c r="E538" s="367"/>
      <c r="F538" s="368"/>
      <c r="G538" s="381"/>
      <c r="H538" s="366"/>
      <c r="I538" s="365"/>
      <c r="J538" s="368"/>
      <c r="K538" s="381"/>
      <c r="L538" s="368"/>
      <c r="M538" s="364"/>
      <c r="N538" s="368"/>
      <c r="O538" s="381"/>
      <c r="P538" s="366"/>
      <c r="Q538" s="365"/>
      <c r="R538" s="368"/>
      <c r="S538" s="381"/>
      <c r="T538" s="368"/>
      <c r="U538" s="364"/>
      <c r="V538" s="845"/>
      <c r="W538" s="655"/>
      <c r="X538" s="366"/>
      <c r="Y538" s="370" t="s">
        <v>1479</v>
      </c>
      <c r="Z538" s="481"/>
      <c r="AA538" s="372"/>
      <c r="AB538" s="353"/>
      <c r="AC538" s="382"/>
      <c r="AD538" s="383" t="str">
        <f>IFERROR(__xludf.DUMMYFUNCTION("""COMPUTED_VALUE"""),"")</f>
        <v/>
      </c>
      <c r="AE538" s="848" t="str">
        <f>IFERROR(__xludf.DUMMYFUNCTION("""COMPUTED_VALUE"""),"")</f>
        <v/>
      </c>
      <c r="AF538" s="848"/>
      <c r="AG538" s="848"/>
      <c r="AH538" s="388" t="str">
        <f>IFERROR(__xludf.DUMMYFUNCTION("""COMPUTED_VALUE"""),"")</f>
        <v/>
      </c>
      <c r="AI538" s="382"/>
      <c r="AJ538" s="848" t="str">
        <f>IFERROR(__xludf.DUMMYFUNCTION("""COMPUTED_VALUE"""),"")</f>
        <v/>
      </c>
      <c r="AK538" s="848" t="str">
        <f>IFERROR(__xludf.DUMMYFUNCTION("""COMPUTED_VALUE"""),"")</f>
        <v/>
      </c>
      <c r="AL538" s="848"/>
      <c r="AM538" s="848"/>
      <c r="AN538" s="389" t="str">
        <f>IFERROR(__xludf.DUMMYFUNCTION("""COMPUTED_VALUE"""),"")</f>
        <v/>
      </c>
      <c r="AO538" s="390"/>
      <c r="AP538" s="391"/>
      <c r="AQ538" s="373"/>
      <c r="AR538" s="847"/>
      <c r="AS538" s="847">
        <v>0.0</v>
      </c>
      <c r="AT538" s="359"/>
    </row>
    <row r="539">
      <c r="A539" s="480" t="s">
        <v>5132</v>
      </c>
      <c r="B539" s="361">
        <v>46169.0</v>
      </c>
      <c r="C539" s="362" t="s">
        <v>5899</v>
      </c>
      <c r="D539" s="363" t="s">
        <v>5900</v>
      </c>
      <c r="E539" s="367"/>
      <c r="F539" s="368"/>
      <c r="G539" s="381"/>
      <c r="H539" s="366"/>
      <c r="I539" s="365"/>
      <c r="J539" s="368"/>
      <c r="K539" s="381"/>
      <c r="L539" s="368"/>
      <c r="M539" s="364"/>
      <c r="N539" s="368"/>
      <c r="O539" s="381"/>
      <c r="P539" s="366"/>
      <c r="Q539" s="365"/>
      <c r="R539" s="368"/>
      <c r="S539" s="381"/>
      <c r="T539" s="368"/>
      <c r="U539" s="364"/>
      <c r="V539" s="845"/>
      <c r="W539" s="655"/>
      <c r="X539" s="366"/>
      <c r="Y539" s="370" t="s">
        <v>1479</v>
      </c>
      <c r="Z539" s="481"/>
      <c r="AA539" s="372"/>
      <c r="AB539" s="353"/>
      <c r="AC539" s="382"/>
      <c r="AD539" s="383" t="str">
        <f>IFERROR(__xludf.DUMMYFUNCTION("""COMPUTED_VALUE"""),"")</f>
        <v/>
      </c>
      <c r="AE539" s="848" t="str">
        <f>IFERROR(__xludf.DUMMYFUNCTION("""COMPUTED_VALUE"""),"")</f>
        <v/>
      </c>
      <c r="AF539" s="848"/>
      <c r="AG539" s="848"/>
      <c r="AH539" s="388" t="str">
        <f>IFERROR(__xludf.DUMMYFUNCTION("""COMPUTED_VALUE"""),"")</f>
        <v/>
      </c>
      <c r="AI539" s="382"/>
      <c r="AJ539" s="848" t="str">
        <f>IFERROR(__xludf.DUMMYFUNCTION("""COMPUTED_VALUE"""),"")</f>
        <v/>
      </c>
      <c r="AK539" s="848" t="str">
        <f>IFERROR(__xludf.DUMMYFUNCTION("""COMPUTED_VALUE"""),"")</f>
        <v/>
      </c>
      <c r="AL539" s="848"/>
      <c r="AM539" s="848"/>
      <c r="AN539" s="389" t="str">
        <f>IFERROR(__xludf.DUMMYFUNCTION("""COMPUTED_VALUE"""),"")</f>
        <v/>
      </c>
      <c r="AO539" s="390"/>
      <c r="AP539" s="391"/>
      <c r="AQ539" s="373"/>
      <c r="AR539" s="847"/>
      <c r="AS539" s="847">
        <v>0.0</v>
      </c>
      <c r="AT539" s="359"/>
    </row>
    <row r="540">
      <c r="A540" s="480" t="s">
        <v>5138</v>
      </c>
      <c r="B540" s="361">
        <v>46168.0</v>
      </c>
      <c r="C540" s="362" t="s">
        <v>5901</v>
      </c>
      <c r="D540" s="363" t="s">
        <v>5902</v>
      </c>
      <c r="E540" s="367"/>
      <c r="F540" s="368"/>
      <c r="G540" s="381"/>
      <c r="H540" s="366"/>
      <c r="I540" s="365"/>
      <c r="J540" s="368"/>
      <c r="K540" s="381"/>
      <c r="L540" s="368"/>
      <c r="M540" s="364"/>
      <c r="N540" s="368"/>
      <c r="O540" s="381"/>
      <c r="P540" s="366"/>
      <c r="Q540" s="365"/>
      <c r="R540" s="368"/>
      <c r="S540" s="381"/>
      <c r="T540" s="368"/>
      <c r="U540" s="364"/>
      <c r="V540" s="845"/>
      <c r="W540" s="655"/>
      <c r="X540" s="366"/>
      <c r="Y540" s="370" t="s">
        <v>1479</v>
      </c>
      <c r="Z540" s="481"/>
      <c r="AA540" s="372"/>
      <c r="AB540" s="353"/>
      <c r="AC540" s="382"/>
      <c r="AD540" s="383" t="str">
        <f>IFERROR(__xludf.DUMMYFUNCTION("""COMPUTED_VALUE"""),"")</f>
        <v/>
      </c>
      <c r="AE540" s="848" t="str">
        <f>IFERROR(__xludf.DUMMYFUNCTION("""COMPUTED_VALUE"""),"")</f>
        <v/>
      </c>
      <c r="AF540" s="848"/>
      <c r="AG540" s="848"/>
      <c r="AH540" s="388" t="str">
        <f>IFERROR(__xludf.DUMMYFUNCTION("""COMPUTED_VALUE"""),"")</f>
        <v/>
      </c>
      <c r="AI540" s="382"/>
      <c r="AJ540" s="848" t="str">
        <f>IFERROR(__xludf.DUMMYFUNCTION("""COMPUTED_VALUE"""),"")</f>
        <v/>
      </c>
      <c r="AK540" s="848" t="str">
        <f>IFERROR(__xludf.DUMMYFUNCTION("""COMPUTED_VALUE"""),"")</f>
        <v/>
      </c>
      <c r="AL540" s="848"/>
      <c r="AM540" s="848"/>
      <c r="AN540" s="389" t="str">
        <f>IFERROR(__xludf.DUMMYFUNCTION("""COMPUTED_VALUE"""),"")</f>
        <v/>
      </c>
      <c r="AO540" s="390"/>
      <c r="AP540" s="391"/>
      <c r="AQ540" s="373"/>
      <c r="AR540" s="847"/>
      <c r="AS540" s="847">
        <v>0.0</v>
      </c>
      <c r="AT540" s="359"/>
    </row>
    <row r="541">
      <c r="A541" s="480" t="s">
        <v>5138</v>
      </c>
      <c r="B541" s="361">
        <v>46168.0</v>
      </c>
      <c r="C541" s="362" t="s">
        <v>7932</v>
      </c>
      <c r="D541" s="363" t="s">
        <v>7933</v>
      </c>
      <c r="E541" s="367"/>
      <c r="F541" s="368"/>
      <c r="G541" s="381"/>
      <c r="H541" s="366"/>
      <c r="I541" s="365"/>
      <c r="J541" s="368"/>
      <c r="K541" s="381"/>
      <c r="L541" s="368"/>
      <c r="M541" s="364"/>
      <c r="N541" s="368"/>
      <c r="O541" s="381"/>
      <c r="P541" s="366"/>
      <c r="Q541" s="365"/>
      <c r="R541" s="368"/>
      <c r="S541" s="381"/>
      <c r="T541" s="368"/>
      <c r="U541" s="364"/>
      <c r="V541" s="845"/>
      <c r="W541" s="655"/>
      <c r="X541" s="366"/>
      <c r="Y541" s="370" t="s">
        <v>1479</v>
      </c>
      <c r="Z541" s="481"/>
      <c r="AA541" s="372"/>
      <c r="AB541" s="353"/>
      <c r="AC541" s="382"/>
      <c r="AD541" s="383" t="str">
        <f>IFERROR(__xludf.DUMMYFUNCTION("""COMPUTED_VALUE"""),"")</f>
        <v/>
      </c>
      <c r="AE541" s="848" t="str">
        <f>IFERROR(__xludf.DUMMYFUNCTION("""COMPUTED_VALUE"""),"")</f>
        <v/>
      </c>
      <c r="AF541" s="848"/>
      <c r="AG541" s="848"/>
      <c r="AH541" s="388" t="str">
        <f>IFERROR(__xludf.DUMMYFUNCTION("""COMPUTED_VALUE"""),"")</f>
        <v/>
      </c>
      <c r="AI541" s="382"/>
      <c r="AJ541" s="848" t="str">
        <f>IFERROR(__xludf.DUMMYFUNCTION("""COMPUTED_VALUE"""),"")</f>
        <v/>
      </c>
      <c r="AK541" s="848" t="str">
        <f>IFERROR(__xludf.DUMMYFUNCTION("""COMPUTED_VALUE"""),"")</f>
        <v/>
      </c>
      <c r="AL541" s="848"/>
      <c r="AM541" s="848"/>
      <c r="AN541" s="389" t="str">
        <f>IFERROR(__xludf.DUMMYFUNCTION("""COMPUTED_VALUE"""),"")</f>
        <v/>
      </c>
      <c r="AO541" s="390"/>
      <c r="AP541" s="391"/>
      <c r="AQ541" s="373"/>
      <c r="AR541" s="847"/>
      <c r="AS541" s="847">
        <v>0.0</v>
      </c>
      <c r="AT541" s="359"/>
    </row>
    <row r="542">
      <c r="A542" s="480" t="s">
        <v>5164</v>
      </c>
      <c r="B542" s="361">
        <v>46167.0</v>
      </c>
      <c r="C542" s="362" t="s">
        <v>7934</v>
      </c>
      <c r="D542" s="363" t="s">
        <v>7935</v>
      </c>
      <c r="E542" s="367"/>
      <c r="F542" s="368"/>
      <c r="G542" s="381"/>
      <c r="H542" s="366"/>
      <c r="I542" s="365"/>
      <c r="J542" s="368"/>
      <c r="K542" s="381"/>
      <c r="L542" s="368"/>
      <c r="M542" s="364"/>
      <c r="N542" s="368"/>
      <c r="O542" s="381"/>
      <c r="P542" s="366"/>
      <c r="Q542" s="365"/>
      <c r="R542" s="368"/>
      <c r="S542" s="381"/>
      <c r="T542" s="368"/>
      <c r="U542" s="364"/>
      <c r="V542" s="845"/>
      <c r="W542" s="655"/>
      <c r="X542" s="366"/>
      <c r="Y542" s="370" t="s">
        <v>1479</v>
      </c>
      <c r="Z542" s="481"/>
      <c r="AA542" s="372"/>
      <c r="AB542" s="353"/>
      <c r="AC542" s="382"/>
      <c r="AD542" s="383" t="str">
        <f>IFERROR(__xludf.DUMMYFUNCTION("""COMPUTED_VALUE"""),"")</f>
        <v/>
      </c>
      <c r="AE542" s="848" t="str">
        <f>IFERROR(__xludf.DUMMYFUNCTION("""COMPUTED_VALUE"""),"")</f>
        <v/>
      </c>
      <c r="AF542" s="848"/>
      <c r="AG542" s="848"/>
      <c r="AH542" s="388" t="str">
        <f>IFERROR(__xludf.DUMMYFUNCTION("""COMPUTED_VALUE"""),"")</f>
        <v/>
      </c>
      <c r="AI542" s="382"/>
      <c r="AJ542" s="848" t="str">
        <f>IFERROR(__xludf.DUMMYFUNCTION("""COMPUTED_VALUE"""),"")</f>
        <v/>
      </c>
      <c r="AK542" s="848" t="str">
        <f>IFERROR(__xludf.DUMMYFUNCTION("""COMPUTED_VALUE"""),"")</f>
        <v/>
      </c>
      <c r="AL542" s="848"/>
      <c r="AM542" s="848"/>
      <c r="AN542" s="389" t="str">
        <f>IFERROR(__xludf.DUMMYFUNCTION("""COMPUTED_VALUE"""),"")</f>
        <v/>
      </c>
      <c r="AO542" s="390"/>
      <c r="AP542" s="391"/>
      <c r="AQ542" s="373"/>
      <c r="AR542" s="847"/>
      <c r="AS542" s="847">
        <v>0.0</v>
      </c>
      <c r="AT542" s="359"/>
    </row>
    <row r="543">
      <c r="A543" s="480" t="s">
        <v>5138</v>
      </c>
      <c r="B543" s="361">
        <v>46168.0</v>
      </c>
      <c r="C543" s="362" t="s">
        <v>7936</v>
      </c>
      <c r="D543" s="363" t="s">
        <v>7937</v>
      </c>
      <c r="E543" s="367"/>
      <c r="F543" s="368"/>
      <c r="G543" s="381"/>
      <c r="H543" s="366"/>
      <c r="I543" s="365"/>
      <c r="J543" s="368"/>
      <c r="K543" s="381"/>
      <c r="L543" s="368"/>
      <c r="M543" s="364"/>
      <c r="N543" s="368"/>
      <c r="O543" s="381"/>
      <c r="P543" s="366"/>
      <c r="Q543" s="365"/>
      <c r="R543" s="368"/>
      <c r="S543" s="381"/>
      <c r="T543" s="368"/>
      <c r="U543" s="364"/>
      <c r="V543" s="845"/>
      <c r="W543" s="655"/>
      <c r="X543" s="366"/>
      <c r="Y543" s="370" t="s">
        <v>1479</v>
      </c>
      <c r="Z543" s="481"/>
      <c r="AA543" s="372"/>
      <c r="AB543" s="353"/>
      <c r="AC543" s="382"/>
      <c r="AD543" s="383" t="str">
        <f>IFERROR(__xludf.DUMMYFUNCTION("""COMPUTED_VALUE"""),"")</f>
        <v/>
      </c>
      <c r="AE543" s="848" t="str">
        <f>IFERROR(__xludf.DUMMYFUNCTION("""COMPUTED_VALUE"""),"")</f>
        <v/>
      </c>
      <c r="AF543" s="848"/>
      <c r="AG543" s="848"/>
      <c r="AH543" s="388" t="str">
        <f>IFERROR(__xludf.DUMMYFUNCTION("""COMPUTED_VALUE"""),"")</f>
        <v/>
      </c>
      <c r="AI543" s="382"/>
      <c r="AJ543" s="848" t="str">
        <f>IFERROR(__xludf.DUMMYFUNCTION("""COMPUTED_VALUE"""),"")</f>
        <v/>
      </c>
      <c r="AK543" s="848" t="str">
        <f>IFERROR(__xludf.DUMMYFUNCTION("""COMPUTED_VALUE"""),"")</f>
        <v/>
      </c>
      <c r="AL543" s="848"/>
      <c r="AM543" s="848"/>
      <c r="AN543" s="389" t="str">
        <f>IFERROR(__xludf.DUMMYFUNCTION("""COMPUTED_VALUE"""),"")</f>
        <v/>
      </c>
      <c r="AO543" s="390"/>
      <c r="AP543" s="391"/>
      <c r="AQ543" s="373"/>
      <c r="AR543" s="847"/>
      <c r="AS543" s="847">
        <v>0.0</v>
      </c>
      <c r="AT543" s="359"/>
    </row>
    <row r="544">
      <c r="A544" s="480" t="s">
        <v>5138</v>
      </c>
      <c r="B544" s="361">
        <v>46168.0</v>
      </c>
      <c r="C544" s="362" t="s">
        <v>7938</v>
      </c>
      <c r="D544" s="363" t="s">
        <v>7939</v>
      </c>
      <c r="E544" s="367"/>
      <c r="F544" s="368"/>
      <c r="G544" s="381"/>
      <c r="H544" s="366"/>
      <c r="I544" s="365"/>
      <c r="J544" s="368"/>
      <c r="K544" s="381"/>
      <c r="L544" s="368"/>
      <c r="M544" s="364"/>
      <c r="N544" s="368"/>
      <c r="O544" s="381"/>
      <c r="P544" s="366"/>
      <c r="Q544" s="365"/>
      <c r="R544" s="368"/>
      <c r="S544" s="381"/>
      <c r="T544" s="368"/>
      <c r="U544" s="364"/>
      <c r="V544" s="845"/>
      <c r="W544" s="655"/>
      <c r="X544" s="366"/>
      <c r="Y544" s="370" t="s">
        <v>1479</v>
      </c>
      <c r="Z544" s="481"/>
      <c r="AA544" s="372"/>
      <c r="AB544" s="353"/>
      <c r="AC544" s="382"/>
      <c r="AD544" s="383" t="str">
        <f>IFERROR(__xludf.DUMMYFUNCTION("""COMPUTED_VALUE"""),"")</f>
        <v/>
      </c>
      <c r="AE544" s="848" t="str">
        <f>IFERROR(__xludf.DUMMYFUNCTION("""COMPUTED_VALUE"""),"")</f>
        <v/>
      </c>
      <c r="AF544" s="848"/>
      <c r="AG544" s="848"/>
      <c r="AH544" s="388" t="str">
        <f>IFERROR(__xludf.DUMMYFUNCTION("""COMPUTED_VALUE"""),"")</f>
        <v/>
      </c>
      <c r="AI544" s="382"/>
      <c r="AJ544" s="848" t="str">
        <f>IFERROR(__xludf.DUMMYFUNCTION("""COMPUTED_VALUE"""),"")</f>
        <v/>
      </c>
      <c r="AK544" s="848" t="str">
        <f>IFERROR(__xludf.DUMMYFUNCTION("""COMPUTED_VALUE"""),"")</f>
        <v/>
      </c>
      <c r="AL544" s="848"/>
      <c r="AM544" s="848"/>
      <c r="AN544" s="389" t="str">
        <f>IFERROR(__xludf.DUMMYFUNCTION("""COMPUTED_VALUE"""),"")</f>
        <v/>
      </c>
      <c r="AO544" s="390"/>
      <c r="AP544" s="391"/>
      <c r="AQ544" s="373"/>
      <c r="AR544" s="847"/>
      <c r="AS544" s="847">
        <v>0.0</v>
      </c>
      <c r="AT544" s="359"/>
    </row>
    <row r="545">
      <c r="A545" s="480" t="s">
        <v>5132</v>
      </c>
      <c r="B545" s="361">
        <v>46169.0</v>
      </c>
      <c r="C545" s="362" t="s">
        <v>7940</v>
      </c>
      <c r="D545" s="363" t="s">
        <v>7941</v>
      </c>
      <c r="E545" s="367"/>
      <c r="F545" s="368"/>
      <c r="G545" s="381"/>
      <c r="H545" s="366"/>
      <c r="I545" s="365"/>
      <c r="J545" s="368"/>
      <c r="K545" s="381"/>
      <c r="L545" s="368"/>
      <c r="M545" s="364"/>
      <c r="N545" s="368"/>
      <c r="O545" s="381"/>
      <c r="P545" s="366"/>
      <c r="Q545" s="365"/>
      <c r="R545" s="368"/>
      <c r="S545" s="381"/>
      <c r="T545" s="368"/>
      <c r="U545" s="364"/>
      <c r="V545" s="845"/>
      <c r="W545" s="655"/>
      <c r="X545" s="366"/>
      <c r="Y545" s="370" t="s">
        <v>1479</v>
      </c>
      <c r="Z545" s="481"/>
      <c r="AA545" s="372"/>
      <c r="AB545" s="353"/>
      <c r="AC545" s="382"/>
      <c r="AD545" s="383" t="str">
        <f>IFERROR(__xludf.DUMMYFUNCTION("""COMPUTED_VALUE"""),"")</f>
        <v/>
      </c>
      <c r="AE545" s="848" t="str">
        <f>IFERROR(__xludf.DUMMYFUNCTION("""COMPUTED_VALUE"""),"")</f>
        <v/>
      </c>
      <c r="AF545" s="848"/>
      <c r="AG545" s="848"/>
      <c r="AH545" s="388" t="str">
        <f>IFERROR(__xludf.DUMMYFUNCTION("""COMPUTED_VALUE"""),"")</f>
        <v/>
      </c>
      <c r="AI545" s="382"/>
      <c r="AJ545" s="848" t="str">
        <f>IFERROR(__xludf.DUMMYFUNCTION("""COMPUTED_VALUE"""),"")</f>
        <v/>
      </c>
      <c r="AK545" s="848" t="str">
        <f>IFERROR(__xludf.DUMMYFUNCTION("""COMPUTED_VALUE"""),"")</f>
        <v/>
      </c>
      <c r="AL545" s="848"/>
      <c r="AM545" s="848"/>
      <c r="AN545" s="389" t="str">
        <f>IFERROR(__xludf.DUMMYFUNCTION("""COMPUTED_VALUE"""),"")</f>
        <v/>
      </c>
      <c r="AO545" s="390"/>
      <c r="AP545" s="391"/>
      <c r="AQ545" s="373"/>
      <c r="AR545" s="847"/>
      <c r="AS545" s="847">
        <v>0.0</v>
      </c>
      <c r="AT545" s="359"/>
    </row>
    <row r="546">
      <c r="A546" s="480" t="s">
        <v>5132</v>
      </c>
      <c r="B546" s="361">
        <v>46169.0</v>
      </c>
      <c r="C546" s="362" t="s">
        <v>7942</v>
      </c>
      <c r="D546" s="363" t="s">
        <v>7943</v>
      </c>
      <c r="E546" s="367"/>
      <c r="F546" s="368"/>
      <c r="G546" s="381"/>
      <c r="H546" s="366"/>
      <c r="I546" s="365"/>
      <c r="J546" s="368"/>
      <c r="K546" s="381"/>
      <c r="L546" s="368"/>
      <c r="M546" s="364"/>
      <c r="N546" s="368"/>
      <c r="O546" s="381"/>
      <c r="P546" s="366"/>
      <c r="Q546" s="365"/>
      <c r="R546" s="368"/>
      <c r="S546" s="381"/>
      <c r="T546" s="368"/>
      <c r="U546" s="364"/>
      <c r="V546" s="845"/>
      <c r="W546" s="655"/>
      <c r="X546" s="366"/>
      <c r="Y546" s="370" t="s">
        <v>1479</v>
      </c>
      <c r="Z546" s="481"/>
      <c r="AA546" s="372"/>
      <c r="AB546" s="353"/>
      <c r="AC546" s="382"/>
      <c r="AD546" s="383" t="str">
        <f>IFERROR(__xludf.DUMMYFUNCTION("""COMPUTED_VALUE"""),"")</f>
        <v/>
      </c>
      <c r="AE546" s="848" t="str">
        <f>IFERROR(__xludf.DUMMYFUNCTION("""COMPUTED_VALUE"""),"")</f>
        <v/>
      </c>
      <c r="AF546" s="848"/>
      <c r="AG546" s="848"/>
      <c r="AH546" s="388" t="str">
        <f>IFERROR(__xludf.DUMMYFUNCTION("""COMPUTED_VALUE"""),"")</f>
        <v/>
      </c>
      <c r="AI546" s="382"/>
      <c r="AJ546" s="848" t="str">
        <f>IFERROR(__xludf.DUMMYFUNCTION("""COMPUTED_VALUE"""),"")</f>
        <v/>
      </c>
      <c r="AK546" s="848" t="str">
        <f>IFERROR(__xludf.DUMMYFUNCTION("""COMPUTED_VALUE"""),"")</f>
        <v/>
      </c>
      <c r="AL546" s="848"/>
      <c r="AM546" s="848"/>
      <c r="AN546" s="389" t="str">
        <f>IFERROR(__xludf.DUMMYFUNCTION("""COMPUTED_VALUE"""),"")</f>
        <v/>
      </c>
      <c r="AO546" s="390"/>
      <c r="AP546" s="391"/>
      <c r="AQ546" s="373"/>
      <c r="AR546" s="847"/>
      <c r="AS546" s="847">
        <v>0.0</v>
      </c>
      <c r="AT546" s="359"/>
    </row>
    <row r="547">
      <c r="A547" s="480" t="s">
        <v>5138</v>
      </c>
      <c r="B547" s="361">
        <v>46168.0</v>
      </c>
      <c r="C547" s="362" t="s">
        <v>7944</v>
      </c>
      <c r="D547" s="363" t="s">
        <v>7945</v>
      </c>
      <c r="E547" s="367"/>
      <c r="F547" s="368"/>
      <c r="G547" s="381"/>
      <c r="H547" s="366"/>
      <c r="I547" s="365"/>
      <c r="J547" s="368"/>
      <c r="K547" s="381"/>
      <c r="L547" s="368"/>
      <c r="M547" s="364"/>
      <c r="N547" s="368"/>
      <c r="O547" s="381"/>
      <c r="P547" s="366"/>
      <c r="Q547" s="365"/>
      <c r="R547" s="368"/>
      <c r="S547" s="381"/>
      <c r="T547" s="368"/>
      <c r="U547" s="364"/>
      <c r="V547" s="845"/>
      <c r="W547" s="655"/>
      <c r="X547" s="366"/>
      <c r="Y547" s="370" t="s">
        <v>1479</v>
      </c>
      <c r="Z547" s="481"/>
      <c r="AA547" s="372"/>
      <c r="AB547" s="353"/>
      <c r="AC547" s="382"/>
      <c r="AD547" s="383" t="str">
        <f>IFERROR(__xludf.DUMMYFUNCTION("""COMPUTED_VALUE"""),"")</f>
        <v/>
      </c>
      <c r="AE547" s="848" t="str">
        <f>IFERROR(__xludf.DUMMYFUNCTION("""COMPUTED_VALUE"""),"")</f>
        <v/>
      </c>
      <c r="AF547" s="848"/>
      <c r="AG547" s="848"/>
      <c r="AH547" s="388" t="str">
        <f>IFERROR(__xludf.DUMMYFUNCTION("""COMPUTED_VALUE"""),"")</f>
        <v/>
      </c>
      <c r="AI547" s="382"/>
      <c r="AJ547" s="848" t="str">
        <f>IFERROR(__xludf.DUMMYFUNCTION("""COMPUTED_VALUE"""),"")</f>
        <v/>
      </c>
      <c r="AK547" s="848" t="str">
        <f>IFERROR(__xludf.DUMMYFUNCTION("""COMPUTED_VALUE"""),"")</f>
        <v/>
      </c>
      <c r="AL547" s="848"/>
      <c r="AM547" s="848"/>
      <c r="AN547" s="389" t="str">
        <f>IFERROR(__xludf.DUMMYFUNCTION("""COMPUTED_VALUE"""),"")</f>
        <v/>
      </c>
      <c r="AO547" s="390"/>
      <c r="AP547" s="391"/>
      <c r="AQ547" s="373"/>
      <c r="AR547" s="847"/>
      <c r="AS547" s="847">
        <v>0.0</v>
      </c>
      <c r="AT547" s="359"/>
    </row>
    <row r="548">
      <c r="A548" s="480" t="s">
        <v>5132</v>
      </c>
      <c r="B548" s="361">
        <v>46169.0</v>
      </c>
      <c r="C548" s="362" t="s">
        <v>7946</v>
      </c>
      <c r="D548" s="363" t="s">
        <v>7947</v>
      </c>
      <c r="E548" s="367"/>
      <c r="F548" s="368"/>
      <c r="G548" s="381"/>
      <c r="H548" s="366"/>
      <c r="I548" s="365"/>
      <c r="J548" s="368"/>
      <c r="K548" s="381"/>
      <c r="L548" s="368"/>
      <c r="M548" s="364"/>
      <c r="N548" s="368"/>
      <c r="O548" s="381"/>
      <c r="P548" s="366"/>
      <c r="Q548" s="365"/>
      <c r="R548" s="368"/>
      <c r="S548" s="381"/>
      <c r="T548" s="368"/>
      <c r="U548" s="364"/>
      <c r="V548" s="845"/>
      <c r="W548" s="655"/>
      <c r="X548" s="366"/>
      <c r="Y548" s="370" t="s">
        <v>1479</v>
      </c>
      <c r="Z548" s="481"/>
      <c r="AA548" s="372"/>
      <c r="AB548" s="353"/>
      <c r="AC548" s="382"/>
      <c r="AD548" s="383" t="str">
        <f>IFERROR(__xludf.DUMMYFUNCTION("""COMPUTED_VALUE"""),"")</f>
        <v/>
      </c>
      <c r="AE548" s="848" t="str">
        <f>IFERROR(__xludf.DUMMYFUNCTION("""COMPUTED_VALUE"""),"")</f>
        <v/>
      </c>
      <c r="AF548" s="848"/>
      <c r="AG548" s="848"/>
      <c r="AH548" s="388" t="str">
        <f>IFERROR(__xludf.DUMMYFUNCTION("""COMPUTED_VALUE"""),"")</f>
        <v/>
      </c>
      <c r="AI548" s="382"/>
      <c r="AJ548" s="848" t="str">
        <f>IFERROR(__xludf.DUMMYFUNCTION("""COMPUTED_VALUE"""),"")</f>
        <v/>
      </c>
      <c r="AK548" s="848" t="str">
        <f>IFERROR(__xludf.DUMMYFUNCTION("""COMPUTED_VALUE"""),"")</f>
        <v/>
      </c>
      <c r="AL548" s="848"/>
      <c r="AM548" s="848"/>
      <c r="AN548" s="389" t="str">
        <f>IFERROR(__xludf.DUMMYFUNCTION("""COMPUTED_VALUE"""),"")</f>
        <v/>
      </c>
      <c r="AO548" s="390"/>
      <c r="AP548" s="391"/>
      <c r="AQ548" s="373"/>
      <c r="AR548" s="847"/>
      <c r="AS548" s="847">
        <v>0.0</v>
      </c>
      <c r="AT548" s="359"/>
    </row>
    <row r="549">
      <c r="A549" s="480" t="s">
        <v>5164</v>
      </c>
      <c r="B549" s="361">
        <v>46167.0</v>
      </c>
      <c r="C549" s="362" t="s">
        <v>7948</v>
      </c>
      <c r="D549" s="363" t="s">
        <v>7949</v>
      </c>
      <c r="E549" s="367"/>
      <c r="F549" s="368"/>
      <c r="G549" s="381"/>
      <c r="H549" s="366"/>
      <c r="I549" s="365"/>
      <c r="J549" s="368"/>
      <c r="K549" s="381"/>
      <c r="L549" s="368"/>
      <c r="M549" s="364"/>
      <c r="N549" s="368"/>
      <c r="O549" s="381"/>
      <c r="P549" s="366"/>
      <c r="Q549" s="365"/>
      <c r="R549" s="368"/>
      <c r="S549" s="381"/>
      <c r="T549" s="368"/>
      <c r="U549" s="364"/>
      <c r="V549" s="845"/>
      <c r="W549" s="655"/>
      <c r="X549" s="366"/>
      <c r="Y549" s="370" t="s">
        <v>1479</v>
      </c>
      <c r="Z549" s="481"/>
      <c r="AA549" s="372"/>
      <c r="AB549" s="353"/>
      <c r="AC549" s="382"/>
      <c r="AD549" s="383" t="str">
        <f>IFERROR(__xludf.DUMMYFUNCTION("""COMPUTED_VALUE"""),"")</f>
        <v/>
      </c>
      <c r="AE549" s="848" t="str">
        <f>IFERROR(__xludf.DUMMYFUNCTION("""COMPUTED_VALUE"""),"")</f>
        <v/>
      </c>
      <c r="AF549" s="848"/>
      <c r="AG549" s="848"/>
      <c r="AH549" s="388" t="str">
        <f>IFERROR(__xludf.DUMMYFUNCTION("""COMPUTED_VALUE"""),"")</f>
        <v/>
      </c>
      <c r="AI549" s="382"/>
      <c r="AJ549" s="848" t="str">
        <f>IFERROR(__xludf.DUMMYFUNCTION("""COMPUTED_VALUE"""),"")</f>
        <v/>
      </c>
      <c r="AK549" s="848" t="str">
        <f>IFERROR(__xludf.DUMMYFUNCTION("""COMPUTED_VALUE"""),"")</f>
        <v/>
      </c>
      <c r="AL549" s="848"/>
      <c r="AM549" s="848"/>
      <c r="AN549" s="389" t="str">
        <f>IFERROR(__xludf.DUMMYFUNCTION("""COMPUTED_VALUE"""),"")</f>
        <v/>
      </c>
      <c r="AO549" s="390"/>
      <c r="AP549" s="391"/>
      <c r="AQ549" s="373"/>
      <c r="AR549" s="847"/>
      <c r="AS549" s="847">
        <v>0.0</v>
      </c>
      <c r="AT549" s="359"/>
    </row>
    <row r="550">
      <c r="A550" s="480" t="s">
        <v>5138</v>
      </c>
      <c r="B550" s="361">
        <v>46168.0</v>
      </c>
      <c r="C550" s="362" t="s">
        <v>7950</v>
      </c>
      <c r="D550" s="363" t="s">
        <v>7951</v>
      </c>
      <c r="E550" s="367"/>
      <c r="F550" s="368"/>
      <c r="G550" s="381"/>
      <c r="H550" s="366"/>
      <c r="I550" s="365"/>
      <c r="J550" s="368"/>
      <c r="K550" s="381"/>
      <c r="L550" s="368"/>
      <c r="M550" s="364"/>
      <c r="N550" s="368"/>
      <c r="O550" s="381"/>
      <c r="P550" s="366"/>
      <c r="Q550" s="365"/>
      <c r="R550" s="368"/>
      <c r="S550" s="381"/>
      <c r="T550" s="368"/>
      <c r="U550" s="364"/>
      <c r="V550" s="845"/>
      <c r="W550" s="655"/>
      <c r="X550" s="366"/>
      <c r="Y550" s="370" t="s">
        <v>1479</v>
      </c>
      <c r="Z550" s="481"/>
      <c r="AA550" s="372"/>
      <c r="AB550" s="353"/>
      <c r="AC550" s="382"/>
      <c r="AD550" s="383" t="str">
        <f>IFERROR(__xludf.DUMMYFUNCTION("""COMPUTED_VALUE"""),"")</f>
        <v/>
      </c>
      <c r="AE550" s="848" t="str">
        <f>IFERROR(__xludf.DUMMYFUNCTION("""COMPUTED_VALUE"""),"")</f>
        <v/>
      </c>
      <c r="AF550" s="848"/>
      <c r="AG550" s="848"/>
      <c r="AH550" s="388" t="str">
        <f>IFERROR(__xludf.DUMMYFUNCTION("""COMPUTED_VALUE"""),"")</f>
        <v/>
      </c>
      <c r="AI550" s="382"/>
      <c r="AJ550" s="848" t="str">
        <f>IFERROR(__xludf.DUMMYFUNCTION("""COMPUTED_VALUE"""),"")</f>
        <v/>
      </c>
      <c r="AK550" s="848" t="str">
        <f>IFERROR(__xludf.DUMMYFUNCTION("""COMPUTED_VALUE"""),"")</f>
        <v/>
      </c>
      <c r="AL550" s="848"/>
      <c r="AM550" s="848"/>
      <c r="AN550" s="389" t="str">
        <f>IFERROR(__xludf.DUMMYFUNCTION("""COMPUTED_VALUE"""),"")</f>
        <v/>
      </c>
      <c r="AO550" s="390"/>
      <c r="AP550" s="391"/>
      <c r="AQ550" s="373"/>
      <c r="AR550" s="847"/>
      <c r="AS550" s="847">
        <v>0.0</v>
      </c>
      <c r="AT550" s="359"/>
    </row>
    <row r="551">
      <c r="A551" s="480" t="s">
        <v>5164</v>
      </c>
      <c r="B551" s="361">
        <v>46167.0</v>
      </c>
      <c r="C551" s="362" t="s">
        <v>7952</v>
      </c>
      <c r="D551" s="363" t="s">
        <v>7953</v>
      </c>
      <c r="E551" s="367"/>
      <c r="F551" s="368"/>
      <c r="G551" s="381"/>
      <c r="H551" s="366"/>
      <c r="I551" s="365"/>
      <c r="J551" s="368"/>
      <c r="K551" s="381"/>
      <c r="L551" s="368"/>
      <c r="M551" s="364"/>
      <c r="N551" s="368"/>
      <c r="O551" s="381"/>
      <c r="P551" s="366"/>
      <c r="Q551" s="365"/>
      <c r="R551" s="368"/>
      <c r="S551" s="381"/>
      <c r="T551" s="368"/>
      <c r="U551" s="364"/>
      <c r="V551" s="845"/>
      <c r="W551" s="655"/>
      <c r="X551" s="366"/>
      <c r="Y551" s="370" t="s">
        <v>1479</v>
      </c>
      <c r="Z551" s="481"/>
      <c r="AA551" s="372"/>
      <c r="AB551" s="353"/>
      <c r="AC551" s="382"/>
      <c r="AD551" s="383" t="str">
        <f>IFERROR(__xludf.DUMMYFUNCTION("""COMPUTED_VALUE"""),"")</f>
        <v/>
      </c>
      <c r="AE551" s="848" t="str">
        <f>IFERROR(__xludf.DUMMYFUNCTION("""COMPUTED_VALUE"""),"")</f>
        <v/>
      </c>
      <c r="AF551" s="848"/>
      <c r="AG551" s="848"/>
      <c r="AH551" s="388" t="str">
        <f>IFERROR(__xludf.DUMMYFUNCTION("""COMPUTED_VALUE"""),"")</f>
        <v/>
      </c>
      <c r="AI551" s="382"/>
      <c r="AJ551" s="848" t="str">
        <f>IFERROR(__xludf.DUMMYFUNCTION("""COMPUTED_VALUE"""),"")</f>
        <v/>
      </c>
      <c r="AK551" s="848" t="str">
        <f>IFERROR(__xludf.DUMMYFUNCTION("""COMPUTED_VALUE"""),"")</f>
        <v/>
      </c>
      <c r="AL551" s="848"/>
      <c r="AM551" s="848"/>
      <c r="AN551" s="389" t="str">
        <f>IFERROR(__xludf.DUMMYFUNCTION("""COMPUTED_VALUE"""),"")</f>
        <v/>
      </c>
      <c r="AO551" s="390"/>
      <c r="AP551" s="391"/>
      <c r="AQ551" s="373"/>
      <c r="AR551" s="847"/>
      <c r="AS551" s="847">
        <v>0.0</v>
      </c>
      <c r="AT551" s="393"/>
    </row>
    <row r="552">
      <c r="A552" s="480" t="s">
        <v>5164</v>
      </c>
      <c r="B552" s="361">
        <v>46167.0</v>
      </c>
      <c r="C552" s="362" t="s">
        <v>5915</v>
      </c>
      <c r="D552" s="363" t="s">
        <v>5916</v>
      </c>
      <c r="E552" s="367"/>
      <c r="F552" s="368"/>
      <c r="G552" s="381"/>
      <c r="H552" s="366"/>
      <c r="I552" s="365"/>
      <c r="J552" s="368"/>
      <c r="K552" s="381"/>
      <c r="L552" s="368"/>
      <c r="M552" s="364"/>
      <c r="N552" s="368"/>
      <c r="O552" s="381"/>
      <c r="P552" s="366"/>
      <c r="Q552" s="365"/>
      <c r="R552" s="368"/>
      <c r="S552" s="381"/>
      <c r="T552" s="368"/>
      <c r="U552" s="364"/>
      <c r="V552" s="845"/>
      <c r="W552" s="655"/>
      <c r="X552" s="366"/>
      <c r="Y552" s="370" t="s">
        <v>1479</v>
      </c>
      <c r="Z552" s="506" t="s">
        <v>3008</v>
      </c>
      <c r="AA552" s="380"/>
      <c r="AB552" s="353" t="s">
        <v>2914</v>
      </c>
      <c r="AC552" s="382"/>
      <c r="AD552" s="383">
        <f>IFERROR(__xludf.DUMMYFUNCTION("""COMPUTED_VALUE"""),0.0)</f>
        <v>0</v>
      </c>
      <c r="AE552" s="848">
        <f>IFERROR(__xludf.DUMMYFUNCTION("""COMPUTED_VALUE"""),0.0)</f>
        <v>0</v>
      </c>
      <c r="AF552" s="848"/>
      <c r="AG552" s="848"/>
      <c r="AH552" s="388">
        <f>IFERROR(__xludf.DUMMYFUNCTION("""COMPUTED_VALUE"""),1.0)</f>
        <v>1</v>
      </c>
      <c r="AI552" s="382"/>
      <c r="AJ552" s="848">
        <f>IFERROR(__xludf.DUMMYFUNCTION("""COMPUTED_VALUE"""),0.0)</f>
        <v>0</v>
      </c>
      <c r="AK552" s="848">
        <f>IFERROR(__xludf.DUMMYFUNCTION("""COMPUTED_VALUE"""),0.0)</f>
        <v>0</v>
      </c>
      <c r="AL552" s="848"/>
      <c r="AM552" s="848"/>
      <c r="AN552" s="389" t="str">
        <f>IFERROR(__xludf.DUMMYFUNCTION("""COMPUTED_VALUE"""),"")</f>
        <v/>
      </c>
      <c r="AO552" s="377">
        <v>0.0</v>
      </c>
      <c r="AP552" s="378">
        <v>0.0</v>
      </c>
      <c r="AQ552" s="381"/>
      <c r="AR552" s="845"/>
      <c r="AS552" s="845">
        <v>0.0</v>
      </c>
      <c r="AT552" s="393" t="s">
        <v>3027</v>
      </c>
    </row>
    <row r="553">
      <c r="A553" s="480" t="s">
        <v>5132</v>
      </c>
      <c r="B553" s="361">
        <v>46169.0</v>
      </c>
      <c r="C553" s="362" t="s">
        <v>5917</v>
      </c>
      <c r="D553" s="363" t="s">
        <v>5918</v>
      </c>
      <c r="E553" s="367"/>
      <c r="F553" s="368"/>
      <c r="G553" s="381"/>
      <c r="H553" s="366"/>
      <c r="I553" s="365"/>
      <c r="J553" s="368"/>
      <c r="K553" s="381"/>
      <c r="L553" s="368"/>
      <c r="M553" s="364"/>
      <c r="N553" s="368"/>
      <c r="O553" s="381"/>
      <c r="P553" s="366"/>
      <c r="Q553" s="365">
        <v>2.0</v>
      </c>
      <c r="R553" s="368"/>
      <c r="S553" s="381"/>
      <c r="T553" s="368"/>
      <c r="U553" s="364"/>
      <c r="V553" s="845"/>
      <c r="W553" s="655"/>
      <c r="X553" s="366"/>
      <c r="Y553" s="370" t="s">
        <v>1479</v>
      </c>
      <c r="Z553" s="481"/>
      <c r="AA553" s="380" t="s">
        <v>5919</v>
      </c>
      <c r="AB553" s="353" t="s">
        <v>3072</v>
      </c>
      <c r="AC553" s="382"/>
      <c r="AD553" s="383" t="str">
        <f>IFERROR(__xludf.DUMMYFUNCTION("""COMPUTED_VALUE"""),"")</f>
        <v/>
      </c>
      <c r="AE553" s="848">
        <f>IFERROR(__xludf.DUMMYFUNCTION("""COMPUTED_VALUE"""),0.0)</f>
        <v>0</v>
      </c>
      <c r="AF553" s="848"/>
      <c r="AG553" s="848"/>
      <c r="AH553" s="388">
        <f>IFERROR(__xludf.DUMMYFUNCTION("""COMPUTED_VALUE"""),1.0)</f>
        <v>1</v>
      </c>
      <c r="AI553" s="382"/>
      <c r="AJ553" s="848" t="str">
        <f>IFERROR(__xludf.DUMMYFUNCTION("""COMPUTED_VALUE"""),"")</f>
        <v/>
      </c>
      <c r="AK553" s="848" t="str">
        <f>IFERROR(__xludf.DUMMYFUNCTION("""COMPUTED_VALUE"""),"")</f>
        <v/>
      </c>
      <c r="AL553" s="848"/>
      <c r="AM553" s="848"/>
      <c r="AN553" s="389" t="str">
        <f>IFERROR(__xludf.DUMMYFUNCTION("""COMPUTED_VALUE"""),"")</f>
        <v/>
      </c>
      <c r="AO553" s="377">
        <v>35.0</v>
      </c>
      <c r="AP553" s="378">
        <v>26.0</v>
      </c>
      <c r="AQ553" s="381">
        <v>1.0</v>
      </c>
      <c r="AR553" s="845"/>
      <c r="AS553" s="845">
        <v>27.0</v>
      </c>
      <c r="AT553" s="393" t="s">
        <v>3027</v>
      </c>
    </row>
    <row r="554">
      <c r="A554" s="480" t="s">
        <v>5164</v>
      </c>
      <c r="B554" s="361">
        <v>46167.0</v>
      </c>
      <c r="C554" s="362" t="s">
        <v>5920</v>
      </c>
      <c r="D554" s="363" t="s">
        <v>5921</v>
      </c>
      <c r="E554" s="367"/>
      <c r="F554" s="368"/>
      <c r="G554" s="381"/>
      <c r="H554" s="366"/>
      <c r="I554" s="365">
        <v>1.0</v>
      </c>
      <c r="J554" s="368"/>
      <c r="K554" s="381"/>
      <c r="L554" s="368"/>
      <c r="M554" s="364"/>
      <c r="N554" s="368"/>
      <c r="O554" s="381"/>
      <c r="P554" s="366"/>
      <c r="Q554" s="365"/>
      <c r="R554" s="368"/>
      <c r="S554" s="381"/>
      <c r="T554" s="368"/>
      <c r="U554" s="364"/>
      <c r="V554" s="845"/>
      <c r="W554" s="655"/>
      <c r="X554" s="366"/>
      <c r="Y554" s="370" t="s">
        <v>765</v>
      </c>
      <c r="Z554" s="481"/>
      <c r="AA554" s="380" t="s">
        <v>5922</v>
      </c>
      <c r="AB554" s="353" t="s">
        <v>2890</v>
      </c>
      <c r="AC554" s="382"/>
      <c r="AD554" s="383" t="str">
        <f>IFERROR(__xludf.DUMMYFUNCTION("""COMPUTED_VALUE"""),"")</f>
        <v/>
      </c>
      <c r="AE554" s="848">
        <f>IFERROR(__xludf.DUMMYFUNCTION("""COMPUTED_VALUE"""),0.0)</f>
        <v>0</v>
      </c>
      <c r="AF554" s="848"/>
      <c r="AG554" s="848"/>
      <c r="AH554" s="388">
        <f>IFERROR(__xludf.DUMMYFUNCTION("""COMPUTED_VALUE"""),1.0)</f>
        <v>1</v>
      </c>
      <c r="AI554" s="382"/>
      <c r="AJ554" s="848" t="str">
        <f>IFERROR(__xludf.DUMMYFUNCTION("""COMPUTED_VALUE"""),"")</f>
        <v/>
      </c>
      <c r="AK554" s="848" t="str">
        <f>IFERROR(__xludf.DUMMYFUNCTION("""COMPUTED_VALUE"""),"")</f>
        <v/>
      </c>
      <c r="AL554" s="848"/>
      <c r="AM554" s="848"/>
      <c r="AN554" s="389" t="str">
        <f>IFERROR(__xludf.DUMMYFUNCTION("""COMPUTED_VALUE"""),"")</f>
        <v/>
      </c>
      <c r="AO554" s="377">
        <v>13.0</v>
      </c>
      <c r="AP554" s="378">
        <v>10.0</v>
      </c>
      <c r="AQ554" s="381"/>
      <c r="AR554" s="845"/>
      <c r="AS554" s="845">
        <v>10.0</v>
      </c>
      <c r="AT554" s="393" t="s">
        <v>3027</v>
      </c>
    </row>
    <row r="555">
      <c r="A555" s="480" t="s">
        <v>5132</v>
      </c>
      <c r="B555" s="361">
        <v>46169.0</v>
      </c>
      <c r="C555" s="362" t="s">
        <v>5923</v>
      </c>
      <c r="D555" s="363" t="s">
        <v>5924</v>
      </c>
      <c r="E555" s="367"/>
      <c r="F555" s="368"/>
      <c r="G555" s="381"/>
      <c r="H555" s="366"/>
      <c r="I555" s="365"/>
      <c r="J555" s="368"/>
      <c r="K555" s="381"/>
      <c r="L555" s="368"/>
      <c r="M555" s="364"/>
      <c r="N555" s="368"/>
      <c r="O555" s="381"/>
      <c r="P555" s="366"/>
      <c r="Q555" s="365"/>
      <c r="R555" s="368"/>
      <c r="S555" s="381"/>
      <c r="T555" s="368"/>
      <c r="U555" s="364"/>
      <c r="V555" s="845"/>
      <c r="W555" s="655"/>
      <c r="X555" s="366"/>
      <c r="Y555" s="370" t="s">
        <v>765</v>
      </c>
      <c r="Z555" s="481"/>
      <c r="AA555" s="372"/>
      <c r="AB555" s="353" t="s">
        <v>2914</v>
      </c>
      <c r="AC555" s="382"/>
      <c r="AD555" s="383" t="str">
        <f>IFERROR(__xludf.DUMMYFUNCTION("""COMPUTED_VALUE"""),"")</f>
        <v/>
      </c>
      <c r="AE555" s="848">
        <f>IFERROR(__xludf.DUMMYFUNCTION("""COMPUTED_VALUE"""),0.0)</f>
        <v>0</v>
      </c>
      <c r="AF555" s="848"/>
      <c r="AG555" s="848"/>
      <c r="AH555" s="388">
        <f>IFERROR(__xludf.DUMMYFUNCTION("""COMPUTED_VALUE"""),1.0)</f>
        <v>1</v>
      </c>
      <c r="AI555" s="382"/>
      <c r="AJ555" s="848" t="str">
        <f>IFERROR(__xludf.DUMMYFUNCTION("""COMPUTED_VALUE"""),"")</f>
        <v/>
      </c>
      <c r="AK555" s="848" t="str">
        <f>IFERROR(__xludf.DUMMYFUNCTION("""COMPUTED_VALUE"""),"")</f>
        <v/>
      </c>
      <c r="AL555" s="848"/>
      <c r="AM555" s="848"/>
      <c r="AN555" s="389" t="str">
        <f>IFERROR(__xludf.DUMMYFUNCTION("""COMPUTED_VALUE"""),"")</f>
        <v/>
      </c>
      <c r="AO555" s="377">
        <v>47.0</v>
      </c>
      <c r="AP555" s="378">
        <v>38.0</v>
      </c>
      <c r="AQ555" s="373"/>
      <c r="AR555" s="847"/>
      <c r="AS555" s="847">
        <v>38.0</v>
      </c>
      <c r="AT555" s="393" t="s">
        <v>3027</v>
      </c>
    </row>
    <row r="556">
      <c r="A556" s="480" t="s">
        <v>5138</v>
      </c>
      <c r="B556" s="361">
        <v>46168.0</v>
      </c>
      <c r="C556" s="362" t="s">
        <v>7954</v>
      </c>
      <c r="D556" s="363" t="s">
        <v>7955</v>
      </c>
      <c r="E556" s="367"/>
      <c r="F556" s="368"/>
      <c r="G556" s="381"/>
      <c r="H556" s="366"/>
      <c r="I556" s="365"/>
      <c r="J556" s="368"/>
      <c r="K556" s="381"/>
      <c r="L556" s="368"/>
      <c r="M556" s="364"/>
      <c r="N556" s="368"/>
      <c r="O556" s="381"/>
      <c r="P556" s="366"/>
      <c r="Q556" s="365"/>
      <c r="R556" s="368"/>
      <c r="S556" s="381"/>
      <c r="T556" s="368"/>
      <c r="U556" s="364"/>
      <c r="V556" s="845"/>
      <c r="W556" s="655"/>
      <c r="X556" s="366"/>
      <c r="Y556" s="370" t="s">
        <v>765</v>
      </c>
      <c r="Z556" s="481"/>
      <c r="AA556" s="372"/>
      <c r="AB556" s="353"/>
      <c r="AC556" s="382"/>
      <c r="AD556" s="383" t="str">
        <f>IFERROR(__xludf.DUMMYFUNCTION("""COMPUTED_VALUE"""),"")</f>
        <v/>
      </c>
      <c r="AE556" s="848" t="str">
        <f>IFERROR(__xludf.DUMMYFUNCTION("""COMPUTED_VALUE"""),"")</f>
        <v/>
      </c>
      <c r="AF556" s="848"/>
      <c r="AG556" s="848"/>
      <c r="AH556" s="388" t="str">
        <f>IFERROR(__xludf.DUMMYFUNCTION("""COMPUTED_VALUE"""),"")</f>
        <v/>
      </c>
      <c r="AI556" s="382"/>
      <c r="AJ556" s="848" t="str">
        <f>IFERROR(__xludf.DUMMYFUNCTION("""COMPUTED_VALUE"""),"")</f>
        <v/>
      </c>
      <c r="AK556" s="848" t="str">
        <f>IFERROR(__xludf.DUMMYFUNCTION("""COMPUTED_VALUE"""),"")</f>
        <v/>
      </c>
      <c r="AL556" s="848"/>
      <c r="AM556" s="848"/>
      <c r="AN556" s="389" t="str">
        <f>IFERROR(__xludf.DUMMYFUNCTION("""COMPUTED_VALUE"""),"")</f>
        <v/>
      </c>
      <c r="AO556" s="390"/>
      <c r="AP556" s="391"/>
      <c r="AQ556" s="373"/>
      <c r="AR556" s="847"/>
      <c r="AS556" s="847">
        <v>0.0</v>
      </c>
      <c r="AT556" s="359"/>
    </row>
    <row r="557">
      <c r="A557" s="480" t="s">
        <v>5138</v>
      </c>
      <c r="B557" s="361">
        <v>46168.0</v>
      </c>
      <c r="C557" s="362" t="s">
        <v>7956</v>
      </c>
      <c r="D557" s="363" t="s">
        <v>7957</v>
      </c>
      <c r="E557" s="367"/>
      <c r="F557" s="368"/>
      <c r="G557" s="381"/>
      <c r="H557" s="366"/>
      <c r="I557" s="365"/>
      <c r="J557" s="368"/>
      <c r="K557" s="381"/>
      <c r="L557" s="368"/>
      <c r="M557" s="364"/>
      <c r="N557" s="368"/>
      <c r="O557" s="381"/>
      <c r="P557" s="366"/>
      <c r="Q557" s="365"/>
      <c r="R557" s="368"/>
      <c r="S557" s="381"/>
      <c r="T557" s="368"/>
      <c r="U557" s="364"/>
      <c r="V557" s="845"/>
      <c r="W557" s="655"/>
      <c r="X557" s="366"/>
      <c r="Y557" s="370" t="s">
        <v>765</v>
      </c>
      <c r="Z557" s="481"/>
      <c r="AA557" s="372"/>
      <c r="AB557" s="353"/>
      <c r="AC557" s="382"/>
      <c r="AD557" s="383" t="str">
        <f>IFERROR(__xludf.DUMMYFUNCTION("""COMPUTED_VALUE"""),"")</f>
        <v/>
      </c>
      <c r="AE557" s="848" t="str">
        <f>IFERROR(__xludf.DUMMYFUNCTION("""COMPUTED_VALUE"""),"")</f>
        <v/>
      </c>
      <c r="AF557" s="848"/>
      <c r="AG557" s="848"/>
      <c r="AH557" s="388" t="str">
        <f>IFERROR(__xludf.DUMMYFUNCTION("""COMPUTED_VALUE"""),"")</f>
        <v/>
      </c>
      <c r="AI557" s="382"/>
      <c r="AJ557" s="848" t="str">
        <f>IFERROR(__xludf.DUMMYFUNCTION("""COMPUTED_VALUE"""),"")</f>
        <v/>
      </c>
      <c r="AK557" s="848" t="str">
        <f>IFERROR(__xludf.DUMMYFUNCTION("""COMPUTED_VALUE"""),"")</f>
        <v/>
      </c>
      <c r="AL557" s="848"/>
      <c r="AM557" s="848"/>
      <c r="AN557" s="389" t="str">
        <f>IFERROR(__xludf.DUMMYFUNCTION("""COMPUTED_VALUE"""),"")</f>
        <v/>
      </c>
      <c r="AO557" s="390"/>
      <c r="AP557" s="391"/>
      <c r="AQ557" s="373"/>
      <c r="AR557" s="847"/>
      <c r="AS557" s="847">
        <v>0.0</v>
      </c>
      <c r="AT557" s="359"/>
    </row>
    <row r="558">
      <c r="A558" s="480" t="s">
        <v>5132</v>
      </c>
      <c r="B558" s="361">
        <v>46169.0</v>
      </c>
      <c r="C558" s="362" t="s">
        <v>7958</v>
      </c>
      <c r="D558" s="363" t="s">
        <v>7959</v>
      </c>
      <c r="E558" s="367"/>
      <c r="F558" s="368"/>
      <c r="G558" s="381"/>
      <c r="H558" s="366"/>
      <c r="I558" s="365"/>
      <c r="J558" s="368"/>
      <c r="K558" s="381"/>
      <c r="L558" s="368"/>
      <c r="M558" s="364"/>
      <c r="N558" s="368"/>
      <c r="O558" s="381"/>
      <c r="P558" s="366"/>
      <c r="Q558" s="365"/>
      <c r="R558" s="368"/>
      <c r="S558" s="381"/>
      <c r="T558" s="368"/>
      <c r="U558" s="364"/>
      <c r="V558" s="845"/>
      <c r="W558" s="655"/>
      <c r="X558" s="366"/>
      <c r="Y558" s="370" t="s">
        <v>765</v>
      </c>
      <c r="Z558" s="481"/>
      <c r="AA558" s="372"/>
      <c r="AB558" s="353"/>
      <c r="AC558" s="382"/>
      <c r="AD558" s="383" t="str">
        <f>IFERROR(__xludf.DUMMYFUNCTION("""COMPUTED_VALUE"""),"")</f>
        <v/>
      </c>
      <c r="AE558" s="848" t="str">
        <f>IFERROR(__xludf.DUMMYFUNCTION("""COMPUTED_VALUE"""),"")</f>
        <v/>
      </c>
      <c r="AF558" s="848"/>
      <c r="AG558" s="848"/>
      <c r="AH558" s="388" t="str">
        <f>IFERROR(__xludf.DUMMYFUNCTION("""COMPUTED_VALUE"""),"")</f>
        <v/>
      </c>
      <c r="AI558" s="382"/>
      <c r="AJ558" s="848" t="str">
        <f>IFERROR(__xludf.DUMMYFUNCTION("""COMPUTED_VALUE"""),"")</f>
        <v/>
      </c>
      <c r="AK558" s="848" t="str">
        <f>IFERROR(__xludf.DUMMYFUNCTION("""COMPUTED_VALUE"""),"")</f>
        <v/>
      </c>
      <c r="AL558" s="848"/>
      <c r="AM558" s="848"/>
      <c r="AN558" s="389" t="str">
        <f>IFERROR(__xludf.DUMMYFUNCTION("""COMPUTED_VALUE"""),"")</f>
        <v/>
      </c>
      <c r="AO558" s="390"/>
      <c r="AP558" s="391"/>
      <c r="AQ558" s="373"/>
      <c r="AR558" s="847"/>
      <c r="AS558" s="847">
        <v>0.0</v>
      </c>
      <c r="AT558" s="359"/>
    </row>
    <row r="559">
      <c r="A559" s="480" t="s">
        <v>5132</v>
      </c>
      <c r="B559" s="361">
        <v>46169.0</v>
      </c>
      <c r="C559" s="362" t="s">
        <v>7960</v>
      </c>
      <c r="D559" s="363" t="s">
        <v>7961</v>
      </c>
      <c r="E559" s="367"/>
      <c r="F559" s="368"/>
      <c r="G559" s="381"/>
      <c r="H559" s="366"/>
      <c r="I559" s="365"/>
      <c r="J559" s="368"/>
      <c r="K559" s="381"/>
      <c r="L559" s="368"/>
      <c r="M559" s="364"/>
      <c r="N559" s="368"/>
      <c r="O559" s="381"/>
      <c r="P559" s="366"/>
      <c r="Q559" s="365"/>
      <c r="R559" s="368"/>
      <c r="S559" s="381"/>
      <c r="T559" s="368"/>
      <c r="U559" s="364"/>
      <c r="V559" s="845"/>
      <c r="W559" s="655"/>
      <c r="X559" s="366"/>
      <c r="Y559" s="370" t="s">
        <v>765</v>
      </c>
      <c r="Z559" s="481"/>
      <c r="AA559" s="372"/>
      <c r="AB559" s="353"/>
      <c r="AC559" s="382"/>
      <c r="AD559" s="383" t="str">
        <f>IFERROR(__xludf.DUMMYFUNCTION("""COMPUTED_VALUE"""),"")</f>
        <v/>
      </c>
      <c r="AE559" s="848" t="str">
        <f>IFERROR(__xludf.DUMMYFUNCTION("""COMPUTED_VALUE"""),"")</f>
        <v/>
      </c>
      <c r="AF559" s="848"/>
      <c r="AG559" s="848"/>
      <c r="AH559" s="388" t="str">
        <f>IFERROR(__xludf.DUMMYFUNCTION("""COMPUTED_VALUE"""),"")</f>
        <v/>
      </c>
      <c r="AI559" s="382"/>
      <c r="AJ559" s="848" t="str">
        <f>IFERROR(__xludf.DUMMYFUNCTION("""COMPUTED_VALUE"""),"")</f>
        <v/>
      </c>
      <c r="AK559" s="848" t="str">
        <f>IFERROR(__xludf.DUMMYFUNCTION("""COMPUTED_VALUE"""),"")</f>
        <v/>
      </c>
      <c r="AL559" s="848"/>
      <c r="AM559" s="848"/>
      <c r="AN559" s="389" t="str">
        <f>IFERROR(__xludf.DUMMYFUNCTION("""COMPUTED_VALUE"""),"")</f>
        <v/>
      </c>
      <c r="AO559" s="390"/>
      <c r="AP559" s="391"/>
      <c r="AQ559" s="373"/>
      <c r="AR559" s="847"/>
      <c r="AS559" s="847">
        <v>0.0</v>
      </c>
      <c r="AT559" s="359"/>
    </row>
    <row r="560">
      <c r="A560" s="480" t="s">
        <v>5132</v>
      </c>
      <c r="B560" s="361">
        <v>46169.0</v>
      </c>
      <c r="C560" s="362" t="s">
        <v>5925</v>
      </c>
      <c r="D560" s="363" t="s">
        <v>5926</v>
      </c>
      <c r="E560" s="367"/>
      <c r="F560" s="368"/>
      <c r="G560" s="381"/>
      <c r="H560" s="366"/>
      <c r="I560" s="365"/>
      <c r="J560" s="368"/>
      <c r="K560" s="381"/>
      <c r="L560" s="368"/>
      <c r="M560" s="364"/>
      <c r="N560" s="368"/>
      <c r="O560" s="381"/>
      <c r="P560" s="366"/>
      <c r="Q560" s="365"/>
      <c r="R560" s="368"/>
      <c r="S560" s="381"/>
      <c r="T560" s="368"/>
      <c r="U560" s="364"/>
      <c r="V560" s="845"/>
      <c r="W560" s="655"/>
      <c r="X560" s="366"/>
      <c r="Y560" s="370" t="s">
        <v>765</v>
      </c>
      <c r="Z560" s="481"/>
      <c r="AA560" s="372"/>
      <c r="AB560" s="353"/>
      <c r="AC560" s="382"/>
      <c r="AD560" s="383" t="str">
        <f>IFERROR(__xludf.DUMMYFUNCTION("""COMPUTED_VALUE"""),"")</f>
        <v/>
      </c>
      <c r="AE560" s="848" t="str">
        <f>IFERROR(__xludf.DUMMYFUNCTION("""COMPUTED_VALUE"""),"")</f>
        <v/>
      </c>
      <c r="AF560" s="848"/>
      <c r="AG560" s="848"/>
      <c r="AH560" s="388" t="str">
        <f>IFERROR(__xludf.DUMMYFUNCTION("""COMPUTED_VALUE"""),"")</f>
        <v/>
      </c>
      <c r="AI560" s="382"/>
      <c r="AJ560" s="848" t="str">
        <f>IFERROR(__xludf.DUMMYFUNCTION("""COMPUTED_VALUE"""),"")</f>
        <v/>
      </c>
      <c r="AK560" s="848" t="str">
        <f>IFERROR(__xludf.DUMMYFUNCTION("""COMPUTED_VALUE"""),"")</f>
        <v/>
      </c>
      <c r="AL560" s="848"/>
      <c r="AM560" s="848"/>
      <c r="AN560" s="389" t="str">
        <f>IFERROR(__xludf.DUMMYFUNCTION("""COMPUTED_VALUE"""),"")</f>
        <v/>
      </c>
      <c r="AO560" s="390"/>
      <c r="AP560" s="391"/>
      <c r="AQ560" s="373"/>
      <c r="AR560" s="847"/>
      <c r="AS560" s="847">
        <v>0.0</v>
      </c>
      <c r="AT560" s="359"/>
    </row>
    <row r="561">
      <c r="A561" s="480" t="s">
        <v>5138</v>
      </c>
      <c r="B561" s="361">
        <v>46168.0</v>
      </c>
      <c r="C561" s="362" t="s">
        <v>5927</v>
      </c>
      <c r="D561" s="363" t="s">
        <v>5928</v>
      </c>
      <c r="E561" s="367"/>
      <c r="F561" s="368"/>
      <c r="G561" s="381"/>
      <c r="H561" s="366"/>
      <c r="I561" s="365"/>
      <c r="J561" s="368"/>
      <c r="K561" s="381"/>
      <c r="L561" s="368"/>
      <c r="M561" s="364"/>
      <c r="N561" s="368"/>
      <c r="O561" s="381"/>
      <c r="P561" s="366"/>
      <c r="Q561" s="365"/>
      <c r="R561" s="368"/>
      <c r="S561" s="381"/>
      <c r="T561" s="368"/>
      <c r="U561" s="364"/>
      <c r="V561" s="845"/>
      <c r="W561" s="655"/>
      <c r="X561" s="366"/>
      <c r="Y561" s="370" t="s">
        <v>765</v>
      </c>
      <c r="Z561" s="481"/>
      <c r="AA561" s="372"/>
      <c r="AB561" s="353"/>
      <c r="AC561" s="382"/>
      <c r="AD561" s="383" t="str">
        <f>IFERROR(__xludf.DUMMYFUNCTION("""COMPUTED_VALUE"""),"")</f>
        <v/>
      </c>
      <c r="AE561" s="848" t="str">
        <f>IFERROR(__xludf.DUMMYFUNCTION("""COMPUTED_VALUE"""),"")</f>
        <v/>
      </c>
      <c r="AF561" s="848"/>
      <c r="AG561" s="848"/>
      <c r="AH561" s="388" t="str">
        <f>IFERROR(__xludf.DUMMYFUNCTION("""COMPUTED_VALUE"""),"")</f>
        <v/>
      </c>
      <c r="AI561" s="382"/>
      <c r="AJ561" s="848" t="str">
        <f>IFERROR(__xludf.DUMMYFUNCTION("""COMPUTED_VALUE"""),"")</f>
        <v/>
      </c>
      <c r="AK561" s="848" t="str">
        <f>IFERROR(__xludf.DUMMYFUNCTION("""COMPUTED_VALUE"""),"")</f>
        <v/>
      </c>
      <c r="AL561" s="848"/>
      <c r="AM561" s="848"/>
      <c r="AN561" s="389" t="str">
        <f>IFERROR(__xludf.DUMMYFUNCTION("""COMPUTED_VALUE"""),"")</f>
        <v/>
      </c>
      <c r="AO561" s="390"/>
      <c r="AP561" s="391"/>
      <c r="AQ561" s="373"/>
      <c r="AR561" s="847"/>
      <c r="AS561" s="847">
        <v>0.0</v>
      </c>
      <c r="AT561" s="359"/>
    </row>
    <row r="562">
      <c r="A562" s="480" t="s">
        <v>5132</v>
      </c>
      <c r="B562" s="361">
        <v>46169.0</v>
      </c>
      <c r="C562" s="362" t="s">
        <v>7962</v>
      </c>
      <c r="D562" s="363" t="s">
        <v>7963</v>
      </c>
      <c r="E562" s="367"/>
      <c r="F562" s="368"/>
      <c r="G562" s="381"/>
      <c r="H562" s="366"/>
      <c r="I562" s="365"/>
      <c r="J562" s="368"/>
      <c r="K562" s="381"/>
      <c r="L562" s="368"/>
      <c r="M562" s="364"/>
      <c r="N562" s="368"/>
      <c r="O562" s="381"/>
      <c r="P562" s="366"/>
      <c r="Q562" s="365"/>
      <c r="R562" s="368"/>
      <c r="S562" s="381"/>
      <c r="T562" s="368"/>
      <c r="U562" s="364"/>
      <c r="V562" s="845"/>
      <c r="W562" s="655"/>
      <c r="X562" s="366"/>
      <c r="Y562" s="370" t="s">
        <v>765</v>
      </c>
      <c r="Z562" s="481"/>
      <c r="AA562" s="372"/>
      <c r="AB562" s="353"/>
      <c r="AC562" s="382"/>
      <c r="AD562" s="383" t="str">
        <f>IFERROR(__xludf.DUMMYFUNCTION("""COMPUTED_VALUE"""),"")</f>
        <v/>
      </c>
      <c r="AE562" s="848" t="str">
        <f>IFERROR(__xludf.DUMMYFUNCTION("""COMPUTED_VALUE"""),"")</f>
        <v/>
      </c>
      <c r="AF562" s="848"/>
      <c r="AG562" s="848"/>
      <c r="AH562" s="388" t="str">
        <f>IFERROR(__xludf.DUMMYFUNCTION("""COMPUTED_VALUE"""),"")</f>
        <v/>
      </c>
      <c r="AI562" s="382"/>
      <c r="AJ562" s="848" t="str">
        <f>IFERROR(__xludf.DUMMYFUNCTION("""COMPUTED_VALUE"""),"")</f>
        <v/>
      </c>
      <c r="AK562" s="848" t="str">
        <f>IFERROR(__xludf.DUMMYFUNCTION("""COMPUTED_VALUE"""),"")</f>
        <v/>
      </c>
      <c r="AL562" s="848"/>
      <c r="AM562" s="848"/>
      <c r="AN562" s="389" t="str">
        <f>IFERROR(__xludf.DUMMYFUNCTION("""COMPUTED_VALUE"""),"")</f>
        <v/>
      </c>
      <c r="AO562" s="390"/>
      <c r="AP562" s="391"/>
      <c r="AQ562" s="373"/>
      <c r="AR562" s="847"/>
      <c r="AS562" s="847">
        <v>0.0</v>
      </c>
      <c r="AT562" s="359"/>
    </row>
    <row r="563">
      <c r="A563" s="480" t="s">
        <v>5138</v>
      </c>
      <c r="B563" s="361">
        <v>46168.0</v>
      </c>
      <c r="C563" s="362" t="s">
        <v>5929</v>
      </c>
      <c r="D563" s="363" t="s">
        <v>5930</v>
      </c>
      <c r="E563" s="367"/>
      <c r="F563" s="368"/>
      <c r="G563" s="381"/>
      <c r="H563" s="366"/>
      <c r="I563" s="365"/>
      <c r="J563" s="368"/>
      <c r="K563" s="381"/>
      <c r="L563" s="368"/>
      <c r="M563" s="364"/>
      <c r="N563" s="368"/>
      <c r="O563" s="381"/>
      <c r="P563" s="366"/>
      <c r="Q563" s="365"/>
      <c r="R563" s="368"/>
      <c r="S563" s="381"/>
      <c r="T563" s="368"/>
      <c r="U563" s="364"/>
      <c r="V563" s="845"/>
      <c r="W563" s="655"/>
      <c r="X563" s="366"/>
      <c r="Y563" s="370" t="s">
        <v>765</v>
      </c>
      <c r="Z563" s="481"/>
      <c r="AA563" s="372"/>
      <c r="AB563" s="353"/>
      <c r="AC563" s="382"/>
      <c r="AD563" s="383" t="str">
        <f>IFERROR(__xludf.DUMMYFUNCTION("""COMPUTED_VALUE"""),"")</f>
        <v/>
      </c>
      <c r="AE563" s="848" t="str">
        <f>IFERROR(__xludf.DUMMYFUNCTION("""COMPUTED_VALUE"""),"")</f>
        <v/>
      </c>
      <c r="AF563" s="848"/>
      <c r="AG563" s="848"/>
      <c r="AH563" s="388" t="str">
        <f>IFERROR(__xludf.DUMMYFUNCTION("""COMPUTED_VALUE"""),"")</f>
        <v/>
      </c>
      <c r="AI563" s="382"/>
      <c r="AJ563" s="848" t="str">
        <f>IFERROR(__xludf.DUMMYFUNCTION("""COMPUTED_VALUE"""),"")</f>
        <v/>
      </c>
      <c r="AK563" s="848" t="str">
        <f>IFERROR(__xludf.DUMMYFUNCTION("""COMPUTED_VALUE"""),"")</f>
        <v/>
      </c>
      <c r="AL563" s="848"/>
      <c r="AM563" s="848"/>
      <c r="AN563" s="389" t="str">
        <f>IFERROR(__xludf.DUMMYFUNCTION("""COMPUTED_VALUE"""),"")</f>
        <v/>
      </c>
      <c r="AO563" s="390"/>
      <c r="AP563" s="391"/>
      <c r="AQ563" s="373"/>
      <c r="AR563" s="847"/>
      <c r="AS563" s="847">
        <v>0.0</v>
      </c>
      <c r="AT563" s="359"/>
    </row>
    <row r="564">
      <c r="A564" s="480" t="s">
        <v>5138</v>
      </c>
      <c r="B564" s="361">
        <v>46168.0</v>
      </c>
      <c r="C564" s="362" t="s">
        <v>7964</v>
      </c>
      <c r="D564" s="363" t="s">
        <v>7965</v>
      </c>
      <c r="E564" s="367"/>
      <c r="F564" s="368"/>
      <c r="G564" s="381"/>
      <c r="H564" s="366"/>
      <c r="I564" s="365"/>
      <c r="J564" s="368"/>
      <c r="K564" s="381"/>
      <c r="L564" s="368"/>
      <c r="M564" s="364"/>
      <c r="N564" s="368"/>
      <c r="O564" s="381"/>
      <c r="P564" s="366"/>
      <c r="Q564" s="365"/>
      <c r="R564" s="368"/>
      <c r="S564" s="381"/>
      <c r="T564" s="368"/>
      <c r="U564" s="364"/>
      <c r="V564" s="845"/>
      <c r="W564" s="655"/>
      <c r="X564" s="366"/>
      <c r="Y564" s="370" t="s">
        <v>765</v>
      </c>
      <c r="Z564" s="481"/>
      <c r="AA564" s="372"/>
      <c r="AB564" s="353"/>
      <c r="AC564" s="382"/>
      <c r="AD564" s="383" t="str">
        <f>IFERROR(__xludf.DUMMYFUNCTION("""COMPUTED_VALUE"""),"")</f>
        <v/>
      </c>
      <c r="AE564" s="848" t="str">
        <f>IFERROR(__xludf.DUMMYFUNCTION("""COMPUTED_VALUE"""),"")</f>
        <v/>
      </c>
      <c r="AF564" s="848"/>
      <c r="AG564" s="848"/>
      <c r="AH564" s="388" t="str">
        <f>IFERROR(__xludf.DUMMYFUNCTION("""COMPUTED_VALUE"""),"")</f>
        <v/>
      </c>
      <c r="AI564" s="382"/>
      <c r="AJ564" s="848" t="str">
        <f>IFERROR(__xludf.DUMMYFUNCTION("""COMPUTED_VALUE"""),"")</f>
        <v/>
      </c>
      <c r="AK564" s="848" t="str">
        <f>IFERROR(__xludf.DUMMYFUNCTION("""COMPUTED_VALUE"""),"")</f>
        <v/>
      </c>
      <c r="AL564" s="848"/>
      <c r="AM564" s="848"/>
      <c r="AN564" s="389" t="str">
        <f>IFERROR(__xludf.DUMMYFUNCTION("""COMPUTED_VALUE"""),"")</f>
        <v/>
      </c>
      <c r="AO564" s="390"/>
      <c r="AP564" s="391"/>
      <c r="AQ564" s="373"/>
      <c r="AR564" s="847"/>
      <c r="AS564" s="847">
        <v>0.0</v>
      </c>
      <c r="AT564" s="359"/>
    </row>
    <row r="565">
      <c r="A565" s="480" t="s">
        <v>5132</v>
      </c>
      <c r="B565" s="361">
        <v>46169.0</v>
      </c>
      <c r="C565" s="362" t="s">
        <v>7966</v>
      </c>
      <c r="D565" s="363" t="s">
        <v>7967</v>
      </c>
      <c r="E565" s="367"/>
      <c r="F565" s="368"/>
      <c r="G565" s="381"/>
      <c r="H565" s="366"/>
      <c r="I565" s="365"/>
      <c r="J565" s="368"/>
      <c r="K565" s="381"/>
      <c r="L565" s="368"/>
      <c r="M565" s="364"/>
      <c r="N565" s="368"/>
      <c r="O565" s="381"/>
      <c r="P565" s="366"/>
      <c r="Q565" s="365"/>
      <c r="R565" s="368"/>
      <c r="S565" s="381"/>
      <c r="T565" s="368"/>
      <c r="U565" s="364"/>
      <c r="V565" s="845"/>
      <c r="W565" s="655"/>
      <c r="X565" s="366"/>
      <c r="Y565" s="370" t="s">
        <v>765</v>
      </c>
      <c r="Z565" s="481"/>
      <c r="AA565" s="372"/>
      <c r="AB565" s="353"/>
      <c r="AC565" s="382"/>
      <c r="AD565" s="383" t="str">
        <f>IFERROR(__xludf.DUMMYFUNCTION("""COMPUTED_VALUE"""),"")</f>
        <v/>
      </c>
      <c r="AE565" s="848" t="str">
        <f>IFERROR(__xludf.DUMMYFUNCTION("""COMPUTED_VALUE"""),"")</f>
        <v/>
      </c>
      <c r="AF565" s="848"/>
      <c r="AG565" s="848"/>
      <c r="AH565" s="388" t="str">
        <f>IFERROR(__xludf.DUMMYFUNCTION("""COMPUTED_VALUE"""),"")</f>
        <v/>
      </c>
      <c r="AI565" s="382"/>
      <c r="AJ565" s="848" t="str">
        <f>IFERROR(__xludf.DUMMYFUNCTION("""COMPUTED_VALUE"""),"")</f>
        <v/>
      </c>
      <c r="AK565" s="848" t="str">
        <f>IFERROR(__xludf.DUMMYFUNCTION("""COMPUTED_VALUE"""),"")</f>
        <v/>
      </c>
      <c r="AL565" s="848"/>
      <c r="AM565" s="848"/>
      <c r="AN565" s="389" t="str">
        <f>IFERROR(__xludf.DUMMYFUNCTION("""COMPUTED_VALUE"""),"")</f>
        <v/>
      </c>
      <c r="AO565" s="390"/>
      <c r="AP565" s="391"/>
      <c r="AQ565" s="373"/>
      <c r="AR565" s="847"/>
      <c r="AS565" s="847">
        <v>0.0</v>
      </c>
      <c r="AT565" s="359"/>
    </row>
    <row r="566">
      <c r="A566" s="480" t="s">
        <v>5164</v>
      </c>
      <c r="B566" s="361">
        <v>46167.0</v>
      </c>
      <c r="C566" s="362" t="s">
        <v>5931</v>
      </c>
      <c r="D566" s="363" t="s">
        <v>5932</v>
      </c>
      <c r="E566" s="367"/>
      <c r="F566" s="368"/>
      <c r="G566" s="381"/>
      <c r="H566" s="366"/>
      <c r="I566" s="365"/>
      <c r="J566" s="368"/>
      <c r="K566" s="381"/>
      <c r="L566" s="368"/>
      <c r="M566" s="364"/>
      <c r="N566" s="368"/>
      <c r="O566" s="381"/>
      <c r="P566" s="366"/>
      <c r="Q566" s="365"/>
      <c r="R566" s="368"/>
      <c r="S566" s="381"/>
      <c r="T566" s="368"/>
      <c r="U566" s="364"/>
      <c r="V566" s="845"/>
      <c r="W566" s="655"/>
      <c r="X566" s="366"/>
      <c r="Y566" s="370" t="s">
        <v>765</v>
      </c>
      <c r="Z566" s="506" t="s">
        <v>1591</v>
      </c>
      <c r="AA566" s="380"/>
      <c r="AB566" s="353"/>
      <c r="AC566" s="382"/>
      <c r="AD566" s="383" t="str">
        <f>IFERROR(__xludf.DUMMYFUNCTION("""COMPUTED_VALUE"""),"")</f>
        <v/>
      </c>
      <c r="AE566" s="848" t="str">
        <f>IFERROR(__xludf.DUMMYFUNCTION("""COMPUTED_VALUE"""),"")</f>
        <v/>
      </c>
      <c r="AF566" s="848"/>
      <c r="AG566" s="848"/>
      <c r="AH566" s="388" t="str">
        <f>IFERROR(__xludf.DUMMYFUNCTION("""COMPUTED_VALUE"""),"")</f>
        <v/>
      </c>
      <c r="AI566" s="382"/>
      <c r="AJ566" s="848" t="str">
        <f>IFERROR(__xludf.DUMMYFUNCTION("""COMPUTED_VALUE"""),"")</f>
        <v/>
      </c>
      <c r="AK566" s="848" t="str">
        <f>IFERROR(__xludf.DUMMYFUNCTION("""COMPUTED_VALUE"""),"")</f>
        <v/>
      </c>
      <c r="AL566" s="848"/>
      <c r="AM566" s="848"/>
      <c r="AN566" s="389" t="str">
        <f>IFERROR(__xludf.DUMMYFUNCTION("""COMPUTED_VALUE"""),"")</f>
        <v/>
      </c>
      <c r="AO566" s="390"/>
      <c r="AP566" s="391"/>
      <c r="AQ566" s="381"/>
      <c r="AR566" s="845"/>
      <c r="AS566" s="845">
        <v>0.0</v>
      </c>
      <c r="AT566" s="393"/>
    </row>
    <row r="567">
      <c r="A567" s="480" t="s">
        <v>5138</v>
      </c>
      <c r="B567" s="361">
        <v>46168.0</v>
      </c>
      <c r="C567" s="362" t="s">
        <v>7968</v>
      </c>
      <c r="D567" s="363" t="s">
        <v>7969</v>
      </c>
      <c r="E567" s="367"/>
      <c r="F567" s="368"/>
      <c r="G567" s="381"/>
      <c r="H567" s="366"/>
      <c r="I567" s="365"/>
      <c r="J567" s="368"/>
      <c r="K567" s="381"/>
      <c r="L567" s="368"/>
      <c r="M567" s="364"/>
      <c r="N567" s="368"/>
      <c r="O567" s="381"/>
      <c r="P567" s="366"/>
      <c r="Q567" s="365"/>
      <c r="R567" s="368"/>
      <c r="S567" s="381"/>
      <c r="T567" s="368"/>
      <c r="U567" s="364"/>
      <c r="V567" s="845"/>
      <c r="W567" s="655"/>
      <c r="X567" s="366"/>
      <c r="Y567" s="370" t="s">
        <v>765</v>
      </c>
      <c r="Z567" s="481"/>
      <c r="AA567" s="372"/>
      <c r="AB567" s="353"/>
      <c r="AC567" s="382"/>
      <c r="AD567" s="383" t="str">
        <f>IFERROR(__xludf.DUMMYFUNCTION("""COMPUTED_VALUE"""),"")</f>
        <v/>
      </c>
      <c r="AE567" s="848" t="str">
        <f>IFERROR(__xludf.DUMMYFUNCTION("""COMPUTED_VALUE"""),"")</f>
        <v/>
      </c>
      <c r="AF567" s="848"/>
      <c r="AG567" s="848"/>
      <c r="AH567" s="388" t="str">
        <f>IFERROR(__xludf.DUMMYFUNCTION("""COMPUTED_VALUE"""),"")</f>
        <v/>
      </c>
      <c r="AI567" s="382"/>
      <c r="AJ567" s="848" t="str">
        <f>IFERROR(__xludf.DUMMYFUNCTION("""COMPUTED_VALUE"""),"")</f>
        <v/>
      </c>
      <c r="AK567" s="848" t="str">
        <f>IFERROR(__xludf.DUMMYFUNCTION("""COMPUTED_VALUE"""),"")</f>
        <v/>
      </c>
      <c r="AL567" s="848"/>
      <c r="AM567" s="848"/>
      <c r="AN567" s="389" t="str">
        <f>IFERROR(__xludf.DUMMYFUNCTION("""COMPUTED_VALUE"""),"")</f>
        <v/>
      </c>
      <c r="AO567" s="390"/>
      <c r="AP567" s="391"/>
      <c r="AQ567" s="373"/>
      <c r="AR567" s="847"/>
      <c r="AS567" s="847">
        <v>0.0</v>
      </c>
      <c r="AT567" s="393"/>
    </row>
    <row r="568">
      <c r="A568" s="480" t="s">
        <v>5138</v>
      </c>
      <c r="B568" s="361">
        <v>46168.0</v>
      </c>
      <c r="C568" s="362" t="s">
        <v>7970</v>
      </c>
      <c r="D568" s="363" t="s">
        <v>7971</v>
      </c>
      <c r="E568" s="367"/>
      <c r="F568" s="368"/>
      <c r="G568" s="381"/>
      <c r="H568" s="366"/>
      <c r="I568" s="365"/>
      <c r="J568" s="368"/>
      <c r="K568" s="381"/>
      <c r="L568" s="368"/>
      <c r="M568" s="364"/>
      <c r="N568" s="368"/>
      <c r="O568" s="381"/>
      <c r="P568" s="366"/>
      <c r="Q568" s="365"/>
      <c r="R568" s="368"/>
      <c r="S568" s="381"/>
      <c r="T568" s="368"/>
      <c r="U568" s="364"/>
      <c r="V568" s="845"/>
      <c r="W568" s="655"/>
      <c r="X568" s="366"/>
      <c r="Y568" s="370" t="s">
        <v>765</v>
      </c>
      <c r="Z568" s="481"/>
      <c r="AA568" s="372"/>
      <c r="AB568" s="353"/>
      <c r="AC568" s="382"/>
      <c r="AD568" s="383" t="str">
        <f>IFERROR(__xludf.DUMMYFUNCTION("""COMPUTED_VALUE"""),"")</f>
        <v/>
      </c>
      <c r="AE568" s="848" t="str">
        <f>IFERROR(__xludf.DUMMYFUNCTION("""COMPUTED_VALUE"""),"")</f>
        <v/>
      </c>
      <c r="AF568" s="848"/>
      <c r="AG568" s="848"/>
      <c r="AH568" s="388" t="str">
        <f>IFERROR(__xludf.DUMMYFUNCTION("""COMPUTED_VALUE"""),"")</f>
        <v/>
      </c>
      <c r="AI568" s="382"/>
      <c r="AJ568" s="848" t="str">
        <f>IFERROR(__xludf.DUMMYFUNCTION("""COMPUTED_VALUE"""),"")</f>
        <v/>
      </c>
      <c r="AK568" s="848" t="str">
        <f>IFERROR(__xludf.DUMMYFUNCTION("""COMPUTED_VALUE"""),"")</f>
        <v/>
      </c>
      <c r="AL568" s="848"/>
      <c r="AM568" s="848"/>
      <c r="AN568" s="389" t="str">
        <f>IFERROR(__xludf.DUMMYFUNCTION("""COMPUTED_VALUE"""),"")</f>
        <v/>
      </c>
      <c r="AO568" s="390"/>
      <c r="AP568" s="391"/>
      <c r="AQ568" s="373"/>
      <c r="AR568" s="847"/>
      <c r="AS568" s="847">
        <v>0.0</v>
      </c>
      <c r="AT568" s="359"/>
    </row>
    <row r="569">
      <c r="A569" s="480" t="s">
        <v>5132</v>
      </c>
      <c r="B569" s="361">
        <v>46169.0</v>
      </c>
      <c r="C569" s="362" t="s">
        <v>7972</v>
      </c>
      <c r="D569" s="363" t="s">
        <v>7973</v>
      </c>
      <c r="E569" s="367"/>
      <c r="F569" s="368"/>
      <c r="G569" s="381"/>
      <c r="H569" s="366"/>
      <c r="I569" s="365"/>
      <c r="J569" s="368"/>
      <c r="K569" s="381"/>
      <c r="L569" s="368"/>
      <c r="M569" s="364"/>
      <c r="N569" s="368"/>
      <c r="O569" s="381"/>
      <c r="P569" s="366"/>
      <c r="Q569" s="365"/>
      <c r="R569" s="368"/>
      <c r="S569" s="381"/>
      <c r="T569" s="368"/>
      <c r="U569" s="364"/>
      <c r="V569" s="845"/>
      <c r="W569" s="655"/>
      <c r="X569" s="366"/>
      <c r="Y569" s="370" t="s">
        <v>765</v>
      </c>
      <c r="Z569" s="481"/>
      <c r="AA569" s="372"/>
      <c r="AB569" s="353"/>
      <c r="AC569" s="382"/>
      <c r="AD569" s="383" t="str">
        <f>IFERROR(__xludf.DUMMYFUNCTION("""COMPUTED_VALUE"""),"")</f>
        <v/>
      </c>
      <c r="AE569" s="848" t="str">
        <f>IFERROR(__xludf.DUMMYFUNCTION("""COMPUTED_VALUE"""),"")</f>
        <v/>
      </c>
      <c r="AF569" s="848"/>
      <c r="AG569" s="848"/>
      <c r="AH569" s="388" t="str">
        <f>IFERROR(__xludf.DUMMYFUNCTION("""COMPUTED_VALUE"""),"")</f>
        <v/>
      </c>
      <c r="AI569" s="382"/>
      <c r="AJ569" s="848" t="str">
        <f>IFERROR(__xludf.DUMMYFUNCTION("""COMPUTED_VALUE"""),"")</f>
        <v/>
      </c>
      <c r="AK569" s="848" t="str">
        <f>IFERROR(__xludf.DUMMYFUNCTION("""COMPUTED_VALUE"""),"")</f>
        <v/>
      </c>
      <c r="AL569" s="848"/>
      <c r="AM569" s="848"/>
      <c r="AN569" s="389" t="str">
        <f>IFERROR(__xludf.DUMMYFUNCTION("""COMPUTED_VALUE"""),"")</f>
        <v/>
      </c>
      <c r="AO569" s="390"/>
      <c r="AP569" s="391"/>
      <c r="AQ569" s="373"/>
      <c r="AR569" s="847"/>
      <c r="AS569" s="847">
        <v>0.0</v>
      </c>
      <c r="AT569" s="359"/>
    </row>
    <row r="570">
      <c r="A570" s="480" t="s">
        <v>5164</v>
      </c>
      <c r="B570" s="361">
        <v>46167.0</v>
      </c>
      <c r="C570" s="362" t="s">
        <v>7975</v>
      </c>
      <c r="D570" s="363" t="s">
        <v>7976</v>
      </c>
      <c r="E570" s="367"/>
      <c r="F570" s="368"/>
      <c r="G570" s="381"/>
      <c r="H570" s="366"/>
      <c r="I570" s="365"/>
      <c r="J570" s="368"/>
      <c r="K570" s="381"/>
      <c r="L570" s="368"/>
      <c r="M570" s="364"/>
      <c r="N570" s="368"/>
      <c r="O570" s="381"/>
      <c r="P570" s="366"/>
      <c r="Q570" s="365"/>
      <c r="R570" s="368"/>
      <c r="S570" s="381"/>
      <c r="T570" s="368"/>
      <c r="U570" s="364"/>
      <c r="V570" s="845"/>
      <c r="W570" s="655"/>
      <c r="X570" s="366"/>
      <c r="Y570" s="370" t="s">
        <v>765</v>
      </c>
      <c r="Z570" s="481"/>
      <c r="AA570" s="372"/>
      <c r="AB570" s="353"/>
      <c r="AC570" s="382"/>
      <c r="AD570" s="383" t="str">
        <f>IFERROR(__xludf.DUMMYFUNCTION("""COMPUTED_VALUE"""),"")</f>
        <v/>
      </c>
      <c r="AE570" s="848" t="str">
        <f>IFERROR(__xludf.DUMMYFUNCTION("""COMPUTED_VALUE"""),"")</f>
        <v/>
      </c>
      <c r="AF570" s="848"/>
      <c r="AG570" s="848"/>
      <c r="AH570" s="388" t="str">
        <f>IFERROR(__xludf.DUMMYFUNCTION("""COMPUTED_VALUE"""),"")</f>
        <v/>
      </c>
      <c r="AI570" s="382"/>
      <c r="AJ570" s="848" t="str">
        <f>IFERROR(__xludf.DUMMYFUNCTION("""COMPUTED_VALUE"""),"")</f>
        <v/>
      </c>
      <c r="AK570" s="848" t="str">
        <f>IFERROR(__xludf.DUMMYFUNCTION("""COMPUTED_VALUE"""),"")</f>
        <v/>
      </c>
      <c r="AL570" s="848"/>
      <c r="AM570" s="848"/>
      <c r="AN570" s="389" t="str">
        <f>IFERROR(__xludf.DUMMYFUNCTION("""COMPUTED_VALUE"""),"")</f>
        <v/>
      </c>
      <c r="AO570" s="390"/>
      <c r="AP570" s="391"/>
      <c r="AQ570" s="373"/>
      <c r="AR570" s="847"/>
      <c r="AS570" s="847">
        <v>0.0</v>
      </c>
      <c r="AT570" s="359"/>
    </row>
    <row r="571">
      <c r="A571" s="480" t="s">
        <v>5138</v>
      </c>
      <c r="B571" s="361">
        <v>46168.0</v>
      </c>
      <c r="C571" s="362" t="s">
        <v>7977</v>
      </c>
      <c r="D571" s="363" t="s">
        <v>7978</v>
      </c>
      <c r="E571" s="367"/>
      <c r="F571" s="368"/>
      <c r="G571" s="381"/>
      <c r="H571" s="366"/>
      <c r="I571" s="365"/>
      <c r="J571" s="368"/>
      <c r="K571" s="381"/>
      <c r="L571" s="368"/>
      <c r="M571" s="364"/>
      <c r="N571" s="368"/>
      <c r="O571" s="381"/>
      <c r="P571" s="366"/>
      <c r="Q571" s="365"/>
      <c r="R571" s="368"/>
      <c r="S571" s="381"/>
      <c r="T571" s="368"/>
      <c r="U571" s="364"/>
      <c r="V571" s="845"/>
      <c r="W571" s="655"/>
      <c r="X571" s="366"/>
      <c r="Y571" s="370" t="s">
        <v>765</v>
      </c>
      <c r="Z571" s="481"/>
      <c r="AA571" s="372"/>
      <c r="AB571" s="353"/>
      <c r="AC571" s="382"/>
      <c r="AD571" s="383" t="str">
        <f>IFERROR(__xludf.DUMMYFUNCTION("""COMPUTED_VALUE"""),"")</f>
        <v/>
      </c>
      <c r="AE571" s="848" t="str">
        <f>IFERROR(__xludf.DUMMYFUNCTION("""COMPUTED_VALUE"""),"")</f>
        <v/>
      </c>
      <c r="AF571" s="848"/>
      <c r="AG571" s="848"/>
      <c r="AH571" s="388" t="str">
        <f>IFERROR(__xludf.DUMMYFUNCTION("""COMPUTED_VALUE"""),"")</f>
        <v/>
      </c>
      <c r="AI571" s="382"/>
      <c r="AJ571" s="848" t="str">
        <f>IFERROR(__xludf.DUMMYFUNCTION("""COMPUTED_VALUE"""),"")</f>
        <v/>
      </c>
      <c r="AK571" s="848" t="str">
        <f>IFERROR(__xludf.DUMMYFUNCTION("""COMPUTED_VALUE"""),"")</f>
        <v/>
      </c>
      <c r="AL571" s="848"/>
      <c r="AM571" s="848"/>
      <c r="AN571" s="389" t="str">
        <f>IFERROR(__xludf.DUMMYFUNCTION("""COMPUTED_VALUE"""),"")</f>
        <v/>
      </c>
      <c r="AO571" s="390"/>
      <c r="AP571" s="391"/>
      <c r="AQ571" s="373"/>
      <c r="AR571" s="847"/>
      <c r="AS571" s="847">
        <v>0.0</v>
      </c>
      <c r="AT571" s="359"/>
    </row>
    <row r="572">
      <c r="A572" s="480" t="s">
        <v>5132</v>
      </c>
      <c r="B572" s="361">
        <v>46169.0</v>
      </c>
      <c r="C572" s="362" t="s">
        <v>5941</v>
      </c>
      <c r="D572" s="363" t="s">
        <v>5942</v>
      </c>
      <c r="E572" s="367"/>
      <c r="F572" s="368"/>
      <c r="G572" s="381"/>
      <c r="H572" s="366"/>
      <c r="I572" s="365"/>
      <c r="J572" s="368"/>
      <c r="K572" s="381"/>
      <c r="L572" s="368"/>
      <c r="M572" s="364"/>
      <c r="N572" s="368"/>
      <c r="O572" s="381"/>
      <c r="P572" s="366"/>
      <c r="Q572" s="365"/>
      <c r="R572" s="368"/>
      <c r="S572" s="381"/>
      <c r="T572" s="368"/>
      <c r="U572" s="364"/>
      <c r="V572" s="845"/>
      <c r="W572" s="655"/>
      <c r="X572" s="366"/>
      <c r="Y572" s="370" t="s">
        <v>2720</v>
      </c>
      <c r="Z572" s="481"/>
      <c r="AA572" s="372"/>
      <c r="AB572" s="353"/>
      <c r="AC572" s="382"/>
      <c r="AD572" s="383" t="str">
        <f>IFERROR(__xludf.DUMMYFUNCTION("""COMPUTED_VALUE"""),"")</f>
        <v/>
      </c>
      <c r="AE572" s="848" t="str">
        <f>IFERROR(__xludf.DUMMYFUNCTION("""COMPUTED_VALUE"""),"")</f>
        <v/>
      </c>
      <c r="AF572" s="848"/>
      <c r="AG572" s="848"/>
      <c r="AH572" s="388" t="str">
        <f>IFERROR(__xludf.DUMMYFUNCTION("""COMPUTED_VALUE"""),"")</f>
        <v/>
      </c>
      <c r="AI572" s="382"/>
      <c r="AJ572" s="848" t="str">
        <f>IFERROR(__xludf.DUMMYFUNCTION("""COMPUTED_VALUE"""),"")</f>
        <v/>
      </c>
      <c r="AK572" s="848" t="str">
        <f>IFERROR(__xludf.DUMMYFUNCTION("""COMPUTED_VALUE"""),"")</f>
        <v/>
      </c>
      <c r="AL572" s="848"/>
      <c r="AM572" s="848"/>
      <c r="AN572" s="389" t="str">
        <f>IFERROR(__xludf.DUMMYFUNCTION("""COMPUTED_VALUE"""),"")</f>
        <v/>
      </c>
      <c r="AO572" s="390"/>
      <c r="AP572" s="391"/>
      <c r="AQ572" s="373"/>
      <c r="AR572" s="847"/>
      <c r="AS572" s="847">
        <v>0.0</v>
      </c>
      <c r="AT572" s="359"/>
    </row>
    <row r="573">
      <c r="A573" s="480" t="s">
        <v>5164</v>
      </c>
      <c r="B573" s="361">
        <v>46167.0</v>
      </c>
      <c r="C573" s="362" t="s">
        <v>5943</v>
      </c>
      <c r="D573" s="363" t="s">
        <v>5944</v>
      </c>
      <c r="E573" s="367"/>
      <c r="F573" s="368"/>
      <c r="G573" s="381"/>
      <c r="H573" s="366"/>
      <c r="I573" s="365"/>
      <c r="J573" s="368"/>
      <c r="K573" s="381"/>
      <c r="L573" s="368"/>
      <c r="M573" s="364"/>
      <c r="N573" s="368"/>
      <c r="O573" s="381"/>
      <c r="P573" s="366"/>
      <c r="Q573" s="365"/>
      <c r="R573" s="368"/>
      <c r="S573" s="381"/>
      <c r="T573" s="368"/>
      <c r="U573" s="364"/>
      <c r="V573" s="845"/>
      <c r="W573" s="655"/>
      <c r="X573" s="366"/>
      <c r="Y573" s="370" t="s">
        <v>2720</v>
      </c>
      <c r="Z573" s="481"/>
      <c r="AA573" s="372"/>
      <c r="AB573" s="353"/>
      <c r="AC573" s="382"/>
      <c r="AD573" s="383" t="str">
        <f>IFERROR(__xludf.DUMMYFUNCTION("""COMPUTED_VALUE"""),"")</f>
        <v/>
      </c>
      <c r="AE573" s="848" t="str">
        <f>IFERROR(__xludf.DUMMYFUNCTION("""COMPUTED_VALUE"""),"")</f>
        <v/>
      </c>
      <c r="AF573" s="848"/>
      <c r="AG573" s="848"/>
      <c r="AH573" s="388" t="str">
        <f>IFERROR(__xludf.DUMMYFUNCTION("""COMPUTED_VALUE"""),"")</f>
        <v/>
      </c>
      <c r="AI573" s="382"/>
      <c r="AJ573" s="848" t="str">
        <f>IFERROR(__xludf.DUMMYFUNCTION("""COMPUTED_VALUE"""),"")</f>
        <v/>
      </c>
      <c r="AK573" s="848" t="str">
        <f>IFERROR(__xludf.DUMMYFUNCTION("""COMPUTED_VALUE"""),"")</f>
        <v/>
      </c>
      <c r="AL573" s="848"/>
      <c r="AM573" s="848"/>
      <c r="AN573" s="389" t="str">
        <f>IFERROR(__xludf.DUMMYFUNCTION("""COMPUTED_VALUE"""),"")</f>
        <v/>
      </c>
      <c r="AO573" s="390"/>
      <c r="AP573" s="391"/>
      <c r="AQ573" s="373"/>
      <c r="AR573" s="847"/>
      <c r="AS573" s="847">
        <v>0.0</v>
      </c>
      <c r="AT573" s="359"/>
    </row>
    <row r="574">
      <c r="A574" s="480" t="s">
        <v>5138</v>
      </c>
      <c r="B574" s="361">
        <v>46168.0</v>
      </c>
      <c r="C574" s="362" t="s">
        <v>5945</v>
      </c>
      <c r="D574" s="363" t="s">
        <v>5946</v>
      </c>
      <c r="E574" s="367"/>
      <c r="F574" s="368"/>
      <c r="G574" s="381"/>
      <c r="H574" s="366"/>
      <c r="I574" s="365"/>
      <c r="J574" s="368"/>
      <c r="K574" s="381"/>
      <c r="L574" s="368"/>
      <c r="M574" s="364"/>
      <c r="N574" s="368"/>
      <c r="O574" s="381"/>
      <c r="P574" s="366"/>
      <c r="Q574" s="365"/>
      <c r="R574" s="368"/>
      <c r="S574" s="381"/>
      <c r="T574" s="368"/>
      <c r="U574" s="364"/>
      <c r="V574" s="845"/>
      <c r="W574" s="655"/>
      <c r="X574" s="366"/>
      <c r="Y574" s="370" t="s">
        <v>2720</v>
      </c>
      <c r="Z574" s="481"/>
      <c r="AA574" s="372"/>
      <c r="AB574" s="353"/>
      <c r="AC574" s="382"/>
      <c r="AD574" s="383" t="str">
        <f>IFERROR(__xludf.DUMMYFUNCTION("""COMPUTED_VALUE"""),"")</f>
        <v/>
      </c>
      <c r="AE574" s="848" t="str">
        <f>IFERROR(__xludf.DUMMYFUNCTION("""COMPUTED_VALUE"""),"")</f>
        <v/>
      </c>
      <c r="AF574" s="848"/>
      <c r="AG574" s="848"/>
      <c r="AH574" s="388" t="str">
        <f>IFERROR(__xludf.DUMMYFUNCTION("""COMPUTED_VALUE"""),"")</f>
        <v/>
      </c>
      <c r="AI574" s="382"/>
      <c r="AJ574" s="848" t="str">
        <f>IFERROR(__xludf.DUMMYFUNCTION("""COMPUTED_VALUE"""),"")</f>
        <v/>
      </c>
      <c r="AK574" s="848" t="str">
        <f>IFERROR(__xludf.DUMMYFUNCTION("""COMPUTED_VALUE"""),"")</f>
        <v/>
      </c>
      <c r="AL574" s="848"/>
      <c r="AM574" s="848"/>
      <c r="AN574" s="389" t="str">
        <f>IFERROR(__xludf.DUMMYFUNCTION("""COMPUTED_VALUE"""),"")</f>
        <v/>
      </c>
      <c r="AO574" s="390"/>
      <c r="AP574" s="391"/>
      <c r="AQ574" s="373"/>
      <c r="AR574" s="847"/>
      <c r="AS574" s="847">
        <v>0.0</v>
      </c>
      <c r="AT574" s="359"/>
    </row>
    <row r="575">
      <c r="A575" s="480" t="s">
        <v>5132</v>
      </c>
      <c r="B575" s="361">
        <v>46169.0</v>
      </c>
      <c r="C575" s="362" t="s">
        <v>5947</v>
      </c>
      <c r="D575" s="363" t="s">
        <v>5948</v>
      </c>
      <c r="E575" s="367"/>
      <c r="F575" s="368"/>
      <c r="G575" s="381"/>
      <c r="H575" s="366"/>
      <c r="I575" s="365"/>
      <c r="J575" s="368"/>
      <c r="K575" s="381"/>
      <c r="L575" s="368"/>
      <c r="M575" s="364"/>
      <c r="N575" s="368"/>
      <c r="O575" s="381"/>
      <c r="P575" s="366"/>
      <c r="Q575" s="365"/>
      <c r="R575" s="368"/>
      <c r="S575" s="381"/>
      <c r="T575" s="368"/>
      <c r="U575" s="364"/>
      <c r="V575" s="845"/>
      <c r="W575" s="655"/>
      <c r="X575" s="366"/>
      <c r="Y575" s="370" t="s">
        <v>2720</v>
      </c>
      <c r="Z575" s="481"/>
      <c r="AA575" s="372"/>
      <c r="AB575" s="353"/>
      <c r="AC575" s="382"/>
      <c r="AD575" s="383" t="str">
        <f>IFERROR(__xludf.DUMMYFUNCTION("""COMPUTED_VALUE"""),"")</f>
        <v/>
      </c>
      <c r="AE575" s="848" t="str">
        <f>IFERROR(__xludf.DUMMYFUNCTION("""COMPUTED_VALUE"""),"")</f>
        <v/>
      </c>
      <c r="AF575" s="848"/>
      <c r="AG575" s="848"/>
      <c r="AH575" s="388" t="str">
        <f>IFERROR(__xludf.DUMMYFUNCTION("""COMPUTED_VALUE"""),"")</f>
        <v/>
      </c>
      <c r="AI575" s="382"/>
      <c r="AJ575" s="848" t="str">
        <f>IFERROR(__xludf.DUMMYFUNCTION("""COMPUTED_VALUE"""),"")</f>
        <v/>
      </c>
      <c r="AK575" s="848" t="str">
        <f>IFERROR(__xludf.DUMMYFUNCTION("""COMPUTED_VALUE"""),"")</f>
        <v/>
      </c>
      <c r="AL575" s="848"/>
      <c r="AM575" s="848"/>
      <c r="AN575" s="389" t="str">
        <f>IFERROR(__xludf.DUMMYFUNCTION("""COMPUTED_VALUE"""),"")</f>
        <v/>
      </c>
      <c r="AO575" s="390"/>
      <c r="AP575" s="391"/>
      <c r="AQ575" s="373"/>
      <c r="AR575" s="847"/>
      <c r="AS575" s="847">
        <v>0.0</v>
      </c>
      <c r="AT575" s="359"/>
    </row>
    <row r="576">
      <c r="A576" s="480" t="s">
        <v>5164</v>
      </c>
      <c r="B576" s="361">
        <v>46167.0</v>
      </c>
      <c r="C576" s="362" t="s">
        <v>7981</v>
      </c>
      <c r="D576" s="363" t="s">
        <v>7982</v>
      </c>
      <c r="E576" s="367"/>
      <c r="F576" s="368"/>
      <c r="G576" s="381"/>
      <c r="H576" s="366"/>
      <c r="I576" s="365"/>
      <c r="J576" s="368"/>
      <c r="K576" s="381"/>
      <c r="L576" s="368"/>
      <c r="M576" s="364"/>
      <c r="N576" s="368"/>
      <c r="O576" s="381"/>
      <c r="P576" s="366"/>
      <c r="Q576" s="365"/>
      <c r="R576" s="368"/>
      <c r="S576" s="381"/>
      <c r="T576" s="368"/>
      <c r="U576" s="364"/>
      <c r="V576" s="845"/>
      <c r="W576" s="655"/>
      <c r="X576" s="366"/>
      <c r="Y576" s="370" t="s">
        <v>2720</v>
      </c>
      <c r="Z576" s="481"/>
      <c r="AA576" s="372"/>
      <c r="AB576" s="353"/>
      <c r="AC576" s="382"/>
      <c r="AD576" s="383" t="str">
        <f>IFERROR(__xludf.DUMMYFUNCTION("""COMPUTED_VALUE"""),"")</f>
        <v/>
      </c>
      <c r="AE576" s="848" t="str">
        <f>IFERROR(__xludf.DUMMYFUNCTION("""COMPUTED_VALUE"""),"")</f>
        <v/>
      </c>
      <c r="AF576" s="848"/>
      <c r="AG576" s="848"/>
      <c r="AH576" s="388" t="str">
        <f>IFERROR(__xludf.DUMMYFUNCTION("""COMPUTED_VALUE"""),"")</f>
        <v/>
      </c>
      <c r="AI576" s="382"/>
      <c r="AJ576" s="848" t="str">
        <f>IFERROR(__xludf.DUMMYFUNCTION("""COMPUTED_VALUE"""),"")</f>
        <v/>
      </c>
      <c r="AK576" s="848" t="str">
        <f>IFERROR(__xludf.DUMMYFUNCTION("""COMPUTED_VALUE"""),"")</f>
        <v/>
      </c>
      <c r="AL576" s="848"/>
      <c r="AM576" s="848"/>
      <c r="AN576" s="389" t="str">
        <f>IFERROR(__xludf.DUMMYFUNCTION("""COMPUTED_VALUE"""),"")</f>
        <v/>
      </c>
      <c r="AO576" s="390"/>
      <c r="AP576" s="391"/>
      <c r="AQ576" s="373"/>
      <c r="AR576" s="847"/>
      <c r="AS576" s="847">
        <v>0.0</v>
      </c>
      <c r="AT576" s="359"/>
    </row>
    <row r="577">
      <c r="A577" s="480" t="s">
        <v>5132</v>
      </c>
      <c r="B577" s="361">
        <v>46169.0</v>
      </c>
      <c r="C577" s="362" t="s">
        <v>7984</v>
      </c>
      <c r="D577" s="363" t="s">
        <v>7985</v>
      </c>
      <c r="E577" s="367"/>
      <c r="F577" s="368"/>
      <c r="G577" s="381"/>
      <c r="H577" s="366"/>
      <c r="I577" s="365"/>
      <c r="J577" s="368"/>
      <c r="K577" s="381"/>
      <c r="L577" s="368"/>
      <c r="M577" s="364"/>
      <c r="N577" s="368"/>
      <c r="O577" s="381"/>
      <c r="P577" s="366"/>
      <c r="Q577" s="365"/>
      <c r="R577" s="368"/>
      <c r="S577" s="381"/>
      <c r="T577" s="368"/>
      <c r="U577" s="364"/>
      <c r="V577" s="845"/>
      <c r="W577" s="655"/>
      <c r="X577" s="366"/>
      <c r="Y577" s="370" t="s">
        <v>2720</v>
      </c>
      <c r="Z577" s="481"/>
      <c r="AA577" s="372"/>
      <c r="AB577" s="353"/>
      <c r="AC577" s="382"/>
      <c r="AD577" s="383" t="str">
        <f>IFERROR(__xludf.DUMMYFUNCTION("""COMPUTED_VALUE"""),"")</f>
        <v/>
      </c>
      <c r="AE577" s="848" t="str">
        <f>IFERROR(__xludf.DUMMYFUNCTION("""COMPUTED_VALUE"""),"")</f>
        <v/>
      </c>
      <c r="AF577" s="848"/>
      <c r="AG577" s="848"/>
      <c r="AH577" s="388" t="str">
        <f>IFERROR(__xludf.DUMMYFUNCTION("""COMPUTED_VALUE"""),"")</f>
        <v/>
      </c>
      <c r="AI577" s="382"/>
      <c r="AJ577" s="848" t="str">
        <f>IFERROR(__xludf.DUMMYFUNCTION("""COMPUTED_VALUE"""),"")</f>
        <v/>
      </c>
      <c r="AK577" s="848" t="str">
        <f>IFERROR(__xludf.DUMMYFUNCTION("""COMPUTED_VALUE"""),"")</f>
        <v/>
      </c>
      <c r="AL577" s="848"/>
      <c r="AM577" s="848"/>
      <c r="AN577" s="389" t="str">
        <f>IFERROR(__xludf.DUMMYFUNCTION("""COMPUTED_VALUE"""),"")</f>
        <v/>
      </c>
      <c r="AO577" s="390"/>
      <c r="AP577" s="391"/>
      <c r="AQ577" s="373"/>
      <c r="AR577" s="847"/>
      <c r="AS577" s="847">
        <v>0.0</v>
      </c>
      <c r="AT577" s="359"/>
    </row>
    <row r="578">
      <c r="A578" s="480" t="s">
        <v>5138</v>
      </c>
      <c r="B578" s="361">
        <v>46168.0</v>
      </c>
      <c r="C578" s="362" t="s">
        <v>5949</v>
      </c>
      <c r="D578" s="363" t="s">
        <v>5950</v>
      </c>
      <c r="E578" s="367"/>
      <c r="F578" s="368"/>
      <c r="G578" s="381"/>
      <c r="H578" s="366"/>
      <c r="I578" s="365"/>
      <c r="J578" s="368"/>
      <c r="K578" s="381"/>
      <c r="L578" s="368"/>
      <c r="M578" s="364"/>
      <c r="N578" s="368"/>
      <c r="O578" s="381"/>
      <c r="P578" s="366"/>
      <c r="Q578" s="365"/>
      <c r="R578" s="368"/>
      <c r="S578" s="381"/>
      <c r="T578" s="368"/>
      <c r="U578" s="364"/>
      <c r="V578" s="845"/>
      <c r="W578" s="655"/>
      <c r="X578" s="366"/>
      <c r="Y578" s="370" t="s">
        <v>2720</v>
      </c>
      <c r="Z578" s="481"/>
      <c r="AA578" s="372"/>
      <c r="AB578" s="353"/>
      <c r="AC578" s="382"/>
      <c r="AD578" s="383" t="str">
        <f>IFERROR(__xludf.DUMMYFUNCTION("""COMPUTED_VALUE"""),"")</f>
        <v/>
      </c>
      <c r="AE578" s="848" t="str">
        <f>IFERROR(__xludf.DUMMYFUNCTION("""COMPUTED_VALUE"""),"")</f>
        <v/>
      </c>
      <c r="AF578" s="848"/>
      <c r="AG578" s="848"/>
      <c r="AH578" s="388" t="str">
        <f>IFERROR(__xludf.DUMMYFUNCTION("""COMPUTED_VALUE"""),"")</f>
        <v/>
      </c>
      <c r="AI578" s="382"/>
      <c r="AJ578" s="848" t="str">
        <f>IFERROR(__xludf.DUMMYFUNCTION("""COMPUTED_VALUE"""),"")</f>
        <v/>
      </c>
      <c r="AK578" s="848" t="str">
        <f>IFERROR(__xludf.DUMMYFUNCTION("""COMPUTED_VALUE"""),"")</f>
        <v/>
      </c>
      <c r="AL578" s="848"/>
      <c r="AM578" s="848"/>
      <c r="AN578" s="389" t="str">
        <f>IFERROR(__xludf.DUMMYFUNCTION("""COMPUTED_VALUE"""),"")</f>
        <v/>
      </c>
      <c r="AO578" s="390"/>
      <c r="AP578" s="391"/>
      <c r="AQ578" s="373"/>
      <c r="AR578" s="847"/>
      <c r="AS578" s="847">
        <v>0.0</v>
      </c>
      <c r="AT578" s="359"/>
    </row>
    <row r="579">
      <c r="A579" s="480" t="s">
        <v>5164</v>
      </c>
      <c r="B579" s="361">
        <v>46167.0</v>
      </c>
      <c r="C579" s="362" t="s">
        <v>7986</v>
      </c>
      <c r="D579" s="363" t="s">
        <v>7987</v>
      </c>
      <c r="E579" s="367"/>
      <c r="F579" s="368"/>
      <c r="G579" s="381"/>
      <c r="H579" s="366"/>
      <c r="I579" s="365"/>
      <c r="J579" s="368"/>
      <c r="K579" s="381"/>
      <c r="L579" s="368"/>
      <c r="M579" s="364"/>
      <c r="N579" s="368"/>
      <c r="O579" s="381"/>
      <c r="P579" s="366"/>
      <c r="Q579" s="365"/>
      <c r="R579" s="368"/>
      <c r="S579" s="381"/>
      <c r="T579" s="368"/>
      <c r="U579" s="364"/>
      <c r="V579" s="845"/>
      <c r="W579" s="655"/>
      <c r="X579" s="366"/>
      <c r="Y579" s="370" t="s">
        <v>2720</v>
      </c>
      <c r="Z579" s="481"/>
      <c r="AA579" s="372"/>
      <c r="AB579" s="353"/>
      <c r="AC579" s="382"/>
      <c r="AD579" s="383" t="str">
        <f>IFERROR(__xludf.DUMMYFUNCTION("""COMPUTED_VALUE"""),"")</f>
        <v/>
      </c>
      <c r="AE579" s="848" t="str">
        <f>IFERROR(__xludf.DUMMYFUNCTION("""COMPUTED_VALUE"""),"")</f>
        <v/>
      </c>
      <c r="AF579" s="848"/>
      <c r="AG579" s="848"/>
      <c r="AH579" s="388" t="str">
        <f>IFERROR(__xludf.DUMMYFUNCTION("""COMPUTED_VALUE"""),"")</f>
        <v/>
      </c>
      <c r="AI579" s="382"/>
      <c r="AJ579" s="848" t="str">
        <f>IFERROR(__xludf.DUMMYFUNCTION("""COMPUTED_VALUE"""),"")</f>
        <v/>
      </c>
      <c r="AK579" s="848" t="str">
        <f>IFERROR(__xludf.DUMMYFUNCTION("""COMPUTED_VALUE"""),"")</f>
        <v/>
      </c>
      <c r="AL579" s="848"/>
      <c r="AM579" s="848"/>
      <c r="AN579" s="389" t="str">
        <f>IFERROR(__xludf.DUMMYFUNCTION("""COMPUTED_VALUE"""),"")</f>
        <v/>
      </c>
      <c r="AO579" s="390"/>
      <c r="AP579" s="391"/>
      <c r="AQ579" s="373"/>
      <c r="AR579" s="847"/>
      <c r="AS579" s="847">
        <v>0.0</v>
      </c>
      <c r="AT579" s="359"/>
    </row>
    <row r="580">
      <c r="A580" s="480" t="s">
        <v>5138</v>
      </c>
      <c r="B580" s="361">
        <v>46168.0</v>
      </c>
      <c r="C580" s="362" t="s">
        <v>7988</v>
      </c>
      <c r="D580" s="363" t="s">
        <v>7989</v>
      </c>
      <c r="E580" s="367"/>
      <c r="F580" s="368"/>
      <c r="G580" s="381"/>
      <c r="H580" s="366"/>
      <c r="I580" s="365"/>
      <c r="J580" s="368"/>
      <c r="K580" s="381"/>
      <c r="L580" s="368"/>
      <c r="M580" s="364"/>
      <c r="N580" s="368"/>
      <c r="O580" s="381"/>
      <c r="P580" s="366"/>
      <c r="Q580" s="365"/>
      <c r="R580" s="368"/>
      <c r="S580" s="381"/>
      <c r="T580" s="368"/>
      <c r="U580" s="364"/>
      <c r="V580" s="845"/>
      <c r="W580" s="655"/>
      <c r="X580" s="366"/>
      <c r="Y580" s="370" t="s">
        <v>2720</v>
      </c>
      <c r="Z580" s="481"/>
      <c r="AA580" s="372"/>
      <c r="AB580" s="353"/>
      <c r="AC580" s="382"/>
      <c r="AD580" s="383" t="str">
        <f>IFERROR(__xludf.DUMMYFUNCTION("""COMPUTED_VALUE"""),"")</f>
        <v/>
      </c>
      <c r="AE580" s="848" t="str">
        <f>IFERROR(__xludf.DUMMYFUNCTION("""COMPUTED_VALUE"""),"")</f>
        <v/>
      </c>
      <c r="AF580" s="848"/>
      <c r="AG580" s="848"/>
      <c r="AH580" s="388" t="str">
        <f>IFERROR(__xludf.DUMMYFUNCTION("""COMPUTED_VALUE"""),"")</f>
        <v/>
      </c>
      <c r="AI580" s="382"/>
      <c r="AJ580" s="848" t="str">
        <f>IFERROR(__xludf.DUMMYFUNCTION("""COMPUTED_VALUE"""),"")</f>
        <v/>
      </c>
      <c r="AK580" s="848" t="str">
        <f>IFERROR(__xludf.DUMMYFUNCTION("""COMPUTED_VALUE"""),"")</f>
        <v/>
      </c>
      <c r="AL580" s="848"/>
      <c r="AM580" s="848"/>
      <c r="AN580" s="389" t="str">
        <f>IFERROR(__xludf.DUMMYFUNCTION("""COMPUTED_VALUE"""),"")</f>
        <v/>
      </c>
      <c r="AO580" s="390"/>
      <c r="AP580" s="391"/>
      <c r="AQ580" s="373"/>
      <c r="AR580" s="847"/>
      <c r="AS580" s="847">
        <v>0.0</v>
      </c>
      <c r="AT580" s="359"/>
    </row>
    <row r="581">
      <c r="A581" s="480" t="s">
        <v>5132</v>
      </c>
      <c r="B581" s="361">
        <v>46169.0</v>
      </c>
      <c r="C581" s="362" t="s">
        <v>7990</v>
      </c>
      <c r="D581" s="363" t="s">
        <v>7991</v>
      </c>
      <c r="E581" s="367"/>
      <c r="F581" s="368"/>
      <c r="G581" s="381"/>
      <c r="H581" s="366"/>
      <c r="I581" s="365"/>
      <c r="J581" s="368"/>
      <c r="K581" s="381"/>
      <c r="L581" s="368"/>
      <c r="M581" s="364"/>
      <c r="N581" s="368"/>
      <c r="O581" s="381"/>
      <c r="P581" s="366"/>
      <c r="Q581" s="365"/>
      <c r="R581" s="368"/>
      <c r="S581" s="381"/>
      <c r="T581" s="368"/>
      <c r="U581" s="364"/>
      <c r="V581" s="845"/>
      <c r="W581" s="655"/>
      <c r="X581" s="366"/>
      <c r="Y581" s="370" t="s">
        <v>2720</v>
      </c>
      <c r="Z581" s="481"/>
      <c r="AA581" s="372"/>
      <c r="AB581" s="353"/>
      <c r="AC581" s="382"/>
      <c r="AD581" s="383" t="str">
        <f>IFERROR(__xludf.DUMMYFUNCTION("""COMPUTED_VALUE"""),"")</f>
        <v/>
      </c>
      <c r="AE581" s="848" t="str">
        <f>IFERROR(__xludf.DUMMYFUNCTION("""COMPUTED_VALUE"""),"")</f>
        <v/>
      </c>
      <c r="AF581" s="848"/>
      <c r="AG581" s="848"/>
      <c r="AH581" s="388" t="str">
        <f>IFERROR(__xludf.DUMMYFUNCTION("""COMPUTED_VALUE"""),"")</f>
        <v/>
      </c>
      <c r="AI581" s="382"/>
      <c r="AJ581" s="848" t="str">
        <f>IFERROR(__xludf.DUMMYFUNCTION("""COMPUTED_VALUE"""),"")</f>
        <v/>
      </c>
      <c r="AK581" s="848" t="str">
        <f>IFERROR(__xludf.DUMMYFUNCTION("""COMPUTED_VALUE"""),"")</f>
        <v/>
      </c>
      <c r="AL581" s="848"/>
      <c r="AM581" s="848"/>
      <c r="AN581" s="389" t="str">
        <f>IFERROR(__xludf.DUMMYFUNCTION("""COMPUTED_VALUE"""),"")</f>
        <v/>
      </c>
      <c r="AO581" s="390"/>
      <c r="AP581" s="391"/>
      <c r="AQ581" s="373"/>
      <c r="AR581" s="847"/>
      <c r="AS581" s="847">
        <v>0.0</v>
      </c>
      <c r="AT581" s="359"/>
    </row>
    <row r="582">
      <c r="A582" s="480" t="s">
        <v>5138</v>
      </c>
      <c r="B582" s="361">
        <v>46168.0</v>
      </c>
      <c r="C582" s="362" t="s">
        <v>7992</v>
      </c>
      <c r="D582" s="363" t="s">
        <v>7993</v>
      </c>
      <c r="E582" s="367"/>
      <c r="F582" s="368"/>
      <c r="G582" s="381"/>
      <c r="H582" s="366"/>
      <c r="I582" s="365"/>
      <c r="J582" s="368"/>
      <c r="K582" s="381"/>
      <c r="L582" s="368"/>
      <c r="M582" s="364"/>
      <c r="N582" s="368"/>
      <c r="O582" s="381"/>
      <c r="P582" s="366"/>
      <c r="Q582" s="365"/>
      <c r="R582" s="368"/>
      <c r="S582" s="381"/>
      <c r="T582" s="368"/>
      <c r="U582" s="364"/>
      <c r="V582" s="845"/>
      <c r="W582" s="655"/>
      <c r="X582" s="366"/>
      <c r="Y582" s="370" t="s">
        <v>2720</v>
      </c>
      <c r="Z582" s="481"/>
      <c r="AA582" s="372"/>
      <c r="AB582" s="353"/>
      <c r="AC582" s="382"/>
      <c r="AD582" s="383" t="str">
        <f>IFERROR(__xludf.DUMMYFUNCTION("""COMPUTED_VALUE"""),"")</f>
        <v/>
      </c>
      <c r="AE582" s="848" t="str">
        <f>IFERROR(__xludf.DUMMYFUNCTION("""COMPUTED_VALUE"""),"")</f>
        <v/>
      </c>
      <c r="AF582" s="848"/>
      <c r="AG582" s="848"/>
      <c r="AH582" s="388" t="str">
        <f>IFERROR(__xludf.DUMMYFUNCTION("""COMPUTED_VALUE"""),"")</f>
        <v/>
      </c>
      <c r="AI582" s="382"/>
      <c r="AJ582" s="848" t="str">
        <f>IFERROR(__xludf.DUMMYFUNCTION("""COMPUTED_VALUE"""),"")</f>
        <v/>
      </c>
      <c r="AK582" s="848" t="str">
        <f>IFERROR(__xludf.DUMMYFUNCTION("""COMPUTED_VALUE"""),"")</f>
        <v/>
      </c>
      <c r="AL582" s="848"/>
      <c r="AM582" s="848"/>
      <c r="AN582" s="389" t="str">
        <f>IFERROR(__xludf.DUMMYFUNCTION("""COMPUTED_VALUE"""),"")</f>
        <v/>
      </c>
      <c r="AO582" s="390"/>
      <c r="AP582" s="391"/>
      <c r="AQ582" s="373"/>
      <c r="AR582" s="847"/>
      <c r="AS582" s="847">
        <v>0.0</v>
      </c>
      <c r="AT582" s="359"/>
    </row>
    <row r="583">
      <c r="A583" s="480" t="s">
        <v>5132</v>
      </c>
      <c r="B583" s="361">
        <v>46169.0</v>
      </c>
      <c r="C583" s="362" t="s">
        <v>5959</v>
      </c>
      <c r="D583" s="363" t="s">
        <v>5960</v>
      </c>
      <c r="E583" s="367"/>
      <c r="F583" s="368"/>
      <c r="G583" s="381"/>
      <c r="H583" s="366"/>
      <c r="I583" s="365"/>
      <c r="J583" s="368"/>
      <c r="K583" s="381"/>
      <c r="L583" s="368"/>
      <c r="M583" s="364"/>
      <c r="N583" s="368"/>
      <c r="O583" s="381"/>
      <c r="P583" s="366"/>
      <c r="Q583" s="365"/>
      <c r="R583" s="368"/>
      <c r="S583" s="381"/>
      <c r="T583" s="368"/>
      <c r="U583" s="364"/>
      <c r="V583" s="845"/>
      <c r="W583" s="655"/>
      <c r="X583" s="366"/>
      <c r="Y583" s="370" t="s">
        <v>2720</v>
      </c>
      <c r="Z583" s="481"/>
      <c r="AA583" s="372"/>
      <c r="AB583" s="353"/>
      <c r="AC583" s="382"/>
      <c r="AD583" s="383" t="str">
        <f>IFERROR(__xludf.DUMMYFUNCTION("""COMPUTED_VALUE"""),"")</f>
        <v/>
      </c>
      <c r="AE583" s="848" t="str">
        <f>IFERROR(__xludf.DUMMYFUNCTION("""COMPUTED_VALUE"""),"")</f>
        <v/>
      </c>
      <c r="AF583" s="848"/>
      <c r="AG583" s="848"/>
      <c r="AH583" s="388" t="str">
        <f>IFERROR(__xludf.DUMMYFUNCTION("""COMPUTED_VALUE"""),"")</f>
        <v/>
      </c>
      <c r="AI583" s="382"/>
      <c r="AJ583" s="848" t="str">
        <f>IFERROR(__xludf.DUMMYFUNCTION("""COMPUTED_VALUE"""),"")</f>
        <v/>
      </c>
      <c r="AK583" s="848" t="str">
        <f>IFERROR(__xludf.DUMMYFUNCTION("""COMPUTED_VALUE"""),"")</f>
        <v/>
      </c>
      <c r="AL583" s="848"/>
      <c r="AM583" s="848"/>
      <c r="AN583" s="389" t="str">
        <f>IFERROR(__xludf.DUMMYFUNCTION("""COMPUTED_VALUE"""),"")</f>
        <v/>
      </c>
      <c r="AO583" s="390"/>
      <c r="AP583" s="391"/>
      <c r="AQ583" s="373"/>
      <c r="AR583" s="847"/>
      <c r="AS583" s="847">
        <v>0.0</v>
      </c>
      <c r="AT583" s="359"/>
    </row>
    <row r="584">
      <c r="A584" s="480" t="s">
        <v>5138</v>
      </c>
      <c r="B584" s="361">
        <v>46168.0</v>
      </c>
      <c r="C584" s="362" t="s">
        <v>5961</v>
      </c>
      <c r="D584" s="363" t="s">
        <v>5962</v>
      </c>
      <c r="E584" s="367"/>
      <c r="F584" s="368"/>
      <c r="G584" s="381"/>
      <c r="H584" s="366"/>
      <c r="I584" s="365"/>
      <c r="J584" s="368"/>
      <c r="K584" s="381"/>
      <c r="L584" s="368"/>
      <c r="M584" s="364"/>
      <c r="N584" s="368"/>
      <c r="O584" s="381"/>
      <c r="P584" s="366"/>
      <c r="Q584" s="365"/>
      <c r="R584" s="368"/>
      <c r="S584" s="381"/>
      <c r="T584" s="368"/>
      <c r="U584" s="364"/>
      <c r="V584" s="845"/>
      <c r="W584" s="655"/>
      <c r="X584" s="366"/>
      <c r="Y584" s="370" t="s">
        <v>2720</v>
      </c>
      <c r="Z584" s="481"/>
      <c r="AA584" s="372"/>
      <c r="AB584" s="353"/>
      <c r="AC584" s="382"/>
      <c r="AD584" s="383" t="str">
        <f>IFERROR(__xludf.DUMMYFUNCTION("""COMPUTED_VALUE"""),"")</f>
        <v/>
      </c>
      <c r="AE584" s="848" t="str">
        <f>IFERROR(__xludf.DUMMYFUNCTION("""COMPUTED_VALUE"""),"")</f>
        <v/>
      </c>
      <c r="AF584" s="848"/>
      <c r="AG584" s="848"/>
      <c r="AH584" s="388" t="str">
        <f>IFERROR(__xludf.DUMMYFUNCTION("""COMPUTED_VALUE"""),"")</f>
        <v/>
      </c>
      <c r="AI584" s="382"/>
      <c r="AJ584" s="848" t="str">
        <f>IFERROR(__xludf.DUMMYFUNCTION("""COMPUTED_VALUE"""),"")</f>
        <v/>
      </c>
      <c r="AK584" s="848" t="str">
        <f>IFERROR(__xludf.DUMMYFUNCTION("""COMPUTED_VALUE"""),"")</f>
        <v/>
      </c>
      <c r="AL584" s="848"/>
      <c r="AM584" s="848"/>
      <c r="AN584" s="389" t="str">
        <f>IFERROR(__xludf.DUMMYFUNCTION("""COMPUTED_VALUE"""),"")</f>
        <v/>
      </c>
      <c r="AO584" s="390"/>
      <c r="AP584" s="391"/>
      <c r="AQ584" s="373"/>
      <c r="AR584" s="847"/>
      <c r="AS584" s="847">
        <v>0.0</v>
      </c>
      <c r="AT584" s="359"/>
    </row>
    <row r="585">
      <c r="A585" s="480" t="s">
        <v>5132</v>
      </c>
      <c r="B585" s="361">
        <v>46169.0</v>
      </c>
      <c r="C585" s="362" t="s">
        <v>5965</v>
      </c>
      <c r="D585" s="363" t="s">
        <v>5966</v>
      </c>
      <c r="E585" s="367"/>
      <c r="F585" s="368"/>
      <c r="G585" s="381"/>
      <c r="H585" s="366"/>
      <c r="I585" s="365"/>
      <c r="J585" s="368"/>
      <c r="K585" s="381"/>
      <c r="L585" s="368"/>
      <c r="M585" s="364"/>
      <c r="N585" s="368"/>
      <c r="O585" s="381"/>
      <c r="P585" s="366"/>
      <c r="Q585" s="365"/>
      <c r="R585" s="368"/>
      <c r="S585" s="381"/>
      <c r="T585" s="368"/>
      <c r="U585" s="364"/>
      <c r="V585" s="845"/>
      <c r="W585" s="655"/>
      <c r="X585" s="366"/>
      <c r="Y585" s="370" t="s">
        <v>1702</v>
      </c>
      <c r="Z585" s="481"/>
      <c r="AA585" s="372"/>
      <c r="AB585" s="353"/>
      <c r="AC585" s="382"/>
      <c r="AD585" s="383" t="str">
        <f>IFERROR(__xludf.DUMMYFUNCTION("""COMPUTED_VALUE"""),"")</f>
        <v/>
      </c>
      <c r="AE585" s="848" t="str">
        <f>IFERROR(__xludf.DUMMYFUNCTION("""COMPUTED_VALUE"""),"")</f>
        <v/>
      </c>
      <c r="AF585" s="848"/>
      <c r="AG585" s="848"/>
      <c r="AH585" s="388" t="str">
        <f>IFERROR(__xludf.DUMMYFUNCTION("""COMPUTED_VALUE"""),"")</f>
        <v/>
      </c>
      <c r="AI585" s="382"/>
      <c r="AJ585" s="848" t="str">
        <f>IFERROR(__xludf.DUMMYFUNCTION("""COMPUTED_VALUE"""),"")</f>
        <v/>
      </c>
      <c r="AK585" s="848" t="str">
        <f>IFERROR(__xludf.DUMMYFUNCTION("""COMPUTED_VALUE"""),"")</f>
        <v/>
      </c>
      <c r="AL585" s="848"/>
      <c r="AM585" s="848"/>
      <c r="AN585" s="389" t="str">
        <f>IFERROR(__xludf.DUMMYFUNCTION("""COMPUTED_VALUE"""),"")</f>
        <v/>
      </c>
      <c r="AO585" s="390"/>
      <c r="AP585" s="391"/>
      <c r="AQ585" s="373"/>
      <c r="AR585" s="847"/>
      <c r="AS585" s="847">
        <v>0.0</v>
      </c>
      <c r="AT585" s="359"/>
    </row>
    <row r="586">
      <c r="A586" s="480" t="s">
        <v>5138</v>
      </c>
      <c r="B586" s="361">
        <v>46168.0</v>
      </c>
      <c r="C586" s="362" t="s">
        <v>5963</v>
      </c>
      <c r="D586" s="363" t="s">
        <v>5964</v>
      </c>
      <c r="E586" s="367"/>
      <c r="F586" s="368"/>
      <c r="G586" s="381"/>
      <c r="H586" s="366"/>
      <c r="I586" s="365"/>
      <c r="J586" s="368"/>
      <c r="K586" s="381"/>
      <c r="L586" s="368"/>
      <c r="M586" s="364"/>
      <c r="N586" s="368"/>
      <c r="O586" s="381"/>
      <c r="P586" s="366"/>
      <c r="Q586" s="365"/>
      <c r="R586" s="368"/>
      <c r="S586" s="381"/>
      <c r="T586" s="368"/>
      <c r="U586" s="364"/>
      <c r="V586" s="845"/>
      <c r="W586" s="655"/>
      <c r="X586" s="366"/>
      <c r="Y586" s="370" t="s">
        <v>1702</v>
      </c>
      <c r="Z586" s="481"/>
      <c r="AA586" s="372"/>
      <c r="AB586" s="353"/>
      <c r="AC586" s="382"/>
      <c r="AD586" s="383" t="str">
        <f>IFERROR(__xludf.DUMMYFUNCTION("""COMPUTED_VALUE"""),"")</f>
        <v/>
      </c>
      <c r="AE586" s="848" t="str">
        <f>IFERROR(__xludf.DUMMYFUNCTION("""COMPUTED_VALUE"""),"")</f>
        <v/>
      </c>
      <c r="AF586" s="848"/>
      <c r="AG586" s="848"/>
      <c r="AH586" s="388" t="str">
        <f>IFERROR(__xludf.DUMMYFUNCTION("""COMPUTED_VALUE"""),"")</f>
        <v/>
      </c>
      <c r="AI586" s="382"/>
      <c r="AJ586" s="848" t="str">
        <f>IFERROR(__xludf.DUMMYFUNCTION("""COMPUTED_VALUE"""),"")</f>
        <v/>
      </c>
      <c r="AK586" s="848" t="str">
        <f>IFERROR(__xludf.DUMMYFUNCTION("""COMPUTED_VALUE"""),"")</f>
        <v/>
      </c>
      <c r="AL586" s="848"/>
      <c r="AM586" s="848"/>
      <c r="AN586" s="389" t="str">
        <f>IFERROR(__xludf.DUMMYFUNCTION("""COMPUTED_VALUE"""),"")</f>
        <v/>
      </c>
      <c r="AO586" s="390"/>
      <c r="AP586" s="391"/>
      <c r="AQ586" s="373"/>
      <c r="AR586" s="847"/>
      <c r="AS586" s="847">
        <v>0.0</v>
      </c>
      <c r="AT586" s="359"/>
    </row>
    <row r="587">
      <c r="A587" s="480" t="s">
        <v>5132</v>
      </c>
      <c r="B587" s="361">
        <v>46169.0</v>
      </c>
      <c r="C587" s="362" t="s">
        <v>5967</v>
      </c>
      <c r="D587" s="363" t="s">
        <v>5968</v>
      </c>
      <c r="E587" s="367"/>
      <c r="F587" s="368"/>
      <c r="G587" s="381"/>
      <c r="H587" s="366"/>
      <c r="I587" s="365"/>
      <c r="J587" s="368"/>
      <c r="K587" s="381"/>
      <c r="L587" s="368"/>
      <c r="M587" s="364"/>
      <c r="N587" s="368"/>
      <c r="O587" s="381"/>
      <c r="P587" s="366"/>
      <c r="Q587" s="365"/>
      <c r="R587" s="368"/>
      <c r="S587" s="381"/>
      <c r="T587" s="368"/>
      <c r="U587" s="364"/>
      <c r="V587" s="845"/>
      <c r="W587" s="655"/>
      <c r="X587" s="366"/>
      <c r="Y587" s="370" t="s">
        <v>1702</v>
      </c>
      <c r="Z587" s="481"/>
      <c r="AA587" s="372"/>
      <c r="AB587" s="353"/>
      <c r="AC587" s="382"/>
      <c r="AD587" s="383" t="str">
        <f>IFERROR(__xludf.DUMMYFUNCTION("""COMPUTED_VALUE"""),"")</f>
        <v/>
      </c>
      <c r="AE587" s="848" t="str">
        <f>IFERROR(__xludf.DUMMYFUNCTION("""COMPUTED_VALUE"""),"")</f>
        <v/>
      </c>
      <c r="AF587" s="848"/>
      <c r="AG587" s="848"/>
      <c r="AH587" s="388" t="str">
        <f>IFERROR(__xludf.DUMMYFUNCTION("""COMPUTED_VALUE"""),"")</f>
        <v/>
      </c>
      <c r="AI587" s="382"/>
      <c r="AJ587" s="848" t="str">
        <f>IFERROR(__xludf.DUMMYFUNCTION("""COMPUTED_VALUE"""),"")</f>
        <v/>
      </c>
      <c r="AK587" s="848" t="str">
        <f>IFERROR(__xludf.DUMMYFUNCTION("""COMPUTED_VALUE"""),"")</f>
        <v/>
      </c>
      <c r="AL587" s="848"/>
      <c r="AM587" s="848"/>
      <c r="AN587" s="389" t="str">
        <f>IFERROR(__xludf.DUMMYFUNCTION("""COMPUTED_VALUE"""),"")</f>
        <v/>
      </c>
      <c r="AO587" s="390"/>
      <c r="AP587" s="391"/>
      <c r="AQ587" s="373"/>
      <c r="AR587" s="847"/>
      <c r="AS587" s="847">
        <v>0.0</v>
      </c>
      <c r="AT587" s="359"/>
    </row>
    <row r="588">
      <c r="A588" s="480" t="s">
        <v>5138</v>
      </c>
      <c r="B588" s="361">
        <v>46168.0</v>
      </c>
      <c r="C588" s="362" t="s">
        <v>7995</v>
      </c>
      <c r="D588" s="363" t="s">
        <v>7996</v>
      </c>
      <c r="E588" s="367"/>
      <c r="F588" s="368"/>
      <c r="G588" s="381"/>
      <c r="H588" s="366"/>
      <c r="I588" s="365"/>
      <c r="J588" s="368"/>
      <c r="K588" s="381"/>
      <c r="L588" s="368"/>
      <c r="M588" s="364"/>
      <c r="N588" s="368"/>
      <c r="O588" s="381"/>
      <c r="P588" s="366"/>
      <c r="Q588" s="365"/>
      <c r="R588" s="368"/>
      <c r="S588" s="381"/>
      <c r="T588" s="368"/>
      <c r="U588" s="364"/>
      <c r="V588" s="845"/>
      <c r="W588" s="655"/>
      <c r="X588" s="366"/>
      <c r="Y588" s="370" t="s">
        <v>1702</v>
      </c>
      <c r="Z588" s="481"/>
      <c r="AA588" s="372"/>
      <c r="AB588" s="353"/>
      <c r="AC588" s="382"/>
      <c r="AD588" s="383" t="str">
        <f>IFERROR(__xludf.DUMMYFUNCTION("""COMPUTED_VALUE"""),"")</f>
        <v/>
      </c>
      <c r="AE588" s="848" t="str">
        <f>IFERROR(__xludf.DUMMYFUNCTION("""COMPUTED_VALUE"""),"")</f>
        <v/>
      </c>
      <c r="AF588" s="848"/>
      <c r="AG588" s="848"/>
      <c r="AH588" s="388" t="str">
        <f>IFERROR(__xludf.DUMMYFUNCTION("""COMPUTED_VALUE"""),"")</f>
        <v/>
      </c>
      <c r="AI588" s="382"/>
      <c r="AJ588" s="848" t="str">
        <f>IFERROR(__xludf.DUMMYFUNCTION("""COMPUTED_VALUE"""),"")</f>
        <v/>
      </c>
      <c r="AK588" s="848" t="str">
        <f>IFERROR(__xludf.DUMMYFUNCTION("""COMPUTED_VALUE"""),"")</f>
        <v/>
      </c>
      <c r="AL588" s="848"/>
      <c r="AM588" s="848"/>
      <c r="AN588" s="389" t="str">
        <f>IFERROR(__xludf.DUMMYFUNCTION("""COMPUTED_VALUE"""),"")</f>
        <v/>
      </c>
      <c r="AO588" s="390"/>
      <c r="AP588" s="391"/>
      <c r="AQ588" s="373"/>
      <c r="AR588" s="847"/>
      <c r="AS588" s="847">
        <v>0.0</v>
      </c>
      <c r="AT588" s="359"/>
    </row>
    <row r="589">
      <c r="A589" s="480" t="s">
        <v>5132</v>
      </c>
      <c r="B589" s="361">
        <v>46169.0</v>
      </c>
      <c r="C589" s="362" t="s">
        <v>7997</v>
      </c>
      <c r="D589" s="363" t="s">
        <v>7998</v>
      </c>
      <c r="E589" s="367"/>
      <c r="F589" s="368"/>
      <c r="G589" s="381"/>
      <c r="H589" s="366"/>
      <c r="I589" s="365"/>
      <c r="J589" s="368"/>
      <c r="K589" s="381"/>
      <c r="L589" s="368"/>
      <c r="M589" s="364"/>
      <c r="N589" s="368"/>
      <c r="O589" s="381"/>
      <c r="P589" s="366"/>
      <c r="Q589" s="365"/>
      <c r="R589" s="368"/>
      <c r="S589" s="381"/>
      <c r="T589" s="368"/>
      <c r="U589" s="364"/>
      <c r="V589" s="845"/>
      <c r="W589" s="655"/>
      <c r="X589" s="366"/>
      <c r="Y589" s="370" t="s">
        <v>1702</v>
      </c>
      <c r="Z589" s="481"/>
      <c r="AA589" s="372"/>
      <c r="AB589" s="353"/>
      <c r="AC589" s="382"/>
      <c r="AD589" s="383" t="str">
        <f>IFERROR(__xludf.DUMMYFUNCTION("""COMPUTED_VALUE"""),"")</f>
        <v/>
      </c>
      <c r="AE589" s="848" t="str">
        <f>IFERROR(__xludf.DUMMYFUNCTION("""COMPUTED_VALUE"""),"")</f>
        <v/>
      </c>
      <c r="AF589" s="848"/>
      <c r="AG589" s="848"/>
      <c r="AH589" s="388" t="str">
        <f>IFERROR(__xludf.DUMMYFUNCTION("""COMPUTED_VALUE"""),"")</f>
        <v/>
      </c>
      <c r="AI589" s="382"/>
      <c r="AJ589" s="848" t="str">
        <f>IFERROR(__xludf.DUMMYFUNCTION("""COMPUTED_VALUE"""),"")</f>
        <v/>
      </c>
      <c r="AK589" s="848" t="str">
        <f>IFERROR(__xludf.DUMMYFUNCTION("""COMPUTED_VALUE"""),"")</f>
        <v/>
      </c>
      <c r="AL589" s="848"/>
      <c r="AM589" s="848"/>
      <c r="AN589" s="389" t="str">
        <f>IFERROR(__xludf.DUMMYFUNCTION("""COMPUTED_VALUE"""),"")</f>
        <v/>
      </c>
      <c r="AO589" s="390"/>
      <c r="AP589" s="391"/>
      <c r="AQ589" s="373"/>
      <c r="AR589" s="847"/>
      <c r="AS589" s="847">
        <v>0.0</v>
      </c>
      <c r="AT589" s="359"/>
    </row>
    <row r="590">
      <c r="A590" s="480" t="s">
        <v>5132</v>
      </c>
      <c r="B590" s="361">
        <v>46169.0</v>
      </c>
      <c r="C590" s="362" t="s">
        <v>8000</v>
      </c>
      <c r="D590" s="363" t="s">
        <v>8001</v>
      </c>
      <c r="E590" s="367"/>
      <c r="F590" s="368"/>
      <c r="G590" s="381"/>
      <c r="H590" s="366"/>
      <c r="I590" s="365"/>
      <c r="J590" s="368"/>
      <c r="K590" s="381"/>
      <c r="L590" s="368"/>
      <c r="M590" s="364"/>
      <c r="N590" s="368"/>
      <c r="O590" s="381"/>
      <c r="P590" s="366"/>
      <c r="Q590" s="365"/>
      <c r="R590" s="368"/>
      <c r="S590" s="381"/>
      <c r="T590" s="368"/>
      <c r="U590" s="364"/>
      <c r="V590" s="845"/>
      <c r="W590" s="655"/>
      <c r="X590" s="366"/>
      <c r="Y590" s="370" t="s">
        <v>1702</v>
      </c>
      <c r="Z590" s="481"/>
      <c r="AA590" s="372"/>
      <c r="AB590" s="353"/>
      <c r="AC590" s="382"/>
      <c r="AD590" s="383" t="str">
        <f>IFERROR(__xludf.DUMMYFUNCTION("""COMPUTED_VALUE"""),"")</f>
        <v/>
      </c>
      <c r="AE590" s="848" t="str">
        <f>IFERROR(__xludf.DUMMYFUNCTION("""COMPUTED_VALUE"""),"")</f>
        <v/>
      </c>
      <c r="AF590" s="848"/>
      <c r="AG590" s="848"/>
      <c r="AH590" s="388" t="str">
        <f>IFERROR(__xludf.DUMMYFUNCTION("""COMPUTED_VALUE"""),"")</f>
        <v/>
      </c>
      <c r="AI590" s="382"/>
      <c r="AJ590" s="848" t="str">
        <f>IFERROR(__xludf.DUMMYFUNCTION("""COMPUTED_VALUE"""),"")</f>
        <v/>
      </c>
      <c r="AK590" s="848" t="str">
        <f>IFERROR(__xludf.DUMMYFUNCTION("""COMPUTED_VALUE"""),"")</f>
        <v/>
      </c>
      <c r="AL590" s="848"/>
      <c r="AM590" s="848"/>
      <c r="AN590" s="389" t="str">
        <f>IFERROR(__xludf.DUMMYFUNCTION("""COMPUTED_VALUE"""),"")</f>
        <v/>
      </c>
      <c r="AO590" s="390"/>
      <c r="AP590" s="391"/>
      <c r="AQ590" s="373"/>
      <c r="AR590" s="847"/>
      <c r="AS590" s="847">
        <v>0.0</v>
      </c>
      <c r="AT590" s="359"/>
    </row>
    <row r="591">
      <c r="A591" s="480" t="s">
        <v>5138</v>
      </c>
      <c r="B591" s="361">
        <v>46168.0</v>
      </c>
      <c r="C591" s="362" t="s">
        <v>8002</v>
      </c>
      <c r="D591" s="363" t="s">
        <v>8003</v>
      </c>
      <c r="E591" s="367"/>
      <c r="F591" s="368"/>
      <c r="G591" s="381"/>
      <c r="H591" s="366"/>
      <c r="I591" s="365"/>
      <c r="J591" s="368"/>
      <c r="K591" s="381"/>
      <c r="L591" s="368"/>
      <c r="M591" s="364"/>
      <c r="N591" s="368"/>
      <c r="O591" s="381"/>
      <c r="P591" s="366"/>
      <c r="Q591" s="365"/>
      <c r="R591" s="368"/>
      <c r="S591" s="381"/>
      <c r="T591" s="368"/>
      <c r="U591" s="364"/>
      <c r="V591" s="845"/>
      <c r="W591" s="655"/>
      <c r="X591" s="366"/>
      <c r="Y591" s="370" t="s">
        <v>1702</v>
      </c>
      <c r="Z591" s="481"/>
      <c r="AA591" s="372"/>
      <c r="AB591" s="353"/>
      <c r="AC591" s="382"/>
      <c r="AD591" s="383" t="str">
        <f>IFERROR(__xludf.DUMMYFUNCTION("""COMPUTED_VALUE"""),"")</f>
        <v/>
      </c>
      <c r="AE591" s="848" t="str">
        <f>IFERROR(__xludf.DUMMYFUNCTION("""COMPUTED_VALUE"""),"")</f>
        <v/>
      </c>
      <c r="AF591" s="848"/>
      <c r="AG591" s="848"/>
      <c r="AH591" s="388" t="str">
        <f>IFERROR(__xludf.DUMMYFUNCTION("""COMPUTED_VALUE"""),"")</f>
        <v/>
      </c>
      <c r="AI591" s="382"/>
      <c r="AJ591" s="848" t="str">
        <f>IFERROR(__xludf.DUMMYFUNCTION("""COMPUTED_VALUE"""),"")</f>
        <v/>
      </c>
      <c r="AK591" s="848" t="str">
        <f>IFERROR(__xludf.DUMMYFUNCTION("""COMPUTED_VALUE"""),"")</f>
        <v/>
      </c>
      <c r="AL591" s="848"/>
      <c r="AM591" s="848"/>
      <c r="AN591" s="389" t="str">
        <f>IFERROR(__xludf.DUMMYFUNCTION("""COMPUTED_VALUE"""),"")</f>
        <v/>
      </c>
      <c r="AO591" s="390"/>
      <c r="AP591" s="391"/>
      <c r="AQ591" s="373"/>
      <c r="AR591" s="847"/>
      <c r="AS591" s="847">
        <v>0.0</v>
      </c>
      <c r="AT591" s="359"/>
    </row>
    <row r="592">
      <c r="A592" s="480" t="s">
        <v>5132</v>
      </c>
      <c r="B592" s="361">
        <v>46169.0</v>
      </c>
      <c r="C592" s="362" t="s">
        <v>8004</v>
      </c>
      <c r="D592" s="363" t="s">
        <v>8005</v>
      </c>
      <c r="E592" s="367"/>
      <c r="F592" s="368"/>
      <c r="G592" s="381"/>
      <c r="H592" s="366"/>
      <c r="I592" s="365"/>
      <c r="J592" s="368"/>
      <c r="K592" s="381"/>
      <c r="L592" s="368"/>
      <c r="M592" s="364"/>
      <c r="N592" s="368"/>
      <c r="O592" s="381"/>
      <c r="P592" s="366"/>
      <c r="Q592" s="365"/>
      <c r="R592" s="368"/>
      <c r="S592" s="381"/>
      <c r="T592" s="368"/>
      <c r="U592" s="364"/>
      <c r="V592" s="845"/>
      <c r="W592" s="655"/>
      <c r="X592" s="366"/>
      <c r="Y592" s="370" t="s">
        <v>1702</v>
      </c>
      <c r="Z592" s="481"/>
      <c r="AA592" s="372"/>
      <c r="AB592" s="353"/>
      <c r="AC592" s="382"/>
      <c r="AD592" s="383" t="str">
        <f>IFERROR(__xludf.DUMMYFUNCTION("""COMPUTED_VALUE"""),"")</f>
        <v/>
      </c>
      <c r="AE592" s="848" t="str">
        <f>IFERROR(__xludf.DUMMYFUNCTION("""COMPUTED_VALUE"""),"")</f>
        <v/>
      </c>
      <c r="AF592" s="848"/>
      <c r="AG592" s="848"/>
      <c r="AH592" s="388" t="str">
        <f>IFERROR(__xludf.DUMMYFUNCTION("""COMPUTED_VALUE"""),"")</f>
        <v/>
      </c>
      <c r="AI592" s="382"/>
      <c r="AJ592" s="848" t="str">
        <f>IFERROR(__xludf.DUMMYFUNCTION("""COMPUTED_VALUE"""),"")</f>
        <v/>
      </c>
      <c r="AK592" s="848" t="str">
        <f>IFERROR(__xludf.DUMMYFUNCTION("""COMPUTED_VALUE"""),"")</f>
        <v/>
      </c>
      <c r="AL592" s="848"/>
      <c r="AM592" s="848"/>
      <c r="AN592" s="389" t="str">
        <f>IFERROR(__xludf.DUMMYFUNCTION("""COMPUTED_VALUE"""),"")</f>
        <v/>
      </c>
      <c r="AO592" s="390"/>
      <c r="AP592" s="391"/>
      <c r="AQ592" s="373"/>
      <c r="AR592" s="847"/>
      <c r="AS592" s="847">
        <v>0.0</v>
      </c>
      <c r="AT592" s="359"/>
    </row>
    <row r="593">
      <c r="A593" s="480" t="s">
        <v>5132</v>
      </c>
      <c r="B593" s="361">
        <v>46169.0</v>
      </c>
      <c r="C593" s="362" t="s">
        <v>8006</v>
      </c>
      <c r="D593" s="363" t="s">
        <v>8007</v>
      </c>
      <c r="E593" s="367"/>
      <c r="F593" s="368"/>
      <c r="G593" s="381"/>
      <c r="H593" s="366"/>
      <c r="I593" s="365"/>
      <c r="J593" s="368"/>
      <c r="K593" s="381"/>
      <c r="L593" s="368"/>
      <c r="M593" s="364"/>
      <c r="N593" s="368"/>
      <c r="O593" s="381"/>
      <c r="P593" s="366"/>
      <c r="Q593" s="365"/>
      <c r="R593" s="368"/>
      <c r="S593" s="381"/>
      <c r="T593" s="368"/>
      <c r="U593" s="364"/>
      <c r="V593" s="845"/>
      <c r="W593" s="655"/>
      <c r="X593" s="366"/>
      <c r="Y593" s="370" t="s">
        <v>1702</v>
      </c>
      <c r="Z593" s="481"/>
      <c r="AA593" s="372"/>
      <c r="AB593" s="353"/>
      <c r="AC593" s="382"/>
      <c r="AD593" s="383" t="str">
        <f>IFERROR(__xludf.DUMMYFUNCTION("""COMPUTED_VALUE"""),"")</f>
        <v/>
      </c>
      <c r="AE593" s="848" t="str">
        <f>IFERROR(__xludf.DUMMYFUNCTION("""COMPUTED_VALUE"""),"")</f>
        <v/>
      </c>
      <c r="AF593" s="848"/>
      <c r="AG593" s="848"/>
      <c r="AH593" s="388" t="str">
        <f>IFERROR(__xludf.DUMMYFUNCTION("""COMPUTED_VALUE"""),"")</f>
        <v/>
      </c>
      <c r="AI593" s="382"/>
      <c r="AJ593" s="848" t="str">
        <f>IFERROR(__xludf.DUMMYFUNCTION("""COMPUTED_VALUE"""),"")</f>
        <v/>
      </c>
      <c r="AK593" s="848" t="str">
        <f>IFERROR(__xludf.DUMMYFUNCTION("""COMPUTED_VALUE"""),"")</f>
        <v/>
      </c>
      <c r="AL593" s="848"/>
      <c r="AM593" s="848"/>
      <c r="AN593" s="389" t="str">
        <f>IFERROR(__xludf.DUMMYFUNCTION("""COMPUTED_VALUE"""),"")</f>
        <v/>
      </c>
      <c r="AO593" s="390"/>
      <c r="AP593" s="391"/>
      <c r="AQ593" s="373"/>
      <c r="AR593" s="847"/>
      <c r="AS593" s="847">
        <v>0.0</v>
      </c>
      <c r="AT593" s="359"/>
    </row>
    <row r="594">
      <c r="A594" s="480" t="s">
        <v>5132</v>
      </c>
      <c r="B594" s="361">
        <v>46169.0</v>
      </c>
      <c r="C594" s="362" t="s">
        <v>8009</v>
      </c>
      <c r="D594" s="363" t="s">
        <v>8010</v>
      </c>
      <c r="E594" s="367"/>
      <c r="F594" s="368"/>
      <c r="G594" s="381"/>
      <c r="H594" s="366"/>
      <c r="I594" s="365"/>
      <c r="J594" s="368"/>
      <c r="K594" s="381"/>
      <c r="L594" s="368"/>
      <c r="M594" s="364"/>
      <c r="N594" s="368"/>
      <c r="O594" s="381"/>
      <c r="P594" s="366"/>
      <c r="Q594" s="365"/>
      <c r="R594" s="368"/>
      <c r="S594" s="381"/>
      <c r="T594" s="368"/>
      <c r="U594" s="364"/>
      <c r="V594" s="845"/>
      <c r="W594" s="655"/>
      <c r="X594" s="366"/>
      <c r="Y594" s="370" t="s">
        <v>1702</v>
      </c>
      <c r="Z594" s="481"/>
      <c r="AA594" s="372"/>
      <c r="AB594" s="353"/>
      <c r="AC594" s="382"/>
      <c r="AD594" s="383" t="str">
        <f>IFERROR(__xludf.DUMMYFUNCTION("""COMPUTED_VALUE"""),"")</f>
        <v/>
      </c>
      <c r="AE594" s="848" t="str">
        <f>IFERROR(__xludf.DUMMYFUNCTION("""COMPUTED_VALUE"""),"")</f>
        <v/>
      </c>
      <c r="AF594" s="848"/>
      <c r="AG594" s="848"/>
      <c r="AH594" s="388" t="str">
        <f>IFERROR(__xludf.DUMMYFUNCTION("""COMPUTED_VALUE"""),"")</f>
        <v/>
      </c>
      <c r="AI594" s="382"/>
      <c r="AJ594" s="848" t="str">
        <f>IFERROR(__xludf.DUMMYFUNCTION("""COMPUTED_VALUE"""),"")</f>
        <v/>
      </c>
      <c r="AK594" s="848" t="str">
        <f>IFERROR(__xludf.DUMMYFUNCTION("""COMPUTED_VALUE"""),"")</f>
        <v/>
      </c>
      <c r="AL594" s="848"/>
      <c r="AM594" s="848"/>
      <c r="AN594" s="389" t="str">
        <f>IFERROR(__xludf.DUMMYFUNCTION("""COMPUTED_VALUE"""),"")</f>
        <v/>
      </c>
      <c r="AO594" s="390"/>
      <c r="AP594" s="391"/>
      <c r="AQ594" s="373"/>
      <c r="AR594" s="847"/>
      <c r="AS594" s="847">
        <v>0.0</v>
      </c>
      <c r="AT594" s="359"/>
    </row>
    <row r="595">
      <c r="A595" s="480" t="s">
        <v>5164</v>
      </c>
      <c r="B595" s="361">
        <v>46167.0</v>
      </c>
      <c r="C595" s="362" t="s">
        <v>5975</v>
      </c>
      <c r="D595" s="363" t="s">
        <v>5976</v>
      </c>
      <c r="E595" s="367"/>
      <c r="F595" s="368"/>
      <c r="G595" s="381"/>
      <c r="H595" s="366"/>
      <c r="I595" s="365"/>
      <c r="J595" s="368"/>
      <c r="K595" s="381"/>
      <c r="L595" s="368"/>
      <c r="M595" s="364"/>
      <c r="N595" s="368"/>
      <c r="O595" s="381"/>
      <c r="P595" s="366"/>
      <c r="Q595" s="365"/>
      <c r="R595" s="368"/>
      <c r="S595" s="381"/>
      <c r="T595" s="368"/>
      <c r="U595" s="364"/>
      <c r="V595" s="845"/>
      <c r="W595" s="655"/>
      <c r="X595" s="366"/>
      <c r="Y595" s="370" t="s">
        <v>1702</v>
      </c>
      <c r="Z595" s="481"/>
      <c r="AA595" s="372"/>
      <c r="AB595" s="353"/>
      <c r="AC595" s="382"/>
      <c r="AD595" s="383" t="str">
        <f>IFERROR(__xludf.DUMMYFUNCTION("""COMPUTED_VALUE"""),"")</f>
        <v/>
      </c>
      <c r="AE595" s="848" t="str">
        <f>IFERROR(__xludf.DUMMYFUNCTION("""COMPUTED_VALUE"""),"")</f>
        <v/>
      </c>
      <c r="AF595" s="848"/>
      <c r="AG595" s="848"/>
      <c r="AH595" s="388" t="str">
        <f>IFERROR(__xludf.DUMMYFUNCTION("""COMPUTED_VALUE"""),"")</f>
        <v/>
      </c>
      <c r="AI595" s="382"/>
      <c r="AJ595" s="848" t="str">
        <f>IFERROR(__xludf.DUMMYFUNCTION("""COMPUTED_VALUE"""),"")</f>
        <v/>
      </c>
      <c r="AK595" s="848" t="str">
        <f>IFERROR(__xludf.DUMMYFUNCTION("""COMPUTED_VALUE"""),"")</f>
        <v/>
      </c>
      <c r="AL595" s="848"/>
      <c r="AM595" s="848"/>
      <c r="AN595" s="389" t="str">
        <f>IFERROR(__xludf.DUMMYFUNCTION("""COMPUTED_VALUE"""),"")</f>
        <v/>
      </c>
      <c r="AO595" s="390"/>
      <c r="AP595" s="391"/>
      <c r="AQ595" s="373"/>
      <c r="AR595" s="847"/>
      <c r="AS595" s="847">
        <v>0.0</v>
      </c>
      <c r="AT595" s="359"/>
    </row>
    <row r="596">
      <c r="A596" s="480" t="s">
        <v>5138</v>
      </c>
      <c r="B596" s="361">
        <v>46168.0</v>
      </c>
      <c r="C596" s="362" t="s">
        <v>5977</v>
      </c>
      <c r="D596" s="363" t="s">
        <v>5978</v>
      </c>
      <c r="E596" s="367"/>
      <c r="F596" s="368"/>
      <c r="G596" s="381"/>
      <c r="H596" s="366"/>
      <c r="I596" s="365"/>
      <c r="J596" s="368"/>
      <c r="K596" s="381"/>
      <c r="L596" s="368"/>
      <c r="M596" s="364"/>
      <c r="N596" s="368"/>
      <c r="O596" s="381"/>
      <c r="P596" s="366"/>
      <c r="Q596" s="365">
        <v>1.0</v>
      </c>
      <c r="R596" s="368"/>
      <c r="S596" s="381"/>
      <c r="T596" s="368"/>
      <c r="U596" s="364"/>
      <c r="V596" s="845"/>
      <c r="W596" s="655"/>
      <c r="X596" s="366"/>
      <c r="Y596" s="370" t="s">
        <v>1702</v>
      </c>
      <c r="Z596" s="481"/>
      <c r="AA596" s="380" t="s">
        <v>5979</v>
      </c>
      <c r="AB596" s="353" t="s">
        <v>2887</v>
      </c>
      <c r="AC596" s="382"/>
      <c r="AD596" s="383" t="str">
        <f>IFERROR(__xludf.DUMMYFUNCTION("""COMPUTED_VALUE"""),"")</f>
        <v/>
      </c>
      <c r="AE596" s="848">
        <f>IFERROR(__xludf.DUMMYFUNCTION("""COMPUTED_VALUE"""),0.0)</f>
        <v>0</v>
      </c>
      <c r="AF596" s="848"/>
      <c r="AG596" s="848"/>
      <c r="AH596" s="388">
        <f>IFERROR(__xludf.DUMMYFUNCTION("""COMPUTED_VALUE"""),1.0)</f>
        <v>1</v>
      </c>
      <c r="AI596" s="382"/>
      <c r="AJ596" s="848" t="str">
        <f>IFERROR(__xludf.DUMMYFUNCTION("""COMPUTED_VALUE"""),"")</f>
        <v/>
      </c>
      <c r="AK596" s="848" t="str">
        <f>IFERROR(__xludf.DUMMYFUNCTION("""COMPUTED_VALUE"""),"")</f>
        <v/>
      </c>
      <c r="AL596" s="848"/>
      <c r="AM596" s="848"/>
      <c r="AN596" s="389" t="str">
        <f>IFERROR(__xludf.DUMMYFUNCTION("""COMPUTED_VALUE"""),"")</f>
        <v/>
      </c>
      <c r="AO596" s="377">
        <v>0.0</v>
      </c>
      <c r="AP596" s="378">
        <v>0.0</v>
      </c>
      <c r="AQ596" s="381">
        <v>1.0</v>
      </c>
      <c r="AR596" s="845"/>
      <c r="AS596" s="845">
        <v>1.0</v>
      </c>
      <c r="AT596" s="393" t="s">
        <v>3027</v>
      </c>
    </row>
    <row r="597">
      <c r="A597" s="480" t="s">
        <v>5138</v>
      </c>
      <c r="B597" s="361">
        <v>46168.0</v>
      </c>
      <c r="C597" s="362" t="s">
        <v>5980</v>
      </c>
      <c r="D597" s="363" t="s">
        <v>5981</v>
      </c>
      <c r="E597" s="367"/>
      <c r="F597" s="368"/>
      <c r="G597" s="381"/>
      <c r="H597" s="366"/>
      <c r="I597" s="365"/>
      <c r="J597" s="368"/>
      <c r="K597" s="381"/>
      <c r="L597" s="368"/>
      <c r="M597" s="364">
        <v>1.0</v>
      </c>
      <c r="N597" s="368"/>
      <c r="O597" s="381"/>
      <c r="P597" s="366"/>
      <c r="Q597" s="365"/>
      <c r="R597" s="368"/>
      <c r="S597" s="381"/>
      <c r="T597" s="368"/>
      <c r="U597" s="364"/>
      <c r="V597" s="845"/>
      <c r="W597" s="655"/>
      <c r="X597" s="366"/>
      <c r="Y597" s="370" t="s">
        <v>1702</v>
      </c>
      <c r="Z597" s="481"/>
      <c r="AA597" s="380" t="s">
        <v>5982</v>
      </c>
      <c r="AB597" s="353" t="s">
        <v>2887</v>
      </c>
      <c r="AC597" s="382"/>
      <c r="AD597" s="383" t="str">
        <f>IFERROR(__xludf.DUMMYFUNCTION("""COMPUTED_VALUE"""),"")</f>
        <v/>
      </c>
      <c r="AE597" s="848">
        <f>IFERROR(__xludf.DUMMYFUNCTION("""COMPUTED_VALUE"""),0.0)</f>
        <v>0</v>
      </c>
      <c r="AF597" s="848"/>
      <c r="AG597" s="848"/>
      <c r="AH597" s="388">
        <f>IFERROR(__xludf.DUMMYFUNCTION("""COMPUTED_VALUE"""),1.0)</f>
        <v>1</v>
      </c>
      <c r="AI597" s="382"/>
      <c r="AJ597" s="848" t="str">
        <f>IFERROR(__xludf.DUMMYFUNCTION("""COMPUTED_VALUE"""),"")</f>
        <v/>
      </c>
      <c r="AK597" s="848" t="str">
        <f>IFERROR(__xludf.DUMMYFUNCTION("""COMPUTED_VALUE"""),"")</f>
        <v/>
      </c>
      <c r="AL597" s="848"/>
      <c r="AM597" s="848"/>
      <c r="AN597" s="389" t="str">
        <f>IFERROR(__xludf.DUMMYFUNCTION("""COMPUTED_VALUE"""),"")</f>
        <v/>
      </c>
      <c r="AO597" s="377">
        <v>0.0</v>
      </c>
      <c r="AP597" s="378">
        <v>0.0</v>
      </c>
      <c r="AQ597" s="381">
        <v>1.0</v>
      </c>
      <c r="AR597" s="845"/>
      <c r="AS597" s="845">
        <v>1.0</v>
      </c>
      <c r="AT597" s="393" t="s">
        <v>3027</v>
      </c>
    </row>
    <row r="598">
      <c r="A598" s="480" t="s">
        <v>5132</v>
      </c>
      <c r="B598" s="361">
        <v>46169.0</v>
      </c>
      <c r="C598" s="362" t="s">
        <v>5983</v>
      </c>
      <c r="D598" s="363" t="s">
        <v>5984</v>
      </c>
      <c r="E598" s="367"/>
      <c r="F598" s="368"/>
      <c r="G598" s="381"/>
      <c r="H598" s="366"/>
      <c r="I598" s="365"/>
      <c r="J598" s="368"/>
      <c r="K598" s="381"/>
      <c r="L598" s="368"/>
      <c r="M598" s="364"/>
      <c r="N598" s="368"/>
      <c r="O598" s="381"/>
      <c r="P598" s="366"/>
      <c r="Q598" s="365"/>
      <c r="R598" s="368"/>
      <c r="S598" s="381"/>
      <c r="T598" s="368"/>
      <c r="U598" s="364"/>
      <c r="V598" s="845"/>
      <c r="W598" s="655"/>
      <c r="X598" s="366"/>
      <c r="Y598" s="370" t="s">
        <v>323</v>
      </c>
      <c r="Z598" s="481"/>
      <c r="AA598" s="372"/>
      <c r="AB598" s="353" t="s">
        <v>2914</v>
      </c>
      <c r="AC598" s="382"/>
      <c r="AD598" s="383" t="str">
        <f>IFERROR(__xludf.DUMMYFUNCTION("""COMPUTED_VALUE"""),"")</f>
        <v/>
      </c>
      <c r="AE598" s="848">
        <f>IFERROR(__xludf.DUMMYFUNCTION("""COMPUTED_VALUE"""),0.0)</f>
        <v>0</v>
      </c>
      <c r="AF598" s="848"/>
      <c r="AG598" s="848"/>
      <c r="AH598" s="388">
        <f>IFERROR(__xludf.DUMMYFUNCTION("""COMPUTED_VALUE"""),1.0)</f>
        <v>1</v>
      </c>
      <c r="AI598" s="382"/>
      <c r="AJ598" s="848" t="str">
        <f>IFERROR(__xludf.DUMMYFUNCTION("""COMPUTED_VALUE"""),"")</f>
        <v/>
      </c>
      <c r="AK598" s="848" t="str">
        <f>IFERROR(__xludf.DUMMYFUNCTION("""COMPUTED_VALUE"""),"")</f>
        <v/>
      </c>
      <c r="AL598" s="848"/>
      <c r="AM598" s="848"/>
      <c r="AN598" s="389">
        <f>IFERROR(__xludf.DUMMYFUNCTION("""COMPUTED_VALUE"""),1.0)</f>
        <v>1</v>
      </c>
      <c r="AO598" s="377">
        <v>0.0</v>
      </c>
      <c r="AP598" s="378">
        <v>0.0</v>
      </c>
      <c r="AQ598" s="373"/>
      <c r="AR598" s="847"/>
      <c r="AS598" s="847">
        <v>0.0</v>
      </c>
      <c r="AT598" s="393" t="s">
        <v>3027</v>
      </c>
    </row>
    <row r="599">
      <c r="A599" s="480" t="s">
        <v>5138</v>
      </c>
      <c r="B599" s="361">
        <v>46168.0</v>
      </c>
      <c r="C599" s="362" t="s">
        <v>5985</v>
      </c>
      <c r="D599" s="363" t="s">
        <v>5986</v>
      </c>
      <c r="E599" s="367"/>
      <c r="F599" s="368"/>
      <c r="G599" s="381"/>
      <c r="H599" s="366"/>
      <c r="I599" s="365"/>
      <c r="J599" s="368"/>
      <c r="K599" s="381"/>
      <c r="L599" s="368"/>
      <c r="M599" s="364"/>
      <c r="N599" s="368"/>
      <c r="O599" s="381"/>
      <c r="P599" s="366"/>
      <c r="Q599" s="365"/>
      <c r="R599" s="368"/>
      <c r="S599" s="381"/>
      <c r="T599" s="368"/>
      <c r="U599" s="364"/>
      <c r="V599" s="845"/>
      <c r="W599" s="655"/>
      <c r="X599" s="366"/>
      <c r="Y599" s="370" t="s">
        <v>323</v>
      </c>
      <c r="Z599" s="506" t="s">
        <v>1591</v>
      </c>
      <c r="AA599" s="380"/>
      <c r="AB599" s="353" t="s">
        <v>2914</v>
      </c>
      <c r="AC599" s="382"/>
      <c r="AD599" s="383">
        <f>IFERROR(__xludf.DUMMYFUNCTION("""COMPUTED_VALUE"""),0.0)</f>
        <v>0</v>
      </c>
      <c r="AE599" s="848">
        <f>IFERROR(__xludf.DUMMYFUNCTION("""COMPUTED_VALUE"""),0.0)</f>
        <v>0</v>
      </c>
      <c r="AF599" s="848"/>
      <c r="AG599" s="848"/>
      <c r="AH599" s="388">
        <f>IFERROR(__xludf.DUMMYFUNCTION("""COMPUTED_VALUE"""),1.0)</f>
        <v>1</v>
      </c>
      <c r="AI599" s="382"/>
      <c r="AJ599" s="848">
        <f>IFERROR(__xludf.DUMMYFUNCTION("""COMPUTED_VALUE"""),0.0)</f>
        <v>0</v>
      </c>
      <c r="AK599" s="848">
        <f>IFERROR(__xludf.DUMMYFUNCTION("""COMPUTED_VALUE"""),0.0)</f>
        <v>0</v>
      </c>
      <c r="AL599" s="848"/>
      <c r="AM599" s="848"/>
      <c r="AN599" s="389" t="str">
        <f>IFERROR(__xludf.DUMMYFUNCTION("""COMPUTED_VALUE"""),"")</f>
        <v/>
      </c>
      <c r="AO599" s="377">
        <v>45.0</v>
      </c>
      <c r="AP599" s="378">
        <v>44.0</v>
      </c>
      <c r="AQ599" s="381"/>
      <c r="AR599" s="845"/>
      <c r="AS599" s="845">
        <v>44.0</v>
      </c>
      <c r="AT599" s="393" t="s">
        <v>3027</v>
      </c>
    </row>
    <row r="600">
      <c r="A600" s="480" t="s">
        <v>5138</v>
      </c>
      <c r="B600" s="361">
        <v>46168.0</v>
      </c>
      <c r="C600" s="362" t="s">
        <v>5987</v>
      </c>
      <c r="D600" s="363" t="s">
        <v>5988</v>
      </c>
      <c r="E600" s="367"/>
      <c r="F600" s="368"/>
      <c r="G600" s="381"/>
      <c r="H600" s="366"/>
      <c r="I600" s="365"/>
      <c r="J600" s="368"/>
      <c r="K600" s="381"/>
      <c r="L600" s="368"/>
      <c r="M600" s="364"/>
      <c r="N600" s="368"/>
      <c r="O600" s="381"/>
      <c r="P600" s="366"/>
      <c r="Q600" s="365"/>
      <c r="R600" s="368"/>
      <c r="S600" s="381"/>
      <c r="T600" s="368"/>
      <c r="U600" s="364"/>
      <c r="V600" s="845"/>
      <c r="W600" s="655"/>
      <c r="X600" s="366"/>
      <c r="Y600" s="370" t="s">
        <v>323</v>
      </c>
      <c r="Z600" s="481"/>
      <c r="AA600" s="372"/>
      <c r="AB600" s="353"/>
      <c r="AC600" s="382"/>
      <c r="AD600" s="383" t="str">
        <f>IFERROR(__xludf.DUMMYFUNCTION("""COMPUTED_VALUE"""),"")</f>
        <v/>
      </c>
      <c r="AE600" s="848" t="str">
        <f>IFERROR(__xludf.DUMMYFUNCTION("""COMPUTED_VALUE"""),"")</f>
        <v/>
      </c>
      <c r="AF600" s="848"/>
      <c r="AG600" s="848"/>
      <c r="AH600" s="388" t="str">
        <f>IFERROR(__xludf.DUMMYFUNCTION("""COMPUTED_VALUE"""),"")</f>
        <v/>
      </c>
      <c r="AI600" s="382"/>
      <c r="AJ600" s="848" t="str">
        <f>IFERROR(__xludf.DUMMYFUNCTION("""COMPUTED_VALUE"""),"")</f>
        <v/>
      </c>
      <c r="AK600" s="848" t="str">
        <f>IFERROR(__xludf.DUMMYFUNCTION("""COMPUTED_VALUE"""),"")</f>
        <v/>
      </c>
      <c r="AL600" s="848"/>
      <c r="AM600" s="848"/>
      <c r="AN600" s="389" t="str">
        <f>IFERROR(__xludf.DUMMYFUNCTION("""COMPUTED_VALUE"""),"")</f>
        <v/>
      </c>
      <c r="AO600" s="390"/>
      <c r="AP600" s="391"/>
      <c r="AQ600" s="373"/>
      <c r="AR600" s="847"/>
      <c r="AS600" s="847">
        <v>0.0</v>
      </c>
      <c r="AT600" s="393"/>
    </row>
    <row r="601">
      <c r="A601" s="480" t="s">
        <v>5132</v>
      </c>
      <c r="B601" s="361">
        <v>46169.0</v>
      </c>
      <c r="C601" s="362" t="s">
        <v>5989</v>
      </c>
      <c r="D601" s="363" t="s">
        <v>5990</v>
      </c>
      <c r="E601" s="367"/>
      <c r="F601" s="368"/>
      <c r="G601" s="381"/>
      <c r="H601" s="366"/>
      <c r="I601" s="365"/>
      <c r="J601" s="368"/>
      <c r="K601" s="381"/>
      <c r="L601" s="368"/>
      <c r="M601" s="364"/>
      <c r="N601" s="368"/>
      <c r="O601" s="381"/>
      <c r="P601" s="366"/>
      <c r="Q601" s="365"/>
      <c r="R601" s="368"/>
      <c r="S601" s="381"/>
      <c r="T601" s="368"/>
      <c r="U601" s="364"/>
      <c r="V601" s="845"/>
      <c r="W601" s="655"/>
      <c r="X601" s="366"/>
      <c r="Y601" s="370" t="s">
        <v>323</v>
      </c>
      <c r="Z601" s="510"/>
      <c r="AA601" s="372"/>
      <c r="AB601" s="353"/>
      <c r="AC601" s="382"/>
      <c r="AD601" s="383" t="str">
        <f>IFERROR(__xludf.DUMMYFUNCTION("""COMPUTED_VALUE"""),"")</f>
        <v/>
      </c>
      <c r="AE601" s="848" t="str">
        <f>IFERROR(__xludf.DUMMYFUNCTION("""COMPUTED_VALUE"""),"")</f>
        <v/>
      </c>
      <c r="AF601" s="848"/>
      <c r="AG601" s="848"/>
      <c r="AH601" s="388" t="str">
        <f>IFERROR(__xludf.DUMMYFUNCTION("""COMPUTED_VALUE"""),"")</f>
        <v/>
      </c>
      <c r="AI601" s="382"/>
      <c r="AJ601" s="848" t="str">
        <f>IFERROR(__xludf.DUMMYFUNCTION("""COMPUTED_VALUE"""),"")</f>
        <v/>
      </c>
      <c r="AK601" s="848" t="str">
        <f>IFERROR(__xludf.DUMMYFUNCTION("""COMPUTED_VALUE"""),"")</f>
        <v/>
      </c>
      <c r="AL601" s="848"/>
      <c r="AM601" s="848"/>
      <c r="AN601" s="389" t="str">
        <f>IFERROR(__xludf.DUMMYFUNCTION("""COMPUTED_VALUE"""),"")</f>
        <v/>
      </c>
      <c r="AO601" s="390"/>
      <c r="AP601" s="391"/>
      <c r="AQ601" s="373"/>
      <c r="AR601" s="847"/>
      <c r="AS601" s="847">
        <v>0.0</v>
      </c>
      <c r="AT601" s="359"/>
    </row>
    <row r="602">
      <c r="A602" s="480" t="s">
        <v>5138</v>
      </c>
      <c r="B602" s="361">
        <v>46168.0</v>
      </c>
      <c r="C602" s="362" t="s">
        <v>8016</v>
      </c>
      <c r="D602" s="363" t="s">
        <v>8017</v>
      </c>
      <c r="E602" s="367"/>
      <c r="F602" s="368"/>
      <c r="G602" s="381"/>
      <c r="H602" s="366"/>
      <c r="I602" s="365"/>
      <c r="J602" s="368"/>
      <c r="K602" s="381"/>
      <c r="L602" s="368"/>
      <c r="M602" s="364"/>
      <c r="N602" s="368"/>
      <c r="O602" s="381"/>
      <c r="P602" s="366"/>
      <c r="Q602" s="365"/>
      <c r="R602" s="368"/>
      <c r="S602" s="381"/>
      <c r="T602" s="368"/>
      <c r="U602" s="364"/>
      <c r="V602" s="845"/>
      <c r="W602" s="655"/>
      <c r="X602" s="366"/>
      <c r="Y602" s="370" t="s">
        <v>323</v>
      </c>
      <c r="Z602" s="510"/>
      <c r="AA602" s="372"/>
      <c r="AB602" s="353"/>
      <c r="AC602" s="382"/>
      <c r="AD602" s="383" t="str">
        <f>IFERROR(__xludf.DUMMYFUNCTION("""COMPUTED_VALUE"""),"")</f>
        <v/>
      </c>
      <c r="AE602" s="848" t="str">
        <f>IFERROR(__xludf.DUMMYFUNCTION("""COMPUTED_VALUE"""),"")</f>
        <v/>
      </c>
      <c r="AF602" s="848"/>
      <c r="AG602" s="848"/>
      <c r="AH602" s="388" t="str">
        <f>IFERROR(__xludf.DUMMYFUNCTION("""COMPUTED_VALUE"""),"")</f>
        <v/>
      </c>
      <c r="AI602" s="382"/>
      <c r="AJ602" s="848" t="str">
        <f>IFERROR(__xludf.DUMMYFUNCTION("""COMPUTED_VALUE"""),"")</f>
        <v/>
      </c>
      <c r="AK602" s="848" t="str">
        <f>IFERROR(__xludf.DUMMYFUNCTION("""COMPUTED_VALUE"""),"")</f>
        <v/>
      </c>
      <c r="AL602" s="848"/>
      <c r="AM602" s="848"/>
      <c r="AN602" s="389" t="str">
        <f>IFERROR(__xludf.DUMMYFUNCTION("""COMPUTED_VALUE"""),"")</f>
        <v/>
      </c>
      <c r="AO602" s="390"/>
      <c r="AP602" s="391"/>
      <c r="AQ602" s="373"/>
      <c r="AR602" s="847"/>
      <c r="AS602" s="847">
        <v>0.0</v>
      </c>
      <c r="AT602" s="359"/>
    </row>
    <row r="603">
      <c r="A603" s="480" t="s">
        <v>5132</v>
      </c>
      <c r="B603" s="361">
        <v>46169.0</v>
      </c>
      <c r="C603" s="362" t="s">
        <v>8019</v>
      </c>
      <c r="D603" s="363" t="s">
        <v>8020</v>
      </c>
      <c r="E603" s="367"/>
      <c r="F603" s="368"/>
      <c r="G603" s="381"/>
      <c r="H603" s="366"/>
      <c r="I603" s="365"/>
      <c r="J603" s="368"/>
      <c r="K603" s="381"/>
      <c r="L603" s="368"/>
      <c r="M603" s="364"/>
      <c r="N603" s="368"/>
      <c r="O603" s="381"/>
      <c r="P603" s="366"/>
      <c r="Q603" s="365"/>
      <c r="R603" s="368"/>
      <c r="S603" s="381"/>
      <c r="T603" s="368"/>
      <c r="U603" s="364"/>
      <c r="V603" s="845"/>
      <c r="W603" s="655"/>
      <c r="X603" s="366"/>
      <c r="Y603" s="370" t="s">
        <v>323</v>
      </c>
      <c r="Z603" s="510"/>
      <c r="AA603" s="372"/>
      <c r="AB603" s="353"/>
      <c r="AC603" s="382"/>
      <c r="AD603" s="383" t="str">
        <f>IFERROR(__xludf.DUMMYFUNCTION("""COMPUTED_VALUE"""),"")</f>
        <v/>
      </c>
      <c r="AE603" s="848" t="str">
        <f>IFERROR(__xludf.DUMMYFUNCTION("""COMPUTED_VALUE"""),"")</f>
        <v/>
      </c>
      <c r="AF603" s="848"/>
      <c r="AG603" s="848"/>
      <c r="AH603" s="388" t="str">
        <f>IFERROR(__xludf.DUMMYFUNCTION("""COMPUTED_VALUE"""),"")</f>
        <v/>
      </c>
      <c r="AI603" s="382"/>
      <c r="AJ603" s="848" t="str">
        <f>IFERROR(__xludf.DUMMYFUNCTION("""COMPUTED_VALUE"""),"")</f>
        <v/>
      </c>
      <c r="AK603" s="848" t="str">
        <f>IFERROR(__xludf.DUMMYFUNCTION("""COMPUTED_VALUE"""),"")</f>
        <v/>
      </c>
      <c r="AL603" s="848"/>
      <c r="AM603" s="848"/>
      <c r="AN603" s="389" t="str">
        <f>IFERROR(__xludf.DUMMYFUNCTION("""COMPUTED_VALUE"""),"")</f>
        <v/>
      </c>
      <c r="AO603" s="390"/>
      <c r="AP603" s="391"/>
      <c r="AQ603" s="373"/>
      <c r="AR603" s="847"/>
      <c r="AS603" s="847">
        <v>0.0</v>
      </c>
      <c r="AT603" s="359"/>
    </row>
    <row r="604">
      <c r="A604" s="480" t="s">
        <v>5132</v>
      </c>
      <c r="B604" s="361">
        <v>46169.0</v>
      </c>
      <c r="C604" s="362" t="s">
        <v>8021</v>
      </c>
      <c r="D604" s="363" t="s">
        <v>8022</v>
      </c>
      <c r="E604" s="367"/>
      <c r="F604" s="368"/>
      <c r="G604" s="381"/>
      <c r="H604" s="366"/>
      <c r="I604" s="365"/>
      <c r="J604" s="368"/>
      <c r="K604" s="381"/>
      <c r="L604" s="368"/>
      <c r="M604" s="364"/>
      <c r="N604" s="368"/>
      <c r="O604" s="381"/>
      <c r="P604" s="366"/>
      <c r="Q604" s="365"/>
      <c r="R604" s="368"/>
      <c r="S604" s="381"/>
      <c r="T604" s="368"/>
      <c r="U604" s="364"/>
      <c r="V604" s="845"/>
      <c r="W604" s="655"/>
      <c r="X604" s="366"/>
      <c r="Y604" s="370" t="s">
        <v>323</v>
      </c>
      <c r="Z604" s="510"/>
      <c r="AA604" s="372"/>
      <c r="AB604" s="353"/>
      <c r="AC604" s="382"/>
      <c r="AD604" s="383" t="str">
        <f>IFERROR(__xludf.DUMMYFUNCTION("""COMPUTED_VALUE"""),"")</f>
        <v/>
      </c>
      <c r="AE604" s="848" t="str">
        <f>IFERROR(__xludf.DUMMYFUNCTION("""COMPUTED_VALUE"""),"")</f>
        <v/>
      </c>
      <c r="AF604" s="848"/>
      <c r="AG604" s="848"/>
      <c r="AH604" s="388" t="str">
        <f>IFERROR(__xludf.DUMMYFUNCTION("""COMPUTED_VALUE"""),"")</f>
        <v/>
      </c>
      <c r="AI604" s="382"/>
      <c r="AJ604" s="848" t="str">
        <f>IFERROR(__xludf.DUMMYFUNCTION("""COMPUTED_VALUE"""),"")</f>
        <v/>
      </c>
      <c r="AK604" s="848" t="str">
        <f>IFERROR(__xludf.DUMMYFUNCTION("""COMPUTED_VALUE"""),"")</f>
        <v/>
      </c>
      <c r="AL604" s="848"/>
      <c r="AM604" s="848"/>
      <c r="AN604" s="389" t="str">
        <f>IFERROR(__xludf.DUMMYFUNCTION("""COMPUTED_VALUE"""),"")</f>
        <v/>
      </c>
      <c r="AO604" s="390"/>
      <c r="AP604" s="391"/>
      <c r="AQ604" s="373"/>
      <c r="AR604" s="847"/>
      <c r="AS604" s="847">
        <v>0.0</v>
      </c>
      <c r="AT604" s="359"/>
    </row>
    <row r="605">
      <c r="A605" s="480" t="s">
        <v>5138</v>
      </c>
      <c r="B605" s="361">
        <v>46168.0</v>
      </c>
      <c r="C605" s="362" t="s">
        <v>8023</v>
      </c>
      <c r="D605" s="363" t="s">
        <v>8024</v>
      </c>
      <c r="E605" s="367"/>
      <c r="F605" s="368"/>
      <c r="G605" s="381"/>
      <c r="H605" s="366"/>
      <c r="I605" s="365"/>
      <c r="J605" s="368"/>
      <c r="K605" s="381"/>
      <c r="L605" s="368"/>
      <c r="M605" s="364"/>
      <c r="N605" s="368"/>
      <c r="O605" s="381"/>
      <c r="P605" s="366"/>
      <c r="Q605" s="365"/>
      <c r="R605" s="368"/>
      <c r="S605" s="381"/>
      <c r="T605" s="368"/>
      <c r="U605" s="364"/>
      <c r="V605" s="845"/>
      <c r="W605" s="655"/>
      <c r="X605" s="366"/>
      <c r="Y605" s="370" t="s">
        <v>323</v>
      </c>
      <c r="Z605" s="510"/>
      <c r="AA605" s="372"/>
      <c r="AB605" s="353"/>
      <c r="AC605" s="382"/>
      <c r="AD605" s="383" t="str">
        <f>IFERROR(__xludf.DUMMYFUNCTION("""COMPUTED_VALUE"""),"")</f>
        <v/>
      </c>
      <c r="AE605" s="848" t="str">
        <f>IFERROR(__xludf.DUMMYFUNCTION("""COMPUTED_VALUE"""),"")</f>
        <v/>
      </c>
      <c r="AF605" s="848"/>
      <c r="AG605" s="848"/>
      <c r="AH605" s="388" t="str">
        <f>IFERROR(__xludf.DUMMYFUNCTION("""COMPUTED_VALUE"""),"")</f>
        <v/>
      </c>
      <c r="AI605" s="382"/>
      <c r="AJ605" s="848" t="str">
        <f>IFERROR(__xludf.DUMMYFUNCTION("""COMPUTED_VALUE"""),"")</f>
        <v/>
      </c>
      <c r="AK605" s="848" t="str">
        <f>IFERROR(__xludf.DUMMYFUNCTION("""COMPUTED_VALUE"""),"")</f>
        <v/>
      </c>
      <c r="AL605" s="848"/>
      <c r="AM605" s="848"/>
      <c r="AN605" s="389" t="str">
        <f>IFERROR(__xludf.DUMMYFUNCTION("""COMPUTED_VALUE"""),"")</f>
        <v/>
      </c>
      <c r="AO605" s="390"/>
      <c r="AP605" s="391"/>
      <c r="AQ605" s="373"/>
      <c r="AR605" s="847"/>
      <c r="AS605" s="847">
        <v>0.0</v>
      </c>
      <c r="AT605" s="359"/>
    </row>
    <row r="606">
      <c r="A606" s="480" t="s">
        <v>5132</v>
      </c>
      <c r="B606" s="361">
        <v>46169.0</v>
      </c>
      <c r="C606" s="362" t="s">
        <v>8025</v>
      </c>
      <c r="D606" s="363" t="s">
        <v>8026</v>
      </c>
      <c r="E606" s="367"/>
      <c r="F606" s="368"/>
      <c r="G606" s="381"/>
      <c r="H606" s="366"/>
      <c r="I606" s="365"/>
      <c r="J606" s="368"/>
      <c r="K606" s="381"/>
      <c r="L606" s="368"/>
      <c r="M606" s="364"/>
      <c r="N606" s="368"/>
      <c r="O606" s="381"/>
      <c r="P606" s="366"/>
      <c r="Q606" s="365"/>
      <c r="R606" s="368"/>
      <c r="S606" s="381"/>
      <c r="T606" s="368"/>
      <c r="U606" s="364"/>
      <c r="V606" s="845"/>
      <c r="W606" s="655"/>
      <c r="X606" s="366"/>
      <c r="Y606" s="370" t="s">
        <v>323</v>
      </c>
      <c r="Z606" s="510"/>
      <c r="AA606" s="372"/>
      <c r="AB606" s="353"/>
      <c r="AC606" s="382"/>
      <c r="AD606" s="383" t="str">
        <f>IFERROR(__xludf.DUMMYFUNCTION("""COMPUTED_VALUE"""),"")</f>
        <v/>
      </c>
      <c r="AE606" s="848" t="str">
        <f>IFERROR(__xludf.DUMMYFUNCTION("""COMPUTED_VALUE"""),"")</f>
        <v/>
      </c>
      <c r="AF606" s="848"/>
      <c r="AG606" s="848"/>
      <c r="AH606" s="388" t="str">
        <f>IFERROR(__xludf.DUMMYFUNCTION("""COMPUTED_VALUE"""),"")</f>
        <v/>
      </c>
      <c r="AI606" s="382"/>
      <c r="AJ606" s="848" t="str">
        <f>IFERROR(__xludf.DUMMYFUNCTION("""COMPUTED_VALUE"""),"")</f>
        <v/>
      </c>
      <c r="AK606" s="848" t="str">
        <f>IFERROR(__xludf.DUMMYFUNCTION("""COMPUTED_VALUE"""),"")</f>
        <v/>
      </c>
      <c r="AL606" s="848"/>
      <c r="AM606" s="848"/>
      <c r="AN606" s="389" t="str">
        <f>IFERROR(__xludf.DUMMYFUNCTION("""COMPUTED_VALUE"""),"")</f>
        <v/>
      </c>
      <c r="AO606" s="390"/>
      <c r="AP606" s="391"/>
      <c r="AQ606" s="373"/>
      <c r="AR606" s="847"/>
      <c r="AS606" s="847">
        <v>0.0</v>
      </c>
      <c r="AT606" s="359"/>
    </row>
    <row r="607">
      <c r="A607" s="480" t="s">
        <v>5138</v>
      </c>
      <c r="B607" s="361">
        <v>46168.0</v>
      </c>
      <c r="C607" s="362" t="s">
        <v>8027</v>
      </c>
      <c r="D607" s="363" t="s">
        <v>8028</v>
      </c>
      <c r="E607" s="367"/>
      <c r="F607" s="368"/>
      <c r="G607" s="381"/>
      <c r="H607" s="366"/>
      <c r="I607" s="365"/>
      <c r="J607" s="368"/>
      <c r="K607" s="381"/>
      <c r="L607" s="368"/>
      <c r="M607" s="364"/>
      <c r="N607" s="368"/>
      <c r="O607" s="381"/>
      <c r="P607" s="366"/>
      <c r="Q607" s="365"/>
      <c r="R607" s="368"/>
      <c r="S607" s="381"/>
      <c r="T607" s="368"/>
      <c r="U607" s="364"/>
      <c r="V607" s="845"/>
      <c r="W607" s="655"/>
      <c r="X607" s="366"/>
      <c r="Y607" s="370" t="s">
        <v>323</v>
      </c>
      <c r="Z607" s="506" t="s">
        <v>3010</v>
      </c>
      <c r="AA607" s="380"/>
      <c r="AB607" s="353"/>
      <c r="AC607" s="382"/>
      <c r="AD607" s="383" t="str">
        <f>IFERROR(__xludf.DUMMYFUNCTION("""COMPUTED_VALUE"""),"")</f>
        <v/>
      </c>
      <c r="AE607" s="848" t="str">
        <f>IFERROR(__xludf.DUMMYFUNCTION("""COMPUTED_VALUE"""),"")</f>
        <v/>
      </c>
      <c r="AF607" s="848"/>
      <c r="AG607" s="848"/>
      <c r="AH607" s="388" t="str">
        <f>IFERROR(__xludf.DUMMYFUNCTION("""COMPUTED_VALUE"""),"")</f>
        <v/>
      </c>
      <c r="AI607" s="382"/>
      <c r="AJ607" s="848" t="str">
        <f>IFERROR(__xludf.DUMMYFUNCTION("""COMPUTED_VALUE"""),"")</f>
        <v/>
      </c>
      <c r="AK607" s="848" t="str">
        <f>IFERROR(__xludf.DUMMYFUNCTION("""COMPUTED_VALUE"""),"")</f>
        <v/>
      </c>
      <c r="AL607" s="848"/>
      <c r="AM607" s="848"/>
      <c r="AN607" s="389" t="str">
        <f>IFERROR(__xludf.DUMMYFUNCTION("""COMPUTED_VALUE"""),"")</f>
        <v/>
      </c>
      <c r="AO607" s="390"/>
      <c r="AP607" s="391"/>
      <c r="AQ607" s="381"/>
      <c r="AR607" s="845"/>
      <c r="AS607" s="845">
        <v>0.0</v>
      </c>
      <c r="AT607" s="359"/>
    </row>
    <row r="608">
      <c r="A608" s="480" t="s">
        <v>5138</v>
      </c>
      <c r="B608" s="361">
        <v>46168.0</v>
      </c>
      <c r="C608" s="362" t="s">
        <v>8029</v>
      </c>
      <c r="D608" s="363" t="s">
        <v>8030</v>
      </c>
      <c r="E608" s="367"/>
      <c r="F608" s="368"/>
      <c r="G608" s="381"/>
      <c r="H608" s="366"/>
      <c r="I608" s="365"/>
      <c r="J608" s="368"/>
      <c r="K608" s="381"/>
      <c r="L608" s="368"/>
      <c r="M608" s="364"/>
      <c r="N608" s="368"/>
      <c r="O608" s="381"/>
      <c r="P608" s="366"/>
      <c r="Q608" s="365"/>
      <c r="R608" s="368"/>
      <c r="S608" s="381"/>
      <c r="T608" s="368"/>
      <c r="U608" s="364"/>
      <c r="V608" s="845"/>
      <c r="W608" s="655"/>
      <c r="X608" s="366"/>
      <c r="Y608" s="370" t="s">
        <v>323</v>
      </c>
      <c r="Z608" s="510"/>
      <c r="AA608" s="372"/>
      <c r="AB608" s="353"/>
      <c r="AC608" s="382"/>
      <c r="AD608" s="383" t="str">
        <f>IFERROR(__xludf.DUMMYFUNCTION("""COMPUTED_VALUE"""),"")</f>
        <v/>
      </c>
      <c r="AE608" s="848" t="str">
        <f>IFERROR(__xludf.DUMMYFUNCTION("""COMPUTED_VALUE"""),"")</f>
        <v/>
      </c>
      <c r="AF608" s="848"/>
      <c r="AG608" s="848"/>
      <c r="AH608" s="388" t="str">
        <f>IFERROR(__xludf.DUMMYFUNCTION("""COMPUTED_VALUE"""),"")</f>
        <v/>
      </c>
      <c r="AI608" s="382"/>
      <c r="AJ608" s="848" t="str">
        <f>IFERROR(__xludf.DUMMYFUNCTION("""COMPUTED_VALUE"""),"")</f>
        <v/>
      </c>
      <c r="AK608" s="848" t="str">
        <f>IFERROR(__xludf.DUMMYFUNCTION("""COMPUTED_VALUE"""),"")</f>
        <v/>
      </c>
      <c r="AL608" s="848"/>
      <c r="AM608" s="848"/>
      <c r="AN608" s="389" t="str">
        <f>IFERROR(__xludf.DUMMYFUNCTION("""COMPUTED_VALUE"""),"")</f>
        <v/>
      </c>
      <c r="AO608" s="390"/>
      <c r="AP608" s="391"/>
      <c r="AQ608" s="373"/>
      <c r="AR608" s="847"/>
      <c r="AS608" s="847">
        <v>0.0</v>
      </c>
      <c r="AT608" s="359"/>
    </row>
    <row r="609">
      <c r="A609" s="480" t="s">
        <v>5132</v>
      </c>
      <c r="B609" s="361">
        <v>46169.0</v>
      </c>
      <c r="C609" s="362" t="s">
        <v>8031</v>
      </c>
      <c r="D609" s="363" t="s">
        <v>8032</v>
      </c>
      <c r="E609" s="367"/>
      <c r="F609" s="368"/>
      <c r="G609" s="381"/>
      <c r="H609" s="366"/>
      <c r="I609" s="365"/>
      <c r="J609" s="368"/>
      <c r="K609" s="381"/>
      <c r="L609" s="368"/>
      <c r="M609" s="364"/>
      <c r="N609" s="368"/>
      <c r="O609" s="381"/>
      <c r="P609" s="366"/>
      <c r="Q609" s="365"/>
      <c r="R609" s="368"/>
      <c r="S609" s="381"/>
      <c r="T609" s="368"/>
      <c r="U609" s="364"/>
      <c r="V609" s="845"/>
      <c r="W609" s="655"/>
      <c r="X609" s="366"/>
      <c r="Y609" s="370" t="s">
        <v>323</v>
      </c>
      <c r="Z609" s="510"/>
      <c r="AA609" s="372"/>
      <c r="AB609" s="353"/>
      <c r="AC609" s="382"/>
      <c r="AD609" s="383" t="str">
        <f>IFERROR(__xludf.DUMMYFUNCTION("""COMPUTED_VALUE"""),"")</f>
        <v/>
      </c>
      <c r="AE609" s="848" t="str">
        <f>IFERROR(__xludf.DUMMYFUNCTION("""COMPUTED_VALUE"""),"")</f>
        <v/>
      </c>
      <c r="AF609" s="848"/>
      <c r="AG609" s="848"/>
      <c r="AH609" s="388" t="str">
        <f>IFERROR(__xludf.DUMMYFUNCTION("""COMPUTED_VALUE"""),"")</f>
        <v/>
      </c>
      <c r="AI609" s="382"/>
      <c r="AJ609" s="848" t="str">
        <f>IFERROR(__xludf.DUMMYFUNCTION("""COMPUTED_VALUE"""),"")</f>
        <v/>
      </c>
      <c r="AK609" s="848" t="str">
        <f>IFERROR(__xludf.DUMMYFUNCTION("""COMPUTED_VALUE"""),"")</f>
        <v/>
      </c>
      <c r="AL609" s="848"/>
      <c r="AM609" s="848"/>
      <c r="AN609" s="389" t="str">
        <f>IFERROR(__xludf.DUMMYFUNCTION("""COMPUTED_VALUE"""),"")</f>
        <v/>
      </c>
      <c r="AO609" s="390"/>
      <c r="AP609" s="391"/>
      <c r="AQ609" s="373"/>
      <c r="AR609" s="847"/>
      <c r="AS609" s="847">
        <v>0.0</v>
      </c>
      <c r="AT609" s="359"/>
    </row>
    <row r="610">
      <c r="A610" s="480" t="s">
        <v>5132</v>
      </c>
      <c r="B610" s="361">
        <v>46169.0</v>
      </c>
      <c r="C610" s="362" t="s">
        <v>8033</v>
      </c>
      <c r="D610" s="363" t="s">
        <v>8034</v>
      </c>
      <c r="E610" s="367"/>
      <c r="F610" s="368"/>
      <c r="G610" s="381"/>
      <c r="H610" s="366"/>
      <c r="I610" s="365"/>
      <c r="J610" s="368"/>
      <c r="K610" s="381"/>
      <c r="L610" s="368"/>
      <c r="M610" s="364"/>
      <c r="N610" s="368"/>
      <c r="O610" s="381"/>
      <c r="P610" s="366"/>
      <c r="Q610" s="365"/>
      <c r="R610" s="368"/>
      <c r="S610" s="381"/>
      <c r="T610" s="368"/>
      <c r="U610" s="364"/>
      <c r="V610" s="845"/>
      <c r="W610" s="655"/>
      <c r="X610" s="366"/>
      <c r="Y610" s="370" t="s">
        <v>323</v>
      </c>
      <c r="Z610" s="510"/>
      <c r="AA610" s="372"/>
      <c r="AB610" s="353"/>
      <c r="AC610" s="382"/>
      <c r="AD610" s="383" t="str">
        <f>IFERROR(__xludf.DUMMYFUNCTION("""COMPUTED_VALUE"""),"")</f>
        <v/>
      </c>
      <c r="AE610" s="848" t="str">
        <f>IFERROR(__xludf.DUMMYFUNCTION("""COMPUTED_VALUE"""),"")</f>
        <v/>
      </c>
      <c r="AF610" s="848"/>
      <c r="AG610" s="848"/>
      <c r="AH610" s="388" t="str">
        <f>IFERROR(__xludf.DUMMYFUNCTION("""COMPUTED_VALUE"""),"")</f>
        <v/>
      </c>
      <c r="AI610" s="382"/>
      <c r="AJ610" s="848" t="str">
        <f>IFERROR(__xludf.DUMMYFUNCTION("""COMPUTED_VALUE"""),"")</f>
        <v/>
      </c>
      <c r="AK610" s="848" t="str">
        <f>IFERROR(__xludf.DUMMYFUNCTION("""COMPUTED_VALUE"""),"")</f>
        <v/>
      </c>
      <c r="AL610" s="848"/>
      <c r="AM610" s="848"/>
      <c r="AN610" s="389" t="str">
        <f>IFERROR(__xludf.DUMMYFUNCTION("""COMPUTED_VALUE"""),"")</f>
        <v/>
      </c>
      <c r="AO610" s="390"/>
      <c r="AP610" s="391"/>
      <c r="AQ610" s="373"/>
      <c r="AR610" s="847"/>
      <c r="AS610" s="847">
        <v>0.0</v>
      </c>
      <c r="AT610" s="359"/>
    </row>
    <row r="611">
      <c r="A611" s="480" t="s">
        <v>5132</v>
      </c>
      <c r="B611" s="361">
        <v>46169.0</v>
      </c>
      <c r="C611" s="362" t="s">
        <v>5991</v>
      </c>
      <c r="D611" s="363" t="s">
        <v>5992</v>
      </c>
      <c r="E611" s="367"/>
      <c r="F611" s="368"/>
      <c r="G611" s="381"/>
      <c r="H611" s="366"/>
      <c r="I611" s="365"/>
      <c r="J611" s="368"/>
      <c r="K611" s="381"/>
      <c r="L611" s="368"/>
      <c r="M611" s="364"/>
      <c r="N611" s="368"/>
      <c r="O611" s="381"/>
      <c r="P611" s="366"/>
      <c r="Q611" s="365"/>
      <c r="R611" s="368"/>
      <c r="S611" s="381"/>
      <c r="T611" s="368"/>
      <c r="U611" s="364"/>
      <c r="V611" s="845"/>
      <c r="W611" s="655"/>
      <c r="X611" s="366"/>
      <c r="Y611" s="370" t="s">
        <v>323</v>
      </c>
      <c r="Z611" s="506" t="s">
        <v>3037</v>
      </c>
      <c r="AA611" s="380"/>
      <c r="AB611" s="353"/>
      <c r="AC611" s="382"/>
      <c r="AD611" s="383" t="str">
        <f>IFERROR(__xludf.DUMMYFUNCTION("""COMPUTED_VALUE"""),"")</f>
        <v/>
      </c>
      <c r="AE611" s="848" t="str">
        <f>IFERROR(__xludf.DUMMYFUNCTION("""COMPUTED_VALUE"""),"")</f>
        <v/>
      </c>
      <c r="AF611" s="848"/>
      <c r="AG611" s="848"/>
      <c r="AH611" s="388" t="str">
        <f>IFERROR(__xludf.DUMMYFUNCTION("""COMPUTED_VALUE"""),"")</f>
        <v/>
      </c>
      <c r="AI611" s="382"/>
      <c r="AJ611" s="848" t="str">
        <f>IFERROR(__xludf.DUMMYFUNCTION("""COMPUTED_VALUE"""),"")</f>
        <v/>
      </c>
      <c r="AK611" s="848" t="str">
        <f>IFERROR(__xludf.DUMMYFUNCTION("""COMPUTED_VALUE"""),"")</f>
        <v/>
      </c>
      <c r="AL611" s="848"/>
      <c r="AM611" s="848"/>
      <c r="AN611" s="389" t="str">
        <f>IFERROR(__xludf.DUMMYFUNCTION("""COMPUTED_VALUE"""),"")</f>
        <v/>
      </c>
      <c r="AO611" s="390"/>
      <c r="AP611" s="391"/>
      <c r="AQ611" s="381"/>
      <c r="AR611" s="845"/>
      <c r="AS611" s="845">
        <v>0.0</v>
      </c>
      <c r="AT611" s="359"/>
    </row>
    <row r="612">
      <c r="A612" s="480" t="s">
        <v>5138</v>
      </c>
      <c r="B612" s="361">
        <v>46168.0</v>
      </c>
      <c r="C612" s="362" t="s">
        <v>8036</v>
      </c>
      <c r="D612" s="363" t="s">
        <v>8037</v>
      </c>
      <c r="E612" s="367"/>
      <c r="F612" s="368"/>
      <c r="G612" s="381"/>
      <c r="H612" s="366"/>
      <c r="I612" s="365"/>
      <c r="J612" s="368"/>
      <c r="K612" s="381"/>
      <c r="L612" s="368"/>
      <c r="M612" s="364"/>
      <c r="N612" s="368"/>
      <c r="O612" s="381"/>
      <c r="P612" s="366"/>
      <c r="Q612" s="365"/>
      <c r="R612" s="368"/>
      <c r="S612" s="381"/>
      <c r="T612" s="368"/>
      <c r="U612" s="364"/>
      <c r="V612" s="845"/>
      <c r="W612" s="655"/>
      <c r="X612" s="366"/>
      <c r="Y612" s="370" t="s">
        <v>323</v>
      </c>
      <c r="Z612" s="481"/>
      <c r="AA612" s="372"/>
      <c r="AB612" s="353"/>
      <c r="AC612" s="382"/>
      <c r="AD612" s="383" t="str">
        <f>IFERROR(__xludf.DUMMYFUNCTION("""COMPUTED_VALUE"""),"")</f>
        <v/>
      </c>
      <c r="AE612" s="848" t="str">
        <f>IFERROR(__xludf.DUMMYFUNCTION("""COMPUTED_VALUE"""),"")</f>
        <v/>
      </c>
      <c r="AF612" s="848"/>
      <c r="AG612" s="848"/>
      <c r="AH612" s="388" t="str">
        <f>IFERROR(__xludf.DUMMYFUNCTION("""COMPUTED_VALUE"""),"")</f>
        <v/>
      </c>
      <c r="AI612" s="382"/>
      <c r="AJ612" s="848" t="str">
        <f>IFERROR(__xludf.DUMMYFUNCTION("""COMPUTED_VALUE"""),"")</f>
        <v/>
      </c>
      <c r="AK612" s="848" t="str">
        <f>IFERROR(__xludf.DUMMYFUNCTION("""COMPUTED_VALUE"""),"")</f>
        <v/>
      </c>
      <c r="AL612" s="848"/>
      <c r="AM612" s="848"/>
      <c r="AN612" s="389" t="str">
        <f>IFERROR(__xludf.DUMMYFUNCTION("""COMPUTED_VALUE"""),"")</f>
        <v/>
      </c>
      <c r="AO612" s="390"/>
      <c r="AP612" s="391"/>
      <c r="AQ612" s="373"/>
      <c r="AR612" s="847"/>
      <c r="AS612" s="847">
        <v>0.0</v>
      </c>
      <c r="AT612" s="359"/>
    </row>
    <row r="613">
      <c r="A613" s="480" t="s">
        <v>5132</v>
      </c>
      <c r="B613" s="361">
        <v>46169.0</v>
      </c>
      <c r="C613" s="362" t="s">
        <v>8038</v>
      </c>
      <c r="D613" s="363" t="s">
        <v>8039</v>
      </c>
      <c r="E613" s="367"/>
      <c r="F613" s="368"/>
      <c r="G613" s="381"/>
      <c r="H613" s="366"/>
      <c r="I613" s="365"/>
      <c r="J613" s="368"/>
      <c r="K613" s="381"/>
      <c r="L613" s="368"/>
      <c r="M613" s="364"/>
      <c r="N613" s="368"/>
      <c r="O613" s="381"/>
      <c r="P613" s="366"/>
      <c r="Q613" s="365"/>
      <c r="R613" s="368"/>
      <c r="S613" s="381"/>
      <c r="T613" s="368"/>
      <c r="U613" s="364"/>
      <c r="V613" s="845"/>
      <c r="W613" s="655"/>
      <c r="X613" s="366"/>
      <c r="Y613" s="370" t="s">
        <v>233</v>
      </c>
      <c r="Z613" s="481"/>
      <c r="AA613" s="372"/>
      <c r="AB613" s="353"/>
      <c r="AC613" s="382"/>
      <c r="AD613" s="383" t="str">
        <f>IFERROR(__xludf.DUMMYFUNCTION("""COMPUTED_VALUE"""),"")</f>
        <v/>
      </c>
      <c r="AE613" s="848" t="str">
        <f>IFERROR(__xludf.DUMMYFUNCTION("""COMPUTED_VALUE"""),"")</f>
        <v/>
      </c>
      <c r="AF613" s="848"/>
      <c r="AG613" s="848"/>
      <c r="AH613" s="388" t="str">
        <f>IFERROR(__xludf.DUMMYFUNCTION("""COMPUTED_VALUE"""),"")</f>
        <v/>
      </c>
      <c r="AI613" s="382"/>
      <c r="AJ613" s="848" t="str">
        <f>IFERROR(__xludf.DUMMYFUNCTION("""COMPUTED_VALUE"""),"")</f>
        <v/>
      </c>
      <c r="AK613" s="848" t="str">
        <f>IFERROR(__xludf.DUMMYFUNCTION("""COMPUTED_VALUE"""),"")</f>
        <v/>
      </c>
      <c r="AL613" s="848"/>
      <c r="AM613" s="848"/>
      <c r="AN613" s="389" t="str">
        <f>IFERROR(__xludf.DUMMYFUNCTION("""COMPUTED_VALUE"""),"")</f>
        <v/>
      </c>
      <c r="AO613" s="390"/>
      <c r="AP613" s="391"/>
      <c r="AQ613" s="373"/>
      <c r="AR613" s="847"/>
      <c r="AS613" s="847">
        <v>0.0</v>
      </c>
      <c r="AT613" s="359"/>
    </row>
    <row r="614">
      <c r="A614" s="480" t="s">
        <v>5138</v>
      </c>
      <c r="B614" s="361">
        <v>46168.0</v>
      </c>
      <c r="C614" s="362" t="s">
        <v>8040</v>
      </c>
      <c r="D614" s="363" t="s">
        <v>8041</v>
      </c>
      <c r="E614" s="367"/>
      <c r="F614" s="368"/>
      <c r="G614" s="381"/>
      <c r="H614" s="366"/>
      <c r="I614" s="365"/>
      <c r="J614" s="368"/>
      <c r="K614" s="381"/>
      <c r="L614" s="368"/>
      <c r="M614" s="364"/>
      <c r="N614" s="368"/>
      <c r="O614" s="381"/>
      <c r="P614" s="366"/>
      <c r="Q614" s="365"/>
      <c r="R614" s="368"/>
      <c r="S614" s="381"/>
      <c r="T614" s="368"/>
      <c r="U614" s="364"/>
      <c r="V614" s="845"/>
      <c r="W614" s="655"/>
      <c r="X614" s="366"/>
      <c r="Y614" s="370" t="s">
        <v>233</v>
      </c>
      <c r="Z614" s="481"/>
      <c r="AA614" s="372"/>
      <c r="AB614" s="353"/>
      <c r="AC614" s="382"/>
      <c r="AD614" s="383" t="str">
        <f>IFERROR(__xludf.DUMMYFUNCTION("""COMPUTED_VALUE"""),"")</f>
        <v/>
      </c>
      <c r="AE614" s="848" t="str">
        <f>IFERROR(__xludf.DUMMYFUNCTION("""COMPUTED_VALUE"""),"")</f>
        <v/>
      </c>
      <c r="AF614" s="848"/>
      <c r="AG614" s="848"/>
      <c r="AH614" s="388" t="str">
        <f>IFERROR(__xludf.DUMMYFUNCTION("""COMPUTED_VALUE"""),"")</f>
        <v/>
      </c>
      <c r="AI614" s="382"/>
      <c r="AJ614" s="848" t="str">
        <f>IFERROR(__xludf.DUMMYFUNCTION("""COMPUTED_VALUE"""),"")</f>
        <v/>
      </c>
      <c r="AK614" s="848" t="str">
        <f>IFERROR(__xludf.DUMMYFUNCTION("""COMPUTED_VALUE"""),"")</f>
        <v/>
      </c>
      <c r="AL614" s="848"/>
      <c r="AM614" s="848"/>
      <c r="AN614" s="389" t="str">
        <f>IFERROR(__xludf.DUMMYFUNCTION("""COMPUTED_VALUE"""),"")</f>
        <v/>
      </c>
      <c r="AO614" s="390"/>
      <c r="AP614" s="391"/>
      <c r="AQ614" s="373"/>
      <c r="AR614" s="847"/>
      <c r="AS614" s="847">
        <v>0.0</v>
      </c>
      <c r="AT614" s="359"/>
    </row>
    <row r="615">
      <c r="A615" s="480" t="s">
        <v>5164</v>
      </c>
      <c r="B615" s="361">
        <v>46167.0</v>
      </c>
      <c r="C615" s="362" t="s">
        <v>6001</v>
      </c>
      <c r="D615" s="363" t="s">
        <v>6002</v>
      </c>
      <c r="E615" s="367"/>
      <c r="F615" s="368"/>
      <c r="G615" s="381"/>
      <c r="H615" s="366"/>
      <c r="I615" s="365"/>
      <c r="J615" s="368"/>
      <c r="K615" s="381"/>
      <c r="L615" s="368"/>
      <c r="M615" s="364"/>
      <c r="N615" s="368"/>
      <c r="O615" s="381"/>
      <c r="P615" s="366"/>
      <c r="Q615" s="365"/>
      <c r="R615" s="368"/>
      <c r="S615" s="381"/>
      <c r="T615" s="368"/>
      <c r="U615" s="364"/>
      <c r="V615" s="845"/>
      <c r="W615" s="655"/>
      <c r="X615" s="366"/>
      <c r="Y615" s="370" t="s">
        <v>233</v>
      </c>
      <c r="Z615" s="481"/>
      <c r="AA615" s="372"/>
      <c r="AB615" s="353"/>
      <c r="AC615" s="382"/>
      <c r="AD615" s="383" t="str">
        <f>IFERROR(__xludf.DUMMYFUNCTION("""COMPUTED_VALUE"""),"")</f>
        <v/>
      </c>
      <c r="AE615" s="848" t="str">
        <f>IFERROR(__xludf.DUMMYFUNCTION("""COMPUTED_VALUE"""),"")</f>
        <v/>
      </c>
      <c r="AF615" s="848"/>
      <c r="AG615" s="848"/>
      <c r="AH615" s="388" t="str">
        <f>IFERROR(__xludf.DUMMYFUNCTION("""COMPUTED_VALUE"""),"")</f>
        <v/>
      </c>
      <c r="AI615" s="382"/>
      <c r="AJ615" s="848" t="str">
        <f>IFERROR(__xludf.DUMMYFUNCTION("""COMPUTED_VALUE"""),"")</f>
        <v/>
      </c>
      <c r="AK615" s="848" t="str">
        <f>IFERROR(__xludf.DUMMYFUNCTION("""COMPUTED_VALUE"""),"")</f>
        <v/>
      </c>
      <c r="AL615" s="848"/>
      <c r="AM615" s="848"/>
      <c r="AN615" s="389" t="str">
        <f>IFERROR(__xludf.DUMMYFUNCTION("""COMPUTED_VALUE"""),"")</f>
        <v/>
      </c>
      <c r="AO615" s="390"/>
      <c r="AP615" s="391"/>
      <c r="AQ615" s="373"/>
      <c r="AR615" s="847"/>
      <c r="AS615" s="847">
        <v>0.0</v>
      </c>
      <c r="AT615" s="359"/>
    </row>
    <row r="616">
      <c r="A616" s="480" t="s">
        <v>5138</v>
      </c>
      <c r="B616" s="361">
        <v>46168.0</v>
      </c>
      <c r="C616" s="362" t="s">
        <v>6003</v>
      </c>
      <c r="D616" s="363" t="s">
        <v>6004</v>
      </c>
      <c r="E616" s="367"/>
      <c r="F616" s="368"/>
      <c r="G616" s="381"/>
      <c r="H616" s="366"/>
      <c r="I616" s="365"/>
      <c r="J616" s="368"/>
      <c r="K616" s="381"/>
      <c r="L616" s="368"/>
      <c r="M616" s="364"/>
      <c r="N616" s="368"/>
      <c r="O616" s="381"/>
      <c r="P616" s="366"/>
      <c r="Q616" s="365"/>
      <c r="R616" s="368"/>
      <c r="S616" s="381"/>
      <c r="T616" s="368"/>
      <c r="U616" s="364"/>
      <c r="V616" s="845"/>
      <c r="W616" s="655"/>
      <c r="X616" s="366"/>
      <c r="Y616" s="370" t="s">
        <v>233</v>
      </c>
      <c r="Z616" s="481"/>
      <c r="AA616" s="372"/>
      <c r="AB616" s="353"/>
      <c r="AC616" s="382"/>
      <c r="AD616" s="383" t="str">
        <f>IFERROR(__xludf.DUMMYFUNCTION("""COMPUTED_VALUE"""),"")</f>
        <v/>
      </c>
      <c r="AE616" s="848" t="str">
        <f>IFERROR(__xludf.DUMMYFUNCTION("""COMPUTED_VALUE"""),"")</f>
        <v/>
      </c>
      <c r="AF616" s="848"/>
      <c r="AG616" s="848"/>
      <c r="AH616" s="388" t="str">
        <f>IFERROR(__xludf.DUMMYFUNCTION("""COMPUTED_VALUE"""),"")</f>
        <v/>
      </c>
      <c r="AI616" s="382"/>
      <c r="AJ616" s="848" t="str">
        <f>IFERROR(__xludf.DUMMYFUNCTION("""COMPUTED_VALUE"""),"")</f>
        <v/>
      </c>
      <c r="AK616" s="848" t="str">
        <f>IFERROR(__xludf.DUMMYFUNCTION("""COMPUTED_VALUE"""),"")</f>
        <v/>
      </c>
      <c r="AL616" s="848"/>
      <c r="AM616" s="848"/>
      <c r="AN616" s="389" t="str">
        <f>IFERROR(__xludf.DUMMYFUNCTION("""COMPUTED_VALUE"""),"")</f>
        <v/>
      </c>
      <c r="AO616" s="390"/>
      <c r="AP616" s="391"/>
      <c r="AQ616" s="373"/>
      <c r="AR616" s="847"/>
      <c r="AS616" s="847">
        <v>0.0</v>
      </c>
      <c r="AT616" s="359"/>
    </row>
    <row r="617">
      <c r="A617" s="480" t="s">
        <v>5132</v>
      </c>
      <c r="B617" s="361">
        <v>46169.0</v>
      </c>
      <c r="C617" s="362" t="s">
        <v>6005</v>
      </c>
      <c r="D617" s="363" t="s">
        <v>6006</v>
      </c>
      <c r="E617" s="367"/>
      <c r="F617" s="368"/>
      <c r="G617" s="381"/>
      <c r="H617" s="366"/>
      <c r="I617" s="365"/>
      <c r="J617" s="368"/>
      <c r="K617" s="381"/>
      <c r="L617" s="368"/>
      <c r="M617" s="364"/>
      <c r="N617" s="368"/>
      <c r="O617" s="381"/>
      <c r="P617" s="366"/>
      <c r="Q617" s="365"/>
      <c r="R617" s="368"/>
      <c r="S617" s="381"/>
      <c r="T617" s="368"/>
      <c r="U617" s="364"/>
      <c r="V617" s="845"/>
      <c r="W617" s="655"/>
      <c r="X617" s="366"/>
      <c r="Y617" s="370" t="s">
        <v>233</v>
      </c>
      <c r="Z617" s="481"/>
      <c r="AA617" s="372"/>
      <c r="AB617" s="353"/>
      <c r="AC617" s="382"/>
      <c r="AD617" s="383" t="str">
        <f>IFERROR(__xludf.DUMMYFUNCTION("""COMPUTED_VALUE"""),"")</f>
        <v/>
      </c>
      <c r="AE617" s="848" t="str">
        <f>IFERROR(__xludf.DUMMYFUNCTION("""COMPUTED_VALUE"""),"")</f>
        <v/>
      </c>
      <c r="AF617" s="848"/>
      <c r="AG617" s="848"/>
      <c r="AH617" s="388" t="str">
        <f>IFERROR(__xludf.DUMMYFUNCTION("""COMPUTED_VALUE"""),"")</f>
        <v/>
      </c>
      <c r="AI617" s="382"/>
      <c r="AJ617" s="848" t="str">
        <f>IFERROR(__xludf.DUMMYFUNCTION("""COMPUTED_VALUE"""),"")</f>
        <v/>
      </c>
      <c r="AK617" s="848" t="str">
        <f>IFERROR(__xludf.DUMMYFUNCTION("""COMPUTED_VALUE"""),"")</f>
        <v/>
      </c>
      <c r="AL617" s="848"/>
      <c r="AM617" s="848"/>
      <c r="AN617" s="389" t="str">
        <f>IFERROR(__xludf.DUMMYFUNCTION("""COMPUTED_VALUE"""),"")</f>
        <v/>
      </c>
      <c r="AO617" s="390"/>
      <c r="AP617" s="391"/>
      <c r="AQ617" s="373"/>
      <c r="AR617" s="847"/>
      <c r="AS617" s="847">
        <v>0.0</v>
      </c>
      <c r="AT617" s="359"/>
    </row>
    <row r="618">
      <c r="A618" s="480" t="s">
        <v>5138</v>
      </c>
      <c r="B618" s="361">
        <v>46168.0</v>
      </c>
      <c r="C618" s="362" t="s">
        <v>8044</v>
      </c>
      <c r="D618" s="363" t="s">
        <v>8045</v>
      </c>
      <c r="E618" s="367"/>
      <c r="F618" s="368"/>
      <c r="G618" s="381"/>
      <c r="H618" s="366"/>
      <c r="I618" s="365"/>
      <c r="J618" s="368"/>
      <c r="K618" s="381"/>
      <c r="L618" s="368"/>
      <c r="M618" s="364"/>
      <c r="N618" s="368"/>
      <c r="O618" s="381"/>
      <c r="P618" s="366"/>
      <c r="Q618" s="365"/>
      <c r="R618" s="368"/>
      <c r="S618" s="381"/>
      <c r="T618" s="368"/>
      <c r="U618" s="364"/>
      <c r="V618" s="845"/>
      <c r="W618" s="655"/>
      <c r="X618" s="366"/>
      <c r="Y618" s="370" t="s">
        <v>233</v>
      </c>
      <c r="Z618" s="481"/>
      <c r="AA618" s="372"/>
      <c r="AB618" s="353"/>
      <c r="AC618" s="382"/>
      <c r="AD618" s="383" t="str">
        <f>IFERROR(__xludf.DUMMYFUNCTION("""COMPUTED_VALUE"""),"")</f>
        <v/>
      </c>
      <c r="AE618" s="848" t="str">
        <f>IFERROR(__xludf.DUMMYFUNCTION("""COMPUTED_VALUE"""),"")</f>
        <v/>
      </c>
      <c r="AF618" s="848"/>
      <c r="AG618" s="848"/>
      <c r="AH618" s="388" t="str">
        <f>IFERROR(__xludf.DUMMYFUNCTION("""COMPUTED_VALUE"""),"")</f>
        <v/>
      </c>
      <c r="AI618" s="382"/>
      <c r="AJ618" s="848" t="str">
        <f>IFERROR(__xludf.DUMMYFUNCTION("""COMPUTED_VALUE"""),"")</f>
        <v/>
      </c>
      <c r="AK618" s="848" t="str">
        <f>IFERROR(__xludf.DUMMYFUNCTION("""COMPUTED_VALUE"""),"")</f>
        <v/>
      </c>
      <c r="AL618" s="848"/>
      <c r="AM618" s="848"/>
      <c r="AN618" s="389" t="str">
        <f>IFERROR(__xludf.DUMMYFUNCTION("""COMPUTED_VALUE"""),"")</f>
        <v/>
      </c>
      <c r="AO618" s="390"/>
      <c r="AP618" s="391"/>
      <c r="AQ618" s="373"/>
      <c r="AR618" s="847"/>
      <c r="AS618" s="847">
        <v>0.0</v>
      </c>
      <c r="AT618" s="359"/>
    </row>
    <row r="619">
      <c r="A619" s="480" t="s">
        <v>5138</v>
      </c>
      <c r="B619" s="361">
        <v>46168.0</v>
      </c>
      <c r="C619" s="362" t="s">
        <v>6007</v>
      </c>
      <c r="D619" s="363" t="s">
        <v>6008</v>
      </c>
      <c r="E619" s="367"/>
      <c r="F619" s="368"/>
      <c r="G619" s="381"/>
      <c r="H619" s="366"/>
      <c r="I619" s="365"/>
      <c r="J619" s="368"/>
      <c r="K619" s="381"/>
      <c r="L619" s="368"/>
      <c r="M619" s="364"/>
      <c r="N619" s="368"/>
      <c r="O619" s="381"/>
      <c r="P619" s="366"/>
      <c r="Q619" s="365"/>
      <c r="R619" s="368"/>
      <c r="S619" s="381"/>
      <c r="T619" s="368"/>
      <c r="U619" s="364"/>
      <c r="V619" s="845"/>
      <c r="W619" s="655"/>
      <c r="X619" s="366"/>
      <c r="Y619" s="370" t="s">
        <v>233</v>
      </c>
      <c r="Z619" s="481"/>
      <c r="AA619" s="372"/>
      <c r="AB619" s="353"/>
      <c r="AC619" s="382"/>
      <c r="AD619" s="383" t="str">
        <f>IFERROR(__xludf.DUMMYFUNCTION("""COMPUTED_VALUE"""),"")</f>
        <v/>
      </c>
      <c r="AE619" s="848" t="str">
        <f>IFERROR(__xludf.DUMMYFUNCTION("""COMPUTED_VALUE"""),"")</f>
        <v/>
      </c>
      <c r="AF619" s="848"/>
      <c r="AG619" s="848"/>
      <c r="AH619" s="388" t="str">
        <f>IFERROR(__xludf.DUMMYFUNCTION("""COMPUTED_VALUE"""),"")</f>
        <v/>
      </c>
      <c r="AI619" s="382"/>
      <c r="AJ619" s="848" t="str">
        <f>IFERROR(__xludf.DUMMYFUNCTION("""COMPUTED_VALUE"""),"")</f>
        <v/>
      </c>
      <c r="AK619" s="848" t="str">
        <f>IFERROR(__xludf.DUMMYFUNCTION("""COMPUTED_VALUE"""),"")</f>
        <v/>
      </c>
      <c r="AL619" s="848"/>
      <c r="AM619" s="848"/>
      <c r="AN619" s="389" t="str">
        <f>IFERROR(__xludf.DUMMYFUNCTION("""COMPUTED_VALUE"""),"")</f>
        <v/>
      </c>
      <c r="AO619" s="390"/>
      <c r="AP619" s="391"/>
      <c r="AQ619" s="373"/>
      <c r="AR619" s="847"/>
      <c r="AS619" s="847">
        <v>0.0</v>
      </c>
      <c r="AT619" s="359"/>
    </row>
    <row r="620">
      <c r="A620" s="480" t="s">
        <v>5164</v>
      </c>
      <c r="B620" s="361">
        <v>46167.0</v>
      </c>
      <c r="C620" s="362" t="s">
        <v>8047</v>
      </c>
      <c r="D620" s="363" t="s">
        <v>8048</v>
      </c>
      <c r="E620" s="367"/>
      <c r="F620" s="368"/>
      <c r="G620" s="381"/>
      <c r="H620" s="366"/>
      <c r="I620" s="365"/>
      <c r="J620" s="368"/>
      <c r="K620" s="381"/>
      <c r="L620" s="368"/>
      <c r="M620" s="364"/>
      <c r="N620" s="368"/>
      <c r="O620" s="381"/>
      <c r="P620" s="366"/>
      <c r="Q620" s="365"/>
      <c r="R620" s="368"/>
      <c r="S620" s="381"/>
      <c r="T620" s="368"/>
      <c r="U620" s="364"/>
      <c r="V620" s="845"/>
      <c r="W620" s="655"/>
      <c r="X620" s="366"/>
      <c r="Y620" s="370" t="s">
        <v>233</v>
      </c>
      <c r="Z620" s="481"/>
      <c r="AA620" s="372"/>
      <c r="AB620" s="353"/>
      <c r="AC620" s="382"/>
      <c r="AD620" s="383" t="str">
        <f>IFERROR(__xludf.DUMMYFUNCTION("""COMPUTED_VALUE"""),"")</f>
        <v/>
      </c>
      <c r="AE620" s="848" t="str">
        <f>IFERROR(__xludf.DUMMYFUNCTION("""COMPUTED_VALUE"""),"")</f>
        <v/>
      </c>
      <c r="AF620" s="848"/>
      <c r="AG620" s="848"/>
      <c r="AH620" s="388" t="str">
        <f>IFERROR(__xludf.DUMMYFUNCTION("""COMPUTED_VALUE"""),"")</f>
        <v/>
      </c>
      <c r="AI620" s="382"/>
      <c r="AJ620" s="848" t="str">
        <f>IFERROR(__xludf.DUMMYFUNCTION("""COMPUTED_VALUE"""),"")</f>
        <v/>
      </c>
      <c r="AK620" s="848" t="str">
        <f>IFERROR(__xludf.DUMMYFUNCTION("""COMPUTED_VALUE"""),"")</f>
        <v/>
      </c>
      <c r="AL620" s="848"/>
      <c r="AM620" s="848"/>
      <c r="AN620" s="389" t="str">
        <f>IFERROR(__xludf.DUMMYFUNCTION("""COMPUTED_VALUE"""),"")</f>
        <v/>
      </c>
      <c r="AO620" s="390"/>
      <c r="AP620" s="391"/>
      <c r="AQ620" s="373"/>
      <c r="AR620" s="847"/>
      <c r="AS620" s="847">
        <v>0.0</v>
      </c>
      <c r="AT620" s="359"/>
    </row>
    <row r="621">
      <c r="A621" s="480" t="s">
        <v>5132</v>
      </c>
      <c r="B621" s="361">
        <v>46169.0</v>
      </c>
      <c r="C621" s="362" t="s">
        <v>8049</v>
      </c>
      <c r="D621" s="363" t="s">
        <v>8050</v>
      </c>
      <c r="E621" s="367"/>
      <c r="F621" s="368"/>
      <c r="G621" s="381"/>
      <c r="H621" s="366"/>
      <c r="I621" s="365"/>
      <c r="J621" s="368"/>
      <c r="K621" s="381"/>
      <c r="L621" s="368"/>
      <c r="M621" s="364"/>
      <c r="N621" s="368"/>
      <c r="O621" s="381"/>
      <c r="P621" s="366"/>
      <c r="Q621" s="365"/>
      <c r="R621" s="368"/>
      <c r="S621" s="381"/>
      <c r="T621" s="368"/>
      <c r="U621" s="364"/>
      <c r="V621" s="845"/>
      <c r="W621" s="655"/>
      <c r="X621" s="366"/>
      <c r="Y621" s="370" t="s">
        <v>233</v>
      </c>
      <c r="Z621" s="481"/>
      <c r="AA621" s="372"/>
      <c r="AB621" s="353"/>
      <c r="AC621" s="382"/>
      <c r="AD621" s="383" t="str">
        <f>IFERROR(__xludf.DUMMYFUNCTION("""COMPUTED_VALUE"""),"")</f>
        <v/>
      </c>
      <c r="AE621" s="848" t="str">
        <f>IFERROR(__xludf.DUMMYFUNCTION("""COMPUTED_VALUE"""),"")</f>
        <v/>
      </c>
      <c r="AF621" s="848"/>
      <c r="AG621" s="848"/>
      <c r="AH621" s="388" t="str">
        <f>IFERROR(__xludf.DUMMYFUNCTION("""COMPUTED_VALUE"""),"")</f>
        <v/>
      </c>
      <c r="AI621" s="382"/>
      <c r="AJ621" s="848" t="str">
        <f>IFERROR(__xludf.DUMMYFUNCTION("""COMPUTED_VALUE"""),"")</f>
        <v/>
      </c>
      <c r="AK621" s="848" t="str">
        <f>IFERROR(__xludf.DUMMYFUNCTION("""COMPUTED_VALUE"""),"")</f>
        <v/>
      </c>
      <c r="AL621" s="848"/>
      <c r="AM621" s="848"/>
      <c r="AN621" s="389" t="str">
        <f>IFERROR(__xludf.DUMMYFUNCTION("""COMPUTED_VALUE"""),"")</f>
        <v/>
      </c>
      <c r="AO621" s="390"/>
      <c r="AP621" s="391"/>
      <c r="AQ621" s="373"/>
      <c r="AR621" s="847"/>
      <c r="AS621" s="847">
        <v>0.0</v>
      </c>
      <c r="AT621" s="359"/>
    </row>
    <row r="622">
      <c r="A622" s="480" t="s">
        <v>5132</v>
      </c>
      <c r="B622" s="361">
        <v>46169.0</v>
      </c>
      <c r="C622" s="362" t="s">
        <v>8051</v>
      </c>
      <c r="D622" s="363" t="s">
        <v>8052</v>
      </c>
      <c r="E622" s="367"/>
      <c r="F622" s="368"/>
      <c r="G622" s="381"/>
      <c r="H622" s="366"/>
      <c r="I622" s="365"/>
      <c r="J622" s="368"/>
      <c r="K622" s="381"/>
      <c r="L622" s="368"/>
      <c r="M622" s="364"/>
      <c r="N622" s="368"/>
      <c r="O622" s="381"/>
      <c r="P622" s="366"/>
      <c r="Q622" s="365"/>
      <c r="R622" s="368"/>
      <c r="S622" s="381"/>
      <c r="T622" s="368"/>
      <c r="U622" s="364"/>
      <c r="V622" s="845"/>
      <c r="W622" s="655"/>
      <c r="X622" s="366"/>
      <c r="Y622" s="370" t="s">
        <v>233</v>
      </c>
      <c r="Z622" s="481"/>
      <c r="AA622" s="372"/>
      <c r="AB622" s="353"/>
      <c r="AC622" s="382"/>
      <c r="AD622" s="383" t="str">
        <f>IFERROR(__xludf.DUMMYFUNCTION("""COMPUTED_VALUE"""),"")</f>
        <v/>
      </c>
      <c r="AE622" s="848" t="str">
        <f>IFERROR(__xludf.DUMMYFUNCTION("""COMPUTED_VALUE"""),"")</f>
        <v/>
      </c>
      <c r="AF622" s="848"/>
      <c r="AG622" s="848"/>
      <c r="AH622" s="388" t="str">
        <f>IFERROR(__xludf.DUMMYFUNCTION("""COMPUTED_VALUE"""),"")</f>
        <v/>
      </c>
      <c r="AI622" s="382"/>
      <c r="AJ622" s="848" t="str">
        <f>IFERROR(__xludf.DUMMYFUNCTION("""COMPUTED_VALUE"""),"")</f>
        <v/>
      </c>
      <c r="AK622" s="848" t="str">
        <f>IFERROR(__xludf.DUMMYFUNCTION("""COMPUTED_VALUE"""),"")</f>
        <v/>
      </c>
      <c r="AL622" s="848"/>
      <c r="AM622" s="848"/>
      <c r="AN622" s="389" t="str">
        <f>IFERROR(__xludf.DUMMYFUNCTION("""COMPUTED_VALUE"""),"")</f>
        <v/>
      </c>
      <c r="AO622" s="390"/>
      <c r="AP622" s="391"/>
      <c r="AQ622" s="373"/>
      <c r="AR622" s="847"/>
      <c r="AS622" s="847">
        <v>0.0</v>
      </c>
      <c r="AT622" s="359"/>
    </row>
    <row r="623">
      <c r="A623" s="480" t="s">
        <v>5132</v>
      </c>
      <c r="B623" s="361">
        <v>46169.0</v>
      </c>
      <c r="C623" s="362" t="s">
        <v>8053</v>
      </c>
      <c r="D623" s="363" t="s">
        <v>8054</v>
      </c>
      <c r="E623" s="367"/>
      <c r="F623" s="368"/>
      <c r="G623" s="381"/>
      <c r="H623" s="366"/>
      <c r="I623" s="365"/>
      <c r="J623" s="368"/>
      <c r="K623" s="381"/>
      <c r="L623" s="368"/>
      <c r="M623" s="364"/>
      <c r="N623" s="368"/>
      <c r="O623" s="381"/>
      <c r="P623" s="366"/>
      <c r="Q623" s="365"/>
      <c r="R623" s="368"/>
      <c r="S623" s="381"/>
      <c r="T623" s="368"/>
      <c r="U623" s="364"/>
      <c r="V623" s="845"/>
      <c r="W623" s="655"/>
      <c r="X623" s="366"/>
      <c r="Y623" s="370" t="s">
        <v>233</v>
      </c>
      <c r="Z623" s="481"/>
      <c r="AA623" s="372"/>
      <c r="AB623" s="353"/>
      <c r="AC623" s="382"/>
      <c r="AD623" s="383" t="str">
        <f>IFERROR(__xludf.DUMMYFUNCTION("""COMPUTED_VALUE"""),"")</f>
        <v/>
      </c>
      <c r="AE623" s="848" t="str">
        <f>IFERROR(__xludf.DUMMYFUNCTION("""COMPUTED_VALUE"""),"")</f>
        <v/>
      </c>
      <c r="AF623" s="848"/>
      <c r="AG623" s="848"/>
      <c r="AH623" s="388" t="str">
        <f>IFERROR(__xludf.DUMMYFUNCTION("""COMPUTED_VALUE"""),"")</f>
        <v/>
      </c>
      <c r="AI623" s="382"/>
      <c r="AJ623" s="848" t="str">
        <f>IFERROR(__xludf.DUMMYFUNCTION("""COMPUTED_VALUE"""),"")</f>
        <v/>
      </c>
      <c r="AK623" s="848" t="str">
        <f>IFERROR(__xludf.DUMMYFUNCTION("""COMPUTED_VALUE"""),"")</f>
        <v/>
      </c>
      <c r="AL623" s="848"/>
      <c r="AM623" s="848"/>
      <c r="AN623" s="389" t="str">
        <f>IFERROR(__xludf.DUMMYFUNCTION("""COMPUTED_VALUE"""),"")</f>
        <v/>
      </c>
      <c r="AO623" s="390"/>
      <c r="AP623" s="391"/>
      <c r="AQ623" s="373"/>
      <c r="AR623" s="847"/>
      <c r="AS623" s="847">
        <v>0.0</v>
      </c>
      <c r="AT623" s="359"/>
    </row>
    <row r="624">
      <c r="A624" s="480" t="s">
        <v>5164</v>
      </c>
      <c r="B624" s="361">
        <v>46167.0</v>
      </c>
      <c r="C624" s="362" t="s">
        <v>8055</v>
      </c>
      <c r="D624" s="363" t="s">
        <v>8056</v>
      </c>
      <c r="E624" s="367"/>
      <c r="F624" s="368"/>
      <c r="G624" s="381"/>
      <c r="H624" s="366"/>
      <c r="I624" s="365"/>
      <c r="J624" s="368"/>
      <c r="K624" s="381"/>
      <c r="L624" s="368"/>
      <c r="M624" s="364"/>
      <c r="N624" s="368"/>
      <c r="O624" s="381"/>
      <c r="P624" s="366"/>
      <c r="Q624" s="365"/>
      <c r="R624" s="368"/>
      <c r="S624" s="381"/>
      <c r="T624" s="368"/>
      <c r="U624" s="364"/>
      <c r="V624" s="845"/>
      <c r="W624" s="655"/>
      <c r="X624" s="366"/>
      <c r="Y624" s="370" t="s">
        <v>233</v>
      </c>
      <c r="Z624" s="481"/>
      <c r="AA624" s="372"/>
      <c r="AB624" s="353"/>
      <c r="AC624" s="382"/>
      <c r="AD624" s="383" t="str">
        <f>IFERROR(__xludf.DUMMYFUNCTION("""COMPUTED_VALUE"""),"")</f>
        <v/>
      </c>
      <c r="AE624" s="848" t="str">
        <f>IFERROR(__xludf.DUMMYFUNCTION("""COMPUTED_VALUE"""),"")</f>
        <v/>
      </c>
      <c r="AF624" s="848"/>
      <c r="AG624" s="848"/>
      <c r="AH624" s="388" t="str">
        <f>IFERROR(__xludf.DUMMYFUNCTION("""COMPUTED_VALUE"""),"")</f>
        <v/>
      </c>
      <c r="AI624" s="382"/>
      <c r="AJ624" s="848" t="str">
        <f>IFERROR(__xludf.DUMMYFUNCTION("""COMPUTED_VALUE"""),"")</f>
        <v/>
      </c>
      <c r="AK624" s="848" t="str">
        <f>IFERROR(__xludf.DUMMYFUNCTION("""COMPUTED_VALUE"""),"")</f>
        <v/>
      </c>
      <c r="AL624" s="848"/>
      <c r="AM624" s="848"/>
      <c r="AN624" s="389" t="str">
        <f>IFERROR(__xludf.DUMMYFUNCTION("""COMPUTED_VALUE"""),"")</f>
        <v/>
      </c>
      <c r="AO624" s="390"/>
      <c r="AP624" s="391"/>
      <c r="AQ624" s="373"/>
      <c r="AR624" s="847"/>
      <c r="AS624" s="847">
        <v>0.0</v>
      </c>
      <c r="AT624" s="359"/>
    </row>
    <row r="625">
      <c r="A625" s="480" t="s">
        <v>5164</v>
      </c>
      <c r="B625" s="361">
        <v>46167.0</v>
      </c>
      <c r="C625" s="362" t="s">
        <v>8057</v>
      </c>
      <c r="D625" s="363" t="s">
        <v>8058</v>
      </c>
      <c r="E625" s="367"/>
      <c r="F625" s="368"/>
      <c r="G625" s="381"/>
      <c r="H625" s="366"/>
      <c r="I625" s="365"/>
      <c r="J625" s="368"/>
      <c r="K625" s="381"/>
      <c r="L625" s="368"/>
      <c r="M625" s="364"/>
      <c r="N625" s="368"/>
      <c r="O625" s="381"/>
      <c r="P625" s="366"/>
      <c r="Q625" s="365"/>
      <c r="R625" s="368"/>
      <c r="S625" s="381"/>
      <c r="T625" s="368"/>
      <c r="U625" s="364"/>
      <c r="V625" s="845"/>
      <c r="W625" s="655"/>
      <c r="X625" s="366"/>
      <c r="Y625" s="370" t="s">
        <v>233</v>
      </c>
      <c r="Z625" s="481"/>
      <c r="AA625" s="372"/>
      <c r="AB625" s="353"/>
      <c r="AC625" s="382"/>
      <c r="AD625" s="383" t="str">
        <f>IFERROR(__xludf.DUMMYFUNCTION("""COMPUTED_VALUE"""),"")</f>
        <v/>
      </c>
      <c r="AE625" s="848" t="str">
        <f>IFERROR(__xludf.DUMMYFUNCTION("""COMPUTED_VALUE"""),"")</f>
        <v/>
      </c>
      <c r="AF625" s="848"/>
      <c r="AG625" s="848"/>
      <c r="AH625" s="388" t="str">
        <f>IFERROR(__xludf.DUMMYFUNCTION("""COMPUTED_VALUE"""),"")</f>
        <v/>
      </c>
      <c r="AI625" s="382"/>
      <c r="AJ625" s="848" t="str">
        <f>IFERROR(__xludf.DUMMYFUNCTION("""COMPUTED_VALUE"""),"")</f>
        <v/>
      </c>
      <c r="AK625" s="848" t="str">
        <f>IFERROR(__xludf.DUMMYFUNCTION("""COMPUTED_VALUE"""),"")</f>
        <v/>
      </c>
      <c r="AL625" s="848"/>
      <c r="AM625" s="848"/>
      <c r="AN625" s="389" t="str">
        <f>IFERROR(__xludf.DUMMYFUNCTION("""COMPUTED_VALUE"""),"")</f>
        <v/>
      </c>
      <c r="AO625" s="390"/>
      <c r="AP625" s="391"/>
      <c r="AQ625" s="373"/>
      <c r="AR625" s="847"/>
      <c r="AS625" s="847">
        <v>0.0</v>
      </c>
      <c r="AT625" s="359"/>
    </row>
    <row r="626">
      <c r="A626" s="480" t="s">
        <v>5132</v>
      </c>
      <c r="B626" s="361">
        <v>46169.0</v>
      </c>
      <c r="C626" s="362" t="s">
        <v>6017</v>
      </c>
      <c r="D626" s="363" t="s">
        <v>6018</v>
      </c>
      <c r="E626" s="367"/>
      <c r="F626" s="368"/>
      <c r="G626" s="381"/>
      <c r="H626" s="366"/>
      <c r="I626" s="365"/>
      <c r="J626" s="368"/>
      <c r="K626" s="381"/>
      <c r="L626" s="368"/>
      <c r="M626" s="364"/>
      <c r="N626" s="368"/>
      <c r="O626" s="381"/>
      <c r="P626" s="366"/>
      <c r="Q626" s="365"/>
      <c r="R626" s="368"/>
      <c r="S626" s="381"/>
      <c r="T626" s="368"/>
      <c r="U626" s="364"/>
      <c r="V626" s="845"/>
      <c r="W626" s="655"/>
      <c r="X626" s="366"/>
      <c r="Y626" s="370" t="s">
        <v>233</v>
      </c>
      <c r="Z626" s="481"/>
      <c r="AA626" s="372"/>
      <c r="AB626" s="353" t="s">
        <v>2914</v>
      </c>
      <c r="AC626" s="382"/>
      <c r="AD626" s="383" t="str">
        <f>IFERROR(__xludf.DUMMYFUNCTION("""COMPUTED_VALUE"""),"")</f>
        <v/>
      </c>
      <c r="AE626" s="848">
        <f>IFERROR(__xludf.DUMMYFUNCTION("""COMPUTED_VALUE"""),0.0)</f>
        <v>0</v>
      </c>
      <c r="AF626" s="848"/>
      <c r="AG626" s="848"/>
      <c r="AH626" s="388">
        <f>IFERROR(__xludf.DUMMYFUNCTION("""COMPUTED_VALUE"""),1.0)</f>
        <v>1</v>
      </c>
      <c r="AI626" s="382"/>
      <c r="AJ626" s="848" t="str">
        <f>IFERROR(__xludf.DUMMYFUNCTION("""COMPUTED_VALUE"""),"")</f>
        <v/>
      </c>
      <c r="AK626" s="848" t="str">
        <f>IFERROR(__xludf.DUMMYFUNCTION("""COMPUTED_VALUE"""),"")</f>
        <v/>
      </c>
      <c r="AL626" s="848"/>
      <c r="AM626" s="848"/>
      <c r="AN626" s="389" t="str">
        <f>IFERROR(__xludf.DUMMYFUNCTION("""COMPUTED_VALUE"""),"")</f>
        <v/>
      </c>
      <c r="AO626" s="377">
        <v>7.0</v>
      </c>
      <c r="AP626" s="378">
        <v>7.0</v>
      </c>
      <c r="AQ626" s="373"/>
      <c r="AR626" s="847"/>
      <c r="AS626" s="847">
        <v>7.0</v>
      </c>
      <c r="AT626" s="393" t="s">
        <v>3027</v>
      </c>
    </row>
    <row r="627">
      <c r="A627" s="480" t="s">
        <v>5138</v>
      </c>
      <c r="B627" s="361">
        <v>46168.0</v>
      </c>
      <c r="C627" s="362" t="s">
        <v>6019</v>
      </c>
      <c r="D627" s="363" t="s">
        <v>6020</v>
      </c>
      <c r="E627" s="367"/>
      <c r="F627" s="368"/>
      <c r="G627" s="381"/>
      <c r="H627" s="366"/>
      <c r="I627" s="365"/>
      <c r="J627" s="368"/>
      <c r="K627" s="381"/>
      <c r="L627" s="368"/>
      <c r="M627" s="364"/>
      <c r="N627" s="368"/>
      <c r="O627" s="381"/>
      <c r="P627" s="366"/>
      <c r="Q627" s="365">
        <v>1.0</v>
      </c>
      <c r="R627" s="368"/>
      <c r="S627" s="381"/>
      <c r="T627" s="368"/>
      <c r="U627" s="364"/>
      <c r="V627" s="845"/>
      <c r="W627" s="655"/>
      <c r="X627" s="366"/>
      <c r="Y627" s="370" t="s">
        <v>233</v>
      </c>
      <c r="Z627" s="481"/>
      <c r="AA627" s="380" t="s">
        <v>6021</v>
      </c>
      <c r="AB627" s="353" t="s">
        <v>2887</v>
      </c>
      <c r="AC627" s="382"/>
      <c r="AD627" s="383" t="str">
        <f>IFERROR(__xludf.DUMMYFUNCTION("""COMPUTED_VALUE"""),"")</f>
        <v/>
      </c>
      <c r="AE627" s="848">
        <f>IFERROR(__xludf.DUMMYFUNCTION("""COMPUTED_VALUE"""),0.0)</f>
        <v>0</v>
      </c>
      <c r="AF627" s="848"/>
      <c r="AG627" s="848"/>
      <c r="AH627" s="388">
        <f>IFERROR(__xludf.DUMMYFUNCTION("""COMPUTED_VALUE"""),1.0)</f>
        <v>1</v>
      </c>
      <c r="AI627" s="382"/>
      <c r="AJ627" s="848" t="str">
        <f>IFERROR(__xludf.DUMMYFUNCTION("""COMPUTED_VALUE"""),"")</f>
        <v/>
      </c>
      <c r="AK627" s="848" t="str">
        <f>IFERROR(__xludf.DUMMYFUNCTION("""COMPUTED_VALUE"""),"")</f>
        <v/>
      </c>
      <c r="AL627" s="848"/>
      <c r="AM627" s="848"/>
      <c r="AN627" s="389" t="str">
        <f>IFERROR(__xludf.DUMMYFUNCTION("""COMPUTED_VALUE"""),"")</f>
        <v/>
      </c>
      <c r="AO627" s="377">
        <v>39.0</v>
      </c>
      <c r="AP627" s="378">
        <v>36.0</v>
      </c>
      <c r="AQ627" s="381">
        <v>1.0</v>
      </c>
      <c r="AR627" s="845"/>
      <c r="AS627" s="845">
        <v>37.0</v>
      </c>
      <c r="AT627" s="393" t="s">
        <v>3027</v>
      </c>
    </row>
    <row r="628">
      <c r="A628" s="480" t="s">
        <v>5138</v>
      </c>
      <c r="B628" s="361">
        <v>46168.0</v>
      </c>
      <c r="C628" s="362" t="s">
        <v>6022</v>
      </c>
      <c r="D628" s="363" t="s">
        <v>6023</v>
      </c>
      <c r="E628" s="367"/>
      <c r="F628" s="368"/>
      <c r="G628" s="381"/>
      <c r="H628" s="366"/>
      <c r="I628" s="365"/>
      <c r="J628" s="368"/>
      <c r="K628" s="381"/>
      <c r="L628" s="368"/>
      <c r="M628" s="364"/>
      <c r="N628" s="368"/>
      <c r="O628" s="381"/>
      <c r="P628" s="366"/>
      <c r="Q628" s="365"/>
      <c r="R628" s="368"/>
      <c r="S628" s="381"/>
      <c r="T628" s="368"/>
      <c r="U628" s="364"/>
      <c r="V628" s="845"/>
      <c r="W628" s="655"/>
      <c r="X628" s="366"/>
      <c r="Y628" s="370" t="s">
        <v>475</v>
      </c>
      <c r="Z628" s="481"/>
      <c r="AA628" s="372"/>
      <c r="AB628" s="353" t="s">
        <v>2914</v>
      </c>
      <c r="AC628" s="382"/>
      <c r="AD628" s="383" t="str">
        <f>IFERROR(__xludf.DUMMYFUNCTION("""COMPUTED_VALUE"""),"")</f>
        <v/>
      </c>
      <c r="AE628" s="848">
        <f>IFERROR(__xludf.DUMMYFUNCTION("""COMPUTED_VALUE"""),0.0)</f>
        <v>0</v>
      </c>
      <c r="AF628" s="848"/>
      <c r="AG628" s="848"/>
      <c r="AH628" s="388">
        <f>IFERROR(__xludf.DUMMYFUNCTION("""COMPUTED_VALUE"""),1.0)</f>
        <v>1</v>
      </c>
      <c r="AI628" s="382"/>
      <c r="AJ628" s="848" t="str">
        <f>IFERROR(__xludf.DUMMYFUNCTION("""COMPUTED_VALUE"""),"")</f>
        <v/>
      </c>
      <c r="AK628" s="848" t="str">
        <f>IFERROR(__xludf.DUMMYFUNCTION("""COMPUTED_VALUE"""),"")</f>
        <v/>
      </c>
      <c r="AL628" s="848"/>
      <c r="AM628" s="848"/>
      <c r="AN628" s="389" t="str">
        <f>IFERROR(__xludf.DUMMYFUNCTION("""COMPUTED_VALUE"""),"")</f>
        <v/>
      </c>
      <c r="AO628" s="377">
        <v>2.0</v>
      </c>
      <c r="AP628" s="378">
        <v>2.0</v>
      </c>
      <c r="AQ628" s="373"/>
      <c r="AR628" s="847"/>
      <c r="AS628" s="847">
        <v>2.0</v>
      </c>
      <c r="AT628" s="393" t="s">
        <v>3027</v>
      </c>
    </row>
    <row r="629">
      <c r="A629" s="480" t="s">
        <v>5138</v>
      </c>
      <c r="B629" s="361">
        <v>46168.0</v>
      </c>
      <c r="C629" s="362" t="s">
        <v>8059</v>
      </c>
      <c r="D629" s="363" t="s">
        <v>8060</v>
      </c>
      <c r="E629" s="367"/>
      <c r="F629" s="368"/>
      <c r="G629" s="381"/>
      <c r="H629" s="366"/>
      <c r="I629" s="365"/>
      <c r="J629" s="368"/>
      <c r="K629" s="381"/>
      <c r="L629" s="368"/>
      <c r="M629" s="364"/>
      <c r="N629" s="368"/>
      <c r="O629" s="381"/>
      <c r="P629" s="366"/>
      <c r="Q629" s="365"/>
      <c r="R629" s="368"/>
      <c r="S629" s="381"/>
      <c r="T629" s="368"/>
      <c r="U629" s="364"/>
      <c r="V629" s="845"/>
      <c r="W629" s="655"/>
      <c r="X629" s="366"/>
      <c r="Y629" s="370" t="s">
        <v>475</v>
      </c>
      <c r="Z629" s="481"/>
      <c r="AA629" s="372"/>
      <c r="AB629" s="353"/>
      <c r="AC629" s="382"/>
      <c r="AD629" s="383" t="str">
        <f>IFERROR(__xludf.DUMMYFUNCTION("""COMPUTED_VALUE"""),"")</f>
        <v/>
      </c>
      <c r="AE629" s="848" t="str">
        <f>IFERROR(__xludf.DUMMYFUNCTION("""COMPUTED_VALUE"""),"")</f>
        <v/>
      </c>
      <c r="AF629" s="848"/>
      <c r="AG629" s="848"/>
      <c r="AH629" s="388" t="str">
        <f>IFERROR(__xludf.DUMMYFUNCTION("""COMPUTED_VALUE"""),"")</f>
        <v/>
      </c>
      <c r="AI629" s="382"/>
      <c r="AJ629" s="848" t="str">
        <f>IFERROR(__xludf.DUMMYFUNCTION("""COMPUTED_VALUE"""),"")</f>
        <v/>
      </c>
      <c r="AK629" s="848" t="str">
        <f>IFERROR(__xludf.DUMMYFUNCTION("""COMPUTED_VALUE"""),"")</f>
        <v/>
      </c>
      <c r="AL629" s="848"/>
      <c r="AM629" s="848"/>
      <c r="AN629" s="389" t="str">
        <f>IFERROR(__xludf.DUMMYFUNCTION("""COMPUTED_VALUE"""),"")</f>
        <v/>
      </c>
      <c r="AO629" s="390"/>
      <c r="AP629" s="391"/>
      <c r="AQ629" s="373"/>
      <c r="AR629" s="847"/>
      <c r="AS629" s="847">
        <v>0.0</v>
      </c>
      <c r="AT629" s="393" t="s">
        <v>3027</v>
      </c>
    </row>
    <row r="630">
      <c r="A630" s="480" t="s">
        <v>5164</v>
      </c>
      <c r="B630" s="361">
        <v>46167.0</v>
      </c>
      <c r="C630" s="362" t="s">
        <v>8062</v>
      </c>
      <c r="D630" s="363" t="s">
        <v>8063</v>
      </c>
      <c r="E630" s="367"/>
      <c r="F630" s="368"/>
      <c r="G630" s="381"/>
      <c r="H630" s="366"/>
      <c r="I630" s="365"/>
      <c r="J630" s="368"/>
      <c r="K630" s="381"/>
      <c r="L630" s="368"/>
      <c r="M630" s="364"/>
      <c r="N630" s="368"/>
      <c r="O630" s="381"/>
      <c r="P630" s="366"/>
      <c r="Q630" s="365"/>
      <c r="R630" s="368"/>
      <c r="S630" s="381"/>
      <c r="T630" s="368"/>
      <c r="U630" s="364"/>
      <c r="V630" s="845"/>
      <c r="W630" s="655"/>
      <c r="X630" s="366"/>
      <c r="Y630" s="370" t="s">
        <v>475</v>
      </c>
      <c r="Z630" s="481"/>
      <c r="AA630" s="372"/>
      <c r="AB630" s="353"/>
      <c r="AC630" s="382"/>
      <c r="AD630" s="383" t="str">
        <f>IFERROR(__xludf.DUMMYFUNCTION("""COMPUTED_VALUE"""),"")</f>
        <v/>
      </c>
      <c r="AE630" s="848" t="str">
        <f>IFERROR(__xludf.DUMMYFUNCTION("""COMPUTED_VALUE"""),"")</f>
        <v/>
      </c>
      <c r="AF630" s="848"/>
      <c r="AG630" s="848"/>
      <c r="AH630" s="388" t="str">
        <f>IFERROR(__xludf.DUMMYFUNCTION("""COMPUTED_VALUE"""),"")</f>
        <v/>
      </c>
      <c r="AI630" s="382"/>
      <c r="AJ630" s="848" t="str">
        <f>IFERROR(__xludf.DUMMYFUNCTION("""COMPUTED_VALUE"""),"")</f>
        <v/>
      </c>
      <c r="AK630" s="848" t="str">
        <f>IFERROR(__xludf.DUMMYFUNCTION("""COMPUTED_VALUE"""),"")</f>
        <v/>
      </c>
      <c r="AL630" s="848"/>
      <c r="AM630" s="848"/>
      <c r="AN630" s="389" t="str">
        <f>IFERROR(__xludf.DUMMYFUNCTION("""COMPUTED_VALUE"""),"")</f>
        <v/>
      </c>
      <c r="AO630" s="390"/>
      <c r="AP630" s="391"/>
      <c r="AQ630" s="373"/>
      <c r="AR630" s="847"/>
      <c r="AS630" s="847">
        <v>0.0</v>
      </c>
      <c r="AT630" s="359"/>
    </row>
    <row r="631">
      <c r="A631" s="480" t="s">
        <v>5138</v>
      </c>
      <c r="B631" s="361">
        <v>46168.0</v>
      </c>
      <c r="C631" s="362" t="s">
        <v>6024</v>
      </c>
      <c r="D631" s="363" t="s">
        <v>6025</v>
      </c>
      <c r="E631" s="367"/>
      <c r="F631" s="368"/>
      <c r="G631" s="381"/>
      <c r="H631" s="366"/>
      <c r="I631" s="365"/>
      <c r="J631" s="368"/>
      <c r="K631" s="381"/>
      <c r="L631" s="368"/>
      <c r="M631" s="364"/>
      <c r="N631" s="368"/>
      <c r="O631" s="381"/>
      <c r="P631" s="366"/>
      <c r="Q631" s="365"/>
      <c r="R631" s="368"/>
      <c r="S631" s="381"/>
      <c r="T631" s="368"/>
      <c r="U631" s="364"/>
      <c r="V631" s="845"/>
      <c r="W631" s="655"/>
      <c r="X631" s="366"/>
      <c r="Y631" s="370" t="s">
        <v>475</v>
      </c>
      <c r="Z631" s="481"/>
      <c r="AA631" s="372"/>
      <c r="AB631" s="353"/>
      <c r="AC631" s="382"/>
      <c r="AD631" s="383" t="str">
        <f>IFERROR(__xludf.DUMMYFUNCTION("""COMPUTED_VALUE"""),"")</f>
        <v/>
      </c>
      <c r="AE631" s="848" t="str">
        <f>IFERROR(__xludf.DUMMYFUNCTION("""COMPUTED_VALUE"""),"")</f>
        <v/>
      </c>
      <c r="AF631" s="848"/>
      <c r="AG631" s="848"/>
      <c r="AH631" s="388" t="str">
        <f>IFERROR(__xludf.DUMMYFUNCTION("""COMPUTED_VALUE"""),"")</f>
        <v/>
      </c>
      <c r="AI631" s="382"/>
      <c r="AJ631" s="848" t="str">
        <f>IFERROR(__xludf.DUMMYFUNCTION("""COMPUTED_VALUE"""),"")</f>
        <v/>
      </c>
      <c r="AK631" s="848" t="str">
        <f>IFERROR(__xludf.DUMMYFUNCTION("""COMPUTED_VALUE"""),"")</f>
        <v/>
      </c>
      <c r="AL631" s="848"/>
      <c r="AM631" s="848"/>
      <c r="AN631" s="389" t="str">
        <f>IFERROR(__xludf.DUMMYFUNCTION("""COMPUTED_VALUE"""),"")</f>
        <v/>
      </c>
      <c r="AO631" s="390"/>
      <c r="AP631" s="391"/>
      <c r="AQ631" s="373"/>
      <c r="AR631" s="847"/>
      <c r="AS631" s="847">
        <v>0.0</v>
      </c>
      <c r="AT631" s="359"/>
    </row>
    <row r="632">
      <c r="A632" s="480" t="s">
        <v>5164</v>
      </c>
      <c r="B632" s="361">
        <v>46167.0</v>
      </c>
      <c r="C632" s="362" t="s">
        <v>8065</v>
      </c>
      <c r="D632" s="363" t="s">
        <v>8066</v>
      </c>
      <c r="E632" s="367"/>
      <c r="F632" s="368"/>
      <c r="G632" s="381"/>
      <c r="H632" s="366"/>
      <c r="I632" s="365"/>
      <c r="J632" s="368"/>
      <c r="K632" s="381"/>
      <c r="L632" s="368"/>
      <c r="M632" s="364"/>
      <c r="N632" s="368"/>
      <c r="O632" s="381"/>
      <c r="P632" s="366"/>
      <c r="Q632" s="365"/>
      <c r="R632" s="368"/>
      <c r="S632" s="381"/>
      <c r="T632" s="368"/>
      <c r="U632" s="364"/>
      <c r="V632" s="845"/>
      <c r="W632" s="655"/>
      <c r="X632" s="366"/>
      <c r="Y632" s="370" t="s">
        <v>475</v>
      </c>
      <c r="Z632" s="481"/>
      <c r="AA632" s="372"/>
      <c r="AB632" s="353"/>
      <c r="AC632" s="382"/>
      <c r="AD632" s="383" t="str">
        <f>IFERROR(__xludf.DUMMYFUNCTION("""COMPUTED_VALUE"""),"")</f>
        <v/>
      </c>
      <c r="AE632" s="848" t="str">
        <f>IFERROR(__xludf.DUMMYFUNCTION("""COMPUTED_VALUE"""),"")</f>
        <v/>
      </c>
      <c r="AF632" s="848"/>
      <c r="AG632" s="848"/>
      <c r="AH632" s="388" t="str">
        <f>IFERROR(__xludf.DUMMYFUNCTION("""COMPUTED_VALUE"""),"")</f>
        <v/>
      </c>
      <c r="AI632" s="382"/>
      <c r="AJ632" s="848" t="str">
        <f>IFERROR(__xludf.DUMMYFUNCTION("""COMPUTED_VALUE"""),"")</f>
        <v/>
      </c>
      <c r="AK632" s="848" t="str">
        <f>IFERROR(__xludf.DUMMYFUNCTION("""COMPUTED_VALUE"""),"")</f>
        <v/>
      </c>
      <c r="AL632" s="848"/>
      <c r="AM632" s="848"/>
      <c r="AN632" s="389" t="str">
        <f>IFERROR(__xludf.DUMMYFUNCTION("""COMPUTED_VALUE"""),"")</f>
        <v/>
      </c>
      <c r="AO632" s="390"/>
      <c r="AP632" s="391"/>
      <c r="AQ632" s="373"/>
      <c r="AR632" s="847"/>
      <c r="AS632" s="847">
        <v>0.0</v>
      </c>
      <c r="AT632" s="359"/>
    </row>
    <row r="633">
      <c r="A633" s="480" t="s">
        <v>5164</v>
      </c>
      <c r="B633" s="361">
        <v>46167.0</v>
      </c>
      <c r="C633" s="362" t="s">
        <v>8067</v>
      </c>
      <c r="D633" s="363" t="s">
        <v>8068</v>
      </c>
      <c r="E633" s="367"/>
      <c r="F633" s="368"/>
      <c r="G633" s="381"/>
      <c r="H633" s="366"/>
      <c r="I633" s="365"/>
      <c r="J633" s="368"/>
      <c r="K633" s="381"/>
      <c r="L633" s="368"/>
      <c r="M633" s="364"/>
      <c r="N633" s="368"/>
      <c r="O633" s="381"/>
      <c r="P633" s="366"/>
      <c r="Q633" s="365"/>
      <c r="R633" s="368"/>
      <c r="S633" s="381"/>
      <c r="T633" s="368"/>
      <c r="U633" s="364"/>
      <c r="V633" s="845"/>
      <c r="W633" s="655"/>
      <c r="X633" s="366"/>
      <c r="Y633" s="370" t="s">
        <v>475</v>
      </c>
      <c r="Z633" s="481"/>
      <c r="AA633" s="372"/>
      <c r="AB633" s="353"/>
      <c r="AC633" s="382"/>
      <c r="AD633" s="383" t="str">
        <f>IFERROR(__xludf.DUMMYFUNCTION("""COMPUTED_VALUE"""),"")</f>
        <v/>
      </c>
      <c r="AE633" s="848" t="str">
        <f>IFERROR(__xludf.DUMMYFUNCTION("""COMPUTED_VALUE"""),"")</f>
        <v/>
      </c>
      <c r="AF633" s="848"/>
      <c r="AG633" s="848"/>
      <c r="AH633" s="388" t="str">
        <f>IFERROR(__xludf.DUMMYFUNCTION("""COMPUTED_VALUE"""),"")</f>
        <v/>
      </c>
      <c r="AI633" s="382"/>
      <c r="AJ633" s="848" t="str">
        <f>IFERROR(__xludf.DUMMYFUNCTION("""COMPUTED_VALUE"""),"")</f>
        <v/>
      </c>
      <c r="AK633" s="848" t="str">
        <f>IFERROR(__xludf.DUMMYFUNCTION("""COMPUTED_VALUE"""),"")</f>
        <v/>
      </c>
      <c r="AL633" s="848"/>
      <c r="AM633" s="848"/>
      <c r="AN633" s="389" t="str">
        <f>IFERROR(__xludf.DUMMYFUNCTION("""COMPUTED_VALUE"""),"")</f>
        <v/>
      </c>
      <c r="AO633" s="390"/>
      <c r="AP633" s="391"/>
      <c r="AQ633" s="373"/>
      <c r="AR633" s="847"/>
      <c r="AS633" s="847">
        <v>0.0</v>
      </c>
      <c r="AT633" s="359"/>
    </row>
    <row r="634">
      <c r="A634" s="480" t="s">
        <v>5164</v>
      </c>
      <c r="B634" s="361">
        <v>46167.0</v>
      </c>
      <c r="C634" s="362" t="s">
        <v>6026</v>
      </c>
      <c r="D634" s="363" t="s">
        <v>6027</v>
      </c>
      <c r="E634" s="367"/>
      <c r="F634" s="368"/>
      <c r="G634" s="381"/>
      <c r="H634" s="366"/>
      <c r="I634" s="365"/>
      <c r="J634" s="368"/>
      <c r="K634" s="381"/>
      <c r="L634" s="368"/>
      <c r="M634" s="364"/>
      <c r="N634" s="368"/>
      <c r="O634" s="381"/>
      <c r="P634" s="366"/>
      <c r="Q634" s="365"/>
      <c r="R634" s="368"/>
      <c r="S634" s="381"/>
      <c r="T634" s="368"/>
      <c r="U634" s="364"/>
      <c r="V634" s="845"/>
      <c r="W634" s="655"/>
      <c r="X634" s="366"/>
      <c r="Y634" s="370" t="s">
        <v>475</v>
      </c>
      <c r="Z634" s="481"/>
      <c r="AA634" s="372"/>
      <c r="AB634" s="353"/>
      <c r="AC634" s="382"/>
      <c r="AD634" s="383" t="str">
        <f>IFERROR(__xludf.DUMMYFUNCTION("""COMPUTED_VALUE"""),"")</f>
        <v/>
      </c>
      <c r="AE634" s="848" t="str">
        <f>IFERROR(__xludf.DUMMYFUNCTION("""COMPUTED_VALUE"""),"")</f>
        <v/>
      </c>
      <c r="AF634" s="848"/>
      <c r="AG634" s="848"/>
      <c r="AH634" s="388" t="str">
        <f>IFERROR(__xludf.DUMMYFUNCTION("""COMPUTED_VALUE"""),"")</f>
        <v/>
      </c>
      <c r="AI634" s="382"/>
      <c r="AJ634" s="848" t="str">
        <f>IFERROR(__xludf.DUMMYFUNCTION("""COMPUTED_VALUE"""),"")</f>
        <v/>
      </c>
      <c r="AK634" s="848" t="str">
        <f>IFERROR(__xludf.DUMMYFUNCTION("""COMPUTED_VALUE"""),"")</f>
        <v/>
      </c>
      <c r="AL634" s="848"/>
      <c r="AM634" s="848"/>
      <c r="AN634" s="389" t="str">
        <f>IFERROR(__xludf.DUMMYFUNCTION("""COMPUTED_VALUE"""),"")</f>
        <v/>
      </c>
      <c r="AO634" s="390"/>
      <c r="AP634" s="391"/>
      <c r="AQ634" s="373"/>
      <c r="AR634" s="847"/>
      <c r="AS634" s="847">
        <v>0.0</v>
      </c>
      <c r="AT634" s="359"/>
    </row>
    <row r="635">
      <c r="A635" s="480" t="s">
        <v>5138</v>
      </c>
      <c r="B635" s="361">
        <v>46168.0</v>
      </c>
      <c r="C635" s="362" t="s">
        <v>6028</v>
      </c>
      <c r="D635" s="363" t="s">
        <v>6029</v>
      </c>
      <c r="E635" s="367"/>
      <c r="F635" s="368"/>
      <c r="G635" s="381"/>
      <c r="H635" s="366"/>
      <c r="I635" s="365"/>
      <c r="J635" s="368"/>
      <c r="K635" s="381"/>
      <c r="L635" s="368"/>
      <c r="M635" s="364"/>
      <c r="N635" s="368"/>
      <c r="O635" s="381"/>
      <c r="P635" s="366"/>
      <c r="Q635" s="365"/>
      <c r="R635" s="368"/>
      <c r="S635" s="381"/>
      <c r="T635" s="368"/>
      <c r="U635" s="364"/>
      <c r="V635" s="845"/>
      <c r="W635" s="655"/>
      <c r="X635" s="366"/>
      <c r="Y635" s="370" t="s">
        <v>475</v>
      </c>
      <c r="Z635" s="481"/>
      <c r="AA635" s="372"/>
      <c r="AB635" s="353"/>
      <c r="AC635" s="382"/>
      <c r="AD635" s="383" t="str">
        <f>IFERROR(__xludf.DUMMYFUNCTION("""COMPUTED_VALUE"""),"")</f>
        <v/>
      </c>
      <c r="AE635" s="848" t="str">
        <f>IFERROR(__xludf.DUMMYFUNCTION("""COMPUTED_VALUE"""),"")</f>
        <v/>
      </c>
      <c r="AF635" s="848"/>
      <c r="AG635" s="848"/>
      <c r="AH635" s="388" t="str">
        <f>IFERROR(__xludf.DUMMYFUNCTION("""COMPUTED_VALUE"""),"")</f>
        <v/>
      </c>
      <c r="AI635" s="382"/>
      <c r="AJ635" s="848" t="str">
        <f>IFERROR(__xludf.DUMMYFUNCTION("""COMPUTED_VALUE"""),"")</f>
        <v/>
      </c>
      <c r="AK635" s="848" t="str">
        <f>IFERROR(__xludf.DUMMYFUNCTION("""COMPUTED_VALUE"""),"")</f>
        <v/>
      </c>
      <c r="AL635" s="848"/>
      <c r="AM635" s="848"/>
      <c r="AN635" s="389" t="str">
        <f>IFERROR(__xludf.DUMMYFUNCTION("""COMPUTED_VALUE"""),"")</f>
        <v/>
      </c>
      <c r="AO635" s="390"/>
      <c r="AP635" s="391"/>
      <c r="AQ635" s="373"/>
      <c r="AR635" s="847"/>
      <c r="AS635" s="847">
        <v>0.0</v>
      </c>
      <c r="AT635" s="359"/>
    </row>
    <row r="636">
      <c r="A636" s="480" t="s">
        <v>5164</v>
      </c>
      <c r="B636" s="361">
        <v>46167.0</v>
      </c>
      <c r="C636" s="362" t="s">
        <v>6030</v>
      </c>
      <c r="D636" s="363" t="s">
        <v>6031</v>
      </c>
      <c r="E636" s="367"/>
      <c r="F636" s="368"/>
      <c r="G636" s="381"/>
      <c r="H636" s="366"/>
      <c r="I636" s="365"/>
      <c r="J636" s="368"/>
      <c r="K636" s="381"/>
      <c r="L636" s="368"/>
      <c r="M636" s="364"/>
      <c r="N636" s="368"/>
      <c r="O636" s="381"/>
      <c r="P636" s="366"/>
      <c r="Q636" s="365"/>
      <c r="R636" s="368"/>
      <c r="S636" s="381"/>
      <c r="T636" s="368"/>
      <c r="U636" s="364"/>
      <c r="V636" s="845"/>
      <c r="W636" s="655"/>
      <c r="X636" s="366"/>
      <c r="Y636" s="370" t="s">
        <v>475</v>
      </c>
      <c r="Z636" s="481"/>
      <c r="AA636" s="372"/>
      <c r="AB636" s="353"/>
      <c r="AC636" s="382"/>
      <c r="AD636" s="383" t="str">
        <f>IFERROR(__xludf.DUMMYFUNCTION("""COMPUTED_VALUE"""),"")</f>
        <v/>
      </c>
      <c r="AE636" s="848" t="str">
        <f>IFERROR(__xludf.DUMMYFUNCTION("""COMPUTED_VALUE"""),"")</f>
        <v/>
      </c>
      <c r="AF636" s="848"/>
      <c r="AG636" s="848"/>
      <c r="AH636" s="388" t="str">
        <f>IFERROR(__xludf.DUMMYFUNCTION("""COMPUTED_VALUE"""),"")</f>
        <v/>
      </c>
      <c r="AI636" s="382"/>
      <c r="AJ636" s="848" t="str">
        <f>IFERROR(__xludf.DUMMYFUNCTION("""COMPUTED_VALUE"""),"")</f>
        <v/>
      </c>
      <c r="AK636" s="848" t="str">
        <f>IFERROR(__xludf.DUMMYFUNCTION("""COMPUTED_VALUE"""),"")</f>
        <v/>
      </c>
      <c r="AL636" s="848"/>
      <c r="AM636" s="848"/>
      <c r="AN636" s="389" t="str">
        <f>IFERROR(__xludf.DUMMYFUNCTION("""COMPUTED_VALUE"""),"")</f>
        <v/>
      </c>
      <c r="AO636" s="390"/>
      <c r="AP636" s="391"/>
      <c r="AQ636" s="373"/>
      <c r="AR636" s="847"/>
      <c r="AS636" s="847">
        <v>0.0</v>
      </c>
      <c r="AT636" s="359"/>
    </row>
    <row r="637">
      <c r="A637" s="480" t="s">
        <v>5138</v>
      </c>
      <c r="B637" s="361">
        <v>46168.0</v>
      </c>
      <c r="C637" s="362" t="s">
        <v>6032</v>
      </c>
      <c r="D637" s="363" t="s">
        <v>6033</v>
      </c>
      <c r="E637" s="367"/>
      <c r="F637" s="368"/>
      <c r="G637" s="381"/>
      <c r="H637" s="366"/>
      <c r="I637" s="365"/>
      <c r="J637" s="368"/>
      <c r="K637" s="381"/>
      <c r="L637" s="368"/>
      <c r="M637" s="364"/>
      <c r="N637" s="368"/>
      <c r="O637" s="381"/>
      <c r="P637" s="366"/>
      <c r="Q637" s="365"/>
      <c r="R637" s="368"/>
      <c r="S637" s="381"/>
      <c r="T637" s="368"/>
      <c r="U637" s="364"/>
      <c r="V637" s="845"/>
      <c r="W637" s="655"/>
      <c r="X637" s="366"/>
      <c r="Y637" s="370" t="s">
        <v>475</v>
      </c>
      <c r="Z637" s="481"/>
      <c r="AA637" s="372"/>
      <c r="AB637" s="353"/>
      <c r="AC637" s="382"/>
      <c r="AD637" s="383" t="str">
        <f>IFERROR(__xludf.DUMMYFUNCTION("""COMPUTED_VALUE"""),"")</f>
        <v/>
      </c>
      <c r="AE637" s="848" t="str">
        <f>IFERROR(__xludf.DUMMYFUNCTION("""COMPUTED_VALUE"""),"")</f>
        <v/>
      </c>
      <c r="AF637" s="848"/>
      <c r="AG637" s="848"/>
      <c r="AH637" s="388" t="str">
        <f>IFERROR(__xludf.DUMMYFUNCTION("""COMPUTED_VALUE"""),"")</f>
        <v/>
      </c>
      <c r="AI637" s="382"/>
      <c r="AJ637" s="848" t="str">
        <f>IFERROR(__xludf.DUMMYFUNCTION("""COMPUTED_VALUE"""),"")</f>
        <v/>
      </c>
      <c r="AK637" s="848" t="str">
        <f>IFERROR(__xludf.DUMMYFUNCTION("""COMPUTED_VALUE"""),"")</f>
        <v/>
      </c>
      <c r="AL637" s="848"/>
      <c r="AM637" s="848"/>
      <c r="AN637" s="389" t="str">
        <f>IFERROR(__xludf.DUMMYFUNCTION("""COMPUTED_VALUE"""),"")</f>
        <v/>
      </c>
      <c r="AO637" s="390"/>
      <c r="AP637" s="391"/>
      <c r="AQ637" s="373"/>
      <c r="AR637" s="847"/>
      <c r="AS637" s="847">
        <v>0.0</v>
      </c>
      <c r="AT637" s="359"/>
    </row>
    <row r="638">
      <c r="A638" s="480" t="s">
        <v>5138</v>
      </c>
      <c r="B638" s="361">
        <v>46168.0</v>
      </c>
      <c r="C638" s="362" t="s">
        <v>8069</v>
      </c>
      <c r="D638" s="363" t="s">
        <v>8070</v>
      </c>
      <c r="E638" s="367"/>
      <c r="F638" s="368"/>
      <c r="G638" s="381"/>
      <c r="H638" s="366"/>
      <c r="I638" s="365"/>
      <c r="J638" s="368"/>
      <c r="K638" s="381"/>
      <c r="L638" s="368"/>
      <c r="M638" s="364"/>
      <c r="N638" s="368"/>
      <c r="O638" s="381"/>
      <c r="P638" s="366"/>
      <c r="Q638" s="365"/>
      <c r="R638" s="368"/>
      <c r="S638" s="381"/>
      <c r="T638" s="368"/>
      <c r="U638" s="364"/>
      <c r="V638" s="845"/>
      <c r="W638" s="655"/>
      <c r="X638" s="366"/>
      <c r="Y638" s="370" t="s">
        <v>475</v>
      </c>
      <c r="Z638" s="481"/>
      <c r="AA638" s="372"/>
      <c r="AB638" s="353"/>
      <c r="AC638" s="382"/>
      <c r="AD638" s="383" t="str">
        <f>IFERROR(__xludf.DUMMYFUNCTION("""COMPUTED_VALUE"""),"")</f>
        <v/>
      </c>
      <c r="AE638" s="848" t="str">
        <f>IFERROR(__xludf.DUMMYFUNCTION("""COMPUTED_VALUE"""),"")</f>
        <v/>
      </c>
      <c r="AF638" s="848"/>
      <c r="AG638" s="848"/>
      <c r="AH638" s="388" t="str">
        <f>IFERROR(__xludf.DUMMYFUNCTION("""COMPUTED_VALUE"""),"")</f>
        <v/>
      </c>
      <c r="AI638" s="382"/>
      <c r="AJ638" s="848" t="str">
        <f>IFERROR(__xludf.DUMMYFUNCTION("""COMPUTED_VALUE"""),"")</f>
        <v/>
      </c>
      <c r="AK638" s="848" t="str">
        <f>IFERROR(__xludf.DUMMYFUNCTION("""COMPUTED_VALUE"""),"")</f>
        <v/>
      </c>
      <c r="AL638" s="848"/>
      <c r="AM638" s="848"/>
      <c r="AN638" s="389" t="str">
        <f>IFERROR(__xludf.DUMMYFUNCTION("""COMPUTED_VALUE"""),"")</f>
        <v/>
      </c>
      <c r="AO638" s="390"/>
      <c r="AP638" s="391"/>
      <c r="AQ638" s="373"/>
      <c r="AR638" s="847"/>
      <c r="AS638" s="847">
        <v>0.0</v>
      </c>
      <c r="AT638" s="359"/>
    </row>
    <row r="639">
      <c r="A639" s="480" t="s">
        <v>5164</v>
      </c>
      <c r="B639" s="361">
        <v>46167.0</v>
      </c>
      <c r="C639" s="362" t="s">
        <v>8071</v>
      </c>
      <c r="D639" s="363" t="s">
        <v>8072</v>
      </c>
      <c r="E639" s="367"/>
      <c r="F639" s="368"/>
      <c r="G639" s="381"/>
      <c r="H639" s="366"/>
      <c r="I639" s="365"/>
      <c r="J639" s="368"/>
      <c r="K639" s="381"/>
      <c r="L639" s="368"/>
      <c r="M639" s="364"/>
      <c r="N639" s="368"/>
      <c r="O639" s="381"/>
      <c r="P639" s="366"/>
      <c r="Q639" s="365"/>
      <c r="R639" s="368"/>
      <c r="S639" s="381"/>
      <c r="T639" s="368"/>
      <c r="U639" s="364"/>
      <c r="V639" s="845"/>
      <c r="W639" s="655"/>
      <c r="X639" s="366"/>
      <c r="Y639" s="370" t="s">
        <v>475</v>
      </c>
      <c r="Z639" s="481"/>
      <c r="AA639" s="372"/>
      <c r="AB639" s="353"/>
      <c r="AC639" s="382"/>
      <c r="AD639" s="383" t="str">
        <f>IFERROR(__xludf.DUMMYFUNCTION("""COMPUTED_VALUE"""),"")</f>
        <v/>
      </c>
      <c r="AE639" s="848" t="str">
        <f>IFERROR(__xludf.DUMMYFUNCTION("""COMPUTED_VALUE"""),"")</f>
        <v/>
      </c>
      <c r="AF639" s="848"/>
      <c r="AG639" s="848"/>
      <c r="AH639" s="388" t="str">
        <f>IFERROR(__xludf.DUMMYFUNCTION("""COMPUTED_VALUE"""),"")</f>
        <v/>
      </c>
      <c r="AI639" s="382"/>
      <c r="AJ639" s="848" t="str">
        <f>IFERROR(__xludf.DUMMYFUNCTION("""COMPUTED_VALUE"""),"")</f>
        <v/>
      </c>
      <c r="AK639" s="848" t="str">
        <f>IFERROR(__xludf.DUMMYFUNCTION("""COMPUTED_VALUE"""),"")</f>
        <v/>
      </c>
      <c r="AL639" s="848"/>
      <c r="AM639" s="848"/>
      <c r="AN639" s="389" t="str">
        <f>IFERROR(__xludf.DUMMYFUNCTION("""COMPUTED_VALUE"""),"")</f>
        <v/>
      </c>
      <c r="AO639" s="390"/>
      <c r="AP639" s="391"/>
      <c r="AQ639" s="373"/>
      <c r="AR639" s="847"/>
      <c r="AS639" s="847">
        <v>0.0</v>
      </c>
      <c r="AT639" s="359"/>
    </row>
    <row r="640">
      <c r="A640" s="480" t="s">
        <v>5138</v>
      </c>
      <c r="B640" s="361">
        <v>46168.0</v>
      </c>
      <c r="C640" s="362" t="s">
        <v>6038</v>
      </c>
      <c r="D640" s="363" t="s">
        <v>6039</v>
      </c>
      <c r="E640" s="367"/>
      <c r="F640" s="368"/>
      <c r="G640" s="381"/>
      <c r="H640" s="366"/>
      <c r="I640" s="365"/>
      <c r="J640" s="368"/>
      <c r="K640" s="381"/>
      <c r="L640" s="368"/>
      <c r="M640" s="364"/>
      <c r="N640" s="368"/>
      <c r="O640" s="381"/>
      <c r="P640" s="366"/>
      <c r="Q640" s="365"/>
      <c r="R640" s="368"/>
      <c r="S640" s="381"/>
      <c r="T640" s="368"/>
      <c r="U640" s="364"/>
      <c r="V640" s="845"/>
      <c r="W640" s="655"/>
      <c r="X640" s="366"/>
      <c r="Y640" s="370" t="s">
        <v>475</v>
      </c>
      <c r="Z640" s="481"/>
      <c r="AA640" s="372"/>
      <c r="AB640" s="353"/>
      <c r="AC640" s="382"/>
      <c r="AD640" s="383" t="str">
        <f>IFERROR(__xludf.DUMMYFUNCTION("""COMPUTED_VALUE"""),"")</f>
        <v/>
      </c>
      <c r="AE640" s="848" t="str">
        <f>IFERROR(__xludf.DUMMYFUNCTION("""COMPUTED_VALUE"""),"")</f>
        <v/>
      </c>
      <c r="AF640" s="848"/>
      <c r="AG640" s="848"/>
      <c r="AH640" s="388" t="str">
        <f>IFERROR(__xludf.DUMMYFUNCTION("""COMPUTED_VALUE"""),"")</f>
        <v/>
      </c>
      <c r="AI640" s="382"/>
      <c r="AJ640" s="848" t="str">
        <f>IFERROR(__xludf.DUMMYFUNCTION("""COMPUTED_VALUE"""),"")</f>
        <v/>
      </c>
      <c r="AK640" s="848" t="str">
        <f>IFERROR(__xludf.DUMMYFUNCTION("""COMPUTED_VALUE"""),"")</f>
        <v/>
      </c>
      <c r="AL640" s="848"/>
      <c r="AM640" s="848"/>
      <c r="AN640" s="389" t="str">
        <f>IFERROR(__xludf.DUMMYFUNCTION("""COMPUTED_VALUE"""),"")</f>
        <v/>
      </c>
      <c r="AO640" s="390"/>
      <c r="AP640" s="391"/>
      <c r="AQ640" s="373"/>
      <c r="AR640" s="847"/>
      <c r="AS640" s="847">
        <v>0.0</v>
      </c>
      <c r="AT640" s="359"/>
    </row>
    <row r="641">
      <c r="A641" s="480" t="s">
        <v>5138</v>
      </c>
      <c r="B641" s="361">
        <v>46168.0</v>
      </c>
      <c r="C641" s="362" t="s">
        <v>6040</v>
      </c>
      <c r="D641" s="363" t="s">
        <v>6041</v>
      </c>
      <c r="E641" s="367"/>
      <c r="F641" s="368"/>
      <c r="G641" s="381"/>
      <c r="H641" s="366"/>
      <c r="I641" s="365"/>
      <c r="J641" s="368"/>
      <c r="K641" s="381"/>
      <c r="L641" s="368"/>
      <c r="M641" s="364"/>
      <c r="N641" s="368"/>
      <c r="O641" s="381"/>
      <c r="P641" s="366"/>
      <c r="Q641" s="365"/>
      <c r="R641" s="368"/>
      <c r="S641" s="381"/>
      <c r="T641" s="368"/>
      <c r="U641" s="364"/>
      <c r="V641" s="845"/>
      <c r="W641" s="655"/>
      <c r="X641" s="366"/>
      <c r="Y641" s="370" t="s">
        <v>475</v>
      </c>
      <c r="Z641" s="481"/>
      <c r="AA641" s="372"/>
      <c r="AB641" s="353"/>
      <c r="AC641" s="382"/>
      <c r="AD641" s="383" t="str">
        <f>IFERROR(__xludf.DUMMYFUNCTION("""COMPUTED_VALUE"""),"")</f>
        <v/>
      </c>
      <c r="AE641" s="848" t="str">
        <f>IFERROR(__xludf.DUMMYFUNCTION("""COMPUTED_VALUE"""),"")</f>
        <v/>
      </c>
      <c r="AF641" s="848"/>
      <c r="AG641" s="848"/>
      <c r="AH641" s="388" t="str">
        <f>IFERROR(__xludf.DUMMYFUNCTION("""COMPUTED_VALUE"""),"")</f>
        <v/>
      </c>
      <c r="AI641" s="382"/>
      <c r="AJ641" s="848" t="str">
        <f>IFERROR(__xludf.DUMMYFUNCTION("""COMPUTED_VALUE"""),"")</f>
        <v/>
      </c>
      <c r="AK641" s="848" t="str">
        <f>IFERROR(__xludf.DUMMYFUNCTION("""COMPUTED_VALUE"""),"")</f>
        <v/>
      </c>
      <c r="AL641" s="848"/>
      <c r="AM641" s="848"/>
      <c r="AN641" s="389" t="str">
        <f>IFERROR(__xludf.DUMMYFUNCTION("""COMPUTED_VALUE"""),"")</f>
        <v/>
      </c>
      <c r="AO641" s="390"/>
      <c r="AP641" s="391"/>
      <c r="AQ641" s="373"/>
      <c r="AR641" s="847"/>
      <c r="AS641" s="847">
        <v>0.0</v>
      </c>
      <c r="AT641" s="359"/>
    </row>
    <row r="642">
      <c r="A642" s="480" t="s">
        <v>5132</v>
      </c>
      <c r="B642" s="361">
        <v>46169.0</v>
      </c>
      <c r="C642" s="362" t="s">
        <v>6042</v>
      </c>
      <c r="D642" s="363" t="s">
        <v>6043</v>
      </c>
      <c r="E642" s="367"/>
      <c r="F642" s="368"/>
      <c r="G642" s="381"/>
      <c r="H642" s="366"/>
      <c r="I642" s="365"/>
      <c r="J642" s="368"/>
      <c r="K642" s="381"/>
      <c r="L642" s="368"/>
      <c r="M642" s="364"/>
      <c r="N642" s="368"/>
      <c r="O642" s="381"/>
      <c r="P642" s="366"/>
      <c r="Q642" s="365"/>
      <c r="R642" s="368"/>
      <c r="S642" s="381"/>
      <c r="T642" s="368"/>
      <c r="U642" s="364"/>
      <c r="V642" s="845"/>
      <c r="W642" s="655"/>
      <c r="X642" s="366"/>
      <c r="Y642" s="370" t="s">
        <v>470</v>
      </c>
      <c r="Z642" s="481"/>
      <c r="AA642" s="372"/>
      <c r="AB642" s="353"/>
      <c r="AC642" s="382"/>
      <c r="AD642" s="383" t="str">
        <f>IFERROR(__xludf.DUMMYFUNCTION("""COMPUTED_VALUE"""),"")</f>
        <v/>
      </c>
      <c r="AE642" s="848" t="str">
        <f>IFERROR(__xludf.DUMMYFUNCTION("""COMPUTED_VALUE"""),"")</f>
        <v/>
      </c>
      <c r="AF642" s="848"/>
      <c r="AG642" s="848"/>
      <c r="AH642" s="388" t="str">
        <f>IFERROR(__xludf.DUMMYFUNCTION("""COMPUTED_VALUE"""),"")</f>
        <v/>
      </c>
      <c r="AI642" s="382"/>
      <c r="AJ642" s="848" t="str">
        <f>IFERROR(__xludf.DUMMYFUNCTION("""COMPUTED_VALUE"""),"")</f>
        <v/>
      </c>
      <c r="AK642" s="848" t="str">
        <f>IFERROR(__xludf.DUMMYFUNCTION("""COMPUTED_VALUE"""),"")</f>
        <v/>
      </c>
      <c r="AL642" s="848"/>
      <c r="AM642" s="848"/>
      <c r="AN642" s="389" t="str">
        <f>IFERROR(__xludf.DUMMYFUNCTION("""COMPUTED_VALUE"""),"")</f>
        <v/>
      </c>
      <c r="AO642" s="390"/>
      <c r="AP642" s="391"/>
      <c r="AQ642" s="373"/>
      <c r="AR642" s="847"/>
      <c r="AS642" s="847">
        <v>0.0</v>
      </c>
      <c r="AT642" s="359"/>
    </row>
    <row r="643">
      <c r="A643" s="480" t="s">
        <v>5164</v>
      </c>
      <c r="B643" s="361">
        <v>46167.0</v>
      </c>
      <c r="C643" s="362" t="s">
        <v>8073</v>
      </c>
      <c r="D643" s="363" t="s">
        <v>8074</v>
      </c>
      <c r="E643" s="367"/>
      <c r="F643" s="368"/>
      <c r="G643" s="381"/>
      <c r="H643" s="366"/>
      <c r="I643" s="365"/>
      <c r="J643" s="368"/>
      <c r="K643" s="381"/>
      <c r="L643" s="368"/>
      <c r="M643" s="364"/>
      <c r="N643" s="368"/>
      <c r="O643" s="381"/>
      <c r="P643" s="366"/>
      <c r="Q643" s="365"/>
      <c r="R643" s="368"/>
      <c r="S643" s="381"/>
      <c r="T643" s="368"/>
      <c r="U643" s="364"/>
      <c r="V643" s="845"/>
      <c r="W643" s="655"/>
      <c r="X643" s="366"/>
      <c r="Y643" s="370" t="s">
        <v>470</v>
      </c>
      <c r="Z643" s="481"/>
      <c r="AA643" s="372"/>
      <c r="AB643" s="353"/>
      <c r="AC643" s="382"/>
      <c r="AD643" s="383" t="str">
        <f>IFERROR(__xludf.DUMMYFUNCTION("""COMPUTED_VALUE"""),"")</f>
        <v/>
      </c>
      <c r="AE643" s="848" t="str">
        <f>IFERROR(__xludf.DUMMYFUNCTION("""COMPUTED_VALUE"""),"")</f>
        <v/>
      </c>
      <c r="AF643" s="848"/>
      <c r="AG643" s="848"/>
      <c r="AH643" s="388" t="str">
        <f>IFERROR(__xludf.DUMMYFUNCTION("""COMPUTED_VALUE"""),"")</f>
        <v/>
      </c>
      <c r="AI643" s="382"/>
      <c r="AJ643" s="848" t="str">
        <f>IFERROR(__xludf.DUMMYFUNCTION("""COMPUTED_VALUE"""),"")</f>
        <v/>
      </c>
      <c r="AK643" s="848" t="str">
        <f>IFERROR(__xludf.DUMMYFUNCTION("""COMPUTED_VALUE"""),"")</f>
        <v/>
      </c>
      <c r="AL643" s="848"/>
      <c r="AM643" s="848"/>
      <c r="AN643" s="389" t="str">
        <f>IFERROR(__xludf.DUMMYFUNCTION("""COMPUTED_VALUE"""),"")</f>
        <v/>
      </c>
      <c r="AO643" s="390"/>
      <c r="AP643" s="391"/>
      <c r="AQ643" s="373"/>
      <c r="AR643" s="847"/>
      <c r="AS643" s="847">
        <v>0.0</v>
      </c>
      <c r="AT643" s="359"/>
    </row>
    <row r="644">
      <c r="A644" s="480" t="s">
        <v>5164</v>
      </c>
      <c r="B644" s="361">
        <v>46167.0</v>
      </c>
      <c r="C644" s="362" t="s">
        <v>8075</v>
      </c>
      <c r="D644" s="363" t="s">
        <v>8076</v>
      </c>
      <c r="E644" s="367"/>
      <c r="F644" s="368"/>
      <c r="G644" s="381"/>
      <c r="H644" s="366"/>
      <c r="I644" s="365"/>
      <c r="J644" s="368"/>
      <c r="K644" s="381"/>
      <c r="L644" s="368"/>
      <c r="M644" s="364"/>
      <c r="N644" s="368"/>
      <c r="O644" s="381"/>
      <c r="P644" s="366"/>
      <c r="Q644" s="365"/>
      <c r="R644" s="368"/>
      <c r="S644" s="381"/>
      <c r="T644" s="368"/>
      <c r="U644" s="364"/>
      <c r="V644" s="845"/>
      <c r="W644" s="655"/>
      <c r="X644" s="366"/>
      <c r="Y644" s="370" t="s">
        <v>470</v>
      </c>
      <c r="Z644" s="481"/>
      <c r="AA644" s="372"/>
      <c r="AB644" s="353"/>
      <c r="AC644" s="382"/>
      <c r="AD644" s="383" t="str">
        <f>IFERROR(__xludf.DUMMYFUNCTION("""COMPUTED_VALUE"""),"")</f>
        <v/>
      </c>
      <c r="AE644" s="848" t="str">
        <f>IFERROR(__xludf.DUMMYFUNCTION("""COMPUTED_VALUE"""),"")</f>
        <v/>
      </c>
      <c r="AF644" s="848"/>
      <c r="AG644" s="848"/>
      <c r="AH644" s="388" t="str">
        <f>IFERROR(__xludf.DUMMYFUNCTION("""COMPUTED_VALUE"""),"")</f>
        <v/>
      </c>
      <c r="AI644" s="382"/>
      <c r="AJ644" s="848" t="str">
        <f>IFERROR(__xludf.DUMMYFUNCTION("""COMPUTED_VALUE"""),"")</f>
        <v/>
      </c>
      <c r="AK644" s="848" t="str">
        <f>IFERROR(__xludf.DUMMYFUNCTION("""COMPUTED_VALUE"""),"")</f>
        <v/>
      </c>
      <c r="AL644" s="848"/>
      <c r="AM644" s="848"/>
      <c r="AN644" s="389" t="str">
        <f>IFERROR(__xludf.DUMMYFUNCTION("""COMPUTED_VALUE"""),"")</f>
        <v/>
      </c>
      <c r="AO644" s="390"/>
      <c r="AP644" s="391"/>
      <c r="AQ644" s="373"/>
      <c r="AR644" s="847"/>
      <c r="AS644" s="847">
        <v>0.0</v>
      </c>
      <c r="AT644" s="359"/>
    </row>
    <row r="645">
      <c r="A645" s="480" t="s">
        <v>5132</v>
      </c>
      <c r="B645" s="361">
        <v>46169.0</v>
      </c>
      <c r="C645" s="362" t="s">
        <v>8077</v>
      </c>
      <c r="D645" s="363" t="s">
        <v>8078</v>
      </c>
      <c r="E645" s="367"/>
      <c r="F645" s="368"/>
      <c r="G645" s="381"/>
      <c r="H645" s="366"/>
      <c r="I645" s="365"/>
      <c r="J645" s="368"/>
      <c r="K645" s="381"/>
      <c r="L645" s="368"/>
      <c r="M645" s="364"/>
      <c r="N645" s="368"/>
      <c r="O645" s="381"/>
      <c r="P645" s="366"/>
      <c r="Q645" s="365"/>
      <c r="R645" s="368"/>
      <c r="S645" s="381"/>
      <c r="T645" s="368"/>
      <c r="U645" s="364"/>
      <c r="V645" s="845"/>
      <c r="W645" s="655"/>
      <c r="X645" s="366"/>
      <c r="Y645" s="370" t="s">
        <v>470</v>
      </c>
      <c r="Z645" s="481"/>
      <c r="AA645" s="372"/>
      <c r="AB645" s="353"/>
      <c r="AC645" s="382"/>
      <c r="AD645" s="383" t="str">
        <f>IFERROR(__xludf.DUMMYFUNCTION("""COMPUTED_VALUE"""),"")</f>
        <v/>
      </c>
      <c r="AE645" s="848" t="str">
        <f>IFERROR(__xludf.DUMMYFUNCTION("""COMPUTED_VALUE"""),"")</f>
        <v/>
      </c>
      <c r="AF645" s="848"/>
      <c r="AG645" s="848"/>
      <c r="AH645" s="388" t="str">
        <f>IFERROR(__xludf.DUMMYFUNCTION("""COMPUTED_VALUE"""),"")</f>
        <v/>
      </c>
      <c r="AI645" s="382"/>
      <c r="AJ645" s="848" t="str">
        <f>IFERROR(__xludf.DUMMYFUNCTION("""COMPUTED_VALUE"""),"")</f>
        <v/>
      </c>
      <c r="AK645" s="848" t="str">
        <f>IFERROR(__xludf.DUMMYFUNCTION("""COMPUTED_VALUE"""),"")</f>
        <v/>
      </c>
      <c r="AL645" s="848"/>
      <c r="AM645" s="848"/>
      <c r="AN645" s="389" t="str">
        <f>IFERROR(__xludf.DUMMYFUNCTION("""COMPUTED_VALUE"""),"")</f>
        <v/>
      </c>
      <c r="AO645" s="390"/>
      <c r="AP645" s="391"/>
      <c r="AQ645" s="373"/>
      <c r="AR645" s="847"/>
      <c r="AS645" s="847">
        <v>0.0</v>
      </c>
      <c r="AT645" s="359"/>
    </row>
    <row r="646">
      <c r="A646" s="480" t="s">
        <v>5138</v>
      </c>
      <c r="B646" s="361">
        <v>46168.0</v>
      </c>
      <c r="C646" s="362" t="s">
        <v>6044</v>
      </c>
      <c r="D646" s="363" t="s">
        <v>6045</v>
      </c>
      <c r="E646" s="367"/>
      <c r="F646" s="368"/>
      <c r="G646" s="381"/>
      <c r="H646" s="366"/>
      <c r="I646" s="365"/>
      <c r="J646" s="368"/>
      <c r="K646" s="381"/>
      <c r="L646" s="368"/>
      <c r="M646" s="364"/>
      <c r="N646" s="368"/>
      <c r="O646" s="381"/>
      <c r="P646" s="366"/>
      <c r="Q646" s="365"/>
      <c r="R646" s="368"/>
      <c r="S646" s="381"/>
      <c r="T646" s="368"/>
      <c r="U646" s="364"/>
      <c r="V646" s="845"/>
      <c r="W646" s="655"/>
      <c r="X646" s="366"/>
      <c r="Y646" s="370" t="s">
        <v>470</v>
      </c>
      <c r="Z646" s="481"/>
      <c r="AA646" s="372"/>
      <c r="AB646" s="353"/>
      <c r="AC646" s="382"/>
      <c r="AD646" s="383" t="str">
        <f>IFERROR(__xludf.DUMMYFUNCTION("""COMPUTED_VALUE"""),"")</f>
        <v/>
      </c>
      <c r="AE646" s="848" t="str">
        <f>IFERROR(__xludf.DUMMYFUNCTION("""COMPUTED_VALUE"""),"")</f>
        <v/>
      </c>
      <c r="AF646" s="848"/>
      <c r="AG646" s="848"/>
      <c r="AH646" s="388" t="str">
        <f>IFERROR(__xludf.DUMMYFUNCTION("""COMPUTED_VALUE"""),"")</f>
        <v/>
      </c>
      <c r="AI646" s="382"/>
      <c r="AJ646" s="848" t="str">
        <f>IFERROR(__xludf.DUMMYFUNCTION("""COMPUTED_VALUE"""),"")</f>
        <v/>
      </c>
      <c r="AK646" s="848" t="str">
        <f>IFERROR(__xludf.DUMMYFUNCTION("""COMPUTED_VALUE"""),"")</f>
        <v/>
      </c>
      <c r="AL646" s="848"/>
      <c r="AM646" s="848"/>
      <c r="AN646" s="389" t="str">
        <f>IFERROR(__xludf.DUMMYFUNCTION("""COMPUTED_VALUE"""),"")</f>
        <v/>
      </c>
      <c r="AO646" s="390"/>
      <c r="AP646" s="391"/>
      <c r="AQ646" s="373"/>
      <c r="AR646" s="847"/>
      <c r="AS646" s="847">
        <v>0.0</v>
      </c>
      <c r="AT646" s="359"/>
    </row>
    <row r="647">
      <c r="A647" s="480" t="s">
        <v>5132</v>
      </c>
      <c r="B647" s="361">
        <v>46169.0</v>
      </c>
      <c r="C647" s="362" t="s">
        <v>6046</v>
      </c>
      <c r="D647" s="363" t="s">
        <v>6047</v>
      </c>
      <c r="E647" s="367"/>
      <c r="F647" s="368"/>
      <c r="G647" s="381"/>
      <c r="H647" s="366"/>
      <c r="I647" s="365"/>
      <c r="J647" s="368"/>
      <c r="K647" s="381"/>
      <c r="L647" s="368"/>
      <c r="M647" s="364"/>
      <c r="N647" s="368"/>
      <c r="O647" s="381"/>
      <c r="P647" s="366"/>
      <c r="Q647" s="365"/>
      <c r="R647" s="368"/>
      <c r="S647" s="381"/>
      <c r="T647" s="368"/>
      <c r="U647" s="364"/>
      <c r="V647" s="845"/>
      <c r="W647" s="655"/>
      <c r="X647" s="366"/>
      <c r="Y647" s="370" t="s">
        <v>470</v>
      </c>
      <c r="Z647" s="481"/>
      <c r="AA647" s="372"/>
      <c r="AB647" s="353"/>
      <c r="AC647" s="382"/>
      <c r="AD647" s="383" t="str">
        <f>IFERROR(__xludf.DUMMYFUNCTION("""COMPUTED_VALUE"""),"")</f>
        <v/>
      </c>
      <c r="AE647" s="848" t="str">
        <f>IFERROR(__xludf.DUMMYFUNCTION("""COMPUTED_VALUE"""),"")</f>
        <v/>
      </c>
      <c r="AF647" s="848"/>
      <c r="AG647" s="848"/>
      <c r="AH647" s="388" t="str">
        <f>IFERROR(__xludf.DUMMYFUNCTION("""COMPUTED_VALUE"""),"")</f>
        <v/>
      </c>
      <c r="AI647" s="382"/>
      <c r="AJ647" s="848" t="str">
        <f>IFERROR(__xludf.DUMMYFUNCTION("""COMPUTED_VALUE"""),"")</f>
        <v/>
      </c>
      <c r="AK647" s="848" t="str">
        <f>IFERROR(__xludf.DUMMYFUNCTION("""COMPUTED_VALUE"""),"")</f>
        <v/>
      </c>
      <c r="AL647" s="848"/>
      <c r="AM647" s="848"/>
      <c r="AN647" s="389" t="str">
        <f>IFERROR(__xludf.DUMMYFUNCTION("""COMPUTED_VALUE"""),"")</f>
        <v/>
      </c>
      <c r="AO647" s="390"/>
      <c r="AP647" s="391"/>
      <c r="AQ647" s="373"/>
      <c r="AR647" s="847"/>
      <c r="AS647" s="847">
        <v>0.0</v>
      </c>
      <c r="AT647" s="359"/>
    </row>
    <row r="648">
      <c r="A648" s="480" t="s">
        <v>5164</v>
      </c>
      <c r="B648" s="361">
        <v>46167.0</v>
      </c>
      <c r="C648" s="362" t="s">
        <v>8079</v>
      </c>
      <c r="D648" s="363" t="s">
        <v>8080</v>
      </c>
      <c r="E648" s="367"/>
      <c r="F648" s="368"/>
      <c r="G648" s="381"/>
      <c r="H648" s="366"/>
      <c r="I648" s="365"/>
      <c r="J648" s="368"/>
      <c r="K648" s="381"/>
      <c r="L648" s="368"/>
      <c r="M648" s="364"/>
      <c r="N648" s="368"/>
      <c r="O648" s="381"/>
      <c r="P648" s="366"/>
      <c r="Q648" s="365"/>
      <c r="R648" s="368"/>
      <c r="S648" s="381"/>
      <c r="T648" s="368"/>
      <c r="U648" s="364"/>
      <c r="V648" s="845"/>
      <c r="W648" s="655"/>
      <c r="X648" s="366"/>
      <c r="Y648" s="370" t="s">
        <v>470</v>
      </c>
      <c r="Z648" s="481"/>
      <c r="AA648" s="372"/>
      <c r="AB648" s="353"/>
      <c r="AC648" s="382"/>
      <c r="AD648" s="383" t="str">
        <f>IFERROR(__xludf.DUMMYFUNCTION("""COMPUTED_VALUE"""),"")</f>
        <v/>
      </c>
      <c r="AE648" s="848" t="str">
        <f>IFERROR(__xludf.DUMMYFUNCTION("""COMPUTED_VALUE"""),"")</f>
        <v/>
      </c>
      <c r="AF648" s="848"/>
      <c r="AG648" s="848"/>
      <c r="AH648" s="388" t="str">
        <f>IFERROR(__xludf.DUMMYFUNCTION("""COMPUTED_VALUE"""),"")</f>
        <v/>
      </c>
      <c r="AI648" s="382"/>
      <c r="AJ648" s="848" t="str">
        <f>IFERROR(__xludf.DUMMYFUNCTION("""COMPUTED_VALUE"""),"")</f>
        <v/>
      </c>
      <c r="AK648" s="848" t="str">
        <f>IFERROR(__xludf.DUMMYFUNCTION("""COMPUTED_VALUE"""),"")</f>
        <v/>
      </c>
      <c r="AL648" s="848"/>
      <c r="AM648" s="848"/>
      <c r="AN648" s="389" t="str">
        <f>IFERROR(__xludf.DUMMYFUNCTION("""COMPUTED_VALUE"""),"")</f>
        <v/>
      </c>
      <c r="AO648" s="390"/>
      <c r="AP648" s="391"/>
      <c r="AQ648" s="373"/>
      <c r="AR648" s="847"/>
      <c r="AS648" s="847">
        <v>0.0</v>
      </c>
      <c r="AT648" s="359"/>
    </row>
    <row r="649">
      <c r="A649" s="480" t="s">
        <v>5132</v>
      </c>
      <c r="B649" s="361">
        <v>46169.0</v>
      </c>
      <c r="C649" s="362" t="s">
        <v>8081</v>
      </c>
      <c r="D649" s="363" t="s">
        <v>8082</v>
      </c>
      <c r="E649" s="367"/>
      <c r="F649" s="368"/>
      <c r="G649" s="381"/>
      <c r="H649" s="366"/>
      <c r="I649" s="365"/>
      <c r="J649" s="368"/>
      <c r="K649" s="381"/>
      <c r="L649" s="368"/>
      <c r="M649" s="364"/>
      <c r="N649" s="368"/>
      <c r="O649" s="381"/>
      <c r="P649" s="366"/>
      <c r="Q649" s="365"/>
      <c r="R649" s="368"/>
      <c r="S649" s="381"/>
      <c r="T649" s="368"/>
      <c r="U649" s="364"/>
      <c r="V649" s="845"/>
      <c r="W649" s="655"/>
      <c r="X649" s="366"/>
      <c r="Y649" s="370" t="s">
        <v>470</v>
      </c>
      <c r="Z649" s="481"/>
      <c r="AA649" s="372"/>
      <c r="AB649" s="353"/>
      <c r="AC649" s="382"/>
      <c r="AD649" s="383" t="str">
        <f>IFERROR(__xludf.DUMMYFUNCTION("""COMPUTED_VALUE"""),"")</f>
        <v/>
      </c>
      <c r="AE649" s="848" t="str">
        <f>IFERROR(__xludf.DUMMYFUNCTION("""COMPUTED_VALUE"""),"")</f>
        <v/>
      </c>
      <c r="AF649" s="848"/>
      <c r="AG649" s="848"/>
      <c r="AH649" s="388" t="str">
        <f>IFERROR(__xludf.DUMMYFUNCTION("""COMPUTED_VALUE"""),"")</f>
        <v/>
      </c>
      <c r="AI649" s="382"/>
      <c r="AJ649" s="848" t="str">
        <f>IFERROR(__xludf.DUMMYFUNCTION("""COMPUTED_VALUE"""),"")</f>
        <v/>
      </c>
      <c r="AK649" s="848" t="str">
        <f>IFERROR(__xludf.DUMMYFUNCTION("""COMPUTED_VALUE"""),"")</f>
        <v/>
      </c>
      <c r="AL649" s="848"/>
      <c r="AM649" s="848"/>
      <c r="AN649" s="389" t="str">
        <f>IFERROR(__xludf.DUMMYFUNCTION("""COMPUTED_VALUE"""),"")</f>
        <v/>
      </c>
      <c r="AO649" s="390"/>
      <c r="AP649" s="391"/>
      <c r="AQ649" s="373"/>
      <c r="AR649" s="847"/>
      <c r="AS649" s="847">
        <v>0.0</v>
      </c>
      <c r="AT649" s="359"/>
    </row>
    <row r="650">
      <c r="A650" s="480" t="s">
        <v>5138</v>
      </c>
      <c r="B650" s="361">
        <v>46168.0</v>
      </c>
      <c r="C650" s="362" t="s">
        <v>6048</v>
      </c>
      <c r="D650" s="363" t="s">
        <v>6049</v>
      </c>
      <c r="E650" s="367"/>
      <c r="F650" s="368"/>
      <c r="G650" s="381"/>
      <c r="H650" s="366"/>
      <c r="I650" s="365"/>
      <c r="J650" s="368"/>
      <c r="K650" s="381"/>
      <c r="L650" s="368"/>
      <c r="M650" s="364"/>
      <c r="N650" s="368"/>
      <c r="O650" s="381"/>
      <c r="P650" s="366"/>
      <c r="Q650" s="365"/>
      <c r="R650" s="368"/>
      <c r="S650" s="381"/>
      <c r="T650" s="368"/>
      <c r="U650" s="364"/>
      <c r="V650" s="845"/>
      <c r="W650" s="655"/>
      <c r="X650" s="366"/>
      <c r="Y650" s="370" t="s">
        <v>470</v>
      </c>
      <c r="Z650" s="481"/>
      <c r="AA650" s="372"/>
      <c r="AB650" s="353"/>
      <c r="AC650" s="382"/>
      <c r="AD650" s="383" t="str">
        <f>IFERROR(__xludf.DUMMYFUNCTION("""COMPUTED_VALUE"""),"")</f>
        <v/>
      </c>
      <c r="AE650" s="848" t="str">
        <f>IFERROR(__xludf.DUMMYFUNCTION("""COMPUTED_VALUE"""),"")</f>
        <v/>
      </c>
      <c r="AF650" s="848"/>
      <c r="AG650" s="848"/>
      <c r="AH650" s="388" t="str">
        <f>IFERROR(__xludf.DUMMYFUNCTION("""COMPUTED_VALUE"""),"")</f>
        <v/>
      </c>
      <c r="AI650" s="382"/>
      <c r="AJ650" s="848" t="str">
        <f>IFERROR(__xludf.DUMMYFUNCTION("""COMPUTED_VALUE"""),"")</f>
        <v/>
      </c>
      <c r="AK650" s="848" t="str">
        <f>IFERROR(__xludf.DUMMYFUNCTION("""COMPUTED_VALUE"""),"")</f>
        <v/>
      </c>
      <c r="AL650" s="848"/>
      <c r="AM650" s="848"/>
      <c r="AN650" s="389" t="str">
        <f>IFERROR(__xludf.DUMMYFUNCTION("""COMPUTED_VALUE"""),"")</f>
        <v/>
      </c>
      <c r="AO650" s="390"/>
      <c r="AP650" s="391"/>
      <c r="AQ650" s="373"/>
      <c r="AR650" s="847"/>
      <c r="AS650" s="847">
        <v>0.0</v>
      </c>
      <c r="AT650" s="359"/>
    </row>
    <row r="651">
      <c r="A651" s="480" t="s">
        <v>5164</v>
      </c>
      <c r="B651" s="361">
        <v>46167.0</v>
      </c>
      <c r="C651" s="362" t="s">
        <v>8083</v>
      </c>
      <c r="D651" s="363" t="s">
        <v>8084</v>
      </c>
      <c r="E651" s="367"/>
      <c r="F651" s="368"/>
      <c r="G651" s="381"/>
      <c r="H651" s="366"/>
      <c r="I651" s="365"/>
      <c r="J651" s="368"/>
      <c r="K651" s="381"/>
      <c r="L651" s="368"/>
      <c r="M651" s="364"/>
      <c r="N651" s="368"/>
      <c r="O651" s="381"/>
      <c r="P651" s="366"/>
      <c r="Q651" s="365"/>
      <c r="R651" s="368"/>
      <c r="S651" s="381"/>
      <c r="T651" s="368"/>
      <c r="U651" s="364"/>
      <c r="V651" s="845"/>
      <c r="W651" s="655"/>
      <c r="X651" s="366"/>
      <c r="Y651" s="370" t="s">
        <v>470</v>
      </c>
      <c r="Z651" s="481"/>
      <c r="AA651" s="372"/>
      <c r="AB651" s="353"/>
      <c r="AC651" s="382"/>
      <c r="AD651" s="383" t="str">
        <f>IFERROR(__xludf.DUMMYFUNCTION("""COMPUTED_VALUE"""),"")</f>
        <v/>
      </c>
      <c r="AE651" s="848" t="str">
        <f>IFERROR(__xludf.DUMMYFUNCTION("""COMPUTED_VALUE"""),"")</f>
        <v/>
      </c>
      <c r="AF651" s="848"/>
      <c r="AG651" s="848"/>
      <c r="AH651" s="388" t="str">
        <f>IFERROR(__xludf.DUMMYFUNCTION("""COMPUTED_VALUE"""),"")</f>
        <v/>
      </c>
      <c r="AI651" s="382"/>
      <c r="AJ651" s="848" t="str">
        <f>IFERROR(__xludf.DUMMYFUNCTION("""COMPUTED_VALUE"""),"")</f>
        <v/>
      </c>
      <c r="AK651" s="848" t="str">
        <f>IFERROR(__xludf.DUMMYFUNCTION("""COMPUTED_VALUE"""),"")</f>
        <v/>
      </c>
      <c r="AL651" s="848"/>
      <c r="AM651" s="848"/>
      <c r="AN651" s="389" t="str">
        <f>IFERROR(__xludf.DUMMYFUNCTION("""COMPUTED_VALUE"""),"")</f>
        <v/>
      </c>
      <c r="AO651" s="390"/>
      <c r="AP651" s="391"/>
      <c r="AQ651" s="373"/>
      <c r="AR651" s="847"/>
      <c r="AS651" s="847">
        <v>0.0</v>
      </c>
      <c r="AT651" s="359"/>
    </row>
    <row r="652">
      <c r="A652" s="480" t="s">
        <v>5164</v>
      </c>
      <c r="B652" s="361">
        <v>46167.0</v>
      </c>
      <c r="C652" s="362" t="s">
        <v>8085</v>
      </c>
      <c r="D652" s="363" t="s">
        <v>8086</v>
      </c>
      <c r="E652" s="367"/>
      <c r="F652" s="368"/>
      <c r="G652" s="381"/>
      <c r="H652" s="366"/>
      <c r="I652" s="365"/>
      <c r="J652" s="368"/>
      <c r="K652" s="381"/>
      <c r="L652" s="368"/>
      <c r="M652" s="364"/>
      <c r="N652" s="368"/>
      <c r="O652" s="381"/>
      <c r="P652" s="366"/>
      <c r="Q652" s="365"/>
      <c r="R652" s="368"/>
      <c r="S652" s="381"/>
      <c r="T652" s="368"/>
      <c r="U652" s="364"/>
      <c r="V652" s="845"/>
      <c r="W652" s="655"/>
      <c r="X652" s="366"/>
      <c r="Y652" s="370" t="s">
        <v>470</v>
      </c>
      <c r="Z652" s="481"/>
      <c r="AA652" s="372"/>
      <c r="AB652" s="353"/>
      <c r="AC652" s="382"/>
      <c r="AD652" s="383" t="str">
        <f>IFERROR(__xludf.DUMMYFUNCTION("""COMPUTED_VALUE"""),"")</f>
        <v/>
      </c>
      <c r="AE652" s="848" t="str">
        <f>IFERROR(__xludf.DUMMYFUNCTION("""COMPUTED_VALUE"""),"")</f>
        <v/>
      </c>
      <c r="AF652" s="848"/>
      <c r="AG652" s="848"/>
      <c r="AH652" s="388" t="str">
        <f>IFERROR(__xludf.DUMMYFUNCTION("""COMPUTED_VALUE"""),"")</f>
        <v/>
      </c>
      <c r="AI652" s="382"/>
      <c r="AJ652" s="848" t="str">
        <f>IFERROR(__xludf.DUMMYFUNCTION("""COMPUTED_VALUE"""),"")</f>
        <v/>
      </c>
      <c r="AK652" s="848" t="str">
        <f>IFERROR(__xludf.DUMMYFUNCTION("""COMPUTED_VALUE"""),"")</f>
        <v/>
      </c>
      <c r="AL652" s="848"/>
      <c r="AM652" s="848"/>
      <c r="AN652" s="389" t="str">
        <f>IFERROR(__xludf.DUMMYFUNCTION("""COMPUTED_VALUE"""),"")</f>
        <v/>
      </c>
      <c r="AO652" s="390"/>
      <c r="AP652" s="391"/>
      <c r="AQ652" s="373"/>
      <c r="AR652" s="847"/>
      <c r="AS652" s="847">
        <v>0.0</v>
      </c>
      <c r="AT652" s="359"/>
    </row>
    <row r="653">
      <c r="A653" s="480" t="s">
        <v>5164</v>
      </c>
      <c r="B653" s="361">
        <v>46167.0</v>
      </c>
      <c r="C653" s="362" t="s">
        <v>8088</v>
      </c>
      <c r="D653" s="363" t="s">
        <v>8089</v>
      </c>
      <c r="E653" s="367"/>
      <c r="F653" s="368"/>
      <c r="G653" s="381"/>
      <c r="H653" s="366"/>
      <c r="I653" s="365"/>
      <c r="J653" s="368"/>
      <c r="K653" s="381"/>
      <c r="L653" s="368"/>
      <c r="M653" s="364"/>
      <c r="N653" s="368"/>
      <c r="O653" s="381"/>
      <c r="P653" s="366"/>
      <c r="Q653" s="365"/>
      <c r="R653" s="368"/>
      <c r="S653" s="381"/>
      <c r="T653" s="368"/>
      <c r="U653" s="364"/>
      <c r="V653" s="845"/>
      <c r="W653" s="655"/>
      <c r="X653" s="366"/>
      <c r="Y653" s="370" t="s">
        <v>470</v>
      </c>
      <c r="Z653" s="481"/>
      <c r="AA653" s="372"/>
      <c r="AB653" s="353"/>
      <c r="AC653" s="382"/>
      <c r="AD653" s="383" t="str">
        <f>IFERROR(__xludf.DUMMYFUNCTION("""COMPUTED_VALUE"""),"")</f>
        <v/>
      </c>
      <c r="AE653" s="848" t="str">
        <f>IFERROR(__xludf.DUMMYFUNCTION("""COMPUTED_VALUE"""),"")</f>
        <v/>
      </c>
      <c r="AF653" s="848"/>
      <c r="AG653" s="848"/>
      <c r="AH653" s="388" t="str">
        <f>IFERROR(__xludf.DUMMYFUNCTION("""COMPUTED_VALUE"""),"")</f>
        <v/>
      </c>
      <c r="AI653" s="382"/>
      <c r="AJ653" s="848" t="str">
        <f>IFERROR(__xludf.DUMMYFUNCTION("""COMPUTED_VALUE"""),"")</f>
        <v/>
      </c>
      <c r="AK653" s="848" t="str">
        <f>IFERROR(__xludf.DUMMYFUNCTION("""COMPUTED_VALUE"""),"")</f>
        <v/>
      </c>
      <c r="AL653" s="848"/>
      <c r="AM653" s="848"/>
      <c r="AN653" s="389" t="str">
        <f>IFERROR(__xludf.DUMMYFUNCTION("""COMPUTED_VALUE"""),"")</f>
        <v/>
      </c>
      <c r="AO653" s="390"/>
      <c r="AP653" s="391"/>
      <c r="AQ653" s="373"/>
      <c r="AR653" s="847"/>
      <c r="AS653" s="847">
        <v>0.0</v>
      </c>
      <c r="AT653" s="359"/>
    </row>
    <row r="654">
      <c r="A654" s="480" t="s">
        <v>5132</v>
      </c>
      <c r="B654" s="361">
        <v>46169.0</v>
      </c>
      <c r="C654" s="362" t="s">
        <v>8090</v>
      </c>
      <c r="D654" s="363" t="s">
        <v>8091</v>
      </c>
      <c r="E654" s="367"/>
      <c r="F654" s="368"/>
      <c r="G654" s="381"/>
      <c r="H654" s="366"/>
      <c r="I654" s="365"/>
      <c r="J654" s="368"/>
      <c r="K654" s="381"/>
      <c r="L654" s="368"/>
      <c r="M654" s="364"/>
      <c r="N654" s="368"/>
      <c r="O654" s="381"/>
      <c r="P654" s="366"/>
      <c r="Q654" s="365"/>
      <c r="R654" s="368"/>
      <c r="S654" s="381"/>
      <c r="T654" s="368"/>
      <c r="U654" s="364"/>
      <c r="V654" s="845"/>
      <c r="W654" s="655"/>
      <c r="X654" s="366"/>
      <c r="Y654" s="370" t="s">
        <v>470</v>
      </c>
      <c r="Z654" s="481"/>
      <c r="AA654" s="372"/>
      <c r="AB654" s="353"/>
      <c r="AC654" s="382"/>
      <c r="AD654" s="383" t="str">
        <f>IFERROR(__xludf.DUMMYFUNCTION("""COMPUTED_VALUE"""),"")</f>
        <v/>
      </c>
      <c r="AE654" s="848" t="str">
        <f>IFERROR(__xludf.DUMMYFUNCTION("""COMPUTED_VALUE"""),"")</f>
        <v/>
      </c>
      <c r="AF654" s="848"/>
      <c r="AG654" s="848"/>
      <c r="AH654" s="388" t="str">
        <f>IFERROR(__xludf.DUMMYFUNCTION("""COMPUTED_VALUE"""),"")</f>
        <v/>
      </c>
      <c r="AI654" s="382"/>
      <c r="AJ654" s="848" t="str">
        <f>IFERROR(__xludf.DUMMYFUNCTION("""COMPUTED_VALUE"""),"")</f>
        <v/>
      </c>
      <c r="AK654" s="848" t="str">
        <f>IFERROR(__xludf.DUMMYFUNCTION("""COMPUTED_VALUE"""),"")</f>
        <v/>
      </c>
      <c r="AL654" s="848"/>
      <c r="AM654" s="848"/>
      <c r="AN654" s="389" t="str">
        <f>IFERROR(__xludf.DUMMYFUNCTION("""COMPUTED_VALUE"""),"")</f>
        <v/>
      </c>
      <c r="AO654" s="390"/>
      <c r="AP654" s="391"/>
      <c r="AQ654" s="373"/>
      <c r="AR654" s="847"/>
      <c r="AS654" s="847">
        <v>0.0</v>
      </c>
      <c r="AT654" s="359"/>
    </row>
    <row r="655">
      <c r="A655" s="480" t="s">
        <v>5138</v>
      </c>
      <c r="B655" s="361">
        <v>46168.0</v>
      </c>
      <c r="C655" s="362" t="s">
        <v>8092</v>
      </c>
      <c r="D655" s="363" t="s">
        <v>8093</v>
      </c>
      <c r="E655" s="367"/>
      <c r="F655" s="368"/>
      <c r="G655" s="381"/>
      <c r="H655" s="366"/>
      <c r="I655" s="365"/>
      <c r="J655" s="368"/>
      <c r="K655" s="381"/>
      <c r="L655" s="368"/>
      <c r="M655" s="364"/>
      <c r="N655" s="368"/>
      <c r="O655" s="381"/>
      <c r="P655" s="366"/>
      <c r="Q655" s="365"/>
      <c r="R655" s="368"/>
      <c r="S655" s="381"/>
      <c r="T655" s="368"/>
      <c r="U655" s="364"/>
      <c r="V655" s="845"/>
      <c r="W655" s="655"/>
      <c r="X655" s="366"/>
      <c r="Y655" s="370" t="s">
        <v>470</v>
      </c>
      <c r="Z655" s="481"/>
      <c r="AA655" s="372"/>
      <c r="AB655" s="353"/>
      <c r="AC655" s="382"/>
      <c r="AD655" s="383" t="str">
        <f>IFERROR(__xludf.DUMMYFUNCTION("""COMPUTED_VALUE"""),"")</f>
        <v/>
      </c>
      <c r="AE655" s="848" t="str">
        <f>IFERROR(__xludf.DUMMYFUNCTION("""COMPUTED_VALUE"""),"")</f>
        <v/>
      </c>
      <c r="AF655" s="848"/>
      <c r="AG655" s="848"/>
      <c r="AH655" s="388" t="str">
        <f>IFERROR(__xludf.DUMMYFUNCTION("""COMPUTED_VALUE"""),"")</f>
        <v/>
      </c>
      <c r="AI655" s="382"/>
      <c r="AJ655" s="848" t="str">
        <f>IFERROR(__xludf.DUMMYFUNCTION("""COMPUTED_VALUE"""),"")</f>
        <v/>
      </c>
      <c r="AK655" s="848" t="str">
        <f>IFERROR(__xludf.DUMMYFUNCTION("""COMPUTED_VALUE"""),"")</f>
        <v/>
      </c>
      <c r="AL655" s="848"/>
      <c r="AM655" s="848"/>
      <c r="AN655" s="389" t="str">
        <f>IFERROR(__xludf.DUMMYFUNCTION("""COMPUTED_VALUE"""),"")</f>
        <v/>
      </c>
      <c r="AO655" s="390"/>
      <c r="AP655" s="391"/>
      <c r="AQ655" s="373"/>
      <c r="AR655" s="847"/>
      <c r="AS655" s="847">
        <v>0.0</v>
      </c>
      <c r="AT655" s="359"/>
    </row>
    <row r="656">
      <c r="A656" s="480" t="s">
        <v>5132</v>
      </c>
      <c r="B656" s="361">
        <v>46169.0</v>
      </c>
      <c r="C656" s="362" t="s">
        <v>6060</v>
      </c>
      <c r="D656" s="363" t="s">
        <v>6061</v>
      </c>
      <c r="E656" s="367"/>
      <c r="F656" s="368"/>
      <c r="G656" s="381"/>
      <c r="H656" s="366"/>
      <c r="I656" s="365"/>
      <c r="J656" s="368"/>
      <c r="K656" s="381"/>
      <c r="L656" s="368"/>
      <c r="M656" s="364"/>
      <c r="N656" s="368"/>
      <c r="O656" s="381"/>
      <c r="P656" s="366"/>
      <c r="Q656" s="365"/>
      <c r="R656" s="368"/>
      <c r="S656" s="381"/>
      <c r="T656" s="368"/>
      <c r="U656" s="364"/>
      <c r="V656" s="845"/>
      <c r="W656" s="655"/>
      <c r="X656" s="366"/>
      <c r="Y656" s="370" t="s">
        <v>2380</v>
      </c>
      <c r="Z656" s="506" t="s">
        <v>1152</v>
      </c>
      <c r="AA656" s="380"/>
      <c r="AB656" s="353"/>
      <c r="AC656" s="382"/>
      <c r="AD656" s="383" t="str">
        <f>IFERROR(__xludf.DUMMYFUNCTION("""COMPUTED_VALUE"""),"")</f>
        <v/>
      </c>
      <c r="AE656" s="848" t="str">
        <f>IFERROR(__xludf.DUMMYFUNCTION("""COMPUTED_VALUE"""),"")</f>
        <v/>
      </c>
      <c r="AF656" s="848"/>
      <c r="AG656" s="848"/>
      <c r="AH656" s="388" t="str">
        <f>IFERROR(__xludf.DUMMYFUNCTION("""COMPUTED_VALUE"""),"")</f>
        <v/>
      </c>
      <c r="AI656" s="382"/>
      <c r="AJ656" s="848" t="str">
        <f>IFERROR(__xludf.DUMMYFUNCTION("""COMPUTED_VALUE"""),"")</f>
        <v/>
      </c>
      <c r="AK656" s="848" t="str">
        <f>IFERROR(__xludf.DUMMYFUNCTION("""COMPUTED_VALUE"""),"")</f>
        <v/>
      </c>
      <c r="AL656" s="848"/>
      <c r="AM656" s="848"/>
      <c r="AN656" s="389" t="str">
        <f>IFERROR(__xludf.DUMMYFUNCTION("""COMPUTED_VALUE"""),"")</f>
        <v/>
      </c>
      <c r="AO656" s="390"/>
      <c r="AP656" s="391"/>
      <c r="AQ656" s="381"/>
      <c r="AR656" s="845"/>
      <c r="AS656" s="845">
        <v>0.0</v>
      </c>
      <c r="AT656" s="359"/>
    </row>
    <row r="657">
      <c r="A657" s="480" t="s">
        <v>5132</v>
      </c>
      <c r="B657" s="361">
        <v>46169.0</v>
      </c>
      <c r="C657" s="362" t="s">
        <v>8094</v>
      </c>
      <c r="D657" s="363" t="s">
        <v>8095</v>
      </c>
      <c r="E657" s="367"/>
      <c r="F657" s="368"/>
      <c r="G657" s="381"/>
      <c r="H657" s="366"/>
      <c r="I657" s="365"/>
      <c r="J657" s="368"/>
      <c r="K657" s="381"/>
      <c r="L657" s="368"/>
      <c r="M657" s="364"/>
      <c r="N657" s="368"/>
      <c r="O657" s="381"/>
      <c r="P657" s="366"/>
      <c r="Q657" s="365"/>
      <c r="R657" s="368"/>
      <c r="S657" s="381"/>
      <c r="T657" s="368"/>
      <c r="U657" s="364"/>
      <c r="V657" s="845"/>
      <c r="W657" s="655"/>
      <c r="X657" s="366"/>
      <c r="Y657" s="370"/>
      <c r="Z657" s="506" t="s">
        <v>1152</v>
      </c>
      <c r="AA657" s="380"/>
      <c r="AB657" s="353"/>
      <c r="AC657" s="382"/>
      <c r="AD657" s="383" t="str">
        <f>IFERROR(__xludf.DUMMYFUNCTION("""COMPUTED_VALUE"""),"")</f>
        <v/>
      </c>
      <c r="AE657" s="848" t="str">
        <f>IFERROR(__xludf.DUMMYFUNCTION("""COMPUTED_VALUE"""),"")</f>
        <v/>
      </c>
      <c r="AF657" s="848"/>
      <c r="AG657" s="848"/>
      <c r="AH657" s="388" t="str">
        <f>IFERROR(__xludf.DUMMYFUNCTION("""COMPUTED_VALUE"""),"")</f>
        <v/>
      </c>
      <c r="AI657" s="382"/>
      <c r="AJ657" s="848" t="str">
        <f>IFERROR(__xludf.DUMMYFUNCTION("""COMPUTED_VALUE"""),"")</f>
        <v/>
      </c>
      <c r="AK657" s="848" t="str">
        <f>IFERROR(__xludf.DUMMYFUNCTION("""COMPUTED_VALUE"""),"")</f>
        <v/>
      </c>
      <c r="AL657" s="848"/>
      <c r="AM657" s="848"/>
      <c r="AN657" s="389" t="str">
        <f>IFERROR(__xludf.DUMMYFUNCTION("""COMPUTED_VALUE"""),"")</f>
        <v/>
      </c>
      <c r="AO657" s="390"/>
      <c r="AP657" s="391"/>
      <c r="AQ657" s="381"/>
      <c r="AR657" s="845"/>
      <c r="AS657" s="845">
        <v>0.0</v>
      </c>
      <c r="AT657" s="359"/>
    </row>
    <row r="658">
      <c r="A658" s="480" t="s">
        <v>5132</v>
      </c>
      <c r="B658" s="361">
        <v>46169.0</v>
      </c>
      <c r="C658" s="362" t="s">
        <v>6062</v>
      </c>
      <c r="D658" s="363" t="s">
        <v>6063</v>
      </c>
      <c r="E658" s="367"/>
      <c r="F658" s="368"/>
      <c r="G658" s="381"/>
      <c r="H658" s="366"/>
      <c r="I658" s="365"/>
      <c r="J658" s="368"/>
      <c r="K658" s="381"/>
      <c r="L658" s="368"/>
      <c r="M658" s="364"/>
      <c r="N658" s="368"/>
      <c r="O658" s="381"/>
      <c r="P658" s="366"/>
      <c r="Q658" s="365"/>
      <c r="R658" s="368"/>
      <c r="S658" s="381"/>
      <c r="T658" s="368"/>
      <c r="U658" s="364"/>
      <c r="V658" s="845"/>
      <c r="W658" s="655"/>
      <c r="X658" s="366"/>
      <c r="Y658" s="370" t="s">
        <v>2913</v>
      </c>
      <c r="Z658" s="506" t="s">
        <v>1152</v>
      </c>
      <c r="AA658" s="380"/>
      <c r="AB658" s="353"/>
      <c r="AC658" s="382"/>
      <c r="AD658" s="383" t="str">
        <f>IFERROR(__xludf.DUMMYFUNCTION("""COMPUTED_VALUE"""),"")</f>
        <v/>
      </c>
      <c r="AE658" s="848" t="str">
        <f>IFERROR(__xludf.DUMMYFUNCTION("""COMPUTED_VALUE"""),"")</f>
        <v/>
      </c>
      <c r="AF658" s="848"/>
      <c r="AG658" s="848"/>
      <c r="AH658" s="388" t="str">
        <f>IFERROR(__xludf.DUMMYFUNCTION("""COMPUTED_VALUE"""),"")</f>
        <v/>
      </c>
      <c r="AI658" s="382"/>
      <c r="AJ658" s="848" t="str">
        <f>IFERROR(__xludf.DUMMYFUNCTION("""COMPUTED_VALUE"""),"")</f>
        <v/>
      </c>
      <c r="AK658" s="848" t="str">
        <f>IFERROR(__xludf.DUMMYFUNCTION("""COMPUTED_VALUE"""),"")</f>
        <v/>
      </c>
      <c r="AL658" s="848"/>
      <c r="AM658" s="848"/>
      <c r="AN658" s="389" t="str">
        <f>IFERROR(__xludf.DUMMYFUNCTION("""COMPUTED_VALUE"""),"")</f>
        <v/>
      </c>
      <c r="AO658" s="390"/>
      <c r="AP658" s="391"/>
      <c r="AQ658" s="381"/>
      <c r="AR658" s="845"/>
      <c r="AS658" s="845">
        <v>0.0</v>
      </c>
      <c r="AT658" s="359"/>
    </row>
    <row r="659">
      <c r="A659" s="480" t="s">
        <v>5138</v>
      </c>
      <c r="B659" s="361">
        <v>46168.0</v>
      </c>
      <c r="C659" s="362" t="s">
        <v>8097</v>
      </c>
      <c r="D659" s="363" t="s">
        <v>8098</v>
      </c>
      <c r="E659" s="367"/>
      <c r="F659" s="368"/>
      <c r="G659" s="381"/>
      <c r="H659" s="366"/>
      <c r="I659" s="365"/>
      <c r="J659" s="368"/>
      <c r="K659" s="381"/>
      <c r="L659" s="368"/>
      <c r="M659" s="364"/>
      <c r="N659" s="368"/>
      <c r="O659" s="381"/>
      <c r="P659" s="366"/>
      <c r="Q659" s="365"/>
      <c r="R659" s="368"/>
      <c r="S659" s="381"/>
      <c r="T659" s="368"/>
      <c r="U659" s="364"/>
      <c r="V659" s="845"/>
      <c r="W659" s="655"/>
      <c r="X659" s="366"/>
      <c r="Y659" s="370"/>
      <c r="Z659" s="506" t="s">
        <v>1152</v>
      </c>
      <c r="AA659" s="380"/>
      <c r="AB659" s="353"/>
      <c r="AC659" s="382"/>
      <c r="AD659" s="383" t="str">
        <f>IFERROR(__xludf.DUMMYFUNCTION("""COMPUTED_VALUE"""),"")</f>
        <v/>
      </c>
      <c r="AE659" s="848" t="str">
        <f>IFERROR(__xludf.DUMMYFUNCTION("""COMPUTED_VALUE"""),"")</f>
        <v/>
      </c>
      <c r="AF659" s="848"/>
      <c r="AG659" s="848"/>
      <c r="AH659" s="388" t="str">
        <f>IFERROR(__xludf.DUMMYFUNCTION("""COMPUTED_VALUE"""),"")</f>
        <v/>
      </c>
      <c r="AI659" s="382"/>
      <c r="AJ659" s="848" t="str">
        <f>IFERROR(__xludf.DUMMYFUNCTION("""COMPUTED_VALUE"""),"")</f>
        <v/>
      </c>
      <c r="AK659" s="848" t="str">
        <f>IFERROR(__xludf.DUMMYFUNCTION("""COMPUTED_VALUE"""),"")</f>
        <v/>
      </c>
      <c r="AL659" s="848"/>
      <c r="AM659" s="848"/>
      <c r="AN659" s="389" t="str">
        <f>IFERROR(__xludf.DUMMYFUNCTION("""COMPUTED_VALUE"""),"")</f>
        <v/>
      </c>
      <c r="AO659" s="390"/>
      <c r="AP659" s="391"/>
      <c r="AQ659" s="381"/>
      <c r="AR659" s="845"/>
      <c r="AS659" s="845">
        <v>0.0</v>
      </c>
      <c r="AT659" s="359"/>
    </row>
    <row r="660">
      <c r="A660" s="480" t="s">
        <v>5132</v>
      </c>
      <c r="B660" s="361">
        <v>46169.0</v>
      </c>
      <c r="C660" s="362" t="s">
        <v>8099</v>
      </c>
      <c r="D660" s="363" t="s">
        <v>8100</v>
      </c>
      <c r="E660" s="367"/>
      <c r="F660" s="368"/>
      <c r="G660" s="381"/>
      <c r="H660" s="366"/>
      <c r="I660" s="365"/>
      <c r="J660" s="368"/>
      <c r="K660" s="381"/>
      <c r="L660" s="368"/>
      <c r="M660" s="364"/>
      <c r="N660" s="368"/>
      <c r="O660" s="381"/>
      <c r="P660" s="366"/>
      <c r="Q660" s="365"/>
      <c r="R660" s="368"/>
      <c r="S660" s="381"/>
      <c r="T660" s="368"/>
      <c r="U660" s="364"/>
      <c r="V660" s="845"/>
      <c r="W660" s="655"/>
      <c r="X660" s="366"/>
      <c r="Y660" s="370"/>
      <c r="Z660" s="506" t="s">
        <v>1152</v>
      </c>
      <c r="AA660" s="380"/>
      <c r="AB660" s="353"/>
      <c r="AC660" s="382"/>
      <c r="AD660" s="383" t="str">
        <f>IFERROR(__xludf.DUMMYFUNCTION("""COMPUTED_VALUE"""),"")</f>
        <v/>
      </c>
      <c r="AE660" s="848" t="str">
        <f>IFERROR(__xludf.DUMMYFUNCTION("""COMPUTED_VALUE"""),"")</f>
        <v/>
      </c>
      <c r="AF660" s="848"/>
      <c r="AG660" s="848"/>
      <c r="AH660" s="388" t="str">
        <f>IFERROR(__xludf.DUMMYFUNCTION("""COMPUTED_VALUE"""),"")</f>
        <v/>
      </c>
      <c r="AI660" s="382"/>
      <c r="AJ660" s="848" t="str">
        <f>IFERROR(__xludf.DUMMYFUNCTION("""COMPUTED_VALUE"""),"")</f>
        <v/>
      </c>
      <c r="AK660" s="848" t="str">
        <f>IFERROR(__xludf.DUMMYFUNCTION("""COMPUTED_VALUE"""),"")</f>
        <v/>
      </c>
      <c r="AL660" s="848"/>
      <c r="AM660" s="848"/>
      <c r="AN660" s="389" t="str">
        <f>IFERROR(__xludf.DUMMYFUNCTION("""COMPUTED_VALUE"""),"")</f>
        <v/>
      </c>
      <c r="AO660" s="390"/>
      <c r="AP660" s="391"/>
      <c r="AQ660" s="381"/>
      <c r="AR660" s="845"/>
      <c r="AS660" s="845">
        <v>0.0</v>
      </c>
      <c r="AT660" s="359"/>
    </row>
    <row r="661">
      <c r="A661" s="480" t="s">
        <v>5132</v>
      </c>
      <c r="B661" s="361">
        <v>46169.0</v>
      </c>
      <c r="C661" s="362" t="s">
        <v>6068</v>
      </c>
      <c r="D661" s="363" t="s">
        <v>6069</v>
      </c>
      <c r="E661" s="367"/>
      <c r="F661" s="368"/>
      <c r="G661" s="381"/>
      <c r="H661" s="366"/>
      <c r="I661" s="365"/>
      <c r="J661" s="368"/>
      <c r="K661" s="381"/>
      <c r="L661" s="368"/>
      <c r="M661" s="364"/>
      <c r="N661" s="368"/>
      <c r="O661" s="381"/>
      <c r="P661" s="366"/>
      <c r="Q661" s="365"/>
      <c r="R661" s="368"/>
      <c r="S661" s="381"/>
      <c r="T661" s="368"/>
      <c r="U661" s="364"/>
      <c r="V661" s="845"/>
      <c r="W661" s="655"/>
      <c r="X661" s="366"/>
      <c r="Y661" s="370" t="s">
        <v>264</v>
      </c>
      <c r="Z661" s="506" t="s">
        <v>1152</v>
      </c>
      <c r="AA661" s="380"/>
      <c r="AB661" s="353"/>
      <c r="AC661" s="382"/>
      <c r="AD661" s="383" t="str">
        <f>IFERROR(__xludf.DUMMYFUNCTION("""COMPUTED_VALUE"""),"")</f>
        <v/>
      </c>
      <c r="AE661" s="848" t="str">
        <f>IFERROR(__xludf.DUMMYFUNCTION("""COMPUTED_VALUE"""),"")</f>
        <v/>
      </c>
      <c r="AF661" s="848"/>
      <c r="AG661" s="848"/>
      <c r="AH661" s="388" t="str">
        <f>IFERROR(__xludf.DUMMYFUNCTION("""COMPUTED_VALUE"""),"")</f>
        <v/>
      </c>
      <c r="AI661" s="382"/>
      <c r="AJ661" s="848" t="str">
        <f>IFERROR(__xludf.DUMMYFUNCTION("""COMPUTED_VALUE"""),"")</f>
        <v/>
      </c>
      <c r="AK661" s="848" t="str">
        <f>IFERROR(__xludf.DUMMYFUNCTION("""COMPUTED_VALUE"""),"")</f>
        <v/>
      </c>
      <c r="AL661" s="848"/>
      <c r="AM661" s="848"/>
      <c r="AN661" s="389" t="str">
        <f>IFERROR(__xludf.DUMMYFUNCTION("""COMPUTED_VALUE"""),"")</f>
        <v/>
      </c>
      <c r="AO661" s="390"/>
      <c r="AP661" s="391"/>
      <c r="AQ661" s="381"/>
      <c r="AR661" s="845"/>
      <c r="AS661" s="845">
        <v>0.0</v>
      </c>
      <c r="AT661" s="359"/>
    </row>
    <row r="662">
      <c r="A662" s="480" t="s">
        <v>5132</v>
      </c>
      <c r="B662" s="361">
        <v>46169.0</v>
      </c>
      <c r="C662" s="362" t="s">
        <v>8101</v>
      </c>
      <c r="D662" s="363" t="s">
        <v>8102</v>
      </c>
      <c r="E662" s="367"/>
      <c r="F662" s="368"/>
      <c r="G662" s="381"/>
      <c r="H662" s="366"/>
      <c r="I662" s="365"/>
      <c r="J662" s="368"/>
      <c r="K662" s="381"/>
      <c r="L662" s="368"/>
      <c r="M662" s="364"/>
      <c r="N662" s="368"/>
      <c r="O662" s="381"/>
      <c r="P662" s="366"/>
      <c r="Q662" s="365"/>
      <c r="R662" s="368"/>
      <c r="S662" s="381"/>
      <c r="T662" s="368"/>
      <c r="U662" s="364"/>
      <c r="V662" s="845"/>
      <c r="W662" s="655"/>
      <c r="X662" s="366"/>
      <c r="Y662" s="370"/>
      <c r="Z662" s="506" t="s">
        <v>1152</v>
      </c>
      <c r="AA662" s="380"/>
      <c r="AB662" s="353"/>
      <c r="AC662" s="382"/>
      <c r="AD662" s="383" t="str">
        <f>IFERROR(__xludf.DUMMYFUNCTION("""COMPUTED_VALUE"""),"")</f>
        <v/>
      </c>
      <c r="AE662" s="848" t="str">
        <f>IFERROR(__xludf.DUMMYFUNCTION("""COMPUTED_VALUE"""),"")</f>
        <v/>
      </c>
      <c r="AF662" s="848"/>
      <c r="AG662" s="848"/>
      <c r="AH662" s="388" t="str">
        <f>IFERROR(__xludf.DUMMYFUNCTION("""COMPUTED_VALUE"""),"")</f>
        <v/>
      </c>
      <c r="AI662" s="382"/>
      <c r="AJ662" s="848" t="str">
        <f>IFERROR(__xludf.DUMMYFUNCTION("""COMPUTED_VALUE"""),"")</f>
        <v/>
      </c>
      <c r="AK662" s="848" t="str">
        <f>IFERROR(__xludf.DUMMYFUNCTION("""COMPUTED_VALUE"""),"")</f>
        <v/>
      </c>
      <c r="AL662" s="848"/>
      <c r="AM662" s="848"/>
      <c r="AN662" s="389" t="str">
        <f>IFERROR(__xludf.DUMMYFUNCTION("""COMPUTED_VALUE"""),"")</f>
        <v/>
      </c>
      <c r="AO662" s="390"/>
      <c r="AP662" s="391"/>
      <c r="AQ662" s="381"/>
      <c r="AR662" s="845"/>
      <c r="AS662" s="845">
        <v>0.0</v>
      </c>
      <c r="AT662" s="359"/>
    </row>
    <row r="663">
      <c r="A663" s="480" t="s">
        <v>5132</v>
      </c>
      <c r="B663" s="361">
        <v>46169.0</v>
      </c>
      <c r="C663" s="362" t="s">
        <v>8103</v>
      </c>
      <c r="D663" s="363" t="s">
        <v>8104</v>
      </c>
      <c r="E663" s="367"/>
      <c r="F663" s="368"/>
      <c r="G663" s="381"/>
      <c r="H663" s="366"/>
      <c r="I663" s="365"/>
      <c r="J663" s="368"/>
      <c r="K663" s="381"/>
      <c r="L663" s="368"/>
      <c r="M663" s="364"/>
      <c r="N663" s="368"/>
      <c r="O663" s="381"/>
      <c r="P663" s="366"/>
      <c r="Q663" s="365"/>
      <c r="R663" s="368"/>
      <c r="S663" s="381"/>
      <c r="T663" s="368"/>
      <c r="U663" s="364"/>
      <c r="V663" s="845"/>
      <c r="W663" s="655"/>
      <c r="X663" s="366"/>
      <c r="Y663" s="370"/>
      <c r="Z663" s="506" t="s">
        <v>1152</v>
      </c>
      <c r="AA663" s="380"/>
      <c r="AB663" s="353"/>
      <c r="AC663" s="382"/>
      <c r="AD663" s="383" t="str">
        <f>IFERROR(__xludf.DUMMYFUNCTION("""COMPUTED_VALUE"""),"")</f>
        <v/>
      </c>
      <c r="AE663" s="848" t="str">
        <f>IFERROR(__xludf.DUMMYFUNCTION("""COMPUTED_VALUE"""),"")</f>
        <v/>
      </c>
      <c r="AF663" s="848"/>
      <c r="AG663" s="848"/>
      <c r="AH663" s="388" t="str">
        <f>IFERROR(__xludf.DUMMYFUNCTION("""COMPUTED_VALUE"""),"")</f>
        <v/>
      </c>
      <c r="AI663" s="382"/>
      <c r="AJ663" s="848" t="str">
        <f>IFERROR(__xludf.DUMMYFUNCTION("""COMPUTED_VALUE"""),"")</f>
        <v/>
      </c>
      <c r="AK663" s="848" t="str">
        <f>IFERROR(__xludf.DUMMYFUNCTION("""COMPUTED_VALUE"""),"")</f>
        <v/>
      </c>
      <c r="AL663" s="848"/>
      <c r="AM663" s="848"/>
      <c r="AN663" s="389" t="str">
        <f>IFERROR(__xludf.DUMMYFUNCTION("""COMPUTED_VALUE"""),"")</f>
        <v/>
      </c>
      <c r="AO663" s="390"/>
      <c r="AP663" s="391"/>
      <c r="AQ663" s="381"/>
      <c r="AR663" s="845"/>
      <c r="AS663" s="845">
        <v>0.0</v>
      </c>
      <c r="AT663" s="359"/>
    </row>
    <row r="664">
      <c r="A664" s="480" t="s">
        <v>5138</v>
      </c>
      <c r="B664" s="361">
        <v>46168.0</v>
      </c>
      <c r="C664" s="362" t="s">
        <v>6070</v>
      </c>
      <c r="D664" s="363" t="s">
        <v>6071</v>
      </c>
      <c r="E664" s="367"/>
      <c r="F664" s="368"/>
      <c r="G664" s="381"/>
      <c r="H664" s="366"/>
      <c r="I664" s="365"/>
      <c r="J664" s="368"/>
      <c r="K664" s="381"/>
      <c r="L664" s="368"/>
      <c r="M664" s="364"/>
      <c r="N664" s="368"/>
      <c r="O664" s="381"/>
      <c r="P664" s="366"/>
      <c r="Q664" s="365"/>
      <c r="R664" s="368"/>
      <c r="S664" s="381"/>
      <c r="T664" s="368"/>
      <c r="U664" s="364"/>
      <c r="V664" s="845"/>
      <c r="W664" s="655"/>
      <c r="X664" s="366"/>
      <c r="Y664" s="370"/>
      <c r="Z664" s="506" t="s">
        <v>1152</v>
      </c>
      <c r="AA664" s="380"/>
      <c r="AB664" s="353"/>
      <c r="AC664" s="382"/>
      <c r="AD664" s="383" t="str">
        <f>IFERROR(__xludf.DUMMYFUNCTION("""COMPUTED_VALUE"""),"")</f>
        <v/>
      </c>
      <c r="AE664" s="848" t="str">
        <f>IFERROR(__xludf.DUMMYFUNCTION("""COMPUTED_VALUE"""),"")</f>
        <v/>
      </c>
      <c r="AF664" s="848"/>
      <c r="AG664" s="848"/>
      <c r="AH664" s="388" t="str">
        <f>IFERROR(__xludf.DUMMYFUNCTION("""COMPUTED_VALUE"""),"")</f>
        <v/>
      </c>
      <c r="AI664" s="382"/>
      <c r="AJ664" s="848" t="str">
        <f>IFERROR(__xludf.DUMMYFUNCTION("""COMPUTED_VALUE"""),"")</f>
        <v/>
      </c>
      <c r="AK664" s="848" t="str">
        <f>IFERROR(__xludf.DUMMYFUNCTION("""COMPUTED_VALUE"""),"")</f>
        <v/>
      </c>
      <c r="AL664" s="848"/>
      <c r="AM664" s="848"/>
      <c r="AN664" s="389" t="str">
        <f>IFERROR(__xludf.DUMMYFUNCTION("""COMPUTED_VALUE"""),"")</f>
        <v/>
      </c>
      <c r="AO664" s="390"/>
      <c r="AP664" s="391"/>
      <c r="AQ664" s="381"/>
      <c r="AR664" s="845"/>
      <c r="AS664" s="845">
        <v>0.0</v>
      </c>
      <c r="AT664" s="359"/>
    </row>
    <row r="665">
      <c r="A665" s="480" t="s">
        <v>5132</v>
      </c>
      <c r="B665" s="361">
        <v>46169.0</v>
      </c>
      <c r="C665" s="362" t="s">
        <v>8105</v>
      </c>
      <c r="D665" s="363" t="s">
        <v>8106</v>
      </c>
      <c r="E665" s="367"/>
      <c r="F665" s="368"/>
      <c r="G665" s="381"/>
      <c r="H665" s="366"/>
      <c r="I665" s="365"/>
      <c r="J665" s="368"/>
      <c r="K665" s="381"/>
      <c r="L665" s="368"/>
      <c r="M665" s="364"/>
      <c r="N665" s="368"/>
      <c r="O665" s="381"/>
      <c r="P665" s="366"/>
      <c r="Q665" s="365"/>
      <c r="R665" s="368"/>
      <c r="S665" s="381"/>
      <c r="T665" s="368"/>
      <c r="U665" s="364"/>
      <c r="V665" s="845"/>
      <c r="W665" s="655"/>
      <c r="X665" s="366"/>
      <c r="Y665" s="370"/>
      <c r="Z665" s="506" t="s">
        <v>1152</v>
      </c>
      <c r="AA665" s="380"/>
      <c r="AB665" s="353"/>
      <c r="AC665" s="382"/>
      <c r="AD665" s="383" t="str">
        <f>IFERROR(__xludf.DUMMYFUNCTION("""COMPUTED_VALUE"""),"")</f>
        <v/>
      </c>
      <c r="AE665" s="848" t="str">
        <f>IFERROR(__xludf.DUMMYFUNCTION("""COMPUTED_VALUE"""),"")</f>
        <v/>
      </c>
      <c r="AF665" s="848"/>
      <c r="AG665" s="848"/>
      <c r="AH665" s="388" t="str">
        <f>IFERROR(__xludf.DUMMYFUNCTION("""COMPUTED_VALUE"""),"")</f>
        <v/>
      </c>
      <c r="AI665" s="382"/>
      <c r="AJ665" s="848" t="str">
        <f>IFERROR(__xludf.DUMMYFUNCTION("""COMPUTED_VALUE"""),"")</f>
        <v/>
      </c>
      <c r="AK665" s="848" t="str">
        <f>IFERROR(__xludf.DUMMYFUNCTION("""COMPUTED_VALUE"""),"")</f>
        <v/>
      </c>
      <c r="AL665" s="848"/>
      <c r="AM665" s="848"/>
      <c r="AN665" s="389" t="str">
        <f>IFERROR(__xludf.DUMMYFUNCTION("""COMPUTED_VALUE"""),"")</f>
        <v/>
      </c>
      <c r="AO665" s="390"/>
      <c r="AP665" s="391"/>
      <c r="AQ665" s="381"/>
      <c r="AR665" s="845"/>
      <c r="AS665" s="845">
        <v>0.0</v>
      </c>
      <c r="AT665" s="359"/>
    </row>
    <row r="666">
      <c r="A666" s="480" t="s">
        <v>5164</v>
      </c>
      <c r="B666" s="361">
        <v>46167.0</v>
      </c>
      <c r="C666" s="362" t="s">
        <v>8107</v>
      </c>
      <c r="D666" s="363" t="s">
        <v>8108</v>
      </c>
      <c r="E666" s="367"/>
      <c r="F666" s="368"/>
      <c r="G666" s="381"/>
      <c r="H666" s="366"/>
      <c r="I666" s="365"/>
      <c r="J666" s="368"/>
      <c r="K666" s="381"/>
      <c r="L666" s="368"/>
      <c r="M666" s="364"/>
      <c r="N666" s="368"/>
      <c r="O666" s="381"/>
      <c r="P666" s="366"/>
      <c r="Q666" s="365"/>
      <c r="R666" s="368"/>
      <c r="S666" s="381"/>
      <c r="T666" s="368"/>
      <c r="U666" s="364"/>
      <c r="V666" s="845"/>
      <c r="W666" s="655"/>
      <c r="X666" s="366"/>
      <c r="Y666" s="370"/>
      <c r="Z666" s="506" t="s">
        <v>1591</v>
      </c>
      <c r="AA666" s="380"/>
      <c r="AB666" s="353"/>
      <c r="AC666" s="382"/>
      <c r="AD666" s="383" t="str">
        <f>IFERROR(__xludf.DUMMYFUNCTION("""COMPUTED_VALUE"""),"")</f>
        <v/>
      </c>
      <c r="AE666" s="848" t="str">
        <f>IFERROR(__xludf.DUMMYFUNCTION("""COMPUTED_VALUE"""),"")</f>
        <v/>
      </c>
      <c r="AF666" s="848"/>
      <c r="AG666" s="848"/>
      <c r="AH666" s="388" t="str">
        <f>IFERROR(__xludf.DUMMYFUNCTION("""COMPUTED_VALUE"""),"")</f>
        <v/>
      </c>
      <c r="AI666" s="382"/>
      <c r="AJ666" s="848" t="str">
        <f>IFERROR(__xludf.DUMMYFUNCTION("""COMPUTED_VALUE"""),"")</f>
        <v/>
      </c>
      <c r="AK666" s="848" t="str">
        <f>IFERROR(__xludf.DUMMYFUNCTION("""COMPUTED_VALUE"""),"")</f>
        <v/>
      </c>
      <c r="AL666" s="848"/>
      <c r="AM666" s="848"/>
      <c r="AN666" s="389" t="str">
        <f>IFERROR(__xludf.DUMMYFUNCTION("""COMPUTED_VALUE"""),"")</f>
        <v/>
      </c>
      <c r="AO666" s="390"/>
      <c r="AP666" s="391"/>
      <c r="AQ666" s="381"/>
      <c r="AR666" s="845"/>
      <c r="AS666" s="845">
        <v>0.0</v>
      </c>
      <c r="AT666" s="359"/>
    </row>
    <row r="667">
      <c r="A667" s="480" t="s">
        <v>5132</v>
      </c>
      <c r="B667" s="361">
        <v>46169.0</v>
      </c>
      <c r="C667" s="362" t="s">
        <v>8109</v>
      </c>
      <c r="D667" s="363" t="s">
        <v>8110</v>
      </c>
      <c r="E667" s="367"/>
      <c r="F667" s="368"/>
      <c r="G667" s="381"/>
      <c r="H667" s="366"/>
      <c r="I667" s="365"/>
      <c r="J667" s="368"/>
      <c r="K667" s="381"/>
      <c r="L667" s="368"/>
      <c r="M667" s="364"/>
      <c r="N667" s="368"/>
      <c r="O667" s="381"/>
      <c r="P667" s="366"/>
      <c r="Q667" s="365"/>
      <c r="R667" s="368"/>
      <c r="S667" s="381"/>
      <c r="T667" s="368"/>
      <c r="U667" s="364"/>
      <c r="V667" s="845"/>
      <c r="W667" s="655"/>
      <c r="X667" s="366"/>
      <c r="Y667" s="370"/>
      <c r="Z667" s="506" t="s">
        <v>1591</v>
      </c>
      <c r="AA667" s="380"/>
      <c r="AB667" s="353"/>
      <c r="AC667" s="382"/>
      <c r="AD667" s="383" t="str">
        <f>IFERROR(__xludf.DUMMYFUNCTION("""COMPUTED_VALUE"""),"")</f>
        <v/>
      </c>
      <c r="AE667" s="848" t="str">
        <f>IFERROR(__xludf.DUMMYFUNCTION("""COMPUTED_VALUE"""),"")</f>
        <v/>
      </c>
      <c r="AF667" s="848"/>
      <c r="AG667" s="848"/>
      <c r="AH667" s="388" t="str">
        <f>IFERROR(__xludf.DUMMYFUNCTION("""COMPUTED_VALUE"""),"")</f>
        <v/>
      </c>
      <c r="AI667" s="382"/>
      <c r="AJ667" s="848" t="str">
        <f>IFERROR(__xludf.DUMMYFUNCTION("""COMPUTED_VALUE"""),"")</f>
        <v/>
      </c>
      <c r="AK667" s="848" t="str">
        <f>IFERROR(__xludf.DUMMYFUNCTION("""COMPUTED_VALUE"""),"")</f>
        <v/>
      </c>
      <c r="AL667" s="848"/>
      <c r="AM667" s="848"/>
      <c r="AN667" s="389" t="str">
        <f>IFERROR(__xludf.DUMMYFUNCTION("""COMPUTED_VALUE"""),"")</f>
        <v/>
      </c>
      <c r="AO667" s="390"/>
      <c r="AP667" s="391"/>
      <c r="AQ667" s="381"/>
      <c r="AR667" s="845"/>
      <c r="AS667" s="845">
        <v>0.0</v>
      </c>
      <c r="AT667" s="359"/>
    </row>
    <row r="668">
      <c r="A668" s="480" t="s">
        <v>5132</v>
      </c>
      <c r="B668" s="361">
        <v>46169.0</v>
      </c>
      <c r="C668" s="362" t="s">
        <v>8111</v>
      </c>
      <c r="D668" s="363" t="s">
        <v>8112</v>
      </c>
      <c r="E668" s="367"/>
      <c r="F668" s="368"/>
      <c r="G668" s="381"/>
      <c r="H668" s="366"/>
      <c r="I668" s="365"/>
      <c r="J668" s="368"/>
      <c r="K668" s="381"/>
      <c r="L668" s="368"/>
      <c r="M668" s="364"/>
      <c r="N668" s="368"/>
      <c r="O668" s="381"/>
      <c r="P668" s="366"/>
      <c r="Q668" s="365"/>
      <c r="R668" s="368"/>
      <c r="S668" s="381"/>
      <c r="T668" s="368"/>
      <c r="U668" s="364"/>
      <c r="V668" s="845"/>
      <c r="W668" s="655"/>
      <c r="X668" s="366"/>
      <c r="Y668" s="370"/>
      <c r="Z668" s="506" t="s">
        <v>1591</v>
      </c>
      <c r="AA668" s="380"/>
      <c r="AB668" s="353"/>
      <c r="AC668" s="382"/>
      <c r="AD668" s="383" t="str">
        <f>IFERROR(__xludf.DUMMYFUNCTION("""COMPUTED_VALUE"""),"")</f>
        <v/>
      </c>
      <c r="AE668" s="848" t="str">
        <f>IFERROR(__xludf.DUMMYFUNCTION("""COMPUTED_VALUE"""),"")</f>
        <v/>
      </c>
      <c r="AF668" s="848"/>
      <c r="AG668" s="848"/>
      <c r="AH668" s="388" t="str">
        <f>IFERROR(__xludf.DUMMYFUNCTION("""COMPUTED_VALUE"""),"")</f>
        <v/>
      </c>
      <c r="AI668" s="382"/>
      <c r="AJ668" s="848" t="str">
        <f>IFERROR(__xludf.DUMMYFUNCTION("""COMPUTED_VALUE"""),"")</f>
        <v/>
      </c>
      <c r="AK668" s="848" t="str">
        <f>IFERROR(__xludf.DUMMYFUNCTION("""COMPUTED_VALUE"""),"")</f>
        <v/>
      </c>
      <c r="AL668" s="848"/>
      <c r="AM668" s="848"/>
      <c r="AN668" s="389" t="str">
        <f>IFERROR(__xludf.DUMMYFUNCTION("""COMPUTED_VALUE"""),"")</f>
        <v/>
      </c>
      <c r="AO668" s="390"/>
      <c r="AP668" s="391"/>
      <c r="AQ668" s="381"/>
      <c r="AR668" s="845"/>
      <c r="AS668" s="845">
        <v>0.0</v>
      </c>
      <c r="AT668" s="359"/>
    </row>
    <row r="669">
      <c r="A669" s="480" t="s">
        <v>5138</v>
      </c>
      <c r="B669" s="361">
        <v>46168.0</v>
      </c>
      <c r="C669" s="362" t="s">
        <v>6074</v>
      </c>
      <c r="D669" s="363" t="s">
        <v>6075</v>
      </c>
      <c r="E669" s="367"/>
      <c r="F669" s="368"/>
      <c r="G669" s="381"/>
      <c r="H669" s="366"/>
      <c r="I669" s="365"/>
      <c r="J669" s="368"/>
      <c r="K669" s="381"/>
      <c r="L669" s="368"/>
      <c r="M669" s="364"/>
      <c r="N669" s="368"/>
      <c r="O669" s="381"/>
      <c r="P669" s="366"/>
      <c r="Q669" s="365"/>
      <c r="R669" s="368"/>
      <c r="S669" s="381"/>
      <c r="T669" s="368"/>
      <c r="U669" s="364"/>
      <c r="V669" s="845"/>
      <c r="W669" s="655"/>
      <c r="X669" s="366"/>
      <c r="Y669" s="370" t="s">
        <v>1062</v>
      </c>
      <c r="Z669" s="506" t="s">
        <v>1591</v>
      </c>
      <c r="AA669" s="380"/>
      <c r="AB669" s="353" t="s">
        <v>2914</v>
      </c>
      <c r="AC669" s="382"/>
      <c r="AD669" s="383">
        <f>IFERROR(__xludf.DUMMYFUNCTION("""COMPUTED_VALUE"""),0.0)</f>
        <v>0</v>
      </c>
      <c r="AE669" s="848">
        <f>IFERROR(__xludf.DUMMYFUNCTION("""COMPUTED_VALUE"""),0.0)</f>
        <v>0</v>
      </c>
      <c r="AF669" s="848"/>
      <c r="AG669" s="848"/>
      <c r="AH669" s="388" t="str">
        <f>IFERROR(__xludf.DUMMYFUNCTION("""COMPUTED_VALUE"""),"")</f>
        <v/>
      </c>
      <c r="AI669" s="382"/>
      <c r="AJ669" s="848">
        <f>IFERROR(__xludf.DUMMYFUNCTION("""COMPUTED_VALUE"""),0.0)</f>
        <v>0</v>
      </c>
      <c r="AK669" s="848">
        <f>IFERROR(__xludf.DUMMYFUNCTION("""COMPUTED_VALUE"""),0.0)</f>
        <v>0</v>
      </c>
      <c r="AL669" s="848"/>
      <c r="AM669" s="848"/>
      <c r="AN669" s="389">
        <f>IFERROR(__xludf.DUMMYFUNCTION("""COMPUTED_VALUE"""),1.0)</f>
        <v>1</v>
      </c>
      <c r="AO669" s="390"/>
      <c r="AP669" s="391"/>
      <c r="AQ669" s="381"/>
      <c r="AR669" s="845"/>
      <c r="AS669" s="845">
        <v>0.0</v>
      </c>
      <c r="AT669" s="393" t="s">
        <v>1913</v>
      </c>
    </row>
    <row r="670">
      <c r="A670" s="480" t="s">
        <v>5138</v>
      </c>
      <c r="B670" s="361">
        <v>46168.0</v>
      </c>
      <c r="C670" s="362" t="s">
        <v>6076</v>
      </c>
      <c r="D670" s="363" t="s">
        <v>6077</v>
      </c>
      <c r="E670" s="367"/>
      <c r="F670" s="368"/>
      <c r="G670" s="381"/>
      <c r="H670" s="366"/>
      <c r="I670" s="365"/>
      <c r="J670" s="368"/>
      <c r="K670" s="381"/>
      <c r="L670" s="368"/>
      <c r="M670" s="364"/>
      <c r="N670" s="368"/>
      <c r="O670" s="381"/>
      <c r="P670" s="366"/>
      <c r="Q670" s="365"/>
      <c r="R670" s="368"/>
      <c r="S670" s="381"/>
      <c r="T670" s="368"/>
      <c r="U670" s="364"/>
      <c r="V670" s="845"/>
      <c r="W670" s="655"/>
      <c r="X670" s="366"/>
      <c r="Y670" s="370"/>
      <c r="Z670" s="506" t="s">
        <v>1591</v>
      </c>
      <c r="AA670" s="380"/>
      <c r="AB670" s="353" t="s">
        <v>2914</v>
      </c>
      <c r="AC670" s="382"/>
      <c r="AD670" s="383">
        <f>IFERROR(__xludf.DUMMYFUNCTION("""COMPUTED_VALUE"""),0.0)</f>
        <v>0</v>
      </c>
      <c r="AE670" s="848" t="str">
        <f>IFERROR(__xludf.DUMMYFUNCTION("""COMPUTED_VALUE"""),"")</f>
        <v/>
      </c>
      <c r="AF670" s="848"/>
      <c r="AG670" s="848"/>
      <c r="AH670" s="388" t="str">
        <f>IFERROR(__xludf.DUMMYFUNCTION("""COMPUTED_VALUE"""),"")</f>
        <v/>
      </c>
      <c r="AI670" s="382"/>
      <c r="AJ670" s="848">
        <f>IFERROR(__xludf.DUMMYFUNCTION("""COMPUTED_VALUE"""),0.0)</f>
        <v>0</v>
      </c>
      <c r="AK670" s="848">
        <f>IFERROR(__xludf.DUMMYFUNCTION("""COMPUTED_VALUE"""),0.0)</f>
        <v>0</v>
      </c>
      <c r="AL670" s="848"/>
      <c r="AM670" s="848"/>
      <c r="AN670" s="389">
        <f>IFERROR(__xludf.DUMMYFUNCTION("""COMPUTED_VALUE"""),1.0)</f>
        <v>1</v>
      </c>
      <c r="AO670" s="390"/>
      <c r="AP670" s="391"/>
      <c r="AQ670" s="381"/>
      <c r="AR670" s="845"/>
      <c r="AS670" s="845">
        <v>0.0</v>
      </c>
      <c r="AT670" s="393" t="s">
        <v>1913</v>
      </c>
    </row>
    <row r="671">
      <c r="A671" s="480" t="s">
        <v>5132</v>
      </c>
      <c r="B671" s="361">
        <v>46169.0</v>
      </c>
      <c r="C671" s="362" t="s">
        <v>6078</v>
      </c>
      <c r="D671" s="363" t="s">
        <v>6079</v>
      </c>
      <c r="E671" s="367"/>
      <c r="F671" s="368"/>
      <c r="G671" s="381"/>
      <c r="H671" s="366"/>
      <c r="I671" s="365"/>
      <c r="J671" s="368"/>
      <c r="K671" s="381"/>
      <c r="L671" s="368"/>
      <c r="M671" s="364"/>
      <c r="N671" s="368"/>
      <c r="O671" s="381"/>
      <c r="P671" s="366"/>
      <c r="Q671" s="365"/>
      <c r="R671" s="368"/>
      <c r="S671" s="381"/>
      <c r="T671" s="368"/>
      <c r="U671" s="364"/>
      <c r="V671" s="845"/>
      <c r="W671" s="655"/>
      <c r="X671" s="366"/>
      <c r="Y671" s="370"/>
      <c r="Z671" s="506" t="s">
        <v>1591</v>
      </c>
      <c r="AA671" s="380"/>
      <c r="AB671" s="353" t="s">
        <v>2914</v>
      </c>
      <c r="AC671" s="382"/>
      <c r="AD671" s="383">
        <f>IFERROR(__xludf.DUMMYFUNCTION("""COMPUTED_VALUE"""),0.0)</f>
        <v>0</v>
      </c>
      <c r="AE671" s="848" t="str">
        <f>IFERROR(__xludf.DUMMYFUNCTION("""COMPUTED_VALUE"""),"")</f>
        <v/>
      </c>
      <c r="AF671" s="848"/>
      <c r="AG671" s="848"/>
      <c r="AH671" s="388">
        <f>IFERROR(__xludf.DUMMYFUNCTION("""COMPUTED_VALUE"""),1.0)</f>
        <v>1</v>
      </c>
      <c r="AI671" s="382"/>
      <c r="AJ671" s="848">
        <f>IFERROR(__xludf.DUMMYFUNCTION("""COMPUTED_VALUE"""),0.0)</f>
        <v>0</v>
      </c>
      <c r="AK671" s="848">
        <f>IFERROR(__xludf.DUMMYFUNCTION("""COMPUTED_VALUE"""),0.0)</f>
        <v>0</v>
      </c>
      <c r="AL671" s="848"/>
      <c r="AM671" s="848"/>
      <c r="AN671" s="389">
        <f>IFERROR(__xludf.DUMMYFUNCTION("""COMPUTED_VALUE"""),1.0)</f>
        <v>1</v>
      </c>
      <c r="AO671" s="390"/>
      <c r="AP671" s="391"/>
      <c r="AQ671" s="381"/>
      <c r="AR671" s="845"/>
      <c r="AS671" s="845">
        <v>0.0</v>
      </c>
      <c r="AT671" s="393" t="s">
        <v>1913</v>
      </c>
    </row>
    <row r="672">
      <c r="A672" s="480" t="s">
        <v>5132</v>
      </c>
      <c r="B672" s="361">
        <v>46169.0</v>
      </c>
      <c r="C672" s="362" t="s">
        <v>6080</v>
      </c>
      <c r="D672" s="363" t="s">
        <v>6081</v>
      </c>
      <c r="E672" s="367"/>
      <c r="F672" s="368"/>
      <c r="G672" s="381"/>
      <c r="H672" s="366"/>
      <c r="I672" s="365">
        <v>1.0</v>
      </c>
      <c r="J672" s="368"/>
      <c r="K672" s="381"/>
      <c r="L672" s="368">
        <v>1.0</v>
      </c>
      <c r="M672" s="364"/>
      <c r="N672" s="368"/>
      <c r="O672" s="381"/>
      <c r="P672" s="366"/>
      <c r="Q672" s="365"/>
      <c r="R672" s="368"/>
      <c r="S672" s="381"/>
      <c r="T672" s="368"/>
      <c r="U672" s="364"/>
      <c r="V672" s="845"/>
      <c r="W672" s="655"/>
      <c r="X672" s="366"/>
      <c r="Y672" s="370" t="s">
        <v>568</v>
      </c>
      <c r="Z672" s="506" t="s">
        <v>1591</v>
      </c>
      <c r="AA672" s="380" t="s">
        <v>6082</v>
      </c>
      <c r="AB672" s="353" t="s">
        <v>2896</v>
      </c>
      <c r="AC672" s="382"/>
      <c r="AD672" s="383">
        <f>IFERROR(__xludf.DUMMYFUNCTION("""COMPUTED_VALUE"""),0.0)</f>
        <v>0</v>
      </c>
      <c r="AE672" s="848">
        <f>IFERROR(__xludf.DUMMYFUNCTION("""COMPUTED_VALUE"""),0.0)</f>
        <v>0</v>
      </c>
      <c r="AF672" s="848"/>
      <c r="AG672" s="848"/>
      <c r="AH672" s="388" t="str">
        <f>IFERROR(__xludf.DUMMYFUNCTION("""COMPUTED_VALUE"""),"")</f>
        <v/>
      </c>
      <c r="AI672" s="382"/>
      <c r="AJ672" s="848">
        <f>IFERROR(__xludf.DUMMYFUNCTION("""COMPUTED_VALUE"""),0.0)</f>
        <v>0</v>
      </c>
      <c r="AK672" s="848">
        <f>IFERROR(__xludf.DUMMYFUNCTION("""COMPUTED_VALUE"""),1.0)</f>
        <v>1</v>
      </c>
      <c r="AL672" s="848"/>
      <c r="AM672" s="848"/>
      <c r="AN672" s="389">
        <f>IFERROR(__xludf.DUMMYFUNCTION("""COMPUTED_VALUE"""),1.0)</f>
        <v>1</v>
      </c>
      <c r="AO672" s="377">
        <v>13.0</v>
      </c>
      <c r="AP672" s="378">
        <v>13.0</v>
      </c>
      <c r="AQ672" s="381">
        <v>1.0</v>
      </c>
      <c r="AR672" s="845"/>
      <c r="AS672" s="845">
        <v>14.0</v>
      </c>
      <c r="AT672" s="393" t="s">
        <v>1913</v>
      </c>
    </row>
    <row r="673">
      <c r="A673" s="480" t="s">
        <v>5132</v>
      </c>
      <c r="B673" s="361">
        <v>46169.0</v>
      </c>
      <c r="C673" s="362" t="s">
        <v>8114</v>
      </c>
      <c r="D673" s="363" t="s">
        <v>8115</v>
      </c>
      <c r="E673" s="367"/>
      <c r="F673" s="368"/>
      <c r="G673" s="381"/>
      <c r="H673" s="366"/>
      <c r="I673" s="365"/>
      <c r="J673" s="368"/>
      <c r="K673" s="381"/>
      <c r="L673" s="368"/>
      <c r="M673" s="364"/>
      <c r="N673" s="368"/>
      <c r="O673" s="381"/>
      <c r="P673" s="366"/>
      <c r="Q673" s="365"/>
      <c r="R673" s="368"/>
      <c r="S673" s="381"/>
      <c r="T673" s="368"/>
      <c r="U673" s="364"/>
      <c r="V673" s="845"/>
      <c r="W673" s="655"/>
      <c r="X673" s="366"/>
      <c r="Y673" s="370"/>
      <c r="Z673" s="506" t="s">
        <v>1591</v>
      </c>
      <c r="AA673" s="380"/>
      <c r="AB673" s="353"/>
      <c r="AC673" s="382"/>
      <c r="AD673" s="383" t="str">
        <f>IFERROR(__xludf.DUMMYFUNCTION("""COMPUTED_VALUE"""),"")</f>
        <v/>
      </c>
      <c r="AE673" s="848" t="str">
        <f>IFERROR(__xludf.DUMMYFUNCTION("""COMPUTED_VALUE"""),"")</f>
        <v/>
      </c>
      <c r="AF673" s="848"/>
      <c r="AG673" s="848"/>
      <c r="AH673" s="388" t="str">
        <f>IFERROR(__xludf.DUMMYFUNCTION("""COMPUTED_VALUE"""),"")</f>
        <v/>
      </c>
      <c r="AI673" s="382"/>
      <c r="AJ673" s="848" t="str">
        <f>IFERROR(__xludf.DUMMYFUNCTION("""COMPUTED_VALUE"""),"")</f>
        <v/>
      </c>
      <c r="AK673" s="848" t="str">
        <f>IFERROR(__xludf.DUMMYFUNCTION("""COMPUTED_VALUE"""),"")</f>
        <v/>
      </c>
      <c r="AL673" s="848"/>
      <c r="AM673" s="848"/>
      <c r="AN673" s="389" t="str">
        <f>IFERROR(__xludf.DUMMYFUNCTION("""COMPUTED_VALUE"""),"")</f>
        <v/>
      </c>
      <c r="AO673" s="390"/>
      <c r="AP673" s="391"/>
      <c r="AQ673" s="381"/>
      <c r="AR673" s="845"/>
      <c r="AS673" s="845">
        <v>0.0</v>
      </c>
      <c r="AT673" s="359"/>
    </row>
    <row r="674">
      <c r="A674" s="480" t="s">
        <v>5138</v>
      </c>
      <c r="B674" s="361">
        <v>46168.0</v>
      </c>
      <c r="C674" s="362" t="s">
        <v>8116</v>
      </c>
      <c r="D674" s="363" t="s">
        <v>8117</v>
      </c>
      <c r="E674" s="367"/>
      <c r="F674" s="368"/>
      <c r="G674" s="381"/>
      <c r="H674" s="366"/>
      <c r="I674" s="365"/>
      <c r="J674" s="368"/>
      <c r="K674" s="381"/>
      <c r="L674" s="368"/>
      <c r="M674" s="364"/>
      <c r="N674" s="368"/>
      <c r="O674" s="381"/>
      <c r="P674" s="366"/>
      <c r="Q674" s="365"/>
      <c r="R674" s="368"/>
      <c r="S674" s="381"/>
      <c r="T674" s="368"/>
      <c r="U674" s="364"/>
      <c r="V674" s="845"/>
      <c r="W674" s="655"/>
      <c r="X674" s="366"/>
      <c r="Y674" s="370"/>
      <c r="Z674" s="506" t="s">
        <v>1591</v>
      </c>
      <c r="AA674" s="380"/>
      <c r="AB674" s="353"/>
      <c r="AC674" s="382"/>
      <c r="AD674" s="383" t="str">
        <f>IFERROR(__xludf.DUMMYFUNCTION("""COMPUTED_VALUE"""),"")</f>
        <v/>
      </c>
      <c r="AE674" s="848" t="str">
        <f>IFERROR(__xludf.DUMMYFUNCTION("""COMPUTED_VALUE"""),"")</f>
        <v/>
      </c>
      <c r="AF674" s="848"/>
      <c r="AG674" s="848"/>
      <c r="AH674" s="388" t="str">
        <f>IFERROR(__xludf.DUMMYFUNCTION("""COMPUTED_VALUE"""),"")</f>
        <v/>
      </c>
      <c r="AI674" s="382"/>
      <c r="AJ674" s="848" t="str">
        <f>IFERROR(__xludf.DUMMYFUNCTION("""COMPUTED_VALUE"""),"")</f>
        <v/>
      </c>
      <c r="AK674" s="848" t="str">
        <f>IFERROR(__xludf.DUMMYFUNCTION("""COMPUTED_VALUE"""),"")</f>
        <v/>
      </c>
      <c r="AL674" s="848"/>
      <c r="AM674" s="848"/>
      <c r="AN674" s="389" t="str">
        <f>IFERROR(__xludf.DUMMYFUNCTION("""COMPUTED_VALUE"""),"")</f>
        <v/>
      </c>
      <c r="AO674" s="390"/>
      <c r="AP674" s="391"/>
      <c r="AQ674" s="381"/>
      <c r="AR674" s="845"/>
      <c r="AS674" s="845">
        <v>0.0</v>
      </c>
      <c r="AT674" s="359"/>
    </row>
    <row r="675">
      <c r="A675" s="480" t="s">
        <v>5164</v>
      </c>
      <c r="B675" s="361">
        <v>46167.0</v>
      </c>
      <c r="C675" s="362" t="s">
        <v>8118</v>
      </c>
      <c r="D675" s="363" t="s">
        <v>8119</v>
      </c>
      <c r="E675" s="367"/>
      <c r="F675" s="368"/>
      <c r="G675" s="381"/>
      <c r="H675" s="366"/>
      <c r="I675" s="365"/>
      <c r="J675" s="368"/>
      <c r="K675" s="381"/>
      <c r="L675" s="368"/>
      <c r="M675" s="364"/>
      <c r="N675" s="368"/>
      <c r="O675" s="381"/>
      <c r="P675" s="366"/>
      <c r="Q675" s="365"/>
      <c r="R675" s="368"/>
      <c r="S675" s="381"/>
      <c r="T675" s="368"/>
      <c r="U675" s="364"/>
      <c r="V675" s="845"/>
      <c r="W675" s="655"/>
      <c r="X675" s="366"/>
      <c r="Y675" s="370"/>
      <c r="Z675" s="506" t="s">
        <v>1591</v>
      </c>
      <c r="AA675" s="380"/>
      <c r="AB675" s="353"/>
      <c r="AC675" s="382"/>
      <c r="AD675" s="383" t="str">
        <f>IFERROR(__xludf.DUMMYFUNCTION("""COMPUTED_VALUE"""),"")</f>
        <v/>
      </c>
      <c r="AE675" s="848" t="str">
        <f>IFERROR(__xludf.DUMMYFUNCTION("""COMPUTED_VALUE"""),"")</f>
        <v/>
      </c>
      <c r="AF675" s="848"/>
      <c r="AG675" s="848"/>
      <c r="AH675" s="388" t="str">
        <f>IFERROR(__xludf.DUMMYFUNCTION("""COMPUTED_VALUE"""),"")</f>
        <v/>
      </c>
      <c r="AI675" s="382"/>
      <c r="AJ675" s="848" t="str">
        <f>IFERROR(__xludf.DUMMYFUNCTION("""COMPUTED_VALUE"""),"")</f>
        <v/>
      </c>
      <c r="AK675" s="848" t="str">
        <f>IFERROR(__xludf.DUMMYFUNCTION("""COMPUTED_VALUE"""),"")</f>
        <v/>
      </c>
      <c r="AL675" s="848"/>
      <c r="AM675" s="848"/>
      <c r="AN675" s="389" t="str">
        <f>IFERROR(__xludf.DUMMYFUNCTION("""COMPUTED_VALUE"""),"")</f>
        <v/>
      </c>
      <c r="AO675" s="390"/>
      <c r="AP675" s="391"/>
      <c r="AQ675" s="381"/>
      <c r="AR675" s="845"/>
      <c r="AS675" s="845">
        <v>0.0</v>
      </c>
      <c r="AT675" s="359"/>
    </row>
    <row r="676">
      <c r="A676" s="480" t="s">
        <v>5138</v>
      </c>
      <c r="B676" s="361">
        <v>46168.0</v>
      </c>
      <c r="C676" s="362" t="s">
        <v>8120</v>
      </c>
      <c r="D676" s="363" t="s">
        <v>8121</v>
      </c>
      <c r="E676" s="367"/>
      <c r="F676" s="368"/>
      <c r="G676" s="381"/>
      <c r="H676" s="366"/>
      <c r="I676" s="365"/>
      <c r="J676" s="368"/>
      <c r="K676" s="381"/>
      <c r="L676" s="368"/>
      <c r="M676" s="364"/>
      <c r="N676" s="368"/>
      <c r="O676" s="381"/>
      <c r="P676" s="366"/>
      <c r="Q676" s="365"/>
      <c r="R676" s="368"/>
      <c r="S676" s="381"/>
      <c r="T676" s="368"/>
      <c r="U676" s="364"/>
      <c r="V676" s="845"/>
      <c r="W676" s="655"/>
      <c r="X676" s="366"/>
      <c r="Y676" s="370"/>
      <c r="Z676" s="506" t="s">
        <v>1591</v>
      </c>
      <c r="AA676" s="380"/>
      <c r="AB676" s="353"/>
      <c r="AC676" s="382"/>
      <c r="AD676" s="383" t="str">
        <f>IFERROR(__xludf.DUMMYFUNCTION("""COMPUTED_VALUE"""),"")</f>
        <v/>
      </c>
      <c r="AE676" s="848" t="str">
        <f>IFERROR(__xludf.DUMMYFUNCTION("""COMPUTED_VALUE"""),"")</f>
        <v/>
      </c>
      <c r="AF676" s="848"/>
      <c r="AG676" s="848"/>
      <c r="AH676" s="388" t="str">
        <f>IFERROR(__xludf.DUMMYFUNCTION("""COMPUTED_VALUE"""),"")</f>
        <v/>
      </c>
      <c r="AI676" s="382"/>
      <c r="AJ676" s="848" t="str">
        <f>IFERROR(__xludf.DUMMYFUNCTION("""COMPUTED_VALUE"""),"")</f>
        <v/>
      </c>
      <c r="AK676" s="848" t="str">
        <f>IFERROR(__xludf.DUMMYFUNCTION("""COMPUTED_VALUE"""),"")</f>
        <v/>
      </c>
      <c r="AL676" s="848"/>
      <c r="AM676" s="848"/>
      <c r="AN676" s="389" t="str">
        <f>IFERROR(__xludf.DUMMYFUNCTION("""COMPUTED_VALUE"""),"")</f>
        <v/>
      </c>
      <c r="AO676" s="390"/>
      <c r="AP676" s="391"/>
      <c r="AQ676" s="381"/>
      <c r="AR676" s="845"/>
      <c r="AS676" s="845">
        <v>0.0</v>
      </c>
      <c r="AT676" s="359"/>
    </row>
    <row r="677">
      <c r="A677" s="480" t="s">
        <v>5132</v>
      </c>
      <c r="B677" s="361">
        <v>46169.0</v>
      </c>
      <c r="C677" s="362" t="s">
        <v>8122</v>
      </c>
      <c r="D677" s="363" t="s">
        <v>8123</v>
      </c>
      <c r="E677" s="367"/>
      <c r="F677" s="368"/>
      <c r="G677" s="381"/>
      <c r="H677" s="366"/>
      <c r="I677" s="365"/>
      <c r="J677" s="368"/>
      <c r="K677" s="381"/>
      <c r="L677" s="368"/>
      <c r="M677" s="364"/>
      <c r="N677" s="368"/>
      <c r="O677" s="381"/>
      <c r="P677" s="366"/>
      <c r="Q677" s="365"/>
      <c r="R677" s="368"/>
      <c r="S677" s="381"/>
      <c r="T677" s="368"/>
      <c r="U677" s="364"/>
      <c r="V677" s="845"/>
      <c r="W677" s="655"/>
      <c r="X677" s="366"/>
      <c r="Y677" s="370"/>
      <c r="Z677" s="506" t="s">
        <v>1591</v>
      </c>
      <c r="AA677" s="380"/>
      <c r="AB677" s="353"/>
      <c r="AC677" s="382"/>
      <c r="AD677" s="383" t="str">
        <f>IFERROR(__xludf.DUMMYFUNCTION("""COMPUTED_VALUE"""),"")</f>
        <v/>
      </c>
      <c r="AE677" s="848" t="str">
        <f>IFERROR(__xludf.DUMMYFUNCTION("""COMPUTED_VALUE"""),"")</f>
        <v/>
      </c>
      <c r="AF677" s="848"/>
      <c r="AG677" s="848"/>
      <c r="AH677" s="388" t="str">
        <f>IFERROR(__xludf.DUMMYFUNCTION("""COMPUTED_VALUE"""),"")</f>
        <v/>
      </c>
      <c r="AI677" s="382"/>
      <c r="AJ677" s="848" t="str">
        <f>IFERROR(__xludf.DUMMYFUNCTION("""COMPUTED_VALUE"""),"")</f>
        <v/>
      </c>
      <c r="AK677" s="848" t="str">
        <f>IFERROR(__xludf.DUMMYFUNCTION("""COMPUTED_VALUE"""),"")</f>
        <v/>
      </c>
      <c r="AL677" s="848"/>
      <c r="AM677" s="848"/>
      <c r="AN677" s="389" t="str">
        <f>IFERROR(__xludf.DUMMYFUNCTION("""COMPUTED_VALUE"""),"")</f>
        <v/>
      </c>
      <c r="AO677" s="390"/>
      <c r="AP677" s="391"/>
      <c r="AQ677" s="381"/>
      <c r="AR677" s="845"/>
      <c r="AS677" s="845">
        <v>0.0</v>
      </c>
      <c r="AT677" s="359"/>
    </row>
    <row r="678">
      <c r="A678" s="480" t="s">
        <v>5138</v>
      </c>
      <c r="B678" s="361">
        <v>46168.0</v>
      </c>
      <c r="C678" s="362" t="s">
        <v>8124</v>
      </c>
      <c r="D678" s="363" t="s">
        <v>8125</v>
      </c>
      <c r="E678" s="367"/>
      <c r="F678" s="368"/>
      <c r="G678" s="381"/>
      <c r="H678" s="366"/>
      <c r="I678" s="365"/>
      <c r="J678" s="368"/>
      <c r="K678" s="381"/>
      <c r="L678" s="368"/>
      <c r="M678" s="364"/>
      <c r="N678" s="368"/>
      <c r="O678" s="381"/>
      <c r="P678" s="366"/>
      <c r="Q678" s="365"/>
      <c r="R678" s="368"/>
      <c r="S678" s="381"/>
      <c r="T678" s="368"/>
      <c r="U678" s="364"/>
      <c r="V678" s="845"/>
      <c r="W678" s="655"/>
      <c r="X678" s="366"/>
      <c r="Y678" s="370"/>
      <c r="Z678" s="506" t="s">
        <v>1591</v>
      </c>
      <c r="AA678" s="380"/>
      <c r="AB678" s="353"/>
      <c r="AC678" s="382"/>
      <c r="AD678" s="383" t="str">
        <f>IFERROR(__xludf.DUMMYFUNCTION("""COMPUTED_VALUE"""),"")</f>
        <v/>
      </c>
      <c r="AE678" s="848" t="str">
        <f>IFERROR(__xludf.DUMMYFUNCTION("""COMPUTED_VALUE"""),"")</f>
        <v/>
      </c>
      <c r="AF678" s="848"/>
      <c r="AG678" s="848"/>
      <c r="AH678" s="388" t="str">
        <f>IFERROR(__xludf.DUMMYFUNCTION("""COMPUTED_VALUE"""),"")</f>
        <v/>
      </c>
      <c r="AI678" s="382"/>
      <c r="AJ678" s="848" t="str">
        <f>IFERROR(__xludf.DUMMYFUNCTION("""COMPUTED_VALUE"""),"")</f>
        <v/>
      </c>
      <c r="AK678" s="848" t="str">
        <f>IFERROR(__xludf.DUMMYFUNCTION("""COMPUTED_VALUE"""),"")</f>
        <v/>
      </c>
      <c r="AL678" s="848"/>
      <c r="AM678" s="848"/>
      <c r="AN678" s="389" t="str">
        <f>IFERROR(__xludf.DUMMYFUNCTION("""COMPUTED_VALUE"""),"")</f>
        <v/>
      </c>
      <c r="AO678" s="390"/>
      <c r="AP678" s="391"/>
      <c r="AQ678" s="381"/>
      <c r="AR678" s="845"/>
      <c r="AS678" s="845">
        <v>0.0</v>
      </c>
      <c r="AT678" s="359"/>
    </row>
    <row r="679">
      <c r="A679" s="480" t="s">
        <v>5138</v>
      </c>
      <c r="B679" s="361">
        <v>46168.0</v>
      </c>
      <c r="C679" s="362" t="s">
        <v>8126</v>
      </c>
      <c r="D679" s="363" t="s">
        <v>8127</v>
      </c>
      <c r="E679" s="367"/>
      <c r="F679" s="368"/>
      <c r="G679" s="381"/>
      <c r="H679" s="366"/>
      <c r="I679" s="365"/>
      <c r="J679" s="368"/>
      <c r="K679" s="381"/>
      <c r="L679" s="368"/>
      <c r="M679" s="364"/>
      <c r="N679" s="368"/>
      <c r="O679" s="381"/>
      <c r="P679" s="366"/>
      <c r="Q679" s="365"/>
      <c r="R679" s="368"/>
      <c r="S679" s="381"/>
      <c r="T679" s="368"/>
      <c r="U679" s="364"/>
      <c r="V679" s="845"/>
      <c r="W679" s="655"/>
      <c r="X679" s="366"/>
      <c r="Y679" s="370"/>
      <c r="Z679" s="506" t="s">
        <v>1591</v>
      </c>
      <c r="AA679" s="380"/>
      <c r="AB679" s="353"/>
      <c r="AC679" s="382"/>
      <c r="AD679" s="383" t="str">
        <f>IFERROR(__xludf.DUMMYFUNCTION("""COMPUTED_VALUE"""),"")</f>
        <v/>
      </c>
      <c r="AE679" s="848" t="str">
        <f>IFERROR(__xludf.DUMMYFUNCTION("""COMPUTED_VALUE"""),"")</f>
        <v/>
      </c>
      <c r="AF679" s="848"/>
      <c r="AG679" s="848"/>
      <c r="AH679" s="388" t="str">
        <f>IFERROR(__xludf.DUMMYFUNCTION("""COMPUTED_VALUE"""),"")</f>
        <v/>
      </c>
      <c r="AI679" s="382"/>
      <c r="AJ679" s="848" t="str">
        <f>IFERROR(__xludf.DUMMYFUNCTION("""COMPUTED_VALUE"""),"")</f>
        <v/>
      </c>
      <c r="AK679" s="848" t="str">
        <f>IFERROR(__xludf.DUMMYFUNCTION("""COMPUTED_VALUE"""),"")</f>
        <v/>
      </c>
      <c r="AL679" s="848"/>
      <c r="AM679" s="848"/>
      <c r="AN679" s="389" t="str">
        <f>IFERROR(__xludf.DUMMYFUNCTION("""COMPUTED_VALUE"""),"")</f>
        <v/>
      </c>
      <c r="AO679" s="390"/>
      <c r="AP679" s="391"/>
      <c r="AQ679" s="381"/>
      <c r="AR679" s="845"/>
      <c r="AS679" s="845">
        <v>0.0</v>
      </c>
      <c r="AT679" s="359"/>
    </row>
    <row r="680">
      <c r="A680" s="480" t="s">
        <v>5135</v>
      </c>
      <c r="B680" s="361">
        <v>46170.0</v>
      </c>
      <c r="C680" s="362" t="s">
        <v>6091</v>
      </c>
      <c r="D680" s="363" t="s">
        <v>6092</v>
      </c>
      <c r="E680" s="367"/>
      <c r="F680" s="368"/>
      <c r="G680" s="381"/>
      <c r="H680" s="366"/>
      <c r="I680" s="365"/>
      <c r="J680" s="368"/>
      <c r="K680" s="381"/>
      <c r="L680" s="368"/>
      <c r="M680" s="364"/>
      <c r="N680" s="368"/>
      <c r="O680" s="381"/>
      <c r="P680" s="366"/>
      <c r="Q680" s="365"/>
      <c r="R680" s="368"/>
      <c r="S680" s="381"/>
      <c r="T680" s="368"/>
      <c r="U680" s="364"/>
      <c r="V680" s="845"/>
      <c r="W680" s="655"/>
      <c r="X680" s="366"/>
      <c r="Y680" s="370"/>
      <c r="Z680" s="481" t="s">
        <v>3006</v>
      </c>
      <c r="AA680" s="372"/>
      <c r="AB680" s="353" t="s">
        <v>2914</v>
      </c>
      <c r="AC680" s="382"/>
      <c r="AD680" s="383">
        <f>IFERROR(__xludf.DUMMYFUNCTION("""COMPUTED_VALUE"""),0.0)</f>
        <v>0</v>
      </c>
      <c r="AE680" s="848" t="str">
        <f>IFERROR(__xludf.DUMMYFUNCTION("""COMPUTED_VALUE"""),"")</f>
        <v/>
      </c>
      <c r="AF680" s="848"/>
      <c r="AG680" s="848"/>
      <c r="AH680" s="388" t="str">
        <f>IFERROR(__xludf.DUMMYFUNCTION("""COMPUTED_VALUE"""),"")</f>
        <v/>
      </c>
      <c r="AI680" s="382"/>
      <c r="AJ680" s="848">
        <f>IFERROR(__xludf.DUMMYFUNCTION("""COMPUTED_VALUE"""),0.0)</f>
        <v>0</v>
      </c>
      <c r="AK680" s="848">
        <f>IFERROR(__xludf.DUMMYFUNCTION("""COMPUTED_VALUE"""),0.0)</f>
        <v>0</v>
      </c>
      <c r="AL680" s="848"/>
      <c r="AM680" s="848"/>
      <c r="AN680" s="389">
        <f>IFERROR(__xludf.DUMMYFUNCTION("""COMPUTED_VALUE"""),1.0)</f>
        <v>1</v>
      </c>
      <c r="AO680" s="390"/>
      <c r="AP680" s="391"/>
      <c r="AQ680" s="373"/>
      <c r="AR680" s="847"/>
      <c r="AS680" s="847">
        <v>0.0</v>
      </c>
      <c r="AT680" s="393" t="s">
        <v>1913</v>
      </c>
    </row>
    <row r="681">
      <c r="A681" s="480" t="s">
        <v>5132</v>
      </c>
      <c r="B681" s="361">
        <v>46169.0</v>
      </c>
      <c r="C681" s="362" t="s">
        <v>6093</v>
      </c>
      <c r="D681" s="363" t="s">
        <v>6094</v>
      </c>
      <c r="E681" s="367"/>
      <c r="F681" s="368"/>
      <c r="G681" s="381"/>
      <c r="H681" s="366"/>
      <c r="I681" s="365"/>
      <c r="J681" s="368"/>
      <c r="K681" s="381"/>
      <c r="L681" s="368"/>
      <c r="M681" s="364"/>
      <c r="N681" s="368"/>
      <c r="O681" s="381"/>
      <c r="P681" s="366"/>
      <c r="Q681" s="365"/>
      <c r="R681" s="368"/>
      <c r="S681" s="381"/>
      <c r="T681" s="368"/>
      <c r="U681" s="364"/>
      <c r="V681" s="845"/>
      <c r="W681" s="655"/>
      <c r="X681" s="366"/>
      <c r="Y681" s="370"/>
      <c r="Z681" s="481" t="s">
        <v>3006</v>
      </c>
      <c r="AA681" s="372"/>
      <c r="AB681" s="353" t="s">
        <v>2914</v>
      </c>
      <c r="AC681" s="382"/>
      <c r="AD681" s="383">
        <f>IFERROR(__xludf.DUMMYFUNCTION("""COMPUTED_VALUE"""),0.0)</f>
        <v>0</v>
      </c>
      <c r="AE681" s="848" t="str">
        <f>IFERROR(__xludf.DUMMYFUNCTION("""COMPUTED_VALUE"""),"")</f>
        <v/>
      </c>
      <c r="AF681" s="848"/>
      <c r="AG681" s="848"/>
      <c r="AH681" s="388" t="str">
        <f>IFERROR(__xludf.DUMMYFUNCTION("""COMPUTED_VALUE"""),"")</f>
        <v/>
      </c>
      <c r="AI681" s="382"/>
      <c r="AJ681" s="848">
        <f>IFERROR(__xludf.DUMMYFUNCTION("""COMPUTED_VALUE"""),0.0)</f>
        <v>0</v>
      </c>
      <c r="AK681" s="848">
        <f>IFERROR(__xludf.DUMMYFUNCTION("""COMPUTED_VALUE"""),0.0)</f>
        <v>0</v>
      </c>
      <c r="AL681" s="848"/>
      <c r="AM681" s="848"/>
      <c r="AN681" s="389">
        <f>IFERROR(__xludf.DUMMYFUNCTION("""COMPUTED_VALUE"""),1.0)</f>
        <v>1</v>
      </c>
      <c r="AO681" s="390"/>
      <c r="AP681" s="391"/>
      <c r="AQ681" s="373"/>
      <c r="AR681" s="847"/>
      <c r="AS681" s="847">
        <v>0.0</v>
      </c>
      <c r="AT681" s="393" t="s">
        <v>1913</v>
      </c>
    </row>
    <row r="682">
      <c r="A682" s="480" t="s">
        <v>5164</v>
      </c>
      <c r="B682" s="361">
        <v>46167.0</v>
      </c>
      <c r="C682" s="362" t="s">
        <v>6095</v>
      </c>
      <c r="D682" s="363" t="s">
        <v>6096</v>
      </c>
      <c r="E682" s="367"/>
      <c r="F682" s="368"/>
      <c r="G682" s="381"/>
      <c r="H682" s="366"/>
      <c r="I682" s="365"/>
      <c r="J682" s="368"/>
      <c r="K682" s="381"/>
      <c r="L682" s="368"/>
      <c r="M682" s="364"/>
      <c r="N682" s="368"/>
      <c r="O682" s="381"/>
      <c r="P682" s="366"/>
      <c r="Q682" s="365"/>
      <c r="R682" s="368"/>
      <c r="S682" s="381"/>
      <c r="T682" s="368">
        <v>1.0</v>
      </c>
      <c r="U682" s="364"/>
      <c r="V682" s="845"/>
      <c r="W682" s="655"/>
      <c r="X682" s="366"/>
      <c r="Y682" s="370"/>
      <c r="Z682" s="481" t="s">
        <v>3006</v>
      </c>
      <c r="AA682" s="380" t="s">
        <v>6097</v>
      </c>
      <c r="AB682" s="353" t="s">
        <v>2883</v>
      </c>
      <c r="AC682" s="382"/>
      <c r="AD682" s="383">
        <f>IFERROR(__xludf.DUMMYFUNCTION("""COMPUTED_VALUE"""),0.0)</f>
        <v>0</v>
      </c>
      <c r="AE682" s="848" t="str">
        <f>IFERROR(__xludf.DUMMYFUNCTION("""COMPUTED_VALUE"""),"")</f>
        <v/>
      </c>
      <c r="AF682" s="848"/>
      <c r="AG682" s="848"/>
      <c r="AH682" s="388" t="str">
        <f>IFERROR(__xludf.DUMMYFUNCTION("""COMPUTED_VALUE"""),"")</f>
        <v/>
      </c>
      <c r="AI682" s="382"/>
      <c r="AJ682" s="848">
        <f>IFERROR(__xludf.DUMMYFUNCTION("""COMPUTED_VALUE"""),0.0)</f>
        <v>0</v>
      </c>
      <c r="AK682" s="848">
        <f>IFERROR(__xludf.DUMMYFUNCTION("""COMPUTED_VALUE"""),1.0)</f>
        <v>1</v>
      </c>
      <c r="AL682" s="848"/>
      <c r="AM682" s="848"/>
      <c r="AN682" s="389">
        <f>IFERROR(__xludf.DUMMYFUNCTION("""COMPUTED_VALUE"""),1.0)</f>
        <v>1</v>
      </c>
      <c r="AO682" s="377">
        <v>3.0</v>
      </c>
      <c r="AP682" s="378">
        <v>3.0</v>
      </c>
      <c r="AQ682" s="381">
        <v>1.0</v>
      </c>
      <c r="AR682" s="845"/>
      <c r="AS682" s="845">
        <v>4.0</v>
      </c>
      <c r="AT682" s="393" t="s">
        <v>1913</v>
      </c>
    </row>
    <row r="683">
      <c r="A683" s="480" t="s">
        <v>5132</v>
      </c>
      <c r="B683" s="361">
        <v>46169.0</v>
      </c>
      <c r="C683" s="362" t="s">
        <v>6098</v>
      </c>
      <c r="D683" s="363" t="s">
        <v>6099</v>
      </c>
      <c r="E683" s="367"/>
      <c r="F683" s="368"/>
      <c r="G683" s="381"/>
      <c r="H683" s="366"/>
      <c r="I683" s="365"/>
      <c r="J683" s="368"/>
      <c r="K683" s="381"/>
      <c r="L683" s="368"/>
      <c r="M683" s="364"/>
      <c r="N683" s="368"/>
      <c r="O683" s="381"/>
      <c r="P683" s="366"/>
      <c r="Q683" s="365"/>
      <c r="R683" s="368"/>
      <c r="S683" s="381"/>
      <c r="T683" s="368"/>
      <c r="U683" s="364"/>
      <c r="V683" s="845"/>
      <c r="W683" s="655"/>
      <c r="X683" s="366"/>
      <c r="Y683" s="370"/>
      <c r="Z683" s="481" t="s">
        <v>3006</v>
      </c>
      <c r="AA683" s="372"/>
      <c r="AB683" s="353" t="s">
        <v>2914</v>
      </c>
      <c r="AC683" s="382"/>
      <c r="AD683" s="383">
        <f>IFERROR(__xludf.DUMMYFUNCTION("""COMPUTED_VALUE"""),0.0)</f>
        <v>0</v>
      </c>
      <c r="AE683" s="848" t="str">
        <f>IFERROR(__xludf.DUMMYFUNCTION("""COMPUTED_VALUE"""),"")</f>
        <v/>
      </c>
      <c r="AF683" s="848"/>
      <c r="AG683" s="848"/>
      <c r="AH683" s="388" t="str">
        <f>IFERROR(__xludf.DUMMYFUNCTION("""COMPUTED_VALUE"""),"")</f>
        <v/>
      </c>
      <c r="AI683" s="382"/>
      <c r="AJ683" s="848">
        <f>IFERROR(__xludf.DUMMYFUNCTION("""COMPUTED_VALUE"""),0.0)</f>
        <v>0</v>
      </c>
      <c r="AK683" s="848">
        <f>IFERROR(__xludf.DUMMYFUNCTION("""COMPUTED_VALUE"""),0.0)</f>
        <v>0</v>
      </c>
      <c r="AL683" s="848"/>
      <c r="AM683" s="848"/>
      <c r="AN683" s="389">
        <f>IFERROR(__xludf.DUMMYFUNCTION("""COMPUTED_VALUE"""),1.0)</f>
        <v>1</v>
      </c>
      <c r="AO683" s="390"/>
      <c r="AP683" s="391"/>
      <c r="AQ683" s="373"/>
      <c r="AR683" s="847"/>
      <c r="AS683" s="847">
        <v>0.0</v>
      </c>
      <c r="AT683" s="393" t="s">
        <v>1913</v>
      </c>
    </row>
    <row r="684">
      <c r="A684" s="480" t="s">
        <v>5135</v>
      </c>
      <c r="B684" s="361">
        <v>46170.0</v>
      </c>
      <c r="C684" s="362" t="s">
        <v>6100</v>
      </c>
      <c r="D684" s="363" t="s">
        <v>6101</v>
      </c>
      <c r="E684" s="367"/>
      <c r="F684" s="368"/>
      <c r="G684" s="381"/>
      <c r="H684" s="366"/>
      <c r="I684" s="365"/>
      <c r="J684" s="368"/>
      <c r="K684" s="381"/>
      <c r="L684" s="368"/>
      <c r="M684" s="364"/>
      <c r="N684" s="368"/>
      <c r="O684" s="381"/>
      <c r="P684" s="366"/>
      <c r="Q684" s="365"/>
      <c r="R684" s="368"/>
      <c r="S684" s="381"/>
      <c r="T684" s="368"/>
      <c r="U684" s="364"/>
      <c r="V684" s="845"/>
      <c r="W684" s="655"/>
      <c r="X684" s="366"/>
      <c r="Y684" s="370"/>
      <c r="Z684" s="481" t="s">
        <v>3006</v>
      </c>
      <c r="AA684" s="372"/>
      <c r="AB684" s="353" t="s">
        <v>2914</v>
      </c>
      <c r="AC684" s="382"/>
      <c r="AD684" s="383">
        <f>IFERROR(__xludf.DUMMYFUNCTION("""COMPUTED_VALUE"""),0.0)</f>
        <v>0</v>
      </c>
      <c r="AE684" s="848" t="str">
        <f>IFERROR(__xludf.DUMMYFUNCTION("""COMPUTED_VALUE"""),"")</f>
        <v/>
      </c>
      <c r="AF684" s="848"/>
      <c r="AG684" s="848"/>
      <c r="AH684" s="388">
        <f>IFERROR(__xludf.DUMMYFUNCTION("""COMPUTED_VALUE"""),1.0)</f>
        <v>1</v>
      </c>
      <c r="AI684" s="382"/>
      <c r="AJ684" s="848">
        <f>IFERROR(__xludf.DUMMYFUNCTION("""COMPUTED_VALUE"""),0.0)</f>
        <v>0</v>
      </c>
      <c r="AK684" s="848">
        <f>IFERROR(__xludf.DUMMYFUNCTION("""COMPUTED_VALUE"""),0.0)</f>
        <v>0</v>
      </c>
      <c r="AL684" s="848"/>
      <c r="AM684" s="848"/>
      <c r="AN684" s="389">
        <f>IFERROR(__xludf.DUMMYFUNCTION("""COMPUTED_VALUE"""),1.0)</f>
        <v>1</v>
      </c>
      <c r="AO684" s="390"/>
      <c r="AP684" s="391"/>
      <c r="AQ684" s="373"/>
      <c r="AR684" s="847"/>
      <c r="AS684" s="847">
        <v>0.0</v>
      </c>
      <c r="AT684" s="393" t="s">
        <v>1913</v>
      </c>
    </row>
    <row r="685">
      <c r="A685" s="480" t="s">
        <v>5132</v>
      </c>
      <c r="B685" s="361">
        <v>46169.0</v>
      </c>
      <c r="C685" s="362" t="s">
        <v>6102</v>
      </c>
      <c r="D685" s="363" t="s">
        <v>6103</v>
      </c>
      <c r="E685" s="367"/>
      <c r="F685" s="368"/>
      <c r="G685" s="381"/>
      <c r="H685" s="366"/>
      <c r="I685" s="365"/>
      <c r="J685" s="368"/>
      <c r="K685" s="381"/>
      <c r="L685" s="368"/>
      <c r="M685" s="364"/>
      <c r="N685" s="368"/>
      <c r="O685" s="381"/>
      <c r="P685" s="366"/>
      <c r="Q685" s="365"/>
      <c r="R685" s="368"/>
      <c r="S685" s="381"/>
      <c r="T685" s="368"/>
      <c r="U685" s="364"/>
      <c r="V685" s="845"/>
      <c r="W685" s="655"/>
      <c r="X685" s="366"/>
      <c r="Y685" s="370" t="s">
        <v>555</v>
      </c>
      <c r="Z685" s="481" t="s">
        <v>3003</v>
      </c>
      <c r="AA685" s="372"/>
      <c r="AB685" s="353"/>
      <c r="AC685" s="382"/>
      <c r="AD685" s="383" t="str">
        <f>IFERROR(__xludf.DUMMYFUNCTION("""COMPUTED_VALUE"""),"")</f>
        <v/>
      </c>
      <c r="AE685" s="848" t="str">
        <f>IFERROR(__xludf.DUMMYFUNCTION("""COMPUTED_VALUE"""),"")</f>
        <v/>
      </c>
      <c r="AF685" s="848"/>
      <c r="AG685" s="848"/>
      <c r="AH685" s="388" t="str">
        <f>IFERROR(__xludf.DUMMYFUNCTION("""COMPUTED_VALUE"""),"")</f>
        <v/>
      </c>
      <c r="AI685" s="382"/>
      <c r="AJ685" s="848" t="str">
        <f>IFERROR(__xludf.DUMMYFUNCTION("""COMPUTED_VALUE"""),"")</f>
        <v/>
      </c>
      <c r="AK685" s="848" t="str">
        <f>IFERROR(__xludf.DUMMYFUNCTION("""COMPUTED_VALUE"""),"")</f>
        <v/>
      </c>
      <c r="AL685" s="848"/>
      <c r="AM685" s="848"/>
      <c r="AN685" s="389" t="str">
        <f>IFERROR(__xludf.DUMMYFUNCTION("""COMPUTED_VALUE"""),"")</f>
        <v/>
      </c>
      <c r="AO685" s="390"/>
      <c r="AP685" s="391"/>
      <c r="AQ685" s="373"/>
      <c r="AR685" s="847"/>
      <c r="AS685" s="847">
        <v>0.0</v>
      </c>
      <c r="AT685" s="359"/>
    </row>
    <row r="686">
      <c r="A686" s="480" t="s">
        <v>5135</v>
      </c>
      <c r="B686" s="361">
        <v>46170.0</v>
      </c>
      <c r="C686" s="362" t="s">
        <v>8130</v>
      </c>
      <c r="D686" s="363" t="s">
        <v>8131</v>
      </c>
      <c r="E686" s="367"/>
      <c r="F686" s="368"/>
      <c r="G686" s="381"/>
      <c r="H686" s="366"/>
      <c r="I686" s="365"/>
      <c r="J686" s="368"/>
      <c r="K686" s="381"/>
      <c r="L686" s="368"/>
      <c r="M686" s="364"/>
      <c r="N686" s="368"/>
      <c r="O686" s="381"/>
      <c r="P686" s="366"/>
      <c r="Q686" s="365"/>
      <c r="R686" s="368"/>
      <c r="S686" s="381"/>
      <c r="T686" s="368"/>
      <c r="U686" s="364"/>
      <c r="V686" s="845"/>
      <c r="W686" s="655"/>
      <c r="X686" s="366"/>
      <c r="Y686" s="370"/>
      <c r="Z686" s="481" t="s">
        <v>3003</v>
      </c>
      <c r="AA686" s="372"/>
      <c r="AB686" s="353"/>
      <c r="AC686" s="382"/>
      <c r="AD686" s="383" t="str">
        <f>IFERROR(__xludf.DUMMYFUNCTION("""COMPUTED_VALUE"""),"")</f>
        <v/>
      </c>
      <c r="AE686" s="848" t="str">
        <f>IFERROR(__xludf.DUMMYFUNCTION("""COMPUTED_VALUE"""),"")</f>
        <v/>
      </c>
      <c r="AF686" s="848"/>
      <c r="AG686" s="848"/>
      <c r="AH686" s="388" t="str">
        <f>IFERROR(__xludf.DUMMYFUNCTION("""COMPUTED_VALUE"""),"")</f>
        <v/>
      </c>
      <c r="AI686" s="382"/>
      <c r="AJ686" s="848" t="str">
        <f>IFERROR(__xludf.DUMMYFUNCTION("""COMPUTED_VALUE"""),"")</f>
        <v/>
      </c>
      <c r="AK686" s="848" t="str">
        <f>IFERROR(__xludf.DUMMYFUNCTION("""COMPUTED_VALUE"""),"")</f>
        <v/>
      </c>
      <c r="AL686" s="848"/>
      <c r="AM686" s="848"/>
      <c r="AN686" s="389" t="str">
        <f>IFERROR(__xludf.DUMMYFUNCTION("""COMPUTED_VALUE"""),"")</f>
        <v/>
      </c>
      <c r="AO686" s="390"/>
      <c r="AP686" s="391"/>
      <c r="AQ686" s="373"/>
      <c r="AR686" s="847"/>
      <c r="AS686" s="847">
        <v>0.0</v>
      </c>
      <c r="AT686" s="359"/>
    </row>
    <row r="687">
      <c r="A687" s="480" t="s">
        <v>5132</v>
      </c>
      <c r="B687" s="361">
        <v>46169.0</v>
      </c>
      <c r="C687" s="362" t="s">
        <v>6104</v>
      </c>
      <c r="D687" s="363" t="s">
        <v>6105</v>
      </c>
      <c r="E687" s="367"/>
      <c r="F687" s="368"/>
      <c r="G687" s="381"/>
      <c r="H687" s="366"/>
      <c r="I687" s="365"/>
      <c r="J687" s="368"/>
      <c r="K687" s="381"/>
      <c r="L687" s="368"/>
      <c r="M687" s="364"/>
      <c r="N687" s="368"/>
      <c r="O687" s="381"/>
      <c r="P687" s="366"/>
      <c r="Q687" s="365"/>
      <c r="R687" s="368"/>
      <c r="S687" s="381"/>
      <c r="T687" s="368"/>
      <c r="U687" s="364"/>
      <c r="V687" s="845"/>
      <c r="W687" s="655"/>
      <c r="X687" s="366"/>
      <c r="Y687" s="370" t="s">
        <v>1017</v>
      </c>
      <c r="Z687" s="481" t="s">
        <v>3003</v>
      </c>
      <c r="AA687" s="372"/>
      <c r="AB687" s="353" t="s">
        <v>2914</v>
      </c>
      <c r="AC687" s="382"/>
      <c r="AD687" s="383">
        <f>IFERROR(__xludf.DUMMYFUNCTION("""COMPUTED_VALUE"""),0.0)</f>
        <v>0</v>
      </c>
      <c r="AE687" s="848">
        <f>IFERROR(__xludf.DUMMYFUNCTION("""COMPUTED_VALUE"""),0.0)</f>
        <v>0</v>
      </c>
      <c r="AF687" s="848"/>
      <c r="AG687" s="848"/>
      <c r="AH687" s="388" t="str">
        <f>IFERROR(__xludf.DUMMYFUNCTION("""COMPUTED_VALUE"""),"")</f>
        <v/>
      </c>
      <c r="AI687" s="382"/>
      <c r="AJ687" s="848">
        <f>IFERROR(__xludf.DUMMYFUNCTION("""COMPUTED_VALUE"""),0.0)</f>
        <v>0</v>
      </c>
      <c r="AK687" s="848">
        <f>IFERROR(__xludf.DUMMYFUNCTION("""COMPUTED_VALUE"""),0.0)</f>
        <v>0</v>
      </c>
      <c r="AL687" s="848"/>
      <c r="AM687" s="848"/>
      <c r="AN687" s="389">
        <f>IFERROR(__xludf.DUMMYFUNCTION("""COMPUTED_VALUE"""),1.0)</f>
        <v>1</v>
      </c>
      <c r="AO687" s="390"/>
      <c r="AP687" s="391"/>
      <c r="AQ687" s="373"/>
      <c r="AR687" s="847"/>
      <c r="AS687" s="847">
        <v>0.0</v>
      </c>
      <c r="AT687" s="393" t="s">
        <v>1913</v>
      </c>
    </row>
    <row r="688">
      <c r="A688" s="480" t="s">
        <v>5132</v>
      </c>
      <c r="B688" s="361">
        <v>46169.0</v>
      </c>
      <c r="C688" s="362" t="s">
        <v>8132</v>
      </c>
      <c r="D688" s="363" t="s">
        <v>8133</v>
      </c>
      <c r="E688" s="367"/>
      <c r="F688" s="368"/>
      <c r="G688" s="381"/>
      <c r="H688" s="366"/>
      <c r="I688" s="365"/>
      <c r="J688" s="368"/>
      <c r="K688" s="381"/>
      <c r="L688" s="368"/>
      <c r="M688" s="364"/>
      <c r="N688" s="368"/>
      <c r="O688" s="381"/>
      <c r="P688" s="366"/>
      <c r="Q688" s="365"/>
      <c r="R688" s="368"/>
      <c r="S688" s="381"/>
      <c r="T688" s="368"/>
      <c r="U688" s="364"/>
      <c r="V688" s="845"/>
      <c r="W688" s="655"/>
      <c r="X688" s="366"/>
      <c r="Y688" s="370"/>
      <c r="Z688" s="481" t="s">
        <v>1152</v>
      </c>
      <c r="AA688" s="372"/>
      <c r="AB688" s="353" t="s">
        <v>2914</v>
      </c>
      <c r="AC688" s="382"/>
      <c r="AD688" s="383">
        <f>IFERROR(__xludf.DUMMYFUNCTION("""COMPUTED_VALUE"""),0.0)</f>
        <v>0</v>
      </c>
      <c r="AE688" s="848" t="str">
        <f>IFERROR(__xludf.DUMMYFUNCTION("""COMPUTED_VALUE"""),"")</f>
        <v/>
      </c>
      <c r="AF688" s="848"/>
      <c r="AG688" s="848"/>
      <c r="AH688" s="388" t="str">
        <f>IFERROR(__xludf.DUMMYFUNCTION("""COMPUTED_VALUE"""),"")</f>
        <v/>
      </c>
      <c r="AI688" s="382"/>
      <c r="AJ688" s="848">
        <f>IFERROR(__xludf.DUMMYFUNCTION("""COMPUTED_VALUE"""),0.0)</f>
        <v>0</v>
      </c>
      <c r="AK688" s="848">
        <f>IFERROR(__xludf.DUMMYFUNCTION("""COMPUTED_VALUE"""),0.0)</f>
        <v>0</v>
      </c>
      <c r="AL688" s="848"/>
      <c r="AM688" s="848"/>
      <c r="AN688" s="389">
        <f>IFERROR(__xludf.DUMMYFUNCTION("""COMPUTED_VALUE"""),1.0)</f>
        <v>1</v>
      </c>
      <c r="AO688" s="390"/>
      <c r="AP688" s="391"/>
      <c r="AQ688" s="373"/>
      <c r="AR688" s="847"/>
      <c r="AS688" s="847">
        <v>0.0</v>
      </c>
      <c r="AT688" s="393" t="s">
        <v>1913</v>
      </c>
    </row>
    <row r="689">
      <c r="A689" s="480" t="s">
        <v>5164</v>
      </c>
      <c r="B689" s="361">
        <v>46167.0</v>
      </c>
      <c r="C689" s="362" t="s">
        <v>6108</v>
      </c>
      <c r="D689" s="363" t="s">
        <v>6109</v>
      </c>
      <c r="E689" s="367"/>
      <c r="F689" s="368"/>
      <c r="G689" s="381"/>
      <c r="H689" s="366"/>
      <c r="I689" s="365"/>
      <c r="J689" s="368"/>
      <c r="K689" s="381"/>
      <c r="L689" s="368"/>
      <c r="M689" s="364"/>
      <c r="N689" s="368"/>
      <c r="O689" s="381"/>
      <c r="P689" s="366"/>
      <c r="Q689" s="365"/>
      <c r="R689" s="368"/>
      <c r="S689" s="381"/>
      <c r="T689" s="368"/>
      <c r="U689" s="364"/>
      <c r="V689" s="845"/>
      <c r="W689" s="655"/>
      <c r="X689" s="366"/>
      <c r="Y689" s="370"/>
      <c r="Z689" s="481" t="s">
        <v>1152</v>
      </c>
      <c r="AA689" s="372"/>
      <c r="AB689" s="353" t="s">
        <v>2914</v>
      </c>
      <c r="AC689" s="382"/>
      <c r="AD689" s="383">
        <f>IFERROR(__xludf.DUMMYFUNCTION("""COMPUTED_VALUE"""),0.0)</f>
        <v>0</v>
      </c>
      <c r="AE689" s="848" t="str">
        <f>IFERROR(__xludf.DUMMYFUNCTION("""COMPUTED_VALUE"""),"")</f>
        <v/>
      </c>
      <c r="AF689" s="848"/>
      <c r="AG689" s="848"/>
      <c r="AH689" s="388" t="str">
        <f>IFERROR(__xludf.DUMMYFUNCTION("""COMPUTED_VALUE"""),"")</f>
        <v/>
      </c>
      <c r="AI689" s="382"/>
      <c r="AJ689" s="848">
        <f>IFERROR(__xludf.DUMMYFUNCTION("""COMPUTED_VALUE"""),0.0)</f>
        <v>0</v>
      </c>
      <c r="AK689" s="848">
        <f>IFERROR(__xludf.DUMMYFUNCTION("""COMPUTED_VALUE"""),0.0)</f>
        <v>0</v>
      </c>
      <c r="AL689" s="848"/>
      <c r="AM689" s="848"/>
      <c r="AN689" s="389">
        <f>IFERROR(__xludf.DUMMYFUNCTION("""COMPUTED_VALUE"""),1.0)</f>
        <v>1</v>
      </c>
      <c r="AO689" s="390"/>
      <c r="AP689" s="391"/>
      <c r="AQ689" s="373"/>
      <c r="AR689" s="847"/>
      <c r="AS689" s="847">
        <v>0.0</v>
      </c>
      <c r="AT689" s="393" t="s">
        <v>1913</v>
      </c>
    </row>
    <row r="690">
      <c r="A690" s="480" t="s">
        <v>5132</v>
      </c>
      <c r="B690" s="361">
        <v>46169.0</v>
      </c>
      <c r="C690" s="362" t="s">
        <v>8134</v>
      </c>
      <c r="D690" s="363" t="s">
        <v>8135</v>
      </c>
      <c r="E690" s="367"/>
      <c r="F690" s="368"/>
      <c r="G690" s="381"/>
      <c r="H690" s="366"/>
      <c r="I690" s="365"/>
      <c r="J690" s="368"/>
      <c r="K690" s="381"/>
      <c r="L690" s="368"/>
      <c r="M690" s="364"/>
      <c r="N690" s="368"/>
      <c r="O690" s="381"/>
      <c r="P690" s="366"/>
      <c r="Q690" s="365"/>
      <c r="R690" s="368"/>
      <c r="S690" s="381"/>
      <c r="T690" s="368"/>
      <c r="U690" s="364"/>
      <c r="V690" s="845"/>
      <c r="W690" s="655"/>
      <c r="X690" s="366"/>
      <c r="Y690" s="370"/>
      <c r="Z690" s="506" t="s">
        <v>3008</v>
      </c>
      <c r="AA690" s="380"/>
      <c r="AB690" s="353"/>
      <c r="AC690" s="382"/>
      <c r="AD690" s="383" t="str">
        <f>IFERROR(__xludf.DUMMYFUNCTION("""COMPUTED_VALUE"""),"")</f>
        <v/>
      </c>
      <c r="AE690" s="848" t="str">
        <f>IFERROR(__xludf.DUMMYFUNCTION("""COMPUTED_VALUE"""),"")</f>
        <v/>
      </c>
      <c r="AF690" s="848"/>
      <c r="AG690" s="848"/>
      <c r="AH690" s="388" t="str">
        <f>IFERROR(__xludf.DUMMYFUNCTION("""COMPUTED_VALUE"""),"")</f>
        <v/>
      </c>
      <c r="AI690" s="382"/>
      <c r="AJ690" s="848" t="str">
        <f>IFERROR(__xludf.DUMMYFUNCTION("""COMPUTED_VALUE"""),"")</f>
        <v/>
      </c>
      <c r="AK690" s="848" t="str">
        <f>IFERROR(__xludf.DUMMYFUNCTION("""COMPUTED_VALUE"""),"")</f>
        <v/>
      </c>
      <c r="AL690" s="848"/>
      <c r="AM690" s="848"/>
      <c r="AN690" s="389" t="str">
        <f>IFERROR(__xludf.DUMMYFUNCTION("""COMPUTED_VALUE"""),"")</f>
        <v/>
      </c>
      <c r="AO690" s="390"/>
      <c r="AP690" s="391"/>
      <c r="AQ690" s="381"/>
      <c r="AR690" s="845"/>
      <c r="AS690" s="845">
        <v>0.0</v>
      </c>
      <c r="AT690" s="359"/>
    </row>
    <row r="691">
      <c r="A691" s="480" t="s">
        <v>5138</v>
      </c>
      <c r="B691" s="361">
        <v>46168.0</v>
      </c>
      <c r="C691" s="362" t="s">
        <v>8136</v>
      </c>
      <c r="D691" s="363" t="s">
        <v>8137</v>
      </c>
      <c r="E691" s="367"/>
      <c r="F691" s="368"/>
      <c r="G691" s="381"/>
      <c r="H691" s="366"/>
      <c r="I691" s="365"/>
      <c r="J691" s="368"/>
      <c r="K691" s="381"/>
      <c r="L691" s="368"/>
      <c r="M691" s="364"/>
      <c r="N691" s="368"/>
      <c r="O691" s="381"/>
      <c r="P691" s="366"/>
      <c r="Q691" s="365"/>
      <c r="R691" s="368"/>
      <c r="S691" s="381"/>
      <c r="T691" s="368"/>
      <c r="U691" s="364"/>
      <c r="V691" s="845"/>
      <c r="W691" s="655"/>
      <c r="X691" s="366"/>
      <c r="Y691" s="370"/>
      <c r="Z691" s="506" t="s">
        <v>3008</v>
      </c>
      <c r="AA691" s="380"/>
      <c r="AB691" s="353"/>
      <c r="AC691" s="382"/>
      <c r="AD691" s="383" t="str">
        <f>IFERROR(__xludf.DUMMYFUNCTION("""COMPUTED_VALUE"""),"")</f>
        <v/>
      </c>
      <c r="AE691" s="848" t="str">
        <f>IFERROR(__xludf.DUMMYFUNCTION("""COMPUTED_VALUE"""),"")</f>
        <v/>
      </c>
      <c r="AF691" s="848"/>
      <c r="AG691" s="848"/>
      <c r="AH691" s="388" t="str">
        <f>IFERROR(__xludf.DUMMYFUNCTION("""COMPUTED_VALUE"""),"")</f>
        <v/>
      </c>
      <c r="AI691" s="382"/>
      <c r="AJ691" s="848" t="str">
        <f>IFERROR(__xludf.DUMMYFUNCTION("""COMPUTED_VALUE"""),"")</f>
        <v/>
      </c>
      <c r="AK691" s="848" t="str">
        <f>IFERROR(__xludf.DUMMYFUNCTION("""COMPUTED_VALUE"""),"")</f>
        <v/>
      </c>
      <c r="AL691" s="848"/>
      <c r="AM691" s="848"/>
      <c r="AN691" s="389" t="str">
        <f>IFERROR(__xludf.DUMMYFUNCTION("""COMPUTED_VALUE"""),"")</f>
        <v/>
      </c>
      <c r="AO691" s="390"/>
      <c r="AP691" s="391"/>
      <c r="AQ691" s="381"/>
      <c r="AR691" s="845"/>
      <c r="AS691" s="845">
        <v>0.0</v>
      </c>
      <c r="AT691" s="359"/>
    </row>
    <row r="692">
      <c r="A692" s="480" t="s">
        <v>5132</v>
      </c>
      <c r="B692" s="361">
        <v>46169.0</v>
      </c>
      <c r="C692" s="362" t="s">
        <v>6110</v>
      </c>
      <c r="D692" s="363" t="s">
        <v>6111</v>
      </c>
      <c r="E692" s="367"/>
      <c r="F692" s="368"/>
      <c r="G692" s="381"/>
      <c r="H692" s="366"/>
      <c r="I692" s="365"/>
      <c r="J692" s="368"/>
      <c r="K692" s="381"/>
      <c r="L692" s="368"/>
      <c r="M692" s="364"/>
      <c r="N692" s="368"/>
      <c r="O692" s="381"/>
      <c r="P692" s="366"/>
      <c r="Q692" s="365"/>
      <c r="R692" s="368"/>
      <c r="S692" s="381"/>
      <c r="T692" s="368"/>
      <c r="U692" s="364"/>
      <c r="V692" s="845"/>
      <c r="W692" s="655"/>
      <c r="X692" s="366"/>
      <c r="Y692" s="370" t="s">
        <v>1702</v>
      </c>
      <c r="Z692" s="506" t="s">
        <v>3008</v>
      </c>
      <c r="AA692" s="380"/>
      <c r="AB692" s="353"/>
      <c r="AC692" s="382"/>
      <c r="AD692" s="383" t="str">
        <f>IFERROR(__xludf.DUMMYFUNCTION("""COMPUTED_VALUE"""),"")</f>
        <v/>
      </c>
      <c r="AE692" s="848" t="str">
        <f>IFERROR(__xludf.DUMMYFUNCTION("""COMPUTED_VALUE"""),"")</f>
        <v/>
      </c>
      <c r="AF692" s="848"/>
      <c r="AG692" s="848"/>
      <c r="AH692" s="388" t="str">
        <f>IFERROR(__xludf.DUMMYFUNCTION("""COMPUTED_VALUE"""),"")</f>
        <v/>
      </c>
      <c r="AI692" s="382"/>
      <c r="AJ692" s="848" t="str">
        <f>IFERROR(__xludf.DUMMYFUNCTION("""COMPUTED_VALUE"""),"")</f>
        <v/>
      </c>
      <c r="AK692" s="848" t="str">
        <f>IFERROR(__xludf.DUMMYFUNCTION("""COMPUTED_VALUE"""),"")</f>
        <v/>
      </c>
      <c r="AL692" s="848"/>
      <c r="AM692" s="848"/>
      <c r="AN692" s="389" t="str">
        <f>IFERROR(__xludf.DUMMYFUNCTION("""COMPUTED_VALUE"""),"")</f>
        <v/>
      </c>
      <c r="AO692" s="390"/>
      <c r="AP692" s="391"/>
      <c r="AQ692" s="381"/>
      <c r="AR692" s="845"/>
      <c r="AS692" s="845">
        <v>0.0</v>
      </c>
      <c r="AT692" s="359"/>
    </row>
    <row r="693">
      <c r="A693" s="480" t="s">
        <v>5164</v>
      </c>
      <c r="B693" s="361">
        <v>46167.0</v>
      </c>
      <c r="C693" s="362" t="s">
        <v>8138</v>
      </c>
      <c r="D693" s="363" t="s">
        <v>8139</v>
      </c>
      <c r="E693" s="367"/>
      <c r="F693" s="368"/>
      <c r="G693" s="381"/>
      <c r="H693" s="366"/>
      <c r="I693" s="365"/>
      <c r="J693" s="368"/>
      <c r="K693" s="381"/>
      <c r="L693" s="368"/>
      <c r="M693" s="364"/>
      <c r="N693" s="368"/>
      <c r="O693" s="381"/>
      <c r="P693" s="366"/>
      <c r="Q693" s="365"/>
      <c r="R693" s="368"/>
      <c r="S693" s="381"/>
      <c r="T693" s="368"/>
      <c r="U693" s="364"/>
      <c r="V693" s="845"/>
      <c r="W693" s="655"/>
      <c r="X693" s="366"/>
      <c r="Y693" s="370"/>
      <c r="Z693" s="506" t="s">
        <v>3008</v>
      </c>
      <c r="AA693" s="380"/>
      <c r="AB693" s="353"/>
      <c r="AC693" s="382"/>
      <c r="AD693" s="383" t="str">
        <f>IFERROR(__xludf.DUMMYFUNCTION("""COMPUTED_VALUE"""),"")</f>
        <v/>
      </c>
      <c r="AE693" s="848" t="str">
        <f>IFERROR(__xludf.DUMMYFUNCTION("""COMPUTED_VALUE"""),"")</f>
        <v/>
      </c>
      <c r="AF693" s="848"/>
      <c r="AG693" s="848"/>
      <c r="AH693" s="388" t="str">
        <f>IFERROR(__xludf.DUMMYFUNCTION("""COMPUTED_VALUE"""),"")</f>
        <v/>
      </c>
      <c r="AI693" s="382"/>
      <c r="AJ693" s="848" t="str">
        <f>IFERROR(__xludf.DUMMYFUNCTION("""COMPUTED_VALUE"""),"")</f>
        <v/>
      </c>
      <c r="AK693" s="848" t="str">
        <f>IFERROR(__xludf.DUMMYFUNCTION("""COMPUTED_VALUE"""),"")</f>
        <v/>
      </c>
      <c r="AL693" s="848"/>
      <c r="AM693" s="848"/>
      <c r="AN693" s="389" t="str">
        <f>IFERROR(__xludf.DUMMYFUNCTION("""COMPUTED_VALUE"""),"")</f>
        <v/>
      </c>
      <c r="AO693" s="390"/>
      <c r="AP693" s="391"/>
      <c r="AQ693" s="381"/>
      <c r="AR693" s="845"/>
      <c r="AS693" s="845">
        <v>0.0</v>
      </c>
      <c r="AT693" s="359"/>
    </row>
    <row r="694">
      <c r="A694" s="480" t="s">
        <v>5132</v>
      </c>
      <c r="B694" s="361">
        <v>46169.0</v>
      </c>
      <c r="C694" s="362" t="s">
        <v>8140</v>
      </c>
      <c r="D694" s="363" t="s">
        <v>8141</v>
      </c>
      <c r="E694" s="367"/>
      <c r="F694" s="368"/>
      <c r="G694" s="381"/>
      <c r="H694" s="366"/>
      <c r="I694" s="365"/>
      <c r="J694" s="368"/>
      <c r="K694" s="381"/>
      <c r="L694" s="368"/>
      <c r="M694" s="364"/>
      <c r="N694" s="368"/>
      <c r="O694" s="381"/>
      <c r="P694" s="366"/>
      <c r="Q694" s="365"/>
      <c r="R694" s="368"/>
      <c r="S694" s="381"/>
      <c r="T694" s="368"/>
      <c r="U694" s="364"/>
      <c r="V694" s="845"/>
      <c r="W694" s="655"/>
      <c r="X694" s="366"/>
      <c r="Y694" s="370"/>
      <c r="Z694" s="506" t="s">
        <v>3008</v>
      </c>
      <c r="AA694" s="380"/>
      <c r="AB694" s="353"/>
      <c r="AC694" s="382"/>
      <c r="AD694" s="383" t="str">
        <f>IFERROR(__xludf.DUMMYFUNCTION("""COMPUTED_VALUE"""),"")</f>
        <v/>
      </c>
      <c r="AE694" s="848" t="str">
        <f>IFERROR(__xludf.DUMMYFUNCTION("""COMPUTED_VALUE"""),"")</f>
        <v/>
      </c>
      <c r="AF694" s="848"/>
      <c r="AG694" s="848"/>
      <c r="AH694" s="388" t="str">
        <f>IFERROR(__xludf.DUMMYFUNCTION("""COMPUTED_VALUE"""),"")</f>
        <v/>
      </c>
      <c r="AI694" s="382"/>
      <c r="AJ694" s="848" t="str">
        <f>IFERROR(__xludf.DUMMYFUNCTION("""COMPUTED_VALUE"""),"")</f>
        <v/>
      </c>
      <c r="AK694" s="848" t="str">
        <f>IFERROR(__xludf.DUMMYFUNCTION("""COMPUTED_VALUE"""),"")</f>
        <v/>
      </c>
      <c r="AL694" s="848"/>
      <c r="AM694" s="848"/>
      <c r="AN694" s="389" t="str">
        <f>IFERROR(__xludf.DUMMYFUNCTION("""COMPUTED_VALUE"""),"")</f>
        <v/>
      </c>
      <c r="AO694" s="390"/>
      <c r="AP694" s="391"/>
      <c r="AQ694" s="381"/>
      <c r="AR694" s="845"/>
      <c r="AS694" s="845">
        <v>0.0</v>
      </c>
      <c r="AT694" s="359"/>
    </row>
    <row r="695">
      <c r="A695" s="480" t="s">
        <v>5164</v>
      </c>
      <c r="B695" s="361">
        <v>46167.0</v>
      </c>
      <c r="C695" s="362" t="s">
        <v>8142</v>
      </c>
      <c r="D695" s="363" t="s">
        <v>8143</v>
      </c>
      <c r="E695" s="367"/>
      <c r="F695" s="368"/>
      <c r="G695" s="381"/>
      <c r="H695" s="366"/>
      <c r="I695" s="365"/>
      <c r="J695" s="368"/>
      <c r="K695" s="381"/>
      <c r="L695" s="368"/>
      <c r="M695" s="364"/>
      <c r="N695" s="368"/>
      <c r="O695" s="381"/>
      <c r="P695" s="366"/>
      <c r="Q695" s="365"/>
      <c r="R695" s="368"/>
      <c r="S695" s="381"/>
      <c r="T695" s="368"/>
      <c r="U695" s="364"/>
      <c r="V695" s="845"/>
      <c r="W695" s="655"/>
      <c r="X695" s="366"/>
      <c r="Y695" s="370"/>
      <c r="Z695" s="506" t="s">
        <v>3008</v>
      </c>
      <c r="AA695" s="380"/>
      <c r="AB695" s="353"/>
      <c r="AC695" s="382"/>
      <c r="AD695" s="383" t="str">
        <f>IFERROR(__xludf.DUMMYFUNCTION("""COMPUTED_VALUE"""),"")</f>
        <v/>
      </c>
      <c r="AE695" s="848" t="str">
        <f>IFERROR(__xludf.DUMMYFUNCTION("""COMPUTED_VALUE"""),"")</f>
        <v/>
      </c>
      <c r="AF695" s="848"/>
      <c r="AG695" s="848"/>
      <c r="AH695" s="388" t="str">
        <f>IFERROR(__xludf.DUMMYFUNCTION("""COMPUTED_VALUE"""),"")</f>
        <v/>
      </c>
      <c r="AI695" s="382"/>
      <c r="AJ695" s="848" t="str">
        <f>IFERROR(__xludf.DUMMYFUNCTION("""COMPUTED_VALUE"""),"")</f>
        <v/>
      </c>
      <c r="AK695" s="848" t="str">
        <f>IFERROR(__xludf.DUMMYFUNCTION("""COMPUTED_VALUE"""),"")</f>
        <v/>
      </c>
      <c r="AL695" s="848"/>
      <c r="AM695" s="848"/>
      <c r="AN695" s="389" t="str">
        <f>IFERROR(__xludf.DUMMYFUNCTION("""COMPUTED_VALUE"""),"")</f>
        <v/>
      </c>
      <c r="AO695" s="390"/>
      <c r="AP695" s="391"/>
      <c r="AQ695" s="381"/>
      <c r="AR695" s="845"/>
      <c r="AS695" s="845">
        <v>0.0</v>
      </c>
      <c r="AT695" s="359"/>
    </row>
    <row r="696">
      <c r="A696" s="480" t="s">
        <v>5164</v>
      </c>
      <c r="B696" s="361">
        <v>46167.0</v>
      </c>
      <c r="C696" s="362" t="s">
        <v>6112</v>
      </c>
      <c r="D696" s="363" t="s">
        <v>6113</v>
      </c>
      <c r="E696" s="367"/>
      <c r="F696" s="368"/>
      <c r="G696" s="381"/>
      <c r="H696" s="366"/>
      <c r="I696" s="365"/>
      <c r="J696" s="368"/>
      <c r="K696" s="381"/>
      <c r="L696" s="368"/>
      <c r="M696" s="364"/>
      <c r="N696" s="368"/>
      <c r="O696" s="381"/>
      <c r="P696" s="366"/>
      <c r="Q696" s="365"/>
      <c r="R696" s="368"/>
      <c r="S696" s="381"/>
      <c r="T696" s="368"/>
      <c r="U696" s="364"/>
      <c r="V696" s="845"/>
      <c r="W696" s="655"/>
      <c r="X696" s="366"/>
      <c r="Y696" s="370"/>
      <c r="Z696" s="506" t="s">
        <v>3008</v>
      </c>
      <c r="AA696" s="380"/>
      <c r="AB696" s="353"/>
      <c r="AC696" s="382"/>
      <c r="AD696" s="383" t="str">
        <f>IFERROR(__xludf.DUMMYFUNCTION("""COMPUTED_VALUE"""),"")</f>
        <v/>
      </c>
      <c r="AE696" s="848" t="str">
        <f>IFERROR(__xludf.DUMMYFUNCTION("""COMPUTED_VALUE"""),"")</f>
        <v/>
      </c>
      <c r="AF696" s="848"/>
      <c r="AG696" s="848"/>
      <c r="AH696" s="388" t="str">
        <f>IFERROR(__xludf.DUMMYFUNCTION("""COMPUTED_VALUE"""),"")</f>
        <v/>
      </c>
      <c r="AI696" s="382"/>
      <c r="AJ696" s="848" t="str">
        <f>IFERROR(__xludf.DUMMYFUNCTION("""COMPUTED_VALUE"""),"")</f>
        <v/>
      </c>
      <c r="AK696" s="848" t="str">
        <f>IFERROR(__xludf.DUMMYFUNCTION("""COMPUTED_VALUE"""),"")</f>
        <v/>
      </c>
      <c r="AL696" s="848"/>
      <c r="AM696" s="848"/>
      <c r="AN696" s="389" t="str">
        <f>IFERROR(__xludf.DUMMYFUNCTION("""COMPUTED_VALUE"""),"")</f>
        <v/>
      </c>
      <c r="AO696" s="390"/>
      <c r="AP696" s="391"/>
      <c r="AQ696" s="381"/>
      <c r="AR696" s="845"/>
      <c r="AS696" s="845">
        <v>0.0</v>
      </c>
      <c r="AT696" s="359"/>
    </row>
    <row r="697">
      <c r="A697" s="480" t="s">
        <v>5132</v>
      </c>
      <c r="B697" s="361">
        <v>46169.0</v>
      </c>
      <c r="C697" s="362" t="s">
        <v>8144</v>
      </c>
      <c r="D697" s="363" t="s">
        <v>8145</v>
      </c>
      <c r="E697" s="367"/>
      <c r="F697" s="368"/>
      <c r="G697" s="381"/>
      <c r="H697" s="366"/>
      <c r="I697" s="365"/>
      <c r="J697" s="368"/>
      <c r="K697" s="381"/>
      <c r="L697" s="368"/>
      <c r="M697" s="364"/>
      <c r="N697" s="368"/>
      <c r="O697" s="381"/>
      <c r="P697" s="366"/>
      <c r="Q697" s="365"/>
      <c r="R697" s="368"/>
      <c r="S697" s="381"/>
      <c r="T697" s="368"/>
      <c r="U697" s="364"/>
      <c r="V697" s="845"/>
      <c r="W697" s="655"/>
      <c r="X697" s="366"/>
      <c r="Y697" s="370"/>
      <c r="Z697" s="506" t="s">
        <v>3008</v>
      </c>
      <c r="AA697" s="380"/>
      <c r="AB697" s="353"/>
      <c r="AC697" s="382"/>
      <c r="AD697" s="383" t="str">
        <f>IFERROR(__xludf.DUMMYFUNCTION("""COMPUTED_VALUE"""),"")</f>
        <v/>
      </c>
      <c r="AE697" s="848" t="str">
        <f>IFERROR(__xludf.DUMMYFUNCTION("""COMPUTED_VALUE"""),"")</f>
        <v/>
      </c>
      <c r="AF697" s="848"/>
      <c r="AG697" s="848"/>
      <c r="AH697" s="388" t="str">
        <f>IFERROR(__xludf.DUMMYFUNCTION("""COMPUTED_VALUE"""),"")</f>
        <v/>
      </c>
      <c r="AI697" s="382"/>
      <c r="AJ697" s="848" t="str">
        <f>IFERROR(__xludf.DUMMYFUNCTION("""COMPUTED_VALUE"""),"")</f>
        <v/>
      </c>
      <c r="AK697" s="848" t="str">
        <f>IFERROR(__xludf.DUMMYFUNCTION("""COMPUTED_VALUE"""),"")</f>
        <v/>
      </c>
      <c r="AL697" s="848"/>
      <c r="AM697" s="848"/>
      <c r="AN697" s="389" t="str">
        <f>IFERROR(__xludf.DUMMYFUNCTION("""COMPUTED_VALUE"""),"")</f>
        <v/>
      </c>
      <c r="AO697" s="390"/>
      <c r="AP697" s="391"/>
      <c r="AQ697" s="381"/>
      <c r="AR697" s="845"/>
      <c r="AS697" s="845">
        <v>0.0</v>
      </c>
      <c r="AT697" s="359"/>
    </row>
    <row r="698">
      <c r="A698" s="480" t="s">
        <v>5132</v>
      </c>
      <c r="B698" s="361">
        <v>46169.0</v>
      </c>
      <c r="C698" s="362" t="s">
        <v>6114</v>
      </c>
      <c r="D698" s="363" t="s">
        <v>6115</v>
      </c>
      <c r="E698" s="367"/>
      <c r="F698" s="368"/>
      <c r="G698" s="381"/>
      <c r="H698" s="366"/>
      <c r="I698" s="365"/>
      <c r="J698" s="368"/>
      <c r="K698" s="381"/>
      <c r="L698" s="368"/>
      <c r="M698" s="364"/>
      <c r="N698" s="368"/>
      <c r="O698" s="381"/>
      <c r="P698" s="366"/>
      <c r="Q698" s="365"/>
      <c r="R698" s="368"/>
      <c r="S698" s="381"/>
      <c r="T698" s="368"/>
      <c r="U698" s="364"/>
      <c r="V698" s="845"/>
      <c r="W698" s="655"/>
      <c r="X698" s="366"/>
      <c r="Y698" s="370" t="s">
        <v>2944</v>
      </c>
      <c r="Z698" s="506" t="s">
        <v>3008</v>
      </c>
      <c r="AA698" s="380"/>
      <c r="AB698" s="353"/>
      <c r="AC698" s="382"/>
      <c r="AD698" s="383" t="str">
        <f>IFERROR(__xludf.DUMMYFUNCTION("""COMPUTED_VALUE"""),"")</f>
        <v/>
      </c>
      <c r="AE698" s="848" t="str">
        <f>IFERROR(__xludf.DUMMYFUNCTION("""COMPUTED_VALUE"""),"")</f>
        <v/>
      </c>
      <c r="AF698" s="848"/>
      <c r="AG698" s="848"/>
      <c r="AH698" s="388" t="str">
        <f>IFERROR(__xludf.DUMMYFUNCTION("""COMPUTED_VALUE"""),"")</f>
        <v/>
      </c>
      <c r="AI698" s="382"/>
      <c r="AJ698" s="848" t="str">
        <f>IFERROR(__xludf.DUMMYFUNCTION("""COMPUTED_VALUE"""),"")</f>
        <v/>
      </c>
      <c r="AK698" s="848" t="str">
        <f>IFERROR(__xludf.DUMMYFUNCTION("""COMPUTED_VALUE"""),"")</f>
        <v/>
      </c>
      <c r="AL698" s="848"/>
      <c r="AM698" s="848"/>
      <c r="AN698" s="389" t="str">
        <f>IFERROR(__xludf.DUMMYFUNCTION("""COMPUTED_VALUE"""),"")</f>
        <v/>
      </c>
      <c r="AO698" s="390"/>
      <c r="AP698" s="391"/>
      <c r="AQ698" s="381"/>
      <c r="AR698" s="845"/>
      <c r="AS698" s="845">
        <v>0.0</v>
      </c>
      <c r="AT698" s="359"/>
    </row>
    <row r="699">
      <c r="A699" s="480" t="s">
        <v>5138</v>
      </c>
      <c r="B699" s="361">
        <v>46168.0</v>
      </c>
      <c r="C699" s="362" t="s">
        <v>8146</v>
      </c>
      <c r="D699" s="363" t="s">
        <v>8147</v>
      </c>
      <c r="E699" s="367"/>
      <c r="F699" s="368"/>
      <c r="G699" s="381"/>
      <c r="H699" s="366"/>
      <c r="I699" s="365"/>
      <c r="J699" s="368"/>
      <c r="K699" s="381"/>
      <c r="L699" s="368"/>
      <c r="M699" s="364"/>
      <c r="N699" s="368"/>
      <c r="O699" s="381"/>
      <c r="P699" s="366"/>
      <c r="Q699" s="365"/>
      <c r="R699" s="368"/>
      <c r="S699" s="381"/>
      <c r="T699" s="368"/>
      <c r="U699" s="364"/>
      <c r="V699" s="845"/>
      <c r="W699" s="655"/>
      <c r="X699" s="366"/>
      <c r="Y699" s="370"/>
      <c r="Z699" s="506" t="s">
        <v>3008</v>
      </c>
      <c r="AA699" s="380"/>
      <c r="AB699" s="353"/>
      <c r="AC699" s="382"/>
      <c r="AD699" s="383" t="str">
        <f>IFERROR(__xludf.DUMMYFUNCTION("""COMPUTED_VALUE"""),"")</f>
        <v/>
      </c>
      <c r="AE699" s="848" t="str">
        <f>IFERROR(__xludf.DUMMYFUNCTION("""COMPUTED_VALUE"""),"")</f>
        <v/>
      </c>
      <c r="AF699" s="848"/>
      <c r="AG699" s="848"/>
      <c r="AH699" s="388" t="str">
        <f>IFERROR(__xludf.DUMMYFUNCTION("""COMPUTED_VALUE"""),"")</f>
        <v/>
      </c>
      <c r="AI699" s="382"/>
      <c r="AJ699" s="848" t="str">
        <f>IFERROR(__xludf.DUMMYFUNCTION("""COMPUTED_VALUE"""),"")</f>
        <v/>
      </c>
      <c r="AK699" s="848" t="str">
        <f>IFERROR(__xludf.DUMMYFUNCTION("""COMPUTED_VALUE"""),"")</f>
        <v/>
      </c>
      <c r="AL699" s="848"/>
      <c r="AM699" s="848"/>
      <c r="AN699" s="389" t="str">
        <f>IFERROR(__xludf.DUMMYFUNCTION("""COMPUTED_VALUE"""),"")</f>
        <v/>
      </c>
      <c r="AO699" s="390"/>
      <c r="AP699" s="391"/>
      <c r="AQ699" s="381"/>
      <c r="AR699" s="845"/>
      <c r="AS699" s="845">
        <v>0.0</v>
      </c>
      <c r="AT699" s="359"/>
    </row>
    <row r="700">
      <c r="A700" s="480" t="s">
        <v>5132</v>
      </c>
      <c r="B700" s="361">
        <v>46169.0</v>
      </c>
      <c r="C700" s="362" t="s">
        <v>8148</v>
      </c>
      <c r="D700" s="363" t="s">
        <v>8149</v>
      </c>
      <c r="E700" s="367"/>
      <c r="F700" s="368"/>
      <c r="G700" s="381"/>
      <c r="H700" s="366"/>
      <c r="I700" s="365"/>
      <c r="J700" s="368"/>
      <c r="K700" s="381"/>
      <c r="L700" s="368"/>
      <c r="M700" s="364"/>
      <c r="N700" s="368"/>
      <c r="O700" s="381"/>
      <c r="P700" s="366"/>
      <c r="Q700" s="365"/>
      <c r="R700" s="368"/>
      <c r="S700" s="381"/>
      <c r="T700" s="368"/>
      <c r="U700" s="364"/>
      <c r="V700" s="845"/>
      <c r="W700" s="655"/>
      <c r="X700" s="366"/>
      <c r="Y700" s="370"/>
      <c r="Z700" s="506" t="s">
        <v>3008</v>
      </c>
      <c r="AA700" s="380"/>
      <c r="AB700" s="353"/>
      <c r="AC700" s="382"/>
      <c r="AD700" s="383" t="str">
        <f>IFERROR(__xludf.DUMMYFUNCTION("""COMPUTED_VALUE"""),"")</f>
        <v/>
      </c>
      <c r="AE700" s="848" t="str">
        <f>IFERROR(__xludf.DUMMYFUNCTION("""COMPUTED_VALUE"""),"")</f>
        <v/>
      </c>
      <c r="AF700" s="848"/>
      <c r="AG700" s="848"/>
      <c r="AH700" s="388" t="str">
        <f>IFERROR(__xludf.DUMMYFUNCTION("""COMPUTED_VALUE"""),"")</f>
        <v/>
      </c>
      <c r="AI700" s="382"/>
      <c r="AJ700" s="848" t="str">
        <f>IFERROR(__xludf.DUMMYFUNCTION("""COMPUTED_VALUE"""),"")</f>
        <v/>
      </c>
      <c r="AK700" s="848" t="str">
        <f>IFERROR(__xludf.DUMMYFUNCTION("""COMPUTED_VALUE"""),"")</f>
        <v/>
      </c>
      <c r="AL700" s="848"/>
      <c r="AM700" s="848"/>
      <c r="AN700" s="389" t="str">
        <f>IFERROR(__xludf.DUMMYFUNCTION("""COMPUTED_VALUE"""),"")</f>
        <v/>
      </c>
      <c r="AO700" s="390"/>
      <c r="AP700" s="391"/>
      <c r="AQ700" s="381"/>
      <c r="AR700" s="845"/>
      <c r="AS700" s="845">
        <v>0.0</v>
      </c>
      <c r="AT700" s="359"/>
    </row>
    <row r="701">
      <c r="A701" s="480" t="s">
        <v>5164</v>
      </c>
      <c r="B701" s="361">
        <v>46167.0</v>
      </c>
      <c r="C701" s="362" t="s">
        <v>6116</v>
      </c>
      <c r="D701" s="363" t="s">
        <v>6117</v>
      </c>
      <c r="E701" s="367"/>
      <c r="F701" s="368"/>
      <c r="G701" s="381"/>
      <c r="H701" s="366"/>
      <c r="I701" s="365"/>
      <c r="J701" s="368"/>
      <c r="K701" s="381"/>
      <c r="L701" s="368"/>
      <c r="M701" s="364"/>
      <c r="N701" s="368"/>
      <c r="O701" s="381"/>
      <c r="P701" s="366"/>
      <c r="Q701" s="365"/>
      <c r="R701" s="368"/>
      <c r="S701" s="381"/>
      <c r="T701" s="368"/>
      <c r="U701" s="364"/>
      <c r="V701" s="845"/>
      <c r="W701" s="655"/>
      <c r="X701" s="366"/>
      <c r="Y701" s="370"/>
      <c r="Z701" s="506" t="s">
        <v>3008</v>
      </c>
      <c r="AA701" s="380"/>
      <c r="AB701" s="353" t="s">
        <v>2914</v>
      </c>
      <c r="AC701" s="382"/>
      <c r="AD701" s="383">
        <f>IFERROR(__xludf.DUMMYFUNCTION("""COMPUTED_VALUE"""),0.0)</f>
        <v>0</v>
      </c>
      <c r="AE701" s="848" t="str">
        <f>IFERROR(__xludf.DUMMYFUNCTION("""COMPUTED_VALUE"""),"")</f>
        <v/>
      </c>
      <c r="AF701" s="848"/>
      <c r="AG701" s="848"/>
      <c r="AH701" s="388" t="str">
        <f>IFERROR(__xludf.DUMMYFUNCTION("""COMPUTED_VALUE"""),"")</f>
        <v/>
      </c>
      <c r="AI701" s="382"/>
      <c r="AJ701" s="848">
        <f>IFERROR(__xludf.DUMMYFUNCTION("""COMPUTED_VALUE"""),0.0)</f>
        <v>0</v>
      </c>
      <c r="AK701" s="848">
        <f>IFERROR(__xludf.DUMMYFUNCTION("""COMPUTED_VALUE"""),0.0)</f>
        <v>0</v>
      </c>
      <c r="AL701" s="848"/>
      <c r="AM701" s="848"/>
      <c r="AN701" s="389">
        <f>IFERROR(__xludf.DUMMYFUNCTION("""COMPUTED_VALUE"""),1.0)</f>
        <v>1</v>
      </c>
      <c r="AO701" s="390"/>
      <c r="AP701" s="391"/>
      <c r="AQ701" s="381"/>
      <c r="AR701" s="845"/>
      <c r="AS701" s="845">
        <v>0.0</v>
      </c>
      <c r="AT701" s="393" t="s">
        <v>1913</v>
      </c>
    </row>
    <row r="702">
      <c r="A702" s="480" t="s">
        <v>5132</v>
      </c>
      <c r="B702" s="361">
        <v>46169.0</v>
      </c>
      <c r="C702" s="362" t="s">
        <v>6118</v>
      </c>
      <c r="D702" s="363" t="s">
        <v>6119</v>
      </c>
      <c r="E702" s="367"/>
      <c r="F702" s="368"/>
      <c r="G702" s="381"/>
      <c r="H702" s="366"/>
      <c r="I702" s="365"/>
      <c r="J702" s="368"/>
      <c r="K702" s="381"/>
      <c r="L702" s="368"/>
      <c r="M702" s="364"/>
      <c r="N702" s="368"/>
      <c r="O702" s="381"/>
      <c r="P702" s="366"/>
      <c r="Q702" s="365"/>
      <c r="R702" s="368"/>
      <c r="S702" s="381"/>
      <c r="T702" s="368"/>
      <c r="U702" s="364"/>
      <c r="V702" s="845"/>
      <c r="W702" s="655"/>
      <c r="X702" s="366"/>
      <c r="Y702" s="370"/>
      <c r="Z702" s="506" t="s">
        <v>3008</v>
      </c>
      <c r="AA702" s="380"/>
      <c r="AB702" s="353" t="s">
        <v>2914</v>
      </c>
      <c r="AC702" s="382"/>
      <c r="AD702" s="383">
        <f>IFERROR(__xludf.DUMMYFUNCTION("""COMPUTED_VALUE"""),0.0)</f>
        <v>0</v>
      </c>
      <c r="AE702" s="848" t="str">
        <f>IFERROR(__xludf.DUMMYFUNCTION("""COMPUTED_VALUE"""),"")</f>
        <v/>
      </c>
      <c r="AF702" s="848"/>
      <c r="AG702" s="848"/>
      <c r="AH702" s="388" t="str">
        <f>IFERROR(__xludf.DUMMYFUNCTION("""COMPUTED_VALUE"""),"")</f>
        <v/>
      </c>
      <c r="AI702" s="382"/>
      <c r="AJ702" s="848">
        <f>IFERROR(__xludf.DUMMYFUNCTION("""COMPUTED_VALUE"""),0.0)</f>
        <v>0</v>
      </c>
      <c r="AK702" s="848">
        <f>IFERROR(__xludf.DUMMYFUNCTION("""COMPUTED_VALUE"""),0.0)</f>
        <v>0</v>
      </c>
      <c r="AL702" s="848"/>
      <c r="AM702" s="848"/>
      <c r="AN702" s="389">
        <f>IFERROR(__xludf.DUMMYFUNCTION("""COMPUTED_VALUE"""),1.0)</f>
        <v>1</v>
      </c>
      <c r="AO702" s="390"/>
      <c r="AP702" s="391"/>
      <c r="AQ702" s="381"/>
      <c r="AR702" s="845"/>
      <c r="AS702" s="845">
        <v>0.0</v>
      </c>
      <c r="AT702" s="393" t="s">
        <v>1913</v>
      </c>
    </row>
    <row r="703">
      <c r="A703" s="480" t="s">
        <v>5164</v>
      </c>
      <c r="B703" s="361">
        <v>46167.0</v>
      </c>
      <c r="C703" s="362" t="s">
        <v>6120</v>
      </c>
      <c r="D703" s="363" t="s">
        <v>6121</v>
      </c>
      <c r="E703" s="367"/>
      <c r="F703" s="368"/>
      <c r="G703" s="381"/>
      <c r="H703" s="366"/>
      <c r="I703" s="365"/>
      <c r="J703" s="368"/>
      <c r="K703" s="381"/>
      <c r="L703" s="368"/>
      <c r="M703" s="364"/>
      <c r="N703" s="368"/>
      <c r="O703" s="381"/>
      <c r="P703" s="366"/>
      <c r="Q703" s="365"/>
      <c r="R703" s="368"/>
      <c r="S703" s="381"/>
      <c r="T703" s="368"/>
      <c r="U703" s="364"/>
      <c r="V703" s="845"/>
      <c r="W703" s="655"/>
      <c r="X703" s="366"/>
      <c r="Y703" s="370"/>
      <c r="Z703" s="506" t="s">
        <v>3008</v>
      </c>
      <c r="AA703" s="380"/>
      <c r="AB703" s="353" t="s">
        <v>2914</v>
      </c>
      <c r="AC703" s="382"/>
      <c r="AD703" s="383">
        <f>IFERROR(__xludf.DUMMYFUNCTION("""COMPUTED_VALUE"""),0.0)</f>
        <v>0</v>
      </c>
      <c r="AE703" s="848" t="str">
        <f>IFERROR(__xludf.DUMMYFUNCTION("""COMPUTED_VALUE"""),"")</f>
        <v/>
      </c>
      <c r="AF703" s="848"/>
      <c r="AG703" s="848"/>
      <c r="AH703" s="388">
        <f>IFERROR(__xludf.DUMMYFUNCTION("""COMPUTED_VALUE"""),1.0)</f>
        <v>1</v>
      </c>
      <c r="AI703" s="382"/>
      <c r="AJ703" s="848">
        <f>IFERROR(__xludf.DUMMYFUNCTION("""COMPUTED_VALUE"""),0.0)</f>
        <v>0</v>
      </c>
      <c r="AK703" s="848">
        <f>IFERROR(__xludf.DUMMYFUNCTION("""COMPUTED_VALUE"""),0.0)</f>
        <v>0</v>
      </c>
      <c r="AL703" s="848"/>
      <c r="AM703" s="848"/>
      <c r="AN703" s="389">
        <f>IFERROR(__xludf.DUMMYFUNCTION("""COMPUTED_VALUE"""),1.0)</f>
        <v>1</v>
      </c>
      <c r="AO703" s="390"/>
      <c r="AP703" s="391"/>
      <c r="AQ703" s="381"/>
      <c r="AR703" s="845"/>
      <c r="AS703" s="845">
        <v>0.0</v>
      </c>
      <c r="AT703" s="393" t="s">
        <v>1913</v>
      </c>
    </row>
    <row r="704">
      <c r="A704" s="480" t="s">
        <v>5132</v>
      </c>
      <c r="B704" s="361">
        <v>46169.0</v>
      </c>
      <c r="C704" s="362" t="s">
        <v>6122</v>
      </c>
      <c r="D704" s="363" t="s">
        <v>6123</v>
      </c>
      <c r="E704" s="367"/>
      <c r="F704" s="368"/>
      <c r="G704" s="381"/>
      <c r="H704" s="366"/>
      <c r="I704" s="365"/>
      <c r="J704" s="368"/>
      <c r="K704" s="381"/>
      <c r="L704" s="368"/>
      <c r="M704" s="364"/>
      <c r="N704" s="368"/>
      <c r="O704" s="381"/>
      <c r="P704" s="366"/>
      <c r="Q704" s="365"/>
      <c r="R704" s="368"/>
      <c r="S704" s="381"/>
      <c r="T704" s="368"/>
      <c r="U704" s="364"/>
      <c r="V704" s="845"/>
      <c r="W704" s="655"/>
      <c r="X704" s="366"/>
      <c r="Y704" s="370" t="s">
        <v>207</v>
      </c>
      <c r="Z704" s="506" t="s">
        <v>3008</v>
      </c>
      <c r="AA704" s="380"/>
      <c r="AB704" s="353" t="s">
        <v>2914</v>
      </c>
      <c r="AC704" s="382"/>
      <c r="AD704" s="383">
        <f>IFERROR(__xludf.DUMMYFUNCTION("""COMPUTED_VALUE"""),0.0)</f>
        <v>0</v>
      </c>
      <c r="AE704" s="848">
        <f>IFERROR(__xludf.DUMMYFUNCTION("""COMPUTED_VALUE"""),0.0)</f>
        <v>0</v>
      </c>
      <c r="AF704" s="848"/>
      <c r="AG704" s="848"/>
      <c r="AH704" s="388" t="str">
        <f>IFERROR(__xludf.DUMMYFUNCTION("""COMPUTED_VALUE"""),"")</f>
        <v/>
      </c>
      <c r="AI704" s="382"/>
      <c r="AJ704" s="848">
        <f>IFERROR(__xludf.DUMMYFUNCTION("""COMPUTED_VALUE"""),0.0)</f>
        <v>0</v>
      </c>
      <c r="AK704" s="848">
        <f>IFERROR(__xludf.DUMMYFUNCTION("""COMPUTED_VALUE"""),0.0)</f>
        <v>0</v>
      </c>
      <c r="AL704" s="848"/>
      <c r="AM704" s="848"/>
      <c r="AN704" s="389">
        <f>IFERROR(__xludf.DUMMYFUNCTION("""COMPUTED_VALUE"""),1.0)</f>
        <v>1</v>
      </c>
      <c r="AO704" s="390"/>
      <c r="AP704" s="391"/>
      <c r="AQ704" s="381"/>
      <c r="AR704" s="845"/>
      <c r="AS704" s="845">
        <v>0.0</v>
      </c>
      <c r="AT704" s="393" t="s">
        <v>1913</v>
      </c>
    </row>
    <row r="705">
      <c r="A705" s="480" t="s">
        <v>5164</v>
      </c>
      <c r="B705" s="361">
        <v>46167.0</v>
      </c>
      <c r="C705" s="362" t="s">
        <v>6124</v>
      </c>
      <c r="D705" s="363" t="s">
        <v>6125</v>
      </c>
      <c r="E705" s="367"/>
      <c r="F705" s="368"/>
      <c r="G705" s="381"/>
      <c r="H705" s="366"/>
      <c r="I705" s="365"/>
      <c r="J705" s="368"/>
      <c r="K705" s="381"/>
      <c r="L705" s="368"/>
      <c r="M705" s="364"/>
      <c r="N705" s="368"/>
      <c r="O705" s="381"/>
      <c r="P705" s="366"/>
      <c r="Q705" s="365"/>
      <c r="R705" s="368"/>
      <c r="S705" s="381"/>
      <c r="T705" s="368"/>
      <c r="U705" s="364"/>
      <c r="V705" s="845"/>
      <c r="W705" s="655"/>
      <c r="X705" s="366"/>
      <c r="Y705" s="370"/>
      <c r="Z705" s="481" t="s">
        <v>3008</v>
      </c>
      <c r="AA705" s="372"/>
      <c r="AB705" s="353" t="s">
        <v>2914</v>
      </c>
      <c r="AC705" s="382"/>
      <c r="AD705" s="383">
        <f>IFERROR(__xludf.DUMMYFUNCTION("""COMPUTED_VALUE"""),0.0)</f>
        <v>0</v>
      </c>
      <c r="AE705" s="848" t="str">
        <f>IFERROR(__xludf.DUMMYFUNCTION("""COMPUTED_VALUE"""),"")</f>
        <v/>
      </c>
      <c r="AF705" s="848"/>
      <c r="AG705" s="848"/>
      <c r="AH705" s="388">
        <f>IFERROR(__xludf.DUMMYFUNCTION("""COMPUTED_VALUE"""),1.0)</f>
        <v>1</v>
      </c>
      <c r="AI705" s="382"/>
      <c r="AJ705" s="848">
        <f>IFERROR(__xludf.DUMMYFUNCTION("""COMPUTED_VALUE"""),0.0)</f>
        <v>0</v>
      </c>
      <c r="AK705" s="848">
        <f>IFERROR(__xludf.DUMMYFUNCTION("""COMPUTED_VALUE"""),0.0)</f>
        <v>0</v>
      </c>
      <c r="AL705" s="848"/>
      <c r="AM705" s="848"/>
      <c r="AN705" s="389">
        <f>IFERROR(__xludf.DUMMYFUNCTION("""COMPUTED_VALUE"""),1.0)</f>
        <v>1</v>
      </c>
      <c r="AO705" s="390"/>
      <c r="AP705" s="391"/>
      <c r="AQ705" s="373"/>
      <c r="AR705" s="847"/>
      <c r="AS705" s="847">
        <v>0.0</v>
      </c>
      <c r="AT705" s="393" t="s">
        <v>1913</v>
      </c>
    </row>
    <row r="706">
      <c r="A706" s="480" t="s">
        <v>5138</v>
      </c>
      <c r="B706" s="361">
        <v>46168.0</v>
      </c>
      <c r="C706" s="362" t="s">
        <v>6126</v>
      </c>
      <c r="D706" s="363" t="s">
        <v>6127</v>
      </c>
      <c r="E706" s="367"/>
      <c r="F706" s="368"/>
      <c r="G706" s="381"/>
      <c r="H706" s="366"/>
      <c r="I706" s="365"/>
      <c r="J706" s="368"/>
      <c r="K706" s="381"/>
      <c r="L706" s="368"/>
      <c r="M706" s="364"/>
      <c r="N706" s="368"/>
      <c r="O706" s="381"/>
      <c r="P706" s="366"/>
      <c r="Q706" s="365"/>
      <c r="R706" s="368"/>
      <c r="S706" s="381"/>
      <c r="T706" s="368"/>
      <c r="U706" s="364"/>
      <c r="V706" s="845"/>
      <c r="W706" s="655"/>
      <c r="X706" s="366"/>
      <c r="Y706" s="370" t="s">
        <v>754</v>
      </c>
      <c r="Z706" s="506" t="s">
        <v>3010</v>
      </c>
      <c r="AA706" s="380"/>
      <c r="AB706" s="353"/>
      <c r="AC706" s="382"/>
      <c r="AD706" s="383" t="str">
        <f>IFERROR(__xludf.DUMMYFUNCTION("""COMPUTED_VALUE"""),"")</f>
        <v/>
      </c>
      <c r="AE706" s="848" t="str">
        <f>IFERROR(__xludf.DUMMYFUNCTION("""COMPUTED_VALUE"""),"")</f>
        <v/>
      </c>
      <c r="AF706" s="848"/>
      <c r="AG706" s="848"/>
      <c r="AH706" s="388" t="str">
        <f>IFERROR(__xludf.DUMMYFUNCTION("""COMPUTED_VALUE"""),"")</f>
        <v/>
      </c>
      <c r="AI706" s="382"/>
      <c r="AJ706" s="848" t="str">
        <f>IFERROR(__xludf.DUMMYFUNCTION("""COMPUTED_VALUE"""),"")</f>
        <v/>
      </c>
      <c r="AK706" s="848" t="str">
        <f>IFERROR(__xludf.DUMMYFUNCTION("""COMPUTED_VALUE"""),"")</f>
        <v/>
      </c>
      <c r="AL706" s="848"/>
      <c r="AM706" s="848"/>
      <c r="AN706" s="389" t="str">
        <f>IFERROR(__xludf.DUMMYFUNCTION("""COMPUTED_VALUE"""),"")</f>
        <v/>
      </c>
      <c r="AO706" s="390"/>
      <c r="AP706" s="391"/>
      <c r="AQ706" s="381"/>
      <c r="AR706" s="845"/>
      <c r="AS706" s="845">
        <v>0.0</v>
      </c>
      <c r="AT706" s="359"/>
    </row>
    <row r="707">
      <c r="A707" s="480" t="s">
        <v>5164</v>
      </c>
      <c r="B707" s="361">
        <v>46167.0</v>
      </c>
      <c r="C707" s="362" t="s">
        <v>6128</v>
      </c>
      <c r="D707" s="363" t="s">
        <v>6129</v>
      </c>
      <c r="E707" s="367"/>
      <c r="F707" s="368"/>
      <c r="G707" s="381"/>
      <c r="H707" s="366"/>
      <c r="I707" s="365"/>
      <c r="J707" s="368"/>
      <c r="K707" s="381"/>
      <c r="L707" s="368"/>
      <c r="M707" s="364"/>
      <c r="N707" s="368"/>
      <c r="O707" s="381"/>
      <c r="P707" s="366"/>
      <c r="Q707" s="365"/>
      <c r="R707" s="368"/>
      <c r="S707" s="381"/>
      <c r="T707" s="368"/>
      <c r="U707" s="364"/>
      <c r="V707" s="845"/>
      <c r="W707" s="655"/>
      <c r="X707" s="366"/>
      <c r="Y707" s="370"/>
      <c r="Z707" s="506" t="s">
        <v>3010</v>
      </c>
      <c r="AA707" s="380"/>
      <c r="AB707" s="353"/>
      <c r="AC707" s="382"/>
      <c r="AD707" s="383" t="str">
        <f>IFERROR(__xludf.DUMMYFUNCTION("""COMPUTED_VALUE"""),"")</f>
        <v/>
      </c>
      <c r="AE707" s="848" t="str">
        <f>IFERROR(__xludf.DUMMYFUNCTION("""COMPUTED_VALUE"""),"")</f>
        <v/>
      </c>
      <c r="AF707" s="848"/>
      <c r="AG707" s="848"/>
      <c r="AH707" s="388" t="str">
        <f>IFERROR(__xludf.DUMMYFUNCTION("""COMPUTED_VALUE"""),"")</f>
        <v/>
      </c>
      <c r="AI707" s="382"/>
      <c r="AJ707" s="848" t="str">
        <f>IFERROR(__xludf.DUMMYFUNCTION("""COMPUTED_VALUE"""),"")</f>
        <v/>
      </c>
      <c r="AK707" s="848" t="str">
        <f>IFERROR(__xludf.DUMMYFUNCTION("""COMPUTED_VALUE"""),"")</f>
        <v/>
      </c>
      <c r="AL707" s="848"/>
      <c r="AM707" s="848"/>
      <c r="AN707" s="389" t="str">
        <f>IFERROR(__xludf.DUMMYFUNCTION("""COMPUTED_VALUE"""),"")</f>
        <v/>
      </c>
      <c r="AO707" s="390"/>
      <c r="AP707" s="391"/>
      <c r="AQ707" s="381"/>
      <c r="AR707" s="845"/>
      <c r="AS707" s="845">
        <v>0.0</v>
      </c>
      <c r="AT707" s="359"/>
    </row>
    <row r="708">
      <c r="A708" s="480" t="s">
        <v>5138</v>
      </c>
      <c r="B708" s="361">
        <v>46168.0</v>
      </c>
      <c r="C708" s="362" t="s">
        <v>6130</v>
      </c>
      <c r="D708" s="363" t="s">
        <v>6131</v>
      </c>
      <c r="E708" s="367"/>
      <c r="F708" s="368"/>
      <c r="G708" s="381"/>
      <c r="H708" s="366"/>
      <c r="I708" s="365"/>
      <c r="J708" s="368"/>
      <c r="K708" s="381"/>
      <c r="L708" s="368"/>
      <c r="M708" s="364"/>
      <c r="N708" s="368"/>
      <c r="O708" s="381"/>
      <c r="P708" s="366"/>
      <c r="Q708" s="365"/>
      <c r="R708" s="368"/>
      <c r="S708" s="381"/>
      <c r="T708" s="368"/>
      <c r="U708" s="364"/>
      <c r="V708" s="845"/>
      <c r="W708" s="655"/>
      <c r="X708" s="366"/>
      <c r="Y708" s="370"/>
      <c r="Z708" s="506" t="s">
        <v>3010</v>
      </c>
      <c r="AA708" s="380"/>
      <c r="AB708" s="353"/>
      <c r="AC708" s="382"/>
      <c r="AD708" s="383" t="str">
        <f>IFERROR(__xludf.DUMMYFUNCTION("""COMPUTED_VALUE"""),"")</f>
        <v/>
      </c>
      <c r="AE708" s="848" t="str">
        <f>IFERROR(__xludf.DUMMYFUNCTION("""COMPUTED_VALUE"""),"")</f>
        <v/>
      </c>
      <c r="AF708" s="848"/>
      <c r="AG708" s="848"/>
      <c r="AH708" s="388" t="str">
        <f>IFERROR(__xludf.DUMMYFUNCTION("""COMPUTED_VALUE"""),"")</f>
        <v/>
      </c>
      <c r="AI708" s="382"/>
      <c r="AJ708" s="848" t="str">
        <f>IFERROR(__xludf.DUMMYFUNCTION("""COMPUTED_VALUE"""),"")</f>
        <v/>
      </c>
      <c r="AK708" s="848" t="str">
        <f>IFERROR(__xludf.DUMMYFUNCTION("""COMPUTED_VALUE"""),"")</f>
        <v/>
      </c>
      <c r="AL708" s="848"/>
      <c r="AM708" s="848"/>
      <c r="AN708" s="389" t="str">
        <f>IFERROR(__xludf.DUMMYFUNCTION("""COMPUTED_VALUE"""),"")</f>
        <v/>
      </c>
      <c r="AO708" s="390"/>
      <c r="AP708" s="391"/>
      <c r="AQ708" s="381"/>
      <c r="AR708" s="845"/>
      <c r="AS708" s="845">
        <v>0.0</v>
      </c>
      <c r="AT708" s="359"/>
    </row>
    <row r="709">
      <c r="A709" s="480" t="s">
        <v>5138</v>
      </c>
      <c r="B709" s="361">
        <v>46168.0</v>
      </c>
      <c r="C709" s="362" t="s">
        <v>6132</v>
      </c>
      <c r="D709" s="363" t="s">
        <v>6133</v>
      </c>
      <c r="E709" s="367"/>
      <c r="F709" s="368"/>
      <c r="G709" s="381"/>
      <c r="H709" s="366"/>
      <c r="I709" s="365"/>
      <c r="J709" s="368"/>
      <c r="K709" s="381"/>
      <c r="L709" s="368"/>
      <c r="M709" s="364"/>
      <c r="N709" s="368"/>
      <c r="O709" s="381"/>
      <c r="P709" s="366"/>
      <c r="Q709" s="365"/>
      <c r="R709" s="368"/>
      <c r="S709" s="381"/>
      <c r="T709" s="368"/>
      <c r="U709" s="364"/>
      <c r="V709" s="845"/>
      <c r="W709" s="655"/>
      <c r="X709" s="366"/>
      <c r="Y709" s="370"/>
      <c r="Z709" s="506" t="s">
        <v>3010</v>
      </c>
      <c r="AA709" s="380"/>
      <c r="AB709" s="353"/>
      <c r="AC709" s="382"/>
      <c r="AD709" s="383" t="str">
        <f>IFERROR(__xludf.DUMMYFUNCTION("""COMPUTED_VALUE"""),"")</f>
        <v/>
      </c>
      <c r="AE709" s="848" t="str">
        <f>IFERROR(__xludf.DUMMYFUNCTION("""COMPUTED_VALUE"""),"")</f>
        <v/>
      </c>
      <c r="AF709" s="848"/>
      <c r="AG709" s="848"/>
      <c r="AH709" s="388" t="str">
        <f>IFERROR(__xludf.DUMMYFUNCTION("""COMPUTED_VALUE"""),"")</f>
        <v/>
      </c>
      <c r="AI709" s="382"/>
      <c r="AJ709" s="848" t="str">
        <f>IFERROR(__xludf.DUMMYFUNCTION("""COMPUTED_VALUE"""),"")</f>
        <v/>
      </c>
      <c r="AK709" s="848" t="str">
        <f>IFERROR(__xludf.DUMMYFUNCTION("""COMPUTED_VALUE"""),"")</f>
        <v/>
      </c>
      <c r="AL709" s="848"/>
      <c r="AM709" s="848"/>
      <c r="AN709" s="389" t="str">
        <f>IFERROR(__xludf.DUMMYFUNCTION("""COMPUTED_VALUE"""),"")</f>
        <v/>
      </c>
      <c r="AO709" s="390"/>
      <c r="AP709" s="391"/>
      <c r="AQ709" s="381"/>
      <c r="AR709" s="845"/>
      <c r="AS709" s="845">
        <v>0.0</v>
      </c>
      <c r="AT709" s="359"/>
    </row>
    <row r="710">
      <c r="A710" s="480" t="s">
        <v>5132</v>
      </c>
      <c r="B710" s="361">
        <v>46169.0</v>
      </c>
      <c r="C710" s="362" t="s">
        <v>6134</v>
      </c>
      <c r="D710" s="363" t="s">
        <v>6135</v>
      </c>
      <c r="E710" s="367"/>
      <c r="F710" s="368"/>
      <c r="G710" s="381"/>
      <c r="H710" s="366"/>
      <c r="I710" s="365"/>
      <c r="J710" s="368"/>
      <c r="K710" s="381"/>
      <c r="L710" s="368"/>
      <c r="M710" s="364"/>
      <c r="N710" s="368"/>
      <c r="O710" s="381"/>
      <c r="P710" s="366"/>
      <c r="Q710" s="365"/>
      <c r="R710" s="368"/>
      <c r="S710" s="381"/>
      <c r="T710" s="368"/>
      <c r="U710" s="364"/>
      <c r="V710" s="845"/>
      <c r="W710" s="655"/>
      <c r="X710" s="366"/>
      <c r="Y710" s="370"/>
      <c r="Z710" s="506" t="s">
        <v>3010</v>
      </c>
      <c r="AA710" s="380"/>
      <c r="AB710" s="353"/>
      <c r="AC710" s="382"/>
      <c r="AD710" s="383" t="str">
        <f>IFERROR(__xludf.DUMMYFUNCTION("""COMPUTED_VALUE"""),"")</f>
        <v/>
      </c>
      <c r="AE710" s="848" t="str">
        <f>IFERROR(__xludf.DUMMYFUNCTION("""COMPUTED_VALUE"""),"")</f>
        <v/>
      </c>
      <c r="AF710" s="848"/>
      <c r="AG710" s="848"/>
      <c r="AH710" s="388" t="str">
        <f>IFERROR(__xludf.DUMMYFUNCTION("""COMPUTED_VALUE"""),"")</f>
        <v/>
      </c>
      <c r="AI710" s="382"/>
      <c r="AJ710" s="848" t="str">
        <f>IFERROR(__xludf.DUMMYFUNCTION("""COMPUTED_VALUE"""),"")</f>
        <v/>
      </c>
      <c r="AK710" s="848" t="str">
        <f>IFERROR(__xludf.DUMMYFUNCTION("""COMPUTED_VALUE"""),"")</f>
        <v/>
      </c>
      <c r="AL710" s="848"/>
      <c r="AM710" s="848"/>
      <c r="AN710" s="389" t="str">
        <f>IFERROR(__xludf.DUMMYFUNCTION("""COMPUTED_VALUE"""),"")</f>
        <v/>
      </c>
      <c r="AO710" s="390"/>
      <c r="AP710" s="391"/>
      <c r="AQ710" s="381"/>
      <c r="AR710" s="845"/>
      <c r="AS710" s="845">
        <v>0.0</v>
      </c>
      <c r="AT710" s="359"/>
    </row>
    <row r="711">
      <c r="A711" s="480" t="s">
        <v>5164</v>
      </c>
      <c r="B711" s="361">
        <v>46167.0</v>
      </c>
      <c r="C711" s="362" t="s">
        <v>6136</v>
      </c>
      <c r="D711" s="363" t="s">
        <v>6137</v>
      </c>
      <c r="E711" s="367"/>
      <c r="F711" s="368"/>
      <c r="G711" s="381"/>
      <c r="H711" s="366"/>
      <c r="I711" s="365"/>
      <c r="J711" s="368"/>
      <c r="K711" s="381"/>
      <c r="L711" s="368"/>
      <c r="M711" s="364"/>
      <c r="N711" s="368"/>
      <c r="O711" s="381"/>
      <c r="P711" s="366"/>
      <c r="Q711" s="365"/>
      <c r="R711" s="368"/>
      <c r="S711" s="381"/>
      <c r="T711" s="368"/>
      <c r="U711" s="364"/>
      <c r="V711" s="845"/>
      <c r="W711" s="655"/>
      <c r="X711" s="366"/>
      <c r="Y711" s="370"/>
      <c r="Z711" s="506" t="s">
        <v>3010</v>
      </c>
      <c r="AA711" s="380"/>
      <c r="AB711" s="353" t="s">
        <v>2914</v>
      </c>
      <c r="AC711" s="382"/>
      <c r="AD711" s="383">
        <f>IFERROR(__xludf.DUMMYFUNCTION("""COMPUTED_VALUE"""),0.0)</f>
        <v>0</v>
      </c>
      <c r="AE711" s="848" t="str">
        <f>IFERROR(__xludf.DUMMYFUNCTION("""COMPUTED_VALUE"""),"")</f>
        <v/>
      </c>
      <c r="AF711" s="848"/>
      <c r="AG711" s="848"/>
      <c r="AH711" s="388" t="str">
        <f>IFERROR(__xludf.DUMMYFUNCTION("""COMPUTED_VALUE"""),"")</f>
        <v/>
      </c>
      <c r="AI711" s="382"/>
      <c r="AJ711" s="848">
        <f>IFERROR(__xludf.DUMMYFUNCTION("""COMPUTED_VALUE"""),0.0)</f>
        <v>0</v>
      </c>
      <c r="AK711" s="848">
        <f>IFERROR(__xludf.DUMMYFUNCTION("""COMPUTED_VALUE"""),0.0)</f>
        <v>0</v>
      </c>
      <c r="AL711" s="848"/>
      <c r="AM711" s="848"/>
      <c r="AN711" s="389">
        <f>IFERROR(__xludf.DUMMYFUNCTION("""COMPUTED_VALUE"""),1.0)</f>
        <v>1</v>
      </c>
      <c r="AO711" s="390"/>
      <c r="AP711" s="391"/>
      <c r="AQ711" s="381"/>
      <c r="AR711" s="845"/>
      <c r="AS711" s="845">
        <v>0.0</v>
      </c>
      <c r="AT711" s="393" t="s">
        <v>1913</v>
      </c>
    </row>
    <row r="712">
      <c r="A712" s="480" t="s">
        <v>5132</v>
      </c>
      <c r="B712" s="361">
        <v>46169.0</v>
      </c>
      <c r="C712" s="362" t="s">
        <v>6138</v>
      </c>
      <c r="D712" s="363" t="s">
        <v>6139</v>
      </c>
      <c r="E712" s="367"/>
      <c r="F712" s="368"/>
      <c r="G712" s="381"/>
      <c r="H712" s="366"/>
      <c r="I712" s="365"/>
      <c r="J712" s="368"/>
      <c r="K712" s="381"/>
      <c r="L712" s="368"/>
      <c r="M712" s="364"/>
      <c r="N712" s="368"/>
      <c r="O712" s="381"/>
      <c r="P712" s="366"/>
      <c r="Q712" s="365"/>
      <c r="R712" s="368"/>
      <c r="S712" s="381"/>
      <c r="T712" s="368"/>
      <c r="U712" s="364"/>
      <c r="V712" s="845"/>
      <c r="W712" s="655"/>
      <c r="X712" s="366"/>
      <c r="Y712" s="370"/>
      <c r="Z712" s="506" t="s">
        <v>3010</v>
      </c>
      <c r="AA712" s="380"/>
      <c r="AB712" s="353" t="s">
        <v>2914</v>
      </c>
      <c r="AC712" s="382"/>
      <c r="AD712" s="383">
        <f>IFERROR(__xludf.DUMMYFUNCTION("""COMPUTED_VALUE"""),0.0)</f>
        <v>0</v>
      </c>
      <c r="AE712" s="848" t="str">
        <f>IFERROR(__xludf.DUMMYFUNCTION("""COMPUTED_VALUE"""),"")</f>
        <v/>
      </c>
      <c r="AF712" s="848"/>
      <c r="AG712" s="848"/>
      <c r="AH712" s="388">
        <f>IFERROR(__xludf.DUMMYFUNCTION("""COMPUTED_VALUE"""),1.0)</f>
        <v>1</v>
      </c>
      <c r="AI712" s="382"/>
      <c r="AJ712" s="848">
        <f>IFERROR(__xludf.DUMMYFUNCTION("""COMPUTED_VALUE"""),0.0)</f>
        <v>0</v>
      </c>
      <c r="AK712" s="848">
        <f>IFERROR(__xludf.DUMMYFUNCTION("""COMPUTED_VALUE"""),0.0)</f>
        <v>0</v>
      </c>
      <c r="AL712" s="848"/>
      <c r="AM712" s="848"/>
      <c r="AN712" s="389">
        <f>IFERROR(__xludf.DUMMYFUNCTION("""COMPUTED_VALUE"""),1.0)</f>
        <v>1</v>
      </c>
      <c r="AO712" s="390"/>
      <c r="AP712" s="391"/>
      <c r="AQ712" s="381"/>
      <c r="AR712" s="845"/>
      <c r="AS712" s="845">
        <v>0.0</v>
      </c>
      <c r="AT712" s="393" t="s">
        <v>1913</v>
      </c>
    </row>
    <row r="713">
      <c r="A713" s="480" t="s">
        <v>5138</v>
      </c>
      <c r="B713" s="361">
        <v>46168.0</v>
      </c>
      <c r="C713" s="362" t="s">
        <v>6140</v>
      </c>
      <c r="D713" s="363" t="s">
        <v>6141</v>
      </c>
      <c r="E713" s="367"/>
      <c r="F713" s="368"/>
      <c r="G713" s="381"/>
      <c r="H713" s="366"/>
      <c r="I713" s="365"/>
      <c r="J713" s="368"/>
      <c r="K713" s="381"/>
      <c r="L713" s="368"/>
      <c r="M713" s="364"/>
      <c r="N713" s="368"/>
      <c r="O713" s="381"/>
      <c r="P713" s="366"/>
      <c r="Q713" s="365"/>
      <c r="R713" s="368"/>
      <c r="S713" s="381"/>
      <c r="T713" s="368"/>
      <c r="U713" s="364"/>
      <c r="V713" s="845"/>
      <c r="W713" s="655"/>
      <c r="X713" s="366"/>
      <c r="Y713" s="370" t="s">
        <v>674</v>
      </c>
      <c r="Z713" s="506" t="s">
        <v>3010</v>
      </c>
      <c r="AA713" s="380"/>
      <c r="AB713" s="353" t="s">
        <v>2914</v>
      </c>
      <c r="AC713" s="382"/>
      <c r="AD713" s="383">
        <f>IFERROR(__xludf.DUMMYFUNCTION("""COMPUTED_VALUE"""),0.0)</f>
        <v>0</v>
      </c>
      <c r="AE713" s="848">
        <f>IFERROR(__xludf.DUMMYFUNCTION("""COMPUTED_VALUE"""),0.0)</f>
        <v>0</v>
      </c>
      <c r="AF713" s="848"/>
      <c r="AG713" s="848"/>
      <c r="AH713" s="388" t="str">
        <f>IFERROR(__xludf.DUMMYFUNCTION("""COMPUTED_VALUE"""),"")</f>
        <v/>
      </c>
      <c r="AI713" s="382"/>
      <c r="AJ713" s="848">
        <f>IFERROR(__xludf.DUMMYFUNCTION("""COMPUTED_VALUE"""),0.0)</f>
        <v>0</v>
      </c>
      <c r="AK713" s="848">
        <f>IFERROR(__xludf.DUMMYFUNCTION("""COMPUTED_VALUE"""),0.0)</f>
        <v>0</v>
      </c>
      <c r="AL713" s="848"/>
      <c r="AM713" s="848"/>
      <c r="AN713" s="389">
        <f>IFERROR(__xludf.DUMMYFUNCTION("""COMPUTED_VALUE"""),1.0)</f>
        <v>1</v>
      </c>
      <c r="AO713" s="390"/>
      <c r="AP713" s="391"/>
      <c r="AQ713" s="381"/>
      <c r="AR713" s="845"/>
      <c r="AS713" s="845">
        <v>0.0</v>
      </c>
      <c r="AT713" s="393" t="s">
        <v>1913</v>
      </c>
    </row>
    <row r="714">
      <c r="A714" s="480" t="s">
        <v>5132</v>
      </c>
      <c r="B714" s="361">
        <v>46169.0</v>
      </c>
      <c r="C714" s="362" t="s">
        <v>6142</v>
      </c>
      <c r="D714" s="363" t="s">
        <v>6143</v>
      </c>
      <c r="E714" s="367"/>
      <c r="F714" s="368"/>
      <c r="G714" s="381"/>
      <c r="H714" s="366"/>
      <c r="I714" s="365"/>
      <c r="J714" s="368"/>
      <c r="K714" s="381"/>
      <c r="L714" s="368"/>
      <c r="M714" s="364"/>
      <c r="N714" s="368"/>
      <c r="O714" s="381"/>
      <c r="P714" s="366"/>
      <c r="Q714" s="365"/>
      <c r="R714" s="368"/>
      <c r="S714" s="381"/>
      <c r="T714" s="368"/>
      <c r="U714" s="364"/>
      <c r="V714" s="845"/>
      <c r="W714" s="655"/>
      <c r="X714" s="366"/>
      <c r="Y714" s="370"/>
      <c r="Z714" s="506" t="s">
        <v>3010</v>
      </c>
      <c r="AA714" s="380"/>
      <c r="AB714" s="353" t="s">
        <v>2914</v>
      </c>
      <c r="AC714" s="382"/>
      <c r="AD714" s="383">
        <f>IFERROR(__xludf.DUMMYFUNCTION("""COMPUTED_VALUE"""),0.0)</f>
        <v>0</v>
      </c>
      <c r="AE714" s="848" t="str">
        <f>IFERROR(__xludf.DUMMYFUNCTION("""COMPUTED_VALUE"""),"")</f>
        <v/>
      </c>
      <c r="AF714" s="848"/>
      <c r="AG714" s="848"/>
      <c r="AH714" s="388" t="str">
        <f>IFERROR(__xludf.DUMMYFUNCTION("""COMPUTED_VALUE"""),"")</f>
        <v/>
      </c>
      <c r="AI714" s="382"/>
      <c r="AJ714" s="848">
        <f>IFERROR(__xludf.DUMMYFUNCTION("""COMPUTED_VALUE"""),0.0)</f>
        <v>0</v>
      </c>
      <c r="AK714" s="848">
        <f>IFERROR(__xludf.DUMMYFUNCTION("""COMPUTED_VALUE"""),0.0)</f>
        <v>0</v>
      </c>
      <c r="AL714" s="848"/>
      <c r="AM714" s="848"/>
      <c r="AN714" s="389">
        <f>IFERROR(__xludf.DUMMYFUNCTION("""COMPUTED_VALUE"""),1.0)</f>
        <v>1</v>
      </c>
      <c r="AO714" s="390"/>
      <c r="AP714" s="391"/>
      <c r="AQ714" s="381"/>
      <c r="AR714" s="845"/>
      <c r="AS714" s="845">
        <v>0.0</v>
      </c>
      <c r="AT714" s="393" t="s">
        <v>1913</v>
      </c>
    </row>
    <row r="715">
      <c r="A715" s="480" t="s">
        <v>5164</v>
      </c>
      <c r="B715" s="361">
        <v>46167.0</v>
      </c>
      <c r="C715" s="362" t="s">
        <v>6144</v>
      </c>
      <c r="D715" s="363" t="s">
        <v>6145</v>
      </c>
      <c r="E715" s="367"/>
      <c r="F715" s="368"/>
      <c r="G715" s="381"/>
      <c r="H715" s="366"/>
      <c r="I715" s="365"/>
      <c r="J715" s="368"/>
      <c r="K715" s="381"/>
      <c r="L715" s="368"/>
      <c r="M715" s="364"/>
      <c r="N715" s="368"/>
      <c r="O715" s="381"/>
      <c r="P715" s="366"/>
      <c r="Q715" s="365"/>
      <c r="R715" s="368"/>
      <c r="S715" s="381"/>
      <c r="T715" s="368"/>
      <c r="U715" s="364"/>
      <c r="V715" s="845"/>
      <c r="W715" s="655"/>
      <c r="X715" s="366"/>
      <c r="Y715" s="370"/>
      <c r="Z715" s="506" t="s">
        <v>3010</v>
      </c>
      <c r="AA715" s="380"/>
      <c r="AB715" s="353" t="s">
        <v>2914</v>
      </c>
      <c r="AC715" s="382"/>
      <c r="AD715" s="383">
        <f>IFERROR(__xludf.DUMMYFUNCTION("""COMPUTED_VALUE"""),0.0)</f>
        <v>0</v>
      </c>
      <c r="AE715" s="848" t="str">
        <f>IFERROR(__xludf.DUMMYFUNCTION("""COMPUTED_VALUE"""),"")</f>
        <v/>
      </c>
      <c r="AF715" s="848"/>
      <c r="AG715" s="848"/>
      <c r="AH715" s="388">
        <f>IFERROR(__xludf.DUMMYFUNCTION("""COMPUTED_VALUE"""),1.0)</f>
        <v>1</v>
      </c>
      <c r="AI715" s="382"/>
      <c r="AJ715" s="848">
        <f>IFERROR(__xludf.DUMMYFUNCTION("""COMPUTED_VALUE"""),0.0)</f>
        <v>0</v>
      </c>
      <c r="AK715" s="848">
        <f>IFERROR(__xludf.DUMMYFUNCTION("""COMPUTED_VALUE"""),0.0)</f>
        <v>0</v>
      </c>
      <c r="AL715" s="848"/>
      <c r="AM715" s="848"/>
      <c r="AN715" s="389" t="str">
        <f>IFERROR(__xludf.DUMMYFUNCTION("""COMPUTED_VALUE"""),"")</f>
        <v/>
      </c>
      <c r="AO715" s="390"/>
      <c r="AP715" s="391"/>
      <c r="AQ715" s="381"/>
      <c r="AR715" s="845"/>
      <c r="AS715" s="845">
        <v>0.0</v>
      </c>
      <c r="AT715" s="393" t="s">
        <v>1913</v>
      </c>
    </row>
    <row r="716">
      <c r="A716" s="480" t="s">
        <v>5138</v>
      </c>
      <c r="B716" s="361">
        <v>46168.0</v>
      </c>
      <c r="C716" s="362" t="s">
        <v>6146</v>
      </c>
      <c r="D716" s="363" t="s">
        <v>6147</v>
      </c>
      <c r="E716" s="367"/>
      <c r="F716" s="368"/>
      <c r="G716" s="381"/>
      <c r="H716" s="366"/>
      <c r="I716" s="365"/>
      <c r="J716" s="368"/>
      <c r="K716" s="381"/>
      <c r="L716" s="368"/>
      <c r="M716" s="364"/>
      <c r="N716" s="368"/>
      <c r="O716" s="381"/>
      <c r="P716" s="366"/>
      <c r="Q716" s="365"/>
      <c r="R716" s="368"/>
      <c r="S716" s="381"/>
      <c r="T716" s="368"/>
      <c r="U716" s="364"/>
      <c r="V716" s="845"/>
      <c r="W716" s="655"/>
      <c r="X716" s="366"/>
      <c r="Y716" s="370" t="s">
        <v>843</v>
      </c>
      <c r="Z716" s="481"/>
      <c r="AA716" s="372"/>
      <c r="AB716" s="353" t="s">
        <v>2914</v>
      </c>
      <c r="AC716" s="382"/>
      <c r="AD716" s="383" t="str">
        <f>IFERROR(__xludf.DUMMYFUNCTION("""COMPUTED_VALUE"""),"")</f>
        <v/>
      </c>
      <c r="AE716" s="848">
        <f>IFERROR(__xludf.DUMMYFUNCTION("""COMPUTED_VALUE"""),0.0)</f>
        <v>0</v>
      </c>
      <c r="AF716" s="848"/>
      <c r="AG716" s="848"/>
      <c r="AH716" s="388">
        <f>IFERROR(__xludf.DUMMYFUNCTION("""COMPUTED_VALUE"""),1.0)</f>
        <v>1</v>
      </c>
      <c r="AI716" s="382"/>
      <c r="AJ716" s="848" t="str">
        <f>IFERROR(__xludf.DUMMYFUNCTION("""COMPUTED_VALUE"""),"")</f>
        <v/>
      </c>
      <c r="AK716" s="848" t="str">
        <f>IFERROR(__xludf.DUMMYFUNCTION("""COMPUTED_VALUE"""),"")</f>
        <v/>
      </c>
      <c r="AL716" s="848"/>
      <c r="AM716" s="848"/>
      <c r="AN716" s="389" t="str">
        <f>IFERROR(__xludf.DUMMYFUNCTION("""COMPUTED_VALUE"""),"")</f>
        <v/>
      </c>
      <c r="AO716" s="390"/>
      <c r="AP716" s="391"/>
      <c r="AQ716" s="373"/>
      <c r="AR716" s="847"/>
      <c r="AS716" s="847">
        <v>0.0</v>
      </c>
      <c r="AT716" s="393" t="s">
        <v>1913</v>
      </c>
    </row>
    <row r="717">
      <c r="A717" s="480" t="s">
        <v>5138</v>
      </c>
      <c r="B717" s="361">
        <v>46168.0</v>
      </c>
      <c r="C717" s="362" t="s">
        <v>6148</v>
      </c>
      <c r="D717" s="363" t="s">
        <v>6149</v>
      </c>
      <c r="E717" s="367"/>
      <c r="F717" s="368"/>
      <c r="G717" s="381"/>
      <c r="H717" s="366"/>
      <c r="I717" s="365"/>
      <c r="J717" s="368"/>
      <c r="K717" s="381"/>
      <c r="L717" s="368"/>
      <c r="M717" s="364"/>
      <c r="N717" s="368"/>
      <c r="O717" s="381"/>
      <c r="P717" s="366"/>
      <c r="Q717" s="365"/>
      <c r="R717" s="368"/>
      <c r="S717" s="381"/>
      <c r="T717" s="368"/>
      <c r="U717" s="364"/>
      <c r="V717" s="845"/>
      <c r="W717" s="655"/>
      <c r="X717" s="366"/>
      <c r="Y717" s="370" t="s">
        <v>843</v>
      </c>
      <c r="Z717" s="481"/>
      <c r="AA717" s="372"/>
      <c r="AB717" s="353" t="s">
        <v>2914</v>
      </c>
      <c r="AC717" s="382"/>
      <c r="AD717" s="383" t="str">
        <f>IFERROR(__xludf.DUMMYFUNCTION("""COMPUTED_VALUE"""),"")</f>
        <v/>
      </c>
      <c r="AE717" s="848">
        <f>IFERROR(__xludf.DUMMYFUNCTION("""COMPUTED_VALUE"""),0.0)</f>
        <v>0</v>
      </c>
      <c r="AF717" s="848"/>
      <c r="AG717" s="848"/>
      <c r="AH717" s="388">
        <f>IFERROR(__xludf.DUMMYFUNCTION("""COMPUTED_VALUE"""),1.0)</f>
        <v>1</v>
      </c>
      <c r="AI717" s="382"/>
      <c r="AJ717" s="848" t="str">
        <f>IFERROR(__xludf.DUMMYFUNCTION("""COMPUTED_VALUE"""),"")</f>
        <v/>
      </c>
      <c r="AK717" s="848" t="str">
        <f>IFERROR(__xludf.DUMMYFUNCTION("""COMPUTED_VALUE"""),"")</f>
        <v/>
      </c>
      <c r="AL717" s="848"/>
      <c r="AM717" s="848"/>
      <c r="AN717" s="389" t="str">
        <f>IFERROR(__xludf.DUMMYFUNCTION("""COMPUTED_VALUE"""),"")</f>
        <v/>
      </c>
      <c r="AO717" s="390"/>
      <c r="AP717" s="391"/>
      <c r="AQ717" s="373"/>
      <c r="AR717" s="847"/>
      <c r="AS717" s="847">
        <v>0.0</v>
      </c>
      <c r="AT717" s="393" t="s">
        <v>1913</v>
      </c>
    </row>
    <row r="718">
      <c r="A718" s="480" t="s">
        <v>5138</v>
      </c>
      <c r="B718" s="361">
        <v>46168.0</v>
      </c>
      <c r="C718" s="362" t="s">
        <v>6150</v>
      </c>
      <c r="D718" s="363" t="s">
        <v>6151</v>
      </c>
      <c r="E718" s="367"/>
      <c r="F718" s="368"/>
      <c r="G718" s="381"/>
      <c r="H718" s="366"/>
      <c r="I718" s="365"/>
      <c r="J718" s="368"/>
      <c r="K718" s="381"/>
      <c r="L718" s="368"/>
      <c r="M718" s="364"/>
      <c r="N718" s="368"/>
      <c r="O718" s="381"/>
      <c r="P718" s="366"/>
      <c r="Q718" s="365">
        <v>1.0</v>
      </c>
      <c r="R718" s="368"/>
      <c r="S718" s="381"/>
      <c r="T718" s="368"/>
      <c r="U718" s="364"/>
      <c r="V718" s="845"/>
      <c r="W718" s="655"/>
      <c r="X718" s="366"/>
      <c r="Y718" s="370" t="s">
        <v>843</v>
      </c>
      <c r="Z718" s="481"/>
      <c r="AA718" s="380" t="s">
        <v>6152</v>
      </c>
      <c r="AB718" s="353" t="s">
        <v>2887</v>
      </c>
      <c r="AC718" s="382"/>
      <c r="AD718" s="383" t="str">
        <f>IFERROR(__xludf.DUMMYFUNCTION("""COMPUTED_VALUE"""),"")</f>
        <v/>
      </c>
      <c r="AE718" s="848">
        <f>IFERROR(__xludf.DUMMYFUNCTION("""COMPUTED_VALUE"""),0.0)</f>
        <v>0</v>
      </c>
      <c r="AF718" s="848"/>
      <c r="AG718" s="848"/>
      <c r="AH718" s="388">
        <f>IFERROR(__xludf.DUMMYFUNCTION("""COMPUTED_VALUE"""),1.0)</f>
        <v>1</v>
      </c>
      <c r="AI718" s="382"/>
      <c r="AJ718" s="848" t="str">
        <f>IFERROR(__xludf.DUMMYFUNCTION("""COMPUTED_VALUE"""),"")</f>
        <v/>
      </c>
      <c r="AK718" s="848" t="str">
        <f>IFERROR(__xludf.DUMMYFUNCTION("""COMPUTED_VALUE"""),"")</f>
        <v/>
      </c>
      <c r="AL718" s="848"/>
      <c r="AM718" s="848"/>
      <c r="AN718" s="389" t="str">
        <f>IFERROR(__xludf.DUMMYFUNCTION("""COMPUTED_VALUE"""),"")</f>
        <v/>
      </c>
      <c r="AO718" s="377">
        <v>18.0</v>
      </c>
      <c r="AP718" s="378">
        <v>18.0</v>
      </c>
      <c r="AQ718" s="381"/>
      <c r="AR718" s="845"/>
      <c r="AS718" s="845">
        <v>18.0</v>
      </c>
      <c r="AT718" s="393" t="s">
        <v>1913</v>
      </c>
    </row>
    <row r="719">
      <c r="A719" s="480" t="s">
        <v>5164</v>
      </c>
      <c r="B719" s="361">
        <v>46167.0</v>
      </c>
      <c r="C719" s="362" t="s">
        <v>6153</v>
      </c>
      <c r="D719" s="363" t="s">
        <v>6154</v>
      </c>
      <c r="E719" s="367"/>
      <c r="F719" s="368"/>
      <c r="G719" s="381"/>
      <c r="H719" s="366"/>
      <c r="I719" s="365"/>
      <c r="J719" s="368"/>
      <c r="K719" s="381"/>
      <c r="L719" s="368"/>
      <c r="M719" s="364"/>
      <c r="N719" s="368"/>
      <c r="O719" s="381"/>
      <c r="P719" s="366"/>
      <c r="Q719" s="365"/>
      <c r="R719" s="368"/>
      <c r="S719" s="381"/>
      <c r="T719" s="368"/>
      <c r="U719" s="364"/>
      <c r="V719" s="845"/>
      <c r="W719" s="655"/>
      <c r="X719" s="366"/>
      <c r="Y719" s="370" t="s">
        <v>843</v>
      </c>
      <c r="Z719" s="481"/>
      <c r="AA719" s="372"/>
      <c r="AB719" s="353" t="s">
        <v>2914</v>
      </c>
      <c r="AC719" s="382"/>
      <c r="AD719" s="383" t="str">
        <f>IFERROR(__xludf.DUMMYFUNCTION("""COMPUTED_VALUE"""),"")</f>
        <v/>
      </c>
      <c r="AE719" s="848">
        <f>IFERROR(__xludf.DUMMYFUNCTION("""COMPUTED_VALUE"""),0.0)</f>
        <v>0</v>
      </c>
      <c r="AF719" s="848"/>
      <c r="AG719" s="848"/>
      <c r="AH719" s="388">
        <f>IFERROR(__xludf.DUMMYFUNCTION("""COMPUTED_VALUE"""),1.0)</f>
        <v>1</v>
      </c>
      <c r="AI719" s="382"/>
      <c r="AJ719" s="848" t="str">
        <f>IFERROR(__xludf.DUMMYFUNCTION("""COMPUTED_VALUE"""),"")</f>
        <v/>
      </c>
      <c r="AK719" s="848" t="str">
        <f>IFERROR(__xludf.DUMMYFUNCTION("""COMPUTED_VALUE"""),"")</f>
        <v/>
      </c>
      <c r="AL719" s="848"/>
      <c r="AM719" s="848"/>
      <c r="AN719" s="389" t="str">
        <f>IFERROR(__xludf.DUMMYFUNCTION("""COMPUTED_VALUE"""),"")</f>
        <v/>
      </c>
      <c r="AO719" s="390"/>
      <c r="AP719" s="391"/>
      <c r="AQ719" s="373"/>
      <c r="AR719" s="847"/>
      <c r="AS719" s="847">
        <v>0.0</v>
      </c>
      <c r="AT719" s="393" t="s">
        <v>1913</v>
      </c>
    </row>
    <row r="720">
      <c r="A720" s="480" t="s">
        <v>5132</v>
      </c>
      <c r="B720" s="361">
        <v>46169.0</v>
      </c>
      <c r="C720" s="362" t="s">
        <v>6155</v>
      </c>
      <c r="D720" s="363" t="s">
        <v>6156</v>
      </c>
      <c r="E720" s="367"/>
      <c r="F720" s="368"/>
      <c r="G720" s="381"/>
      <c r="H720" s="366"/>
      <c r="I720" s="365"/>
      <c r="J720" s="368"/>
      <c r="K720" s="381"/>
      <c r="L720" s="368"/>
      <c r="M720" s="364"/>
      <c r="N720" s="368"/>
      <c r="O720" s="381"/>
      <c r="P720" s="366"/>
      <c r="Q720" s="365"/>
      <c r="R720" s="368"/>
      <c r="S720" s="381"/>
      <c r="T720" s="368"/>
      <c r="U720" s="364"/>
      <c r="V720" s="845"/>
      <c r="W720" s="655"/>
      <c r="X720" s="366"/>
      <c r="Y720" s="370" t="s">
        <v>843</v>
      </c>
      <c r="Z720" s="481"/>
      <c r="AA720" s="372"/>
      <c r="AB720" s="353" t="s">
        <v>2914</v>
      </c>
      <c r="AC720" s="382"/>
      <c r="AD720" s="383" t="str">
        <f>IFERROR(__xludf.DUMMYFUNCTION("""COMPUTED_VALUE"""),"")</f>
        <v/>
      </c>
      <c r="AE720" s="848">
        <f>IFERROR(__xludf.DUMMYFUNCTION("""COMPUTED_VALUE"""),0.0)</f>
        <v>0</v>
      </c>
      <c r="AF720" s="848"/>
      <c r="AG720" s="848"/>
      <c r="AH720" s="388">
        <f>IFERROR(__xludf.DUMMYFUNCTION("""COMPUTED_VALUE"""),1.0)</f>
        <v>1</v>
      </c>
      <c r="AI720" s="382"/>
      <c r="AJ720" s="848" t="str">
        <f>IFERROR(__xludf.DUMMYFUNCTION("""COMPUTED_VALUE"""),"")</f>
        <v/>
      </c>
      <c r="AK720" s="848" t="str">
        <f>IFERROR(__xludf.DUMMYFUNCTION("""COMPUTED_VALUE"""),"")</f>
        <v/>
      </c>
      <c r="AL720" s="848"/>
      <c r="AM720" s="848"/>
      <c r="AN720" s="389" t="str">
        <f>IFERROR(__xludf.DUMMYFUNCTION("""COMPUTED_VALUE"""),"")</f>
        <v/>
      </c>
      <c r="AO720" s="390"/>
      <c r="AP720" s="391"/>
      <c r="AQ720" s="373"/>
      <c r="AR720" s="847"/>
      <c r="AS720" s="847">
        <v>0.0</v>
      </c>
      <c r="AT720" s="393" t="s">
        <v>1913</v>
      </c>
    </row>
    <row r="721">
      <c r="A721" s="480" t="s">
        <v>5138</v>
      </c>
      <c r="B721" s="361">
        <v>46168.0</v>
      </c>
      <c r="C721" s="362" t="s">
        <v>8151</v>
      </c>
      <c r="D721" s="363" t="s">
        <v>8152</v>
      </c>
      <c r="E721" s="367"/>
      <c r="F721" s="368"/>
      <c r="G721" s="381"/>
      <c r="H721" s="366"/>
      <c r="I721" s="365"/>
      <c r="J721" s="368"/>
      <c r="K721" s="381"/>
      <c r="L721" s="368"/>
      <c r="M721" s="364"/>
      <c r="N721" s="368"/>
      <c r="O721" s="381"/>
      <c r="P721" s="366"/>
      <c r="Q721" s="365"/>
      <c r="R721" s="368"/>
      <c r="S721" s="381"/>
      <c r="T721" s="368"/>
      <c r="U721" s="364"/>
      <c r="V721" s="845"/>
      <c r="W721" s="655"/>
      <c r="X721" s="366"/>
      <c r="Y721" s="370" t="s">
        <v>843</v>
      </c>
      <c r="Z721" s="481"/>
      <c r="AA721" s="372"/>
      <c r="AB721" s="353"/>
      <c r="AC721" s="382"/>
      <c r="AD721" s="383" t="str">
        <f>IFERROR(__xludf.DUMMYFUNCTION("""COMPUTED_VALUE"""),"")</f>
        <v/>
      </c>
      <c r="AE721" s="848" t="str">
        <f>IFERROR(__xludf.DUMMYFUNCTION("""COMPUTED_VALUE"""),"")</f>
        <v/>
      </c>
      <c r="AF721" s="848"/>
      <c r="AG721" s="848"/>
      <c r="AH721" s="388" t="str">
        <f>IFERROR(__xludf.DUMMYFUNCTION("""COMPUTED_VALUE"""),"")</f>
        <v/>
      </c>
      <c r="AI721" s="382"/>
      <c r="AJ721" s="848" t="str">
        <f>IFERROR(__xludf.DUMMYFUNCTION("""COMPUTED_VALUE"""),"")</f>
        <v/>
      </c>
      <c r="AK721" s="848" t="str">
        <f>IFERROR(__xludf.DUMMYFUNCTION("""COMPUTED_VALUE"""),"")</f>
        <v/>
      </c>
      <c r="AL721" s="848"/>
      <c r="AM721" s="848"/>
      <c r="AN721" s="389" t="str">
        <f>IFERROR(__xludf.DUMMYFUNCTION("""COMPUTED_VALUE"""),"")</f>
        <v/>
      </c>
      <c r="AO721" s="390"/>
      <c r="AP721" s="391"/>
      <c r="AQ721" s="373"/>
      <c r="AR721" s="847"/>
      <c r="AS721" s="847">
        <v>0.0</v>
      </c>
      <c r="AT721" s="359"/>
    </row>
    <row r="722">
      <c r="A722" s="480" t="s">
        <v>5138</v>
      </c>
      <c r="B722" s="361">
        <v>46168.0</v>
      </c>
      <c r="C722" s="362" t="s">
        <v>8153</v>
      </c>
      <c r="D722" s="363" t="s">
        <v>8154</v>
      </c>
      <c r="E722" s="367"/>
      <c r="F722" s="368"/>
      <c r="G722" s="381"/>
      <c r="H722" s="366"/>
      <c r="I722" s="365"/>
      <c r="J722" s="368"/>
      <c r="K722" s="381"/>
      <c r="L722" s="368"/>
      <c r="M722" s="364"/>
      <c r="N722" s="368"/>
      <c r="O722" s="381"/>
      <c r="P722" s="366"/>
      <c r="Q722" s="365"/>
      <c r="R722" s="368"/>
      <c r="S722" s="381"/>
      <c r="T722" s="368"/>
      <c r="U722" s="364"/>
      <c r="V722" s="845"/>
      <c r="W722" s="655"/>
      <c r="X722" s="366"/>
      <c r="Y722" s="370" t="s">
        <v>843</v>
      </c>
      <c r="Z722" s="481"/>
      <c r="AA722" s="372"/>
      <c r="AB722" s="353"/>
      <c r="AC722" s="382"/>
      <c r="AD722" s="383" t="str">
        <f>IFERROR(__xludf.DUMMYFUNCTION("""COMPUTED_VALUE"""),"")</f>
        <v/>
      </c>
      <c r="AE722" s="848" t="str">
        <f>IFERROR(__xludf.DUMMYFUNCTION("""COMPUTED_VALUE"""),"")</f>
        <v/>
      </c>
      <c r="AF722" s="848"/>
      <c r="AG722" s="848"/>
      <c r="AH722" s="388" t="str">
        <f>IFERROR(__xludf.DUMMYFUNCTION("""COMPUTED_VALUE"""),"")</f>
        <v/>
      </c>
      <c r="AI722" s="382"/>
      <c r="AJ722" s="848" t="str">
        <f>IFERROR(__xludf.DUMMYFUNCTION("""COMPUTED_VALUE"""),"")</f>
        <v/>
      </c>
      <c r="AK722" s="848" t="str">
        <f>IFERROR(__xludf.DUMMYFUNCTION("""COMPUTED_VALUE"""),"")</f>
        <v/>
      </c>
      <c r="AL722" s="848"/>
      <c r="AM722" s="848"/>
      <c r="AN722" s="389" t="str">
        <f>IFERROR(__xludf.DUMMYFUNCTION("""COMPUTED_VALUE"""),"")</f>
        <v/>
      </c>
      <c r="AO722" s="390"/>
      <c r="AP722" s="391"/>
      <c r="AQ722" s="373"/>
      <c r="AR722" s="847"/>
      <c r="AS722" s="847">
        <v>0.0</v>
      </c>
      <c r="AT722" s="359"/>
    </row>
    <row r="723">
      <c r="A723" s="480" t="s">
        <v>5138</v>
      </c>
      <c r="B723" s="361">
        <v>46168.0</v>
      </c>
      <c r="C723" s="362" t="s">
        <v>6157</v>
      </c>
      <c r="D723" s="363" t="s">
        <v>6158</v>
      </c>
      <c r="E723" s="367"/>
      <c r="F723" s="368"/>
      <c r="G723" s="381"/>
      <c r="H723" s="366"/>
      <c r="I723" s="365"/>
      <c r="J723" s="368"/>
      <c r="K723" s="381"/>
      <c r="L723" s="368"/>
      <c r="M723" s="364"/>
      <c r="N723" s="368"/>
      <c r="O723" s="381"/>
      <c r="P723" s="366"/>
      <c r="Q723" s="365"/>
      <c r="R723" s="368"/>
      <c r="S723" s="381"/>
      <c r="T723" s="368"/>
      <c r="U723" s="364"/>
      <c r="V723" s="845"/>
      <c r="W723" s="655"/>
      <c r="X723" s="366"/>
      <c r="Y723" s="370" t="s">
        <v>843</v>
      </c>
      <c r="Z723" s="506" t="s">
        <v>3008</v>
      </c>
      <c r="AA723" s="380"/>
      <c r="AB723" s="353"/>
      <c r="AC723" s="382"/>
      <c r="AD723" s="383" t="str">
        <f>IFERROR(__xludf.DUMMYFUNCTION("""COMPUTED_VALUE"""),"")</f>
        <v/>
      </c>
      <c r="AE723" s="848" t="str">
        <f>IFERROR(__xludf.DUMMYFUNCTION("""COMPUTED_VALUE"""),"")</f>
        <v/>
      </c>
      <c r="AF723" s="848"/>
      <c r="AG723" s="848"/>
      <c r="AH723" s="388" t="str">
        <f>IFERROR(__xludf.DUMMYFUNCTION("""COMPUTED_VALUE"""),"")</f>
        <v/>
      </c>
      <c r="AI723" s="382"/>
      <c r="AJ723" s="848" t="str">
        <f>IFERROR(__xludf.DUMMYFUNCTION("""COMPUTED_VALUE"""),"")</f>
        <v/>
      </c>
      <c r="AK723" s="848" t="str">
        <f>IFERROR(__xludf.DUMMYFUNCTION("""COMPUTED_VALUE"""),"")</f>
        <v/>
      </c>
      <c r="AL723" s="848"/>
      <c r="AM723" s="848"/>
      <c r="AN723" s="389" t="str">
        <f>IFERROR(__xludf.DUMMYFUNCTION("""COMPUTED_VALUE"""),"")</f>
        <v/>
      </c>
      <c r="AO723" s="390"/>
      <c r="AP723" s="391"/>
      <c r="AQ723" s="381"/>
      <c r="AR723" s="845"/>
      <c r="AS723" s="845">
        <v>0.0</v>
      </c>
      <c r="AT723" s="359"/>
    </row>
    <row r="724">
      <c r="A724" s="480" t="s">
        <v>5164</v>
      </c>
      <c r="B724" s="361">
        <v>46167.0</v>
      </c>
      <c r="C724" s="362" t="s">
        <v>8155</v>
      </c>
      <c r="D724" s="363" t="s">
        <v>8156</v>
      </c>
      <c r="E724" s="367"/>
      <c r="F724" s="368"/>
      <c r="G724" s="381"/>
      <c r="H724" s="366"/>
      <c r="I724" s="365"/>
      <c r="J724" s="368"/>
      <c r="K724" s="381"/>
      <c r="L724" s="368"/>
      <c r="M724" s="364"/>
      <c r="N724" s="368"/>
      <c r="O724" s="381"/>
      <c r="P724" s="366"/>
      <c r="Q724" s="365"/>
      <c r="R724" s="368"/>
      <c r="S724" s="381"/>
      <c r="T724" s="368"/>
      <c r="U724" s="364"/>
      <c r="V724" s="845"/>
      <c r="W724" s="655"/>
      <c r="X724" s="366"/>
      <c r="Y724" s="370" t="s">
        <v>843</v>
      </c>
      <c r="Z724" s="481"/>
      <c r="AA724" s="372"/>
      <c r="AB724" s="353"/>
      <c r="AC724" s="382"/>
      <c r="AD724" s="383" t="str">
        <f>IFERROR(__xludf.DUMMYFUNCTION("""COMPUTED_VALUE"""),"")</f>
        <v/>
      </c>
      <c r="AE724" s="848" t="str">
        <f>IFERROR(__xludf.DUMMYFUNCTION("""COMPUTED_VALUE"""),"")</f>
        <v/>
      </c>
      <c r="AF724" s="848"/>
      <c r="AG724" s="848"/>
      <c r="AH724" s="388" t="str">
        <f>IFERROR(__xludf.DUMMYFUNCTION("""COMPUTED_VALUE"""),"")</f>
        <v/>
      </c>
      <c r="AI724" s="382"/>
      <c r="AJ724" s="848" t="str">
        <f>IFERROR(__xludf.DUMMYFUNCTION("""COMPUTED_VALUE"""),"")</f>
        <v/>
      </c>
      <c r="AK724" s="848" t="str">
        <f>IFERROR(__xludf.DUMMYFUNCTION("""COMPUTED_VALUE"""),"")</f>
        <v/>
      </c>
      <c r="AL724" s="848"/>
      <c r="AM724" s="848"/>
      <c r="AN724" s="389" t="str">
        <f>IFERROR(__xludf.DUMMYFUNCTION("""COMPUTED_VALUE"""),"")</f>
        <v/>
      </c>
      <c r="AO724" s="390"/>
      <c r="AP724" s="391"/>
      <c r="AQ724" s="373"/>
      <c r="AR724" s="847"/>
      <c r="AS724" s="847">
        <v>0.0</v>
      </c>
      <c r="AT724" s="359"/>
    </row>
    <row r="725">
      <c r="A725" s="480" t="s">
        <v>5138</v>
      </c>
      <c r="B725" s="361">
        <v>46168.0</v>
      </c>
      <c r="C725" s="362" t="s">
        <v>8157</v>
      </c>
      <c r="D725" s="363" t="s">
        <v>8158</v>
      </c>
      <c r="E725" s="367"/>
      <c r="F725" s="368"/>
      <c r="G725" s="381"/>
      <c r="H725" s="366"/>
      <c r="I725" s="365"/>
      <c r="J725" s="368"/>
      <c r="K725" s="381"/>
      <c r="L725" s="368"/>
      <c r="M725" s="364"/>
      <c r="N725" s="368"/>
      <c r="O725" s="381"/>
      <c r="P725" s="366"/>
      <c r="Q725" s="365"/>
      <c r="R725" s="368"/>
      <c r="S725" s="381"/>
      <c r="T725" s="368"/>
      <c r="U725" s="364"/>
      <c r="V725" s="845"/>
      <c r="W725" s="655"/>
      <c r="X725" s="366"/>
      <c r="Y725" s="370" t="s">
        <v>843</v>
      </c>
      <c r="Z725" s="481"/>
      <c r="AA725" s="372"/>
      <c r="AB725" s="353"/>
      <c r="AC725" s="382"/>
      <c r="AD725" s="383" t="str">
        <f>IFERROR(__xludf.DUMMYFUNCTION("""COMPUTED_VALUE"""),"")</f>
        <v/>
      </c>
      <c r="AE725" s="848" t="str">
        <f>IFERROR(__xludf.DUMMYFUNCTION("""COMPUTED_VALUE"""),"")</f>
        <v/>
      </c>
      <c r="AF725" s="848"/>
      <c r="AG725" s="848"/>
      <c r="AH725" s="388" t="str">
        <f>IFERROR(__xludf.DUMMYFUNCTION("""COMPUTED_VALUE"""),"")</f>
        <v/>
      </c>
      <c r="AI725" s="382"/>
      <c r="AJ725" s="848" t="str">
        <f>IFERROR(__xludf.DUMMYFUNCTION("""COMPUTED_VALUE"""),"")</f>
        <v/>
      </c>
      <c r="AK725" s="848" t="str">
        <f>IFERROR(__xludf.DUMMYFUNCTION("""COMPUTED_VALUE"""),"")</f>
        <v/>
      </c>
      <c r="AL725" s="848"/>
      <c r="AM725" s="848"/>
      <c r="AN725" s="389" t="str">
        <f>IFERROR(__xludf.DUMMYFUNCTION("""COMPUTED_VALUE"""),"")</f>
        <v/>
      </c>
      <c r="AO725" s="390"/>
      <c r="AP725" s="391"/>
      <c r="AQ725" s="373"/>
      <c r="AR725" s="847"/>
      <c r="AS725" s="847">
        <v>0.0</v>
      </c>
      <c r="AT725" s="359"/>
    </row>
    <row r="726">
      <c r="A726" s="480" t="s">
        <v>5164</v>
      </c>
      <c r="B726" s="361">
        <v>46167.0</v>
      </c>
      <c r="C726" s="362" t="s">
        <v>8159</v>
      </c>
      <c r="D726" s="363" t="s">
        <v>8160</v>
      </c>
      <c r="E726" s="367"/>
      <c r="F726" s="368"/>
      <c r="G726" s="381"/>
      <c r="H726" s="366"/>
      <c r="I726" s="365"/>
      <c r="J726" s="368"/>
      <c r="K726" s="381"/>
      <c r="L726" s="368"/>
      <c r="M726" s="364"/>
      <c r="N726" s="368"/>
      <c r="O726" s="381"/>
      <c r="P726" s="366"/>
      <c r="Q726" s="365"/>
      <c r="R726" s="368"/>
      <c r="S726" s="381"/>
      <c r="T726" s="368"/>
      <c r="U726" s="364"/>
      <c r="V726" s="845"/>
      <c r="W726" s="655"/>
      <c r="X726" s="366"/>
      <c r="Y726" s="370" t="s">
        <v>843</v>
      </c>
      <c r="Z726" s="481"/>
      <c r="AA726" s="372"/>
      <c r="AB726" s="353"/>
      <c r="AC726" s="382"/>
      <c r="AD726" s="383" t="str">
        <f>IFERROR(__xludf.DUMMYFUNCTION("""COMPUTED_VALUE"""),"")</f>
        <v/>
      </c>
      <c r="AE726" s="848" t="str">
        <f>IFERROR(__xludf.DUMMYFUNCTION("""COMPUTED_VALUE"""),"")</f>
        <v/>
      </c>
      <c r="AF726" s="848"/>
      <c r="AG726" s="848"/>
      <c r="AH726" s="388" t="str">
        <f>IFERROR(__xludf.DUMMYFUNCTION("""COMPUTED_VALUE"""),"")</f>
        <v/>
      </c>
      <c r="AI726" s="382"/>
      <c r="AJ726" s="848" t="str">
        <f>IFERROR(__xludf.DUMMYFUNCTION("""COMPUTED_VALUE"""),"")</f>
        <v/>
      </c>
      <c r="AK726" s="848" t="str">
        <f>IFERROR(__xludf.DUMMYFUNCTION("""COMPUTED_VALUE"""),"")</f>
        <v/>
      </c>
      <c r="AL726" s="848"/>
      <c r="AM726" s="848"/>
      <c r="AN726" s="389" t="str">
        <f>IFERROR(__xludf.DUMMYFUNCTION("""COMPUTED_VALUE"""),"")</f>
        <v/>
      </c>
      <c r="AO726" s="390"/>
      <c r="AP726" s="391"/>
      <c r="AQ726" s="373"/>
      <c r="AR726" s="847"/>
      <c r="AS726" s="847">
        <v>0.0</v>
      </c>
      <c r="AT726" s="359"/>
    </row>
    <row r="727">
      <c r="A727" s="480" t="s">
        <v>5132</v>
      </c>
      <c r="B727" s="361">
        <v>46169.0</v>
      </c>
      <c r="C727" s="362" t="s">
        <v>8161</v>
      </c>
      <c r="D727" s="363" t="s">
        <v>8162</v>
      </c>
      <c r="E727" s="367"/>
      <c r="F727" s="368"/>
      <c r="G727" s="381"/>
      <c r="H727" s="366"/>
      <c r="I727" s="365"/>
      <c r="J727" s="368"/>
      <c r="K727" s="381"/>
      <c r="L727" s="368"/>
      <c r="M727" s="364"/>
      <c r="N727" s="368"/>
      <c r="O727" s="381"/>
      <c r="P727" s="366"/>
      <c r="Q727" s="365"/>
      <c r="R727" s="368"/>
      <c r="S727" s="381"/>
      <c r="T727" s="368"/>
      <c r="U727" s="364"/>
      <c r="V727" s="845"/>
      <c r="W727" s="655"/>
      <c r="X727" s="366"/>
      <c r="Y727" s="370" t="s">
        <v>843</v>
      </c>
      <c r="Z727" s="481"/>
      <c r="AA727" s="372"/>
      <c r="AB727" s="353"/>
      <c r="AC727" s="382"/>
      <c r="AD727" s="383" t="str">
        <f>IFERROR(__xludf.DUMMYFUNCTION("""COMPUTED_VALUE"""),"")</f>
        <v/>
      </c>
      <c r="AE727" s="848" t="str">
        <f>IFERROR(__xludf.DUMMYFUNCTION("""COMPUTED_VALUE"""),"")</f>
        <v/>
      </c>
      <c r="AF727" s="848"/>
      <c r="AG727" s="848"/>
      <c r="AH727" s="388" t="str">
        <f>IFERROR(__xludf.DUMMYFUNCTION("""COMPUTED_VALUE"""),"")</f>
        <v/>
      </c>
      <c r="AI727" s="382"/>
      <c r="AJ727" s="848" t="str">
        <f>IFERROR(__xludf.DUMMYFUNCTION("""COMPUTED_VALUE"""),"")</f>
        <v/>
      </c>
      <c r="AK727" s="848" t="str">
        <f>IFERROR(__xludf.DUMMYFUNCTION("""COMPUTED_VALUE"""),"")</f>
        <v/>
      </c>
      <c r="AL727" s="848"/>
      <c r="AM727" s="848"/>
      <c r="AN727" s="389" t="str">
        <f>IFERROR(__xludf.DUMMYFUNCTION("""COMPUTED_VALUE"""),"")</f>
        <v/>
      </c>
      <c r="AO727" s="390"/>
      <c r="AP727" s="391"/>
      <c r="AQ727" s="373"/>
      <c r="AR727" s="847"/>
      <c r="AS727" s="847">
        <v>0.0</v>
      </c>
      <c r="AT727" s="359"/>
    </row>
    <row r="728">
      <c r="A728" s="480" t="s">
        <v>5132</v>
      </c>
      <c r="B728" s="361">
        <v>46169.0</v>
      </c>
      <c r="C728" s="362" t="s">
        <v>8163</v>
      </c>
      <c r="D728" s="363" t="s">
        <v>8164</v>
      </c>
      <c r="E728" s="367"/>
      <c r="F728" s="368"/>
      <c r="G728" s="381"/>
      <c r="H728" s="366"/>
      <c r="I728" s="365"/>
      <c r="J728" s="368"/>
      <c r="K728" s="381"/>
      <c r="L728" s="368"/>
      <c r="M728" s="364"/>
      <c r="N728" s="368"/>
      <c r="O728" s="381"/>
      <c r="P728" s="366"/>
      <c r="Q728" s="365"/>
      <c r="R728" s="368"/>
      <c r="S728" s="381"/>
      <c r="T728" s="368"/>
      <c r="U728" s="364"/>
      <c r="V728" s="845"/>
      <c r="W728" s="655"/>
      <c r="X728" s="366"/>
      <c r="Y728" s="370" t="s">
        <v>843</v>
      </c>
      <c r="Z728" s="481"/>
      <c r="AA728" s="372"/>
      <c r="AB728" s="353"/>
      <c r="AC728" s="382"/>
      <c r="AD728" s="383" t="str">
        <f>IFERROR(__xludf.DUMMYFUNCTION("""COMPUTED_VALUE"""),"")</f>
        <v/>
      </c>
      <c r="AE728" s="848" t="str">
        <f>IFERROR(__xludf.DUMMYFUNCTION("""COMPUTED_VALUE"""),"")</f>
        <v/>
      </c>
      <c r="AF728" s="848"/>
      <c r="AG728" s="848"/>
      <c r="AH728" s="388" t="str">
        <f>IFERROR(__xludf.DUMMYFUNCTION("""COMPUTED_VALUE"""),"")</f>
        <v/>
      </c>
      <c r="AI728" s="382"/>
      <c r="AJ728" s="848" t="str">
        <f>IFERROR(__xludf.DUMMYFUNCTION("""COMPUTED_VALUE"""),"")</f>
        <v/>
      </c>
      <c r="AK728" s="848" t="str">
        <f>IFERROR(__xludf.DUMMYFUNCTION("""COMPUTED_VALUE"""),"")</f>
        <v/>
      </c>
      <c r="AL728" s="848"/>
      <c r="AM728" s="848"/>
      <c r="AN728" s="389" t="str">
        <f>IFERROR(__xludf.DUMMYFUNCTION("""COMPUTED_VALUE"""),"")</f>
        <v/>
      </c>
      <c r="AO728" s="390"/>
      <c r="AP728" s="391"/>
      <c r="AQ728" s="373"/>
      <c r="AR728" s="847"/>
      <c r="AS728" s="847">
        <v>0.0</v>
      </c>
      <c r="AT728" s="359"/>
    </row>
    <row r="729">
      <c r="A729" s="480" t="s">
        <v>5138</v>
      </c>
      <c r="B729" s="361">
        <v>46168.0</v>
      </c>
      <c r="C729" s="362" t="s">
        <v>8166</v>
      </c>
      <c r="D729" s="363" t="s">
        <v>8167</v>
      </c>
      <c r="E729" s="367"/>
      <c r="F729" s="368"/>
      <c r="G729" s="381"/>
      <c r="H729" s="366"/>
      <c r="I729" s="365"/>
      <c r="J729" s="368"/>
      <c r="K729" s="381"/>
      <c r="L729" s="368"/>
      <c r="M729" s="364"/>
      <c r="N729" s="368"/>
      <c r="O729" s="381"/>
      <c r="P729" s="366"/>
      <c r="Q729" s="365"/>
      <c r="R729" s="368"/>
      <c r="S729" s="381"/>
      <c r="T729" s="368"/>
      <c r="U729" s="364"/>
      <c r="V729" s="845"/>
      <c r="W729" s="655"/>
      <c r="X729" s="366"/>
      <c r="Y729" s="370" t="s">
        <v>843</v>
      </c>
      <c r="Z729" s="481"/>
      <c r="AA729" s="372"/>
      <c r="AB729" s="353"/>
      <c r="AC729" s="382"/>
      <c r="AD729" s="383" t="str">
        <f>IFERROR(__xludf.DUMMYFUNCTION("""COMPUTED_VALUE"""),"")</f>
        <v/>
      </c>
      <c r="AE729" s="848" t="str">
        <f>IFERROR(__xludf.DUMMYFUNCTION("""COMPUTED_VALUE"""),"")</f>
        <v/>
      </c>
      <c r="AF729" s="848"/>
      <c r="AG729" s="848"/>
      <c r="AH729" s="388" t="str">
        <f>IFERROR(__xludf.DUMMYFUNCTION("""COMPUTED_VALUE"""),"")</f>
        <v/>
      </c>
      <c r="AI729" s="382"/>
      <c r="AJ729" s="848" t="str">
        <f>IFERROR(__xludf.DUMMYFUNCTION("""COMPUTED_VALUE"""),"")</f>
        <v/>
      </c>
      <c r="AK729" s="848" t="str">
        <f>IFERROR(__xludf.DUMMYFUNCTION("""COMPUTED_VALUE"""),"")</f>
        <v/>
      </c>
      <c r="AL729" s="848"/>
      <c r="AM729" s="848"/>
      <c r="AN729" s="389" t="str">
        <f>IFERROR(__xludf.DUMMYFUNCTION("""COMPUTED_VALUE"""),"")</f>
        <v/>
      </c>
      <c r="AO729" s="390"/>
      <c r="AP729" s="391"/>
      <c r="AQ729" s="373"/>
      <c r="AR729" s="847"/>
      <c r="AS729" s="847">
        <v>0.0</v>
      </c>
      <c r="AT729" s="359"/>
    </row>
    <row r="730">
      <c r="A730" s="480" t="s">
        <v>5164</v>
      </c>
      <c r="B730" s="361">
        <v>46167.0</v>
      </c>
      <c r="C730" s="362" t="s">
        <v>8169</v>
      </c>
      <c r="D730" s="363" t="s">
        <v>8170</v>
      </c>
      <c r="E730" s="367"/>
      <c r="F730" s="368"/>
      <c r="G730" s="381"/>
      <c r="H730" s="366"/>
      <c r="I730" s="365"/>
      <c r="J730" s="368"/>
      <c r="K730" s="381"/>
      <c r="L730" s="368"/>
      <c r="M730" s="364"/>
      <c r="N730" s="368"/>
      <c r="O730" s="381"/>
      <c r="P730" s="366"/>
      <c r="Q730" s="365"/>
      <c r="R730" s="368"/>
      <c r="S730" s="381"/>
      <c r="T730" s="368"/>
      <c r="U730" s="364"/>
      <c r="V730" s="845"/>
      <c r="W730" s="655"/>
      <c r="X730" s="366"/>
      <c r="Y730" s="370" t="s">
        <v>843</v>
      </c>
      <c r="Z730" s="481"/>
      <c r="AA730" s="372"/>
      <c r="AB730" s="353"/>
      <c r="AC730" s="382"/>
      <c r="AD730" s="383" t="str">
        <f>IFERROR(__xludf.DUMMYFUNCTION("""COMPUTED_VALUE"""),"")</f>
        <v/>
      </c>
      <c r="AE730" s="848" t="str">
        <f>IFERROR(__xludf.DUMMYFUNCTION("""COMPUTED_VALUE"""),"")</f>
        <v/>
      </c>
      <c r="AF730" s="848"/>
      <c r="AG730" s="848"/>
      <c r="AH730" s="388" t="str">
        <f>IFERROR(__xludf.DUMMYFUNCTION("""COMPUTED_VALUE"""),"")</f>
        <v/>
      </c>
      <c r="AI730" s="382"/>
      <c r="AJ730" s="848" t="str">
        <f>IFERROR(__xludf.DUMMYFUNCTION("""COMPUTED_VALUE"""),"")</f>
        <v/>
      </c>
      <c r="AK730" s="848" t="str">
        <f>IFERROR(__xludf.DUMMYFUNCTION("""COMPUTED_VALUE"""),"")</f>
        <v/>
      </c>
      <c r="AL730" s="848"/>
      <c r="AM730" s="848"/>
      <c r="AN730" s="389" t="str">
        <f>IFERROR(__xludf.DUMMYFUNCTION("""COMPUTED_VALUE"""),"")</f>
        <v/>
      </c>
      <c r="AO730" s="390"/>
      <c r="AP730" s="391"/>
      <c r="AQ730" s="373"/>
      <c r="AR730" s="847"/>
      <c r="AS730" s="847">
        <v>0.0</v>
      </c>
      <c r="AT730" s="359"/>
    </row>
    <row r="731">
      <c r="A731" s="480" t="s">
        <v>5138</v>
      </c>
      <c r="B731" s="361">
        <v>46168.0</v>
      </c>
      <c r="C731" s="362" t="s">
        <v>8171</v>
      </c>
      <c r="D731" s="363" t="s">
        <v>8172</v>
      </c>
      <c r="E731" s="367"/>
      <c r="F731" s="368"/>
      <c r="G731" s="381"/>
      <c r="H731" s="366"/>
      <c r="I731" s="365"/>
      <c r="J731" s="368"/>
      <c r="K731" s="381"/>
      <c r="L731" s="368"/>
      <c r="M731" s="364"/>
      <c r="N731" s="368"/>
      <c r="O731" s="381"/>
      <c r="P731" s="366"/>
      <c r="Q731" s="365"/>
      <c r="R731" s="368"/>
      <c r="S731" s="381"/>
      <c r="T731" s="368"/>
      <c r="U731" s="364"/>
      <c r="V731" s="845"/>
      <c r="W731" s="655"/>
      <c r="X731" s="366"/>
      <c r="Y731" s="370" t="s">
        <v>843</v>
      </c>
      <c r="Z731" s="481"/>
      <c r="AA731" s="372"/>
      <c r="AB731" s="353"/>
      <c r="AC731" s="382"/>
      <c r="AD731" s="383" t="str">
        <f>IFERROR(__xludf.DUMMYFUNCTION("""COMPUTED_VALUE"""),"")</f>
        <v/>
      </c>
      <c r="AE731" s="848" t="str">
        <f>IFERROR(__xludf.DUMMYFUNCTION("""COMPUTED_VALUE"""),"")</f>
        <v/>
      </c>
      <c r="AF731" s="848"/>
      <c r="AG731" s="848"/>
      <c r="AH731" s="388" t="str">
        <f>IFERROR(__xludf.DUMMYFUNCTION("""COMPUTED_VALUE"""),"")</f>
        <v/>
      </c>
      <c r="AI731" s="382"/>
      <c r="AJ731" s="848" t="str">
        <f>IFERROR(__xludf.DUMMYFUNCTION("""COMPUTED_VALUE"""),"")</f>
        <v/>
      </c>
      <c r="AK731" s="848" t="str">
        <f>IFERROR(__xludf.DUMMYFUNCTION("""COMPUTED_VALUE"""),"")</f>
        <v/>
      </c>
      <c r="AL731" s="848"/>
      <c r="AM731" s="848"/>
      <c r="AN731" s="389" t="str">
        <f>IFERROR(__xludf.DUMMYFUNCTION("""COMPUTED_VALUE"""),"")</f>
        <v/>
      </c>
      <c r="AO731" s="390"/>
      <c r="AP731" s="391"/>
      <c r="AQ731" s="373"/>
      <c r="AR731" s="847"/>
      <c r="AS731" s="847">
        <v>0.0</v>
      </c>
      <c r="AT731" s="359"/>
    </row>
    <row r="732">
      <c r="A732" s="480" t="s">
        <v>5132</v>
      </c>
      <c r="B732" s="361">
        <v>46169.0</v>
      </c>
      <c r="C732" s="362" t="s">
        <v>6165</v>
      </c>
      <c r="D732" s="363" t="s">
        <v>6166</v>
      </c>
      <c r="E732" s="367"/>
      <c r="F732" s="368"/>
      <c r="G732" s="381"/>
      <c r="H732" s="366"/>
      <c r="I732" s="365"/>
      <c r="J732" s="368"/>
      <c r="K732" s="381"/>
      <c r="L732" s="368"/>
      <c r="M732" s="364"/>
      <c r="N732" s="368"/>
      <c r="O732" s="381"/>
      <c r="P732" s="366"/>
      <c r="Q732" s="365"/>
      <c r="R732" s="368"/>
      <c r="S732" s="381"/>
      <c r="T732" s="368"/>
      <c r="U732" s="364"/>
      <c r="V732" s="845"/>
      <c r="W732" s="655"/>
      <c r="X732" s="366"/>
      <c r="Y732" s="370"/>
      <c r="Z732" s="506" t="s">
        <v>3022</v>
      </c>
      <c r="AA732" s="380"/>
      <c r="AB732" s="353" t="s">
        <v>2914</v>
      </c>
      <c r="AC732" s="382"/>
      <c r="AD732" s="383">
        <f>IFERROR(__xludf.DUMMYFUNCTION("""COMPUTED_VALUE"""),0.0)</f>
        <v>0</v>
      </c>
      <c r="AE732" s="848" t="str">
        <f>IFERROR(__xludf.DUMMYFUNCTION("""COMPUTED_VALUE"""),"")</f>
        <v/>
      </c>
      <c r="AF732" s="848"/>
      <c r="AG732" s="848"/>
      <c r="AH732" s="388">
        <f>IFERROR(__xludf.DUMMYFUNCTION("""COMPUTED_VALUE"""),1.0)</f>
        <v>1</v>
      </c>
      <c r="AI732" s="382"/>
      <c r="AJ732" s="848">
        <f>IFERROR(__xludf.DUMMYFUNCTION("""COMPUTED_VALUE"""),0.0)</f>
        <v>0</v>
      </c>
      <c r="AK732" s="848">
        <f>IFERROR(__xludf.DUMMYFUNCTION("""COMPUTED_VALUE"""),0.0)</f>
        <v>0</v>
      </c>
      <c r="AL732" s="848"/>
      <c r="AM732" s="848"/>
      <c r="AN732" s="389">
        <f>IFERROR(__xludf.DUMMYFUNCTION("""COMPUTED_VALUE"""),1.0)</f>
        <v>1</v>
      </c>
      <c r="AO732" s="377">
        <v>1.0</v>
      </c>
      <c r="AP732" s="378">
        <v>1.0</v>
      </c>
      <c r="AQ732" s="381"/>
      <c r="AR732" s="845"/>
      <c r="AS732" s="845">
        <v>1.0</v>
      </c>
      <c r="AT732" s="393" t="s">
        <v>3049</v>
      </c>
    </row>
    <row r="733">
      <c r="A733" s="480" t="s">
        <v>5132</v>
      </c>
      <c r="B733" s="361">
        <v>46169.0</v>
      </c>
      <c r="C733" s="362" t="s">
        <v>6167</v>
      </c>
      <c r="D733" s="363" t="s">
        <v>6168</v>
      </c>
      <c r="E733" s="367"/>
      <c r="F733" s="368"/>
      <c r="G733" s="381"/>
      <c r="H733" s="366"/>
      <c r="I733" s="365"/>
      <c r="J733" s="368"/>
      <c r="K733" s="381"/>
      <c r="L733" s="368"/>
      <c r="M733" s="364"/>
      <c r="N733" s="368"/>
      <c r="O733" s="381"/>
      <c r="P733" s="366"/>
      <c r="Q733" s="365"/>
      <c r="R733" s="368"/>
      <c r="S733" s="381"/>
      <c r="T733" s="368"/>
      <c r="U733" s="364"/>
      <c r="V733" s="845"/>
      <c r="W733" s="655"/>
      <c r="X733" s="366"/>
      <c r="Y733" s="370" t="s">
        <v>2380</v>
      </c>
      <c r="Z733" s="506" t="s">
        <v>3022</v>
      </c>
      <c r="AA733" s="380"/>
      <c r="AB733" s="353" t="s">
        <v>2914</v>
      </c>
      <c r="AC733" s="382"/>
      <c r="AD733" s="383">
        <f>IFERROR(__xludf.DUMMYFUNCTION("""COMPUTED_VALUE"""),0.0)</f>
        <v>0</v>
      </c>
      <c r="AE733" s="848">
        <f>IFERROR(__xludf.DUMMYFUNCTION("""COMPUTED_VALUE"""),0.0)</f>
        <v>0</v>
      </c>
      <c r="AF733" s="848"/>
      <c r="AG733" s="848"/>
      <c r="AH733" s="388" t="str">
        <f>IFERROR(__xludf.DUMMYFUNCTION("""COMPUTED_VALUE"""),"")</f>
        <v/>
      </c>
      <c r="AI733" s="382"/>
      <c r="AJ733" s="848">
        <f>IFERROR(__xludf.DUMMYFUNCTION("""COMPUTED_VALUE"""),0.0)</f>
        <v>0</v>
      </c>
      <c r="AK733" s="848">
        <f>IFERROR(__xludf.DUMMYFUNCTION("""COMPUTED_VALUE"""),0.0)</f>
        <v>0</v>
      </c>
      <c r="AL733" s="848"/>
      <c r="AM733" s="848"/>
      <c r="AN733" s="389">
        <f>IFERROR(__xludf.DUMMYFUNCTION("""COMPUTED_VALUE"""),1.0)</f>
        <v>1</v>
      </c>
      <c r="AO733" s="377">
        <v>37.0</v>
      </c>
      <c r="AP733" s="378">
        <v>19.0</v>
      </c>
      <c r="AQ733" s="381"/>
      <c r="AR733" s="845"/>
      <c r="AS733" s="845">
        <v>19.0</v>
      </c>
      <c r="AT733" s="393" t="s">
        <v>3049</v>
      </c>
    </row>
    <row r="734">
      <c r="A734" s="480" t="s">
        <v>5138</v>
      </c>
      <c r="B734" s="361">
        <v>46168.0</v>
      </c>
      <c r="C734" s="362" t="s">
        <v>6169</v>
      </c>
      <c r="D734" s="363" t="s">
        <v>6170</v>
      </c>
      <c r="E734" s="367"/>
      <c r="F734" s="368"/>
      <c r="G734" s="381"/>
      <c r="H734" s="366"/>
      <c r="I734" s="365"/>
      <c r="J734" s="368"/>
      <c r="K734" s="381"/>
      <c r="L734" s="368"/>
      <c r="M734" s="364"/>
      <c r="N734" s="368"/>
      <c r="O734" s="381"/>
      <c r="P734" s="366"/>
      <c r="Q734" s="365"/>
      <c r="R734" s="368"/>
      <c r="S734" s="381"/>
      <c r="T734" s="368"/>
      <c r="U734" s="364"/>
      <c r="V734" s="845"/>
      <c r="W734" s="655"/>
      <c r="X734" s="366"/>
      <c r="Y734" s="370"/>
      <c r="Z734" s="506" t="s">
        <v>3022</v>
      </c>
      <c r="AA734" s="380"/>
      <c r="AB734" s="353" t="s">
        <v>2914</v>
      </c>
      <c r="AC734" s="382"/>
      <c r="AD734" s="383">
        <f>IFERROR(__xludf.DUMMYFUNCTION("""COMPUTED_VALUE"""),0.0)</f>
        <v>0</v>
      </c>
      <c r="AE734" s="848" t="str">
        <f>IFERROR(__xludf.DUMMYFUNCTION("""COMPUTED_VALUE"""),"")</f>
        <v/>
      </c>
      <c r="AF734" s="848"/>
      <c r="AG734" s="848"/>
      <c r="AH734" s="388">
        <f>IFERROR(__xludf.DUMMYFUNCTION("""COMPUTED_VALUE"""),1.0)</f>
        <v>1</v>
      </c>
      <c r="AI734" s="382"/>
      <c r="AJ734" s="848">
        <f>IFERROR(__xludf.DUMMYFUNCTION("""COMPUTED_VALUE"""),0.0)</f>
        <v>0</v>
      </c>
      <c r="AK734" s="848">
        <f>IFERROR(__xludf.DUMMYFUNCTION("""COMPUTED_VALUE"""),0.0)</f>
        <v>0</v>
      </c>
      <c r="AL734" s="848"/>
      <c r="AM734" s="848"/>
      <c r="AN734" s="389">
        <f>IFERROR(__xludf.DUMMYFUNCTION("""COMPUTED_VALUE"""),1.0)</f>
        <v>1</v>
      </c>
      <c r="AO734" s="377">
        <v>4.0</v>
      </c>
      <c r="AP734" s="378">
        <v>4.0</v>
      </c>
      <c r="AQ734" s="381"/>
      <c r="AR734" s="845"/>
      <c r="AS734" s="845">
        <v>4.0</v>
      </c>
      <c r="AT734" s="393" t="s">
        <v>3049</v>
      </c>
    </row>
    <row r="735">
      <c r="A735" s="480" t="s">
        <v>5132</v>
      </c>
      <c r="B735" s="361">
        <v>46169.0</v>
      </c>
      <c r="C735" s="362" t="s">
        <v>6171</v>
      </c>
      <c r="D735" s="363" t="s">
        <v>6172</v>
      </c>
      <c r="E735" s="367"/>
      <c r="F735" s="368"/>
      <c r="G735" s="381"/>
      <c r="H735" s="366"/>
      <c r="I735" s="365"/>
      <c r="J735" s="368"/>
      <c r="K735" s="381"/>
      <c r="L735" s="368"/>
      <c r="M735" s="364">
        <v>2.0</v>
      </c>
      <c r="N735" s="368"/>
      <c r="O735" s="381"/>
      <c r="P735" s="366">
        <v>2.0</v>
      </c>
      <c r="Q735" s="365"/>
      <c r="R735" s="368"/>
      <c r="S735" s="381"/>
      <c r="T735" s="368"/>
      <c r="U735" s="364"/>
      <c r="V735" s="845"/>
      <c r="W735" s="655"/>
      <c r="X735" s="366"/>
      <c r="Y735" s="370" t="s">
        <v>207</v>
      </c>
      <c r="Z735" s="506" t="s">
        <v>3022</v>
      </c>
      <c r="AA735" s="380" t="s">
        <v>6173</v>
      </c>
      <c r="AB735" s="353" t="s">
        <v>2896</v>
      </c>
      <c r="AC735" s="382"/>
      <c r="AD735" s="383">
        <f>IFERROR(__xludf.DUMMYFUNCTION("""COMPUTED_VALUE"""),0.0)</f>
        <v>0</v>
      </c>
      <c r="AE735" s="848">
        <f>IFERROR(__xludf.DUMMYFUNCTION("""COMPUTED_VALUE"""),0.0)</f>
        <v>0</v>
      </c>
      <c r="AF735" s="848"/>
      <c r="AG735" s="848"/>
      <c r="AH735" s="388" t="str">
        <f>IFERROR(__xludf.DUMMYFUNCTION("""COMPUTED_VALUE"""),"")</f>
        <v/>
      </c>
      <c r="AI735" s="382"/>
      <c r="AJ735" s="848">
        <f>IFERROR(__xludf.DUMMYFUNCTION("""COMPUTED_VALUE"""),0.0)</f>
        <v>0</v>
      </c>
      <c r="AK735" s="848">
        <f>IFERROR(__xludf.DUMMYFUNCTION("""COMPUTED_VALUE"""),2.0)</f>
        <v>2</v>
      </c>
      <c r="AL735" s="848"/>
      <c r="AM735" s="848"/>
      <c r="AN735" s="389">
        <f>IFERROR(__xludf.DUMMYFUNCTION("""COMPUTED_VALUE"""),1.0)</f>
        <v>1</v>
      </c>
      <c r="AO735" s="377">
        <v>42.0</v>
      </c>
      <c r="AP735" s="378">
        <v>13.0</v>
      </c>
      <c r="AQ735" s="381"/>
      <c r="AR735" s="845"/>
      <c r="AS735" s="845">
        <v>13.0</v>
      </c>
      <c r="AT735" s="393" t="s">
        <v>3049</v>
      </c>
    </row>
    <row r="736">
      <c r="A736" s="480" t="s">
        <v>5164</v>
      </c>
      <c r="B736" s="361">
        <v>46167.0</v>
      </c>
      <c r="C736" s="362" t="s">
        <v>6174</v>
      </c>
      <c r="D736" s="363" t="s">
        <v>6175</v>
      </c>
      <c r="E736" s="367"/>
      <c r="F736" s="368"/>
      <c r="G736" s="381"/>
      <c r="H736" s="366"/>
      <c r="I736" s="365"/>
      <c r="J736" s="368"/>
      <c r="K736" s="381"/>
      <c r="L736" s="368"/>
      <c r="M736" s="364"/>
      <c r="N736" s="368"/>
      <c r="O736" s="381"/>
      <c r="P736" s="366"/>
      <c r="Q736" s="365"/>
      <c r="R736" s="368"/>
      <c r="S736" s="381"/>
      <c r="T736" s="368"/>
      <c r="U736" s="364"/>
      <c r="V736" s="845"/>
      <c r="W736" s="655"/>
      <c r="X736" s="366"/>
      <c r="Y736" s="370"/>
      <c r="Z736" s="506" t="s">
        <v>3022</v>
      </c>
      <c r="AA736" s="380"/>
      <c r="AB736" s="353" t="s">
        <v>2914</v>
      </c>
      <c r="AC736" s="382"/>
      <c r="AD736" s="383">
        <f>IFERROR(__xludf.DUMMYFUNCTION("""COMPUTED_VALUE"""),0.0)</f>
        <v>0</v>
      </c>
      <c r="AE736" s="848" t="str">
        <f>IFERROR(__xludf.DUMMYFUNCTION("""COMPUTED_VALUE"""),"")</f>
        <v/>
      </c>
      <c r="AF736" s="848"/>
      <c r="AG736" s="848"/>
      <c r="AH736" s="388" t="str">
        <f>IFERROR(__xludf.DUMMYFUNCTION("""COMPUTED_VALUE"""),"")</f>
        <v/>
      </c>
      <c r="AI736" s="382"/>
      <c r="AJ736" s="848">
        <f>IFERROR(__xludf.DUMMYFUNCTION("""COMPUTED_VALUE"""),0.0)</f>
        <v>0</v>
      </c>
      <c r="AK736" s="848">
        <f>IFERROR(__xludf.DUMMYFUNCTION("""COMPUTED_VALUE"""),0.0)</f>
        <v>0</v>
      </c>
      <c r="AL736" s="848"/>
      <c r="AM736" s="848"/>
      <c r="AN736" s="389">
        <f>IFERROR(__xludf.DUMMYFUNCTION("""COMPUTED_VALUE"""),1.0)</f>
        <v>1</v>
      </c>
      <c r="AO736" s="377">
        <v>0.0</v>
      </c>
      <c r="AP736" s="378">
        <v>0.0</v>
      </c>
      <c r="AQ736" s="381"/>
      <c r="AR736" s="845"/>
      <c r="AS736" s="845">
        <v>0.0</v>
      </c>
      <c r="AT736" s="393" t="s">
        <v>3049</v>
      </c>
    </row>
    <row r="737">
      <c r="A737" s="480" t="s">
        <v>5132</v>
      </c>
      <c r="B737" s="361">
        <v>46169.0</v>
      </c>
      <c r="C737" s="362" t="s">
        <v>6176</v>
      </c>
      <c r="D737" s="363" t="s">
        <v>6177</v>
      </c>
      <c r="E737" s="367"/>
      <c r="F737" s="368"/>
      <c r="G737" s="381"/>
      <c r="H737" s="366"/>
      <c r="I737" s="365"/>
      <c r="J737" s="368"/>
      <c r="K737" s="381"/>
      <c r="L737" s="368"/>
      <c r="M737" s="364"/>
      <c r="N737" s="368"/>
      <c r="O737" s="381"/>
      <c r="P737" s="366"/>
      <c r="Q737" s="365"/>
      <c r="R737" s="368"/>
      <c r="S737" s="381"/>
      <c r="T737" s="368"/>
      <c r="U737" s="364"/>
      <c r="V737" s="845"/>
      <c r="W737" s="655"/>
      <c r="X737" s="366"/>
      <c r="Y737" s="370"/>
      <c r="Z737" s="506" t="s">
        <v>3022</v>
      </c>
      <c r="AA737" s="380"/>
      <c r="AB737" s="353" t="s">
        <v>2914</v>
      </c>
      <c r="AC737" s="382"/>
      <c r="AD737" s="383">
        <f>IFERROR(__xludf.DUMMYFUNCTION("""COMPUTED_VALUE"""),0.0)</f>
        <v>0</v>
      </c>
      <c r="AE737" s="848" t="str">
        <f>IFERROR(__xludf.DUMMYFUNCTION("""COMPUTED_VALUE"""),"")</f>
        <v/>
      </c>
      <c r="AF737" s="848"/>
      <c r="AG737" s="848"/>
      <c r="AH737" s="388">
        <f>IFERROR(__xludf.DUMMYFUNCTION("""COMPUTED_VALUE"""),1.0)</f>
        <v>1</v>
      </c>
      <c r="AI737" s="382"/>
      <c r="AJ737" s="848">
        <f>IFERROR(__xludf.DUMMYFUNCTION("""COMPUTED_VALUE"""),0.0)</f>
        <v>0</v>
      </c>
      <c r="AK737" s="848">
        <f>IFERROR(__xludf.DUMMYFUNCTION("""COMPUTED_VALUE"""),0.0)</f>
        <v>0</v>
      </c>
      <c r="AL737" s="848"/>
      <c r="AM737" s="848"/>
      <c r="AN737" s="389">
        <f>IFERROR(__xludf.DUMMYFUNCTION("""COMPUTED_VALUE"""),1.0)</f>
        <v>1</v>
      </c>
      <c r="AO737" s="377">
        <v>0.0</v>
      </c>
      <c r="AP737" s="378">
        <v>0.0</v>
      </c>
      <c r="AQ737" s="381"/>
      <c r="AR737" s="845"/>
      <c r="AS737" s="845">
        <v>0.0</v>
      </c>
      <c r="AT737" s="393" t="s">
        <v>3049</v>
      </c>
    </row>
    <row r="738">
      <c r="A738" s="480" t="s">
        <v>5164</v>
      </c>
      <c r="B738" s="361">
        <v>46167.0</v>
      </c>
      <c r="C738" s="362" t="s">
        <v>6178</v>
      </c>
      <c r="D738" s="363" t="s">
        <v>6179</v>
      </c>
      <c r="E738" s="367"/>
      <c r="F738" s="368"/>
      <c r="G738" s="381"/>
      <c r="H738" s="366"/>
      <c r="I738" s="365"/>
      <c r="J738" s="368"/>
      <c r="K738" s="381"/>
      <c r="L738" s="368"/>
      <c r="M738" s="364"/>
      <c r="N738" s="368"/>
      <c r="O738" s="381"/>
      <c r="P738" s="366"/>
      <c r="Q738" s="365">
        <v>1.0</v>
      </c>
      <c r="R738" s="368"/>
      <c r="S738" s="381"/>
      <c r="T738" s="368">
        <v>1.0</v>
      </c>
      <c r="U738" s="364"/>
      <c r="V738" s="845"/>
      <c r="W738" s="655"/>
      <c r="X738" s="366"/>
      <c r="Y738" s="370" t="s">
        <v>470</v>
      </c>
      <c r="Z738" s="506" t="s">
        <v>3022</v>
      </c>
      <c r="AA738" s="380" t="s">
        <v>6180</v>
      </c>
      <c r="AB738" s="353" t="s">
        <v>2893</v>
      </c>
      <c r="AC738" s="382"/>
      <c r="AD738" s="383">
        <f>IFERROR(__xludf.DUMMYFUNCTION("""COMPUTED_VALUE"""),0.0)</f>
        <v>0</v>
      </c>
      <c r="AE738" s="848">
        <f>IFERROR(__xludf.DUMMYFUNCTION("""COMPUTED_VALUE"""),0.0)</f>
        <v>0</v>
      </c>
      <c r="AF738" s="848"/>
      <c r="AG738" s="848"/>
      <c r="AH738" s="388" t="str">
        <f>IFERROR(__xludf.DUMMYFUNCTION("""COMPUTED_VALUE"""),"")</f>
        <v/>
      </c>
      <c r="AI738" s="382"/>
      <c r="AJ738" s="848">
        <f>IFERROR(__xludf.DUMMYFUNCTION("""COMPUTED_VALUE"""),0.0)</f>
        <v>0</v>
      </c>
      <c r="AK738" s="848">
        <f>IFERROR(__xludf.DUMMYFUNCTION("""COMPUTED_VALUE"""),1.0)</f>
        <v>1</v>
      </c>
      <c r="AL738" s="848"/>
      <c r="AM738" s="848"/>
      <c r="AN738" s="389">
        <f>IFERROR(__xludf.DUMMYFUNCTION("""COMPUTED_VALUE"""),1.0)</f>
        <v>1</v>
      </c>
      <c r="AO738" s="377">
        <v>4.0</v>
      </c>
      <c r="AP738" s="378">
        <v>3.0</v>
      </c>
      <c r="AQ738" s="381">
        <v>1.0</v>
      </c>
      <c r="AR738" s="845"/>
      <c r="AS738" s="845">
        <v>4.0</v>
      </c>
      <c r="AT738" s="393" t="s">
        <v>3049</v>
      </c>
    </row>
    <row r="739">
      <c r="A739" s="480" t="s">
        <v>5138</v>
      </c>
      <c r="B739" s="361">
        <v>46168.0</v>
      </c>
      <c r="C739" s="362" t="s">
        <v>6181</v>
      </c>
      <c r="D739" s="363" t="s">
        <v>6182</v>
      </c>
      <c r="E739" s="367"/>
      <c r="F739" s="368"/>
      <c r="G739" s="381"/>
      <c r="H739" s="366"/>
      <c r="I739" s="365"/>
      <c r="J739" s="368"/>
      <c r="K739" s="381"/>
      <c r="L739" s="368"/>
      <c r="M739" s="364"/>
      <c r="N739" s="368"/>
      <c r="O739" s="381"/>
      <c r="P739" s="366"/>
      <c r="Q739" s="365"/>
      <c r="R739" s="368"/>
      <c r="S739" s="381"/>
      <c r="T739" s="368"/>
      <c r="U739" s="364"/>
      <c r="V739" s="845"/>
      <c r="W739" s="655"/>
      <c r="X739" s="366"/>
      <c r="Y739" s="370"/>
      <c r="Z739" s="506" t="s">
        <v>3022</v>
      </c>
      <c r="AA739" s="380"/>
      <c r="AB739" s="353" t="s">
        <v>2914</v>
      </c>
      <c r="AC739" s="382"/>
      <c r="AD739" s="383">
        <f>IFERROR(__xludf.DUMMYFUNCTION("""COMPUTED_VALUE"""),0.0)</f>
        <v>0</v>
      </c>
      <c r="AE739" s="848" t="str">
        <f>IFERROR(__xludf.DUMMYFUNCTION("""COMPUTED_VALUE"""),"")</f>
        <v/>
      </c>
      <c r="AF739" s="848"/>
      <c r="AG739" s="848"/>
      <c r="AH739" s="388" t="str">
        <f>IFERROR(__xludf.DUMMYFUNCTION("""COMPUTED_VALUE"""),"")</f>
        <v/>
      </c>
      <c r="AI739" s="382"/>
      <c r="AJ739" s="848">
        <f>IFERROR(__xludf.DUMMYFUNCTION("""COMPUTED_VALUE"""),0.0)</f>
        <v>0</v>
      </c>
      <c r="AK739" s="848">
        <f>IFERROR(__xludf.DUMMYFUNCTION("""COMPUTED_VALUE"""),0.0)</f>
        <v>0</v>
      </c>
      <c r="AL739" s="848"/>
      <c r="AM739" s="848"/>
      <c r="AN739" s="389">
        <f>IFERROR(__xludf.DUMMYFUNCTION("""COMPUTED_VALUE"""),1.0)</f>
        <v>1</v>
      </c>
      <c r="AO739" s="377">
        <v>12.0</v>
      </c>
      <c r="AP739" s="378">
        <v>12.0</v>
      </c>
      <c r="AQ739" s="381"/>
      <c r="AR739" s="845"/>
      <c r="AS739" s="845">
        <v>12.0</v>
      </c>
      <c r="AT739" s="393" t="s">
        <v>3049</v>
      </c>
    </row>
    <row r="740">
      <c r="A740" s="480" t="s">
        <v>5164</v>
      </c>
      <c r="B740" s="361">
        <v>46167.0</v>
      </c>
      <c r="C740" s="362" t="s">
        <v>6183</v>
      </c>
      <c r="D740" s="363" t="s">
        <v>6184</v>
      </c>
      <c r="E740" s="367"/>
      <c r="F740" s="368"/>
      <c r="G740" s="381"/>
      <c r="H740" s="366"/>
      <c r="I740" s="365"/>
      <c r="J740" s="368"/>
      <c r="K740" s="381"/>
      <c r="L740" s="368"/>
      <c r="M740" s="364"/>
      <c r="N740" s="368"/>
      <c r="O740" s="381"/>
      <c r="P740" s="366"/>
      <c r="Q740" s="365"/>
      <c r="R740" s="368"/>
      <c r="S740" s="381"/>
      <c r="T740" s="368">
        <v>1.0</v>
      </c>
      <c r="U740" s="364"/>
      <c r="V740" s="845"/>
      <c r="W740" s="655"/>
      <c r="X740" s="366"/>
      <c r="Y740" s="370"/>
      <c r="Z740" s="506" t="s">
        <v>3022</v>
      </c>
      <c r="AA740" s="380" t="s">
        <v>6185</v>
      </c>
      <c r="AB740" s="353" t="s">
        <v>2883</v>
      </c>
      <c r="AC740" s="382"/>
      <c r="AD740" s="383">
        <f>IFERROR(__xludf.DUMMYFUNCTION("""COMPUTED_VALUE"""),0.0)</f>
        <v>0</v>
      </c>
      <c r="AE740" s="848" t="str">
        <f>IFERROR(__xludf.DUMMYFUNCTION("""COMPUTED_VALUE"""),"")</f>
        <v/>
      </c>
      <c r="AF740" s="848"/>
      <c r="AG740" s="848"/>
      <c r="AH740" s="388" t="str">
        <f>IFERROR(__xludf.DUMMYFUNCTION("""COMPUTED_VALUE"""),"")</f>
        <v/>
      </c>
      <c r="AI740" s="382"/>
      <c r="AJ740" s="848">
        <f>IFERROR(__xludf.DUMMYFUNCTION("""COMPUTED_VALUE"""),0.0)</f>
        <v>0</v>
      </c>
      <c r="AK740" s="848">
        <f>IFERROR(__xludf.DUMMYFUNCTION("""COMPUTED_VALUE"""),1.0)</f>
        <v>1</v>
      </c>
      <c r="AL740" s="848"/>
      <c r="AM740" s="848"/>
      <c r="AN740" s="389">
        <f>IFERROR(__xludf.DUMMYFUNCTION("""COMPUTED_VALUE"""),1.0)</f>
        <v>1</v>
      </c>
      <c r="AO740" s="377">
        <v>7.0</v>
      </c>
      <c r="AP740" s="378">
        <v>7.0</v>
      </c>
      <c r="AQ740" s="381">
        <v>1.0</v>
      </c>
      <c r="AR740" s="845"/>
      <c r="AS740" s="845">
        <v>8.0</v>
      </c>
      <c r="AT740" s="393" t="s">
        <v>3049</v>
      </c>
    </row>
    <row r="741">
      <c r="A741" s="480" t="s">
        <v>5164</v>
      </c>
      <c r="B741" s="361">
        <v>46167.0</v>
      </c>
      <c r="C741" s="362" t="s">
        <v>6186</v>
      </c>
      <c r="D741" s="363" t="s">
        <v>6187</v>
      </c>
      <c r="E741" s="367"/>
      <c r="F741" s="368"/>
      <c r="G741" s="381"/>
      <c r="H741" s="366"/>
      <c r="I741" s="365"/>
      <c r="J741" s="368"/>
      <c r="K741" s="381"/>
      <c r="L741" s="368"/>
      <c r="M741" s="364"/>
      <c r="N741" s="368"/>
      <c r="O741" s="381"/>
      <c r="P741" s="366"/>
      <c r="Q741" s="365"/>
      <c r="R741" s="368"/>
      <c r="S741" s="381"/>
      <c r="T741" s="368"/>
      <c r="U741" s="364"/>
      <c r="V741" s="845"/>
      <c r="W741" s="655"/>
      <c r="X741" s="366"/>
      <c r="Y741" s="370"/>
      <c r="Z741" s="506" t="s">
        <v>3022</v>
      </c>
      <c r="AA741" s="380"/>
      <c r="AB741" s="353" t="s">
        <v>2914</v>
      </c>
      <c r="AC741" s="382"/>
      <c r="AD741" s="383">
        <f>IFERROR(__xludf.DUMMYFUNCTION("""COMPUTED_VALUE"""),0.0)</f>
        <v>0</v>
      </c>
      <c r="AE741" s="848" t="str">
        <f>IFERROR(__xludf.DUMMYFUNCTION("""COMPUTED_VALUE"""),"")</f>
        <v/>
      </c>
      <c r="AF741" s="848"/>
      <c r="AG741" s="848"/>
      <c r="AH741" s="388" t="str">
        <f>IFERROR(__xludf.DUMMYFUNCTION("""COMPUTED_VALUE"""),"")</f>
        <v/>
      </c>
      <c r="AI741" s="382"/>
      <c r="AJ741" s="848">
        <f>IFERROR(__xludf.DUMMYFUNCTION("""COMPUTED_VALUE"""),0.0)</f>
        <v>0</v>
      </c>
      <c r="AK741" s="848">
        <f>IFERROR(__xludf.DUMMYFUNCTION("""COMPUTED_VALUE"""),0.0)</f>
        <v>0</v>
      </c>
      <c r="AL741" s="848"/>
      <c r="AM741" s="848"/>
      <c r="AN741" s="389">
        <f>IFERROR(__xludf.DUMMYFUNCTION("""COMPUTED_VALUE"""),1.0)</f>
        <v>1</v>
      </c>
      <c r="AO741" s="377">
        <v>0.0</v>
      </c>
      <c r="AP741" s="378">
        <v>0.0</v>
      </c>
      <c r="AQ741" s="381"/>
      <c r="AR741" s="845"/>
      <c r="AS741" s="845">
        <v>0.0</v>
      </c>
      <c r="AT741" s="393" t="s">
        <v>3049</v>
      </c>
    </row>
    <row r="742">
      <c r="A742" s="480" t="s">
        <v>5132</v>
      </c>
      <c r="B742" s="361">
        <v>46169.0</v>
      </c>
      <c r="C742" s="362" t="s">
        <v>6188</v>
      </c>
      <c r="D742" s="363" t="s">
        <v>6189</v>
      </c>
      <c r="E742" s="367"/>
      <c r="F742" s="368"/>
      <c r="G742" s="381"/>
      <c r="H742" s="366"/>
      <c r="I742" s="365"/>
      <c r="J742" s="368"/>
      <c r="K742" s="381"/>
      <c r="L742" s="368"/>
      <c r="M742" s="364"/>
      <c r="N742" s="368"/>
      <c r="O742" s="381"/>
      <c r="P742" s="366"/>
      <c r="Q742" s="365"/>
      <c r="R742" s="368"/>
      <c r="S742" s="381"/>
      <c r="T742" s="368"/>
      <c r="U742" s="364"/>
      <c r="V742" s="845"/>
      <c r="W742" s="655"/>
      <c r="X742" s="366"/>
      <c r="Y742" s="370"/>
      <c r="Z742" s="506" t="s">
        <v>3022</v>
      </c>
      <c r="AA742" s="380"/>
      <c r="AB742" s="353" t="s">
        <v>2914</v>
      </c>
      <c r="AC742" s="382"/>
      <c r="AD742" s="383">
        <f>IFERROR(__xludf.DUMMYFUNCTION("""COMPUTED_VALUE"""),0.0)</f>
        <v>0</v>
      </c>
      <c r="AE742" s="848" t="str">
        <f>IFERROR(__xludf.DUMMYFUNCTION("""COMPUTED_VALUE"""),"")</f>
        <v/>
      </c>
      <c r="AF742" s="848"/>
      <c r="AG742" s="848"/>
      <c r="AH742" s="388">
        <f>IFERROR(__xludf.DUMMYFUNCTION("""COMPUTED_VALUE"""),1.0)</f>
        <v>1</v>
      </c>
      <c r="AI742" s="382"/>
      <c r="AJ742" s="848">
        <f>IFERROR(__xludf.DUMMYFUNCTION("""COMPUTED_VALUE"""),0.0)</f>
        <v>0</v>
      </c>
      <c r="AK742" s="848">
        <f>IFERROR(__xludf.DUMMYFUNCTION("""COMPUTED_VALUE"""),0.0)</f>
        <v>0</v>
      </c>
      <c r="AL742" s="848"/>
      <c r="AM742" s="848"/>
      <c r="AN742" s="389">
        <f>IFERROR(__xludf.DUMMYFUNCTION("""COMPUTED_VALUE"""),1.0)</f>
        <v>1</v>
      </c>
      <c r="AO742" s="377">
        <v>1.0</v>
      </c>
      <c r="AP742" s="378">
        <v>1.0</v>
      </c>
      <c r="AQ742" s="381"/>
      <c r="AR742" s="845"/>
      <c r="AS742" s="845">
        <v>1.0</v>
      </c>
      <c r="AT742" s="393" t="s">
        <v>3049</v>
      </c>
    </row>
    <row r="743">
      <c r="A743" s="480" t="s">
        <v>5132</v>
      </c>
      <c r="B743" s="361">
        <v>46169.0</v>
      </c>
      <c r="C743" s="362" t="s">
        <v>6190</v>
      </c>
      <c r="D743" s="363" t="s">
        <v>6191</v>
      </c>
      <c r="E743" s="367"/>
      <c r="F743" s="368"/>
      <c r="G743" s="381"/>
      <c r="H743" s="366"/>
      <c r="I743" s="365"/>
      <c r="J743" s="368"/>
      <c r="K743" s="381"/>
      <c r="L743" s="368"/>
      <c r="M743" s="364"/>
      <c r="N743" s="368"/>
      <c r="O743" s="381"/>
      <c r="P743" s="366"/>
      <c r="Q743" s="365"/>
      <c r="R743" s="368"/>
      <c r="S743" s="381"/>
      <c r="T743" s="368"/>
      <c r="U743" s="364"/>
      <c r="V743" s="845"/>
      <c r="W743" s="655"/>
      <c r="X743" s="366"/>
      <c r="Y743" s="370" t="s">
        <v>2380</v>
      </c>
      <c r="Z743" s="506" t="s">
        <v>3022</v>
      </c>
      <c r="AA743" s="380"/>
      <c r="AB743" s="353" t="s">
        <v>2914</v>
      </c>
      <c r="AC743" s="382"/>
      <c r="AD743" s="383">
        <f>IFERROR(__xludf.DUMMYFUNCTION("""COMPUTED_VALUE"""),0.0)</f>
        <v>0</v>
      </c>
      <c r="AE743" s="848">
        <f>IFERROR(__xludf.DUMMYFUNCTION("""COMPUTED_VALUE"""),0.0)</f>
        <v>0</v>
      </c>
      <c r="AF743" s="848"/>
      <c r="AG743" s="848"/>
      <c r="AH743" s="388">
        <f>IFERROR(__xludf.DUMMYFUNCTION("""COMPUTED_VALUE"""),1.0)</f>
        <v>1</v>
      </c>
      <c r="AI743" s="382"/>
      <c r="AJ743" s="848">
        <f>IFERROR(__xludf.DUMMYFUNCTION("""COMPUTED_VALUE"""),0.0)</f>
        <v>0</v>
      </c>
      <c r="AK743" s="848">
        <f>IFERROR(__xludf.DUMMYFUNCTION("""COMPUTED_VALUE"""),0.0)</f>
        <v>0</v>
      </c>
      <c r="AL743" s="848"/>
      <c r="AM743" s="848"/>
      <c r="AN743" s="389">
        <f>IFERROR(__xludf.DUMMYFUNCTION("""COMPUTED_VALUE"""),1.0)</f>
        <v>1</v>
      </c>
      <c r="AO743" s="377">
        <v>46.0</v>
      </c>
      <c r="AP743" s="378">
        <v>32.0</v>
      </c>
      <c r="AQ743" s="381"/>
      <c r="AR743" s="845"/>
      <c r="AS743" s="845">
        <v>32.0</v>
      </c>
      <c r="AT743" s="393" t="s">
        <v>3049</v>
      </c>
    </row>
    <row r="744">
      <c r="A744" s="480" t="s">
        <v>5164</v>
      </c>
      <c r="B744" s="361">
        <v>46167.0</v>
      </c>
      <c r="C744" s="362" t="s">
        <v>5831</v>
      </c>
      <c r="D744" s="363" t="s">
        <v>5832</v>
      </c>
      <c r="E744" s="367"/>
      <c r="F744" s="368"/>
      <c r="G744" s="381"/>
      <c r="H744" s="366"/>
      <c r="I744" s="365"/>
      <c r="J744" s="368"/>
      <c r="K744" s="381"/>
      <c r="L744" s="368"/>
      <c r="M744" s="364"/>
      <c r="N744" s="368"/>
      <c r="O744" s="381"/>
      <c r="P744" s="366"/>
      <c r="Q744" s="365"/>
      <c r="R744" s="368"/>
      <c r="S744" s="381"/>
      <c r="T744" s="368"/>
      <c r="U744" s="364"/>
      <c r="V744" s="845"/>
      <c r="W744" s="655"/>
      <c r="X744" s="366"/>
      <c r="Y744" s="370" t="s">
        <v>1891</v>
      </c>
      <c r="Z744" s="506" t="s">
        <v>3022</v>
      </c>
      <c r="AA744" s="380"/>
      <c r="AB744" s="353" t="s">
        <v>2914</v>
      </c>
      <c r="AC744" s="382"/>
      <c r="AD744" s="383">
        <f>IFERROR(__xludf.DUMMYFUNCTION("""COMPUTED_VALUE"""),0.0)</f>
        <v>0</v>
      </c>
      <c r="AE744" s="848">
        <f>IFERROR(__xludf.DUMMYFUNCTION("""COMPUTED_VALUE"""),0.0)</f>
        <v>0</v>
      </c>
      <c r="AF744" s="848"/>
      <c r="AG744" s="848"/>
      <c r="AH744" s="388" t="str">
        <f>IFERROR(__xludf.DUMMYFUNCTION("""COMPUTED_VALUE"""),"")</f>
        <v/>
      </c>
      <c r="AI744" s="382"/>
      <c r="AJ744" s="848">
        <f>IFERROR(__xludf.DUMMYFUNCTION("""COMPUTED_VALUE"""),0.0)</f>
        <v>0</v>
      </c>
      <c r="AK744" s="848">
        <f>IFERROR(__xludf.DUMMYFUNCTION("""COMPUTED_VALUE"""),0.0)</f>
        <v>0</v>
      </c>
      <c r="AL744" s="848"/>
      <c r="AM744" s="848"/>
      <c r="AN744" s="389">
        <f>IFERROR(__xludf.DUMMYFUNCTION("""COMPUTED_VALUE"""),1.0)</f>
        <v>1</v>
      </c>
      <c r="AO744" s="377">
        <v>69.0</v>
      </c>
      <c r="AP744" s="378">
        <v>64.0</v>
      </c>
      <c r="AQ744" s="381"/>
      <c r="AR744" s="845"/>
      <c r="AS744" s="845">
        <v>64.0</v>
      </c>
      <c r="AT744" s="393" t="s">
        <v>3049</v>
      </c>
    </row>
    <row r="745">
      <c r="A745" s="480" t="s">
        <v>5138</v>
      </c>
      <c r="B745" s="361">
        <v>46168.0</v>
      </c>
      <c r="C745" s="362" t="s">
        <v>6194</v>
      </c>
      <c r="D745" s="363" t="s">
        <v>6195</v>
      </c>
      <c r="E745" s="367"/>
      <c r="F745" s="368"/>
      <c r="G745" s="381"/>
      <c r="H745" s="366"/>
      <c r="I745" s="365"/>
      <c r="J745" s="368"/>
      <c r="K745" s="381"/>
      <c r="L745" s="368"/>
      <c r="M745" s="364"/>
      <c r="N745" s="368"/>
      <c r="O745" s="381"/>
      <c r="P745" s="366">
        <v>1.0</v>
      </c>
      <c r="Q745" s="365"/>
      <c r="R745" s="368"/>
      <c r="S745" s="381"/>
      <c r="T745" s="368"/>
      <c r="U745" s="364"/>
      <c r="V745" s="845"/>
      <c r="W745" s="655"/>
      <c r="X745" s="366"/>
      <c r="Y745" s="370"/>
      <c r="Z745" s="506" t="s">
        <v>3022</v>
      </c>
      <c r="AA745" s="380" t="s">
        <v>6196</v>
      </c>
      <c r="AB745" s="353" t="s">
        <v>2883</v>
      </c>
      <c r="AC745" s="382"/>
      <c r="AD745" s="383">
        <f>IFERROR(__xludf.DUMMYFUNCTION("""COMPUTED_VALUE"""),0.0)</f>
        <v>0</v>
      </c>
      <c r="AE745" s="848" t="str">
        <f>IFERROR(__xludf.DUMMYFUNCTION("""COMPUTED_VALUE"""),"")</f>
        <v/>
      </c>
      <c r="AF745" s="848"/>
      <c r="AG745" s="848"/>
      <c r="AH745" s="388" t="str">
        <f>IFERROR(__xludf.DUMMYFUNCTION("""COMPUTED_VALUE"""),"")</f>
        <v/>
      </c>
      <c r="AI745" s="382"/>
      <c r="AJ745" s="848">
        <f>IFERROR(__xludf.DUMMYFUNCTION("""COMPUTED_VALUE"""),0.0)</f>
        <v>0</v>
      </c>
      <c r="AK745" s="848">
        <f>IFERROR(__xludf.DUMMYFUNCTION("""COMPUTED_VALUE"""),1.0)</f>
        <v>1</v>
      </c>
      <c r="AL745" s="848"/>
      <c r="AM745" s="848"/>
      <c r="AN745" s="389">
        <f>IFERROR(__xludf.DUMMYFUNCTION("""COMPUTED_VALUE"""),1.0)</f>
        <v>1</v>
      </c>
      <c r="AO745" s="377">
        <v>7.0</v>
      </c>
      <c r="AP745" s="378">
        <v>7.0</v>
      </c>
      <c r="AQ745" s="381">
        <v>1.0</v>
      </c>
      <c r="AR745" s="845"/>
      <c r="AS745" s="845">
        <v>8.0</v>
      </c>
      <c r="AT745" s="393" t="s">
        <v>3049</v>
      </c>
    </row>
    <row r="746">
      <c r="A746" s="480" t="s">
        <v>5138</v>
      </c>
      <c r="B746" s="361">
        <v>46168.0</v>
      </c>
      <c r="C746" s="362" t="s">
        <v>6197</v>
      </c>
      <c r="D746" s="363" t="s">
        <v>6198</v>
      </c>
      <c r="E746" s="367"/>
      <c r="F746" s="368"/>
      <c r="G746" s="381"/>
      <c r="H746" s="366"/>
      <c r="I746" s="365"/>
      <c r="J746" s="368"/>
      <c r="K746" s="381"/>
      <c r="L746" s="368"/>
      <c r="M746" s="364"/>
      <c r="N746" s="368"/>
      <c r="O746" s="381"/>
      <c r="P746" s="366"/>
      <c r="Q746" s="365"/>
      <c r="R746" s="368"/>
      <c r="S746" s="381"/>
      <c r="T746" s="368"/>
      <c r="U746" s="364"/>
      <c r="V746" s="845"/>
      <c r="W746" s="655"/>
      <c r="X746" s="366"/>
      <c r="Y746" s="370"/>
      <c r="Z746" s="506" t="s">
        <v>3029</v>
      </c>
      <c r="AA746" s="380"/>
      <c r="AB746" s="353" t="s">
        <v>2914</v>
      </c>
      <c r="AC746" s="382"/>
      <c r="AD746" s="383">
        <f>IFERROR(__xludf.DUMMYFUNCTION("""COMPUTED_VALUE"""),0.0)</f>
        <v>0</v>
      </c>
      <c r="AE746" s="848" t="str">
        <f>IFERROR(__xludf.DUMMYFUNCTION("""COMPUTED_VALUE"""),"")</f>
        <v/>
      </c>
      <c r="AF746" s="848"/>
      <c r="AG746" s="848"/>
      <c r="AH746" s="388" t="str">
        <f>IFERROR(__xludf.DUMMYFUNCTION("""COMPUTED_VALUE"""),"")</f>
        <v/>
      </c>
      <c r="AI746" s="382"/>
      <c r="AJ746" s="848">
        <f>IFERROR(__xludf.DUMMYFUNCTION("""COMPUTED_VALUE"""),0.0)</f>
        <v>0</v>
      </c>
      <c r="AK746" s="848">
        <f>IFERROR(__xludf.DUMMYFUNCTION("""COMPUTED_VALUE"""),0.0)</f>
        <v>0</v>
      </c>
      <c r="AL746" s="848"/>
      <c r="AM746" s="848"/>
      <c r="AN746" s="389">
        <f>IFERROR(__xludf.DUMMYFUNCTION("""COMPUTED_VALUE"""),1.0)</f>
        <v>1</v>
      </c>
      <c r="AO746" s="377">
        <v>0.0</v>
      </c>
      <c r="AP746" s="378">
        <v>0.0</v>
      </c>
      <c r="AQ746" s="381"/>
      <c r="AR746" s="845"/>
      <c r="AS746" s="845">
        <v>0.0</v>
      </c>
      <c r="AT746" s="393" t="s">
        <v>3049</v>
      </c>
    </row>
    <row r="747">
      <c r="A747" s="480" t="s">
        <v>5138</v>
      </c>
      <c r="B747" s="361">
        <v>46168.0</v>
      </c>
      <c r="C747" s="362" t="s">
        <v>6199</v>
      </c>
      <c r="D747" s="363" t="s">
        <v>6200</v>
      </c>
      <c r="E747" s="367"/>
      <c r="F747" s="368"/>
      <c r="G747" s="381"/>
      <c r="H747" s="366"/>
      <c r="I747" s="365"/>
      <c r="J747" s="368"/>
      <c r="K747" s="381"/>
      <c r="L747" s="368"/>
      <c r="M747" s="364"/>
      <c r="N747" s="368"/>
      <c r="O747" s="381"/>
      <c r="P747" s="366"/>
      <c r="Q747" s="365"/>
      <c r="R747" s="368"/>
      <c r="S747" s="381"/>
      <c r="T747" s="368"/>
      <c r="U747" s="364"/>
      <c r="V747" s="845"/>
      <c r="W747" s="655"/>
      <c r="X747" s="366"/>
      <c r="Y747" s="370"/>
      <c r="Z747" s="506" t="s">
        <v>3029</v>
      </c>
      <c r="AA747" s="380"/>
      <c r="AB747" s="353" t="s">
        <v>2914</v>
      </c>
      <c r="AC747" s="382"/>
      <c r="AD747" s="383">
        <f>IFERROR(__xludf.DUMMYFUNCTION("""COMPUTED_VALUE"""),0.0)</f>
        <v>0</v>
      </c>
      <c r="AE747" s="848" t="str">
        <f>IFERROR(__xludf.DUMMYFUNCTION("""COMPUTED_VALUE"""),"")</f>
        <v/>
      </c>
      <c r="AF747" s="848"/>
      <c r="AG747" s="848"/>
      <c r="AH747" s="388" t="str">
        <f>IFERROR(__xludf.DUMMYFUNCTION("""COMPUTED_VALUE"""),"")</f>
        <v/>
      </c>
      <c r="AI747" s="382"/>
      <c r="AJ747" s="848">
        <f>IFERROR(__xludf.DUMMYFUNCTION("""COMPUTED_VALUE"""),0.0)</f>
        <v>0</v>
      </c>
      <c r="AK747" s="848">
        <f>IFERROR(__xludf.DUMMYFUNCTION("""COMPUTED_VALUE"""),0.0)</f>
        <v>0</v>
      </c>
      <c r="AL747" s="848"/>
      <c r="AM747" s="848"/>
      <c r="AN747" s="389">
        <f>IFERROR(__xludf.DUMMYFUNCTION("""COMPUTED_VALUE"""),1.0)</f>
        <v>1</v>
      </c>
      <c r="AO747" s="377">
        <v>2.0</v>
      </c>
      <c r="AP747" s="378">
        <v>2.0</v>
      </c>
      <c r="AQ747" s="381"/>
      <c r="AR747" s="845"/>
      <c r="AS747" s="845">
        <v>2.0</v>
      </c>
      <c r="AT747" s="393" t="s">
        <v>3049</v>
      </c>
    </row>
    <row r="748">
      <c r="A748" s="480" t="s">
        <v>5138</v>
      </c>
      <c r="B748" s="361">
        <v>46168.0</v>
      </c>
      <c r="C748" s="362" t="s">
        <v>6201</v>
      </c>
      <c r="D748" s="363" t="s">
        <v>6202</v>
      </c>
      <c r="E748" s="367"/>
      <c r="F748" s="368"/>
      <c r="G748" s="381"/>
      <c r="H748" s="366"/>
      <c r="I748" s="365"/>
      <c r="J748" s="368"/>
      <c r="K748" s="381"/>
      <c r="L748" s="368"/>
      <c r="M748" s="364"/>
      <c r="N748" s="368"/>
      <c r="O748" s="381"/>
      <c r="P748" s="366"/>
      <c r="Q748" s="365"/>
      <c r="R748" s="368"/>
      <c r="S748" s="381"/>
      <c r="T748" s="368"/>
      <c r="U748" s="364"/>
      <c r="V748" s="845"/>
      <c r="W748" s="655"/>
      <c r="X748" s="366"/>
      <c r="Y748" s="370"/>
      <c r="Z748" s="506" t="s">
        <v>3029</v>
      </c>
      <c r="AA748" s="380"/>
      <c r="AB748" s="353" t="s">
        <v>2914</v>
      </c>
      <c r="AC748" s="382"/>
      <c r="AD748" s="383">
        <f>IFERROR(__xludf.DUMMYFUNCTION("""COMPUTED_VALUE"""),0.0)</f>
        <v>0</v>
      </c>
      <c r="AE748" s="848" t="str">
        <f>IFERROR(__xludf.DUMMYFUNCTION("""COMPUTED_VALUE"""),"")</f>
        <v/>
      </c>
      <c r="AF748" s="848"/>
      <c r="AG748" s="848"/>
      <c r="AH748" s="388" t="str">
        <f>IFERROR(__xludf.DUMMYFUNCTION("""COMPUTED_VALUE"""),"")</f>
        <v/>
      </c>
      <c r="AI748" s="382"/>
      <c r="AJ748" s="848">
        <f>IFERROR(__xludf.DUMMYFUNCTION("""COMPUTED_VALUE"""),0.0)</f>
        <v>0</v>
      </c>
      <c r="AK748" s="848">
        <f>IFERROR(__xludf.DUMMYFUNCTION("""COMPUTED_VALUE"""),0.0)</f>
        <v>0</v>
      </c>
      <c r="AL748" s="848"/>
      <c r="AM748" s="848"/>
      <c r="AN748" s="389">
        <f>IFERROR(__xludf.DUMMYFUNCTION("""COMPUTED_VALUE"""),1.0)</f>
        <v>1</v>
      </c>
      <c r="AO748" s="377">
        <v>0.0</v>
      </c>
      <c r="AP748" s="378">
        <v>0.0</v>
      </c>
      <c r="AQ748" s="381"/>
      <c r="AR748" s="845"/>
      <c r="AS748" s="845">
        <v>0.0</v>
      </c>
      <c r="AT748" s="393" t="s">
        <v>3049</v>
      </c>
    </row>
    <row r="749">
      <c r="A749" s="480" t="s">
        <v>5138</v>
      </c>
      <c r="B749" s="361">
        <v>46168.0</v>
      </c>
      <c r="C749" s="362" t="s">
        <v>6203</v>
      </c>
      <c r="D749" s="363" t="s">
        <v>6204</v>
      </c>
      <c r="E749" s="367"/>
      <c r="F749" s="368"/>
      <c r="G749" s="381"/>
      <c r="H749" s="366"/>
      <c r="I749" s="365"/>
      <c r="J749" s="368"/>
      <c r="K749" s="381"/>
      <c r="L749" s="368"/>
      <c r="M749" s="364"/>
      <c r="N749" s="368"/>
      <c r="O749" s="381"/>
      <c r="P749" s="366"/>
      <c r="Q749" s="365"/>
      <c r="R749" s="368"/>
      <c r="S749" s="381"/>
      <c r="T749" s="368"/>
      <c r="U749" s="364"/>
      <c r="V749" s="845"/>
      <c r="W749" s="655"/>
      <c r="X749" s="366"/>
      <c r="Y749" s="370"/>
      <c r="Z749" s="506" t="s">
        <v>3029</v>
      </c>
      <c r="AA749" s="380"/>
      <c r="AB749" s="353" t="s">
        <v>2914</v>
      </c>
      <c r="AC749" s="382"/>
      <c r="AD749" s="383">
        <f>IFERROR(__xludf.DUMMYFUNCTION("""COMPUTED_VALUE"""),0.0)</f>
        <v>0</v>
      </c>
      <c r="AE749" s="848" t="str">
        <f>IFERROR(__xludf.DUMMYFUNCTION("""COMPUTED_VALUE"""),"")</f>
        <v/>
      </c>
      <c r="AF749" s="848"/>
      <c r="AG749" s="848"/>
      <c r="AH749" s="388" t="str">
        <f>IFERROR(__xludf.DUMMYFUNCTION("""COMPUTED_VALUE"""),"")</f>
        <v/>
      </c>
      <c r="AI749" s="382"/>
      <c r="AJ749" s="848">
        <f>IFERROR(__xludf.DUMMYFUNCTION("""COMPUTED_VALUE"""),0.0)</f>
        <v>0</v>
      </c>
      <c r="AK749" s="848">
        <f>IFERROR(__xludf.DUMMYFUNCTION("""COMPUTED_VALUE"""),0.0)</f>
        <v>0</v>
      </c>
      <c r="AL749" s="848"/>
      <c r="AM749" s="848"/>
      <c r="AN749" s="389">
        <f>IFERROR(__xludf.DUMMYFUNCTION("""COMPUTED_VALUE"""),1.0)</f>
        <v>1</v>
      </c>
      <c r="AO749" s="377">
        <v>0.0</v>
      </c>
      <c r="AP749" s="378">
        <v>0.0</v>
      </c>
      <c r="AQ749" s="381"/>
      <c r="AR749" s="845"/>
      <c r="AS749" s="845">
        <v>0.0</v>
      </c>
      <c r="AT749" s="393" t="s">
        <v>3049</v>
      </c>
    </row>
    <row r="750">
      <c r="A750" s="480" t="s">
        <v>5132</v>
      </c>
      <c r="B750" s="361">
        <v>46169.0</v>
      </c>
      <c r="C750" s="362" t="s">
        <v>6205</v>
      </c>
      <c r="D750" s="363" t="s">
        <v>6206</v>
      </c>
      <c r="E750" s="367"/>
      <c r="F750" s="368"/>
      <c r="G750" s="381"/>
      <c r="H750" s="366"/>
      <c r="I750" s="365"/>
      <c r="J750" s="368"/>
      <c r="K750" s="381"/>
      <c r="L750" s="368"/>
      <c r="M750" s="364"/>
      <c r="N750" s="368"/>
      <c r="O750" s="381"/>
      <c r="P750" s="366">
        <v>1.0</v>
      </c>
      <c r="Q750" s="365"/>
      <c r="R750" s="368"/>
      <c r="S750" s="381"/>
      <c r="T750" s="368"/>
      <c r="U750" s="364"/>
      <c r="V750" s="845"/>
      <c r="W750" s="655"/>
      <c r="X750" s="366"/>
      <c r="Y750" s="370"/>
      <c r="Z750" s="506" t="s">
        <v>3029</v>
      </c>
      <c r="AA750" s="380" t="s">
        <v>6207</v>
      </c>
      <c r="AB750" s="353" t="s">
        <v>2883</v>
      </c>
      <c r="AC750" s="382"/>
      <c r="AD750" s="383">
        <f>IFERROR(__xludf.DUMMYFUNCTION("""COMPUTED_VALUE"""),0.0)</f>
        <v>0</v>
      </c>
      <c r="AE750" s="848" t="str">
        <f>IFERROR(__xludf.DUMMYFUNCTION("""COMPUTED_VALUE"""),"")</f>
        <v/>
      </c>
      <c r="AF750" s="848"/>
      <c r="AG750" s="848"/>
      <c r="AH750" s="388" t="str">
        <f>IFERROR(__xludf.DUMMYFUNCTION("""COMPUTED_VALUE"""),"")</f>
        <v/>
      </c>
      <c r="AI750" s="382"/>
      <c r="AJ750" s="848">
        <f>IFERROR(__xludf.DUMMYFUNCTION("""COMPUTED_VALUE"""),0.0)</f>
        <v>0</v>
      </c>
      <c r="AK750" s="848">
        <f>IFERROR(__xludf.DUMMYFUNCTION("""COMPUTED_VALUE"""),1.0)</f>
        <v>1</v>
      </c>
      <c r="AL750" s="848"/>
      <c r="AM750" s="848"/>
      <c r="AN750" s="389">
        <f>IFERROR(__xludf.DUMMYFUNCTION("""COMPUTED_VALUE"""),1.0)</f>
        <v>1</v>
      </c>
      <c r="AO750" s="377">
        <v>34.0</v>
      </c>
      <c r="AP750" s="378">
        <v>34.0</v>
      </c>
      <c r="AQ750" s="381">
        <v>1.0</v>
      </c>
      <c r="AR750" s="845"/>
      <c r="AS750" s="845">
        <v>35.0</v>
      </c>
      <c r="AT750" s="393" t="s">
        <v>3049</v>
      </c>
    </row>
    <row r="751">
      <c r="A751" s="480" t="s">
        <v>5132</v>
      </c>
      <c r="B751" s="361">
        <v>46169.0</v>
      </c>
      <c r="C751" s="362" t="s">
        <v>6208</v>
      </c>
      <c r="D751" s="363" t="s">
        <v>6209</v>
      </c>
      <c r="E751" s="367"/>
      <c r="F751" s="368"/>
      <c r="G751" s="381"/>
      <c r="H751" s="366"/>
      <c r="I751" s="365"/>
      <c r="J751" s="368"/>
      <c r="K751" s="381"/>
      <c r="L751" s="368"/>
      <c r="M751" s="364"/>
      <c r="N751" s="368"/>
      <c r="O751" s="381"/>
      <c r="P751" s="366"/>
      <c r="Q751" s="365"/>
      <c r="R751" s="368"/>
      <c r="S751" s="381"/>
      <c r="T751" s="368"/>
      <c r="U751" s="364"/>
      <c r="V751" s="845"/>
      <c r="W751" s="655"/>
      <c r="X751" s="366"/>
      <c r="Y751" s="370"/>
      <c r="Z751" s="506" t="s">
        <v>3029</v>
      </c>
      <c r="AA751" s="380"/>
      <c r="AB751" s="353"/>
      <c r="AC751" s="382"/>
      <c r="AD751" s="383" t="str">
        <f>IFERROR(__xludf.DUMMYFUNCTION("""COMPUTED_VALUE"""),"")</f>
        <v/>
      </c>
      <c r="AE751" s="848" t="str">
        <f>IFERROR(__xludf.DUMMYFUNCTION("""COMPUTED_VALUE"""),"")</f>
        <v/>
      </c>
      <c r="AF751" s="848"/>
      <c r="AG751" s="848"/>
      <c r="AH751" s="388" t="str">
        <f>IFERROR(__xludf.DUMMYFUNCTION("""COMPUTED_VALUE"""),"")</f>
        <v/>
      </c>
      <c r="AI751" s="382"/>
      <c r="AJ751" s="848" t="str">
        <f>IFERROR(__xludf.DUMMYFUNCTION("""COMPUTED_VALUE"""),"")</f>
        <v/>
      </c>
      <c r="AK751" s="848" t="str">
        <f>IFERROR(__xludf.DUMMYFUNCTION("""COMPUTED_VALUE"""),"")</f>
        <v/>
      </c>
      <c r="AL751" s="848"/>
      <c r="AM751" s="848"/>
      <c r="AN751" s="389" t="str">
        <f>IFERROR(__xludf.DUMMYFUNCTION("""COMPUTED_VALUE"""),"")</f>
        <v/>
      </c>
      <c r="AO751" s="390"/>
      <c r="AP751" s="391"/>
      <c r="AQ751" s="381"/>
      <c r="AR751" s="845"/>
      <c r="AS751" s="845">
        <v>0.0</v>
      </c>
      <c r="AT751" s="393"/>
    </row>
    <row r="752">
      <c r="A752" s="480" t="s">
        <v>5132</v>
      </c>
      <c r="B752" s="361">
        <v>46169.0</v>
      </c>
      <c r="C752" s="362" t="s">
        <v>6211</v>
      </c>
      <c r="D752" s="363" t="s">
        <v>6212</v>
      </c>
      <c r="E752" s="367"/>
      <c r="F752" s="368"/>
      <c r="G752" s="381"/>
      <c r="H752" s="366"/>
      <c r="I752" s="365"/>
      <c r="J752" s="368"/>
      <c r="K752" s="381"/>
      <c r="L752" s="368"/>
      <c r="M752" s="364"/>
      <c r="N752" s="368"/>
      <c r="O752" s="381"/>
      <c r="P752" s="366"/>
      <c r="Q752" s="365"/>
      <c r="R752" s="368"/>
      <c r="S752" s="381"/>
      <c r="T752" s="368"/>
      <c r="U752" s="364"/>
      <c r="V752" s="845"/>
      <c r="W752" s="655"/>
      <c r="X752" s="366"/>
      <c r="Y752" s="370"/>
      <c r="Z752" s="506" t="s">
        <v>3029</v>
      </c>
      <c r="AA752" s="380"/>
      <c r="AB752" s="353"/>
      <c r="AC752" s="382"/>
      <c r="AD752" s="383" t="str">
        <f>IFERROR(__xludf.DUMMYFUNCTION("""COMPUTED_VALUE"""),"")</f>
        <v/>
      </c>
      <c r="AE752" s="848" t="str">
        <f>IFERROR(__xludf.DUMMYFUNCTION("""COMPUTED_VALUE"""),"")</f>
        <v/>
      </c>
      <c r="AF752" s="848"/>
      <c r="AG752" s="848"/>
      <c r="AH752" s="388" t="str">
        <f>IFERROR(__xludf.DUMMYFUNCTION("""COMPUTED_VALUE"""),"")</f>
        <v/>
      </c>
      <c r="AI752" s="382"/>
      <c r="AJ752" s="848" t="str">
        <f>IFERROR(__xludf.DUMMYFUNCTION("""COMPUTED_VALUE"""),"")</f>
        <v/>
      </c>
      <c r="AK752" s="848" t="str">
        <f>IFERROR(__xludf.DUMMYFUNCTION("""COMPUTED_VALUE"""),"")</f>
        <v/>
      </c>
      <c r="AL752" s="848"/>
      <c r="AM752" s="848"/>
      <c r="AN752" s="389" t="str">
        <f>IFERROR(__xludf.DUMMYFUNCTION("""COMPUTED_VALUE"""),"")</f>
        <v/>
      </c>
      <c r="AO752" s="390"/>
      <c r="AP752" s="391"/>
      <c r="AQ752" s="381"/>
      <c r="AR752" s="845"/>
      <c r="AS752" s="845">
        <v>0.0</v>
      </c>
      <c r="AT752" s="359"/>
    </row>
    <row r="753">
      <c r="A753" s="480" t="s">
        <v>5132</v>
      </c>
      <c r="B753" s="361">
        <v>46169.0</v>
      </c>
      <c r="C753" s="362" t="s">
        <v>6214</v>
      </c>
      <c r="D753" s="363" t="s">
        <v>6215</v>
      </c>
      <c r="E753" s="367"/>
      <c r="F753" s="368"/>
      <c r="G753" s="381"/>
      <c r="H753" s="366"/>
      <c r="I753" s="365"/>
      <c r="J753" s="368"/>
      <c r="K753" s="381"/>
      <c r="L753" s="368"/>
      <c r="M753" s="364"/>
      <c r="N753" s="368"/>
      <c r="O753" s="381"/>
      <c r="P753" s="366"/>
      <c r="Q753" s="365"/>
      <c r="R753" s="368"/>
      <c r="S753" s="381"/>
      <c r="T753" s="368"/>
      <c r="U753" s="364"/>
      <c r="V753" s="845"/>
      <c r="W753" s="655"/>
      <c r="X753" s="366"/>
      <c r="Y753" s="370" t="s">
        <v>1292</v>
      </c>
      <c r="Z753" s="506" t="s">
        <v>3029</v>
      </c>
      <c r="AA753" s="380"/>
      <c r="AB753" s="353"/>
      <c r="AC753" s="382"/>
      <c r="AD753" s="383" t="str">
        <f>IFERROR(__xludf.DUMMYFUNCTION("""COMPUTED_VALUE"""),"")</f>
        <v/>
      </c>
      <c r="AE753" s="848" t="str">
        <f>IFERROR(__xludf.DUMMYFUNCTION("""COMPUTED_VALUE"""),"")</f>
        <v/>
      </c>
      <c r="AF753" s="848"/>
      <c r="AG753" s="848"/>
      <c r="AH753" s="388" t="str">
        <f>IFERROR(__xludf.DUMMYFUNCTION("""COMPUTED_VALUE"""),"")</f>
        <v/>
      </c>
      <c r="AI753" s="382"/>
      <c r="AJ753" s="848" t="str">
        <f>IFERROR(__xludf.DUMMYFUNCTION("""COMPUTED_VALUE"""),"")</f>
        <v/>
      </c>
      <c r="AK753" s="848" t="str">
        <f>IFERROR(__xludf.DUMMYFUNCTION("""COMPUTED_VALUE"""),"")</f>
        <v/>
      </c>
      <c r="AL753" s="848"/>
      <c r="AM753" s="848"/>
      <c r="AN753" s="389" t="str">
        <f>IFERROR(__xludf.DUMMYFUNCTION("""COMPUTED_VALUE"""),"")</f>
        <v/>
      </c>
      <c r="AO753" s="390"/>
      <c r="AP753" s="391"/>
      <c r="AQ753" s="381"/>
      <c r="AR753" s="845"/>
      <c r="AS753" s="845">
        <v>0.0</v>
      </c>
      <c r="AT753" s="359"/>
    </row>
    <row r="754">
      <c r="A754" s="480" t="s">
        <v>5132</v>
      </c>
      <c r="B754" s="361">
        <v>46169.0</v>
      </c>
      <c r="C754" s="362" t="s">
        <v>6216</v>
      </c>
      <c r="D754" s="363" t="s">
        <v>6217</v>
      </c>
      <c r="E754" s="367"/>
      <c r="F754" s="368"/>
      <c r="G754" s="381"/>
      <c r="H754" s="366"/>
      <c r="I754" s="365"/>
      <c r="J754" s="368"/>
      <c r="K754" s="381"/>
      <c r="L754" s="368"/>
      <c r="M754" s="364"/>
      <c r="N754" s="368"/>
      <c r="O754" s="381"/>
      <c r="P754" s="366"/>
      <c r="Q754" s="365"/>
      <c r="R754" s="368"/>
      <c r="S754" s="381"/>
      <c r="T754" s="368"/>
      <c r="U754" s="364"/>
      <c r="V754" s="845"/>
      <c r="W754" s="655"/>
      <c r="X754" s="366"/>
      <c r="Y754" s="370"/>
      <c r="Z754" s="506" t="s">
        <v>3029</v>
      </c>
      <c r="AA754" s="380"/>
      <c r="AB754" s="353"/>
      <c r="AC754" s="382"/>
      <c r="AD754" s="383" t="str">
        <f>IFERROR(__xludf.DUMMYFUNCTION("""COMPUTED_VALUE"""),"")</f>
        <v/>
      </c>
      <c r="AE754" s="848" t="str">
        <f>IFERROR(__xludf.DUMMYFUNCTION("""COMPUTED_VALUE"""),"")</f>
        <v/>
      </c>
      <c r="AF754" s="848"/>
      <c r="AG754" s="848"/>
      <c r="AH754" s="388" t="str">
        <f>IFERROR(__xludf.DUMMYFUNCTION("""COMPUTED_VALUE"""),"")</f>
        <v/>
      </c>
      <c r="AI754" s="382"/>
      <c r="AJ754" s="848" t="str">
        <f>IFERROR(__xludf.DUMMYFUNCTION("""COMPUTED_VALUE"""),"")</f>
        <v/>
      </c>
      <c r="AK754" s="848" t="str">
        <f>IFERROR(__xludf.DUMMYFUNCTION("""COMPUTED_VALUE"""),"")</f>
        <v/>
      </c>
      <c r="AL754" s="848"/>
      <c r="AM754" s="848"/>
      <c r="AN754" s="389" t="str">
        <f>IFERROR(__xludf.DUMMYFUNCTION("""COMPUTED_VALUE"""),"")</f>
        <v/>
      </c>
      <c r="AO754" s="390"/>
      <c r="AP754" s="391"/>
      <c r="AQ754" s="381"/>
      <c r="AR754" s="845"/>
      <c r="AS754" s="845">
        <v>0.0</v>
      </c>
      <c r="AT754" s="359"/>
    </row>
    <row r="755">
      <c r="A755" s="480" t="s">
        <v>5138</v>
      </c>
      <c r="B755" s="361">
        <v>46168.0</v>
      </c>
      <c r="C755" s="362" t="s">
        <v>6218</v>
      </c>
      <c r="D755" s="363" t="s">
        <v>6219</v>
      </c>
      <c r="E755" s="367"/>
      <c r="F755" s="368"/>
      <c r="G755" s="381"/>
      <c r="H755" s="366"/>
      <c r="I755" s="365"/>
      <c r="J755" s="368"/>
      <c r="K755" s="381"/>
      <c r="L755" s="368"/>
      <c r="M755" s="364"/>
      <c r="N755" s="368"/>
      <c r="O755" s="381"/>
      <c r="P755" s="366"/>
      <c r="Q755" s="365"/>
      <c r="R755" s="368"/>
      <c r="S755" s="381"/>
      <c r="T755" s="368"/>
      <c r="U755" s="364"/>
      <c r="V755" s="845"/>
      <c r="W755" s="655"/>
      <c r="X755" s="366"/>
      <c r="Y755" s="370"/>
      <c r="Z755" s="506" t="s">
        <v>3037</v>
      </c>
      <c r="AA755" s="380"/>
      <c r="AB755" s="353"/>
      <c r="AC755" s="382"/>
      <c r="AD755" s="383" t="str">
        <f>IFERROR(__xludf.DUMMYFUNCTION("""COMPUTED_VALUE"""),"")</f>
        <v/>
      </c>
      <c r="AE755" s="848" t="str">
        <f>IFERROR(__xludf.DUMMYFUNCTION("""COMPUTED_VALUE"""),"")</f>
        <v/>
      </c>
      <c r="AF755" s="848"/>
      <c r="AG755" s="848"/>
      <c r="AH755" s="388" t="str">
        <f>IFERROR(__xludf.DUMMYFUNCTION("""COMPUTED_VALUE"""),"")</f>
        <v/>
      </c>
      <c r="AI755" s="382"/>
      <c r="AJ755" s="848" t="str">
        <f>IFERROR(__xludf.DUMMYFUNCTION("""COMPUTED_VALUE"""),"")</f>
        <v/>
      </c>
      <c r="AK755" s="848" t="str">
        <f>IFERROR(__xludf.DUMMYFUNCTION("""COMPUTED_VALUE"""),"")</f>
        <v/>
      </c>
      <c r="AL755" s="848"/>
      <c r="AM755" s="848"/>
      <c r="AN755" s="389" t="str">
        <f>IFERROR(__xludf.DUMMYFUNCTION("""COMPUTED_VALUE"""),"")</f>
        <v/>
      </c>
      <c r="AO755" s="390"/>
      <c r="AP755" s="391"/>
      <c r="AQ755" s="381"/>
      <c r="AR755" s="845"/>
      <c r="AS755" s="845">
        <v>0.0</v>
      </c>
      <c r="AT755" s="359"/>
    </row>
    <row r="756">
      <c r="A756" s="480" t="s">
        <v>5132</v>
      </c>
      <c r="B756" s="361">
        <v>46169.0</v>
      </c>
      <c r="C756" s="362" t="s">
        <v>6220</v>
      </c>
      <c r="D756" s="363" t="s">
        <v>6221</v>
      </c>
      <c r="E756" s="367"/>
      <c r="F756" s="368"/>
      <c r="G756" s="381"/>
      <c r="H756" s="366"/>
      <c r="I756" s="365"/>
      <c r="J756" s="368"/>
      <c r="K756" s="381"/>
      <c r="L756" s="368"/>
      <c r="M756" s="364"/>
      <c r="N756" s="368"/>
      <c r="O756" s="381"/>
      <c r="P756" s="366"/>
      <c r="Q756" s="365"/>
      <c r="R756" s="368"/>
      <c r="S756" s="381"/>
      <c r="T756" s="368"/>
      <c r="U756" s="364"/>
      <c r="V756" s="845"/>
      <c r="W756" s="655"/>
      <c r="X756" s="366"/>
      <c r="Y756" s="370"/>
      <c r="Z756" s="506" t="s">
        <v>3037</v>
      </c>
      <c r="AA756" s="380"/>
      <c r="AB756" s="353"/>
      <c r="AC756" s="382"/>
      <c r="AD756" s="383" t="str">
        <f>IFERROR(__xludf.DUMMYFUNCTION("""COMPUTED_VALUE"""),"")</f>
        <v/>
      </c>
      <c r="AE756" s="848" t="str">
        <f>IFERROR(__xludf.DUMMYFUNCTION("""COMPUTED_VALUE"""),"")</f>
        <v/>
      </c>
      <c r="AF756" s="848"/>
      <c r="AG756" s="848"/>
      <c r="AH756" s="388" t="str">
        <f>IFERROR(__xludf.DUMMYFUNCTION("""COMPUTED_VALUE"""),"")</f>
        <v/>
      </c>
      <c r="AI756" s="382"/>
      <c r="AJ756" s="848" t="str">
        <f>IFERROR(__xludf.DUMMYFUNCTION("""COMPUTED_VALUE"""),"")</f>
        <v/>
      </c>
      <c r="AK756" s="848" t="str">
        <f>IFERROR(__xludf.DUMMYFUNCTION("""COMPUTED_VALUE"""),"")</f>
        <v/>
      </c>
      <c r="AL756" s="848"/>
      <c r="AM756" s="848"/>
      <c r="AN756" s="389" t="str">
        <f>IFERROR(__xludf.DUMMYFUNCTION("""COMPUTED_VALUE"""),"")</f>
        <v/>
      </c>
      <c r="AO756" s="390"/>
      <c r="AP756" s="391"/>
      <c r="AQ756" s="381"/>
      <c r="AR756" s="845"/>
      <c r="AS756" s="845">
        <v>0.0</v>
      </c>
      <c r="AT756" s="359"/>
    </row>
    <row r="757">
      <c r="A757" s="480" t="s">
        <v>5132</v>
      </c>
      <c r="B757" s="361">
        <v>46169.0</v>
      </c>
      <c r="C757" s="362" t="s">
        <v>6222</v>
      </c>
      <c r="D757" s="363" t="s">
        <v>6223</v>
      </c>
      <c r="E757" s="367"/>
      <c r="F757" s="368"/>
      <c r="G757" s="381"/>
      <c r="H757" s="366"/>
      <c r="I757" s="365"/>
      <c r="J757" s="368"/>
      <c r="K757" s="381"/>
      <c r="L757" s="368"/>
      <c r="M757" s="364"/>
      <c r="N757" s="368"/>
      <c r="O757" s="381"/>
      <c r="P757" s="366"/>
      <c r="Q757" s="365"/>
      <c r="R757" s="368"/>
      <c r="S757" s="381"/>
      <c r="T757" s="368"/>
      <c r="U757" s="364"/>
      <c r="V757" s="845"/>
      <c r="W757" s="655"/>
      <c r="X757" s="366"/>
      <c r="Y757" s="370"/>
      <c r="Z757" s="506" t="s">
        <v>3037</v>
      </c>
      <c r="AA757" s="380"/>
      <c r="AB757" s="353"/>
      <c r="AC757" s="382"/>
      <c r="AD757" s="383" t="str">
        <f>IFERROR(__xludf.DUMMYFUNCTION("""COMPUTED_VALUE"""),"")</f>
        <v/>
      </c>
      <c r="AE757" s="848" t="str">
        <f>IFERROR(__xludf.DUMMYFUNCTION("""COMPUTED_VALUE"""),"")</f>
        <v/>
      </c>
      <c r="AF757" s="848"/>
      <c r="AG757" s="848"/>
      <c r="AH757" s="388" t="str">
        <f>IFERROR(__xludf.DUMMYFUNCTION("""COMPUTED_VALUE"""),"")</f>
        <v/>
      </c>
      <c r="AI757" s="382"/>
      <c r="AJ757" s="848" t="str">
        <f>IFERROR(__xludf.DUMMYFUNCTION("""COMPUTED_VALUE"""),"")</f>
        <v/>
      </c>
      <c r="AK757" s="848" t="str">
        <f>IFERROR(__xludf.DUMMYFUNCTION("""COMPUTED_VALUE"""),"")</f>
        <v/>
      </c>
      <c r="AL757" s="848"/>
      <c r="AM757" s="848"/>
      <c r="AN757" s="389" t="str">
        <f>IFERROR(__xludf.DUMMYFUNCTION("""COMPUTED_VALUE"""),"")</f>
        <v/>
      </c>
      <c r="AO757" s="390"/>
      <c r="AP757" s="391"/>
      <c r="AQ757" s="381"/>
      <c r="AR757" s="845"/>
      <c r="AS757" s="845">
        <v>0.0</v>
      </c>
      <c r="AT757" s="359"/>
    </row>
    <row r="758">
      <c r="A758" s="480" t="s">
        <v>5132</v>
      </c>
      <c r="B758" s="361">
        <v>46169.0</v>
      </c>
      <c r="C758" s="362" t="s">
        <v>6224</v>
      </c>
      <c r="D758" s="363" t="s">
        <v>6225</v>
      </c>
      <c r="E758" s="367"/>
      <c r="F758" s="368"/>
      <c r="G758" s="381"/>
      <c r="H758" s="366"/>
      <c r="I758" s="365"/>
      <c r="J758" s="368"/>
      <c r="K758" s="381"/>
      <c r="L758" s="368"/>
      <c r="M758" s="364"/>
      <c r="N758" s="368"/>
      <c r="O758" s="381"/>
      <c r="P758" s="366"/>
      <c r="Q758" s="365"/>
      <c r="R758" s="368"/>
      <c r="S758" s="381"/>
      <c r="T758" s="368"/>
      <c r="U758" s="364"/>
      <c r="V758" s="845"/>
      <c r="W758" s="655"/>
      <c r="X758" s="366"/>
      <c r="Y758" s="370"/>
      <c r="Z758" s="506" t="s">
        <v>3037</v>
      </c>
      <c r="AA758" s="380"/>
      <c r="AB758" s="353"/>
      <c r="AC758" s="382"/>
      <c r="AD758" s="383" t="str">
        <f>IFERROR(__xludf.DUMMYFUNCTION("""COMPUTED_VALUE"""),"")</f>
        <v/>
      </c>
      <c r="AE758" s="848" t="str">
        <f>IFERROR(__xludf.DUMMYFUNCTION("""COMPUTED_VALUE"""),"")</f>
        <v/>
      </c>
      <c r="AF758" s="848"/>
      <c r="AG758" s="848"/>
      <c r="AH758" s="388" t="str">
        <f>IFERROR(__xludf.DUMMYFUNCTION("""COMPUTED_VALUE"""),"")</f>
        <v/>
      </c>
      <c r="AI758" s="382"/>
      <c r="AJ758" s="848" t="str">
        <f>IFERROR(__xludf.DUMMYFUNCTION("""COMPUTED_VALUE"""),"")</f>
        <v/>
      </c>
      <c r="AK758" s="848" t="str">
        <f>IFERROR(__xludf.DUMMYFUNCTION("""COMPUTED_VALUE"""),"")</f>
        <v/>
      </c>
      <c r="AL758" s="848"/>
      <c r="AM758" s="848"/>
      <c r="AN758" s="389" t="str">
        <f>IFERROR(__xludf.DUMMYFUNCTION("""COMPUTED_VALUE"""),"")</f>
        <v/>
      </c>
      <c r="AO758" s="390"/>
      <c r="AP758" s="391"/>
      <c r="AQ758" s="381"/>
      <c r="AR758" s="845"/>
      <c r="AS758" s="845">
        <v>0.0</v>
      </c>
      <c r="AT758" s="359"/>
    </row>
    <row r="759">
      <c r="A759" s="480" t="s">
        <v>5132</v>
      </c>
      <c r="B759" s="361">
        <v>46169.0</v>
      </c>
      <c r="C759" s="362" t="s">
        <v>8173</v>
      </c>
      <c r="D759" s="363" t="s">
        <v>8174</v>
      </c>
      <c r="E759" s="367"/>
      <c r="F759" s="368"/>
      <c r="G759" s="381"/>
      <c r="H759" s="366"/>
      <c r="I759" s="365"/>
      <c r="J759" s="368"/>
      <c r="K759" s="381"/>
      <c r="L759" s="368"/>
      <c r="M759" s="364"/>
      <c r="N759" s="368"/>
      <c r="O759" s="381"/>
      <c r="P759" s="366"/>
      <c r="Q759" s="365"/>
      <c r="R759" s="368"/>
      <c r="S759" s="381"/>
      <c r="T759" s="368"/>
      <c r="U759" s="364"/>
      <c r="V759" s="845"/>
      <c r="W759" s="655"/>
      <c r="X759" s="366"/>
      <c r="Y759" s="370"/>
      <c r="Z759" s="506" t="s">
        <v>3037</v>
      </c>
      <c r="AA759" s="380"/>
      <c r="AB759" s="353"/>
      <c r="AC759" s="382"/>
      <c r="AD759" s="383" t="str">
        <f>IFERROR(__xludf.DUMMYFUNCTION("""COMPUTED_VALUE"""),"")</f>
        <v/>
      </c>
      <c r="AE759" s="848" t="str">
        <f>IFERROR(__xludf.DUMMYFUNCTION("""COMPUTED_VALUE"""),"")</f>
        <v/>
      </c>
      <c r="AF759" s="848"/>
      <c r="AG759" s="848"/>
      <c r="AH759" s="388" t="str">
        <f>IFERROR(__xludf.DUMMYFUNCTION("""COMPUTED_VALUE"""),"")</f>
        <v/>
      </c>
      <c r="AI759" s="382"/>
      <c r="AJ759" s="848" t="str">
        <f>IFERROR(__xludf.DUMMYFUNCTION("""COMPUTED_VALUE"""),"")</f>
        <v/>
      </c>
      <c r="AK759" s="848" t="str">
        <f>IFERROR(__xludf.DUMMYFUNCTION("""COMPUTED_VALUE"""),"")</f>
        <v/>
      </c>
      <c r="AL759" s="848"/>
      <c r="AM759" s="848"/>
      <c r="AN759" s="389" t="str">
        <f>IFERROR(__xludf.DUMMYFUNCTION("""COMPUTED_VALUE"""),"")</f>
        <v/>
      </c>
      <c r="AO759" s="390"/>
      <c r="AP759" s="391"/>
      <c r="AQ759" s="381"/>
      <c r="AR759" s="845"/>
      <c r="AS759" s="845">
        <v>0.0</v>
      </c>
      <c r="AT759" s="359"/>
    </row>
    <row r="760">
      <c r="A760" s="480" t="s">
        <v>5132</v>
      </c>
      <c r="B760" s="361">
        <v>46169.0</v>
      </c>
      <c r="C760" s="362" t="s">
        <v>8175</v>
      </c>
      <c r="D760" s="363" t="s">
        <v>8176</v>
      </c>
      <c r="E760" s="367"/>
      <c r="F760" s="368"/>
      <c r="G760" s="381"/>
      <c r="H760" s="366"/>
      <c r="I760" s="365"/>
      <c r="J760" s="368"/>
      <c r="K760" s="381"/>
      <c r="L760" s="368"/>
      <c r="M760" s="364"/>
      <c r="N760" s="368"/>
      <c r="O760" s="381"/>
      <c r="P760" s="366"/>
      <c r="Q760" s="365"/>
      <c r="R760" s="368"/>
      <c r="S760" s="381"/>
      <c r="T760" s="368"/>
      <c r="U760" s="364"/>
      <c r="V760" s="845"/>
      <c r="W760" s="655"/>
      <c r="X760" s="366"/>
      <c r="Y760" s="370"/>
      <c r="Z760" s="506" t="s">
        <v>3037</v>
      </c>
      <c r="AA760" s="380"/>
      <c r="AB760" s="353"/>
      <c r="AC760" s="382"/>
      <c r="AD760" s="383" t="str">
        <f>IFERROR(__xludf.DUMMYFUNCTION("""COMPUTED_VALUE"""),"")</f>
        <v/>
      </c>
      <c r="AE760" s="848" t="str">
        <f>IFERROR(__xludf.DUMMYFUNCTION("""COMPUTED_VALUE"""),"")</f>
        <v/>
      </c>
      <c r="AF760" s="848"/>
      <c r="AG760" s="848"/>
      <c r="AH760" s="388" t="str">
        <f>IFERROR(__xludf.DUMMYFUNCTION("""COMPUTED_VALUE"""),"")</f>
        <v/>
      </c>
      <c r="AI760" s="382"/>
      <c r="AJ760" s="848" t="str">
        <f>IFERROR(__xludf.DUMMYFUNCTION("""COMPUTED_VALUE"""),"")</f>
        <v/>
      </c>
      <c r="AK760" s="848" t="str">
        <f>IFERROR(__xludf.DUMMYFUNCTION("""COMPUTED_VALUE"""),"")</f>
        <v/>
      </c>
      <c r="AL760" s="848"/>
      <c r="AM760" s="848"/>
      <c r="AN760" s="389" t="str">
        <f>IFERROR(__xludf.DUMMYFUNCTION("""COMPUTED_VALUE"""),"")</f>
        <v/>
      </c>
      <c r="AO760" s="390"/>
      <c r="AP760" s="391"/>
      <c r="AQ760" s="381"/>
      <c r="AR760" s="845"/>
      <c r="AS760" s="845">
        <v>0.0</v>
      </c>
      <c r="AT760" s="359"/>
    </row>
    <row r="761">
      <c r="A761" s="480" t="s">
        <v>5132</v>
      </c>
      <c r="B761" s="361">
        <v>46169.0</v>
      </c>
      <c r="C761" s="362" t="s">
        <v>8177</v>
      </c>
      <c r="D761" s="363" t="s">
        <v>8178</v>
      </c>
      <c r="E761" s="367"/>
      <c r="F761" s="368"/>
      <c r="G761" s="381"/>
      <c r="H761" s="366"/>
      <c r="I761" s="365"/>
      <c r="J761" s="368"/>
      <c r="K761" s="381"/>
      <c r="L761" s="368"/>
      <c r="M761" s="364"/>
      <c r="N761" s="368"/>
      <c r="O761" s="381"/>
      <c r="P761" s="366"/>
      <c r="Q761" s="365"/>
      <c r="R761" s="368"/>
      <c r="S761" s="381"/>
      <c r="T761" s="368"/>
      <c r="U761" s="364"/>
      <c r="V761" s="845"/>
      <c r="W761" s="655"/>
      <c r="X761" s="366"/>
      <c r="Y761" s="370"/>
      <c r="Z761" s="506" t="s">
        <v>3037</v>
      </c>
      <c r="AA761" s="380"/>
      <c r="AB761" s="353"/>
      <c r="AC761" s="382"/>
      <c r="AD761" s="383" t="str">
        <f>IFERROR(__xludf.DUMMYFUNCTION("""COMPUTED_VALUE"""),"")</f>
        <v/>
      </c>
      <c r="AE761" s="848" t="str">
        <f>IFERROR(__xludf.DUMMYFUNCTION("""COMPUTED_VALUE"""),"")</f>
        <v/>
      </c>
      <c r="AF761" s="848"/>
      <c r="AG761" s="848"/>
      <c r="AH761" s="388" t="str">
        <f>IFERROR(__xludf.DUMMYFUNCTION("""COMPUTED_VALUE"""),"")</f>
        <v/>
      </c>
      <c r="AI761" s="382"/>
      <c r="AJ761" s="848" t="str">
        <f>IFERROR(__xludf.DUMMYFUNCTION("""COMPUTED_VALUE"""),"")</f>
        <v/>
      </c>
      <c r="AK761" s="848" t="str">
        <f>IFERROR(__xludf.DUMMYFUNCTION("""COMPUTED_VALUE"""),"")</f>
        <v/>
      </c>
      <c r="AL761" s="848"/>
      <c r="AM761" s="848"/>
      <c r="AN761" s="389" t="str">
        <f>IFERROR(__xludf.DUMMYFUNCTION("""COMPUTED_VALUE"""),"")</f>
        <v/>
      </c>
      <c r="AO761" s="390"/>
      <c r="AP761" s="391"/>
      <c r="AQ761" s="381"/>
      <c r="AR761" s="845"/>
      <c r="AS761" s="845">
        <v>0.0</v>
      </c>
      <c r="AT761" s="359"/>
    </row>
    <row r="762">
      <c r="A762" s="480" t="s">
        <v>5132</v>
      </c>
      <c r="B762" s="361">
        <v>46169.0</v>
      </c>
      <c r="C762" s="362" t="s">
        <v>8179</v>
      </c>
      <c r="D762" s="363" t="s">
        <v>8180</v>
      </c>
      <c r="E762" s="367"/>
      <c r="F762" s="368"/>
      <c r="G762" s="381"/>
      <c r="H762" s="366"/>
      <c r="I762" s="365"/>
      <c r="J762" s="368"/>
      <c r="K762" s="381"/>
      <c r="L762" s="368"/>
      <c r="M762" s="364"/>
      <c r="N762" s="368"/>
      <c r="O762" s="381"/>
      <c r="P762" s="366"/>
      <c r="Q762" s="365"/>
      <c r="R762" s="368"/>
      <c r="S762" s="381"/>
      <c r="T762" s="368"/>
      <c r="U762" s="364"/>
      <c r="V762" s="845"/>
      <c r="W762" s="655"/>
      <c r="X762" s="366"/>
      <c r="Y762" s="370"/>
      <c r="Z762" s="506" t="s">
        <v>3037</v>
      </c>
      <c r="AA762" s="380"/>
      <c r="AB762" s="353"/>
      <c r="AC762" s="382"/>
      <c r="AD762" s="383" t="str">
        <f>IFERROR(__xludf.DUMMYFUNCTION("""COMPUTED_VALUE"""),"")</f>
        <v/>
      </c>
      <c r="AE762" s="848" t="str">
        <f>IFERROR(__xludf.DUMMYFUNCTION("""COMPUTED_VALUE"""),"")</f>
        <v/>
      </c>
      <c r="AF762" s="848"/>
      <c r="AG762" s="848"/>
      <c r="AH762" s="388" t="str">
        <f>IFERROR(__xludf.DUMMYFUNCTION("""COMPUTED_VALUE"""),"")</f>
        <v/>
      </c>
      <c r="AI762" s="382"/>
      <c r="AJ762" s="848" t="str">
        <f>IFERROR(__xludf.DUMMYFUNCTION("""COMPUTED_VALUE"""),"")</f>
        <v/>
      </c>
      <c r="AK762" s="848" t="str">
        <f>IFERROR(__xludf.DUMMYFUNCTION("""COMPUTED_VALUE"""),"")</f>
        <v/>
      </c>
      <c r="AL762" s="848"/>
      <c r="AM762" s="848"/>
      <c r="AN762" s="389" t="str">
        <f>IFERROR(__xludf.DUMMYFUNCTION("""COMPUTED_VALUE"""),"")</f>
        <v/>
      </c>
      <c r="AO762" s="390"/>
      <c r="AP762" s="391"/>
      <c r="AQ762" s="381"/>
      <c r="AR762" s="845"/>
      <c r="AS762" s="845">
        <v>0.0</v>
      </c>
      <c r="AT762" s="359"/>
    </row>
    <row r="763">
      <c r="A763" s="480" t="s">
        <v>5132</v>
      </c>
      <c r="B763" s="361">
        <v>46169.0</v>
      </c>
      <c r="C763" s="362" t="s">
        <v>8181</v>
      </c>
      <c r="D763" s="363" t="s">
        <v>8182</v>
      </c>
      <c r="E763" s="367"/>
      <c r="F763" s="368"/>
      <c r="G763" s="381"/>
      <c r="H763" s="366"/>
      <c r="I763" s="365"/>
      <c r="J763" s="368"/>
      <c r="K763" s="381"/>
      <c r="L763" s="368"/>
      <c r="M763" s="364"/>
      <c r="N763" s="368"/>
      <c r="O763" s="381"/>
      <c r="P763" s="366"/>
      <c r="Q763" s="365"/>
      <c r="R763" s="368"/>
      <c r="S763" s="381"/>
      <c r="T763" s="368"/>
      <c r="U763" s="364"/>
      <c r="V763" s="845"/>
      <c r="W763" s="655"/>
      <c r="X763" s="366"/>
      <c r="Y763" s="370"/>
      <c r="Z763" s="506" t="s">
        <v>3037</v>
      </c>
      <c r="AA763" s="380"/>
      <c r="AB763" s="353"/>
      <c r="AC763" s="382"/>
      <c r="AD763" s="383" t="str">
        <f>IFERROR(__xludf.DUMMYFUNCTION("""COMPUTED_VALUE"""),"")</f>
        <v/>
      </c>
      <c r="AE763" s="848" t="str">
        <f>IFERROR(__xludf.DUMMYFUNCTION("""COMPUTED_VALUE"""),"")</f>
        <v/>
      </c>
      <c r="AF763" s="848"/>
      <c r="AG763" s="848"/>
      <c r="AH763" s="388" t="str">
        <f>IFERROR(__xludf.DUMMYFUNCTION("""COMPUTED_VALUE"""),"")</f>
        <v/>
      </c>
      <c r="AI763" s="382"/>
      <c r="AJ763" s="848" t="str">
        <f>IFERROR(__xludf.DUMMYFUNCTION("""COMPUTED_VALUE"""),"")</f>
        <v/>
      </c>
      <c r="AK763" s="848" t="str">
        <f>IFERROR(__xludf.DUMMYFUNCTION("""COMPUTED_VALUE"""),"")</f>
        <v/>
      </c>
      <c r="AL763" s="848"/>
      <c r="AM763" s="848"/>
      <c r="AN763" s="389" t="str">
        <f>IFERROR(__xludf.DUMMYFUNCTION("""COMPUTED_VALUE"""),"")</f>
        <v/>
      </c>
      <c r="AO763" s="390"/>
      <c r="AP763" s="391"/>
      <c r="AQ763" s="381"/>
      <c r="AR763" s="845"/>
      <c r="AS763" s="845">
        <v>0.0</v>
      </c>
      <c r="AT763" s="359"/>
    </row>
    <row r="764">
      <c r="A764" s="480" t="s">
        <v>5132</v>
      </c>
      <c r="B764" s="361">
        <v>46169.0</v>
      </c>
      <c r="C764" s="362" t="s">
        <v>8183</v>
      </c>
      <c r="D764" s="363" t="s">
        <v>8184</v>
      </c>
      <c r="E764" s="367"/>
      <c r="F764" s="368"/>
      <c r="G764" s="381"/>
      <c r="H764" s="366"/>
      <c r="I764" s="365"/>
      <c r="J764" s="368"/>
      <c r="K764" s="381"/>
      <c r="L764" s="368"/>
      <c r="M764" s="364"/>
      <c r="N764" s="368"/>
      <c r="O764" s="381"/>
      <c r="P764" s="366"/>
      <c r="Q764" s="365"/>
      <c r="R764" s="368"/>
      <c r="S764" s="381"/>
      <c r="T764" s="368"/>
      <c r="U764" s="364"/>
      <c r="V764" s="845"/>
      <c r="W764" s="655"/>
      <c r="X764" s="366"/>
      <c r="Y764" s="370"/>
      <c r="Z764" s="506" t="s">
        <v>3037</v>
      </c>
      <c r="AA764" s="380"/>
      <c r="AB764" s="353"/>
      <c r="AC764" s="382"/>
      <c r="AD764" s="383" t="str">
        <f>IFERROR(__xludf.DUMMYFUNCTION("""COMPUTED_VALUE"""),"")</f>
        <v/>
      </c>
      <c r="AE764" s="848" t="str">
        <f>IFERROR(__xludf.DUMMYFUNCTION("""COMPUTED_VALUE"""),"")</f>
        <v/>
      </c>
      <c r="AF764" s="848"/>
      <c r="AG764" s="848"/>
      <c r="AH764" s="388" t="str">
        <f>IFERROR(__xludf.DUMMYFUNCTION("""COMPUTED_VALUE"""),"")</f>
        <v/>
      </c>
      <c r="AI764" s="382"/>
      <c r="AJ764" s="848" t="str">
        <f>IFERROR(__xludf.DUMMYFUNCTION("""COMPUTED_VALUE"""),"")</f>
        <v/>
      </c>
      <c r="AK764" s="848" t="str">
        <f>IFERROR(__xludf.DUMMYFUNCTION("""COMPUTED_VALUE"""),"")</f>
        <v/>
      </c>
      <c r="AL764" s="848"/>
      <c r="AM764" s="848"/>
      <c r="AN764" s="389" t="str">
        <f>IFERROR(__xludf.DUMMYFUNCTION("""COMPUTED_VALUE"""),"")</f>
        <v/>
      </c>
      <c r="AO764" s="390"/>
      <c r="AP764" s="391"/>
      <c r="AQ764" s="381"/>
      <c r="AR764" s="845"/>
      <c r="AS764" s="845">
        <v>0.0</v>
      </c>
      <c r="AT764" s="359"/>
    </row>
    <row r="765">
      <c r="A765" s="480" t="s">
        <v>5132</v>
      </c>
      <c r="B765" s="361">
        <v>46169.0</v>
      </c>
      <c r="C765" s="362" t="s">
        <v>8185</v>
      </c>
      <c r="D765" s="363" t="s">
        <v>8186</v>
      </c>
      <c r="E765" s="367"/>
      <c r="F765" s="368"/>
      <c r="G765" s="381"/>
      <c r="H765" s="366"/>
      <c r="I765" s="365"/>
      <c r="J765" s="368"/>
      <c r="K765" s="381"/>
      <c r="L765" s="368"/>
      <c r="M765" s="364"/>
      <c r="N765" s="368"/>
      <c r="O765" s="381"/>
      <c r="P765" s="366"/>
      <c r="Q765" s="365"/>
      <c r="R765" s="368"/>
      <c r="S765" s="381"/>
      <c r="T765" s="368"/>
      <c r="U765" s="364"/>
      <c r="V765" s="845"/>
      <c r="W765" s="655"/>
      <c r="X765" s="366"/>
      <c r="Y765" s="370"/>
      <c r="Z765" s="506" t="s">
        <v>3037</v>
      </c>
      <c r="AA765" s="380"/>
      <c r="AB765" s="353"/>
      <c r="AC765" s="382"/>
      <c r="AD765" s="383" t="str">
        <f>IFERROR(__xludf.DUMMYFUNCTION("""COMPUTED_VALUE"""),"")</f>
        <v/>
      </c>
      <c r="AE765" s="848" t="str">
        <f>IFERROR(__xludf.DUMMYFUNCTION("""COMPUTED_VALUE"""),"")</f>
        <v/>
      </c>
      <c r="AF765" s="848"/>
      <c r="AG765" s="848"/>
      <c r="AH765" s="388" t="str">
        <f>IFERROR(__xludf.DUMMYFUNCTION("""COMPUTED_VALUE"""),"")</f>
        <v/>
      </c>
      <c r="AI765" s="382"/>
      <c r="AJ765" s="848" t="str">
        <f>IFERROR(__xludf.DUMMYFUNCTION("""COMPUTED_VALUE"""),"")</f>
        <v/>
      </c>
      <c r="AK765" s="848" t="str">
        <f>IFERROR(__xludf.DUMMYFUNCTION("""COMPUTED_VALUE"""),"")</f>
        <v/>
      </c>
      <c r="AL765" s="848"/>
      <c r="AM765" s="848"/>
      <c r="AN765" s="389" t="str">
        <f>IFERROR(__xludf.DUMMYFUNCTION("""COMPUTED_VALUE"""),"")</f>
        <v/>
      </c>
      <c r="AO765" s="390"/>
      <c r="AP765" s="391"/>
      <c r="AQ765" s="381"/>
      <c r="AR765" s="845"/>
      <c r="AS765" s="845">
        <v>0.0</v>
      </c>
      <c r="AT765" s="359"/>
    </row>
    <row r="766">
      <c r="A766" s="480" t="s">
        <v>5132</v>
      </c>
      <c r="B766" s="361">
        <v>46169.0</v>
      </c>
      <c r="C766" s="362" t="s">
        <v>8187</v>
      </c>
      <c r="D766" s="363" t="s">
        <v>8188</v>
      </c>
      <c r="E766" s="367"/>
      <c r="F766" s="368"/>
      <c r="G766" s="381"/>
      <c r="H766" s="366"/>
      <c r="I766" s="365"/>
      <c r="J766" s="368"/>
      <c r="K766" s="381"/>
      <c r="L766" s="368"/>
      <c r="M766" s="364"/>
      <c r="N766" s="368"/>
      <c r="O766" s="381"/>
      <c r="P766" s="366"/>
      <c r="Q766" s="365"/>
      <c r="R766" s="368"/>
      <c r="S766" s="381"/>
      <c r="T766" s="368"/>
      <c r="U766" s="364"/>
      <c r="V766" s="845"/>
      <c r="W766" s="655"/>
      <c r="X766" s="366"/>
      <c r="Y766" s="370"/>
      <c r="Z766" s="506" t="s">
        <v>3037</v>
      </c>
      <c r="AA766" s="380"/>
      <c r="AB766" s="353"/>
      <c r="AC766" s="382"/>
      <c r="AD766" s="383" t="str">
        <f>IFERROR(__xludf.DUMMYFUNCTION("""COMPUTED_VALUE"""),"")</f>
        <v/>
      </c>
      <c r="AE766" s="848" t="str">
        <f>IFERROR(__xludf.DUMMYFUNCTION("""COMPUTED_VALUE"""),"")</f>
        <v/>
      </c>
      <c r="AF766" s="848"/>
      <c r="AG766" s="848"/>
      <c r="AH766" s="388" t="str">
        <f>IFERROR(__xludf.DUMMYFUNCTION("""COMPUTED_VALUE"""),"")</f>
        <v/>
      </c>
      <c r="AI766" s="382"/>
      <c r="AJ766" s="848" t="str">
        <f>IFERROR(__xludf.DUMMYFUNCTION("""COMPUTED_VALUE"""),"")</f>
        <v/>
      </c>
      <c r="AK766" s="848" t="str">
        <f>IFERROR(__xludf.DUMMYFUNCTION("""COMPUTED_VALUE"""),"")</f>
        <v/>
      </c>
      <c r="AL766" s="848"/>
      <c r="AM766" s="848"/>
      <c r="AN766" s="389" t="str">
        <f>IFERROR(__xludf.DUMMYFUNCTION("""COMPUTED_VALUE"""),"")</f>
        <v/>
      </c>
      <c r="AO766" s="390"/>
      <c r="AP766" s="391"/>
      <c r="AQ766" s="381"/>
      <c r="AR766" s="845"/>
      <c r="AS766" s="845">
        <v>0.0</v>
      </c>
      <c r="AT766" s="359"/>
    </row>
    <row r="767">
      <c r="A767" s="480" t="s">
        <v>5132</v>
      </c>
      <c r="B767" s="361">
        <v>46169.0</v>
      </c>
      <c r="C767" s="362" t="s">
        <v>8189</v>
      </c>
      <c r="D767" s="363" t="s">
        <v>8190</v>
      </c>
      <c r="E767" s="367"/>
      <c r="F767" s="368"/>
      <c r="G767" s="381"/>
      <c r="H767" s="366"/>
      <c r="I767" s="365"/>
      <c r="J767" s="368"/>
      <c r="K767" s="381"/>
      <c r="L767" s="368"/>
      <c r="M767" s="364"/>
      <c r="N767" s="368"/>
      <c r="O767" s="381"/>
      <c r="P767" s="366"/>
      <c r="Q767" s="365"/>
      <c r="R767" s="368"/>
      <c r="S767" s="381"/>
      <c r="T767" s="368"/>
      <c r="U767" s="364"/>
      <c r="V767" s="845"/>
      <c r="W767" s="655"/>
      <c r="X767" s="366"/>
      <c r="Y767" s="370"/>
      <c r="Z767" s="506" t="s">
        <v>3037</v>
      </c>
      <c r="AA767" s="380"/>
      <c r="AB767" s="353"/>
      <c r="AC767" s="382"/>
      <c r="AD767" s="383" t="str">
        <f>IFERROR(__xludf.DUMMYFUNCTION("""COMPUTED_VALUE"""),"")</f>
        <v/>
      </c>
      <c r="AE767" s="848" t="str">
        <f>IFERROR(__xludf.DUMMYFUNCTION("""COMPUTED_VALUE"""),"")</f>
        <v/>
      </c>
      <c r="AF767" s="848"/>
      <c r="AG767" s="848"/>
      <c r="AH767" s="388" t="str">
        <f>IFERROR(__xludf.DUMMYFUNCTION("""COMPUTED_VALUE"""),"")</f>
        <v/>
      </c>
      <c r="AI767" s="382"/>
      <c r="AJ767" s="848" t="str">
        <f>IFERROR(__xludf.DUMMYFUNCTION("""COMPUTED_VALUE"""),"")</f>
        <v/>
      </c>
      <c r="AK767" s="848" t="str">
        <f>IFERROR(__xludf.DUMMYFUNCTION("""COMPUTED_VALUE"""),"")</f>
        <v/>
      </c>
      <c r="AL767" s="848"/>
      <c r="AM767" s="848"/>
      <c r="AN767" s="389" t="str">
        <f>IFERROR(__xludf.DUMMYFUNCTION("""COMPUTED_VALUE"""),"")</f>
        <v/>
      </c>
      <c r="AO767" s="390"/>
      <c r="AP767" s="391"/>
      <c r="AQ767" s="381"/>
      <c r="AR767" s="845"/>
      <c r="AS767" s="845">
        <v>0.0</v>
      </c>
      <c r="AT767" s="359"/>
    </row>
    <row r="768">
      <c r="A768" s="480" t="s">
        <v>5132</v>
      </c>
      <c r="B768" s="361">
        <v>46169.0</v>
      </c>
      <c r="C768" s="362" t="s">
        <v>6226</v>
      </c>
      <c r="D768" s="363" t="s">
        <v>6227</v>
      </c>
      <c r="E768" s="367"/>
      <c r="F768" s="368"/>
      <c r="G768" s="381"/>
      <c r="H768" s="366"/>
      <c r="I768" s="365"/>
      <c r="J768" s="368"/>
      <c r="K768" s="381"/>
      <c r="L768" s="368"/>
      <c r="M768" s="364"/>
      <c r="N768" s="368"/>
      <c r="O768" s="381"/>
      <c r="P768" s="366"/>
      <c r="Q768" s="365"/>
      <c r="R768" s="368"/>
      <c r="S768" s="381"/>
      <c r="T768" s="368"/>
      <c r="U768" s="364"/>
      <c r="V768" s="845"/>
      <c r="W768" s="655"/>
      <c r="X768" s="366"/>
      <c r="Y768" s="370"/>
      <c r="Z768" s="506" t="s">
        <v>3037</v>
      </c>
      <c r="AA768" s="380"/>
      <c r="AB768" s="353"/>
      <c r="AC768" s="382"/>
      <c r="AD768" s="383" t="str">
        <f>IFERROR(__xludf.DUMMYFUNCTION("""COMPUTED_VALUE"""),"")</f>
        <v/>
      </c>
      <c r="AE768" s="848" t="str">
        <f>IFERROR(__xludf.DUMMYFUNCTION("""COMPUTED_VALUE"""),"")</f>
        <v/>
      </c>
      <c r="AF768" s="848"/>
      <c r="AG768" s="848"/>
      <c r="AH768" s="388" t="str">
        <f>IFERROR(__xludf.DUMMYFUNCTION("""COMPUTED_VALUE"""),"")</f>
        <v/>
      </c>
      <c r="AI768" s="382"/>
      <c r="AJ768" s="848" t="str">
        <f>IFERROR(__xludf.DUMMYFUNCTION("""COMPUTED_VALUE"""),"")</f>
        <v/>
      </c>
      <c r="AK768" s="848" t="str">
        <f>IFERROR(__xludf.DUMMYFUNCTION("""COMPUTED_VALUE"""),"")</f>
        <v/>
      </c>
      <c r="AL768" s="848"/>
      <c r="AM768" s="848"/>
      <c r="AN768" s="389" t="str">
        <f>IFERROR(__xludf.DUMMYFUNCTION("""COMPUTED_VALUE"""),"")</f>
        <v/>
      </c>
      <c r="AO768" s="390"/>
      <c r="AP768" s="391"/>
      <c r="AQ768" s="381"/>
      <c r="AR768" s="845"/>
      <c r="AS768" s="845">
        <v>0.0</v>
      </c>
      <c r="AT768" s="359"/>
    </row>
    <row r="769">
      <c r="A769" s="480" t="s">
        <v>5164</v>
      </c>
      <c r="B769" s="361">
        <v>46167.0</v>
      </c>
      <c r="C769" s="362" t="s">
        <v>6228</v>
      </c>
      <c r="D769" s="363" t="s">
        <v>6229</v>
      </c>
      <c r="E769" s="367"/>
      <c r="F769" s="368"/>
      <c r="G769" s="381"/>
      <c r="H769" s="366"/>
      <c r="I769" s="365"/>
      <c r="J769" s="368"/>
      <c r="K769" s="381"/>
      <c r="L769" s="368"/>
      <c r="M769" s="364"/>
      <c r="N769" s="368"/>
      <c r="O769" s="381"/>
      <c r="P769" s="366"/>
      <c r="Q769" s="365"/>
      <c r="R769" s="368"/>
      <c r="S769" s="381"/>
      <c r="T769" s="368"/>
      <c r="U769" s="364"/>
      <c r="V769" s="845"/>
      <c r="W769" s="655"/>
      <c r="X769" s="366"/>
      <c r="Y769" s="370" t="s">
        <v>843</v>
      </c>
      <c r="Z769" s="506" t="s">
        <v>3039</v>
      </c>
      <c r="AA769" s="380"/>
      <c r="AB769" s="353"/>
      <c r="AC769" s="382"/>
      <c r="AD769" s="383" t="str">
        <f>IFERROR(__xludf.DUMMYFUNCTION("""COMPUTED_VALUE"""),"")</f>
        <v/>
      </c>
      <c r="AE769" s="848" t="str">
        <f>IFERROR(__xludf.DUMMYFUNCTION("""COMPUTED_VALUE"""),"")</f>
        <v/>
      </c>
      <c r="AF769" s="848"/>
      <c r="AG769" s="848"/>
      <c r="AH769" s="388" t="str">
        <f>IFERROR(__xludf.DUMMYFUNCTION("""COMPUTED_VALUE"""),"")</f>
        <v/>
      </c>
      <c r="AI769" s="382"/>
      <c r="AJ769" s="848" t="str">
        <f>IFERROR(__xludf.DUMMYFUNCTION("""COMPUTED_VALUE"""),"")</f>
        <v/>
      </c>
      <c r="AK769" s="848" t="str">
        <f>IFERROR(__xludf.DUMMYFUNCTION("""COMPUTED_VALUE"""),"")</f>
        <v/>
      </c>
      <c r="AL769" s="848"/>
      <c r="AM769" s="848"/>
      <c r="AN769" s="389" t="str">
        <f>IFERROR(__xludf.DUMMYFUNCTION("""COMPUTED_VALUE"""),"")</f>
        <v/>
      </c>
      <c r="AO769" s="390"/>
      <c r="AP769" s="391"/>
      <c r="AQ769" s="381"/>
      <c r="AR769" s="845"/>
      <c r="AS769" s="845">
        <v>0.0</v>
      </c>
      <c r="AT769" s="359"/>
    </row>
    <row r="770">
      <c r="A770" s="480" t="s">
        <v>5132</v>
      </c>
      <c r="B770" s="361">
        <v>46169.0</v>
      </c>
      <c r="C770" s="362" t="s">
        <v>6230</v>
      </c>
      <c r="D770" s="363" t="s">
        <v>6231</v>
      </c>
      <c r="E770" s="367"/>
      <c r="F770" s="368"/>
      <c r="G770" s="381"/>
      <c r="H770" s="366"/>
      <c r="I770" s="365"/>
      <c r="J770" s="368"/>
      <c r="K770" s="381"/>
      <c r="L770" s="368"/>
      <c r="M770" s="364"/>
      <c r="N770" s="368"/>
      <c r="O770" s="381"/>
      <c r="P770" s="366"/>
      <c r="Q770" s="365"/>
      <c r="R770" s="368"/>
      <c r="S770" s="381"/>
      <c r="T770" s="368"/>
      <c r="U770" s="364"/>
      <c r="V770" s="845"/>
      <c r="W770" s="655"/>
      <c r="X770" s="366"/>
      <c r="Y770" s="370"/>
      <c r="Z770" s="506" t="s">
        <v>3039</v>
      </c>
      <c r="AA770" s="380"/>
      <c r="AB770" s="353"/>
      <c r="AC770" s="382"/>
      <c r="AD770" s="383" t="str">
        <f>IFERROR(__xludf.DUMMYFUNCTION("""COMPUTED_VALUE"""),"")</f>
        <v/>
      </c>
      <c r="AE770" s="848" t="str">
        <f>IFERROR(__xludf.DUMMYFUNCTION("""COMPUTED_VALUE"""),"")</f>
        <v/>
      </c>
      <c r="AF770" s="848"/>
      <c r="AG770" s="848"/>
      <c r="AH770" s="388" t="str">
        <f>IFERROR(__xludf.DUMMYFUNCTION("""COMPUTED_VALUE"""),"")</f>
        <v/>
      </c>
      <c r="AI770" s="382"/>
      <c r="AJ770" s="848" t="str">
        <f>IFERROR(__xludf.DUMMYFUNCTION("""COMPUTED_VALUE"""),"")</f>
        <v/>
      </c>
      <c r="AK770" s="848" t="str">
        <f>IFERROR(__xludf.DUMMYFUNCTION("""COMPUTED_VALUE"""),"")</f>
        <v/>
      </c>
      <c r="AL770" s="848"/>
      <c r="AM770" s="848"/>
      <c r="AN770" s="389" t="str">
        <f>IFERROR(__xludf.DUMMYFUNCTION("""COMPUTED_VALUE"""),"")</f>
        <v/>
      </c>
      <c r="AO770" s="390"/>
      <c r="AP770" s="391"/>
      <c r="AQ770" s="381"/>
      <c r="AR770" s="845"/>
      <c r="AS770" s="845">
        <v>0.0</v>
      </c>
      <c r="AT770" s="359"/>
    </row>
    <row r="771">
      <c r="A771" s="480" t="s">
        <v>5132</v>
      </c>
      <c r="B771" s="361">
        <v>46169.0</v>
      </c>
      <c r="C771" s="362" t="s">
        <v>6232</v>
      </c>
      <c r="D771" s="363" t="s">
        <v>6233</v>
      </c>
      <c r="E771" s="367"/>
      <c r="F771" s="368"/>
      <c r="G771" s="381"/>
      <c r="H771" s="366"/>
      <c r="I771" s="365"/>
      <c r="J771" s="368"/>
      <c r="K771" s="381"/>
      <c r="L771" s="368"/>
      <c r="M771" s="364"/>
      <c r="N771" s="368"/>
      <c r="O771" s="381"/>
      <c r="P771" s="366"/>
      <c r="Q771" s="365"/>
      <c r="R771" s="368"/>
      <c r="S771" s="381"/>
      <c r="T771" s="368"/>
      <c r="U771" s="364"/>
      <c r="V771" s="845"/>
      <c r="W771" s="655"/>
      <c r="X771" s="366"/>
      <c r="Y771" s="370"/>
      <c r="Z771" s="506" t="s">
        <v>3039</v>
      </c>
      <c r="AA771" s="380"/>
      <c r="AB771" s="353"/>
      <c r="AC771" s="382"/>
      <c r="AD771" s="383" t="str">
        <f>IFERROR(__xludf.DUMMYFUNCTION("""COMPUTED_VALUE"""),"")</f>
        <v/>
      </c>
      <c r="AE771" s="848" t="str">
        <f>IFERROR(__xludf.DUMMYFUNCTION("""COMPUTED_VALUE"""),"")</f>
        <v/>
      </c>
      <c r="AF771" s="848"/>
      <c r="AG771" s="848"/>
      <c r="AH771" s="388" t="str">
        <f>IFERROR(__xludf.DUMMYFUNCTION("""COMPUTED_VALUE"""),"")</f>
        <v/>
      </c>
      <c r="AI771" s="382"/>
      <c r="AJ771" s="848" t="str">
        <f>IFERROR(__xludf.DUMMYFUNCTION("""COMPUTED_VALUE"""),"")</f>
        <v/>
      </c>
      <c r="AK771" s="848" t="str">
        <f>IFERROR(__xludf.DUMMYFUNCTION("""COMPUTED_VALUE"""),"")</f>
        <v/>
      </c>
      <c r="AL771" s="848"/>
      <c r="AM771" s="848"/>
      <c r="AN771" s="389" t="str">
        <f>IFERROR(__xludf.DUMMYFUNCTION("""COMPUTED_VALUE"""),"")</f>
        <v/>
      </c>
      <c r="AO771" s="390"/>
      <c r="AP771" s="391"/>
      <c r="AQ771" s="381"/>
      <c r="AR771" s="845"/>
      <c r="AS771" s="845">
        <v>0.0</v>
      </c>
      <c r="AT771" s="359"/>
    </row>
    <row r="772">
      <c r="A772" s="480" t="s">
        <v>5132</v>
      </c>
      <c r="B772" s="361">
        <v>46169.0</v>
      </c>
      <c r="C772" s="362" t="s">
        <v>6234</v>
      </c>
      <c r="D772" s="363" t="s">
        <v>6235</v>
      </c>
      <c r="E772" s="367"/>
      <c r="F772" s="368"/>
      <c r="G772" s="381"/>
      <c r="H772" s="366"/>
      <c r="I772" s="365"/>
      <c r="J772" s="368"/>
      <c r="K772" s="381"/>
      <c r="L772" s="368"/>
      <c r="M772" s="364"/>
      <c r="N772" s="368"/>
      <c r="O772" s="381"/>
      <c r="P772" s="366"/>
      <c r="Q772" s="365"/>
      <c r="R772" s="368"/>
      <c r="S772" s="381"/>
      <c r="T772" s="368"/>
      <c r="U772" s="364"/>
      <c r="V772" s="845"/>
      <c r="W772" s="655"/>
      <c r="X772" s="366"/>
      <c r="Y772" s="370"/>
      <c r="Z772" s="506" t="s">
        <v>3039</v>
      </c>
      <c r="AA772" s="380"/>
      <c r="AB772" s="353"/>
      <c r="AC772" s="382"/>
      <c r="AD772" s="383" t="str">
        <f>IFERROR(__xludf.DUMMYFUNCTION("""COMPUTED_VALUE"""),"")</f>
        <v/>
      </c>
      <c r="AE772" s="848" t="str">
        <f>IFERROR(__xludf.DUMMYFUNCTION("""COMPUTED_VALUE"""),"")</f>
        <v/>
      </c>
      <c r="AF772" s="848"/>
      <c r="AG772" s="848"/>
      <c r="AH772" s="388" t="str">
        <f>IFERROR(__xludf.DUMMYFUNCTION("""COMPUTED_VALUE"""),"")</f>
        <v/>
      </c>
      <c r="AI772" s="382"/>
      <c r="AJ772" s="848" t="str">
        <f>IFERROR(__xludf.DUMMYFUNCTION("""COMPUTED_VALUE"""),"")</f>
        <v/>
      </c>
      <c r="AK772" s="848" t="str">
        <f>IFERROR(__xludf.DUMMYFUNCTION("""COMPUTED_VALUE"""),"")</f>
        <v/>
      </c>
      <c r="AL772" s="848"/>
      <c r="AM772" s="848"/>
      <c r="AN772" s="389" t="str">
        <f>IFERROR(__xludf.DUMMYFUNCTION("""COMPUTED_VALUE"""),"")</f>
        <v/>
      </c>
      <c r="AO772" s="390"/>
      <c r="AP772" s="391"/>
      <c r="AQ772" s="381"/>
      <c r="AR772" s="845"/>
      <c r="AS772" s="845">
        <v>0.0</v>
      </c>
      <c r="AT772" s="359"/>
    </row>
    <row r="773">
      <c r="A773" s="480" t="s">
        <v>5132</v>
      </c>
      <c r="B773" s="361">
        <v>46169.0</v>
      </c>
      <c r="C773" s="362" t="s">
        <v>8191</v>
      </c>
      <c r="D773" s="363" t="s">
        <v>8192</v>
      </c>
      <c r="E773" s="367"/>
      <c r="F773" s="368"/>
      <c r="G773" s="381"/>
      <c r="H773" s="366"/>
      <c r="I773" s="365"/>
      <c r="J773" s="368"/>
      <c r="K773" s="381"/>
      <c r="L773" s="368"/>
      <c r="M773" s="364"/>
      <c r="N773" s="368"/>
      <c r="O773" s="381"/>
      <c r="P773" s="366"/>
      <c r="Q773" s="365"/>
      <c r="R773" s="368"/>
      <c r="S773" s="381"/>
      <c r="T773" s="368"/>
      <c r="U773" s="364"/>
      <c r="V773" s="845"/>
      <c r="W773" s="655"/>
      <c r="X773" s="366"/>
      <c r="Y773" s="370"/>
      <c r="Z773" s="506" t="s">
        <v>3039</v>
      </c>
      <c r="AA773" s="380"/>
      <c r="AB773" s="353"/>
      <c r="AC773" s="382"/>
      <c r="AD773" s="383" t="str">
        <f>IFERROR(__xludf.DUMMYFUNCTION("""COMPUTED_VALUE"""),"")</f>
        <v/>
      </c>
      <c r="AE773" s="848" t="str">
        <f>IFERROR(__xludf.DUMMYFUNCTION("""COMPUTED_VALUE"""),"")</f>
        <v/>
      </c>
      <c r="AF773" s="848"/>
      <c r="AG773" s="848"/>
      <c r="AH773" s="388" t="str">
        <f>IFERROR(__xludf.DUMMYFUNCTION("""COMPUTED_VALUE"""),"")</f>
        <v/>
      </c>
      <c r="AI773" s="382"/>
      <c r="AJ773" s="848" t="str">
        <f>IFERROR(__xludf.DUMMYFUNCTION("""COMPUTED_VALUE"""),"")</f>
        <v/>
      </c>
      <c r="AK773" s="848" t="str">
        <f>IFERROR(__xludf.DUMMYFUNCTION("""COMPUTED_VALUE"""),"")</f>
        <v/>
      </c>
      <c r="AL773" s="848"/>
      <c r="AM773" s="848"/>
      <c r="AN773" s="389" t="str">
        <f>IFERROR(__xludf.DUMMYFUNCTION("""COMPUTED_VALUE"""),"")</f>
        <v/>
      </c>
      <c r="AO773" s="390"/>
      <c r="AP773" s="391"/>
      <c r="AQ773" s="381"/>
      <c r="AR773" s="845"/>
      <c r="AS773" s="845">
        <v>0.0</v>
      </c>
      <c r="AT773" s="359"/>
    </row>
    <row r="774">
      <c r="A774" s="480" t="s">
        <v>5132</v>
      </c>
      <c r="B774" s="361">
        <v>46169.0</v>
      </c>
      <c r="C774" s="362" t="s">
        <v>8193</v>
      </c>
      <c r="D774" s="363" t="s">
        <v>8194</v>
      </c>
      <c r="E774" s="367"/>
      <c r="F774" s="368"/>
      <c r="G774" s="381"/>
      <c r="H774" s="366"/>
      <c r="I774" s="365"/>
      <c r="J774" s="368"/>
      <c r="K774" s="381"/>
      <c r="L774" s="368"/>
      <c r="M774" s="364"/>
      <c r="N774" s="368"/>
      <c r="O774" s="381"/>
      <c r="P774" s="366"/>
      <c r="Q774" s="365"/>
      <c r="R774" s="368"/>
      <c r="S774" s="381"/>
      <c r="T774" s="368"/>
      <c r="U774" s="364"/>
      <c r="V774" s="845"/>
      <c r="W774" s="655"/>
      <c r="X774" s="366"/>
      <c r="Y774" s="370"/>
      <c r="Z774" s="506" t="s">
        <v>3039</v>
      </c>
      <c r="AA774" s="380"/>
      <c r="AB774" s="353"/>
      <c r="AC774" s="382"/>
      <c r="AD774" s="383" t="str">
        <f>IFERROR(__xludf.DUMMYFUNCTION("""COMPUTED_VALUE"""),"")</f>
        <v/>
      </c>
      <c r="AE774" s="848" t="str">
        <f>IFERROR(__xludf.DUMMYFUNCTION("""COMPUTED_VALUE"""),"")</f>
        <v/>
      </c>
      <c r="AF774" s="848"/>
      <c r="AG774" s="848"/>
      <c r="AH774" s="388" t="str">
        <f>IFERROR(__xludf.DUMMYFUNCTION("""COMPUTED_VALUE"""),"")</f>
        <v/>
      </c>
      <c r="AI774" s="382"/>
      <c r="AJ774" s="848" t="str">
        <f>IFERROR(__xludf.DUMMYFUNCTION("""COMPUTED_VALUE"""),"")</f>
        <v/>
      </c>
      <c r="AK774" s="848" t="str">
        <f>IFERROR(__xludf.DUMMYFUNCTION("""COMPUTED_VALUE"""),"")</f>
        <v/>
      </c>
      <c r="AL774" s="848"/>
      <c r="AM774" s="848"/>
      <c r="AN774" s="389" t="str">
        <f>IFERROR(__xludf.DUMMYFUNCTION("""COMPUTED_VALUE"""),"")</f>
        <v/>
      </c>
      <c r="AO774" s="390"/>
      <c r="AP774" s="391"/>
      <c r="AQ774" s="381"/>
      <c r="AR774" s="845"/>
      <c r="AS774" s="845">
        <v>0.0</v>
      </c>
      <c r="AT774" s="359"/>
    </row>
    <row r="775">
      <c r="A775" s="480" t="s">
        <v>5132</v>
      </c>
      <c r="B775" s="361">
        <v>46169.0</v>
      </c>
      <c r="C775" s="362" t="s">
        <v>6236</v>
      </c>
      <c r="D775" s="363" t="s">
        <v>6237</v>
      </c>
      <c r="E775" s="367"/>
      <c r="F775" s="368"/>
      <c r="G775" s="381"/>
      <c r="H775" s="366"/>
      <c r="I775" s="365"/>
      <c r="J775" s="368"/>
      <c r="K775" s="381"/>
      <c r="L775" s="368"/>
      <c r="M775" s="364"/>
      <c r="N775" s="368"/>
      <c r="O775" s="381"/>
      <c r="P775" s="366"/>
      <c r="Q775" s="365"/>
      <c r="R775" s="368"/>
      <c r="S775" s="381"/>
      <c r="T775" s="368"/>
      <c r="U775" s="364"/>
      <c r="V775" s="845"/>
      <c r="W775" s="655"/>
      <c r="X775" s="366"/>
      <c r="Y775" s="370"/>
      <c r="Z775" s="506" t="s">
        <v>3039</v>
      </c>
      <c r="AA775" s="380"/>
      <c r="AB775" s="353"/>
      <c r="AC775" s="382"/>
      <c r="AD775" s="383" t="str">
        <f>IFERROR(__xludf.DUMMYFUNCTION("""COMPUTED_VALUE"""),"")</f>
        <v/>
      </c>
      <c r="AE775" s="848" t="str">
        <f>IFERROR(__xludf.DUMMYFUNCTION("""COMPUTED_VALUE"""),"")</f>
        <v/>
      </c>
      <c r="AF775" s="848"/>
      <c r="AG775" s="848"/>
      <c r="AH775" s="388" t="str">
        <f>IFERROR(__xludf.DUMMYFUNCTION("""COMPUTED_VALUE"""),"")</f>
        <v/>
      </c>
      <c r="AI775" s="382"/>
      <c r="AJ775" s="848" t="str">
        <f>IFERROR(__xludf.DUMMYFUNCTION("""COMPUTED_VALUE"""),"")</f>
        <v/>
      </c>
      <c r="AK775" s="848" t="str">
        <f>IFERROR(__xludf.DUMMYFUNCTION("""COMPUTED_VALUE"""),"")</f>
        <v/>
      </c>
      <c r="AL775" s="848"/>
      <c r="AM775" s="848"/>
      <c r="AN775" s="389" t="str">
        <f>IFERROR(__xludf.DUMMYFUNCTION("""COMPUTED_VALUE"""),"")</f>
        <v/>
      </c>
      <c r="AO775" s="390"/>
      <c r="AP775" s="391"/>
      <c r="AQ775" s="381"/>
      <c r="AR775" s="845"/>
      <c r="AS775" s="845">
        <v>0.0</v>
      </c>
      <c r="AT775" s="359"/>
    </row>
    <row r="776">
      <c r="A776" s="480" t="s">
        <v>5132</v>
      </c>
      <c r="B776" s="361">
        <v>46169.0</v>
      </c>
      <c r="C776" s="362" t="s">
        <v>6238</v>
      </c>
      <c r="D776" s="363" t="s">
        <v>6239</v>
      </c>
      <c r="E776" s="367"/>
      <c r="F776" s="368"/>
      <c r="G776" s="381"/>
      <c r="H776" s="366"/>
      <c r="I776" s="365"/>
      <c r="J776" s="368"/>
      <c r="K776" s="381"/>
      <c r="L776" s="368"/>
      <c r="M776" s="364"/>
      <c r="N776" s="368"/>
      <c r="O776" s="381"/>
      <c r="P776" s="366"/>
      <c r="Q776" s="365"/>
      <c r="R776" s="368"/>
      <c r="S776" s="381"/>
      <c r="T776" s="368"/>
      <c r="U776" s="364"/>
      <c r="V776" s="845"/>
      <c r="W776" s="655"/>
      <c r="X776" s="366"/>
      <c r="Y776" s="370"/>
      <c r="Z776" s="506" t="s">
        <v>3039</v>
      </c>
      <c r="AA776" s="380"/>
      <c r="AB776" s="353"/>
      <c r="AC776" s="382"/>
      <c r="AD776" s="383" t="str">
        <f>IFERROR(__xludf.DUMMYFUNCTION("""COMPUTED_VALUE"""),"")</f>
        <v/>
      </c>
      <c r="AE776" s="848" t="str">
        <f>IFERROR(__xludf.DUMMYFUNCTION("""COMPUTED_VALUE"""),"")</f>
        <v/>
      </c>
      <c r="AF776" s="848"/>
      <c r="AG776" s="848"/>
      <c r="AH776" s="388" t="str">
        <f>IFERROR(__xludf.DUMMYFUNCTION("""COMPUTED_VALUE"""),"")</f>
        <v/>
      </c>
      <c r="AI776" s="382"/>
      <c r="AJ776" s="848" t="str">
        <f>IFERROR(__xludf.DUMMYFUNCTION("""COMPUTED_VALUE"""),"")</f>
        <v/>
      </c>
      <c r="AK776" s="848" t="str">
        <f>IFERROR(__xludf.DUMMYFUNCTION("""COMPUTED_VALUE"""),"")</f>
        <v/>
      </c>
      <c r="AL776" s="848"/>
      <c r="AM776" s="848"/>
      <c r="AN776" s="389" t="str">
        <f>IFERROR(__xludf.DUMMYFUNCTION("""COMPUTED_VALUE"""),"")</f>
        <v/>
      </c>
      <c r="AO776" s="390"/>
      <c r="AP776" s="391"/>
      <c r="AQ776" s="381"/>
      <c r="AR776" s="845"/>
      <c r="AS776" s="845">
        <v>0.0</v>
      </c>
      <c r="AT776" s="359"/>
    </row>
    <row r="777">
      <c r="A777" s="480" t="s">
        <v>5132</v>
      </c>
      <c r="B777" s="361">
        <v>46169.0</v>
      </c>
      <c r="C777" s="362" t="s">
        <v>6240</v>
      </c>
      <c r="D777" s="363" t="s">
        <v>6241</v>
      </c>
      <c r="E777" s="367"/>
      <c r="F777" s="368"/>
      <c r="G777" s="381"/>
      <c r="H777" s="366"/>
      <c r="I777" s="365"/>
      <c r="J777" s="368"/>
      <c r="K777" s="381"/>
      <c r="L777" s="368"/>
      <c r="M777" s="364"/>
      <c r="N777" s="368"/>
      <c r="O777" s="381"/>
      <c r="P777" s="366"/>
      <c r="Q777" s="365"/>
      <c r="R777" s="368"/>
      <c r="S777" s="381"/>
      <c r="T777" s="368"/>
      <c r="U777" s="364"/>
      <c r="V777" s="845"/>
      <c r="W777" s="655"/>
      <c r="X777" s="366"/>
      <c r="Y777" s="370"/>
      <c r="Z777" s="506" t="s">
        <v>3039</v>
      </c>
      <c r="AA777" s="380"/>
      <c r="AB777" s="353" t="s">
        <v>2914</v>
      </c>
      <c r="AC777" s="382"/>
      <c r="AD777" s="383">
        <f>IFERROR(__xludf.DUMMYFUNCTION("""COMPUTED_VALUE"""),0.0)</f>
        <v>0</v>
      </c>
      <c r="AE777" s="848" t="str">
        <f>IFERROR(__xludf.DUMMYFUNCTION("""COMPUTED_VALUE"""),"")</f>
        <v/>
      </c>
      <c r="AF777" s="848"/>
      <c r="AG777" s="848"/>
      <c r="AH777" s="388" t="str">
        <f>IFERROR(__xludf.DUMMYFUNCTION("""COMPUTED_VALUE"""),"")</f>
        <v/>
      </c>
      <c r="AI777" s="382"/>
      <c r="AJ777" s="848">
        <f>IFERROR(__xludf.DUMMYFUNCTION("""COMPUTED_VALUE"""),0.0)</f>
        <v>0</v>
      </c>
      <c r="AK777" s="848">
        <f>IFERROR(__xludf.DUMMYFUNCTION("""COMPUTED_VALUE"""),0.0)</f>
        <v>0</v>
      </c>
      <c r="AL777" s="848"/>
      <c r="AM777" s="848"/>
      <c r="AN777" s="389">
        <f>IFERROR(__xludf.DUMMYFUNCTION("""COMPUTED_VALUE"""),1.0)</f>
        <v>1</v>
      </c>
      <c r="AO777" s="377">
        <v>0.0</v>
      </c>
      <c r="AP777" s="378">
        <v>1.0</v>
      </c>
      <c r="AQ777" s="381"/>
      <c r="AR777" s="845"/>
      <c r="AS777" s="845">
        <v>1.0</v>
      </c>
      <c r="AT777" s="393" t="s">
        <v>3053</v>
      </c>
    </row>
    <row r="778">
      <c r="A778" s="480" t="s">
        <v>5132</v>
      </c>
      <c r="B778" s="361">
        <v>46169.0</v>
      </c>
      <c r="C778" s="362" t="s">
        <v>6242</v>
      </c>
      <c r="D778" s="363" t="s">
        <v>6243</v>
      </c>
      <c r="E778" s="367"/>
      <c r="F778" s="368"/>
      <c r="G778" s="381"/>
      <c r="H778" s="366"/>
      <c r="I778" s="365"/>
      <c r="J778" s="368"/>
      <c r="K778" s="381"/>
      <c r="L778" s="368"/>
      <c r="M778" s="364"/>
      <c r="N778" s="368"/>
      <c r="O778" s="381"/>
      <c r="P778" s="366"/>
      <c r="Q778" s="365"/>
      <c r="R778" s="368"/>
      <c r="S778" s="381"/>
      <c r="T778" s="368"/>
      <c r="U778" s="364"/>
      <c r="V778" s="845"/>
      <c r="W778" s="655"/>
      <c r="X778" s="366"/>
      <c r="Y778" s="370"/>
      <c r="Z778" s="506" t="s">
        <v>3039</v>
      </c>
      <c r="AA778" s="380"/>
      <c r="AB778" s="353" t="s">
        <v>2914</v>
      </c>
      <c r="AC778" s="382"/>
      <c r="AD778" s="383">
        <f>IFERROR(__xludf.DUMMYFUNCTION("""COMPUTED_VALUE"""),0.0)</f>
        <v>0</v>
      </c>
      <c r="AE778" s="848" t="str">
        <f>IFERROR(__xludf.DUMMYFUNCTION("""COMPUTED_VALUE"""),"")</f>
        <v/>
      </c>
      <c r="AF778" s="848"/>
      <c r="AG778" s="848"/>
      <c r="AH778" s="388" t="str">
        <f>IFERROR(__xludf.DUMMYFUNCTION("""COMPUTED_VALUE"""),"")</f>
        <v/>
      </c>
      <c r="AI778" s="382"/>
      <c r="AJ778" s="848">
        <f>IFERROR(__xludf.DUMMYFUNCTION("""COMPUTED_VALUE"""),0.0)</f>
        <v>0</v>
      </c>
      <c r="AK778" s="848">
        <f>IFERROR(__xludf.DUMMYFUNCTION("""COMPUTED_VALUE"""),0.0)</f>
        <v>0</v>
      </c>
      <c r="AL778" s="848"/>
      <c r="AM778" s="848"/>
      <c r="AN778" s="389">
        <f>IFERROR(__xludf.DUMMYFUNCTION("""COMPUTED_VALUE"""),1.0)</f>
        <v>1</v>
      </c>
      <c r="AO778" s="377">
        <v>0.0</v>
      </c>
      <c r="AP778" s="378">
        <v>0.0</v>
      </c>
      <c r="AQ778" s="381"/>
      <c r="AR778" s="845"/>
      <c r="AS778" s="845">
        <v>0.0</v>
      </c>
      <c r="AT778" s="393" t="s">
        <v>3053</v>
      </c>
    </row>
    <row r="779">
      <c r="A779" s="480" t="s">
        <v>5132</v>
      </c>
      <c r="B779" s="361">
        <v>46169.0</v>
      </c>
      <c r="C779" s="362" t="s">
        <v>6244</v>
      </c>
      <c r="D779" s="363" t="s">
        <v>6245</v>
      </c>
      <c r="E779" s="367"/>
      <c r="F779" s="368"/>
      <c r="G779" s="381"/>
      <c r="H779" s="366"/>
      <c r="I779" s="365"/>
      <c r="J779" s="368"/>
      <c r="K779" s="381"/>
      <c r="L779" s="368"/>
      <c r="M779" s="364"/>
      <c r="N779" s="368"/>
      <c r="O779" s="381"/>
      <c r="P779" s="366"/>
      <c r="Q779" s="365"/>
      <c r="R779" s="368"/>
      <c r="S779" s="381"/>
      <c r="T779" s="368"/>
      <c r="U779" s="364"/>
      <c r="V779" s="845"/>
      <c r="W779" s="655"/>
      <c r="X779" s="366"/>
      <c r="Y779" s="370"/>
      <c r="Z779" s="506" t="s">
        <v>3039</v>
      </c>
      <c r="AA779" s="380"/>
      <c r="AB779" s="353" t="s">
        <v>2914</v>
      </c>
      <c r="AC779" s="382"/>
      <c r="AD779" s="383">
        <f>IFERROR(__xludf.DUMMYFUNCTION("""COMPUTED_VALUE"""),0.0)</f>
        <v>0</v>
      </c>
      <c r="AE779" s="848" t="str">
        <f>IFERROR(__xludf.DUMMYFUNCTION("""COMPUTED_VALUE"""),"")</f>
        <v/>
      </c>
      <c r="AF779" s="848"/>
      <c r="AG779" s="848"/>
      <c r="AH779" s="388" t="str">
        <f>IFERROR(__xludf.DUMMYFUNCTION("""COMPUTED_VALUE"""),"")</f>
        <v/>
      </c>
      <c r="AI779" s="382"/>
      <c r="AJ779" s="848">
        <f>IFERROR(__xludf.DUMMYFUNCTION("""COMPUTED_VALUE"""),0.0)</f>
        <v>0</v>
      </c>
      <c r="AK779" s="848">
        <f>IFERROR(__xludf.DUMMYFUNCTION("""COMPUTED_VALUE"""),0.0)</f>
        <v>0</v>
      </c>
      <c r="AL779" s="848"/>
      <c r="AM779" s="848"/>
      <c r="AN779" s="389">
        <f>IFERROR(__xludf.DUMMYFUNCTION("""COMPUTED_VALUE"""),1.0)</f>
        <v>1</v>
      </c>
      <c r="AO779" s="377">
        <v>0.0</v>
      </c>
      <c r="AP779" s="378">
        <v>7.0</v>
      </c>
      <c r="AQ779" s="381"/>
      <c r="AR779" s="845"/>
      <c r="AS779" s="845">
        <v>7.0</v>
      </c>
      <c r="AT779" s="393" t="s">
        <v>3053</v>
      </c>
    </row>
    <row r="780">
      <c r="A780" s="480" t="s">
        <v>5132</v>
      </c>
      <c r="B780" s="361">
        <v>46169.0</v>
      </c>
      <c r="C780" s="362" t="s">
        <v>6246</v>
      </c>
      <c r="D780" s="363" t="s">
        <v>6247</v>
      </c>
      <c r="E780" s="367"/>
      <c r="F780" s="368"/>
      <c r="G780" s="381"/>
      <c r="H780" s="366"/>
      <c r="I780" s="365"/>
      <c r="J780" s="368"/>
      <c r="K780" s="381"/>
      <c r="L780" s="368"/>
      <c r="M780" s="364"/>
      <c r="N780" s="368"/>
      <c r="O780" s="381"/>
      <c r="P780" s="366"/>
      <c r="Q780" s="365"/>
      <c r="R780" s="368"/>
      <c r="S780" s="381"/>
      <c r="T780" s="368"/>
      <c r="U780" s="364"/>
      <c r="V780" s="845"/>
      <c r="W780" s="655"/>
      <c r="X780" s="366"/>
      <c r="Y780" s="370"/>
      <c r="Z780" s="506" t="s">
        <v>3039</v>
      </c>
      <c r="AA780" s="380"/>
      <c r="AB780" s="353" t="s">
        <v>2914</v>
      </c>
      <c r="AC780" s="382"/>
      <c r="AD780" s="383">
        <f>IFERROR(__xludf.DUMMYFUNCTION("""COMPUTED_VALUE"""),0.0)</f>
        <v>0</v>
      </c>
      <c r="AE780" s="848" t="str">
        <f>IFERROR(__xludf.DUMMYFUNCTION("""COMPUTED_VALUE"""),"")</f>
        <v/>
      </c>
      <c r="AF780" s="848"/>
      <c r="AG780" s="848"/>
      <c r="AH780" s="388" t="str">
        <f>IFERROR(__xludf.DUMMYFUNCTION("""COMPUTED_VALUE"""),"")</f>
        <v/>
      </c>
      <c r="AI780" s="382"/>
      <c r="AJ780" s="848">
        <f>IFERROR(__xludf.DUMMYFUNCTION("""COMPUTED_VALUE"""),0.0)</f>
        <v>0</v>
      </c>
      <c r="AK780" s="848">
        <f>IFERROR(__xludf.DUMMYFUNCTION("""COMPUTED_VALUE"""),0.0)</f>
        <v>0</v>
      </c>
      <c r="AL780" s="848"/>
      <c r="AM780" s="848"/>
      <c r="AN780" s="389" t="str">
        <f>IFERROR(__xludf.DUMMYFUNCTION("""COMPUTED_VALUE"""),"")</f>
        <v/>
      </c>
      <c r="AO780" s="377">
        <v>49.0</v>
      </c>
      <c r="AP780" s="378">
        <v>49.0</v>
      </c>
      <c r="AQ780" s="381"/>
      <c r="AR780" s="845"/>
      <c r="AS780" s="845">
        <v>49.0</v>
      </c>
      <c r="AT780" s="393" t="s">
        <v>3053</v>
      </c>
    </row>
    <row r="781">
      <c r="A781" s="480" t="s">
        <v>2869</v>
      </c>
      <c r="B781" s="361"/>
      <c r="C781" s="362"/>
      <c r="D781" s="384" t="s">
        <v>2869</v>
      </c>
      <c r="E781" s="367"/>
      <c r="F781" s="368"/>
      <c r="G781" s="381"/>
      <c r="H781" s="366"/>
      <c r="I781" s="365"/>
      <c r="J781" s="368"/>
      <c r="K781" s="381"/>
      <c r="L781" s="368"/>
      <c r="M781" s="364"/>
      <c r="N781" s="368"/>
      <c r="O781" s="381"/>
      <c r="P781" s="366"/>
      <c r="Q781" s="365"/>
      <c r="R781" s="368"/>
      <c r="S781" s="381"/>
      <c r="T781" s="368"/>
      <c r="U781" s="364"/>
      <c r="V781" s="845"/>
      <c r="W781" s="655"/>
      <c r="X781" s="366"/>
      <c r="Y781" s="370"/>
      <c r="Z781" s="481"/>
      <c r="AA781" s="372"/>
      <c r="AB781" s="353"/>
      <c r="AC781" s="382"/>
      <c r="AD781" s="383" t="str">
        <f>IFERROR(__xludf.DUMMYFUNCTION("""COMPUTED_VALUE"""),"")</f>
        <v/>
      </c>
      <c r="AE781" s="848" t="str">
        <f>IFERROR(__xludf.DUMMYFUNCTION("""COMPUTED_VALUE"""),"")</f>
        <v/>
      </c>
      <c r="AF781" s="848"/>
      <c r="AG781" s="848"/>
      <c r="AH781" s="388" t="str">
        <f>IFERROR(__xludf.DUMMYFUNCTION("""COMPUTED_VALUE"""),"")</f>
        <v/>
      </c>
      <c r="AI781" s="382"/>
      <c r="AJ781" s="848" t="str">
        <f>IFERROR(__xludf.DUMMYFUNCTION("""COMPUTED_VALUE"""),"")</f>
        <v/>
      </c>
      <c r="AK781" s="848" t="str">
        <f>IFERROR(__xludf.DUMMYFUNCTION("""COMPUTED_VALUE"""),"")</f>
        <v/>
      </c>
      <c r="AL781" s="848"/>
      <c r="AM781" s="848"/>
      <c r="AN781" s="389" t="str">
        <f>IFERROR(__xludf.DUMMYFUNCTION("""COMPUTED_VALUE"""),"")</f>
        <v/>
      </c>
      <c r="AO781" s="390"/>
      <c r="AP781" s="391"/>
      <c r="AQ781" s="373"/>
      <c r="AR781" s="847"/>
      <c r="AS781" s="847" t="s">
        <v>2869</v>
      </c>
      <c r="AT781" s="359"/>
    </row>
    <row r="782">
      <c r="A782" s="480" t="s">
        <v>2869</v>
      </c>
      <c r="B782" s="361"/>
      <c r="C782" s="362"/>
      <c r="D782" s="384" t="s">
        <v>2869</v>
      </c>
      <c r="E782" s="367"/>
      <c r="F782" s="368"/>
      <c r="G782" s="381"/>
      <c r="H782" s="366"/>
      <c r="I782" s="365"/>
      <c r="J782" s="368"/>
      <c r="K782" s="381"/>
      <c r="L782" s="368"/>
      <c r="M782" s="364"/>
      <c r="N782" s="368"/>
      <c r="O782" s="381"/>
      <c r="P782" s="366"/>
      <c r="Q782" s="365"/>
      <c r="R782" s="368"/>
      <c r="S782" s="381"/>
      <c r="T782" s="368"/>
      <c r="U782" s="364"/>
      <c r="V782" s="845"/>
      <c r="W782" s="655"/>
      <c r="X782" s="366"/>
      <c r="Y782" s="370"/>
      <c r="Z782" s="481"/>
      <c r="AA782" s="372"/>
      <c r="AB782" s="353"/>
      <c r="AC782" s="382"/>
      <c r="AD782" s="383" t="str">
        <f>IFERROR(__xludf.DUMMYFUNCTION("""COMPUTED_VALUE"""),"")</f>
        <v/>
      </c>
      <c r="AE782" s="848" t="str">
        <f>IFERROR(__xludf.DUMMYFUNCTION("""COMPUTED_VALUE"""),"")</f>
        <v/>
      </c>
      <c r="AF782" s="848"/>
      <c r="AG782" s="848"/>
      <c r="AH782" s="388" t="str">
        <f>IFERROR(__xludf.DUMMYFUNCTION("""COMPUTED_VALUE"""),"")</f>
        <v/>
      </c>
      <c r="AI782" s="382"/>
      <c r="AJ782" s="848" t="str">
        <f>IFERROR(__xludf.DUMMYFUNCTION("""COMPUTED_VALUE"""),"")</f>
        <v/>
      </c>
      <c r="AK782" s="848" t="str">
        <f>IFERROR(__xludf.DUMMYFUNCTION("""COMPUTED_VALUE"""),"")</f>
        <v/>
      </c>
      <c r="AL782" s="848"/>
      <c r="AM782" s="848"/>
      <c r="AN782" s="389" t="str">
        <f>IFERROR(__xludf.DUMMYFUNCTION("""COMPUTED_VALUE"""),"")</f>
        <v/>
      </c>
      <c r="AO782" s="390"/>
      <c r="AP782" s="391"/>
      <c r="AQ782" s="373"/>
      <c r="AR782" s="847"/>
      <c r="AS782" s="847" t="s">
        <v>2869</v>
      </c>
      <c r="AT782" s="359"/>
    </row>
    <row r="783">
      <c r="A783" s="480" t="s">
        <v>2869</v>
      </c>
      <c r="B783" s="361"/>
      <c r="C783" s="362"/>
      <c r="D783" s="384" t="s">
        <v>2869</v>
      </c>
      <c r="E783" s="367"/>
      <c r="F783" s="368"/>
      <c r="G783" s="381"/>
      <c r="H783" s="366"/>
      <c r="I783" s="365"/>
      <c r="J783" s="368"/>
      <c r="K783" s="381"/>
      <c r="L783" s="368"/>
      <c r="M783" s="364"/>
      <c r="N783" s="368"/>
      <c r="O783" s="381"/>
      <c r="P783" s="366"/>
      <c r="Q783" s="365"/>
      <c r="R783" s="368"/>
      <c r="S783" s="381"/>
      <c r="T783" s="368"/>
      <c r="U783" s="364"/>
      <c r="V783" s="845"/>
      <c r="W783" s="655"/>
      <c r="X783" s="366"/>
      <c r="Y783" s="370"/>
      <c r="Z783" s="481"/>
      <c r="AA783" s="372"/>
      <c r="AB783" s="353"/>
      <c r="AC783" s="382"/>
      <c r="AD783" s="383" t="str">
        <f>IFERROR(__xludf.DUMMYFUNCTION("""COMPUTED_VALUE"""),"")</f>
        <v/>
      </c>
      <c r="AE783" s="848" t="str">
        <f>IFERROR(__xludf.DUMMYFUNCTION("""COMPUTED_VALUE"""),"")</f>
        <v/>
      </c>
      <c r="AF783" s="848"/>
      <c r="AG783" s="848"/>
      <c r="AH783" s="388" t="str">
        <f>IFERROR(__xludf.DUMMYFUNCTION("""COMPUTED_VALUE"""),"")</f>
        <v/>
      </c>
      <c r="AI783" s="382"/>
      <c r="AJ783" s="848" t="str">
        <f>IFERROR(__xludf.DUMMYFUNCTION("""COMPUTED_VALUE"""),"")</f>
        <v/>
      </c>
      <c r="AK783" s="848" t="str">
        <f>IFERROR(__xludf.DUMMYFUNCTION("""COMPUTED_VALUE"""),"")</f>
        <v/>
      </c>
      <c r="AL783" s="848"/>
      <c r="AM783" s="848"/>
      <c r="AN783" s="389" t="str">
        <f>IFERROR(__xludf.DUMMYFUNCTION("""COMPUTED_VALUE"""),"")</f>
        <v/>
      </c>
      <c r="AO783" s="390"/>
      <c r="AP783" s="391"/>
      <c r="AQ783" s="373"/>
      <c r="AR783" s="847"/>
      <c r="AS783" s="847" t="s">
        <v>2869</v>
      </c>
      <c r="AT783" s="359"/>
    </row>
    <row r="784">
      <c r="A784" s="480" t="s">
        <v>2869</v>
      </c>
      <c r="B784" s="361"/>
      <c r="C784" s="362"/>
      <c r="D784" s="384" t="s">
        <v>2869</v>
      </c>
      <c r="E784" s="367"/>
      <c r="F784" s="368"/>
      <c r="G784" s="381"/>
      <c r="H784" s="366"/>
      <c r="I784" s="365"/>
      <c r="J784" s="368"/>
      <c r="K784" s="381"/>
      <c r="L784" s="368"/>
      <c r="M784" s="364"/>
      <c r="N784" s="368"/>
      <c r="O784" s="381"/>
      <c r="P784" s="366"/>
      <c r="Q784" s="365"/>
      <c r="R784" s="368"/>
      <c r="S784" s="381"/>
      <c r="T784" s="368"/>
      <c r="U784" s="364"/>
      <c r="V784" s="845"/>
      <c r="W784" s="655"/>
      <c r="X784" s="366"/>
      <c r="Y784" s="370"/>
      <c r="Z784" s="481"/>
      <c r="AA784" s="372"/>
      <c r="AB784" s="353"/>
      <c r="AC784" s="382"/>
      <c r="AD784" s="383" t="str">
        <f>IFERROR(__xludf.DUMMYFUNCTION("""COMPUTED_VALUE"""),"")</f>
        <v/>
      </c>
      <c r="AE784" s="848" t="str">
        <f>IFERROR(__xludf.DUMMYFUNCTION("""COMPUTED_VALUE"""),"")</f>
        <v/>
      </c>
      <c r="AF784" s="848"/>
      <c r="AG784" s="848"/>
      <c r="AH784" s="388" t="str">
        <f>IFERROR(__xludf.DUMMYFUNCTION("""COMPUTED_VALUE"""),"")</f>
        <v/>
      </c>
      <c r="AI784" s="382"/>
      <c r="AJ784" s="848" t="str">
        <f>IFERROR(__xludf.DUMMYFUNCTION("""COMPUTED_VALUE"""),"")</f>
        <v/>
      </c>
      <c r="AK784" s="848" t="str">
        <f>IFERROR(__xludf.DUMMYFUNCTION("""COMPUTED_VALUE"""),"")</f>
        <v/>
      </c>
      <c r="AL784" s="848"/>
      <c r="AM784" s="848"/>
      <c r="AN784" s="389" t="str">
        <f>IFERROR(__xludf.DUMMYFUNCTION("""COMPUTED_VALUE"""),"")</f>
        <v/>
      </c>
      <c r="AO784" s="390"/>
      <c r="AP784" s="391"/>
      <c r="AQ784" s="373"/>
      <c r="AR784" s="847"/>
      <c r="AS784" s="847" t="s">
        <v>2869</v>
      </c>
      <c r="AT784" s="359"/>
    </row>
    <row r="785">
      <c r="A785" s="480" t="s">
        <v>2869</v>
      </c>
      <c r="B785" s="361"/>
      <c r="C785" s="362"/>
      <c r="D785" s="384" t="s">
        <v>2869</v>
      </c>
      <c r="E785" s="367"/>
      <c r="F785" s="368"/>
      <c r="G785" s="381"/>
      <c r="H785" s="366"/>
      <c r="I785" s="365"/>
      <c r="J785" s="368"/>
      <c r="K785" s="381"/>
      <c r="L785" s="368"/>
      <c r="M785" s="364"/>
      <c r="N785" s="368"/>
      <c r="O785" s="381"/>
      <c r="P785" s="366"/>
      <c r="Q785" s="365"/>
      <c r="R785" s="368"/>
      <c r="S785" s="381"/>
      <c r="T785" s="368"/>
      <c r="U785" s="364"/>
      <c r="V785" s="845"/>
      <c r="W785" s="655"/>
      <c r="X785" s="366"/>
      <c r="Y785" s="370"/>
      <c r="Z785" s="481"/>
      <c r="AA785" s="372"/>
      <c r="AB785" s="353"/>
      <c r="AC785" s="382"/>
      <c r="AD785" s="383" t="str">
        <f>IFERROR(__xludf.DUMMYFUNCTION("""COMPUTED_VALUE"""),"")</f>
        <v/>
      </c>
      <c r="AE785" s="848" t="str">
        <f>IFERROR(__xludf.DUMMYFUNCTION("""COMPUTED_VALUE"""),"")</f>
        <v/>
      </c>
      <c r="AF785" s="848"/>
      <c r="AG785" s="848"/>
      <c r="AH785" s="388" t="str">
        <f>IFERROR(__xludf.DUMMYFUNCTION("""COMPUTED_VALUE"""),"")</f>
        <v/>
      </c>
      <c r="AI785" s="382"/>
      <c r="AJ785" s="848" t="str">
        <f>IFERROR(__xludf.DUMMYFUNCTION("""COMPUTED_VALUE"""),"")</f>
        <v/>
      </c>
      <c r="AK785" s="848" t="str">
        <f>IFERROR(__xludf.DUMMYFUNCTION("""COMPUTED_VALUE"""),"")</f>
        <v/>
      </c>
      <c r="AL785" s="848"/>
      <c r="AM785" s="848"/>
      <c r="AN785" s="389" t="str">
        <f>IFERROR(__xludf.DUMMYFUNCTION("""COMPUTED_VALUE"""),"")</f>
        <v/>
      </c>
      <c r="AO785" s="390"/>
      <c r="AP785" s="391"/>
      <c r="AQ785" s="373"/>
      <c r="AR785" s="847"/>
      <c r="AS785" s="847" t="s">
        <v>2869</v>
      </c>
      <c r="AT785" s="359"/>
    </row>
    <row r="786">
      <c r="A786" s="480" t="s">
        <v>2869</v>
      </c>
      <c r="B786" s="361"/>
      <c r="C786" s="362"/>
      <c r="D786" s="384" t="s">
        <v>2869</v>
      </c>
      <c r="E786" s="367"/>
      <c r="F786" s="368"/>
      <c r="G786" s="381"/>
      <c r="H786" s="366"/>
      <c r="I786" s="365"/>
      <c r="J786" s="368"/>
      <c r="K786" s="381"/>
      <c r="L786" s="368"/>
      <c r="M786" s="364"/>
      <c r="N786" s="368"/>
      <c r="O786" s="381"/>
      <c r="P786" s="366"/>
      <c r="Q786" s="365"/>
      <c r="R786" s="368"/>
      <c r="S786" s="381"/>
      <c r="T786" s="368"/>
      <c r="U786" s="364"/>
      <c r="V786" s="845"/>
      <c r="W786" s="655"/>
      <c r="X786" s="366"/>
      <c r="Y786" s="370"/>
      <c r="Z786" s="481"/>
      <c r="AA786" s="372"/>
      <c r="AB786" s="353"/>
      <c r="AC786" s="382"/>
      <c r="AD786" s="383" t="str">
        <f>IFERROR(__xludf.DUMMYFUNCTION("""COMPUTED_VALUE"""),"")</f>
        <v/>
      </c>
      <c r="AE786" s="848" t="str">
        <f>IFERROR(__xludf.DUMMYFUNCTION("""COMPUTED_VALUE"""),"")</f>
        <v/>
      </c>
      <c r="AF786" s="848"/>
      <c r="AG786" s="848"/>
      <c r="AH786" s="388" t="str">
        <f>IFERROR(__xludf.DUMMYFUNCTION("""COMPUTED_VALUE"""),"")</f>
        <v/>
      </c>
      <c r="AI786" s="382"/>
      <c r="AJ786" s="848" t="str">
        <f>IFERROR(__xludf.DUMMYFUNCTION("""COMPUTED_VALUE"""),"")</f>
        <v/>
      </c>
      <c r="AK786" s="848" t="str">
        <f>IFERROR(__xludf.DUMMYFUNCTION("""COMPUTED_VALUE"""),"")</f>
        <v/>
      </c>
      <c r="AL786" s="848"/>
      <c r="AM786" s="848"/>
      <c r="AN786" s="389" t="str">
        <f>IFERROR(__xludf.DUMMYFUNCTION("""COMPUTED_VALUE"""),"")</f>
        <v/>
      </c>
      <c r="AO786" s="390"/>
      <c r="AP786" s="391"/>
      <c r="AQ786" s="373"/>
      <c r="AR786" s="847"/>
      <c r="AS786" s="847" t="s">
        <v>2869</v>
      </c>
      <c r="AT786" s="359"/>
    </row>
    <row r="787">
      <c r="A787" s="480" t="s">
        <v>2869</v>
      </c>
      <c r="B787" s="361"/>
      <c r="C787" s="362"/>
      <c r="D787" s="384" t="s">
        <v>2869</v>
      </c>
      <c r="E787" s="367"/>
      <c r="F787" s="368"/>
      <c r="G787" s="381"/>
      <c r="H787" s="366"/>
      <c r="I787" s="365"/>
      <c r="J787" s="368"/>
      <c r="K787" s="381"/>
      <c r="L787" s="368"/>
      <c r="M787" s="364"/>
      <c r="N787" s="368"/>
      <c r="O787" s="381"/>
      <c r="P787" s="366"/>
      <c r="Q787" s="365"/>
      <c r="R787" s="368"/>
      <c r="S787" s="381"/>
      <c r="T787" s="368"/>
      <c r="U787" s="364"/>
      <c r="V787" s="845"/>
      <c r="W787" s="655"/>
      <c r="X787" s="366"/>
      <c r="Y787" s="370"/>
      <c r="Z787" s="481"/>
      <c r="AA787" s="372"/>
      <c r="AB787" s="353"/>
      <c r="AC787" s="382"/>
      <c r="AD787" s="383" t="str">
        <f>IFERROR(__xludf.DUMMYFUNCTION("""COMPUTED_VALUE"""),"")</f>
        <v/>
      </c>
      <c r="AE787" s="848" t="str">
        <f>IFERROR(__xludf.DUMMYFUNCTION("""COMPUTED_VALUE"""),"")</f>
        <v/>
      </c>
      <c r="AF787" s="848"/>
      <c r="AG787" s="848"/>
      <c r="AH787" s="388" t="str">
        <f>IFERROR(__xludf.DUMMYFUNCTION("""COMPUTED_VALUE"""),"")</f>
        <v/>
      </c>
      <c r="AI787" s="382"/>
      <c r="AJ787" s="848" t="str">
        <f>IFERROR(__xludf.DUMMYFUNCTION("""COMPUTED_VALUE"""),"")</f>
        <v/>
      </c>
      <c r="AK787" s="848" t="str">
        <f>IFERROR(__xludf.DUMMYFUNCTION("""COMPUTED_VALUE"""),"")</f>
        <v/>
      </c>
      <c r="AL787" s="848"/>
      <c r="AM787" s="848"/>
      <c r="AN787" s="389" t="str">
        <f>IFERROR(__xludf.DUMMYFUNCTION("""COMPUTED_VALUE"""),"")</f>
        <v/>
      </c>
      <c r="AO787" s="390"/>
      <c r="AP787" s="391"/>
      <c r="AQ787" s="373"/>
      <c r="AR787" s="847"/>
      <c r="AS787" s="847" t="s">
        <v>2869</v>
      </c>
      <c r="AT787" s="359"/>
    </row>
    <row r="788">
      <c r="A788" s="480" t="s">
        <v>2869</v>
      </c>
      <c r="B788" s="361"/>
      <c r="C788" s="362"/>
      <c r="D788" s="384" t="s">
        <v>2869</v>
      </c>
      <c r="E788" s="367"/>
      <c r="F788" s="368"/>
      <c r="G788" s="381"/>
      <c r="H788" s="366"/>
      <c r="I788" s="365"/>
      <c r="J788" s="368"/>
      <c r="K788" s="381"/>
      <c r="L788" s="368"/>
      <c r="M788" s="364"/>
      <c r="N788" s="368"/>
      <c r="O788" s="381"/>
      <c r="P788" s="366"/>
      <c r="Q788" s="365"/>
      <c r="R788" s="368"/>
      <c r="S788" s="381"/>
      <c r="T788" s="368"/>
      <c r="U788" s="364"/>
      <c r="V788" s="845"/>
      <c r="W788" s="655"/>
      <c r="X788" s="366"/>
      <c r="Y788" s="370"/>
      <c r="Z788" s="481"/>
      <c r="AA788" s="372"/>
      <c r="AB788" s="353"/>
      <c r="AC788" s="382"/>
      <c r="AD788" s="383" t="str">
        <f>IFERROR(__xludf.DUMMYFUNCTION("""COMPUTED_VALUE"""),"")</f>
        <v/>
      </c>
      <c r="AE788" s="848" t="str">
        <f>IFERROR(__xludf.DUMMYFUNCTION("""COMPUTED_VALUE"""),"")</f>
        <v/>
      </c>
      <c r="AF788" s="848"/>
      <c r="AG788" s="848"/>
      <c r="AH788" s="388" t="str">
        <f>IFERROR(__xludf.DUMMYFUNCTION("""COMPUTED_VALUE"""),"")</f>
        <v/>
      </c>
      <c r="AI788" s="382"/>
      <c r="AJ788" s="848" t="str">
        <f>IFERROR(__xludf.DUMMYFUNCTION("""COMPUTED_VALUE"""),"")</f>
        <v/>
      </c>
      <c r="AK788" s="848" t="str">
        <f>IFERROR(__xludf.DUMMYFUNCTION("""COMPUTED_VALUE"""),"")</f>
        <v/>
      </c>
      <c r="AL788" s="848"/>
      <c r="AM788" s="848"/>
      <c r="AN788" s="389" t="str">
        <f>IFERROR(__xludf.DUMMYFUNCTION("""COMPUTED_VALUE"""),"")</f>
        <v/>
      </c>
      <c r="AO788" s="390"/>
      <c r="AP788" s="391"/>
      <c r="AQ788" s="373"/>
      <c r="AR788" s="847"/>
      <c r="AS788" s="847" t="s">
        <v>2869</v>
      </c>
      <c r="AT788" s="359"/>
    </row>
    <row r="789">
      <c r="A789" s="480" t="s">
        <v>2869</v>
      </c>
      <c r="B789" s="361"/>
      <c r="C789" s="362"/>
      <c r="D789" s="384" t="s">
        <v>2869</v>
      </c>
      <c r="E789" s="367"/>
      <c r="F789" s="368"/>
      <c r="G789" s="381"/>
      <c r="H789" s="366"/>
      <c r="I789" s="365"/>
      <c r="J789" s="368"/>
      <c r="K789" s="381"/>
      <c r="L789" s="368"/>
      <c r="M789" s="364"/>
      <c r="N789" s="368"/>
      <c r="O789" s="381"/>
      <c r="P789" s="366"/>
      <c r="Q789" s="365"/>
      <c r="R789" s="368"/>
      <c r="S789" s="381"/>
      <c r="T789" s="368"/>
      <c r="U789" s="364"/>
      <c r="V789" s="845"/>
      <c r="W789" s="655"/>
      <c r="X789" s="366"/>
      <c r="Y789" s="370"/>
      <c r="Z789" s="481"/>
      <c r="AA789" s="372"/>
      <c r="AB789" s="353"/>
      <c r="AC789" s="382"/>
      <c r="AD789" s="383" t="str">
        <f>IFERROR(__xludf.DUMMYFUNCTION("""COMPUTED_VALUE"""),"")</f>
        <v/>
      </c>
      <c r="AE789" s="848" t="str">
        <f>IFERROR(__xludf.DUMMYFUNCTION("""COMPUTED_VALUE"""),"")</f>
        <v/>
      </c>
      <c r="AF789" s="848"/>
      <c r="AG789" s="848"/>
      <c r="AH789" s="388" t="str">
        <f>IFERROR(__xludf.DUMMYFUNCTION("""COMPUTED_VALUE"""),"")</f>
        <v/>
      </c>
      <c r="AI789" s="382"/>
      <c r="AJ789" s="848" t="str">
        <f>IFERROR(__xludf.DUMMYFUNCTION("""COMPUTED_VALUE"""),"")</f>
        <v/>
      </c>
      <c r="AK789" s="848" t="str">
        <f>IFERROR(__xludf.DUMMYFUNCTION("""COMPUTED_VALUE"""),"")</f>
        <v/>
      </c>
      <c r="AL789" s="848"/>
      <c r="AM789" s="848"/>
      <c r="AN789" s="389" t="str">
        <f>IFERROR(__xludf.DUMMYFUNCTION("""COMPUTED_VALUE"""),"")</f>
        <v/>
      </c>
      <c r="AO789" s="390"/>
      <c r="AP789" s="391"/>
      <c r="AQ789" s="373"/>
      <c r="AR789" s="847"/>
      <c r="AS789" s="847" t="s">
        <v>2869</v>
      </c>
      <c r="AT789" s="359"/>
    </row>
    <row r="790">
      <c r="A790" s="480" t="s">
        <v>2869</v>
      </c>
      <c r="B790" s="361"/>
      <c r="C790" s="362"/>
      <c r="D790" s="384" t="s">
        <v>2869</v>
      </c>
      <c r="E790" s="367"/>
      <c r="F790" s="368"/>
      <c r="G790" s="381"/>
      <c r="H790" s="366"/>
      <c r="I790" s="365"/>
      <c r="J790" s="368"/>
      <c r="K790" s="381"/>
      <c r="L790" s="368"/>
      <c r="M790" s="364"/>
      <c r="N790" s="368"/>
      <c r="O790" s="381"/>
      <c r="P790" s="366"/>
      <c r="Q790" s="365"/>
      <c r="R790" s="368"/>
      <c r="S790" s="381"/>
      <c r="T790" s="368"/>
      <c r="U790" s="364"/>
      <c r="V790" s="845"/>
      <c r="W790" s="655"/>
      <c r="X790" s="366"/>
      <c r="Y790" s="370"/>
      <c r="Z790" s="481"/>
      <c r="AA790" s="372"/>
      <c r="AB790" s="353"/>
      <c r="AC790" s="382"/>
      <c r="AD790" s="383" t="str">
        <f>IFERROR(__xludf.DUMMYFUNCTION("""COMPUTED_VALUE"""),"")</f>
        <v/>
      </c>
      <c r="AE790" s="848" t="str">
        <f>IFERROR(__xludf.DUMMYFUNCTION("""COMPUTED_VALUE"""),"")</f>
        <v/>
      </c>
      <c r="AF790" s="848"/>
      <c r="AG790" s="848"/>
      <c r="AH790" s="388" t="str">
        <f>IFERROR(__xludf.DUMMYFUNCTION("""COMPUTED_VALUE"""),"")</f>
        <v/>
      </c>
      <c r="AI790" s="382"/>
      <c r="AJ790" s="848" t="str">
        <f>IFERROR(__xludf.DUMMYFUNCTION("""COMPUTED_VALUE"""),"")</f>
        <v/>
      </c>
      <c r="AK790" s="848" t="str">
        <f>IFERROR(__xludf.DUMMYFUNCTION("""COMPUTED_VALUE"""),"")</f>
        <v/>
      </c>
      <c r="AL790" s="848"/>
      <c r="AM790" s="848"/>
      <c r="AN790" s="389" t="str">
        <f>IFERROR(__xludf.DUMMYFUNCTION("""COMPUTED_VALUE"""),"")</f>
        <v/>
      </c>
      <c r="AO790" s="390"/>
      <c r="AP790" s="391"/>
      <c r="AQ790" s="373"/>
      <c r="AR790" s="847"/>
      <c r="AS790" s="847" t="s">
        <v>2869</v>
      </c>
      <c r="AT790" s="359"/>
    </row>
    <row r="791">
      <c r="A791" s="480" t="s">
        <v>2869</v>
      </c>
      <c r="B791" s="361"/>
      <c r="C791" s="362"/>
      <c r="D791" s="384" t="s">
        <v>2869</v>
      </c>
      <c r="E791" s="367"/>
      <c r="F791" s="368"/>
      <c r="G791" s="381"/>
      <c r="H791" s="366"/>
      <c r="I791" s="365"/>
      <c r="J791" s="368"/>
      <c r="K791" s="381"/>
      <c r="L791" s="368"/>
      <c r="M791" s="364"/>
      <c r="N791" s="368"/>
      <c r="O791" s="381"/>
      <c r="P791" s="366"/>
      <c r="Q791" s="365"/>
      <c r="R791" s="368"/>
      <c r="S791" s="381"/>
      <c r="T791" s="368"/>
      <c r="U791" s="364"/>
      <c r="V791" s="845"/>
      <c r="W791" s="655"/>
      <c r="X791" s="366"/>
      <c r="Y791" s="370"/>
      <c r="Z791" s="481"/>
      <c r="AA791" s="372"/>
      <c r="AB791" s="353"/>
      <c r="AC791" s="382"/>
      <c r="AD791" s="383" t="str">
        <f>IFERROR(__xludf.DUMMYFUNCTION("""COMPUTED_VALUE"""),"")</f>
        <v/>
      </c>
      <c r="AE791" s="848" t="str">
        <f>IFERROR(__xludf.DUMMYFUNCTION("""COMPUTED_VALUE"""),"")</f>
        <v/>
      </c>
      <c r="AF791" s="848"/>
      <c r="AG791" s="848"/>
      <c r="AH791" s="388" t="str">
        <f>IFERROR(__xludf.DUMMYFUNCTION("""COMPUTED_VALUE"""),"")</f>
        <v/>
      </c>
      <c r="AI791" s="382"/>
      <c r="AJ791" s="848" t="str">
        <f>IFERROR(__xludf.DUMMYFUNCTION("""COMPUTED_VALUE"""),"")</f>
        <v/>
      </c>
      <c r="AK791" s="848" t="str">
        <f>IFERROR(__xludf.DUMMYFUNCTION("""COMPUTED_VALUE"""),"")</f>
        <v/>
      </c>
      <c r="AL791" s="848"/>
      <c r="AM791" s="848"/>
      <c r="AN791" s="389" t="str">
        <f>IFERROR(__xludf.DUMMYFUNCTION("""COMPUTED_VALUE"""),"")</f>
        <v/>
      </c>
      <c r="AO791" s="390"/>
      <c r="AP791" s="391"/>
      <c r="AQ791" s="373"/>
      <c r="AR791" s="847"/>
      <c r="AS791" s="847" t="s">
        <v>2869</v>
      </c>
      <c r="AT791" s="359"/>
    </row>
    <row r="792">
      <c r="A792" s="480" t="s">
        <v>2869</v>
      </c>
      <c r="B792" s="361"/>
      <c r="C792" s="362"/>
      <c r="D792" s="384" t="s">
        <v>2869</v>
      </c>
      <c r="E792" s="367"/>
      <c r="F792" s="368"/>
      <c r="G792" s="381"/>
      <c r="H792" s="366"/>
      <c r="I792" s="365"/>
      <c r="J792" s="368"/>
      <c r="K792" s="381"/>
      <c r="L792" s="368"/>
      <c r="M792" s="364"/>
      <c r="N792" s="368"/>
      <c r="O792" s="381"/>
      <c r="P792" s="366"/>
      <c r="Q792" s="365"/>
      <c r="R792" s="368"/>
      <c r="S792" s="381"/>
      <c r="T792" s="368"/>
      <c r="U792" s="364"/>
      <c r="V792" s="845"/>
      <c r="W792" s="655"/>
      <c r="X792" s="366"/>
      <c r="Y792" s="370"/>
      <c r="Z792" s="481"/>
      <c r="AA792" s="372"/>
      <c r="AB792" s="353"/>
      <c r="AC792" s="382"/>
      <c r="AD792" s="383" t="str">
        <f>IFERROR(__xludf.DUMMYFUNCTION("""COMPUTED_VALUE"""),"")</f>
        <v/>
      </c>
      <c r="AE792" s="848" t="str">
        <f>IFERROR(__xludf.DUMMYFUNCTION("""COMPUTED_VALUE"""),"")</f>
        <v/>
      </c>
      <c r="AF792" s="848"/>
      <c r="AG792" s="848"/>
      <c r="AH792" s="388" t="str">
        <f>IFERROR(__xludf.DUMMYFUNCTION("""COMPUTED_VALUE"""),"")</f>
        <v/>
      </c>
      <c r="AI792" s="382"/>
      <c r="AJ792" s="848" t="str">
        <f>IFERROR(__xludf.DUMMYFUNCTION("""COMPUTED_VALUE"""),"")</f>
        <v/>
      </c>
      <c r="AK792" s="848" t="str">
        <f>IFERROR(__xludf.DUMMYFUNCTION("""COMPUTED_VALUE"""),"")</f>
        <v/>
      </c>
      <c r="AL792" s="848"/>
      <c r="AM792" s="848"/>
      <c r="AN792" s="389" t="str">
        <f>IFERROR(__xludf.DUMMYFUNCTION("""COMPUTED_VALUE"""),"")</f>
        <v/>
      </c>
      <c r="AO792" s="390"/>
      <c r="AP792" s="391"/>
      <c r="AQ792" s="373"/>
      <c r="AR792" s="847"/>
      <c r="AS792" s="847" t="s">
        <v>2869</v>
      </c>
      <c r="AT792" s="359"/>
    </row>
    <row r="793">
      <c r="A793" s="480" t="s">
        <v>2869</v>
      </c>
      <c r="B793" s="361"/>
      <c r="C793" s="362"/>
      <c r="D793" s="384" t="s">
        <v>2869</v>
      </c>
      <c r="E793" s="367"/>
      <c r="F793" s="368"/>
      <c r="G793" s="381"/>
      <c r="H793" s="366"/>
      <c r="I793" s="365"/>
      <c r="J793" s="368"/>
      <c r="K793" s="381"/>
      <c r="L793" s="368"/>
      <c r="M793" s="364"/>
      <c r="N793" s="368"/>
      <c r="O793" s="381"/>
      <c r="P793" s="366"/>
      <c r="Q793" s="365"/>
      <c r="R793" s="368"/>
      <c r="S793" s="381"/>
      <c r="T793" s="368"/>
      <c r="U793" s="364"/>
      <c r="V793" s="845"/>
      <c r="W793" s="655"/>
      <c r="X793" s="366"/>
      <c r="Y793" s="370"/>
      <c r="Z793" s="481"/>
      <c r="AA793" s="372"/>
      <c r="AB793" s="353"/>
      <c r="AC793" s="382"/>
      <c r="AD793" s="383" t="str">
        <f>IFERROR(__xludf.DUMMYFUNCTION("""COMPUTED_VALUE"""),"")</f>
        <v/>
      </c>
      <c r="AE793" s="848" t="str">
        <f>IFERROR(__xludf.DUMMYFUNCTION("""COMPUTED_VALUE"""),"")</f>
        <v/>
      </c>
      <c r="AF793" s="848"/>
      <c r="AG793" s="848"/>
      <c r="AH793" s="388" t="str">
        <f>IFERROR(__xludf.DUMMYFUNCTION("""COMPUTED_VALUE"""),"")</f>
        <v/>
      </c>
      <c r="AI793" s="382"/>
      <c r="AJ793" s="848" t="str">
        <f>IFERROR(__xludf.DUMMYFUNCTION("""COMPUTED_VALUE"""),"")</f>
        <v/>
      </c>
      <c r="AK793" s="848" t="str">
        <f>IFERROR(__xludf.DUMMYFUNCTION("""COMPUTED_VALUE"""),"")</f>
        <v/>
      </c>
      <c r="AL793" s="848"/>
      <c r="AM793" s="848"/>
      <c r="AN793" s="389" t="str">
        <f>IFERROR(__xludf.DUMMYFUNCTION("""COMPUTED_VALUE"""),"")</f>
        <v/>
      </c>
      <c r="AO793" s="390"/>
      <c r="AP793" s="391"/>
      <c r="AQ793" s="373"/>
      <c r="AR793" s="847"/>
      <c r="AS793" s="847" t="s">
        <v>2869</v>
      </c>
      <c r="AT793" s="359"/>
    </row>
    <row r="794">
      <c r="A794" s="480" t="s">
        <v>2869</v>
      </c>
      <c r="B794" s="361"/>
      <c r="C794" s="362"/>
      <c r="D794" s="384" t="s">
        <v>2869</v>
      </c>
      <c r="E794" s="367"/>
      <c r="F794" s="368"/>
      <c r="G794" s="381"/>
      <c r="H794" s="366"/>
      <c r="I794" s="365"/>
      <c r="J794" s="368"/>
      <c r="K794" s="381"/>
      <c r="L794" s="368"/>
      <c r="M794" s="364"/>
      <c r="N794" s="368"/>
      <c r="O794" s="381"/>
      <c r="P794" s="366"/>
      <c r="Q794" s="365"/>
      <c r="R794" s="368"/>
      <c r="S794" s="381"/>
      <c r="T794" s="368"/>
      <c r="U794" s="364"/>
      <c r="V794" s="845"/>
      <c r="W794" s="655"/>
      <c r="X794" s="366"/>
      <c r="Y794" s="370"/>
      <c r="Z794" s="481"/>
      <c r="AA794" s="372"/>
      <c r="AB794" s="353"/>
      <c r="AC794" s="382"/>
      <c r="AD794" s="383" t="str">
        <f>IFERROR(__xludf.DUMMYFUNCTION("""COMPUTED_VALUE"""),"")</f>
        <v/>
      </c>
      <c r="AE794" s="848" t="str">
        <f>IFERROR(__xludf.DUMMYFUNCTION("""COMPUTED_VALUE"""),"")</f>
        <v/>
      </c>
      <c r="AF794" s="848"/>
      <c r="AG794" s="848"/>
      <c r="AH794" s="388" t="str">
        <f>IFERROR(__xludf.DUMMYFUNCTION("""COMPUTED_VALUE"""),"")</f>
        <v/>
      </c>
      <c r="AI794" s="382"/>
      <c r="AJ794" s="848" t="str">
        <f>IFERROR(__xludf.DUMMYFUNCTION("""COMPUTED_VALUE"""),"")</f>
        <v/>
      </c>
      <c r="AK794" s="848" t="str">
        <f>IFERROR(__xludf.DUMMYFUNCTION("""COMPUTED_VALUE"""),"")</f>
        <v/>
      </c>
      <c r="AL794" s="848"/>
      <c r="AM794" s="848"/>
      <c r="AN794" s="389" t="str">
        <f>IFERROR(__xludf.DUMMYFUNCTION("""COMPUTED_VALUE"""),"")</f>
        <v/>
      </c>
      <c r="AO794" s="390"/>
      <c r="AP794" s="391"/>
      <c r="AQ794" s="373"/>
      <c r="AR794" s="847"/>
      <c r="AS794" s="847" t="s">
        <v>2869</v>
      </c>
      <c r="AT794" s="359"/>
    </row>
    <row r="795">
      <c r="A795" s="480" t="s">
        <v>2869</v>
      </c>
      <c r="B795" s="361"/>
      <c r="C795" s="362"/>
      <c r="D795" s="384" t="s">
        <v>2869</v>
      </c>
      <c r="E795" s="367"/>
      <c r="F795" s="368"/>
      <c r="G795" s="381"/>
      <c r="H795" s="366"/>
      <c r="I795" s="365"/>
      <c r="J795" s="368"/>
      <c r="K795" s="381"/>
      <c r="L795" s="368"/>
      <c r="M795" s="364"/>
      <c r="N795" s="368"/>
      <c r="O795" s="381"/>
      <c r="P795" s="366"/>
      <c r="Q795" s="365"/>
      <c r="R795" s="368"/>
      <c r="S795" s="381"/>
      <c r="T795" s="368"/>
      <c r="U795" s="364"/>
      <c r="V795" s="845"/>
      <c r="W795" s="655"/>
      <c r="X795" s="366"/>
      <c r="Y795" s="370"/>
      <c r="Z795" s="481"/>
      <c r="AA795" s="372"/>
      <c r="AB795" s="353"/>
      <c r="AC795" s="382"/>
      <c r="AD795" s="383" t="str">
        <f>IFERROR(__xludf.DUMMYFUNCTION("""COMPUTED_VALUE"""),"")</f>
        <v/>
      </c>
      <c r="AE795" s="848" t="str">
        <f>IFERROR(__xludf.DUMMYFUNCTION("""COMPUTED_VALUE"""),"")</f>
        <v/>
      </c>
      <c r="AF795" s="848"/>
      <c r="AG795" s="848"/>
      <c r="AH795" s="388" t="str">
        <f>IFERROR(__xludf.DUMMYFUNCTION("""COMPUTED_VALUE"""),"")</f>
        <v/>
      </c>
      <c r="AI795" s="382"/>
      <c r="AJ795" s="848" t="str">
        <f>IFERROR(__xludf.DUMMYFUNCTION("""COMPUTED_VALUE"""),"")</f>
        <v/>
      </c>
      <c r="AK795" s="848" t="str">
        <f>IFERROR(__xludf.DUMMYFUNCTION("""COMPUTED_VALUE"""),"")</f>
        <v/>
      </c>
      <c r="AL795" s="848"/>
      <c r="AM795" s="848"/>
      <c r="AN795" s="389" t="str">
        <f>IFERROR(__xludf.DUMMYFUNCTION("""COMPUTED_VALUE"""),"")</f>
        <v/>
      </c>
      <c r="AO795" s="390"/>
      <c r="AP795" s="391"/>
      <c r="AQ795" s="373"/>
      <c r="AR795" s="847"/>
      <c r="AS795" s="847" t="s">
        <v>2869</v>
      </c>
      <c r="AT795" s="359"/>
    </row>
    <row r="796">
      <c r="A796" s="480" t="s">
        <v>2869</v>
      </c>
      <c r="B796" s="361"/>
      <c r="C796" s="362"/>
      <c r="D796" s="384" t="s">
        <v>2869</v>
      </c>
      <c r="E796" s="367"/>
      <c r="F796" s="368"/>
      <c r="G796" s="381"/>
      <c r="H796" s="366"/>
      <c r="I796" s="365"/>
      <c r="J796" s="368"/>
      <c r="K796" s="381"/>
      <c r="L796" s="368"/>
      <c r="M796" s="364"/>
      <c r="N796" s="368"/>
      <c r="O796" s="381"/>
      <c r="P796" s="366"/>
      <c r="Q796" s="365"/>
      <c r="R796" s="368"/>
      <c r="S796" s="381"/>
      <c r="T796" s="368"/>
      <c r="U796" s="364"/>
      <c r="V796" s="845"/>
      <c r="W796" s="655"/>
      <c r="X796" s="366"/>
      <c r="Y796" s="370"/>
      <c r="Z796" s="481"/>
      <c r="AA796" s="372"/>
      <c r="AB796" s="353"/>
      <c r="AC796" s="382"/>
      <c r="AD796" s="383" t="str">
        <f>IFERROR(__xludf.DUMMYFUNCTION("""COMPUTED_VALUE"""),"")</f>
        <v/>
      </c>
      <c r="AE796" s="848" t="str">
        <f>IFERROR(__xludf.DUMMYFUNCTION("""COMPUTED_VALUE"""),"")</f>
        <v/>
      </c>
      <c r="AF796" s="848"/>
      <c r="AG796" s="848"/>
      <c r="AH796" s="388" t="str">
        <f>IFERROR(__xludf.DUMMYFUNCTION("""COMPUTED_VALUE"""),"")</f>
        <v/>
      </c>
      <c r="AI796" s="382"/>
      <c r="AJ796" s="848" t="str">
        <f>IFERROR(__xludf.DUMMYFUNCTION("""COMPUTED_VALUE"""),"")</f>
        <v/>
      </c>
      <c r="AK796" s="848" t="str">
        <f>IFERROR(__xludf.DUMMYFUNCTION("""COMPUTED_VALUE"""),"")</f>
        <v/>
      </c>
      <c r="AL796" s="848"/>
      <c r="AM796" s="848"/>
      <c r="AN796" s="389" t="str">
        <f>IFERROR(__xludf.DUMMYFUNCTION("""COMPUTED_VALUE"""),"")</f>
        <v/>
      </c>
      <c r="AO796" s="390"/>
      <c r="AP796" s="391"/>
      <c r="AQ796" s="373"/>
      <c r="AR796" s="847"/>
      <c r="AS796" s="847" t="s">
        <v>2869</v>
      </c>
      <c r="AT796" s="359"/>
    </row>
    <row r="797">
      <c r="A797" s="480" t="s">
        <v>2869</v>
      </c>
      <c r="B797" s="361"/>
      <c r="C797" s="362"/>
      <c r="D797" s="384" t="s">
        <v>2869</v>
      </c>
      <c r="E797" s="367"/>
      <c r="F797" s="368"/>
      <c r="G797" s="381"/>
      <c r="H797" s="366"/>
      <c r="I797" s="365"/>
      <c r="J797" s="368"/>
      <c r="K797" s="381"/>
      <c r="L797" s="368"/>
      <c r="M797" s="364"/>
      <c r="N797" s="368"/>
      <c r="O797" s="381"/>
      <c r="P797" s="366"/>
      <c r="Q797" s="365"/>
      <c r="R797" s="368"/>
      <c r="S797" s="381"/>
      <c r="T797" s="368"/>
      <c r="U797" s="364"/>
      <c r="V797" s="845"/>
      <c r="W797" s="655"/>
      <c r="X797" s="366"/>
      <c r="Y797" s="370"/>
      <c r="Z797" s="481"/>
      <c r="AA797" s="372"/>
      <c r="AB797" s="353"/>
      <c r="AC797" s="382"/>
      <c r="AD797" s="383" t="str">
        <f>IFERROR(__xludf.DUMMYFUNCTION("""COMPUTED_VALUE"""),"")</f>
        <v/>
      </c>
      <c r="AE797" s="848" t="str">
        <f>IFERROR(__xludf.DUMMYFUNCTION("""COMPUTED_VALUE"""),"")</f>
        <v/>
      </c>
      <c r="AF797" s="848"/>
      <c r="AG797" s="848"/>
      <c r="AH797" s="388" t="str">
        <f>IFERROR(__xludf.DUMMYFUNCTION("""COMPUTED_VALUE"""),"")</f>
        <v/>
      </c>
      <c r="AI797" s="382"/>
      <c r="AJ797" s="848" t="str">
        <f>IFERROR(__xludf.DUMMYFUNCTION("""COMPUTED_VALUE"""),"")</f>
        <v/>
      </c>
      <c r="AK797" s="848" t="str">
        <f>IFERROR(__xludf.DUMMYFUNCTION("""COMPUTED_VALUE"""),"")</f>
        <v/>
      </c>
      <c r="AL797" s="848"/>
      <c r="AM797" s="848"/>
      <c r="AN797" s="389" t="str">
        <f>IFERROR(__xludf.DUMMYFUNCTION("""COMPUTED_VALUE"""),"")</f>
        <v/>
      </c>
      <c r="AO797" s="390"/>
      <c r="AP797" s="391"/>
      <c r="AQ797" s="373"/>
      <c r="AR797" s="847"/>
      <c r="AS797" s="847" t="s">
        <v>2869</v>
      </c>
      <c r="AT797" s="359"/>
    </row>
    <row r="798">
      <c r="A798" s="480" t="s">
        <v>2869</v>
      </c>
      <c r="B798" s="361"/>
      <c r="C798" s="362"/>
      <c r="D798" s="384" t="s">
        <v>2869</v>
      </c>
      <c r="E798" s="367"/>
      <c r="F798" s="368"/>
      <c r="G798" s="381"/>
      <c r="H798" s="366"/>
      <c r="I798" s="365"/>
      <c r="J798" s="368"/>
      <c r="K798" s="381"/>
      <c r="L798" s="368"/>
      <c r="M798" s="364"/>
      <c r="N798" s="368"/>
      <c r="O798" s="381"/>
      <c r="P798" s="366"/>
      <c r="Q798" s="365"/>
      <c r="R798" s="368"/>
      <c r="S798" s="381"/>
      <c r="T798" s="368"/>
      <c r="U798" s="364"/>
      <c r="V798" s="845"/>
      <c r="W798" s="655"/>
      <c r="X798" s="366"/>
      <c r="Y798" s="370"/>
      <c r="Z798" s="481"/>
      <c r="AA798" s="372"/>
      <c r="AB798" s="353"/>
      <c r="AC798" s="382"/>
      <c r="AD798" s="383" t="str">
        <f>IFERROR(__xludf.DUMMYFUNCTION("""COMPUTED_VALUE"""),"")</f>
        <v/>
      </c>
      <c r="AE798" s="848" t="str">
        <f>IFERROR(__xludf.DUMMYFUNCTION("""COMPUTED_VALUE"""),"")</f>
        <v/>
      </c>
      <c r="AF798" s="848"/>
      <c r="AG798" s="848"/>
      <c r="AH798" s="388" t="str">
        <f>IFERROR(__xludf.DUMMYFUNCTION("""COMPUTED_VALUE"""),"")</f>
        <v/>
      </c>
      <c r="AI798" s="382"/>
      <c r="AJ798" s="848" t="str">
        <f>IFERROR(__xludf.DUMMYFUNCTION("""COMPUTED_VALUE"""),"")</f>
        <v/>
      </c>
      <c r="AK798" s="848" t="str">
        <f>IFERROR(__xludf.DUMMYFUNCTION("""COMPUTED_VALUE"""),"")</f>
        <v/>
      </c>
      <c r="AL798" s="848"/>
      <c r="AM798" s="848"/>
      <c r="AN798" s="389" t="str">
        <f>IFERROR(__xludf.DUMMYFUNCTION("""COMPUTED_VALUE"""),"")</f>
        <v/>
      </c>
      <c r="AO798" s="390"/>
      <c r="AP798" s="391"/>
      <c r="AQ798" s="373"/>
      <c r="AR798" s="847"/>
      <c r="AS798" s="847" t="s">
        <v>2869</v>
      </c>
      <c r="AT798" s="359"/>
    </row>
    <row r="799">
      <c r="A799" s="480" t="s">
        <v>2869</v>
      </c>
      <c r="B799" s="361"/>
      <c r="C799" s="362"/>
      <c r="D799" s="384" t="s">
        <v>2869</v>
      </c>
      <c r="E799" s="367"/>
      <c r="F799" s="368"/>
      <c r="G799" s="381"/>
      <c r="H799" s="366"/>
      <c r="I799" s="365"/>
      <c r="J799" s="368"/>
      <c r="K799" s="381"/>
      <c r="L799" s="368"/>
      <c r="M799" s="364"/>
      <c r="N799" s="368"/>
      <c r="O799" s="381"/>
      <c r="P799" s="366"/>
      <c r="Q799" s="365"/>
      <c r="R799" s="368"/>
      <c r="S799" s="381"/>
      <c r="T799" s="368"/>
      <c r="U799" s="364"/>
      <c r="V799" s="845"/>
      <c r="W799" s="655"/>
      <c r="X799" s="366"/>
      <c r="Y799" s="370"/>
      <c r="Z799" s="481"/>
      <c r="AA799" s="372"/>
      <c r="AB799" s="353"/>
      <c r="AC799" s="382"/>
      <c r="AD799" s="383" t="str">
        <f>IFERROR(__xludf.DUMMYFUNCTION("""COMPUTED_VALUE"""),"")</f>
        <v/>
      </c>
      <c r="AE799" s="848" t="str">
        <f>IFERROR(__xludf.DUMMYFUNCTION("""COMPUTED_VALUE"""),"")</f>
        <v/>
      </c>
      <c r="AF799" s="848"/>
      <c r="AG799" s="848"/>
      <c r="AH799" s="388" t="str">
        <f>IFERROR(__xludf.DUMMYFUNCTION("""COMPUTED_VALUE"""),"")</f>
        <v/>
      </c>
      <c r="AI799" s="382"/>
      <c r="AJ799" s="848" t="str">
        <f>IFERROR(__xludf.DUMMYFUNCTION("""COMPUTED_VALUE"""),"")</f>
        <v/>
      </c>
      <c r="AK799" s="848" t="str">
        <f>IFERROR(__xludf.DUMMYFUNCTION("""COMPUTED_VALUE"""),"")</f>
        <v/>
      </c>
      <c r="AL799" s="848"/>
      <c r="AM799" s="848"/>
      <c r="AN799" s="389" t="str">
        <f>IFERROR(__xludf.DUMMYFUNCTION("""COMPUTED_VALUE"""),"")</f>
        <v/>
      </c>
      <c r="AO799" s="390"/>
      <c r="AP799" s="391"/>
      <c r="AQ799" s="373"/>
      <c r="AR799" s="847"/>
      <c r="AS799" s="847" t="s">
        <v>2869</v>
      </c>
      <c r="AT799" s="359"/>
    </row>
    <row r="800">
      <c r="A800" s="480" t="s">
        <v>2869</v>
      </c>
      <c r="B800" s="361"/>
      <c r="C800" s="362"/>
      <c r="D800" s="384" t="s">
        <v>2869</v>
      </c>
      <c r="E800" s="367"/>
      <c r="F800" s="368"/>
      <c r="G800" s="381"/>
      <c r="H800" s="366"/>
      <c r="I800" s="365"/>
      <c r="J800" s="368"/>
      <c r="K800" s="381"/>
      <c r="L800" s="368"/>
      <c r="M800" s="364"/>
      <c r="N800" s="368"/>
      <c r="O800" s="381"/>
      <c r="P800" s="366"/>
      <c r="Q800" s="365"/>
      <c r="R800" s="368"/>
      <c r="S800" s="381"/>
      <c r="T800" s="368"/>
      <c r="U800" s="364"/>
      <c r="V800" s="845"/>
      <c r="W800" s="655"/>
      <c r="X800" s="366"/>
      <c r="Y800" s="370"/>
      <c r="Z800" s="481"/>
      <c r="AA800" s="372"/>
      <c r="AB800" s="353"/>
      <c r="AC800" s="382"/>
      <c r="AD800" s="383" t="str">
        <f>IFERROR(__xludf.DUMMYFUNCTION("""COMPUTED_VALUE"""),"")</f>
        <v/>
      </c>
      <c r="AE800" s="848" t="str">
        <f>IFERROR(__xludf.DUMMYFUNCTION("""COMPUTED_VALUE"""),"")</f>
        <v/>
      </c>
      <c r="AF800" s="848"/>
      <c r="AG800" s="848"/>
      <c r="AH800" s="388" t="str">
        <f>IFERROR(__xludf.DUMMYFUNCTION("""COMPUTED_VALUE"""),"")</f>
        <v/>
      </c>
      <c r="AI800" s="382"/>
      <c r="AJ800" s="848" t="str">
        <f>IFERROR(__xludf.DUMMYFUNCTION("""COMPUTED_VALUE"""),"")</f>
        <v/>
      </c>
      <c r="AK800" s="848" t="str">
        <f>IFERROR(__xludf.DUMMYFUNCTION("""COMPUTED_VALUE"""),"")</f>
        <v/>
      </c>
      <c r="AL800" s="848"/>
      <c r="AM800" s="848"/>
      <c r="AN800" s="389" t="str">
        <f>IFERROR(__xludf.DUMMYFUNCTION("""COMPUTED_VALUE"""),"")</f>
        <v/>
      </c>
      <c r="AO800" s="390"/>
      <c r="AP800" s="391"/>
      <c r="AQ800" s="373"/>
      <c r="AR800" s="847"/>
      <c r="AS800" s="847" t="s">
        <v>2869</v>
      </c>
      <c r="AT800" s="359"/>
    </row>
    <row r="801">
      <c r="A801" s="480" t="s">
        <v>2869</v>
      </c>
      <c r="B801" s="361"/>
      <c r="C801" s="362"/>
      <c r="D801" s="384" t="s">
        <v>2869</v>
      </c>
      <c r="E801" s="367"/>
      <c r="F801" s="368"/>
      <c r="G801" s="381"/>
      <c r="H801" s="366"/>
      <c r="I801" s="365"/>
      <c r="J801" s="368"/>
      <c r="K801" s="381"/>
      <c r="L801" s="368"/>
      <c r="M801" s="364"/>
      <c r="N801" s="368"/>
      <c r="O801" s="381"/>
      <c r="P801" s="366"/>
      <c r="Q801" s="365"/>
      <c r="R801" s="368"/>
      <c r="S801" s="381"/>
      <c r="T801" s="368"/>
      <c r="U801" s="364"/>
      <c r="V801" s="845"/>
      <c r="W801" s="655"/>
      <c r="X801" s="366"/>
      <c r="Y801" s="370"/>
      <c r="Z801" s="481"/>
      <c r="AA801" s="372"/>
      <c r="AB801" s="353"/>
      <c r="AC801" s="382"/>
      <c r="AD801" s="383" t="str">
        <f>IFERROR(__xludf.DUMMYFUNCTION("""COMPUTED_VALUE"""),"")</f>
        <v/>
      </c>
      <c r="AE801" s="848" t="str">
        <f>IFERROR(__xludf.DUMMYFUNCTION("""COMPUTED_VALUE"""),"")</f>
        <v/>
      </c>
      <c r="AF801" s="848"/>
      <c r="AG801" s="848"/>
      <c r="AH801" s="388" t="str">
        <f>IFERROR(__xludf.DUMMYFUNCTION("""COMPUTED_VALUE"""),"")</f>
        <v/>
      </c>
      <c r="AI801" s="382"/>
      <c r="AJ801" s="848" t="str">
        <f>IFERROR(__xludf.DUMMYFUNCTION("""COMPUTED_VALUE"""),"")</f>
        <v/>
      </c>
      <c r="AK801" s="848" t="str">
        <f>IFERROR(__xludf.DUMMYFUNCTION("""COMPUTED_VALUE"""),"")</f>
        <v/>
      </c>
      <c r="AL801" s="848"/>
      <c r="AM801" s="848"/>
      <c r="AN801" s="389" t="str">
        <f>IFERROR(__xludf.DUMMYFUNCTION("""COMPUTED_VALUE"""),"")</f>
        <v/>
      </c>
      <c r="AO801" s="390"/>
      <c r="AP801" s="391"/>
      <c r="AQ801" s="373"/>
      <c r="AR801" s="847"/>
      <c r="AS801" s="847" t="s">
        <v>2869</v>
      </c>
      <c r="AT801" s="359"/>
    </row>
    <row r="802">
      <c r="A802" s="480" t="s">
        <v>2869</v>
      </c>
      <c r="B802" s="361"/>
      <c r="C802" s="362"/>
      <c r="D802" s="384" t="s">
        <v>2869</v>
      </c>
      <c r="E802" s="367"/>
      <c r="F802" s="368"/>
      <c r="G802" s="381"/>
      <c r="H802" s="366"/>
      <c r="I802" s="365"/>
      <c r="J802" s="368"/>
      <c r="K802" s="381"/>
      <c r="L802" s="368"/>
      <c r="M802" s="364"/>
      <c r="N802" s="368"/>
      <c r="O802" s="381"/>
      <c r="P802" s="366"/>
      <c r="Q802" s="365"/>
      <c r="R802" s="368"/>
      <c r="S802" s="381"/>
      <c r="T802" s="368"/>
      <c r="U802" s="364"/>
      <c r="V802" s="845"/>
      <c r="W802" s="655"/>
      <c r="X802" s="366"/>
      <c r="Y802" s="370"/>
      <c r="Z802" s="481"/>
      <c r="AA802" s="372"/>
      <c r="AB802" s="353"/>
      <c r="AC802" s="382"/>
      <c r="AD802" s="383" t="str">
        <f>IFERROR(__xludf.DUMMYFUNCTION("""COMPUTED_VALUE"""),"")</f>
        <v/>
      </c>
      <c r="AE802" s="848" t="str">
        <f>IFERROR(__xludf.DUMMYFUNCTION("""COMPUTED_VALUE"""),"")</f>
        <v/>
      </c>
      <c r="AF802" s="848"/>
      <c r="AG802" s="848"/>
      <c r="AH802" s="388" t="str">
        <f>IFERROR(__xludf.DUMMYFUNCTION("""COMPUTED_VALUE"""),"")</f>
        <v/>
      </c>
      <c r="AI802" s="382"/>
      <c r="AJ802" s="848" t="str">
        <f>IFERROR(__xludf.DUMMYFUNCTION("""COMPUTED_VALUE"""),"")</f>
        <v/>
      </c>
      <c r="AK802" s="848" t="str">
        <f>IFERROR(__xludf.DUMMYFUNCTION("""COMPUTED_VALUE"""),"")</f>
        <v/>
      </c>
      <c r="AL802" s="848"/>
      <c r="AM802" s="848"/>
      <c r="AN802" s="389" t="str">
        <f>IFERROR(__xludf.DUMMYFUNCTION("""COMPUTED_VALUE"""),"")</f>
        <v/>
      </c>
      <c r="AO802" s="390"/>
      <c r="AP802" s="391"/>
      <c r="AQ802" s="373"/>
      <c r="AR802" s="847"/>
      <c r="AS802" s="847" t="s">
        <v>2869</v>
      </c>
      <c r="AT802" s="359"/>
    </row>
    <row r="803">
      <c r="A803" s="480" t="s">
        <v>2869</v>
      </c>
      <c r="B803" s="361"/>
      <c r="C803" s="362"/>
      <c r="D803" s="384" t="s">
        <v>2869</v>
      </c>
      <c r="E803" s="367"/>
      <c r="F803" s="368"/>
      <c r="G803" s="381"/>
      <c r="H803" s="366"/>
      <c r="I803" s="365"/>
      <c r="J803" s="368"/>
      <c r="K803" s="381"/>
      <c r="L803" s="368"/>
      <c r="M803" s="364"/>
      <c r="N803" s="368"/>
      <c r="O803" s="381"/>
      <c r="P803" s="366"/>
      <c r="Q803" s="365"/>
      <c r="R803" s="368"/>
      <c r="S803" s="381"/>
      <c r="T803" s="368"/>
      <c r="U803" s="364"/>
      <c r="V803" s="845"/>
      <c r="W803" s="655"/>
      <c r="X803" s="366"/>
      <c r="Y803" s="370"/>
      <c r="Z803" s="481"/>
      <c r="AA803" s="372"/>
      <c r="AB803" s="353"/>
      <c r="AC803" s="382"/>
      <c r="AD803" s="383" t="str">
        <f>IFERROR(__xludf.DUMMYFUNCTION("""COMPUTED_VALUE"""),"")</f>
        <v/>
      </c>
      <c r="AE803" s="848" t="str">
        <f>IFERROR(__xludf.DUMMYFUNCTION("""COMPUTED_VALUE"""),"")</f>
        <v/>
      </c>
      <c r="AF803" s="848"/>
      <c r="AG803" s="848"/>
      <c r="AH803" s="388" t="str">
        <f>IFERROR(__xludf.DUMMYFUNCTION("""COMPUTED_VALUE"""),"")</f>
        <v/>
      </c>
      <c r="AI803" s="382"/>
      <c r="AJ803" s="848" t="str">
        <f>IFERROR(__xludf.DUMMYFUNCTION("""COMPUTED_VALUE"""),"")</f>
        <v/>
      </c>
      <c r="AK803" s="848" t="str">
        <f>IFERROR(__xludf.DUMMYFUNCTION("""COMPUTED_VALUE"""),"")</f>
        <v/>
      </c>
      <c r="AL803" s="848"/>
      <c r="AM803" s="848"/>
      <c r="AN803" s="389" t="str">
        <f>IFERROR(__xludf.DUMMYFUNCTION("""COMPUTED_VALUE"""),"")</f>
        <v/>
      </c>
      <c r="AO803" s="390"/>
      <c r="AP803" s="391"/>
      <c r="AQ803" s="373"/>
      <c r="AR803" s="847"/>
      <c r="AS803" s="847" t="s">
        <v>2869</v>
      </c>
      <c r="AT803" s="359"/>
    </row>
    <row r="804">
      <c r="A804" s="480" t="s">
        <v>2869</v>
      </c>
      <c r="B804" s="361"/>
      <c r="C804" s="362"/>
      <c r="D804" s="384" t="s">
        <v>2869</v>
      </c>
      <c r="E804" s="367"/>
      <c r="F804" s="368"/>
      <c r="G804" s="381"/>
      <c r="H804" s="366"/>
      <c r="I804" s="365"/>
      <c r="J804" s="368"/>
      <c r="K804" s="381"/>
      <c r="L804" s="368"/>
      <c r="M804" s="364"/>
      <c r="N804" s="368"/>
      <c r="O804" s="381"/>
      <c r="P804" s="366"/>
      <c r="Q804" s="365"/>
      <c r="R804" s="368"/>
      <c r="S804" s="381"/>
      <c r="T804" s="368"/>
      <c r="U804" s="364"/>
      <c r="V804" s="845"/>
      <c r="W804" s="655"/>
      <c r="X804" s="366"/>
      <c r="Y804" s="370"/>
      <c r="Z804" s="481"/>
      <c r="AA804" s="372"/>
      <c r="AB804" s="353"/>
      <c r="AC804" s="382"/>
      <c r="AD804" s="383" t="str">
        <f>IFERROR(__xludf.DUMMYFUNCTION("""COMPUTED_VALUE"""),"")</f>
        <v/>
      </c>
      <c r="AE804" s="848" t="str">
        <f>IFERROR(__xludf.DUMMYFUNCTION("""COMPUTED_VALUE"""),"")</f>
        <v/>
      </c>
      <c r="AF804" s="848"/>
      <c r="AG804" s="848"/>
      <c r="AH804" s="388" t="str">
        <f>IFERROR(__xludf.DUMMYFUNCTION("""COMPUTED_VALUE"""),"")</f>
        <v/>
      </c>
      <c r="AI804" s="382"/>
      <c r="AJ804" s="848" t="str">
        <f>IFERROR(__xludf.DUMMYFUNCTION("""COMPUTED_VALUE"""),"")</f>
        <v/>
      </c>
      <c r="AK804" s="848" t="str">
        <f>IFERROR(__xludf.DUMMYFUNCTION("""COMPUTED_VALUE"""),"")</f>
        <v/>
      </c>
      <c r="AL804" s="848"/>
      <c r="AM804" s="848"/>
      <c r="AN804" s="389" t="str">
        <f>IFERROR(__xludf.DUMMYFUNCTION("""COMPUTED_VALUE"""),"")</f>
        <v/>
      </c>
      <c r="AO804" s="390"/>
      <c r="AP804" s="391"/>
      <c r="AQ804" s="373"/>
      <c r="AR804" s="847"/>
      <c r="AS804" s="847" t="s">
        <v>2869</v>
      </c>
      <c r="AT804" s="359"/>
    </row>
    <row r="805">
      <c r="A805" s="480" t="s">
        <v>2869</v>
      </c>
      <c r="B805" s="361"/>
      <c r="C805" s="362"/>
      <c r="D805" s="384" t="s">
        <v>2869</v>
      </c>
      <c r="E805" s="367"/>
      <c r="F805" s="368"/>
      <c r="G805" s="381"/>
      <c r="H805" s="366"/>
      <c r="I805" s="365"/>
      <c r="J805" s="368"/>
      <c r="K805" s="381"/>
      <c r="L805" s="368"/>
      <c r="M805" s="364"/>
      <c r="N805" s="368"/>
      <c r="O805" s="381"/>
      <c r="P805" s="366"/>
      <c r="Q805" s="365"/>
      <c r="R805" s="368"/>
      <c r="S805" s="381"/>
      <c r="T805" s="368"/>
      <c r="U805" s="364"/>
      <c r="V805" s="845"/>
      <c r="W805" s="655"/>
      <c r="X805" s="366"/>
      <c r="Y805" s="370"/>
      <c r="Z805" s="481"/>
      <c r="AA805" s="372"/>
      <c r="AB805" s="353"/>
      <c r="AC805" s="382"/>
      <c r="AD805" s="383" t="str">
        <f>IFERROR(__xludf.DUMMYFUNCTION("""COMPUTED_VALUE"""),"")</f>
        <v/>
      </c>
      <c r="AE805" s="848" t="str">
        <f>IFERROR(__xludf.DUMMYFUNCTION("""COMPUTED_VALUE"""),"")</f>
        <v/>
      </c>
      <c r="AF805" s="848"/>
      <c r="AG805" s="848"/>
      <c r="AH805" s="388" t="str">
        <f>IFERROR(__xludf.DUMMYFUNCTION("""COMPUTED_VALUE"""),"")</f>
        <v/>
      </c>
      <c r="AI805" s="382"/>
      <c r="AJ805" s="848" t="str">
        <f>IFERROR(__xludf.DUMMYFUNCTION("""COMPUTED_VALUE"""),"")</f>
        <v/>
      </c>
      <c r="AK805" s="848" t="str">
        <f>IFERROR(__xludf.DUMMYFUNCTION("""COMPUTED_VALUE"""),"")</f>
        <v/>
      </c>
      <c r="AL805" s="848"/>
      <c r="AM805" s="848"/>
      <c r="AN805" s="389" t="str">
        <f>IFERROR(__xludf.DUMMYFUNCTION("""COMPUTED_VALUE"""),"")</f>
        <v/>
      </c>
      <c r="AO805" s="390"/>
      <c r="AP805" s="391"/>
      <c r="AQ805" s="373"/>
      <c r="AR805" s="847"/>
      <c r="AS805" s="847" t="s">
        <v>2869</v>
      </c>
      <c r="AT805" s="359"/>
    </row>
    <row r="806">
      <c r="A806" s="480" t="s">
        <v>2869</v>
      </c>
      <c r="B806" s="361"/>
      <c r="C806" s="362"/>
      <c r="D806" s="384" t="s">
        <v>2869</v>
      </c>
      <c r="E806" s="367"/>
      <c r="F806" s="368"/>
      <c r="G806" s="381"/>
      <c r="H806" s="366"/>
      <c r="I806" s="365"/>
      <c r="J806" s="368"/>
      <c r="K806" s="381"/>
      <c r="L806" s="368"/>
      <c r="M806" s="364"/>
      <c r="N806" s="368"/>
      <c r="O806" s="381"/>
      <c r="P806" s="366"/>
      <c r="Q806" s="365"/>
      <c r="R806" s="368"/>
      <c r="S806" s="381"/>
      <c r="T806" s="368"/>
      <c r="U806" s="364"/>
      <c r="V806" s="845"/>
      <c r="W806" s="655"/>
      <c r="X806" s="366"/>
      <c r="Y806" s="370"/>
      <c r="Z806" s="481"/>
      <c r="AA806" s="372"/>
      <c r="AB806" s="353"/>
      <c r="AC806" s="382"/>
      <c r="AD806" s="383" t="str">
        <f>IFERROR(__xludf.DUMMYFUNCTION("""COMPUTED_VALUE"""),"")</f>
        <v/>
      </c>
      <c r="AE806" s="848" t="str">
        <f>IFERROR(__xludf.DUMMYFUNCTION("""COMPUTED_VALUE"""),"")</f>
        <v/>
      </c>
      <c r="AF806" s="848"/>
      <c r="AG806" s="848"/>
      <c r="AH806" s="388" t="str">
        <f>IFERROR(__xludf.DUMMYFUNCTION("""COMPUTED_VALUE"""),"")</f>
        <v/>
      </c>
      <c r="AI806" s="382"/>
      <c r="AJ806" s="848" t="str">
        <f>IFERROR(__xludf.DUMMYFUNCTION("""COMPUTED_VALUE"""),"")</f>
        <v/>
      </c>
      <c r="AK806" s="848" t="str">
        <f>IFERROR(__xludf.DUMMYFUNCTION("""COMPUTED_VALUE"""),"")</f>
        <v/>
      </c>
      <c r="AL806" s="848"/>
      <c r="AM806" s="848"/>
      <c r="AN806" s="389" t="str">
        <f>IFERROR(__xludf.DUMMYFUNCTION("""COMPUTED_VALUE"""),"")</f>
        <v/>
      </c>
      <c r="AO806" s="390"/>
      <c r="AP806" s="391"/>
      <c r="AQ806" s="373"/>
      <c r="AR806" s="847"/>
      <c r="AS806" s="847" t="s">
        <v>2869</v>
      </c>
      <c r="AT806" s="359"/>
    </row>
    <row r="807">
      <c r="A807" s="480" t="s">
        <v>2869</v>
      </c>
      <c r="B807" s="361"/>
      <c r="C807" s="362"/>
      <c r="D807" s="384" t="s">
        <v>2869</v>
      </c>
      <c r="E807" s="367"/>
      <c r="F807" s="368"/>
      <c r="G807" s="381"/>
      <c r="H807" s="366"/>
      <c r="I807" s="365"/>
      <c r="J807" s="368"/>
      <c r="K807" s="381"/>
      <c r="L807" s="368"/>
      <c r="M807" s="364"/>
      <c r="N807" s="368"/>
      <c r="O807" s="381"/>
      <c r="P807" s="366"/>
      <c r="Q807" s="365"/>
      <c r="R807" s="368"/>
      <c r="S807" s="381"/>
      <c r="T807" s="368"/>
      <c r="U807" s="364"/>
      <c r="V807" s="845"/>
      <c r="W807" s="655"/>
      <c r="X807" s="366"/>
      <c r="Y807" s="370"/>
      <c r="Z807" s="481"/>
      <c r="AA807" s="372"/>
      <c r="AB807" s="353"/>
      <c r="AC807" s="382"/>
      <c r="AD807" s="383" t="str">
        <f>IFERROR(__xludf.DUMMYFUNCTION("""COMPUTED_VALUE"""),"")</f>
        <v/>
      </c>
      <c r="AE807" s="848" t="str">
        <f>IFERROR(__xludf.DUMMYFUNCTION("""COMPUTED_VALUE"""),"")</f>
        <v/>
      </c>
      <c r="AF807" s="848"/>
      <c r="AG807" s="848"/>
      <c r="AH807" s="388" t="str">
        <f>IFERROR(__xludf.DUMMYFUNCTION("""COMPUTED_VALUE"""),"")</f>
        <v/>
      </c>
      <c r="AI807" s="382"/>
      <c r="AJ807" s="848" t="str">
        <f>IFERROR(__xludf.DUMMYFUNCTION("""COMPUTED_VALUE"""),"")</f>
        <v/>
      </c>
      <c r="AK807" s="848" t="str">
        <f>IFERROR(__xludf.DUMMYFUNCTION("""COMPUTED_VALUE"""),"")</f>
        <v/>
      </c>
      <c r="AL807" s="848"/>
      <c r="AM807" s="848"/>
      <c r="AN807" s="389" t="str">
        <f>IFERROR(__xludf.DUMMYFUNCTION("""COMPUTED_VALUE"""),"")</f>
        <v/>
      </c>
      <c r="AO807" s="390"/>
      <c r="AP807" s="391"/>
      <c r="AQ807" s="373"/>
      <c r="AR807" s="847"/>
      <c r="AS807" s="847" t="s">
        <v>2869</v>
      </c>
      <c r="AT807" s="359"/>
    </row>
    <row r="808">
      <c r="A808" s="480" t="s">
        <v>2869</v>
      </c>
      <c r="B808" s="361"/>
      <c r="C808" s="362"/>
      <c r="D808" s="384" t="s">
        <v>2869</v>
      </c>
      <c r="E808" s="367"/>
      <c r="F808" s="368"/>
      <c r="G808" s="381"/>
      <c r="H808" s="366"/>
      <c r="I808" s="365"/>
      <c r="J808" s="368"/>
      <c r="K808" s="381"/>
      <c r="L808" s="368"/>
      <c r="M808" s="364"/>
      <c r="N808" s="368"/>
      <c r="O808" s="381"/>
      <c r="P808" s="366"/>
      <c r="Q808" s="365"/>
      <c r="R808" s="368"/>
      <c r="S808" s="381"/>
      <c r="T808" s="368"/>
      <c r="U808" s="364"/>
      <c r="V808" s="845"/>
      <c r="W808" s="655"/>
      <c r="X808" s="366"/>
      <c r="Y808" s="370"/>
      <c r="Z808" s="481"/>
      <c r="AA808" s="372"/>
      <c r="AB808" s="353"/>
      <c r="AC808" s="382"/>
      <c r="AD808" s="383" t="str">
        <f>IFERROR(__xludf.DUMMYFUNCTION("""COMPUTED_VALUE"""),"")</f>
        <v/>
      </c>
      <c r="AE808" s="848" t="str">
        <f>IFERROR(__xludf.DUMMYFUNCTION("""COMPUTED_VALUE"""),"")</f>
        <v/>
      </c>
      <c r="AF808" s="848"/>
      <c r="AG808" s="848"/>
      <c r="AH808" s="388" t="str">
        <f>IFERROR(__xludf.DUMMYFUNCTION("""COMPUTED_VALUE"""),"")</f>
        <v/>
      </c>
      <c r="AI808" s="382"/>
      <c r="AJ808" s="848" t="str">
        <f>IFERROR(__xludf.DUMMYFUNCTION("""COMPUTED_VALUE"""),"")</f>
        <v/>
      </c>
      <c r="AK808" s="848" t="str">
        <f>IFERROR(__xludf.DUMMYFUNCTION("""COMPUTED_VALUE"""),"")</f>
        <v/>
      </c>
      <c r="AL808" s="848"/>
      <c r="AM808" s="848"/>
      <c r="AN808" s="389" t="str">
        <f>IFERROR(__xludf.DUMMYFUNCTION("""COMPUTED_VALUE"""),"")</f>
        <v/>
      </c>
      <c r="AO808" s="390"/>
      <c r="AP808" s="391"/>
      <c r="AQ808" s="373"/>
      <c r="AR808" s="847"/>
      <c r="AS808" s="847" t="s">
        <v>2869</v>
      </c>
      <c r="AT808" s="359"/>
    </row>
    <row r="809">
      <c r="A809" s="480" t="s">
        <v>2869</v>
      </c>
      <c r="B809" s="361"/>
      <c r="C809" s="362"/>
      <c r="D809" s="384" t="s">
        <v>2869</v>
      </c>
      <c r="E809" s="367"/>
      <c r="F809" s="368"/>
      <c r="G809" s="381"/>
      <c r="H809" s="366"/>
      <c r="I809" s="365"/>
      <c r="J809" s="368"/>
      <c r="K809" s="381"/>
      <c r="L809" s="368"/>
      <c r="M809" s="364"/>
      <c r="N809" s="368"/>
      <c r="O809" s="381"/>
      <c r="P809" s="366"/>
      <c r="Q809" s="365"/>
      <c r="R809" s="368"/>
      <c r="S809" s="381"/>
      <c r="T809" s="368"/>
      <c r="U809" s="364"/>
      <c r="V809" s="845"/>
      <c r="W809" s="655"/>
      <c r="X809" s="366"/>
      <c r="Y809" s="370"/>
      <c r="Z809" s="481"/>
      <c r="AA809" s="372"/>
      <c r="AB809" s="353"/>
      <c r="AC809" s="382"/>
      <c r="AD809" s="383" t="str">
        <f>IFERROR(__xludf.DUMMYFUNCTION("""COMPUTED_VALUE"""),"")</f>
        <v/>
      </c>
      <c r="AE809" s="848" t="str">
        <f>IFERROR(__xludf.DUMMYFUNCTION("""COMPUTED_VALUE"""),"")</f>
        <v/>
      </c>
      <c r="AF809" s="848"/>
      <c r="AG809" s="848"/>
      <c r="AH809" s="388" t="str">
        <f>IFERROR(__xludf.DUMMYFUNCTION("""COMPUTED_VALUE"""),"")</f>
        <v/>
      </c>
      <c r="AI809" s="382"/>
      <c r="AJ809" s="848" t="str">
        <f>IFERROR(__xludf.DUMMYFUNCTION("""COMPUTED_VALUE"""),"")</f>
        <v/>
      </c>
      <c r="AK809" s="848" t="str">
        <f>IFERROR(__xludf.DUMMYFUNCTION("""COMPUTED_VALUE"""),"")</f>
        <v/>
      </c>
      <c r="AL809" s="848"/>
      <c r="AM809" s="848"/>
      <c r="AN809" s="389" t="str">
        <f>IFERROR(__xludf.DUMMYFUNCTION("""COMPUTED_VALUE"""),"")</f>
        <v/>
      </c>
      <c r="AO809" s="390"/>
      <c r="AP809" s="391"/>
      <c r="AQ809" s="373"/>
      <c r="AR809" s="847"/>
      <c r="AS809" s="847" t="s">
        <v>2869</v>
      </c>
      <c r="AT809" s="359"/>
    </row>
    <row r="810">
      <c r="A810" s="480" t="s">
        <v>2869</v>
      </c>
      <c r="B810" s="361"/>
      <c r="C810" s="362"/>
      <c r="D810" s="384" t="s">
        <v>2869</v>
      </c>
      <c r="E810" s="367"/>
      <c r="F810" s="368"/>
      <c r="G810" s="381"/>
      <c r="H810" s="366"/>
      <c r="I810" s="365"/>
      <c r="J810" s="368"/>
      <c r="K810" s="381"/>
      <c r="L810" s="368"/>
      <c r="M810" s="364"/>
      <c r="N810" s="368"/>
      <c r="O810" s="381"/>
      <c r="P810" s="366"/>
      <c r="Q810" s="365"/>
      <c r="R810" s="368"/>
      <c r="S810" s="381"/>
      <c r="T810" s="368"/>
      <c r="U810" s="364"/>
      <c r="V810" s="845"/>
      <c r="W810" s="655"/>
      <c r="X810" s="366"/>
      <c r="Y810" s="370"/>
      <c r="Z810" s="481"/>
      <c r="AA810" s="372"/>
      <c r="AB810" s="353"/>
      <c r="AC810" s="382"/>
      <c r="AD810" s="383" t="str">
        <f>IFERROR(__xludf.DUMMYFUNCTION("""COMPUTED_VALUE"""),"")</f>
        <v/>
      </c>
      <c r="AE810" s="848" t="str">
        <f>IFERROR(__xludf.DUMMYFUNCTION("""COMPUTED_VALUE"""),"")</f>
        <v/>
      </c>
      <c r="AF810" s="848"/>
      <c r="AG810" s="848"/>
      <c r="AH810" s="388" t="str">
        <f>IFERROR(__xludf.DUMMYFUNCTION("""COMPUTED_VALUE"""),"")</f>
        <v/>
      </c>
      <c r="AI810" s="382"/>
      <c r="AJ810" s="848" t="str">
        <f>IFERROR(__xludf.DUMMYFUNCTION("""COMPUTED_VALUE"""),"")</f>
        <v/>
      </c>
      <c r="AK810" s="848" t="str">
        <f>IFERROR(__xludf.DUMMYFUNCTION("""COMPUTED_VALUE"""),"")</f>
        <v/>
      </c>
      <c r="AL810" s="848"/>
      <c r="AM810" s="848"/>
      <c r="AN810" s="389" t="str">
        <f>IFERROR(__xludf.DUMMYFUNCTION("""COMPUTED_VALUE"""),"")</f>
        <v/>
      </c>
      <c r="AO810" s="390"/>
      <c r="AP810" s="391"/>
      <c r="AQ810" s="373"/>
      <c r="AR810" s="847"/>
      <c r="AS810" s="847" t="s">
        <v>2869</v>
      </c>
      <c r="AT810" s="359"/>
    </row>
    <row r="811">
      <c r="A811" s="480" t="s">
        <v>2869</v>
      </c>
      <c r="B811" s="361"/>
      <c r="C811" s="362"/>
      <c r="D811" s="384" t="s">
        <v>2869</v>
      </c>
      <c r="E811" s="367"/>
      <c r="F811" s="368"/>
      <c r="G811" s="381"/>
      <c r="H811" s="366"/>
      <c r="I811" s="365"/>
      <c r="J811" s="368"/>
      <c r="K811" s="381"/>
      <c r="L811" s="368"/>
      <c r="M811" s="364"/>
      <c r="N811" s="368"/>
      <c r="O811" s="381"/>
      <c r="P811" s="366"/>
      <c r="Q811" s="365"/>
      <c r="R811" s="368"/>
      <c r="S811" s="381"/>
      <c r="T811" s="368"/>
      <c r="U811" s="364"/>
      <c r="V811" s="845"/>
      <c r="W811" s="655"/>
      <c r="X811" s="366"/>
      <c r="Y811" s="370"/>
      <c r="Z811" s="481"/>
      <c r="AA811" s="372"/>
      <c r="AB811" s="353"/>
      <c r="AC811" s="382"/>
      <c r="AD811" s="383" t="str">
        <f>IFERROR(__xludf.DUMMYFUNCTION("""COMPUTED_VALUE"""),"")</f>
        <v/>
      </c>
      <c r="AE811" s="848" t="str">
        <f>IFERROR(__xludf.DUMMYFUNCTION("""COMPUTED_VALUE"""),"")</f>
        <v/>
      </c>
      <c r="AF811" s="848"/>
      <c r="AG811" s="848"/>
      <c r="AH811" s="388" t="str">
        <f>IFERROR(__xludf.DUMMYFUNCTION("""COMPUTED_VALUE"""),"")</f>
        <v/>
      </c>
      <c r="AI811" s="382"/>
      <c r="AJ811" s="848" t="str">
        <f>IFERROR(__xludf.DUMMYFUNCTION("""COMPUTED_VALUE"""),"")</f>
        <v/>
      </c>
      <c r="AK811" s="848" t="str">
        <f>IFERROR(__xludf.DUMMYFUNCTION("""COMPUTED_VALUE"""),"")</f>
        <v/>
      </c>
      <c r="AL811" s="848"/>
      <c r="AM811" s="848"/>
      <c r="AN811" s="389" t="str">
        <f>IFERROR(__xludf.DUMMYFUNCTION("""COMPUTED_VALUE"""),"")</f>
        <v/>
      </c>
      <c r="AO811" s="390"/>
      <c r="AP811" s="391"/>
      <c r="AQ811" s="373"/>
      <c r="AR811" s="847"/>
      <c r="AS811" s="847" t="s">
        <v>2869</v>
      </c>
      <c r="AT811" s="359"/>
    </row>
    <row r="812">
      <c r="A812" s="480" t="s">
        <v>2869</v>
      </c>
      <c r="B812" s="361"/>
      <c r="C812" s="362"/>
      <c r="D812" s="384" t="s">
        <v>2869</v>
      </c>
      <c r="E812" s="367"/>
      <c r="F812" s="368"/>
      <c r="G812" s="381"/>
      <c r="H812" s="366"/>
      <c r="I812" s="365"/>
      <c r="J812" s="368"/>
      <c r="K812" s="381"/>
      <c r="L812" s="368"/>
      <c r="M812" s="364"/>
      <c r="N812" s="368"/>
      <c r="O812" s="381"/>
      <c r="P812" s="366"/>
      <c r="Q812" s="365"/>
      <c r="R812" s="368"/>
      <c r="S812" s="381"/>
      <c r="T812" s="368"/>
      <c r="U812" s="364"/>
      <c r="V812" s="845"/>
      <c r="W812" s="655"/>
      <c r="X812" s="366"/>
      <c r="Y812" s="370"/>
      <c r="Z812" s="481"/>
      <c r="AA812" s="372"/>
      <c r="AB812" s="353"/>
      <c r="AC812" s="382"/>
      <c r="AD812" s="383" t="str">
        <f>IFERROR(__xludf.DUMMYFUNCTION("""COMPUTED_VALUE"""),"")</f>
        <v/>
      </c>
      <c r="AE812" s="848" t="str">
        <f>IFERROR(__xludf.DUMMYFUNCTION("""COMPUTED_VALUE"""),"")</f>
        <v/>
      </c>
      <c r="AF812" s="848"/>
      <c r="AG812" s="848"/>
      <c r="AH812" s="388" t="str">
        <f>IFERROR(__xludf.DUMMYFUNCTION("""COMPUTED_VALUE"""),"")</f>
        <v/>
      </c>
      <c r="AI812" s="382"/>
      <c r="AJ812" s="848" t="str">
        <f>IFERROR(__xludf.DUMMYFUNCTION("""COMPUTED_VALUE"""),"")</f>
        <v/>
      </c>
      <c r="AK812" s="848" t="str">
        <f>IFERROR(__xludf.DUMMYFUNCTION("""COMPUTED_VALUE"""),"")</f>
        <v/>
      </c>
      <c r="AL812" s="848"/>
      <c r="AM812" s="848"/>
      <c r="AN812" s="389" t="str">
        <f>IFERROR(__xludf.DUMMYFUNCTION("""COMPUTED_VALUE"""),"")</f>
        <v/>
      </c>
      <c r="AO812" s="390"/>
      <c r="AP812" s="391"/>
      <c r="AQ812" s="373"/>
      <c r="AR812" s="847"/>
      <c r="AS812" s="847" t="s">
        <v>2869</v>
      </c>
      <c r="AT812" s="359"/>
    </row>
    <row r="813">
      <c r="A813" s="480" t="s">
        <v>2869</v>
      </c>
      <c r="B813" s="361"/>
      <c r="C813" s="362"/>
      <c r="D813" s="384" t="s">
        <v>2869</v>
      </c>
      <c r="E813" s="367"/>
      <c r="F813" s="368"/>
      <c r="G813" s="381"/>
      <c r="H813" s="366"/>
      <c r="I813" s="365"/>
      <c r="J813" s="368"/>
      <c r="K813" s="381"/>
      <c r="L813" s="368"/>
      <c r="M813" s="364"/>
      <c r="N813" s="368"/>
      <c r="O813" s="381"/>
      <c r="P813" s="366"/>
      <c r="Q813" s="365"/>
      <c r="R813" s="368"/>
      <c r="S813" s="381"/>
      <c r="T813" s="368"/>
      <c r="U813" s="364"/>
      <c r="V813" s="845"/>
      <c r="W813" s="655"/>
      <c r="X813" s="366"/>
      <c r="Y813" s="370"/>
      <c r="Z813" s="481"/>
      <c r="AA813" s="372"/>
      <c r="AB813" s="353"/>
      <c r="AC813" s="382"/>
      <c r="AD813" s="383" t="str">
        <f>IFERROR(__xludf.DUMMYFUNCTION("""COMPUTED_VALUE"""),"")</f>
        <v/>
      </c>
      <c r="AE813" s="848" t="str">
        <f>IFERROR(__xludf.DUMMYFUNCTION("""COMPUTED_VALUE"""),"")</f>
        <v/>
      </c>
      <c r="AF813" s="848"/>
      <c r="AG813" s="848"/>
      <c r="AH813" s="388" t="str">
        <f>IFERROR(__xludf.DUMMYFUNCTION("""COMPUTED_VALUE"""),"")</f>
        <v/>
      </c>
      <c r="AI813" s="382"/>
      <c r="AJ813" s="848" t="str">
        <f>IFERROR(__xludf.DUMMYFUNCTION("""COMPUTED_VALUE"""),"")</f>
        <v/>
      </c>
      <c r="AK813" s="848" t="str">
        <f>IFERROR(__xludf.DUMMYFUNCTION("""COMPUTED_VALUE"""),"")</f>
        <v/>
      </c>
      <c r="AL813" s="848"/>
      <c r="AM813" s="848"/>
      <c r="AN813" s="389" t="str">
        <f>IFERROR(__xludf.DUMMYFUNCTION("""COMPUTED_VALUE"""),"")</f>
        <v/>
      </c>
      <c r="AO813" s="390"/>
      <c r="AP813" s="391"/>
      <c r="AQ813" s="373"/>
      <c r="AR813" s="847"/>
      <c r="AS813" s="847" t="s">
        <v>2869</v>
      </c>
      <c r="AT813" s="359"/>
    </row>
    <row r="814">
      <c r="A814" s="480" t="s">
        <v>2869</v>
      </c>
      <c r="B814" s="361"/>
      <c r="C814" s="362"/>
      <c r="D814" s="384" t="s">
        <v>2869</v>
      </c>
      <c r="E814" s="367"/>
      <c r="F814" s="368"/>
      <c r="G814" s="381"/>
      <c r="H814" s="366"/>
      <c r="I814" s="365"/>
      <c r="J814" s="368"/>
      <c r="K814" s="381"/>
      <c r="L814" s="368"/>
      <c r="M814" s="364"/>
      <c r="N814" s="368"/>
      <c r="O814" s="381"/>
      <c r="P814" s="366"/>
      <c r="Q814" s="365"/>
      <c r="R814" s="368"/>
      <c r="S814" s="381"/>
      <c r="T814" s="368"/>
      <c r="U814" s="364"/>
      <c r="V814" s="845"/>
      <c r="W814" s="655"/>
      <c r="X814" s="366"/>
      <c r="Y814" s="370"/>
      <c r="Z814" s="481"/>
      <c r="AA814" s="372"/>
      <c r="AB814" s="353"/>
      <c r="AC814" s="382"/>
      <c r="AD814" s="383" t="str">
        <f>IFERROR(__xludf.DUMMYFUNCTION("""COMPUTED_VALUE"""),"")</f>
        <v/>
      </c>
      <c r="AE814" s="848" t="str">
        <f>IFERROR(__xludf.DUMMYFUNCTION("""COMPUTED_VALUE"""),"")</f>
        <v/>
      </c>
      <c r="AF814" s="848"/>
      <c r="AG814" s="848"/>
      <c r="AH814" s="388" t="str">
        <f>IFERROR(__xludf.DUMMYFUNCTION("""COMPUTED_VALUE"""),"")</f>
        <v/>
      </c>
      <c r="AI814" s="382"/>
      <c r="AJ814" s="848" t="str">
        <f>IFERROR(__xludf.DUMMYFUNCTION("""COMPUTED_VALUE"""),"")</f>
        <v/>
      </c>
      <c r="AK814" s="848" t="str">
        <f>IFERROR(__xludf.DUMMYFUNCTION("""COMPUTED_VALUE"""),"")</f>
        <v/>
      </c>
      <c r="AL814" s="848"/>
      <c r="AM814" s="848"/>
      <c r="AN814" s="389" t="str">
        <f>IFERROR(__xludf.DUMMYFUNCTION("""COMPUTED_VALUE"""),"")</f>
        <v/>
      </c>
      <c r="AO814" s="390"/>
      <c r="AP814" s="391"/>
      <c r="AQ814" s="373"/>
      <c r="AR814" s="847"/>
      <c r="AS814" s="847" t="s">
        <v>2869</v>
      </c>
      <c r="AT814" s="359"/>
    </row>
    <row r="815">
      <c r="A815" s="480" t="s">
        <v>2869</v>
      </c>
      <c r="B815" s="361"/>
      <c r="C815" s="362"/>
      <c r="D815" s="384" t="s">
        <v>2869</v>
      </c>
      <c r="E815" s="367"/>
      <c r="F815" s="368"/>
      <c r="G815" s="381"/>
      <c r="H815" s="366"/>
      <c r="I815" s="365"/>
      <c r="J815" s="368"/>
      <c r="K815" s="381"/>
      <c r="L815" s="368"/>
      <c r="M815" s="364"/>
      <c r="N815" s="368"/>
      <c r="O815" s="381"/>
      <c r="P815" s="366"/>
      <c r="Q815" s="365"/>
      <c r="R815" s="368"/>
      <c r="S815" s="381"/>
      <c r="T815" s="368"/>
      <c r="U815" s="364"/>
      <c r="V815" s="845"/>
      <c r="W815" s="655"/>
      <c r="X815" s="366"/>
      <c r="Y815" s="370"/>
      <c r="Z815" s="481"/>
      <c r="AA815" s="372"/>
      <c r="AB815" s="353"/>
      <c r="AC815" s="382"/>
      <c r="AD815" s="383" t="str">
        <f>IFERROR(__xludf.DUMMYFUNCTION("""COMPUTED_VALUE"""),"")</f>
        <v/>
      </c>
      <c r="AE815" s="848" t="str">
        <f>IFERROR(__xludf.DUMMYFUNCTION("""COMPUTED_VALUE"""),"")</f>
        <v/>
      </c>
      <c r="AF815" s="848"/>
      <c r="AG815" s="848"/>
      <c r="AH815" s="388" t="str">
        <f>IFERROR(__xludf.DUMMYFUNCTION("""COMPUTED_VALUE"""),"")</f>
        <v/>
      </c>
      <c r="AI815" s="382"/>
      <c r="AJ815" s="848" t="str">
        <f>IFERROR(__xludf.DUMMYFUNCTION("""COMPUTED_VALUE"""),"")</f>
        <v/>
      </c>
      <c r="AK815" s="848" t="str">
        <f>IFERROR(__xludf.DUMMYFUNCTION("""COMPUTED_VALUE"""),"")</f>
        <v/>
      </c>
      <c r="AL815" s="848"/>
      <c r="AM815" s="848"/>
      <c r="AN815" s="389" t="str">
        <f>IFERROR(__xludf.DUMMYFUNCTION("""COMPUTED_VALUE"""),"")</f>
        <v/>
      </c>
      <c r="AO815" s="390"/>
      <c r="AP815" s="391"/>
      <c r="AQ815" s="373"/>
      <c r="AR815" s="847"/>
      <c r="AS815" s="847" t="s">
        <v>2869</v>
      </c>
      <c r="AT815" s="359"/>
    </row>
    <row r="816">
      <c r="A816" s="480" t="s">
        <v>2869</v>
      </c>
      <c r="B816" s="361"/>
      <c r="C816" s="362"/>
      <c r="D816" s="384" t="s">
        <v>2869</v>
      </c>
      <c r="E816" s="367"/>
      <c r="F816" s="368"/>
      <c r="G816" s="381"/>
      <c r="H816" s="366"/>
      <c r="I816" s="365"/>
      <c r="J816" s="368"/>
      <c r="K816" s="381"/>
      <c r="L816" s="368"/>
      <c r="M816" s="364"/>
      <c r="N816" s="368"/>
      <c r="O816" s="381"/>
      <c r="P816" s="366"/>
      <c r="Q816" s="365"/>
      <c r="R816" s="368"/>
      <c r="S816" s="381"/>
      <c r="T816" s="368"/>
      <c r="U816" s="364"/>
      <c r="V816" s="845"/>
      <c r="W816" s="655"/>
      <c r="X816" s="366"/>
      <c r="Y816" s="370"/>
      <c r="Z816" s="481"/>
      <c r="AA816" s="372"/>
      <c r="AB816" s="353"/>
      <c r="AC816" s="382"/>
      <c r="AD816" s="383" t="str">
        <f>IFERROR(__xludf.DUMMYFUNCTION("""COMPUTED_VALUE"""),"")</f>
        <v/>
      </c>
      <c r="AE816" s="848" t="str">
        <f>IFERROR(__xludf.DUMMYFUNCTION("""COMPUTED_VALUE"""),"")</f>
        <v/>
      </c>
      <c r="AF816" s="848"/>
      <c r="AG816" s="848"/>
      <c r="AH816" s="388" t="str">
        <f>IFERROR(__xludf.DUMMYFUNCTION("""COMPUTED_VALUE"""),"")</f>
        <v/>
      </c>
      <c r="AI816" s="382"/>
      <c r="AJ816" s="848" t="str">
        <f>IFERROR(__xludf.DUMMYFUNCTION("""COMPUTED_VALUE"""),"")</f>
        <v/>
      </c>
      <c r="AK816" s="848" t="str">
        <f>IFERROR(__xludf.DUMMYFUNCTION("""COMPUTED_VALUE"""),"")</f>
        <v/>
      </c>
      <c r="AL816" s="848"/>
      <c r="AM816" s="848"/>
      <c r="AN816" s="389" t="str">
        <f>IFERROR(__xludf.DUMMYFUNCTION("""COMPUTED_VALUE"""),"")</f>
        <v/>
      </c>
      <c r="AO816" s="390"/>
      <c r="AP816" s="391"/>
      <c r="AQ816" s="373"/>
      <c r="AR816" s="847"/>
      <c r="AS816" s="847" t="s">
        <v>2869</v>
      </c>
      <c r="AT816" s="359"/>
    </row>
    <row r="817">
      <c r="A817" s="480" t="s">
        <v>2869</v>
      </c>
      <c r="B817" s="361"/>
      <c r="C817" s="362"/>
      <c r="D817" s="384" t="s">
        <v>2869</v>
      </c>
      <c r="E817" s="367"/>
      <c r="F817" s="368"/>
      <c r="G817" s="381"/>
      <c r="H817" s="366"/>
      <c r="I817" s="365"/>
      <c r="J817" s="368"/>
      <c r="K817" s="381"/>
      <c r="L817" s="368"/>
      <c r="M817" s="364"/>
      <c r="N817" s="368"/>
      <c r="O817" s="381"/>
      <c r="P817" s="366"/>
      <c r="Q817" s="365"/>
      <c r="R817" s="368"/>
      <c r="S817" s="381"/>
      <c r="T817" s="368"/>
      <c r="U817" s="364"/>
      <c r="V817" s="845"/>
      <c r="W817" s="655"/>
      <c r="X817" s="366"/>
      <c r="Y817" s="370"/>
      <c r="Z817" s="481"/>
      <c r="AA817" s="372"/>
      <c r="AB817" s="353"/>
      <c r="AC817" s="382"/>
      <c r="AD817" s="383" t="str">
        <f>IFERROR(__xludf.DUMMYFUNCTION("""COMPUTED_VALUE"""),"")</f>
        <v/>
      </c>
      <c r="AE817" s="848" t="str">
        <f>IFERROR(__xludf.DUMMYFUNCTION("""COMPUTED_VALUE"""),"")</f>
        <v/>
      </c>
      <c r="AF817" s="848"/>
      <c r="AG817" s="848"/>
      <c r="AH817" s="388" t="str">
        <f>IFERROR(__xludf.DUMMYFUNCTION("""COMPUTED_VALUE"""),"")</f>
        <v/>
      </c>
      <c r="AI817" s="382"/>
      <c r="AJ817" s="848" t="str">
        <f>IFERROR(__xludf.DUMMYFUNCTION("""COMPUTED_VALUE"""),"")</f>
        <v/>
      </c>
      <c r="AK817" s="848" t="str">
        <f>IFERROR(__xludf.DUMMYFUNCTION("""COMPUTED_VALUE"""),"")</f>
        <v/>
      </c>
      <c r="AL817" s="848"/>
      <c r="AM817" s="848"/>
      <c r="AN817" s="389" t="str">
        <f>IFERROR(__xludf.DUMMYFUNCTION("""COMPUTED_VALUE"""),"")</f>
        <v/>
      </c>
      <c r="AO817" s="390"/>
      <c r="AP817" s="391"/>
      <c r="AQ817" s="373"/>
      <c r="AR817" s="847"/>
      <c r="AS817" s="847" t="s">
        <v>2869</v>
      </c>
      <c r="AT817" s="359"/>
    </row>
    <row r="818">
      <c r="A818" s="480" t="s">
        <v>2869</v>
      </c>
      <c r="B818" s="361"/>
      <c r="C818" s="362"/>
      <c r="D818" s="384" t="s">
        <v>2869</v>
      </c>
      <c r="E818" s="367"/>
      <c r="F818" s="368"/>
      <c r="G818" s="381"/>
      <c r="H818" s="366"/>
      <c r="I818" s="365"/>
      <c r="J818" s="368"/>
      <c r="K818" s="381"/>
      <c r="L818" s="368"/>
      <c r="M818" s="364"/>
      <c r="N818" s="368"/>
      <c r="O818" s="381"/>
      <c r="P818" s="366"/>
      <c r="Q818" s="365"/>
      <c r="R818" s="368"/>
      <c r="S818" s="381"/>
      <c r="T818" s="368"/>
      <c r="U818" s="364"/>
      <c r="V818" s="845"/>
      <c r="W818" s="655"/>
      <c r="X818" s="366"/>
      <c r="Y818" s="370"/>
      <c r="Z818" s="481"/>
      <c r="AA818" s="372"/>
      <c r="AB818" s="353"/>
      <c r="AC818" s="382"/>
      <c r="AD818" s="383" t="str">
        <f>IFERROR(__xludf.DUMMYFUNCTION("""COMPUTED_VALUE"""),"")</f>
        <v/>
      </c>
      <c r="AE818" s="848" t="str">
        <f>IFERROR(__xludf.DUMMYFUNCTION("""COMPUTED_VALUE"""),"")</f>
        <v/>
      </c>
      <c r="AF818" s="848"/>
      <c r="AG818" s="848"/>
      <c r="AH818" s="388" t="str">
        <f>IFERROR(__xludf.DUMMYFUNCTION("""COMPUTED_VALUE"""),"")</f>
        <v/>
      </c>
      <c r="AI818" s="382"/>
      <c r="AJ818" s="848" t="str">
        <f>IFERROR(__xludf.DUMMYFUNCTION("""COMPUTED_VALUE"""),"")</f>
        <v/>
      </c>
      <c r="AK818" s="848" t="str">
        <f>IFERROR(__xludf.DUMMYFUNCTION("""COMPUTED_VALUE"""),"")</f>
        <v/>
      </c>
      <c r="AL818" s="848"/>
      <c r="AM818" s="848"/>
      <c r="AN818" s="389" t="str">
        <f>IFERROR(__xludf.DUMMYFUNCTION("""COMPUTED_VALUE"""),"")</f>
        <v/>
      </c>
      <c r="AO818" s="390"/>
      <c r="AP818" s="391"/>
      <c r="AQ818" s="373"/>
      <c r="AR818" s="847"/>
      <c r="AS818" s="847" t="s">
        <v>2869</v>
      </c>
      <c r="AT818" s="359"/>
    </row>
    <row r="819">
      <c r="A819" s="480" t="s">
        <v>2869</v>
      </c>
      <c r="B819" s="361"/>
      <c r="C819" s="362"/>
      <c r="D819" s="384" t="s">
        <v>2869</v>
      </c>
      <c r="E819" s="367"/>
      <c r="F819" s="368"/>
      <c r="G819" s="381"/>
      <c r="H819" s="366"/>
      <c r="I819" s="365"/>
      <c r="J819" s="368"/>
      <c r="K819" s="381"/>
      <c r="L819" s="368"/>
      <c r="M819" s="364"/>
      <c r="N819" s="368"/>
      <c r="O819" s="381"/>
      <c r="P819" s="366"/>
      <c r="Q819" s="365"/>
      <c r="R819" s="368"/>
      <c r="S819" s="381"/>
      <c r="T819" s="368"/>
      <c r="U819" s="364"/>
      <c r="V819" s="845"/>
      <c r="W819" s="655"/>
      <c r="X819" s="366"/>
      <c r="Y819" s="370"/>
      <c r="Z819" s="481"/>
      <c r="AA819" s="372"/>
      <c r="AB819" s="353"/>
      <c r="AC819" s="382"/>
      <c r="AD819" s="383" t="str">
        <f>IFERROR(__xludf.DUMMYFUNCTION("""COMPUTED_VALUE"""),"")</f>
        <v/>
      </c>
      <c r="AE819" s="848" t="str">
        <f>IFERROR(__xludf.DUMMYFUNCTION("""COMPUTED_VALUE"""),"")</f>
        <v/>
      </c>
      <c r="AF819" s="848"/>
      <c r="AG819" s="848"/>
      <c r="AH819" s="388" t="str">
        <f>IFERROR(__xludf.DUMMYFUNCTION("""COMPUTED_VALUE"""),"")</f>
        <v/>
      </c>
      <c r="AI819" s="382"/>
      <c r="AJ819" s="848" t="str">
        <f>IFERROR(__xludf.DUMMYFUNCTION("""COMPUTED_VALUE"""),"")</f>
        <v/>
      </c>
      <c r="AK819" s="848" t="str">
        <f>IFERROR(__xludf.DUMMYFUNCTION("""COMPUTED_VALUE"""),"")</f>
        <v/>
      </c>
      <c r="AL819" s="848"/>
      <c r="AM819" s="848"/>
      <c r="AN819" s="389" t="str">
        <f>IFERROR(__xludf.DUMMYFUNCTION("""COMPUTED_VALUE"""),"")</f>
        <v/>
      </c>
      <c r="AO819" s="390"/>
      <c r="AP819" s="391"/>
      <c r="AQ819" s="373"/>
      <c r="AR819" s="847"/>
      <c r="AS819" s="847" t="s">
        <v>2869</v>
      </c>
      <c r="AT819" s="359"/>
    </row>
    <row r="820">
      <c r="A820" s="480" t="s">
        <v>2869</v>
      </c>
      <c r="B820" s="361"/>
      <c r="C820" s="362"/>
      <c r="D820" s="384" t="s">
        <v>2869</v>
      </c>
      <c r="E820" s="367"/>
      <c r="F820" s="368"/>
      <c r="G820" s="381"/>
      <c r="H820" s="366"/>
      <c r="I820" s="365"/>
      <c r="J820" s="368"/>
      <c r="K820" s="381"/>
      <c r="L820" s="368"/>
      <c r="M820" s="364"/>
      <c r="N820" s="368"/>
      <c r="O820" s="381"/>
      <c r="P820" s="366"/>
      <c r="Q820" s="365"/>
      <c r="R820" s="368"/>
      <c r="S820" s="381"/>
      <c r="T820" s="368"/>
      <c r="U820" s="364"/>
      <c r="V820" s="845"/>
      <c r="W820" s="655"/>
      <c r="X820" s="366"/>
      <c r="Y820" s="370"/>
      <c r="Z820" s="481"/>
      <c r="AA820" s="372"/>
      <c r="AB820" s="353"/>
      <c r="AC820" s="382"/>
      <c r="AD820" s="383" t="str">
        <f>IFERROR(__xludf.DUMMYFUNCTION("""COMPUTED_VALUE"""),"")</f>
        <v/>
      </c>
      <c r="AE820" s="848" t="str">
        <f>IFERROR(__xludf.DUMMYFUNCTION("""COMPUTED_VALUE"""),"")</f>
        <v/>
      </c>
      <c r="AF820" s="848"/>
      <c r="AG820" s="848"/>
      <c r="AH820" s="388" t="str">
        <f>IFERROR(__xludf.DUMMYFUNCTION("""COMPUTED_VALUE"""),"")</f>
        <v/>
      </c>
      <c r="AI820" s="382"/>
      <c r="AJ820" s="848" t="str">
        <f>IFERROR(__xludf.DUMMYFUNCTION("""COMPUTED_VALUE"""),"")</f>
        <v/>
      </c>
      <c r="AK820" s="848" t="str">
        <f>IFERROR(__xludf.DUMMYFUNCTION("""COMPUTED_VALUE"""),"")</f>
        <v/>
      </c>
      <c r="AL820" s="848"/>
      <c r="AM820" s="848"/>
      <c r="AN820" s="389" t="str">
        <f>IFERROR(__xludf.DUMMYFUNCTION("""COMPUTED_VALUE"""),"")</f>
        <v/>
      </c>
      <c r="AO820" s="390"/>
      <c r="AP820" s="391"/>
      <c r="AQ820" s="373"/>
      <c r="AR820" s="847"/>
      <c r="AS820" s="847" t="s">
        <v>2869</v>
      </c>
      <c r="AT820" s="359"/>
    </row>
    <row r="821">
      <c r="A821" s="480" t="s">
        <v>2869</v>
      </c>
      <c r="B821" s="361"/>
      <c r="C821" s="362"/>
      <c r="D821" s="384" t="s">
        <v>2869</v>
      </c>
      <c r="E821" s="367"/>
      <c r="F821" s="368"/>
      <c r="G821" s="381"/>
      <c r="H821" s="366"/>
      <c r="I821" s="365"/>
      <c r="J821" s="368"/>
      <c r="K821" s="381"/>
      <c r="L821" s="368"/>
      <c r="M821" s="364"/>
      <c r="N821" s="368"/>
      <c r="O821" s="381"/>
      <c r="P821" s="366"/>
      <c r="Q821" s="365"/>
      <c r="R821" s="368"/>
      <c r="S821" s="381"/>
      <c r="T821" s="368"/>
      <c r="U821" s="364"/>
      <c r="V821" s="845"/>
      <c r="W821" s="655"/>
      <c r="X821" s="366"/>
      <c r="Y821" s="370"/>
      <c r="Z821" s="481"/>
      <c r="AA821" s="372"/>
      <c r="AB821" s="353"/>
      <c r="AC821" s="382"/>
      <c r="AD821" s="383" t="str">
        <f>IFERROR(__xludf.DUMMYFUNCTION("""COMPUTED_VALUE"""),"")</f>
        <v/>
      </c>
      <c r="AE821" s="848" t="str">
        <f>IFERROR(__xludf.DUMMYFUNCTION("""COMPUTED_VALUE"""),"")</f>
        <v/>
      </c>
      <c r="AF821" s="848"/>
      <c r="AG821" s="848"/>
      <c r="AH821" s="388" t="str">
        <f>IFERROR(__xludf.DUMMYFUNCTION("""COMPUTED_VALUE"""),"")</f>
        <v/>
      </c>
      <c r="AI821" s="382"/>
      <c r="AJ821" s="848" t="str">
        <f>IFERROR(__xludf.DUMMYFUNCTION("""COMPUTED_VALUE"""),"")</f>
        <v/>
      </c>
      <c r="AK821" s="848" t="str">
        <f>IFERROR(__xludf.DUMMYFUNCTION("""COMPUTED_VALUE"""),"")</f>
        <v/>
      </c>
      <c r="AL821" s="848"/>
      <c r="AM821" s="848"/>
      <c r="AN821" s="389" t="str">
        <f>IFERROR(__xludf.DUMMYFUNCTION("""COMPUTED_VALUE"""),"")</f>
        <v/>
      </c>
      <c r="AO821" s="390"/>
      <c r="AP821" s="391"/>
      <c r="AQ821" s="373"/>
      <c r="AR821" s="847"/>
      <c r="AS821" s="847" t="s">
        <v>2869</v>
      </c>
      <c r="AT821" s="359"/>
    </row>
    <row r="822">
      <c r="A822" s="480" t="s">
        <v>2869</v>
      </c>
      <c r="B822" s="361"/>
      <c r="C822" s="362"/>
      <c r="D822" s="384" t="s">
        <v>2869</v>
      </c>
      <c r="E822" s="367"/>
      <c r="F822" s="368"/>
      <c r="G822" s="381"/>
      <c r="H822" s="366"/>
      <c r="I822" s="365"/>
      <c r="J822" s="368"/>
      <c r="K822" s="381"/>
      <c r="L822" s="368"/>
      <c r="M822" s="364"/>
      <c r="N822" s="368"/>
      <c r="O822" s="381"/>
      <c r="P822" s="366"/>
      <c r="Q822" s="365"/>
      <c r="R822" s="368"/>
      <c r="S822" s="381"/>
      <c r="T822" s="368"/>
      <c r="U822" s="364"/>
      <c r="V822" s="845"/>
      <c r="W822" s="655"/>
      <c r="X822" s="366"/>
      <c r="Y822" s="370"/>
      <c r="Z822" s="481"/>
      <c r="AA822" s="372"/>
      <c r="AB822" s="353"/>
      <c r="AC822" s="382"/>
      <c r="AD822" s="383" t="str">
        <f>IFERROR(__xludf.DUMMYFUNCTION("""COMPUTED_VALUE"""),"")</f>
        <v/>
      </c>
      <c r="AE822" s="848" t="str">
        <f>IFERROR(__xludf.DUMMYFUNCTION("""COMPUTED_VALUE"""),"")</f>
        <v/>
      </c>
      <c r="AF822" s="848"/>
      <c r="AG822" s="848"/>
      <c r="AH822" s="388" t="str">
        <f>IFERROR(__xludf.DUMMYFUNCTION("""COMPUTED_VALUE"""),"")</f>
        <v/>
      </c>
      <c r="AI822" s="382"/>
      <c r="AJ822" s="848" t="str">
        <f>IFERROR(__xludf.DUMMYFUNCTION("""COMPUTED_VALUE"""),"")</f>
        <v/>
      </c>
      <c r="AK822" s="848" t="str">
        <f>IFERROR(__xludf.DUMMYFUNCTION("""COMPUTED_VALUE"""),"")</f>
        <v/>
      </c>
      <c r="AL822" s="848"/>
      <c r="AM822" s="848"/>
      <c r="AN822" s="389" t="str">
        <f>IFERROR(__xludf.DUMMYFUNCTION("""COMPUTED_VALUE"""),"")</f>
        <v/>
      </c>
      <c r="AO822" s="390"/>
      <c r="AP822" s="391"/>
      <c r="AQ822" s="373"/>
      <c r="AR822" s="847"/>
      <c r="AS822" s="847" t="s">
        <v>2869</v>
      </c>
      <c r="AT822" s="359"/>
    </row>
    <row r="823">
      <c r="A823" s="480" t="s">
        <v>2869</v>
      </c>
      <c r="B823" s="361"/>
      <c r="C823" s="362"/>
      <c r="D823" s="384" t="s">
        <v>2869</v>
      </c>
      <c r="E823" s="367"/>
      <c r="F823" s="368"/>
      <c r="G823" s="381"/>
      <c r="H823" s="366"/>
      <c r="I823" s="365"/>
      <c r="J823" s="368"/>
      <c r="K823" s="381"/>
      <c r="L823" s="368"/>
      <c r="M823" s="364"/>
      <c r="N823" s="368"/>
      <c r="O823" s="381"/>
      <c r="P823" s="366"/>
      <c r="Q823" s="365"/>
      <c r="R823" s="368"/>
      <c r="S823" s="381"/>
      <c r="T823" s="368"/>
      <c r="U823" s="364"/>
      <c r="V823" s="845"/>
      <c r="W823" s="655"/>
      <c r="X823" s="366"/>
      <c r="Y823" s="370"/>
      <c r="Z823" s="481"/>
      <c r="AA823" s="372"/>
      <c r="AB823" s="353"/>
      <c r="AC823" s="382"/>
      <c r="AD823" s="383" t="str">
        <f>IFERROR(__xludf.DUMMYFUNCTION("""COMPUTED_VALUE"""),"")</f>
        <v/>
      </c>
      <c r="AE823" s="848" t="str">
        <f>IFERROR(__xludf.DUMMYFUNCTION("""COMPUTED_VALUE"""),"")</f>
        <v/>
      </c>
      <c r="AF823" s="848"/>
      <c r="AG823" s="848"/>
      <c r="AH823" s="388" t="str">
        <f>IFERROR(__xludf.DUMMYFUNCTION("""COMPUTED_VALUE"""),"")</f>
        <v/>
      </c>
      <c r="AI823" s="382"/>
      <c r="AJ823" s="848" t="str">
        <f>IFERROR(__xludf.DUMMYFUNCTION("""COMPUTED_VALUE"""),"")</f>
        <v/>
      </c>
      <c r="AK823" s="848" t="str">
        <f>IFERROR(__xludf.DUMMYFUNCTION("""COMPUTED_VALUE"""),"")</f>
        <v/>
      </c>
      <c r="AL823" s="848"/>
      <c r="AM823" s="848"/>
      <c r="AN823" s="389" t="str">
        <f>IFERROR(__xludf.DUMMYFUNCTION("""COMPUTED_VALUE"""),"")</f>
        <v/>
      </c>
      <c r="AO823" s="390"/>
      <c r="AP823" s="391"/>
      <c r="AQ823" s="373"/>
      <c r="AR823" s="847"/>
      <c r="AS823" s="847" t="s">
        <v>2869</v>
      </c>
      <c r="AT823" s="359"/>
    </row>
    <row r="824">
      <c r="A824" s="480" t="s">
        <v>2869</v>
      </c>
      <c r="B824" s="361"/>
      <c r="C824" s="362"/>
      <c r="D824" s="384" t="s">
        <v>2869</v>
      </c>
      <c r="E824" s="367"/>
      <c r="F824" s="368"/>
      <c r="G824" s="381"/>
      <c r="H824" s="366"/>
      <c r="I824" s="365"/>
      <c r="J824" s="368"/>
      <c r="K824" s="381"/>
      <c r="L824" s="368"/>
      <c r="M824" s="364"/>
      <c r="N824" s="368"/>
      <c r="O824" s="381"/>
      <c r="P824" s="366"/>
      <c r="Q824" s="365"/>
      <c r="R824" s="368"/>
      <c r="S824" s="381"/>
      <c r="T824" s="368"/>
      <c r="U824" s="364"/>
      <c r="V824" s="845"/>
      <c r="W824" s="655"/>
      <c r="X824" s="366"/>
      <c r="Y824" s="370"/>
      <c r="Z824" s="481"/>
      <c r="AA824" s="372"/>
      <c r="AB824" s="353"/>
      <c r="AC824" s="382"/>
      <c r="AD824" s="383" t="str">
        <f>IFERROR(__xludf.DUMMYFUNCTION("""COMPUTED_VALUE"""),"")</f>
        <v/>
      </c>
      <c r="AE824" s="848" t="str">
        <f>IFERROR(__xludf.DUMMYFUNCTION("""COMPUTED_VALUE"""),"")</f>
        <v/>
      </c>
      <c r="AF824" s="848"/>
      <c r="AG824" s="848"/>
      <c r="AH824" s="388" t="str">
        <f>IFERROR(__xludf.DUMMYFUNCTION("""COMPUTED_VALUE"""),"")</f>
        <v/>
      </c>
      <c r="AI824" s="382"/>
      <c r="AJ824" s="848" t="str">
        <f>IFERROR(__xludf.DUMMYFUNCTION("""COMPUTED_VALUE"""),"")</f>
        <v/>
      </c>
      <c r="AK824" s="848" t="str">
        <f>IFERROR(__xludf.DUMMYFUNCTION("""COMPUTED_VALUE"""),"")</f>
        <v/>
      </c>
      <c r="AL824" s="848"/>
      <c r="AM824" s="848"/>
      <c r="AN824" s="389" t="str">
        <f>IFERROR(__xludf.DUMMYFUNCTION("""COMPUTED_VALUE"""),"")</f>
        <v/>
      </c>
      <c r="AO824" s="390"/>
      <c r="AP824" s="391"/>
      <c r="AQ824" s="373"/>
      <c r="AR824" s="847"/>
      <c r="AS824" s="847" t="s">
        <v>2869</v>
      </c>
      <c r="AT824" s="359"/>
    </row>
    <row r="825">
      <c r="A825" s="480" t="s">
        <v>2869</v>
      </c>
      <c r="B825" s="361"/>
      <c r="C825" s="362"/>
      <c r="D825" s="384" t="s">
        <v>2869</v>
      </c>
      <c r="E825" s="367"/>
      <c r="F825" s="368"/>
      <c r="G825" s="381"/>
      <c r="H825" s="366"/>
      <c r="I825" s="365"/>
      <c r="J825" s="368"/>
      <c r="K825" s="381"/>
      <c r="L825" s="368"/>
      <c r="M825" s="364"/>
      <c r="N825" s="368"/>
      <c r="O825" s="381"/>
      <c r="P825" s="366"/>
      <c r="Q825" s="365"/>
      <c r="R825" s="368"/>
      <c r="S825" s="381"/>
      <c r="T825" s="368"/>
      <c r="U825" s="364"/>
      <c r="V825" s="845"/>
      <c r="W825" s="655"/>
      <c r="X825" s="366"/>
      <c r="Y825" s="370"/>
      <c r="Z825" s="481"/>
      <c r="AA825" s="372"/>
      <c r="AB825" s="353"/>
      <c r="AC825" s="382"/>
      <c r="AD825" s="383" t="str">
        <f>IFERROR(__xludf.DUMMYFUNCTION("""COMPUTED_VALUE"""),"")</f>
        <v/>
      </c>
      <c r="AE825" s="848" t="str">
        <f>IFERROR(__xludf.DUMMYFUNCTION("""COMPUTED_VALUE"""),"")</f>
        <v/>
      </c>
      <c r="AF825" s="848"/>
      <c r="AG825" s="848"/>
      <c r="AH825" s="388" t="str">
        <f>IFERROR(__xludf.DUMMYFUNCTION("""COMPUTED_VALUE"""),"")</f>
        <v/>
      </c>
      <c r="AI825" s="382"/>
      <c r="AJ825" s="848" t="str">
        <f>IFERROR(__xludf.DUMMYFUNCTION("""COMPUTED_VALUE"""),"")</f>
        <v/>
      </c>
      <c r="AK825" s="848" t="str">
        <f>IFERROR(__xludf.DUMMYFUNCTION("""COMPUTED_VALUE"""),"")</f>
        <v/>
      </c>
      <c r="AL825" s="848"/>
      <c r="AM825" s="848"/>
      <c r="AN825" s="389" t="str">
        <f>IFERROR(__xludf.DUMMYFUNCTION("""COMPUTED_VALUE"""),"")</f>
        <v/>
      </c>
      <c r="AO825" s="390"/>
      <c r="AP825" s="391"/>
      <c r="AQ825" s="373"/>
      <c r="AR825" s="847"/>
      <c r="AS825" s="847" t="s">
        <v>2869</v>
      </c>
      <c r="AT825" s="359"/>
    </row>
    <row r="826">
      <c r="A826" s="480" t="s">
        <v>2869</v>
      </c>
      <c r="B826" s="361"/>
      <c r="C826" s="362"/>
      <c r="D826" s="384" t="s">
        <v>2869</v>
      </c>
      <c r="E826" s="367"/>
      <c r="F826" s="368"/>
      <c r="G826" s="381"/>
      <c r="H826" s="366"/>
      <c r="I826" s="365"/>
      <c r="J826" s="368"/>
      <c r="K826" s="381"/>
      <c r="L826" s="368"/>
      <c r="M826" s="364"/>
      <c r="N826" s="368"/>
      <c r="O826" s="381"/>
      <c r="P826" s="366"/>
      <c r="Q826" s="365"/>
      <c r="R826" s="368"/>
      <c r="S826" s="381"/>
      <c r="T826" s="368"/>
      <c r="U826" s="364"/>
      <c r="V826" s="845"/>
      <c r="W826" s="655"/>
      <c r="X826" s="366"/>
      <c r="Y826" s="370"/>
      <c r="Z826" s="481"/>
      <c r="AA826" s="372"/>
      <c r="AB826" s="353"/>
      <c r="AC826" s="382"/>
      <c r="AD826" s="383" t="str">
        <f>IFERROR(__xludf.DUMMYFUNCTION("""COMPUTED_VALUE"""),"")</f>
        <v/>
      </c>
      <c r="AE826" s="848" t="str">
        <f>IFERROR(__xludf.DUMMYFUNCTION("""COMPUTED_VALUE"""),"")</f>
        <v/>
      </c>
      <c r="AF826" s="848"/>
      <c r="AG826" s="848"/>
      <c r="AH826" s="388" t="str">
        <f>IFERROR(__xludf.DUMMYFUNCTION("""COMPUTED_VALUE"""),"")</f>
        <v/>
      </c>
      <c r="AI826" s="382"/>
      <c r="AJ826" s="848" t="str">
        <f>IFERROR(__xludf.DUMMYFUNCTION("""COMPUTED_VALUE"""),"")</f>
        <v/>
      </c>
      <c r="AK826" s="848" t="str">
        <f>IFERROR(__xludf.DUMMYFUNCTION("""COMPUTED_VALUE"""),"")</f>
        <v/>
      </c>
      <c r="AL826" s="848"/>
      <c r="AM826" s="848"/>
      <c r="AN826" s="389" t="str">
        <f>IFERROR(__xludf.DUMMYFUNCTION("""COMPUTED_VALUE"""),"")</f>
        <v/>
      </c>
      <c r="AO826" s="390"/>
      <c r="AP826" s="391"/>
      <c r="AQ826" s="373"/>
      <c r="AR826" s="847"/>
      <c r="AS826" s="847" t="s">
        <v>2869</v>
      </c>
      <c r="AT826" s="359"/>
    </row>
    <row r="827">
      <c r="A827" s="480" t="s">
        <v>2869</v>
      </c>
      <c r="B827" s="361"/>
      <c r="C827" s="362"/>
      <c r="D827" s="384" t="s">
        <v>2869</v>
      </c>
      <c r="E827" s="367"/>
      <c r="F827" s="368"/>
      <c r="G827" s="381"/>
      <c r="H827" s="366"/>
      <c r="I827" s="365"/>
      <c r="J827" s="368"/>
      <c r="K827" s="381"/>
      <c r="L827" s="368"/>
      <c r="M827" s="364"/>
      <c r="N827" s="368"/>
      <c r="O827" s="381"/>
      <c r="P827" s="366"/>
      <c r="Q827" s="365"/>
      <c r="R827" s="368"/>
      <c r="S827" s="381"/>
      <c r="T827" s="368"/>
      <c r="U827" s="364"/>
      <c r="V827" s="845"/>
      <c r="W827" s="655"/>
      <c r="X827" s="366"/>
      <c r="Y827" s="370"/>
      <c r="Z827" s="481"/>
      <c r="AA827" s="372"/>
      <c r="AB827" s="353"/>
      <c r="AC827" s="382"/>
      <c r="AD827" s="383" t="str">
        <f>IFERROR(__xludf.DUMMYFUNCTION("""COMPUTED_VALUE"""),"")</f>
        <v/>
      </c>
      <c r="AE827" s="848" t="str">
        <f>IFERROR(__xludf.DUMMYFUNCTION("""COMPUTED_VALUE"""),"")</f>
        <v/>
      </c>
      <c r="AF827" s="848"/>
      <c r="AG827" s="848"/>
      <c r="AH827" s="388" t="str">
        <f>IFERROR(__xludf.DUMMYFUNCTION("""COMPUTED_VALUE"""),"")</f>
        <v/>
      </c>
      <c r="AI827" s="382"/>
      <c r="AJ827" s="848" t="str">
        <f>IFERROR(__xludf.DUMMYFUNCTION("""COMPUTED_VALUE"""),"")</f>
        <v/>
      </c>
      <c r="AK827" s="848" t="str">
        <f>IFERROR(__xludf.DUMMYFUNCTION("""COMPUTED_VALUE"""),"")</f>
        <v/>
      </c>
      <c r="AL827" s="848"/>
      <c r="AM827" s="848"/>
      <c r="AN827" s="389" t="str">
        <f>IFERROR(__xludf.DUMMYFUNCTION("""COMPUTED_VALUE"""),"")</f>
        <v/>
      </c>
      <c r="AO827" s="390"/>
      <c r="AP827" s="391"/>
      <c r="AQ827" s="373"/>
      <c r="AR827" s="847"/>
      <c r="AS827" s="847" t="s">
        <v>2869</v>
      </c>
      <c r="AT827" s="359"/>
    </row>
    <row r="828">
      <c r="A828" s="480" t="s">
        <v>2869</v>
      </c>
      <c r="B828" s="361"/>
      <c r="C828" s="362"/>
      <c r="D828" s="384" t="s">
        <v>2869</v>
      </c>
      <c r="E828" s="367"/>
      <c r="F828" s="368"/>
      <c r="G828" s="381"/>
      <c r="H828" s="366"/>
      <c r="I828" s="365"/>
      <c r="J828" s="368"/>
      <c r="K828" s="381"/>
      <c r="L828" s="368"/>
      <c r="M828" s="364"/>
      <c r="N828" s="368"/>
      <c r="O828" s="381"/>
      <c r="P828" s="366"/>
      <c r="Q828" s="365"/>
      <c r="R828" s="368"/>
      <c r="S828" s="381"/>
      <c r="T828" s="368"/>
      <c r="U828" s="364"/>
      <c r="V828" s="845"/>
      <c r="W828" s="655"/>
      <c r="X828" s="366"/>
      <c r="Y828" s="370"/>
      <c r="Z828" s="481"/>
      <c r="AA828" s="372"/>
      <c r="AB828" s="353"/>
      <c r="AC828" s="382"/>
      <c r="AD828" s="383" t="str">
        <f>IFERROR(__xludf.DUMMYFUNCTION("""COMPUTED_VALUE"""),"")</f>
        <v/>
      </c>
      <c r="AE828" s="848" t="str">
        <f>IFERROR(__xludf.DUMMYFUNCTION("""COMPUTED_VALUE"""),"")</f>
        <v/>
      </c>
      <c r="AF828" s="848"/>
      <c r="AG828" s="848"/>
      <c r="AH828" s="388" t="str">
        <f>IFERROR(__xludf.DUMMYFUNCTION("""COMPUTED_VALUE"""),"")</f>
        <v/>
      </c>
      <c r="AI828" s="382"/>
      <c r="AJ828" s="848" t="str">
        <f>IFERROR(__xludf.DUMMYFUNCTION("""COMPUTED_VALUE"""),"")</f>
        <v/>
      </c>
      <c r="AK828" s="848" t="str">
        <f>IFERROR(__xludf.DUMMYFUNCTION("""COMPUTED_VALUE"""),"")</f>
        <v/>
      </c>
      <c r="AL828" s="848"/>
      <c r="AM828" s="848"/>
      <c r="AN828" s="389" t="str">
        <f>IFERROR(__xludf.DUMMYFUNCTION("""COMPUTED_VALUE"""),"")</f>
        <v/>
      </c>
      <c r="AO828" s="390"/>
      <c r="AP828" s="391"/>
      <c r="AQ828" s="373"/>
      <c r="AR828" s="847"/>
      <c r="AS828" s="847" t="s">
        <v>2869</v>
      </c>
      <c r="AT828" s="359"/>
    </row>
    <row r="829">
      <c r="A829" s="480" t="s">
        <v>2869</v>
      </c>
      <c r="B829" s="361"/>
      <c r="C829" s="362"/>
      <c r="D829" s="384" t="s">
        <v>2869</v>
      </c>
      <c r="E829" s="367"/>
      <c r="F829" s="368"/>
      <c r="G829" s="381"/>
      <c r="H829" s="366"/>
      <c r="I829" s="365"/>
      <c r="J829" s="368"/>
      <c r="K829" s="381"/>
      <c r="L829" s="368"/>
      <c r="M829" s="364"/>
      <c r="N829" s="368"/>
      <c r="O829" s="381"/>
      <c r="P829" s="366"/>
      <c r="Q829" s="365"/>
      <c r="R829" s="368"/>
      <c r="S829" s="381"/>
      <c r="T829" s="368"/>
      <c r="U829" s="364"/>
      <c r="V829" s="845"/>
      <c r="W829" s="655"/>
      <c r="X829" s="366"/>
      <c r="Y829" s="370"/>
      <c r="Z829" s="481"/>
      <c r="AA829" s="372"/>
      <c r="AB829" s="353"/>
      <c r="AC829" s="382"/>
      <c r="AD829" s="383" t="str">
        <f>IFERROR(__xludf.DUMMYFUNCTION("""COMPUTED_VALUE"""),"")</f>
        <v/>
      </c>
      <c r="AE829" s="848" t="str">
        <f>IFERROR(__xludf.DUMMYFUNCTION("""COMPUTED_VALUE"""),"")</f>
        <v/>
      </c>
      <c r="AF829" s="848"/>
      <c r="AG829" s="848"/>
      <c r="AH829" s="388" t="str">
        <f>IFERROR(__xludf.DUMMYFUNCTION("""COMPUTED_VALUE"""),"")</f>
        <v/>
      </c>
      <c r="AI829" s="382"/>
      <c r="AJ829" s="848" t="str">
        <f>IFERROR(__xludf.DUMMYFUNCTION("""COMPUTED_VALUE"""),"")</f>
        <v/>
      </c>
      <c r="AK829" s="848" t="str">
        <f>IFERROR(__xludf.DUMMYFUNCTION("""COMPUTED_VALUE"""),"")</f>
        <v/>
      </c>
      <c r="AL829" s="848"/>
      <c r="AM829" s="848"/>
      <c r="AN829" s="389" t="str">
        <f>IFERROR(__xludf.DUMMYFUNCTION("""COMPUTED_VALUE"""),"")</f>
        <v/>
      </c>
      <c r="AO829" s="390"/>
      <c r="AP829" s="391"/>
      <c r="AQ829" s="373"/>
      <c r="AR829" s="847"/>
      <c r="AS829" s="847" t="s">
        <v>2869</v>
      </c>
      <c r="AT829" s="359"/>
    </row>
    <row r="830">
      <c r="A830" s="480" t="s">
        <v>2869</v>
      </c>
      <c r="B830" s="361"/>
      <c r="C830" s="362"/>
      <c r="D830" s="384" t="s">
        <v>2869</v>
      </c>
      <c r="E830" s="367"/>
      <c r="F830" s="368"/>
      <c r="G830" s="381"/>
      <c r="H830" s="366"/>
      <c r="I830" s="365"/>
      <c r="J830" s="368"/>
      <c r="K830" s="381"/>
      <c r="L830" s="368"/>
      <c r="M830" s="364"/>
      <c r="N830" s="368"/>
      <c r="O830" s="381"/>
      <c r="P830" s="366"/>
      <c r="Q830" s="365"/>
      <c r="R830" s="368"/>
      <c r="S830" s="381"/>
      <c r="T830" s="368"/>
      <c r="U830" s="364"/>
      <c r="V830" s="845"/>
      <c r="W830" s="655"/>
      <c r="X830" s="366"/>
      <c r="Y830" s="370"/>
      <c r="Z830" s="481"/>
      <c r="AA830" s="372"/>
      <c r="AB830" s="353"/>
      <c r="AC830" s="382"/>
      <c r="AD830" s="383" t="str">
        <f>IFERROR(__xludf.DUMMYFUNCTION("""COMPUTED_VALUE"""),"")</f>
        <v/>
      </c>
      <c r="AE830" s="848" t="str">
        <f>IFERROR(__xludf.DUMMYFUNCTION("""COMPUTED_VALUE"""),"")</f>
        <v/>
      </c>
      <c r="AF830" s="848"/>
      <c r="AG830" s="848"/>
      <c r="AH830" s="388" t="str">
        <f>IFERROR(__xludf.DUMMYFUNCTION("""COMPUTED_VALUE"""),"")</f>
        <v/>
      </c>
      <c r="AI830" s="382"/>
      <c r="AJ830" s="848" t="str">
        <f>IFERROR(__xludf.DUMMYFUNCTION("""COMPUTED_VALUE"""),"")</f>
        <v/>
      </c>
      <c r="AK830" s="848" t="str">
        <f>IFERROR(__xludf.DUMMYFUNCTION("""COMPUTED_VALUE"""),"")</f>
        <v/>
      </c>
      <c r="AL830" s="848"/>
      <c r="AM830" s="848"/>
      <c r="AN830" s="389" t="str">
        <f>IFERROR(__xludf.DUMMYFUNCTION("""COMPUTED_VALUE"""),"")</f>
        <v/>
      </c>
      <c r="AO830" s="390"/>
      <c r="AP830" s="391"/>
      <c r="AQ830" s="373"/>
      <c r="AR830" s="847"/>
      <c r="AS830" s="847" t="s">
        <v>2869</v>
      </c>
      <c r="AT830" s="359"/>
    </row>
    <row r="831">
      <c r="A831" s="480" t="s">
        <v>2869</v>
      </c>
      <c r="B831" s="361"/>
      <c r="C831" s="362"/>
      <c r="D831" s="384" t="s">
        <v>2869</v>
      </c>
      <c r="E831" s="367"/>
      <c r="F831" s="368"/>
      <c r="G831" s="381"/>
      <c r="H831" s="366"/>
      <c r="I831" s="365"/>
      <c r="J831" s="368"/>
      <c r="K831" s="381"/>
      <c r="L831" s="368"/>
      <c r="M831" s="364"/>
      <c r="N831" s="368"/>
      <c r="O831" s="381"/>
      <c r="P831" s="366"/>
      <c r="Q831" s="365"/>
      <c r="R831" s="368"/>
      <c r="S831" s="381"/>
      <c r="T831" s="368"/>
      <c r="U831" s="364"/>
      <c r="V831" s="845"/>
      <c r="W831" s="655"/>
      <c r="X831" s="366"/>
      <c r="Y831" s="370"/>
      <c r="Z831" s="481"/>
      <c r="AA831" s="372"/>
      <c r="AB831" s="353"/>
      <c r="AC831" s="382"/>
      <c r="AD831" s="383" t="str">
        <f>IFERROR(__xludf.DUMMYFUNCTION("""COMPUTED_VALUE"""),"")</f>
        <v/>
      </c>
      <c r="AE831" s="848" t="str">
        <f>IFERROR(__xludf.DUMMYFUNCTION("""COMPUTED_VALUE"""),"")</f>
        <v/>
      </c>
      <c r="AF831" s="848"/>
      <c r="AG831" s="848"/>
      <c r="AH831" s="388" t="str">
        <f>IFERROR(__xludf.DUMMYFUNCTION("""COMPUTED_VALUE"""),"")</f>
        <v/>
      </c>
      <c r="AI831" s="382"/>
      <c r="AJ831" s="848" t="str">
        <f>IFERROR(__xludf.DUMMYFUNCTION("""COMPUTED_VALUE"""),"")</f>
        <v/>
      </c>
      <c r="AK831" s="848" t="str">
        <f>IFERROR(__xludf.DUMMYFUNCTION("""COMPUTED_VALUE"""),"")</f>
        <v/>
      </c>
      <c r="AL831" s="848"/>
      <c r="AM831" s="848"/>
      <c r="AN831" s="389" t="str">
        <f>IFERROR(__xludf.DUMMYFUNCTION("""COMPUTED_VALUE"""),"")</f>
        <v/>
      </c>
      <c r="AO831" s="390"/>
      <c r="AP831" s="391"/>
      <c r="AQ831" s="373"/>
      <c r="AR831" s="847"/>
      <c r="AS831" s="847" t="s">
        <v>2869</v>
      </c>
      <c r="AT831" s="359"/>
    </row>
    <row r="832">
      <c r="A832" s="480" t="s">
        <v>2869</v>
      </c>
      <c r="B832" s="361"/>
      <c r="C832" s="362"/>
      <c r="D832" s="384" t="s">
        <v>2869</v>
      </c>
      <c r="E832" s="367"/>
      <c r="F832" s="368"/>
      <c r="G832" s="381"/>
      <c r="H832" s="366"/>
      <c r="I832" s="365"/>
      <c r="J832" s="368"/>
      <c r="K832" s="381"/>
      <c r="L832" s="368"/>
      <c r="M832" s="364"/>
      <c r="N832" s="368"/>
      <c r="O832" s="381"/>
      <c r="P832" s="366"/>
      <c r="Q832" s="365"/>
      <c r="R832" s="368"/>
      <c r="S832" s="381"/>
      <c r="T832" s="368"/>
      <c r="U832" s="364"/>
      <c r="V832" s="845"/>
      <c r="W832" s="655"/>
      <c r="X832" s="366"/>
      <c r="Y832" s="370"/>
      <c r="Z832" s="481"/>
      <c r="AA832" s="372"/>
      <c r="AB832" s="353"/>
      <c r="AC832" s="382"/>
      <c r="AD832" s="383" t="str">
        <f>IFERROR(__xludf.DUMMYFUNCTION("""COMPUTED_VALUE"""),"")</f>
        <v/>
      </c>
      <c r="AE832" s="848" t="str">
        <f>IFERROR(__xludf.DUMMYFUNCTION("""COMPUTED_VALUE"""),"")</f>
        <v/>
      </c>
      <c r="AF832" s="848"/>
      <c r="AG832" s="848"/>
      <c r="AH832" s="388" t="str">
        <f>IFERROR(__xludf.DUMMYFUNCTION("""COMPUTED_VALUE"""),"")</f>
        <v/>
      </c>
      <c r="AI832" s="382"/>
      <c r="AJ832" s="848" t="str">
        <f>IFERROR(__xludf.DUMMYFUNCTION("""COMPUTED_VALUE"""),"")</f>
        <v/>
      </c>
      <c r="AK832" s="848" t="str">
        <f>IFERROR(__xludf.DUMMYFUNCTION("""COMPUTED_VALUE"""),"")</f>
        <v/>
      </c>
      <c r="AL832" s="848"/>
      <c r="AM832" s="848"/>
      <c r="AN832" s="389" t="str">
        <f>IFERROR(__xludf.DUMMYFUNCTION("""COMPUTED_VALUE"""),"")</f>
        <v/>
      </c>
      <c r="AO832" s="390"/>
      <c r="AP832" s="391"/>
      <c r="AQ832" s="373"/>
      <c r="AR832" s="847"/>
      <c r="AS832" s="847" t="s">
        <v>2869</v>
      </c>
      <c r="AT832" s="359"/>
    </row>
    <row r="833">
      <c r="A833" s="480" t="s">
        <v>2869</v>
      </c>
      <c r="B833" s="361"/>
      <c r="C833" s="362"/>
      <c r="D833" s="384" t="s">
        <v>2869</v>
      </c>
      <c r="E833" s="367"/>
      <c r="F833" s="368"/>
      <c r="G833" s="381"/>
      <c r="H833" s="366"/>
      <c r="I833" s="365"/>
      <c r="J833" s="368"/>
      <c r="K833" s="381"/>
      <c r="L833" s="368"/>
      <c r="M833" s="364"/>
      <c r="N833" s="368"/>
      <c r="O833" s="381"/>
      <c r="P833" s="366"/>
      <c r="Q833" s="365"/>
      <c r="R833" s="368"/>
      <c r="S833" s="381"/>
      <c r="T833" s="368"/>
      <c r="U833" s="364"/>
      <c r="V833" s="845"/>
      <c r="W833" s="655"/>
      <c r="X833" s="366"/>
      <c r="Y833" s="370"/>
      <c r="Z833" s="481"/>
      <c r="AA833" s="372"/>
      <c r="AB833" s="353"/>
      <c r="AC833" s="382"/>
      <c r="AD833" s="383" t="str">
        <f>IFERROR(__xludf.DUMMYFUNCTION("""COMPUTED_VALUE"""),"")</f>
        <v/>
      </c>
      <c r="AE833" s="848" t="str">
        <f>IFERROR(__xludf.DUMMYFUNCTION("""COMPUTED_VALUE"""),"")</f>
        <v/>
      </c>
      <c r="AF833" s="848"/>
      <c r="AG833" s="848"/>
      <c r="AH833" s="388" t="str">
        <f>IFERROR(__xludf.DUMMYFUNCTION("""COMPUTED_VALUE"""),"")</f>
        <v/>
      </c>
      <c r="AI833" s="382"/>
      <c r="AJ833" s="848" t="str">
        <f>IFERROR(__xludf.DUMMYFUNCTION("""COMPUTED_VALUE"""),"")</f>
        <v/>
      </c>
      <c r="AK833" s="848" t="str">
        <f>IFERROR(__xludf.DUMMYFUNCTION("""COMPUTED_VALUE"""),"")</f>
        <v/>
      </c>
      <c r="AL833" s="848"/>
      <c r="AM833" s="848"/>
      <c r="AN833" s="389" t="str">
        <f>IFERROR(__xludf.DUMMYFUNCTION("""COMPUTED_VALUE"""),"")</f>
        <v/>
      </c>
      <c r="AO833" s="390"/>
      <c r="AP833" s="391"/>
      <c r="AQ833" s="373"/>
      <c r="AR833" s="847"/>
      <c r="AS833" s="847" t="s">
        <v>2869</v>
      </c>
      <c r="AT833" s="359"/>
    </row>
    <row r="834">
      <c r="A834" s="480" t="s">
        <v>2869</v>
      </c>
      <c r="B834" s="361"/>
      <c r="C834" s="362"/>
      <c r="D834" s="384" t="s">
        <v>2869</v>
      </c>
      <c r="E834" s="367"/>
      <c r="F834" s="368"/>
      <c r="G834" s="381"/>
      <c r="H834" s="366"/>
      <c r="I834" s="365"/>
      <c r="J834" s="368"/>
      <c r="K834" s="381"/>
      <c r="L834" s="368"/>
      <c r="M834" s="364"/>
      <c r="N834" s="368"/>
      <c r="O834" s="381"/>
      <c r="P834" s="366"/>
      <c r="Q834" s="365"/>
      <c r="R834" s="368"/>
      <c r="S834" s="381"/>
      <c r="T834" s="368"/>
      <c r="U834" s="364"/>
      <c r="V834" s="845"/>
      <c r="W834" s="655"/>
      <c r="X834" s="366"/>
      <c r="Y834" s="370"/>
      <c r="Z834" s="481"/>
      <c r="AA834" s="372"/>
      <c r="AB834" s="353"/>
      <c r="AC834" s="382"/>
      <c r="AD834" s="383" t="str">
        <f>IFERROR(__xludf.DUMMYFUNCTION("""COMPUTED_VALUE"""),"")</f>
        <v/>
      </c>
      <c r="AE834" s="848" t="str">
        <f>IFERROR(__xludf.DUMMYFUNCTION("""COMPUTED_VALUE"""),"")</f>
        <v/>
      </c>
      <c r="AF834" s="848"/>
      <c r="AG834" s="848"/>
      <c r="AH834" s="388" t="str">
        <f>IFERROR(__xludf.DUMMYFUNCTION("""COMPUTED_VALUE"""),"")</f>
        <v/>
      </c>
      <c r="AI834" s="382"/>
      <c r="AJ834" s="848" t="str">
        <f>IFERROR(__xludf.DUMMYFUNCTION("""COMPUTED_VALUE"""),"")</f>
        <v/>
      </c>
      <c r="AK834" s="848" t="str">
        <f>IFERROR(__xludf.DUMMYFUNCTION("""COMPUTED_VALUE"""),"")</f>
        <v/>
      </c>
      <c r="AL834" s="848"/>
      <c r="AM834" s="848"/>
      <c r="AN834" s="389" t="str">
        <f>IFERROR(__xludf.DUMMYFUNCTION("""COMPUTED_VALUE"""),"")</f>
        <v/>
      </c>
      <c r="AO834" s="390"/>
      <c r="AP834" s="391"/>
      <c r="AQ834" s="373"/>
      <c r="AR834" s="847"/>
      <c r="AS834" s="847" t="s">
        <v>2869</v>
      </c>
      <c r="AT834" s="359"/>
    </row>
    <row r="835">
      <c r="A835" s="480" t="s">
        <v>2869</v>
      </c>
      <c r="B835" s="361"/>
      <c r="C835" s="362"/>
      <c r="D835" s="384" t="s">
        <v>2869</v>
      </c>
      <c r="E835" s="367"/>
      <c r="F835" s="368"/>
      <c r="G835" s="381"/>
      <c r="H835" s="366"/>
      <c r="I835" s="365"/>
      <c r="J835" s="368"/>
      <c r="K835" s="381"/>
      <c r="L835" s="368"/>
      <c r="M835" s="364"/>
      <c r="N835" s="368"/>
      <c r="O835" s="381"/>
      <c r="P835" s="366"/>
      <c r="Q835" s="365"/>
      <c r="R835" s="368"/>
      <c r="S835" s="381"/>
      <c r="T835" s="368"/>
      <c r="U835" s="364"/>
      <c r="V835" s="845"/>
      <c r="W835" s="655"/>
      <c r="X835" s="366"/>
      <c r="Y835" s="370"/>
      <c r="Z835" s="481"/>
      <c r="AA835" s="372"/>
      <c r="AB835" s="353"/>
      <c r="AC835" s="382"/>
      <c r="AD835" s="383" t="str">
        <f>IFERROR(__xludf.DUMMYFUNCTION("""COMPUTED_VALUE"""),"")</f>
        <v/>
      </c>
      <c r="AE835" s="848" t="str">
        <f>IFERROR(__xludf.DUMMYFUNCTION("""COMPUTED_VALUE"""),"")</f>
        <v/>
      </c>
      <c r="AF835" s="848"/>
      <c r="AG835" s="848"/>
      <c r="AH835" s="388" t="str">
        <f>IFERROR(__xludf.DUMMYFUNCTION("""COMPUTED_VALUE"""),"")</f>
        <v/>
      </c>
      <c r="AI835" s="382"/>
      <c r="AJ835" s="848" t="str">
        <f>IFERROR(__xludf.DUMMYFUNCTION("""COMPUTED_VALUE"""),"")</f>
        <v/>
      </c>
      <c r="AK835" s="848" t="str">
        <f>IFERROR(__xludf.DUMMYFUNCTION("""COMPUTED_VALUE"""),"")</f>
        <v/>
      </c>
      <c r="AL835" s="848"/>
      <c r="AM835" s="848"/>
      <c r="AN835" s="389" t="str">
        <f>IFERROR(__xludf.DUMMYFUNCTION("""COMPUTED_VALUE"""),"")</f>
        <v/>
      </c>
      <c r="AO835" s="390"/>
      <c r="AP835" s="391"/>
      <c r="AQ835" s="373"/>
      <c r="AR835" s="847"/>
      <c r="AS835" s="847" t="s">
        <v>2869</v>
      </c>
      <c r="AT835" s="359"/>
    </row>
    <row r="836">
      <c r="A836" s="480" t="s">
        <v>2869</v>
      </c>
      <c r="B836" s="361"/>
      <c r="C836" s="362"/>
      <c r="D836" s="384" t="s">
        <v>2869</v>
      </c>
      <c r="E836" s="367"/>
      <c r="F836" s="368"/>
      <c r="G836" s="381"/>
      <c r="H836" s="366"/>
      <c r="I836" s="365"/>
      <c r="J836" s="368"/>
      <c r="K836" s="381"/>
      <c r="L836" s="368"/>
      <c r="M836" s="364"/>
      <c r="N836" s="368"/>
      <c r="O836" s="381"/>
      <c r="P836" s="366"/>
      <c r="Q836" s="365"/>
      <c r="R836" s="368"/>
      <c r="S836" s="381"/>
      <c r="T836" s="368"/>
      <c r="U836" s="364"/>
      <c r="V836" s="845"/>
      <c r="W836" s="655"/>
      <c r="X836" s="366"/>
      <c r="Y836" s="370"/>
      <c r="Z836" s="481"/>
      <c r="AA836" s="372"/>
      <c r="AB836" s="353"/>
      <c r="AC836" s="382"/>
      <c r="AD836" s="383" t="str">
        <f>IFERROR(__xludf.DUMMYFUNCTION("""COMPUTED_VALUE"""),"")</f>
        <v/>
      </c>
      <c r="AE836" s="848" t="str">
        <f>IFERROR(__xludf.DUMMYFUNCTION("""COMPUTED_VALUE"""),"")</f>
        <v/>
      </c>
      <c r="AF836" s="848"/>
      <c r="AG836" s="848"/>
      <c r="AH836" s="388" t="str">
        <f>IFERROR(__xludf.DUMMYFUNCTION("""COMPUTED_VALUE"""),"")</f>
        <v/>
      </c>
      <c r="AI836" s="382"/>
      <c r="AJ836" s="848" t="str">
        <f>IFERROR(__xludf.DUMMYFUNCTION("""COMPUTED_VALUE"""),"")</f>
        <v/>
      </c>
      <c r="AK836" s="848" t="str">
        <f>IFERROR(__xludf.DUMMYFUNCTION("""COMPUTED_VALUE"""),"")</f>
        <v/>
      </c>
      <c r="AL836" s="848"/>
      <c r="AM836" s="848"/>
      <c r="AN836" s="389" t="str">
        <f>IFERROR(__xludf.DUMMYFUNCTION("""COMPUTED_VALUE"""),"")</f>
        <v/>
      </c>
      <c r="AO836" s="390"/>
      <c r="AP836" s="391"/>
      <c r="AQ836" s="373"/>
      <c r="AR836" s="847"/>
      <c r="AS836" s="847" t="s">
        <v>2869</v>
      </c>
      <c r="AT836" s="359"/>
    </row>
    <row r="837">
      <c r="A837" s="480" t="s">
        <v>2869</v>
      </c>
      <c r="B837" s="361"/>
      <c r="C837" s="362"/>
      <c r="D837" s="384" t="s">
        <v>2869</v>
      </c>
      <c r="E837" s="367"/>
      <c r="F837" s="368"/>
      <c r="G837" s="381"/>
      <c r="H837" s="366"/>
      <c r="I837" s="365"/>
      <c r="J837" s="368"/>
      <c r="K837" s="381"/>
      <c r="L837" s="368"/>
      <c r="M837" s="364"/>
      <c r="N837" s="368"/>
      <c r="O837" s="381"/>
      <c r="P837" s="366"/>
      <c r="Q837" s="365"/>
      <c r="R837" s="368"/>
      <c r="S837" s="381"/>
      <c r="T837" s="368"/>
      <c r="U837" s="364"/>
      <c r="V837" s="845"/>
      <c r="W837" s="655"/>
      <c r="X837" s="366"/>
      <c r="Y837" s="370"/>
      <c r="Z837" s="481"/>
      <c r="AA837" s="372"/>
      <c r="AB837" s="353"/>
      <c r="AC837" s="382"/>
      <c r="AD837" s="383" t="str">
        <f>IFERROR(__xludf.DUMMYFUNCTION("""COMPUTED_VALUE"""),"")</f>
        <v/>
      </c>
      <c r="AE837" s="848" t="str">
        <f>IFERROR(__xludf.DUMMYFUNCTION("""COMPUTED_VALUE"""),"")</f>
        <v/>
      </c>
      <c r="AF837" s="848"/>
      <c r="AG837" s="848"/>
      <c r="AH837" s="388" t="str">
        <f>IFERROR(__xludf.DUMMYFUNCTION("""COMPUTED_VALUE"""),"")</f>
        <v/>
      </c>
      <c r="AI837" s="382"/>
      <c r="AJ837" s="848" t="str">
        <f>IFERROR(__xludf.DUMMYFUNCTION("""COMPUTED_VALUE"""),"")</f>
        <v/>
      </c>
      <c r="AK837" s="848" t="str">
        <f>IFERROR(__xludf.DUMMYFUNCTION("""COMPUTED_VALUE"""),"")</f>
        <v/>
      </c>
      <c r="AL837" s="848"/>
      <c r="AM837" s="848"/>
      <c r="AN837" s="389" t="str">
        <f>IFERROR(__xludf.DUMMYFUNCTION("""COMPUTED_VALUE"""),"")</f>
        <v/>
      </c>
      <c r="AO837" s="390"/>
      <c r="AP837" s="391"/>
      <c r="AQ837" s="373"/>
      <c r="AR837" s="847"/>
      <c r="AS837" s="847" t="s">
        <v>2869</v>
      </c>
      <c r="AT837" s="359"/>
    </row>
    <row r="838">
      <c r="A838" s="480" t="s">
        <v>2869</v>
      </c>
      <c r="B838" s="361"/>
      <c r="C838" s="362"/>
      <c r="D838" s="384" t="s">
        <v>2869</v>
      </c>
      <c r="E838" s="367"/>
      <c r="F838" s="368"/>
      <c r="G838" s="381"/>
      <c r="H838" s="366"/>
      <c r="I838" s="365"/>
      <c r="J838" s="368"/>
      <c r="K838" s="381"/>
      <c r="L838" s="368"/>
      <c r="M838" s="364"/>
      <c r="N838" s="368"/>
      <c r="O838" s="381"/>
      <c r="P838" s="366"/>
      <c r="Q838" s="365"/>
      <c r="R838" s="368"/>
      <c r="S838" s="381"/>
      <c r="T838" s="368"/>
      <c r="U838" s="364"/>
      <c r="V838" s="845"/>
      <c r="W838" s="655"/>
      <c r="X838" s="366"/>
      <c r="Y838" s="370"/>
      <c r="Z838" s="481"/>
      <c r="AA838" s="372"/>
      <c r="AB838" s="353"/>
      <c r="AC838" s="382"/>
      <c r="AD838" s="383" t="str">
        <f>IFERROR(__xludf.DUMMYFUNCTION("""COMPUTED_VALUE"""),"")</f>
        <v/>
      </c>
      <c r="AE838" s="848" t="str">
        <f>IFERROR(__xludf.DUMMYFUNCTION("""COMPUTED_VALUE"""),"")</f>
        <v/>
      </c>
      <c r="AF838" s="848"/>
      <c r="AG838" s="848"/>
      <c r="AH838" s="388" t="str">
        <f>IFERROR(__xludf.DUMMYFUNCTION("""COMPUTED_VALUE"""),"")</f>
        <v/>
      </c>
      <c r="AI838" s="382"/>
      <c r="AJ838" s="848" t="str">
        <f>IFERROR(__xludf.DUMMYFUNCTION("""COMPUTED_VALUE"""),"")</f>
        <v/>
      </c>
      <c r="AK838" s="848" t="str">
        <f>IFERROR(__xludf.DUMMYFUNCTION("""COMPUTED_VALUE"""),"")</f>
        <v/>
      </c>
      <c r="AL838" s="848"/>
      <c r="AM838" s="848"/>
      <c r="AN838" s="389" t="str">
        <f>IFERROR(__xludf.DUMMYFUNCTION("""COMPUTED_VALUE"""),"")</f>
        <v/>
      </c>
      <c r="AO838" s="390"/>
      <c r="AP838" s="391"/>
      <c r="AQ838" s="373"/>
      <c r="AR838" s="847"/>
      <c r="AS838" s="847" t="s">
        <v>2869</v>
      </c>
      <c r="AT838" s="359"/>
    </row>
    <row r="839">
      <c r="A839" s="480" t="s">
        <v>2869</v>
      </c>
      <c r="B839" s="361"/>
      <c r="C839" s="362"/>
      <c r="D839" s="384" t="s">
        <v>2869</v>
      </c>
      <c r="E839" s="367"/>
      <c r="F839" s="368"/>
      <c r="G839" s="381"/>
      <c r="H839" s="366"/>
      <c r="I839" s="365"/>
      <c r="J839" s="368"/>
      <c r="K839" s="381"/>
      <c r="L839" s="368"/>
      <c r="M839" s="364"/>
      <c r="N839" s="368"/>
      <c r="O839" s="381"/>
      <c r="P839" s="366"/>
      <c r="Q839" s="365"/>
      <c r="R839" s="368"/>
      <c r="S839" s="381"/>
      <c r="T839" s="368"/>
      <c r="U839" s="364"/>
      <c r="V839" s="845"/>
      <c r="W839" s="655"/>
      <c r="X839" s="366"/>
      <c r="Y839" s="370"/>
      <c r="Z839" s="481"/>
      <c r="AA839" s="372"/>
      <c r="AB839" s="353"/>
      <c r="AC839" s="382"/>
      <c r="AD839" s="383" t="str">
        <f>IFERROR(__xludf.DUMMYFUNCTION("""COMPUTED_VALUE"""),"")</f>
        <v/>
      </c>
      <c r="AE839" s="848" t="str">
        <f>IFERROR(__xludf.DUMMYFUNCTION("""COMPUTED_VALUE"""),"")</f>
        <v/>
      </c>
      <c r="AF839" s="848"/>
      <c r="AG839" s="848"/>
      <c r="AH839" s="388" t="str">
        <f>IFERROR(__xludf.DUMMYFUNCTION("""COMPUTED_VALUE"""),"")</f>
        <v/>
      </c>
      <c r="AI839" s="382"/>
      <c r="AJ839" s="848" t="str">
        <f>IFERROR(__xludf.DUMMYFUNCTION("""COMPUTED_VALUE"""),"")</f>
        <v/>
      </c>
      <c r="AK839" s="848" t="str">
        <f>IFERROR(__xludf.DUMMYFUNCTION("""COMPUTED_VALUE"""),"")</f>
        <v/>
      </c>
      <c r="AL839" s="848"/>
      <c r="AM839" s="848"/>
      <c r="AN839" s="389" t="str">
        <f>IFERROR(__xludf.DUMMYFUNCTION("""COMPUTED_VALUE"""),"")</f>
        <v/>
      </c>
      <c r="AO839" s="390"/>
      <c r="AP839" s="391"/>
      <c r="AQ839" s="373"/>
      <c r="AR839" s="847"/>
      <c r="AS839" s="847" t="s">
        <v>2869</v>
      </c>
      <c r="AT839" s="359"/>
    </row>
    <row r="840">
      <c r="A840" s="480" t="s">
        <v>2869</v>
      </c>
      <c r="B840" s="361"/>
      <c r="C840" s="362"/>
      <c r="D840" s="384" t="s">
        <v>2869</v>
      </c>
      <c r="E840" s="367"/>
      <c r="F840" s="368"/>
      <c r="G840" s="381"/>
      <c r="H840" s="366"/>
      <c r="I840" s="365"/>
      <c r="J840" s="368"/>
      <c r="K840" s="381"/>
      <c r="L840" s="368"/>
      <c r="M840" s="364"/>
      <c r="N840" s="368"/>
      <c r="O840" s="381"/>
      <c r="P840" s="366"/>
      <c r="Q840" s="365"/>
      <c r="R840" s="368"/>
      <c r="S840" s="381"/>
      <c r="T840" s="368"/>
      <c r="U840" s="364"/>
      <c r="V840" s="845"/>
      <c r="W840" s="655"/>
      <c r="X840" s="366"/>
      <c r="Y840" s="370"/>
      <c r="Z840" s="481"/>
      <c r="AA840" s="372"/>
      <c r="AB840" s="353"/>
      <c r="AC840" s="382"/>
      <c r="AD840" s="383" t="str">
        <f>IFERROR(__xludf.DUMMYFUNCTION("""COMPUTED_VALUE"""),"")</f>
        <v/>
      </c>
      <c r="AE840" s="848" t="str">
        <f>IFERROR(__xludf.DUMMYFUNCTION("""COMPUTED_VALUE"""),"")</f>
        <v/>
      </c>
      <c r="AF840" s="848"/>
      <c r="AG840" s="848"/>
      <c r="AH840" s="388" t="str">
        <f>IFERROR(__xludf.DUMMYFUNCTION("""COMPUTED_VALUE"""),"")</f>
        <v/>
      </c>
      <c r="AI840" s="382"/>
      <c r="AJ840" s="848" t="str">
        <f>IFERROR(__xludf.DUMMYFUNCTION("""COMPUTED_VALUE"""),"")</f>
        <v/>
      </c>
      <c r="AK840" s="848" t="str">
        <f>IFERROR(__xludf.DUMMYFUNCTION("""COMPUTED_VALUE"""),"")</f>
        <v/>
      </c>
      <c r="AL840" s="848"/>
      <c r="AM840" s="848"/>
      <c r="AN840" s="389" t="str">
        <f>IFERROR(__xludf.DUMMYFUNCTION("""COMPUTED_VALUE"""),"")</f>
        <v/>
      </c>
      <c r="AO840" s="390"/>
      <c r="AP840" s="391"/>
      <c r="AQ840" s="373"/>
      <c r="AR840" s="847"/>
      <c r="AS840" s="847" t="s">
        <v>2869</v>
      </c>
      <c r="AT840" s="359"/>
    </row>
    <row r="841">
      <c r="A841" s="480" t="s">
        <v>2869</v>
      </c>
      <c r="B841" s="361"/>
      <c r="C841" s="362"/>
      <c r="D841" s="384" t="s">
        <v>2869</v>
      </c>
      <c r="E841" s="367"/>
      <c r="F841" s="368"/>
      <c r="G841" s="381"/>
      <c r="H841" s="366"/>
      <c r="I841" s="365"/>
      <c r="J841" s="368"/>
      <c r="K841" s="381"/>
      <c r="L841" s="368"/>
      <c r="M841" s="364"/>
      <c r="N841" s="368"/>
      <c r="O841" s="381"/>
      <c r="P841" s="366"/>
      <c r="Q841" s="365"/>
      <c r="R841" s="368"/>
      <c r="S841" s="381"/>
      <c r="T841" s="368"/>
      <c r="U841" s="364"/>
      <c r="V841" s="845"/>
      <c r="W841" s="655"/>
      <c r="X841" s="366"/>
      <c r="Y841" s="370"/>
      <c r="Z841" s="481"/>
      <c r="AA841" s="372"/>
      <c r="AB841" s="353"/>
      <c r="AC841" s="382"/>
      <c r="AD841" s="383" t="str">
        <f>IFERROR(__xludf.DUMMYFUNCTION("""COMPUTED_VALUE"""),"")</f>
        <v/>
      </c>
      <c r="AE841" s="848" t="str">
        <f>IFERROR(__xludf.DUMMYFUNCTION("""COMPUTED_VALUE"""),"")</f>
        <v/>
      </c>
      <c r="AF841" s="848"/>
      <c r="AG841" s="848"/>
      <c r="AH841" s="388" t="str">
        <f>IFERROR(__xludf.DUMMYFUNCTION("""COMPUTED_VALUE"""),"")</f>
        <v/>
      </c>
      <c r="AI841" s="382"/>
      <c r="AJ841" s="848" t="str">
        <f>IFERROR(__xludf.DUMMYFUNCTION("""COMPUTED_VALUE"""),"")</f>
        <v/>
      </c>
      <c r="AK841" s="848" t="str">
        <f>IFERROR(__xludf.DUMMYFUNCTION("""COMPUTED_VALUE"""),"")</f>
        <v/>
      </c>
      <c r="AL841" s="848"/>
      <c r="AM841" s="848"/>
      <c r="AN841" s="389" t="str">
        <f>IFERROR(__xludf.DUMMYFUNCTION("""COMPUTED_VALUE"""),"")</f>
        <v/>
      </c>
      <c r="AO841" s="390"/>
      <c r="AP841" s="391"/>
      <c r="AQ841" s="373"/>
      <c r="AR841" s="847"/>
      <c r="AS841" s="847" t="s">
        <v>2869</v>
      </c>
      <c r="AT841" s="359"/>
    </row>
    <row r="842">
      <c r="A842" s="480" t="s">
        <v>2869</v>
      </c>
      <c r="B842" s="361"/>
      <c r="C842" s="362"/>
      <c r="D842" s="384" t="s">
        <v>2869</v>
      </c>
      <c r="E842" s="367"/>
      <c r="F842" s="368"/>
      <c r="G842" s="381"/>
      <c r="H842" s="366"/>
      <c r="I842" s="365"/>
      <c r="J842" s="368"/>
      <c r="K842" s="381"/>
      <c r="L842" s="368"/>
      <c r="M842" s="364"/>
      <c r="N842" s="368"/>
      <c r="O842" s="381"/>
      <c r="P842" s="366"/>
      <c r="Q842" s="365"/>
      <c r="R842" s="368"/>
      <c r="S842" s="381"/>
      <c r="T842" s="368"/>
      <c r="U842" s="364"/>
      <c r="V842" s="845"/>
      <c r="W842" s="655"/>
      <c r="X842" s="366"/>
      <c r="Y842" s="370"/>
      <c r="Z842" s="481"/>
      <c r="AA842" s="372"/>
      <c r="AB842" s="353"/>
      <c r="AC842" s="382"/>
      <c r="AD842" s="383" t="str">
        <f>IFERROR(__xludf.DUMMYFUNCTION("""COMPUTED_VALUE"""),"")</f>
        <v/>
      </c>
      <c r="AE842" s="848" t="str">
        <f>IFERROR(__xludf.DUMMYFUNCTION("""COMPUTED_VALUE"""),"")</f>
        <v/>
      </c>
      <c r="AF842" s="848"/>
      <c r="AG842" s="848"/>
      <c r="AH842" s="388" t="str">
        <f>IFERROR(__xludf.DUMMYFUNCTION("""COMPUTED_VALUE"""),"")</f>
        <v/>
      </c>
      <c r="AI842" s="382"/>
      <c r="AJ842" s="848" t="str">
        <f>IFERROR(__xludf.DUMMYFUNCTION("""COMPUTED_VALUE"""),"")</f>
        <v/>
      </c>
      <c r="AK842" s="848" t="str">
        <f>IFERROR(__xludf.DUMMYFUNCTION("""COMPUTED_VALUE"""),"")</f>
        <v/>
      </c>
      <c r="AL842" s="848"/>
      <c r="AM842" s="848"/>
      <c r="AN842" s="389" t="str">
        <f>IFERROR(__xludf.DUMMYFUNCTION("""COMPUTED_VALUE"""),"")</f>
        <v/>
      </c>
      <c r="AO842" s="390"/>
      <c r="AP842" s="391"/>
      <c r="AQ842" s="373"/>
      <c r="AR842" s="847"/>
      <c r="AS842" s="847" t="s">
        <v>2869</v>
      </c>
      <c r="AT842" s="359"/>
    </row>
    <row r="843">
      <c r="A843" s="480" t="s">
        <v>2869</v>
      </c>
      <c r="B843" s="361"/>
      <c r="C843" s="362"/>
      <c r="D843" s="384" t="s">
        <v>2869</v>
      </c>
      <c r="E843" s="367"/>
      <c r="F843" s="368"/>
      <c r="G843" s="381"/>
      <c r="H843" s="366"/>
      <c r="I843" s="365"/>
      <c r="J843" s="368"/>
      <c r="K843" s="381"/>
      <c r="L843" s="368"/>
      <c r="M843" s="364"/>
      <c r="N843" s="368"/>
      <c r="O843" s="381"/>
      <c r="P843" s="366"/>
      <c r="Q843" s="365"/>
      <c r="R843" s="368"/>
      <c r="S843" s="381"/>
      <c r="T843" s="368"/>
      <c r="U843" s="364"/>
      <c r="V843" s="845"/>
      <c r="W843" s="655"/>
      <c r="X843" s="366"/>
      <c r="Y843" s="370"/>
      <c r="Z843" s="481"/>
      <c r="AA843" s="372"/>
      <c r="AB843" s="353"/>
      <c r="AC843" s="382"/>
      <c r="AD843" s="383" t="str">
        <f>IFERROR(__xludf.DUMMYFUNCTION("""COMPUTED_VALUE"""),"")</f>
        <v/>
      </c>
      <c r="AE843" s="848" t="str">
        <f>IFERROR(__xludf.DUMMYFUNCTION("""COMPUTED_VALUE"""),"")</f>
        <v/>
      </c>
      <c r="AF843" s="848"/>
      <c r="AG843" s="848"/>
      <c r="AH843" s="388" t="str">
        <f>IFERROR(__xludf.DUMMYFUNCTION("""COMPUTED_VALUE"""),"")</f>
        <v/>
      </c>
      <c r="AI843" s="382"/>
      <c r="AJ843" s="848" t="str">
        <f>IFERROR(__xludf.DUMMYFUNCTION("""COMPUTED_VALUE"""),"")</f>
        <v/>
      </c>
      <c r="AK843" s="848" t="str">
        <f>IFERROR(__xludf.DUMMYFUNCTION("""COMPUTED_VALUE"""),"")</f>
        <v/>
      </c>
      <c r="AL843" s="848"/>
      <c r="AM843" s="848"/>
      <c r="AN843" s="389" t="str">
        <f>IFERROR(__xludf.DUMMYFUNCTION("""COMPUTED_VALUE"""),"")</f>
        <v/>
      </c>
      <c r="AO843" s="390"/>
      <c r="AP843" s="391"/>
      <c r="AQ843" s="373"/>
      <c r="AR843" s="847"/>
      <c r="AS843" s="847" t="s">
        <v>2869</v>
      </c>
      <c r="AT843" s="359"/>
    </row>
    <row r="844">
      <c r="A844" s="480" t="s">
        <v>2869</v>
      </c>
      <c r="B844" s="361"/>
      <c r="C844" s="362"/>
      <c r="D844" s="384" t="s">
        <v>2869</v>
      </c>
      <c r="E844" s="367"/>
      <c r="F844" s="368"/>
      <c r="G844" s="381"/>
      <c r="H844" s="366"/>
      <c r="I844" s="365"/>
      <c r="J844" s="368"/>
      <c r="K844" s="381"/>
      <c r="L844" s="368"/>
      <c r="M844" s="364"/>
      <c r="N844" s="368"/>
      <c r="O844" s="381"/>
      <c r="P844" s="366"/>
      <c r="Q844" s="365"/>
      <c r="R844" s="368"/>
      <c r="S844" s="381"/>
      <c r="T844" s="368"/>
      <c r="U844" s="364"/>
      <c r="V844" s="845"/>
      <c r="W844" s="655"/>
      <c r="X844" s="366"/>
      <c r="Y844" s="370"/>
      <c r="Z844" s="481"/>
      <c r="AA844" s="372"/>
      <c r="AB844" s="353"/>
      <c r="AC844" s="382"/>
      <c r="AD844" s="383" t="str">
        <f>IFERROR(__xludf.DUMMYFUNCTION("""COMPUTED_VALUE"""),"")</f>
        <v/>
      </c>
      <c r="AE844" s="848" t="str">
        <f>IFERROR(__xludf.DUMMYFUNCTION("""COMPUTED_VALUE"""),"")</f>
        <v/>
      </c>
      <c r="AF844" s="848"/>
      <c r="AG844" s="848"/>
      <c r="AH844" s="388" t="str">
        <f>IFERROR(__xludf.DUMMYFUNCTION("""COMPUTED_VALUE"""),"")</f>
        <v/>
      </c>
      <c r="AI844" s="382"/>
      <c r="AJ844" s="848" t="str">
        <f>IFERROR(__xludf.DUMMYFUNCTION("""COMPUTED_VALUE"""),"")</f>
        <v/>
      </c>
      <c r="AK844" s="848" t="str">
        <f>IFERROR(__xludf.DUMMYFUNCTION("""COMPUTED_VALUE"""),"")</f>
        <v/>
      </c>
      <c r="AL844" s="848"/>
      <c r="AM844" s="848"/>
      <c r="AN844" s="389" t="str">
        <f>IFERROR(__xludf.DUMMYFUNCTION("""COMPUTED_VALUE"""),"")</f>
        <v/>
      </c>
      <c r="AO844" s="390"/>
      <c r="AP844" s="391"/>
      <c r="AQ844" s="373"/>
      <c r="AR844" s="847"/>
      <c r="AS844" s="847" t="s">
        <v>2869</v>
      </c>
      <c r="AT844" s="359"/>
    </row>
    <row r="845">
      <c r="A845" s="480" t="s">
        <v>2869</v>
      </c>
      <c r="B845" s="361"/>
      <c r="C845" s="362"/>
      <c r="D845" s="384" t="s">
        <v>2869</v>
      </c>
      <c r="E845" s="367"/>
      <c r="F845" s="368"/>
      <c r="G845" s="381"/>
      <c r="H845" s="366"/>
      <c r="I845" s="365"/>
      <c r="J845" s="368"/>
      <c r="K845" s="381"/>
      <c r="L845" s="368"/>
      <c r="M845" s="364"/>
      <c r="N845" s="368"/>
      <c r="O845" s="381"/>
      <c r="P845" s="366"/>
      <c r="Q845" s="365"/>
      <c r="R845" s="368"/>
      <c r="S845" s="381"/>
      <c r="T845" s="368"/>
      <c r="U845" s="364"/>
      <c r="V845" s="845"/>
      <c r="W845" s="655"/>
      <c r="X845" s="366"/>
      <c r="Y845" s="370"/>
      <c r="Z845" s="481"/>
      <c r="AA845" s="372"/>
      <c r="AB845" s="353"/>
      <c r="AC845" s="382"/>
      <c r="AD845" s="383" t="str">
        <f>IFERROR(__xludf.DUMMYFUNCTION("""COMPUTED_VALUE"""),"")</f>
        <v/>
      </c>
      <c r="AE845" s="848" t="str">
        <f>IFERROR(__xludf.DUMMYFUNCTION("""COMPUTED_VALUE"""),"")</f>
        <v/>
      </c>
      <c r="AF845" s="848"/>
      <c r="AG845" s="848"/>
      <c r="AH845" s="388" t="str">
        <f>IFERROR(__xludf.DUMMYFUNCTION("""COMPUTED_VALUE"""),"")</f>
        <v/>
      </c>
      <c r="AI845" s="382"/>
      <c r="AJ845" s="848" t="str">
        <f>IFERROR(__xludf.DUMMYFUNCTION("""COMPUTED_VALUE"""),"")</f>
        <v/>
      </c>
      <c r="AK845" s="848" t="str">
        <f>IFERROR(__xludf.DUMMYFUNCTION("""COMPUTED_VALUE"""),"")</f>
        <v/>
      </c>
      <c r="AL845" s="848"/>
      <c r="AM845" s="848"/>
      <c r="AN845" s="389" t="str">
        <f>IFERROR(__xludf.DUMMYFUNCTION("""COMPUTED_VALUE"""),"")</f>
        <v/>
      </c>
      <c r="AO845" s="390"/>
      <c r="AP845" s="391"/>
      <c r="AQ845" s="373"/>
      <c r="AR845" s="847"/>
      <c r="AS845" s="847" t="s">
        <v>2869</v>
      </c>
      <c r="AT845" s="359"/>
    </row>
    <row r="846">
      <c r="A846" s="480" t="s">
        <v>2869</v>
      </c>
      <c r="B846" s="361"/>
      <c r="C846" s="362"/>
      <c r="D846" s="384" t="s">
        <v>2869</v>
      </c>
      <c r="E846" s="367"/>
      <c r="F846" s="368"/>
      <c r="G846" s="381"/>
      <c r="H846" s="366"/>
      <c r="I846" s="365"/>
      <c r="J846" s="368"/>
      <c r="K846" s="381"/>
      <c r="L846" s="368"/>
      <c r="M846" s="364"/>
      <c r="N846" s="368"/>
      <c r="O846" s="381"/>
      <c r="P846" s="366"/>
      <c r="Q846" s="365"/>
      <c r="R846" s="368"/>
      <c r="S846" s="381"/>
      <c r="T846" s="368"/>
      <c r="U846" s="364"/>
      <c r="V846" s="845"/>
      <c r="W846" s="655"/>
      <c r="X846" s="366"/>
      <c r="Y846" s="370"/>
      <c r="Z846" s="481"/>
      <c r="AA846" s="372"/>
      <c r="AB846" s="353"/>
      <c r="AC846" s="382"/>
      <c r="AD846" s="383" t="str">
        <f>IFERROR(__xludf.DUMMYFUNCTION("""COMPUTED_VALUE"""),"")</f>
        <v/>
      </c>
      <c r="AE846" s="848" t="str">
        <f>IFERROR(__xludf.DUMMYFUNCTION("""COMPUTED_VALUE"""),"")</f>
        <v/>
      </c>
      <c r="AF846" s="848"/>
      <c r="AG846" s="848"/>
      <c r="AH846" s="388" t="str">
        <f>IFERROR(__xludf.DUMMYFUNCTION("""COMPUTED_VALUE"""),"")</f>
        <v/>
      </c>
      <c r="AI846" s="382"/>
      <c r="AJ846" s="848" t="str">
        <f>IFERROR(__xludf.DUMMYFUNCTION("""COMPUTED_VALUE"""),"")</f>
        <v/>
      </c>
      <c r="AK846" s="848" t="str">
        <f>IFERROR(__xludf.DUMMYFUNCTION("""COMPUTED_VALUE"""),"")</f>
        <v/>
      </c>
      <c r="AL846" s="848"/>
      <c r="AM846" s="848"/>
      <c r="AN846" s="389" t="str">
        <f>IFERROR(__xludf.DUMMYFUNCTION("""COMPUTED_VALUE"""),"")</f>
        <v/>
      </c>
      <c r="AO846" s="390"/>
      <c r="AP846" s="391"/>
      <c r="AQ846" s="373"/>
      <c r="AR846" s="847"/>
      <c r="AS846" s="847" t="s">
        <v>2869</v>
      </c>
      <c r="AT846" s="359"/>
    </row>
    <row r="847">
      <c r="A847" s="480" t="s">
        <v>2869</v>
      </c>
      <c r="B847" s="361"/>
      <c r="C847" s="362"/>
      <c r="D847" s="384" t="s">
        <v>2869</v>
      </c>
      <c r="E847" s="367"/>
      <c r="F847" s="368"/>
      <c r="G847" s="381"/>
      <c r="H847" s="366"/>
      <c r="I847" s="365"/>
      <c r="J847" s="368"/>
      <c r="K847" s="381"/>
      <c r="L847" s="368"/>
      <c r="M847" s="364"/>
      <c r="N847" s="368"/>
      <c r="O847" s="381"/>
      <c r="P847" s="366"/>
      <c r="Q847" s="365"/>
      <c r="R847" s="368"/>
      <c r="S847" s="381"/>
      <c r="T847" s="368"/>
      <c r="U847" s="364"/>
      <c r="V847" s="845"/>
      <c r="W847" s="655"/>
      <c r="X847" s="366"/>
      <c r="Y847" s="370"/>
      <c r="Z847" s="481"/>
      <c r="AA847" s="372"/>
      <c r="AB847" s="353"/>
      <c r="AC847" s="382"/>
      <c r="AD847" s="383" t="str">
        <f>IFERROR(__xludf.DUMMYFUNCTION("""COMPUTED_VALUE"""),"")</f>
        <v/>
      </c>
      <c r="AE847" s="848" t="str">
        <f>IFERROR(__xludf.DUMMYFUNCTION("""COMPUTED_VALUE"""),"")</f>
        <v/>
      </c>
      <c r="AF847" s="848"/>
      <c r="AG847" s="848"/>
      <c r="AH847" s="388" t="str">
        <f>IFERROR(__xludf.DUMMYFUNCTION("""COMPUTED_VALUE"""),"")</f>
        <v/>
      </c>
      <c r="AI847" s="382"/>
      <c r="AJ847" s="848" t="str">
        <f>IFERROR(__xludf.DUMMYFUNCTION("""COMPUTED_VALUE"""),"")</f>
        <v/>
      </c>
      <c r="AK847" s="848" t="str">
        <f>IFERROR(__xludf.DUMMYFUNCTION("""COMPUTED_VALUE"""),"")</f>
        <v/>
      </c>
      <c r="AL847" s="848"/>
      <c r="AM847" s="848"/>
      <c r="AN847" s="389" t="str">
        <f>IFERROR(__xludf.DUMMYFUNCTION("""COMPUTED_VALUE"""),"")</f>
        <v/>
      </c>
      <c r="AO847" s="390"/>
      <c r="AP847" s="391"/>
      <c r="AQ847" s="373"/>
      <c r="AR847" s="847"/>
      <c r="AS847" s="847" t="s">
        <v>2869</v>
      </c>
      <c r="AT847" s="359"/>
    </row>
    <row r="848">
      <c r="A848" s="480" t="s">
        <v>2869</v>
      </c>
      <c r="B848" s="361"/>
      <c r="C848" s="362"/>
      <c r="D848" s="384" t="s">
        <v>2869</v>
      </c>
      <c r="E848" s="367"/>
      <c r="F848" s="368"/>
      <c r="G848" s="381"/>
      <c r="H848" s="366"/>
      <c r="I848" s="365"/>
      <c r="J848" s="368"/>
      <c r="K848" s="381"/>
      <c r="L848" s="368"/>
      <c r="M848" s="364"/>
      <c r="N848" s="368"/>
      <c r="O848" s="381"/>
      <c r="P848" s="366"/>
      <c r="Q848" s="365"/>
      <c r="R848" s="368"/>
      <c r="S848" s="381"/>
      <c r="T848" s="368"/>
      <c r="U848" s="364"/>
      <c r="V848" s="845"/>
      <c r="W848" s="655"/>
      <c r="X848" s="366"/>
      <c r="Y848" s="370"/>
      <c r="Z848" s="481"/>
      <c r="AA848" s="372"/>
      <c r="AB848" s="353"/>
      <c r="AC848" s="382"/>
      <c r="AD848" s="383" t="str">
        <f>IFERROR(__xludf.DUMMYFUNCTION("""COMPUTED_VALUE"""),"")</f>
        <v/>
      </c>
      <c r="AE848" s="848" t="str">
        <f>IFERROR(__xludf.DUMMYFUNCTION("""COMPUTED_VALUE"""),"")</f>
        <v/>
      </c>
      <c r="AF848" s="848"/>
      <c r="AG848" s="848"/>
      <c r="AH848" s="388" t="str">
        <f>IFERROR(__xludf.DUMMYFUNCTION("""COMPUTED_VALUE"""),"")</f>
        <v/>
      </c>
      <c r="AI848" s="382"/>
      <c r="AJ848" s="848" t="str">
        <f>IFERROR(__xludf.DUMMYFUNCTION("""COMPUTED_VALUE"""),"")</f>
        <v/>
      </c>
      <c r="AK848" s="848" t="str">
        <f>IFERROR(__xludf.DUMMYFUNCTION("""COMPUTED_VALUE"""),"")</f>
        <v/>
      </c>
      <c r="AL848" s="848"/>
      <c r="AM848" s="848"/>
      <c r="AN848" s="389" t="str">
        <f>IFERROR(__xludf.DUMMYFUNCTION("""COMPUTED_VALUE"""),"")</f>
        <v/>
      </c>
      <c r="AO848" s="390"/>
      <c r="AP848" s="391"/>
      <c r="AQ848" s="373"/>
      <c r="AR848" s="847"/>
      <c r="AS848" s="847" t="s">
        <v>2869</v>
      </c>
      <c r="AT848" s="359"/>
    </row>
    <row r="849">
      <c r="A849" s="480" t="s">
        <v>2869</v>
      </c>
      <c r="B849" s="361"/>
      <c r="C849" s="362"/>
      <c r="D849" s="384" t="s">
        <v>2869</v>
      </c>
      <c r="E849" s="367"/>
      <c r="F849" s="368"/>
      <c r="G849" s="381"/>
      <c r="H849" s="366"/>
      <c r="I849" s="365"/>
      <c r="J849" s="368"/>
      <c r="K849" s="381"/>
      <c r="L849" s="368"/>
      <c r="M849" s="364"/>
      <c r="N849" s="368"/>
      <c r="O849" s="381"/>
      <c r="P849" s="366"/>
      <c r="Q849" s="365"/>
      <c r="R849" s="368"/>
      <c r="S849" s="381"/>
      <c r="T849" s="368"/>
      <c r="U849" s="364"/>
      <c r="V849" s="845"/>
      <c r="W849" s="655"/>
      <c r="X849" s="366"/>
      <c r="Y849" s="370"/>
      <c r="Z849" s="481"/>
      <c r="AA849" s="372"/>
      <c r="AB849" s="353"/>
      <c r="AC849" s="382"/>
      <c r="AD849" s="383" t="str">
        <f>IFERROR(__xludf.DUMMYFUNCTION("""COMPUTED_VALUE"""),"")</f>
        <v/>
      </c>
      <c r="AE849" s="848" t="str">
        <f>IFERROR(__xludf.DUMMYFUNCTION("""COMPUTED_VALUE"""),"")</f>
        <v/>
      </c>
      <c r="AF849" s="848"/>
      <c r="AG849" s="848"/>
      <c r="AH849" s="388" t="str">
        <f>IFERROR(__xludf.DUMMYFUNCTION("""COMPUTED_VALUE"""),"")</f>
        <v/>
      </c>
      <c r="AI849" s="382"/>
      <c r="AJ849" s="848" t="str">
        <f>IFERROR(__xludf.DUMMYFUNCTION("""COMPUTED_VALUE"""),"")</f>
        <v/>
      </c>
      <c r="AK849" s="848" t="str">
        <f>IFERROR(__xludf.DUMMYFUNCTION("""COMPUTED_VALUE"""),"")</f>
        <v/>
      </c>
      <c r="AL849" s="848"/>
      <c r="AM849" s="848"/>
      <c r="AN849" s="389" t="str">
        <f>IFERROR(__xludf.DUMMYFUNCTION("""COMPUTED_VALUE"""),"")</f>
        <v/>
      </c>
      <c r="AO849" s="390"/>
      <c r="AP849" s="391"/>
      <c r="AQ849" s="373"/>
      <c r="AR849" s="847"/>
      <c r="AS849" s="847" t="s">
        <v>2869</v>
      </c>
      <c r="AT849" s="359"/>
    </row>
    <row r="850">
      <c r="A850" s="480" t="s">
        <v>2869</v>
      </c>
      <c r="B850" s="361"/>
      <c r="C850" s="362"/>
      <c r="D850" s="384" t="s">
        <v>2869</v>
      </c>
      <c r="E850" s="367"/>
      <c r="F850" s="368"/>
      <c r="G850" s="381"/>
      <c r="H850" s="366"/>
      <c r="I850" s="365"/>
      <c r="J850" s="368"/>
      <c r="K850" s="381"/>
      <c r="L850" s="368"/>
      <c r="M850" s="364"/>
      <c r="N850" s="368"/>
      <c r="O850" s="381"/>
      <c r="P850" s="366"/>
      <c r="Q850" s="365"/>
      <c r="R850" s="368"/>
      <c r="S850" s="381"/>
      <c r="T850" s="368"/>
      <c r="U850" s="364"/>
      <c r="V850" s="845"/>
      <c r="W850" s="655"/>
      <c r="X850" s="366"/>
      <c r="Y850" s="370"/>
      <c r="Z850" s="481"/>
      <c r="AA850" s="372"/>
      <c r="AB850" s="353"/>
      <c r="AC850" s="382"/>
      <c r="AD850" s="383" t="str">
        <f>IFERROR(__xludf.DUMMYFUNCTION("""COMPUTED_VALUE"""),"")</f>
        <v/>
      </c>
      <c r="AE850" s="848" t="str">
        <f>IFERROR(__xludf.DUMMYFUNCTION("""COMPUTED_VALUE"""),"")</f>
        <v/>
      </c>
      <c r="AF850" s="848"/>
      <c r="AG850" s="848"/>
      <c r="AH850" s="388" t="str">
        <f>IFERROR(__xludf.DUMMYFUNCTION("""COMPUTED_VALUE"""),"")</f>
        <v/>
      </c>
      <c r="AI850" s="382"/>
      <c r="AJ850" s="848" t="str">
        <f>IFERROR(__xludf.DUMMYFUNCTION("""COMPUTED_VALUE"""),"")</f>
        <v/>
      </c>
      <c r="AK850" s="848" t="str">
        <f>IFERROR(__xludf.DUMMYFUNCTION("""COMPUTED_VALUE"""),"")</f>
        <v/>
      </c>
      <c r="AL850" s="848"/>
      <c r="AM850" s="848"/>
      <c r="AN850" s="389" t="str">
        <f>IFERROR(__xludf.DUMMYFUNCTION("""COMPUTED_VALUE"""),"")</f>
        <v/>
      </c>
      <c r="AO850" s="390"/>
      <c r="AP850" s="391"/>
      <c r="AQ850" s="373"/>
      <c r="AR850" s="847"/>
      <c r="AS850" s="847" t="s">
        <v>2869</v>
      </c>
      <c r="AT850" s="359"/>
    </row>
    <row r="851">
      <c r="A851" s="480" t="s">
        <v>2869</v>
      </c>
      <c r="B851" s="361"/>
      <c r="C851" s="362"/>
      <c r="D851" s="384" t="s">
        <v>2869</v>
      </c>
      <c r="E851" s="367"/>
      <c r="F851" s="368"/>
      <c r="G851" s="381"/>
      <c r="H851" s="366"/>
      <c r="I851" s="365"/>
      <c r="J851" s="368"/>
      <c r="K851" s="381"/>
      <c r="L851" s="368"/>
      <c r="M851" s="364"/>
      <c r="N851" s="368"/>
      <c r="O851" s="381"/>
      <c r="P851" s="366"/>
      <c r="Q851" s="365"/>
      <c r="R851" s="368"/>
      <c r="S851" s="381"/>
      <c r="T851" s="368"/>
      <c r="U851" s="364"/>
      <c r="V851" s="845"/>
      <c r="W851" s="655"/>
      <c r="X851" s="366"/>
      <c r="Y851" s="370"/>
      <c r="Z851" s="481"/>
      <c r="AA851" s="372"/>
      <c r="AB851" s="353"/>
      <c r="AC851" s="382"/>
      <c r="AD851" s="383" t="str">
        <f>IFERROR(__xludf.DUMMYFUNCTION("""COMPUTED_VALUE"""),"")</f>
        <v/>
      </c>
      <c r="AE851" s="848" t="str">
        <f>IFERROR(__xludf.DUMMYFUNCTION("""COMPUTED_VALUE"""),"")</f>
        <v/>
      </c>
      <c r="AF851" s="848"/>
      <c r="AG851" s="848"/>
      <c r="AH851" s="388" t="str">
        <f>IFERROR(__xludf.DUMMYFUNCTION("""COMPUTED_VALUE"""),"")</f>
        <v/>
      </c>
      <c r="AI851" s="382"/>
      <c r="AJ851" s="848" t="str">
        <f>IFERROR(__xludf.DUMMYFUNCTION("""COMPUTED_VALUE"""),"")</f>
        <v/>
      </c>
      <c r="AK851" s="848" t="str">
        <f>IFERROR(__xludf.DUMMYFUNCTION("""COMPUTED_VALUE"""),"")</f>
        <v/>
      </c>
      <c r="AL851" s="848"/>
      <c r="AM851" s="848"/>
      <c r="AN851" s="389" t="str">
        <f>IFERROR(__xludf.DUMMYFUNCTION("""COMPUTED_VALUE"""),"")</f>
        <v/>
      </c>
      <c r="AO851" s="390"/>
      <c r="AP851" s="391"/>
      <c r="AQ851" s="373"/>
      <c r="AR851" s="847"/>
      <c r="AS851" s="847" t="s">
        <v>2869</v>
      </c>
      <c r="AT851" s="359"/>
    </row>
    <row r="852">
      <c r="A852" s="480" t="s">
        <v>2869</v>
      </c>
      <c r="B852" s="361"/>
      <c r="C852" s="362"/>
      <c r="D852" s="384" t="s">
        <v>2869</v>
      </c>
      <c r="E852" s="367"/>
      <c r="F852" s="368"/>
      <c r="G852" s="381"/>
      <c r="H852" s="366"/>
      <c r="I852" s="365"/>
      <c r="J852" s="368"/>
      <c r="K852" s="381"/>
      <c r="L852" s="368"/>
      <c r="M852" s="364"/>
      <c r="N852" s="368"/>
      <c r="O852" s="381"/>
      <c r="P852" s="366"/>
      <c r="Q852" s="365"/>
      <c r="R852" s="368"/>
      <c r="S852" s="381"/>
      <c r="T852" s="368"/>
      <c r="U852" s="364"/>
      <c r="V852" s="845"/>
      <c r="W852" s="655"/>
      <c r="X852" s="366"/>
      <c r="Y852" s="370"/>
      <c r="Z852" s="481"/>
      <c r="AA852" s="372"/>
      <c r="AB852" s="353"/>
      <c r="AC852" s="382"/>
      <c r="AD852" s="383" t="str">
        <f>IFERROR(__xludf.DUMMYFUNCTION("""COMPUTED_VALUE"""),"")</f>
        <v/>
      </c>
      <c r="AE852" s="848" t="str">
        <f>IFERROR(__xludf.DUMMYFUNCTION("""COMPUTED_VALUE"""),"")</f>
        <v/>
      </c>
      <c r="AF852" s="848"/>
      <c r="AG852" s="848"/>
      <c r="AH852" s="388" t="str">
        <f>IFERROR(__xludf.DUMMYFUNCTION("""COMPUTED_VALUE"""),"")</f>
        <v/>
      </c>
      <c r="AI852" s="382"/>
      <c r="AJ852" s="848" t="str">
        <f>IFERROR(__xludf.DUMMYFUNCTION("""COMPUTED_VALUE"""),"")</f>
        <v/>
      </c>
      <c r="AK852" s="848" t="str">
        <f>IFERROR(__xludf.DUMMYFUNCTION("""COMPUTED_VALUE"""),"")</f>
        <v/>
      </c>
      <c r="AL852" s="848"/>
      <c r="AM852" s="848"/>
      <c r="AN852" s="389" t="str">
        <f>IFERROR(__xludf.DUMMYFUNCTION("""COMPUTED_VALUE"""),"")</f>
        <v/>
      </c>
      <c r="AO852" s="390"/>
      <c r="AP852" s="391"/>
      <c r="AQ852" s="373"/>
      <c r="AR852" s="847"/>
      <c r="AS852" s="847" t="s">
        <v>2869</v>
      </c>
      <c r="AT852" s="359"/>
    </row>
    <row r="853">
      <c r="A853" s="480" t="s">
        <v>2869</v>
      </c>
      <c r="B853" s="361"/>
      <c r="C853" s="362"/>
      <c r="D853" s="384" t="s">
        <v>2869</v>
      </c>
      <c r="E853" s="367"/>
      <c r="F853" s="368"/>
      <c r="G853" s="381"/>
      <c r="H853" s="366"/>
      <c r="I853" s="365"/>
      <c r="J853" s="368"/>
      <c r="K853" s="381"/>
      <c r="L853" s="368"/>
      <c r="M853" s="364"/>
      <c r="N853" s="368"/>
      <c r="O853" s="381"/>
      <c r="P853" s="366"/>
      <c r="Q853" s="365"/>
      <c r="R853" s="368"/>
      <c r="S853" s="381"/>
      <c r="T853" s="368"/>
      <c r="U853" s="364"/>
      <c r="V853" s="845"/>
      <c r="W853" s="655"/>
      <c r="X853" s="366"/>
      <c r="Y853" s="370"/>
      <c r="Z853" s="481"/>
      <c r="AA853" s="372"/>
      <c r="AB853" s="353"/>
      <c r="AC853" s="382"/>
      <c r="AD853" s="383" t="str">
        <f>IFERROR(__xludf.DUMMYFUNCTION("""COMPUTED_VALUE"""),"")</f>
        <v/>
      </c>
      <c r="AE853" s="848" t="str">
        <f>IFERROR(__xludf.DUMMYFUNCTION("""COMPUTED_VALUE"""),"")</f>
        <v/>
      </c>
      <c r="AF853" s="848"/>
      <c r="AG853" s="848"/>
      <c r="AH853" s="388" t="str">
        <f>IFERROR(__xludf.DUMMYFUNCTION("""COMPUTED_VALUE"""),"")</f>
        <v/>
      </c>
      <c r="AI853" s="382"/>
      <c r="AJ853" s="848" t="str">
        <f>IFERROR(__xludf.DUMMYFUNCTION("""COMPUTED_VALUE"""),"")</f>
        <v/>
      </c>
      <c r="AK853" s="848" t="str">
        <f>IFERROR(__xludf.DUMMYFUNCTION("""COMPUTED_VALUE"""),"")</f>
        <v/>
      </c>
      <c r="AL853" s="848"/>
      <c r="AM853" s="848"/>
      <c r="AN853" s="389" t="str">
        <f>IFERROR(__xludf.DUMMYFUNCTION("""COMPUTED_VALUE"""),"")</f>
        <v/>
      </c>
      <c r="AO853" s="390"/>
      <c r="AP853" s="391"/>
      <c r="AQ853" s="373"/>
      <c r="AR853" s="847"/>
      <c r="AS853" s="847" t="s">
        <v>2869</v>
      </c>
      <c r="AT853" s="359"/>
    </row>
    <row r="854">
      <c r="A854" s="480" t="s">
        <v>2869</v>
      </c>
      <c r="B854" s="361"/>
      <c r="C854" s="362"/>
      <c r="D854" s="384" t="s">
        <v>2869</v>
      </c>
      <c r="E854" s="367"/>
      <c r="F854" s="368"/>
      <c r="G854" s="381"/>
      <c r="H854" s="366"/>
      <c r="I854" s="365"/>
      <c r="J854" s="368"/>
      <c r="K854" s="381"/>
      <c r="L854" s="368"/>
      <c r="M854" s="364"/>
      <c r="N854" s="368"/>
      <c r="O854" s="381"/>
      <c r="P854" s="366"/>
      <c r="Q854" s="365"/>
      <c r="R854" s="368"/>
      <c r="S854" s="381"/>
      <c r="T854" s="368"/>
      <c r="U854" s="364"/>
      <c r="V854" s="845"/>
      <c r="W854" s="655"/>
      <c r="X854" s="366"/>
      <c r="Y854" s="370"/>
      <c r="Z854" s="481"/>
      <c r="AA854" s="372"/>
      <c r="AB854" s="353"/>
      <c r="AC854" s="382"/>
      <c r="AD854" s="383" t="str">
        <f>IFERROR(__xludf.DUMMYFUNCTION("""COMPUTED_VALUE"""),"")</f>
        <v/>
      </c>
      <c r="AE854" s="848" t="str">
        <f>IFERROR(__xludf.DUMMYFUNCTION("""COMPUTED_VALUE"""),"")</f>
        <v/>
      </c>
      <c r="AF854" s="848"/>
      <c r="AG854" s="848"/>
      <c r="AH854" s="388" t="str">
        <f>IFERROR(__xludf.DUMMYFUNCTION("""COMPUTED_VALUE"""),"")</f>
        <v/>
      </c>
      <c r="AI854" s="382"/>
      <c r="AJ854" s="848" t="str">
        <f>IFERROR(__xludf.DUMMYFUNCTION("""COMPUTED_VALUE"""),"")</f>
        <v/>
      </c>
      <c r="AK854" s="848" t="str">
        <f>IFERROR(__xludf.DUMMYFUNCTION("""COMPUTED_VALUE"""),"")</f>
        <v/>
      </c>
      <c r="AL854" s="848"/>
      <c r="AM854" s="848"/>
      <c r="AN854" s="389" t="str">
        <f>IFERROR(__xludf.DUMMYFUNCTION("""COMPUTED_VALUE"""),"")</f>
        <v/>
      </c>
      <c r="AO854" s="390"/>
      <c r="AP854" s="391"/>
      <c r="AQ854" s="373"/>
      <c r="AR854" s="847"/>
      <c r="AS854" s="847" t="s">
        <v>2869</v>
      </c>
      <c r="AT854" s="359"/>
    </row>
    <row r="855">
      <c r="A855" s="480" t="s">
        <v>2869</v>
      </c>
      <c r="B855" s="361"/>
      <c r="C855" s="362"/>
      <c r="D855" s="384" t="s">
        <v>2869</v>
      </c>
      <c r="E855" s="367"/>
      <c r="F855" s="368"/>
      <c r="G855" s="381"/>
      <c r="H855" s="366"/>
      <c r="I855" s="365"/>
      <c r="J855" s="368"/>
      <c r="K855" s="381"/>
      <c r="L855" s="368"/>
      <c r="M855" s="364"/>
      <c r="N855" s="368"/>
      <c r="O855" s="381"/>
      <c r="P855" s="366"/>
      <c r="Q855" s="365"/>
      <c r="R855" s="368"/>
      <c r="S855" s="381"/>
      <c r="T855" s="368"/>
      <c r="U855" s="364"/>
      <c r="V855" s="845"/>
      <c r="W855" s="655"/>
      <c r="X855" s="366"/>
      <c r="Y855" s="370"/>
      <c r="Z855" s="481"/>
      <c r="AA855" s="372"/>
      <c r="AB855" s="353"/>
      <c r="AC855" s="382"/>
      <c r="AD855" s="383" t="str">
        <f>IFERROR(__xludf.DUMMYFUNCTION("""COMPUTED_VALUE"""),"")</f>
        <v/>
      </c>
      <c r="AE855" s="848" t="str">
        <f>IFERROR(__xludf.DUMMYFUNCTION("""COMPUTED_VALUE"""),"")</f>
        <v/>
      </c>
      <c r="AF855" s="848"/>
      <c r="AG855" s="848"/>
      <c r="AH855" s="388" t="str">
        <f>IFERROR(__xludf.DUMMYFUNCTION("""COMPUTED_VALUE"""),"")</f>
        <v/>
      </c>
      <c r="AI855" s="382"/>
      <c r="AJ855" s="848" t="str">
        <f>IFERROR(__xludf.DUMMYFUNCTION("""COMPUTED_VALUE"""),"")</f>
        <v/>
      </c>
      <c r="AK855" s="848" t="str">
        <f>IFERROR(__xludf.DUMMYFUNCTION("""COMPUTED_VALUE"""),"")</f>
        <v/>
      </c>
      <c r="AL855" s="848"/>
      <c r="AM855" s="848"/>
      <c r="AN855" s="389" t="str">
        <f>IFERROR(__xludf.DUMMYFUNCTION("""COMPUTED_VALUE"""),"")</f>
        <v/>
      </c>
      <c r="AO855" s="390"/>
      <c r="AP855" s="391"/>
      <c r="AQ855" s="373"/>
      <c r="AR855" s="847"/>
      <c r="AS855" s="847" t="s">
        <v>2869</v>
      </c>
      <c r="AT855" s="359"/>
    </row>
    <row r="856">
      <c r="A856" s="480" t="s">
        <v>2869</v>
      </c>
      <c r="B856" s="361"/>
      <c r="C856" s="362"/>
      <c r="D856" s="384" t="s">
        <v>2869</v>
      </c>
      <c r="E856" s="367"/>
      <c r="F856" s="368"/>
      <c r="G856" s="381"/>
      <c r="H856" s="366"/>
      <c r="I856" s="365"/>
      <c r="J856" s="368"/>
      <c r="K856" s="381"/>
      <c r="L856" s="368"/>
      <c r="M856" s="364"/>
      <c r="N856" s="368"/>
      <c r="O856" s="381"/>
      <c r="P856" s="366"/>
      <c r="Q856" s="365"/>
      <c r="R856" s="368"/>
      <c r="S856" s="381"/>
      <c r="T856" s="368"/>
      <c r="U856" s="364"/>
      <c r="V856" s="845"/>
      <c r="W856" s="655"/>
      <c r="X856" s="366"/>
      <c r="Y856" s="370"/>
      <c r="Z856" s="481"/>
      <c r="AA856" s="372"/>
      <c r="AB856" s="353"/>
      <c r="AC856" s="382"/>
      <c r="AD856" s="383" t="str">
        <f>IFERROR(__xludf.DUMMYFUNCTION("""COMPUTED_VALUE"""),"")</f>
        <v/>
      </c>
      <c r="AE856" s="848" t="str">
        <f>IFERROR(__xludf.DUMMYFUNCTION("""COMPUTED_VALUE"""),"")</f>
        <v/>
      </c>
      <c r="AF856" s="848"/>
      <c r="AG856" s="848"/>
      <c r="AH856" s="388" t="str">
        <f>IFERROR(__xludf.DUMMYFUNCTION("""COMPUTED_VALUE"""),"")</f>
        <v/>
      </c>
      <c r="AI856" s="382"/>
      <c r="AJ856" s="848" t="str">
        <f>IFERROR(__xludf.DUMMYFUNCTION("""COMPUTED_VALUE"""),"")</f>
        <v/>
      </c>
      <c r="AK856" s="848" t="str">
        <f>IFERROR(__xludf.DUMMYFUNCTION("""COMPUTED_VALUE"""),"")</f>
        <v/>
      </c>
      <c r="AL856" s="848"/>
      <c r="AM856" s="848"/>
      <c r="AN856" s="389" t="str">
        <f>IFERROR(__xludf.DUMMYFUNCTION("""COMPUTED_VALUE"""),"")</f>
        <v/>
      </c>
      <c r="AO856" s="390"/>
      <c r="AP856" s="391"/>
      <c r="AQ856" s="373"/>
      <c r="AR856" s="847"/>
      <c r="AS856" s="847" t="s">
        <v>2869</v>
      </c>
      <c r="AT856" s="359"/>
    </row>
    <row r="857">
      <c r="A857" s="480" t="s">
        <v>2869</v>
      </c>
      <c r="B857" s="361"/>
      <c r="C857" s="362"/>
      <c r="D857" s="384" t="s">
        <v>2869</v>
      </c>
      <c r="E857" s="367"/>
      <c r="F857" s="368"/>
      <c r="G857" s="381"/>
      <c r="H857" s="366"/>
      <c r="I857" s="365"/>
      <c r="J857" s="368"/>
      <c r="K857" s="381"/>
      <c r="L857" s="368"/>
      <c r="M857" s="364"/>
      <c r="N857" s="368"/>
      <c r="O857" s="381"/>
      <c r="P857" s="366"/>
      <c r="Q857" s="365"/>
      <c r="R857" s="368"/>
      <c r="S857" s="381"/>
      <c r="T857" s="368"/>
      <c r="U857" s="364"/>
      <c r="V857" s="845"/>
      <c r="W857" s="655"/>
      <c r="X857" s="366"/>
      <c r="Y857" s="370"/>
      <c r="Z857" s="481"/>
      <c r="AA857" s="372"/>
      <c r="AB857" s="353"/>
      <c r="AC857" s="382"/>
      <c r="AD857" s="383" t="str">
        <f>IFERROR(__xludf.DUMMYFUNCTION("""COMPUTED_VALUE"""),"")</f>
        <v/>
      </c>
      <c r="AE857" s="848" t="str">
        <f>IFERROR(__xludf.DUMMYFUNCTION("""COMPUTED_VALUE"""),"")</f>
        <v/>
      </c>
      <c r="AF857" s="848"/>
      <c r="AG857" s="848"/>
      <c r="AH857" s="388" t="str">
        <f>IFERROR(__xludf.DUMMYFUNCTION("""COMPUTED_VALUE"""),"")</f>
        <v/>
      </c>
      <c r="AI857" s="382"/>
      <c r="AJ857" s="848" t="str">
        <f>IFERROR(__xludf.DUMMYFUNCTION("""COMPUTED_VALUE"""),"")</f>
        <v/>
      </c>
      <c r="AK857" s="848" t="str">
        <f>IFERROR(__xludf.DUMMYFUNCTION("""COMPUTED_VALUE"""),"")</f>
        <v/>
      </c>
      <c r="AL857" s="848"/>
      <c r="AM857" s="848"/>
      <c r="AN857" s="389" t="str">
        <f>IFERROR(__xludf.DUMMYFUNCTION("""COMPUTED_VALUE"""),"")</f>
        <v/>
      </c>
      <c r="AO857" s="390"/>
      <c r="AP857" s="391"/>
      <c r="AQ857" s="373"/>
      <c r="AR857" s="847"/>
      <c r="AS857" s="847" t="s">
        <v>2869</v>
      </c>
      <c r="AT857" s="359"/>
    </row>
    <row r="858">
      <c r="A858" s="480" t="s">
        <v>2869</v>
      </c>
      <c r="B858" s="361"/>
      <c r="C858" s="362"/>
      <c r="D858" s="384" t="s">
        <v>2869</v>
      </c>
      <c r="E858" s="367"/>
      <c r="F858" s="368"/>
      <c r="G858" s="381"/>
      <c r="H858" s="366"/>
      <c r="I858" s="365"/>
      <c r="J858" s="368"/>
      <c r="K858" s="381"/>
      <c r="L858" s="368"/>
      <c r="M858" s="364"/>
      <c r="N858" s="368"/>
      <c r="O858" s="381"/>
      <c r="P858" s="366"/>
      <c r="Q858" s="365"/>
      <c r="R858" s="368"/>
      <c r="S858" s="381"/>
      <c r="T858" s="368"/>
      <c r="U858" s="364"/>
      <c r="V858" s="845"/>
      <c r="W858" s="655"/>
      <c r="X858" s="366"/>
      <c r="Y858" s="370"/>
      <c r="Z858" s="481"/>
      <c r="AA858" s="372"/>
      <c r="AB858" s="353"/>
      <c r="AC858" s="382"/>
      <c r="AD858" s="383" t="str">
        <f>IFERROR(__xludf.DUMMYFUNCTION("""COMPUTED_VALUE"""),"")</f>
        <v/>
      </c>
      <c r="AE858" s="848" t="str">
        <f>IFERROR(__xludf.DUMMYFUNCTION("""COMPUTED_VALUE"""),"")</f>
        <v/>
      </c>
      <c r="AF858" s="848"/>
      <c r="AG858" s="848"/>
      <c r="AH858" s="388" t="str">
        <f>IFERROR(__xludf.DUMMYFUNCTION("""COMPUTED_VALUE"""),"")</f>
        <v/>
      </c>
      <c r="AI858" s="382"/>
      <c r="AJ858" s="848" t="str">
        <f>IFERROR(__xludf.DUMMYFUNCTION("""COMPUTED_VALUE"""),"")</f>
        <v/>
      </c>
      <c r="AK858" s="848" t="str">
        <f>IFERROR(__xludf.DUMMYFUNCTION("""COMPUTED_VALUE"""),"")</f>
        <v/>
      </c>
      <c r="AL858" s="848"/>
      <c r="AM858" s="848"/>
      <c r="AN858" s="389" t="str">
        <f>IFERROR(__xludf.DUMMYFUNCTION("""COMPUTED_VALUE"""),"")</f>
        <v/>
      </c>
      <c r="AO858" s="390"/>
      <c r="AP858" s="391"/>
      <c r="AQ858" s="373"/>
      <c r="AR858" s="847"/>
      <c r="AS858" s="847" t="s">
        <v>2869</v>
      </c>
      <c r="AT858" s="359"/>
    </row>
    <row r="859">
      <c r="A859" s="480" t="s">
        <v>2869</v>
      </c>
      <c r="B859" s="361"/>
      <c r="C859" s="362"/>
      <c r="D859" s="384" t="s">
        <v>2869</v>
      </c>
      <c r="E859" s="367"/>
      <c r="F859" s="368"/>
      <c r="G859" s="381"/>
      <c r="H859" s="366"/>
      <c r="I859" s="365"/>
      <c r="J859" s="368"/>
      <c r="K859" s="381"/>
      <c r="L859" s="368"/>
      <c r="M859" s="364"/>
      <c r="N859" s="368"/>
      <c r="O859" s="381"/>
      <c r="P859" s="366"/>
      <c r="Q859" s="365"/>
      <c r="R859" s="368"/>
      <c r="S859" s="381"/>
      <c r="T859" s="368"/>
      <c r="U859" s="364"/>
      <c r="V859" s="845"/>
      <c r="W859" s="655"/>
      <c r="X859" s="366"/>
      <c r="Y859" s="370"/>
      <c r="Z859" s="481"/>
      <c r="AA859" s="372"/>
      <c r="AB859" s="353"/>
      <c r="AC859" s="382"/>
      <c r="AD859" s="383" t="str">
        <f>IFERROR(__xludf.DUMMYFUNCTION("""COMPUTED_VALUE"""),"")</f>
        <v/>
      </c>
      <c r="AE859" s="848" t="str">
        <f>IFERROR(__xludf.DUMMYFUNCTION("""COMPUTED_VALUE"""),"")</f>
        <v/>
      </c>
      <c r="AF859" s="848"/>
      <c r="AG859" s="848"/>
      <c r="AH859" s="388" t="str">
        <f>IFERROR(__xludf.DUMMYFUNCTION("""COMPUTED_VALUE"""),"")</f>
        <v/>
      </c>
      <c r="AI859" s="382"/>
      <c r="AJ859" s="848" t="str">
        <f>IFERROR(__xludf.DUMMYFUNCTION("""COMPUTED_VALUE"""),"")</f>
        <v/>
      </c>
      <c r="AK859" s="848" t="str">
        <f>IFERROR(__xludf.DUMMYFUNCTION("""COMPUTED_VALUE"""),"")</f>
        <v/>
      </c>
      <c r="AL859" s="848"/>
      <c r="AM859" s="848"/>
      <c r="AN859" s="389" t="str">
        <f>IFERROR(__xludf.DUMMYFUNCTION("""COMPUTED_VALUE"""),"")</f>
        <v/>
      </c>
      <c r="AO859" s="390"/>
      <c r="AP859" s="391"/>
      <c r="AQ859" s="373"/>
      <c r="AR859" s="847"/>
      <c r="AS859" s="847" t="s">
        <v>2869</v>
      </c>
      <c r="AT859" s="359"/>
    </row>
    <row r="860">
      <c r="A860" s="480" t="s">
        <v>2869</v>
      </c>
      <c r="B860" s="361"/>
      <c r="C860" s="362"/>
      <c r="D860" s="384" t="s">
        <v>2869</v>
      </c>
      <c r="E860" s="367"/>
      <c r="F860" s="368"/>
      <c r="G860" s="381"/>
      <c r="H860" s="366"/>
      <c r="I860" s="365"/>
      <c r="J860" s="368"/>
      <c r="K860" s="381"/>
      <c r="L860" s="368"/>
      <c r="M860" s="364"/>
      <c r="N860" s="368"/>
      <c r="O860" s="381"/>
      <c r="P860" s="366"/>
      <c r="Q860" s="365"/>
      <c r="R860" s="368"/>
      <c r="S860" s="381"/>
      <c r="T860" s="368"/>
      <c r="U860" s="364"/>
      <c r="V860" s="845"/>
      <c r="W860" s="655"/>
      <c r="X860" s="366"/>
      <c r="Y860" s="370"/>
      <c r="Z860" s="481"/>
      <c r="AA860" s="372"/>
      <c r="AB860" s="353"/>
      <c r="AC860" s="382"/>
      <c r="AD860" s="383" t="str">
        <f>IFERROR(__xludf.DUMMYFUNCTION("""COMPUTED_VALUE"""),"")</f>
        <v/>
      </c>
      <c r="AE860" s="848" t="str">
        <f>IFERROR(__xludf.DUMMYFUNCTION("""COMPUTED_VALUE"""),"")</f>
        <v/>
      </c>
      <c r="AF860" s="848"/>
      <c r="AG860" s="848"/>
      <c r="AH860" s="388" t="str">
        <f>IFERROR(__xludf.DUMMYFUNCTION("""COMPUTED_VALUE"""),"")</f>
        <v/>
      </c>
      <c r="AI860" s="382"/>
      <c r="AJ860" s="848" t="str">
        <f>IFERROR(__xludf.DUMMYFUNCTION("""COMPUTED_VALUE"""),"")</f>
        <v/>
      </c>
      <c r="AK860" s="848" t="str">
        <f>IFERROR(__xludf.DUMMYFUNCTION("""COMPUTED_VALUE"""),"")</f>
        <v/>
      </c>
      <c r="AL860" s="848"/>
      <c r="AM860" s="848"/>
      <c r="AN860" s="389" t="str">
        <f>IFERROR(__xludf.DUMMYFUNCTION("""COMPUTED_VALUE"""),"")</f>
        <v/>
      </c>
      <c r="AO860" s="390"/>
      <c r="AP860" s="391"/>
      <c r="AQ860" s="373"/>
      <c r="AR860" s="847"/>
      <c r="AS860" s="847" t="s">
        <v>2869</v>
      </c>
      <c r="AT860" s="359"/>
    </row>
    <row r="861">
      <c r="A861" s="480" t="s">
        <v>2869</v>
      </c>
      <c r="B861" s="361"/>
      <c r="C861" s="362"/>
      <c r="D861" s="384" t="s">
        <v>2869</v>
      </c>
      <c r="E861" s="367"/>
      <c r="F861" s="368"/>
      <c r="G861" s="381"/>
      <c r="H861" s="366"/>
      <c r="I861" s="365"/>
      <c r="J861" s="368"/>
      <c r="K861" s="381"/>
      <c r="L861" s="368"/>
      <c r="M861" s="364"/>
      <c r="N861" s="368"/>
      <c r="O861" s="381"/>
      <c r="P861" s="366"/>
      <c r="Q861" s="365"/>
      <c r="R861" s="368"/>
      <c r="S861" s="381"/>
      <c r="T861" s="368"/>
      <c r="U861" s="364"/>
      <c r="V861" s="845"/>
      <c r="W861" s="655"/>
      <c r="X861" s="366"/>
      <c r="Y861" s="370"/>
      <c r="Z861" s="481"/>
      <c r="AA861" s="372"/>
      <c r="AB861" s="353"/>
      <c r="AC861" s="382"/>
      <c r="AD861" s="383" t="str">
        <f>IFERROR(__xludf.DUMMYFUNCTION("""COMPUTED_VALUE"""),"")</f>
        <v/>
      </c>
      <c r="AE861" s="848" t="str">
        <f>IFERROR(__xludf.DUMMYFUNCTION("""COMPUTED_VALUE"""),"")</f>
        <v/>
      </c>
      <c r="AF861" s="848"/>
      <c r="AG861" s="848"/>
      <c r="AH861" s="388" t="str">
        <f>IFERROR(__xludf.DUMMYFUNCTION("""COMPUTED_VALUE"""),"")</f>
        <v/>
      </c>
      <c r="AI861" s="382"/>
      <c r="AJ861" s="848" t="str">
        <f>IFERROR(__xludf.DUMMYFUNCTION("""COMPUTED_VALUE"""),"")</f>
        <v/>
      </c>
      <c r="AK861" s="848" t="str">
        <f>IFERROR(__xludf.DUMMYFUNCTION("""COMPUTED_VALUE"""),"")</f>
        <v/>
      </c>
      <c r="AL861" s="848"/>
      <c r="AM861" s="848"/>
      <c r="AN861" s="389" t="str">
        <f>IFERROR(__xludf.DUMMYFUNCTION("""COMPUTED_VALUE"""),"")</f>
        <v/>
      </c>
      <c r="AO861" s="390"/>
      <c r="AP861" s="391"/>
      <c r="AQ861" s="373"/>
      <c r="AR861" s="847"/>
      <c r="AS861" s="847" t="s">
        <v>2869</v>
      </c>
      <c r="AT861" s="359"/>
    </row>
    <row r="862">
      <c r="A862" s="480" t="s">
        <v>2869</v>
      </c>
      <c r="B862" s="361"/>
      <c r="C862" s="362"/>
      <c r="D862" s="384" t="s">
        <v>2869</v>
      </c>
      <c r="E862" s="367"/>
      <c r="F862" s="368"/>
      <c r="G862" s="381"/>
      <c r="H862" s="366"/>
      <c r="I862" s="365"/>
      <c r="J862" s="368"/>
      <c r="K862" s="381"/>
      <c r="L862" s="368"/>
      <c r="M862" s="364"/>
      <c r="N862" s="368"/>
      <c r="O862" s="381"/>
      <c r="P862" s="366"/>
      <c r="Q862" s="365"/>
      <c r="R862" s="368"/>
      <c r="S862" s="381"/>
      <c r="T862" s="368"/>
      <c r="U862" s="364"/>
      <c r="V862" s="845"/>
      <c r="W862" s="655"/>
      <c r="X862" s="366"/>
      <c r="Y862" s="370"/>
      <c r="Z862" s="481"/>
      <c r="AA862" s="372"/>
      <c r="AB862" s="353"/>
      <c r="AC862" s="382"/>
      <c r="AD862" s="383" t="str">
        <f>IFERROR(__xludf.DUMMYFUNCTION("""COMPUTED_VALUE"""),"")</f>
        <v/>
      </c>
      <c r="AE862" s="848" t="str">
        <f>IFERROR(__xludf.DUMMYFUNCTION("""COMPUTED_VALUE"""),"")</f>
        <v/>
      </c>
      <c r="AF862" s="848"/>
      <c r="AG862" s="848"/>
      <c r="AH862" s="388" t="str">
        <f>IFERROR(__xludf.DUMMYFUNCTION("""COMPUTED_VALUE"""),"")</f>
        <v/>
      </c>
      <c r="AI862" s="382"/>
      <c r="AJ862" s="848" t="str">
        <f>IFERROR(__xludf.DUMMYFUNCTION("""COMPUTED_VALUE"""),"")</f>
        <v/>
      </c>
      <c r="AK862" s="848" t="str">
        <f>IFERROR(__xludf.DUMMYFUNCTION("""COMPUTED_VALUE"""),"")</f>
        <v/>
      </c>
      <c r="AL862" s="848"/>
      <c r="AM862" s="848"/>
      <c r="AN862" s="389" t="str">
        <f>IFERROR(__xludf.DUMMYFUNCTION("""COMPUTED_VALUE"""),"")</f>
        <v/>
      </c>
      <c r="AO862" s="390"/>
      <c r="AP862" s="391"/>
      <c r="AQ862" s="373"/>
      <c r="AR862" s="847"/>
      <c r="AS862" s="847" t="s">
        <v>2869</v>
      </c>
      <c r="AT862" s="359"/>
    </row>
    <row r="863">
      <c r="A863" s="480" t="s">
        <v>2869</v>
      </c>
      <c r="B863" s="361"/>
      <c r="C863" s="362"/>
      <c r="D863" s="384" t="s">
        <v>2869</v>
      </c>
      <c r="E863" s="367"/>
      <c r="F863" s="368"/>
      <c r="G863" s="381"/>
      <c r="H863" s="366"/>
      <c r="I863" s="365"/>
      <c r="J863" s="368"/>
      <c r="K863" s="381"/>
      <c r="L863" s="368"/>
      <c r="M863" s="364"/>
      <c r="N863" s="368"/>
      <c r="O863" s="381"/>
      <c r="P863" s="366"/>
      <c r="Q863" s="365"/>
      <c r="R863" s="368"/>
      <c r="S863" s="381"/>
      <c r="T863" s="368"/>
      <c r="U863" s="364"/>
      <c r="V863" s="845"/>
      <c r="W863" s="655"/>
      <c r="X863" s="366"/>
      <c r="Y863" s="370"/>
      <c r="Z863" s="481"/>
      <c r="AA863" s="372"/>
      <c r="AB863" s="353"/>
      <c r="AC863" s="382"/>
      <c r="AD863" s="383" t="str">
        <f>IFERROR(__xludf.DUMMYFUNCTION("""COMPUTED_VALUE"""),"")</f>
        <v/>
      </c>
      <c r="AE863" s="848" t="str">
        <f>IFERROR(__xludf.DUMMYFUNCTION("""COMPUTED_VALUE"""),"")</f>
        <v/>
      </c>
      <c r="AF863" s="848"/>
      <c r="AG863" s="848"/>
      <c r="AH863" s="388" t="str">
        <f>IFERROR(__xludf.DUMMYFUNCTION("""COMPUTED_VALUE"""),"")</f>
        <v/>
      </c>
      <c r="AI863" s="382"/>
      <c r="AJ863" s="848" t="str">
        <f>IFERROR(__xludf.DUMMYFUNCTION("""COMPUTED_VALUE"""),"")</f>
        <v/>
      </c>
      <c r="AK863" s="848" t="str">
        <f>IFERROR(__xludf.DUMMYFUNCTION("""COMPUTED_VALUE"""),"")</f>
        <v/>
      </c>
      <c r="AL863" s="848"/>
      <c r="AM863" s="848"/>
      <c r="AN863" s="389" t="str">
        <f>IFERROR(__xludf.DUMMYFUNCTION("""COMPUTED_VALUE"""),"")</f>
        <v/>
      </c>
      <c r="AO863" s="390"/>
      <c r="AP863" s="391"/>
      <c r="AQ863" s="373"/>
      <c r="AR863" s="847"/>
      <c r="AS863" s="847" t="s">
        <v>2869</v>
      </c>
      <c r="AT863" s="359"/>
    </row>
    <row r="864">
      <c r="A864" s="480" t="s">
        <v>2869</v>
      </c>
      <c r="B864" s="361"/>
      <c r="C864" s="362"/>
      <c r="D864" s="384" t="s">
        <v>2869</v>
      </c>
      <c r="E864" s="367"/>
      <c r="F864" s="368"/>
      <c r="G864" s="381"/>
      <c r="H864" s="366"/>
      <c r="I864" s="365"/>
      <c r="J864" s="368"/>
      <c r="K864" s="381"/>
      <c r="L864" s="368"/>
      <c r="M864" s="364"/>
      <c r="N864" s="368"/>
      <c r="O864" s="381"/>
      <c r="P864" s="366"/>
      <c r="Q864" s="365"/>
      <c r="R864" s="368"/>
      <c r="S864" s="381"/>
      <c r="T864" s="368"/>
      <c r="U864" s="364"/>
      <c r="V864" s="845"/>
      <c r="W864" s="655"/>
      <c r="X864" s="366"/>
      <c r="Y864" s="370"/>
      <c r="Z864" s="481"/>
      <c r="AA864" s="372"/>
      <c r="AB864" s="353"/>
      <c r="AC864" s="382"/>
      <c r="AD864" s="383" t="str">
        <f>IFERROR(__xludf.DUMMYFUNCTION("""COMPUTED_VALUE"""),"")</f>
        <v/>
      </c>
      <c r="AE864" s="848" t="str">
        <f>IFERROR(__xludf.DUMMYFUNCTION("""COMPUTED_VALUE"""),"")</f>
        <v/>
      </c>
      <c r="AF864" s="848"/>
      <c r="AG864" s="848"/>
      <c r="AH864" s="388" t="str">
        <f>IFERROR(__xludf.DUMMYFUNCTION("""COMPUTED_VALUE"""),"")</f>
        <v/>
      </c>
      <c r="AI864" s="382"/>
      <c r="AJ864" s="848" t="str">
        <f>IFERROR(__xludf.DUMMYFUNCTION("""COMPUTED_VALUE"""),"")</f>
        <v/>
      </c>
      <c r="AK864" s="848" t="str">
        <f>IFERROR(__xludf.DUMMYFUNCTION("""COMPUTED_VALUE"""),"")</f>
        <v/>
      </c>
      <c r="AL864" s="848"/>
      <c r="AM864" s="848"/>
      <c r="AN864" s="389" t="str">
        <f>IFERROR(__xludf.DUMMYFUNCTION("""COMPUTED_VALUE"""),"")</f>
        <v/>
      </c>
      <c r="AO864" s="390"/>
      <c r="AP864" s="391"/>
      <c r="AQ864" s="373"/>
      <c r="AR864" s="847"/>
      <c r="AS864" s="847" t="s">
        <v>2869</v>
      </c>
      <c r="AT864" s="359"/>
    </row>
    <row r="865">
      <c r="A865" s="480" t="s">
        <v>2869</v>
      </c>
      <c r="B865" s="361"/>
      <c r="C865" s="362"/>
      <c r="D865" s="384" t="s">
        <v>2869</v>
      </c>
      <c r="E865" s="367"/>
      <c r="F865" s="368"/>
      <c r="G865" s="381"/>
      <c r="H865" s="366"/>
      <c r="I865" s="365"/>
      <c r="J865" s="368"/>
      <c r="K865" s="381"/>
      <c r="L865" s="368"/>
      <c r="M865" s="364"/>
      <c r="N865" s="368"/>
      <c r="O865" s="381"/>
      <c r="P865" s="366"/>
      <c r="Q865" s="365"/>
      <c r="R865" s="368"/>
      <c r="S865" s="381"/>
      <c r="T865" s="368"/>
      <c r="U865" s="364"/>
      <c r="V865" s="845"/>
      <c r="W865" s="655"/>
      <c r="X865" s="366"/>
      <c r="Y865" s="370"/>
      <c r="Z865" s="481"/>
      <c r="AA865" s="372"/>
      <c r="AB865" s="353"/>
      <c r="AC865" s="382"/>
      <c r="AD865" s="383" t="str">
        <f>IFERROR(__xludf.DUMMYFUNCTION("""COMPUTED_VALUE"""),"")</f>
        <v/>
      </c>
      <c r="AE865" s="848" t="str">
        <f>IFERROR(__xludf.DUMMYFUNCTION("""COMPUTED_VALUE"""),"")</f>
        <v/>
      </c>
      <c r="AF865" s="848"/>
      <c r="AG865" s="848"/>
      <c r="AH865" s="388" t="str">
        <f>IFERROR(__xludf.DUMMYFUNCTION("""COMPUTED_VALUE"""),"")</f>
        <v/>
      </c>
      <c r="AI865" s="382"/>
      <c r="AJ865" s="848" t="str">
        <f>IFERROR(__xludf.DUMMYFUNCTION("""COMPUTED_VALUE"""),"")</f>
        <v/>
      </c>
      <c r="AK865" s="848" t="str">
        <f>IFERROR(__xludf.DUMMYFUNCTION("""COMPUTED_VALUE"""),"")</f>
        <v/>
      </c>
      <c r="AL865" s="848"/>
      <c r="AM865" s="848"/>
      <c r="AN865" s="389" t="str">
        <f>IFERROR(__xludf.DUMMYFUNCTION("""COMPUTED_VALUE"""),"")</f>
        <v/>
      </c>
      <c r="AO865" s="390"/>
      <c r="AP865" s="391"/>
      <c r="AQ865" s="373"/>
      <c r="AR865" s="847"/>
      <c r="AS865" s="847" t="s">
        <v>2869</v>
      </c>
      <c r="AT865" s="359"/>
    </row>
    <row r="866">
      <c r="A866" s="480" t="s">
        <v>2869</v>
      </c>
      <c r="B866" s="361"/>
      <c r="C866" s="362"/>
      <c r="D866" s="384" t="s">
        <v>2869</v>
      </c>
      <c r="E866" s="367"/>
      <c r="F866" s="368"/>
      <c r="G866" s="381"/>
      <c r="H866" s="366"/>
      <c r="I866" s="365"/>
      <c r="J866" s="368"/>
      <c r="K866" s="381"/>
      <c r="L866" s="368"/>
      <c r="M866" s="364"/>
      <c r="N866" s="368"/>
      <c r="O866" s="381"/>
      <c r="P866" s="366"/>
      <c r="Q866" s="365"/>
      <c r="R866" s="368"/>
      <c r="S866" s="381"/>
      <c r="T866" s="368"/>
      <c r="U866" s="364"/>
      <c r="V866" s="845"/>
      <c r="W866" s="655"/>
      <c r="X866" s="366"/>
      <c r="Y866" s="370"/>
      <c r="Z866" s="481"/>
      <c r="AA866" s="372"/>
      <c r="AB866" s="353"/>
      <c r="AC866" s="382"/>
      <c r="AD866" s="383" t="str">
        <f>IFERROR(__xludf.DUMMYFUNCTION("""COMPUTED_VALUE"""),"")</f>
        <v/>
      </c>
      <c r="AE866" s="848" t="str">
        <f>IFERROR(__xludf.DUMMYFUNCTION("""COMPUTED_VALUE"""),"")</f>
        <v/>
      </c>
      <c r="AF866" s="848"/>
      <c r="AG866" s="848"/>
      <c r="AH866" s="388" t="str">
        <f>IFERROR(__xludf.DUMMYFUNCTION("""COMPUTED_VALUE"""),"")</f>
        <v/>
      </c>
      <c r="AI866" s="382"/>
      <c r="AJ866" s="848" t="str">
        <f>IFERROR(__xludf.DUMMYFUNCTION("""COMPUTED_VALUE"""),"")</f>
        <v/>
      </c>
      <c r="AK866" s="848" t="str">
        <f>IFERROR(__xludf.DUMMYFUNCTION("""COMPUTED_VALUE"""),"")</f>
        <v/>
      </c>
      <c r="AL866" s="848"/>
      <c r="AM866" s="848"/>
      <c r="AN866" s="389" t="str">
        <f>IFERROR(__xludf.DUMMYFUNCTION("""COMPUTED_VALUE"""),"")</f>
        <v/>
      </c>
      <c r="AO866" s="390"/>
      <c r="AP866" s="391"/>
      <c r="AQ866" s="373"/>
      <c r="AR866" s="847"/>
      <c r="AS866" s="847" t="s">
        <v>2869</v>
      </c>
      <c r="AT866" s="359"/>
    </row>
    <row r="867">
      <c r="A867" s="480" t="s">
        <v>2869</v>
      </c>
      <c r="B867" s="361"/>
      <c r="C867" s="362"/>
      <c r="D867" s="384" t="s">
        <v>2869</v>
      </c>
      <c r="E867" s="367"/>
      <c r="F867" s="368"/>
      <c r="G867" s="381"/>
      <c r="H867" s="366"/>
      <c r="I867" s="365"/>
      <c r="J867" s="368"/>
      <c r="K867" s="381"/>
      <c r="L867" s="368"/>
      <c r="M867" s="364"/>
      <c r="N867" s="368"/>
      <c r="O867" s="381"/>
      <c r="P867" s="366"/>
      <c r="Q867" s="365"/>
      <c r="R867" s="368"/>
      <c r="S867" s="381"/>
      <c r="T867" s="368"/>
      <c r="U867" s="364"/>
      <c r="V867" s="845"/>
      <c r="W867" s="655"/>
      <c r="X867" s="366"/>
      <c r="Y867" s="370"/>
      <c r="Z867" s="481"/>
      <c r="AA867" s="372"/>
      <c r="AB867" s="353"/>
      <c r="AC867" s="382"/>
      <c r="AD867" s="383" t="str">
        <f>IFERROR(__xludf.DUMMYFUNCTION("""COMPUTED_VALUE"""),"")</f>
        <v/>
      </c>
      <c r="AE867" s="848" t="str">
        <f>IFERROR(__xludf.DUMMYFUNCTION("""COMPUTED_VALUE"""),"")</f>
        <v/>
      </c>
      <c r="AF867" s="848"/>
      <c r="AG867" s="848"/>
      <c r="AH867" s="388" t="str">
        <f>IFERROR(__xludf.DUMMYFUNCTION("""COMPUTED_VALUE"""),"")</f>
        <v/>
      </c>
      <c r="AI867" s="382"/>
      <c r="AJ867" s="848" t="str">
        <f>IFERROR(__xludf.DUMMYFUNCTION("""COMPUTED_VALUE"""),"")</f>
        <v/>
      </c>
      <c r="AK867" s="848" t="str">
        <f>IFERROR(__xludf.DUMMYFUNCTION("""COMPUTED_VALUE"""),"")</f>
        <v/>
      </c>
      <c r="AL867" s="848"/>
      <c r="AM867" s="848"/>
      <c r="AN867" s="389" t="str">
        <f>IFERROR(__xludf.DUMMYFUNCTION("""COMPUTED_VALUE"""),"")</f>
        <v/>
      </c>
      <c r="AO867" s="390"/>
      <c r="AP867" s="391"/>
      <c r="AQ867" s="373"/>
      <c r="AR867" s="847"/>
      <c r="AS867" s="847" t="s">
        <v>2869</v>
      </c>
      <c r="AT867" s="359"/>
    </row>
    <row r="868">
      <c r="A868" s="480" t="s">
        <v>2869</v>
      </c>
      <c r="B868" s="361"/>
      <c r="C868" s="362"/>
      <c r="D868" s="384" t="s">
        <v>2869</v>
      </c>
      <c r="E868" s="367"/>
      <c r="F868" s="368"/>
      <c r="G868" s="381"/>
      <c r="H868" s="366"/>
      <c r="I868" s="365"/>
      <c r="J868" s="368"/>
      <c r="K868" s="381"/>
      <c r="L868" s="368"/>
      <c r="M868" s="364"/>
      <c r="N868" s="368"/>
      <c r="O868" s="381"/>
      <c r="P868" s="366"/>
      <c r="Q868" s="365"/>
      <c r="R868" s="368"/>
      <c r="S868" s="381"/>
      <c r="T868" s="368"/>
      <c r="U868" s="364"/>
      <c r="V868" s="845"/>
      <c r="W868" s="655"/>
      <c r="X868" s="366"/>
      <c r="Y868" s="370"/>
      <c r="Z868" s="481"/>
      <c r="AA868" s="372"/>
      <c r="AB868" s="353"/>
      <c r="AC868" s="382"/>
      <c r="AD868" s="383" t="str">
        <f>IFERROR(__xludf.DUMMYFUNCTION("""COMPUTED_VALUE"""),"")</f>
        <v/>
      </c>
      <c r="AE868" s="848" t="str">
        <f>IFERROR(__xludf.DUMMYFUNCTION("""COMPUTED_VALUE"""),"")</f>
        <v/>
      </c>
      <c r="AF868" s="848"/>
      <c r="AG868" s="848"/>
      <c r="AH868" s="388" t="str">
        <f>IFERROR(__xludf.DUMMYFUNCTION("""COMPUTED_VALUE"""),"")</f>
        <v/>
      </c>
      <c r="AI868" s="382"/>
      <c r="AJ868" s="848" t="str">
        <f>IFERROR(__xludf.DUMMYFUNCTION("""COMPUTED_VALUE"""),"")</f>
        <v/>
      </c>
      <c r="AK868" s="848" t="str">
        <f>IFERROR(__xludf.DUMMYFUNCTION("""COMPUTED_VALUE"""),"")</f>
        <v/>
      </c>
      <c r="AL868" s="848"/>
      <c r="AM868" s="848"/>
      <c r="AN868" s="389" t="str">
        <f>IFERROR(__xludf.DUMMYFUNCTION("""COMPUTED_VALUE"""),"")</f>
        <v/>
      </c>
      <c r="AO868" s="390"/>
      <c r="AP868" s="391"/>
      <c r="AQ868" s="373"/>
      <c r="AR868" s="847"/>
      <c r="AS868" s="847" t="s">
        <v>2869</v>
      </c>
      <c r="AT868" s="359"/>
    </row>
    <row r="869">
      <c r="A869" s="480" t="s">
        <v>2869</v>
      </c>
      <c r="B869" s="361"/>
      <c r="C869" s="362"/>
      <c r="D869" s="384" t="s">
        <v>2869</v>
      </c>
      <c r="E869" s="367"/>
      <c r="F869" s="368"/>
      <c r="G869" s="381"/>
      <c r="H869" s="366"/>
      <c r="I869" s="365"/>
      <c r="J869" s="368"/>
      <c r="K869" s="381"/>
      <c r="L869" s="368"/>
      <c r="M869" s="364"/>
      <c r="N869" s="368"/>
      <c r="O869" s="381"/>
      <c r="P869" s="366"/>
      <c r="Q869" s="365"/>
      <c r="R869" s="368"/>
      <c r="S869" s="381"/>
      <c r="T869" s="368"/>
      <c r="U869" s="364"/>
      <c r="V869" s="845"/>
      <c r="W869" s="655"/>
      <c r="X869" s="366"/>
      <c r="Y869" s="370"/>
      <c r="Z869" s="481"/>
      <c r="AA869" s="372"/>
      <c r="AB869" s="353"/>
      <c r="AC869" s="382"/>
      <c r="AD869" s="383" t="str">
        <f>IFERROR(__xludf.DUMMYFUNCTION("""COMPUTED_VALUE"""),"")</f>
        <v/>
      </c>
      <c r="AE869" s="848" t="str">
        <f>IFERROR(__xludf.DUMMYFUNCTION("""COMPUTED_VALUE"""),"")</f>
        <v/>
      </c>
      <c r="AF869" s="848"/>
      <c r="AG869" s="848"/>
      <c r="AH869" s="388" t="str">
        <f>IFERROR(__xludf.DUMMYFUNCTION("""COMPUTED_VALUE"""),"")</f>
        <v/>
      </c>
      <c r="AI869" s="382"/>
      <c r="AJ869" s="848" t="str">
        <f>IFERROR(__xludf.DUMMYFUNCTION("""COMPUTED_VALUE"""),"")</f>
        <v/>
      </c>
      <c r="AK869" s="848" t="str">
        <f>IFERROR(__xludf.DUMMYFUNCTION("""COMPUTED_VALUE"""),"")</f>
        <v/>
      </c>
      <c r="AL869" s="848"/>
      <c r="AM869" s="848"/>
      <c r="AN869" s="389" t="str">
        <f>IFERROR(__xludf.DUMMYFUNCTION("""COMPUTED_VALUE"""),"")</f>
        <v/>
      </c>
      <c r="AO869" s="390"/>
      <c r="AP869" s="391"/>
      <c r="AQ869" s="373"/>
      <c r="AR869" s="847"/>
      <c r="AS869" s="847" t="s">
        <v>2869</v>
      </c>
      <c r="AT869" s="359"/>
    </row>
    <row r="870">
      <c r="A870" s="480" t="s">
        <v>2869</v>
      </c>
      <c r="B870" s="361"/>
      <c r="C870" s="362"/>
      <c r="D870" s="384" t="s">
        <v>2869</v>
      </c>
      <c r="E870" s="367"/>
      <c r="F870" s="368"/>
      <c r="G870" s="381"/>
      <c r="H870" s="366"/>
      <c r="I870" s="365"/>
      <c r="J870" s="368"/>
      <c r="K870" s="381"/>
      <c r="L870" s="368"/>
      <c r="M870" s="364"/>
      <c r="N870" s="368"/>
      <c r="O870" s="381"/>
      <c r="P870" s="366"/>
      <c r="Q870" s="365"/>
      <c r="R870" s="368"/>
      <c r="S870" s="381"/>
      <c r="T870" s="368"/>
      <c r="U870" s="364"/>
      <c r="V870" s="845"/>
      <c r="W870" s="655"/>
      <c r="X870" s="366"/>
      <c r="Y870" s="370"/>
      <c r="Z870" s="481"/>
      <c r="AA870" s="372"/>
      <c r="AB870" s="353"/>
      <c r="AC870" s="382"/>
      <c r="AD870" s="383" t="str">
        <f>IFERROR(__xludf.DUMMYFUNCTION("""COMPUTED_VALUE"""),"")</f>
        <v/>
      </c>
      <c r="AE870" s="848" t="str">
        <f>IFERROR(__xludf.DUMMYFUNCTION("""COMPUTED_VALUE"""),"")</f>
        <v/>
      </c>
      <c r="AF870" s="848"/>
      <c r="AG870" s="848"/>
      <c r="AH870" s="388" t="str">
        <f>IFERROR(__xludf.DUMMYFUNCTION("""COMPUTED_VALUE"""),"")</f>
        <v/>
      </c>
      <c r="AI870" s="382"/>
      <c r="AJ870" s="848" t="str">
        <f>IFERROR(__xludf.DUMMYFUNCTION("""COMPUTED_VALUE"""),"")</f>
        <v/>
      </c>
      <c r="AK870" s="848" t="str">
        <f>IFERROR(__xludf.DUMMYFUNCTION("""COMPUTED_VALUE"""),"")</f>
        <v/>
      </c>
      <c r="AL870" s="848"/>
      <c r="AM870" s="848"/>
      <c r="AN870" s="389" t="str">
        <f>IFERROR(__xludf.DUMMYFUNCTION("""COMPUTED_VALUE"""),"")</f>
        <v/>
      </c>
      <c r="AO870" s="390"/>
      <c r="AP870" s="391"/>
      <c r="AQ870" s="373"/>
      <c r="AR870" s="847"/>
      <c r="AS870" s="847" t="s">
        <v>2869</v>
      </c>
      <c r="AT870" s="359"/>
    </row>
    <row r="871">
      <c r="A871" s="480" t="s">
        <v>2869</v>
      </c>
      <c r="B871" s="361"/>
      <c r="C871" s="362"/>
      <c r="D871" s="384" t="s">
        <v>2869</v>
      </c>
      <c r="E871" s="367"/>
      <c r="F871" s="368"/>
      <c r="G871" s="381"/>
      <c r="H871" s="366"/>
      <c r="I871" s="365"/>
      <c r="J871" s="368"/>
      <c r="K871" s="381"/>
      <c r="L871" s="368"/>
      <c r="M871" s="364"/>
      <c r="N871" s="368"/>
      <c r="O871" s="381"/>
      <c r="P871" s="366"/>
      <c r="Q871" s="365"/>
      <c r="R871" s="368"/>
      <c r="S871" s="381"/>
      <c r="T871" s="368"/>
      <c r="U871" s="364"/>
      <c r="V871" s="845"/>
      <c r="W871" s="655"/>
      <c r="X871" s="366"/>
      <c r="Y871" s="370"/>
      <c r="Z871" s="481"/>
      <c r="AA871" s="372"/>
      <c r="AB871" s="353"/>
      <c r="AC871" s="382"/>
      <c r="AD871" s="383" t="str">
        <f>IFERROR(__xludf.DUMMYFUNCTION("""COMPUTED_VALUE"""),"")</f>
        <v/>
      </c>
      <c r="AE871" s="848" t="str">
        <f>IFERROR(__xludf.DUMMYFUNCTION("""COMPUTED_VALUE"""),"")</f>
        <v/>
      </c>
      <c r="AF871" s="848"/>
      <c r="AG871" s="848"/>
      <c r="AH871" s="388" t="str">
        <f>IFERROR(__xludf.DUMMYFUNCTION("""COMPUTED_VALUE"""),"")</f>
        <v/>
      </c>
      <c r="AI871" s="382"/>
      <c r="AJ871" s="848" t="str">
        <f>IFERROR(__xludf.DUMMYFUNCTION("""COMPUTED_VALUE"""),"")</f>
        <v/>
      </c>
      <c r="AK871" s="848" t="str">
        <f>IFERROR(__xludf.DUMMYFUNCTION("""COMPUTED_VALUE"""),"")</f>
        <v/>
      </c>
      <c r="AL871" s="848"/>
      <c r="AM871" s="848"/>
      <c r="AN871" s="389" t="str">
        <f>IFERROR(__xludf.DUMMYFUNCTION("""COMPUTED_VALUE"""),"")</f>
        <v/>
      </c>
      <c r="AO871" s="390"/>
      <c r="AP871" s="391"/>
      <c r="AQ871" s="373"/>
      <c r="AR871" s="847"/>
      <c r="AS871" s="847" t="s">
        <v>2869</v>
      </c>
      <c r="AT871" s="359"/>
    </row>
    <row r="872">
      <c r="A872" s="480" t="s">
        <v>2869</v>
      </c>
      <c r="B872" s="361"/>
      <c r="C872" s="362"/>
      <c r="D872" s="384" t="s">
        <v>2869</v>
      </c>
      <c r="E872" s="367"/>
      <c r="F872" s="368"/>
      <c r="G872" s="381"/>
      <c r="H872" s="366"/>
      <c r="I872" s="365"/>
      <c r="J872" s="368"/>
      <c r="K872" s="381"/>
      <c r="L872" s="368"/>
      <c r="M872" s="364"/>
      <c r="N872" s="368"/>
      <c r="O872" s="381"/>
      <c r="P872" s="366"/>
      <c r="Q872" s="365"/>
      <c r="R872" s="368"/>
      <c r="S872" s="381"/>
      <c r="T872" s="368"/>
      <c r="U872" s="364"/>
      <c r="V872" s="845"/>
      <c r="W872" s="655"/>
      <c r="X872" s="366"/>
      <c r="Y872" s="370"/>
      <c r="Z872" s="481"/>
      <c r="AA872" s="372"/>
      <c r="AB872" s="353"/>
      <c r="AC872" s="382"/>
      <c r="AD872" s="383" t="str">
        <f>IFERROR(__xludf.DUMMYFUNCTION("""COMPUTED_VALUE"""),"")</f>
        <v/>
      </c>
      <c r="AE872" s="848" t="str">
        <f>IFERROR(__xludf.DUMMYFUNCTION("""COMPUTED_VALUE"""),"")</f>
        <v/>
      </c>
      <c r="AF872" s="848"/>
      <c r="AG872" s="848"/>
      <c r="AH872" s="388" t="str">
        <f>IFERROR(__xludf.DUMMYFUNCTION("""COMPUTED_VALUE"""),"")</f>
        <v/>
      </c>
      <c r="AI872" s="382"/>
      <c r="AJ872" s="848" t="str">
        <f>IFERROR(__xludf.DUMMYFUNCTION("""COMPUTED_VALUE"""),"")</f>
        <v/>
      </c>
      <c r="AK872" s="848" t="str">
        <f>IFERROR(__xludf.DUMMYFUNCTION("""COMPUTED_VALUE"""),"")</f>
        <v/>
      </c>
      <c r="AL872" s="848"/>
      <c r="AM872" s="848"/>
      <c r="AN872" s="389" t="str">
        <f>IFERROR(__xludf.DUMMYFUNCTION("""COMPUTED_VALUE"""),"")</f>
        <v/>
      </c>
      <c r="AO872" s="390"/>
      <c r="AP872" s="391"/>
      <c r="AQ872" s="373"/>
      <c r="AR872" s="847"/>
      <c r="AS872" s="847" t="s">
        <v>2869</v>
      </c>
      <c r="AT872" s="359"/>
    </row>
    <row r="873">
      <c r="A873" s="480" t="s">
        <v>2869</v>
      </c>
      <c r="B873" s="361"/>
      <c r="C873" s="362"/>
      <c r="D873" s="384" t="s">
        <v>2869</v>
      </c>
      <c r="E873" s="367"/>
      <c r="F873" s="368"/>
      <c r="G873" s="381"/>
      <c r="H873" s="366"/>
      <c r="I873" s="365"/>
      <c r="J873" s="368"/>
      <c r="K873" s="381"/>
      <c r="L873" s="368"/>
      <c r="M873" s="364"/>
      <c r="N873" s="368"/>
      <c r="O873" s="381"/>
      <c r="P873" s="366"/>
      <c r="Q873" s="365"/>
      <c r="R873" s="368"/>
      <c r="S873" s="381"/>
      <c r="T873" s="368"/>
      <c r="U873" s="364"/>
      <c r="V873" s="845"/>
      <c r="W873" s="655"/>
      <c r="X873" s="366"/>
      <c r="Y873" s="370"/>
      <c r="Z873" s="481"/>
      <c r="AA873" s="372"/>
      <c r="AB873" s="353"/>
      <c r="AC873" s="382"/>
      <c r="AD873" s="383" t="str">
        <f>IFERROR(__xludf.DUMMYFUNCTION("""COMPUTED_VALUE"""),"")</f>
        <v/>
      </c>
      <c r="AE873" s="848" t="str">
        <f>IFERROR(__xludf.DUMMYFUNCTION("""COMPUTED_VALUE"""),"")</f>
        <v/>
      </c>
      <c r="AF873" s="848"/>
      <c r="AG873" s="848"/>
      <c r="AH873" s="388" t="str">
        <f>IFERROR(__xludf.DUMMYFUNCTION("""COMPUTED_VALUE"""),"")</f>
        <v/>
      </c>
      <c r="AI873" s="382"/>
      <c r="AJ873" s="848" t="str">
        <f>IFERROR(__xludf.DUMMYFUNCTION("""COMPUTED_VALUE"""),"")</f>
        <v/>
      </c>
      <c r="AK873" s="848" t="str">
        <f>IFERROR(__xludf.DUMMYFUNCTION("""COMPUTED_VALUE"""),"")</f>
        <v/>
      </c>
      <c r="AL873" s="848"/>
      <c r="AM873" s="848"/>
      <c r="AN873" s="389" t="str">
        <f>IFERROR(__xludf.DUMMYFUNCTION("""COMPUTED_VALUE"""),"")</f>
        <v/>
      </c>
      <c r="AO873" s="390"/>
      <c r="AP873" s="391"/>
      <c r="AQ873" s="373"/>
      <c r="AR873" s="847"/>
      <c r="AS873" s="847" t="s">
        <v>2869</v>
      </c>
      <c r="AT873" s="359"/>
    </row>
    <row r="874">
      <c r="A874" s="480" t="s">
        <v>2869</v>
      </c>
      <c r="B874" s="361"/>
      <c r="C874" s="362"/>
      <c r="D874" s="384" t="s">
        <v>2869</v>
      </c>
      <c r="E874" s="367"/>
      <c r="F874" s="368"/>
      <c r="G874" s="381"/>
      <c r="H874" s="366"/>
      <c r="I874" s="365"/>
      <c r="J874" s="368"/>
      <c r="K874" s="381"/>
      <c r="L874" s="368"/>
      <c r="M874" s="364"/>
      <c r="N874" s="368"/>
      <c r="O874" s="381"/>
      <c r="P874" s="366"/>
      <c r="Q874" s="365"/>
      <c r="R874" s="368"/>
      <c r="S874" s="381"/>
      <c r="T874" s="368"/>
      <c r="U874" s="364"/>
      <c r="V874" s="845"/>
      <c r="W874" s="655"/>
      <c r="X874" s="366"/>
      <c r="Y874" s="370"/>
      <c r="Z874" s="481"/>
      <c r="AA874" s="372"/>
      <c r="AB874" s="353"/>
      <c r="AC874" s="382"/>
      <c r="AD874" s="383" t="str">
        <f>IFERROR(__xludf.DUMMYFUNCTION("""COMPUTED_VALUE"""),"")</f>
        <v/>
      </c>
      <c r="AE874" s="848" t="str">
        <f>IFERROR(__xludf.DUMMYFUNCTION("""COMPUTED_VALUE"""),"")</f>
        <v/>
      </c>
      <c r="AF874" s="848"/>
      <c r="AG874" s="848"/>
      <c r="AH874" s="388" t="str">
        <f>IFERROR(__xludf.DUMMYFUNCTION("""COMPUTED_VALUE"""),"")</f>
        <v/>
      </c>
      <c r="AI874" s="382"/>
      <c r="AJ874" s="848" t="str">
        <f>IFERROR(__xludf.DUMMYFUNCTION("""COMPUTED_VALUE"""),"")</f>
        <v/>
      </c>
      <c r="AK874" s="848" t="str">
        <f>IFERROR(__xludf.DUMMYFUNCTION("""COMPUTED_VALUE"""),"")</f>
        <v/>
      </c>
      <c r="AL874" s="848"/>
      <c r="AM874" s="848"/>
      <c r="AN874" s="389" t="str">
        <f>IFERROR(__xludf.DUMMYFUNCTION("""COMPUTED_VALUE"""),"")</f>
        <v/>
      </c>
      <c r="AO874" s="390"/>
      <c r="AP874" s="391"/>
      <c r="AQ874" s="373"/>
      <c r="AR874" s="847"/>
      <c r="AS874" s="847" t="s">
        <v>2869</v>
      </c>
      <c r="AT874" s="359"/>
    </row>
    <row r="875">
      <c r="A875" s="480" t="s">
        <v>2869</v>
      </c>
      <c r="B875" s="361"/>
      <c r="C875" s="362"/>
      <c r="D875" s="384" t="s">
        <v>2869</v>
      </c>
      <c r="E875" s="367"/>
      <c r="F875" s="368"/>
      <c r="G875" s="381"/>
      <c r="H875" s="366"/>
      <c r="I875" s="365"/>
      <c r="J875" s="368"/>
      <c r="K875" s="381"/>
      <c r="L875" s="368"/>
      <c r="M875" s="364"/>
      <c r="N875" s="368"/>
      <c r="O875" s="381"/>
      <c r="P875" s="366"/>
      <c r="Q875" s="365"/>
      <c r="R875" s="368"/>
      <c r="S875" s="381"/>
      <c r="T875" s="368"/>
      <c r="U875" s="364"/>
      <c r="V875" s="845"/>
      <c r="W875" s="655"/>
      <c r="X875" s="366"/>
      <c r="Y875" s="370"/>
      <c r="Z875" s="481"/>
      <c r="AA875" s="372"/>
      <c r="AB875" s="353"/>
      <c r="AC875" s="382"/>
      <c r="AD875" s="383" t="str">
        <f>IFERROR(__xludf.DUMMYFUNCTION("""COMPUTED_VALUE"""),"")</f>
        <v/>
      </c>
      <c r="AE875" s="848" t="str">
        <f>IFERROR(__xludf.DUMMYFUNCTION("""COMPUTED_VALUE"""),"")</f>
        <v/>
      </c>
      <c r="AF875" s="848"/>
      <c r="AG875" s="848"/>
      <c r="AH875" s="388" t="str">
        <f>IFERROR(__xludf.DUMMYFUNCTION("""COMPUTED_VALUE"""),"")</f>
        <v/>
      </c>
      <c r="AI875" s="382"/>
      <c r="AJ875" s="848" t="str">
        <f>IFERROR(__xludf.DUMMYFUNCTION("""COMPUTED_VALUE"""),"")</f>
        <v/>
      </c>
      <c r="AK875" s="848" t="str">
        <f>IFERROR(__xludf.DUMMYFUNCTION("""COMPUTED_VALUE"""),"")</f>
        <v/>
      </c>
      <c r="AL875" s="848"/>
      <c r="AM875" s="848"/>
      <c r="AN875" s="389" t="str">
        <f>IFERROR(__xludf.DUMMYFUNCTION("""COMPUTED_VALUE"""),"")</f>
        <v/>
      </c>
      <c r="AO875" s="390"/>
      <c r="AP875" s="391"/>
      <c r="AQ875" s="373"/>
      <c r="AR875" s="847"/>
      <c r="AS875" s="847" t="s">
        <v>2869</v>
      </c>
      <c r="AT875" s="359"/>
    </row>
    <row r="876">
      <c r="A876" s="480" t="s">
        <v>2869</v>
      </c>
      <c r="B876" s="361"/>
      <c r="C876" s="362"/>
      <c r="D876" s="384" t="s">
        <v>2869</v>
      </c>
      <c r="E876" s="367"/>
      <c r="F876" s="368"/>
      <c r="G876" s="381"/>
      <c r="H876" s="366"/>
      <c r="I876" s="365"/>
      <c r="J876" s="368"/>
      <c r="K876" s="381"/>
      <c r="L876" s="368"/>
      <c r="M876" s="364"/>
      <c r="N876" s="368"/>
      <c r="O876" s="381"/>
      <c r="P876" s="366"/>
      <c r="Q876" s="365"/>
      <c r="R876" s="368"/>
      <c r="S876" s="381"/>
      <c r="T876" s="368"/>
      <c r="U876" s="364"/>
      <c r="V876" s="845"/>
      <c r="W876" s="655"/>
      <c r="X876" s="366"/>
      <c r="Y876" s="370"/>
      <c r="Z876" s="481"/>
      <c r="AA876" s="372"/>
      <c r="AB876" s="353"/>
      <c r="AC876" s="382"/>
      <c r="AD876" s="383" t="str">
        <f>IFERROR(__xludf.DUMMYFUNCTION("""COMPUTED_VALUE"""),"")</f>
        <v/>
      </c>
      <c r="AE876" s="848" t="str">
        <f>IFERROR(__xludf.DUMMYFUNCTION("""COMPUTED_VALUE"""),"")</f>
        <v/>
      </c>
      <c r="AF876" s="848"/>
      <c r="AG876" s="848"/>
      <c r="AH876" s="388" t="str">
        <f>IFERROR(__xludf.DUMMYFUNCTION("""COMPUTED_VALUE"""),"")</f>
        <v/>
      </c>
      <c r="AI876" s="382"/>
      <c r="AJ876" s="848" t="str">
        <f>IFERROR(__xludf.DUMMYFUNCTION("""COMPUTED_VALUE"""),"")</f>
        <v/>
      </c>
      <c r="AK876" s="848" t="str">
        <f>IFERROR(__xludf.DUMMYFUNCTION("""COMPUTED_VALUE"""),"")</f>
        <v/>
      </c>
      <c r="AL876" s="848"/>
      <c r="AM876" s="848"/>
      <c r="AN876" s="389" t="str">
        <f>IFERROR(__xludf.DUMMYFUNCTION("""COMPUTED_VALUE"""),"")</f>
        <v/>
      </c>
      <c r="AO876" s="390"/>
      <c r="AP876" s="391"/>
      <c r="AQ876" s="373"/>
      <c r="AR876" s="847"/>
      <c r="AS876" s="847" t="s">
        <v>2869</v>
      </c>
      <c r="AT876" s="359"/>
    </row>
    <row r="877">
      <c r="A877" s="480" t="s">
        <v>2869</v>
      </c>
      <c r="B877" s="361"/>
      <c r="C877" s="362"/>
      <c r="D877" s="384" t="s">
        <v>2869</v>
      </c>
      <c r="E877" s="367"/>
      <c r="F877" s="368"/>
      <c r="G877" s="381"/>
      <c r="H877" s="366"/>
      <c r="I877" s="365"/>
      <c r="J877" s="368"/>
      <c r="K877" s="381"/>
      <c r="L877" s="368"/>
      <c r="M877" s="364"/>
      <c r="N877" s="368"/>
      <c r="O877" s="381"/>
      <c r="P877" s="366"/>
      <c r="Q877" s="365"/>
      <c r="R877" s="368"/>
      <c r="S877" s="381"/>
      <c r="T877" s="368"/>
      <c r="U877" s="364"/>
      <c r="V877" s="845"/>
      <c r="W877" s="655"/>
      <c r="X877" s="366"/>
      <c r="Y877" s="370"/>
      <c r="Z877" s="481"/>
      <c r="AA877" s="372"/>
      <c r="AB877" s="353"/>
      <c r="AC877" s="382"/>
      <c r="AD877" s="383" t="str">
        <f>IFERROR(__xludf.DUMMYFUNCTION("""COMPUTED_VALUE"""),"")</f>
        <v/>
      </c>
      <c r="AE877" s="848" t="str">
        <f>IFERROR(__xludf.DUMMYFUNCTION("""COMPUTED_VALUE"""),"")</f>
        <v/>
      </c>
      <c r="AF877" s="848"/>
      <c r="AG877" s="848"/>
      <c r="AH877" s="388" t="str">
        <f>IFERROR(__xludf.DUMMYFUNCTION("""COMPUTED_VALUE"""),"")</f>
        <v/>
      </c>
      <c r="AI877" s="382"/>
      <c r="AJ877" s="848" t="str">
        <f>IFERROR(__xludf.DUMMYFUNCTION("""COMPUTED_VALUE"""),"")</f>
        <v/>
      </c>
      <c r="AK877" s="848" t="str">
        <f>IFERROR(__xludf.DUMMYFUNCTION("""COMPUTED_VALUE"""),"")</f>
        <v/>
      </c>
      <c r="AL877" s="848"/>
      <c r="AM877" s="848"/>
      <c r="AN877" s="389" t="str">
        <f>IFERROR(__xludf.DUMMYFUNCTION("""COMPUTED_VALUE"""),"")</f>
        <v/>
      </c>
      <c r="AO877" s="390"/>
      <c r="AP877" s="391"/>
      <c r="AQ877" s="373"/>
      <c r="AR877" s="847"/>
      <c r="AS877" s="847" t="s">
        <v>2869</v>
      </c>
      <c r="AT877" s="359"/>
    </row>
    <row r="878">
      <c r="A878" s="480" t="s">
        <v>2869</v>
      </c>
      <c r="B878" s="361"/>
      <c r="C878" s="362"/>
      <c r="D878" s="384" t="s">
        <v>2869</v>
      </c>
      <c r="E878" s="367"/>
      <c r="F878" s="368"/>
      <c r="G878" s="381"/>
      <c r="H878" s="366"/>
      <c r="I878" s="365"/>
      <c r="J878" s="368"/>
      <c r="K878" s="381"/>
      <c r="L878" s="368"/>
      <c r="M878" s="364"/>
      <c r="N878" s="368"/>
      <c r="O878" s="381"/>
      <c r="P878" s="366"/>
      <c r="Q878" s="365"/>
      <c r="R878" s="368"/>
      <c r="S878" s="381"/>
      <c r="T878" s="368"/>
      <c r="U878" s="364"/>
      <c r="V878" s="845"/>
      <c r="W878" s="655"/>
      <c r="X878" s="366"/>
      <c r="Y878" s="370"/>
      <c r="Z878" s="481"/>
      <c r="AA878" s="372"/>
      <c r="AB878" s="353"/>
      <c r="AC878" s="382"/>
      <c r="AD878" s="383" t="str">
        <f>IFERROR(__xludf.DUMMYFUNCTION("""COMPUTED_VALUE"""),"")</f>
        <v/>
      </c>
      <c r="AE878" s="848" t="str">
        <f>IFERROR(__xludf.DUMMYFUNCTION("""COMPUTED_VALUE"""),"")</f>
        <v/>
      </c>
      <c r="AF878" s="848"/>
      <c r="AG878" s="848"/>
      <c r="AH878" s="388" t="str">
        <f>IFERROR(__xludf.DUMMYFUNCTION("""COMPUTED_VALUE"""),"")</f>
        <v/>
      </c>
      <c r="AI878" s="382"/>
      <c r="AJ878" s="848" t="str">
        <f>IFERROR(__xludf.DUMMYFUNCTION("""COMPUTED_VALUE"""),"")</f>
        <v/>
      </c>
      <c r="AK878" s="848" t="str">
        <f>IFERROR(__xludf.DUMMYFUNCTION("""COMPUTED_VALUE"""),"")</f>
        <v/>
      </c>
      <c r="AL878" s="848"/>
      <c r="AM878" s="848"/>
      <c r="AN878" s="389" t="str">
        <f>IFERROR(__xludf.DUMMYFUNCTION("""COMPUTED_VALUE"""),"")</f>
        <v/>
      </c>
      <c r="AO878" s="390"/>
      <c r="AP878" s="391"/>
      <c r="AQ878" s="373"/>
      <c r="AR878" s="847"/>
      <c r="AS878" s="847" t="s">
        <v>2869</v>
      </c>
      <c r="AT878" s="359"/>
    </row>
    <row r="879">
      <c r="A879" s="480" t="s">
        <v>2869</v>
      </c>
      <c r="B879" s="361"/>
      <c r="C879" s="362"/>
      <c r="D879" s="384" t="s">
        <v>2869</v>
      </c>
      <c r="E879" s="367"/>
      <c r="F879" s="368"/>
      <c r="G879" s="381"/>
      <c r="H879" s="366"/>
      <c r="I879" s="365"/>
      <c r="J879" s="368"/>
      <c r="K879" s="381"/>
      <c r="L879" s="368"/>
      <c r="M879" s="364"/>
      <c r="N879" s="368"/>
      <c r="O879" s="381"/>
      <c r="P879" s="366"/>
      <c r="Q879" s="365"/>
      <c r="R879" s="368"/>
      <c r="S879" s="381"/>
      <c r="T879" s="368"/>
      <c r="U879" s="364"/>
      <c r="V879" s="845"/>
      <c r="W879" s="655"/>
      <c r="X879" s="366"/>
      <c r="Y879" s="370"/>
      <c r="Z879" s="481"/>
      <c r="AA879" s="372"/>
      <c r="AB879" s="353"/>
      <c r="AC879" s="382"/>
      <c r="AD879" s="383" t="str">
        <f>IFERROR(__xludf.DUMMYFUNCTION("""COMPUTED_VALUE"""),"")</f>
        <v/>
      </c>
      <c r="AE879" s="848" t="str">
        <f>IFERROR(__xludf.DUMMYFUNCTION("""COMPUTED_VALUE"""),"")</f>
        <v/>
      </c>
      <c r="AF879" s="848"/>
      <c r="AG879" s="848"/>
      <c r="AH879" s="388" t="str">
        <f>IFERROR(__xludf.DUMMYFUNCTION("""COMPUTED_VALUE"""),"")</f>
        <v/>
      </c>
      <c r="AI879" s="382"/>
      <c r="AJ879" s="848" t="str">
        <f>IFERROR(__xludf.DUMMYFUNCTION("""COMPUTED_VALUE"""),"")</f>
        <v/>
      </c>
      <c r="AK879" s="848" t="str">
        <f>IFERROR(__xludf.DUMMYFUNCTION("""COMPUTED_VALUE"""),"")</f>
        <v/>
      </c>
      <c r="AL879" s="848"/>
      <c r="AM879" s="848"/>
      <c r="AN879" s="389" t="str">
        <f>IFERROR(__xludf.DUMMYFUNCTION("""COMPUTED_VALUE"""),"")</f>
        <v/>
      </c>
      <c r="AO879" s="390"/>
      <c r="AP879" s="391"/>
      <c r="AQ879" s="373"/>
      <c r="AR879" s="847"/>
      <c r="AS879" s="847" t="s">
        <v>2869</v>
      </c>
      <c r="AT879" s="359"/>
    </row>
    <row r="880">
      <c r="A880" s="480" t="s">
        <v>2869</v>
      </c>
      <c r="B880" s="361"/>
      <c r="C880" s="362"/>
      <c r="D880" s="384" t="s">
        <v>2869</v>
      </c>
      <c r="E880" s="367"/>
      <c r="F880" s="368"/>
      <c r="G880" s="381"/>
      <c r="H880" s="366"/>
      <c r="I880" s="365"/>
      <c r="J880" s="368"/>
      <c r="K880" s="381"/>
      <c r="L880" s="368"/>
      <c r="M880" s="364"/>
      <c r="N880" s="368"/>
      <c r="O880" s="381"/>
      <c r="P880" s="366"/>
      <c r="Q880" s="365"/>
      <c r="R880" s="368"/>
      <c r="S880" s="381"/>
      <c r="T880" s="368"/>
      <c r="U880" s="364"/>
      <c r="V880" s="845"/>
      <c r="W880" s="655"/>
      <c r="X880" s="366"/>
      <c r="Y880" s="370"/>
      <c r="Z880" s="481"/>
      <c r="AA880" s="372"/>
      <c r="AB880" s="353"/>
      <c r="AC880" s="382"/>
      <c r="AD880" s="383" t="str">
        <f>IFERROR(__xludf.DUMMYFUNCTION("""COMPUTED_VALUE"""),"")</f>
        <v/>
      </c>
      <c r="AE880" s="848" t="str">
        <f>IFERROR(__xludf.DUMMYFUNCTION("""COMPUTED_VALUE"""),"")</f>
        <v/>
      </c>
      <c r="AF880" s="848"/>
      <c r="AG880" s="848"/>
      <c r="AH880" s="388" t="str">
        <f>IFERROR(__xludf.DUMMYFUNCTION("""COMPUTED_VALUE"""),"")</f>
        <v/>
      </c>
      <c r="AI880" s="382"/>
      <c r="AJ880" s="848" t="str">
        <f>IFERROR(__xludf.DUMMYFUNCTION("""COMPUTED_VALUE"""),"")</f>
        <v/>
      </c>
      <c r="AK880" s="848" t="str">
        <f>IFERROR(__xludf.DUMMYFUNCTION("""COMPUTED_VALUE"""),"")</f>
        <v/>
      </c>
      <c r="AL880" s="848"/>
      <c r="AM880" s="848"/>
      <c r="AN880" s="389" t="str">
        <f>IFERROR(__xludf.DUMMYFUNCTION("""COMPUTED_VALUE"""),"")</f>
        <v/>
      </c>
      <c r="AO880" s="390"/>
      <c r="AP880" s="391"/>
      <c r="AQ880" s="373"/>
      <c r="AR880" s="847"/>
      <c r="AS880" s="847" t="s">
        <v>2869</v>
      </c>
      <c r="AT880" s="359"/>
    </row>
    <row r="881">
      <c r="A881" s="480" t="s">
        <v>2869</v>
      </c>
      <c r="B881" s="361"/>
      <c r="C881" s="362"/>
      <c r="D881" s="384" t="s">
        <v>2869</v>
      </c>
      <c r="E881" s="367"/>
      <c r="F881" s="368"/>
      <c r="G881" s="381"/>
      <c r="H881" s="366"/>
      <c r="I881" s="365"/>
      <c r="J881" s="368"/>
      <c r="K881" s="381"/>
      <c r="L881" s="368"/>
      <c r="M881" s="364"/>
      <c r="N881" s="368"/>
      <c r="O881" s="381"/>
      <c r="P881" s="366"/>
      <c r="Q881" s="365"/>
      <c r="R881" s="368"/>
      <c r="S881" s="381"/>
      <c r="T881" s="368"/>
      <c r="U881" s="364"/>
      <c r="V881" s="845"/>
      <c r="W881" s="655"/>
      <c r="X881" s="366"/>
      <c r="Y881" s="370"/>
      <c r="Z881" s="481"/>
      <c r="AA881" s="372"/>
      <c r="AB881" s="353"/>
      <c r="AC881" s="382"/>
      <c r="AD881" s="383" t="str">
        <f>IFERROR(__xludf.DUMMYFUNCTION("""COMPUTED_VALUE"""),"")</f>
        <v/>
      </c>
      <c r="AE881" s="848" t="str">
        <f>IFERROR(__xludf.DUMMYFUNCTION("""COMPUTED_VALUE"""),"")</f>
        <v/>
      </c>
      <c r="AF881" s="848"/>
      <c r="AG881" s="848"/>
      <c r="AH881" s="388" t="str">
        <f>IFERROR(__xludf.DUMMYFUNCTION("""COMPUTED_VALUE"""),"")</f>
        <v/>
      </c>
      <c r="AI881" s="382"/>
      <c r="AJ881" s="848" t="str">
        <f>IFERROR(__xludf.DUMMYFUNCTION("""COMPUTED_VALUE"""),"")</f>
        <v/>
      </c>
      <c r="AK881" s="848" t="str">
        <f>IFERROR(__xludf.DUMMYFUNCTION("""COMPUTED_VALUE"""),"")</f>
        <v/>
      </c>
      <c r="AL881" s="848"/>
      <c r="AM881" s="848"/>
      <c r="AN881" s="389" t="str">
        <f>IFERROR(__xludf.DUMMYFUNCTION("""COMPUTED_VALUE"""),"")</f>
        <v/>
      </c>
      <c r="AO881" s="390"/>
      <c r="AP881" s="391"/>
      <c r="AQ881" s="373"/>
      <c r="AR881" s="847"/>
      <c r="AS881" s="847" t="s">
        <v>2869</v>
      </c>
      <c r="AT881" s="359"/>
    </row>
    <row r="882">
      <c r="A882" s="480" t="s">
        <v>2869</v>
      </c>
      <c r="B882" s="361"/>
      <c r="C882" s="362"/>
      <c r="D882" s="384" t="s">
        <v>2869</v>
      </c>
      <c r="E882" s="367"/>
      <c r="F882" s="368"/>
      <c r="G882" s="381"/>
      <c r="H882" s="366"/>
      <c r="I882" s="365"/>
      <c r="J882" s="368"/>
      <c r="K882" s="381"/>
      <c r="L882" s="368"/>
      <c r="M882" s="364"/>
      <c r="N882" s="368"/>
      <c r="O882" s="381"/>
      <c r="P882" s="366"/>
      <c r="Q882" s="365"/>
      <c r="R882" s="368"/>
      <c r="S882" s="381"/>
      <c r="T882" s="368"/>
      <c r="U882" s="364"/>
      <c r="V882" s="845"/>
      <c r="W882" s="655"/>
      <c r="X882" s="366"/>
      <c r="Y882" s="370"/>
      <c r="Z882" s="481"/>
      <c r="AA882" s="372"/>
      <c r="AB882" s="353"/>
      <c r="AC882" s="382"/>
      <c r="AD882" s="383" t="str">
        <f>IFERROR(__xludf.DUMMYFUNCTION("""COMPUTED_VALUE"""),"")</f>
        <v/>
      </c>
      <c r="AE882" s="848" t="str">
        <f>IFERROR(__xludf.DUMMYFUNCTION("""COMPUTED_VALUE"""),"")</f>
        <v/>
      </c>
      <c r="AF882" s="848"/>
      <c r="AG882" s="848"/>
      <c r="AH882" s="388" t="str">
        <f>IFERROR(__xludf.DUMMYFUNCTION("""COMPUTED_VALUE"""),"")</f>
        <v/>
      </c>
      <c r="AI882" s="382"/>
      <c r="AJ882" s="848" t="str">
        <f>IFERROR(__xludf.DUMMYFUNCTION("""COMPUTED_VALUE"""),"")</f>
        <v/>
      </c>
      <c r="AK882" s="848" t="str">
        <f>IFERROR(__xludf.DUMMYFUNCTION("""COMPUTED_VALUE"""),"")</f>
        <v/>
      </c>
      <c r="AL882" s="848"/>
      <c r="AM882" s="848"/>
      <c r="AN882" s="389" t="str">
        <f>IFERROR(__xludf.DUMMYFUNCTION("""COMPUTED_VALUE"""),"")</f>
        <v/>
      </c>
      <c r="AO882" s="390"/>
      <c r="AP882" s="391"/>
      <c r="AQ882" s="373"/>
      <c r="AR882" s="847"/>
      <c r="AS882" s="847" t="s">
        <v>2869</v>
      </c>
      <c r="AT882" s="359"/>
    </row>
    <row r="883">
      <c r="A883" s="480" t="s">
        <v>2869</v>
      </c>
      <c r="B883" s="361"/>
      <c r="C883" s="362"/>
      <c r="D883" s="384" t="s">
        <v>2869</v>
      </c>
      <c r="E883" s="367"/>
      <c r="F883" s="368"/>
      <c r="G883" s="381"/>
      <c r="H883" s="366"/>
      <c r="I883" s="365"/>
      <c r="J883" s="368"/>
      <c r="K883" s="381"/>
      <c r="L883" s="368"/>
      <c r="M883" s="364"/>
      <c r="N883" s="368"/>
      <c r="O883" s="381"/>
      <c r="P883" s="366"/>
      <c r="Q883" s="365"/>
      <c r="R883" s="368"/>
      <c r="S883" s="381"/>
      <c r="T883" s="368"/>
      <c r="U883" s="364"/>
      <c r="V883" s="845"/>
      <c r="W883" s="655"/>
      <c r="X883" s="366"/>
      <c r="Y883" s="370"/>
      <c r="Z883" s="481"/>
      <c r="AA883" s="372"/>
      <c r="AB883" s="353"/>
      <c r="AC883" s="382"/>
      <c r="AD883" s="383" t="str">
        <f>IFERROR(__xludf.DUMMYFUNCTION("""COMPUTED_VALUE"""),"")</f>
        <v/>
      </c>
      <c r="AE883" s="848" t="str">
        <f>IFERROR(__xludf.DUMMYFUNCTION("""COMPUTED_VALUE"""),"")</f>
        <v/>
      </c>
      <c r="AF883" s="848"/>
      <c r="AG883" s="848"/>
      <c r="AH883" s="388" t="str">
        <f>IFERROR(__xludf.DUMMYFUNCTION("""COMPUTED_VALUE"""),"")</f>
        <v/>
      </c>
      <c r="AI883" s="382"/>
      <c r="AJ883" s="848" t="str">
        <f>IFERROR(__xludf.DUMMYFUNCTION("""COMPUTED_VALUE"""),"")</f>
        <v/>
      </c>
      <c r="AK883" s="848" t="str">
        <f>IFERROR(__xludf.DUMMYFUNCTION("""COMPUTED_VALUE"""),"")</f>
        <v/>
      </c>
      <c r="AL883" s="848"/>
      <c r="AM883" s="848"/>
      <c r="AN883" s="389" t="str">
        <f>IFERROR(__xludf.DUMMYFUNCTION("""COMPUTED_VALUE"""),"")</f>
        <v/>
      </c>
      <c r="AO883" s="390"/>
      <c r="AP883" s="391"/>
      <c r="AQ883" s="373"/>
      <c r="AR883" s="847"/>
      <c r="AS883" s="847" t="s">
        <v>2869</v>
      </c>
      <c r="AT883" s="359"/>
    </row>
    <row r="884">
      <c r="A884" s="480" t="s">
        <v>2869</v>
      </c>
      <c r="B884" s="361"/>
      <c r="C884" s="362"/>
      <c r="D884" s="384" t="s">
        <v>2869</v>
      </c>
      <c r="E884" s="367"/>
      <c r="F884" s="368"/>
      <c r="G884" s="381"/>
      <c r="H884" s="366"/>
      <c r="I884" s="365"/>
      <c r="J884" s="368"/>
      <c r="K884" s="381"/>
      <c r="L884" s="368"/>
      <c r="M884" s="364"/>
      <c r="N884" s="368"/>
      <c r="O884" s="381"/>
      <c r="P884" s="366"/>
      <c r="Q884" s="365"/>
      <c r="R884" s="368"/>
      <c r="S884" s="381"/>
      <c r="T884" s="368"/>
      <c r="U884" s="364"/>
      <c r="V884" s="845"/>
      <c r="W884" s="655"/>
      <c r="X884" s="366"/>
      <c r="Y884" s="370"/>
      <c r="Z884" s="481"/>
      <c r="AA884" s="372"/>
      <c r="AB884" s="353"/>
      <c r="AC884" s="382"/>
      <c r="AD884" s="383" t="str">
        <f>IFERROR(__xludf.DUMMYFUNCTION("""COMPUTED_VALUE"""),"")</f>
        <v/>
      </c>
      <c r="AE884" s="848" t="str">
        <f>IFERROR(__xludf.DUMMYFUNCTION("""COMPUTED_VALUE"""),"")</f>
        <v/>
      </c>
      <c r="AF884" s="848"/>
      <c r="AG884" s="848"/>
      <c r="AH884" s="388" t="str">
        <f>IFERROR(__xludf.DUMMYFUNCTION("""COMPUTED_VALUE"""),"")</f>
        <v/>
      </c>
      <c r="AI884" s="382"/>
      <c r="AJ884" s="848" t="str">
        <f>IFERROR(__xludf.DUMMYFUNCTION("""COMPUTED_VALUE"""),"")</f>
        <v/>
      </c>
      <c r="AK884" s="848" t="str">
        <f>IFERROR(__xludf.DUMMYFUNCTION("""COMPUTED_VALUE"""),"")</f>
        <v/>
      </c>
      <c r="AL884" s="848"/>
      <c r="AM884" s="848"/>
      <c r="AN884" s="389" t="str">
        <f>IFERROR(__xludf.DUMMYFUNCTION("""COMPUTED_VALUE"""),"")</f>
        <v/>
      </c>
      <c r="AO884" s="390"/>
      <c r="AP884" s="391"/>
      <c r="AQ884" s="373"/>
      <c r="AR884" s="847"/>
      <c r="AS884" s="847" t="s">
        <v>2869</v>
      </c>
      <c r="AT884" s="359"/>
    </row>
    <row r="885">
      <c r="A885" s="480" t="s">
        <v>2869</v>
      </c>
      <c r="B885" s="361"/>
      <c r="C885" s="362"/>
      <c r="D885" s="384" t="s">
        <v>2869</v>
      </c>
      <c r="E885" s="367"/>
      <c r="F885" s="368"/>
      <c r="G885" s="381"/>
      <c r="H885" s="366"/>
      <c r="I885" s="365"/>
      <c r="J885" s="368"/>
      <c r="K885" s="381"/>
      <c r="L885" s="368"/>
      <c r="M885" s="364"/>
      <c r="N885" s="368"/>
      <c r="O885" s="381"/>
      <c r="P885" s="366"/>
      <c r="Q885" s="365"/>
      <c r="R885" s="368"/>
      <c r="S885" s="381"/>
      <c r="T885" s="368"/>
      <c r="U885" s="364"/>
      <c r="V885" s="845"/>
      <c r="W885" s="655"/>
      <c r="X885" s="366"/>
      <c r="Y885" s="370"/>
      <c r="Z885" s="481"/>
      <c r="AA885" s="372"/>
      <c r="AB885" s="353"/>
      <c r="AC885" s="382"/>
      <c r="AD885" s="383" t="str">
        <f>IFERROR(__xludf.DUMMYFUNCTION("""COMPUTED_VALUE"""),"")</f>
        <v/>
      </c>
      <c r="AE885" s="848" t="str">
        <f>IFERROR(__xludf.DUMMYFUNCTION("""COMPUTED_VALUE"""),"")</f>
        <v/>
      </c>
      <c r="AF885" s="848"/>
      <c r="AG885" s="848"/>
      <c r="AH885" s="388" t="str">
        <f>IFERROR(__xludf.DUMMYFUNCTION("""COMPUTED_VALUE"""),"")</f>
        <v/>
      </c>
      <c r="AI885" s="382"/>
      <c r="AJ885" s="848" t="str">
        <f>IFERROR(__xludf.DUMMYFUNCTION("""COMPUTED_VALUE"""),"")</f>
        <v/>
      </c>
      <c r="AK885" s="848" t="str">
        <f>IFERROR(__xludf.DUMMYFUNCTION("""COMPUTED_VALUE"""),"")</f>
        <v/>
      </c>
      <c r="AL885" s="848"/>
      <c r="AM885" s="848"/>
      <c r="AN885" s="389" t="str">
        <f>IFERROR(__xludf.DUMMYFUNCTION("""COMPUTED_VALUE"""),"")</f>
        <v/>
      </c>
      <c r="AO885" s="390"/>
      <c r="AP885" s="391"/>
      <c r="AQ885" s="373"/>
      <c r="AR885" s="847"/>
      <c r="AS885" s="847" t="s">
        <v>2869</v>
      </c>
      <c r="AT885" s="359"/>
    </row>
    <row r="886">
      <c r="A886" s="480" t="s">
        <v>2869</v>
      </c>
      <c r="B886" s="361"/>
      <c r="C886" s="362"/>
      <c r="D886" s="384" t="s">
        <v>2869</v>
      </c>
      <c r="E886" s="367"/>
      <c r="F886" s="368"/>
      <c r="G886" s="381"/>
      <c r="H886" s="366"/>
      <c r="I886" s="365"/>
      <c r="J886" s="368"/>
      <c r="K886" s="381"/>
      <c r="L886" s="368"/>
      <c r="M886" s="364"/>
      <c r="N886" s="368"/>
      <c r="O886" s="381"/>
      <c r="P886" s="366"/>
      <c r="Q886" s="365"/>
      <c r="R886" s="368"/>
      <c r="S886" s="381"/>
      <c r="T886" s="368"/>
      <c r="U886" s="364"/>
      <c r="V886" s="845"/>
      <c r="W886" s="655"/>
      <c r="X886" s="366"/>
      <c r="Y886" s="370"/>
      <c r="Z886" s="481"/>
      <c r="AA886" s="372"/>
      <c r="AB886" s="353"/>
      <c r="AC886" s="382"/>
      <c r="AD886" s="383" t="str">
        <f>IFERROR(__xludf.DUMMYFUNCTION("""COMPUTED_VALUE"""),"")</f>
        <v/>
      </c>
      <c r="AE886" s="848" t="str">
        <f>IFERROR(__xludf.DUMMYFUNCTION("""COMPUTED_VALUE"""),"")</f>
        <v/>
      </c>
      <c r="AF886" s="848"/>
      <c r="AG886" s="848"/>
      <c r="AH886" s="388" t="str">
        <f>IFERROR(__xludf.DUMMYFUNCTION("""COMPUTED_VALUE"""),"")</f>
        <v/>
      </c>
      <c r="AI886" s="382"/>
      <c r="AJ886" s="848" t="str">
        <f>IFERROR(__xludf.DUMMYFUNCTION("""COMPUTED_VALUE"""),"")</f>
        <v/>
      </c>
      <c r="AK886" s="848" t="str">
        <f>IFERROR(__xludf.DUMMYFUNCTION("""COMPUTED_VALUE"""),"")</f>
        <v/>
      </c>
      <c r="AL886" s="848"/>
      <c r="AM886" s="848"/>
      <c r="AN886" s="389" t="str">
        <f>IFERROR(__xludf.DUMMYFUNCTION("""COMPUTED_VALUE"""),"")</f>
        <v/>
      </c>
      <c r="AO886" s="390"/>
      <c r="AP886" s="391"/>
      <c r="AQ886" s="373"/>
      <c r="AR886" s="847"/>
      <c r="AS886" s="847" t="s">
        <v>2869</v>
      </c>
      <c r="AT886" s="359"/>
    </row>
    <row r="887">
      <c r="A887" s="480" t="s">
        <v>2869</v>
      </c>
      <c r="B887" s="361"/>
      <c r="C887" s="362"/>
      <c r="D887" s="384" t="s">
        <v>2869</v>
      </c>
      <c r="E887" s="367"/>
      <c r="F887" s="368"/>
      <c r="G887" s="381"/>
      <c r="H887" s="366"/>
      <c r="I887" s="365"/>
      <c r="J887" s="368"/>
      <c r="K887" s="381"/>
      <c r="L887" s="368"/>
      <c r="M887" s="364"/>
      <c r="N887" s="368"/>
      <c r="O887" s="381"/>
      <c r="P887" s="366"/>
      <c r="Q887" s="365"/>
      <c r="R887" s="368"/>
      <c r="S887" s="381"/>
      <c r="T887" s="368"/>
      <c r="U887" s="364"/>
      <c r="V887" s="845"/>
      <c r="W887" s="655"/>
      <c r="X887" s="366"/>
      <c r="Y887" s="370"/>
      <c r="Z887" s="481"/>
      <c r="AA887" s="372"/>
      <c r="AB887" s="353"/>
      <c r="AC887" s="382"/>
      <c r="AD887" s="383" t="str">
        <f>IFERROR(__xludf.DUMMYFUNCTION("""COMPUTED_VALUE"""),"")</f>
        <v/>
      </c>
      <c r="AE887" s="848" t="str">
        <f>IFERROR(__xludf.DUMMYFUNCTION("""COMPUTED_VALUE"""),"")</f>
        <v/>
      </c>
      <c r="AF887" s="848"/>
      <c r="AG887" s="848"/>
      <c r="AH887" s="388" t="str">
        <f>IFERROR(__xludf.DUMMYFUNCTION("""COMPUTED_VALUE"""),"")</f>
        <v/>
      </c>
      <c r="AI887" s="382"/>
      <c r="AJ887" s="848" t="str">
        <f>IFERROR(__xludf.DUMMYFUNCTION("""COMPUTED_VALUE"""),"")</f>
        <v/>
      </c>
      <c r="AK887" s="848" t="str">
        <f>IFERROR(__xludf.DUMMYFUNCTION("""COMPUTED_VALUE"""),"")</f>
        <v/>
      </c>
      <c r="AL887" s="848"/>
      <c r="AM887" s="848"/>
      <c r="AN887" s="389" t="str">
        <f>IFERROR(__xludf.DUMMYFUNCTION("""COMPUTED_VALUE"""),"")</f>
        <v/>
      </c>
      <c r="AO887" s="390"/>
      <c r="AP887" s="391"/>
      <c r="AQ887" s="373"/>
      <c r="AR887" s="847"/>
      <c r="AS887" s="847" t="s">
        <v>2869</v>
      </c>
      <c r="AT887" s="359"/>
    </row>
    <row r="888">
      <c r="A888" s="480" t="s">
        <v>2869</v>
      </c>
      <c r="B888" s="361"/>
      <c r="C888" s="362"/>
      <c r="D888" s="384" t="s">
        <v>2869</v>
      </c>
      <c r="E888" s="367"/>
      <c r="F888" s="368"/>
      <c r="G888" s="381"/>
      <c r="H888" s="366"/>
      <c r="I888" s="365"/>
      <c r="J888" s="368"/>
      <c r="K888" s="381"/>
      <c r="L888" s="368"/>
      <c r="M888" s="364"/>
      <c r="N888" s="368"/>
      <c r="O888" s="381"/>
      <c r="P888" s="366"/>
      <c r="Q888" s="365"/>
      <c r="R888" s="368"/>
      <c r="S888" s="381"/>
      <c r="T888" s="368"/>
      <c r="U888" s="364"/>
      <c r="V888" s="845"/>
      <c r="W888" s="655"/>
      <c r="X888" s="366"/>
      <c r="Y888" s="370"/>
      <c r="Z888" s="481"/>
      <c r="AA888" s="372"/>
      <c r="AB888" s="353"/>
      <c r="AC888" s="382"/>
      <c r="AD888" s="383" t="str">
        <f>IFERROR(__xludf.DUMMYFUNCTION("""COMPUTED_VALUE"""),"")</f>
        <v/>
      </c>
      <c r="AE888" s="848" t="str">
        <f>IFERROR(__xludf.DUMMYFUNCTION("""COMPUTED_VALUE"""),"")</f>
        <v/>
      </c>
      <c r="AF888" s="848"/>
      <c r="AG888" s="848"/>
      <c r="AH888" s="388" t="str">
        <f>IFERROR(__xludf.DUMMYFUNCTION("""COMPUTED_VALUE"""),"")</f>
        <v/>
      </c>
      <c r="AI888" s="382"/>
      <c r="AJ888" s="848" t="str">
        <f>IFERROR(__xludf.DUMMYFUNCTION("""COMPUTED_VALUE"""),"")</f>
        <v/>
      </c>
      <c r="AK888" s="848" t="str">
        <f>IFERROR(__xludf.DUMMYFUNCTION("""COMPUTED_VALUE"""),"")</f>
        <v/>
      </c>
      <c r="AL888" s="848"/>
      <c r="AM888" s="848"/>
      <c r="AN888" s="389" t="str">
        <f>IFERROR(__xludf.DUMMYFUNCTION("""COMPUTED_VALUE"""),"")</f>
        <v/>
      </c>
      <c r="AO888" s="390"/>
      <c r="AP888" s="391"/>
      <c r="AQ888" s="373"/>
      <c r="AR888" s="847"/>
      <c r="AS888" s="847" t="s">
        <v>2869</v>
      </c>
      <c r="AT888" s="359"/>
    </row>
    <row r="889">
      <c r="A889" s="480" t="s">
        <v>2869</v>
      </c>
      <c r="B889" s="361"/>
      <c r="C889" s="362"/>
      <c r="D889" s="384" t="s">
        <v>2869</v>
      </c>
      <c r="E889" s="367"/>
      <c r="F889" s="368"/>
      <c r="G889" s="381"/>
      <c r="H889" s="366"/>
      <c r="I889" s="365"/>
      <c r="J889" s="368"/>
      <c r="K889" s="381"/>
      <c r="L889" s="368"/>
      <c r="M889" s="364"/>
      <c r="N889" s="368"/>
      <c r="O889" s="381"/>
      <c r="P889" s="366"/>
      <c r="Q889" s="365"/>
      <c r="R889" s="368"/>
      <c r="S889" s="381"/>
      <c r="T889" s="368"/>
      <c r="U889" s="364"/>
      <c r="V889" s="845"/>
      <c r="W889" s="655"/>
      <c r="X889" s="366"/>
      <c r="Y889" s="370"/>
      <c r="Z889" s="481"/>
      <c r="AA889" s="372"/>
      <c r="AB889" s="353"/>
      <c r="AC889" s="382"/>
      <c r="AD889" s="383" t="str">
        <f>IFERROR(__xludf.DUMMYFUNCTION("""COMPUTED_VALUE"""),"")</f>
        <v/>
      </c>
      <c r="AE889" s="848" t="str">
        <f>IFERROR(__xludf.DUMMYFUNCTION("""COMPUTED_VALUE"""),"")</f>
        <v/>
      </c>
      <c r="AF889" s="848"/>
      <c r="AG889" s="848"/>
      <c r="AH889" s="388" t="str">
        <f>IFERROR(__xludf.DUMMYFUNCTION("""COMPUTED_VALUE"""),"")</f>
        <v/>
      </c>
      <c r="AI889" s="382"/>
      <c r="AJ889" s="848" t="str">
        <f>IFERROR(__xludf.DUMMYFUNCTION("""COMPUTED_VALUE"""),"")</f>
        <v/>
      </c>
      <c r="AK889" s="848" t="str">
        <f>IFERROR(__xludf.DUMMYFUNCTION("""COMPUTED_VALUE"""),"")</f>
        <v/>
      </c>
      <c r="AL889" s="848"/>
      <c r="AM889" s="848"/>
      <c r="AN889" s="389" t="str">
        <f>IFERROR(__xludf.DUMMYFUNCTION("""COMPUTED_VALUE"""),"")</f>
        <v/>
      </c>
      <c r="AO889" s="390"/>
      <c r="AP889" s="391"/>
      <c r="AQ889" s="373"/>
      <c r="AR889" s="847"/>
      <c r="AS889" s="847" t="s">
        <v>2869</v>
      </c>
      <c r="AT889" s="359"/>
    </row>
    <row r="890">
      <c r="A890" s="480" t="s">
        <v>2869</v>
      </c>
      <c r="B890" s="361"/>
      <c r="C890" s="362"/>
      <c r="D890" s="384" t="s">
        <v>2869</v>
      </c>
      <c r="E890" s="367"/>
      <c r="F890" s="368"/>
      <c r="G890" s="381"/>
      <c r="H890" s="366"/>
      <c r="I890" s="365"/>
      <c r="J890" s="368"/>
      <c r="K890" s="381"/>
      <c r="L890" s="368"/>
      <c r="M890" s="364"/>
      <c r="N890" s="368"/>
      <c r="O890" s="381"/>
      <c r="P890" s="366"/>
      <c r="Q890" s="365"/>
      <c r="R890" s="368"/>
      <c r="S890" s="381"/>
      <c r="T890" s="368"/>
      <c r="U890" s="364"/>
      <c r="V890" s="845"/>
      <c r="W890" s="655"/>
      <c r="X890" s="366"/>
      <c r="Y890" s="370"/>
      <c r="Z890" s="481"/>
      <c r="AA890" s="372"/>
      <c r="AB890" s="353"/>
      <c r="AC890" s="382"/>
      <c r="AD890" s="383" t="str">
        <f>IFERROR(__xludf.DUMMYFUNCTION("""COMPUTED_VALUE"""),"")</f>
        <v/>
      </c>
      <c r="AE890" s="848" t="str">
        <f>IFERROR(__xludf.DUMMYFUNCTION("""COMPUTED_VALUE"""),"")</f>
        <v/>
      </c>
      <c r="AF890" s="848"/>
      <c r="AG890" s="848"/>
      <c r="AH890" s="388" t="str">
        <f>IFERROR(__xludf.DUMMYFUNCTION("""COMPUTED_VALUE"""),"")</f>
        <v/>
      </c>
      <c r="AI890" s="382"/>
      <c r="AJ890" s="848" t="str">
        <f>IFERROR(__xludf.DUMMYFUNCTION("""COMPUTED_VALUE"""),"")</f>
        <v/>
      </c>
      <c r="AK890" s="848" t="str">
        <f>IFERROR(__xludf.DUMMYFUNCTION("""COMPUTED_VALUE"""),"")</f>
        <v/>
      </c>
      <c r="AL890" s="848"/>
      <c r="AM890" s="848"/>
      <c r="AN890" s="389" t="str">
        <f>IFERROR(__xludf.DUMMYFUNCTION("""COMPUTED_VALUE"""),"")</f>
        <v/>
      </c>
      <c r="AO890" s="390"/>
      <c r="AP890" s="391"/>
      <c r="AQ890" s="373"/>
      <c r="AR890" s="847"/>
      <c r="AS890" s="847" t="s">
        <v>2869</v>
      </c>
      <c r="AT890" s="359"/>
    </row>
    <row r="891">
      <c r="A891" s="480" t="s">
        <v>2869</v>
      </c>
      <c r="B891" s="361"/>
      <c r="C891" s="362"/>
      <c r="D891" s="384" t="s">
        <v>2869</v>
      </c>
      <c r="E891" s="367"/>
      <c r="F891" s="368"/>
      <c r="G891" s="381"/>
      <c r="H891" s="366"/>
      <c r="I891" s="365"/>
      <c r="J891" s="368"/>
      <c r="K891" s="381"/>
      <c r="L891" s="368"/>
      <c r="M891" s="364"/>
      <c r="N891" s="368"/>
      <c r="O891" s="381"/>
      <c r="P891" s="366"/>
      <c r="Q891" s="365"/>
      <c r="R891" s="368"/>
      <c r="S891" s="381"/>
      <c r="T891" s="368"/>
      <c r="U891" s="364"/>
      <c r="V891" s="845"/>
      <c r="W891" s="655"/>
      <c r="X891" s="366"/>
      <c r="Y891" s="370"/>
      <c r="Z891" s="481"/>
      <c r="AA891" s="372"/>
      <c r="AB891" s="353"/>
      <c r="AC891" s="382"/>
      <c r="AD891" s="383" t="str">
        <f>IFERROR(__xludf.DUMMYFUNCTION("""COMPUTED_VALUE"""),"")</f>
        <v/>
      </c>
      <c r="AE891" s="848" t="str">
        <f>IFERROR(__xludf.DUMMYFUNCTION("""COMPUTED_VALUE"""),"")</f>
        <v/>
      </c>
      <c r="AF891" s="848"/>
      <c r="AG891" s="848"/>
      <c r="AH891" s="388" t="str">
        <f>IFERROR(__xludf.DUMMYFUNCTION("""COMPUTED_VALUE"""),"")</f>
        <v/>
      </c>
      <c r="AI891" s="382"/>
      <c r="AJ891" s="848" t="str">
        <f>IFERROR(__xludf.DUMMYFUNCTION("""COMPUTED_VALUE"""),"")</f>
        <v/>
      </c>
      <c r="AK891" s="848" t="str">
        <f>IFERROR(__xludf.DUMMYFUNCTION("""COMPUTED_VALUE"""),"")</f>
        <v/>
      </c>
      <c r="AL891" s="848"/>
      <c r="AM891" s="848"/>
      <c r="AN891" s="389" t="str">
        <f>IFERROR(__xludf.DUMMYFUNCTION("""COMPUTED_VALUE"""),"")</f>
        <v/>
      </c>
      <c r="AO891" s="390"/>
      <c r="AP891" s="391"/>
      <c r="AQ891" s="373"/>
      <c r="AR891" s="847"/>
      <c r="AS891" s="847" t="s">
        <v>2869</v>
      </c>
      <c r="AT891" s="359"/>
    </row>
    <row r="892">
      <c r="A892" s="480" t="s">
        <v>2869</v>
      </c>
      <c r="B892" s="361"/>
      <c r="C892" s="362"/>
      <c r="D892" s="384" t="s">
        <v>2869</v>
      </c>
      <c r="E892" s="367"/>
      <c r="F892" s="368"/>
      <c r="G892" s="381"/>
      <c r="H892" s="366"/>
      <c r="I892" s="365"/>
      <c r="J892" s="368"/>
      <c r="K892" s="381"/>
      <c r="L892" s="368"/>
      <c r="M892" s="364"/>
      <c r="N892" s="368"/>
      <c r="O892" s="381"/>
      <c r="P892" s="366"/>
      <c r="Q892" s="365"/>
      <c r="R892" s="368"/>
      <c r="S892" s="381"/>
      <c r="T892" s="368"/>
      <c r="U892" s="364"/>
      <c r="V892" s="845"/>
      <c r="W892" s="655"/>
      <c r="X892" s="366"/>
      <c r="Y892" s="370"/>
      <c r="Z892" s="481"/>
      <c r="AA892" s="372"/>
      <c r="AB892" s="353"/>
      <c r="AC892" s="382"/>
      <c r="AD892" s="383" t="str">
        <f>IFERROR(__xludf.DUMMYFUNCTION("""COMPUTED_VALUE"""),"")</f>
        <v/>
      </c>
      <c r="AE892" s="848" t="str">
        <f>IFERROR(__xludf.DUMMYFUNCTION("""COMPUTED_VALUE"""),"")</f>
        <v/>
      </c>
      <c r="AF892" s="848"/>
      <c r="AG892" s="848"/>
      <c r="AH892" s="388" t="str">
        <f>IFERROR(__xludf.DUMMYFUNCTION("""COMPUTED_VALUE"""),"")</f>
        <v/>
      </c>
      <c r="AI892" s="382"/>
      <c r="AJ892" s="848" t="str">
        <f>IFERROR(__xludf.DUMMYFUNCTION("""COMPUTED_VALUE"""),"")</f>
        <v/>
      </c>
      <c r="AK892" s="848" t="str">
        <f>IFERROR(__xludf.DUMMYFUNCTION("""COMPUTED_VALUE"""),"")</f>
        <v/>
      </c>
      <c r="AL892" s="848"/>
      <c r="AM892" s="848"/>
      <c r="AN892" s="389" t="str">
        <f>IFERROR(__xludf.DUMMYFUNCTION("""COMPUTED_VALUE"""),"")</f>
        <v/>
      </c>
      <c r="AO892" s="390"/>
      <c r="AP892" s="391"/>
      <c r="AQ892" s="373"/>
      <c r="AR892" s="847"/>
      <c r="AS892" s="847" t="s">
        <v>2869</v>
      </c>
      <c r="AT892" s="359"/>
    </row>
    <row r="893">
      <c r="A893" s="480" t="s">
        <v>2869</v>
      </c>
      <c r="B893" s="361"/>
      <c r="C893" s="362"/>
      <c r="D893" s="384" t="s">
        <v>2869</v>
      </c>
      <c r="E893" s="367"/>
      <c r="F893" s="368"/>
      <c r="G893" s="381"/>
      <c r="H893" s="366"/>
      <c r="I893" s="365"/>
      <c r="J893" s="368"/>
      <c r="K893" s="381"/>
      <c r="L893" s="368"/>
      <c r="M893" s="364"/>
      <c r="N893" s="368"/>
      <c r="O893" s="381"/>
      <c r="P893" s="366"/>
      <c r="Q893" s="365"/>
      <c r="R893" s="368"/>
      <c r="S893" s="381"/>
      <c r="T893" s="368"/>
      <c r="U893" s="364"/>
      <c r="V893" s="845"/>
      <c r="W893" s="655"/>
      <c r="X893" s="366"/>
      <c r="Y893" s="370"/>
      <c r="Z893" s="481"/>
      <c r="AA893" s="372"/>
      <c r="AB893" s="353"/>
      <c r="AC893" s="382"/>
      <c r="AD893" s="383" t="str">
        <f>IFERROR(__xludf.DUMMYFUNCTION("""COMPUTED_VALUE"""),"")</f>
        <v/>
      </c>
      <c r="AE893" s="848" t="str">
        <f>IFERROR(__xludf.DUMMYFUNCTION("""COMPUTED_VALUE"""),"")</f>
        <v/>
      </c>
      <c r="AF893" s="848"/>
      <c r="AG893" s="848"/>
      <c r="AH893" s="388" t="str">
        <f>IFERROR(__xludf.DUMMYFUNCTION("""COMPUTED_VALUE"""),"")</f>
        <v/>
      </c>
      <c r="AI893" s="382"/>
      <c r="AJ893" s="848" t="str">
        <f>IFERROR(__xludf.DUMMYFUNCTION("""COMPUTED_VALUE"""),"")</f>
        <v/>
      </c>
      <c r="AK893" s="848" t="str">
        <f>IFERROR(__xludf.DUMMYFUNCTION("""COMPUTED_VALUE"""),"")</f>
        <v/>
      </c>
      <c r="AL893" s="848"/>
      <c r="AM893" s="848"/>
      <c r="AN893" s="389" t="str">
        <f>IFERROR(__xludf.DUMMYFUNCTION("""COMPUTED_VALUE"""),"")</f>
        <v/>
      </c>
      <c r="AO893" s="390"/>
      <c r="AP893" s="391"/>
      <c r="AQ893" s="373"/>
      <c r="AR893" s="847"/>
      <c r="AS893" s="847" t="s">
        <v>2869</v>
      </c>
      <c r="AT893" s="359"/>
    </row>
    <row r="894">
      <c r="A894" s="480" t="s">
        <v>2869</v>
      </c>
      <c r="B894" s="361"/>
      <c r="C894" s="362"/>
      <c r="D894" s="384" t="s">
        <v>2869</v>
      </c>
      <c r="E894" s="367"/>
      <c r="F894" s="368"/>
      <c r="G894" s="381"/>
      <c r="H894" s="366"/>
      <c r="I894" s="365"/>
      <c r="J894" s="368"/>
      <c r="K894" s="381"/>
      <c r="L894" s="368"/>
      <c r="M894" s="364"/>
      <c r="N894" s="368"/>
      <c r="O894" s="381"/>
      <c r="P894" s="366"/>
      <c r="Q894" s="365"/>
      <c r="R894" s="368"/>
      <c r="S894" s="381"/>
      <c r="T894" s="368"/>
      <c r="U894" s="364"/>
      <c r="V894" s="845"/>
      <c r="W894" s="655"/>
      <c r="X894" s="366"/>
      <c r="Y894" s="370"/>
      <c r="Z894" s="481"/>
      <c r="AA894" s="372"/>
      <c r="AB894" s="353"/>
      <c r="AC894" s="382"/>
      <c r="AD894" s="383" t="str">
        <f>IFERROR(__xludf.DUMMYFUNCTION("""COMPUTED_VALUE"""),"")</f>
        <v/>
      </c>
      <c r="AE894" s="848" t="str">
        <f>IFERROR(__xludf.DUMMYFUNCTION("""COMPUTED_VALUE"""),"")</f>
        <v/>
      </c>
      <c r="AF894" s="848"/>
      <c r="AG894" s="848"/>
      <c r="AH894" s="388" t="str">
        <f>IFERROR(__xludf.DUMMYFUNCTION("""COMPUTED_VALUE"""),"")</f>
        <v/>
      </c>
      <c r="AI894" s="382"/>
      <c r="AJ894" s="848" t="str">
        <f>IFERROR(__xludf.DUMMYFUNCTION("""COMPUTED_VALUE"""),"")</f>
        <v/>
      </c>
      <c r="AK894" s="848" t="str">
        <f>IFERROR(__xludf.DUMMYFUNCTION("""COMPUTED_VALUE"""),"")</f>
        <v/>
      </c>
      <c r="AL894" s="848"/>
      <c r="AM894" s="848"/>
      <c r="AN894" s="389" t="str">
        <f>IFERROR(__xludf.DUMMYFUNCTION("""COMPUTED_VALUE"""),"")</f>
        <v/>
      </c>
      <c r="AO894" s="390"/>
      <c r="AP894" s="391"/>
      <c r="AQ894" s="373"/>
      <c r="AR894" s="847"/>
      <c r="AS894" s="847" t="s">
        <v>2869</v>
      </c>
      <c r="AT894" s="359"/>
    </row>
    <row r="895">
      <c r="A895" s="480" t="s">
        <v>2869</v>
      </c>
      <c r="B895" s="361"/>
      <c r="C895" s="362"/>
      <c r="D895" s="384" t="s">
        <v>2869</v>
      </c>
      <c r="E895" s="367"/>
      <c r="F895" s="368"/>
      <c r="G895" s="381"/>
      <c r="H895" s="366"/>
      <c r="I895" s="365"/>
      <c r="J895" s="368"/>
      <c r="K895" s="381"/>
      <c r="L895" s="368"/>
      <c r="M895" s="364"/>
      <c r="N895" s="368"/>
      <c r="O895" s="381"/>
      <c r="P895" s="366"/>
      <c r="Q895" s="365"/>
      <c r="R895" s="368"/>
      <c r="S895" s="381"/>
      <c r="T895" s="368"/>
      <c r="U895" s="364"/>
      <c r="V895" s="845"/>
      <c r="W895" s="655"/>
      <c r="X895" s="366"/>
      <c r="Y895" s="370"/>
      <c r="Z895" s="481"/>
      <c r="AA895" s="372"/>
      <c r="AB895" s="353"/>
      <c r="AC895" s="382"/>
      <c r="AD895" s="383" t="str">
        <f>IFERROR(__xludf.DUMMYFUNCTION("""COMPUTED_VALUE"""),"")</f>
        <v/>
      </c>
      <c r="AE895" s="848" t="str">
        <f>IFERROR(__xludf.DUMMYFUNCTION("""COMPUTED_VALUE"""),"")</f>
        <v/>
      </c>
      <c r="AF895" s="848"/>
      <c r="AG895" s="848"/>
      <c r="AH895" s="388" t="str">
        <f>IFERROR(__xludf.DUMMYFUNCTION("""COMPUTED_VALUE"""),"")</f>
        <v/>
      </c>
      <c r="AI895" s="382"/>
      <c r="AJ895" s="848" t="str">
        <f>IFERROR(__xludf.DUMMYFUNCTION("""COMPUTED_VALUE"""),"")</f>
        <v/>
      </c>
      <c r="AK895" s="848" t="str">
        <f>IFERROR(__xludf.DUMMYFUNCTION("""COMPUTED_VALUE"""),"")</f>
        <v/>
      </c>
      <c r="AL895" s="848"/>
      <c r="AM895" s="848"/>
      <c r="AN895" s="389" t="str">
        <f>IFERROR(__xludf.DUMMYFUNCTION("""COMPUTED_VALUE"""),"")</f>
        <v/>
      </c>
      <c r="AO895" s="390"/>
      <c r="AP895" s="391"/>
      <c r="AQ895" s="373"/>
      <c r="AR895" s="847"/>
      <c r="AS895" s="847" t="s">
        <v>2869</v>
      </c>
      <c r="AT895" s="359"/>
    </row>
    <row r="896">
      <c r="A896" s="480" t="s">
        <v>2869</v>
      </c>
      <c r="B896" s="361"/>
      <c r="C896" s="362"/>
      <c r="D896" s="384" t="s">
        <v>2869</v>
      </c>
      <c r="E896" s="367"/>
      <c r="F896" s="368"/>
      <c r="G896" s="381"/>
      <c r="H896" s="366"/>
      <c r="I896" s="365"/>
      <c r="J896" s="368"/>
      <c r="K896" s="381"/>
      <c r="L896" s="368"/>
      <c r="M896" s="364"/>
      <c r="N896" s="368"/>
      <c r="O896" s="381"/>
      <c r="P896" s="366"/>
      <c r="Q896" s="365"/>
      <c r="R896" s="368"/>
      <c r="S896" s="381"/>
      <c r="T896" s="368"/>
      <c r="U896" s="364"/>
      <c r="V896" s="845"/>
      <c r="W896" s="655"/>
      <c r="X896" s="366"/>
      <c r="Y896" s="370"/>
      <c r="Z896" s="481"/>
      <c r="AA896" s="372"/>
      <c r="AB896" s="353"/>
      <c r="AC896" s="382"/>
      <c r="AD896" s="383" t="str">
        <f>IFERROR(__xludf.DUMMYFUNCTION("""COMPUTED_VALUE"""),"")</f>
        <v/>
      </c>
      <c r="AE896" s="848" t="str">
        <f>IFERROR(__xludf.DUMMYFUNCTION("""COMPUTED_VALUE"""),"")</f>
        <v/>
      </c>
      <c r="AF896" s="848"/>
      <c r="AG896" s="848"/>
      <c r="AH896" s="388" t="str">
        <f>IFERROR(__xludf.DUMMYFUNCTION("""COMPUTED_VALUE"""),"")</f>
        <v/>
      </c>
      <c r="AI896" s="382"/>
      <c r="AJ896" s="848" t="str">
        <f>IFERROR(__xludf.DUMMYFUNCTION("""COMPUTED_VALUE"""),"")</f>
        <v/>
      </c>
      <c r="AK896" s="848" t="str">
        <f>IFERROR(__xludf.DUMMYFUNCTION("""COMPUTED_VALUE"""),"")</f>
        <v/>
      </c>
      <c r="AL896" s="848"/>
      <c r="AM896" s="848"/>
      <c r="AN896" s="389" t="str">
        <f>IFERROR(__xludf.DUMMYFUNCTION("""COMPUTED_VALUE"""),"")</f>
        <v/>
      </c>
      <c r="AO896" s="390"/>
      <c r="AP896" s="391"/>
      <c r="AQ896" s="373"/>
      <c r="AR896" s="847"/>
      <c r="AS896" s="847" t="s">
        <v>2869</v>
      </c>
      <c r="AT896" s="359"/>
    </row>
    <row r="897">
      <c r="A897" s="480" t="s">
        <v>2869</v>
      </c>
      <c r="B897" s="361"/>
      <c r="C897" s="362"/>
      <c r="D897" s="384" t="s">
        <v>2869</v>
      </c>
      <c r="E897" s="367"/>
      <c r="F897" s="368"/>
      <c r="G897" s="381"/>
      <c r="H897" s="366"/>
      <c r="I897" s="365"/>
      <c r="J897" s="368"/>
      <c r="K897" s="381"/>
      <c r="L897" s="368"/>
      <c r="M897" s="364"/>
      <c r="N897" s="368"/>
      <c r="O897" s="381"/>
      <c r="P897" s="366"/>
      <c r="Q897" s="365"/>
      <c r="R897" s="368"/>
      <c r="S897" s="381"/>
      <c r="T897" s="368"/>
      <c r="U897" s="364"/>
      <c r="V897" s="845"/>
      <c r="W897" s="655"/>
      <c r="X897" s="366"/>
      <c r="Y897" s="370"/>
      <c r="Z897" s="481"/>
      <c r="AA897" s="372"/>
      <c r="AB897" s="353"/>
      <c r="AC897" s="382"/>
      <c r="AD897" s="383" t="str">
        <f>IFERROR(__xludf.DUMMYFUNCTION("""COMPUTED_VALUE"""),"")</f>
        <v/>
      </c>
      <c r="AE897" s="848" t="str">
        <f>IFERROR(__xludf.DUMMYFUNCTION("""COMPUTED_VALUE"""),"")</f>
        <v/>
      </c>
      <c r="AF897" s="848"/>
      <c r="AG897" s="848"/>
      <c r="AH897" s="388" t="str">
        <f>IFERROR(__xludf.DUMMYFUNCTION("""COMPUTED_VALUE"""),"")</f>
        <v/>
      </c>
      <c r="AI897" s="382"/>
      <c r="AJ897" s="848" t="str">
        <f>IFERROR(__xludf.DUMMYFUNCTION("""COMPUTED_VALUE"""),"")</f>
        <v/>
      </c>
      <c r="AK897" s="848" t="str">
        <f>IFERROR(__xludf.DUMMYFUNCTION("""COMPUTED_VALUE"""),"")</f>
        <v/>
      </c>
      <c r="AL897" s="848"/>
      <c r="AM897" s="848"/>
      <c r="AN897" s="389" t="str">
        <f>IFERROR(__xludf.DUMMYFUNCTION("""COMPUTED_VALUE"""),"")</f>
        <v/>
      </c>
      <c r="AO897" s="390"/>
      <c r="AP897" s="391"/>
      <c r="AQ897" s="373"/>
      <c r="AR897" s="847"/>
      <c r="AS897" s="847" t="s">
        <v>2869</v>
      </c>
      <c r="AT897" s="359"/>
    </row>
    <row r="898">
      <c r="A898" s="480" t="s">
        <v>2869</v>
      </c>
      <c r="B898" s="361"/>
      <c r="C898" s="362"/>
      <c r="D898" s="384" t="s">
        <v>2869</v>
      </c>
      <c r="E898" s="367"/>
      <c r="F898" s="368"/>
      <c r="G898" s="381"/>
      <c r="H898" s="366"/>
      <c r="I898" s="365"/>
      <c r="J898" s="368"/>
      <c r="K898" s="381"/>
      <c r="L898" s="368"/>
      <c r="M898" s="364"/>
      <c r="N898" s="368"/>
      <c r="O898" s="381"/>
      <c r="P898" s="366"/>
      <c r="Q898" s="365"/>
      <c r="R898" s="368"/>
      <c r="S898" s="381"/>
      <c r="T898" s="368"/>
      <c r="U898" s="364"/>
      <c r="V898" s="845"/>
      <c r="W898" s="655"/>
      <c r="X898" s="366"/>
      <c r="Y898" s="370"/>
      <c r="Z898" s="481"/>
      <c r="AA898" s="372"/>
      <c r="AB898" s="353"/>
      <c r="AC898" s="382"/>
      <c r="AD898" s="383" t="str">
        <f>IFERROR(__xludf.DUMMYFUNCTION("""COMPUTED_VALUE"""),"")</f>
        <v/>
      </c>
      <c r="AE898" s="848" t="str">
        <f>IFERROR(__xludf.DUMMYFUNCTION("""COMPUTED_VALUE"""),"")</f>
        <v/>
      </c>
      <c r="AF898" s="848"/>
      <c r="AG898" s="848"/>
      <c r="AH898" s="388" t="str">
        <f>IFERROR(__xludf.DUMMYFUNCTION("""COMPUTED_VALUE"""),"")</f>
        <v/>
      </c>
      <c r="AI898" s="382"/>
      <c r="AJ898" s="848" t="str">
        <f>IFERROR(__xludf.DUMMYFUNCTION("""COMPUTED_VALUE"""),"")</f>
        <v/>
      </c>
      <c r="AK898" s="848" t="str">
        <f>IFERROR(__xludf.DUMMYFUNCTION("""COMPUTED_VALUE"""),"")</f>
        <v/>
      </c>
      <c r="AL898" s="848"/>
      <c r="AM898" s="848"/>
      <c r="AN898" s="389" t="str">
        <f>IFERROR(__xludf.DUMMYFUNCTION("""COMPUTED_VALUE"""),"")</f>
        <v/>
      </c>
      <c r="AO898" s="390"/>
      <c r="AP898" s="391"/>
      <c r="AQ898" s="373"/>
      <c r="AR898" s="847"/>
      <c r="AS898" s="847" t="s">
        <v>2869</v>
      </c>
      <c r="AT898" s="359"/>
    </row>
    <row r="899">
      <c r="A899" s="480" t="s">
        <v>2869</v>
      </c>
      <c r="B899" s="361"/>
      <c r="C899" s="362"/>
      <c r="D899" s="384" t="s">
        <v>2869</v>
      </c>
      <c r="E899" s="367"/>
      <c r="F899" s="368"/>
      <c r="G899" s="381"/>
      <c r="H899" s="366"/>
      <c r="I899" s="365"/>
      <c r="J899" s="368"/>
      <c r="K899" s="381"/>
      <c r="L899" s="368"/>
      <c r="M899" s="364"/>
      <c r="N899" s="368"/>
      <c r="O899" s="381"/>
      <c r="P899" s="366"/>
      <c r="Q899" s="365"/>
      <c r="R899" s="368"/>
      <c r="S899" s="381"/>
      <c r="T899" s="368"/>
      <c r="U899" s="364"/>
      <c r="V899" s="845"/>
      <c r="W899" s="655"/>
      <c r="X899" s="366"/>
      <c r="Y899" s="370"/>
      <c r="Z899" s="481"/>
      <c r="AA899" s="372"/>
      <c r="AB899" s="353"/>
      <c r="AC899" s="382"/>
      <c r="AD899" s="383" t="str">
        <f>IFERROR(__xludf.DUMMYFUNCTION("""COMPUTED_VALUE"""),"")</f>
        <v/>
      </c>
      <c r="AE899" s="848" t="str">
        <f>IFERROR(__xludf.DUMMYFUNCTION("""COMPUTED_VALUE"""),"")</f>
        <v/>
      </c>
      <c r="AF899" s="848"/>
      <c r="AG899" s="848"/>
      <c r="AH899" s="388" t="str">
        <f>IFERROR(__xludf.DUMMYFUNCTION("""COMPUTED_VALUE"""),"")</f>
        <v/>
      </c>
      <c r="AI899" s="382"/>
      <c r="AJ899" s="848" t="str">
        <f>IFERROR(__xludf.DUMMYFUNCTION("""COMPUTED_VALUE"""),"")</f>
        <v/>
      </c>
      <c r="AK899" s="848" t="str">
        <f>IFERROR(__xludf.DUMMYFUNCTION("""COMPUTED_VALUE"""),"")</f>
        <v/>
      </c>
      <c r="AL899" s="848"/>
      <c r="AM899" s="848"/>
      <c r="AN899" s="389" t="str">
        <f>IFERROR(__xludf.DUMMYFUNCTION("""COMPUTED_VALUE"""),"")</f>
        <v/>
      </c>
      <c r="AO899" s="390"/>
      <c r="AP899" s="391"/>
      <c r="AQ899" s="373"/>
      <c r="AR899" s="847"/>
      <c r="AS899" s="847" t="s">
        <v>2869</v>
      </c>
      <c r="AT899" s="359"/>
    </row>
    <row r="900">
      <c r="A900" s="480" t="s">
        <v>2869</v>
      </c>
      <c r="B900" s="361"/>
      <c r="C900" s="362"/>
      <c r="D900" s="384" t="s">
        <v>2869</v>
      </c>
      <c r="E900" s="367"/>
      <c r="F900" s="368"/>
      <c r="G900" s="381"/>
      <c r="H900" s="366"/>
      <c r="I900" s="365"/>
      <c r="J900" s="368"/>
      <c r="K900" s="381"/>
      <c r="L900" s="368"/>
      <c r="M900" s="364"/>
      <c r="N900" s="368"/>
      <c r="O900" s="381"/>
      <c r="P900" s="366"/>
      <c r="Q900" s="365"/>
      <c r="R900" s="368"/>
      <c r="S900" s="381"/>
      <c r="T900" s="368"/>
      <c r="U900" s="364"/>
      <c r="V900" s="845"/>
      <c r="W900" s="655"/>
      <c r="X900" s="366"/>
      <c r="Y900" s="370"/>
      <c r="Z900" s="481"/>
      <c r="AA900" s="372"/>
      <c r="AB900" s="353"/>
      <c r="AC900" s="382"/>
      <c r="AD900" s="383" t="str">
        <f>IFERROR(__xludf.DUMMYFUNCTION("""COMPUTED_VALUE"""),"")</f>
        <v/>
      </c>
      <c r="AE900" s="848" t="str">
        <f>IFERROR(__xludf.DUMMYFUNCTION("""COMPUTED_VALUE"""),"")</f>
        <v/>
      </c>
      <c r="AF900" s="848"/>
      <c r="AG900" s="848"/>
      <c r="AH900" s="388" t="str">
        <f>IFERROR(__xludf.DUMMYFUNCTION("""COMPUTED_VALUE"""),"")</f>
        <v/>
      </c>
      <c r="AI900" s="382"/>
      <c r="AJ900" s="848" t="str">
        <f>IFERROR(__xludf.DUMMYFUNCTION("""COMPUTED_VALUE"""),"")</f>
        <v/>
      </c>
      <c r="AK900" s="848" t="str">
        <f>IFERROR(__xludf.DUMMYFUNCTION("""COMPUTED_VALUE"""),"")</f>
        <v/>
      </c>
      <c r="AL900" s="848"/>
      <c r="AM900" s="848"/>
      <c r="AN900" s="389" t="str">
        <f>IFERROR(__xludf.DUMMYFUNCTION("""COMPUTED_VALUE"""),"")</f>
        <v/>
      </c>
      <c r="AO900" s="390"/>
      <c r="AP900" s="391"/>
      <c r="AQ900" s="373"/>
      <c r="AR900" s="847"/>
      <c r="AS900" s="847" t="s">
        <v>2869</v>
      </c>
      <c r="AT900" s="359"/>
    </row>
    <row r="901">
      <c r="A901" s="480" t="s">
        <v>2869</v>
      </c>
      <c r="B901" s="361"/>
      <c r="C901" s="362"/>
      <c r="D901" s="384" t="s">
        <v>2869</v>
      </c>
      <c r="E901" s="367"/>
      <c r="F901" s="368"/>
      <c r="G901" s="381"/>
      <c r="H901" s="366"/>
      <c r="I901" s="365"/>
      <c r="J901" s="368"/>
      <c r="K901" s="381"/>
      <c r="L901" s="368"/>
      <c r="M901" s="364"/>
      <c r="N901" s="368"/>
      <c r="O901" s="381"/>
      <c r="P901" s="366"/>
      <c r="Q901" s="365"/>
      <c r="R901" s="368"/>
      <c r="S901" s="381"/>
      <c r="T901" s="368"/>
      <c r="U901" s="364"/>
      <c r="V901" s="845"/>
      <c r="W901" s="655"/>
      <c r="X901" s="366"/>
      <c r="Y901" s="370"/>
      <c r="Z901" s="481"/>
      <c r="AA901" s="372"/>
      <c r="AB901" s="353"/>
      <c r="AC901" s="382"/>
      <c r="AD901" s="383" t="str">
        <f>IFERROR(__xludf.DUMMYFUNCTION("""COMPUTED_VALUE"""),"")</f>
        <v/>
      </c>
      <c r="AE901" s="848" t="str">
        <f>IFERROR(__xludf.DUMMYFUNCTION("""COMPUTED_VALUE"""),"")</f>
        <v/>
      </c>
      <c r="AF901" s="848"/>
      <c r="AG901" s="848"/>
      <c r="AH901" s="388" t="str">
        <f>IFERROR(__xludf.DUMMYFUNCTION("""COMPUTED_VALUE"""),"")</f>
        <v/>
      </c>
      <c r="AI901" s="382"/>
      <c r="AJ901" s="848" t="str">
        <f>IFERROR(__xludf.DUMMYFUNCTION("""COMPUTED_VALUE"""),"")</f>
        <v/>
      </c>
      <c r="AK901" s="848" t="str">
        <f>IFERROR(__xludf.DUMMYFUNCTION("""COMPUTED_VALUE"""),"")</f>
        <v/>
      </c>
      <c r="AL901" s="848"/>
      <c r="AM901" s="848"/>
      <c r="AN901" s="389" t="str">
        <f>IFERROR(__xludf.DUMMYFUNCTION("""COMPUTED_VALUE"""),"")</f>
        <v/>
      </c>
      <c r="AO901" s="390"/>
      <c r="AP901" s="391"/>
      <c r="AQ901" s="373"/>
      <c r="AR901" s="847"/>
      <c r="AS901" s="847" t="s">
        <v>2869</v>
      </c>
      <c r="AT901" s="359"/>
    </row>
    <row r="902">
      <c r="A902" s="480" t="s">
        <v>2869</v>
      </c>
      <c r="B902" s="361"/>
      <c r="C902" s="362"/>
      <c r="D902" s="384" t="s">
        <v>2869</v>
      </c>
      <c r="E902" s="367"/>
      <c r="F902" s="368"/>
      <c r="G902" s="381"/>
      <c r="H902" s="366"/>
      <c r="I902" s="365"/>
      <c r="J902" s="368"/>
      <c r="K902" s="381"/>
      <c r="L902" s="368"/>
      <c r="M902" s="364"/>
      <c r="N902" s="368"/>
      <c r="O902" s="381"/>
      <c r="P902" s="366"/>
      <c r="Q902" s="365"/>
      <c r="R902" s="368"/>
      <c r="S902" s="381"/>
      <c r="T902" s="368"/>
      <c r="U902" s="364"/>
      <c r="V902" s="845"/>
      <c r="W902" s="655"/>
      <c r="X902" s="366"/>
      <c r="Y902" s="370"/>
      <c r="Z902" s="481"/>
      <c r="AA902" s="372"/>
      <c r="AB902" s="353"/>
      <c r="AC902" s="382"/>
      <c r="AD902" s="383" t="str">
        <f>IFERROR(__xludf.DUMMYFUNCTION("""COMPUTED_VALUE"""),"")</f>
        <v/>
      </c>
      <c r="AE902" s="848" t="str">
        <f>IFERROR(__xludf.DUMMYFUNCTION("""COMPUTED_VALUE"""),"")</f>
        <v/>
      </c>
      <c r="AF902" s="848"/>
      <c r="AG902" s="848"/>
      <c r="AH902" s="388" t="str">
        <f>IFERROR(__xludf.DUMMYFUNCTION("""COMPUTED_VALUE"""),"")</f>
        <v/>
      </c>
      <c r="AI902" s="382"/>
      <c r="AJ902" s="848" t="str">
        <f>IFERROR(__xludf.DUMMYFUNCTION("""COMPUTED_VALUE"""),"")</f>
        <v/>
      </c>
      <c r="AK902" s="848" t="str">
        <f>IFERROR(__xludf.DUMMYFUNCTION("""COMPUTED_VALUE"""),"")</f>
        <v/>
      </c>
      <c r="AL902" s="848"/>
      <c r="AM902" s="848"/>
      <c r="AN902" s="389" t="str">
        <f>IFERROR(__xludf.DUMMYFUNCTION("""COMPUTED_VALUE"""),"")</f>
        <v/>
      </c>
      <c r="AO902" s="390"/>
      <c r="AP902" s="391"/>
      <c r="AQ902" s="373"/>
      <c r="AR902" s="847"/>
      <c r="AS902" s="847" t="s">
        <v>2869</v>
      </c>
      <c r="AT902" s="359"/>
    </row>
    <row r="903">
      <c r="A903" s="480" t="s">
        <v>2869</v>
      </c>
      <c r="B903" s="361"/>
      <c r="C903" s="362"/>
      <c r="D903" s="384" t="s">
        <v>2869</v>
      </c>
      <c r="E903" s="367"/>
      <c r="F903" s="368"/>
      <c r="G903" s="381"/>
      <c r="H903" s="366"/>
      <c r="I903" s="365"/>
      <c r="J903" s="368"/>
      <c r="K903" s="381"/>
      <c r="L903" s="368"/>
      <c r="M903" s="364"/>
      <c r="N903" s="368"/>
      <c r="O903" s="381"/>
      <c r="P903" s="366"/>
      <c r="Q903" s="365"/>
      <c r="R903" s="368"/>
      <c r="S903" s="381"/>
      <c r="T903" s="368"/>
      <c r="U903" s="364"/>
      <c r="V903" s="845"/>
      <c r="W903" s="655"/>
      <c r="X903" s="366"/>
      <c r="Y903" s="370"/>
      <c r="Z903" s="481"/>
      <c r="AA903" s="372"/>
      <c r="AB903" s="353"/>
      <c r="AC903" s="382"/>
      <c r="AD903" s="383" t="str">
        <f>IFERROR(__xludf.DUMMYFUNCTION("""COMPUTED_VALUE"""),"")</f>
        <v/>
      </c>
      <c r="AE903" s="848" t="str">
        <f>IFERROR(__xludf.DUMMYFUNCTION("""COMPUTED_VALUE"""),"")</f>
        <v/>
      </c>
      <c r="AF903" s="848"/>
      <c r="AG903" s="848"/>
      <c r="AH903" s="388" t="str">
        <f>IFERROR(__xludf.DUMMYFUNCTION("""COMPUTED_VALUE"""),"")</f>
        <v/>
      </c>
      <c r="AI903" s="382"/>
      <c r="AJ903" s="848" t="str">
        <f>IFERROR(__xludf.DUMMYFUNCTION("""COMPUTED_VALUE"""),"")</f>
        <v/>
      </c>
      <c r="AK903" s="848" t="str">
        <f>IFERROR(__xludf.DUMMYFUNCTION("""COMPUTED_VALUE"""),"")</f>
        <v/>
      </c>
      <c r="AL903" s="848"/>
      <c r="AM903" s="848"/>
      <c r="AN903" s="389" t="str">
        <f>IFERROR(__xludf.DUMMYFUNCTION("""COMPUTED_VALUE"""),"")</f>
        <v/>
      </c>
      <c r="AO903" s="390"/>
      <c r="AP903" s="391"/>
      <c r="AQ903" s="373"/>
      <c r="AR903" s="847"/>
      <c r="AS903" s="847" t="s">
        <v>2869</v>
      </c>
      <c r="AT903" s="359"/>
    </row>
    <row r="904">
      <c r="A904" s="480" t="s">
        <v>2869</v>
      </c>
      <c r="B904" s="361"/>
      <c r="C904" s="362"/>
      <c r="D904" s="384" t="s">
        <v>2869</v>
      </c>
      <c r="E904" s="367"/>
      <c r="F904" s="368"/>
      <c r="G904" s="381"/>
      <c r="H904" s="366"/>
      <c r="I904" s="365"/>
      <c r="J904" s="368"/>
      <c r="K904" s="381"/>
      <c r="L904" s="368"/>
      <c r="M904" s="364"/>
      <c r="N904" s="368"/>
      <c r="O904" s="381"/>
      <c r="P904" s="366"/>
      <c r="Q904" s="365"/>
      <c r="R904" s="368"/>
      <c r="S904" s="381"/>
      <c r="T904" s="368"/>
      <c r="U904" s="364"/>
      <c r="V904" s="845"/>
      <c r="W904" s="655"/>
      <c r="X904" s="366"/>
      <c r="Y904" s="370"/>
      <c r="Z904" s="481"/>
      <c r="AA904" s="372"/>
      <c r="AB904" s="353"/>
      <c r="AC904" s="382"/>
      <c r="AD904" s="383" t="str">
        <f>IFERROR(__xludf.DUMMYFUNCTION("""COMPUTED_VALUE"""),"")</f>
        <v/>
      </c>
      <c r="AE904" s="848" t="str">
        <f>IFERROR(__xludf.DUMMYFUNCTION("""COMPUTED_VALUE"""),"")</f>
        <v/>
      </c>
      <c r="AF904" s="848"/>
      <c r="AG904" s="848"/>
      <c r="AH904" s="388" t="str">
        <f>IFERROR(__xludf.DUMMYFUNCTION("""COMPUTED_VALUE"""),"")</f>
        <v/>
      </c>
      <c r="AI904" s="382"/>
      <c r="AJ904" s="848" t="str">
        <f>IFERROR(__xludf.DUMMYFUNCTION("""COMPUTED_VALUE"""),"")</f>
        <v/>
      </c>
      <c r="AK904" s="848" t="str">
        <f>IFERROR(__xludf.DUMMYFUNCTION("""COMPUTED_VALUE"""),"")</f>
        <v/>
      </c>
      <c r="AL904" s="848"/>
      <c r="AM904" s="848"/>
      <c r="AN904" s="389" t="str">
        <f>IFERROR(__xludf.DUMMYFUNCTION("""COMPUTED_VALUE"""),"")</f>
        <v/>
      </c>
      <c r="AO904" s="390"/>
      <c r="AP904" s="391"/>
      <c r="AQ904" s="373"/>
      <c r="AR904" s="847"/>
      <c r="AS904" s="847" t="s">
        <v>2869</v>
      </c>
      <c r="AT904" s="359"/>
    </row>
    <row r="905">
      <c r="A905" s="480" t="s">
        <v>2869</v>
      </c>
      <c r="B905" s="361"/>
      <c r="C905" s="362"/>
      <c r="D905" s="384" t="s">
        <v>2869</v>
      </c>
      <c r="E905" s="367"/>
      <c r="F905" s="368"/>
      <c r="G905" s="381"/>
      <c r="H905" s="366"/>
      <c r="I905" s="365"/>
      <c r="J905" s="368"/>
      <c r="K905" s="381"/>
      <c r="L905" s="368"/>
      <c r="M905" s="364"/>
      <c r="N905" s="368"/>
      <c r="O905" s="381"/>
      <c r="P905" s="366"/>
      <c r="Q905" s="365"/>
      <c r="R905" s="368"/>
      <c r="S905" s="381"/>
      <c r="T905" s="368"/>
      <c r="U905" s="364"/>
      <c r="V905" s="845"/>
      <c r="W905" s="655"/>
      <c r="X905" s="366"/>
      <c r="Y905" s="370"/>
      <c r="Z905" s="481"/>
      <c r="AA905" s="372"/>
      <c r="AB905" s="353"/>
      <c r="AC905" s="382"/>
      <c r="AD905" s="383" t="str">
        <f>IFERROR(__xludf.DUMMYFUNCTION("""COMPUTED_VALUE"""),"")</f>
        <v/>
      </c>
      <c r="AE905" s="848" t="str">
        <f>IFERROR(__xludf.DUMMYFUNCTION("""COMPUTED_VALUE"""),"")</f>
        <v/>
      </c>
      <c r="AF905" s="848"/>
      <c r="AG905" s="848"/>
      <c r="AH905" s="388" t="str">
        <f>IFERROR(__xludf.DUMMYFUNCTION("""COMPUTED_VALUE"""),"")</f>
        <v/>
      </c>
      <c r="AI905" s="382"/>
      <c r="AJ905" s="848" t="str">
        <f>IFERROR(__xludf.DUMMYFUNCTION("""COMPUTED_VALUE"""),"")</f>
        <v/>
      </c>
      <c r="AK905" s="848" t="str">
        <f>IFERROR(__xludf.DUMMYFUNCTION("""COMPUTED_VALUE"""),"")</f>
        <v/>
      </c>
      <c r="AL905" s="848"/>
      <c r="AM905" s="848"/>
      <c r="AN905" s="389" t="str">
        <f>IFERROR(__xludf.DUMMYFUNCTION("""COMPUTED_VALUE"""),"")</f>
        <v/>
      </c>
      <c r="AO905" s="390"/>
      <c r="AP905" s="391"/>
      <c r="AQ905" s="373"/>
      <c r="AR905" s="847"/>
      <c r="AS905" s="847" t="s">
        <v>2869</v>
      </c>
      <c r="AT905" s="359"/>
    </row>
    <row r="906">
      <c r="A906" s="480" t="s">
        <v>2869</v>
      </c>
      <c r="B906" s="361"/>
      <c r="C906" s="362"/>
      <c r="D906" s="384" t="s">
        <v>2869</v>
      </c>
      <c r="E906" s="367"/>
      <c r="F906" s="368"/>
      <c r="G906" s="381"/>
      <c r="H906" s="366"/>
      <c r="I906" s="365"/>
      <c r="J906" s="368"/>
      <c r="K906" s="381"/>
      <c r="L906" s="368"/>
      <c r="M906" s="364"/>
      <c r="N906" s="368"/>
      <c r="O906" s="381"/>
      <c r="P906" s="366"/>
      <c r="Q906" s="365"/>
      <c r="R906" s="368"/>
      <c r="S906" s="381"/>
      <c r="T906" s="368"/>
      <c r="U906" s="364"/>
      <c r="V906" s="845"/>
      <c r="W906" s="655"/>
      <c r="X906" s="366"/>
      <c r="Y906" s="370"/>
      <c r="Z906" s="481"/>
      <c r="AA906" s="372"/>
      <c r="AB906" s="353"/>
      <c r="AC906" s="382"/>
      <c r="AD906" s="383" t="str">
        <f>IFERROR(__xludf.DUMMYFUNCTION("""COMPUTED_VALUE"""),"")</f>
        <v/>
      </c>
      <c r="AE906" s="848" t="str">
        <f>IFERROR(__xludf.DUMMYFUNCTION("""COMPUTED_VALUE"""),"")</f>
        <v/>
      </c>
      <c r="AF906" s="848"/>
      <c r="AG906" s="848"/>
      <c r="AH906" s="388" t="str">
        <f>IFERROR(__xludf.DUMMYFUNCTION("""COMPUTED_VALUE"""),"")</f>
        <v/>
      </c>
      <c r="AI906" s="382"/>
      <c r="AJ906" s="848" t="str">
        <f>IFERROR(__xludf.DUMMYFUNCTION("""COMPUTED_VALUE"""),"")</f>
        <v/>
      </c>
      <c r="AK906" s="848" t="str">
        <f>IFERROR(__xludf.DUMMYFUNCTION("""COMPUTED_VALUE"""),"")</f>
        <v/>
      </c>
      <c r="AL906" s="848"/>
      <c r="AM906" s="848"/>
      <c r="AN906" s="389" t="str">
        <f>IFERROR(__xludf.DUMMYFUNCTION("""COMPUTED_VALUE"""),"")</f>
        <v/>
      </c>
      <c r="AO906" s="390"/>
      <c r="AP906" s="391"/>
      <c r="AQ906" s="373"/>
      <c r="AR906" s="847"/>
      <c r="AS906" s="847" t="s">
        <v>2869</v>
      </c>
      <c r="AT906" s="359"/>
    </row>
    <row r="907">
      <c r="A907" s="480" t="s">
        <v>2869</v>
      </c>
      <c r="B907" s="361"/>
      <c r="C907" s="362"/>
      <c r="D907" s="384" t="s">
        <v>2869</v>
      </c>
      <c r="E907" s="367"/>
      <c r="F907" s="368"/>
      <c r="G907" s="381"/>
      <c r="H907" s="366"/>
      <c r="I907" s="365"/>
      <c r="J907" s="368"/>
      <c r="K907" s="381"/>
      <c r="L907" s="368"/>
      <c r="M907" s="364"/>
      <c r="N907" s="368"/>
      <c r="O907" s="381"/>
      <c r="P907" s="366"/>
      <c r="Q907" s="365"/>
      <c r="R907" s="368"/>
      <c r="S907" s="381"/>
      <c r="T907" s="368"/>
      <c r="U907" s="364"/>
      <c r="V907" s="845"/>
      <c r="W907" s="655"/>
      <c r="X907" s="366"/>
      <c r="Y907" s="370"/>
      <c r="Z907" s="481"/>
      <c r="AA907" s="372"/>
      <c r="AB907" s="353"/>
      <c r="AC907" s="382"/>
      <c r="AD907" s="383" t="str">
        <f>IFERROR(__xludf.DUMMYFUNCTION("""COMPUTED_VALUE"""),"")</f>
        <v/>
      </c>
      <c r="AE907" s="848" t="str">
        <f>IFERROR(__xludf.DUMMYFUNCTION("""COMPUTED_VALUE"""),"")</f>
        <v/>
      </c>
      <c r="AF907" s="848"/>
      <c r="AG907" s="848"/>
      <c r="AH907" s="388" t="str">
        <f>IFERROR(__xludf.DUMMYFUNCTION("""COMPUTED_VALUE"""),"")</f>
        <v/>
      </c>
      <c r="AI907" s="382"/>
      <c r="AJ907" s="848" t="str">
        <f>IFERROR(__xludf.DUMMYFUNCTION("""COMPUTED_VALUE"""),"")</f>
        <v/>
      </c>
      <c r="AK907" s="848" t="str">
        <f>IFERROR(__xludf.DUMMYFUNCTION("""COMPUTED_VALUE"""),"")</f>
        <v/>
      </c>
      <c r="AL907" s="848"/>
      <c r="AM907" s="848"/>
      <c r="AN907" s="389" t="str">
        <f>IFERROR(__xludf.DUMMYFUNCTION("""COMPUTED_VALUE"""),"")</f>
        <v/>
      </c>
      <c r="AO907" s="390"/>
      <c r="AP907" s="391"/>
      <c r="AQ907" s="373"/>
      <c r="AR907" s="847"/>
      <c r="AS907" s="847" t="s">
        <v>2869</v>
      </c>
      <c r="AT907" s="359"/>
    </row>
    <row r="908">
      <c r="A908" s="480" t="s">
        <v>2869</v>
      </c>
      <c r="B908" s="361"/>
      <c r="C908" s="362"/>
      <c r="D908" s="384" t="s">
        <v>2869</v>
      </c>
      <c r="E908" s="367"/>
      <c r="F908" s="368"/>
      <c r="G908" s="381"/>
      <c r="H908" s="366"/>
      <c r="I908" s="365"/>
      <c r="J908" s="368"/>
      <c r="K908" s="381"/>
      <c r="L908" s="368"/>
      <c r="M908" s="364"/>
      <c r="N908" s="368"/>
      <c r="O908" s="381"/>
      <c r="P908" s="366"/>
      <c r="Q908" s="365"/>
      <c r="R908" s="368"/>
      <c r="S908" s="381"/>
      <c r="T908" s="368"/>
      <c r="U908" s="364"/>
      <c r="V908" s="845"/>
      <c r="W908" s="655"/>
      <c r="X908" s="366"/>
      <c r="Y908" s="370"/>
      <c r="Z908" s="481"/>
      <c r="AA908" s="372"/>
      <c r="AB908" s="353"/>
      <c r="AC908" s="382"/>
      <c r="AD908" s="383" t="str">
        <f>IFERROR(__xludf.DUMMYFUNCTION("""COMPUTED_VALUE"""),"")</f>
        <v/>
      </c>
      <c r="AE908" s="848" t="str">
        <f>IFERROR(__xludf.DUMMYFUNCTION("""COMPUTED_VALUE"""),"")</f>
        <v/>
      </c>
      <c r="AF908" s="848"/>
      <c r="AG908" s="848"/>
      <c r="AH908" s="388" t="str">
        <f>IFERROR(__xludf.DUMMYFUNCTION("""COMPUTED_VALUE"""),"")</f>
        <v/>
      </c>
      <c r="AI908" s="382"/>
      <c r="AJ908" s="848" t="str">
        <f>IFERROR(__xludf.DUMMYFUNCTION("""COMPUTED_VALUE"""),"")</f>
        <v/>
      </c>
      <c r="AK908" s="848" t="str">
        <f>IFERROR(__xludf.DUMMYFUNCTION("""COMPUTED_VALUE"""),"")</f>
        <v/>
      </c>
      <c r="AL908" s="848"/>
      <c r="AM908" s="848"/>
      <c r="AN908" s="389" t="str">
        <f>IFERROR(__xludf.DUMMYFUNCTION("""COMPUTED_VALUE"""),"")</f>
        <v/>
      </c>
      <c r="AO908" s="390"/>
      <c r="AP908" s="391"/>
      <c r="AQ908" s="373"/>
      <c r="AR908" s="847"/>
      <c r="AS908" s="847" t="s">
        <v>2869</v>
      </c>
      <c r="AT908" s="359"/>
    </row>
    <row r="909">
      <c r="A909" s="480" t="s">
        <v>2869</v>
      </c>
      <c r="B909" s="361"/>
      <c r="C909" s="362"/>
      <c r="D909" s="384" t="s">
        <v>2869</v>
      </c>
      <c r="E909" s="367"/>
      <c r="F909" s="368"/>
      <c r="G909" s="381"/>
      <c r="H909" s="366"/>
      <c r="I909" s="365"/>
      <c r="J909" s="368"/>
      <c r="K909" s="381"/>
      <c r="L909" s="368"/>
      <c r="M909" s="364"/>
      <c r="N909" s="368"/>
      <c r="O909" s="381"/>
      <c r="P909" s="366"/>
      <c r="Q909" s="365"/>
      <c r="R909" s="368"/>
      <c r="S909" s="381"/>
      <c r="T909" s="368"/>
      <c r="U909" s="364"/>
      <c r="V909" s="845"/>
      <c r="W909" s="655"/>
      <c r="X909" s="366"/>
      <c r="Y909" s="370"/>
      <c r="Z909" s="481"/>
      <c r="AA909" s="372"/>
      <c r="AB909" s="353"/>
      <c r="AC909" s="382"/>
      <c r="AD909" s="383" t="str">
        <f>IFERROR(__xludf.DUMMYFUNCTION("""COMPUTED_VALUE"""),"")</f>
        <v/>
      </c>
      <c r="AE909" s="848" t="str">
        <f>IFERROR(__xludf.DUMMYFUNCTION("""COMPUTED_VALUE"""),"")</f>
        <v/>
      </c>
      <c r="AF909" s="848"/>
      <c r="AG909" s="848"/>
      <c r="AH909" s="388" t="str">
        <f>IFERROR(__xludf.DUMMYFUNCTION("""COMPUTED_VALUE"""),"")</f>
        <v/>
      </c>
      <c r="AI909" s="382"/>
      <c r="AJ909" s="848" t="str">
        <f>IFERROR(__xludf.DUMMYFUNCTION("""COMPUTED_VALUE"""),"")</f>
        <v/>
      </c>
      <c r="AK909" s="848" t="str">
        <f>IFERROR(__xludf.DUMMYFUNCTION("""COMPUTED_VALUE"""),"")</f>
        <v/>
      </c>
      <c r="AL909" s="848"/>
      <c r="AM909" s="848"/>
      <c r="AN909" s="389" t="str">
        <f>IFERROR(__xludf.DUMMYFUNCTION("""COMPUTED_VALUE"""),"")</f>
        <v/>
      </c>
      <c r="AO909" s="390"/>
      <c r="AP909" s="391"/>
      <c r="AQ909" s="373"/>
      <c r="AR909" s="847"/>
      <c r="AS909" s="847" t="s">
        <v>2869</v>
      </c>
      <c r="AT909" s="359"/>
    </row>
    <row r="910">
      <c r="A910" s="480" t="s">
        <v>2869</v>
      </c>
      <c r="B910" s="361"/>
      <c r="C910" s="362"/>
      <c r="D910" s="384" t="s">
        <v>2869</v>
      </c>
      <c r="E910" s="367"/>
      <c r="F910" s="368"/>
      <c r="G910" s="381"/>
      <c r="H910" s="366"/>
      <c r="I910" s="365"/>
      <c r="J910" s="368"/>
      <c r="K910" s="381"/>
      <c r="L910" s="368"/>
      <c r="M910" s="364"/>
      <c r="N910" s="368"/>
      <c r="O910" s="381"/>
      <c r="P910" s="366"/>
      <c r="Q910" s="365"/>
      <c r="R910" s="368"/>
      <c r="S910" s="381"/>
      <c r="T910" s="368"/>
      <c r="U910" s="364"/>
      <c r="V910" s="845"/>
      <c r="W910" s="655"/>
      <c r="X910" s="366"/>
      <c r="Y910" s="370"/>
      <c r="Z910" s="481"/>
      <c r="AA910" s="372"/>
      <c r="AB910" s="353"/>
      <c r="AC910" s="382"/>
      <c r="AD910" s="383" t="str">
        <f>IFERROR(__xludf.DUMMYFUNCTION("""COMPUTED_VALUE"""),"")</f>
        <v/>
      </c>
      <c r="AE910" s="848" t="str">
        <f>IFERROR(__xludf.DUMMYFUNCTION("""COMPUTED_VALUE"""),"")</f>
        <v/>
      </c>
      <c r="AF910" s="848"/>
      <c r="AG910" s="848"/>
      <c r="AH910" s="388" t="str">
        <f>IFERROR(__xludf.DUMMYFUNCTION("""COMPUTED_VALUE"""),"")</f>
        <v/>
      </c>
      <c r="AI910" s="382"/>
      <c r="AJ910" s="848" t="str">
        <f>IFERROR(__xludf.DUMMYFUNCTION("""COMPUTED_VALUE"""),"")</f>
        <v/>
      </c>
      <c r="AK910" s="848" t="str">
        <f>IFERROR(__xludf.DUMMYFUNCTION("""COMPUTED_VALUE"""),"")</f>
        <v/>
      </c>
      <c r="AL910" s="848"/>
      <c r="AM910" s="848"/>
      <c r="AN910" s="389" t="str">
        <f>IFERROR(__xludf.DUMMYFUNCTION("""COMPUTED_VALUE"""),"")</f>
        <v/>
      </c>
      <c r="AO910" s="390"/>
      <c r="AP910" s="391"/>
      <c r="AQ910" s="373"/>
      <c r="AR910" s="847"/>
      <c r="AS910" s="847" t="s">
        <v>2869</v>
      </c>
      <c r="AT910" s="359"/>
    </row>
    <row r="911">
      <c r="A911" s="480" t="s">
        <v>2869</v>
      </c>
      <c r="B911" s="361"/>
      <c r="C911" s="362"/>
      <c r="D911" s="384" t="s">
        <v>2869</v>
      </c>
      <c r="E911" s="367"/>
      <c r="F911" s="368"/>
      <c r="G911" s="381"/>
      <c r="H911" s="366"/>
      <c r="I911" s="365"/>
      <c r="J911" s="368"/>
      <c r="K911" s="381"/>
      <c r="L911" s="368"/>
      <c r="M911" s="364"/>
      <c r="N911" s="368"/>
      <c r="O911" s="381"/>
      <c r="P911" s="366"/>
      <c r="Q911" s="365"/>
      <c r="R911" s="368"/>
      <c r="S911" s="381"/>
      <c r="T911" s="368"/>
      <c r="U911" s="364"/>
      <c r="V911" s="845"/>
      <c r="W911" s="655"/>
      <c r="X911" s="366"/>
      <c r="Y911" s="370"/>
      <c r="Z911" s="481"/>
      <c r="AA911" s="372"/>
      <c r="AB911" s="353"/>
      <c r="AC911" s="382"/>
      <c r="AD911" s="383" t="str">
        <f>IFERROR(__xludf.DUMMYFUNCTION("""COMPUTED_VALUE"""),"")</f>
        <v/>
      </c>
      <c r="AE911" s="848" t="str">
        <f>IFERROR(__xludf.DUMMYFUNCTION("""COMPUTED_VALUE"""),"")</f>
        <v/>
      </c>
      <c r="AF911" s="848"/>
      <c r="AG911" s="848"/>
      <c r="AH911" s="388" t="str">
        <f>IFERROR(__xludf.DUMMYFUNCTION("""COMPUTED_VALUE"""),"")</f>
        <v/>
      </c>
      <c r="AI911" s="382"/>
      <c r="AJ911" s="848" t="str">
        <f>IFERROR(__xludf.DUMMYFUNCTION("""COMPUTED_VALUE"""),"")</f>
        <v/>
      </c>
      <c r="AK911" s="848" t="str">
        <f>IFERROR(__xludf.DUMMYFUNCTION("""COMPUTED_VALUE"""),"")</f>
        <v/>
      </c>
      <c r="AL911" s="848"/>
      <c r="AM911" s="848"/>
      <c r="AN911" s="389" t="str">
        <f>IFERROR(__xludf.DUMMYFUNCTION("""COMPUTED_VALUE"""),"")</f>
        <v/>
      </c>
      <c r="AO911" s="390"/>
      <c r="AP911" s="391"/>
      <c r="AQ911" s="373"/>
      <c r="AR911" s="847"/>
      <c r="AS911" s="847" t="s">
        <v>2869</v>
      </c>
      <c r="AT911" s="359"/>
    </row>
    <row r="912">
      <c r="A912" s="480" t="s">
        <v>2869</v>
      </c>
      <c r="B912" s="361"/>
      <c r="C912" s="362"/>
      <c r="D912" s="384" t="s">
        <v>2869</v>
      </c>
      <c r="E912" s="367"/>
      <c r="F912" s="368"/>
      <c r="G912" s="381"/>
      <c r="H912" s="366"/>
      <c r="I912" s="365"/>
      <c r="J912" s="368"/>
      <c r="K912" s="381"/>
      <c r="L912" s="368"/>
      <c r="M912" s="364"/>
      <c r="N912" s="368"/>
      <c r="O912" s="381"/>
      <c r="P912" s="366"/>
      <c r="Q912" s="365"/>
      <c r="R912" s="368"/>
      <c r="S912" s="381"/>
      <c r="T912" s="368"/>
      <c r="U912" s="364"/>
      <c r="V912" s="845"/>
      <c r="W912" s="655"/>
      <c r="X912" s="366"/>
      <c r="Y912" s="370"/>
      <c r="Z912" s="481"/>
      <c r="AA912" s="372"/>
      <c r="AB912" s="353"/>
      <c r="AC912" s="382"/>
      <c r="AD912" s="383" t="str">
        <f>IFERROR(__xludf.DUMMYFUNCTION("""COMPUTED_VALUE"""),"")</f>
        <v/>
      </c>
      <c r="AE912" s="848" t="str">
        <f>IFERROR(__xludf.DUMMYFUNCTION("""COMPUTED_VALUE"""),"")</f>
        <v/>
      </c>
      <c r="AF912" s="848"/>
      <c r="AG912" s="848"/>
      <c r="AH912" s="388" t="str">
        <f>IFERROR(__xludf.DUMMYFUNCTION("""COMPUTED_VALUE"""),"")</f>
        <v/>
      </c>
      <c r="AI912" s="382"/>
      <c r="AJ912" s="848" t="str">
        <f>IFERROR(__xludf.DUMMYFUNCTION("""COMPUTED_VALUE"""),"")</f>
        <v/>
      </c>
      <c r="AK912" s="848" t="str">
        <f>IFERROR(__xludf.DUMMYFUNCTION("""COMPUTED_VALUE"""),"")</f>
        <v/>
      </c>
      <c r="AL912" s="848"/>
      <c r="AM912" s="848"/>
      <c r="AN912" s="389" t="str">
        <f>IFERROR(__xludf.DUMMYFUNCTION("""COMPUTED_VALUE"""),"")</f>
        <v/>
      </c>
      <c r="AO912" s="390"/>
      <c r="AP912" s="391"/>
      <c r="AQ912" s="373"/>
      <c r="AR912" s="847"/>
      <c r="AS912" s="847" t="s">
        <v>2869</v>
      </c>
      <c r="AT912" s="359"/>
    </row>
    <row r="913">
      <c r="A913" s="480" t="s">
        <v>2869</v>
      </c>
      <c r="B913" s="361"/>
      <c r="C913" s="362"/>
      <c r="D913" s="384" t="s">
        <v>2869</v>
      </c>
      <c r="E913" s="367"/>
      <c r="F913" s="368"/>
      <c r="G913" s="381"/>
      <c r="H913" s="366"/>
      <c r="I913" s="365"/>
      <c r="J913" s="368"/>
      <c r="K913" s="381"/>
      <c r="L913" s="368"/>
      <c r="M913" s="364"/>
      <c r="N913" s="368"/>
      <c r="O913" s="381"/>
      <c r="P913" s="366"/>
      <c r="Q913" s="365"/>
      <c r="R913" s="368"/>
      <c r="S913" s="381"/>
      <c r="T913" s="368"/>
      <c r="U913" s="364"/>
      <c r="V913" s="845"/>
      <c r="W913" s="655"/>
      <c r="X913" s="366"/>
      <c r="Y913" s="370"/>
      <c r="Z913" s="481"/>
      <c r="AA913" s="372"/>
      <c r="AB913" s="353"/>
      <c r="AC913" s="382"/>
      <c r="AD913" s="383" t="str">
        <f>IFERROR(__xludf.DUMMYFUNCTION("""COMPUTED_VALUE"""),"")</f>
        <v/>
      </c>
      <c r="AE913" s="848" t="str">
        <f>IFERROR(__xludf.DUMMYFUNCTION("""COMPUTED_VALUE"""),"")</f>
        <v/>
      </c>
      <c r="AF913" s="848"/>
      <c r="AG913" s="848"/>
      <c r="AH913" s="388" t="str">
        <f>IFERROR(__xludf.DUMMYFUNCTION("""COMPUTED_VALUE"""),"")</f>
        <v/>
      </c>
      <c r="AI913" s="382"/>
      <c r="AJ913" s="848" t="str">
        <f>IFERROR(__xludf.DUMMYFUNCTION("""COMPUTED_VALUE"""),"")</f>
        <v/>
      </c>
      <c r="AK913" s="848" t="str">
        <f>IFERROR(__xludf.DUMMYFUNCTION("""COMPUTED_VALUE"""),"")</f>
        <v/>
      </c>
      <c r="AL913" s="848"/>
      <c r="AM913" s="848"/>
      <c r="AN913" s="389" t="str">
        <f>IFERROR(__xludf.DUMMYFUNCTION("""COMPUTED_VALUE"""),"")</f>
        <v/>
      </c>
      <c r="AO913" s="390"/>
      <c r="AP913" s="391"/>
      <c r="AQ913" s="373"/>
      <c r="AR913" s="847"/>
      <c r="AS913" s="847" t="s">
        <v>2869</v>
      </c>
      <c r="AT913" s="359"/>
    </row>
    <row r="914">
      <c r="A914" s="480" t="s">
        <v>2869</v>
      </c>
      <c r="B914" s="361"/>
      <c r="C914" s="362"/>
      <c r="D914" s="384" t="s">
        <v>2869</v>
      </c>
      <c r="E914" s="367"/>
      <c r="F914" s="368"/>
      <c r="G914" s="381"/>
      <c r="H914" s="366"/>
      <c r="I914" s="365"/>
      <c r="J914" s="368"/>
      <c r="K914" s="381"/>
      <c r="L914" s="368"/>
      <c r="M914" s="364"/>
      <c r="N914" s="368"/>
      <c r="O914" s="381"/>
      <c r="P914" s="366"/>
      <c r="Q914" s="365"/>
      <c r="R914" s="368"/>
      <c r="S914" s="381"/>
      <c r="T914" s="368"/>
      <c r="U914" s="364"/>
      <c r="V914" s="845"/>
      <c r="W914" s="655"/>
      <c r="X914" s="366"/>
      <c r="Y914" s="370"/>
      <c r="Z914" s="481"/>
      <c r="AA914" s="372"/>
      <c r="AB914" s="353"/>
      <c r="AC914" s="382"/>
      <c r="AD914" s="383" t="str">
        <f>IFERROR(__xludf.DUMMYFUNCTION("""COMPUTED_VALUE"""),"")</f>
        <v/>
      </c>
      <c r="AE914" s="848" t="str">
        <f>IFERROR(__xludf.DUMMYFUNCTION("""COMPUTED_VALUE"""),"")</f>
        <v/>
      </c>
      <c r="AF914" s="848"/>
      <c r="AG914" s="848"/>
      <c r="AH914" s="388" t="str">
        <f>IFERROR(__xludf.DUMMYFUNCTION("""COMPUTED_VALUE"""),"")</f>
        <v/>
      </c>
      <c r="AI914" s="382"/>
      <c r="AJ914" s="848" t="str">
        <f>IFERROR(__xludf.DUMMYFUNCTION("""COMPUTED_VALUE"""),"")</f>
        <v/>
      </c>
      <c r="AK914" s="848" t="str">
        <f>IFERROR(__xludf.DUMMYFUNCTION("""COMPUTED_VALUE"""),"")</f>
        <v/>
      </c>
      <c r="AL914" s="848"/>
      <c r="AM914" s="848"/>
      <c r="AN914" s="389" t="str">
        <f>IFERROR(__xludf.DUMMYFUNCTION("""COMPUTED_VALUE"""),"")</f>
        <v/>
      </c>
      <c r="AO914" s="390"/>
      <c r="AP914" s="391"/>
      <c r="AQ914" s="373"/>
      <c r="AR914" s="847"/>
      <c r="AS914" s="847" t="s">
        <v>2869</v>
      </c>
      <c r="AT914" s="359"/>
    </row>
    <row r="915">
      <c r="A915" s="480" t="s">
        <v>2869</v>
      </c>
      <c r="B915" s="361"/>
      <c r="C915" s="362"/>
      <c r="D915" s="384" t="s">
        <v>2869</v>
      </c>
      <c r="E915" s="367"/>
      <c r="F915" s="368"/>
      <c r="G915" s="381"/>
      <c r="H915" s="366"/>
      <c r="I915" s="365"/>
      <c r="J915" s="368"/>
      <c r="K915" s="381"/>
      <c r="L915" s="368"/>
      <c r="M915" s="364"/>
      <c r="N915" s="368"/>
      <c r="O915" s="381"/>
      <c r="P915" s="366"/>
      <c r="Q915" s="365"/>
      <c r="R915" s="368"/>
      <c r="S915" s="381"/>
      <c r="T915" s="368"/>
      <c r="U915" s="364"/>
      <c r="V915" s="845"/>
      <c r="W915" s="655"/>
      <c r="X915" s="366"/>
      <c r="Y915" s="370"/>
      <c r="Z915" s="481"/>
      <c r="AA915" s="372"/>
      <c r="AB915" s="353"/>
      <c r="AC915" s="382"/>
      <c r="AD915" s="383" t="str">
        <f>IFERROR(__xludf.DUMMYFUNCTION("""COMPUTED_VALUE"""),"")</f>
        <v/>
      </c>
      <c r="AE915" s="848" t="str">
        <f>IFERROR(__xludf.DUMMYFUNCTION("""COMPUTED_VALUE"""),"")</f>
        <v/>
      </c>
      <c r="AF915" s="848"/>
      <c r="AG915" s="848"/>
      <c r="AH915" s="388" t="str">
        <f>IFERROR(__xludf.DUMMYFUNCTION("""COMPUTED_VALUE"""),"")</f>
        <v/>
      </c>
      <c r="AI915" s="382"/>
      <c r="AJ915" s="848" t="str">
        <f>IFERROR(__xludf.DUMMYFUNCTION("""COMPUTED_VALUE"""),"")</f>
        <v/>
      </c>
      <c r="AK915" s="848" t="str">
        <f>IFERROR(__xludf.DUMMYFUNCTION("""COMPUTED_VALUE"""),"")</f>
        <v/>
      </c>
      <c r="AL915" s="848"/>
      <c r="AM915" s="848"/>
      <c r="AN915" s="389" t="str">
        <f>IFERROR(__xludf.DUMMYFUNCTION("""COMPUTED_VALUE"""),"")</f>
        <v/>
      </c>
      <c r="AO915" s="390"/>
      <c r="AP915" s="391"/>
      <c r="AQ915" s="373"/>
      <c r="AR915" s="847"/>
      <c r="AS915" s="847" t="s">
        <v>2869</v>
      </c>
      <c r="AT915" s="359"/>
    </row>
    <row r="916">
      <c r="A916" s="480" t="s">
        <v>2869</v>
      </c>
      <c r="B916" s="361"/>
      <c r="C916" s="362"/>
      <c r="D916" s="384" t="s">
        <v>2869</v>
      </c>
      <c r="E916" s="367"/>
      <c r="F916" s="368"/>
      <c r="G916" s="381"/>
      <c r="H916" s="366"/>
      <c r="I916" s="365"/>
      <c r="J916" s="368"/>
      <c r="K916" s="381"/>
      <c r="L916" s="368"/>
      <c r="M916" s="364"/>
      <c r="N916" s="368"/>
      <c r="O916" s="381"/>
      <c r="P916" s="366"/>
      <c r="Q916" s="365"/>
      <c r="R916" s="368"/>
      <c r="S916" s="381"/>
      <c r="T916" s="368"/>
      <c r="U916" s="364"/>
      <c r="V916" s="845"/>
      <c r="W916" s="655"/>
      <c r="X916" s="366"/>
      <c r="Y916" s="370"/>
      <c r="Z916" s="481"/>
      <c r="AA916" s="372"/>
      <c r="AB916" s="353"/>
      <c r="AC916" s="382"/>
      <c r="AD916" s="383" t="str">
        <f>IFERROR(__xludf.DUMMYFUNCTION("""COMPUTED_VALUE"""),"")</f>
        <v/>
      </c>
      <c r="AE916" s="848" t="str">
        <f>IFERROR(__xludf.DUMMYFUNCTION("""COMPUTED_VALUE"""),"")</f>
        <v/>
      </c>
      <c r="AF916" s="848"/>
      <c r="AG916" s="848"/>
      <c r="AH916" s="388" t="str">
        <f>IFERROR(__xludf.DUMMYFUNCTION("""COMPUTED_VALUE"""),"")</f>
        <v/>
      </c>
      <c r="AI916" s="382"/>
      <c r="AJ916" s="848" t="str">
        <f>IFERROR(__xludf.DUMMYFUNCTION("""COMPUTED_VALUE"""),"")</f>
        <v/>
      </c>
      <c r="AK916" s="848" t="str">
        <f>IFERROR(__xludf.DUMMYFUNCTION("""COMPUTED_VALUE"""),"")</f>
        <v/>
      </c>
      <c r="AL916" s="848"/>
      <c r="AM916" s="848"/>
      <c r="AN916" s="389" t="str">
        <f>IFERROR(__xludf.DUMMYFUNCTION("""COMPUTED_VALUE"""),"")</f>
        <v/>
      </c>
      <c r="AO916" s="390"/>
      <c r="AP916" s="391"/>
      <c r="AQ916" s="373"/>
      <c r="AR916" s="847"/>
      <c r="AS916" s="847" t="s">
        <v>2869</v>
      </c>
      <c r="AT916" s="359"/>
    </row>
    <row r="917">
      <c r="A917" s="480" t="s">
        <v>2869</v>
      </c>
      <c r="B917" s="361"/>
      <c r="C917" s="362"/>
      <c r="D917" s="384" t="s">
        <v>2869</v>
      </c>
      <c r="E917" s="367"/>
      <c r="F917" s="368"/>
      <c r="G917" s="381"/>
      <c r="H917" s="366"/>
      <c r="I917" s="365"/>
      <c r="J917" s="368"/>
      <c r="K917" s="381"/>
      <c r="L917" s="368"/>
      <c r="M917" s="364"/>
      <c r="N917" s="368"/>
      <c r="O917" s="381"/>
      <c r="P917" s="366"/>
      <c r="Q917" s="365"/>
      <c r="R917" s="368"/>
      <c r="S917" s="381"/>
      <c r="T917" s="368"/>
      <c r="U917" s="364"/>
      <c r="V917" s="845"/>
      <c r="W917" s="655"/>
      <c r="X917" s="366"/>
      <c r="Y917" s="370"/>
      <c r="Z917" s="481"/>
      <c r="AA917" s="372"/>
      <c r="AB917" s="353"/>
      <c r="AC917" s="382"/>
      <c r="AD917" s="383" t="str">
        <f>IFERROR(__xludf.DUMMYFUNCTION("""COMPUTED_VALUE"""),"")</f>
        <v/>
      </c>
      <c r="AE917" s="848" t="str">
        <f>IFERROR(__xludf.DUMMYFUNCTION("""COMPUTED_VALUE"""),"")</f>
        <v/>
      </c>
      <c r="AF917" s="848"/>
      <c r="AG917" s="848"/>
      <c r="AH917" s="388" t="str">
        <f>IFERROR(__xludf.DUMMYFUNCTION("""COMPUTED_VALUE"""),"")</f>
        <v/>
      </c>
      <c r="AI917" s="382"/>
      <c r="AJ917" s="848" t="str">
        <f>IFERROR(__xludf.DUMMYFUNCTION("""COMPUTED_VALUE"""),"")</f>
        <v/>
      </c>
      <c r="AK917" s="848" t="str">
        <f>IFERROR(__xludf.DUMMYFUNCTION("""COMPUTED_VALUE"""),"")</f>
        <v/>
      </c>
      <c r="AL917" s="848"/>
      <c r="AM917" s="848"/>
      <c r="AN917" s="389" t="str">
        <f>IFERROR(__xludf.DUMMYFUNCTION("""COMPUTED_VALUE"""),"")</f>
        <v/>
      </c>
      <c r="AO917" s="390"/>
      <c r="AP917" s="391"/>
      <c r="AQ917" s="373"/>
      <c r="AR917" s="847"/>
      <c r="AS917" s="847" t="s">
        <v>2869</v>
      </c>
      <c r="AT917" s="359"/>
    </row>
    <row r="918">
      <c r="A918" s="480" t="s">
        <v>2869</v>
      </c>
      <c r="B918" s="361"/>
      <c r="C918" s="362"/>
      <c r="D918" s="384" t="s">
        <v>2869</v>
      </c>
      <c r="E918" s="367"/>
      <c r="F918" s="368"/>
      <c r="G918" s="381"/>
      <c r="H918" s="366"/>
      <c r="I918" s="365"/>
      <c r="J918" s="368"/>
      <c r="K918" s="381"/>
      <c r="L918" s="368"/>
      <c r="M918" s="364"/>
      <c r="N918" s="368"/>
      <c r="O918" s="381"/>
      <c r="P918" s="366"/>
      <c r="Q918" s="365"/>
      <c r="R918" s="368"/>
      <c r="S918" s="381"/>
      <c r="T918" s="368"/>
      <c r="U918" s="364"/>
      <c r="V918" s="845"/>
      <c r="W918" s="655"/>
      <c r="X918" s="366"/>
      <c r="Y918" s="370"/>
      <c r="Z918" s="481"/>
      <c r="AA918" s="372"/>
      <c r="AB918" s="353"/>
      <c r="AC918" s="382"/>
      <c r="AD918" s="383" t="str">
        <f>IFERROR(__xludf.DUMMYFUNCTION("""COMPUTED_VALUE"""),"")</f>
        <v/>
      </c>
      <c r="AE918" s="848" t="str">
        <f>IFERROR(__xludf.DUMMYFUNCTION("""COMPUTED_VALUE"""),"")</f>
        <v/>
      </c>
      <c r="AF918" s="848"/>
      <c r="AG918" s="848"/>
      <c r="AH918" s="388" t="str">
        <f>IFERROR(__xludf.DUMMYFUNCTION("""COMPUTED_VALUE"""),"")</f>
        <v/>
      </c>
      <c r="AI918" s="382"/>
      <c r="AJ918" s="848" t="str">
        <f>IFERROR(__xludf.DUMMYFUNCTION("""COMPUTED_VALUE"""),"")</f>
        <v/>
      </c>
      <c r="AK918" s="848" t="str">
        <f>IFERROR(__xludf.DUMMYFUNCTION("""COMPUTED_VALUE"""),"")</f>
        <v/>
      </c>
      <c r="AL918" s="848"/>
      <c r="AM918" s="848"/>
      <c r="AN918" s="389" t="str">
        <f>IFERROR(__xludf.DUMMYFUNCTION("""COMPUTED_VALUE"""),"")</f>
        <v/>
      </c>
      <c r="AO918" s="390"/>
      <c r="AP918" s="391"/>
      <c r="AQ918" s="373"/>
      <c r="AR918" s="847"/>
      <c r="AS918" s="847" t="s">
        <v>2869</v>
      </c>
      <c r="AT918" s="359"/>
    </row>
    <row r="919">
      <c r="A919" s="480" t="s">
        <v>2869</v>
      </c>
      <c r="B919" s="361"/>
      <c r="C919" s="362"/>
      <c r="D919" s="384" t="s">
        <v>2869</v>
      </c>
      <c r="E919" s="367"/>
      <c r="F919" s="368"/>
      <c r="G919" s="381"/>
      <c r="H919" s="366"/>
      <c r="I919" s="365"/>
      <c r="J919" s="368"/>
      <c r="K919" s="381"/>
      <c r="L919" s="368"/>
      <c r="M919" s="364"/>
      <c r="N919" s="368"/>
      <c r="O919" s="381"/>
      <c r="P919" s="366"/>
      <c r="Q919" s="365"/>
      <c r="R919" s="368"/>
      <c r="S919" s="381"/>
      <c r="T919" s="368"/>
      <c r="U919" s="364"/>
      <c r="V919" s="845"/>
      <c r="W919" s="655"/>
      <c r="X919" s="366"/>
      <c r="Y919" s="370"/>
      <c r="Z919" s="481"/>
      <c r="AA919" s="372"/>
      <c r="AB919" s="353"/>
      <c r="AC919" s="382"/>
      <c r="AD919" s="383" t="str">
        <f>IFERROR(__xludf.DUMMYFUNCTION("""COMPUTED_VALUE"""),"")</f>
        <v/>
      </c>
      <c r="AE919" s="848" t="str">
        <f>IFERROR(__xludf.DUMMYFUNCTION("""COMPUTED_VALUE"""),"")</f>
        <v/>
      </c>
      <c r="AF919" s="848"/>
      <c r="AG919" s="848"/>
      <c r="AH919" s="388" t="str">
        <f>IFERROR(__xludf.DUMMYFUNCTION("""COMPUTED_VALUE"""),"")</f>
        <v/>
      </c>
      <c r="AI919" s="382"/>
      <c r="AJ919" s="848" t="str">
        <f>IFERROR(__xludf.DUMMYFUNCTION("""COMPUTED_VALUE"""),"")</f>
        <v/>
      </c>
      <c r="AK919" s="848" t="str">
        <f>IFERROR(__xludf.DUMMYFUNCTION("""COMPUTED_VALUE"""),"")</f>
        <v/>
      </c>
      <c r="AL919" s="848"/>
      <c r="AM919" s="848"/>
      <c r="AN919" s="389" t="str">
        <f>IFERROR(__xludf.DUMMYFUNCTION("""COMPUTED_VALUE"""),"")</f>
        <v/>
      </c>
      <c r="AO919" s="390"/>
      <c r="AP919" s="391"/>
      <c r="AQ919" s="373"/>
      <c r="AR919" s="847"/>
      <c r="AS919" s="847" t="s">
        <v>2869</v>
      </c>
      <c r="AT919" s="359"/>
    </row>
    <row r="920">
      <c r="A920" s="480" t="s">
        <v>2869</v>
      </c>
      <c r="B920" s="361"/>
      <c r="C920" s="362"/>
      <c r="D920" s="384" t="s">
        <v>2869</v>
      </c>
      <c r="E920" s="367"/>
      <c r="F920" s="368"/>
      <c r="G920" s="381"/>
      <c r="H920" s="366"/>
      <c r="I920" s="365"/>
      <c r="J920" s="368"/>
      <c r="K920" s="381"/>
      <c r="L920" s="368"/>
      <c r="M920" s="364"/>
      <c r="N920" s="368"/>
      <c r="O920" s="381"/>
      <c r="P920" s="366"/>
      <c r="Q920" s="365"/>
      <c r="R920" s="368"/>
      <c r="S920" s="381"/>
      <c r="T920" s="368"/>
      <c r="U920" s="364"/>
      <c r="V920" s="845"/>
      <c r="W920" s="655"/>
      <c r="X920" s="366"/>
      <c r="Y920" s="370"/>
      <c r="Z920" s="481"/>
      <c r="AA920" s="372"/>
      <c r="AB920" s="353"/>
      <c r="AC920" s="382"/>
      <c r="AD920" s="383" t="str">
        <f>IFERROR(__xludf.DUMMYFUNCTION("""COMPUTED_VALUE"""),"")</f>
        <v/>
      </c>
      <c r="AE920" s="848" t="str">
        <f>IFERROR(__xludf.DUMMYFUNCTION("""COMPUTED_VALUE"""),"")</f>
        <v/>
      </c>
      <c r="AF920" s="848"/>
      <c r="AG920" s="848"/>
      <c r="AH920" s="388" t="str">
        <f>IFERROR(__xludf.DUMMYFUNCTION("""COMPUTED_VALUE"""),"")</f>
        <v/>
      </c>
      <c r="AI920" s="382"/>
      <c r="AJ920" s="848" t="str">
        <f>IFERROR(__xludf.DUMMYFUNCTION("""COMPUTED_VALUE"""),"")</f>
        <v/>
      </c>
      <c r="AK920" s="848" t="str">
        <f>IFERROR(__xludf.DUMMYFUNCTION("""COMPUTED_VALUE"""),"")</f>
        <v/>
      </c>
      <c r="AL920" s="848"/>
      <c r="AM920" s="848"/>
      <c r="AN920" s="389" t="str">
        <f>IFERROR(__xludf.DUMMYFUNCTION("""COMPUTED_VALUE"""),"")</f>
        <v/>
      </c>
      <c r="AO920" s="390"/>
      <c r="AP920" s="391"/>
      <c r="AQ920" s="373"/>
      <c r="AR920" s="847"/>
      <c r="AS920" s="847" t="s">
        <v>2869</v>
      </c>
      <c r="AT920" s="359"/>
    </row>
    <row r="921">
      <c r="A921" s="480" t="s">
        <v>2869</v>
      </c>
      <c r="B921" s="361"/>
      <c r="C921" s="362"/>
      <c r="D921" s="384" t="s">
        <v>2869</v>
      </c>
      <c r="E921" s="367"/>
      <c r="F921" s="368"/>
      <c r="G921" s="381"/>
      <c r="H921" s="366"/>
      <c r="I921" s="365"/>
      <c r="J921" s="368"/>
      <c r="K921" s="381"/>
      <c r="L921" s="368"/>
      <c r="M921" s="364"/>
      <c r="N921" s="368"/>
      <c r="O921" s="381"/>
      <c r="P921" s="366"/>
      <c r="Q921" s="365"/>
      <c r="R921" s="368"/>
      <c r="S921" s="381"/>
      <c r="T921" s="368"/>
      <c r="U921" s="364"/>
      <c r="V921" s="845"/>
      <c r="W921" s="655"/>
      <c r="X921" s="366"/>
      <c r="Y921" s="370"/>
      <c r="Z921" s="481"/>
      <c r="AA921" s="372"/>
      <c r="AB921" s="353"/>
      <c r="AC921" s="382"/>
      <c r="AD921" s="383" t="str">
        <f>IFERROR(__xludf.DUMMYFUNCTION("""COMPUTED_VALUE"""),"")</f>
        <v/>
      </c>
      <c r="AE921" s="848" t="str">
        <f>IFERROR(__xludf.DUMMYFUNCTION("""COMPUTED_VALUE"""),"")</f>
        <v/>
      </c>
      <c r="AF921" s="848"/>
      <c r="AG921" s="848"/>
      <c r="AH921" s="388" t="str">
        <f>IFERROR(__xludf.DUMMYFUNCTION("""COMPUTED_VALUE"""),"")</f>
        <v/>
      </c>
      <c r="AI921" s="382"/>
      <c r="AJ921" s="848" t="str">
        <f>IFERROR(__xludf.DUMMYFUNCTION("""COMPUTED_VALUE"""),"")</f>
        <v/>
      </c>
      <c r="AK921" s="848" t="str">
        <f>IFERROR(__xludf.DUMMYFUNCTION("""COMPUTED_VALUE"""),"")</f>
        <v/>
      </c>
      <c r="AL921" s="848"/>
      <c r="AM921" s="848"/>
      <c r="AN921" s="389" t="str">
        <f>IFERROR(__xludf.DUMMYFUNCTION("""COMPUTED_VALUE"""),"")</f>
        <v/>
      </c>
      <c r="AO921" s="390"/>
      <c r="AP921" s="391"/>
      <c r="AQ921" s="373"/>
      <c r="AR921" s="847"/>
      <c r="AS921" s="847" t="s">
        <v>2869</v>
      </c>
      <c r="AT921" s="359"/>
    </row>
    <row r="922">
      <c r="A922" s="480" t="s">
        <v>2869</v>
      </c>
      <c r="B922" s="361"/>
      <c r="C922" s="362"/>
      <c r="D922" s="384" t="s">
        <v>2869</v>
      </c>
      <c r="E922" s="367"/>
      <c r="F922" s="368"/>
      <c r="G922" s="381"/>
      <c r="H922" s="366"/>
      <c r="I922" s="365"/>
      <c r="J922" s="368"/>
      <c r="K922" s="381"/>
      <c r="L922" s="368"/>
      <c r="M922" s="364"/>
      <c r="N922" s="368"/>
      <c r="O922" s="381"/>
      <c r="P922" s="366"/>
      <c r="Q922" s="365"/>
      <c r="R922" s="368"/>
      <c r="S922" s="381"/>
      <c r="T922" s="368"/>
      <c r="U922" s="364"/>
      <c r="V922" s="845"/>
      <c r="W922" s="655"/>
      <c r="X922" s="366"/>
      <c r="Y922" s="370"/>
      <c r="Z922" s="481"/>
      <c r="AA922" s="372"/>
      <c r="AB922" s="353"/>
      <c r="AC922" s="382"/>
      <c r="AD922" s="383" t="str">
        <f>IFERROR(__xludf.DUMMYFUNCTION("""COMPUTED_VALUE"""),"")</f>
        <v/>
      </c>
      <c r="AE922" s="848" t="str">
        <f>IFERROR(__xludf.DUMMYFUNCTION("""COMPUTED_VALUE"""),"")</f>
        <v/>
      </c>
      <c r="AF922" s="848"/>
      <c r="AG922" s="848"/>
      <c r="AH922" s="388" t="str">
        <f>IFERROR(__xludf.DUMMYFUNCTION("""COMPUTED_VALUE"""),"")</f>
        <v/>
      </c>
      <c r="AI922" s="382"/>
      <c r="AJ922" s="848" t="str">
        <f>IFERROR(__xludf.DUMMYFUNCTION("""COMPUTED_VALUE"""),"")</f>
        <v/>
      </c>
      <c r="AK922" s="848" t="str">
        <f>IFERROR(__xludf.DUMMYFUNCTION("""COMPUTED_VALUE"""),"")</f>
        <v/>
      </c>
      <c r="AL922" s="848"/>
      <c r="AM922" s="848"/>
      <c r="AN922" s="389" t="str">
        <f>IFERROR(__xludf.DUMMYFUNCTION("""COMPUTED_VALUE"""),"")</f>
        <v/>
      </c>
      <c r="AO922" s="390"/>
      <c r="AP922" s="391"/>
      <c r="AQ922" s="373"/>
      <c r="AR922" s="847"/>
      <c r="AS922" s="847" t="s">
        <v>2869</v>
      </c>
      <c r="AT922" s="359"/>
    </row>
    <row r="923">
      <c r="A923" s="480" t="s">
        <v>2869</v>
      </c>
      <c r="B923" s="361"/>
      <c r="C923" s="362"/>
      <c r="D923" s="384" t="s">
        <v>2869</v>
      </c>
      <c r="E923" s="367"/>
      <c r="F923" s="368"/>
      <c r="G923" s="381"/>
      <c r="H923" s="366"/>
      <c r="I923" s="365"/>
      <c r="J923" s="368"/>
      <c r="K923" s="381"/>
      <c r="L923" s="368"/>
      <c r="M923" s="364"/>
      <c r="N923" s="368"/>
      <c r="O923" s="381"/>
      <c r="P923" s="366"/>
      <c r="Q923" s="365"/>
      <c r="R923" s="368"/>
      <c r="S923" s="381"/>
      <c r="T923" s="368"/>
      <c r="U923" s="364"/>
      <c r="V923" s="845"/>
      <c r="W923" s="655"/>
      <c r="X923" s="366"/>
      <c r="Y923" s="370"/>
      <c r="Z923" s="481"/>
      <c r="AA923" s="372"/>
      <c r="AB923" s="353"/>
      <c r="AC923" s="382"/>
      <c r="AD923" s="383" t="str">
        <f>IFERROR(__xludf.DUMMYFUNCTION("""COMPUTED_VALUE"""),"")</f>
        <v/>
      </c>
      <c r="AE923" s="848" t="str">
        <f>IFERROR(__xludf.DUMMYFUNCTION("""COMPUTED_VALUE"""),"")</f>
        <v/>
      </c>
      <c r="AF923" s="848"/>
      <c r="AG923" s="848"/>
      <c r="AH923" s="388" t="str">
        <f>IFERROR(__xludf.DUMMYFUNCTION("""COMPUTED_VALUE"""),"")</f>
        <v/>
      </c>
      <c r="AI923" s="382"/>
      <c r="AJ923" s="848" t="str">
        <f>IFERROR(__xludf.DUMMYFUNCTION("""COMPUTED_VALUE"""),"")</f>
        <v/>
      </c>
      <c r="AK923" s="848" t="str">
        <f>IFERROR(__xludf.DUMMYFUNCTION("""COMPUTED_VALUE"""),"")</f>
        <v/>
      </c>
      <c r="AL923" s="848"/>
      <c r="AM923" s="848"/>
      <c r="AN923" s="389" t="str">
        <f>IFERROR(__xludf.DUMMYFUNCTION("""COMPUTED_VALUE"""),"")</f>
        <v/>
      </c>
      <c r="AO923" s="390"/>
      <c r="AP923" s="391"/>
      <c r="AQ923" s="373"/>
      <c r="AR923" s="847"/>
      <c r="AS923" s="847" t="s">
        <v>2869</v>
      </c>
      <c r="AT923" s="359"/>
    </row>
    <row r="924">
      <c r="A924" s="480" t="s">
        <v>2869</v>
      </c>
      <c r="B924" s="361"/>
      <c r="C924" s="362"/>
      <c r="D924" s="384" t="s">
        <v>2869</v>
      </c>
      <c r="E924" s="367"/>
      <c r="F924" s="368"/>
      <c r="G924" s="381"/>
      <c r="H924" s="366"/>
      <c r="I924" s="365"/>
      <c r="J924" s="368"/>
      <c r="K924" s="381"/>
      <c r="L924" s="368"/>
      <c r="M924" s="364"/>
      <c r="N924" s="368"/>
      <c r="O924" s="381"/>
      <c r="P924" s="366"/>
      <c r="Q924" s="365"/>
      <c r="R924" s="368"/>
      <c r="S924" s="381"/>
      <c r="T924" s="368"/>
      <c r="U924" s="364"/>
      <c r="V924" s="845"/>
      <c r="W924" s="655"/>
      <c r="X924" s="366"/>
      <c r="Y924" s="370"/>
      <c r="Z924" s="481"/>
      <c r="AA924" s="372"/>
      <c r="AB924" s="353"/>
      <c r="AC924" s="382"/>
      <c r="AD924" s="383" t="str">
        <f>IFERROR(__xludf.DUMMYFUNCTION("""COMPUTED_VALUE"""),"")</f>
        <v/>
      </c>
      <c r="AE924" s="848" t="str">
        <f>IFERROR(__xludf.DUMMYFUNCTION("""COMPUTED_VALUE"""),"")</f>
        <v/>
      </c>
      <c r="AF924" s="848"/>
      <c r="AG924" s="848"/>
      <c r="AH924" s="388" t="str">
        <f>IFERROR(__xludf.DUMMYFUNCTION("""COMPUTED_VALUE"""),"")</f>
        <v/>
      </c>
      <c r="AI924" s="382"/>
      <c r="AJ924" s="848" t="str">
        <f>IFERROR(__xludf.DUMMYFUNCTION("""COMPUTED_VALUE"""),"")</f>
        <v/>
      </c>
      <c r="AK924" s="848" t="str">
        <f>IFERROR(__xludf.DUMMYFUNCTION("""COMPUTED_VALUE"""),"")</f>
        <v/>
      </c>
      <c r="AL924" s="848"/>
      <c r="AM924" s="848"/>
      <c r="AN924" s="389" t="str">
        <f>IFERROR(__xludf.DUMMYFUNCTION("""COMPUTED_VALUE"""),"")</f>
        <v/>
      </c>
      <c r="AO924" s="390"/>
      <c r="AP924" s="391"/>
      <c r="AQ924" s="373"/>
      <c r="AR924" s="847"/>
      <c r="AS924" s="847" t="s">
        <v>2869</v>
      </c>
      <c r="AT924" s="359"/>
    </row>
    <row r="925">
      <c r="A925" s="480" t="s">
        <v>2869</v>
      </c>
      <c r="B925" s="361"/>
      <c r="C925" s="362"/>
      <c r="D925" s="384" t="s">
        <v>2869</v>
      </c>
      <c r="E925" s="367"/>
      <c r="F925" s="368"/>
      <c r="G925" s="381"/>
      <c r="H925" s="366"/>
      <c r="I925" s="365"/>
      <c r="J925" s="368"/>
      <c r="K925" s="381"/>
      <c r="L925" s="368"/>
      <c r="M925" s="364"/>
      <c r="N925" s="368"/>
      <c r="O925" s="381"/>
      <c r="P925" s="366"/>
      <c r="Q925" s="365"/>
      <c r="R925" s="368"/>
      <c r="S925" s="381"/>
      <c r="T925" s="368"/>
      <c r="U925" s="364"/>
      <c r="V925" s="845"/>
      <c r="W925" s="655"/>
      <c r="X925" s="366"/>
      <c r="Y925" s="370"/>
      <c r="Z925" s="481"/>
      <c r="AA925" s="372"/>
      <c r="AB925" s="353"/>
      <c r="AC925" s="382"/>
      <c r="AD925" s="383" t="str">
        <f>IFERROR(__xludf.DUMMYFUNCTION("""COMPUTED_VALUE"""),"")</f>
        <v/>
      </c>
      <c r="AE925" s="848" t="str">
        <f>IFERROR(__xludf.DUMMYFUNCTION("""COMPUTED_VALUE"""),"")</f>
        <v/>
      </c>
      <c r="AF925" s="848"/>
      <c r="AG925" s="848"/>
      <c r="AH925" s="388" t="str">
        <f>IFERROR(__xludf.DUMMYFUNCTION("""COMPUTED_VALUE"""),"")</f>
        <v/>
      </c>
      <c r="AI925" s="382"/>
      <c r="AJ925" s="848" t="str">
        <f>IFERROR(__xludf.DUMMYFUNCTION("""COMPUTED_VALUE"""),"")</f>
        <v/>
      </c>
      <c r="AK925" s="848" t="str">
        <f>IFERROR(__xludf.DUMMYFUNCTION("""COMPUTED_VALUE"""),"")</f>
        <v/>
      </c>
      <c r="AL925" s="848"/>
      <c r="AM925" s="848"/>
      <c r="AN925" s="389" t="str">
        <f>IFERROR(__xludf.DUMMYFUNCTION("""COMPUTED_VALUE"""),"")</f>
        <v/>
      </c>
      <c r="AO925" s="390"/>
      <c r="AP925" s="391"/>
      <c r="AQ925" s="373"/>
      <c r="AR925" s="847"/>
      <c r="AS925" s="847" t="s">
        <v>2869</v>
      </c>
      <c r="AT925" s="359"/>
    </row>
    <row r="926">
      <c r="A926" s="480" t="s">
        <v>2869</v>
      </c>
      <c r="B926" s="361"/>
      <c r="C926" s="362"/>
      <c r="D926" s="384" t="s">
        <v>2869</v>
      </c>
      <c r="E926" s="367"/>
      <c r="F926" s="368"/>
      <c r="G926" s="381"/>
      <c r="H926" s="366"/>
      <c r="I926" s="365"/>
      <c r="J926" s="368"/>
      <c r="K926" s="381"/>
      <c r="L926" s="368"/>
      <c r="M926" s="364"/>
      <c r="N926" s="368"/>
      <c r="O926" s="381"/>
      <c r="P926" s="366"/>
      <c r="Q926" s="365"/>
      <c r="R926" s="368"/>
      <c r="S926" s="381"/>
      <c r="T926" s="368"/>
      <c r="U926" s="364"/>
      <c r="V926" s="845"/>
      <c r="W926" s="655"/>
      <c r="X926" s="366"/>
      <c r="Y926" s="370"/>
      <c r="Z926" s="481"/>
      <c r="AA926" s="372"/>
      <c r="AB926" s="353"/>
      <c r="AC926" s="382"/>
      <c r="AD926" s="383" t="str">
        <f>IFERROR(__xludf.DUMMYFUNCTION("""COMPUTED_VALUE"""),"")</f>
        <v/>
      </c>
      <c r="AE926" s="848" t="str">
        <f>IFERROR(__xludf.DUMMYFUNCTION("""COMPUTED_VALUE"""),"")</f>
        <v/>
      </c>
      <c r="AF926" s="848"/>
      <c r="AG926" s="848"/>
      <c r="AH926" s="388" t="str">
        <f>IFERROR(__xludf.DUMMYFUNCTION("""COMPUTED_VALUE"""),"")</f>
        <v/>
      </c>
      <c r="AI926" s="382"/>
      <c r="AJ926" s="848" t="str">
        <f>IFERROR(__xludf.DUMMYFUNCTION("""COMPUTED_VALUE"""),"")</f>
        <v/>
      </c>
      <c r="AK926" s="848" t="str">
        <f>IFERROR(__xludf.DUMMYFUNCTION("""COMPUTED_VALUE"""),"")</f>
        <v/>
      </c>
      <c r="AL926" s="848"/>
      <c r="AM926" s="848"/>
      <c r="AN926" s="389" t="str">
        <f>IFERROR(__xludf.DUMMYFUNCTION("""COMPUTED_VALUE"""),"")</f>
        <v/>
      </c>
      <c r="AO926" s="390"/>
      <c r="AP926" s="391"/>
      <c r="AQ926" s="373"/>
      <c r="AR926" s="847"/>
      <c r="AS926" s="847" t="s">
        <v>2869</v>
      </c>
      <c r="AT926" s="359"/>
    </row>
    <row r="927">
      <c r="A927" s="480" t="s">
        <v>2869</v>
      </c>
      <c r="B927" s="361"/>
      <c r="C927" s="362"/>
      <c r="D927" s="384" t="s">
        <v>2869</v>
      </c>
      <c r="E927" s="367"/>
      <c r="F927" s="368"/>
      <c r="G927" s="381"/>
      <c r="H927" s="366"/>
      <c r="I927" s="365"/>
      <c r="J927" s="368"/>
      <c r="K927" s="381"/>
      <c r="L927" s="368"/>
      <c r="M927" s="364"/>
      <c r="N927" s="368"/>
      <c r="O927" s="381"/>
      <c r="P927" s="366"/>
      <c r="Q927" s="365"/>
      <c r="R927" s="368"/>
      <c r="S927" s="381"/>
      <c r="T927" s="368"/>
      <c r="U927" s="364"/>
      <c r="V927" s="845"/>
      <c r="W927" s="655"/>
      <c r="X927" s="366"/>
      <c r="Y927" s="370"/>
      <c r="Z927" s="481"/>
      <c r="AA927" s="372"/>
      <c r="AB927" s="353"/>
      <c r="AC927" s="382"/>
      <c r="AD927" s="383" t="str">
        <f>IFERROR(__xludf.DUMMYFUNCTION("""COMPUTED_VALUE"""),"")</f>
        <v/>
      </c>
      <c r="AE927" s="848" t="str">
        <f>IFERROR(__xludf.DUMMYFUNCTION("""COMPUTED_VALUE"""),"")</f>
        <v/>
      </c>
      <c r="AF927" s="848"/>
      <c r="AG927" s="848"/>
      <c r="AH927" s="388" t="str">
        <f>IFERROR(__xludf.DUMMYFUNCTION("""COMPUTED_VALUE"""),"")</f>
        <v/>
      </c>
      <c r="AI927" s="382"/>
      <c r="AJ927" s="848" t="str">
        <f>IFERROR(__xludf.DUMMYFUNCTION("""COMPUTED_VALUE"""),"")</f>
        <v/>
      </c>
      <c r="AK927" s="848" t="str">
        <f>IFERROR(__xludf.DUMMYFUNCTION("""COMPUTED_VALUE"""),"")</f>
        <v/>
      </c>
      <c r="AL927" s="848"/>
      <c r="AM927" s="848"/>
      <c r="AN927" s="389" t="str">
        <f>IFERROR(__xludf.DUMMYFUNCTION("""COMPUTED_VALUE"""),"")</f>
        <v/>
      </c>
      <c r="AO927" s="390"/>
      <c r="AP927" s="391"/>
      <c r="AQ927" s="373"/>
      <c r="AR927" s="847"/>
      <c r="AS927" s="847" t="s">
        <v>2869</v>
      </c>
      <c r="AT927" s="359"/>
    </row>
    <row r="928">
      <c r="A928" s="480" t="s">
        <v>2869</v>
      </c>
      <c r="B928" s="361"/>
      <c r="C928" s="362"/>
      <c r="D928" s="384" t="s">
        <v>2869</v>
      </c>
      <c r="E928" s="367"/>
      <c r="F928" s="368"/>
      <c r="G928" s="381"/>
      <c r="H928" s="366"/>
      <c r="I928" s="365"/>
      <c r="J928" s="368"/>
      <c r="K928" s="381"/>
      <c r="L928" s="368"/>
      <c r="M928" s="364"/>
      <c r="N928" s="368"/>
      <c r="O928" s="381"/>
      <c r="P928" s="366"/>
      <c r="Q928" s="365"/>
      <c r="R928" s="368"/>
      <c r="S928" s="381"/>
      <c r="T928" s="368"/>
      <c r="U928" s="364"/>
      <c r="V928" s="845"/>
      <c r="W928" s="655"/>
      <c r="X928" s="366"/>
      <c r="Y928" s="370"/>
      <c r="Z928" s="481"/>
      <c r="AA928" s="372"/>
      <c r="AB928" s="353"/>
      <c r="AC928" s="382"/>
      <c r="AD928" s="383" t="str">
        <f>IFERROR(__xludf.DUMMYFUNCTION("""COMPUTED_VALUE"""),"")</f>
        <v/>
      </c>
      <c r="AE928" s="848" t="str">
        <f>IFERROR(__xludf.DUMMYFUNCTION("""COMPUTED_VALUE"""),"")</f>
        <v/>
      </c>
      <c r="AF928" s="848"/>
      <c r="AG928" s="848"/>
      <c r="AH928" s="388" t="str">
        <f>IFERROR(__xludf.DUMMYFUNCTION("""COMPUTED_VALUE"""),"")</f>
        <v/>
      </c>
      <c r="AI928" s="382"/>
      <c r="AJ928" s="848" t="str">
        <f>IFERROR(__xludf.DUMMYFUNCTION("""COMPUTED_VALUE"""),"")</f>
        <v/>
      </c>
      <c r="AK928" s="848" t="str">
        <f>IFERROR(__xludf.DUMMYFUNCTION("""COMPUTED_VALUE"""),"")</f>
        <v/>
      </c>
      <c r="AL928" s="848"/>
      <c r="AM928" s="848"/>
      <c r="AN928" s="389" t="str">
        <f>IFERROR(__xludf.DUMMYFUNCTION("""COMPUTED_VALUE"""),"")</f>
        <v/>
      </c>
      <c r="AO928" s="390"/>
      <c r="AP928" s="391"/>
      <c r="AQ928" s="373"/>
      <c r="AR928" s="847"/>
      <c r="AS928" s="847" t="s">
        <v>2869</v>
      </c>
      <c r="AT928" s="359"/>
    </row>
    <row r="929">
      <c r="A929" s="480" t="s">
        <v>2869</v>
      </c>
      <c r="B929" s="361"/>
      <c r="C929" s="362"/>
      <c r="D929" s="384" t="s">
        <v>2869</v>
      </c>
      <c r="E929" s="367"/>
      <c r="F929" s="368"/>
      <c r="G929" s="381"/>
      <c r="H929" s="366"/>
      <c r="I929" s="365"/>
      <c r="J929" s="368"/>
      <c r="K929" s="381"/>
      <c r="L929" s="368"/>
      <c r="M929" s="364"/>
      <c r="N929" s="368"/>
      <c r="O929" s="381"/>
      <c r="P929" s="366"/>
      <c r="Q929" s="365"/>
      <c r="R929" s="368"/>
      <c r="S929" s="381"/>
      <c r="T929" s="368"/>
      <c r="U929" s="364"/>
      <c r="V929" s="845"/>
      <c r="W929" s="655"/>
      <c r="X929" s="366"/>
      <c r="Y929" s="370"/>
      <c r="Z929" s="481"/>
      <c r="AA929" s="372"/>
      <c r="AB929" s="353"/>
      <c r="AC929" s="382"/>
      <c r="AD929" s="383" t="str">
        <f>IFERROR(__xludf.DUMMYFUNCTION("""COMPUTED_VALUE"""),"")</f>
        <v/>
      </c>
      <c r="AE929" s="848" t="str">
        <f>IFERROR(__xludf.DUMMYFUNCTION("""COMPUTED_VALUE"""),"")</f>
        <v/>
      </c>
      <c r="AF929" s="848"/>
      <c r="AG929" s="848"/>
      <c r="AH929" s="388" t="str">
        <f>IFERROR(__xludf.DUMMYFUNCTION("""COMPUTED_VALUE"""),"")</f>
        <v/>
      </c>
      <c r="AI929" s="382"/>
      <c r="AJ929" s="848" t="str">
        <f>IFERROR(__xludf.DUMMYFUNCTION("""COMPUTED_VALUE"""),"")</f>
        <v/>
      </c>
      <c r="AK929" s="848" t="str">
        <f>IFERROR(__xludf.DUMMYFUNCTION("""COMPUTED_VALUE"""),"")</f>
        <v/>
      </c>
      <c r="AL929" s="848"/>
      <c r="AM929" s="848"/>
      <c r="AN929" s="389" t="str">
        <f>IFERROR(__xludf.DUMMYFUNCTION("""COMPUTED_VALUE"""),"")</f>
        <v/>
      </c>
      <c r="AO929" s="390"/>
      <c r="AP929" s="391"/>
      <c r="AQ929" s="373"/>
      <c r="AR929" s="847"/>
      <c r="AS929" s="847" t="s">
        <v>2869</v>
      </c>
      <c r="AT929" s="359"/>
    </row>
    <row r="930">
      <c r="A930" s="480" t="s">
        <v>2869</v>
      </c>
      <c r="B930" s="361"/>
      <c r="C930" s="362"/>
      <c r="D930" s="384" t="s">
        <v>2869</v>
      </c>
      <c r="E930" s="367"/>
      <c r="F930" s="368"/>
      <c r="G930" s="381"/>
      <c r="H930" s="366"/>
      <c r="I930" s="365"/>
      <c r="J930" s="368"/>
      <c r="K930" s="381"/>
      <c r="L930" s="368"/>
      <c r="M930" s="364"/>
      <c r="N930" s="368"/>
      <c r="O930" s="381"/>
      <c r="P930" s="366"/>
      <c r="Q930" s="365"/>
      <c r="R930" s="368"/>
      <c r="S930" s="381"/>
      <c r="T930" s="368"/>
      <c r="U930" s="364"/>
      <c r="V930" s="845"/>
      <c r="W930" s="655"/>
      <c r="X930" s="366"/>
      <c r="Y930" s="370"/>
      <c r="Z930" s="481"/>
      <c r="AA930" s="372"/>
      <c r="AB930" s="353"/>
      <c r="AC930" s="382"/>
      <c r="AD930" s="383" t="str">
        <f>IFERROR(__xludf.DUMMYFUNCTION("""COMPUTED_VALUE"""),"")</f>
        <v/>
      </c>
      <c r="AE930" s="848" t="str">
        <f>IFERROR(__xludf.DUMMYFUNCTION("""COMPUTED_VALUE"""),"")</f>
        <v/>
      </c>
      <c r="AF930" s="848"/>
      <c r="AG930" s="848"/>
      <c r="AH930" s="388" t="str">
        <f>IFERROR(__xludf.DUMMYFUNCTION("""COMPUTED_VALUE"""),"")</f>
        <v/>
      </c>
      <c r="AI930" s="382"/>
      <c r="AJ930" s="848" t="str">
        <f>IFERROR(__xludf.DUMMYFUNCTION("""COMPUTED_VALUE"""),"")</f>
        <v/>
      </c>
      <c r="AK930" s="848" t="str">
        <f>IFERROR(__xludf.DUMMYFUNCTION("""COMPUTED_VALUE"""),"")</f>
        <v/>
      </c>
      <c r="AL930" s="848"/>
      <c r="AM930" s="848"/>
      <c r="AN930" s="389" t="str">
        <f>IFERROR(__xludf.DUMMYFUNCTION("""COMPUTED_VALUE"""),"")</f>
        <v/>
      </c>
      <c r="AO930" s="390"/>
      <c r="AP930" s="391"/>
      <c r="AQ930" s="373"/>
      <c r="AR930" s="847"/>
      <c r="AS930" s="847" t="s">
        <v>2869</v>
      </c>
      <c r="AT930" s="359"/>
    </row>
    <row r="931">
      <c r="A931" s="480" t="s">
        <v>2869</v>
      </c>
      <c r="B931" s="361"/>
      <c r="C931" s="362"/>
      <c r="D931" s="384" t="s">
        <v>2869</v>
      </c>
      <c r="E931" s="367"/>
      <c r="F931" s="368"/>
      <c r="G931" s="381"/>
      <c r="H931" s="366"/>
      <c r="I931" s="365"/>
      <c r="J931" s="368"/>
      <c r="K931" s="381"/>
      <c r="L931" s="368"/>
      <c r="M931" s="364"/>
      <c r="N931" s="368"/>
      <c r="O931" s="381"/>
      <c r="P931" s="366"/>
      <c r="Q931" s="365"/>
      <c r="R931" s="368"/>
      <c r="S931" s="381"/>
      <c r="T931" s="368"/>
      <c r="U931" s="364"/>
      <c r="V931" s="845"/>
      <c r="W931" s="655"/>
      <c r="X931" s="366"/>
      <c r="Y931" s="370"/>
      <c r="Z931" s="481"/>
      <c r="AA931" s="372"/>
      <c r="AB931" s="353"/>
      <c r="AC931" s="382"/>
      <c r="AD931" s="383" t="str">
        <f>IFERROR(__xludf.DUMMYFUNCTION("""COMPUTED_VALUE"""),"")</f>
        <v/>
      </c>
      <c r="AE931" s="848" t="str">
        <f>IFERROR(__xludf.DUMMYFUNCTION("""COMPUTED_VALUE"""),"")</f>
        <v/>
      </c>
      <c r="AF931" s="848"/>
      <c r="AG931" s="848"/>
      <c r="AH931" s="388" t="str">
        <f>IFERROR(__xludf.DUMMYFUNCTION("""COMPUTED_VALUE"""),"")</f>
        <v/>
      </c>
      <c r="AI931" s="382"/>
      <c r="AJ931" s="848" t="str">
        <f>IFERROR(__xludf.DUMMYFUNCTION("""COMPUTED_VALUE"""),"")</f>
        <v/>
      </c>
      <c r="AK931" s="848" t="str">
        <f>IFERROR(__xludf.DUMMYFUNCTION("""COMPUTED_VALUE"""),"")</f>
        <v/>
      </c>
      <c r="AL931" s="848"/>
      <c r="AM931" s="848"/>
      <c r="AN931" s="389" t="str">
        <f>IFERROR(__xludf.DUMMYFUNCTION("""COMPUTED_VALUE"""),"")</f>
        <v/>
      </c>
      <c r="AO931" s="390"/>
      <c r="AP931" s="391"/>
      <c r="AQ931" s="373"/>
      <c r="AR931" s="847"/>
      <c r="AS931" s="847" t="s">
        <v>2869</v>
      </c>
      <c r="AT931" s="359"/>
    </row>
    <row r="932">
      <c r="A932" s="480" t="s">
        <v>2869</v>
      </c>
      <c r="B932" s="361"/>
      <c r="C932" s="362"/>
      <c r="D932" s="384" t="s">
        <v>2869</v>
      </c>
      <c r="E932" s="367"/>
      <c r="F932" s="368"/>
      <c r="G932" s="381"/>
      <c r="H932" s="366"/>
      <c r="I932" s="365"/>
      <c r="J932" s="368"/>
      <c r="K932" s="381"/>
      <c r="L932" s="368"/>
      <c r="M932" s="364"/>
      <c r="N932" s="368"/>
      <c r="O932" s="381"/>
      <c r="P932" s="366"/>
      <c r="Q932" s="365"/>
      <c r="R932" s="368"/>
      <c r="S932" s="381"/>
      <c r="T932" s="368"/>
      <c r="U932" s="364"/>
      <c r="V932" s="845"/>
      <c r="W932" s="655"/>
      <c r="X932" s="366"/>
      <c r="Y932" s="370"/>
      <c r="Z932" s="481"/>
      <c r="AA932" s="372"/>
      <c r="AB932" s="353"/>
      <c r="AC932" s="382"/>
      <c r="AD932" s="383" t="str">
        <f>IFERROR(__xludf.DUMMYFUNCTION("""COMPUTED_VALUE"""),"")</f>
        <v/>
      </c>
      <c r="AE932" s="848" t="str">
        <f>IFERROR(__xludf.DUMMYFUNCTION("""COMPUTED_VALUE"""),"")</f>
        <v/>
      </c>
      <c r="AF932" s="848"/>
      <c r="AG932" s="848"/>
      <c r="AH932" s="388" t="str">
        <f>IFERROR(__xludf.DUMMYFUNCTION("""COMPUTED_VALUE"""),"")</f>
        <v/>
      </c>
      <c r="AI932" s="382"/>
      <c r="AJ932" s="848" t="str">
        <f>IFERROR(__xludf.DUMMYFUNCTION("""COMPUTED_VALUE"""),"")</f>
        <v/>
      </c>
      <c r="AK932" s="848" t="str">
        <f>IFERROR(__xludf.DUMMYFUNCTION("""COMPUTED_VALUE"""),"")</f>
        <v/>
      </c>
      <c r="AL932" s="848"/>
      <c r="AM932" s="848"/>
      <c r="AN932" s="389" t="str">
        <f>IFERROR(__xludf.DUMMYFUNCTION("""COMPUTED_VALUE"""),"")</f>
        <v/>
      </c>
      <c r="AO932" s="390"/>
      <c r="AP932" s="391"/>
      <c r="AQ932" s="373"/>
      <c r="AR932" s="847"/>
      <c r="AS932" s="847" t="s">
        <v>2869</v>
      </c>
      <c r="AT932" s="359"/>
    </row>
    <row r="933">
      <c r="A933" s="480" t="s">
        <v>2869</v>
      </c>
      <c r="B933" s="361"/>
      <c r="C933" s="362"/>
      <c r="D933" s="384" t="s">
        <v>2869</v>
      </c>
      <c r="E933" s="367"/>
      <c r="F933" s="368"/>
      <c r="G933" s="381"/>
      <c r="H933" s="366"/>
      <c r="I933" s="365"/>
      <c r="J933" s="368"/>
      <c r="K933" s="381"/>
      <c r="L933" s="368"/>
      <c r="M933" s="364"/>
      <c r="N933" s="368"/>
      <c r="O933" s="381"/>
      <c r="P933" s="366"/>
      <c r="Q933" s="365"/>
      <c r="R933" s="368"/>
      <c r="S933" s="381"/>
      <c r="T933" s="368"/>
      <c r="U933" s="364"/>
      <c r="V933" s="845"/>
      <c r="W933" s="655"/>
      <c r="X933" s="366"/>
      <c r="Y933" s="370"/>
      <c r="Z933" s="481"/>
      <c r="AA933" s="372"/>
      <c r="AB933" s="353"/>
      <c r="AC933" s="382"/>
      <c r="AD933" s="383" t="str">
        <f>IFERROR(__xludf.DUMMYFUNCTION("""COMPUTED_VALUE"""),"")</f>
        <v/>
      </c>
      <c r="AE933" s="848" t="str">
        <f>IFERROR(__xludf.DUMMYFUNCTION("""COMPUTED_VALUE"""),"")</f>
        <v/>
      </c>
      <c r="AF933" s="848"/>
      <c r="AG933" s="848"/>
      <c r="AH933" s="388" t="str">
        <f>IFERROR(__xludf.DUMMYFUNCTION("""COMPUTED_VALUE"""),"")</f>
        <v/>
      </c>
      <c r="AI933" s="382"/>
      <c r="AJ933" s="848" t="str">
        <f>IFERROR(__xludf.DUMMYFUNCTION("""COMPUTED_VALUE"""),"")</f>
        <v/>
      </c>
      <c r="AK933" s="848" t="str">
        <f>IFERROR(__xludf.DUMMYFUNCTION("""COMPUTED_VALUE"""),"")</f>
        <v/>
      </c>
      <c r="AL933" s="848"/>
      <c r="AM933" s="848"/>
      <c r="AN933" s="389" t="str">
        <f>IFERROR(__xludf.DUMMYFUNCTION("""COMPUTED_VALUE"""),"")</f>
        <v/>
      </c>
      <c r="AO933" s="390"/>
      <c r="AP933" s="391"/>
      <c r="AQ933" s="373"/>
      <c r="AR933" s="847"/>
      <c r="AS933" s="847" t="s">
        <v>2869</v>
      </c>
      <c r="AT933" s="359"/>
    </row>
    <row r="934">
      <c r="A934" s="480" t="s">
        <v>2869</v>
      </c>
      <c r="B934" s="361"/>
      <c r="C934" s="362"/>
      <c r="D934" s="384" t="s">
        <v>2869</v>
      </c>
      <c r="E934" s="367"/>
      <c r="F934" s="368"/>
      <c r="G934" s="381"/>
      <c r="H934" s="366"/>
      <c r="I934" s="365"/>
      <c r="J934" s="368"/>
      <c r="K934" s="381"/>
      <c r="L934" s="368"/>
      <c r="M934" s="364"/>
      <c r="N934" s="368"/>
      <c r="O934" s="381"/>
      <c r="P934" s="366"/>
      <c r="Q934" s="365"/>
      <c r="R934" s="368"/>
      <c r="S934" s="381"/>
      <c r="T934" s="368"/>
      <c r="U934" s="364"/>
      <c r="V934" s="845"/>
      <c r="W934" s="655"/>
      <c r="X934" s="366"/>
      <c r="Y934" s="370"/>
      <c r="Z934" s="481"/>
      <c r="AA934" s="372"/>
      <c r="AB934" s="353"/>
      <c r="AC934" s="382"/>
      <c r="AD934" s="383" t="str">
        <f>IFERROR(__xludf.DUMMYFUNCTION("""COMPUTED_VALUE"""),"")</f>
        <v/>
      </c>
      <c r="AE934" s="848" t="str">
        <f>IFERROR(__xludf.DUMMYFUNCTION("""COMPUTED_VALUE"""),"")</f>
        <v/>
      </c>
      <c r="AF934" s="848"/>
      <c r="AG934" s="848"/>
      <c r="AH934" s="388" t="str">
        <f>IFERROR(__xludf.DUMMYFUNCTION("""COMPUTED_VALUE"""),"")</f>
        <v/>
      </c>
      <c r="AI934" s="382"/>
      <c r="AJ934" s="848" t="str">
        <f>IFERROR(__xludf.DUMMYFUNCTION("""COMPUTED_VALUE"""),"")</f>
        <v/>
      </c>
      <c r="AK934" s="848" t="str">
        <f>IFERROR(__xludf.DUMMYFUNCTION("""COMPUTED_VALUE"""),"")</f>
        <v/>
      </c>
      <c r="AL934" s="848"/>
      <c r="AM934" s="848"/>
      <c r="AN934" s="389" t="str">
        <f>IFERROR(__xludf.DUMMYFUNCTION("""COMPUTED_VALUE"""),"")</f>
        <v/>
      </c>
      <c r="AO934" s="390"/>
      <c r="AP934" s="391"/>
      <c r="AQ934" s="373"/>
      <c r="AR934" s="847"/>
      <c r="AS934" s="847" t="s">
        <v>2869</v>
      </c>
      <c r="AT934" s="359"/>
    </row>
    <row r="935">
      <c r="A935" s="480" t="s">
        <v>2869</v>
      </c>
      <c r="B935" s="361"/>
      <c r="C935" s="362"/>
      <c r="D935" s="384" t="s">
        <v>2869</v>
      </c>
      <c r="E935" s="367"/>
      <c r="F935" s="368"/>
      <c r="G935" s="381"/>
      <c r="H935" s="366"/>
      <c r="I935" s="365"/>
      <c r="J935" s="368"/>
      <c r="K935" s="381"/>
      <c r="L935" s="368"/>
      <c r="M935" s="364"/>
      <c r="N935" s="368"/>
      <c r="O935" s="381"/>
      <c r="P935" s="366"/>
      <c r="Q935" s="365"/>
      <c r="R935" s="368"/>
      <c r="S935" s="381"/>
      <c r="T935" s="368"/>
      <c r="U935" s="364"/>
      <c r="V935" s="845"/>
      <c r="W935" s="655"/>
      <c r="X935" s="366"/>
      <c r="Y935" s="370"/>
      <c r="Z935" s="481"/>
      <c r="AA935" s="372"/>
      <c r="AB935" s="353"/>
      <c r="AC935" s="382"/>
      <c r="AD935" s="383" t="str">
        <f>IFERROR(__xludf.DUMMYFUNCTION("""COMPUTED_VALUE"""),"")</f>
        <v/>
      </c>
      <c r="AE935" s="848" t="str">
        <f>IFERROR(__xludf.DUMMYFUNCTION("""COMPUTED_VALUE"""),"")</f>
        <v/>
      </c>
      <c r="AF935" s="848"/>
      <c r="AG935" s="848"/>
      <c r="AH935" s="388" t="str">
        <f>IFERROR(__xludf.DUMMYFUNCTION("""COMPUTED_VALUE"""),"")</f>
        <v/>
      </c>
      <c r="AI935" s="382"/>
      <c r="AJ935" s="848" t="str">
        <f>IFERROR(__xludf.DUMMYFUNCTION("""COMPUTED_VALUE"""),"")</f>
        <v/>
      </c>
      <c r="AK935" s="848" t="str">
        <f>IFERROR(__xludf.DUMMYFUNCTION("""COMPUTED_VALUE"""),"")</f>
        <v/>
      </c>
      <c r="AL935" s="848"/>
      <c r="AM935" s="848"/>
      <c r="AN935" s="389" t="str">
        <f>IFERROR(__xludf.DUMMYFUNCTION("""COMPUTED_VALUE"""),"")</f>
        <v/>
      </c>
      <c r="AO935" s="390"/>
      <c r="AP935" s="391"/>
      <c r="AQ935" s="373"/>
      <c r="AR935" s="847"/>
      <c r="AS935" s="847" t="s">
        <v>2869</v>
      </c>
      <c r="AT935" s="359"/>
    </row>
    <row r="936">
      <c r="A936" s="480" t="s">
        <v>2869</v>
      </c>
      <c r="B936" s="361"/>
      <c r="C936" s="362"/>
      <c r="D936" s="384" t="s">
        <v>2869</v>
      </c>
      <c r="E936" s="367"/>
      <c r="F936" s="368"/>
      <c r="G936" s="381"/>
      <c r="H936" s="366"/>
      <c r="I936" s="365"/>
      <c r="J936" s="368"/>
      <c r="K936" s="381"/>
      <c r="L936" s="368"/>
      <c r="M936" s="364"/>
      <c r="N936" s="368"/>
      <c r="O936" s="381"/>
      <c r="P936" s="366"/>
      <c r="Q936" s="365"/>
      <c r="R936" s="368"/>
      <c r="S936" s="381"/>
      <c r="T936" s="368"/>
      <c r="U936" s="364"/>
      <c r="V936" s="845"/>
      <c r="W936" s="655"/>
      <c r="X936" s="366"/>
      <c r="Y936" s="370"/>
      <c r="Z936" s="481"/>
      <c r="AA936" s="372"/>
      <c r="AB936" s="353"/>
      <c r="AC936" s="382"/>
      <c r="AD936" s="383" t="str">
        <f>IFERROR(__xludf.DUMMYFUNCTION("""COMPUTED_VALUE"""),"")</f>
        <v/>
      </c>
      <c r="AE936" s="848" t="str">
        <f>IFERROR(__xludf.DUMMYFUNCTION("""COMPUTED_VALUE"""),"")</f>
        <v/>
      </c>
      <c r="AF936" s="848"/>
      <c r="AG936" s="848"/>
      <c r="AH936" s="388" t="str">
        <f>IFERROR(__xludf.DUMMYFUNCTION("""COMPUTED_VALUE"""),"")</f>
        <v/>
      </c>
      <c r="AI936" s="382"/>
      <c r="AJ936" s="848" t="str">
        <f>IFERROR(__xludf.DUMMYFUNCTION("""COMPUTED_VALUE"""),"")</f>
        <v/>
      </c>
      <c r="AK936" s="848" t="str">
        <f>IFERROR(__xludf.DUMMYFUNCTION("""COMPUTED_VALUE"""),"")</f>
        <v/>
      </c>
      <c r="AL936" s="848"/>
      <c r="AM936" s="848"/>
      <c r="AN936" s="389" t="str">
        <f>IFERROR(__xludf.DUMMYFUNCTION("""COMPUTED_VALUE"""),"")</f>
        <v/>
      </c>
      <c r="AO936" s="390"/>
      <c r="AP936" s="391"/>
      <c r="AQ936" s="373"/>
      <c r="AR936" s="847"/>
      <c r="AS936" s="847" t="s">
        <v>2869</v>
      </c>
      <c r="AT936" s="359"/>
    </row>
    <row r="937">
      <c r="A937" s="480" t="s">
        <v>2869</v>
      </c>
      <c r="B937" s="361"/>
      <c r="C937" s="362"/>
      <c r="D937" s="384" t="s">
        <v>2869</v>
      </c>
      <c r="E937" s="367"/>
      <c r="F937" s="368"/>
      <c r="G937" s="381"/>
      <c r="H937" s="366"/>
      <c r="I937" s="365"/>
      <c r="J937" s="368"/>
      <c r="K937" s="381"/>
      <c r="L937" s="368"/>
      <c r="M937" s="364"/>
      <c r="N937" s="368"/>
      <c r="O937" s="381"/>
      <c r="P937" s="366"/>
      <c r="Q937" s="365"/>
      <c r="R937" s="368"/>
      <c r="S937" s="381"/>
      <c r="T937" s="368"/>
      <c r="U937" s="364"/>
      <c r="V937" s="845"/>
      <c r="W937" s="655"/>
      <c r="X937" s="366"/>
      <c r="Y937" s="370"/>
      <c r="Z937" s="481"/>
      <c r="AA937" s="372"/>
      <c r="AB937" s="353"/>
      <c r="AC937" s="382"/>
      <c r="AD937" s="383" t="str">
        <f>IFERROR(__xludf.DUMMYFUNCTION("""COMPUTED_VALUE"""),"")</f>
        <v/>
      </c>
      <c r="AE937" s="848" t="str">
        <f>IFERROR(__xludf.DUMMYFUNCTION("""COMPUTED_VALUE"""),"")</f>
        <v/>
      </c>
      <c r="AF937" s="848"/>
      <c r="AG937" s="848"/>
      <c r="AH937" s="388" t="str">
        <f>IFERROR(__xludf.DUMMYFUNCTION("""COMPUTED_VALUE"""),"")</f>
        <v/>
      </c>
      <c r="AI937" s="382"/>
      <c r="AJ937" s="848" t="str">
        <f>IFERROR(__xludf.DUMMYFUNCTION("""COMPUTED_VALUE"""),"")</f>
        <v/>
      </c>
      <c r="AK937" s="848" t="str">
        <f>IFERROR(__xludf.DUMMYFUNCTION("""COMPUTED_VALUE"""),"")</f>
        <v/>
      </c>
      <c r="AL937" s="848"/>
      <c r="AM937" s="848"/>
      <c r="AN937" s="389" t="str">
        <f>IFERROR(__xludf.DUMMYFUNCTION("""COMPUTED_VALUE"""),"")</f>
        <v/>
      </c>
      <c r="AO937" s="390"/>
      <c r="AP937" s="391"/>
      <c r="AQ937" s="373"/>
      <c r="AR937" s="847"/>
      <c r="AS937" s="847" t="s">
        <v>2869</v>
      </c>
      <c r="AT937" s="359"/>
    </row>
    <row r="938">
      <c r="A938" s="480" t="s">
        <v>2869</v>
      </c>
      <c r="B938" s="361"/>
      <c r="C938" s="362"/>
      <c r="D938" s="384" t="s">
        <v>2869</v>
      </c>
      <c r="E938" s="367"/>
      <c r="F938" s="368"/>
      <c r="G938" s="381"/>
      <c r="H938" s="366"/>
      <c r="I938" s="365"/>
      <c r="J938" s="368"/>
      <c r="K938" s="381"/>
      <c r="L938" s="368"/>
      <c r="M938" s="364"/>
      <c r="N938" s="368"/>
      <c r="O938" s="381"/>
      <c r="P938" s="366"/>
      <c r="Q938" s="365"/>
      <c r="R938" s="368"/>
      <c r="S938" s="381"/>
      <c r="T938" s="368"/>
      <c r="U938" s="364"/>
      <c r="V938" s="845"/>
      <c r="W938" s="655"/>
      <c r="X938" s="366"/>
      <c r="Y938" s="370"/>
      <c r="Z938" s="481"/>
      <c r="AA938" s="372"/>
      <c r="AB938" s="353"/>
      <c r="AC938" s="382"/>
      <c r="AD938" s="383" t="str">
        <f>IFERROR(__xludf.DUMMYFUNCTION("""COMPUTED_VALUE"""),"")</f>
        <v/>
      </c>
      <c r="AE938" s="848" t="str">
        <f>IFERROR(__xludf.DUMMYFUNCTION("""COMPUTED_VALUE"""),"")</f>
        <v/>
      </c>
      <c r="AF938" s="848"/>
      <c r="AG938" s="848"/>
      <c r="AH938" s="388" t="str">
        <f>IFERROR(__xludf.DUMMYFUNCTION("""COMPUTED_VALUE"""),"")</f>
        <v/>
      </c>
      <c r="AI938" s="382"/>
      <c r="AJ938" s="848" t="str">
        <f>IFERROR(__xludf.DUMMYFUNCTION("""COMPUTED_VALUE"""),"")</f>
        <v/>
      </c>
      <c r="AK938" s="848" t="str">
        <f>IFERROR(__xludf.DUMMYFUNCTION("""COMPUTED_VALUE"""),"")</f>
        <v/>
      </c>
      <c r="AL938" s="848"/>
      <c r="AM938" s="848"/>
      <c r="AN938" s="389" t="str">
        <f>IFERROR(__xludf.DUMMYFUNCTION("""COMPUTED_VALUE"""),"")</f>
        <v/>
      </c>
      <c r="AO938" s="390"/>
      <c r="AP938" s="391"/>
      <c r="AQ938" s="373"/>
      <c r="AR938" s="847"/>
      <c r="AS938" s="847" t="s">
        <v>2869</v>
      </c>
      <c r="AT938" s="359"/>
    </row>
    <row r="939">
      <c r="A939" s="480" t="s">
        <v>2869</v>
      </c>
      <c r="B939" s="361"/>
      <c r="C939" s="362"/>
      <c r="D939" s="384" t="s">
        <v>2869</v>
      </c>
      <c r="E939" s="367"/>
      <c r="F939" s="368"/>
      <c r="G939" s="381"/>
      <c r="H939" s="366"/>
      <c r="I939" s="365"/>
      <c r="J939" s="368"/>
      <c r="K939" s="381"/>
      <c r="L939" s="368"/>
      <c r="M939" s="364"/>
      <c r="N939" s="368"/>
      <c r="O939" s="381"/>
      <c r="P939" s="366"/>
      <c r="Q939" s="365"/>
      <c r="R939" s="368"/>
      <c r="S939" s="381"/>
      <c r="T939" s="368"/>
      <c r="U939" s="364"/>
      <c r="V939" s="845"/>
      <c r="W939" s="655"/>
      <c r="X939" s="366"/>
      <c r="Y939" s="370"/>
      <c r="Z939" s="481"/>
      <c r="AA939" s="372"/>
      <c r="AB939" s="353"/>
      <c r="AC939" s="382"/>
      <c r="AD939" s="383" t="str">
        <f>IFERROR(__xludf.DUMMYFUNCTION("""COMPUTED_VALUE"""),"")</f>
        <v/>
      </c>
      <c r="AE939" s="848" t="str">
        <f>IFERROR(__xludf.DUMMYFUNCTION("""COMPUTED_VALUE"""),"")</f>
        <v/>
      </c>
      <c r="AF939" s="848"/>
      <c r="AG939" s="848"/>
      <c r="AH939" s="388" t="str">
        <f>IFERROR(__xludf.DUMMYFUNCTION("""COMPUTED_VALUE"""),"")</f>
        <v/>
      </c>
      <c r="AI939" s="382"/>
      <c r="AJ939" s="848" t="str">
        <f>IFERROR(__xludf.DUMMYFUNCTION("""COMPUTED_VALUE"""),"")</f>
        <v/>
      </c>
      <c r="AK939" s="848" t="str">
        <f>IFERROR(__xludf.DUMMYFUNCTION("""COMPUTED_VALUE"""),"")</f>
        <v/>
      </c>
      <c r="AL939" s="848"/>
      <c r="AM939" s="848"/>
      <c r="AN939" s="389" t="str">
        <f>IFERROR(__xludf.DUMMYFUNCTION("""COMPUTED_VALUE"""),"")</f>
        <v/>
      </c>
      <c r="AO939" s="390"/>
      <c r="AP939" s="391"/>
      <c r="AQ939" s="373"/>
      <c r="AR939" s="847"/>
      <c r="AS939" s="847" t="s">
        <v>2869</v>
      </c>
      <c r="AT939" s="359"/>
    </row>
    <row r="940">
      <c r="A940" s="480" t="s">
        <v>2869</v>
      </c>
      <c r="B940" s="361"/>
      <c r="C940" s="362"/>
      <c r="D940" s="384" t="s">
        <v>2869</v>
      </c>
      <c r="E940" s="367"/>
      <c r="F940" s="368"/>
      <c r="G940" s="381"/>
      <c r="H940" s="366"/>
      <c r="I940" s="365"/>
      <c r="J940" s="368"/>
      <c r="K940" s="381"/>
      <c r="L940" s="368"/>
      <c r="M940" s="364"/>
      <c r="N940" s="368"/>
      <c r="O940" s="381"/>
      <c r="P940" s="366"/>
      <c r="Q940" s="365"/>
      <c r="R940" s="368"/>
      <c r="S940" s="381"/>
      <c r="T940" s="368"/>
      <c r="U940" s="364"/>
      <c r="V940" s="845"/>
      <c r="W940" s="655"/>
      <c r="X940" s="366"/>
      <c r="Y940" s="370"/>
      <c r="Z940" s="481"/>
      <c r="AA940" s="372"/>
      <c r="AB940" s="353"/>
      <c r="AC940" s="382"/>
      <c r="AD940" s="383" t="str">
        <f>IFERROR(__xludf.DUMMYFUNCTION("""COMPUTED_VALUE"""),"")</f>
        <v/>
      </c>
      <c r="AE940" s="848" t="str">
        <f>IFERROR(__xludf.DUMMYFUNCTION("""COMPUTED_VALUE"""),"")</f>
        <v/>
      </c>
      <c r="AF940" s="848"/>
      <c r="AG940" s="848"/>
      <c r="AH940" s="388" t="str">
        <f>IFERROR(__xludf.DUMMYFUNCTION("""COMPUTED_VALUE"""),"")</f>
        <v/>
      </c>
      <c r="AI940" s="382"/>
      <c r="AJ940" s="848" t="str">
        <f>IFERROR(__xludf.DUMMYFUNCTION("""COMPUTED_VALUE"""),"")</f>
        <v/>
      </c>
      <c r="AK940" s="848" t="str">
        <f>IFERROR(__xludf.DUMMYFUNCTION("""COMPUTED_VALUE"""),"")</f>
        <v/>
      </c>
      <c r="AL940" s="848"/>
      <c r="AM940" s="848"/>
      <c r="AN940" s="389" t="str">
        <f>IFERROR(__xludf.DUMMYFUNCTION("""COMPUTED_VALUE"""),"")</f>
        <v/>
      </c>
      <c r="AO940" s="390"/>
      <c r="AP940" s="391"/>
      <c r="AQ940" s="373"/>
      <c r="AR940" s="847"/>
      <c r="AS940" s="847" t="s">
        <v>2869</v>
      </c>
      <c r="AT940" s="359"/>
    </row>
    <row r="941">
      <c r="A941" s="480" t="s">
        <v>2869</v>
      </c>
      <c r="B941" s="361"/>
      <c r="C941" s="362"/>
      <c r="D941" s="384" t="s">
        <v>2869</v>
      </c>
      <c r="E941" s="367"/>
      <c r="F941" s="368"/>
      <c r="G941" s="381"/>
      <c r="H941" s="366"/>
      <c r="I941" s="365"/>
      <c r="J941" s="368"/>
      <c r="K941" s="381"/>
      <c r="L941" s="368"/>
      <c r="M941" s="364"/>
      <c r="N941" s="368"/>
      <c r="O941" s="381"/>
      <c r="P941" s="366"/>
      <c r="Q941" s="365"/>
      <c r="R941" s="368"/>
      <c r="S941" s="381"/>
      <c r="T941" s="368"/>
      <c r="U941" s="364"/>
      <c r="V941" s="845"/>
      <c r="W941" s="655"/>
      <c r="X941" s="366"/>
      <c r="Y941" s="370"/>
      <c r="Z941" s="481"/>
      <c r="AA941" s="372"/>
      <c r="AB941" s="353"/>
      <c r="AC941" s="382"/>
      <c r="AD941" s="383" t="str">
        <f>IFERROR(__xludf.DUMMYFUNCTION("""COMPUTED_VALUE"""),"")</f>
        <v/>
      </c>
      <c r="AE941" s="848" t="str">
        <f>IFERROR(__xludf.DUMMYFUNCTION("""COMPUTED_VALUE"""),"")</f>
        <v/>
      </c>
      <c r="AF941" s="848"/>
      <c r="AG941" s="848"/>
      <c r="AH941" s="388" t="str">
        <f>IFERROR(__xludf.DUMMYFUNCTION("""COMPUTED_VALUE"""),"")</f>
        <v/>
      </c>
      <c r="AI941" s="382"/>
      <c r="AJ941" s="848" t="str">
        <f>IFERROR(__xludf.DUMMYFUNCTION("""COMPUTED_VALUE"""),"")</f>
        <v/>
      </c>
      <c r="AK941" s="848" t="str">
        <f>IFERROR(__xludf.DUMMYFUNCTION("""COMPUTED_VALUE"""),"")</f>
        <v/>
      </c>
      <c r="AL941" s="848"/>
      <c r="AM941" s="848"/>
      <c r="AN941" s="389" t="str">
        <f>IFERROR(__xludf.DUMMYFUNCTION("""COMPUTED_VALUE"""),"")</f>
        <v/>
      </c>
      <c r="AO941" s="390"/>
      <c r="AP941" s="391"/>
      <c r="AQ941" s="373"/>
      <c r="AR941" s="847"/>
      <c r="AS941" s="847" t="s">
        <v>2869</v>
      </c>
      <c r="AT941" s="359"/>
    </row>
    <row r="942">
      <c r="A942" s="480" t="s">
        <v>2869</v>
      </c>
      <c r="B942" s="361"/>
      <c r="C942" s="362"/>
      <c r="D942" s="384" t="s">
        <v>2869</v>
      </c>
      <c r="E942" s="367"/>
      <c r="F942" s="368"/>
      <c r="G942" s="381"/>
      <c r="H942" s="366"/>
      <c r="I942" s="365"/>
      <c r="J942" s="368"/>
      <c r="K942" s="381"/>
      <c r="L942" s="368"/>
      <c r="M942" s="364"/>
      <c r="N942" s="368"/>
      <c r="O942" s="381"/>
      <c r="P942" s="366"/>
      <c r="Q942" s="365"/>
      <c r="R942" s="368"/>
      <c r="S942" s="381"/>
      <c r="T942" s="368"/>
      <c r="U942" s="364"/>
      <c r="V942" s="845"/>
      <c r="W942" s="655"/>
      <c r="X942" s="366"/>
      <c r="Y942" s="370"/>
      <c r="Z942" s="481"/>
      <c r="AA942" s="372"/>
      <c r="AB942" s="353"/>
      <c r="AC942" s="382"/>
      <c r="AD942" s="383" t="str">
        <f>IFERROR(__xludf.DUMMYFUNCTION("""COMPUTED_VALUE"""),"")</f>
        <v/>
      </c>
      <c r="AE942" s="848" t="str">
        <f>IFERROR(__xludf.DUMMYFUNCTION("""COMPUTED_VALUE"""),"")</f>
        <v/>
      </c>
      <c r="AF942" s="848"/>
      <c r="AG942" s="848"/>
      <c r="AH942" s="388" t="str">
        <f>IFERROR(__xludf.DUMMYFUNCTION("""COMPUTED_VALUE"""),"")</f>
        <v/>
      </c>
      <c r="AI942" s="382"/>
      <c r="AJ942" s="848" t="str">
        <f>IFERROR(__xludf.DUMMYFUNCTION("""COMPUTED_VALUE"""),"")</f>
        <v/>
      </c>
      <c r="AK942" s="848" t="str">
        <f>IFERROR(__xludf.DUMMYFUNCTION("""COMPUTED_VALUE"""),"")</f>
        <v/>
      </c>
      <c r="AL942" s="848"/>
      <c r="AM942" s="848"/>
      <c r="AN942" s="389" t="str">
        <f>IFERROR(__xludf.DUMMYFUNCTION("""COMPUTED_VALUE"""),"")</f>
        <v/>
      </c>
      <c r="AO942" s="390"/>
      <c r="AP942" s="391"/>
      <c r="AQ942" s="373"/>
      <c r="AR942" s="847"/>
      <c r="AS942" s="847" t="s">
        <v>2869</v>
      </c>
      <c r="AT942" s="359"/>
    </row>
    <row r="943">
      <c r="A943" s="480" t="s">
        <v>2869</v>
      </c>
      <c r="B943" s="361"/>
      <c r="C943" s="362"/>
      <c r="D943" s="384" t="s">
        <v>2869</v>
      </c>
      <c r="E943" s="367"/>
      <c r="F943" s="368"/>
      <c r="G943" s="381"/>
      <c r="H943" s="366"/>
      <c r="I943" s="365"/>
      <c r="J943" s="368"/>
      <c r="K943" s="381"/>
      <c r="L943" s="368"/>
      <c r="M943" s="364"/>
      <c r="N943" s="368"/>
      <c r="O943" s="381"/>
      <c r="P943" s="366"/>
      <c r="Q943" s="365"/>
      <c r="R943" s="368"/>
      <c r="S943" s="381"/>
      <c r="T943" s="368"/>
      <c r="U943" s="364"/>
      <c r="V943" s="845"/>
      <c r="W943" s="655"/>
      <c r="X943" s="366"/>
      <c r="Y943" s="370"/>
      <c r="Z943" s="481"/>
      <c r="AA943" s="372"/>
      <c r="AB943" s="353"/>
      <c r="AC943" s="382"/>
      <c r="AD943" s="383" t="str">
        <f>IFERROR(__xludf.DUMMYFUNCTION("""COMPUTED_VALUE"""),"")</f>
        <v/>
      </c>
      <c r="AE943" s="848" t="str">
        <f>IFERROR(__xludf.DUMMYFUNCTION("""COMPUTED_VALUE"""),"")</f>
        <v/>
      </c>
      <c r="AF943" s="848"/>
      <c r="AG943" s="848"/>
      <c r="AH943" s="388" t="str">
        <f>IFERROR(__xludf.DUMMYFUNCTION("""COMPUTED_VALUE"""),"")</f>
        <v/>
      </c>
      <c r="AI943" s="382"/>
      <c r="AJ943" s="848" t="str">
        <f>IFERROR(__xludf.DUMMYFUNCTION("""COMPUTED_VALUE"""),"")</f>
        <v/>
      </c>
      <c r="AK943" s="848" t="str">
        <f>IFERROR(__xludf.DUMMYFUNCTION("""COMPUTED_VALUE"""),"")</f>
        <v/>
      </c>
      <c r="AL943" s="848"/>
      <c r="AM943" s="848"/>
      <c r="AN943" s="389" t="str">
        <f>IFERROR(__xludf.DUMMYFUNCTION("""COMPUTED_VALUE"""),"")</f>
        <v/>
      </c>
      <c r="AO943" s="390"/>
      <c r="AP943" s="391"/>
      <c r="AQ943" s="373"/>
      <c r="AR943" s="847"/>
      <c r="AS943" s="847" t="s">
        <v>2869</v>
      </c>
      <c r="AT943" s="359"/>
    </row>
    <row r="944">
      <c r="A944" s="480" t="s">
        <v>2869</v>
      </c>
      <c r="B944" s="361"/>
      <c r="C944" s="362"/>
      <c r="D944" s="384" t="s">
        <v>2869</v>
      </c>
      <c r="E944" s="367"/>
      <c r="F944" s="368"/>
      <c r="G944" s="381"/>
      <c r="H944" s="366"/>
      <c r="I944" s="365"/>
      <c r="J944" s="368"/>
      <c r="K944" s="381"/>
      <c r="L944" s="368"/>
      <c r="M944" s="364"/>
      <c r="N944" s="368"/>
      <c r="O944" s="381"/>
      <c r="P944" s="366"/>
      <c r="Q944" s="365"/>
      <c r="R944" s="368"/>
      <c r="S944" s="381"/>
      <c r="T944" s="368"/>
      <c r="U944" s="364"/>
      <c r="V944" s="845"/>
      <c r="W944" s="655"/>
      <c r="X944" s="366"/>
      <c r="Y944" s="370"/>
      <c r="Z944" s="481"/>
      <c r="AA944" s="372"/>
      <c r="AB944" s="353"/>
      <c r="AC944" s="382"/>
      <c r="AD944" s="383" t="str">
        <f>IFERROR(__xludf.DUMMYFUNCTION("""COMPUTED_VALUE"""),"")</f>
        <v/>
      </c>
      <c r="AE944" s="848" t="str">
        <f>IFERROR(__xludf.DUMMYFUNCTION("""COMPUTED_VALUE"""),"")</f>
        <v/>
      </c>
      <c r="AF944" s="848"/>
      <c r="AG944" s="848"/>
      <c r="AH944" s="388" t="str">
        <f>IFERROR(__xludf.DUMMYFUNCTION("""COMPUTED_VALUE"""),"")</f>
        <v/>
      </c>
      <c r="AI944" s="382"/>
      <c r="AJ944" s="848" t="str">
        <f>IFERROR(__xludf.DUMMYFUNCTION("""COMPUTED_VALUE"""),"")</f>
        <v/>
      </c>
      <c r="AK944" s="848" t="str">
        <f>IFERROR(__xludf.DUMMYFUNCTION("""COMPUTED_VALUE"""),"")</f>
        <v/>
      </c>
      <c r="AL944" s="848"/>
      <c r="AM944" s="848"/>
      <c r="AN944" s="389" t="str">
        <f>IFERROR(__xludf.DUMMYFUNCTION("""COMPUTED_VALUE"""),"")</f>
        <v/>
      </c>
      <c r="AO944" s="390"/>
      <c r="AP944" s="391"/>
      <c r="AQ944" s="373"/>
      <c r="AR944" s="847"/>
      <c r="AS944" s="847" t="s">
        <v>2869</v>
      </c>
      <c r="AT944" s="359"/>
    </row>
    <row r="945">
      <c r="A945" s="480" t="s">
        <v>2869</v>
      </c>
      <c r="B945" s="361"/>
      <c r="C945" s="362"/>
      <c r="D945" s="384" t="s">
        <v>2869</v>
      </c>
      <c r="E945" s="367"/>
      <c r="F945" s="368"/>
      <c r="G945" s="381"/>
      <c r="H945" s="366"/>
      <c r="I945" s="365"/>
      <c r="J945" s="368"/>
      <c r="K945" s="381"/>
      <c r="L945" s="368"/>
      <c r="M945" s="364"/>
      <c r="N945" s="368"/>
      <c r="O945" s="381"/>
      <c r="P945" s="366"/>
      <c r="Q945" s="365"/>
      <c r="R945" s="368"/>
      <c r="S945" s="381"/>
      <c r="T945" s="368"/>
      <c r="U945" s="364"/>
      <c r="V945" s="845"/>
      <c r="W945" s="655"/>
      <c r="X945" s="366"/>
      <c r="Y945" s="370"/>
      <c r="Z945" s="481"/>
      <c r="AA945" s="372"/>
      <c r="AB945" s="353"/>
      <c r="AC945" s="382"/>
      <c r="AD945" s="383" t="str">
        <f>IFERROR(__xludf.DUMMYFUNCTION("""COMPUTED_VALUE"""),"")</f>
        <v/>
      </c>
      <c r="AE945" s="848" t="str">
        <f>IFERROR(__xludf.DUMMYFUNCTION("""COMPUTED_VALUE"""),"")</f>
        <v/>
      </c>
      <c r="AF945" s="848"/>
      <c r="AG945" s="848"/>
      <c r="AH945" s="388" t="str">
        <f>IFERROR(__xludf.DUMMYFUNCTION("""COMPUTED_VALUE"""),"")</f>
        <v/>
      </c>
      <c r="AI945" s="382"/>
      <c r="AJ945" s="848" t="str">
        <f>IFERROR(__xludf.DUMMYFUNCTION("""COMPUTED_VALUE"""),"")</f>
        <v/>
      </c>
      <c r="AK945" s="848" t="str">
        <f>IFERROR(__xludf.DUMMYFUNCTION("""COMPUTED_VALUE"""),"")</f>
        <v/>
      </c>
      <c r="AL945" s="848"/>
      <c r="AM945" s="848"/>
      <c r="AN945" s="389" t="str">
        <f>IFERROR(__xludf.DUMMYFUNCTION("""COMPUTED_VALUE"""),"")</f>
        <v/>
      </c>
      <c r="AO945" s="390"/>
      <c r="AP945" s="391"/>
      <c r="AQ945" s="373"/>
      <c r="AR945" s="847"/>
      <c r="AS945" s="847" t="s">
        <v>2869</v>
      </c>
      <c r="AT945" s="359"/>
    </row>
    <row r="946">
      <c r="A946" s="480" t="s">
        <v>2869</v>
      </c>
      <c r="B946" s="361"/>
      <c r="C946" s="362"/>
      <c r="D946" s="384" t="s">
        <v>2869</v>
      </c>
      <c r="E946" s="367"/>
      <c r="F946" s="368"/>
      <c r="G946" s="381"/>
      <c r="H946" s="366"/>
      <c r="I946" s="365"/>
      <c r="J946" s="368"/>
      <c r="K946" s="381"/>
      <c r="L946" s="368"/>
      <c r="M946" s="364"/>
      <c r="N946" s="368"/>
      <c r="O946" s="381"/>
      <c r="P946" s="366"/>
      <c r="Q946" s="365"/>
      <c r="R946" s="368"/>
      <c r="S946" s="381"/>
      <c r="T946" s="368"/>
      <c r="U946" s="364"/>
      <c r="V946" s="845"/>
      <c r="W946" s="655"/>
      <c r="X946" s="366"/>
      <c r="Y946" s="370"/>
      <c r="Z946" s="481"/>
      <c r="AA946" s="372"/>
      <c r="AB946" s="353"/>
      <c r="AC946" s="382"/>
      <c r="AD946" s="383" t="str">
        <f>IFERROR(__xludf.DUMMYFUNCTION("""COMPUTED_VALUE"""),"")</f>
        <v/>
      </c>
      <c r="AE946" s="848" t="str">
        <f>IFERROR(__xludf.DUMMYFUNCTION("""COMPUTED_VALUE"""),"")</f>
        <v/>
      </c>
      <c r="AF946" s="848"/>
      <c r="AG946" s="848"/>
      <c r="AH946" s="388" t="str">
        <f>IFERROR(__xludf.DUMMYFUNCTION("""COMPUTED_VALUE"""),"")</f>
        <v/>
      </c>
      <c r="AI946" s="382"/>
      <c r="AJ946" s="848" t="str">
        <f>IFERROR(__xludf.DUMMYFUNCTION("""COMPUTED_VALUE"""),"")</f>
        <v/>
      </c>
      <c r="AK946" s="848" t="str">
        <f>IFERROR(__xludf.DUMMYFUNCTION("""COMPUTED_VALUE"""),"")</f>
        <v/>
      </c>
      <c r="AL946" s="848"/>
      <c r="AM946" s="848"/>
      <c r="AN946" s="389" t="str">
        <f>IFERROR(__xludf.DUMMYFUNCTION("""COMPUTED_VALUE"""),"")</f>
        <v/>
      </c>
      <c r="AO946" s="390"/>
      <c r="AP946" s="391"/>
      <c r="AQ946" s="373"/>
      <c r="AR946" s="847"/>
      <c r="AS946" s="847" t="s">
        <v>2869</v>
      </c>
      <c r="AT946" s="359"/>
    </row>
    <row r="947">
      <c r="A947" s="480" t="s">
        <v>2869</v>
      </c>
      <c r="B947" s="361"/>
      <c r="C947" s="362"/>
      <c r="D947" s="384" t="s">
        <v>2869</v>
      </c>
      <c r="E947" s="367"/>
      <c r="F947" s="368"/>
      <c r="G947" s="381"/>
      <c r="H947" s="366"/>
      <c r="I947" s="365"/>
      <c r="J947" s="368"/>
      <c r="K947" s="381"/>
      <c r="L947" s="368"/>
      <c r="M947" s="364"/>
      <c r="N947" s="368"/>
      <c r="O947" s="381"/>
      <c r="P947" s="366"/>
      <c r="Q947" s="365"/>
      <c r="R947" s="368"/>
      <c r="S947" s="381"/>
      <c r="T947" s="368"/>
      <c r="U947" s="364"/>
      <c r="V947" s="845"/>
      <c r="W947" s="655"/>
      <c r="X947" s="366"/>
      <c r="Y947" s="370"/>
      <c r="Z947" s="481"/>
      <c r="AA947" s="372"/>
      <c r="AB947" s="353"/>
      <c r="AC947" s="382"/>
      <c r="AD947" s="383" t="str">
        <f>IFERROR(__xludf.DUMMYFUNCTION("""COMPUTED_VALUE"""),"")</f>
        <v/>
      </c>
      <c r="AE947" s="848" t="str">
        <f>IFERROR(__xludf.DUMMYFUNCTION("""COMPUTED_VALUE"""),"")</f>
        <v/>
      </c>
      <c r="AF947" s="848"/>
      <c r="AG947" s="848"/>
      <c r="AH947" s="388" t="str">
        <f>IFERROR(__xludf.DUMMYFUNCTION("""COMPUTED_VALUE"""),"")</f>
        <v/>
      </c>
      <c r="AI947" s="382"/>
      <c r="AJ947" s="848" t="str">
        <f>IFERROR(__xludf.DUMMYFUNCTION("""COMPUTED_VALUE"""),"")</f>
        <v/>
      </c>
      <c r="AK947" s="848" t="str">
        <f>IFERROR(__xludf.DUMMYFUNCTION("""COMPUTED_VALUE"""),"")</f>
        <v/>
      </c>
      <c r="AL947" s="848"/>
      <c r="AM947" s="848"/>
      <c r="AN947" s="389" t="str">
        <f>IFERROR(__xludf.DUMMYFUNCTION("""COMPUTED_VALUE"""),"")</f>
        <v/>
      </c>
      <c r="AO947" s="390"/>
      <c r="AP947" s="391"/>
      <c r="AQ947" s="373"/>
      <c r="AR947" s="847"/>
      <c r="AS947" s="847" t="s">
        <v>2869</v>
      </c>
      <c r="AT947" s="359"/>
    </row>
    <row r="948">
      <c r="A948" s="480" t="s">
        <v>2869</v>
      </c>
      <c r="B948" s="361"/>
      <c r="C948" s="362"/>
      <c r="D948" s="384" t="s">
        <v>2869</v>
      </c>
      <c r="E948" s="367"/>
      <c r="F948" s="368"/>
      <c r="G948" s="381"/>
      <c r="H948" s="366"/>
      <c r="I948" s="365"/>
      <c r="J948" s="368"/>
      <c r="K948" s="381"/>
      <c r="L948" s="368"/>
      <c r="M948" s="364"/>
      <c r="N948" s="368"/>
      <c r="O948" s="381"/>
      <c r="P948" s="366"/>
      <c r="Q948" s="365"/>
      <c r="R948" s="368"/>
      <c r="S948" s="381"/>
      <c r="T948" s="368"/>
      <c r="U948" s="364"/>
      <c r="V948" s="845"/>
      <c r="W948" s="655"/>
      <c r="X948" s="366"/>
      <c r="Y948" s="370"/>
      <c r="Z948" s="481"/>
      <c r="AA948" s="372"/>
      <c r="AB948" s="353"/>
      <c r="AC948" s="382"/>
      <c r="AD948" s="383" t="str">
        <f>IFERROR(__xludf.DUMMYFUNCTION("""COMPUTED_VALUE"""),"")</f>
        <v/>
      </c>
      <c r="AE948" s="848" t="str">
        <f>IFERROR(__xludf.DUMMYFUNCTION("""COMPUTED_VALUE"""),"")</f>
        <v/>
      </c>
      <c r="AF948" s="848"/>
      <c r="AG948" s="848"/>
      <c r="AH948" s="388" t="str">
        <f>IFERROR(__xludf.DUMMYFUNCTION("""COMPUTED_VALUE"""),"")</f>
        <v/>
      </c>
      <c r="AI948" s="382"/>
      <c r="AJ948" s="848" t="str">
        <f>IFERROR(__xludf.DUMMYFUNCTION("""COMPUTED_VALUE"""),"")</f>
        <v/>
      </c>
      <c r="AK948" s="848" t="str">
        <f>IFERROR(__xludf.DUMMYFUNCTION("""COMPUTED_VALUE"""),"")</f>
        <v/>
      </c>
      <c r="AL948" s="848"/>
      <c r="AM948" s="848"/>
      <c r="AN948" s="389" t="str">
        <f>IFERROR(__xludf.DUMMYFUNCTION("""COMPUTED_VALUE"""),"")</f>
        <v/>
      </c>
      <c r="AO948" s="390"/>
      <c r="AP948" s="391"/>
      <c r="AQ948" s="373"/>
      <c r="AR948" s="847"/>
      <c r="AS948" s="847" t="s">
        <v>2869</v>
      </c>
      <c r="AT948" s="359"/>
    </row>
    <row r="949">
      <c r="A949" s="480" t="s">
        <v>2869</v>
      </c>
      <c r="B949" s="361"/>
      <c r="C949" s="362"/>
      <c r="D949" s="384" t="s">
        <v>2869</v>
      </c>
      <c r="E949" s="367"/>
      <c r="F949" s="368"/>
      <c r="G949" s="381"/>
      <c r="H949" s="366"/>
      <c r="I949" s="365"/>
      <c r="J949" s="368"/>
      <c r="K949" s="381"/>
      <c r="L949" s="368"/>
      <c r="M949" s="364"/>
      <c r="N949" s="368"/>
      <c r="O949" s="381"/>
      <c r="P949" s="366"/>
      <c r="Q949" s="365"/>
      <c r="R949" s="368"/>
      <c r="S949" s="381"/>
      <c r="T949" s="368"/>
      <c r="U949" s="364"/>
      <c r="V949" s="845"/>
      <c r="W949" s="655"/>
      <c r="X949" s="366"/>
      <c r="Y949" s="370"/>
      <c r="Z949" s="481"/>
      <c r="AA949" s="372"/>
      <c r="AB949" s="353"/>
      <c r="AC949" s="382"/>
      <c r="AD949" s="383" t="str">
        <f>IFERROR(__xludf.DUMMYFUNCTION("""COMPUTED_VALUE"""),"")</f>
        <v/>
      </c>
      <c r="AE949" s="848" t="str">
        <f>IFERROR(__xludf.DUMMYFUNCTION("""COMPUTED_VALUE"""),"")</f>
        <v/>
      </c>
      <c r="AF949" s="848"/>
      <c r="AG949" s="848"/>
      <c r="AH949" s="388" t="str">
        <f>IFERROR(__xludf.DUMMYFUNCTION("""COMPUTED_VALUE"""),"")</f>
        <v/>
      </c>
      <c r="AI949" s="382"/>
      <c r="AJ949" s="848" t="str">
        <f>IFERROR(__xludf.DUMMYFUNCTION("""COMPUTED_VALUE"""),"")</f>
        <v/>
      </c>
      <c r="AK949" s="848" t="str">
        <f>IFERROR(__xludf.DUMMYFUNCTION("""COMPUTED_VALUE"""),"")</f>
        <v/>
      </c>
      <c r="AL949" s="848"/>
      <c r="AM949" s="848"/>
      <c r="AN949" s="389" t="str">
        <f>IFERROR(__xludf.DUMMYFUNCTION("""COMPUTED_VALUE"""),"")</f>
        <v/>
      </c>
      <c r="AO949" s="390"/>
      <c r="AP949" s="391"/>
      <c r="AQ949" s="373"/>
      <c r="AR949" s="847"/>
      <c r="AS949" s="847" t="s">
        <v>2869</v>
      </c>
      <c r="AT949" s="359"/>
    </row>
    <row r="950">
      <c r="A950" s="480" t="s">
        <v>2869</v>
      </c>
      <c r="B950" s="361"/>
      <c r="C950" s="362"/>
      <c r="D950" s="384" t="s">
        <v>2869</v>
      </c>
      <c r="E950" s="367"/>
      <c r="F950" s="368"/>
      <c r="G950" s="381"/>
      <c r="H950" s="366"/>
      <c r="I950" s="365"/>
      <c r="J950" s="368"/>
      <c r="K950" s="381"/>
      <c r="L950" s="368"/>
      <c r="M950" s="364"/>
      <c r="N950" s="368"/>
      <c r="O950" s="381"/>
      <c r="P950" s="366"/>
      <c r="Q950" s="365"/>
      <c r="R950" s="368"/>
      <c r="S950" s="381"/>
      <c r="T950" s="368"/>
      <c r="U950" s="364"/>
      <c r="V950" s="845"/>
      <c r="W950" s="655"/>
      <c r="X950" s="366"/>
      <c r="Y950" s="370"/>
      <c r="Z950" s="481"/>
      <c r="AA950" s="372"/>
      <c r="AB950" s="353"/>
      <c r="AC950" s="382"/>
      <c r="AD950" s="383" t="str">
        <f>IFERROR(__xludf.DUMMYFUNCTION("""COMPUTED_VALUE"""),"")</f>
        <v/>
      </c>
      <c r="AE950" s="848" t="str">
        <f>IFERROR(__xludf.DUMMYFUNCTION("""COMPUTED_VALUE"""),"")</f>
        <v/>
      </c>
      <c r="AF950" s="848"/>
      <c r="AG950" s="848"/>
      <c r="AH950" s="388" t="str">
        <f>IFERROR(__xludf.DUMMYFUNCTION("""COMPUTED_VALUE"""),"")</f>
        <v/>
      </c>
      <c r="AI950" s="382"/>
      <c r="AJ950" s="848" t="str">
        <f>IFERROR(__xludf.DUMMYFUNCTION("""COMPUTED_VALUE"""),"")</f>
        <v/>
      </c>
      <c r="AK950" s="848" t="str">
        <f>IFERROR(__xludf.DUMMYFUNCTION("""COMPUTED_VALUE"""),"")</f>
        <v/>
      </c>
      <c r="AL950" s="848"/>
      <c r="AM950" s="848"/>
      <c r="AN950" s="389" t="str">
        <f>IFERROR(__xludf.DUMMYFUNCTION("""COMPUTED_VALUE"""),"")</f>
        <v/>
      </c>
      <c r="AO950" s="390"/>
      <c r="AP950" s="391"/>
      <c r="AQ950" s="373"/>
      <c r="AR950" s="847"/>
      <c r="AS950" s="847" t="s">
        <v>2869</v>
      </c>
      <c r="AT950" s="359"/>
    </row>
    <row r="951">
      <c r="A951" s="480" t="s">
        <v>2869</v>
      </c>
      <c r="B951" s="361"/>
      <c r="C951" s="362"/>
      <c r="D951" s="384" t="s">
        <v>2869</v>
      </c>
      <c r="E951" s="367"/>
      <c r="F951" s="368"/>
      <c r="G951" s="381"/>
      <c r="H951" s="366"/>
      <c r="I951" s="365"/>
      <c r="J951" s="368"/>
      <c r="K951" s="381"/>
      <c r="L951" s="368"/>
      <c r="M951" s="364"/>
      <c r="N951" s="368"/>
      <c r="O951" s="381"/>
      <c r="P951" s="366"/>
      <c r="Q951" s="365"/>
      <c r="R951" s="368"/>
      <c r="S951" s="381"/>
      <c r="T951" s="368"/>
      <c r="U951" s="364"/>
      <c r="V951" s="845"/>
      <c r="W951" s="655"/>
      <c r="X951" s="366"/>
      <c r="Y951" s="370"/>
      <c r="Z951" s="481"/>
      <c r="AA951" s="372"/>
      <c r="AB951" s="353"/>
      <c r="AC951" s="382"/>
      <c r="AD951" s="383" t="str">
        <f>IFERROR(__xludf.DUMMYFUNCTION("""COMPUTED_VALUE"""),"")</f>
        <v/>
      </c>
      <c r="AE951" s="848" t="str">
        <f>IFERROR(__xludf.DUMMYFUNCTION("""COMPUTED_VALUE"""),"")</f>
        <v/>
      </c>
      <c r="AF951" s="848"/>
      <c r="AG951" s="848"/>
      <c r="AH951" s="388" t="str">
        <f>IFERROR(__xludf.DUMMYFUNCTION("""COMPUTED_VALUE"""),"")</f>
        <v/>
      </c>
      <c r="AI951" s="382"/>
      <c r="AJ951" s="848" t="str">
        <f>IFERROR(__xludf.DUMMYFUNCTION("""COMPUTED_VALUE"""),"")</f>
        <v/>
      </c>
      <c r="AK951" s="848" t="str">
        <f>IFERROR(__xludf.DUMMYFUNCTION("""COMPUTED_VALUE"""),"")</f>
        <v/>
      </c>
      <c r="AL951" s="848"/>
      <c r="AM951" s="848"/>
      <c r="AN951" s="389" t="str">
        <f>IFERROR(__xludf.DUMMYFUNCTION("""COMPUTED_VALUE"""),"")</f>
        <v/>
      </c>
      <c r="AO951" s="390"/>
      <c r="AP951" s="391"/>
      <c r="AQ951" s="373"/>
      <c r="AR951" s="847"/>
      <c r="AS951" s="847" t="s">
        <v>2869</v>
      </c>
      <c r="AT951" s="359"/>
    </row>
    <row r="952">
      <c r="A952" s="480" t="s">
        <v>2869</v>
      </c>
      <c r="B952" s="361"/>
      <c r="C952" s="362"/>
      <c r="D952" s="384" t="s">
        <v>2869</v>
      </c>
      <c r="E952" s="367"/>
      <c r="F952" s="368"/>
      <c r="G952" s="381"/>
      <c r="H952" s="366"/>
      <c r="I952" s="365"/>
      <c r="J952" s="368"/>
      <c r="K952" s="381"/>
      <c r="L952" s="368"/>
      <c r="M952" s="364"/>
      <c r="N952" s="368"/>
      <c r="O952" s="381"/>
      <c r="P952" s="366"/>
      <c r="Q952" s="365"/>
      <c r="R952" s="368"/>
      <c r="S952" s="381"/>
      <c r="T952" s="368"/>
      <c r="U952" s="364"/>
      <c r="V952" s="845"/>
      <c r="W952" s="655"/>
      <c r="X952" s="366"/>
      <c r="Y952" s="370"/>
      <c r="Z952" s="481"/>
      <c r="AA952" s="372"/>
      <c r="AB952" s="353"/>
      <c r="AC952" s="382"/>
      <c r="AD952" s="383" t="str">
        <f>IFERROR(__xludf.DUMMYFUNCTION("""COMPUTED_VALUE"""),"")</f>
        <v/>
      </c>
      <c r="AE952" s="848" t="str">
        <f>IFERROR(__xludf.DUMMYFUNCTION("""COMPUTED_VALUE"""),"")</f>
        <v/>
      </c>
      <c r="AF952" s="848"/>
      <c r="AG952" s="848"/>
      <c r="AH952" s="388" t="str">
        <f>IFERROR(__xludf.DUMMYFUNCTION("""COMPUTED_VALUE"""),"")</f>
        <v/>
      </c>
      <c r="AI952" s="382"/>
      <c r="AJ952" s="848" t="str">
        <f>IFERROR(__xludf.DUMMYFUNCTION("""COMPUTED_VALUE"""),"")</f>
        <v/>
      </c>
      <c r="AK952" s="848" t="str">
        <f>IFERROR(__xludf.DUMMYFUNCTION("""COMPUTED_VALUE"""),"")</f>
        <v/>
      </c>
      <c r="AL952" s="848"/>
      <c r="AM952" s="848"/>
      <c r="AN952" s="389" t="str">
        <f>IFERROR(__xludf.DUMMYFUNCTION("""COMPUTED_VALUE"""),"")</f>
        <v/>
      </c>
      <c r="AO952" s="390"/>
      <c r="AP952" s="391"/>
      <c r="AQ952" s="373"/>
      <c r="AR952" s="847"/>
      <c r="AS952" s="847" t="s">
        <v>2869</v>
      </c>
      <c r="AT952" s="359"/>
    </row>
    <row r="953">
      <c r="A953" s="480" t="s">
        <v>2869</v>
      </c>
      <c r="B953" s="361"/>
      <c r="C953" s="362"/>
      <c r="D953" s="384" t="s">
        <v>2869</v>
      </c>
      <c r="E953" s="367"/>
      <c r="F953" s="368"/>
      <c r="G953" s="381"/>
      <c r="H953" s="366"/>
      <c r="I953" s="365"/>
      <c r="J953" s="368"/>
      <c r="K953" s="381"/>
      <c r="L953" s="368"/>
      <c r="M953" s="364"/>
      <c r="N953" s="368"/>
      <c r="O953" s="381"/>
      <c r="P953" s="366"/>
      <c r="Q953" s="365"/>
      <c r="R953" s="368"/>
      <c r="S953" s="381"/>
      <c r="T953" s="368"/>
      <c r="U953" s="364"/>
      <c r="V953" s="845"/>
      <c r="W953" s="655"/>
      <c r="X953" s="366"/>
      <c r="Y953" s="370"/>
      <c r="Z953" s="481"/>
      <c r="AA953" s="372"/>
      <c r="AB953" s="353"/>
      <c r="AC953" s="382"/>
      <c r="AD953" s="383" t="str">
        <f>IFERROR(__xludf.DUMMYFUNCTION("""COMPUTED_VALUE"""),"")</f>
        <v/>
      </c>
      <c r="AE953" s="848" t="str">
        <f>IFERROR(__xludf.DUMMYFUNCTION("""COMPUTED_VALUE"""),"")</f>
        <v/>
      </c>
      <c r="AF953" s="848"/>
      <c r="AG953" s="848"/>
      <c r="AH953" s="388" t="str">
        <f>IFERROR(__xludf.DUMMYFUNCTION("""COMPUTED_VALUE"""),"")</f>
        <v/>
      </c>
      <c r="AI953" s="382"/>
      <c r="AJ953" s="848" t="str">
        <f>IFERROR(__xludf.DUMMYFUNCTION("""COMPUTED_VALUE"""),"")</f>
        <v/>
      </c>
      <c r="AK953" s="848" t="str">
        <f>IFERROR(__xludf.DUMMYFUNCTION("""COMPUTED_VALUE"""),"")</f>
        <v/>
      </c>
      <c r="AL953" s="848"/>
      <c r="AM953" s="848"/>
      <c r="AN953" s="389" t="str">
        <f>IFERROR(__xludf.DUMMYFUNCTION("""COMPUTED_VALUE"""),"")</f>
        <v/>
      </c>
      <c r="AO953" s="390"/>
      <c r="AP953" s="391"/>
      <c r="AQ953" s="373"/>
      <c r="AR953" s="847"/>
      <c r="AS953" s="847" t="s">
        <v>2869</v>
      </c>
      <c r="AT953" s="359"/>
    </row>
    <row r="954">
      <c r="A954" s="480" t="s">
        <v>2869</v>
      </c>
      <c r="B954" s="361"/>
      <c r="C954" s="362"/>
      <c r="D954" s="384" t="s">
        <v>2869</v>
      </c>
      <c r="E954" s="367"/>
      <c r="F954" s="368"/>
      <c r="G954" s="381"/>
      <c r="H954" s="366"/>
      <c r="I954" s="365"/>
      <c r="J954" s="368"/>
      <c r="K954" s="381"/>
      <c r="L954" s="368"/>
      <c r="M954" s="364"/>
      <c r="N954" s="368"/>
      <c r="O954" s="381"/>
      <c r="P954" s="366"/>
      <c r="Q954" s="365"/>
      <c r="R954" s="368"/>
      <c r="S954" s="381"/>
      <c r="T954" s="368"/>
      <c r="U954" s="364"/>
      <c r="V954" s="845"/>
      <c r="W954" s="655"/>
      <c r="X954" s="366"/>
      <c r="Y954" s="370"/>
      <c r="Z954" s="481"/>
      <c r="AA954" s="372"/>
      <c r="AB954" s="353"/>
      <c r="AC954" s="382"/>
      <c r="AD954" s="383" t="str">
        <f>IFERROR(__xludf.DUMMYFUNCTION("""COMPUTED_VALUE"""),"")</f>
        <v/>
      </c>
      <c r="AE954" s="848" t="str">
        <f>IFERROR(__xludf.DUMMYFUNCTION("""COMPUTED_VALUE"""),"")</f>
        <v/>
      </c>
      <c r="AF954" s="848"/>
      <c r="AG954" s="848"/>
      <c r="AH954" s="388" t="str">
        <f>IFERROR(__xludf.DUMMYFUNCTION("""COMPUTED_VALUE"""),"")</f>
        <v/>
      </c>
      <c r="AI954" s="382"/>
      <c r="AJ954" s="848" t="str">
        <f>IFERROR(__xludf.DUMMYFUNCTION("""COMPUTED_VALUE"""),"")</f>
        <v/>
      </c>
      <c r="AK954" s="848" t="str">
        <f>IFERROR(__xludf.DUMMYFUNCTION("""COMPUTED_VALUE"""),"")</f>
        <v/>
      </c>
      <c r="AL954" s="848"/>
      <c r="AM954" s="848"/>
      <c r="AN954" s="389" t="str">
        <f>IFERROR(__xludf.DUMMYFUNCTION("""COMPUTED_VALUE"""),"")</f>
        <v/>
      </c>
      <c r="AO954" s="390"/>
      <c r="AP954" s="391"/>
      <c r="AQ954" s="373"/>
      <c r="AR954" s="847"/>
      <c r="AS954" s="847" t="s">
        <v>2869</v>
      </c>
      <c r="AT954" s="359"/>
    </row>
    <row r="955">
      <c r="A955" s="480" t="s">
        <v>2869</v>
      </c>
      <c r="B955" s="361"/>
      <c r="C955" s="362"/>
      <c r="D955" s="384" t="s">
        <v>2869</v>
      </c>
      <c r="E955" s="367"/>
      <c r="F955" s="368"/>
      <c r="G955" s="381"/>
      <c r="H955" s="366"/>
      <c r="I955" s="365"/>
      <c r="J955" s="368"/>
      <c r="K955" s="381"/>
      <c r="L955" s="368"/>
      <c r="M955" s="364"/>
      <c r="N955" s="368"/>
      <c r="O955" s="381"/>
      <c r="P955" s="366"/>
      <c r="Q955" s="365"/>
      <c r="R955" s="368"/>
      <c r="S955" s="381"/>
      <c r="T955" s="368"/>
      <c r="U955" s="364"/>
      <c r="V955" s="845"/>
      <c r="W955" s="655"/>
      <c r="X955" s="366"/>
      <c r="Y955" s="370"/>
      <c r="Z955" s="481"/>
      <c r="AA955" s="372"/>
      <c r="AB955" s="353"/>
      <c r="AC955" s="382"/>
      <c r="AD955" s="383" t="str">
        <f>IFERROR(__xludf.DUMMYFUNCTION("""COMPUTED_VALUE"""),"")</f>
        <v/>
      </c>
      <c r="AE955" s="848" t="str">
        <f>IFERROR(__xludf.DUMMYFUNCTION("""COMPUTED_VALUE"""),"")</f>
        <v/>
      </c>
      <c r="AF955" s="848"/>
      <c r="AG955" s="848"/>
      <c r="AH955" s="388" t="str">
        <f>IFERROR(__xludf.DUMMYFUNCTION("""COMPUTED_VALUE"""),"")</f>
        <v/>
      </c>
      <c r="AI955" s="382"/>
      <c r="AJ955" s="848" t="str">
        <f>IFERROR(__xludf.DUMMYFUNCTION("""COMPUTED_VALUE"""),"")</f>
        <v/>
      </c>
      <c r="AK955" s="848" t="str">
        <f>IFERROR(__xludf.DUMMYFUNCTION("""COMPUTED_VALUE"""),"")</f>
        <v/>
      </c>
      <c r="AL955" s="848"/>
      <c r="AM955" s="848"/>
      <c r="AN955" s="389" t="str">
        <f>IFERROR(__xludf.DUMMYFUNCTION("""COMPUTED_VALUE"""),"")</f>
        <v/>
      </c>
      <c r="AO955" s="390"/>
      <c r="AP955" s="391"/>
      <c r="AQ955" s="373"/>
      <c r="AR955" s="847"/>
      <c r="AS955" s="847" t="s">
        <v>2869</v>
      </c>
      <c r="AT955" s="359"/>
    </row>
    <row r="956">
      <c r="A956" s="480" t="s">
        <v>2869</v>
      </c>
      <c r="B956" s="361"/>
      <c r="C956" s="362"/>
      <c r="D956" s="384" t="s">
        <v>2869</v>
      </c>
      <c r="E956" s="367"/>
      <c r="F956" s="368"/>
      <c r="G956" s="381"/>
      <c r="H956" s="366"/>
      <c r="I956" s="365"/>
      <c r="J956" s="368"/>
      <c r="K956" s="381"/>
      <c r="L956" s="368"/>
      <c r="M956" s="364"/>
      <c r="N956" s="368"/>
      <c r="O956" s="381"/>
      <c r="P956" s="366"/>
      <c r="Q956" s="365"/>
      <c r="R956" s="368"/>
      <c r="S956" s="381"/>
      <c r="T956" s="368"/>
      <c r="U956" s="364"/>
      <c r="V956" s="845"/>
      <c r="W956" s="655"/>
      <c r="X956" s="366"/>
      <c r="Y956" s="370"/>
      <c r="Z956" s="481"/>
      <c r="AA956" s="372"/>
      <c r="AB956" s="353"/>
      <c r="AC956" s="382"/>
      <c r="AD956" s="383" t="str">
        <f>IFERROR(__xludf.DUMMYFUNCTION("""COMPUTED_VALUE"""),"")</f>
        <v/>
      </c>
      <c r="AE956" s="848" t="str">
        <f>IFERROR(__xludf.DUMMYFUNCTION("""COMPUTED_VALUE"""),"")</f>
        <v/>
      </c>
      <c r="AF956" s="848"/>
      <c r="AG956" s="848"/>
      <c r="AH956" s="388" t="str">
        <f>IFERROR(__xludf.DUMMYFUNCTION("""COMPUTED_VALUE"""),"")</f>
        <v/>
      </c>
      <c r="AI956" s="382"/>
      <c r="AJ956" s="848" t="str">
        <f>IFERROR(__xludf.DUMMYFUNCTION("""COMPUTED_VALUE"""),"")</f>
        <v/>
      </c>
      <c r="AK956" s="848" t="str">
        <f>IFERROR(__xludf.DUMMYFUNCTION("""COMPUTED_VALUE"""),"")</f>
        <v/>
      </c>
      <c r="AL956" s="848"/>
      <c r="AM956" s="848"/>
      <c r="AN956" s="389" t="str">
        <f>IFERROR(__xludf.DUMMYFUNCTION("""COMPUTED_VALUE"""),"")</f>
        <v/>
      </c>
      <c r="AO956" s="390"/>
      <c r="AP956" s="391"/>
      <c r="AQ956" s="373"/>
      <c r="AR956" s="847"/>
      <c r="AS956" s="847" t="s">
        <v>2869</v>
      </c>
      <c r="AT956" s="359"/>
    </row>
    <row r="957">
      <c r="A957" s="480" t="s">
        <v>2869</v>
      </c>
      <c r="B957" s="361"/>
      <c r="C957" s="362"/>
      <c r="D957" s="384" t="s">
        <v>2869</v>
      </c>
      <c r="E957" s="367"/>
      <c r="F957" s="368"/>
      <c r="G957" s="381"/>
      <c r="H957" s="366"/>
      <c r="I957" s="365"/>
      <c r="J957" s="368"/>
      <c r="K957" s="381"/>
      <c r="L957" s="368"/>
      <c r="M957" s="364"/>
      <c r="N957" s="368"/>
      <c r="O957" s="381"/>
      <c r="P957" s="366"/>
      <c r="Q957" s="365"/>
      <c r="R957" s="368"/>
      <c r="S957" s="381"/>
      <c r="T957" s="368"/>
      <c r="U957" s="364"/>
      <c r="V957" s="845"/>
      <c r="W957" s="655"/>
      <c r="X957" s="366"/>
      <c r="Y957" s="370"/>
      <c r="Z957" s="481"/>
      <c r="AA957" s="372"/>
      <c r="AB957" s="353"/>
      <c r="AC957" s="382"/>
      <c r="AD957" s="383" t="str">
        <f>IFERROR(__xludf.DUMMYFUNCTION("""COMPUTED_VALUE"""),"")</f>
        <v/>
      </c>
      <c r="AE957" s="848" t="str">
        <f>IFERROR(__xludf.DUMMYFUNCTION("""COMPUTED_VALUE"""),"")</f>
        <v/>
      </c>
      <c r="AF957" s="848"/>
      <c r="AG957" s="848"/>
      <c r="AH957" s="388" t="str">
        <f>IFERROR(__xludf.DUMMYFUNCTION("""COMPUTED_VALUE"""),"")</f>
        <v/>
      </c>
      <c r="AI957" s="382"/>
      <c r="AJ957" s="848" t="str">
        <f>IFERROR(__xludf.DUMMYFUNCTION("""COMPUTED_VALUE"""),"")</f>
        <v/>
      </c>
      <c r="AK957" s="848" t="str">
        <f>IFERROR(__xludf.DUMMYFUNCTION("""COMPUTED_VALUE"""),"")</f>
        <v/>
      </c>
      <c r="AL957" s="848"/>
      <c r="AM957" s="848"/>
      <c r="AN957" s="389" t="str">
        <f>IFERROR(__xludf.DUMMYFUNCTION("""COMPUTED_VALUE"""),"")</f>
        <v/>
      </c>
      <c r="AO957" s="390"/>
      <c r="AP957" s="391"/>
      <c r="AQ957" s="373"/>
      <c r="AR957" s="847"/>
      <c r="AS957" s="847" t="s">
        <v>2869</v>
      </c>
      <c r="AT957" s="359"/>
    </row>
    <row r="958">
      <c r="A958" s="480" t="s">
        <v>2869</v>
      </c>
      <c r="B958" s="361"/>
      <c r="C958" s="362"/>
      <c r="D958" s="384" t="s">
        <v>2869</v>
      </c>
      <c r="E958" s="367"/>
      <c r="F958" s="368"/>
      <c r="G958" s="381"/>
      <c r="H958" s="366"/>
      <c r="I958" s="365"/>
      <c r="J958" s="368"/>
      <c r="K958" s="381"/>
      <c r="L958" s="368"/>
      <c r="M958" s="364"/>
      <c r="N958" s="368"/>
      <c r="O958" s="381"/>
      <c r="P958" s="366"/>
      <c r="Q958" s="365"/>
      <c r="R958" s="368"/>
      <c r="S958" s="381"/>
      <c r="T958" s="368"/>
      <c r="U958" s="364"/>
      <c r="V958" s="845"/>
      <c r="W958" s="655"/>
      <c r="X958" s="366"/>
      <c r="Y958" s="370"/>
      <c r="Z958" s="481"/>
      <c r="AA958" s="372"/>
      <c r="AB958" s="353"/>
      <c r="AC958" s="382"/>
      <c r="AD958" s="383" t="str">
        <f>IFERROR(__xludf.DUMMYFUNCTION("""COMPUTED_VALUE"""),"")</f>
        <v/>
      </c>
      <c r="AE958" s="848" t="str">
        <f>IFERROR(__xludf.DUMMYFUNCTION("""COMPUTED_VALUE"""),"")</f>
        <v/>
      </c>
      <c r="AF958" s="848"/>
      <c r="AG958" s="848"/>
      <c r="AH958" s="388" t="str">
        <f>IFERROR(__xludf.DUMMYFUNCTION("""COMPUTED_VALUE"""),"")</f>
        <v/>
      </c>
      <c r="AI958" s="382"/>
      <c r="AJ958" s="848" t="str">
        <f>IFERROR(__xludf.DUMMYFUNCTION("""COMPUTED_VALUE"""),"")</f>
        <v/>
      </c>
      <c r="AK958" s="848" t="str">
        <f>IFERROR(__xludf.DUMMYFUNCTION("""COMPUTED_VALUE"""),"")</f>
        <v/>
      </c>
      <c r="AL958" s="848"/>
      <c r="AM958" s="848"/>
      <c r="AN958" s="389" t="str">
        <f>IFERROR(__xludf.DUMMYFUNCTION("""COMPUTED_VALUE"""),"")</f>
        <v/>
      </c>
      <c r="AO958" s="390"/>
      <c r="AP958" s="391"/>
      <c r="AQ958" s="373"/>
      <c r="AR958" s="847"/>
      <c r="AS958" s="847" t="s">
        <v>2869</v>
      </c>
      <c r="AT958" s="359"/>
    </row>
    <row r="959">
      <c r="A959" s="480" t="s">
        <v>2869</v>
      </c>
      <c r="B959" s="361"/>
      <c r="C959" s="362"/>
      <c r="D959" s="384" t="s">
        <v>2869</v>
      </c>
      <c r="E959" s="367"/>
      <c r="F959" s="368"/>
      <c r="G959" s="381"/>
      <c r="H959" s="366"/>
      <c r="I959" s="365"/>
      <c r="J959" s="368"/>
      <c r="K959" s="381"/>
      <c r="L959" s="368"/>
      <c r="M959" s="364"/>
      <c r="N959" s="368"/>
      <c r="O959" s="381"/>
      <c r="P959" s="366"/>
      <c r="Q959" s="365"/>
      <c r="R959" s="368"/>
      <c r="S959" s="381"/>
      <c r="T959" s="368"/>
      <c r="U959" s="364"/>
      <c r="V959" s="845"/>
      <c r="W959" s="655"/>
      <c r="X959" s="366"/>
      <c r="Y959" s="370"/>
      <c r="Z959" s="481"/>
      <c r="AA959" s="372"/>
      <c r="AB959" s="353"/>
      <c r="AC959" s="382"/>
      <c r="AD959" s="383" t="str">
        <f>IFERROR(__xludf.DUMMYFUNCTION("""COMPUTED_VALUE"""),"")</f>
        <v/>
      </c>
      <c r="AE959" s="848" t="str">
        <f>IFERROR(__xludf.DUMMYFUNCTION("""COMPUTED_VALUE"""),"")</f>
        <v/>
      </c>
      <c r="AF959" s="848"/>
      <c r="AG959" s="848"/>
      <c r="AH959" s="388" t="str">
        <f>IFERROR(__xludf.DUMMYFUNCTION("""COMPUTED_VALUE"""),"")</f>
        <v/>
      </c>
      <c r="AI959" s="382"/>
      <c r="AJ959" s="848" t="str">
        <f>IFERROR(__xludf.DUMMYFUNCTION("""COMPUTED_VALUE"""),"")</f>
        <v/>
      </c>
      <c r="AK959" s="848" t="str">
        <f>IFERROR(__xludf.DUMMYFUNCTION("""COMPUTED_VALUE"""),"")</f>
        <v/>
      </c>
      <c r="AL959" s="848"/>
      <c r="AM959" s="848"/>
      <c r="AN959" s="389" t="str">
        <f>IFERROR(__xludf.DUMMYFUNCTION("""COMPUTED_VALUE"""),"")</f>
        <v/>
      </c>
      <c r="AO959" s="390"/>
      <c r="AP959" s="391"/>
      <c r="AQ959" s="373"/>
      <c r="AR959" s="847"/>
      <c r="AS959" s="847" t="s">
        <v>2869</v>
      </c>
      <c r="AT959" s="359"/>
    </row>
    <row r="960">
      <c r="A960" s="480" t="s">
        <v>2869</v>
      </c>
      <c r="B960" s="361"/>
      <c r="C960" s="362"/>
      <c r="D960" s="384" t="s">
        <v>2869</v>
      </c>
      <c r="E960" s="367"/>
      <c r="F960" s="368"/>
      <c r="G960" s="381"/>
      <c r="H960" s="366"/>
      <c r="I960" s="365"/>
      <c r="J960" s="368"/>
      <c r="K960" s="381"/>
      <c r="L960" s="368"/>
      <c r="M960" s="364"/>
      <c r="N960" s="368"/>
      <c r="O960" s="381"/>
      <c r="P960" s="366"/>
      <c r="Q960" s="365"/>
      <c r="R960" s="368"/>
      <c r="S960" s="381"/>
      <c r="T960" s="368"/>
      <c r="U960" s="364"/>
      <c r="V960" s="845"/>
      <c r="W960" s="655"/>
      <c r="X960" s="366"/>
      <c r="Y960" s="370"/>
      <c r="Z960" s="481"/>
      <c r="AA960" s="372"/>
      <c r="AB960" s="353"/>
      <c r="AC960" s="382"/>
      <c r="AD960" s="383" t="str">
        <f>IFERROR(__xludf.DUMMYFUNCTION("""COMPUTED_VALUE"""),"")</f>
        <v/>
      </c>
      <c r="AE960" s="848" t="str">
        <f>IFERROR(__xludf.DUMMYFUNCTION("""COMPUTED_VALUE"""),"")</f>
        <v/>
      </c>
      <c r="AF960" s="848"/>
      <c r="AG960" s="848"/>
      <c r="AH960" s="388" t="str">
        <f>IFERROR(__xludf.DUMMYFUNCTION("""COMPUTED_VALUE"""),"")</f>
        <v/>
      </c>
      <c r="AI960" s="382"/>
      <c r="AJ960" s="848" t="str">
        <f>IFERROR(__xludf.DUMMYFUNCTION("""COMPUTED_VALUE"""),"")</f>
        <v/>
      </c>
      <c r="AK960" s="848" t="str">
        <f>IFERROR(__xludf.DUMMYFUNCTION("""COMPUTED_VALUE"""),"")</f>
        <v/>
      </c>
      <c r="AL960" s="848"/>
      <c r="AM960" s="848"/>
      <c r="AN960" s="389" t="str">
        <f>IFERROR(__xludf.DUMMYFUNCTION("""COMPUTED_VALUE"""),"")</f>
        <v/>
      </c>
      <c r="AO960" s="390"/>
      <c r="AP960" s="391"/>
      <c r="AQ960" s="373"/>
      <c r="AR960" s="847"/>
      <c r="AS960" s="847" t="s">
        <v>2869</v>
      </c>
      <c r="AT960" s="359"/>
    </row>
    <row r="961">
      <c r="A961" s="480" t="s">
        <v>2869</v>
      </c>
      <c r="B961" s="361"/>
      <c r="C961" s="362"/>
      <c r="D961" s="384" t="s">
        <v>2869</v>
      </c>
      <c r="E961" s="367"/>
      <c r="F961" s="368"/>
      <c r="G961" s="381"/>
      <c r="H961" s="366"/>
      <c r="I961" s="365"/>
      <c r="J961" s="368"/>
      <c r="K961" s="381"/>
      <c r="L961" s="368"/>
      <c r="M961" s="364"/>
      <c r="N961" s="368"/>
      <c r="O961" s="381"/>
      <c r="P961" s="366"/>
      <c r="Q961" s="365"/>
      <c r="R961" s="368"/>
      <c r="S961" s="381"/>
      <c r="T961" s="368"/>
      <c r="U961" s="364"/>
      <c r="V961" s="845"/>
      <c r="W961" s="655"/>
      <c r="X961" s="366"/>
      <c r="Y961" s="370"/>
      <c r="Z961" s="481"/>
      <c r="AA961" s="372"/>
      <c r="AB961" s="353"/>
      <c r="AC961" s="382"/>
      <c r="AD961" s="383" t="str">
        <f>IFERROR(__xludf.DUMMYFUNCTION("""COMPUTED_VALUE"""),"")</f>
        <v/>
      </c>
      <c r="AE961" s="848" t="str">
        <f>IFERROR(__xludf.DUMMYFUNCTION("""COMPUTED_VALUE"""),"")</f>
        <v/>
      </c>
      <c r="AF961" s="848"/>
      <c r="AG961" s="848"/>
      <c r="AH961" s="388" t="str">
        <f>IFERROR(__xludf.DUMMYFUNCTION("""COMPUTED_VALUE"""),"")</f>
        <v/>
      </c>
      <c r="AI961" s="382"/>
      <c r="AJ961" s="848" t="str">
        <f>IFERROR(__xludf.DUMMYFUNCTION("""COMPUTED_VALUE"""),"")</f>
        <v/>
      </c>
      <c r="AK961" s="848" t="str">
        <f>IFERROR(__xludf.DUMMYFUNCTION("""COMPUTED_VALUE"""),"")</f>
        <v/>
      </c>
      <c r="AL961" s="848"/>
      <c r="AM961" s="848"/>
      <c r="AN961" s="389" t="str">
        <f>IFERROR(__xludf.DUMMYFUNCTION("""COMPUTED_VALUE"""),"")</f>
        <v/>
      </c>
      <c r="AO961" s="390"/>
      <c r="AP961" s="391"/>
      <c r="AQ961" s="373"/>
      <c r="AR961" s="847"/>
      <c r="AS961" s="847" t="s">
        <v>2869</v>
      </c>
      <c r="AT961" s="359"/>
    </row>
    <row r="962">
      <c r="A962" s="480" t="s">
        <v>2869</v>
      </c>
      <c r="B962" s="361"/>
      <c r="C962" s="362"/>
      <c r="D962" s="384" t="s">
        <v>2869</v>
      </c>
      <c r="E962" s="367"/>
      <c r="F962" s="368"/>
      <c r="G962" s="381"/>
      <c r="H962" s="366"/>
      <c r="I962" s="365"/>
      <c r="J962" s="368"/>
      <c r="K962" s="381"/>
      <c r="L962" s="368"/>
      <c r="M962" s="364"/>
      <c r="N962" s="368"/>
      <c r="O962" s="381"/>
      <c r="P962" s="366"/>
      <c r="Q962" s="365"/>
      <c r="R962" s="368"/>
      <c r="S962" s="381"/>
      <c r="T962" s="368"/>
      <c r="U962" s="364"/>
      <c r="V962" s="845"/>
      <c r="W962" s="655"/>
      <c r="X962" s="366"/>
      <c r="Y962" s="370"/>
      <c r="Z962" s="481"/>
      <c r="AA962" s="372"/>
      <c r="AB962" s="353"/>
      <c r="AC962" s="382"/>
      <c r="AD962" s="383" t="str">
        <f>IFERROR(__xludf.DUMMYFUNCTION("""COMPUTED_VALUE"""),"")</f>
        <v/>
      </c>
      <c r="AE962" s="848" t="str">
        <f>IFERROR(__xludf.DUMMYFUNCTION("""COMPUTED_VALUE"""),"")</f>
        <v/>
      </c>
      <c r="AF962" s="848"/>
      <c r="AG962" s="848"/>
      <c r="AH962" s="388" t="str">
        <f>IFERROR(__xludf.DUMMYFUNCTION("""COMPUTED_VALUE"""),"")</f>
        <v/>
      </c>
      <c r="AI962" s="382"/>
      <c r="AJ962" s="848" t="str">
        <f>IFERROR(__xludf.DUMMYFUNCTION("""COMPUTED_VALUE"""),"")</f>
        <v/>
      </c>
      <c r="AK962" s="848" t="str">
        <f>IFERROR(__xludf.DUMMYFUNCTION("""COMPUTED_VALUE"""),"")</f>
        <v/>
      </c>
      <c r="AL962" s="848"/>
      <c r="AM962" s="848"/>
      <c r="AN962" s="389" t="str">
        <f>IFERROR(__xludf.DUMMYFUNCTION("""COMPUTED_VALUE"""),"")</f>
        <v/>
      </c>
      <c r="AO962" s="390"/>
      <c r="AP962" s="391"/>
      <c r="AQ962" s="373"/>
      <c r="AR962" s="847"/>
      <c r="AS962" s="847" t="s">
        <v>2869</v>
      </c>
      <c r="AT962" s="359"/>
    </row>
    <row r="963">
      <c r="A963" s="480" t="s">
        <v>2869</v>
      </c>
      <c r="B963" s="361"/>
      <c r="C963" s="362"/>
      <c r="D963" s="384" t="s">
        <v>2869</v>
      </c>
      <c r="E963" s="367"/>
      <c r="F963" s="368"/>
      <c r="G963" s="381"/>
      <c r="H963" s="366"/>
      <c r="I963" s="365"/>
      <c r="J963" s="368"/>
      <c r="K963" s="381"/>
      <c r="L963" s="368"/>
      <c r="M963" s="364"/>
      <c r="N963" s="368"/>
      <c r="O963" s="381"/>
      <c r="P963" s="366"/>
      <c r="Q963" s="365"/>
      <c r="R963" s="368"/>
      <c r="S963" s="381"/>
      <c r="T963" s="368"/>
      <c r="U963" s="364"/>
      <c r="V963" s="845"/>
      <c r="W963" s="655"/>
      <c r="X963" s="366"/>
      <c r="Y963" s="370"/>
      <c r="Z963" s="481"/>
      <c r="AA963" s="372"/>
      <c r="AB963" s="353"/>
      <c r="AC963" s="382"/>
      <c r="AD963" s="383" t="str">
        <f>IFERROR(__xludf.DUMMYFUNCTION("""COMPUTED_VALUE"""),"")</f>
        <v/>
      </c>
      <c r="AE963" s="848" t="str">
        <f>IFERROR(__xludf.DUMMYFUNCTION("""COMPUTED_VALUE"""),"")</f>
        <v/>
      </c>
      <c r="AF963" s="848"/>
      <c r="AG963" s="848"/>
      <c r="AH963" s="388" t="str">
        <f>IFERROR(__xludf.DUMMYFUNCTION("""COMPUTED_VALUE"""),"")</f>
        <v/>
      </c>
      <c r="AI963" s="382"/>
      <c r="AJ963" s="848" t="str">
        <f>IFERROR(__xludf.DUMMYFUNCTION("""COMPUTED_VALUE"""),"")</f>
        <v/>
      </c>
      <c r="AK963" s="848" t="str">
        <f>IFERROR(__xludf.DUMMYFUNCTION("""COMPUTED_VALUE"""),"")</f>
        <v/>
      </c>
      <c r="AL963" s="848"/>
      <c r="AM963" s="848"/>
      <c r="AN963" s="389" t="str">
        <f>IFERROR(__xludf.DUMMYFUNCTION("""COMPUTED_VALUE"""),"")</f>
        <v/>
      </c>
      <c r="AO963" s="390"/>
      <c r="AP963" s="391"/>
      <c r="AQ963" s="373"/>
      <c r="AR963" s="847"/>
      <c r="AS963" s="847" t="s">
        <v>2869</v>
      </c>
      <c r="AT963" s="359"/>
    </row>
    <row r="964">
      <c r="A964" s="480" t="s">
        <v>2869</v>
      </c>
      <c r="B964" s="361"/>
      <c r="C964" s="362"/>
      <c r="D964" s="384" t="s">
        <v>2869</v>
      </c>
      <c r="E964" s="367"/>
      <c r="F964" s="368"/>
      <c r="G964" s="381"/>
      <c r="H964" s="366"/>
      <c r="I964" s="365"/>
      <c r="J964" s="368"/>
      <c r="K964" s="381"/>
      <c r="L964" s="368"/>
      <c r="M964" s="364"/>
      <c r="N964" s="368"/>
      <c r="O964" s="381"/>
      <c r="P964" s="366"/>
      <c r="Q964" s="365"/>
      <c r="R964" s="368"/>
      <c r="S964" s="381"/>
      <c r="T964" s="368"/>
      <c r="U964" s="364"/>
      <c r="V964" s="845"/>
      <c r="W964" s="655"/>
      <c r="X964" s="366"/>
      <c r="Y964" s="370"/>
      <c r="Z964" s="481"/>
      <c r="AA964" s="372"/>
      <c r="AB964" s="353"/>
      <c r="AC964" s="382"/>
      <c r="AD964" s="383" t="str">
        <f>IFERROR(__xludf.DUMMYFUNCTION("""COMPUTED_VALUE"""),"")</f>
        <v/>
      </c>
      <c r="AE964" s="848" t="str">
        <f>IFERROR(__xludf.DUMMYFUNCTION("""COMPUTED_VALUE"""),"")</f>
        <v/>
      </c>
      <c r="AF964" s="848"/>
      <c r="AG964" s="848"/>
      <c r="AH964" s="388" t="str">
        <f>IFERROR(__xludf.DUMMYFUNCTION("""COMPUTED_VALUE"""),"")</f>
        <v/>
      </c>
      <c r="AI964" s="382"/>
      <c r="AJ964" s="848" t="str">
        <f>IFERROR(__xludf.DUMMYFUNCTION("""COMPUTED_VALUE"""),"")</f>
        <v/>
      </c>
      <c r="AK964" s="848" t="str">
        <f>IFERROR(__xludf.DUMMYFUNCTION("""COMPUTED_VALUE"""),"")</f>
        <v/>
      </c>
      <c r="AL964" s="848"/>
      <c r="AM964" s="848"/>
      <c r="AN964" s="389" t="str">
        <f>IFERROR(__xludf.DUMMYFUNCTION("""COMPUTED_VALUE"""),"")</f>
        <v/>
      </c>
      <c r="AO964" s="390"/>
      <c r="AP964" s="391"/>
      <c r="AQ964" s="373"/>
      <c r="AR964" s="847"/>
      <c r="AS964" s="847" t="s">
        <v>2869</v>
      </c>
      <c r="AT964" s="359"/>
    </row>
    <row r="965">
      <c r="A965" s="480" t="s">
        <v>2869</v>
      </c>
      <c r="B965" s="361"/>
      <c r="C965" s="362"/>
      <c r="D965" s="384" t="s">
        <v>2869</v>
      </c>
      <c r="E965" s="367"/>
      <c r="F965" s="368"/>
      <c r="G965" s="381"/>
      <c r="H965" s="366"/>
      <c r="I965" s="365"/>
      <c r="J965" s="368"/>
      <c r="K965" s="381"/>
      <c r="L965" s="368"/>
      <c r="M965" s="364"/>
      <c r="N965" s="368"/>
      <c r="O965" s="381"/>
      <c r="P965" s="366"/>
      <c r="Q965" s="365"/>
      <c r="R965" s="368"/>
      <c r="S965" s="381"/>
      <c r="T965" s="368"/>
      <c r="U965" s="364"/>
      <c r="V965" s="845"/>
      <c r="W965" s="655"/>
      <c r="X965" s="366"/>
      <c r="Y965" s="370"/>
      <c r="Z965" s="481"/>
      <c r="AA965" s="372"/>
      <c r="AB965" s="353"/>
      <c r="AC965" s="382"/>
      <c r="AD965" s="383" t="str">
        <f>IFERROR(__xludf.DUMMYFUNCTION("""COMPUTED_VALUE"""),"")</f>
        <v/>
      </c>
      <c r="AE965" s="848" t="str">
        <f>IFERROR(__xludf.DUMMYFUNCTION("""COMPUTED_VALUE"""),"")</f>
        <v/>
      </c>
      <c r="AF965" s="848"/>
      <c r="AG965" s="848"/>
      <c r="AH965" s="388" t="str">
        <f>IFERROR(__xludf.DUMMYFUNCTION("""COMPUTED_VALUE"""),"")</f>
        <v/>
      </c>
      <c r="AI965" s="382"/>
      <c r="AJ965" s="848" t="str">
        <f>IFERROR(__xludf.DUMMYFUNCTION("""COMPUTED_VALUE"""),"")</f>
        <v/>
      </c>
      <c r="AK965" s="848" t="str">
        <f>IFERROR(__xludf.DUMMYFUNCTION("""COMPUTED_VALUE"""),"")</f>
        <v/>
      </c>
      <c r="AL965" s="848"/>
      <c r="AM965" s="848"/>
      <c r="AN965" s="389" t="str">
        <f>IFERROR(__xludf.DUMMYFUNCTION("""COMPUTED_VALUE"""),"")</f>
        <v/>
      </c>
      <c r="AO965" s="390"/>
      <c r="AP965" s="391"/>
      <c r="AQ965" s="373"/>
      <c r="AR965" s="847"/>
      <c r="AS965" s="847" t="s">
        <v>2869</v>
      </c>
      <c r="AT965" s="359"/>
    </row>
    <row r="966">
      <c r="A966" s="480" t="s">
        <v>2869</v>
      </c>
      <c r="B966" s="361"/>
      <c r="C966" s="362"/>
      <c r="D966" s="384" t="s">
        <v>2869</v>
      </c>
      <c r="E966" s="367"/>
      <c r="F966" s="368"/>
      <c r="G966" s="381"/>
      <c r="H966" s="366"/>
      <c r="I966" s="365"/>
      <c r="J966" s="368"/>
      <c r="K966" s="381"/>
      <c r="L966" s="368"/>
      <c r="M966" s="364"/>
      <c r="N966" s="368"/>
      <c r="O966" s="381"/>
      <c r="P966" s="366"/>
      <c r="Q966" s="365"/>
      <c r="R966" s="368"/>
      <c r="S966" s="381"/>
      <c r="T966" s="368"/>
      <c r="U966" s="364"/>
      <c r="V966" s="845"/>
      <c r="W966" s="655"/>
      <c r="X966" s="366"/>
      <c r="Y966" s="370"/>
      <c r="Z966" s="481"/>
      <c r="AA966" s="372"/>
      <c r="AB966" s="353"/>
      <c r="AC966" s="382"/>
      <c r="AD966" s="383" t="str">
        <f>IFERROR(__xludf.DUMMYFUNCTION("""COMPUTED_VALUE"""),"")</f>
        <v/>
      </c>
      <c r="AE966" s="848" t="str">
        <f>IFERROR(__xludf.DUMMYFUNCTION("""COMPUTED_VALUE"""),"")</f>
        <v/>
      </c>
      <c r="AF966" s="848"/>
      <c r="AG966" s="848"/>
      <c r="AH966" s="388" t="str">
        <f>IFERROR(__xludf.DUMMYFUNCTION("""COMPUTED_VALUE"""),"")</f>
        <v/>
      </c>
      <c r="AI966" s="382"/>
      <c r="AJ966" s="848" t="str">
        <f>IFERROR(__xludf.DUMMYFUNCTION("""COMPUTED_VALUE"""),"")</f>
        <v/>
      </c>
      <c r="AK966" s="848" t="str">
        <f>IFERROR(__xludf.DUMMYFUNCTION("""COMPUTED_VALUE"""),"")</f>
        <v/>
      </c>
      <c r="AL966" s="848"/>
      <c r="AM966" s="848"/>
      <c r="AN966" s="389" t="str">
        <f>IFERROR(__xludf.DUMMYFUNCTION("""COMPUTED_VALUE"""),"")</f>
        <v/>
      </c>
      <c r="AO966" s="390"/>
      <c r="AP966" s="391"/>
      <c r="AQ966" s="373"/>
      <c r="AR966" s="847"/>
      <c r="AS966" s="847" t="s">
        <v>2869</v>
      </c>
      <c r="AT966" s="359"/>
    </row>
    <row r="967">
      <c r="A967" s="480" t="s">
        <v>2869</v>
      </c>
      <c r="B967" s="361"/>
      <c r="C967" s="362"/>
      <c r="D967" s="384" t="s">
        <v>2869</v>
      </c>
      <c r="E967" s="367"/>
      <c r="F967" s="368"/>
      <c r="G967" s="381"/>
      <c r="H967" s="366"/>
      <c r="I967" s="365"/>
      <c r="J967" s="368"/>
      <c r="K967" s="381"/>
      <c r="L967" s="368"/>
      <c r="M967" s="364"/>
      <c r="N967" s="368"/>
      <c r="O967" s="381"/>
      <c r="P967" s="366"/>
      <c r="Q967" s="365"/>
      <c r="R967" s="368"/>
      <c r="S967" s="381"/>
      <c r="T967" s="368"/>
      <c r="U967" s="364"/>
      <c r="V967" s="845"/>
      <c r="W967" s="655"/>
      <c r="X967" s="366"/>
      <c r="Y967" s="370"/>
      <c r="Z967" s="481"/>
      <c r="AA967" s="372"/>
      <c r="AB967" s="353"/>
      <c r="AC967" s="382"/>
      <c r="AD967" s="383" t="str">
        <f>IFERROR(__xludf.DUMMYFUNCTION("""COMPUTED_VALUE"""),"")</f>
        <v/>
      </c>
      <c r="AE967" s="848" t="str">
        <f>IFERROR(__xludf.DUMMYFUNCTION("""COMPUTED_VALUE"""),"")</f>
        <v/>
      </c>
      <c r="AF967" s="848"/>
      <c r="AG967" s="848"/>
      <c r="AH967" s="388" t="str">
        <f>IFERROR(__xludf.DUMMYFUNCTION("""COMPUTED_VALUE"""),"")</f>
        <v/>
      </c>
      <c r="AI967" s="382"/>
      <c r="AJ967" s="848" t="str">
        <f>IFERROR(__xludf.DUMMYFUNCTION("""COMPUTED_VALUE"""),"")</f>
        <v/>
      </c>
      <c r="AK967" s="848" t="str">
        <f>IFERROR(__xludf.DUMMYFUNCTION("""COMPUTED_VALUE"""),"")</f>
        <v/>
      </c>
      <c r="AL967" s="848"/>
      <c r="AM967" s="848"/>
      <c r="AN967" s="389" t="str">
        <f>IFERROR(__xludf.DUMMYFUNCTION("""COMPUTED_VALUE"""),"")</f>
        <v/>
      </c>
      <c r="AO967" s="390"/>
      <c r="AP967" s="391"/>
      <c r="AQ967" s="373"/>
      <c r="AR967" s="847"/>
      <c r="AS967" s="847" t="s">
        <v>2869</v>
      </c>
      <c r="AT967" s="359"/>
    </row>
    <row r="968">
      <c r="A968" s="480" t="s">
        <v>2869</v>
      </c>
      <c r="B968" s="361"/>
      <c r="C968" s="362"/>
      <c r="D968" s="384" t="s">
        <v>2869</v>
      </c>
      <c r="E968" s="367"/>
      <c r="F968" s="368"/>
      <c r="G968" s="381"/>
      <c r="H968" s="366"/>
      <c r="I968" s="365"/>
      <c r="J968" s="368"/>
      <c r="K968" s="381"/>
      <c r="L968" s="368"/>
      <c r="M968" s="364"/>
      <c r="N968" s="368"/>
      <c r="O968" s="381"/>
      <c r="P968" s="366"/>
      <c r="Q968" s="365"/>
      <c r="R968" s="368"/>
      <c r="S968" s="381"/>
      <c r="T968" s="368"/>
      <c r="U968" s="364"/>
      <c r="V968" s="845"/>
      <c r="W968" s="655"/>
      <c r="X968" s="366"/>
      <c r="Y968" s="370"/>
      <c r="Z968" s="481"/>
      <c r="AA968" s="372"/>
      <c r="AB968" s="353"/>
      <c r="AC968" s="382"/>
      <c r="AD968" s="383" t="str">
        <f>IFERROR(__xludf.DUMMYFUNCTION("""COMPUTED_VALUE"""),"")</f>
        <v/>
      </c>
      <c r="AE968" s="848" t="str">
        <f>IFERROR(__xludf.DUMMYFUNCTION("""COMPUTED_VALUE"""),"")</f>
        <v/>
      </c>
      <c r="AF968" s="848"/>
      <c r="AG968" s="848"/>
      <c r="AH968" s="388" t="str">
        <f>IFERROR(__xludf.DUMMYFUNCTION("""COMPUTED_VALUE"""),"")</f>
        <v/>
      </c>
      <c r="AI968" s="382"/>
      <c r="AJ968" s="848" t="str">
        <f>IFERROR(__xludf.DUMMYFUNCTION("""COMPUTED_VALUE"""),"")</f>
        <v/>
      </c>
      <c r="AK968" s="848" t="str">
        <f>IFERROR(__xludf.DUMMYFUNCTION("""COMPUTED_VALUE"""),"")</f>
        <v/>
      </c>
      <c r="AL968" s="848"/>
      <c r="AM968" s="848"/>
      <c r="AN968" s="389" t="str">
        <f>IFERROR(__xludf.DUMMYFUNCTION("""COMPUTED_VALUE"""),"")</f>
        <v/>
      </c>
      <c r="AO968" s="390"/>
      <c r="AP968" s="391"/>
      <c r="AQ968" s="373"/>
      <c r="AR968" s="847"/>
      <c r="AS968" s="847" t="s">
        <v>2869</v>
      </c>
      <c r="AT968" s="359"/>
    </row>
    <row r="969">
      <c r="A969" s="480" t="s">
        <v>2869</v>
      </c>
      <c r="B969" s="361"/>
      <c r="C969" s="362"/>
      <c r="D969" s="384" t="s">
        <v>2869</v>
      </c>
      <c r="E969" s="367"/>
      <c r="F969" s="368"/>
      <c r="G969" s="381"/>
      <c r="H969" s="366"/>
      <c r="I969" s="365"/>
      <c r="J969" s="368"/>
      <c r="K969" s="381"/>
      <c r="L969" s="368"/>
      <c r="M969" s="364"/>
      <c r="N969" s="368"/>
      <c r="O969" s="381"/>
      <c r="P969" s="366"/>
      <c r="Q969" s="365"/>
      <c r="R969" s="368"/>
      <c r="S969" s="381"/>
      <c r="T969" s="368"/>
      <c r="U969" s="364"/>
      <c r="V969" s="845"/>
      <c r="W969" s="655"/>
      <c r="X969" s="366"/>
      <c r="Y969" s="370"/>
      <c r="Z969" s="481"/>
      <c r="AA969" s="372"/>
      <c r="AB969" s="353"/>
      <c r="AC969" s="382"/>
      <c r="AD969" s="383" t="str">
        <f>IFERROR(__xludf.DUMMYFUNCTION("""COMPUTED_VALUE"""),"")</f>
        <v/>
      </c>
      <c r="AE969" s="848" t="str">
        <f>IFERROR(__xludf.DUMMYFUNCTION("""COMPUTED_VALUE"""),"")</f>
        <v/>
      </c>
      <c r="AF969" s="848"/>
      <c r="AG969" s="848"/>
      <c r="AH969" s="388" t="str">
        <f>IFERROR(__xludf.DUMMYFUNCTION("""COMPUTED_VALUE"""),"")</f>
        <v/>
      </c>
      <c r="AI969" s="382"/>
      <c r="AJ969" s="848" t="str">
        <f>IFERROR(__xludf.DUMMYFUNCTION("""COMPUTED_VALUE"""),"")</f>
        <v/>
      </c>
      <c r="AK969" s="848" t="str">
        <f>IFERROR(__xludf.DUMMYFUNCTION("""COMPUTED_VALUE"""),"")</f>
        <v/>
      </c>
      <c r="AL969" s="848"/>
      <c r="AM969" s="848"/>
      <c r="AN969" s="389" t="str">
        <f>IFERROR(__xludf.DUMMYFUNCTION("""COMPUTED_VALUE"""),"")</f>
        <v/>
      </c>
      <c r="AO969" s="390"/>
      <c r="AP969" s="391"/>
      <c r="AQ969" s="373"/>
      <c r="AR969" s="847"/>
      <c r="AS969" s="847" t="s">
        <v>2869</v>
      </c>
      <c r="AT969" s="359"/>
    </row>
    <row r="970">
      <c r="A970" s="480" t="s">
        <v>2869</v>
      </c>
      <c r="B970" s="361"/>
      <c r="C970" s="362"/>
      <c r="D970" s="384" t="s">
        <v>2869</v>
      </c>
      <c r="E970" s="367"/>
      <c r="F970" s="368"/>
      <c r="G970" s="381"/>
      <c r="H970" s="366"/>
      <c r="I970" s="365"/>
      <c r="J970" s="368"/>
      <c r="K970" s="381"/>
      <c r="L970" s="368"/>
      <c r="M970" s="364"/>
      <c r="N970" s="368"/>
      <c r="O970" s="381"/>
      <c r="P970" s="366"/>
      <c r="Q970" s="365"/>
      <c r="R970" s="368"/>
      <c r="S970" s="381"/>
      <c r="T970" s="368"/>
      <c r="U970" s="364"/>
      <c r="V970" s="845"/>
      <c r="W970" s="655"/>
      <c r="X970" s="366"/>
      <c r="Y970" s="370"/>
      <c r="Z970" s="481"/>
      <c r="AA970" s="372"/>
      <c r="AB970" s="353"/>
      <c r="AC970" s="382"/>
      <c r="AD970" s="383" t="str">
        <f>IFERROR(__xludf.DUMMYFUNCTION("""COMPUTED_VALUE"""),"")</f>
        <v/>
      </c>
      <c r="AE970" s="848" t="str">
        <f>IFERROR(__xludf.DUMMYFUNCTION("""COMPUTED_VALUE"""),"")</f>
        <v/>
      </c>
      <c r="AF970" s="848"/>
      <c r="AG970" s="848"/>
      <c r="AH970" s="388" t="str">
        <f>IFERROR(__xludf.DUMMYFUNCTION("""COMPUTED_VALUE"""),"")</f>
        <v/>
      </c>
      <c r="AI970" s="382"/>
      <c r="AJ970" s="848" t="str">
        <f>IFERROR(__xludf.DUMMYFUNCTION("""COMPUTED_VALUE"""),"")</f>
        <v/>
      </c>
      <c r="AK970" s="848" t="str">
        <f>IFERROR(__xludf.DUMMYFUNCTION("""COMPUTED_VALUE"""),"")</f>
        <v/>
      </c>
      <c r="AL970" s="848"/>
      <c r="AM970" s="848"/>
      <c r="AN970" s="389" t="str">
        <f>IFERROR(__xludf.DUMMYFUNCTION("""COMPUTED_VALUE"""),"")</f>
        <v/>
      </c>
      <c r="AO970" s="390"/>
      <c r="AP970" s="391"/>
      <c r="AQ970" s="373"/>
      <c r="AR970" s="847"/>
      <c r="AS970" s="847" t="s">
        <v>2869</v>
      </c>
      <c r="AT970" s="359"/>
    </row>
    <row r="971">
      <c r="A971" s="480" t="s">
        <v>2869</v>
      </c>
      <c r="B971" s="361"/>
      <c r="C971" s="362"/>
      <c r="D971" s="384" t="s">
        <v>2869</v>
      </c>
      <c r="E971" s="367"/>
      <c r="F971" s="368"/>
      <c r="G971" s="381"/>
      <c r="H971" s="366"/>
      <c r="I971" s="365"/>
      <c r="J971" s="368"/>
      <c r="K971" s="381"/>
      <c r="L971" s="368"/>
      <c r="M971" s="364"/>
      <c r="N971" s="368"/>
      <c r="O971" s="381"/>
      <c r="P971" s="366"/>
      <c r="Q971" s="365"/>
      <c r="R971" s="368"/>
      <c r="S971" s="381"/>
      <c r="T971" s="368"/>
      <c r="U971" s="364"/>
      <c r="V971" s="845"/>
      <c r="W971" s="655"/>
      <c r="X971" s="366"/>
      <c r="Y971" s="370"/>
      <c r="Z971" s="481"/>
      <c r="AA971" s="372"/>
      <c r="AB971" s="353"/>
      <c r="AC971" s="382"/>
      <c r="AD971" s="383" t="str">
        <f>IFERROR(__xludf.DUMMYFUNCTION("""COMPUTED_VALUE"""),"")</f>
        <v/>
      </c>
      <c r="AE971" s="848" t="str">
        <f>IFERROR(__xludf.DUMMYFUNCTION("""COMPUTED_VALUE"""),"")</f>
        <v/>
      </c>
      <c r="AF971" s="848"/>
      <c r="AG971" s="848"/>
      <c r="AH971" s="388" t="str">
        <f>IFERROR(__xludf.DUMMYFUNCTION("""COMPUTED_VALUE"""),"")</f>
        <v/>
      </c>
      <c r="AI971" s="382"/>
      <c r="AJ971" s="848" t="str">
        <f>IFERROR(__xludf.DUMMYFUNCTION("""COMPUTED_VALUE"""),"")</f>
        <v/>
      </c>
      <c r="AK971" s="848" t="str">
        <f>IFERROR(__xludf.DUMMYFUNCTION("""COMPUTED_VALUE"""),"")</f>
        <v/>
      </c>
      <c r="AL971" s="848"/>
      <c r="AM971" s="848"/>
      <c r="AN971" s="389" t="str">
        <f>IFERROR(__xludf.DUMMYFUNCTION("""COMPUTED_VALUE"""),"")</f>
        <v/>
      </c>
      <c r="AO971" s="390"/>
      <c r="AP971" s="391"/>
      <c r="AQ971" s="373"/>
      <c r="AR971" s="847"/>
      <c r="AS971" s="847" t="s">
        <v>2869</v>
      </c>
      <c r="AT971" s="359"/>
    </row>
    <row r="972">
      <c r="A972" s="480" t="s">
        <v>2869</v>
      </c>
      <c r="B972" s="361"/>
      <c r="C972" s="362"/>
      <c r="D972" s="384" t="s">
        <v>2869</v>
      </c>
      <c r="E972" s="367"/>
      <c r="F972" s="368"/>
      <c r="G972" s="381"/>
      <c r="H972" s="366"/>
      <c r="I972" s="365"/>
      <c r="J972" s="368"/>
      <c r="K972" s="381"/>
      <c r="L972" s="368"/>
      <c r="M972" s="364"/>
      <c r="N972" s="368"/>
      <c r="O972" s="381"/>
      <c r="P972" s="366"/>
      <c r="Q972" s="365"/>
      <c r="R972" s="368"/>
      <c r="S972" s="381"/>
      <c r="T972" s="368"/>
      <c r="U972" s="364"/>
      <c r="V972" s="845"/>
      <c r="W972" s="655"/>
      <c r="X972" s="366"/>
      <c r="Y972" s="370"/>
      <c r="Z972" s="481"/>
      <c r="AA972" s="372"/>
      <c r="AB972" s="353"/>
      <c r="AC972" s="382"/>
      <c r="AD972" s="383" t="str">
        <f>IFERROR(__xludf.DUMMYFUNCTION("""COMPUTED_VALUE"""),"")</f>
        <v/>
      </c>
      <c r="AE972" s="848" t="str">
        <f>IFERROR(__xludf.DUMMYFUNCTION("""COMPUTED_VALUE"""),"")</f>
        <v/>
      </c>
      <c r="AF972" s="848"/>
      <c r="AG972" s="848"/>
      <c r="AH972" s="388" t="str">
        <f>IFERROR(__xludf.DUMMYFUNCTION("""COMPUTED_VALUE"""),"")</f>
        <v/>
      </c>
      <c r="AI972" s="382"/>
      <c r="AJ972" s="848" t="str">
        <f>IFERROR(__xludf.DUMMYFUNCTION("""COMPUTED_VALUE"""),"")</f>
        <v/>
      </c>
      <c r="AK972" s="848" t="str">
        <f>IFERROR(__xludf.DUMMYFUNCTION("""COMPUTED_VALUE"""),"")</f>
        <v/>
      </c>
      <c r="AL972" s="848"/>
      <c r="AM972" s="848"/>
      <c r="AN972" s="389" t="str">
        <f>IFERROR(__xludf.DUMMYFUNCTION("""COMPUTED_VALUE"""),"")</f>
        <v/>
      </c>
      <c r="AO972" s="390"/>
      <c r="AP972" s="391"/>
      <c r="AQ972" s="373"/>
      <c r="AR972" s="847"/>
      <c r="AS972" s="847" t="s">
        <v>2869</v>
      </c>
      <c r="AT972" s="359"/>
    </row>
    <row r="973">
      <c r="A973" s="480" t="s">
        <v>2869</v>
      </c>
      <c r="B973" s="361"/>
      <c r="C973" s="362"/>
      <c r="D973" s="384" t="s">
        <v>2869</v>
      </c>
      <c r="E973" s="367"/>
      <c r="F973" s="368"/>
      <c r="G973" s="381"/>
      <c r="H973" s="366"/>
      <c r="I973" s="365"/>
      <c r="J973" s="368"/>
      <c r="K973" s="381"/>
      <c r="L973" s="368"/>
      <c r="M973" s="364"/>
      <c r="N973" s="368"/>
      <c r="O973" s="381"/>
      <c r="P973" s="366"/>
      <c r="Q973" s="365"/>
      <c r="R973" s="368"/>
      <c r="S973" s="381"/>
      <c r="T973" s="368"/>
      <c r="U973" s="364"/>
      <c r="V973" s="845"/>
      <c r="W973" s="655"/>
      <c r="X973" s="366"/>
      <c r="Y973" s="370"/>
      <c r="Z973" s="481"/>
      <c r="AA973" s="372"/>
      <c r="AB973" s="353"/>
      <c r="AC973" s="382"/>
      <c r="AD973" s="383" t="str">
        <f>IFERROR(__xludf.DUMMYFUNCTION("""COMPUTED_VALUE"""),"")</f>
        <v/>
      </c>
      <c r="AE973" s="848" t="str">
        <f>IFERROR(__xludf.DUMMYFUNCTION("""COMPUTED_VALUE"""),"")</f>
        <v/>
      </c>
      <c r="AF973" s="848"/>
      <c r="AG973" s="848"/>
      <c r="AH973" s="388" t="str">
        <f>IFERROR(__xludf.DUMMYFUNCTION("""COMPUTED_VALUE"""),"")</f>
        <v/>
      </c>
      <c r="AI973" s="382"/>
      <c r="AJ973" s="848" t="str">
        <f>IFERROR(__xludf.DUMMYFUNCTION("""COMPUTED_VALUE"""),"")</f>
        <v/>
      </c>
      <c r="AK973" s="848" t="str">
        <f>IFERROR(__xludf.DUMMYFUNCTION("""COMPUTED_VALUE"""),"")</f>
        <v/>
      </c>
      <c r="AL973" s="848"/>
      <c r="AM973" s="848"/>
      <c r="AN973" s="389" t="str">
        <f>IFERROR(__xludf.DUMMYFUNCTION("""COMPUTED_VALUE"""),"")</f>
        <v/>
      </c>
      <c r="AO973" s="390"/>
      <c r="AP973" s="391"/>
      <c r="AQ973" s="373"/>
      <c r="AR973" s="847"/>
      <c r="AS973" s="847" t="s">
        <v>2869</v>
      </c>
      <c r="AT973" s="359"/>
    </row>
    <row r="974">
      <c r="A974" s="480" t="s">
        <v>2869</v>
      </c>
      <c r="B974" s="361"/>
      <c r="C974" s="362"/>
      <c r="D974" s="384" t="s">
        <v>2869</v>
      </c>
      <c r="E974" s="367"/>
      <c r="F974" s="368"/>
      <c r="G974" s="381"/>
      <c r="H974" s="366"/>
      <c r="I974" s="365"/>
      <c r="J974" s="368"/>
      <c r="K974" s="381"/>
      <c r="L974" s="368"/>
      <c r="M974" s="364"/>
      <c r="N974" s="368"/>
      <c r="O974" s="381"/>
      <c r="P974" s="366"/>
      <c r="Q974" s="365"/>
      <c r="R974" s="368"/>
      <c r="S974" s="381"/>
      <c r="T974" s="368"/>
      <c r="U974" s="364"/>
      <c r="V974" s="845"/>
      <c r="W974" s="655"/>
      <c r="X974" s="366"/>
      <c r="Y974" s="370"/>
      <c r="Z974" s="481"/>
      <c r="AA974" s="372"/>
      <c r="AB974" s="353"/>
      <c r="AC974" s="382"/>
      <c r="AD974" s="383" t="str">
        <f>IFERROR(__xludf.DUMMYFUNCTION("""COMPUTED_VALUE"""),"")</f>
        <v/>
      </c>
      <c r="AE974" s="848" t="str">
        <f>IFERROR(__xludf.DUMMYFUNCTION("""COMPUTED_VALUE"""),"")</f>
        <v/>
      </c>
      <c r="AF974" s="848"/>
      <c r="AG974" s="848"/>
      <c r="AH974" s="388" t="str">
        <f>IFERROR(__xludf.DUMMYFUNCTION("""COMPUTED_VALUE"""),"")</f>
        <v/>
      </c>
      <c r="AI974" s="382"/>
      <c r="AJ974" s="848" t="str">
        <f>IFERROR(__xludf.DUMMYFUNCTION("""COMPUTED_VALUE"""),"")</f>
        <v/>
      </c>
      <c r="AK974" s="848" t="str">
        <f>IFERROR(__xludf.DUMMYFUNCTION("""COMPUTED_VALUE"""),"")</f>
        <v/>
      </c>
      <c r="AL974" s="848"/>
      <c r="AM974" s="848"/>
      <c r="AN974" s="389" t="str">
        <f>IFERROR(__xludf.DUMMYFUNCTION("""COMPUTED_VALUE"""),"")</f>
        <v/>
      </c>
      <c r="AO974" s="390"/>
      <c r="AP974" s="391"/>
      <c r="AQ974" s="373"/>
      <c r="AR974" s="847"/>
      <c r="AS974" s="847" t="s">
        <v>2869</v>
      </c>
      <c r="AT974" s="359"/>
    </row>
    <row r="975">
      <c r="A975" s="480" t="s">
        <v>2869</v>
      </c>
      <c r="B975" s="361"/>
      <c r="C975" s="362"/>
      <c r="D975" s="384" t="s">
        <v>2869</v>
      </c>
      <c r="E975" s="367"/>
      <c r="F975" s="368"/>
      <c r="G975" s="381"/>
      <c r="H975" s="366"/>
      <c r="I975" s="365"/>
      <c r="J975" s="368"/>
      <c r="K975" s="381"/>
      <c r="L975" s="368"/>
      <c r="M975" s="364"/>
      <c r="N975" s="368"/>
      <c r="O975" s="381"/>
      <c r="P975" s="366"/>
      <c r="Q975" s="365"/>
      <c r="R975" s="368"/>
      <c r="S975" s="381"/>
      <c r="T975" s="368"/>
      <c r="U975" s="364"/>
      <c r="V975" s="845"/>
      <c r="W975" s="655"/>
      <c r="X975" s="366"/>
      <c r="Y975" s="370"/>
      <c r="Z975" s="481"/>
      <c r="AA975" s="372"/>
      <c r="AB975" s="353"/>
      <c r="AC975" s="382"/>
      <c r="AD975" s="383" t="str">
        <f>IFERROR(__xludf.DUMMYFUNCTION("""COMPUTED_VALUE"""),"")</f>
        <v/>
      </c>
      <c r="AE975" s="848" t="str">
        <f>IFERROR(__xludf.DUMMYFUNCTION("""COMPUTED_VALUE"""),"")</f>
        <v/>
      </c>
      <c r="AF975" s="848"/>
      <c r="AG975" s="848"/>
      <c r="AH975" s="388" t="str">
        <f>IFERROR(__xludf.DUMMYFUNCTION("""COMPUTED_VALUE"""),"")</f>
        <v/>
      </c>
      <c r="AI975" s="382"/>
      <c r="AJ975" s="848" t="str">
        <f>IFERROR(__xludf.DUMMYFUNCTION("""COMPUTED_VALUE"""),"")</f>
        <v/>
      </c>
      <c r="AK975" s="848" t="str">
        <f>IFERROR(__xludf.DUMMYFUNCTION("""COMPUTED_VALUE"""),"")</f>
        <v/>
      </c>
      <c r="AL975" s="848"/>
      <c r="AM975" s="848"/>
      <c r="AN975" s="389" t="str">
        <f>IFERROR(__xludf.DUMMYFUNCTION("""COMPUTED_VALUE"""),"")</f>
        <v/>
      </c>
      <c r="AO975" s="390"/>
      <c r="AP975" s="391"/>
      <c r="AQ975" s="373"/>
      <c r="AR975" s="847"/>
      <c r="AS975" s="847" t="s">
        <v>2869</v>
      </c>
      <c r="AT975" s="359"/>
    </row>
    <row r="976">
      <c r="A976" s="480" t="s">
        <v>2869</v>
      </c>
      <c r="B976" s="361"/>
      <c r="C976" s="362"/>
      <c r="D976" s="384" t="s">
        <v>2869</v>
      </c>
      <c r="E976" s="367"/>
      <c r="F976" s="368"/>
      <c r="G976" s="381"/>
      <c r="H976" s="366"/>
      <c r="I976" s="365"/>
      <c r="J976" s="368"/>
      <c r="K976" s="381"/>
      <c r="L976" s="368"/>
      <c r="M976" s="364"/>
      <c r="N976" s="368"/>
      <c r="O976" s="381"/>
      <c r="P976" s="366"/>
      <c r="Q976" s="365"/>
      <c r="R976" s="368"/>
      <c r="S976" s="381"/>
      <c r="T976" s="368"/>
      <c r="U976" s="364"/>
      <c r="V976" s="845"/>
      <c r="W976" s="655"/>
      <c r="X976" s="366"/>
      <c r="Y976" s="370"/>
      <c r="Z976" s="481"/>
      <c r="AA976" s="372"/>
      <c r="AB976" s="353"/>
      <c r="AC976" s="382"/>
      <c r="AD976" s="383" t="str">
        <f>IFERROR(__xludf.DUMMYFUNCTION("""COMPUTED_VALUE"""),"")</f>
        <v/>
      </c>
      <c r="AE976" s="848" t="str">
        <f>IFERROR(__xludf.DUMMYFUNCTION("""COMPUTED_VALUE"""),"")</f>
        <v/>
      </c>
      <c r="AF976" s="848"/>
      <c r="AG976" s="848"/>
      <c r="AH976" s="388" t="str">
        <f>IFERROR(__xludf.DUMMYFUNCTION("""COMPUTED_VALUE"""),"")</f>
        <v/>
      </c>
      <c r="AI976" s="382"/>
      <c r="AJ976" s="848" t="str">
        <f>IFERROR(__xludf.DUMMYFUNCTION("""COMPUTED_VALUE"""),"")</f>
        <v/>
      </c>
      <c r="AK976" s="848" t="str">
        <f>IFERROR(__xludf.DUMMYFUNCTION("""COMPUTED_VALUE"""),"")</f>
        <v/>
      </c>
      <c r="AL976" s="848"/>
      <c r="AM976" s="848"/>
      <c r="AN976" s="389" t="str">
        <f>IFERROR(__xludf.DUMMYFUNCTION("""COMPUTED_VALUE"""),"")</f>
        <v/>
      </c>
      <c r="AO976" s="390"/>
      <c r="AP976" s="391"/>
      <c r="AQ976" s="373"/>
      <c r="AR976" s="847"/>
      <c r="AS976" s="847" t="s">
        <v>2869</v>
      </c>
      <c r="AT976" s="359"/>
    </row>
    <row r="977">
      <c r="A977" s="480" t="s">
        <v>2869</v>
      </c>
      <c r="B977" s="361"/>
      <c r="C977" s="362"/>
      <c r="D977" s="384" t="s">
        <v>2869</v>
      </c>
      <c r="E977" s="367"/>
      <c r="F977" s="368"/>
      <c r="G977" s="381"/>
      <c r="H977" s="366"/>
      <c r="I977" s="365"/>
      <c r="J977" s="368"/>
      <c r="K977" s="381"/>
      <c r="L977" s="368"/>
      <c r="M977" s="364"/>
      <c r="N977" s="368"/>
      <c r="O977" s="381"/>
      <c r="P977" s="366"/>
      <c r="Q977" s="365"/>
      <c r="R977" s="368"/>
      <c r="S977" s="381"/>
      <c r="T977" s="368"/>
      <c r="U977" s="364"/>
      <c r="V977" s="845"/>
      <c r="W977" s="655"/>
      <c r="X977" s="366"/>
      <c r="Y977" s="370"/>
      <c r="Z977" s="481"/>
      <c r="AA977" s="372"/>
      <c r="AB977" s="353"/>
      <c r="AC977" s="382"/>
      <c r="AD977" s="383" t="str">
        <f>IFERROR(__xludf.DUMMYFUNCTION("""COMPUTED_VALUE"""),"")</f>
        <v/>
      </c>
      <c r="AE977" s="848" t="str">
        <f>IFERROR(__xludf.DUMMYFUNCTION("""COMPUTED_VALUE"""),"")</f>
        <v/>
      </c>
      <c r="AF977" s="848"/>
      <c r="AG977" s="848"/>
      <c r="AH977" s="388" t="str">
        <f>IFERROR(__xludf.DUMMYFUNCTION("""COMPUTED_VALUE"""),"")</f>
        <v/>
      </c>
      <c r="AI977" s="382"/>
      <c r="AJ977" s="848" t="str">
        <f>IFERROR(__xludf.DUMMYFUNCTION("""COMPUTED_VALUE"""),"")</f>
        <v/>
      </c>
      <c r="AK977" s="848" t="str">
        <f>IFERROR(__xludf.DUMMYFUNCTION("""COMPUTED_VALUE"""),"")</f>
        <v/>
      </c>
      <c r="AL977" s="848"/>
      <c r="AM977" s="848"/>
      <c r="AN977" s="389" t="str">
        <f>IFERROR(__xludf.DUMMYFUNCTION("""COMPUTED_VALUE"""),"")</f>
        <v/>
      </c>
      <c r="AO977" s="390"/>
      <c r="AP977" s="391"/>
      <c r="AQ977" s="373"/>
      <c r="AR977" s="847"/>
      <c r="AS977" s="847" t="s">
        <v>2869</v>
      </c>
      <c r="AT977" s="359"/>
    </row>
    <row r="978">
      <c r="A978" s="480" t="s">
        <v>2869</v>
      </c>
      <c r="B978" s="361"/>
      <c r="C978" s="362"/>
      <c r="D978" s="384" t="s">
        <v>2869</v>
      </c>
      <c r="E978" s="367"/>
      <c r="F978" s="368"/>
      <c r="G978" s="381"/>
      <c r="H978" s="366"/>
      <c r="I978" s="365"/>
      <c r="J978" s="368"/>
      <c r="K978" s="381"/>
      <c r="L978" s="368"/>
      <c r="M978" s="364"/>
      <c r="N978" s="368"/>
      <c r="O978" s="381"/>
      <c r="P978" s="366"/>
      <c r="Q978" s="365"/>
      <c r="R978" s="368"/>
      <c r="S978" s="381"/>
      <c r="T978" s="368"/>
      <c r="U978" s="364"/>
      <c r="V978" s="845"/>
      <c r="W978" s="655"/>
      <c r="X978" s="366"/>
      <c r="Y978" s="370"/>
      <c r="Z978" s="481"/>
      <c r="AA978" s="372"/>
      <c r="AB978" s="353"/>
      <c r="AC978" s="382"/>
      <c r="AD978" s="383" t="str">
        <f>IFERROR(__xludf.DUMMYFUNCTION("""COMPUTED_VALUE"""),"")</f>
        <v/>
      </c>
      <c r="AE978" s="848" t="str">
        <f>IFERROR(__xludf.DUMMYFUNCTION("""COMPUTED_VALUE"""),"")</f>
        <v/>
      </c>
      <c r="AF978" s="848"/>
      <c r="AG978" s="848"/>
      <c r="AH978" s="388" t="str">
        <f>IFERROR(__xludf.DUMMYFUNCTION("""COMPUTED_VALUE"""),"")</f>
        <v/>
      </c>
      <c r="AI978" s="382"/>
      <c r="AJ978" s="848" t="str">
        <f>IFERROR(__xludf.DUMMYFUNCTION("""COMPUTED_VALUE"""),"")</f>
        <v/>
      </c>
      <c r="AK978" s="848" t="str">
        <f>IFERROR(__xludf.DUMMYFUNCTION("""COMPUTED_VALUE"""),"")</f>
        <v/>
      </c>
      <c r="AL978" s="848"/>
      <c r="AM978" s="848"/>
      <c r="AN978" s="389" t="str">
        <f>IFERROR(__xludf.DUMMYFUNCTION("""COMPUTED_VALUE"""),"")</f>
        <v/>
      </c>
      <c r="AO978" s="390"/>
      <c r="AP978" s="391"/>
      <c r="AQ978" s="373"/>
      <c r="AR978" s="847"/>
      <c r="AS978" s="847" t="s">
        <v>2869</v>
      </c>
      <c r="AT978" s="359"/>
    </row>
    <row r="979">
      <c r="A979" s="480" t="s">
        <v>2869</v>
      </c>
      <c r="B979" s="361"/>
      <c r="C979" s="362"/>
      <c r="D979" s="384" t="s">
        <v>2869</v>
      </c>
      <c r="E979" s="367"/>
      <c r="F979" s="368"/>
      <c r="G979" s="381"/>
      <c r="H979" s="366"/>
      <c r="I979" s="365"/>
      <c r="J979" s="368"/>
      <c r="K979" s="381"/>
      <c r="L979" s="368"/>
      <c r="M979" s="364"/>
      <c r="N979" s="368"/>
      <c r="O979" s="381"/>
      <c r="P979" s="366"/>
      <c r="Q979" s="365"/>
      <c r="R979" s="368"/>
      <c r="S979" s="381"/>
      <c r="T979" s="368"/>
      <c r="U979" s="364"/>
      <c r="V979" s="845"/>
      <c r="W979" s="655"/>
      <c r="X979" s="366"/>
      <c r="Y979" s="370"/>
      <c r="Z979" s="481"/>
      <c r="AA979" s="372"/>
      <c r="AB979" s="353"/>
      <c r="AC979" s="382"/>
      <c r="AD979" s="383" t="str">
        <f>IFERROR(__xludf.DUMMYFUNCTION("""COMPUTED_VALUE"""),"")</f>
        <v/>
      </c>
      <c r="AE979" s="848" t="str">
        <f>IFERROR(__xludf.DUMMYFUNCTION("""COMPUTED_VALUE"""),"")</f>
        <v/>
      </c>
      <c r="AF979" s="848"/>
      <c r="AG979" s="848"/>
      <c r="AH979" s="388" t="str">
        <f>IFERROR(__xludf.DUMMYFUNCTION("""COMPUTED_VALUE"""),"")</f>
        <v/>
      </c>
      <c r="AI979" s="382"/>
      <c r="AJ979" s="848" t="str">
        <f>IFERROR(__xludf.DUMMYFUNCTION("""COMPUTED_VALUE"""),"")</f>
        <v/>
      </c>
      <c r="AK979" s="848" t="str">
        <f>IFERROR(__xludf.DUMMYFUNCTION("""COMPUTED_VALUE"""),"")</f>
        <v/>
      </c>
      <c r="AL979" s="848"/>
      <c r="AM979" s="848"/>
      <c r="AN979" s="389" t="str">
        <f>IFERROR(__xludf.DUMMYFUNCTION("""COMPUTED_VALUE"""),"")</f>
        <v/>
      </c>
      <c r="AO979" s="390"/>
      <c r="AP979" s="391"/>
      <c r="AQ979" s="373"/>
      <c r="AR979" s="847"/>
      <c r="AS979" s="847" t="s">
        <v>2869</v>
      </c>
      <c r="AT979" s="359"/>
    </row>
    <row r="980">
      <c r="A980" s="480" t="s">
        <v>2869</v>
      </c>
      <c r="B980" s="361"/>
      <c r="C980" s="362"/>
      <c r="D980" s="384" t="s">
        <v>2869</v>
      </c>
      <c r="E980" s="367"/>
      <c r="F980" s="368"/>
      <c r="G980" s="381"/>
      <c r="H980" s="366"/>
      <c r="I980" s="365"/>
      <c r="J980" s="368"/>
      <c r="K980" s="381"/>
      <c r="L980" s="368"/>
      <c r="M980" s="364"/>
      <c r="N980" s="368"/>
      <c r="O980" s="381"/>
      <c r="P980" s="366"/>
      <c r="Q980" s="365"/>
      <c r="R980" s="368"/>
      <c r="S980" s="381"/>
      <c r="T980" s="368"/>
      <c r="U980" s="364"/>
      <c r="V980" s="845"/>
      <c r="W980" s="655"/>
      <c r="X980" s="366"/>
      <c r="Y980" s="370"/>
      <c r="Z980" s="481"/>
      <c r="AA980" s="372"/>
      <c r="AB980" s="353"/>
      <c r="AC980" s="382"/>
      <c r="AD980" s="383" t="str">
        <f>IFERROR(__xludf.DUMMYFUNCTION("""COMPUTED_VALUE"""),"")</f>
        <v/>
      </c>
      <c r="AE980" s="848" t="str">
        <f>IFERROR(__xludf.DUMMYFUNCTION("""COMPUTED_VALUE"""),"")</f>
        <v/>
      </c>
      <c r="AF980" s="848"/>
      <c r="AG980" s="848"/>
      <c r="AH980" s="388" t="str">
        <f>IFERROR(__xludf.DUMMYFUNCTION("""COMPUTED_VALUE"""),"")</f>
        <v/>
      </c>
      <c r="AI980" s="382"/>
      <c r="AJ980" s="848" t="str">
        <f>IFERROR(__xludf.DUMMYFUNCTION("""COMPUTED_VALUE"""),"")</f>
        <v/>
      </c>
      <c r="AK980" s="848" t="str">
        <f>IFERROR(__xludf.DUMMYFUNCTION("""COMPUTED_VALUE"""),"")</f>
        <v/>
      </c>
      <c r="AL980" s="848"/>
      <c r="AM980" s="848"/>
      <c r="AN980" s="389" t="str">
        <f>IFERROR(__xludf.DUMMYFUNCTION("""COMPUTED_VALUE"""),"")</f>
        <v/>
      </c>
      <c r="AO980" s="390"/>
      <c r="AP980" s="391"/>
      <c r="AQ980" s="373"/>
      <c r="AR980" s="847"/>
      <c r="AS980" s="847" t="s">
        <v>2869</v>
      </c>
      <c r="AT980" s="359"/>
    </row>
    <row r="981">
      <c r="A981" s="480" t="s">
        <v>2869</v>
      </c>
      <c r="B981" s="361"/>
      <c r="C981" s="362"/>
      <c r="D981" s="384" t="s">
        <v>2869</v>
      </c>
      <c r="E981" s="367"/>
      <c r="F981" s="368"/>
      <c r="G981" s="381"/>
      <c r="H981" s="366"/>
      <c r="I981" s="365"/>
      <c r="J981" s="368"/>
      <c r="K981" s="381"/>
      <c r="L981" s="368"/>
      <c r="M981" s="364"/>
      <c r="N981" s="368"/>
      <c r="O981" s="381"/>
      <c r="P981" s="366"/>
      <c r="Q981" s="365"/>
      <c r="R981" s="368"/>
      <c r="S981" s="381"/>
      <c r="T981" s="368"/>
      <c r="U981" s="364"/>
      <c r="V981" s="845"/>
      <c r="W981" s="655"/>
      <c r="X981" s="366"/>
      <c r="Y981" s="370"/>
      <c r="Z981" s="481"/>
      <c r="AA981" s="372"/>
      <c r="AB981" s="353"/>
      <c r="AC981" s="382"/>
      <c r="AD981" s="383" t="str">
        <f>IFERROR(__xludf.DUMMYFUNCTION("""COMPUTED_VALUE"""),"")</f>
        <v/>
      </c>
      <c r="AE981" s="848" t="str">
        <f>IFERROR(__xludf.DUMMYFUNCTION("""COMPUTED_VALUE"""),"")</f>
        <v/>
      </c>
      <c r="AF981" s="848"/>
      <c r="AG981" s="848"/>
      <c r="AH981" s="388" t="str">
        <f>IFERROR(__xludf.DUMMYFUNCTION("""COMPUTED_VALUE"""),"")</f>
        <v/>
      </c>
      <c r="AI981" s="382"/>
      <c r="AJ981" s="848" t="str">
        <f>IFERROR(__xludf.DUMMYFUNCTION("""COMPUTED_VALUE"""),"")</f>
        <v/>
      </c>
      <c r="AK981" s="848" t="str">
        <f>IFERROR(__xludf.DUMMYFUNCTION("""COMPUTED_VALUE"""),"")</f>
        <v/>
      </c>
      <c r="AL981" s="848"/>
      <c r="AM981" s="848"/>
      <c r="AN981" s="389" t="str">
        <f>IFERROR(__xludf.DUMMYFUNCTION("""COMPUTED_VALUE"""),"")</f>
        <v/>
      </c>
      <c r="AO981" s="390"/>
      <c r="AP981" s="391"/>
      <c r="AQ981" s="373"/>
      <c r="AR981" s="847"/>
      <c r="AS981" s="847" t="s">
        <v>2869</v>
      </c>
      <c r="AT981" s="359"/>
    </row>
    <row r="982">
      <c r="A982" s="480" t="s">
        <v>2869</v>
      </c>
      <c r="B982" s="361"/>
      <c r="C982" s="362"/>
      <c r="D982" s="384" t="s">
        <v>2869</v>
      </c>
      <c r="E982" s="367"/>
      <c r="F982" s="368"/>
      <c r="G982" s="381"/>
      <c r="H982" s="366"/>
      <c r="I982" s="365"/>
      <c r="J982" s="368"/>
      <c r="K982" s="381"/>
      <c r="L982" s="368"/>
      <c r="M982" s="364"/>
      <c r="N982" s="368"/>
      <c r="O982" s="381"/>
      <c r="P982" s="366"/>
      <c r="Q982" s="365"/>
      <c r="R982" s="368"/>
      <c r="S982" s="381"/>
      <c r="T982" s="368"/>
      <c r="U982" s="364"/>
      <c r="V982" s="845"/>
      <c r="W982" s="655"/>
      <c r="X982" s="366"/>
      <c r="Y982" s="370"/>
      <c r="Z982" s="481"/>
      <c r="AA982" s="372"/>
      <c r="AB982" s="353"/>
      <c r="AC982" s="382"/>
      <c r="AD982" s="383" t="str">
        <f>IFERROR(__xludf.DUMMYFUNCTION("""COMPUTED_VALUE"""),"")</f>
        <v/>
      </c>
      <c r="AE982" s="848" t="str">
        <f>IFERROR(__xludf.DUMMYFUNCTION("""COMPUTED_VALUE"""),"")</f>
        <v/>
      </c>
      <c r="AF982" s="848"/>
      <c r="AG982" s="848"/>
      <c r="AH982" s="388" t="str">
        <f>IFERROR(__xludf.DUMMYFUNCTION("""COMPUTED_VALUE"""),"")</f>
        <v/>
      </c>
      <c r="AI982" s="382"/>
      <c r="AJ982" s="848" t="str">
        <f>IFERROR(__xludf.DUMMYFUNCTION("""COMPUTED_VALUE"""),"")</f>
        <v/>
      </c>
      <c r="AK982" s="848" t="str">
        <f>IFERROR(__xludf.DUMMYFUNCTION("""COMPUTED_VALUE"""),"")</f>
        <v/>
      </c>
      <c r="AL982" s="848"/>
      <c r="AM982" s="848"/>
      <c r="AN982" s="389" t="str">
        <f>IFERROR(__xludf.DUMMYFUNCTION("""COMPUTED_VALUE"""),"")</f>
        <v/>
      </c>
      <c r="AO982" s="390"/>
      <c r="AP982" s="391"/>
      <c r="AQ982" s="373"/>
      <c r="AR982" s="847"/>
      <c r="AS982" s="847" t="s">
        <v>2869</v>
      </c>
      <c r="AT982" s="359"/>
    </row>
    <row r="983">
      <c r="A983" s="480" t="s">
        <v>2869</v>
      </c>
      <c r="B983" s="361"/>
      <c r="C983" s="362"/>
      <c r="D983" s="384" t="s">
        <v>2869</v>
      </c>
      <c r="E983" s="367"/>
      <c r="F983" s="368"/>
      <c r="G983" s="381"/>
      <c r="H983" s="366"/>
      <c r="I983" s="365"/>
      <c r="J983" s="368"/>
      <c r="K983" s="381"/>
      <c r="L983" s="368"/>
      <c r="M983" s="364"/>
      <c r="N983" s="368"/>
      <c r="O983" s="381"/>
      <c r="P983" s="366"/>
      <c r="Q983" s="365"/>
      <c r="R983" s="368"/>
      <c r="S983" s="381"/>
      <c r="T983" s="368"/>
      <c r="U983" s="364"/>
      <c r="V983" s="845"/>
      <c r="W983" s="655"/>
      <c r="X983" s="366"/>
      <c r="Y983" s="370"/>
      <c r="Z983" s="481"/>
      <c r="AA983" s="372"/>
      <c r="AB983" s="353"/>
      <c r="AC983" s="382"/>
      <c r="AD983" s="383" t="str">
        <f>IFERROR(__xludf.DUMMYFUNCTION("""COMPUTED_VALUE"""),"")</f>
        <v/>
      </c>
      <c r="AE983" s="848" t="str">
        <f>IFERROR(__xludf.DUMMYFUNCTION("""COMPUTED_VALUE"""),"")</f>
        <v/>
      </c>
      <c r="AF983" s="848"/>
      <c r="AG983" s="848"/>
      <c r="AH983" s="388" t="str">
        <f>IFERROR(__xludf.DUMMYFUNCTION("""COMPUTED_VALUE"""),"")</f>
        <v/>
      </c>
      <c r="AI983" s="382"/>
      <c r="AJ983" s="848" t="str">
        <f>IFERROR(__xludf.DUMMYFUNCTION("""COMPUTED_VALUE"""),"")</f>
        <v/>
      </c>
      <c r="AK983" s="848" t="str">
        <f>IFERROR(__xludf.DUMMYFUNCTION("""COMPUTED_VALUE"""),"")</f>
        <v/>
      </c>
      <c r="AL983" s="848"/>
      <c r="AM983" s="848"/>
      <c r="AN983" s="389" t="str">
        <f>IFERROR(__xludf.DUMMYFUNCTION("""COMPUTED_VALUE"""),"")</f>
        <v/>
      </c>
      <c r="AO983" s="390"/>
      <c r="AP983" s="391"/>
      <c r="AQ983" s="373"/>
      <c r="AR983" s="847"/>
      <c r="AS983" s="847" t="s">
        <v>2869</v>
      </c>
      <c r="AT983" s="359"/>
    </row>
    <row r="984">
      <c r="A984" s="480" t="s">
        <v>2869</v>
      </c>
      <c r="B984" s="361"/>
      <c r="C984" s="362"/>
      <c r="D984" s="384" t="s">
        <v>2869</v>
      </c>
      <c r="E984" s="367"/>
      <c r="F984" s="368"/>
      <c r="G984" s="381"/>
      <c r="H984" s="366"/>
      <c r="I984" s="365"/>
      <c r="J984" s="368"/>
      <c r="K984" s="381"/>
      <c r="L984" s="368"/>
      <c r="M984" s="364"/>
      <c r="N984" s="368"/>
      <c r="O984" s="381"/>
      <c r="P984" s="366"/>
      <c r="Q984" s="365"/>
      <c r="R984" s="368"/>
      <c r="S984" s="381"/>
      <c r="T984" s="368"/>
      <c r="U984" s="364"/>
      <c r="V984" s="845"/>
      <c r="W984" s="655"/>
      <c r="X984" s="366"/>
      <c r="Y984" s="370"/>
      <c r="Z984" s="481"/>
      <c r="AA984" s="372"/>
      <c r="AB984" s="353"/>
      <c r="AC984" s="382"/>
      <c r="AD984" s="383" t="str">
        <f>IFERROR(__xludf.DUMMYFUNCTION("""COMPUTED_VALUE"""),"")</f>
        <v/>
      </c>
      <c r="AE984" s="848" t="str">
        <f>IFERROR(__xludf.DUMMYFUNCTION("""COMPUTED_VALUE"""),"")</f>
        <v/>
      </c>
      <c r="AF984" s="848"/>
      <c r="AG984" s="848"/>
      <c r="AH984" s="388" t="str">
        <f>IFERROR(__xludf.DUMMYFUNCTION("""COMPUTED_VALUE"""),"")</f>
        <v/>
      </c>
      <c r="AI984" s="382"/>
      <c r="AJ984" s="848" t="str">
        <f>IFERROR(__xludf.DUMMYFUNCTION("""COMPUTED_VALUE"""),"")</f>
        <v/>
      </c>
      <c r="AK984" s="848" t="str">
        <f>IFERROR(__xludf.DUMMYFUNCTION("""COMPUTED_VALUE"""),"")</f>
        <v/>
      </c>
      <c r="AL984" s="848"/>
      <c r="AM984" s="848"/>
      <c r="AN984" s="389" t="str">
        <f>IFERROR(__xludf.DUMMYFUNCTION("""COMPUTED_VALUE"""),"")</f>
        <v/>
      </c>
      <c r="AO984" s="390"/>
      <c r="AP984" s="391"/>
      <c r="AQ984" s="373"/>
      <c r="AR984" s="847"/>
      <c r="AS984" s="847" t="s">
        <v>2869</v>
      </c>
      <c r="AT984" s="359"/>
    </row>
    <row r="985">
      <c r="A985" s="480" t="s">
        <v>2869</v>
      </c>
      <c r="B985" s="361"/>
      <c r="C985" s="362"/>
      <c r="D985" s="384" t="s">
        <v>2869</v>
      </c>
      <c r="E985" s="367"/>
      <c r="F985" s="368"/>
      <c r="G985" s="381"/>
      <c r="H985" s="366"/>
      <c r="I985" s="365"/>
      <c r="J985" s="368"/>
      <c r="K985" s="381"/>
      <c r="L985" s="368"/>
      <c r="M985" s="364"/>
      <c r="N985" s="368"/>
      <c r="O985" s="381"/>
      <c r="P985" s="366"/>
      <c r="Q985" s="365"/>
      <c r="R985" s="368"/>
      <c r="S985" s="381"/>
      <c r="T985" s="368"/>
      <c r="U985" s="364"/>
      <c r="V985" s="845"/>
      <c r="W985" s="655"/>
      <c r="X985" s="366"/>
      <c r="Y985" s="370"/>
      <c r="Z985" s="481"/>
      <c r="AA985" s="372"/>
      <c r="AB985" s="353"/>
      <c r="AC985" s="382"/>
      <c r="AD985" s="383" t="str">
        <f>IFERROR(__xludf.DUMMYFUNCTION("""COMPUTED_VALUE"""),"")</f>
        <v/>
      </c>
      <c r="AE985" s="848" t="str">
        <f>IFERROR(__xludf.DUMMYFUNCTION("""COMPUTED_VALUE"""),"")</f>
        <v/>
      </c>
      <c r="AF985" s="848"/>
      <c r="AG985" s="848"/>
      <c r="AH985" s="388" t="str">
        <f>IFERROR(__xludf.DUMMYFUNCTION("""COMPUTED_VALUE"""),"")</f>
        <v/>
      </c>
      <c r="AI985" s="382"/>
      <c r="AJ985" s="848" t="str">
        <f>IFERROR(__xludf.DUMMYFUNCTION("""COMPUTED_VALUE"""),"")</f>
        <v/>
      </c>
      <c r="AK985" s="848" t="str">
        <f>IFERROR(__xludf.DUMMYFUNCTION("""COMPUTED_VALUE"""),"")</f>
        <v/>
      </c>
      <c r="AL985" s="848"/>
      <c r="AM985" s="848"/>
      <c r="AN985" s="389" t="str">
        <f>IFERROR(__xludf.DUMMYFUNCTION("""COMPUTED_VALUE"""),"")</f>
        <v/>
      </c>
      <c r="AO985" s="390"/>
      <c r="AP985" s="391"/>
      <c r="AQ985" s="373"/>
      <c r="AR985" s="847"/>
      <c r="AS985" s="847" t="s">
        <v>2869</v>
      </c>
      <c r="AT985" s="359"/>
    </row>
    <row r="986">
      <c r="A986" s="480" t="s">
        <v>2869</v>
      </c>
      <c r="B986" s="361"/>
      <c r="C986" s="362"/>
      <c r="D986" s="384" t="s">
        <v>2869</v>
      </c>
      <c r="E986" s="367"/>
      <c r="F986" s="368"/>
      <c r="G986" s="381"/>
      <c r="H986" s="366"/>
      <c r="I986" s="365"/>
      <c r="J986" s="368"/>
      <c r="K986" s="381"/>
      <c r="L986" s="368"/>
      <c r="M986" s="364"/>
      <c r="N986" s="368"/>
      <c r="O986" s="381"/>
      <c r="P986" s="366"/>
      <c r="Q986" s="365"/>
      <c r="R986" s="368"/>
      <c r="S986" s="381"/>
      <c r="T986" s="368"/>
      <c r="U986" s="364"/>
      <c r="V986" s="845"/>
      <c r="W986" s="655"/>
      <c r="X986" s="366"/>
      <c r="Y986" s="370"/>
      <c r="Z986" s="481"/>
      <c r="AA986" s="372"/>
      <c r="AB986" s="353"/>
      <c r="AC986" s="382"/>
      <c r="AD986" s="383" t="str">
        <f>IFERROR(__xludf.DUMMYFUNCTION("""COMPUTED_VALUE"""),"")</f>
        <v/>
      </c>
      <c r="AE986" s="848" t="str">
        <f>IFERROR(__xludf.DUMMYFUNCTION("""COMPUTED_VALUE"""),"")</f>
        <v/>
      </c>
      <c r="AF986" s="848"/>
      <c r="AG986" s="848"/>
      <c r="AH986" s="388" t="str">
        <f>IFERROR(__xludf.DUMMYFUNCTION("""COMPUTED_VALUE"""),"")</f>
        <v/>
      </c>
      <c r="AI986" s="382"/>
      <c r="AJ986" s="848" t="str">
        <f>IFERROR(__xludf.DUMMYFUNCTION("""COMPUTED_VALUE"""),"")</f>
        <v/>
      </c>
      <c r="AK986" s="848" t="str">
        <f>IFERROR(__xludf.DUMMYFUNCTION("""COMPUTED_VALUE"""),"")</f>
        <v/>
      </c>
      <c r="AL986" s="848"/>
      <c r="AM986" s="848"/>
      <c r="AN986" s="389" t="str">
        <f>IFERROR(__xludf.DUMMYFUNCTION("""COMPUTED_VALUE"""),"")</f>
        <v/>
      </c>
      <c r="AO986" s="390"/>
      <c r="AP986" s="391"/>
      <c r="AQ986" s="373"/>
      <c r="AR986" s="847"/>
      <c r="AS986" s="847" t="s">
        <v>2869</v>
      </c>
      <c r="AT986" s="359"/>
    </row>
    <row r="987">
      <c r="A987" s="480" t="s">
        <v>2869</v>
      </c>
      <c r="B987" s="361"/>
      <c r="C987" s="362"/>
      <c r="D987" s="384" t="s">
        <v>2869</v>
      </c>
      <c r="E987" s="367"/>
      <c r="F987" s="368"/>
      <c r="G987" s="381"/>
      <c r="H987" s="366"/>
      <c r="I987" s="365"/>
      <c r="J987" s="368"/>
      <c r="K987" s="381"/>
      <c r="L987" s="368"/>
      <c r="M987" s="364"/>
      <c r="N987" s="368"/>
      <c r="O987" s="381"/>
      <c r="P987" s="366"/>
      <c r="Q987" s="365"/>
      <c r="R987" s="368"/>
      <c r="S987" s="381"/>
      <c r="T987" s="368"/>
      <c r="U987" s="364"/>
      <c r="V987" s="845"/>
      <c r="W987" s="655"/>
      <c r="X987" s="366"/>
      <c r="Y987" s="370"/>
      <c r="Z987" s="481"/>
      <c r="AA987" s="372"/>
      <c r="AB987" s="353"/>
      <c r="AC987" s="382"/>
      <c r="AD987" s="383" t="str">
        <f>IFERROR(__xludf.DUMMYFUNCTION("""COMPUTED_VALUE"""),"")</f>
        <v/>
      </c>
      <c r="AE987" s="848" t="str">
        <f>IFERROR(__xludf.DUMMYFUNCTION("""COMPUTED_VALUE"""),"")</f>
        <v/>
      </c>
      <c r="AF987" s="848"/>
      <c r="AG987" s="848"/>
      <c r="AH987" s="388" t="str">
        <f>IFERROR(__xludf.DUMMYFUNCTION("""COMPUTED_VALUE"""),"")</f>
        <v/>
      </c>
      <c r="AI987" s="382"/>
      <c r="AJ987" s="848" t="str">
        <f>IFERROR(__xludf.DUMMYFUNCTION("""COMPUTED_VALUE"""),"")</f>
        <v/>
      </c>
      <c r="AK987" s="848" t="str">
        <f>IFERROR(__xludf.DUMMYFUNCTION("""COMPUTED_VALUE"""),"")</f>
        <v/>
      </c>
      <c r="AL987" s="848"/>
      <c r="AM987" s="848"/>
      <c r="AN987" s="389" t="str">
        <f>IFERROR(__xludf.DUMMYFUNCTION("""COMPUTED_VALUE"""),"")</f>
        <v/>
      </c>
      <c r="AO987" s="390"/>
      <c r="AP987" s="391"/>
      <c r="AQ987" s="373"/>
      <c r="AR987" s="847"/>
      <c r="AS987" s="847" t="s">
        <v>2869</v>
      </c>
      <c r="AT987" s="359"/>
    </row>
    <row r="988">
      <c r="A988" s="480" t="s">
        <v>2869</v>
      </c>
      <c r="B988" s="361"/>
      <c r="C988" s="362"/>
      <c r="D988" s="384" t="s">
        <v>2869</v>
      </c>
      <c r="E988" s="367"/>
      <c r="F988" s="368"/>
      <c r="G988" s="381"/>
      <c r="H988" s="366"/>
      <c r="I988" s="365"/>
      <c r="J988" s="368"/>
      <c r="K988" s="381"/>
      <c r="L988" s="368"/>
      <c r="M988" s="364"/>
      <c r="N988" s="368"/>
      <c r="O988" s="381"/>
      <c r="P988" s="366"/>
      <c r="Q988" s="365"/>
      <c r="R988" s="368"/>
      <c r="S988" s="381"/>
      <c r="T988" s="368"/>
      <c r="U988" s="364"/>
      <c r="V988" s="845"/>
      <c r="W988" s="655"/>
      <c r="X988" s="366"/>
      <c r="Y988" s="370"/>
      <c r="Z988" s="481"/>
      <c r="AA988" s="372"/>
      <c r="AB988" s="353"/>
      <c r="AC988" s="382"/>
      <c r="AD988" s="383" t="str">
        <f>IFERROR(__xludf.DUMMYFUNCTION("""COMPUTED_VALUE"""),"")</f>
        <v/>
      </c>
      <c r="AE988" s="848" t="str">
        <f>IFERROR(__xludf.DUMMYFUNCTION("""COMPUTED_VALUE"""),"")</f>
        <v/>
      </c>
      <c r="AF988" s="848"/>
      <c r="AG988" s="848"/>
      <c r="AH988" s="388" t="str">
        <f>IFERROR(__xludf.DUMMYFUNCTION("""COMPUTED_VALUE"""),"")</f>
        <v/>
      </c>
      <c r="AI988" s="382"/>
      <c r="AJ988" s="848" t="str">
        <f>IFERROR(__xludf.DUMMYFUNCTION("""COMPUTED_VALUE"""),"")</f>
        <v/>
      </c>
      <c r="AK988" s="848" t="str">
        <f>IFERROR(__xludf.DUMMYFUNCTION("""COMPUTED_VALUE"""),"")</f>
        <v/>
      </c>
      <c r="AL988" s="848"/>
      <c r="AM988" s="848"/>
      <c r="AN988" s="389" t="str">
        <f>IFERROR(__xludf.DUMMYFUNCTION("""COMPUTED_VALUE"""),"")</f>
        <v/>
      </c>
      <c r="AO988" s="390"/>
      <c r="AP988" s="391"/>
      <c r="AQ988" s="373"/>
      <c r="AR988" s="847"/>
      <c r="AS988" s="847" t="s">
        <v>2869</v>
      </c>
      <c r="AT988" s="359"/>
    </row>
    <row r="989">
      <c r="A989" s="480" t="s">
        <v>2869</v>
      </c>
      <c r="B989" s="361"/>
      <c r="C989" s="362"/>
      <c r="D989" s="384" t="s">
        <v>2869</v>
      </c>
      <c r="E989" s="367"/>
      <c r="F989" s="368"/>
      <c r="G989" s="381"/>
      <c r="H989" s="366"/>
      <c r="I989" s="365"/>
      <c r="J989" s="368"/>
      <c r="K989" s="381"/>
      <c r="L989" s="368"/>
      <c r="M989" s="364"/>
      <c r="N989" s="368"/>
      <c r="O989" s="381"/>
      <c r="P989" s="366"/>
      <c r="Q989" s="365"/>
      <c r="R989" s="368"/>
      <c r="S989" s="381"/>
      <c r="T989" s="368"/>
      <c r="U989" s="364"/>
      <c r="V989" s="845"/>
      <c r="W989" s="655"/>
      <c r="X989" s="366"/>
      <c r="Y989" s="370"/>
      <c r="Z989" s="481"/>
      <c r="AA989" s="372"/>
      <c r="AB989" s="353"/>
      <c r="AC989" s="382"/>
      <c r="AD989" s="383" t="str">
        <f>IFERROR(__xludf.DUMMYFUNCTION("""COMPUTED_VALUE"""),"")</f>
        <v/>
      </c>
      <c r="AE989" s="848" t="str">
        <f>IFERROR(__xludf.DUMMYFUNCTION("""COMPUTED_VALUE"""),"")</f>
        <v/>
      </c>
      <c r="AF989" s="848"/>
      <c r="AG989" s="848"/>
      <c r="AH989" s="388" t="str">
        <f>IFERROR(__xludf.DUMMYFUNCTION("""COMPUTED_VALUE"""),"")</f>
        <v/>
      </c>
      <c r="AI989" s="382"/>
      <c r="AJ989" s="848" t="str">
        <f>IFERROR(__xludf.DUMMYFUNCTION("""COMPUTED_VALUE"""),"")</f>
        <v/>
      </c>
      <c r="AK989" s="848" t="str">
        <f>IFERROR(__xludf.DUMMYFUNCTION("""COMPUTED_VALUE"""),"")</f>
        <v/>
      </c>
      <c r="AL989" s="848"/>
      <c r="AM989" s="848"/>
      <c r="AN989" s="389" t="str">
        <f>IFERROR(__xludf.DUMMYFUNCTION("""COMPUTED_VALUE"""),"")</f>
        <v/>
      </c>
      <c r="AO989" s="390"/>
      <c r="AP989" s="391"/>
      <c r="AQ989" s="373"/>
      <c r="AR989" s="847"/>
      <c r="AS989" s="847" t="s">
        <v>2869</v>
      </c>
      <c r="AT989" s="359"/>
    </row>
    <row r="990">
      <c r="A990" s="480" t="s">
        <v>2869</v>
      </c>
      <c r="B990" s="361"/>
      <c r="C990" s="362"/>
      <c r="D990" s="384" t="s">
        <v>2869</v>
      </c>
      <c r="E990" s="367"/>
      <c r="F990" s="368"/>
      <c r="G990" s="381"/>
      <c r="H990" s="366"/>
      <c r="I990" s="365"/>
      <c r="J990" s="368"/>
      <c r="K990" s="381"/>
      <c r="L990" s="368"/>
      <c r="M990" s="364"/>
      <c r="N990" s="368"/>
      <c r="O990" s="381"/>
      <c r="P990" s="366"/>
      <c r="Q990" s="365"/>
      <c r="R990" s="368"/>
      <c r="S990" s="381"/>
      <c r="T990" s="368"/>
      <c r="U990" s="364"/>
      <c r="V990" s="845"/>
      <c r="W990" s="655"/>
      <c r="X990" s="366"/>
      <c r="Y990" s="370"/>
      <c r="Z990" s="481"/>
      <c r="AA990" s="372"/>
      <c r="AB990" s="353"/>
      <c r="AC990" s="382"/>
      <c r="AD990" s="383" t="str">
        <f>IFERROR(__xludf.DUMMYFUNCTION("""COMPUTED_VALUE"""),"")</f>
        <v/>
      </c>
      <c r="AE990" s="848" t="str">
        <f>IFERROR(__xludf.DUMMYFUNCTION("""COMPUTED_VALUE"""),"")</f>
        <v/>
      </c>
      <c r="AF990" s="848"/>
      <c r="AG990" s="848"/>
      <c r="AH990" s="388" t="str">
        <f>IFERROR(__xludf.DUMMYFUNCTION("""COMPUTED_VALUE"""),"")</f>
        <v/>
      </c>
      <c r="AI990" s="382"/>
      <c r="AJ990" s="848" t="str">
        <f>IFERROR(__xludf.DUMMYFUNCTION("""COMPUTED_VALUE"""),"")</f>
        <v/>
      </c>
      <c r="AK990" s="848" t="str">
        <f>IFERROR(__xludf.DUMMYFUNCTION("""COMPUTED_VALUE"""),"")</f>
        <v/>
      </c>
      <c r="AL990" s="848"/>
      <c r="AM990" s="848"/>
      <c r="AN990" s="389" t="str">
        <f>IFERROR(__xludf.DUMMYFUNCTION("""COMPUTED_VALUE"""),"")</f>
        <v/>
      </c>
      <c r="AO990" s="390"/>
      <c r="AP990" s="391"/>
      <c r="AQ990" s="373"/>
      <c r="AR990" s="847"/>
      <c r="AS990" s="847" t="s">
        <v>2869</v>
      </c>
      <c r="AT990" s="359"/>
    </row>
    <row r="991">
      <c r="A991" s="480" t="s">
        <v>2869</v>
      </c>
      <c r="B991" s="361"/>
      <c r="C991" s="362"/>
      <c r="D991" s="384" t="s">
        <v>2869</v>
      </c>
      <c r="E991" s="367"/>
      <c r="F991" s="368"/>
      <c r="G991" s="381"/>
      <c r="H991" s="366"/>
      <c r="I991" s="365"/>
      <c r="J991" s="368"/>
      <c r="K991" s="381"/>
      <c r="L991" s="368"/>
      <c r="M991" s="364"/>
      <c r="N991" s="368"/>
      <c r="O991" s="381"/>
      <c r="P991" s="366"/>
      <c r="Q991" s="365"/>
      <c r="R991" s="368"/>
      <c r="S991" s="381"/>
      <c r="T991" s="368"/>
      <c r="U991" s="364"/>
      <c r="V991" s="845"/>
      <c r="W991" s="655"/>
      <c r="X991" s="366"/>
      <c r="Y991" s="370"/>
      <c r="Z991" s="481"/>
      <c r="AA991" s="372"/>
      <c r="AB991" s="353"/>
      <c r="AC991" s="382"/>
      <c r="AD991" s="383" t="str">
        <f>IFERROR(__xludf.DUMMYFUNCTION("""COMPUTED_VALUE"""),"")</f>
        <v/>
      </c>
      <c r="AE991" s="848" t="str">
        <f>IFERROR(__xludf.DUMMYFUNCTION("""COMPUTED_VALUE"""),"")</f>
        <v/>
      </c>
      <c r="AF991" s="848"/>
      <c r="AG991" s="848"/>
      <c r="AH991" s="388" t="str">
        <f>IFERROR(__xludf.DUMMYFUNCTION("""COMPUTED_VALUE"""),"")</f>
        <v/>
      </c>
      <c r="AI991" s="382"/>
      <c r="AJ991" s="848" t="str">
        <f>IFERROR(__xludf.DUMMYFUNCTION("""COMPUTED_VALUE"""),"")</f>
        <v/>
      </c>
      <c r="AK991" s="848" t="str">
        <f>IFERROR(__xludf.DUMMYFUNCTION("""COMPUTED_VALUE"""),"")</f>
        <v/>
      </c>
      <c r="AL991" s="848"/>
      <c r="AM991" s="848"/>
      <c r="AN991" s="389" t="str">
        <f>IFERROR(__xludf.DUMMYFUNCTION("""COMPUTED_VALUE"""),"")</f>
        <v/>
      </c>
      <c r="AO991" s="390"/>
      <c r="AP991" s="391"/>
      <c r="AQ991" s="373"/>
      <c r="AR991" s="847"/>
      <c r="AS991" s="847" t="s">
        <v>2869</v>
      </c>
      <c r="AT991" s="359"/>
    </row>
    <row r="992">
      <c r="A992" s="480" t="s">
        <v>2869</v>
      </c>
      <c r="B992" s="361"/>
      <c r="C992" s="362"/>
      <c r="D992" s="384" t="s">
        <v>2869</v>
      </c>
      <c r="E992" s="367"/>
      <c r="F992" s="368"/>
      <c r="G992" s="381"/>
      <c r="H992" s="366"/>
      <c r="I992" s="365"/>
      <c r="J992" s="368"/>
      <c r="K992" s="381"/>
      <c r="L992" s="368"/>
      <c r="M992" s="364"/>
      <c r="N992" s="368"/>
      <c r="O992" s="381"/>
      <c r="P992" s="366"/>
      <c r="Q992" s="365"/>
      <c r="R992" s="368"/>
      <c r="S992" s="381"/>
      <c r="T992" s="368"/>
      <c r="U992" s="364"/>
      <c r="V992" s="845"/>
      <c r="W992" s="655"/>
      <c r="X992" s="366"/>
      <c r="Y992" s="370"/>
      <c r="Z992" s="481"/>
      <c r="AA992" s="372"/>
      <c r="AB992" s="353"/>
      <c r="AC992" s="382"/>
      <c r="AD992" s="383" t="str">
        <f>IFERROR(__xludf.DUMMYFUNCTION("""COMPUTED_VALUE"""),"")</f>
        <v/>
      </c>
      <c r="AE992" s="848" t="str">
        <f>IFERROR(__xludf.DUMMYFUNCTION("""COMPUTED_VALUE"""),"")</f>
        <v/>
      </c>
      <c r="AF992" s="848"/>
      <c r="AG992" s="848"/>
      <c r="AH992" s="388" t="str">
        <f>IFERROR(__xludf.DUMMYFUNCTION("""COMPUTED_VALUE"""),"")</f>
        <v/>
      </c>
      <c r="AI992" s="382"/>
      <c r="AJ992" s="848" t="str">
        <f>IFERROR(__xludf.DUMMYFUNCTION("""COMPUTED_VALUE"""),"")</f>
        <v/>
      </c>
      <c r="AK992" s="848" t="str">
        <f>IFERROR(__xludf.DUMMYFUNCTION("""COMPUTED_VALUE"""),"")</f>
        <v/>
      </c>
      <c r="AL992" s="848"/>
      <c r="AM992" s="848"/>
      <c r="AN992" s="389" t="str">
        <f>IFERROR(__xludf.DUMMYFUNCTION("""COMPUTED_VALUE"""),"")</f>
        <v/>
      </c>
      <c r="AO992" s="390"/>
      <c r="AP992" s="391"/>
      <c r="AQ992" s="373"/>
      <c r="AR992" s="847"/>
      <c r="AS992" s="847" t="s">
        <v>2869</v>
      </c>
      <c r="AT992" s="359"/>
    </row>
    <row r="993">
      <c r="A993" s="480" t="s">
        <v>2869</v>
      </c>
      <c r="B993" s="361"/>
      <c r="C993" s="362"/>
      <c r="D993" s="384" t="s">
        <v>2869</v>
      </c>
      <c r="E993" s="367"/>
      <c r="F993" s="368"/>
      <c r="G993" s="381"/>
      <c r="H993" s="366"/>
      <c r="I993" s="365"/>
      <c r="J993" s="368"/>
      <c r="K993" s="381"/>
      <c r="L993" s="368"/>
      <c r="M993" s="364"/>
      <c r="N993" s="368"/>
      <c r="O993" s="381"/>
      <c r="P993" s="366"/>
      <c r="Q993" s="365"/>
      <c r="R993" s="368"/>
      <c r="S993" s="381"/>
      <c r="T993" s="368"/>
      <c r="U993" s="364"/>
      <c r="V993" s="845"/>
      <c r="W993" s="655"/>
      <c r="X993" s="366"/>
      <c r="Y993" s="370"/>
      <c r="Z993" s="481"/>
      <c r="AA993" s="372"/>
      <c r="AB993" s="353"/>
      <c r="AC993" s="382"/>
      <c r="AD993" s="383" t="str">
        <f>IFERROR(__xludf.DUMMYFUNCTION("""COMPUTED_VALUE"""),"")</f>
        <v/>
      </c>
      <c r="AE993" s="848" t="str">
        <f>IFERROR(__xludf.DUMMYFUNCTION("""COMPUTED_VALUE"""),"")</f>
        <v/>
      </c>
      <c r="AF993" s="848"/>
      <c r="AG993" s="848"/>
      <c r="AH993" s="388" t="str">
        <f>IFERROR(__xludf.DUMMYFUNCTION("""COMPUTED_VALUE"""),"")</f>
        <v/>
      </c>
      <c r="AI993" s="382"/>
      <c r="AJ993" s="848" t="str">
        <f>IFERROR(__xludf.DUMMYFUNCTION("""COMPUTED_VALUE"""),"")</f>
        <v/>
      </c>
      <c r="AK993" s="848" t="str">
        <f>IFERROR(__xludf.DUMMYFUNCTION("""COMPUTED_VALUE"""),"")</f>
        <v/>
      </c>
      <c r="AL993" s="848"/>
      <c r="AM993" s="848"/>
      <c r="AN993" s="389" t="str">
        <f>IFERROR(__xludf.DUMMYFUNCTION("""COMPUTED_VALUE"""),"")</f>
        <v/>
      </c>
      <c r="AO993" s="390"/>
      <c r="AP993" s="391"/>
      <c r="AQ993" s="373"/>
      <c r="AR993" s="847"/>
      <c r="AS993" s="847" t="s">
        <v>2869</v>
      </c>
      <c r="AT993" s="359"/>
    </row>
    <row r="994">
      <c r="A994" s="480" t="s">
        <v>2869</v>
      </c>
      <c r="B994" s="361"/>
      <c r="C994" s="362"/>
      <c r="D994" s="384" t="s">
        <v>2869</v>
      </c>
      <c r="E994" s="367"/>
      <c r="F994" s="368"/>
      <c r="G994" s="381"/>
      <c r="H994" s="366"/>
      <c r="I994" s="365"/>
      <c r="J994" s="368"/>
      <c r="K994" s="381"/>
      <c r="L994" s="368"/>
      <c r="M994" s="364"/>
      <c r="N994" s="368"/>
      <c r="O994" s="381"/>
      <c r="P994" s="366"/>
      <c r="Q994" s="365"/>
      <c r="R994" s="368"/>
      <c r="S994" s="381"/>
      <c r="T994" s="368"/>
      <c r="U994" s="364"/>
      <c r="V994" s="845"/>
      <c r="W994" s="655"/>
      <c r="X994" s="366"/>
      <c r="Y994" s="370"/>
      <c r="Z994" s="481"/>
      <c r="AA994" s="372"/>
      <c r="AB994" s="353"/>
      <c r="AC994" s="382"/>
      <c r="AD994" s="383" t="str">
        <f>IFERROR(__xludf.DUMMYFUNCTION("""COMPUTED_VALUE"""),"")</f>
        <v/>
      </c>
      <c r="AE994" s="848" t="str">
        <f>IFERROR(__xludf.DUMMYFUNCTION("""COMPUTED_VALUE"""),"")</f>
        <v/>
      </c>
      <c r="AF994" s="848"/>
      <c r="AG994" s="848"/>
      <c r="AH994" s="388" t="str">
        <f>IFERROR(__xludf.DUMMYFUNCTION("""COMPUTED_VALUE"""),"")</f>
        <v/>
      </c>
      <c r="AI994" s="382"/>
      <c r="AJ994" s="848" t="str">
        <f>IFERROR(__xludf.DUMMYFUNCTION("""COMPUTED_VALUE"""),"")</f>
        <v/>
      </c>
      <c r="AK994" s="848" t="str">
        <f>IFERROR(__xludf.DUMMYFUNCTION("""COMPUTED_VALUE"""),"")</f>
        <v/>
      </c>
      <c r="AL994" s="848"/>
      <c r="AM994" s="848"/>
      <c r="AN994" s="389" t="str">
        <f>IFERROR(__xludf.DUMMYFUNCTION("""COMPUTED_VALUE"""),"")</f>
        <v/>
      </c>
      <c r="AO994" s="390"/>
      <c r="AP994" s="391"/>
      <c r="AQ994" s="373"/>
      <c r="AR994" s="847"/>
      <c r="AS994" s="847" t="s">
        <v>2869</v>
      </c>
      <c r="AT994" s="359"/>
    </row>
    <row r="995">
      <c r="A995" s="480" t="s">
        <v>2869</v>
      </c>
      <c r="B995" s="361"/>
      <c r="C995" s="362"/>
      <c r="D995" s="384" t="s">
        <v>2869</v>
      </c>
      <c r="E995" s="367"/>
      <c r="F995" s="368"/>
      <c r="G995" s="381"/>
      <c r="H995" s="366"/>
      <c r="I995" s="365"/>
      <c r="J995" s="368"/>
      <c r="K995" s="381"/>
      <c r="L995" s="368"/>
      <c r="M995" s="364"/>
      <c r="N995" s="368"/>
      <c r="O995" s="381"/>
      <c r="P995" s="366"/>
      <c r="Q995" s="365"/>
      <c r="R995" s="368"/>
      <c r="S995" s="381"/>
      <c r="T995" s="368"/>
      <c r="U995" s="364"/>
      <c r="V995" s="845"/>
      <c r="W995" s="655"/>
      <c r="X995" s="366"/>
      <c r="Y995" s="370"/>
      <c r="Z995" s="481"/>
      <c r="AA995" s="372"/>
      <c r="AB995" s="353"/>
      <c r="AC995" s="382"/>
      <c r="AD995" s="383" t="str">
        <f>IFERROR(__xludf.DUMMYFUNCTION("""COMPUTED_VALUE"""),"")</f>
        <v/>
      </c>
      <c r="AE995" s="848" t="str">
        <f>IFERROR(__xludf.DUMMYFUNCTION("""COMPUTED_VALUE"""),"")</f>
        <v/>
      </c>
      <c r="AF995" s="848"/>
      <c r="AG995" s="848"/>
      <c r="AH995" s="388" t="str">
        <f>IFERROR(__xludf.DUMMYFUNCTION("""COMPUTED_VALUE"""),"")</f>
        <v/>
      </c>
      <c r="AI995" s="382"/>
      <c r="AJ995" s="848" t="str">
        <f>IFERROR(__xludf.DUMMYFUNCTION("""COMPUTED_VALUE"""),"")</f>
        <v/>
      </c>
      <c r="AK995" s="848" t="str">
        <f>IFERROR(__xludf.DUMMYFUNCTION("""COMPUTED_VALUE"""),"")</f>
        <v/>
      </c>
      <c r="AL995" s="848"/>
      <c r="AM995" s="848"/>
      <c r="AN995" s="389" t="str">
        <f>IFERROR(__xludf.DUMMYFUNCTION("""COMPUTED_VALUE"""),"")</f>
        <v/>
      </c>
      <c r="AO995" s="390"/>
      <c r="AP995" s="391"/>
      <c r="AQ995" s="373"/>
      <c r="AR995" s="847"/>
      <c r="AS995" s="847" t="s">
        <v>2869</v>
      </c>
      <c r="AT995" s="359"/>
    </row>
    <row r="996">
      <c r="A996" s="480" t="s">
        <v>2869</v>
      </c>
      <c r="B996" s="361"/>
      <c r="C996" s="362"/>
      <c r="D996" s="384" t="s">
        <v>2869</v>
      </c>
      <c r="E996" s="367"/>
      <c r="F996" s="368"/>
      <c r="G996" s="381"/>
      <c r="H996" s="366"/>
      <c r="I996" s="365"/>
      <c r="J996" s="368"/>
      <c r="K996" s="381"/>
      <c r="L996" s="368"/>
      <c r="M996" s="364"/>
      <c r="N996" s="368"/>
      <c r="O996" s="381"/>
      <c r="P996" s="366"/>
      <c r="Q996" s="365"/>
      <c r="R996" s="368"/>
      <c r="S996" s="381"/>
      <c r="T996" s="368"/>
      <c r="U996" s="364"/>
      <c r="V996" s="845"/>
      <c r="W996" s="655"/>
      <c r="X996" s="366"/>
      <c r="Y996" s="370"/>
      <c r="Z996" s="481"/>
      <c r="AA996" s="372"/>
      <c r="AB996" s="353"/>
      <c r="AC996" s="382"/>
      <c r="AD996" s="383" t="str">
        <f>IFERROR(__xludf.DUMMYFUNCTION("""COMPUTED_VALUE"""),"")</f>
        <v/>
      </c>
      <c r="AE996" s="848" t="str">
        <f>IFERROR(__xludf.DUMMYFUNCTION("""COMPUTED_VALUE"""),"")</f>
        <v/>
      </c>
      <c r="AF996" s="848"/>
      <c r="AG996" s="848"/>
      <c r="AH996" s="388" t="str">
        <f>IFERROR(__xludf.DUMMYFUNCTION("""COMPUTED_VALUE"""),"")</f>
        <v/>
      </c>
      <c r="AI996" s="382"/>
      <c r="AJ996" s="848" t="str">
        <f>IFERROR(__xludf.DUMMYFUNCTION("""COMPUTED_VALUE"""),"")</f>
        <v/>
      </c>
      <c r="AK996" s="848" t="str">
        <f>IFERROR(__xludf.DUMMYFUNCTION("""COMPUTED_VALUE"""),"")</f>
        <v/>
      </c>
      <c r="AL996" s="848"/>
      <c r="AM996" s="848"/>
      <c r="AN996" s="389" t="str">
        <f>IFERROR(__xludf.DUMMYFUNCTION("""COMPUTED_VALUE"""),"")</f>
        <v/>
      </c>
      <c r="AO996" s="390"/>
      <c r="AP996" s="391"/>
      <c r="AQ996" s="373"/>
      <c r="AR996" s="847"/>
      <c r="AS996" s="847" t="s">
        <v>2869</v>
      </c>
      <c r="AT996" s="359"/>
    </row>
    <row r="997">
      <c r="A997" s="480" t="s">
        <v>2869</v>
      </c>
      <c r="B997" s="361"/>
      <c r="C997" s="362"/>
      <c r="D997" s="384" t="s">
        <v>2869</v>
      </c>
      <c r="E997" s="367"/>
      <c r="F997" s="368"/>
      <c r="G997" s="381"/>
      <c r="H997" s="366"/>
      <c r="I997" s="365"/>
      <c r="J997" s="368"/>
      <c r="K997" s="381"/>
      <c r="L997" s="368"/>
      <c r="M997" s="364"/>
      <c r="N997" s="368"/>
      <c r="O997" s="381"/>
      <c r="P997" s="366"/>
      <c r="Q997" s="365"/>
      <c r="R997" s="368"/>
      <c r="S997" s="381"/>
      <c r="T997" s="368"/>
      <c r="U997" s="364"/>
      <c r="V997" s="845"/>
      <c r="W997" s="655"/>
      <c r="X997" s="366"/>
      <c r="Y997" s="370"/>
      <c r="Z997" s="481"/>
      <c r="AA997" s="372"/>
      <c r="AB997" s="353"/>
      <c r="AC997" s="382"/>
      <c r="AD997" s="383" t="str">
        <f>IFERROR(__xludf.DUMMYFUNCTION("""COMPUTED_VALUE"""),"")</f>
        <v/>
      </c>
      <c r="AE997" s="848" t="str">
        <f>IFERROR(__xludf.DUMMYFUNCTION("""COMPUTED_VALUE"""),"")</f>
        <v/>
      </c>
      <c r="AF997" s="848"/>
      <c r="AG997" s="848"/>
      <c r="AH997" s="388" t="str">
        <f>IFERROR(__xludf.DUMMYFUNCTION("""COMPUTED_VALUE"""),"")</f>
        <v/>
      </c>
      <c r="AI997" s="382"/>
      <c r="AJ997" s="848" t="str">
        <f>IFERROR(__xludf.DUMMYFUNCTION("""COMPUTED_VALUE"""),"")</f>
        <v/>
      </c>
      <c r="AK997" s="848" t="str">
        <f>IFERROR(__xludf.DUMMYFUNCTION("""COMPUTED_VALUE"""),"")</f>
        <v/>
      </c>
      <c r="AL997" s="848"/>
      <c r="AM997" s="848"/>
      <c r="AN997" s="389" t="str">
        <f>IFERROR(__xludf.DUMMYFUNCTION("""COMPUTED_VALUE"""),"")</f>
        <v/>
      </c>
      <c r="AO997" s="390"/>
      <c r="AP997" s="391"/>
      <c r="AQ997" s="373"/>
      <c r="AR997" s="847"/>
      <c r="AS997" s="847" t="s">
        <v>2869</v>
      </c>
      <c r="AT997" s="359"/>
    </row>
    <row r="998">
      <c r="A998" s="480" t="s">
        <v>2869</v>
      </c>
      <c r="B998" s="361"/>
      <c r="C998" s="362"/>
      <c r="D998" s="384" t="s">
        <v>2869</v>
      </c>
      <c r="E998" s="367"/>
      <c r="F998" s="368"/>
      <c r="G998" s="381"/>
      <c r="H998" s="366"/>
      <c r="I998" s="365"/>
      <c r="J998" s="368"/>
      <c r="K998" s="381"/>
      <c r="L998" s="368"/>
      <c r="M998" s="364"/>
      <c r="N998" s="368"/>
      <c r="O998" s="381"/>
      <c r="P998" s="366"/>
      <c r="Q998" s="365"/>
      <c r="R998" s="368"/>
      <c r="S998" s="381"/>
      <c r="T998" s="368"/>
      <c r="U998" s="364"/>
      <c r="V998" s="845"/>
      <c r="W998" s="655"/>
      <c r="X998" s="366"/>
      <c r="Y998" s="370"/>
      <c r="Z998" s="481"/>
      <c r="AA998" s="372"/>
      <c r="AB998" s="353"/>
      <c r="AC998" s="382"/>
      <c r="AD998" s="383" t="str">
        <f>IFERROR(__xludf.DUMMYFUNCTION("""COMPUTED_VALUE"""),"")</f>
        <v/>
      </c>
      <c r="AE998" s="848" t="str">
        <f>IFERROR(__xludf.DUMMYFUNCTION("""COMPUTED_VALUE"""),"")</f>
        <v/>
      </c>
      <c r="AF998" s="848"/>
      <c r="AG998" s="848"/>
      <c r="AH998" s="388" t="str">
        <f>IFERROR(__xludf.DUMMYFUNCTION("""COMPUTED_VALUE"""),"")</f>
        <v/>
      </c>
      <c r="AI998" s="382"/>
      <c r="AJ998" s="848" t="str">
        <f>IFERROR(__xludf.DUMMYFUNCTION("""COMPUTED_VALUE"""),"")</f>
        <v/>
      </c>
      <c r="AK998" s="848" t="str">
        <f>IFERROR(__xludf.DUMMYFUNCTION("""COMPUTED_VALUE"""),"")</f>
        <v/>
      </c>
      <c r="AL998" s="848"/>
      <c r="AM998" s="848"/>
      <c r="AN998" s="389" t="str">
        <f>IFERROR(__xludf.DUMMYFUNCTION("""COMPUTED_VALUE"""),"")</f>
        <v/>
      </c>
      <c r="AO998" s="390"/>
      <c r="AP998" s="391"/>
      <c r="AQ998" s="373"/>
      <c r="AR998" s="847"/>
      <c r="AS998" s="847" t="s">
        <v>2869</v>
      </c>
      <c r="AT998" s="359"/>
    </row>
    <row r="999">
      <c r="A999" s="480" t="s">
        <v>2869</v>
      </c>
      <c r="B999" s="361"/>
      <c r="C999" s="362"/>
      <c r="D999" s="384" t="s">
        <v>2869</v>
      </c>
      <c r="E999" s="367"/>
      <c r="F999" s="368"/>
      <c r="G999" s="381"/>
      <c r="H999" s="366"/>
      <c r="I999" s="365"/>
      <c r="J999" s="368"/>
      <c r="K999" s="381"/>
      <c r="L999" s="368"/>
      <c r="M999" s="364"/>
      <c r="N999" s="368"/>
      <c r="O999" s="381"/>
      <c r="P999" s="366"/>
      <c r="Q999" s="365"/>
      <c r="R999" s="368"/>
      <c r="S999" s="381"/>
      <c r="T999" s="368"/>
      <c r="U999" s="364"/>
      <c r="V999" s="845"/>
      <c r="W999" s="655"/>
      <c r="X999" s="366"/>
      <c r="Y999" s="370"/>
      <c r="Z999" s="481"/>
      <c r="AA999" s="372"/>
      <c r="AB999" s="353"/>
      <c r="AC999" s="382"/>
      <c r="AD999" s="383" t="str">
        <f>IFERROR(__xludf.DUMMYFUNCTION("""COMPUTED_VALUE"""),"")</f>
        <v/>
      </c>
      <c r="AE999" s="848" t="str">
        <f>IFERROR(__xludf.DUMMYFUNCTION("""COMPUTED_VALUE"""),"")</f>
        <v/>
      </c>
      <c r="AF999" s="848"/>
      <c r="AG999" s="848"/>
      <c r="AH999" s="388" t="str">
        <f>IFERROR(__xludf.DUMMYFUNCTION("""COMPUTED_VALUE"""),"")</f>
        <v/>
      </c>
      <c r="AI999" s="382"/>
      <c r="AJ999" s="848" t="str">
        <f>IFERROR(__xludf.DUMMYFUNCTION("""COMPUTED_VALUE"""),"")</f>
        <v/>
      </c>
      <c r="AK999" s="848" t="str">
        <f>IFERROR(__xludf.DUMMYFUNCTION("""COMPUTED_VALUE"""),"")</f>
        <v/>
      </c>
      <c r="AL999" s="848"/>
      <c r="AM999" s="848"/>
      <c r="AN999" s="389" t="str">
        <f>IFERROR(__xludf.DUMMYFUNCTION("""COMPUTED_VALUE"""),"")</f>
        <v/>
      </c>
      <c r="AO999" s="390"/>
      <c r="AP999" s="391"/>
      <c r="AQ999" s="373"/>
      <c r="AR999" s="847"/>
      <c r="AS999" s="847" t="s">
        <v>2869</v>
      </c>
      <c r="AT999" s="359"/>
    </row>
    <row r="1000">
      <c r="A1000" s="480" t="s">
        <v>2869</v>
      </c>
      <c r="B1000" s="361"/>
      <c r="C1000" s="362"/>
      <c r="D1000" s="384" t="s">
        <v>2869</v>
      </c>
      <c r="E1000" s="367"/>
      <c r="F1000" s="368"/>
      <c r="G1000" s="381"/>
      <c r="H1000" s="366"/>
      <c r="I1000" s="365"/>
      <c r="J1000" s="368"/>
      <c r="K1000" s="381"/>
      <c r="L1000" s="368"/>
      <c r="M1000" s="364"/>
      <c r="N1000" s="368"/>
      <c r="O1000" s="381"/>
      <c r="P1000" s="366"/>
      <c r="Q1000" s="365"/>
      <c r="R1000" s="368"/>
      <c r="S1000" s="381"/>
      <c r="T1000" s="368"/>
      <c r="U1000" s="364"/>
      <c r="V1000" s="845"/>
      <c r="W1000" s="655"/>
      <c r="X1000" s="366"/>
      <c r="Y1000" s="370"/>
      <c r="Z1000" s="481"/>
      <c r="AA1000" s="372"/>
      <c r="AB1000" s="353"/>
      <c r="AC1000" s="382"/>
      <c r="AD1000" s="383" t="str">
        <f>IFERROR(__xludf.DUMMYFUNCTION("""COMPUTED_VALUE"""),"")</f>
        <v/>
      </c>
      <c r="AE1000" s="848" t="str">
        <f>IFERROR(__xludf.DUMMYFUNCTION("""COMPUTED_VALUE"""),"")</f>
        <v/>
      </c>
      <c r="AF1000" s="848"/>
      <c r="AG1000" s="848"/>
      <c r="AH1000" s="388" t="str">
        <f>IFERROR(__xludf.DUMMYFUNCTION("""COMPUTED_VALUE"""),"")</f>
        <v/>
      </c>
      <c r="AI1000" s="382"/>
      <c r="AJ1000" s="848" t="str">
        <f>IFERROR(__xludf.DUMMYFUNCTION("""COMPUTED_VALUE"""),"")</f>
        <v/>
      </c>
      <c r="AK1000" s="848" t="str">
        <f>IFERROR(__xludf.DUMMYFUNCTION("""COMPUTED_VALUE"""),"")</f>
        <v/>
      </c>
      <c r="AL1000" s="848"/>
      <c r="AM1000" s="848"/>
      <c r="AN1000" s="389" t="str">
        <f>IFERROR(__xludf.DUMMYFUNCTION("""COMPUTED_VALUE"""),"")</f>
        <v/>
      </c>
      <c r="AO1000" s="390"/>
      <c r="AP1000" s="391"/>
      <c r="AQ1000" s="373"/>
      <c r="AR1000" s="847"/>
      <c r="AS1000" s="847" t="s">
        <v>2869</v>
      </c>
      <c r="AT1000" s="359"/>
    </row>
    <row r="1001">
      <c r="A1001" s="480" t="s">
        <v>2869</v>
      </c>
      <c r="B1001" s="361"/>
      <c r="C1001" s="362"/>
      <c r="D1001" s="384" t="s">
        <v>2869</v>
      </c>
      <c r="E1001" s="367"/>
      <c r="F1001" s="368"/>
      <c r="G1001" s="381"/>
      <c r="H1001" s="366"/>
      <c r="I1001" s="365"/>
      <c r="J1001" s="368"/>
      <c r="K1001" s="381"/>
      <c r="L1001" s="368"/>
      <c r="M1001" s="364"/>
      <c r="N1001" s="368"/>
      <c r="O1001" s="381"/>
      <c r="P1001" s="366"/>
      <c r="Q1001" s="365"/>
      <c r="R1001" s="368"/>
      <c r="S1001" s="381"/>
      <c r="T1001" s="368"/>
      <c r="U1001" s="364"/>
      <c r="V1001" s="845"/>
      <c r="W1001" s="655"/>
      <c r="X1001" s="366"/>
      <c r="Y1001" s="370"/>
      <c r="Z1001" s="481"/>
      <c r="AA1001" s="372"/>
      <c r="AB1001" s="353"/>
      <c r="AC1001" s="382"/>
      <c r="AD1001" s="383" t="str">
        <f>IFERROR(__xludf.DUMMYFUNCTION("""COMPUTED_VALUE"""),"")</f>
        <v/>
      </c>
      <c r="AE1001" s="848" t="str">
        <f>IFERROR(__xludf.DUMMYFUNCTION("""COMPUTED_VALUE"""),"")</f>
        <v/>
      </c>
      <c r="AF1001" s="848"/>
      <c r="AG1001" s="848"/>
      <c r="AH1001" s="388" t="str">
        <f>IFERROR(__xludf.DUMMYFUNCTION("""COMPUTED_VALUE"""),"")</f>
        <v/>
      </c>
      <c r="AI1001" s="382"/>
      <c r="AJ1001" s="848" t="str">
        <f>IFERROR(__xludf.DUMMYFUNCTION("""COMPUTED_VALUE"""),"")</f>
        <v/>
      </c>
      <c r="AK1001" s="848" t="str">
        <f>IFERROR(__xludf.DUMMYFUNCTION("""COMPUTED_VALUE"""),"")</f>
        <v/>
      </c>
      <c r="AL1001" s="848"/>
      <c r="AM1001" s="848"/>
      <c r="AN1001" s="389" t="str">
        <f>IFERROR(__xludf.DUMMYFUNCTION("""COMPUTED_VALUE"""),"")</f>
        <v/>
      </c>
      <c r="AO1001" s="390"/>
      <c r="AP1001" s="391"/>
      <c r="AQ1001" s="373"/>
      <c r="AR1001" s="847"/>
      <c r="AS1001" s="847" t="s">
        <v>2869</v>
      </c>
      <c r="AT1001" s="359"/>
    </row>
    <row r="1002">
      <c r="A1002" s="480" t="s">
        <v>2869</v>
      </c>
      <c r="B1002" s="361"/>
      <c r="C1002" s="362"/>
      <c r="D1002" s="384" t="s">
        <v>2869</v>
      </c>
      <c r="E1002" s="367"/>
      <c r="F1002" s="368"/>
      <c r="G1002" s="381"/>
      <c r="H1002" s="366"/>
      <c r="I1002" s="365"/>
      <c r="J1002" s="368"/>
      <c r="K1002" s="381"/>
      <c r="L1002" s="368"/>
      <c r="M1002" s="364"/>
      <c r="N1002" s="368"/>
      <c r="O1002" s="381"/>
      <c r="P1002" s="366"/>
      <c r="Q1002" s="365"/>
      <c r="R1002" s="368"/>
      <c r="S1002" s="381"/>
      <c r="T1002" s="368"/>
      <c r="U1002" s="364"/>
      <c r="V1002" s="845"/>
      <c r="W1002" s="655"/>
      <c r="X1002" s="366"/>
      <c r="Y1002" s="370"/>
      <c r="Z1002" s="481"/>
      <c r="AA1002" s="372"/>
      <c r="AB1002" s="353"/>
      <c r="AC1002" s="382"/>
      <c r="AD1002" s="383" t="str">
        <f>IFERROR(__xludf.DUMMYFUNCTION("""COMPUTED_VALUE"""),"")</f>
        <v/>
      </c>
      <c r="AE1002" s="848" t="str">
        <f>IFERROR(__xludf.DUMMYFUNCTION("""COMPUTED_VALUE"""),"")</f>
        <v/>
      </c>
      <c r="AF1002" s="848"/>
      <c r="AG1002" s="848"/>
      <c r="AH1002" s="388" t="str">
        <f>IFERROR(__xludf.DUMMYFUNCTION("""COMPUTED_VALUE"""),"")</f>
        <v/>
      </c>
      <c r="AI1002" s="382"/>
      <c r="AJ1002" s="848" t="str">
        <f>IFERROR(__xludf.DUMMYFUNCTION("""COMPUTED_VALUE"""),"")</f>
        <v/>
      </c>
      <c r="AK1002" s="848" t="str">
        <f>IFERROR(__xludf.DUMMYFUNCTION("""COMPUTED_VALUE"""),"")</f>
        <v/>
      </c>
      <c r="AL1002" s="848"/>
      <c r="AM1002" s="848"/>
      <c r="AN1002" s="389" t="str">
        <f>IFERROR(__xludf.DUMMYFUNCTION("""COMPUTED_VALUE"""),"")</f>
        <v/>
      </c>
      <c r="AO1002" s="390"/>
      <c r="AP1002" s="391"/>
      <c r="AQ1002" s="373"/>
      <c r="AR1002" s="847"/>
      <c r="AS1002" s="847" t="s">
        <v>2869</v>
      </c>
      <c r="AT1002" s="359"/>
    </row>
    <row r="1003">
      <c r="A1003" s="480" t="s">
        <v>2869</v>
      </c>
      <c r="B1003" s="361"/>
      <c r="C1003" s="362"/>
      <c r="D1003" s="384" t="s">
        <v>2869</v>
      </c>
      <c r="E1003" s="367"/>
      <c r="F1003" s="368"/>
      <c r="G1003" s="381"/>
      <c r="H1003" s="366"/>
      <c r="I1003" s="365"/>
      <c r="J1003" s="368"/>
      <c r="K1003" s="381"/>
      <c r="L1003" s="368"/>
      <c r="M1003" s="364"/>
      <c r="N1003" s="368"/>
      <c r="O1003" s="381"/>
      <c r="P1003" s="366"/>
      <c r="Q1003" s="365"/>
      <c r="R1003" s="368"/>
      <c r="S1003" s="381"/>
      <c r="T1003" s="368"/>
      <c r="U1003" s="364"/>
      <c r="V1003" s="845"/>
      <c r="W1003" s="655"/>
      <c r="X1003" s="366"/>
      <c r="Y1003" s="370"/>
      <c r="Z1003" s="481"/>
      <c r="AA1003" s="372"/>
      <c r="AB1003" s="353"/>
      <c r="AC1003" s="382"/>
      <c r="AD1003" s="383" t="str">
        <f>IFERROR(__xludf.DUMMYFUNCTION("""COMPUTED_VALUE"""),"")</f>
        <v/>
      </c>
      <c r="AE1003" s="848" t="str">
        <f>IFERROR(__xludf.DUMMYFUNCTION("""COMPUTED_VALUE"""),"")</f>
        <v/>
      </c>
      <c r="AF1003" s="848"/>
      <c r="AG1003" s="848"/>
      <c r="AH1003" s="388" t="str">
        <f>IFERROR(__xludf.DUMMYFUNCTION("""COMPUTED_VALUE"""),"")</f>
        <v/>
      </c>
      <c r="AI1003" s="382"/>
      <c r="AJ1003" s="848" t="str">
        <f>IFERROR(__xludf.DUMMYFUNCTION("""COMPUTED_VALUE"""),"")</f>
        <v/>
      </c>
      <c r="AK1003" s="848" t="str">
        <f>IFERROR(__xludf.DUMMYFUNCTION("""COMPUTED_VALUE"""),"")</f>
        <v/>
      </c>
      <c r="AL1003" s="848"/>
      <c r="AM1003" s="848"/>
      <c r="AN1003" s="389" t="str">
        <f>IFERROR(__xludf.DUMMYFUNCTION("""COMPUTED_VALUE"""),"")</f>
        <v/>
      </c>
      <c r="AO1003" s="390"/>
      <c r="AP1003" s="391"/>
      <c r="AQ1003" s="373"/>
      <c r="AR1003" s="847"/>
      <c r="AS1003" s="847" t="s">
        <v>2869</v>
      </c>
      <c r="AT1003" s="359"/>
    </row>
    <row r="1004">
      <c r="A1004" s="480" t="s">
        <v>2869</v>
      </c>
      <c r="B1004" s="361"/>
      <c r="C1004" s="362"/>
      <c r="D1004" s="384" t="s">
        <v>2869</v>
      </c>
      <c r="E1004" s="367"/>
      <c r="F1004" s="368"/>
      <c r="G1004" s="381"/>
      <c r="H1004" s="366"/>
      <c r="I1004" s="365"/>
      <c r="J1004" s="368"/>
      <c r="K1004" s="381"/>
      <c r="L1004" s="368"/>
      <c r="M1004" s="364"/>
      <c r="N1004" s="368"/>
      <c r="O1004" s="381"/>
      <c r="P1004" s="366"/>
      <c r="Q1004" s="365"/>
      <c r="R1004" s="368"/>
      <c r="S1004" s="381"/>
      <c r="T1004" s="368"/>
      <c r="U1004" s="364"/>
      <c r="V1004" s="845"/>
      <c r="W1004" s="655"/>
      <c r="X1004" s="366"/>
      <c r="Y1004" s="370"/>
      <c r="Z1004" s="481"/>
      <c r="AA1004" s="372"/>
      <c r="AB1004" s="353"/>
      <c r="AC1004" s="382"/>
      <c r="AD1004" s="383" t="str">
        <f>IFERROR(__xludf.DUMMYFUNCTION("""COMPUTED_VALUE"""),"")</f>
        <v/>
      </c>
      <c r="AE1004" s="848" t="str">
        <f>IFERROR(__xludf.DUMMYFUNCTION("""COMPUTED_VALUE"""),"")</f>
        <v/>
      </c>
      <c r="AF1004" s="848"/>
      <c r="AG1004" s="848"/>
      <c r="AH1004" s="388" t="str">
        <f>IFERROR(__xludf.DUMMYFUNCTION("""COMPUTED_VALUE"""),"")</f>
        <v/>
      </c>
      <c r="AI1004" s="382"/>
      <c r="AJ1004" s="848" t="str">
        <f>IFERROR(__xludf.DUMMYFUNCTION("""COMPUTED_VALUE"""),"")</f>
        <v/>
      </c>
      <c r="AK1004" s="848" t="str">
        <f>IFERROR(__xludf.DUMMYFUNCTION("""COMPUTED_VALUE"""),"")</f>
        <v/>
      </c>
      <c r="AL1004" s="848"/>
      <c r="AM1004" s="848"/>
      <c r="AN1004" s="389" t="str">
        <f>IFERROR(__xludf.DUMMYFUNCTION("""COMPUTED_VALUE"""),"")</f>
        <v/>
      </c>
      <c r="AO1004" s="390"/>
      <c r="AP1004" s="391"/>
      <c r="AQ1004" s="373"/>
      <c r="AR1004" s="847"/>
      <c r="AS1004" s="847" t="s">
        <v>2869</v>
      </c>
      <c r="AT1004" s="359"/>
    </row>
    <row r="1005">
      <c r="A1005" s="480" t="s">
        <v>2869</v>
      </c>
      <c r="B1005" s="361"/>
      <c r="C1005" s="362"/>
      <c r="D1005" s="384" t="s">
        <v>2869</v>
      </c>
      <c r="E1005" s="367"/>
      <c r="F1005" s="368"/>
      <c r="G1005" s="381"/>
      <c r="H1005" s="366"/>
      <c r="I1005" s="365"/>
      <c r="J1005" s="368"/>
      <c r="K1005" s="381"/>
      <c r="L1005" s="368"/>
      <c r="M1005" s="364"/>
      <c r="N1005" s="368"/>
      <c r="O1005" s="381"/>
      <c r="P1005" s="366"/>
      <c r="Q1005" s="365"/>
      <c r="R1005" s="368"/>
      <c r="S1005" s="381"/>
      <c r="T1005" s="368"/>
      <c r="U1005" s="364"/>
      <c r="V1005" s="845"/>
      <c r="W1005" s="655"/>
      <c r="X1005" s="366"/>
      <c r="Y1005" s="370"/>
      <c r="Z1005" s="481"/>
      <c r="AA1005" s="372"/>
      <c r="AB1005" s="353"/>
      <c r="AC1005" s="382"/>
      <c r="AD1005" s="383" t="str">
        <f>IFERROR(__xludf.DUMMYFUNCTION("""COMPUTED_VALUE"""),"")</f>
        <v/>
      </c>
      <c r="AE1005" s="848" t="str">
        <f>IFERROR(__xludf.DUMMYFUNCTION("""COMPUTED_VALUE"""),"")</f>
        <v/>
      </c>
      <c r="AF1005" s="848"/>
      <c r="AG1005" s="848"/>
      <c r="AH1005" s="388" t="str">
        <f>IFERROR(__xludf.DUMMYFUNCTION("""COMPUTED_VALUE"""),"")</f>
        <v/>
      </c>
      <c r="AI1005" s="382"/>
      <c r="AJ1005" s="848" t="str">
        <f>IFERROR(__xludf.DUMMYFUNCTION("""COMPUTED_VALUE"""),"")</f>
        <v/>
      </c>
      <c r="AK1005" s="848" t="str">
        <f>IFERROR(__xludf.DUMMYFUNCTION("""COMPUTED_VALUE"""),"")</f>
        <v/>
      </c>
      <c r="AL1005" s="848"/>
      <c r="AM1005" s="848"/>
      <c r="AN1005" s="389" t="str">
        <f>IFERROR(__xludf.DUMMYFUNCTION("""COMPUTED_VALUE"""),"")</f>
        <v/>
      </c>
      <c r="AO1005" s="390"/>
      <c r="AP1005" s="391"/>
      <c r="AQ1005" s="373"/>
      <c r="AR1005" s="847"/>
      <c r="AS1005" s="847" t="s">
        <v>2869</v>
      </c>
      <c r="AT1005" s="359"/>
    </row>
    <row r="1006">
      <c r="A1006" s="480" t="s">
        <v>2869</v>
      </c>
      <c r="B1006" s="361"/>
      <c r="C1006" s="362"/>
      <c r="D1006" s="384" t="s">
        <v>2869</v>
      </c>
      <c r="E1006" s="367"/>
      <c r="F1006" s="368"/>
      <c r="G1006" s="381"/>
      <c r="H1006" s="366"/>
      <c r="I1006" s="365"/>
      <c r="J1006" s="368"/>
      <c r="K1006" s="381"/>
      <c r="L1006" s="368"/>
      <c r="M1006" s="364"/>
      <c r="N1006" s="368"/>
      <c r="O1006" s="381"/>
      <c r="P1006" s="366"/>
      <c r="Q1006" s="365"/>
      <c r="R1006" s="368"/>
      <c r="S1006" s="381"/>
      <c r="T1006" s="368"/>
      <c r="U1006" s="364"/>
      <c r="V1006" s="845"/>
      <c r="W1006" s="655"/>
      <c r="X1006" s="366"/>
      <c r="Y1006" s="370"/>
      <c r="Z1006" s="481"/>
      <c r="AA1006" s="372"/>
      <c r="AB1006" s="353"/>
      <c r="AC1006" s="382"/>
      <c r="AD1006" s="383" t="str">
        <f>IFERROR(__xludf.DUMMYFUNCTION("""COMPUTED_VALUE"""),"")</f>
        <v/>
      </c>
      <c r="AE1006" s="848" t="str">
        <f>IFERROR(__xludf.DUMMYFUNCTION("""COMPUTED_VALUE"""),"")</f>
        <v/>
      </c>
      <c r="AF1006" s="848"/>
      <c r="AG1006" s="848"/>
      <c r="AH1006" s="388" t="str">
        <f>IFERROR(__xludf.DUMMYFUNCTION("""COMPUTED_VALUE"""),"")</f>
        <v/>
      </c>
      <c r="AI1006" s="382"/>
      <c r="AJ1006" s="848" t="str">
        <f>IFERROR(__xludf.DUMMYFUNCTION("""COMPUTED_VALUE"""),"")</f>
        <v/>
      </c>
      <c r="AK1006" s="848" t="str">
        <f>IFERROR(__xludf.DUMMYFUNCTION("""COMPUTED_VALUE"""),"")</f>
        <v/>
      </c>
      <c r="AL1006" s="848"/>
      <c r="AM1006" s="848"/>
      <c r="AN1006" s="389" t="str">
        <f>IFERROR(__xludf.DUMMYFUNCTION("""COMPUTED_VALUE"""),"")</f>
        <v/>
      </c>
      <c r="AO1006" s="390"/>
      <c r="AP1006" s="391"/>
      <c r="AQ1006" s="373"/>
      <c r="AR1006" s="847"/>
      <c r="AS1006" s="847" t="s">
        <v>2869</v>
      </c>
      <c r="AT1006" s="359"/>
    </row>
    <row r="1007">
      <c r="A1007" s="480" t="s">
        <v>2869</v>
      </c>
      <c r="B1007" s="361"/>
      <c r="C1007" s="362"/>
      <c r="D1007" s="384" t="s">
        <v>2869</v>
      </c>
      <c r="E1007" s="367"/>
      <c r="F1007" s="368"/>
      <c r="G1007" s="381"/>
      <c r="H1007" s="366"/>
      <c r="I1007" s="365"/>
      <c r="J1007" s="368"/>
      <c r="K1007" s="381"/>
      <c r="L1007" s="368"/>
      <c r="M1007" s="364"/>
      <c r="N1007" s="368"/>
      <c r="O1007" s="381"/>
      <c r="P1007" s="366"/>
      <c r="Q1007" s="365"/>
      <c r="R1007" s="368"/>
      <c r="S1007" s="381"/>
      <c r="T1007" s="368"/>
      <c r="U1007" s="364"/>
      <c r="V1007" s="845"/>
      <c r="W1007" s="655"/>
      <c r="X1007" s="366"/>
      <c r="Y1007" s="370"/>
      <c r="Z1007" s="481"/>
      <c r="AA1007" s="372"/>
      <c r="AB1007" s="353"/>
      <c r="AC1007" s="382"/>
      <c r="AD1007" s="383" t="str">
        <f>IFERROR(__xludf.DUMMYFUNCTION("""COMPUTED_VALUE"""),"")</f>
        <v/>
      </c>
      <c r="AE1007" s="848" t="str">
        <f>IFERROR(__xludf.DUMMYFUNCTION("""COMPUTED_VALUE"""),"")</f>
        <v/>
      </c>
      <c r="AF1007" s="848"/>
      <c r="AG1007" s="848"/>
      <c r="AH1007" s="388" t="str">
        <f>IFERROR(__xludf.DUMMYFUNCTION("""COMPUTED_VALUE"""),"")</f>
        <v/>
      </c>
      <c r="AI1007" s="382"/>
      <c r="AJ1007" s="848" t="str">
        <f>IFERROR(__xludf.DUMMYFUNCTION("""COMPUTED_VALUE"""),"")</f>
        <v/>
      </c>
      <c r="AK1007" s="848" t="str">
        <f>IFERROR(__xludf.DUMMYFUNCTION("""COMPUTED_VALUE"""),"")</f>
        <v/>
      </c>
      <c r="AL1007" s="848"/>
      <c r="AM1007" s="848"/>
      <c r="AN1007" s="389" t="str">
        <f>IFERROR(__xludf.DUMMYFUNCTION("""COMPUTED_VALUE"""),"")</f>
        <v/>
      </c>
      <c r="AO1007" s="390"/>
      <c r="AP1007" s="391"/>
      <c r="AQ1007" s="373"/>
      <c r="AR1007" s="847"/>
      <c r="AS1007" s="847" t="s">
        <v>2869</v>
      </c>
      <c r="AT1007" s="359"/>
    </row>
    <row r="1008">
      <c r="A1008" s="480" t="s">
        <v>2869</v>
      </c>
      <c r="B1008" s="361"/>
      <c r="C1008" s="362"/>
      <c r="D1008" s="384" t="s">
        <v>2869</v>
      </c>
      <c r="E1008" s="367"/>
      <c r="F1008" s="368"/>
      <c r="G1008" s="381"/>
      <c r="H1008" s="366"/>
      <c r="I1008" s="365"/>
      <c r="J1008" s="368"/>
      <c r="K1008" s="381"/>
      <c r="L1008" s="368"/>
      <c r="M1008" s="364"/>
      <c r="N1008" s="368"/>
      <c r="O1008" s="381"/>
      <c r="P1008" s="366"/>
      <c r="Q1008" s="365"/>
      <c r="R1008" s="368"/>
      <c r="S1008" s="381"/>
      <c r="T1008" s="368"/>
      <c r="U1008" s="364"/>
      <c r="V1008" s="845"/>
      <c r="W1008" s="655"/>
      <c r="X1008" s="366"/>
      <c r="Y1008" s="370"/>
      <c r="Z1008" s="481"/>
      <c r="AA1008" s="372"/>
      <c r="AB1008" s="353"/>
      <c r="AC1008" s="382"/>
      <c r="AD1008" s="383" t="str">
        <f>IFERROR(__xludf.DUMMYFUNCTION("""COMPUTED_VALUE"""),"")</f>
        <v/>
      </c>
      <c r="AE1008" s="848" t="str">
        <f>IFERROR(__xludf.DUMMYFUNCTION("""COMPUTED_VALUE"""),"")</f>
        <v/>
      </c>
      <c r="AF1008" s="848"/>
      <c r="AG1008" s="848"/>
      <c r="AH1008" s="388" t="str">
        <f>IFERROR(__xludf.DUMMYFUNCTION("""COMPUTED_VALUE"""),"")</f>
        <v/>
      </c>
      <c r="AI1008" s="382"/>
      <c r="AJ1008" s="848" t="str">
        <f>IFERROR(__xludf.DUMMYFUNCTION("""COMPUTED_VALUE"""),"")</f>
        <v/>
      </c>
      <c r="AK1008" s="848" t="str">
        <f>IFERROR(__xludf.DUMMYFUNCTION("""COMPUTED_VALUE"""),"")</f>
        <v/>
      </c>
      <c r="AL1008" s="848"/>
      <c r="AM1008" s="848"/>
      <c r="AN1008" s="389" t="str">
        <f>IFERROR(__xludf.DUMMYFUNCTION("""COMPUTED_VALUE"""),"")</f>
        <v/>
      </c>
      <c r="AO1008" s="390"/>
      <c r="AP1008" s="391"/>
      <c r="AQ1008" s="373"/>
      <c r="AR1008" s="847"/>
      <c r="AS1008" s="847" t="s">
        <v>2869</v>
      </c>
      <c r="AT1008" s="359"/>
    </row>
    <row r="1009">
      <c r="A1009" s="480" t="s">
        <v>2869</v>
      </c>
      <c r="B1009" s="361"/>
      <c r="C1009" s="362"/>
      <c r="D1009" s="384" t="s">
        <v>2869</v>
      </c>
      <c r="E1009" s="367"/>
      <c r="F1009" s="368"/>
      <c r="G1009" s="381"/>
      <c r="H1009" s="366"/>
      <c r="I1009" s="365"/>
      <c r="J1009" s="368"/>
      <c r="K1009" s="381"/>
      <c r="L1009" s="368"/>
      <c r="M1009" s="364"/>
      <c r="N1009" s="368"/>
      <c r="O1009" s="381"/>
      <c r="P1009" s="366"/>
      <c r="Q1009" s="365"/>
      <c r="R1009" s="368"/>
      <c r="S1009" s="381"/>
      <c r="T1009" s="368"/>
      <c r="U1009" s="364"/>
      <c r="V1009" s="845"/>
      <c r="W1009" s="655"/>
      <c r="X1009" s="366"/>
      <c r="Y1009" s="370"/>
      <c r="Z1009" s="481"/>
      <c r="AA1009" s="372"/>
      <c r="AB1009" s="353"/>
      <c r="AC1009" s="382"/>
      <c r="AD1009" s="383" t="str">
        <f>IFERROR(__xludf.DUMMYFUNCTION("""COMPUTED_VALUE"""),"")</f>
        <v/>
      </c>
      <c r="AE1009" s="848" t="str">
        <f>IFERROR(__xludf.DUMMYFUNCTION("""COMPUTED_VALUE"""),"")</f>
        <v/>
      </c>
      <c r="AF1009" s="848"/>
      <c r="AG1009" s="848"/>
      <c r="AH1009" s="388" t="str">
        <f>IFERROR(__xludf.DUMMYFUNCTION("""COMPUTED_VALUE"""),"")</f>
        <v/>
      </c>
      <c r="AI1009" s="382"/>
      <c r="AJ1009" s="848" t="str">
        <f>IFERROR(__xludf.DUMMYFUNCTION("""COMPUTED_VALUE"""),"")</f>
        <v/>
      </c>
      <c r="AK1009" s="848" t="str">
        <f>IFERROR(__xludf.DUMMYFUNCTION("""COMPUTED_VALUE"""),"")</f>
        <v/>
      </c>
      <c r="AL1009" s="848"/>
      <c r="AM1009" s="848"/>
      <c r="AN1009" s="389" t="str">
        <f>IFERROR(__xludf.DUMMYFUNCTION("""COMPUTED_VALUE"""),"")</f>
        <v/>
      </c>
      <c r="AO1009" s="390"/>
      <c r="AP1009" s="391"/>
      <c r="AQ1009" s="373"/>
      <c r="AR1009" s="847"/>
      <c r="AS1009" s="847" t="s">
        <v>2869</v>
      </c>
      <c r="AT1009" s="359"/>
    </row>
    <row r="1010">
      <c r="A1010" s="480" t="s">
        <v>2869</v>
      </c>
      <c r="B1010" s="361"/>
      <c r="C1010" s="362"/>
      <c r="D1010" s="384" t="s">
        <v>2869</v>
      </c>
      <c r="E1010" s="367"/>
      <c r="F1010" s="368"/>
      <c r="G1010" s="381"/>
      <c r="H1010" s="366"/>
      <c r="I1010" s="365"/>
      <c r="J1010" s="368"/>
      <c r="K1010" s="381"/>
      <c r="L1010" s="368"/>
      <c r="M1010" s="364"/>
      <c r="N1010" s="368"/>
      <c r="O1010" s="381"/>
      <c r="P1010" s="366"/>
      <c r="Q1010" s="365"/>
      <c r="R1010" s="368"/>
      <c r="S1010" s="381"/>
      <c r="T1010" s="368"/>
      <c r="U1010" s="364"/>
      <c r="V1010" s="845"/>
      <c r="W1010" s="655"/>
      <c r="X1010" s="366"/>
      <c r="Y1010" s="370"/>
      <c r="Z1010" s="481"/>
      <c r="AA1010" s="372"/>
      <c r="AB1010" s="353"/>
      <c r="AC1010" s="382"/>
      <c r="AD1010" s="383" t="str">
        <f>IFERROR(__xludf.DUMMYFUNCTION("""COMPUTED_VALUE"""),"")</f>
        <v/>
      </c>
      <c r="AE1010" s="848" t="str">
        <f>IFERROR(__xludf.DUMMYFUNCTION("""COMPUTED_VALUE"""),"")</f>
        <v/>
      </c>
      <c r="AF1010" s="848"/>
      <c r="AG1010" s="848"/>
      <c r="AH1010" s="388" t="str">
        <f>IFERROR(__xludf.DUMMYFUNCTION("""COMPUTED_VALUE"""),"")</f>
        <v/>
      </c>
      <c r="AI1010" s="382"/>
      <c r="AJ1010" s="848" t="str">
        <f>IFERROR(__xludf.DUMMYFUNCTION("""COMPUTED_VALUE"""),"")</f>
        <v/>
      </c>
      <c r="AK1010" s="848" t="str">
        <f>IFERROR(__xludf.DUMMYFUNCTION("""COMPUTED_VALUE"""),"")</f>
        <v/>
      </c>
      <c r="AL1010" s="848"/>
      <c r="AM1010" s="848"/>
      <c r="AN1010" s="389" t="str">
        <f>IFERROR(__xludf.DUMMYFUNCTION("""COMPUTED_VALUE"""),"")</f>
        <v/>
      </c>
      <c r="AO1010" s="390"/>
      <c r="AP1010" s="391"/>
      <c r="AQ1010" s="373"/>
      <c r="AR1010" s="847"/>
      <c r="AS1010" s="847" t="s">
        <v>2869</v>
      </c>
      <c r="AT1010" s="359"/>
    </row>
    <row r="1011">
      <c r="A1011" s="480" t="s">
        <v>2869</v>
      </c>
      <c r="B1011" s="361"/>
      <c r="C1011" s="362"/>
      <c r="D1011" s="384" t="s">
        <v>2869</v>
      </c>
      <c r="E1011" s="367"/>
      <c r="F1011" s="368"/>
      <c r="G1011" s="381"/>
      <c r="H1011" s="366"/>
      <c r="I1011" s="365"/>
      <c r="J1011" s="368"/>
      <c r="K1011" s="381"/>
      <c r="L1011" s="368"/>
      <c r="M1011" s="364"/>
      <c r="N1011" s="368"/>
      <c r="O1011" s="381"/>
      <c r="P1011" s="366"/>
      <c r="Q1011" s="365"/>
      <c r="R1011" s="368"/>
      <c r="S1011" s="381"/>
      <c r="T1011" s="368"/>
      <c r="U1011" s="364"/>
      <c r="V1011" s="845"/>
      <c r="W1011" s="655"/>
      <c r="X1011" s="366"/>
      <c r="Y1011" s="370"/>
      <c r="Z1011" s="481"/>
      <c r="AA1011" s="372"/>
      <c r="AB1011" s="353"/>
      <c r="AC1011" s="382"/>
      <c r="AD1011" s="383" t="str">
        <f>IFERROR(__xludf.DUMMYFUNCTION("""COMPUTED_VALUE"""),"")</f>
        <v/>
      </c>
      <c r="AE1011" s="848" t="str">
        <f>IFERROR(__xludf.DUMMYFUNCTION("""COMPUTED_VALUE"""),"")</f>
        <v/>
      </c>
      <c r="AF1011" s="848"/>
      <c r="AG1011" s="848"/>
      <c r="AH1011" s="388" t="str">
        <f>IFERROR(__xludf.DUMMYFUNCTION("""COMPUTED_VALUE"""),"")</f>
        <v/>
      </c>
      <c r="AI1011" s="382"/>
      <c r="AJ1011" s="848" t="str">
        <f>IFERROR(__xludf.DUMMYFUNCTION("""COMPUTED_VALUE"""),"")</f>
        <v/>
      </c>
      <c r="AK1011" s="848" t="str">
        <f>IFERROR(__xludf.DUMMYFUNCTION("""COMPUTED_VALUE"""),"")</f>
        <v/>
      </c>
      <c r="AL1011" s="848"/>
      <c r="AM1011" s="848"/>
      <c r="AN1011" s="389" t="str">
        <f>IFERROR(__xludf.DUMMYFUNCTION("""COMPUTED_VALUE"""),"")</f>
        <v/>
      </c>
      <c r="AO1011" s="390"/>
      <c r="AP1011" s="391"/>
      <c r="AQ1011" s="373"/>
      <c r="AR1011" s="847"/>
      <c r="AS1011" s="847" t="s">
        <v>2869</v>
      </c>
      <c r="AT1011" s="359"/>
    </row>
    <row r="1012">
      <c r="A1012" s="480" t="s">
        <v>2869</v>
      </c>
      <c r="B1012" s="361"/>
      <c r="C1012" s="362"/>
      <c r="D1012" s="384" t="s">
        <v>2869</v>
      </c>
      <c r="E1012" s="367"/>
      <c r="F1012" s="368"/>
      <c r="G1012" s="381"/>
      <c r="H1012" s="366"/>
      <c r="I1012" s="365"/>
      <c r="J1012" s="368"/>
      <c r="K1012" s="381"/>
      <c r="L1012" s="368"/>
      <c r="M1012" s="364"/>
      <c r="N1012" s="368"/>
      <c r="O1012" s="381"/>
      <c r="P1012" s="366"/>
      <c r="Q1012" s="365"/>
      <c r="R1012" s="368"/>
      <c r="S1012" s="381"/>
      <c r="T1012" s="368"/>
      <c r="U1012" s="364"/>
      <c r="V1012" s="845"/>
      <c r="W1012" s="655"/>
      <c r="X1012" s="366"/>
      <c r="Y1012" s="370"/>
      <c r="Z1012" s="481"/>
      <c r="AA1012" s="372"/>
      <c r="AB1012" s="353"/>
      <c r="AC1012" s="382"/>
      <c r="AD1012" s="383" t="str">
        <f>IFERROR(__xludf.DUMMYFUNCTION("""COMPUTED_VALUE"""),"")</f>
        <v/>
      </c>
      <c r="AE1012" s="848" t="str">
        <f>IFERROR(__xludf.DUMMYFUNCTION("""COMPUTED_VALUE"""),"")</f>
        <v/>
      </c>
      <c r="AF1012" s="848"/>
      <c r="AG1012" s="848"/>
      <c r="AH1012" s="388" t="str">
        <f>IFERROR(__xludf.DUMMYFUNCTION("""COMPUTED_VALUE"""),"")</f>
        <v/>
      </c>
      <c r="AI1012" s="382"/>
      <c r="AJ1012" s="848" t="str">
        <f>IFERROR(__xludf.DUMMYFUNCTION("""COMPUTED_VALUE"""),"")</f>
        <v/>
      </c>
      <c r="AK1012" s="848" t="str">
        <f>IFERROR(__xludf.DUMMYFUNCTION("""COMPUTED_VALUE"""),"")</f>
        <v/>
      </c>
      <c r="AL1012" s="848"/>
      <c r="AM1012" s="848"/>
      <c r="AN1012" s="389" t="str">
        <f>IFERROR(__xludf.DUMMYFUNCTION("""COMPUTED_VALUE"""),"")</f>
        <v/>
      </c>
      <c r="AO1012" s="390"/>
      <c r="AP1012" s="391"/>
      <c r="AQ1012" s="373"/>
      <c r="AR1012" s="847"/>
      <c r="AS1012" s="847" t="s">
        <v>2869</v>
      </c>
      <c r="AT1012" s="359"/>
    </row>
    <row r="1013">
      <c r="A1013" s="480" t="s">
        <v>2869</v>
      </c>
      <c r="B1013" s="361"/>
      <c r="C1013" s="362"/>
      <c r="D1013" s="384" t="s">
        <v>2869</v>
      </c>
      <c r="E1013" s="367"/>
      <c r="F1013" s="368"/>
      <c r="G1013" s="381"/>
      <c r="H1013" s="366"/>
      <c r="I1013" s="365"/>
      <c r="J1013" s="368"/>
      <c r="K1013" s="381"/>
      <c r="L1013" s="368"/>
      <c r="M1013" s="364"/>
      <c r="N1013" s="368"/>
      <c r="O1013" s="381"/>
      <c r="P1013" s="366"/>
      <c r="Q1013" s="365"/>
      <c r="R1013" s="368"/>
      <c r="S1013" s="381"/>
      <c r="T1013" s="368"/>
      <c r="U1013" s="364"/>
      <c r="V1013" s="845"/>
      <c r="W1013" s="655"/>
      <c r="X1013" s="366"/>
      <c r="Y1013" s="370"/>
      <c r="Z1013" s="481"/>
      <c r="AA1013" s="372"/>
      <c r="AB1013" s="353"/>
      <c r="AC1013" s="382"/>
      <c r="AD1013" s="383" t="str">
        <f>IFERROR(__xludf.DUMMYFUNCTION("""COMPUTED_VALUE"""),"")</f>
        <v/>
      </c>
      <c r="AE1013" s="848" t="str">
        <f>IFERROR(__xludf.DUMMYFUNCTION("""COMPUTED_VALUE"""),"")</f>
        <v/>
      </c>
      <c r="AF1013" s="848"/>
      <c r="AG1013" s="848"/>
      <c r="AH1013" s="388" t="str">
        <f>IFERROR(__xludf.DUMMYFUNCTION("""COMPUTED_VALUE"""),"")</f>
        <v/>
      </c>
      <c r="AI1013" s="382"/>
      <c r="AJ1013" s="848" t="str">
        <f>IFERROR(__xludf.DUMMYFUNCTION("""COMPUTED_VALUE"""),"")</f>
        <v/>
      </c>
      <c r="AK1013" s="848" t="str">
        <f>IFERROR(__xludf.DUMMYFUNCTION("""COMPUTED_VALUE"""),"")</f>
        <v/>
      </c>
      <c r="AL1013" s="848"/>
      <c r="AM1013" s="848"/>
      <c r="AN1013" s="389" t="str">
        <f>IFERROR(__xludf.DUMMYFUNCTION("""COMPUTED_VALUE"""),"")</f>
        <v/>
      </c>
      <c r="AO1013" s="390"/>
      <c r="AP1013" s="391"/>
      <c r="AQ1013" s="373"/>
      <c r="AR1013" s="847"/>
      <c r="AS1013" s="847" t="s">
        <v>2869</v>
      </c>
      <c r="AT1013" s="359"/>
    </row>
    <row r="1014">
      <c r="A1014" s="480" t="s">
        <v>2869</v>
      </c>
      <c r="B1014" s="361"/>
      <c r="C1014" s="362"/>
      <c r="D1014" s="384" t="s">
        <v>2869</v>
      </c>
      <c r="E1014" s="367"/>
      <c r="F1014" s="368"/>
      <c r="G1014" s="381"/>
      <c r="H1014" s="366"/>
      <c r="I1014" s="365"/>
      <c r="J1014" s="368"/>
      <c r="K1014" s="381"/>
      <c r="L1014" s="368"/>
      <c r="M1014" s="364"/>
      <c r="N1014" s="368"/>
      <c r="O1014" s="381"/>
      <c r="P1014" s="366"/>
      <c r="Q1014" s="365"/>
      <c r="R1014" s="368"/>
      <c r="S1014" s="381"/>
      <c r="T1014" s="368"/>
      <c r="U1014" s="364"/>
      <c r="V1014" s="845"/>
      <c r="W1014" s="655"/>
      <c r="X1014" s="366"/>
      <c r="Y1014" s="370"/>
      <c r="Z1014" s="481"/>
      <c r="AA1014" s="372"/>
      <c r="AB1014" s="353"/>
      <c r="AC1014" s="382"/>
      <c r="AD1014" s="383" t="str">
        <f>IFERROR(__xludf.DUMMYFUNCTION("""COMPUTED_VALUE"""),"")</f>
        <v/>
      </c>
      <c r="AE1014" s="848" t="str">
        <f>IFERROR(__xludf.DUMMYFUNCTION("""COMPUTED_VALUE"""),"")</f>
        <v/>
      </c>
      <c r="AF1014" s="848"/>
      <c r="AG1014" s="848"/>
      <c r="AH1014" s="388" t="str">
        <f>IFERROR(__xludf.DUMMYFUNCTION("""COMPUTED_VALUE"""),"")</f>
        <v/>
      </c>
      <c r="AI1014" s="382"/>
      <c r="AJ1014" s="848" t="str">
        <f>IFERROR(__xludf.DUMMYFUNCTION("""COMPUTED_VALUE"""),"")</f>
        <v/>
      </c>
      <c r="AK1014" s="848" t="str">
        <f>IFERROR(__xludf.DUMMYFUNCTION("""COMPUTED_VALUE"""),"")</f>
        <v/>
      </c>
      <c r="AL1014" s="848"/>
      <c r="AM1014" s="848"/>
      <c r="AN1014" s="389" t="str">
        <f>IFERROR(__xludf.DUMMYFUNCTION("""COMPUTED_VALUE"""),"")</f>
        <v/>
      </c>
      <c r="AO1014" s="390"/>
      <c r="AP1014" s="391"/>
      <c r="AQ1014" s="373"/>
      <c r="AR1014" s="847"/>
      <c r="AS1014" s="847" t="s">
        <v>2869</v>
      </c>
      <c r="AT1014" s="359"/>
    </row>
    <row r="1015">
      <c r="A1015" s="480" t="s">
        <v>2869</v>
      </c>
      <c r="B1015" s="361"/>
      <c r="C1015" s="362"/>
      <c r="D1015" s="384" t="s">
        <v>2869</v>
      </c>
      <c r="E1015" s="367"/>
      <c r="F1015" s="368"/>
      <c r="G1015" s="381"/>
      <c r="H1015" s="366"/>
      <c r="I1015" s="365"/>
      <c r="J1015" s="368"/>
      <c r="K1015" s="381"/>
      <c r="L1015" s="368"/>
      <c r="M1015" s="364"/>
      <c r="N1015" s="368"/>
      <c r="O1015" s="381"/>
      <c r="P1015" s="366"/>
      <c r="Q1015" s="365"/>
      <c r="R1015" s="368"/>
      <c r="S1015" s="381"/>
      <c r="T1015" s="368"/>
      <c r="U1015" s="364"/>
      <c r="V1015" s="845"/>
      <c r="W1015" s="655"/>
      <c r="X1015" s="366"/>
      <c r="Y1015" s="370"/>
      <c r="Z1015" s="481"/>
      <c r="AA1015" s="372"/>
      <c r="AB1015" s="353"/>
      <c r="AC1015" s="382"/>
      <c r="AD1015" s="383" t="str">
        <f>IFERROR(__xludf.DUMMYFUNCTION("""COMPUTED_VALUE"""),"")</f>
        <v/>
      </c>
      <c r="AE1015" s="848" t="str">
        <f>IFERROR(__xludf.DUMMYFUNCTION("""COMPUTED_VALUE"""),"")</f>
        <v/>
      </c>
      <c r="AF1015" s="848"/>
      <c r="AG1015" s="848"/>
      <c r="AH1015" s="388" t="str">
        <f>IFERROR(__xludf.DUMMYFUNCTION("""COMPUTED_VALUE"""),"")</f>
        <v/>
      </c>
      <c r="AI1015" s="382"/>
      <c r="AJ1015" s="848" t="str">
        <f>IFERROR(__xludf.DUMMYFUNCTION("""COMPUTED_VALUE"""),"")</f>
        <v/>
      </c>
      <c r="AK1015" s="848" t="str">
        <f>IFERROR(__xludf.DUMMYFUNCTION("""COMPUTED_VALUE"""),"")</f>
        <v/>
      </c>
      <c r="AL1015" s="848"/>
      <c r="AM1015" s="848"/>
      <c r="AN1015" s="389" t="str">
        <f>IFERROR(__xludf.DUMMYFUNCTION("""COMPUTED_VALUE"""),"")</f>
        <v/>
      </c>
      <c r="AO1015" s="390"/>
      <c r="AP1015" s="391"/>
      <c r="AQ1015" s="373"/>
      <c r="AR1015" s="847"/>
      <c r="AS1015" s="847" t="s">
        <v>2869</v>
      </c>
      <c r="AT1015" s="359"/>
    </row>
    <row r="1016">
      <c r="A1016" s="480" t="s">
        <v>2869</v>
      </c>
      <c r="B1016" s="361"/>
      <c r="C1016" s="362"/>
      <c r="D1016" s="384" t="s">
        <v>2869</v>
      </c>
      <c r="E1016" s="367"/>
      <c r="F1016" s="368"/>
      <c r="G1016" s="381"/>
      <c r="H1016" s="366"/>
      <c r="I1016" s="365"/>
      <c r="J1016" s="368"/>
      <c r="K1016" s="381"/>
      <c r="L1016" s="368"/>
      <c r="M1016" s="364"/>
      <c r="N1016" s="368"/>
      <c r="O1016" s="381"/>
      <c r="P1016" s="366"/>
      <c r="Q1016" s="365"/>
      <c r="R1016" s="368"/>
      <c r="S1016" s="381"/>
      <c r="T1016" s="368"/>
      <c r="U1016" s="364"/>
      <c r="V1016" s="845"/>
      <c r="W1016" s="655"/>
      <c r="X1016" s="366"/>
      <c r="Y1016" s="370"/>
      <c r="Z1016" s="481"/>
      <c r="AA1016" s="372"/>
      <c r="AB1016" s="353"/>
      <c r="AC1016" s="382"/>
      <c r="AD1016" s="383" t="str">
        <f>IFERROR(__xludf.DUMMYFUNCTION("""COMPUTED_VALUE"""),"")</f>
        <v/>
      </c>
      <c r="AE1016" s="848" t="str">
        <f>IFERROR(__xludf.DUMMYFUNCTION("""COMPUTED_VALUE"""),"")</f>
        <v/>
      </c>
      <c r="AF1016" s="848"/>
      <c r="AG1016" s="848"/>
      <c r="AH1016" s="388" t="str">
        <f>IFERROR(__xludf.DUMMYFUNCTION("""COMPUTED_VALUE"""),"")</f>
        <v/>
      </c>
      <c r="AI1016" s="382"/>
      <c r="AJ1016" s="848" t="str">
        <f>IFERROR(__xludf.DUMMYFUNCTION("""COMPUTED_VALUE"""),"")</f>
        <v/>
      </c>
      <c r="AK1016" s="848" t="str">
        <f>IFERROR(__xludf.DUMMYFUNCTION("""COMPUTED_VALUE"""),"")</f>
        <v/>
      </c>
      <c r="AL1016" s="848"/>
      <c r="AM1016" s="848"/>
      <c r="AN1016" s="389" t="str">
        <f>IFERROR(__xludf.DUMMYFUNCTION("""COMPUTED_VALUE"""),"")</f>
        <v/>
      </c>
      <c r="AO1016" s="390"/>
      <c r="AP1016" s="391"/>
      <c r="AQ1016" s="373"/>
      <c r="AR1016" s="847"/>
      <c r="AS1016" s="847" t="s">
        <v>2869</v>
      </c>
      <c r="AT1016" s="359"/>
    </row>
    <row r="1017">
      <c r="A1017" s="480" t="s">
        <v>2869</v>
      </c>
      <c r="B1017" s="361"/>
      <c r="C1017" s="362"/>
      <c r="D1017" s="384" t="s">
        <v>2869</v>
      </c>
      <c r="E1017" s="367"/>
      <c r="F1017" s="368"/>
      <c r="G1017" s="381"/>
      <c r="H1017" s="366"/>
      <c r="I1017" s="365"/>
      <c r="J1017" s="368"/>
      <c r="K1017" s="381"/>
      <c r="L1017" s="368"/>
      <c r="M1017" s="364"/>
      <c r="N1017" s="368"/>
      <c r="O1017" s="381"/>
      <c r="P1017" s="366"/>
      <c r="Q1017" s="365"/>
      <c r="R1017" s="368"/>
      <c r="S1017" s="381"/>
      <c r="T1017" s="368"/>
      <c r="U1017" s="364"/>
      <c r="V1017" s="845"/>
      <c r="W1017" s="655"/>
      <c r="X1017" s="366"/>
      <c r="Y1017" s="370"/>
      <c r="Z1017" s="481"/>
      <c r="AA1017" s="372"/>
      <c r="AB1017" s="353"/>
      <c r="AC1017" s="382"/>
      <c r="AD1017" s="383" t="str">
        <f>IFERROR(__xludf.DUMMYFUNCTION("""COMPUTED_VALUE"""),"")</f>
        <v/>
      </c>
      <c r="AE1017" s="848" t="str">
        <f>IFERROR(__xludf.DUMMYFUNCTION("""COMPUTED_VALUE"""),"")</f>
        <v/>
      </c>
      <c r="AF1017" s="848"/>
      <c r="AG1017" s="848"/>
      <c r="AH1017" s="388" t="str">
        <f>IFERROR(__xludf.DUMMYFUNCTION("""COMPUTED_VALUE"""),"")</f>
        <v/>
      </c>
      <c r="AI1017" s="382"/>
      <c r="AJ1017" s="848" t="str">
        <f>IFERROR(__xludf.DUMMYFUNCTION("""COMPUTED_VALUE"""),"")</f>
        <v/>
      </c>
      <c r="AK1017" s="848" t="str">
        <f>IFERROR(__xludf.DUMMYFUNCTION("""COMPUTED_VALUE"""),"")</f>
        <v/>
      </c>
      <c r="AL1017" s="848"/>
      <c r="AM1017" s="848"/>
      <c r="AN1017" s="389" t="str">
        <f>IFERROR(__xludf.DUMMYFUNCTION("""COMPUTED_VALUE"""),"")</f>
        <v/>
      </c>
      <c r="AO1017" s="390"/>
      <c r="AP1017" s="391"/>
      <c r="AQ1017" s="373"/>
      <c r="AR1017" s="847"/>
      <c r="AS1017" s="847" t="s">
        <v>2869</v>
      </c>
      <c r="AT1017" s="359"/>
    </row>
    <row r="1018">
      <c r="A1018" s="480" t="s">
        <v>2869</v>
      </c>
      <c r="B1018" s="361"/>
      <c r="C1018" s="362"/>
      <c r="D1018" s="384" t="s">
        <v>2869</v>
      </c>
      <c r="E1018" s="367"/>
      <c r="F1018" s="368"/>
      <c r="G1018" s="381"/>
      <c r="H1018" s="366"/>
      <c r="I1018" s="365"/>
      <c r="J1018" s="368"/>
      <c r="K1018" s="381"/>
      <c r="L1018" s="368"/>
      <c r="M1018" s="364"/>
      <c r="N1018" s="368"/>
      <c r="O1018" s="381"/>
      <c r="P1018" s="366"/>
      <c r="Q1018" s="365"/>
      <c r="R1018" s="368"/>
      <c r="S1018" s="381"/>
      <c r="T1018" s="368"/>
      <c r="U1018" s="364"/>
      <c r="V1018" s="845"/>
      <c r="W1018" s="655"/>
      <c r="X1018" s="366"/>
      <c r="Y1018" s="370"/>
      <c r="Z1018" s="481"/>
      <c r="AA1018" s="372"/>
      <c r="AB1018" s="353"/>
      <c r="AC1018" s="382"/>
      <c r="AD1018" s="383" t="str">
        <f>IFERROR(__xludf.DUMMYFUNCTION("""COMPUTED_VALUE"""),"")</f>
        <v/>
      </c>
      <c r="AE1018" s="848" t="str">
        <f>IFERROR(__xludf.DUMMYFUNCTION("""COMPUTED_VALUE"""),"")</f>
        <v/>
      </c>
      <c r="AF1018" s="848"/>
      <c r="AG1018" s="848"/>
      <c r="AH1018" s="388" t="str">
        <f>IFERROR(__xludf.DUMMYFUNCTION("""COMPUTED_VALUE"""),"")</f>
        <v/>
      </c>
      <c r="AI1018" s="382"/>
      <c r="AJ1018" s="848" t="str">
        <f>IFERROR(__xludf.DUMMYFUNCTION("""COMPUTED_VALUE"""),"")</f>
        <v/>
      </c>
      <c r="AK1018" s="848" t="str">
        <f>IFERROR(__xludf.DUMMYFUNCTION("""COMPUTED_VALUE"""),"")</f>
        <v/>
      </c>
      <c r="AL1018" s="848"/>
      <c r="AM1018" s="848"/>
      <c r="AN1018" s="389" t="str">
        <f>IFERROR(__xludf.DUMMYFUNCTION("""COMPUTED_VALUE"""),"")</f>
        <v/>
      </c>
      <c r="AO1018" s="390"/>
      <c r="AP1018" s="391"/>
      <c r="AQ1018" s="373"/>
      <c r="AR1018" s="847"/>
      <c r="AS1018" s="847" t="s">
        <v>2869</v>
      </c>
      <c r="AT1018" s="359"/>
    </row>
    <row r="1019">
      <c r="A1019" s="480" t="s">
        <v>2869</v>
      </c>
      <c r="B1019" s="361"/>
      <c r="C1019" s="362"/>
      <c r="D1019" s="384" t="s">
        <v>2869</v>
      </c>
      <c r="E1019" s="367"/>
      <c r="F1019" s="368"/>
      <c r="G1019" s="381"/>
      <c r="H1019" s="366"/>
      <c r="I1019" s="365"/>
      <c r="J1019" s="368"/>
      <c r="K1019" s="381"/>
      <c r="L1019" s="368"/>
      <c r="M1019" s="364"/>
      <c r="N1019" s="368"/>
      <c r="O1019" s="381"/>
      <c r="P1019" s="366"/>
      <c r="Q1019" s="365"/>
      <c r="R1019" s="368"/>
      <c r="S1019" s="381"/>
      <c r="T1019" s="368"/>
      <c r="U1019" s="364"/>
      <c r="V1019" s="845"/>
      <c r="W1019" s="655"/>
      <c r="X1019" s="366"/>
      <c r="Y1019" s="370"/>
      <c r="Z1019" s="481"/>
      <c r="AA1019" s="372"/>
      <c r="AB1019" s="353"/>
      <c r="AC1019" s="382"/>
      <c r="AD1019" s="383" t="str">
        <f>IFERROR(__xludf.DUMMYFUNCTION("""COMPUTED_VALUE"""),"")</f>
        <v/>
      </c>
      <c r="AE1019" s="848" t="str">
        <f>IFERROR(__xludf.DUMMYFUNCTION("""COMPUTED_VALUE"""),"")</f>
        <v/>
      </c>
      <c r="AF1019" s="848"/>
      <c r="AG1019" s="848"/>
      <c r="AH1019" s="388" t="str">
        <f>IFERROR(__xludf.DUMMYFUNCTION("""COMPUTED_VALUE"""),"")</f>
        <v/>
      </c>
      <c r="AI1019" s="382"/>
      <c r="AJ1019" s="848" t="str">
        <f>IFERROR(__xludf.DUMMYFUNCTION("""COMPUTED_VALUE"""),"")</f>
        <v/>
      </c>
      <c r="AK1019" s="848" t="str">
        <f>IFERROR(__xludf.DUMMYFUNCTION("""COMPUTED_VALUE"""),"")</f>
        <v/>
      </c>
      <c r="AL1019" s="848"/>
      <c r="AM1019" s="848"/>
      <c r="AN1019" s="389" t="str">
        <f>IFERROR(__xludf.DUMMYFUNCTION("""COMPUTED_VALUE"""),"")</f>
        <v/>
      </c>
      <c r="AO1019" s="390"/>
      <c r="AP1019" s="391"/>
      <c r="AQ1019" s="373"/>
      <c r="AR1019" s="847"/>
      <c r="AS1019" s="847" t="s">
        <v>2869</v>
      </c>
      <c r="AT1019" s="359"/>
    </row>
    <row r="1020">
      <c r="A1020" s="480" t="s">
        <v>2869</v>
      </c>
      <c r="B1020" s="361"/>
      <c r="C1020" s="362"/>
      <c r="D1020" s="384" t="s">
        <v>2869</v>
      </c>
      <c r="E1020" s="367"/>
      <c r="F1020" s="368"/>
      <c r="G1020" s="381"/>
      <c r="H1020" s="366"/>
      <c r="I1020" s="365"/>
      <c r="J1020" s="368"/>
      <c r="K1020" s="381"/>
      <c r="L1020" s="368"/>
      <c r="M1020" s="364"/>
      <c r="N1020" s="368"/>
      <c r="O1020" s="381"/>
      <c r="P1020" s="366"/>
      <c r="Q1020" s="365"/>
      <c r="R1020" s="368"/>
      <c r="S1020" s="381"/>
      <c r="T1020" s="368"/>
      <c r="U1020" s="364"/>
      <c r="V1020" s="845"/>
      <c r="W1020" s="655"/>
      <c r="X1020" s="366"/>
      <c r="Y1020" s="370"/>
      <c r="Z1020" s="481"/>
      <c r="AA1020" s="372"/>
      <c r="AB1020" s="353"/>
      <c r="AC1020" s="382"/>
      <c r="AD1020" s="383" t="str">
        <f>IFERROR(__xludf.DUMMYFUNCTION("""COMPUTED_VALUE"""),"")</f>
        <v/>
      </c>
      <c r="AE1020" s="848" t="str">
        <f>IFERROR(__xludf.DUMMYFUNCTION("""COMPUTED_VALUE"""),"")</f>
        <v/>
      </c>
      <c r="AF1020" s="848"/>
      <c r="AG1020" s="848"/>
      <c r="AH1020" s="388" t="str">
        <f>IFERROR(__xludf.DUMMYFUNCTION("""COMPUTED_VALUE"""),"")</f>
        <v/>
      </c>
      <c r="AI1020" s="382"/>
      <c r="AJ1020" s="848" t="str">
        <f>IFERROR(__xludf.DUMMYFUNCTION("""COMPUTED_VALUE"""),"")</f>
        <v/>
      </c>
      <c r="AK1020" s="848" t="str">
        <f>IFERROR(__xludf.DUMMYFUNCTION("""COMPUTED_VALUE"""),"")</f>
        <v/>
      </c>
      <c r="AL1020" s="848"/>
      <c r="AM1020" s="848"/>
      <c r="AN1020" s="389" t="str">
        <f>IFERROR(__xludf.DUMMYFUNCTION("""COMPUTED_VALUE"""),"")</f>
        <v/>
      </c>
      <c r="AO1020" s="390"/>
      <c r="AP1020" s="391"/>
      <c r="AQ1020" s="373"/>
      <c r="AR1020" s="847"/>
      <c r="AS1020" s="847" t="s">
        <v>2869</v>
      </c>
      <c r="AT1020" s="359"/>
    </row>
    <row r="1021">
      <c r="A1021" s="480" t="s">
        <v>2869</v>
      </c>
      <c r="B1021" s="361"/>
      <c r="C1021" s="362"/>
      <c r="D1021" s="384" t="s">
        <v>2869</v>
      </c>
      <c r="E1021" s="367"/>
      <c r="F1021" s="368"/>
      <c r="G1021" s="381"/>
      <c r="H1021" s="366"/>
      <c r="I1021" s="365"/>
      <c r="J1021" s="368"/>
      <c r="K1021" s="381"/>
      <c r="L1021" s="368"/>
      <c r="M1021" s="364"/>
      <c r="N1021" s="368"/>
      <c r="O1021" s="381"/>
      <c r="P1021" s="366"/>
      <c r="Q1021" s="365"/>
      <c r="R1021" s="368"/>
      <c r="S1021" s="381"/>
      <c r="T1021" s="368"/>
      <c r="U1021" s="364"/>
      <c r="V1021" s="845"/>
      <c r="W1021" s="655"/>
      <c r="X1021" s="366"/>
      <c r="Y1021" s="370"/>
      <c r="Z1021" s="481"/>
      <c r="AA1021" s="372"/>
      <c r="AB1021" s="353"/>
      <c r="AC1021" s="382"/>
      <c r="AD1021" s="383" t="str">
        <f>IFERROR(__xludf.DUMMYFUNCTION("""COMPUTED_VALUE"""),"")</f>
        <v/>
      </c>
      <c r="AE1021" s="848" t="str">
        <f>IFERROR(__xludf.DUMMYFUNCTION("""COMPUTED_VALUE"""),"")</f>
        <v/>
      </c>
      <c r="AF1021" s="848"/>
      <c r="AG1021" s="848"/>
      <c r="AH1021" s="388" t="str">
        <f>IFERROR(__xludf.DUMMYFUNCTION("""COMPUTED_VALUE"""),"")</f>
        <v/>
      </c>
      <c r="AI1021" s="382"/>
      <c r="AJ1021" s="848" t="str">
        <f>IFERROR(__xludf.DUMMYFUNCTION("""COMPUTED_VALUE"""),"")</f>
        <v/>
      </c>
      <c r="AK1021" s="848" t="str">
        <f>IFERROR(__xludf.DUMMYFUNCTION("""COMPUTED_VALUE"""),"")</f>
        <v/>
      </c>
      <c r="AL1021" s="848"/>
      <c r="AM1021" s="848"/>
      <c r="AN1021" s="389" t="str">
        <f>IFERROR(__xludf.DUMMYFUNCTION("""COMPUTED_VALUE"""),"")</f>
        <v/>
      </c>
      <c r="AO1021" s="390"/>
      <c r="AP1021" s="391"/>
      <c r="AQ1021" s="373"/>
      <c r="AR1021" s="847"/>
      <c r="AS1021" s="847" t="s">
        <v>2869</v>
      </c>
      <c r="AT1021" s="359"/>
    </row>
    <row r="1022">
      <c r="A1022" s="480" t="s">
        <v>2869</v>
      </c>
      <c r="B1022" s="361"/>
      <c r="C1022" s="362"/>
      <c r="D1022" s="384" t="s">
        <v>2869</v>
      </c>
      <c r="E1022" s="367"/>
      <c r="F1022" s="368"/>
      <c r="G1022" s="381"/>
      <c r="H1022" s="366"/>
      <c r="I1022" s="365"/>
      <c r="J1022" s="368"/>
      <c r="K1022" s="381"/>
      <c r="L1022" s="368"/>
      <c r="M1022" s="364"/>
      <c r="N1022" s="368"/>
      <c r="O1022" s="381"/>
      <c r="P1022" s="366"/>
      <c r="Q1022" s="365"/>
      <c r="R1022" s="368"/>
      <c r="S1022" s="381"/>
      <c r="T1022" s="368"/>
      <c r="U1022" s="364"/>
      <c r="V1022" s="845"/>
      <c r="W1022" s="655"/>
      <c r="X1022" s="366"/>
      <c r="Y1022" s="370"/>
      <c r="Z1022" s="481"/>
      <c r="AA1022" s="372"/>
      <c r="AB1022" s="353"/>
      <c r="AC1022" s="382"/>
      <c r="AD1022" s="383" t="str">
        <f>IFERROR(__xludf.DUMMYFUNCTION("""COMPUTED_VALUE"""),"")</f>
        <v/>
      </c>
      <c r="AE1022" s="848" t="str">
        <f>IFERROR(__xludf.DUMMYFUNCTION("""COMPUTED_VALUE"""),"")</f>
        <v/>
      </c>
      <c r="AF1022" s="848"/>
      <c r="AG1022" s="848"/>
      <c r="AH1022" s="388" t="str">
        <f>IFERROR(__xludf.DUMMYFUNCTION("""COMPUTED_VALUE"""),"")</f>
        <v/>
      </c>
      <c r="AI1022" s="382"/>
      <c r="AJ1022" s="848" t="str">
        <f>IFERROR(__xludf.DUMMYFUNCTION("""COMPUTED_VALUE"""),"")</f>
        <v/>
      </c>
      <c r="AK1022" s="848" t="str">
        <f>IFERROR(__xludf.DUMMYFUNCTION("""COMPUTED_VALUE"""),"")</f>
        <v/>
      </c>
      <c r="AL1022" s="848"/>
      <c r="AM1022" s="848"/>
      <c r="AN1022" s="389" t="str">
        <f>IFERROR(__xludf.DUMMYFUNCTION("""COMPUTED_VALUE"""),"")</f>
        <v/>
      </c>
      <c r="AO1022" s="390"/>
      <c r="AP1022" s="391"/>
      <c r="AQ1022" s="373"/>
      <c r="AR1022" s="847"/>
      <c r="AS1022" s="847" t="s">
        <v>2869</v>
      </c>
      <c r="AT1022" s="359"/>
    </row>
    <row r="1023">
      <c r="A1023" s="480" t="s">
        <v>2869</v>
      </c>
      <c r="B1023" s="361"/>
      <c r="C1023" s="362"/>
      <c r="D1023" s="384" t="s">
        <v>2869</v>
      </c>
      <c r="E1023" s="367"/>
      <c r="F1023" s="368"/>
      <c r="G1023" s="381"/>
      <c r="H1023" s="366"/>
      <c r="I1023" s="365"/>
      <c r="J1023" s="368"/>
      <c r="K1023" s="381"/>
      <c r="L1023" s="368"/>
      <c r="M1023" s="364"/>
      <c r="N1023" s="368"/>
      <c r="O1023" s="381"/>
      <c r="P1023" s="366"/>
      <c r="Q1023" s="365"/>
      <c r="R1023" s="368"/>
      <c r="S1023" s="381"/>
      <c r="T1023" s="368"/>
      <c r="U1023" s="364"/>
      <c r="V1023" s="845"/>
      <c r="W1023" s="655"/>
      <c r="X1023" s="366"/>
      <c r="Y1023" s="370"/>
      <c r="Z1023" s="481"/>
      <c r="AA1023" s="372"/>
      <c r="AB1023" s="353"/>
      <c r="AC1023" s="382"/>
      <c r="AD1023" s="383" t="str">
        <f>IFERROR(__xludf.DUMMYFUNCTION("""COMPUTED_VALUE"""),"")</f>
        <v/>
      </c>
      <c r="AE1023" s="848" t="str">
        <f>IFERROR(__xludf.DUMMYFUNCTION("""COMPUTED_VALUE"""),"")</f>
        <v/>
      </c>
      <c r="AF1023" s="848"/>
      <c r="AG1023" s="848"/>
      <c r="AH1023" s="388" t="str">
        <f>IFERROR(__xludf.DUMMYFUNCTION("""COMPUTED_VALUE"""),"")</f>
        <v/>
      </c>
      <c r="AI1023" s="382"/>
      <c r="AJ1023" s="848" t="str">
        <f>IFERROR(__xludf.DUMMYFUNCTION("""COMPUTED_VALUE"""),"")</f>
        <v/>
      </c>
      <c r="AK1023" s="848" t="str">
        <f>IFERROR(__xludf.DUMMYFUNCTION("""COMPUTED_VALUE"""),"")</f>
        <v/>
      </c>
      <c r="AL1023" s="848"/>
      <c r="AM1023" s="848"/>
      <c r="AN1023" s="389" t="str">
        <f>IFERROR(__xludf.DUMMYFUNCTION("""COMPUTED_VALUE"""),"")</f>
        <v/>
      </c>
      <c r="AO1023" s="390"/>
      <c r="AP1023" s="391"/>
      <c r="AQ1023" s="373"/>
      <c r="AR1023" s="847"/>
      <c r="AS1023" s="847" t="s">
        <v>2869</v>
      </c>
      <c r="AT1023" s="359"/>
    </row>
    <row r="1024">
      <c r="A1024" s="480" t="s">
        <v>2869</v>
      </c>
      <c r="B1024" s="361"/>
      <c r="C1024" s="362"/>
      <c r="D1024" s="384" t="s">
        <v>2869</v>
      </c>
      <c r="E1024" s="367"/>
      <c r="F1024" s="368"/>
      <c r="G1024" s="381"/>
      <c r="H1024" s="366"/>
      <c r="I1024" s="365"/>
      <c r="J1024" s="368"/>
      <c r="K1024" s="381"/>
      <c r="L1024" s="368"/>
      <c r="M1024" s="364"/>
      <c r="N1024" s="368"/>
      <c r="O1024" s="381"/>
      <c r="P1024" s="366"/>
      <c r="Q1024" s="365"/>
      <c r="R1024" s="368"/>
      <c r="S1024" s="381"/>
      <c r="T1024" s="368"/>
      <c r="U1024" s="364"/>
      <c r="V1024" s="845"/>
      <c r="W1024" s="655"/>
      <c r="X1024" s="366"/>
      <c r="Y1024" s="370"/>
      <c r="Z1024" s="481"/>
      <c r="AA1024" s="372"/>
      <c r="AB1024" s="353"/>
      <c r="AC1024" s="382"/>
      <c r="AD1024" s="383" t="str">
        <f>IFERROR(__xludf.DUMMYFUNCTION("""COMPUTED_VALUE"""),"")</f>
        <v/>
      </c>
      <c r="AE1024" s="848" t="str">
        <f>IFERROR(__xludf.DUMMYFUNCTION("""COMPUTED_VALUE"""),"")</f>
        <v/>
      </c>
      <c r="AF1024" s="848"/>
      <c r="AG1024" s="848"/>
      <c r="AH1024" s="388" t="str">
        <f>IFERROR(__xludf.DUMMYFUNCTION("""COMPUTED_VALUE"""),"")</f>
        <v/>
      </c>
      <c r="AI1024" s="382"/>
      <c r="AJ1024" s="848" t="str">
        <f>IFERROR(__xludf.DUMMYFUNCTION("""COMPUTED_VALUE"""),"")</f>
        <v/>
      </c>
      <c r="AK1024" s="848" t="str">
        <f>IFERROR(__xludf.DUMMYFUNCTION("""COMPUTED_VALUE"""),"")</f>
        <v/>
      </c>
      <c r="AL1024" s="848"/>
      <c r="AM1024" s="848"/>
      <c r="AN1024" s="389" t="str">
        <f>IFERROR(__xludf.DUMMYFUNCTION("""COMPUTED_VALUE"""),"")</f>
        <v/>
      </c>
      <c r="AO1024" s="390"/>
      <c r="AP1024" s="391"/>
      <c r="AQ1024" s="373"/>
      <c r="AR1024" s="847"/>
      <c r="AS1024" s="847" t="s">
        <v>2869</v>
      </c>
      <c r="AT1024" s="359"/>
    </row>
    <row r="1025">
      <c r="A1025" s="480" t="s">
        <v>2869</v>
      </c>
      <c r="B1025" s="361"/>
      <c r="C1025" s="362"/>
      <c r="D1025" s="384" t="s">
        <v>2869</v>
      </c>
      <c r="E1025" s="367"/>
      <c r="F1025" s="368"/>
      <c r="G1025" s="381"/>
      <c r="H1025" s="366"/>
      <c r="I1025" s="365"/>
      <c r="J1025" s="368"/>
      <c r="K1025" s="381"/>
      <c r="L1025" s="368"/>
      <c r="M1025" s="364"/>
      <c r="N1025" s="368"/>
      <c r="O1025" s="381"/>
      <c r="P1025" s="366"/>
      <c r="Q1025" s="365"/>
      <c r="R1025" s="368"/>
      <c r="S1025" s="381"/>
      <c r="T1025" s="368"/>
      <c r="U1025" s="364"/>
      <c r="V1025" s="845"/>
      <c r="W1025" s="655"/>
      <c r="X1025" s="366"/>
      <c r="Y1025" s="370"/>
      <c r="Z1025" s="481"/>
      <c r="AA1025" s="372"/>
      <c r="AB1025" s="353"/>
      <c r="AC1025" s="382"/>
      <c r="AD1025" s="383" t="str">
        <f>IFERROR(__xludf.DUMMYFUNCTION("""COMPUTED_VALUE"""),"")</f>
        <v/>
      </c>
      <c r="AE1025" s="848" t="str">
        <f>IFERROR(__xludf.DUMMYFUNCTION("""COMPUTED_VALUE"""),"")</f>
        <v/>
      </c>
      <c r="AF1025" s="848"/>
      <c r="AG1025" s="848"/>
      <c r="AH1025" s="388" t="str">
        <f>IFERROR(__xludf.DUMMYFUNCTION("""COMPUTED_VALUE"""),"")</f>
        <v/>
      </c>
      <c r="AI1025" s="382"/>
      <c r="AJ1025" s="848" t="str">
        <f>IFERROR(__xludf.DUMMYFUNCTION("""COMPUTED_VALUE"""),"")</f>
        <v/>
      </c>
      <c r="AK1025" s="848" t="str">
        <f>IFERROR(__xludf.DUMMYFUNCTION("""COMPUTED_VALUE"""),"")</f>
        <v/>
      </c>
      <c r="AL1025" s="848"/>
      <c r="AM1025" s="848"/>
      <c r="AN1025" s="389" t="str">
        <f>IFERROR(__xludf.DUMMYFUNCTION("""COMPUTED_VALUE"""),"")</f>
        <v/>
      </c>
      <c r="AO1025" s="390"/>
      <c r="AP1025" s="391"/>
      <c r="AQ1025" s="373"/>
      <c r="AR1025" s="847"/>
      <c r="AS1025" s="847" t="s">
        <v>2869</v>
      </c>
      <c r="AT1025" s="359"/>
    </row>
    <row r="1026">
      <c r="A1026" s="480" t="s">
        <v>2869</v>
      </c>
      <c r="B1026" s="361"/>
      <c r="C1026" s="362"/>
      <c r="D1026" s="384" t="s">
        <v>2869</v>
      </c>
      <c r="E1026" s="367"/>
      <c r="F1026" s="368"/>
      <c r="G1026" s="381"/>
      <c r="H1026" s="366"/>
      <c r="I1026" s="365"/>
      <c r="J1026" s="368"/>
      <c r="K1026" s="381"/>
      <c r="L1026" s="368"/>
      <c r="M1026" s="364"/>
      <c r="N1026" s="368"/>
      <c r="O1026" s="381"/>
      <c r="P1026" s="366"/>
      <c r="Q1026" s="365"/>
      <c r="R1026" s="368"/>
      <c r="S1026" s="381"/>
      <c r="T1026" s="368"/>
      <c r="U1026" s="364"/>
      <c r="V1026" s="845"/>
      <c r="W1026" s="655"/>
      <c r="X1026" s="366"/>
      <c r="Y1026" s="370"/>
      <c r="Z1026" s="481"/>
      <c r="AA1026" s="372"/>
      <c r="AB1026" s="353"/>
      <c r="AC1026" s="382"/>
      <c r="AD1026" s="383" t="str">
        <f>IFERROR(__xludf.DUMMYFUNCTION("""COMPUTED_VALUE"""),"")</f>
        <v/>
      </c>
      <c r="AE1026" s="848" t="str">
        <f>IFERROR(__xludf.DUMMYFUNCTION("""COMPUTED_VALUE"""),"")</f>
        <v/>
      </c>
      <c r="AF1026" s="848"/>
      <c r="AG1026" s="848"/>
      <c r="AH1026" s="388" t="str">
        <f>IFERROR(__xludf.DUMMYFUNCTION("""COMPUTED_VALUE"""),"")</f>
        <v/>
      </c>
      <c r="AI1026" s="382"/>
      <c r="AJ1026" s="848" t="str">
        <f>IFERROR(__xludf.DUMMYFUNCTION("""COMPUTED_VALUE"""),"")</f>
        <v/>
      </c>
      <c r="AK1026" s="848" t="str">
        <f>IFERROR(__xludf.DUMMYFUNCTION("""COMPUTED_VALUE"""),"")</f>
        <v/>
      </c>
      <c r="AL1026" s="848"/>
      <c r="AM1026" s="848"/>
      <c r="AN1026" s="389" t="str">
        <f>IFERROR(__xludf.DUMMYFUNCTION("""COMPUTED_VALUE"""),"")</f>
        <v/>
      </c>
      <c r="AO1026" s="390"/>
      <c r="AP1026" s="391"/>
      <c r="AQ1026" s="373"/>
      <c r="AR1026" s="847"/>
      <c r="AS1026" s="847" t="s">
        <v>2869</v>
      </c>
      <c r="AT1026" s="359"/>
    </row>
    <row r="1027">
      <c r="A1027" s="480" t="s">
        <v>2869</v>
      </c>
      <c r="B1027" s="361"/>
      <c r="C1027" s="362"/>
      <c r="D1027" s="384" t="s">
        <v>2869</v>
      </c>
      <c r="E1027" s="367"/>
      <c r="F1027" s="368"/>
      <c r="G1027" s="381"/>
      <c r="H1027" s="366"/>
      <c r="I1027" s="365"/>
      <c r="J1027" s="368"/>
      <c r="K1027" s="381"/>
      <c r="L1027" s="368"/>
      <c r="M1027" s="364"/>
      <c r="N1027" s="368"/>
      <c r="O1027" s="381"/>
      <c r="P1027" s="366"/>
      <c r="Q1027" s="365"/>
      <c r="R1027" s="368"/>
      <c r="S1027" s="381"/>
      <c r="T1027" s="368"/>
      <c r="U1027" s="364"/>
      <c r="V1027" s="845"/>
      <c r="W1027" s="655"/>
      <c r="X1027" s="366"/>
      <c r="Y1027" s="370"/>
      <c r="Z1027" s="481"/>
      <c r="AA1027" s="372"/>
      <c r="AB1027" s="353"/>
      <c r="AC1027" s="382"/>
      <c r="AD1027" s="383" t="str">
        <f>IFERROR(__xludf.DUMMYFUNCTION("""COMPUTED_VALUE"""),"")</f>
        <v/>
      </c>
      <c r="AE1027" s="848" t="str">
        <f>IFERROR(__xludf.DUMMYFUNCTION("""COMPUTED_VALUE"""),"")</f>
        <v/>
      </c>
      <c r="AF1027" s="848"/>
      <c r="AG1027" s="848"/>
      <c r="AH1027" s="388" t="str">
        <f>IFERROR(__xludf.DUMMYFUNCTION("""COMPUTED_VALUE"""),"")</f>
        <v/>
      </c>
      <c r="AI1027" s="382"/>
      <c r="AJ1027" s="848" t="str">
        <f>IFERROR(__xludf.DUMMYFUNCTION("""COMPUTED_VALUE"""),"")</f>
        <v/>
      </c>
      <c r="AK1027" s="848" t="str">
        <f>IFERROR(__xludf.DUMMYFUNCTION("""COMPUTED_VALUE"""),"")</f>
        <v/>
      </c>
      <c r="AL1027" s="848"/>
      <c r="AM1027" s="848"/>
      <c r="AN1027" s="389" t="str">
        <f>IFERROR(__xludf.DUMMYFUNCTION("""COMPUTED_VALUE"""),"")</f>
        <v/>
      </c>
      <c r="AO1027" s="390"/>
      <c r="AP1027" s="391"/>
      <c r="AQ1027" s="373"/>
      <c r="AR1027" s="847"/>
      <c r="AS1027" s="847" t="s">
        <v>2869</v>
      </c>
      <c r="AT1027" s="359"/>
    </row>
    <row r="1028">
      <c r="A1028" s="480" t="s">
        <v>2869</v>
      </c>
      <c r="B1028" s="361"/>
      <c r="C1028" s="362"/>
      <c r="D1028" s="384" t="s">
        <v>2869</v>
      </c>
      <c r="E1028" s="367"/>
      <c r="F1028" s="368"/>
      <c r="G1028" s="381"/>
      <c r="H1028" s="366"/>
      <c r="I1028" s="365"/>
      <c r="J1028" s="368"/>
      <c r="K1028" s="381"/>
      <c r="L1028" s="368"/>
      <c r="M1028" s="364"/>
      <c r="N1028" s="368"/>
      <c r="O1028" s="381"/>
      <c r="P1028" s="366"/>
      <c r="Q1028" s="365"/>
      <c r="R1028" s="368"/>
      <c r="S1028" s="381"/>
      <c r="T1028" s="368"/>
      <c r="U1028" s="364"/>
      <c r="V1028" s="845"/>
      <c r="W1028" s="655"/>
      <c r="X1028" s="366"/>
      <c r="Y1028" s="370"/>
      <c r="Z1028" s="481"/>
      <c r="AA1028" s="372"/>
      <c r="AB1028" s="353"/>
      <c r="AC1028" s="382"/>
      <c r="AD1028" s="383" t="str">
        <f>IFERROR(__xludf.DUMMYFUNCTION("""COMPUTED_VALUE"""),"")</f>
        <v/>
      </c>
      <c r="AE1028" s="848" t="str">
        <f>IFERROR(__xludf.DUMMYFUNCTION("""COMPUTED_VALUE"""),"")</f>
        <v/>
      </c>
      <c r="AF1028" s="848"/>
      <c r="AG1028" s="848"/>
      <c r="AH1028" s="388" t="str">
        <f>IFERROR(__xludf.DUMMYFUNCTION("""COMPUTED_VALUE"""),"")</f>
        <v/>
      </c>
      <c r="AI1028" s="382"/>
      <c r="AJ1028" s="848" t="str">
        <f>IFERROR(__xludf.DUMMYFUNCTION("""COMPUTED_VALUE"""),"")</f>
        <v/>
      </c>
      <c r="AK1028" s="848" t="str">
        <f>IFERROR(__xludf.DUMMYFUNCTION("""COMPUTED_VALUE"""),"")</f>
        <v/>
      </c>
      <c r="AL1028" s="848"/>
      <c r="AM1028" s="848"/>
      <c r="AN1028" s="389" t="str">
        <f>IFERROR(__xludf.DUMMYFUNCTION("""COMPUTED_VALUE"""),"")</f>
        <v/>
      </c>
      <c r="AO1028" s="390"/>
      <c r="AP1028" s="391"/>
      <c r="AQ1028" s="373"/>
      <c r="AR1028" s="847"/>
      <c r="AS1028" s="847" t="s">
        <v>2869</v>
      </c>
      <c r="AT1028" s="359"/>
    </row>
    <row r="1029">
      <c r="A1029" s="480" t="s">
        <v>2869</v>
      </c>
      <c r="B1029" s="361"/>
      <c r="C1029" s="362"/>
      <c r="D1029" s="384" t="s">
        <v>2869</v>
      </c>
      <c r="E1029" s="367"/>
      <c r="F1029" s="368"/>
      <c r="G1029" s="381"/>
      <c r="H1029" s="366"/>
      <c r="I1029" s="365"/>
      <c r="J1029" s="368"/>
      <c r="K1029" s="381"/>
      <c r="L1029" s="368"/>
      <c r="M1029" s="364"/>
      <c r="N1029" s="368"/>
      <c r="O1029" s="381"/>
      <c r="P1029" s="366"/>
      <c r="Q1029" s="365"/>
      <c r="R1029" s="368"/>
      <c r="S1029" s="381"/>
      <c r="T1029" s="368"/>
      <c r="U1029" s="364"/>
      <c r="V1029" s="845"/>
      <c r="W1029" s="655"/>
      <c r="X1029" s="366"/>
      <c r="Y1029" s="370"/>
      <c r="Z1029" s="481"/>
      <c r="AA1029" s="372"/>
      <c r="AB1029" s="353"/>
      <c r="AC1029" s="382"/>
      <c r="AD1029" s="383" t="str">
        <f>IFERROR(__xludf.DUMMYFUNCTION("""COMPUTED_VALUE"""),"")</f>
        <v/>
      </c>
      <c r="AE1029" s="848" t="str">
        <f>IFERROR(__xludf.DUMMYFUNCTION("""COMPUTED_VALUE"""),"")</f>
        <v/>
      </c>
      <c r="AF1029" s="848"/>
      <c r="AG1029" s="848"/>
      <c r="AH1029" s="388" t="str">
        <f>IFERROR(__xludf.DUMMYFUNCTION("""COMPUTED_VALUE"""),"")</f>
        <v/>
      </c>
      <c r="AI1029" s="382"/>
      <c r="AJ1029" s="848" t="str">
        <f>IFERROR(__xludf.DUMMYFUNCTION("""COMPUTED_VALUE"""),"")</f>
        <v/>
      </c>
      <c r="AK1029" s="848" t="str">
        <f>IFERROR(__xludf.DUMMYFUNCTION("""COMPUTED_VALUE"""),"")</f>
        <v/>
      </c>
      <c r="AL1029" s="848"/>
      <c r="AM1029" s="848"/>
      <c r="AN1029" s="389" t="str">
        <f>IFERROR(__xludf.DUMMYFUNCTION("""COMPUTED_VALUE"""),"")</f>
        <v/>
      </c>
      <c r="AO1029" s="390"/>
      <c r="AP1029" s="391"/>
      <c r="AQ1029" s="373"/>
      <c r="AR1029" s="847"/>
      <c r="AS1029" s="847" t="s">
        <v>2869</v>
      </c>
      <c r="AT1029" s="359"/>
    </row>
    <row r="1030">
      <c r="A1030" s="480" t="s">
        <v>2869</v>
      </c>
      <c r="B1030" s="361"/>
      <c r="C1030" s="362"/>
      <c r="D1030" s="384" t="s">
        <v>2869</v>
      </c>
      <c r="E1030" s="367"/>
      <c r="F1030" s="368"/>
      <c r="G1030" s="381"/>
      <c r="H1030" s="366"/>
      <c r="I1030" s="365"/>
      <c r="J1030" s="368"/>
      <c r="K1030" s="381"/>
      <c r="L1030" s="368"/>
      <c r="M1030" s="364"/>
      <c r="N1030" s="368"/>
      <c r="O1030" s="381"/>
      <c r="P1030" s="366"/>
      <c r="Q1030" s="365"/>
      <c r="R1030" s="368"/>
      <c r="S1030" s="381"/>
      <c r="T1030" s="368"/>
      <c r="U1030" s="364"/>
      <c r="V1030" s="845"/>
      <c r="W1030" s="655"/>
      <c r="X1030" s="366"/>
      <c r="Y1030" s="370"/>
      <c r="Z1030" s="481"/>
      <c r="AA1030" s="372"/>
      <c r="AB1030" s="353"/>
      <c r="AC1030" s="382"/>
      <c r="AD1030" s="383" t="str">
        <f>IFERROR(__xludf.DUMMYFUNCTION("""COMPUTED_VALUE"""),"")</f>
        <v/>
      </c>
      <c r="AE1030" s="848" t="str">
        <f>IFERROR(__xludf.DUMMYFUNCTION("""COMPUTED_VALUE"""),"")</f>
        <v/>
      </c>
      <c r="AF1030" s="848"/>
      <c r="AG1030" s="848"/>
      <c r="AH1030" s="388" t="str">
        <f>IFERROR(__xludf.DUMMYFUNCTION("""COMPUTED_VALUE"""),"")</f>
        <v/>
      </c>
      <c r="AI1030" s="382"/>
      <c r="AJ1030" s="848" t="str">
        <f>IFERROR(__xludf.DUMMYFUNCTION("""COMPUTED_VALUE"""),"")</f>
        <v/>
      </c>
      <c r="AK1030" s="848" t="str">
        <f>IFERROR(__xludf.DUMMYFUNCTION("""COMPUTED_VALUE"""),"")</f>
        <v/>
      </c>
      <c r="AL1030" s="848"/>
      <c r="AM1030" s="848"/>
      <c r="AN1030" s="389" t="str">
        <f>IFERROR(__xludf.DUMMYFUNCTION("""COMPUTED_VALUE"""),"")</f>
        <v/>
      </c>
      <c r="AO1030" s="390"/>
      <c r="AP1030" s="391"/>
      <c r="AQ1030" s="373"/>
      <c r="AR1030" s="847"/>
      <c r="AS1030" s="847" t="s">
        <v>2869</v>
      </c>
      <c r="AT1030" s="359"/>
    </row>
    <row r="1031">
      <c r="A1031" s="480" t="s">
        <v>2869</v>
      </c>
      <c r="B1031" s="361"/>
      <c r="C1031" s="362"/>
      <c r="D1031" s="384" t="s">
        <v>2869</v>
      </c>
      <c r="E1031" s="367"/>
      <c r="F1031" s="368"/>
      <c r="G1031" s="381"/>
      <c r="H1031" s="366"/>
      <c r="I1031" s="365"/>
      <c r="J1031" s="368"/>
      <c r="K1031" s="381"/>
      <c r="L1031" s="368"/>
      <c r="M1031" s="364"/>
      <c r="N1031" s="368"/>
      <c r="O1031" s="381"/>
      <c r="P1031" s="366"/>
      <c r="Q1031" s="365"/>
      <c r="R1031" s="368"/>
      <c r="S1031" s="381"/>
      <c r="T1031" s="368"/>
      <c r="U1031" s="364"/>
      <c r="V1031" s="845"/>
      <c r="W1031" s="655"/>
      <c r="X1031" s="366"/>
      <c r="Y1031" s="370"/>
      <c r="Z1031" s="481"/>
      <c r="AA1031" s="372"/>
      <c r="AB1031" s="353"/>
      <c r="AC1031" s="382"/>
      <c r="AD1031" s="383" t="str">
        <f>IFERROR(__xludf.DUMMYFUNCTION("""COMPUTED_VALUE"""),"")</f>
        <v/>
      </c>
      <c r="AE1031" s="848" t="str">
        <f>IFERROR(__xludf.DUMMYFUNCTION("""COMPUTED_VALUE"""),"")</f>
        <v/>
      </c>
      <c r="AF1031" s="848"/>
      <c r="AG1031" s="848"/>
      <c r="AH1031" s="388" t="str">
        <f>IFERROR(__xludf.DUMMYFUNCTION("""COMPUTED_VALUE"""),"")</f>
        <v/>
      </c>
      <c r="AI1031" s="382"/>
      <c r="AJ1031" s="848" t="str">
        <f>IFERROR(__xludf.DUMMYFUNCTION("""COMPUTED_VALUE"""),"")</f>
        <v/>
      </c>
      <c r="AK1031" s="848" t="str">
        <f>IFERROR(__xludf.DUMMYFUNCTION("""COMPUTED_VALUE"""),"")</f>
        <v/>
      </c>
      <c r="AL1031" s="848"/>
      <c r="AM1031" s="848"/>
      <c r="AN1031" s="389" t="str">
        <f>IFERROR(__xludf.DUMMYFUNCTION("""COMPUTED_VALUE"""),"")</f>
        <v/>
      </c>
      <c r="AO1031" s="390"/>
      <c r="AP1031" s="391"/>
      <c r="AQ1031" s="373"/>
      <c r="AR1031" s="847"/>
      <c r="AS1031" s="847" t="s">
        <v>2869</v>
      </c>
      <c r="AT1031" s="359"/>
    </row>
    <row r="1032">
      <c r="A1032" s="480" t="s">
        <v>2869</v>
      </c>
      <c r="B1032" s="361"/>
      <c r="C1032" s="362"/>
      <c r="D1032" s="384" t="s">
        <v>2869</v>
      </c>
      <c r="E1032" s="367"/>
      <c r="F1032" s="368"/>
      <c r="G1032" s="381"/>
      <c r="H1032" s="366"/>
      <c r="I1032" s="365"/>
      <c r="J1032" s="368"/>
      <c r="K1032" s="381"/>
      <c r="L1032" s="368"/>
      <c r="M1032" s="364"/>
      <c r="N1032" s="368"/>
      <c r="O1032" s="381"/>
      <c r="P1032" s="366"/>
      <c r="Q1032" s="365"/>
      <c r="R1032" s="368"/>
      <c r="S1032" s="381"/>
      <c r="T1032" s="368"/>
      <c r="U1032" s="364"/>
      <c r="V1032" s="845"/>
      <c r="W1032" s="655"/>
      <c r="X1032" s="366"/>
      <c r="Y1032" s="370"/>
      <c r="Z1032" s="481"/>
      <c r="AA1032" s="372"/>
      <c r="AB1032" s="353"/>
      <c r="AC1032" s="382"/>
      <c r="AD1032" s="383" t="str">
        <f>IFERROR(__xludf.DUMMYFUNCTION("""COMPUTED_VALUE"""),"")</f>
        <v/>
      </c>
      <c r="AE1032" s="848" t="str">
        <f>IFERROR(__xludf.DUMMYFUNCTION("""COMPUTED_VALUE"""),"")</f>
        <v/>
      </c>
      <c r="AF1032" s="848"/>
      <c r="AG1032" s="848"/>
      <c r="AH1032" s="388" t="str">
        <f>IFERROR(__xludf.DUMMYFUNCTION("""COMPUTED_VALUE"""),"")</f>
        <v/>
      </c>
      <c r="AI1032" s="382"/>
      <c r="AJ1032" s="848" t="str">
        <f>IFERROR(__xludf.DUMMYFUNCTION("""COMPUTED_VALUE"""),"")</f>
        <v/>
      </c>
      <c r="AK1032" s="848" t="str">
        <f>IFERROR(__xludf.DUMMYFUNCTION("""COMPUTED_VALUE"""),"")</f>
        <v/>
      </c>
      <c r="AL1032" s="848"/>
      <c r="AM1032" s="848"/>
      <c r="AN1032" s="389" t="str">
        <f>IFERROR(__xludf.DUMMYFUNCTION("""COMPUTED_VALUE"""),"")</f>
        <v/>
      </c>
      <c r="AO1032" s="390"/>
      <c r="AP1032" s="391"/>
      <c r="AQ1032" s="373"/>
      <c r="AR1032" s="847"/>
      <c r="AS1032" s="847" t="s">
        <v>2869</v>
      </c>
      <c r="AT1032" s="359"/>
    </row>
    <row r="1033">
      <c r="A1033" s="480" t="s">
        <v>2869</v>
      </c>
      <c r="B1033" s="361"/>
      <c r="C1033" s="362"/>
      <c r="D1033" s="384" t="s">
        <v>2869</v>
      </c>
      <c r="E1033" s="367"/>
      <c r="F1033" s="368"/>
      <c r="G1033" s="381"/>
      <c r="H1033" s="366"/>
      <c r="I1033" s="365"/>
      <c r="J1033" s="368"/>
      <c r="K1033" s="381"/>
      <c r="L1033" s="368"/>
      <c r="M1033" s="364"/>
      <c r="N1033" s="368"/>
      <c r="O1033" s="381"/>
      <c r="P1033" s="366"/>
      <c r="Q1033" s="365"/>
      <c r="R1033" s="368"/>
      <c r="S1033" s="381"/>
      <c r="T1033" s="368"/>
      <c r="U1033" s="364"/>
      <c r="V1033" s="845"/>
      <c r="W1033" s="655"/>
      <c r="X1033" s="366"/>
      <c r="Y1033" s="370"/>
      <c r="Z1033" s="481"/>
      <c r="AA1033" s="372"/>
      <c r="AB1033" s="353"/>
      <c r="AC1033" s="382"/>
      <c r="AD1033" s="383" t="str">
        <f>IFERROR(__xludf.DUMMYFUNCTION("""COMPUTED_VALUE"""),"")</f>
        <v/>
      </c>
      <c r="AE1033" s="848" t="str">
        <f>IFERROR(__xludf.DUMMYFUNCTION("""COMPUTED_VALUE"""),"")</f>
        <v/>
      </c>
      <c r="AF1033" s="848"/>
      <c r="AG1033" s="848"/>
      <c r="AH1033" s="388" t="str">
        <f>IFERROR(__xludf.DUMMYFUNCTION("""COMPUTED_VALUE"""),"")</f>
        <v/>
      </c>
      <c r="AI1033" s="382"/>
      <c r="AJ1033" s="848" t="str">
        <f>IFERROR(__xludf.DUMMYFUNCTION("""COMPUTED_VALUE"""),"")</f>
        <v/>
      </c>
      <c r="AK1033" s="848" t="str">
        <f>IFERROR(__xludf.DUMMYFUNCTION("""COMPUTED_VALUE"""),"")</f>
        <v/>
      </c>
      <c r="AL1033" s="848"/>
      <c r="AM1033" s="848"/>
      <c r="AN1033" s="389" t="str">
        <f>IFERROR(__xludf.DUMMYFUNCTION("""COMPUTED_VALUE"""),"")</f>
        <v/>
      </c>
      <c r="AO1033" s="390"/>
      <c r="AP1033" s="391"/>
      <c r="AQ1033" s="373"/>
      <c r="AR1033" s="847"/>
      <c r="AS1033" s="847" t="s">
        <v>2869</v>
      </c>
      <c r="AT1033" s="359"/>
    </row>
    <row r="1034">
      <c r="A1034" s="480" t="s">
        <v>2869</v>
      </c>
      <c r="B1034" s="361"/>
      <c r="C1034" s="362"/>
      <c r="D1034" s="384" t="s">
        <v>2869</v>
      </c>
      <c r="E1034" s="367"/>
      <c r="F1034" s="368"/>
      <c r="G1034" s="381"/>
      <c r="H1034" s="366"/>
      <c r="I1034" s="365"/>
      <c r="J1034" s="368"/>
      <c r="K1034" s="381"/>
      <c r="L1034" s="368"/>
      <c r="M1034" s="364"/>
      <c r="N1034" s="368"/>
      <c r="O1034" s="381"/>
      <c r="P1034" s="366"/>
      <c r="Q1034" s="365"/>
      <c r="R1034" s="368"/>
      <c r="S1034" s="381"/>
      <c r="T1034" s="368"/>
      <c r="U1034" s="364"/>
      <c r="V1034" s="845"/>
      <c r="W1034" s="655"/>
      <c r="X1034" s="366"/>
      <c r="Y1034" s="370"/>
      <c r="Z1034" s="481"/>
      <c r="AA1034" s="372"/>
      <c r="AB1034" s="353"/>
      <c r="AC1034" s="382"/>
      <c r="AD1034" s="383" t="str">
        <f>IFERROR(__xludf.DUMMYFUNCTION("""COMPUTED_VALUE"""),"")</f>
        <v/>
      </c>
      <c r="AE1034" s="848" t="str">
        <f>IFERROR(__xludf.DUMMYFUNCTION("""COMPUTED_VALUE"""),"")</f>
        <v/>
      </c>
      <c r="AF1034" s="848"/>
      <c r="AG1034" s="848"/>
      <c r="AH1034" s="388" t="str">
        <f>IFERROR(__xludf.DUMMYFUNCTION("""COMPUTED_VALUE"""),"")</f>
        <v/>
      </c>
      <c r="AI1034" s="382"/>
      <c r="AJ1034" s="848" t="str">
        <f>IFERROR(__xludf.DUMMYFUNCTION("""COMPUTED_VALUE"""),"")</f>
        <v/>
      </c>
      <c r="AK1034" s="848" t="str">
        <f>IFERROR(__xludf.DUMMYFUNCTION("""COMPUTED_VALUE"""),"")</f>
        <v/>
      </c>
      <c r="AL1034" s="848"/>
      <c r="AM1034" s="848"/>
      <c r="AN1034" s="389" t="str">
        <f>IFERROR(__xludf.DUMMYFUNCTION("""COMPUTED_VALUE"""),"")</f>
        <v/>
      </c>
      <c r="AO1034" s="390"/>
      <c r="AP1034" s="391"/>
      <c r="AQ1034" s="373"/>
      <c r="AR1034" s="847"/>
      <c r="AS1034" s="847" t="s">
        <v>2869</v>
      </c>
      <c r="AT1034" s="359"/>
    </row>
    <row r="1035">
      <c r="A1035" s="480" t="s">
        <v>2869</v>
      </c>
      <c r="B1035" s="361"/>
      <c r="C1035" s="362"/>
      <c r="D1035" s="384" t="s">
        <v>2869</v>
      </c>
      <c r="E1035" s="367"/>
      <c r="F1035" s="368"/>
      <c r="G1035" s="381"/>
      <c r="H1035" s="366"/>
      <c r="I1035" s="365"/>
      <c r="J1035" s="368"/>
      <c r="K1035" s="381"/>
      <c r="L1035" s="368"/>
      <c r="M1035" s="364"/>
      <c r="N1035" s="368"/>
      <c r="O1035" s="381"/>
      <c r="P1035" s="366"/>
      <c r="Q1035" s="365"/>
      <c r="R1035" s="368"/>
      <c r="S1035" s="381"/>
      <c r="T1035" s="368"/>
      <c r="U1035" s="364"/>
      <c r="V1035" s="845"/>
      <c r="W1035" s="655"/>
      <c r="X1035" s="366"/>
      <c r="Y1035" s="370"/>
      <c r="Z1035" s="481"/>
      <c r="AA1035" s="372"/>
      <c r="AB1035" s="353"/>
      <c r="AC1035" s="382"/>
      <c r="AD1035" s="383" t="str">
        <f>IFERROR(__xludf.DUMMYFUNCTION("""COMPUTED_VALUE"""),"")</f>
        <v/>
      </c>
      <c r="AE1035" s="848" t="str">
        <f>IFERROR(__xludf.DUMMYFUNCTION("""COMPUTED_VALUE"""),"")</f>
        <v/>
      </c>
      <c r="AF1035" s="848"/>
      <c r="AG1035" s="848"/>
      <c r="AH1035" s="388" t="str">
        <f>IFERROR(__xludf.DUMMYFUNCTION("""COMPUTED_VALUE"""),"")</f>
        <v/>
      </c>
      <c r="AI1035" s="382"/>
      <c r="AJ1035" s="848" t="str">
        <f>IFERROR(__xludf.DUMMYFUNCTION("""COMPUTED_VALUE"""),"")</f>
        <v/>
      </c>
      <c r="AK1035" s="848" t="str">
        <f>IFERROR(__xludf.DUMMYFUNCTION("""COMPUTED_VALUE"""),"")</f>
        <v/>
      </c>
      <c r="AL1035" s="848"/>
      <c r="AM1035" s="848"/>
      <c r="AN1035" s="389" t="str">
        <f>IFERROR(__xludf.DUMMYFUNCTION("""COMPUTED_VALUE"""),"")</f>
        <v/>
      </c>
      <c r="AO1035" s="390"/>
      <c r="AP1035" s="391"/>
      <c r="AQ1035" s="373"/>
      <c r="AR1035" s="847"/>
      <c r="AS1035" s="847" t="s">
        <v>2869</v>
      </c>
      <c r="AT1035" s="359"/>
    </row>
    <row r="1036">
      <c r="A1036" s="480" t="s">
        <v>2869</v>
      </c>
      <c r="B1036" s="361"/>
      <c r="C1036" s="362"/>
      <c r="D1036" s="384" t="s">
        <v>2869</v>
      </c>
      <c r="E1036" s="367"/>
      <c r="F1036" s="368"/>
      <c r="G1036" s="381"/>
      <c r="H1036" s="366"/>
      <c r="I1036" s="365"/>
      <c r="J1036" s="368"/>
      <c r="K1036" s="381"/>
      <c r="L1036" s="368"/>
      <c r="M1036" s="364"/>
      <c r="N1036" s="368"/>
      <c r="O1036" s="381"/>
      <c r="P1036" s="366"/>
      <c r="Q1036" s="365"/>
      <c r="R1036" s="368"/>
      <c r="S1036" s="381"/>
      <c r="T1036" s="368"/>
      <c r="U1036" s="364"/>
      <c r="V1036" s="845"/>
      <c r="W1036" s="655"/>
      <c r="X1036" s="366"/>
      <c r="Y1036" s="370"/>
      <c r="Z1036" s="481"/>
      <c r="AA1036" s="372"/>
      <c r="AB1036" s="353"/>
      <c r="AC1036" s="382"/>
      <c r="AD1036" s="383" t="str">
        <f>IFERROR(__xludf.DUMMYFUNCTION("""COMPUTED_VALUE"""),"")</f>
        <v/>
      </c>
      <c r="AE1036" s="848" t="str">
        <f>IFERROR(__xludf.DUMMYFUNCTION("""COMPUTED_VALUE"""),"")</f>
        <v/>
      </c>
      <c r="AF1036" s="848"/>
      <c r="AG1036" s="848"/>
      <c r="AH1036" s="388" t="str">
        <f>IFERROR(__xludf.DUMMYFUNCTION("""COMPUTED_VALUE"""),"")</f>
        <v/>
      </c>
      <c r="AI1036" s="382"/>
      <c r="AJ1036" s="848" t="str">
        <f>IFERROR(__xludf.DUMMYFUNCTION("""COMPUTED_VALUE"""),"")</f>
        <v/>
      </c>
      <c r="AK1036" s="848" t="str">
        <f>IFERROR(__xludf.DUMMYFUNCTION("""COMPUTED_VALUE"""),"")</f>
        <v/>
      </c>
      <c r="AL1036" s="848"/>
      <c r="AM1036" s="848"/>
      <c r="AN1036" s="389" t="str">
        <f>IFERROR(__xludf.DUMMYFUNCTION("""COMPUTED_VALUE"""),"")</f>
        <v/>
      </c>
      <c r="AO1036" s="390"/>
      <c r="AP1036" s="391"/>
      <c r="AQ1036" s="373"/>
      <c r="AR1036" s="847"/>
      <c r="AS1036" s="847" t="s">
        <v>2869</v>
      </c>
      <c r="AT1036" s="359"/>
    </row>
    <row r="1037">
      <c r="A1037" s="480" t="s">
        <v>2869</v>
      </c>
      <c r="B1037" s="361"/>
      <c r="C1037" s="362"/>
      <c r="D1037" s="384" t="s">
        <v>2869</v>
      </c>
      <c r="E1037" s="367"/>
      <c r="F1037" s="368"/>
      <c r="G1037" s="381"/>
      <c r="H1037" s="366"/>
      <c r="I1037" s="365"/>
      <c r="J1037" s="368"/>
      <c r="K1037" s="381"/>
      <c r="L1037" s="368"/>
      <c r="M1037" s="364"/>
      <c r="N1037" s="368"/>
      <c r="O1037" s="381"/>
      <c r="P1037" s="366"/>
      <c r="Q1037" s="365"/>
      <c r="R1037" s="368"/>
      <c r="S1037" s="381"/>
      <c r="T1037" s="368"/>
      <c r="U1037" s="364"/>
      <c r="V1037" s="845"/>
      <c r="W1037" s="655"/>
      <c r="X1037" s="366"/>
      <c r="Y1037" s="370"/>
      <c r="Z1037" s="481"/>
      <c r="AA1037" s="372"/>
      <c r="AB1037" s="353"/>
      <c r="AC1037" s="382"/>
      <c r="AD1037" s="383" t="str">
        <f>IFERROR(__xludf.DUMMYFUNCTION("""COMPUTED_VALUE"""),"")</f>
        <v/>
      </c>
      <c r="AE1037" s="848" t="str">
        <f>IFERROR(__xludf.DUMMYFUNCTION("""COMPUTED_VALUE"""),"")</f>
        <v/>
      </c>
      <c r="AF1037" s="848"/>
      <c r="AG1037" s="848"/>
      <c r="AH1037" s="388" t="str">
        <f>IFERROR(__xludf.DUMMYFUNCTION("""COMPUTED_VALUE"""),"")</f>
        <v/>
      </c>
      <c r="AI1037" s="382"/>
      <c r="AJ1037" s="848" t="str">
        <f>IFERROR(__xludf.DUMMYFUNCTION("""COMPUTED_VALUE"""),"")</f>
        <v/>
      </c>
      <c r="AK1037" s="848" t="str">
        <f>IFERROR(__xludf.DUMMYFUNCTION("""COMPUTED_VALUE"""),"")</f>
        <v/>
      </c>
      <c r="AL1037" s="848"/>
      <c r="AM1037" s="848"/>
      <c r="AN1037" s="389" t="str">
        <f>IFERROR(__xludf.DUMMYFUNCTION("""COMPUTED_VALUE"""),"")</f>
        <v/>
      </c>
      <c r="AO1037" s="390"/>
      <c r="AP1037" s="391"/>
      <c r="AQ1037" s="373"/>
      <c r="AR1037" s="847"/>
      <c r="AS1037" s="847" t="s">
        <v>2869</v>
      </c>
      <c r="AT1037" s="359"/>
    </row>
    <row r="1038">
      <c r="A1038" s="480" t="s">
        <v>2869</v>
      </c>
      <c r="B1038" s="361"/>
      <c r="C1038" s="362"/>
      <c r="D1038" s="384" t="s">
        <v>2869</v>
      </c>
      <c r="E1038" s="367"/>
      <c r="F1038" s="368"/>
      <c r="G1038" s="381"/>
      <c r="H1038" s="366"/>
      <c r="I1038" s="365"/>
      <c r="J1038" s="368"/>
      <c r="K1038" s="381"/>
      <c r="L1038" s="368"/>
      <c r="M1038" s="364"/>
      <c r="N1038" s="368"/>
      <c r="O1038" s="381"/>
      <c r="P1038" s="366"/>
      <c r="Q1038" s="365"/>
      <c r="R1038" s="368"/>
      <c r="S1038" s="381"/>
      <c r="T1038" s="368"/>
      <c r="U1038" s="364"/>
      <c r="V1038" s="845"/>
      <c r="W1038" s="655"/>
      <c r="X1038" s="366"/>
      <c r="Y1038" s="370"/>
      <c r="Z1038" s="481"/>
      <c r="AA1038" s="372"/>
      <c r="AB1038" s="353"/>
      <c r="AC1038" s="382"/>
      <c r="AD1038" s="383" t="str">
        <f>IFERROR(__xludf.DUMMYFUNCTION("""COMPUTED_VALUE"""),"")</f>
        <v/>
      </c>
      <c r="AE1038" s="848" t="str">
        <f>IFERROR(__xludf.DUMMYFUNCTION("""COMPUTED_VALUE"""),"")</f>
        <v/>
      </c>
      <c r="AF1038" s="848"/>
      <c r="AG1038" s="848"/>
      <c r="AH1038" s="388" t="str">
        <f>IFERROR(__xludf.DUMMYFUNCTION("""COMPUTED_VALUE"""),"")</f>
        <v/>
      </c>
      <c r="AI1038" s="382"/>
      <c r="AJ1038" s="848" t="str">
        <f>IFERROR(__xludf.DUMMYFUNCTION("""COMPUTED_VALUE"""),"")</f>
        <v/>
      </c>
      <c r="AK1038" s="848" t="str">
        <f>IFERROR(__xludf.DUMMYFUNCTION("""COMPUTED_VALUE"""),"")</f>
        <v/>
      </c>
      <c r="AL1038" s="848"/>
      <c r="AM1038" s="848"/>
      <c r="AN1038" s="389" t="str">
        <f>IFERROR(__xludf.DUMMYFUNCTION("""COMPUTED_VALUE"""),"")</f>
        <v/>
      </c>
      <c r="AO1038" s="390"/>
      <c r="AP1038" s="391"/>
      <c r="AQ1038" s="373"/>
      <c r="AR1038" s="847"/>
      <c r="AS1038" s="847" t="s">
        <v>2869</v>
      </c>
      <c r="AT1038" s="359"/>
    </row>
    <row r="1039">
      <c r="A1039" s="480" t="s">
        <v>2869</v>
      </c>
      <c r="B1039" s="361"/>
      <c r="C1039" s="362"/>
      <c r="D1039" s="384" t="s">
        <v>2869</v>
      </c>
      <c r="E1039" s="367"/>
      <c r="F1039" s="368"/>
      <c r="G1039" s="381"/>
      <c r="H1039" s="366"/>
      <c r="I1039" s="365"/>
      <c r="J1039" s="368"/>
      <c r="K1039" s="381"/>
      <c r="L1039" s="368"/>
      <c r="M1039" s="364"/>
      <c r="N1039" s="368"/>
      <c r="O1039" s="381"/>
      <c r="P1039" s="366"/>
      <c r="Q1039" s="365"/>
      <c r="R1039" s="368"/>
      <c r="S1039" s="381"/>
      <c r="T1039" s="368"/>
      <c r="U1039" s="364"/>
      <c r="V1039" s="845"/>
      <c r="W1039" s="655"/>
      <c r="X1039" s="366"/>
      <c r="Y1039" s="370"/>
      <c r="Z1039" s="481"/>
      <c r="AA1039" s="372"/>
      <c r="AB1039" s="353"/>
      <c r="AC1039" s="382"/>
      <c r="AD1039" s="383" t="str">
        <f>IFERROR(__xludf.DUMMYFUNCTION("""COMPUTED_VALUE"""),"")</f>
        <v/>
      </c>
      <c r="AE1039" s="848" t="str">
        <f>IFERROR(__xludf.DUMMYFUNCTION("""COMPUTED_VALUE"""),"")</f>
        <v/>
      </c>
      <c r="AF1039" s="848"/>
      <c r="AG1039" s="848"/>
      <c r="AH1039" s="388" t="str">
        <f>IFERROR(__xludf.DUMMYFUNCTION("""COMPUTED_VALUE"""),"")</f>
        <v/>
      </c>
      <c r="AI1039" s="382"/>
      <c r="AJ1039" s="848" t="str">
        <f>IFERROR(__xludf.DUMMYFUNCTION("""COMPUTED_VALUE"""),"")</f>
        <v/>
      </c>
      <c r="AK1039" s="848" t="str">
        <f>IFERROR(__xludf.DUMMYFUNCTION("""COMPUTED_VALUE"""),"")</f>
        <v/>
      </c>
      <c r="AL1039" s="848"/>
      <c r="AM1039" s="848"/>
      <c r="AN1039" s="389" t="str">
        <f>IFERROR(__xludf.DUMMYFUNCTION("""COMPUTED_VALUE"""),"")</f>
        <v/>
      </c>
      <c r="AO1039" s="390"/>
      <c r="AP1039" s="391"/>
      <c r="AQ1039" s="373"/>
      <c r="AR1039" s="847"/>
      <c r="AS1039" s="847" t="s">
        <v>2869</v>
      </c>
      <c r="AT1039" s="359"/>
    </row>
    <row r="1040">
      <c r="A1040" s="480" t="s">
        <v>2869</v>
      </c>
      <c r="B1040" s="361"/>
      <c r="C1040" s="362"/>
      <c r="D1040" s="384" t="s">
        <v>2869</v>
      </c>
      <c r="E1040" s="367"/>
      <c r="F1040" s="368"/>
      <c r="G1040" s="381"/>
      <c r="H1040" s="366"/>
      <c r="I1040" s="365"/>
      <c r="J1040" s="368"/>
      <c r="K1040" s="381"/>
      <c r="L1040" s="368"/>
      <c r="M1040" s="364"/>
      <c r="N1040" s="368"/>
      <c r="O1040" s="381"/>
      <c r="P1040" s="366"/>
      <c r="Q1040" s="365"/>
      <c r="R1040" s="368"/>
      <c r="S1040" s="381"/>
      <c r="T1040" s="368"/>
      <c r="U1040" s="364"/>
      <c r="V1040" s="845"/>
      <c r="W1040" s="655"/>
      <c r="X1040" s="366"/>
      <c r="Y1040" s="370"/>
      <c r="Z1040" s="481"/>
      <c r="AA1040" s="372"/>
      <c r="AB1040" s="353"/>
      <c r="AC1040" s="382"/>
      <c r="AD1040" s="383" t="str">
        <f>IFERROR(__xludf.DUMMYFUNCTION("""COMPUTED_VALUE"""),"")</f>
        <v/>
      </c>
      <c r="AE1040" s="848" t="str">
        <f>IFERROR(__xludf.DUMMYFUNCTION("""COMPUTED_VALUE"""),"")</f>
        <v/>
      </c>
      <c r="AF1040" s="848"/>
      <c r="AG1040" s="848"/>
      <c r="AH1040" s="388" t="str">
        <f>IFERROR(__xludf.DUMMYFUNCTION("""COMPUTED_VALUE"""),"")</f>
        <v/>
      </c>
      <c r="AI1040" s="382"/>
      <c r="AJ1040" s="848" t="str">
        <f>IFERROR(__xludf.DUMMYFUNCTION("""COMPUTED_VALUE"""),"")</f>
        <v/>
      </c>
      <c r="AK1040" s="848" t="str">
        <f>IFERROR(__xludf.DUMMYFUNCTION("""COMPUTED_VALUE"""),"")</f>
        <v/>
      </c>
      <c r="AL1040" s="848"/>
      <c r="AM1040" s="848"/>
      <c r="AN1040" s="389" t="str">
        <f>IFERROR(__xludf.DUMMYFUNCTION("""COMPUTED_VALUE"""),"")</f>
        <v/>
      </c>
      <c r="AO1040" s="390"/>
      <c r="AP1040" s="391"/>
      <c r="AQ1040" s="373"/>
      <c r="AR1040" s="847"/>
      <c r="AS1040" s="847" t="s">
        <v>2869</v>
      </c>
      <c r="AT1040" s="359"/>
    </row>
    <row r="1041">
      <c r="A1041" s="480" t="s">
        <v>2869</v>
      </c>
      <c r="B1041" s="361"/>
      <c r="C1041" s="362"/>
      <c r="D1041" s="384" t="s">
        <v>2869</v>
      </c>
      <c r="E1041" s="367"/>
      <c r="F1041" s="368"/>
      <c r="G1041" s="381"/>
      <c r="H1041" s="366"/>
      <c r="I1041" s="365"/>
      <c r="J1041" s="368"/>
      <c r="K1041" s="381"/>
      <c r="L1041" s="368"/>
      <c r="M1041" s="364"/>
      <c r="N1041" s="368"/>
      <c r="O1041" s="381"/>
      <c r="P1041" s="366"/>
      <c r="Q1041" s="365"/>
      <c r="R1041" s="368"/>
      <c r="S1041" s="381"/>
      <c r="T1041" s="368"/>
      <c r="U1041" s="364"/>
      <c r="V1041" s="845"/>
      <c r="W1041" s="655"/>
      <c r="X1041" s="366"/>
      <c r="Y1041" s="370"/>
      <c r="Z1041" s="481"/>
      <c r="AA1041" s="372"/>
      <c r="AB1041" s="353"/>
      <c r="AC1041" s="382"/>
      <c r="AD1041" s="383" t="str">
        <f>IFERROR(__xludf.DUMMYFUNCTION("""COMPUTED_VALUE"""),"")</f>
        <v/>
      </c>
      <c r="AE1041" s="848" t="str">
        <f>IFERROR(__xludf.DUMMYFUNCTION("""COMPUTED_VALUE"""),"")</f>
        <v/>
      </c>
      <c r="AF1041" s="848"/>
      <c r="AG1041" s="848"/>
      <c r="AH1041" s="388" t="str">
        <f>IFERROR(__xludf.DUMMYFUNCTION("""COMPUTED_VALUE"""),"")</f>
        <v/>
      </c>
      <c r="AI1041" s="382"/>
      <c r="AJ1041" s="848" t="str">
        <f>IFERROR(__xludf.DUMMYFUNCTION("""COMPUTED_VALUE"""),"")</f>
        <v/>
      </c>
      <c r="AK1041" s="848" t="str">
        <f>IFERROR(__xludf.DUMMYFUNCTION("""COMPUTED_VALUE"""),"")</f>
        <v/>
      </c>
      <c r="AL1041" s="848"/>
      <c r="AM1041" s="848"/>
      <c r="AN1041" s="389" t="str">
        <f>IFERROR(__xludf.DUMMYFUNCTION("""COMPUTED_VALUE"""),"")</f>
        <v/>
      </c>
      <c r="AO1041" s="390"/>
      <c r="AP1041" s="391"/>
      <c r="AQ1041" s="373"/>
      <c r="AR1041" s="847"/>
      <c r="AS1041" s="847" t="s">
        <v>2869</v>
      </c>
      <c r="AT1041" s="359"/>
    </row>
    <row r="1042">
      <c r="A1042" s="480" t="s">
        <v>2869</v>
      </c>
      <c r="B1042" s="361"/>
      <c r="C1042" s="362"/>
      <c r="D1042" s="384" t="s">
        <v>2869</v>
      </c>
      <c r="E1042" s="367"/>
      <c r="F1042" s="368"/>
      <c r="G1042" s="381"/>
      <c r="H1042" s="366"/>
      <c r="I1042" s="365"/>
      <c r="J1042" s="368"/>
      <c r="K1042" s="381"/>
      <c r="L1042" s="368"/>
      <c r="M1042" s="364"/>
      <c r="N1042" s="368"/>
      <c r="O1042" s="381"/>
      <c r="P1042" s="366"/>
      <c r="Q1042" s="365"/>
      <c r="R1042" s="368"/>
      <c r="S1042" s="381"/>
      <c r="T1042" s="368"/>
      <c r="U1042" s="364"/>
      <c r="V1042" s="845"/>
      <c r="W1042" s="655"/>
      <c r="X1042" s="366"/>
      <c r="Y1042" s="370"/>
      <c r="Z1042" s="481"/>
      <c r="AA1042" s="372"/>
      <c r="AB1042" s="353"/>
      <c r="AC1042" s="382"/>
      <c r="AD1042" s="383" t="str">
        <f>IFERROR(__xludf.DUMMYFUNCTION("""COMPUTED_VALUE"""),"")</f>
        <v/>
      </c>
      <c r="AE1042" s="848" t="str">
        <f>IFERROR(__xludf.DUMMYFUNCTION("""COMPUTED_VALUE"""),"")</f>
        <v/>
      </c>
      <c r="AF1042" s="848"/>
      <c r="AG1042" s="848"/>
      <c r="AH1042" s="388" t="str">
        <f>IFERROR(__xludf.DUMMYFUNCTION("""COMPUTED_VALUE"""),"")</f>
        <v/>
      </c>
      <c r="AI1042" s="382"/>
      <c r="AJ1042" s="848" t="str">
        <f>IFERROR(__xludf.DUMMYFUNCTION("""COMPUTED_VALUE"""),"")</f>
        <v/>
      </c>
      <c r="AK1042" s="848" t="str">
        <f>IFERROR(__xludf.DUMMYFUNCTION("""COMPUTED_VALUE"""),"")</f>
        <v/>
      </c>
      <c r="AL1042" s="848"/>
      <c r="AM1042" s="848"/>
      <c r="AN1042" s="389" t="str">
        <f>IFERROR(__xludf.DUMMYFUNCTION("""COMPUTED_VALUE"""),"")</f>
        <v/>
      </c>
      <c r="AO1042" s="390"/>
      <c r="AP1042" s="391"/>
      <c r="AQ1042" s="373"/>
      <c r="AR1042" s="847"/>
      <c r="AS1042" s="847" t="s">
        <v>2869</v>
      </c>
      <c r="AT1042" s="359"/>
    </row>
    <row r="1043">
      <c r="A1043" s="480" t="s">
        <v>2869</v>
      </c>
      <c r="B1043" s="361"/>
      <c r="C1043" s="362"/>
      <c r="D1043" s="384" t="s">
        <v>2869</v>
      </c>
      <c r="E1043" s="367"/>
      <c r="F1043" s="368"/>
      <c r="G1043" s="381"/>
      <c r="H1043" s="366"/>
      <c r="I1043" s="365"/>
      <c r="J1043" s="368"/>
      <c r="K1043" s="381"/>
      <c r="L1043" s="368"/>
      <c r="M1043" s="364"/>
      <c r="N1043" s="368"/>
      <c r="O1043" s="381"/>
      <c r="P1043" s="366"/>
      <c r="Q1043" s="365"/>
      <c r="R1043" s="368"/>
      <c r="S1043" s="381"/>
      <c r="T1043" s="368"/>
      <c r="U1043" s="364"/>
      <c r="V1043" s="845"/>
      <c r="W1043" s="655"/>
      <c r="X1043" s="366"/>
      <c r="Y1043" s="370"/>
      <c r="Z1043" s="481"/>
      <c r="AA1043" s="372"/>
      <c r="AB1043" s="353"/>
      <c r="AC1043" s="382"/>
      <c r="AD1043" s="383" t="str">
        <f>IFERROR(__xludf.DUMMYFUNCTION("""COMPUTED_VALUE"""),"")</f>
        <v/>
      </c>
      <c r="AE1043" s="848" t="str">
        <f>IFERROR(__xludf.DUMMYFUNCTION("""COMPUTED_VALUE"""),"")</f>
        <v/>
      </c>
      <c r="AF1043" s="848"/>
      <c r="AG1043" s="848"/>
      <c r="AH1043" s="388" t="str">
        <f>IFERROR(__xludf.DUMMYFUNCTION("""COMPUTED_VALUE"""),"")</f>
        <v/>
      </c>
      <c r="AI1043" s="382"/>
      <c r="AJ1043" s="848" t="str">
        <f>IFERROR(__xludf.DUMMYFUNCTION("""COMPUTED_VALUE"""),"")</f>
        <v/>
      </c>
      <c r="AK1043" s="848" t="str">
        <f>IFERROR(__xludf.DUMMYFUNCTION("""COMPUTED_VALUE"""),"")</f>
        <v/>
      </c>
      <c r="AL1043" s="848"/>
      <c r="AM1043" s="848"/>
      <c r="AN1043" s="389" t="str">
        <f>IFERROR(__xludf.DUMMYFUNCTION("""COMPUTED_VALUE"""),"")</f>
        <v/>
      </c>
      <c r="AO1043" s="390"/>
      <c r="AP1043" s="391"/>
      <c r="AQ1043" s="373"/>
      <c r="AR1043" s="847"/>
      <c r="AS1043" s="847" t="s">
        <v>2869</v>
      </c>
      <c r="AT1043" s="359"/>
    </row>
    <row r="1044">
      <c r="A1044" s="480" t="s">
        <v>2869</v>
      </c>
      <c r="B1044" s="361"/>
      <c r="C1044" s="362"/>
      <c r="D1044" s="384" t="s">
        <v>2869</v>
      </c>
      <c r="E1044" s="367"/>
      <c r="F1044" s="368"/>
      <c r="G1044" s="381"/>
      <c r="H1044" s="366"/>
      <c r="I1044" s="365"/>
      <c r="J1044" s="368"/>
      <c r="K1044" s="381"/>
      <c r="L1044" s="368"/>
      <c r="M1044" s="364"/>
      <c r="N1044" s="368"/>
      <c r="O1044" s="381"/>
      <c r="P1044" s="366"/>
      <c r="Q1044" s="365"/>
      <c r="R1044" s="368"/>
      <c r="S1044" s="381"/>
      <c r="T1044" s="368"/>
      <c r="U1044" s="364"/>
      <c r="V1044" s="845"/>
      <c r="W1044" s="655"/>
      <c r="X1044" s="366"/>
      <c r="Y1044" s="370"/>
      <c r="Z1044" s="481"/>
      <c r="AA1044" s="372"/>
      <c r="AB1044" s="353"/>
      <c r="AC1044" s="382"/>
      <c r="AD1044" s="383" t="str">
        <f>IFERROR(__xludf.DUMMYFUNCTION("""COMPUTED_VALUE"""),"")</f>
        <v/>
      </c>
      <c r="AE1044" s="848" t="str">
        <f>IFERROR(__xludf.DUMMYFUNCTION("""COMPUTED_VALUE"""),"")</f>
        <v/>
      </c>
      <c r="AF1044" s="848"/>
      <c r="AG1044" s="848"/>
      <c r="AH1044" s="388" t="str">
        <f>IFERROR(__xludf.DUMMYFUNCTION("""COMPUTED_VALUE"""),"")</f>
        <v/>
      </c>
      <c r="AI1044" s="382"/>
      <c r="AJ1044" s="848" t="str">
        <f>IFERROR(__xludf.DUMMYFUNCTION("""COMPUTED_VALUE"""),"")</f>
        <v/>
      </c>
      <c r="AK1044" s="848" t="str">
        <f>IFERROR(__xludf.DUMMYFUNCTION("""COMPUTED_VALUE"""),"")</f>
        <v/>
      </c>
      <c r="AL1044" s="848"/>
      <c r="AM1044" s="848"/>
      <c r="AN1044" s="389" t="str">
        <f>IFERROR(__xludf.DUMMYFUNCTION("""COMPUTED_VALUE"""),"")</f>
        <v/>
      </c>
      <c r="AO1044" s="390"/>
      <c r="AP1044" s="391"/>
      <c r="AQ1044" s="373"/>
      <c r="AR1044" s="847"/>
      <c r="AS1044" s="847" t="s">
        <v>2869</v>
      </c>
      <c r="AT1044" s="359"/>
    </row>
    <row r="1045">
      <c r="A1045" s="480" t="s">
        <v>2869</v>
      </c>
      <c r="B1045" s="361"/>
      <c r="C1045" s="362"/>
      <c r="D1045" s="384" t="s">
        <v>2869</v>
      </c>
      <c r="E1045" s="367"/>
      <c r="F1045" s="368"/>
      <c r="G1045" s="381"/>
      <c r="H1045" s="366"/>
      <c r="I1045" s="365"/>
      <c r="J1045" s="368"/>
      <c r="K1045" s="381"/>
      <c r="L1045" s="368"/>
      <c r="M1045" s="364"/>
      <c r="N1045" s="368"/>
      <c r="O1045" s="381"/>
      <c r="P1045" s="366"/>
      <c r="Q1045" s="365"/>
      <c r="R1045" s="368"/>
      <c r="S1045" s="381"/>
      <c r="T1045" s="368"/>
      <c r="U1045" s="364"/>
      <c r="V1045" s="845"/>
      <c r="W1045" s="655"/>
      <c r="X1045" s="366"/>
      <c r="Y1045" s="370"/>
      <c r="Z1045" s="481"/>
      <c r="AA1045" s="372"/>
      <c r="AB1045" s="353"/>
      <c r="AC1045" s="382"/>
      <c r="AD1045" s="383" t="str">
        <f>IFERROR(__xludf.DUMMYFUNCTION("""COMPUTED_VALUE"""),"")</f>
        <v/>
      </c>
      <c r="AE1045" s="848" t="str">
        <f>IFERROR(__xludf.DUMMYFUNCTION("""COMPUTED_VALUE"""),"")</f>
        <v/>
      </c>
      <c r="AF1045" s="848"/>
      <c r="AG1045" s="848"/>
      <c r="AH1045" s="388" t="str">
        <f>IFERROR(__xludf.DUMMYFUNCTION("""COMPUTED_VALUE"""),"")</f>
        <v/>
      </c>
      <c r="AI1045" s="382"/>
      <c r="AJ1045" s="848" t="str">
        <f>IFERROR(__xludf.DUMMYFUNCTION("""COMPUTED_VALUE"""),"")</f>
        <v/>
      </c>
      <c r="AK1045" s="848" t="str">
        <f>IFERROR(__xludf.DUMMYFUNCTION("""COMPUTED_VALUE"""),"")</f>
        <v/>
      </c>
      <c r="AL1045" s="848"/>
      <c r="AM1045" s="848"/>
      <c r="AN1045" s="389" t="str">
        <f>IFERROR(__xludf.DUMMYFUNCTION("""COMPUTED_VALUE"""),"")</f>
        <v/>
      </c>
      <c r="AO1045" s="390"/>
      <c r="AP1045" s="391"/>
      <c r="AQ1045" s="373"/>
      <c r="AR1045" s="847"/>
      <c r="AS1045" s="847" t="s">
        <v>2869</v>
      </c>
      <c r="AT1045" s="359"/>
    </row>
    <row r="1046">
      <c r="A1046" s="480" t="s">
        <v>2869</v>
      </c>
      <c r="B1046" s="361"/>
      <c r="C1046" s="362"/>
      <c r="D1046" s="384" t="s">
        <v>2869</v>
      </c>
      <c r="E1046" s="367"/>
      <c r="F1046" s="368"/>
      <c r="G1046" s="381"/>
      <c r="H1046" s="366"/>
      <c r="I1046" s="365"/>
      <c r="J1046" s="368"/>
      <c r="K1046" s="381"/>
      <c r="L1046" s="368"/>
      <c r="M1046" s="364"/>
      <c r="N1046" s="368"/>
      <c r="O1046" s="381"/>
      <c r="P1046" s="366"/>
      <c r="Q1046" s="365"/>
      <c r="R1046" s="368"/>
      <c r="S1046" s="381"/>
      <c r="T1046" s="368"/>
      <c r="U1046" s="364"/>
      <c r="V1046" s="845"/>
      <c r="W1046" s="655"/>
      <c r="X1046" s="366"/>
      <c r="Y1046" s="370"/>
      <c r="Z1046" s="481"/>
      <c r="AA1046" s="372"/>
      <c r="AB1046" s="353"/>
      <c r="AC1046" s="382"/>
      <c r="AD1046" s="383" t="str">
        <f>IFERROR(__xludf.DUMMYFUNCTION("""COMPUTED_VALUE"""),"")</f>
        <v/>
      </c>
      <c r="AE1046" s="848" t="str">
        <f>IFERROR(__xludf.DUMMYFUNCTION("""COMPUTED_VALUE"""),"")</f>
        <v/>
      </c>
      <c r="AF1046" s="848"/>
      <c r="AG1046" s="848"/>
      <c r="AH1046" s="388" t="str">
        <f>IFERROR(__xludf.DUMMYFUNCTION("""COMPUTED_VALUE"""),"")</f>
        <v/>
      </c>
      <c r="AI1046" s="382"/>
      <c r="AJ1046" s="848" t="str">
        <f>IFERROR(__xludf.DUMMYFUNCTION("""COMPUTED_VALUE"""),"")</f>
        <v/>
      </c>
      <c r="AK1046" s="848" t="str">
        <f>IFERROR(__xludf.DUMMYFUNCTION("""COMPUTED_VALUE"""),"")</f>
        <v/>
      </c>
      <c r="AL1046" s="848"/>
      <c r="AM1046" s="848"/>
      <c r="AN1046" s="389" t="str">
        <f>IFERROR(__xludf.DUMMYFUNCTION("""COMPUTED_VALUE"""),"")</f>
        <v/>
      </c>
      <c r="AO1046" s="390"/>
      <c r="AP1046" s="391"/>
      <c r="AQ1046" s="373"/>
      <c r="AR1046" s="847"/>
      <c r="AS1046" s="847" t="s">
        <v>2869</v>
      </c>
      <c r="AT1046" s="359"/>
    </row>
    <row r="1047">
      <c r="A1047" s="480" t="s">
        <v>2869</v>
      </c>
      <c r="B1047" s="361"/>
      <c r="C1047" s="362"/>
      <c r="D1047" s="384" t="s">
        <v>2869</v>
      </c>
      <c r="E1047" s="367"/>
      <c r="F1047" s="368"/>
      <c r="G1047" s="381"/>
      <c r="H1047" s="366"/>
      <c r="I1047" s="365"/>
      <c r="J1047" s="368"/>
      <c r="K1047" s="381"/>
      <c r="L1047" s="368"/>
      <c r="M1047" s="364"/>
      <c r="N1047" s="368"/>
      <c r="O1047" s="381"/>
      <c r="P1047" s="366"/>
      <c r="Q1047" s="365"/>
      <c r="R1047" s="368"/>
      <c r="S1047" s="381"/>
      <c r="T1047" s="368"/>
      <c r="U1047" s="364"/>
      <c r="V1047" s="845"/>
      <c r="W1047" s="655"/>
      <c r="X1047" s="366"/>
      <c r="Y1047" s="370"/>
      <c r="Z1047" s="481"/>
      <c r="AA1047" s="372"/>
      <c r="AB1047" s="353"/>
      <c r="AC1047" s="382"/>
      <c r="AD1047" s="383" t="str">
        <f>IFERROR(__xludf.DUMMYFUNCTION("""COMPUTED_VALUE"""),"")</f>
        <v/>
      </c>
      <c r="AE1047" s="848" t="str">
        <f>IFERROR(__xludf.DUMMYFUNCTION("""COMPUTED_VALUE"""),"")</f>
        <v/>
      </c>
      <c r="AF1047" s="848"/>
      <c r="AG1047" s="848"/>
      <c r="AH1047" s="388" t="str">
        <f>IFERROR(__xludf.DUMMYFUNCTION("""COMPUTED_VALUE"""),"")</f>
        <v/>
      </c>
      <c r="AI1047" s="382"/>
      <c r="AJ1047" s="848" t="str">
        <f>IFERROR(__xludf.DUMMYFUNCTION("""COMPUTED_VALUE"""),"")</f>
        <v/>
      </c>
      <c r="AK1047" s="848" t="str">
        <f>IFERROR(__xludf.DUMMYFUNCTION("""COMPUTED_VALUE"""),"")</f>
        <v/>
      </c>
      <c r="AL1047" s="848"/>
      <c r="AM1047" s="848"/>
      <c r="AN1047" s="389" t="str">
        <f>IFERROR(__xludf.DUMMYFUNCTION("""COMPUTED_VALUE"""),"")</f>
        <v/>
      </c>
      <c r="AO1047" s="390"/>
      <c r="AP1047" s="391"/>
      <c r="AQ1047" s="373"/>
      <c r="AR1047" s="847"/>
      <c r="AS1047" s="847" t="s">
        <v>2869</v>
      </c>
      <c r="AT1047" s="359"/>
    </row>
    <row r="1048">
      <c r="A1048" s="480" t="s">
        <v>2869</v>
      </c>
      <c r="B1048" s="361"/>
      <c r="C1048" s="362"/>
      <c r="D1048" s="384" t="s">
        <v>2869</v>
      </c>
      <c r="E1048" s="367"/>
      <c r="F1048" s="368"/>
      <c r="G1048" s="381"/>
      <c r="H1048" s="366"/>
      <c r="I1048" s="365"/>
      <c r="J1048" s="368"/>
      <c r="K1048" s="381"/>
      <c r="L1048" s="368"/>
      <c r="M1048" s="364"/>
      <c r="N1048" s="368"/>
      <c r="O1048" s="381"/>
      <c r="P1048" s="366"/>
      <c r="Q1048" s="365"/>
      <c r="R1048" s="368"/>
      <c r="S1048" s="381"/>
      <c r="T1048" s="368"/>
      <c r="U1048" s="364"/>
      <c r="V1048" s="845"/>
      <c r="W1048" s="655"/>
      <c r="X1048" s="366"/>
      <c r="Y1048" s="370"/>
      <c r="Z1048" s="481"/>
      <c r="AA1048" s="372"/>
      <c r="AB1048" s="353"/>
      <c r="AC1048" s="382"/>
      <c r="AD1048" s="383" t="str">
        <f>IFERROR(__xludf.DUMMYFUNCTION("""COMPUTED_VALUE"""),"")</f>
        <v/>
      </c>
      <c r="AE1048" s="848" t="str">
        <f>IFERROR(__xludf.DUMMYFUNCTION("""COMPUTED_VALUE"""),"")</f>
        <v/>
      </c>
      <c r="AF1048" s="848"/>
      <c r="AG1048" s="848"/>
      <c r="AH1048" s="388" t="str">
        <f>IFERROR(__xludf.DUMMYFUNCTION("""COMPUTED_VALUE"""),"")</f>
        <v/>
      </c>
      <c r="AI1048" s="382"/>
      <c r="AJ1048" s="848" t="str">
        <f>IFERROR(__xludf.DUMMYFUNCTION("""COMPUTED_VALUE"""),"")</f>
        <v/>
      </c>
      <c r="AK1048" s="848" t="str">
        <f>IFERROR(__xludf.DUMMYFUNCTION("""COMPUTED_VALUE"""),"")</f>
        <v/>
      </c>
      <c r="AL1048" s="848"/>
      <c r="AM1048" s="848"/>
      <c r="AN1048" s="389" t="str">
        <f>IFERROR(__xludf.DUMMYFUNCTION("""COMPUTED_VALUE"""),"")</f>
        <v/>
      </c>
      <c r="AO1048" s="390"/>
      <c r="AP1048" s="391"/>
      <c r="AQ1048" s="373"/>
      <c r="AR1048" s="847"/>
      <c r="AS1048" s="847" t="s">
        <v>2869</v>
      </c>
      <c r="AT1048" s="359"/>
    </row>
    <row r="1049">
      <c r="A1049" s="480" t="s">
        <v>2869</v>
      </c>
      <c r="B1049" s="361"/>
      <c r="C1049" s="362"/>
      <c r="D1049" s="384" t="s">
        <v>2869</v>
      </c>
      <c r="E1049" s="367"/>
      <c r="F1049" s="368"/>
      <c r="G1049" s="381"/>
      <c r="H1049" s="366"/>
      <c r="I1049" s="365"/>
      <c r="J1049" s="368"/>
      <c r="K1049" s="381"/>
      <c r="L1049" s="368"/>
      <c r="M1049" s="364"/>
      <c r="N1049" s="368"/>
      <c r="O1049" s="381"/>
      <c r="P1049" s="366"/>
      <c r="Q1049" s="365"/>
      <c r="R1049" s="368"/>
      <c r="S1049" s="381"/>
      <c r="T1049" s="368"/>
      <c r="U1049" s="364"/>
      <c r="V1049" s="845"/>
      <c r="W1049" s="655"/>
      <c r="X1049" s="366"/>
      <c r="Y1049" s="370"/>
      <c r="Z1049" s="481"/>
      <c r="AA1049" s="372"/>
      <c r="AB1049" s="353"/>
      <c r="AC1049" s="382"/>
      <c r="AD1049" s="383" t="str">
        <f>IFERROR(__xludf.DUMMYFUNCTION("""COMPUTED_VALUE"""),"")</f>
        <v/>
      </c>
      <c r="AE1049" s="848" t="str">
        <f>IFERROR(__xludf.DUMMYFUNCTION("""COMPUTED_VALUE"""),"")</f>
        <v/>
      </c>
      <c r="AF1049" s="848"/>
      <c r="AG1049" s="848"/>
      <c r="AH1049" s="388" t="str">
        <f>IFERROR(__xludf.DUMMYFUNCTION("""COMPUTED_VALUE"""),"")</f>
        <v/>
      </c>
      <c r="AI1049" s="382"/>
      <c r="AJ1049" s="848" t="str">
        <f>IFERROR(__xludf.DUMMYFUNCTION("""COMPUTED_VALUE"""),"")</f>
        <v/>
      </c>
      <c r="AK1049" s="848" t="str">
        <f>IFERROR(__xludf.DUMMYFUNCTION("""COMPUTED_VALUE"""),"")</f>
        <v/>
      </c>
      <c r="AL1049" s="848"/>
      <c r="AM1049" s="848"/>
      <c r="AN1049" s="389" t="str">
        <f>IFERROR(__xludf.DUMMYFUNCTION("""COMPUTED_VALUE"""),"")</f>
        <v/>
      </c>
      <c r="AO1049" s="390"/>
      <c r="AP1049" s="391"/>
      <c r="AQ1049" s="373"/>
      <c r="AR1049" s="847"/>
      <c r="AS1049" s="847" t="s">
        <v>2869</v>
      </c>
      <c r="AT1049" s="359"/>
    </row>
    <row r="1050">
      <c r="A1050" s="480" t="s">
        <v>2869</v>
      </c>
      <c r="B1050" s="361"/>
      <c r="C1050" s="362"/>
      <c r="D1050" s="384" t="s">
        <v>2869</v>
      </c>
      <c r="E1050" s="367"/>
      <c r="F1050" s="368"/>
      <c r="G1050" s="381"/>
      <c r="H1050" s="366"/>
      <c r="I1050" s="365"/>
      <c r="J1050" s="368"/>
      <c r="K1050" s="381"/>
      <c r="L1050" s="368"/>
      <c r="M1050" s="364"/>
      <c r="N1050" s="368"/>
      <c r="O1050" s="381"/>
      <c r="P1050" s="366"/>
      <c r="Q1050" s="365"/>
      <c r="R1050" s="368"/>
      <c r="S1050" s="381"/>
      <c r="T1050" s="368"/>
      <c r="U1050" s="364"/>
      <c r="V1050" s="845"/>
      <c r="W1050" s="655"/>
      <c r="X1050" s="366"/>
      <c r="Y1050" s="370"/>
      <c r="Z1050" s="481"/>
      <c r="AA1050" s="372"/>
      <c r="AB1050" s="353"/>
      <c r="AC1050" s="382"/>
      <c r="AD1050" s="383" t="str">
        <f>IFERROR(__xludf.DUMMYFUNCTION("""COMPUTED_VALUE"""),"")</f>
        <v/>
      </c>
      <c r="AE1050" s="848" t="str">
        <f>IFERROR(__xludf.DUMMYFUNCTION("""COMPUTED_VALUE"""),"")</f>
        <v/>
      </c>
      <c r="AF1050" s="848"/>
      <c r="AG1050" s="848"/>
      <c r="AH1050" s="388" t="str">
        <f>IFERROR(__xludf.DUMMYFUNCTION("""COMPUTED_VALUE"""),"")</f>
        <v/>
      </c>
      <c r="AI1050" s="382"/>
      <c r="AJ1050" s="848" t="str">
        <f>IFERROR(__xludf.DUMMYFUNCTION("""COMPUTED_VALUE"""),"")</f>
        <v/>
      </c>
      <c r="AK1050" s="848" t="str">
        <f>IFERROR(__xludf.DUMMYFUNCTION("""COMPUTED_VALUE"""),"")</f>
        <v/>
      </c>
      <c r="AL1050" s="848"/>
      <c r="AM1050" s="848"/>
      <c r="AN1050" s="389" t="str">
        <f>IFERROR(__xludf.DUMMYFUNCTION("""COMPUTED_VALUE"""),"")</f>
        <v/>
      </c>
      <c r="AO1050" s="390"/>
      <c r="AP1050" s="391"/>
      <c r="AQ1050" s="373"/>
      <c r="AR1050" s="847"/>
      <c r="AS1050" s="847" t="s">
        <v>2869</v>
      </c>
      <c r="AT1050" s="359"/>
    </row>
    <row r="1051">
      <c r="A1051" s="480" t="s">
        <v>2869</v>
      </c>
      <c r="B1051" s="361"/>
      <c r="C1051" s="362"/>
      <c r="D1051" s="384" t="s">
        <v>2869</v>
      </c>
      <c r="E1051" s="367"/>
      <c r="F1051" s="368"/>
      <c r="G1051" s="381"/>
      <c r="H1051" s="366"/>
      <c r="I1051" s="365"/>
      <c r="J1051" s="368"/>
      <c r="K1051" s="381"/>
      <c r="L1051" s="368"/>
      <c r="M1051" s="364"/>
      <c r="N1051" s="368"/>
      <c r="O1051" s="381"/>
      <c r="P1051" s="366"/>
      <c r="Q1051" s="365"/>
      <c r="R1051" s="368"/>
      <c r="S1051" s="381"/>
      <c r="T1051" s="368"/>
      <c r="U1051" s="364"/>
      <c r="V1051" s="845"/>
      <c r="W1051" s="655"/>
      <c r="X1051" s="366"/>
      <c r="Y1051" s="370"/>
      <c r="Z1051" s="481"/>
      <c r="AA1051" s="372"/>
      <c r="AB1051" s="353"/>
      <c r="AC1051" s="382"/>
      <c r="AD1051" s="383" t="str">
        <f>IFERROR(__xludf.DUMMYFUNCTION("""COMPUTED_VALUE"""),"")</f>
        <v/>
      </c>
      <c r="AE1051" s="848" t="str">
        <f>IFERROR(__xludf.DUMMYFUNCTION("""COMPUTED_VALUE"""),"")</f>
        <v/>
      </c>
      <c r="AF1051" s="848"/>
      <c r="AG1051" s="848"/>
      <c r="AH1051" s="388" t="str">
        <f>IFERROR(__xludf.DUMMYFUNCTION("""COMPUTED_VALUE"""),"")</f>
        <v/>
      </c>
      <c r="AI1051" s="382"/>
      <c r="AJ1051" s="848" t="str">
        <f>IFERROR(__xludf.DUMMYFUNCTION("""COMPUTED_VALUE"""),"")</f>
        <v/>
      </c>
      <c r="AK1051" s="848" t="str">
        <f>IFERROR(__xludf.DUMMYFUNCTION("""COMPUTED_VALUE"""),"")</f>
        <v/>
      </c>
      <c r="AL1051" s="848"/>
      <c r="AM1051" s="848"/>
      <c r="AN1051" s="389" t="str">
        <f>IFERROR(__xludf.DUMMYFUNCTION("""COMPUTED_VALUE"""),"")</f>
        <v/>
      </c>
      <c r="AO1051" s="390"/>
      <c r="AP1051" s="391"/>
      <c r="AQ1051" s="373"/>
      <c r="AR1051" s="847"/>
      <c r="AS1051" s="847" t="s">
        <v>2869</v>
      </c>
      <c r="AT1051" s="359"/>
    </row>
    <row r="1052">
      <c r="A1052" s="480" t="s">
        <v>2869</v>
      </c>
      <c r="B1052" s="361"/>
      <c r="C1052" s="362"/>
      <c r="D1052" s="384" t="s">
        <v>2869</v>
      </c>
      <c r="E1052" s="367"/>
      <c r="F1052" s="368"/>
      <c r="G1052" s="381"/>
      <c r="H1052" s="366"/>
      <c r="I1052" s="365"/>
      <c r="J1052" s="368"/>
      <c r="K1052" s="381"/>
      <c r="L1052" s="368"/>
      <c r="M1052" s="364"/>
      <c r="N1052" s="368"/>
      <c r="O1052" s="381"/>
      <c r="P1052" s="366"/>
      <c r="Q1052" s="365"/>
      <c r="R1052" s="368"/>
      <c r="S1052" s="381"/>
      <c r="T1052" s="368"/>
      <c r="U1052" s="364"/>
      <c r="V1052" s="845"/>
      <c r="W1052" s="655"/>
      <c r="X1052" s="366"/>
      <c r="Y1052" s="370"/>
      <c r="Z1052" s="481"/>
      <c r="AA1052" s="372"/>
      <c r="AB1052" s="353"/>
      <c r="AC1052" s="382"/>
      <c r="AD1052" s="383" t="str">
        <f>IFERROR(__xludf.DUMMYFUNCTION("""COMPUTED_VALUE"""),"")</f>
        <v/>
      </c>
      <c r="AE1052" s="848" t="str">
        <f>IFERROR(__xludf.DUMMYFUNCTION("""COMPUTED_VALUE"""),"")</f>
        <v/>
      </c>
      <c r="AF1052" s="848"/>
      <c r="AG1052" s="848"/>
      <c r="AH1052" s="388" t="str">
        <f>IFERROR(__xludf.DUMMYFUNCTION("""COMPUTED_VALUE"""),"")</f>
        <v/>
      </c>
      <c r="AI1052" s="382"/>
      <c r="AJ1052" s="848" t="str">
        <f>IFERROR(__xludf.DUMMYFUNCTION("""COMPUTED_VALUE"""),"")</f>
        <v/>
      </c>
      <c r="AK1052" s="848" t="str">
        <f>IFERROR(__xludf.DUMMYFUNCTION("""COMPUTED_VALUE"""),"")</f>
        <v/>
      </c>
      <c r="AL1052" s="848"/>
      <c r="AM1052" s="848"/>
      <c r="AN1052" s="389" t="str">
        <f>IFERROR(__xludf.DUMMYFUNCTION("""COMPUTED_VALUE"""),"")</f>
        <v/>
      </c>
      <c r="AO1052" s="390"/>
      <c r="AP1052" s="391"/>
      <c r="AQ1052" s="373"/>
      <c r="AR1052" s="847"/>
      <c r="AS1052" s="847" t="s">
        <v>2869</v>
      </c>
      <c r="AT1052" s="359"/>
    </row>
    <row r="1053">
      <c r="A1053" s="480" t="s">
        <v>2869</v>
      </c>
      <c r="B1053" s="361"/>
      <c r="C1053" s="362"/>
      <c r="D1053" s="384" t="s">
        <v>2869</v>
      </c>
      <c r="E1053" s="367"/>
      <c r="F1053" s="368"/>
      <c r="G1053" s="381"/>
      <c r="H1053" s="366"/>
      <c r="I1053" s="365"/>
      <c r="J1053" s="368"/>
      <c r="K1053" s="381"/>
      <c r="L1053" s="368"/>
      <c r="M1053" s="364"/>
      <c r="N1053" s="368"/>
      <c r="O1053" s="381"/>
      <c r="P1053" s="366"/>
      <c r="Q1053" s="365"/>
      <c r="R1053" s="368"/>
      <c r="S1053" s="381"/>
      <c r="T1053" s="368"/>
      <c r="U1053" s="364"/>
      <c r="V1053" s="845"/>
      <c r="W1053" s="655"/>
      <c r="X1053" s="366"/>
      <c r="Y1053" s="370"/>
      <c r="Z1053" s="481"/>
      <c r="AA1053" s="372"/>
      <c r="AB1053" s="353"/>
      <c r="AC1053" s="382"/>
      <c r="AD1053" s="383" t="str">
        <f>IFERROR(__xludf.DUMMYFUNCTION("""COMPUTED_VALUE"""),"")</f>
        <v/>
      </c>
      <c r="AE1053" s="848" t="str">
        <f>IFERROR(__xludf.DUMMYFUNCTION("""COMPUTED_VALUE"""),"")</f>
        <v/>
      </c>
      <c r="AF1053" s="848"/>
      <c r="AG1053" s="848"/>
      <c r="AH1053" s="388" t="str">
        <f>IFERROR(__xludf.DUMMYFUNCTION("""COMPUTED_VALUE"""),"")</f>
        <v/>
      </c>
      <c r="AI1053" s="382"/>
      <c r="AJ1053" s="848" t="str">
        <f>IFERROR(__xludf.DUMMYFUNCTION("""COMPUTED_VALUE"""),"")</f>
        <v/>
      </c>
      <c r="AK1053" s="848" t="str">
        <f>IFERROR(__xludf.DUMMYFUNCTION("""COMPUTED_VALUE"""),"")</f>
        <v/>
      </c>
      <c r="AL1053" s="848"/>
      <c r="AM1053" s="848"/>
      <c r="AN1053" s="389" t="str">
        <f>IFERROR(__xludf.DUMMYFUNCTION("""COMPUTED_VALUE"""),"")</f>
        <v/>
      </c>
      <c r="AO1053" s="390"/>
      <c r="AP1053" s="391"/>
      <c r="AQ1053" s="373"/>
      <c r="AR1053" s="847"/>
      <c r="AS1053" s="847" t="s">
        <v>2869</v>
      </c>
      <c r="AT1053" s="359"/>
    </row>
    <row r="1054">
      <c r="A1054" s="480" t="s">
        <v>2869</v>
      </c>
      <c r="B1054" s="361"/>
      <c r="C1054" s="362"/>
      <c r="D1054" s="384" t="s">
        <v>2869</v>
      </c>
      <c r="E1054" s="367"/>
      <c r="F1054" s="368"/>
      <c r="G1054" s="381"/>
      <c r="H1054" s="366"/>
      <c r="I1054" s="365"/>
      <c r="J1054" s="368"/>
      <c r="K1054" s="381"/>
      <c r="L1054" s="368"/>
      <c r="M1054" s="364"/>
      <c r="N1054" s="368"/>
      <c r="O1054" s="381"/>
      <c r="P1054" s="366"/>
      <c r="Q1054" s="365"/>
      <c r="R1054" s="368"/>
      <c r="S1054" s="381"/>
      <c r="T1054" s="368"/>
      <c r="U1054" s="364"/>
      <c r="V1054" s="845"/>
      <c r="W1054" s="655"/>
      <c r="X1054" s="366"/>
      <c r="Y1054" s="370"/>
      <c r="Z1054" s="481"/>
      <c r="AA1054" s="372"/>
      <c r="AB1054" s="353"/>
      <c r="AC1054" s="382"/>
      <c r="AD1054" s="383" t="str">
        <f>IFERROR(__xludf.DUMMYFUNCTION("""COMPUTED_VALUE"""),"")</f>
        <v/>
      </c>
      <c r="AE1054" s="848" t="str">
        <f>IFERROR(__xludf.DUMMYFUNCTION("""COMPUTED_VALUE"""),"")</f>
        <v/>
      </c>
      <c r="AF1054" s="848"/>
      <c r="AG1054" s="848"/>
      <c r="AH1054" s="388" t="str">
        <f>IFERROR(__xludf.DUMMYFUNCTION("""COMPUTED_VALUE"""),"")</f>
        <v/>
      </c>
      <c r="AI1054" s="382"/>
      <c r="AJ1054" s="848" t="str">
        <f>IFERROR(__xludf.DUMMYFUNCTION("""COMPUTED_VALUE"""),"")</f>
        <v/>
      </c>
      <c r="AK1054" s="848" t="str">
        <f>IFERROR(__xludf.DUMMYFUNCTION("""COMPUTED_VALUE"""),"")</f>
        <v/>
      </c>
      <c r="AL1054" s="848"/>
      <c r="AM1054" s="848"/>
      <c r="AN1054" s="389" t="str">
        <f>IFERROR(__xludf.DUMMYFUNCTION("""COMPUTED_VALUE"""),"")</f>
        <v/>
      </c>
      <c r="AO1054" s="390"/>
      <c r="AP1054" s="391"/>
      <c r="AQ1054" s="373"/>
      <c r="AR1054" s="847"/>
      <c r="AS1054" s="847" t="s">
        <v>2869</v>
      </c>
      <c r="AT1054" s="359"/>
    </row>
    <row r="1055">
      <c r="A1055" s="480" t="s">
        <v>2869</v>
      </c>
      <c r="B1055" s="361"/>
      <c r="C1055" s="362"/>
      <c r="D1055" s="384" t="s">
        <v>2869</v>
      </c>
      <c r="E1055" s="367"/>
      <c r="F1055" s="368"/>
      <c r="G1055" s="381"/>
      <c r="H1055" s="366"/>
      <c r="I1055" s="365"/>
      <c r="J1055" s="368"/>
      <c r="K1055" s="381"/>
      <c r="L1055" s="368"/>
      <c r="M1055" s="364"/>
      <c r="N1055" s="368"/>
      <c r="O1055" s="381"/>
      <c r="P1055" s="366"/>
      <c r="Q1055" s="365"/>
      <c r="R1055" s="368"/>
      <c r="S1055" s="381"/>
      <c r="T1055" s="368"/>
      <c r="U1055" s="364"/>
      <c r="V1055" s="845"/>
      <c r="W1055" s="655"/>
      <c r="X1055" s="366"/>
      <c r="Y1055" s="370"/>
      <c r="Z1055" s="481"/>
      <c r="AA1055" s="372"/>
      <c r="AB1055" s="353"/>
      <c r="AC1055" s="382"/>
      <c r="AD1055" s="383" t="str">
        <f>IFERROR(__xludf.DUMMYFUNCTION("""COMPUTED_VALUE"""),"")</f>
        <v/>
      </c>
      <c r="AE1055" s="848" t="str">
        <f>IFERROR(__xludf.DUMMYFUNCTION("""COMPUTED_VALUE"""),"")</f>
        <v/>
      </c>
      <c r="AF1055" s="848"/>
      <c r="AG1055" s="848"/>
      <c r="AH1055" s="388" t="str">
        <f>IFERROR(__xludf.DUMMYFUNCTION("""COMPUTED_VALUE"""),"")</f>
        <v/>
      </c>
      <c r="AI1055" s="382"/>
      <c r="AJ1055" s="848" t="str">
        <f>IFERROR(__xludf.DUMMYFUNCTION("""COMPUTED_VALUE"""),"")</f>
        <v/>
      </c>
      <c r="AK1055" s="848" t="str">
        <f>IFERROR(__xludf.DUMMYFUNCTION("""COMPUTED_VALUE"""),"")</f>
        <v/>
      </c>
      <c r="AL1055" s="848"/>
      <c r="AM1055" s="848"/>
      <c r="AN1055" s="389" t="str">
        <f>IFERROR(__xludf.DUMMYFUNCTION("""COMPUTED_VALUE"""),"")</f>
        <v/>
      </c>
      <c r="AO1055" s="390"/>
      <c r="AP1055" s="391"/>
      <c r="AQ1055" s="373"/>
      <c r="AR1055" s="847"/>
      <c r="AS1055" s="847" t="s">
        <v>2869</v>
      </c>
      <c r="AT1055" s="359"/>
    </row>
    <row r="1056">
      <c r="A1056" s="480" t="s">
        <v>2869</v>
      </c>
      <c r="B1056" s="361"/>
      <c r="C1056" s="362"/>
      <c r="D1056" s="384" t="s">
        <v>2869</v>
      </c>
      <c r="E1056" s="367"/>
      <c r="F1056" s="368"/>
      <c r="G1056" s="381"/>
      <c r="H1056" s="366"/>
      <c r="I1056" s="365"/>
      <c r="J1056" s="368"/>
      <c r="K1056" s="381"/>
      <c r="L1056" s="368"/>
      <c r="M1056" s="364"/>
      <c r="N1056" s="368"/>
      <c r="O1056" s="381"/>
      <c r="P1056" s="366"/>
      <c r="Q1056" s="365"/>
      <c r="R1056" s="368"/>
      <c r="S1056" s="381"/>
      <c r="T1056" s="368"/>
      <c r="U1056" s="364"/>
      <c r="V1056" s="845"/>
      <c r="W1056" s="655"/>
      <c r="X1056" s="366"/>
      <c r="Y1056" s="370"/>
      <c r="Z1056" s="481"/>
      <c r="AA1056" s="372"/>
      <c r="AB1056" s="353"/>
      <c r="AC1056" s="382"/>
      <c r="AD1056" s="383" t="str">
        <f>IFERROR(__xludf.DUMMYFUNCTION("""COMPUTED_VALUE"""),"")</f>
        <v/>
      </c>
      <c r="AE1056" s="848" t="str">
        <f>IFERROR(__xludf.DUMMYFUNCTION("""COMPUTED_VALUE"""),"")</f>
        <v/>
      </c>
      <c r="AF1056" s="848"/>
      <c r="AG1056" s="848"/>
      <c r="AH1056" s="388" t="str">
        <f>IFERROR(__xludf.DUMMYFUNCTION("""COMPUTED_VALUE"""),"")</f>
        <v/>
      </c>
      <c r="AI1056" s="382"/>
      <c r="AJ1056" s="848" t="str">
        <f>IFERROR(__xludf.DUMMYFUNCTION("""COMPUTED_VALUE"""),"")</f>
        <v/>
      </c>
      <c r="AK1056" s="848" t="str">
        <f>IFERROR(__xludf.DUMMYFUNCTION("""COMPUTED_VALUE"""),"")</f>
        <v/>
      </c>
      <c r="AL1056" s="848"/>
      <c r="AM1056" s="848"/>
      <c r="AN1056" s="389" t="str">
        <f>IFERROR(__xludf.DUMMYFUNCTION("""COMPUTED_VALUE"""),"")</f>
        <v/>
      </c>
      <c r="AO1056" s="390"/>
      <c r="AP1056" s="391"/>
      <c r="AQ1056" s="373"/>
      <c r="AR1056" s="847"/>
      <c r="AS1056" s="847" t="s">
        <v>2869</v>
      </c>
      <c r="AT1056" s="359"/>
    </row>
    <row r="1057">
      <c r="A1057" s="480" t="s">
        <v>2869</v>
      </c>
      <c r="B1057" s="361"/>
      <c r="C1057" s="362"/>
      <c r="D1057" s="384" t="s">
        <v>2869</v>
      </c>
      <c r="E1057" s="367"/>
      <c r="F1057" s="368"/>
      <c r="G1057" s="381"/>
      <c r="H1057" s="366"/>
      <c r="I1057" s="365"/>
      <c r="J1057" s="368"/>
      <c r="K1057" s="381"/>
      <c r="L1057" s="368"/>
      <c r="M1057" s="364"/>
      <c r="N1057" s="368"/>
      <c r="O1057" s="381"/>
      <c r="P1057" s="366"/>
      <c r="Q1057" s="365"/>
      <c r="R1057" s="368"/>
      <c r="S1057" s="381"/>
      <c r="T1057" s="368"/>
      <c r="U1057" s="364"/>
      <c r="V1057" s="845"/>
      <c r="W1057" s="655"/>
      <c r="X1057" s="366"/>
      <c r="Y1057" s="370"/>
      <c r="Z1057" s="481"/>
      <c r="AA1057" s="372"/>
      <c r="AB1057" s="353"/>
      <c r="AC1057" s="382"/>
      <c r="AD1057" s="383" t="str">
        <f>IFERROR(__xludf.DUMMYFUNCTION("""COMPUTED_VALUE"""),"")</f>
        <v/>
      </c>
      <c r="AE1057" s="848" t="str">
        <f>IFERROR(__xludf.DUMMYFUNCTION("""COMPUTED_VALUE"""),"")</f>
        <v/>
      </c>
      <c r="AF1057" s="848"/>
      <c r="AG1057" s="848"/>
      <c r="AH1057" s="388" t="str">
        <f>IFERROR(__xludf.DUMMYFUNCTION("""COMPUTED_VALUE"""),"")</f>
        <v/>
      </c>
      <c r="AI1057" s="382"/>
      <c r="AJ1057" s="848" t="str">
        <f>IFERROR(__xludf.DUMMYFUNCTION("""COMPUTED_VALUE"""),"")</f>
        <v/>
      </c>
      <c r="AK1057" s="848" t="str">
        <f>IFERROR(__xludf.DUMMYFUNCTION("""COMPUTED_VALUE"""),"")</f>
        <v/>
      </c>
      <c r="AL1057" s="848"/>
      <c r="AM1057" s="848"/>
      <c r="AN1057" s="389" t="str">
        <f>IFERROR(__xludf.DUMMYFUNCTION("""COMPUTED_VALUE"""),"")</f>
        <v/>
      </c>
      <c r="AO1057" s="390"/>
      <c r="AP1057" s="391"/>
      <c r="AQ1057" s="373"/>
      <c r="AR1057" s="847"/>
      <c r="AS1057" s="847" t="s">
        <v>2869</v>
      </c>
      <c r="AT1057" s="359"/>
    </row>
    <row r="1058">
      <c r="A1058" s="480" t="s">
        <v>2869</v>
      </c>
      <c r="B1058" s="361"/>
      <c r="C1058" s="362"/>
      <c r="D1058" s="384" t="s">
        <v>2869</v>
      </c>
      <c r="E1058" s="367"/>
      <c r="F1058" s="368"/>
      <c r="G1058" s="381"/>
      <c r="H1058" s="366"/>
      <c r="I1058" s="365"/>
      <c r="J1058" s="368"/>
      <c r="K1058" s="381"/>
      <c r="L1058" s="368"/>
      <c r="M1058" s="364"/>
      <c r="N1058" s="368"/>
      <c r="O1058" s="381"/>
      <c r="P1058" s="366"/>
      <c r="Q1058" s="365"/>
      <c r="R1058" s="368"/>
      <c r="S1058" s="381"/>
      <c r="T1058" s="368"/>
      <c r="U1058" s="364"/>
      <c r="V1058" s="845"/>
      <c r="W1058" s="655"/>
      <c r="X1058" s="366"/>
      <c r="Y1058" s="370"/>
      <c r="Z1058" s="481"/>
      <c r="AA1058" s="372"/>
      <c r="AB1058" s="353"/>
      <c r="AC1058" s="382"/>
      <c r="AD1058" s="383" t="str">
        <f>IFERROR(__xludf.DUMMYFUNCTION("""COMPUTED_VALUE"""),"")</f>
        <v/>
      </c>
      <c r="AE1058" s="848" t="str">
        <f>IFERROR(__xludf.DUMMYFUNCTION("""COMPUTED_VALUE"""),"")</f>
        <v/>
      </c>
      <c r="AF1058" s="848"/>
      <c r="AG1058" s="848"/>
      <c r="AH1058" s="388" t="str">
        <f>IFERROR(__xludf.DUMMYFUNCTION("""COMPUTED_VALUE"""),"")</f>
        <v/>
      </c>
      <c r="AI1058" s="382"/>
      <c r="AJ1058" s="848" t="str">
        <f>IFERROR(__xludf.DUMMYFUNCTION("""COMPUTED_VALUE"""),"")</f>
        <v/>
      </c>
      <c r="AK1058" s="848" t="str">
        <f>IFERROR(__xludf.DUMMYFUNCTION("""COMPUTED_VALUE"""),"")</f>
        <v/>
      </c>
      <c r="AL1058" s="848"/>
      <c r="AM1058" s="848"/>
      <c r="AN1058" s="389" t="str">
        <f>IFERROR(__xludf.DUMMYFUNCTION("""COMPUTED_VALUE"""),"")</f>
        <v/>
      </c>
      <c r="AO1058" s="390"/>
      <c r="AP1058" s="391"/>
      <c r="AQ1058" s="373"/>
      <c r="AR1058" s="847"/>
      <c r="AS1058" s="847" t="s">
        <v>2869</v>
      </c>
      <c r="AT1058" s="359"/>
    </row>
    <row r="1059">
      <c r="A1059" s="480" t="s">
        <v>2869</v>
      </c>
      <c r="B1059" s="361"/>
      <c r="C1059" s="362"/>
      <c r="D1059" s="384" t="s">
        <v>2869</v>
      </c>
      <c r="E1059" s="367"/>
      <c r="F1059" s="368"/>
      <c r="G1059" s="381"/>
      <c r="H1059" s="366"/>
      <c r="I1059" s="365"/>
      <c r="J1059" s="368"/>
      <c r="K1059" s="381"/>
      <c r="L1059" s="368"/>
      <c r="M1059" s="364"/>
      <c r="N1059" s="368"/>
      <c r="O1059" s="381"/>
      <c r="P1059" s="366"/>
      <c r="Q1059" s="365"/>
      <c r="R1059" s="368"/>
      <c r="S1059" s="381"/>
      <c r="T1059" s="368"/>
      <c r="U1059" s="364"/>
      <c r="V1059" s="845"/>
      <c r="W1059" s="655"/>
      <c r="X1059" s="366"/>
      <c r="Y1059" s="370"/>
      <c r="Z1059" s="481"/>
      <c r="AA1059" s="372"/>
      <c r="AB1059" s="353"/>
      <c r="AC1059" s="382"/>
      <c r="AD1059" s="383" t="str">
        <f>IFERROR(__xludf.DUMMYFUNCTION("""COMPUTED_VALUE"""),"")</f>
        <v/>
      </c>
      <c r="AE1059" s="848" t="str">
        <f>IFERROR(__xludf.DUMMYFUNCTION("""COMPUTED_VALUE"""),"")</f>
        <v/>
      </c>
      <c r="AF1059" s="848"/>
      <c r="AG1059" s="848"/>
      <c r="AH1059" s="388" t="str">
        <f>IFERROR(__xludf.DUMMYFUNCTION("""COMPUTED_VALUE"""),"")</f>
        <v/>
      </c>
      <c r="AI1059" s="382"/>
      <c r="AJ1059" s="848" t="str">
        <f>IFERROR(__xludf.DUMMYFUNCTION("""COMPUTED_VALUE"""),"")</f>
        <v/>
      </c>
      <c r="AK1059" s="848" t="str">
        <f>IFERROR(__xludf.DUMMYFUNCTION("""COMPUTED_VALUE"""),"")</f>
        <v/>
      </c>
      <c r="AL1059" s="848"/>
      <c r="AM1059" s="848"/>
      <c r="AN1059" s="389" t="str">
        <f>IFERROR(__xludf.DUMMYFUNCTION("""COMPUTED_VALUE"""),"")</f>
        <v/>
      </c>
      <c r="AO1059" s="390"/>
      <c r="AP1059" s="391"/>
      <c r="AQ1059" s="373"/>
      <c r="AR1059" s="847"/>
      <c r="AS1059" s="847" t="s">
        <v>2869</v>
      </c>
      <c r="AT1059" s="359"/>
    </row>
    <row r="1060">
      <c r="A1060" s="480" t="s">
        <v>2869</v>
      </c>
      <c r="B1060" s="361"/>
      <c r="C1060" s="362"/>
      <c r="D1060" s="384" t="s">
        <v>2869</v>
      </c>
      <c r="E1060" s="367"/>
      <c r="F1060" s="368"/>
      <c r="G1060" s="381"/>
      <c r="H1060" s="366"/>
      <c r="I1060" s="365"/>
      <c r="J1060" s="368"/>
      <c r="K1060" s="381"/>
      <c r="L1060" s="368"/>
      <c r="M1060" s="364"/>
      <c r="N1060" s="368"/>
      <c r="O1060" s="381"/>
      <c r="P1060" s="366"/>
      <c r="Q1060" s="365"/>
      <c r="R1060" s="368"/>
      <c r="S1060" s="381"/>
      <c r="T1060" s="368"/>
      <c r="U1060" s="364"/>
      <c r="V1060" s="845"/>
      <c r="W1060" s="655"/>
      <c r="X1060" s="366"/>
      <c r="Y1060" s="370"/>
      <c r="Z1060" s="481"/>
      <c r="AA1060" s="372"/>
      <c r="AB1060" s="353"/>
      <c r="AC1060" s="382"/>
      <c r="AD1060" s="383" t="str">
        <f>IFERROR(__xludf.DUMMYFUNCTION("""COMPUTED_VALUE"""),"")</f>
        <v/>
      </c>
      <c r="AE1060" s="848" t="str">
        <f>IFERROR(__xludf.DUMMYFUNCTION("""COMPUTED_VALUE"""),"")</f>
        <v/>
      </c>
      <c r="AF1060" s="848"/>
      <c r="AG1060" s="848"/>
      <c r="AH1060" s="388" t="str">
        <f>IFERROR(__xludf.DUMMYFUNCTION("""COMPUTED_VALUE"""),"")</f>
        <v/>
      </c>
      <c r="AI1060" s="382"/>
      <c r="AJ1060" s="848" t="str">
        <f>IFERROR(__xludf.DUMMYFUNCTION("""COMPUTED_VALUE"""),"")</f>
        <v/>
      </c>
      <c r="AK1060" s="848" t="str">
        <f>IFERROR(__xludf.DUMMYFUNCTION("""COMPUTED_VALUE"""),"")</f>
        <v/>
      </c>
      <c r="AL1060" s="848"/>
      <c r="AM1060" s="848"/>
      <c r="AN1060" s="389" t="str">
        <f>IFERROR(__xludf.DUMMYFUNCTION("""COMPUTED_VALUE"""),"")</f>
        <v/>
      </c>
      <c r="AO1060" s="390"/>
      <c r="AP1060" s="391"/>
      <c r="AQ1060" s="373"/>
      <c r="AR1060" s="847"/>
      <c r="AS1060" s="847" t="s">
        <v>2869</v>
      </c>
      <c r="AT1060" s="359"/>
    </row>
    <row r="1061">
      <c r="A1061" s="480" t="s">
        <v>2869</v>
      </c>
      <c r="B1061" s="361"/>
      <c r="C1061" s="362"/>
      <c r="D1061" s="384" t="s">
        <v>2869</v>
      </c>
      <c r="E1061" s="367"/>
      <c r="F1061" s="368"/>
      <c r="G1061" s="381"/>
      <c r="H1061" s="366"/>
      <c r="I1061" s="365"/>
      <c r="J1061" s="368"/>
      <c r="K1061" s="381"/>
      <c r="L1061" s="368"/>
      <c r="M1061" s="364"/>
      <c r="N1061" s="368"/>
      <c r="O1061" s="381"/>
      <c r="P1061" s="366"/>
      <c r="Q1061" s="365"/>
      <c r="R1061" s="368"/>
      <c r="S1061" s="381"/>
      <c r="T1061" s="368"/>
      <c r="U1061" s="364"/>
      <c r="V1061" s="845"/>
      <c r="W1061" s="655"/>
      <c r="X1061" s="366"/>
      <c r="Y1061" s="370"/>
      <c r="Z1061" s="481"/>
      <c r="AA1061" s="372"/>
      <c r="AB1061" s="353"/>
      <c r="AC1061" s="382"/>
      <c r="AD1061" s="383" t="str">
        <f>IFERROR(__xludf.DUMMYFUNCTION("""COMPUTED_VALUE"""),"")</f>
        <v/>
      </c>
      <c r="AE1061" s="848" t="str">
        <f>IFERROR(__xludf.DUMMYFUNCTION("""COMPUTED_VALUE"""),"")</f>
        <v/>
      </c>
      <c r="AF1061" s="848"/>
      <c r="AG1061" s="848"/>
      <c r="AH1061" s="388" t="str">
        <f>IFERROR(__xludf.DUMMYFUNCTION("""COMPUTED_VALUE"""),"")</f>
        <v/>
      </c>
      <c r="AI1061" s="382"/>
      <c r="AJ1061" s="848" t="str">
        <f>IFERROR(__xludf.DUMMYFUNCTION("""COMPUTED_VALUE"""),"")</f>
        <v/>
      </c>
      <c r="AK1061" s="848" t="str">
        <f>IFERROR(__xludf.DUMMYFUNCTION("""COMPUTED_VALUE"""),"")</f>
        <v/>
      </c>
      <c r="AL1061" s="848"/>
      <c r="AM1061" s="848"/>
      <c r="AN1061" s="389" t="str">
        <f>IFERROR(__xludf.DUMMYFUNCTION("""COMPUTED_VALUE"""),"")</f>
        <v/>
      </c>
      <c r="AO1061" s="390"/>
      <c r="AP1061" s="391"/>
      <c r="AQ1061" s="373"/>
      <c r="AR1061" s="847"/>
      <c r="AS1061" s="847" t="s">
        <v>2869</v>
      </c>
      <c r="AT1061" s="359"/>
    </row>
    <row r="1062">
      <c r="A1062" s="480" t="s">
        <v>2869</v>
      </c>
      <c r="B1062" s="361"/>
      <c r="C1062" s="362"/>
      <c r="D1062" s="384" t="s">
        <v>2869</v>
      </c>
      <c r="E1062" s="367"/>
      <c r="F1062" s="368"/>
      <c r="G1062" s="381"/>
      <c r="H1062" s="366"/>
      <c r="I1062" s="365"/>
      <c r="J1062" s="368"/>
      <c r="K1062" s="381"/>
      <c r="L1062" s="368"/>
      <c r="M1062" s="364"/>
      <c r="N1062" s="368"/>
      <c r="O1062" s="381"/>
      <c r="P1062" s="366"/>
      <c r="Q1062" s="365"/>
      <c r="R1062" s="368"/>
      <c r="S1062" s="381"/>
      <c r="T1062" s="368"/>
      <c r="U1062" s="364"/>
      <c r="V1062" s="845"/>
      <c r="W1062" s="655"/>
      <c r="X1062" s="366"/>
      <c r="Y1062" s="370"/>
      <c r="Z1062" s="481"/>
      <c r="AA1062" s="372"/>
      <c r="AB1062" s="353"/>
      <c r="AC1062" s="382"/>
      <c r="AD1062" s="383" t="str">
        <f>IFERROR(__xludf.DUMMYFUNCTION("""COMPUTED_VALUE"""),"")</f>
        <v/>
      </c>
      <c r="AE1062" s="848" t="str">
        <f>IFERROR(__xludf.DUMMYFUNCTION("""COMPUTED_VALUE"""),"")</f>
        <v/>
      </c>
      <c r="AF1062" s="848"/>
      <c r="AG1062" s="848"/>
      <c r="AH1062" s="388" t="str">
        <f>IFERROR(__xludf.DUMMYFUNCTION("""COMPUTED_VALUE"""),"")</f>
        <v/>
      </c>
      <c r="AI1062" s="382"/>
      <c r="AJ1062" s="848" t="str">
        <f>IFERROR(__xludf.DUMMYFUNCTION("""COMPUTED_VALUE"""),"")</f>
        <v/>
      </c>
      <c r="AK1062" s="848" t="str">
        <f>IFERROR(__xludf.DUMMYFUNCTION("""COMPUTED_VALUE"""),"")</f>
        <v/>
      </c>
      <c r="AL1062" s="848"/>
      <c r="AM1062" s="848"/>
      <c r="AN1062" s="389" t="str">
        <f>IFERROR(__xludf.DUMMYFUNCTION("""COMPUTED_VALUE"""),"")</f>
        <v/>
      </c>
      <c r="AO1062" s="390"/>
      <c r="AP1062" s="391"/>
      <c r="AQ1062" s="373"/>
      <c r="AR1062" s="847"/>
      <c r="AS1062" s="847" t="s">
        <v>2869</v>
      </c>
      <c r="AT1062" s="359"/>
    </row>
    <row r="1063">
      <c r="A1063" s="480" t="s">
        <v>2869</v>
      </c>
      <c r="B1063" s="361"/>
      <c r="C1063" s="362"/>
      <c r="D1063" s="384" t="s">
        <v>2869</v>
      </c>
      <c r="E1063" s="367"/>
      <c r="F1063" s="368"/>
      <c r="G1063" s="381"/>
      <c r="H1063" s="366"/>
      <c r="I1063" s="365"/>
      <c r="J1063" s="368"/>
      <c r="K1063" s="381"/>
      <c r="L1063" s="368"/>
      <c r="M1063" s="364"/>
      <c r="N1063" s="368"/>
      <c r="O1063" s="381"/>
      <c r="P1063" s="366"/>
      <c r="Q1063" s="365"/>
      <c r="R1063" s="368"/>
      <c r="S1063" s="381"/>
      <c r="T1063" s="368"/>
      <c r="U1063" s="364"/>
      <c r="V1063" s="845"/>
      <c r="W1063" s="655"/>
      <c r="X1063" s="366"/>
      <c r="Y1063" s="370"/>
      <c r="Z1063" s="481"/>
      <c r="AA1063" s="372"/>
      <c r="AB1063" s="353"/>
      <c r="AC1063" s="382"/>
      <c r="AD1063" s="383" t="str">
        <f>IFERROR(__xludf.DUMMYFUNCTION("""COMPUTED_VALUE"""),"")</f>
        <v/>
      </c>
      <c r="AE1063" s="848" t="str">
        <f>IFERROR(__xludf.DUMMYFUNCTION("""COMPUTED_VALUE"""),"")</f>
        <v/>
      </c>
      <c r="AF1063" s="848"/>
      <c r="AG1063" s="848"/>
      <c r="AH1063" s="388" t="str">
        <f>IFERROR(__xludf.DUMMYFUNCTION("""COMPUTED_VALUE"""),"")</f>
        <v/>
      </c>
      <c r="AI1063" s="382"/>
      <c r="AJ1063" s="848" t="str">
        <f>IFERROR(__xludf.DUMMYFUNCTION("""COMPUTED_VALUE"""),"")</f>
        <v/>
      </c>
      <c r="AK1063" s="848" t="str">
        <f>IFERROR(__xludf.DUMMYFUNCTION("""COMPUTED_VALUE"""),"")</f>
        <v/>
      </c>
      <c r="AL1063" s="848"/>
      <c r="AM1063" s="848"/>
      <c r="AN1063" s="389" t="str">
        <f>IFERROR(__xludf.DUMMYFUNCTION("""COMPUTED_VALUE"""),"")</f>
        <v/>
      </c>
      <c r="AO1063" s="390"/>
      <c r="AP1063" s="391"/>
      <c r="AQ1063" s="373"/>
      <c r="AR1063" s="847"/>
      <c r="AS1063" s="847" t="s">
        <v>2869</v>
      </c>
      <c r="AT1063" s="359"/>
    </row>
    <row r="1064">
      <c r="A1064" s="480" t="s">
        <v>2869</v>
      </c>
      <c r="B1064" s="361"/>
      <c r="C1064" s="362"/>
      <c r="D1064" s="384" t="s">
        <v>2869</v>
      </c>
      <c r="E1064" s="367"/>
      <c r="F1064" s="368"/>
      <c r="G1064" s="381"/>
      <c r="H1064" s="366"/>
      <c r="I1064" s="365"/>
      <c r="J1064" s="368"/>
      <c r="K1064" s="381"/>
      <c r="L1064" s="368"/>
      <c r="M1064" s="364"/>
      <c r="N1064" s="368"/>
      <c r="O1064" s="381"/>
      <c r="P1064" s="366"/>
      <c r="Q1064" s="365"/>
      <c r="R1064" s="368"/>
      <c r="S1064" s="381"/>
      <c r="T1064" s="368"/>
      <c r="U1064" s="364"/>
      <c r="V1064" s="845"/>
      <c r="W1064" s="655"/>
      <c r="X1064" s="366"/>
      <c r="Y1064" s="370"/>
      <c r="Z1064" s="481"/>
      <c r="AA1064" s="372"/>
      <c r="AB1064" s="353"/>
      <c r="AC1064" s="382"/>
      <c r="AD1064" s="383" t="str">
        <f>IFERROR(__xludf.DUMMYFUNCTION("""COMPUTED_VALUE"""),"")</f>
        <v/>
      </c>
      <c r="AE1064" s="848" t="str">
        <f>IFERROR(__xludf.DUMMYFUNCTION("""COMPUTED_VALUE"""),"")</f>
        <v/>
      </c>
      <c r="AF1064" s="848"/>
      <c r="AG1064" s="848"/>
      <c r="AH1064" s="388" t="str">
        <f>IFERROR(__xludf.DUMMYFUNCTION("""COMPUTED_VALUE"""),"")</f>
        <v/>
      </c>
      <c r="AI1064" s="382"/>
      <c r="AJ1064" s="848" t="str">
        <f>IFERROR(__xludf.DUMMYFUNCTION("""COMPUTED_VALUE"""),"")</f>
        <v/>
      </c>
      <c r="AK1064" s="848" t="str">
        <f>IFERROR(__xludf.DUMMYFUNCTION("""COMPUTED_VALUE"""),"")</f>
        <v/>
      </c>
      <c r="AL1064" s="848"/>
      <c r="AM1064" s="848"/>
      <c r="AN1064" s="389" t="str">
        <f>IFERROR(__xludf.DUMMYFUNCTION("""COMPUTED_VALUE"""),"")</f>
        <v/>
      </c>
      <c r="AO1064" s="390"/>
      <c r="AP1064" s="391"/>
      <c r="AQ1064" s="373"/>
      <c r="AR1064" s="847"/>
      <c r="AS1064" s="847" t="s">
        <v>2869</v>
      </c>
      <c r="AT1064" s="359"/>
    </row>
    <row r="1065">
      <c r="A1065" s="480" t="s">
        <v>2869</v>
      </c>
      <c r="B1065" s="361"/>
      <c r="C1065" s="362"/>
      <c r="D1065" s="384" t="s">
        <v>2869</v>
      </c>
      <c r="E1065" s="367"/>
      <c r="F1065" s="368"/>
      <c r="G1065" s="381"/>
      <c r="H1065" s="366"/>
      <c r="I1065" s="365"/>
      <c r="J1065" s="368"/>
      <c r="K1065" s="381"/>
      <c r="L1065" s="368"/>
      <c r="M1065" s="364"/>
      <c r="N1065" s="368"/>
      <c r="O1065" s="381"/>
      <c r="P1065" s="366"/>
      <c r="Q1065" s="365"/>
      <c r="R1065" s="368"/>
      <c r="S1065" s="381"/>
      <c r="T1065" s="368"/>
      <c r="U1065" s="364"/>
      <c r="V1065" s="845"/>
      <c r="W1065" s="655"/>
      <c r="X1065" s="366"/>
      <c r="Y1065" s="370"/>
      <c r="Z1065" s="481"/>
      <c r="AA1065" s="372"/>
      <c r="AB1065" s="353"/>
      <c r="AC1065" s="382"/>
      <c r="AD1065" s="383" t="str">
        <f>IFERROR(__xludf.DUMMYFUNCTION("""COMPUTED_VALUE"""),"")</f>
        <v/>
      </c>
      <c r="AE1065" s="848" t="str">
        <f>IFERROR(__xludf.DUMMYFUNCTION("""COMPUTED_VALUE"""),"")</f>
        <v/>
      </c>
      <c r="AF1065" s="848"/>
      <c r="AG1065" s="848"/>
      <c r="AH1065" s="388" t="str">
        <f>IFERROR(__xludf.DUMMYFUNCTION("""COMPUTED_VALUE"""),"")</f>
        <v/>
      </c>
      <c r="AI1065" s="382"/>
      <c r="AJ1065" s="848" t="str">
        <f>IFERROR(__xludf.DUMMYFUNCTION("""COMPUTED_VALUE"""),"")</f>
        <v/>
      </c>
      <c r="AK1065" s="848" t="str">
        <f>IFERROR(__xludf.DUMMYFUNCTION("""COMPUTED_VALUE"""),"")</f>
        <v/>
      </c>
      <c r="AL1065" s="848"/>
      <c r="AM1065" s="848"/>
      <c r="AN1065" s="389" t="str">
        <f>IFERROR(__xludf.DUMMYFUNCTION("""COMPUTED_VALUE"""),"")</f>
        <v/>
      </c>
      <c r="AO1065" s="390"/>
      <c r="AP1065" s="391"/>
      <c r="AQ1065" s="373"/>
      <c r="AR1065" s="847"/>
      <c r="AS1065" s="847" t="s">
        <v>2869</v>
      </c>
      <c r="AT1065" s="359"/>
    </row>
    <row r="1066">
      <c r="A1066" s="480" t="s">
        <v>2869</v>
      </c>
      <c r="B1066" s="361"/>
      <c r="C1066" s="362"/>
      <c r="D1066" s="384" t="s">
        <v>2869</v>
      </c>
      <c r="E1066" s="367"/>
      <c r="F1066" s="368"/>
      <c r="G1066" s="381"/>
      <c r="H1066" s="366"/>
      <c r="I1066" s="365"/>
      <c r="J1066" s="368"/>
      <c r="K1066" s="381"/>
      <c r="L1066" s="368"/>
      <c r="M1066" s="364"/>
      <c r="N1066" s="368"/>
      <c r="O1066" s="381"/>
      <c r="P1066" s="366"/>
      <c r="Q1066" s="365"/>
      <c r="R1066" s="368"/>
      <c r="S1066" s="381"/>
      <c r="T1066" s="368"/>
      <c r="U1066" s="364"/>
      <c r="V1066" s="845"/>
      <c r="W1066" s="655"/>
      <c r="X1066" s="366"/>
      <c r="Y1066" s="370"/>
      <c r="Z1066" s="481"/>
      <c r="AA1066" s="372"/>
      <c r="AB1066" s="353"/>
      <c r="AC1066" s="382"/>
      <c r="AD1066" s="383" t="str">
        <f>IFERROR(__xludf.DUMMYFUNCTION("""COMPUTED_VALUE"""),"")</f>
        <v/>
      </c>
      <c r="AE1066" s="848" t="str">
        <f>IFERROR(__xludf.DUMMYFUNCTION("""COMPUTED_VALUE"""),"")</f>
        <v/>
      </c>
      <c r="AF1066" s="848"/>
      <c r="AG1066" s="848"/>
      <c r="AH1066" s="388" t="str">
        <f>IFERROR(__xludf.DUMMYFUNCTION("""COMPUTED_VALUE"""),"")</f>
        <v/>
      </c>
      <c r="AI1066" s="382"/>
      <c r="AJ1066" s="848" t="str">
        <f>IFERROR(__xludf.DUMMYFUNCTION("""COMPUTED_VALUE"""),"")</f>
        <v/>
      </c>
      <c r="AK1066" s="848" t="str">
        <f>IFERROR(__xludf.DUMMYFUNCTION("""COMPUTED_VALUE"""),"")</f>
        <v/>
      </c>
      <c r="AL1066" s="848"/>
      <c r="AM1066" s="848"/>
      <c r="AN1066" s="389" t="str">
        <f>IFERROR(__xludf.DUMMYFUNCTION("""COMPUTED_VALUE"""),"")</f>
        <v/>
      </c>
      <c r="AO1066" s="390"/>
      <c r="AP1066" s="391"/>
      <c r="AQ1066" s="373"/>
      <c r="AR1066" s="847"/>
      <c r="AS1066" s="847" t="s">
        <v>2869</v>
      </c>
      <c r="AT1066" s="359"/>
    </row>
    <row r="1067">
      <c r="A1067" s="480" t="s">
        <v>2869</v>
      </c>
      <c r="B1067" s="361"/>
      <c r="C1067" s="362"/>
      <c r="D1067" s="384" t="s">
        <v>2869</v>
      </c>
      <c r="E1067" s="367"/>
      <c r="F1067" s="368"/>
      <c r="G1067" s="381"/>
      <c r="H1067" s="366"/>
      <c r="I1067" s="365"/>
      <c r="J1067" s="368"/>
      <c r="K1067" s="381"/>
      <c r="L1067" s="368"/>
      <c r="M1067" s="364"/>
      <c r="N1067" s="368"/>
      <c r="O1067" s="381"/>
      <c r="P1067" s="366"/>
      <c r="Q1067" s="365"/>
      <c r="R1067" s="368"/>
      <c r="S1067" s="381"/>
      <c r="T1067" s="368"/>
      <c r="U1067" s="364"/>
      <c r="V1067" s="845"/>
      <c r="W1067" s="655"/>
      <c r="X1067" s="366"/>
      <c r="Y1067" s="370"/>
      <c r="Z1067" s="481"/>
      <c r="AA1067" s="372"/>
      <c r="AB1067" s="353"/>
      <c r="AC1067" s="382"/>
      <c r="AD1067" s="383" t="str">
        <f>IFERROR(__xludf.DUMMYFUNCTION("""COMPUTED_VALUE"""),"")</f>
        <v/>
      </c>
      <c r="AE1067" s="848" t="str">
        <f>IFERROR(__xludf.DUMMYFUNCTION("""COMPUTED_VALUE"""),"")</f>
        <v/>
      </c>
      <c r="AF1067" s="848"/>
      <c r="AG1067" s="848"/>
      <c r="AH1067" s="388" t="str">
        <f>IFERROR(__xludf.DUMMYFUNCTION("""COMPUTED_VALUE"""),"")</f>
        <v/>
      </c>
      <c r="AI1067" s="382"/>
      <c r="AJ1067" s="848" t="str">
        <f>IFERROR(__xludf.DUMMYFUNCTION("""COMPUTED_VALUE"""),"")</f>
        <v/>
      </c>
      <c r="AK1067" s="848" t="str">
        <f>IFERROR(__xludf.DUMMYFUNCTION("""COMPUTED_VALUE"""),"")</f>
        <v/>
      </c>
      <c r="AL1067" s="848"/>
      <c r="AM1067" s="848"/>
      <c r="AN1067" s="389" t="str">
        <f>IFERROR(__xludf.DUMMYFUNCTION("""COMPUTED_VALUE"""),"")</f>
        <v/>
      </c>
      <c r="AO1067" s="390"/>
      <c r="AP1067" s="391"/>
      <c r="AQ1067" s="373"/>
      <c r="AR1067" s="847"/>
      <c r="AS1067" s="847" t="s">
        <v>2869</v>
      </c>
      <c r="AT1067" s="359"/>
    </row>
    <row r="1068">
      <c r="A1068" s="480" t="s">
        <v>2869</v>
      </c>
      <c r="B1068" s="361"/>
      <c r="C1068" s="362"/>
      <c r="D1068" s="384" t="s">
        <v>2869</v>
      </c>
      <c r="E1068" s="367"/>
      <c r="F1068" s="368"/>
      <c r="G1068" s="381"/>
      <c r="H1068" s="366"/>
      <c r="I1068" s="365"/>
      <c r="J1068" s="368"/>
      <c r="K1068" s="381"/>
      <c r="L1068" s="368"/>
      <c r="M1068" s="364"/>
      <c r="N1068" s="368"/>
      <c r="O1068" s="381"/>
      <c r="P1068" s="366"/>
      <c r="Q1068" s="365"/>
      <c r="R1068" s="368"/>
      <c r="S1068" s="381"/>
      <c r="T1068" s="368"/>
      <c r="U1068" s="364"/>
      <c r="V1068" s="845"/>
      <c r="W1068" s="655"/>
      <c r="X1068" s="366"/>
      <c r="Y1068" s="370"/>
      <c r="Z1068" s="481"/>
      <c r="AA1068" s="372"/>
      <c r="AB1068" s="353"/>
      <c r="AC1068" s="382"/>
      <c r="AD1068" s="383" t="str">
        <f>IFERROR(__xludf.DUMMYFUNCTION("""COMPUTED_VALUE"""),"")</f>
        <v/>
      </c>
      <c r="AE1068" s="848" t="str">
        <f>IFERROR(__xludf.DUMMYFUNCTION("""COMPUTED_VALUE"""),"")</f>
        <v/>
      </c>
      <c r="AF1068" s="848"/>
      <c r="AG1068" s="848"/>
      <c r="AH1068" s="388" t="str">
        <f>IFERROR(__xludf.DUMMYFUNCTION("""COMPUTED_VALUE"""),"")</f>
        <v/>
      </c>
      <c r="AI1068" s="382"/>
      <c r="AJ1068" s="848" t="str">
        <f>IFERROR(__xludf.DUMMYFUNCTION("""COMPUTED_VALUE"""),"")</f>
        <v/>
      </c>
      <c r="AK1068" s="848" t="str">
        <f>IFERROR(__xludf.DUMMYFUNCTION("""COMPUTED_VALUE"""),"")</f>
        <v/>
      </c>
      <c r="AL1068" s="848"/>
      <c r="AM1068" s="848"/>
      <c r="AN1068" s="389" t="str">
        <f>IFERROR(__xludf.DUMMYFUNCTION("""COMPUTED_VALUE"""),"")</f>
        <v/>
      </c>
      <c r="AO1068" s="390"/>
      <c r="AP1068" s="391"/>
      <c r="AQ1068" s="373"/>
      <c r="AR1068" s="847"/>
      <c r="AS1068" s="847" t="s">
        <v>2869</v>
      </c>
      <c r="AT1068" s="359"/>
    </row>
    <row r="1069">
      <c r="A1069" s="480" t="s">
        <v>2869</v>
      </c>
      <c r="B1069" s="361"/>
      <c r="C1069" s="362"/>
      <c r="D1069" s="384" t="s">
        <v>2869</v>
      </c>
      <c r="E1069" s="367"/>
      <c r="F1069" s="368"/>
      <c r="G1069" s="381"/>
      <c r="H1069" s="366"/>
      <c r="I1069" s="365"/>
      <c r="J1069" s="368"/>
      <c r="K1069" s="381"/>
      <c r="L1069" s="368"/>
      <c r="M1069" s="364"/>
      <c r="N1069" s="368"/>
      <c r="O1069" s="381"/>
      <c r="P1069" s="366"/>
      <c r="Q1069" s="365"/>
      <c r="R1069" s="368"/>
      <c r="S1069" s="381"/>
      <c r="T1069" s="368"/>
      <c r="U1069" s="364"/>
      <c r="V1069" s="845"/>
      <c r="W1069" s="655"/>
      <c r="X1069" s="366"/>
      <c r="Y1069" s="370"/>
      <c r="Z1069" s="481"/>
      <c r="AA1069" s="372"/>
      <c r="AB1069" s="353"/>
      <c r="AC1069" s="382"/>
      <c r="AD1069" s="383" t="str">
        <f>IFERROR(__xludf.DUMMYFUNCTION("""COMPUTED_VALUE"""),"")</f>
        <v/>
      </c>
      <c r="AE1069" s="848" t="str">
        <f>IFERROR(__xludf.DUMMYFUNCTION("""COMPUTED_VALUE"""),"")</f>
        <v/>
      </c>
      <c r="AF1069" s="848"/>
      <c r="AG1069" s="848"/>
      <c r="AH1069" s="388" t="str">
        <f>IFERROR(__xludf.DUMMYFUNCTION("""COMPUTED_VALUE"""),"")</f>
        <v/>
      </c>
      <c r="AI1069" s="382"/>
      <c r="AJ1069" s="848" t="str">
        <f>IFERROR(__xludf.DUMMYFUNCTION("""COMPUTED_VALUE"""),"")</f>
        <v/>
      </c>
      <c r="AK1069" s="848" t="str">
        <f>IFERROR(__xludf.DUMMYFUNCTION("""COMPUTED_VALUE"""),"")</f>
        <v/>
      </c>
      <c r="AL1069" s="848"/>
      <c r="AM1069" s="848"/>
      <c r="AN1069" s="389" t="str">
        <f>IFERROR(__xludf.DUMMYFUNCTION("""COMPUTED_VALUE"""),"")</f>
        <v/>
      </c>
      <c r="AO1069" s="390"/>
      <c r="AP1069" s="391"/>
      <c r="AQ1069" s="373"/>
      <c r="AR1069" s="847"/>
      <c r="AS1069" s="847" t="s">
        <v>2869</v>
      </c>
      <c r="AT1069" s="359"/>
    </row>
    <row r="1070">
      <c r="A1070" s="480" t="s">
        <v>2869</v>
      </c>
      <c r="B1070" s="361"/>
      <c r="C1070" s="362"/>
      <c r="D1070" s="384" t="s">
        <v>2869</v>
      </c>
      <c r="E1070" s="367"/>
      <c r="F1070" s="368"/>
      <c r="G1070" s="381"/>
      <c r="H1070" s="366"/>
      <c r="I1070" s="365"/>
      <c r="J1070" s="368"/>
      <c r="K1070" s="381"/>
      <c r="L1070" s="368"/>
      <c r="M1070" s="364"/>
      <c r="N1070" s="368"/>
      <c r="O1070" s="381"/>
      <c r="P1070" s="366"/>
      <c r="Q1070" s="365"/>
      <c r="R1070" s="368"/>
      <c r="S1070" s="381"/>
      <c r="T1070" s="368"/>
      <c r="U1070" s="364"/>
      <c r="V1070" s="845"/>
      <c r="W1070" s="655"/>
      <c r="X1070" s="366"/>
      <c r="Y1070" s="370"/>
      <c r="Z1070" s="481"/>
      <c r="AA1070" s="372"/>
      <c r="AB1070" s="353"/>
      <c r="AC1070" s="382"/>
      <c r="AD1070" s="383" t="str">
        <f>IFERROR(__xludf.DUMMYFUNCTION("""COMPUTED_VALUE"""),"")</f>
        <v/>
      </c>
      <c r="AE1070" s="848" t="str">
        <f>IFERROR(__xludf.DUMMYFUNCTION("""COMPUTED_VALUE"""),"")</f>
        <v/>
      </c>
      <c r="AF1070" s="848"/>
      <c r="AG1070" s="848"/>
      <c r="AH1070" s="388" t="str">
        <f>IFERROR(__xludf.DUMMYFUNCTION("""COMPUTED_VALUE"""),"")</f>
        <v/>
      </c>
      <c r="AI1070" s="382"/>
      <c r="AJ1070" s="848" t="str">
        <f>IFERROR(__xludf.DUMMYFUNCTION("""COMPUTED_VALUE"""),"")</f>
        <v/>
      </c>
      <c r="AK1070" s="848" t="str">
        <f>IFERROR(__xludf.DUMMYFUNCTION("""COMPUTED_VALUE"""),"")</f>
        <v/>
      </c>
      <c r="AL1070" s="848"/>
      <c r="AM1070" s="848"/>
      <c r="AN1070" s="389" t="str">
        <f>IFERROR(__xludf.DUMMYFUNCTION("""COMPUTED_VALUE"""),"")</f>
        <v/>
      </c>
      <c r="AO1070" s="390"/>
      <c r="AP1070" s="391"/>
      <c r="AQ1070" s="373"/>
      <c r="AR1070" s="847"/>
      <c r="AS1070" s="847" t="s">
        <v>2869</v>
      </c>
      <c r="AT1070" s="359"/>
    </row>
    <row r="1071">
      <c r="A1071" s="480" t="s">
        <v>2869</v>
      </c>
      <c r="B1071" s="361"/>
      <c r="C1071" s="362"/>
      <c r="D1071" s="384" t="s">
        <v>2869</v>
      </c>
      <c r="E1071" s="367"/>
      <c r="F1071" s="368"/>
      <c r="G1071" s="381"/>
      <c r="H1071" s="366"/>
      <c r="I1071" s="365"/>
      <c r="J1071" s="368"/>
      <c r="K1071" s="381"/>
      <c r="L1071" s="368"/>
      <c r="M1071" s="364"/>
      <c r="N1071" s="368"/>
      <c r="O1071" s="381"/>
      <c r="P1071" s="366"/>
      <c r="Q1071" s="365"/>
      <c r="R1071" s="368"/>
      <c r="S1071" s="381"/>
      <c r="T1071" s="368"/>
      <c r="U1071" s="364"/>
      <c r="V1071" s="845"/>
      <c r="W1071" s="655"/>
      <c r="X1071" s="366"/>
      <c r="Y1071" s="370"/>
      <c r="Z1071" s="481"/>
      <c r="AA1071" s="372"/>
      <c r="AB1071" s="353"/>
      <c r="AC1071" s="382"/>
      <c r="AD1071" s="383" t="str">
        <f>IFERROR(__xludf.DUMMYFUNCTION("""COMPUTED_VALUE"""),"")</f>
        <v/>
      </c>
      <c r="AE1071" s="848" t="str">
        <f>IFERROR(__xludf.DUMMYFUNCTION("""COMPUTED_VALUE"""),"")</f>
        <v/>
      </c>
      <c r="AF1071" s="848"/>
      <c r="AG1071" s="848"/>
      <c r="AH1071" s="388" t="str">
        <f>IFERROR(__xludf.DUMMYFUNCTION("""COMPUTED_VALUE"""),"")</f>
        <v/>
      </c>
      <c r="AI1071" s="382"/>
      <c r="AJ1071" s="848" t="str">
        <f>IFERROR(__xludf.DUMMYFUNCTION("""COMPUTED_VALUE"""),"")</f>
        <v/>
      </c>
      <c r="AK1071" s="848" t="str">
        <f>IFERROR(__xludf.DUMMYFUNCTION("""COMPUTED_VALUE"""),"")</f>
        <v/>
      </c>
      <c r="AL1071" s="848"/>
      <c r="AM1071" s="848"/>
      <c r="AN1071" s="389" t="str">
        <f>IFERROR(__xludf.DUMMYFUNCTION("""COMPUTED_VALUE"""),"")</f>
        <v/>
      </c>
      <c r="AO1071" s="390"/>
      <c r="AP1071" s="391"/>
      <c r="AQ1071" s="373"/>
      <c r="AR1071" s="847"/>
      <c r="AS1071" s="847" t="s">
        <v>2869</v>
      </c>
      <c r="AT1071" s="359"/>
    </row>
    <row r="1072">
      <c r="A1072" s="480" t="s">
        <v>2869</v>
      </c>
      <c r="B1072" s="361"/>
      <c r="C1072" s="362"/>
      <c r="D1072" s="384" t="s">
        <v>2869</v>
      </c>
      <c r="E1072" s="367"/>
      <c r="F1072" s="368"/>
      <c r="G1072" s="381"/>
      <c r="H1072" s="366"/>
      <c r="I1072" s="365"/>
      <c r="J1072" s="368"/>
      <c r="K1072" s="381"/>
      <c r="L1072" s="368"/>
      <c r="M1072" s="364"/>
      <c r="N1072" s="368"/>
      <c r="O1072" s="381"/>
      <c r="P1072" s="366"/>
      <c r="Q1072" s="365"/>
      <c r="R1072" s="368"/>
      <c r="S1072" s="381"/>
      <c r="T1072" s="368"/>
      <c r="U1072" s="364"/>
      <c r="V1072" s="845"/>
      <c r="W1072" s="655"/>
      <c r="X1072" s="366"/>
      <c r="Y1072" s="370"/>
      <c r="Z1072" s="481"/>
      <c r="AA1072" s="372"/>
      <c r="AB1072" s="353"/>
      <c r="AC1072" s="382"/>
      <c r="AD1072" s="383" t="str">
        <f>IFERROR(__xludf.DUMMYFUNCTION("""COMPUTED_VALUE"""),"")</f>
        <v/>
      </c>
      <c r="AE1072" s="848" t="str">
        <f>IFERROR(__xludf.DUMMYFUNCTION("""COMPUTED_VALUE"""),"")</f>
        <v/>
      </c>
      <c r="AF1072" s="848"/>
      <c r="AG1072" s="848"/>
      <c r="AH1072" s="388" t="str">
        <f>IFERROR(__xludf.DUMMYFUNCTION("""COMPUTED_VALUE"""),"")</f>
        <v/>
      </c>
      <c r="AI1072" s="382"/>
      <c r="AJ1072" s="848" t="str">
        <f>IFERROR(__xludf.DUMMYFUNCTION("""COMPUTED_VALUE"""),"")</f>
        <v/>
      </c>
      <c r="AK1072" s="848" t="str">
        <f>IFERROR(__xludf.DUMMYFUNCTION("""COMPUTED_VALUE"""),"")</f>
        <v/>
      </c>
      <c r="AL1072" s="848"/>
      <c r="AM1072" s="848"/>
      <c r="AN1072" s="389" t="str">
        <f>IFERROR(__xludf.DUMMYFUNCTION("""COMPUTED_VALUE"""),"")</f>
        <v/>
      </c>
      <c r="AO1072" s="390"/>
      <c r="AP1072" s="391"/>
      <c r="AQ1072" s="373"/>
      <c r="AR1072" s="847"/>
      <c r="AS1072" s="847" t="s">
        <v>2869</v>
      </c>
      <c r="AT1072" s="359"/>
    </row>
    <row r="1073">
      <c r="A1073" s="480" t="s">
        <v>2869</v>
      </c>
      <c r="B1073" s="361"/>
      <c r="C1073" s="362"/>
      <c r="D1073" s="384" t="s">
        <v>2869</v>
      </c>
      <c r="E1073" s="367"/>
      <c r="F1073" s="368"/>
      <c r="G1073" s="381"/>
      <c r="H1073" s="366"/>
      <c r="I1073" s="365"/>
      <c r="J1073" s="368"/>
      <c r="K1073" s="381"/>
      <c r="L1073" s="368"/>
      <c r="M1073" s="364"/>
      <c r="N1073" s="368"/>
      <c r="O1073" s="381"/>
      <c r="P1073" s="366"/>
      <c r="Q1073" s="365"/>
      <c r="R1073" s="368"/>
      <c r="S1073" s="381"/>
      <c r="T1073" s="368"/>
      <c r="U1073" s="364"/>
      <c r="V1073" s="845"/>
      <c r="W1073" s="655"/>
      <c r="X1073" s="366"/>
      <c r="Y1073" s="370"/>
      <c r="Z1073" s="481"/>
      <c r="AA1073" s="372"/>
      <c r="AB1073" s="353"/>
      <c r="AC1073" s="382"/>
      <c r="AD1073" s="383" t="str">
        <f>IFERROR(__xludf.DUMMYFUNCTION("""COMPUTED_VALUE"""),"")</f>
        <v/>
      </c>
      <c r="AE1073" s="848" t="str">
        <f>IFERROR(__xludf.DUMMYFUNCTION("""COMPUTED_VALUE"""),"")</f>
        <v/>
      </c>
      <c r="AF1073" s="848"/>
      <c r="AG1073" s="848"/>
      <c r="AH1073" s="388" t="str">
        <f>IFERROR(__xludf.DUMMYFUNCTION("""COMPUTED_VALUE"""),"")</f>
        <v/>
      </c>
      <c r="AI1073" s="382"/>
      <c r="AJ1073" s="848" t="str">
        <f>IFERROR(__xludf.DUMMYFUNCTION("""COMPUTED_VALUE"""),"")</f>
        <v/>
      </c>
      <c r="AK1073" s="848" t="str">
        <f>IFERROR(__xludf.DUMMYFUNCTION("""COMPUTED_VALUE"""),"")</f>
        <v/>
      </c>
      <c r="AL1073" s="848"/>
      <c r="AM1073" s="848"/>
      <c r="AN1073" s="389" t="str">
        <f>IFERROR(__xludf.DUMMYFUNCTION("""COMPUTED_VALUE"""),"")</f>
        <v/>
      </c>
      <c r="AO1073" s="390"/>
      <c r="AP1073" s="391"/>
      <c r="AQ1073" s="373"/>
      <c r="AR1073" s="847"/>
      <c r="AS1073" s="847" t="s">
        <v>2869</v>
      </c>
      <c r="AT1073" s="359"/>
    </row>
    <row r="1074">
      <c r="A1074" s="480" t="s">
        <v>2869</v>
      </c>
      <c r="B1074" s="361"/>
      <c r="C1074" s="362"/>
      <c r="D1074" s="384" t="s">
        <v>2869</v>
      </c>
      <c r="E1074" s="367"/>
      <c r="F1074" s="368"/>
      <c r="G1074" s="381"/>
      <c r="H1074" s="366"/>
      <c r="I1074" s="365"/>
      <c r="J1074" s="368"/>
      <c r="K1074" s="381"/>
      <c r="L1074" s="368"/>
      <c r="M1074" s="364"/>
      <c r="N1074" s="368"/>
      <c r="O1074" s="381"/>
      <c r="P1074" s="366"/>
      <c r="Q1074" s="365"/>
      <c r="R1074" s="368"/>
      <c r="S1074" s="381"/>
      <c r="T1074" s="368"/>
      <c r="U1074" s="364"/>
      <c r="V1074" s="845"/>
      <c r="W1074" s="655"/>
      <c r="X1074" s="366"/>
      <c r="Y1074" s="370"/>
      <c r="Z1074" s="481"/>
      <c r="AA1074" s="372"/>
      <c r="AB1074" s="353"/>
      <c r="AC1074" s="382"/>
      <c r="AD1074" s="383" t="str">
        <f>IFERROR(__xludf.DUMMYFUNCTION("""COMPUTED_VALUE"""),"")</f>
        <v/>
      </c>
      <c r="AE1074" s="848" t="str">
        <f>IFERROR(__xludf.DUMMYFUNCTION("""COMPUTED_VALUE"""),"")</f>
        <v/>
      </c>
      <c r="AF1074" s="848"/>
      <c r="AG1074" s="848"/>
      <c r="AH1074" s="388" t="str">
        <f>IFERROR(__xludf.DUMMYFUNCTION("""COMPUTED_VALUE"""),"")</f>
        <v/>
      </c>
      <c r="AI1074" s="382"/>
      <c r="AJ1074" s="848" t="str">
        <f>IFERROR(__xludf.DUMMYFUNCTION("""COMPUTED_VALUE"""),"")</f>
        <v/>
      </c>
      <c r="AK1074" s="848" t="str">
        <f>IFERROR(__xludf.DUMMYFUNCTION("""COMPUTED_VALUE"""),"")</f>
        <v/>
      </c>
      <c r="AL1074" s="848"/>
      <c r="AM1074" s="848"/>
      <c r="AN1074" s="389" t="str">
        <f>IFERROR(__xludf.DUMMYFUNCTION("""COMPUTED_VALUE"""),"")</f>
        <v/>
      </c>
      <c r="AO1074" s="390"/>
      <c r="AP1074" s="391"/>
      <c r="AQ1074" s="373"/>
      <c r="AR1074" s="847"/>
      <c r="AS1074" s="847" t="s">
        <v>2869</v>
      </c>
      <c r="AT1074" s="359"/>
    </row>
    <row r="1075">
      <c r="A1075" s="480" t="s">
        <v>2869</v>
      </c>
      <c r="B1075" s="361"/>
      <c r="C1075" s="362"/>
      <c r="D1075" s="384" t="s">
        <v>2869</v>
      </c>
      <c r="E1075" s="367"/>
      <c r="F1075" s="368"/>
      <c r="G1075" s="381"/>
      <c r="H1075" s="366"/>
      <c r="I1075" s="365"/>
      <c r="J1075" s="368"/>
      <c r="K1075" s="381"/>
      <c r="L1075" s="368"/>
      <c r="M1075" s="364"/>
      <c r="N1075" s="368"/>
      <c r="O1075" s="381"/>
      <c r="P1075" s="366"/>
      <c r="Q1075" s="365"/>
      <c r="R1075" s="368"/>
      <c r="S1075" s="381"/>
      <c r="T1075" s="368"/>
      <c r="U1075" s="364"/>
      <c r="V1075" s="845"/>
      <c r="W1075" s="655"/>
      <c r="X1075" s="366"/>
      <c r="Y1075" s="370"/>
      <c r="Z1075" s="481"/>
      <c r="AA1075" s="372"/>
      <c r="AB1075" s="353"/>
      <c r="AC1075" s="382"/>
      <c r="AD1075" s="383" t="str">
        <f>IFERROR(__xludf.DUMMYFUNCTION("""COMPUTED_VALUE"""),"")</f>
        <v/>
      </c>
      <c r="AE1075" s="848" t="str">
        <f>IFERROR(__xludf.DUMMYFUNCTION("""COMPUTED_VALUE"""),"")</f>
        <v/>
      </c>
      <c r="AF1075" s="848"/>
      <c r="AG1075" s="848"/>
      <c r="AH1075" s="388" t="str">
        <f>IFERROR(__xludf.DUMMYFUNCTION("""COMPUTED_VALUE"""),"")</f>
        <v/>
      </c>
      <c r="AI1075" s="382"/>
      <c r="AJ1075" s="848" t="str">
        <f>IFERROR(__xludf.DUMMYFUNCTION("""COMPUTED_VALUE"""),"")</f>
        <v/>
      </c>
      <c r="AK1075" s="848" t="str">
        <f>IFERROR(__xludf.DUMMYFUNCTION("""COMPUTED_VALUE"""),"")</f>
        <v/>
      </c>
      <c r="AL1075" s="848"/>
      <c r="AM1075" s="848"/>
      <c r="AN1075" s="389" t="str">
        <f>IFERROR(__xludf.DUMMYFUNCTION("""COMPUTED_VALUE"""),"")</f>
        <v/>
      </c>
      <c r="AO1075" s="390"/>
      <c r="AP1075" s="391"/>
      <c r="AQ1075" s="373"/>
      <c r="AR1075" s="847"/>
      <c r="AS1075" s="847" t="s">
        <v>2869</v>
      </c>
      <c r="AT1075" s="359"/>
    </row>
    <row r="1076">
      <c r="A1076" s="480" t="s">
        <v>2869</v>
      </c>
      <c r="B1076" s="361"/>
      <c r="C1076" s="362"/>
      <c r="D1076" s="384" t="s">
        <v>2869</v>
      </c>
      <c r="E1076" s="367"/>
      <c r="F1076" s="368"/>
      <c r="G1076" s="381"/>
      <c r="H1076" s="366"/>
      <c r="I1076" s="365"/>
      <c r="J1076" s="368"/>
      <c r="K1076" s="381"/>
      <c r="L1076" s="368"/>
      <c r="M1076" s="364"/>
      <c r="N1076" s="368"/>
      <c r="O1076" s="381"/>
      <c r="P1076" s="366"/>
      <c r="Q1076" s="365"/>
      <c r="R1076" s="368"/>
      <c r="S1076" s="381"/>
      <c r="T1076" s="368"/>
      <c r="U1076" s="364"/>
      <c r="V1076" s="845"/>
      <c r="W1076" s="655"/>
      <c r="X1076" s="366"/>
      <c r="Y1076" s="370"/>
      <c r="Z1076" s="481"/>
      <c r="AA1076" s="372"/>
      <c r="AB1076" s="353"/>
      <c r="AC1076" s="382"/>
      <c r="AD1076" s="383" t="str">
        <f>IFERROR(__xludf.DUMMYFUNCTION("""COMPUTED_VALUE"""),"")</f>
        <v/>
      </c>
      <c r="AE1076" s="848" t="str">
        <f>IFERROR(__xludf.DUMMYFUNCTION("""COMPUTED_VALUE"""),"")</f>
        <v/>
      </c>
      <c r="AF1076" s="848"/>
      <c r="AG1076" s="848"/>
      <c r="AH1076" s="388" t="str">
        <f>IFERROR(__xludf.DUMMYFUNCTION("""COMPUTED_VALUE"""),"")</f>
        <v/>
      </c>
      <c r="AI1076" s="382"/>
      <c r="AJ1076" s="848" t="str">
        <f>IFERROR(__xludf.DUMMYFUNCTION("""COMPUTED_VALUE"""),"")</f>
        <v/>
      </c>
      <c r="AK1076" s="848" t="str">
        <f>IFERROR(__xludf.DUMMYFUNCTION("""COMPUTED_VALUE"""),"")</f>
        <v/>
      </c>
      <c r="AL1076" s="848"/>
      <c r="AM1076" s="848"/>
      <c r="AN1076" s="389" t="str">
        <f>IFERROR(__xludf.DUMMYFUNCTION("""COMPUTED_VALUE"""),"")</f>
        <v/>
      </c>
      <c r="AO1076" s="390"/>
      <c r="AP1076" s="391"/>
      <c r="AQ1076" s="373"/>
      <c r="AR1076" s="847"/>
      <c r="AS1076" s="847" t="s">
        <v>2869</v>
      </c>
      <c r="AT1076" s="359"/>
    </row>
    <row r="1077">
      <c r="A1077" s="480" t="s">
        <v>2869</v>
      </c>
      <c r="B1077" s="361"/>
      <c r="C1077" s="362"/>
      <c r="D1077" s="384" t="s">
        <v>2869</v>
      </c>
      <c r="E1077" s="367"/>
      <c r="F1077" s="368"/>
      <c r="G1077" s="381"/>
      <c r="H1077" s="366"/>
      <c r="I1077" s="365"/>
      <c r="J1077" s="368"/>
      <c r="K1077" s="381"/>
      <c r="L1077" s="368"/>
      <c r="M1077" s="364"/>
      <c r="N1077" s="368"/>
      <c r="O1077" s="381"/>
      <c r="P1077" s="366"/>
      <c r="Q1077" s="365"/>
      <c r="R1077" s="368"/>
      <c r="S1077" s="381"/>
      <c r="T1077" s="368"/>
      <c r="U1077" s="364"/>
      <c r="V1077" s="845"/>
      <c r="W1077" s="655"/>
      <c r="X1077" s="366"/>
      <c r="Y1077" s="370"/>
      <c r="Z1077" s="481"/>
      <c r="AA1077" s="372"/>
      <c r="AB1077" s="353"/>
      <c r="AC1077" s="382"/>
      <c r="AD1077" s="383" t="str">
        <f>IFERROR(__xludf.DUMMYFUNCTION("""COMPUTED_VALUE"""),"")</f>
        <v/>
      </c>
      <c r="AE1077" s="848" t="str">
        <f>IFERROR(__xludf.DUMMYFUNCTION("""COMPUTED_VALUE"""),"")</f>
        <v/>
      </c>
      <c r="AF1077" s="848"/>
      <c r="AG1077" s="848"/>
      <c r="AH1077" s="388" t="str">
        <f>IFERROR(__xludf.DUMMYFUNCTION("""COMPUTED_VALUE"""),"")</f>
        <v/>
      </c>
      <c r="AI1077" s="382"/>
      <c r="AJ1077" s="848" t="str">
        <f>IFERROR(__xludf.DUMMYFUNCTION("""COMPUTED_VALUE"""),"")</f>
        <v/>
      </c>
      <c r="AK1077" s="848" t="str">
        <f>IFERROR(__xludf.DUMMYFUNCTION("""COMPUTED_VALUE"""),"")</f>
        <v/>
      </c>
      <c r="AL1077" s="848"/>
      <c r="AM1077" s="848"/>
      <c r="AN1077" s="389" t="str">
        <f>IFERROR(__xludf.DUMMYFUNCTION("""COMPUTED_VALUE"""),"")</f>
        <v/>
      </c>
      <c r="AO1077" s="390"/>
      <c r="AP1077" s="391"/>
      <c r="AQ1077" s="373"/>
      <c r="AR1077" s="847"/>
      <c r="AS1077" s="847" t="s">
        <v>2869</v>
      </c>
      <c r="AT1077" s="359"/>
    </row>
    <row r="1078">
      <c r="A1078" s="480" t="s">
        <v>2869</v>
      </c>
      <c r="B1078" s="361"/>
      <c r="C1078" s="362"/>
      <c r="D1078" s="384" t="s">
        <v>2869</v>
      </c>
      <c r="E1078" s="367"/>
      <c r="F1078" s="368"/>
      <c r="G1078" s="381"/>
      <c r="H1078" s="366"/>
      <c r="I1078" s="365"/>
      <c r="J1078" s="368"/>
      <c r="K1078" s="381"/>
      <c r="L1078" s="368"/>
      <c r="M1078" s="364"/>
      <c r="N1078" s="368"/>
      <c r="O1078" s="381"/>
      <c r="P1078" s="366"/>
      <c r="Q1078" s="365"/>
      <c r="R1078" s="368"/>
      <c r="S1078" s="381"/>
      <c r="T1078" s="368"/>
      <c r="U1078" s="364"/>
      <c r="V1078" s="845"/>
      <c r="W1078" s="655"/>
      <c r="X1078" s="366"/>
      <c r="Y1078" s="370"/>
      <c r="Z1078" s="481"/>
      <c r="AA1078" s="372"/>
      <c r="AB1078" s="353"/>
      <c r="AC1078" s="382"/>
      <c r="AD1078" s="383" t="str">
        <f>IFERROR(__xludf.DUMMYFUNCTION("""COMPUTED_VALUE"""),"")</f>
        <v/>
      </c>
      <c r="AE1078" s="848" t="str">
        <f>IFERROR(__xludf.DUMMYFUNCTION("""COMPUTED_VALUE"""),"")</f>
        <v/>
      </c>
      <c r="AF1078" s="848"/>
      <c r="AG1078" s="848"/>
      <c r="AH1078" s="388" t="str">
        <f>IFERROR(__xludf.DUMMYFUNCTION("""COMPUTED_VALUE"""),"")</f>
        <v/>
      </c>
      <c r="AI1078" s="382"/>
      <c r="AJ1078" s="848" t="str">
        <f>IFERROR(__xludf.DUMMYFUNCTION("""COMPUTED_VALUE"""),"")</f>
        <v/>
      </c>
      <c r="AK1078" s="848" t="str">
        <f>IFERROR(__xludf.DUMMYFUNCTION("""COMPUTED_VALUE"""),"")</f>
        <v/>
      </c>
      <c r="AL1078" s="848"/>
      <c r="AM1078" s="848"/>
      <c r="AN1078" s="389" t="str">
        <f>IFERROR(__xludf.DUMMYFUNCTION("""COMPUTED_VALUE"""),"")</f>
        <v/>
      </c>
      <c r="AO1078" s="390"/>
      <c r="AP1078" s="391"/>
      <c r="AQ1078" s="373"/>
      <c r="AR1078" s="847"/>
      <c r="AS1078" s="847" t="s">
        <v>2869</v>
      </c>
      <c r="AT1078" s="359"/>
    </row>
    <row r="1079">
      <c r="A1079" s="480" t="s">
        <v>2869</v>
      </c>
      <c r="B1079" s="361"/>
      <c r="C1079" s="362"/>
      <c r="D1079" s="384" t="s">
        <v>2869</v>
      </c>
      <c r="E1079" s="367"/>
      <c r="F1079" s="368"/>
      <c r="G1079" s="381"/>
      <c r="H1079" s="366"/>
      <c r="I1079" s="365"/>
      <c r="J1079" s="368"/>
      <c r="K1079" s="381"/>
      <c r="L1079" s="368"/>
      <c r="M1079" s="364"/>
      <c r="N1079" s="368"/>
      <c r="O1079" s="381"/>
      <c r="P1079" s="366"/>
      <c r="Q1079" s="365"/>
      <c r="R1079" s="368"/>
      <c r="S1079" s="381"/>
      <c r="T1079" s="368"/>
      <c r="U1079" s="364"/>
      <c r="V1079" s="845"/>
      <c r="W1079" s="655"/>
      <c r="X1079" s="366"/>
      <c r="Y1079" s="370"/>
      <c r="Z1079" s="481"/>
      <c r="AA1079" s="372"/>
      <c r="AB1079" s="353"/>
      <c r="AC1079" s="382"/>
      <c r="AD1079" s="383" t="str">
        <f>IFERROR(__xludf.DUMMYFUNCTION("""COMPUTED_VALUE"""),"")</f>
        <v/>
      </c>
      <c r="AE1079" s="848" t="str">
        <f>IFERROR(__xludf.DUMMYFUNCTION("""COMPUTED_VALUE"""),"")</f>
        <v/>
      </c>
      <c r="AF1079" s="848"/>
      <c r="AG1079" s="848"/>
      <c r="AH1079" s="388" t="str">
        <f>IFERROR(__xludf.DUMMYFUNCTION("""COMPUTED_VALUE"""),"")</f>
        <v/>
      </c>
      <c r="AI1079" s="382"/>
      <c r="AJ1079" s="848" t="str">
        <f>IFERROR(__xludf.DUMMYFUNCTION("""COMPUTED_VALUE"""),"")</f>
        <v/>
      </c>
      <c r="AK1079" s="848" t="str">
        <f>IFERROR(__xludf.DUMMYFUNCTION("""COMPUTED_VALUE"""),"")</f>
        <v/>
      </c>
      <c r="AL1079" s="848"/>
      <c r="AM1079" s="848"/>
      <c r="AN1079" s="389" t="str">
        <f>IFERROR(__xludf.DUMMYFUNCTION("""COMPUTED_VALUE"""),"")</f>
        <v/>
      </c>
      <c r="AO1079" s="390"/>
      <c r="AP1079" s="391"/>
      <c r="AQ1079" s="373"/>
      <c r="AR1079" s="847"/>
      <c r="AS1079" s="847" t="s">
        <v>2869</v>
      </c>
      <c r="AT1079" s="359"/>
    </row>
    <row r="1080">
      <c r="A1080" s="480" t="s">
        <v>2869</v>
      </c>
      <c r="B1080" s="361"/>
      <c r="C1080" s="362"/>
      <c r="D1080" s="384" t="s">
        <v>2869</v>
      </c>
      <c r="E1080" s="367"/>
      <c r="F1080" s="368"/>
      <c r="G1080" s="381"/>
      <c r="H1080" s="366"/>
      <c r="I1080" s="365"/>
      <c r="J1080" s="368"/>
      <c r="K1080" s="381"/>
      <c r="L1080" s="368"/>
      <c r="M1080" s="364"/>
      <c r="N1080" s="368"/>
      <c r="O1080" s="381"/>
      <c r="P1080" s="366"/>
      <c r="Q1080" s="365"/>
      <c r="R1080" s="368"/>
      <c r="S1080" s="381"/>
      <c r="T1080" s="368"/>
      <c r="U1080" s="364"/>
      <c r="V1080" s="845"/>
      <c r="W1080" s="655"/>
      <c r="X1080" s="366"/>
      <c r="Y1080" s="370"/>
      <c r="Z1080" s="481"/>
      <c r="AA1080" s="372"/>
      <c r="AB1080" s="353"/>
      <c r="AC1080" s="382"/>
      <c r="AD1080" s="383" t="str">
        <f>IFERROR(__xludf.DUMMYFUNCTION("""COMPUTED_VALUE"""),"")</f>
        <v/>
      </c>
      <c r="AE1080" s="848" t="str">
        <f>IFERROR(__xludf.DUMMYFUNCTION("""COMPUTED_VALUE"""),"")</f>
        <v/>
      </c>
      <c r="AF1080" s="848"/>
      <c r="AG1080" s="848"/>
      <c r="AH1080" s="388" t="str">
        <f>IFERROR(__xludf.DUMMYFUNCTION("""COMPUTED_VALUE"""),"")</f>
        <v/>
      </c>
      <c r="AI1080" s="382"/>
      <c r="AJ1080" s="848" t="str">
        <f>IFERROR(__xludf.DUMMYFUNCTION("""COMPUTED_VALUE"""),"")</f>
        <v/>
      </c>
      <c r="AK1080" s="848" t="str">
        <f>IFERROR(__xludf.DUMMYFUNCTION("""COMPUTED_VALUE"""),"")</f>
        <v/>
      </c>
      <c r="AL1080" s="848"/>
      <c r="AM1080" s="848"/>
      <c r="AN1080" s="389" t="str">
        <f>IFERROR(__xludf.DUMMYFUNCTION("""COMPUTED_VALUE"""),"")</f>
        <v/>
      </c>
      <c r="AO1080" s="390"/>
      <c r="AP1080" s="391"/>
      <c r="AQ1080" s="373"/>
      <c r="AR1080" s="847"/>
      <c r="AS1080" s="847" t="s">
        <v>2869</v>
      </c>
      <c r="AT1080" s="359"/>
    </row>
    <row r="1081">
      <c r="A1081" s="480" t="s">
        <v>2869</v>
      </c>
      <c r="B1081" s="361"/>
      <c r="C1081" s="362"/>
      <c r="D1081" s="384" t="s">
        <v>2869</v>
      </c>
      <c r="E1081" s="367"/>
      <c r="F1081" s="368"/>
      <c r="G1081" s="381"/>
      <c r="H1081" s="366"/>
      <c r="I1081" s="365"/>
      <c r="J1081" s="368"/>
      <c r="K1081" s="381"/>
      <c r="L1081" s="368"/>
      <c r="M1081" s="364"/>
      <c r="N1081" s="368"/>
      <c r="O1081" s="381"/>
      <c r="P1081" s="366"/>
      <c r="Q1081" s="365"/>
      <c r="R1081" s="368"/>
      <c r="S1081" s="381"/>
      <c r="T1081" s="368"/>
      <c r="U1081" s="364"/>
      <c r="V1081" s="845"/>
      <c r="W1081" s="655"/>
      <c r="X1081" s="366"/>
      <c r="Y1081" s="370"/>
      <c r="Z1081" s="481"/>
      <c r="AA1081" s="372"/>
      <c r="AB1081" s="353"/>
      <c r="AC1081" s="382"/>
      <c r="AD1081" s="383" t="str">
        <f>IFERROR(__xludf.DUMMYFUNCTION("""COMPUTED_VALUE"""),"")</f>
        <v/>
      </c>
      <c r="AE1081" s="848" t="str">
        <f>IFERROR(__xludf.DUMMYFUNCTION("""COMPUTED_VALUE"""),"")</f>
        <v/>
      </c>
      <c r="AF1081" s="848"/>
      <c r="AG1081" s="848"/>
      <c r="AH1081" s="388" t="str">
        <f>IFERROR(__xludf.DUMMYFUNCTION("""COMPUTED_VALUE"""),"")</f>
        <v/>
      </c>
      <c r="AI1081" s="382"/>
      <c r="AJ1081" s="848" t="str">
        <f>IFERROR(__xludf.DUMMYFUNCTION("""COMPUTED_VALUE"""),"")</f>
        <v/>
      </c>
      <c r="AK1081" s="848" t="str">
        <f>IFERROR(__xludf.DUMMYFUNCTION("""COMPUTED_VALUE"""),"")</f>
        <v/>
      </c>
      <c r="AL1081" s="848"/>
      <c r="AM1081" s="848"/>
      <c r="AN1081" s="389" t="str">
        <f>IFERROR(__xludf.DUMMYFUNCTION("""COMPUTED_VALUE"""),"")</f>
        <v/>
      </c>
      <c r="AO1081" s="390"/>
      <c r="AP1081" s="391"/>
      <c r="AQ1081" s="373"/>
      <c r="AR1081" s="847"/>
      <c r="AS1081" s="847" t="s">
        <v>2869</v>
      </c>
      <c r="AT1081" s="359"/>
    </row>
    <row r="1082">
      <c r="A1082" s="480" t="s">
        <v>2869</v>
      </c>
      <c r="B1082" s="361"/>
      <c r="C1082" s="362"/>
      <c r="D1082" s="384" t="s">
        <v>2869</v>
      </c>
      <c r="E1082" s="367"/>
      <c r="F1082" s="368"/>
      <c r="G1082" s="381"/>
      <c r="H1082" s="366"/>
      <c r="I1082" s="365"/>
      <c r="J1082" s="368"/>
      <c r="K1082" s="381"/>
      <c r="L1082" s="368"/>
      <c r="M1082" s="364"/>
      <c r="N1082" s="368"/>
      <c r="O1082" s="381"/>
      <c r="P1082" s="366"/>
      <c r="Q1082" s="365"/>
      <c r="R1082" s="368"/>
      <c r="S1082" s="381"/>
      <c r="T1082" s="368"/>
      <c r="U1082" s="364"/>
      <c r="V1082" s="845"/>
      <c r="W1082" s="655"/>
      <c r="X1082" s="366"/>
      <c r="Y1082" s="370"/>
      <c r="Z1082" s="481"/>
      <c r="AA1082" s="372"/>
      <c r="AB1082" s="353"/>
      <c r="AC1082" s="382"/>
      <c r="AD1082" s="383" t="str">
        <f>IFERROR(__xludf.DUMMYFUNCTION("""COMPUTED_VALUE"""),"")</f>
        <v/>
      </c>
      <c r="AE1082" s="848" t="str">
        <f>IFERROR(__xludf.DUMMYFUNCTION("""COMPUTED_VALUE"""),"")</f>
        <v/>
      </c>
      <c r="AF1082" s="848"/>
      <c r="AG1082" s="848"/>
      <c r="AH1082" s="388" t="str">
        <f>IFERROR(__xludf.DUMMYFUNCTION("""COMPUTED_VALUE"""),"")</f>
        <v/>
      </c>
      <c r="AI1082" s="382"/>
      <c r="AJ1082" s="848" t="str">
        <f>IFERROR(__xludf.DUMMYFUNCTION("""COMPUTED_VALUE"""),"")</f>
        <v/>
      </c>
      <c r="AK1082" s="848" t="str">
        <f>IFERROR(__xludf.DUMMYFUNCTION("""COMPUTED_VALUE"""),"")</f>
        <v/>
      </c>
      <c r="AL1082" s="848"/>
      <c r="AM1082" s="848"/>
      <c r="AN1082" s="389" t="str">
        <f>IFERROR(__xludf.DUMMYFUNCTION("""COMPUTED_VALUE"""),"")</f>
        <v/>
      </c>
      <c r="AO1082" s="390"/>
      <c r="AP1082" s="391"/>
      <c r="AQ1082" s="373"/>
      <c r="AR1082" s="847"/>
      <c r="AS1082" s="847" t="s">
        <v>2869</v>
      </c>
      <c r="AT1082" s="359"/>
    </row>
    <row r="1083">
      <c r="A1083" s="480" t="s">
        <v>2869</v>
      </c>
      <c r="B1083" s="361"/>
      <c r="C1083" s="362"/>
      <c r="D1083" s="384" t="s">
        <v>2869</v>
      </c>
      <c r="E1083" s="367"/>
      <c r="F1083" s="368"/>
      <c r="G1083" s="381"/>
      <c r="H1083" s="366"/>
      <c r="I1083" s="365"/>
      <c r="J1083" s="368"/>
      <c r="K1083" s="381"/>
      <c r="L1083" s="368"/>
      <c r="M1083" s="364"/>
      <c r="N1083" s="368"/>
      <c r="O1083" s="381"/>
      <c r="P1083" s="366"/>
      <c r="Q1083" s="365"/>
      <c r="R1083" s="368"/>
      <c r="S1083" s="381"/>
      <c r="T1083" s="368"/>
      <c r="U1083" s="364"/>
      <c r="V1083" s="845"/>
      <c r="W1083" s="655"/>
      <c r="X1083" s="366"/>
      <c r="Y1083" s="370"/>
      <c r="Z1083" s="481"/>
      <c r="AA1083" s="372"/>
      <c r="AB1083" s="353"/>
      <c r="AC1083" s="382"/>
      <c r="AD1083" s="383" t="str">
        <f>IFERROR(__xludf.DUMMYFUNCTION("""COMPUTED_VALUE"""),"")</f>
        <v/>
      </c>
      <c r="AE1083" s="848" t="str">
        <f>IFERROR(__xludf.DUMMYFUNCTION("""COMPUTED_VALUE"""),"")</f>
        <v/>
      </c>
      <c r="AF1083" s="848"/>
      <c r="AG1083" s="848"/>
      <c r="AH1083" s="388" t="str">
        <f>IFERROR(__xludf.DUMMYFUNCTION("""COMPUTED_VALUE"""),"")</f>
        <v/>
      </c>
      <c r="AI1083" s="382"/>
      <c r="AJ1083" s="848" t="str">
        <f>IFERROR(__xludf.DUMMYFUNCTION("""COMPUTED_VALUE"""),"")</f>
        <v/>
      </c>
      <c r="AK1083" s="848" t="str">
        <f>IFERROR(__xludf.DUMMYFUNCTION("""COMPUTED_VALUE"""),"")</f>
        <v/>
      </c>
      <c r="AL1083" s="848"/>
      <c r="AM1083" s="848"/>
      <c r="AN1083" s="389" t="str">
        <f>IFERROR(__xludf.DUMMYFUNCTION("""COMPUTED_VALUE"""),"")</f>
        <v/>
      </c>
      <c r="AO1083" s="390"/>
      <c r="AP1083" s="391"/>
      <c r="AQ1083" s="373"/>
      <c r="AR1083" s="847"/>
      <c r="AS1083" s="847" t="s">
        <v>2869</v>
      </c>
      <c r="AT1083" s="359"/>
    </row>
    <row r="1084">
      <c r="A1084" s="480" t="s">
        <v>2869</v>
      </c>
      <c r="B1084" s="361"/>
      <c r="C1084" s="362"/>
      <c r="D1084" s="384" t="s">
        <v>2869</v>
      </c>
      <c r="E1084" s="367"/>
      <c r="F1084" s="368"/>
      <c r="G1084" s="381"/>
      <c r="H1084" s="366"/>
      <c r="I1084" s="365"/>
      <c r="J1084" s="368"/>
      <c r="K1084" s="381"/>
      <c r="L1084" s="368"/>
      <c r="M1084" s="364"/>
      <c r="N1084" s="368"/>
      <c r="O1084" s="381"/>
      <c r="P1084" s="366"/>
      <c r="Q1084" s="365"/>
      <c r="R1084" s="368"/>
      <c r="S1084" s="381"/>
      <c r="T1084" s="368"/>
      <c r="U1084" s="364"/>
      <c r="V1084" s="845"/>
      <c r="W1084" s="655"/>
      <c r="X1084" s="366"/>
      <c r="Y1084" s="370"/>
      <c r="Z1084" s="481"/>
      <c r="AA1084" s="372"/>
      <c r="AB1084" s="353"/>
      <c r="AC1084" s="382"/>
      <c r="AD1084" s="383" t="str">
        <f>IFERROR(__xludf.DUMMYFUNCTION("""COMPUTED_VALUE"""),"")</f>
        <v/>
      </c>
      <c r="AE1084" s="848" t="str">
        <f>IFERROR(__xludf.DUMMYFUNCTION("""COMPUTED_VALUE"""),"")</f>
        <v/>
      </c>
      <c r="AF1084" s="848"/>
      <c r="AG1084" s="848"/>
      <c r="AH1084" s="388" t="str">
        <f>IFERROR(__xludf.DUMMYFUNCTION("""COMPUTED_VALUE"""),"")</f>
        <v/>
      </c>
      <c r="AI1084" s="382"/>
      <c r="AJ1084" s="848" t="str">
        <f>IFERROR(__xludf.DUMMYFUNCTION("""COMPUTED_VALUE"""),"")</f>
        <v/>
      </c>
      <c r="AK1084" s="848" t="str">
        <f>IFERROR(__xludf.DUMMYFUNCTION("""COMPUTED_VALUE"""),"")</f>
        <v/>
      </c>
      <c r="AL1084" s="848"/>
      <c r="AM1084" s="848"/>
      <c r="AN1084" s="389" t="str">
        <f>IFERROR(__xludf.DUMMYFUNCTION("""COMPUTED_VALUE"""),"")</f>
        <v/>
      </c>
      <c r="AO1084" s="390"/>
      <c r="AP1084" s="391"/>
      <c r="AQ1084" s="373"/>
      <c r="AR1084" s="847"/>
      <c r="AS1084" s="847" t="s">
        <v>2869</v>
      </c>
      <c r="AT1084" s="359"/>
    </row>
    <row r="1085">
      <c r="A1085" s="480" t="s">
        <v>2869</v>
      </c>
      <c r="B1085" s="361"/>
      <c r="C1085" s="362"/>
      <c r="D1085" s="384" t="s">
        <v>2869</v>
      </c>
      <c r="E1085" s="367"/>
      <c r="F1085" s="368"/>
      <c r="G1085" s="381"/>
      <c r="H1085" s="366"/>
      <c r="I1085" s="365"/>
      <c r="J1085" s="368"/>
      <c r="K1085" s="381"/>
      <c r="L1085" s="368"/>
      <c r="M1085" s="364"/>
      <c r="N1085" s="368"/>
      <c r="O1085" s="381"/>
      <c r="P1085" s="366"/>
      <c r="Q1085" s="365"/>
      <c r="R1085" s="368"/>
      <c r="S1085" s="381"/>
      <c r="T1085" s="368"/>
      <c r="U1085" s="364"/>
      <c r="V1085" s="845"/>
      <c r="W1085" s="655"/>
      <c r="X1085" s="366"/>
      <c r="Y1085" s="370"/>
      <c r="Z1085" s="481"/>
      <c r="AA1085" s="372"/>
      <c r="AB1085" s="353"/>
      <c r="AC1085" s="382"/>
      <c r="AD1085" s="383" t="str">
        <f>IFERROR(__xludf.DUMMYFUNCTION("""COMPUTED_VALUE"""),"")</f>
        <v/>
      </c>
      <c r="AE1085" s="848" t="str">
        <f>IFERROR(__xludf.DUMMYFUNCTION("""COMPUTED_VALUE"""),"")</f>
        <v/>
      </c>
      <c r="AF1085" s="848"/>
      <c r="AG1085" s="848"/>
      <c r="AH1085" s="388" t="str">
        <f>IFERROR(__xludf.DUMMYFUNCTION("""COMPUTED_VALUE"""),"")</f>
        <v/>
      </c>
      <c r="AI1085" s="382"/>
      <c r="AJ1085" s="848" t="str">
        <f>IFERROR(__xludf.DUMMYFUNCTION("""COMPUTED_VALUE"""),"")</f>
        <v/>
      </c>
      <c r="AK1085" s="848" t="str">
        <f>IFERROR(__xludf.DUMMYFUNCTION("""COMPUTED_VALUE"""),"")</f>
        <v/>
      </c>
      <c r="AL1085" s="848"/>
      <c r="AM1085" s="848"/>
      <c r="AN1085" s="389" t="str">
        <f>IFERROR(__xludf.DUMMYFUNCTION("""COMPUTED_VALUE"""),"")</f>
        <v/>
      </c>
      <c r="AO1085" s="390"/>
      <c r="AP1085" s="391"/>
      <c r="AQ1085" s="373"/>
      <c r="AR1085" s="847"/>
      <c r="AS1085" s="847" t="s">
        <v>2869</v>
      </c>
      <c r="AT1085" s="359"/>
    </row>
    <row r="1086">
      <c r="A1086" s="480" t="s">
        <v>2869</v>
      </c>
      <c r="B1086" s="361"/>
      <c r="C1086" s="362"/>
      <c r="D1086" s="384" t="s">
        <v>2869</v>
      </c>
      <c r="E1086" s="367"/>
      <c r="F1086" s="368"/>
      <c r="G1086" s="381"/>
      <c r="H1086" s="366"/>
      <c r="I1086" s="365"/>
      <c r="J1086" s="368"/>
      <c r="K1086" s="381"/>
      <c r="L1086" s="368"/>
      <c r="M1086" s="364"/>
      <c r="N1086" s="368"/>
      <c r="O1086" s="381"/>
      <c r="P1086" s="366"/>
      <c r="Q1086" s="365"/>
      <c r="R1086" s="368"/>
      <c r="S1086" s="381"/>
      <c r="T1086" s="368"/>
      <c r="U1086" s="364"/>
      <c r="V1086" s="845"/>
      <c r="W1086" s="655"/>
      <c r="X1086" s="366"/>
      <c r="Y1086" s="370"/>
      <c r="Z1086" s="481"/>
      <c r="AA1086" s="372"/>
      <c r="AB1086" s="353"/>
      <c r="AC1086" s="382"/>
      <c r="AD1086" s="383" t="str">
        <f>IFERROR(__xludf.DUMMYFUNCTION("""COMPUTED_VALUE"""),"")</f>
        <v/>
      </c>
      <c r="AE1086" s="848" t="str">
        <f>IFERROR(__xludf.DUMMYFUNCTION("""COMPUTED_VALUE"""),"")</f>
        <v/>
      </c>
      <c r="AF1086" s="848"/>
      <c r="AG1086" s="848"/>
      <c r="AH1086" s="388" t="str">
        <f>IFERROR(__xludf.DUMMYFUNCTION("""COMPUTED_VALUE"""),"")</f>
        <v/>
      </c>
      <c r="AI1086" s="382"/>
      <c r="AJ1086" s="848" t="str">
        <f>IFERROR(__xludf.DUMMYFUNCTION("""COMPUTED_VALUE"""),"")</f>
        <v/>
      </c>
      <c r="AK1086" s="848" t="str">
        <f>IFERROR(__xludf.DUMMYFUNCTION("""COMPUTED_VALUE"""),"")</f>
        <v/>
      </c>
      <c r="AL1086" s="848"/>
      <c r="AM1086" s="848"/>
      <c r="AN1086" s="389" t="str">
        <f>IFERROR(__xludf.DUMMYFUNCTION("""COMPUTED_VALUE"""),"")</f>
        <v/>
      </c>
      <c r="AO1086" s="390"/>
      <c r="AP1086" s="391"/>
      <c r="AQ1086" s="373"/>
      <c r="AR1086" s="847"/>
      <c r="AS1086" s="847" t="s">
        <v>2869</v>
      </c>
      <c r="AT1086" s="359"/>
    </row>
    <row r="1087">
      <c r="A1087" s="480" t="s">
        <v>2869</v>
      </c>
      <c r="B1087" s="361"/>
      <c r="C1087" s="362"/>
      <c r="D1087" s="384" t="s">
        <v>2869</v>
      </c>
      <c r="E1087" s="367"/>
      <c r="F1087" s="368"/>
      <c r="G1087" s="381"/>
      <c r="H1087" s="366"/>
      <c r="I1087" s="365"/>
      <c r="J1087" s="368"/>
      <c r="K1087" s="381"/>
      <c r="L1087" s="368"/>
      <c r="M1087" s="364"/>
      <c r="N1087" s="368"/>
      <c r="O1087" s="381"/>
      <c r="P1087" s="366"/>
      <c r="Q1087" s="365"/>
      <c r="R1087" s="368"/>
      <c r="S1087" s="381"/>
      <c r="T1087" s="368"/>
      <c r="U1087" s="364"/>
      <c r="V1087" s="845"/>
      <c r="W1087" s="655"/>
      <c r="X1087" s="366"/>
      <c r="Y1087" s="370"/>
      <c r="Z1087" s="481"/>
      <c r="AA1087" s="372"/>
      <c r="AB1087" s="353"/>
      <c r="AC1087" s="382"/>
      <c r="AD1087" s="383" t="str">
        <f>IFERROR(__xludf.DUMMYFUNCTION("""COMPUTED_VALUE"""),"")</f>
        <v/>
      </c>
      <c r="AE1087" s="848" t="str">
        <f>IFERROR(__xludf.DUMMYFUNCTION("""COMPUTED_VALUE"""),"")</f>
        <v/>
      </c>
      <c r="AF1087" s="848"/>
      <c r="AG1087" s="848"/>
      <c r="AH1087" s="388" t="str">
        <f>IFERROR(__xludf.DUMMYFUNCTION("""COMPUTED_VALUE"""),"")</f>
        <v/>
      </c>
      <c r="AI1087" s="382"/>
      <c r="AJ1087" s="848" t="str">
        <f>IFERROR(__xludf.DUMMYFUNCTION("""COMPUTED_VALUE"""),"")</f>
        <v/>
      </c>
      <c r="AK1087" s="848" t="str">
        <f>IFERROR(__xludf.DUMMYFUNCTION("""COMPUTED_VALUE"""),"")</f>
        <v/>
      </c>
      <c r="AL1087" s="848"/>
      <c r="AM1087" s="848"/>
      <c r="AN1087" s="389" t="str">
        <f>IFERROR(__xludf.DUMMYFUNCTION("""COMPUTED_VALUE"""),"")</f>
        <v/>
      </c>
      <c r="AO1087" s="390"/>
      <c r="AP1087" s="391"/>
      <c r="AQ1087" s="373"/>
      <c r="AR1087" s="847"/>
      <c r="AS1087" s="847" t="s">
        <v>2869</v>
      </c>
      <c r="AT1087" s="359"/>
    </row>
    <row r="1088">
      <c r="A1088" s="480" t="s">
        <v>2869</v>
      </c>
      <c r="B1088" s="361"/>
      <c r="C1088" s="362"/>
      <c r="D1088" s="384" t="s">
        <v>2869</v>
      </c>
      <c r="E1088" s="367"/>
      <c r="F1088" s="368"/>
      <c r="G1088" s="381"/>
      <c r="H1088" s="366"/>
      <c r="I1088" s="365"/>
      <c r="J1088" s="368"/>
      <c r="K1088" s="381"/>
      <c r="L1088" s="368"/>
      <c r="M1088" s="364"/>
      <c r="N1088" s="368"/>
      <c r="O1088" s="381"/>
      <c r="P1088" s="366"/>
      <c r="Q1088" s="365"/>
      <c r="R1088" s="368"/>
      <c r="S1088" s="381"/>
      <c r="T1088" s="368"/>
      <c r="U1088" s="364"/>
      <c r="V1088" s="845"/>
      <c r="W1088" s="655"/>
      <c r="X1088" s="366"/>
      <c r="Y1088" s="370"/>
      <c r="Z1088" s="481"/>
      <c r="AA1088" s="372"/>
      <c r="AB1088" s="353"/>
      <c r="AC1088" s="382"/>
      <c r="AD1088" s="383" t="str">
        <f>IFERROR(__xludf.DUMMYFUNCTION("""COMPUTED_VALUE"""),"")</f>
        <v/>
      </c>
      <c r="AE1088" s="848" t="str">
        <f>IFERROR(__xludf.DUMMYFUNCTION("""COMPUTED_VALUE"""),"")</f>
        <v/>
      </c>
      <c r="AF1088" s="848"/>
      <c r="AG1088" s="848"/>
      <c r="AH1088" s="388" t="str">
        <f>IFERROR(__xludf.DUMMYFUNCTION("""COMPUTED_VALUE"""),"")</f>
        <v/>
      </c>
      <c r="AI1088" s="382"/>
      <c r="AJ1088" s="848" t="str">
        <f>IFERROR(__xludf.DUMMYFUNCTION("""COMPUTED_VALUE"""),"")</f>
        <v/>
      </c>
      <c r="AK1088" s="848" t="str">
        <f>IFERROR(__xludf.DUMMYFUNCTION("""COMPUTED_VALUE"""),"")</f>
        <v/>
      </c>
      <c r="AL1088" s="848"/>
      <c r="AM1088" s="848"/>
      <c r="AN1088" s="389" t="str">
        <f>IFERROR(__xludf.DUMMYFUNCTION("""COMPUTED_VALUE"""),"")</f>
        <v/>
      </c>
      <c r="AO1088" s="390"/>
      <c r="AP1088" s="391"/>
      <c r="AQ1088" s="373"/>
      <c r="AR1088" s="847"/>
      <c r="AS1088" s="847" t="s">
        <v>2869</v>
      </c>
      <c r="AT1088" s="359"/>
    </row>
    <row r="1089">
      <c r="A1089" s="480" t="s">
        <v>2869</v>
      </c>
      <c r="B1089" s="361"/>
      <c r="C1089" s="362"/>
      <c r="D1089" s="384" t="s">
        <v>2869</v>
      </c>
      <c r="E1089" s="367"/>
      <c r="F1089" s="368"/>
      <c r="G1089" s="381"/>
      <c r="H1089" s="366"/>
      <c r="I1089" s="365"/>
      <c r="J1089" s="368"/>
      <c r="K1089" s="381"/>
      <c r="L1089" s="368"/>
      <c r="M1089" s="364"/>
      <c r="N1089" s="368"/>
      <c r="O1089" s="381"/>
      <c r="P1089" s="366"/>
      <c r="Q1089" s="365"/>
      <c r="R1089" s="368"/>
      <c r="S1089" s="381"/>
      <c r="T1089" s="368"/>
      <c r="U1089" s="364"/>
      <c r="V1089" s="845"/>
      <c r="W1089" s="655"/>
      <c r="X1089" s="366"/>
      <c r="Y1089" s="370"/>
      <c r="Z1089" s="481"/>
      <c r="AA1089" s="372"/>
      <c r="AB1089" s="353"/>
      <c r="AC1089" s="382"/>
      <c r="AD1089" s="383" t="str">
        <f>IFERROR(__xludf.DUMMYFUNCTION("""COMPUTED_VALUE"""),"")</f>
        <v/>
      </c>
      <c r="AE1089" s="848" t="str">
        <f>IFERROR(__xludf.DUMMYFUNCTION("""COMPUTED_VALUE"""),"")</f>
        <v/>
      </c>
      <c r="AF1089" s="848"/>
      <c r="AG1089" s="848"/>
      <c r="AH1089" s="388" t="str">
        <f>IFERROR(__xludf.DUMMYFUNCTION("""COMPUTED_VALUE"""),"")</f>
        <v/>
      </c>
      <c r="AI1089" s="382"/>
      <c r="AJ1089" s="848" t="str">
        <f>IFERROR(__xludf.DUMMYFUNCTION("""COMPUTED_VALUE"""),"")</f>
        <v/>
      </c>
      <c r="AK1089" s="848" t="str">
        <f>IFERROR(__xludf.DUMMYFUNCTION("""COMPUTED_VALUE"""),"")</f>
        <v/>
      </c>
      <c r="AL1089" s="848"/>
      <c r="AM1089" s="848"/>
      <c r="AN1089" s="389" t="str">
        <f>IFERROR(__xludf.DUMMYFUNCTION("""COMPUTED_VALUE"""),"")</f>
        <v/>
      </c>
      <c r="AO1089" s="390"/>
      <c r="AP1089" s="391"/>
      <c r="AQ1089" s="373"/>
      <c r="AR1089" s="847"/>
      <c r="AS1089" s="847" t="s">
        <v>2869</v>
      </c>
      <c r="AT1089" s="359"/>
    </row>
    <row r="1090">
      <c r="A1090" s="480" t="s">
        <v>2869</v>
      </c>
      <c r="B1090" s="361"/>
      <c r="C1090" s="362"/>
      <c r="D1090" s="384" t="s">
        <v>2869</v>
      </c>
      <c r="E1090" s="367"/>
      <c r="F1090" s="368"/>
      <c r="G1090" s="381"/>
      <c r="H1090" s="366"/>
      <c r="I1090" s="365"/>
      <c r="J1090" s="368"/>
      <c r="K1090" s="381"/>
      <c r="L1090" s="368"/>
      <c r="M1090" s="364"/>
      <c r="N1090" s="368"/>
      <c r="O1090" s="381"/>
      <c r="P1090" s="366"/>
      <c r="Q1090" s="365"/>
      <c r="R1090" s="368"/>
      <c r="S1090" s="381"/>
      <c r="T1090" s="368"/>
      <c r="U1090" s="364"/>
      <c r="V1090" s="845"/>
      <c r="W1090" s="655"/>
      <c r="X1090" s="366"/>
      <c r="Y1090" s="370"/>
      <c r="Z1090" s="481"/>
      <c r="AA1090" s="372"/>
      <c r="AB1090" s="353"/>
      <c r="AC1090" s="382"/>
      <c r="AD1090" s="383" t="str">
        <f>IFERROR(__xludf.DUMMYFUNCTION("""COMPUTED_VALUE"""),"")</f>
        <v/>
      </c>
      <c r="AE1090" s="848" t="str">
        <f>IFERROR(__xludf.DUMMYFUNCTION("""COMPUTED_VALUE"""),"")</f>
        <v/>
      </c>
      <c r="AF1090" s="848"/>
      <c r="AG1090" s="848"/>
      <c r="AH1090" s="388" t="str">
        <f>IFERROR(__xludf.DUMMYFUNCTION("""COMPUTED_VALUE"""),"")</f>
        <v/>
      </c>
      <c r="AI1090" s="382"/>
      <c r="AJ1090" s="848" t="str">
        <f>IFERROR(__xludf.DUMMYFUNCTION("""COMPUTED_VALUE"""),"")</f>
        <v/>
      </c>
      <c r="AK1090" s="848" t="str">
        <f>IFERROR(__xludf.DUMMYFUNCTION("""COMPUTED_VALUE"""),"")</f>
        <v/>
      </c>
      <c r="AL1090" s="848"/>
      <c r="AM1090" s="848"/>
      <c r="AN1090" s="389" t="str">
        <f>IFERROR(__xludf.DUMMYFUNCTION("""COMPUTED_VALUE"""),"")</f>
        <v/>
      </c>
      <c r="AO1090" s="390"/>
      <c r="AP1090" s="391"/>
      <c r="AQ1090" s="373"/>
      <c r="AR1090" s="847"/>
      <c r="AS1090" s="847" t="s">
        <v>2869</v>
      </c>
      <c r="AT1090" s="359"/>
    </row>
    <row r="1091">
      <c r="A1091" s="480" t="s">
        <v>2869</v>
      </c>
      <c r="B1091" s="361"/>
      <c r="C1091" s="362"/>
      <c r="D1091" s="384" t="s">
        <v>2869</v>
      </c>
      <c r="E1091" s="367"/>
      <c r="F1091" s="368"/>
      <c r="G1091" s="381"/>
      <c r="H1091" s="366"/>
      <c r="I1091" s="365"/>
      <c r="J1091" s="368"/>
      <c r="K1091" s="381"/>
      <c r="L1091" s="368"/>
      <c r="M1091" s="364"/>
      <c r="N1091" s="368"/>
      <c r="O1091" s="381"/>
      <c r="P1091" s="366"/>
      <c r="Q1091" s="365"/>
      <c r="R1091" s="368"/>
      <c r="S1091" s="381"/>
      <c r="T1091" s="368"/>
      <c r="U1091" s="364"/>
      <c r="V1091" s="845"/>
      <c r="W1091" s="655"/>
      <c r="X1091" s="366"/>
      <c r="Y1091" s="370"/>
      <c r="Z1091" s="481"/>
      <c r="AA1091" s="372"/>
      <c r="AB1091" s="353"/>
      <c r="AC1091" s="382"/>
      <c r="AD1091" s="383" t="str">
        <f>IFERROR(__xludf.DUMMYFUNCTION("""COMPUTED_VALUE"""),"")</f>
        <v/>
      </c>
      <c r="AE1091" s="848" t="str">
        <f>IFERROR(__xludf.DUMMYFUNCTION("""COMPUTED_VALUE"""),"")</f>
        <v/>
      </c>
      <c r="AF1091" s="848"/>
      <c r="AG1091" s="848"/>
      <c r="AH1091" s="388" t="str">
        <f>IFERROR(__xludf.DUMMYFUNCTION("""COMPUTED_VALUE"""),"")</f>
        <v/>
      </c>
      <c r="AI1091" s="382"/>
      <c r="AJ1091" s="848" t="str">
        <f>IFERROR(__xludf.DUMMYFUNCTION("""COMPUTED_VALUE"""),"")</f>
        <v/>
      </c>
      <c r="AK1091" s="848" t="str">
        <f>IFERROR(__xludf.DUMMYFUNCTION("""COMPUTED_VALUE"""),"")</f>
        <v/>
      </c>
      <c r="AL1091" s="848"/>
      <c r="AM1091" s="848"/>
      <c r="AN1091" s="389" t="str">
        <f>IFERROR(__xludf.DUMMYFUNCTION("""COMPUTED_VALUE"""),"")</f>
        <v/>
      </c>
      <c r="AO1091" s="390"/>
      <c r="AP1091" s="391"/>
      <c r="AQ1091" s="373"/>
      <c r="AR1091" s="847"/>
      <c r="AS1091" s="847" t="s">
        <v>2869</v>
      </c>
      <c r="AT1091" s="359"/>
    </row>
    <row r="1092">
      <c r="A1092" s="480" t="s">
        <v>2869</v>
      </c>
      <c r="B1092" s="361"/>
      <c r="C1092" s="362"/>
      <c r="D1092" s="384" t="s">
        <v>2869</v>
      </c>
      <c r="E1092" s="367"/>
      <c r="F1092" s="368"/>
      <c r="G1092" s="381"/>
      <c r="H1092" s="366"/>
      <c r="I1092" s="365"/>
      <c r="J1092" s="368"/>
      <c r="K1092" s="381"/>
      <c r="L1092" s="368"/>
      <c r="M1092" s="364"/>
      <c r="N1092" s="368"/>
      <c r="O1092" s="381"/>
      <c r="P1092" s="366"/>
      <c r="Q1092" s="365"/>
      <c r="R1092" s="368"/>
      <c r="S1092" s="381"/>
      <c r="T1092" s="368"/>
      <c r="U1092" s="364"/>
      <c r="V1092" s="845"/>
      <c r="W1092" s="655"/>
      <c r="X1092" s="366"/>
      <c r="Y1092" s="370"/>
      <c r="Z1092" s="481"/>
      <c r="AA1092" s="372"/>
      <c r="AB1092" s="353"/>
      <c r="AC1092" s="382"/>
      <c r="AD1092" s="383" t="str">
        <f>IFERROR(__xludf.DUMMYFUNCTION("""COMPUTED_VALUE"""),"")</f>
        <v/>
      </c>
      <c r="AE1092" s="848" t="str">
        <f>IFERROR(__xludf.DUMMYFUNCTION("""COMPUTED_VALUE"""),"")</f>
        <v/>
      </c>
      <c r="AF1092" s="848"/>
      <c r="AG1092" s="848"/>
      <c r="AH1092" s="388" t="str">
        <f>IFERROR(__xludf.DUMMYFUNCTION("""COMPUTED_VALUE"""),"")</f>
        <v/>
      </c>
      <c r="AI1092" s="382"/>
      <c r="AJ1092" s="848" t="str">
        <f>IFERROR(__xludf.DUMMYFUNCTION("""COMPUTED_VALUE"""),"")</f>
        <v/>
      </c>
      <c r="AK1092" s="848" t="str">
        <f>IFERROR(__xludf.DUMMYFUNCTION("""COMPUTED_VALUE"""),"")</f>
        <v/>
      </c>
      <c r="AL1092" s="848"/>
      <c r="AM1092" s="848"/>
      <c r="AN1092" s="389" t="str">
        <f>IFERROR(__xludf.DUMMYFUNCTION("""COMPUTED_VALUE"""),"")</f>
        <v/>
      </c>
      <c r="AO1092" s="390"/>
      <c r="AP1092" s="391"/>
      <c r="AQ1092" s="373"/>
      <c r="AR1092" s="847"/>
      <c r="AS1092" s="847" t="s">
        <v>2869</v>
      </c>
      <c r="AT1092" s="359"/>
    </row>
    <row r="1093">
      <c r="A1093" s="480" t="s">
        <v>2869</v>
      </c>
      <c r="B1093" s="361"/>
      <c r="C1093" s="362"/>
      <c r="D1093" s="384" t="s">
        <v>2869</v>
      </c>
      <c r="E1093" s="367"/>
      <c r="F1093" s="368"/>
      <c r="G1093" s="381"/>
      <c r="H1093" s="366"/>
      <c r="I1093" s="365"/>
      <c r="J1093" s="368"/>
      <c r="K1093" s="381"/>
      <c r="L1093" s="368"/>
      <c r="M1093" s="364"/>
      <c r="N1093" s="368"/>
      <c r="O1093" s="381"/>
      <c r="P1093" s="366"/>
      <c r="Q1093" s="365"/>
      <c r="R1093" s="368"/>
      <c r="S1093" s="381"/>
      <c r="T1093" s="368"/>
      <c r="U1093" s="364"/>
      <c r="V1093" s="845"/>
      <c r="W1093" s="655"/>
      <c r="X1093" s="366"/>
      <c r="Y1093" s="370"/>
      <c r="Z1093" s="481"/>
      <c r="AA1093" s="372"/>
      <c r="AB1093" s="353"/>
      <c r="AC1093" s="382"/>
      <c r="AD1093" s="383" t="str">
        <f>IFERROR(__xludf.DUMMYFUNCTION("""COMPUTED_VALUE"""),"")</f>
        <v/>
      </c>
      <c r="AE1093" s="848" t="str">
        <f>IFERROR(__xludf.DUMMYFUNCTION("""COMPUTED_VALUE"""),"")</f>
        <v/>
      </c>
      <c r="AF1093" s="848"/>
      <c r="AG1093" s="848"/>
      <c r="AH1093" s="388" t="str">
        <f>IFERROR(__xludf.DUMMYFUNCTION("""COMPUTED_VALUE"""),"")</f>
        <v/>
      </c>
      <c r="AI1093" s="382"/>
      <c r="AJ1093" s="848" t="str">
        <f>IFERROR(__xludf.DUMMYFUNCTION("""COMPUTED_VALUE"""),"")</f>
        <v/>
      </c>
      <c r="AK1093" s="848" t="str">
        <f>IFERROR(__xludf.DUMMYFUNCTION("""COMPUTED_VALUE"""),"")</f>
        <v/>
      </c>
      <c r="AL1093" s="848"/>
      <c r="AM1093" s="848"/>
      <c r="AN1093" s="389" t="str">
        <f>IFERROR(__xludf.DUMMYFUNCTION("""COMPUTED_VALUE"""),"")</f>
        <v/>
      </c>
      <c r="AO1093" s="390"/>
      <c r="AP1093" s="391"/>
      <c r="AQ1093" s="373"/>
      <c r="AR1093" s="847"/>
      <c r="AS1093" s="847" t="s">
        <v>2869</v>
      </c>
      <c r="AT1093" s="359"/>
    </row>
    <row r="1094">
      <c r="A1094" s="480" t="s">
        <v>2869</v>
      </c>
      <c r="B1094" s="361"/>
      <c r="C1094" s="362"/>
      <c r="D1094" s="384" t="s">
        <v>2869</v>
      </c>
      <c r="E1094" s="367"/>
      <c r="F1094" s="368"/>
      <c r="G1094" s="381"/>
      <c r="H1094" s="366"/>
      <c r="I1094" s="365"/>
      <c r="J1094" s="368"/>
      <c r="K1094" s="381"/>
      <c r="L1094" s="368"/>
      <c r="M1094" s="364"/>
      <c r="N1094" s="368"/>
      <c r="O1094" s="381"/>
      <c r="P1094" s="366"/>
      <c r="Q1094" s="365"/>
      <c r="R1094" s="368"/>
      <c r="S1094" s="381"/>
      <c r="T1094" s="368"/>
      <c r="U1094" s="364"/>
      <c r="V1094" s="845"/>
      <c r="W1094" s="655"/>
      <c r="X1094" s="366"/>
      <c r="Y1094" s="370"/>
      <c r="Z1094" s="481"/>
      <c r="AA1094" s="372"/>
      <c r="AB1094" s="353"/>
      <c r="AC1094" s="382"/>
      <c r="AD1094" s="383" t="str">
        <f>IFERROR(__xludf.DUMMYFUNCTION("""COMPUTED_VALUE"""),"")</f>
        <v/>
      </c>
      <c r="AE1094" s="848" t="str">
        <f>IFERROR(__xludf.DUMMYFUNCTION("""COMPUTED_VALUE"""),"")</f>
        <v/>
      </c>
      <c r="AF1094" s="848"/>
      <c r="AG1094" s="848"/>
      <c r="AH1094" s="388" t="str">
        <f>IFERROR(__xludf.DUMMYFUNCTION("""COMPUTED_VALUE"""),"")</f>
        <v/>
      </c>
      <c r="AI1094" s="382"/>
      <c r="AJ1094" s="848" t="str">
        <f>IFERROR(__xludf.DUMMYFUNCTION("""COMPUTED_VALUE"""),"")</f>
        <v/>
      </c>
      <c r="AK1094" s="848" t="str">
        <f>IFERROR(__xludf.DUMMYFUNCTION("""COMPUTED_VALUE"""),"")</f>
        <v/>
      </c>
      <c r="AL1094" s="848"/>
      <c r="AM1094" s="848"/>
      <c r="AN1094" s="389" t="str">
        <f>IFERROR(__xludf.DUMMYFUNCTION("""COMPUTED_VALUE"""),"")</f>
        <v/>
      </c>
      <c r="AO1094" s="390"/>
      <c r="AP1094" s="391"/>
      <c r="AQ1094" s="373"/>
      <c r="AR1094" s="847"/>
      <c r="AS1094" s="847" t="s">
        <v>2869</v>
      </c>
      <c r="AT1094" s="359"/>
    </row>
    <row r="1095">
      <c r="A1095" s="480" t="s">
        <v>2869</v>
      </c>
      <c r="B1095" s="361"/>
      <c r="C1095" s="362"/>
      <c r="D1095" s="384" t="s">
        <v>2869</v>
      </c>
      <c r="E1095" s="367"/>
      <c r="F1095" s="368"/>
      <c r="G1095" s="381"/>
      <c r="H1095" s="366"/>
      <c r="I1095" s="365"/>
      <c r="J1095" s="368"/>
      <c r="K1095" s="381"/>
      <c r="L1095" s="368"/>
      <c r="M1095" s="364"/>
      <c r="N1095" s="368"/>
      <c r="O1095" s="381"/>
      <c r="P1095" s="366"/>
      <c r="Q1095" s="365"/>
      <c r="R1095" s="368"/>
      <c r="S1095" s="381"/>
      <c r="T1095" s="368"/>
      <c r="U1095" s="364"/>
      <c r="V1095" s="845"/>
      <c r="W1095" s="655"/>
      <c r="X1095" s="366"/>
      <c r="Y1095" s="370"/>
      <c r="Z1095" s="481"/>
      <c r="AA1095" s="372"/>
      <c r="AB1095" s="353"/>
      <c r="AC1095" s="382"/>
      <c r="AD1095" s="383" t="str">
        <f>IFERROR(__xludf.DUMMYFUNCTION("""COMPUTED_VALUE"""),"")</f>
        <v/>
      </c>
      <c r="AE1095" s="848" t="str">
        <f>IFERROR(__xludf.DUMMYFUNCTION("""COMPUTED_VALUE"""),"")</f>
        <v/>
      </c>
      <c r="AF1095" s="848"/>
      <c r="AG1095" s="848"/>
      <c r="AH1095" s="388" t="str">
        <f>IFERROR(__xludf.DUMMYFUNCTION("""COMPUTED_VALUE"""),"")</f>
        <v/>
      </c>
      <c r="AI1095" s="382"/>
      <c r="AJ1095" s="848" t="str">
        <f>IFERROR(__xludf.DUMMYFUNCTION("""COMPUTED_VALUE"""),"")</f>
        <v/>
      </c>
      <c r="AK1095" s="848" t="str">
        <f>IFERROR(__xludf.DUMMYFUNCTION("""COMPUTED_VALUE"""),"")</f>
        <v/>
      </c>
      <c r="AL1095" s="848"/>
      <c r="AM1095" s="848"/>
      <c r="AN1095" s="389" t="str">
        <f>IFERROR(__xludf.DUMMYFUNCTION("""COMPUTED_VALUE"""),"")</f>
        <v/>
      </c>
      <c r="AO1095" s="390"/>
      <c r="AP1095" s="391"/>
      <c r="AQ1095" s="373"/>
      <c r="AR1095" s="847"/>
      <c r="AS1095" s="847" t="s">
        <v>2869</v>
      </c>
      <c r="AT1095" s="359"/>
    </row>
    <row r="1096">
      <c r="A1096" s="480" t="s">
        <v>2869</v>
      </c>
      <c r="B1096" s="361"/>
      <c r="C1096" s="362"/>
      <c r="D1096" s="384" t="s">
        <v>2869</v>
      </c>
      <c r="E1096" s="367"/>
      <c r="F1096" s="368"/>
      <c r="G1096" s="381"/>
      <c r="H1096" s="366"/>
      <c r="I1096" s="365"/>
      <c r="J1096" s="368"/>
      <c r="K1096" s="381"/>
      <c r="L1096" s="368"/>
      <c r="M1096" s="364"/>
      <c r="N1096" s="368"/>
      <c r="O1096" s="381"/>
      <c r="P1096" s="366"/>
      <c r="Q1096" s="365"/>
      <c r="R1096" s="368"/>
      <c r="S1096" s="381"/>
      <c r="T1096" s="368"/>
      <c r="U1096" s="364"/>
      <c r="V1096" s="845"/>
      <c r="W1096" s="655"/>
      <c r="X1096" s="366"/>
      <c r="Y1096" s="370"/>
      <c r="Z1096" s="481"/>
      <c r="AA1096" s="372"/>
      <c r="AB1096" s="353"/>
      <c r="AC1096" s="382"/>
      <c r="AD1096" s="383" t="str">
        <f>IFERROR(__xludf.DUMMYFUNCTION("""COMPUTED_VALUE"""),"")</f>
        <v/>
      </c>
      <c r="AE1096" s="848" t="str">
        <f>IFERROR(__xludf.DUMMYFUNCTION("""COMPUTED_VALUE"""),"")</f>
        <v/>
      </c>
      <c r="AF1096" s="848"/>
      <c r="AG1096" s="848"/>
      <c r="AH1096" s="388" t="str">
        <f>IFERROR(__xludf.DUMMYFUNCTION("""COMPUTED_VALUE"""),"")</f>
        <v/>
      </c>
      <c r="AI1096" s="382"/>
      <c r="AJ1096" s="848" t="str">
        <f>IFERROR(__xludf.DUMMYFUNCTION("""COMPUTED_VALUE"""),"")</f>
        <v/>
      </c>
      <c r="AK1096" s="848" t="str">
        <f>IFERROR(__xludf.DUMMYFUNCTION("""COMPUTED_VALUE"""),"")</f>
        <v/>
      </c>
      <c r="AL1096" s="848"/>
      <c r="AM1096" s="848"/>
      <c r="AN1096" s="389" t="str">
        <f>IFERROR(__xludf.DUMMYFUNCTION("""COMPUTED_VALUE"""),"")</f>
        <v/>
      </c>
      <c r="AO1096" s="390"/>
      <c r="AP1096" s="391"/>
      <c r="AQ1096" s="373"/>
      <c r="AR1096" s="847"/>
      <c r="AS1096" s="847" t="s">
        <v>2869</v>
      </c>
      <c r="AT1096" s="359"/>
    </row>
    <row r="1097">
      <c r="A1097" s="480" t="s">
        <v>2869</v>
      </c>
      <c r="B1097" s="361"/>
      <c r="C1097" s="362"/>
      <c r="D1097" s="384" t="s">
        <v>2869</v>
      </c>
      <c r="E1097" s="367"/>
      <c r="F1097" s="368"/>
      <c r="G1097" s="381"/>
      <c r="H1097" s="366"/>
      <c r="I1097" s="365"/>
      <c r="J1097" s="368"/>
      <c r="K1097" s="381"/>
      <c r="L1097" s="368"/>
      <c r="M1097" s="364"/>
      <c r="N1097" s="368"/>
      <c r="O1097" s="381"/>
      <c r="P1097" s="366"/>
      <c r="Q1097" s="365"/>
      <c r="R1097" s="368"/>
      <c r="S1097" s="381"/>
      <c r="T1097" s="368"/>
      <c r="U1097" s="364"/>
      <c r="V1097" s="845"/>
      <c r="W1097" s="655"/>
      <c r="X1097" s="366"/>
      <c r="Y1097" s="370"/>
      <c r="Z1097" s="481"/>
      <c r="AA1097" s="372"/>
      <c r="AB1097" s="353"/>
      <c r="AC1097" s="382"/>
      <c r="AD1097" s="383" t="str">
        <f>IFERROR(__xludf.DUMMYFUNCTION("""COMPUTED_VALUE"""),"")</f>
        <v/>
      </c>
      <c r="AE1097" s="848" t="str">
        <f>IFERROR(__xludf.DUMMYFUNCTION("""COMPUTED_VALUE"""),"")</f>
        <v/>
      </c>
      <c r="AF1097" s="848"/>
      <c r="AG1097" s="848"/>
      <c r="AH1097" s="388" t="str">
        <f>IFERROR(__xludf.DUMMYFUNCTION("""COMPUTED_VALUE"""),"")</f>
        <v/>
      </c>
      <c r="AI1097" s="382"/>
      <c r="AJ1097" s="848" t="str">
        <f>IFERROR(__xludf.DUMMYFUNCTION("""COMPUTED_VALUE"""),"")</f>
        <v/>
      </c>
      <c r="AK1097" s="848" t="str">
        <f>IFERROR(__xludf.DUMMYFUNCTION("""COMPUTED_VALUE"""),"")</f>
        <v/>
      </c>
      <c r="AL1097" s="848"/>
      <c r="AM1097" s="848"/>
      <c r="AN1097" s="389" t="str">
        <f>IFERROR(__xludf.DUMMYFUNCTION("""COMPUTED_VALUE"""),"")</f>
        <v/>
      </c>
      <c r="AO1097" s="390"/>
      <c r="AP1097" s="391"/>
      <c r="AQ1097" s="373"/>
      <c r="AR1097" s="847"/>
      <c r="AS1097" s="847" t="s">
        <v>2869</v>
      </c>
      <c r="AT1097" s="359"/>
    </row>
    <row r="1098">
      <c r="A1098" s="480" t="s">
        <v>2869</v>
      </c>
      <c r="B1098" s="361"/>
      <c r="C1098" s="362"/>
      <c r="D1098" s="384" t="s">
        <v>2869</v>
      </c>
      <c r="E1098" s="367"/>
      <c r="F1098" s="368"/>
      <c r="G1098" s="381"/>
      <c r="H1098" s="366"/>
      <c r="I1098" s="365"/>
      <c r="J1098" s="368"/>
      <c r="K1098" s="381"/>
      <c r="L1098" s="368"/>
      <c r="M1098" s="364"/>
      <c r="N1098" s="368"/>
      <c r="O1098" s="381"/>
      <c r="P1098" s="366"/>
      <c r="Q1098" s="365"/>
      <c r="R1098" s="368"/>
      <c r="S1098" s="381"/>
      <c r="T1098" s="368"/>
      <c r="U1098" s="364"/>
      <c r="V1098" s="845"/>
      <c r="W1098" s="655"/>
      <c r="X1098" s="366"/>
      <c r="Y1098" s="370"/>
      <c r="Z1098" s="481"/>
      <c r="AA1098" s="372"/>
      <c r="AB1098" s="353"/>
      <c r="AC1098" s="382"/>
      <c r="AD1098" s="383" t="str">
        <f>IFERROR(__xludf.DUMMYFUNCTION("""COMPUTED_VALUE"""),"")</f>
        <v/>
      </c>
      <c r="AE1098" s="848" t="str">
        <f>IFERROR(__xludf.DUMMYFUNCTION("""COMPUTED_VALUE"""),"")</f>
        <v/>
      </c>
      <c r="AF1098" s="848"/>
      <c r="AG1098" s="848"/>
      <c r="AH1098" s="388" t="str">
        <f>IFERROR(__xludf.DUMMYFUNCTION("""COMPUTED_VALUE"""),"")</f>
        <v/>
      </c>
      <c r="AI1098" s="382"/>
      <c r="AJ1098" s="848" t="str">
        <f>IFERROR(__xludf.DUMMYFUNCTION("""COMPUTED_VALUE"""),"")</f>
        <v/>
      </c>
      <c r="AK1098" s="848" t="str">
        <f>IFERROR(__xludf.DUMMYFUNCTION("""COMPUTED_VALUE"""),"")</f>
        <v/>
      </c>
      <c r="AL1098" s="848"/>
      <c r="AM1098" s="848"/>
      <c r="AN1098" s="389" t="str">
        <f>IFERROR(__xludf.DUMMYFUNCTION("""COMPUTED_VALUE"""),"")</f>
        <v/>
      </c>
      <c r="AO1098" s="390"/>
      <c r="AP1098" s="391"/>
      <c r="AQ1098" s="373"/>
      <c r="AR1098" s="847"/>
      <c r="AS1098" s="847" t="s">
        <v>2869</v>
      </c>
      <c r="AT1098" s="359"/>
    </row>
    <row r="1099">
      <c r="A1099" s="480" t="s">
        <v>2869</v>
      </c>
      <c r="B1099" s="361"/>
      <c r="C1099" s="362"/>
      <c r="D1099" s="384" t="s">
        <v>2869</v>
      </c>
      <c r="E1099" s="367"/>
      <c r="F1099" s="368"/>
      <c r="G1099" s="381"/>
      <c r="H1099" s="366"/>
      <c r="I1099" s="365"/>
      <c r="J1099" s="368"/>
      <c r="K1099" s="381"/>
      <c r="L1099" s="368"/>
      <c r="M1099" s="364"/>
      <c r="N1099" s="368"/>
      <c r="O1099" s="381"/>
      <c r="P1099" s="366"/>
      <c r="Q1099" s="365"/>
      <c r="R1099" s="368"/>
      <c r="S1099" s="381"/>
      <c r="T1099" s="368"/>
      <c r="U1099" s="364"/>
      <c r="V1099" s="845"/>
      <c r="W1099" s="655"/>
      <c r="X1099" s="366"/>
      <c r="Y1099" s="370"/>
      <c r="Z1099" s="481"/>
      <c r="AA1099" s="372"/>
      <c r="AB1099" s="353"/>
      <c r="AC1099" s="382"/>
      <c r="AD1099" s="383" t="str">
        <f>IFERROR(__xludf.DUMMYFUNCTION("""COMPUTED_VALUE"""),"")</f>
        <v/>
      </c>
      <c r="AE1099" s="848" t="str">
        <f>IFERROR(__xludf.DUMMYFUNCTION("""COMPUTED_VALUE"""),"")</f>
        <v/>
      </c>
      <c r="AF1099" s="848"/>
      <c r="AG1099" s="848"/>
      <c r="AH1099" s="388" t="str">
        <f>IFERROR(__xludf.DUMMYFUNCTION("""COMPUTED_VALUE"""),"")</f>
        <v/>
      </c>
      <c r="AI1099" s="382"/>
      <c r="AJ1099" s="848" t="str">
        <f>IFERROR(__xludf.DUMMYFUNCTION("""COMPUTED_VALUE"""),"")</f>
        <v/>
      </c>
      <c r="AK1099" s="848" t="str">
        <f>IFERROR(__xludf.DUMMYFUNCTION("""COMPUTED_VALUE"""),"")</f>
        <v/>
      </c>
      <c r="AL1099" s="848"/>
      <c r="AM1099" s="848"/>
      <c r="AN1099" s="389" t="str">
        <f>IFERROR(__xludf.DUMMYFUNCTION("""COMPUTED_VALUE"""),"")</f>
        <v/>
      </c>
      <c r="AO1099" s="390"/>
      <c r="AP1099" s="391"/>
      <c r="AQ1099" s="373"/>
      <c r="AR1099" s="847"/>
      <c r="AS1099" s="847" t="s">
        <v>2869</v>
      </c>
      <c r="AT1099" s="359"/>
    </row>
    <row r="1100">
      <c r="A1100" s="480" t="s">
        <v>2869</v>
      </c>
      <c r="B1100" s="361"/>
      <c r="C1100" s="362"/>
      <c r="D1100" s="384" t="s">
        <v>2869</v>
      </c>
      <c r="E1100" s="367"/>
      <c r="F1100" s="368"/>
      <c r="G1100" s="381"/>
      <c r="H1100" s="366"/>
      <c r="I1100" s="365"/>
      <c r="J1100" s="368"/>
      <c r="K1100" s="381"/>
      <c r="L1100" s="368"/>
      <c r="M1100" s="364"/>
      <c r="N1100" s="368"/>
      <c r="O1100" s="381"/>
      <c r="P1100" s="366"/>
      <c r="Q1100" s="365"/>
      <c r="R1100" s="368"/>
      <c r="S1100" s="381"/>
      <c r="T1100" s="368"/>
      <c r="U1100" s="364"/>
      <c r="V1100" s="845"/>
      <c r="W1100" s="655"/>
      <c r="X1100" s="366"/>
      <c r="Y1100" s="370"/>
      <c r="Z1100" s="481"/>
      <c r="AA1100" s="372"/>
      <c r="AB1100" s="353"/>
      <c r="AC1100" s="382"/>
      <c r="AD1100" s="383" t="str">
        <f>IFERROR(__xludf.DUMMYFUNCTION("""COMPUTED_VALUE"""),"")</f>
        <v/>
      </c>
      <c r="AE1100" s="848" t="str">
        <f>IFERROR(__xludf.DUMMYFUNCTION("""COMPUTED_VALUE"""),"")</f>
        <v/>
      </c>
      <c r="AF1100" s="848"/>
      <c r="AG1100" s="848"/>
      <c r="AH1100" s="388" t="str">
        <f>IFERROR(__xludf.DUMMYFUNCTION("""COMPUTED_VALUE"""),"")</f>
        <v/>
      </c>
      <c r="AI1100" s="382"/>
      <c r="AJ1100" s="848" t="str">
        <f>IFERROR(__xludf.DUMMYFUNCTION("""COMPUTED_VALUE"""),"")</f>
        <v/>
      </c>
      <c r="AK1100" s="848" t="str">
        <f>IFERROR(__xludf.DUMMYFUNCTION("""COMPUTED_VALUE"""),"")</f>
        <v/>
      </c>
      <c r="AL1100" s="848"/>
      <c r="AM1100" s="848"/>
      <c r="AN1100" s="389" t="str">
        <f>IFERROR(__xludf.DUMMYFUNCTION("""COMPUTED_VALUE"""),"")</f>
        <v/>
      </c>
      <c r="AO1100" s="390"/>
      <c r="AP1100" s="391"/>
      <c r="AQ1100" s="373"/>
      <c r="AR1100" s="847"/>
      <c r="AS1100" s="847" t="s">
        <v>2869</v>
      </c>
      <c r="AT1100" s="359"/>
    </row>
    <row r="1101">
      <c r="A1101" s="480" t="s">
        <v>2869</v>
      </c>
      <c r="B1101" s="361"/>
      <c r="C1101" s="362"/>
      <c r="D1101" s="384" t="s">
        <v>2869</v>
      </c>
      <c r="E1101" s="367"/>
      <c r="F1101" s="368"/>
      <c r="G1101" s="381"/>
      <c r="H1101" s="366"/>
      <c r="I1101" s="365"/>
      <c r="J1101" s="368"/>
      <c r="K1101" s="381"/>
      <c r="L1101" s="368"/>
      <c r="M1101" s="364"/>
      <c r="N1101" s="368"/>
      <c r="O1101" s="381"/>
      <c r="P1101" s="366"/>
      <c r="Q1101" s="365"/>
      <c r="R1101" s="368"/>
      <c r="S1101" s="381"/>
      <c r="T1101" s="368"/>
      <c r="U1101" s="364"/>
      <c r="V1101" s="845"/>
      <c r="W1101" s="655"/>
      <c r="X1101" s="366"/>
      <c r="Y1101" s="370"/>
      <c r="Z1101" s="481"/>
      <c r="AA1101" s="372"/>
      <c r="AB1101" s="353"/>
      <c r="AC1101" s="382"/>
      <c r="AD1101" s="383" t="str">
        <f>IFERROR(__xludf.DUMMYFUNCTION("""COMPUTED_VALUE"""),"")</f>
        <v/>
      </c>
      <c r="AE1101" s="848" t="str">
        <f>IFERROR(__xludf.DUMMYFUNCTION("""COMPUTED_VALUE"""),"")</f>
        <v/>
      </c>
      <c r="AF1101" s="848"/>
      <c r="AG1101" s="848"/>
      <c r="AH1101" s="388" t="str">
        <f>IFERROR(__xludf.DUMMYFUNCTION("""COMPUTED_VALUE"""),"")</f>
        <v/>
      </c>
      <c r="AI1101" s="382"/>
      <c r="AJ1101" s="848" t="str">
        <f>IFERROR(__xludf.DUMMYFUNCTION("""COMPUTED_VALUE"""),"")</f>
        <v/>
      </c>
      <c r="AK1101" s="848" t="str">
        <f>IFERROR(__xludf.DUMMYFUNCTION("""COMPUTED_VALUE"""),"")</f>
        <v/>
      </c>
      <c r="AL1101" s="848"/>
      <c r="AM1101" s="848"/>
      <c r="AN1101" s="389" t="str">
        <f>IFERROR(__xludf.DUMMYFUNCTION("""COMPUTED_VALUE"""),"")</f>
        <v/>
      </c>
      <c r="AO1101" s="390"/>
      <c r="AP1101" s="391"/>
      <c r="AQ1101" s="373"/>
      <c r="AR1101" s="847"/>
      <c r="AS1101" s="847" t="s">
        <v>2869</v>
      </c>
      <c r="AT1101" s="359"/>
    </row>
    <row r="1102">
      <c r="A1102" s="480" t="s">
        <v>2869</v>
      </c>
      <c r="B1102" s="361"/>
      <c r="C1102" s="362"/>
      <c r="D1102" s="384" t="s">
        <v>2869</v>
      </c>
      <c r="E1102" s="367"/>
      <c r="F1102" s="368"/>
      <c r="G1102" s="381"/>
      <c r="H1102" s="366"/>
      <c r="I1102" s="365"/>
      <c r="J1102" s="368"/>
      <c r="K1102" s="381"/>
      <c r="L1102" s="368"/>
      <c r="M1102" s="364"/>
      <c r="N1102" s="368"/>
      <c r="O1102" s="381"/>
      <c r="P1102" s="366"/>
      <c r="Q1102" s="365"/>
      <c r="R1102" s="368"/>
      <c r="S1102" s="381"/>
      <c r="T1102" s="368"/>
      <c r="U1102" s="364"/>
      <c r="V1102" s="845"/>
      <c r="W1102" s="655"/>
      <c r="X1102" s="366"/>
      <c r="Y1102" s="370"/>
      <c r="Z1102" s="481"/>
      <c r="AA1102" s="372"/>
      <c r="AB1102" s="353"/>
      <c r="AC1102" s="382"/>
      <c r="AD1102" s="383" t="str">
        <f>IFERROR(__xludf.DUMMYFUNCTION("""COMPUTED_VALUE"""),"")</f>
        <v/>
      </c>
      <c r="AE1102" s="848" t="str">
        <f>IFERROR(__xludf.DUMMYFUNCTION("""COMPUTED_VALUE"""),"")</f>
        <v/>
      </c>
      <c r="AF1102" s="848"/>
      <c r="AG1102" s="848"/>
      <c r="AH1102" s="388" t="str">
        <f>IFERROR(__xludf.DUMMYFUNCTION("""COMPUTED_VALUE"""),"")</f>
        <v/>
      </c>
      <c r="AI1102" s="382"/>
      <c r="AJ1102" s="848" t="str">
        <f>IFERROR(__xludf.DUMMYFUNCTION("""COMPUTED_VALUE"""),"")</f>
        <v/>
      </c>
      <c r="AK1102" s="848" t="str">
        <f>IFERROR(__xludf.DUMMYFUNCTION("""COMPUTED_VALUE"""),"")</f>
        <v/>
      </c>
      <c r="AL1102" s="848"/>
      <c r="AM1102" s="848"/>
      <c r="AN1102" s="389" t="str">
        <f>IFERROR(__xludf.DUMMYFUNCTION("""COMPUTED_VALUE"""),"")</f>
        <v/>
      </c>
      <c r="AO1102" s="390"/>
      <c r="AP1102" s="391"/>
      <c r="AQ1102" s="373"/>
      <c r="AR1102" s="847"/>
      <c r="AS1102" s="847" t="s">
        <v>2869</v>
      </c>
      <c r="AT1102" s="359"/>
    </row>
    <row r="1103">
      <c r="A1103" s="480" t="s">
        <v>2869</v>
      </c>
      <c r="B1103" s="361"/>
      <c r="C1103" s="362"/>
      <c r="D1103" s="384" t="s">
        <v>2869</v>
      </c>
      <c r="E1103" s="367"/>
      <c r="F1103" s="368"/>
      <c r="G1103" s="381"/>
      <c r="H1103" s="366"/>
      <c r="I1103" s="365"/>
      <c r="J1103" s="368"/>
      <c r="K1103" s="381"/>
      <c r="L1103" s="368"/>
      <c r="M1103" s="364"/>
      <c r="N1103" s="368"/>
      <c r="O1103" s="381"/>
      <c r="P1103" s="366"/>
      <c r="Q1103" s="365"/>
      <c r="R1103" s="368"/>
      <c r="S1103" s="381"/>
      <c r="T1103" s="368"/>
      <c r="U1103" s="364"/>
      <c r="V1103" s="845"/>
      <c r="W1103" s="655"/>
      <c r="X1103" s="366"/>
      <c r="Y1103" s="370"/>
      <c r="Z1103" s="481"/>
      <c r="AA1103" s="372"/>
      <c r="AB1103" s="353"/>
      <c r="AC1103" s="382"/>
      <c r="AD1103" s="383" t="str">
        <f>IFERROR(__xludf.DUMMYFUNCTION("""COMPUTED_VALUE"""),"")</f>
        <v/>
      </c>
      <c r="AE1103" s="848" t="str">
        <f>IFERROR(__xludf.DUMMYFUNCTION("""COMPUTED_VALUE"""),"")</f>
        <v/>
      </c>
      <c r="AF1103" s="848"/>
      <c r="AG1103" s="848"/>
      <c r="AH1103" s="388" t="str">
        <f>IFERROR(__xludf.DUMMYFUNCTION("""COMPUTED_VALUE"""),"")</f>
        <v/>
      </c>
      <c r="AI1103" s="382"/>
      <c r="AJ1103" s="848" t="str">
        <f>IFERROR(__xludf.DUMMYFUNCTION("""COMPUTED_VALUE"""),"")</f>
        <v/>
      </c>
      <c r="AK1103" s="848" t="str">
        <f>IFERROR(__xludf.DUMMYFUNCTION("""COMPUTED_VALUE"""),"")</f>
        <v/>
      </c>
      <c r="AL1103" s="848"/>
      <c r="AM1103" s="848"/>
      <c r="AN1103" s="389" t="str">
        <f>IFERROR(__xludf.DUMMYFUNCTION("""COMPUTED_VALUE"""),"")</f>
        <v/>
      </c>
      <c r="AO1103" s="390"/>
      <c r="AP1103" s="391"/>
      <c r="AQ1103" s="373"/>
      <c r="AR1103" s="847"/>
      <c r="AS1103" s="847" t="s">
        <v>2869</v>
      </c>
      <c r="AT1103" s="359"/>
    </row>
    <row r="1104">
      <c r="A1104" s="480" t="s">
        <v>2869</v>
      </c>
      <c r="B1104" s="361"/>
      <c r="C1104" s="362"/>
      <c r="D1104" s="384" t="s">
        <v>2869</v>
      </c>
      <c r="E1104" s="367"/>
      <c r="F1104" s="368"/>
      <c r="G1104" s="381"/>
      <c r="H1104" s="366"/>
      <c r="I1104" s="365"/>
      <c r="J1104" s="368"/>
      <c r="K1104" s="381"/>
      <c r="L1104" s="368"/>
      <c r="M1104" s="364"/>
      <c r="N1104" s="368"/>
      <c r="O1104" s="381"/>
      <c r="P1104" s="366"/>
      <c r="Q1104" s="365"/>
      <c r="R1104" s="368"/>
      <c r="S1104" s="381"/>
      <c r="T1104" s="368"/>
      <c r="U1104" s="364"/>
      <c r="V1104" s="845"/>
      <c r="W1104" s="655"/>
      <c r="X1104" s="366"/>
      <c r="Y1104" s="370"/>
      <c r="Z1104" s="481"/>
      <c r="AA1104" s="372"/>
      <c r="AB1104" s="353"/>
      <c r="AC1104" s="382"/>
      <c r="AD1104" s="383" t="str">
        <f>IFERROR(__xludf.DUMMYFUNCTION("""COMPUTED_VALUE"""),"")</f>
        <v/>
      </c>
      <c r="AE1104" s="848" t="str">
        <f>IFERROR(__xludf.DUMMYFUNCTION("""COMPUTED_VALUE"""),"")</f>
        <v/>
      </c>
      <c r="AF1104" s="848"/>
      <c r="AG1104" s="848"/>
      <c r="AH1104" s="388" t="str">
        <f>IFERROR(__xludf.DUMMYFUNCTION("""COMPUTED_VALUE"""),"")</f>
        <v/>
      </c>
      <c r="AI1104" s="382"/>
      <c r="AJ1104" s="848" t="str">
        <f>IFERROR(__xludf.DUMMYFUNCTION("""COMPUTED_VALUE"""),"")</f>
        <v/>
      </c>
      <c r="AK1104" s="848" t="str">
        <f>IFERROR(__xludf.DUMMYFUNCTION("""COMPUTED_VALUE"""),"")</f>
        <v/>
      </c>
      <c r="AL1104" s="848"/>
      <c r="AM1104" s="848"/>
      <c r="AN1104" s="389" t="str">
        <f>IFERROR(__xludf.DUMMYFUNCTION("""COMPUTED_VALUE"""),"")</f>
        <v/>
      </c>
      <c r="AO1104" s="390"/>
      <c r="AP1104" s="391"/>
      <c r="AQ1104" s="373"/>
      <c r="AR1104" s="847"/>
      <c r="AS1104" s="847" t="s">
        <v>2869</v>
      </c>
      <c r="AT1104" s="359"/>
    </row>
    <row r="1105">
      <c r="A1105" s="480" t="s">
        <v>2869</v>
      </c>
      <c r="B1105" s="361"/>
      <c r="C1105" s="362"/>
      <c r="D1105" s="384" t="s">
        <v>2869</v>
      </c>
      <c r="E1105" s="367"/>
      <c r="F1105" s="368"/>
      <c r="G1105" s="381"/>
      <c r="H1105" s="366"/>
      <c r="I1105" s="365"/>
      <c r="J1105" s="368"/>
      <c r="K1105" s="381"/>
      <c r="L1105" s="368"/>
      <c r="M1105" s="364"/>
      <c r="N1105" s="368"/>
      <c r="O1105" s="381"/>
      <c r="P1105" s="366"/>
      <c r="Q1105" s="365"/>
      <c r="R1105" s="368"/>
      <c r="S1105" s="381"/>
      <c r="T1105" s="368"/>
      <c r="U1105" s="364"/>
      <c r="V1105" s="845"/>
      <c r="W1105" s="655"/>
      <c r="X1105" s="366"/>
      <c r="Y1105" s="370"/>
      <c r="Z1105" s="481"/>
      <c r="AA1105" s="372"/>
      <c r="AB1105" s="353"/>
      <c r="AC1105" s="382"/>
      <c r="AD1105" s="383" t="str">
        <f>IFERROR(__xludf.DUMMYFUNCTION("""COMPUTED_VALUE"""),"")</f>
        <v/>
      </c>
      <c r="AE1105" s="848" t="str">
        <f>IFERROR(__xludf.DUMMYFUNCTION("""COMPUTED_VALUE"""),"")</f>
        <v/>
      </c>
      <c r="AF1105" s="848"/>
      <c r="AG1105" s="848"/>
      <c r="AH1105" s="388" t="str">
        <f>IFERROR(__xludf.DUMMYFUNCTION("""COMPUTED_VALUE"""),"")</f>
        <v/>
      </c>
      <c r="AI1105" s="382"/>
      <c r="AJ1105" s="848" t="str">
        <f>IFERROR(__xludf.DUMMYFUNCTION("""COMPUTED_VALUE"""),"")</f>
        <v/>
      </c>
      <c r="AK1105" s="848" t="str">
        <f>IFERROR(__xludf.DUMMYFUNCTION("""COMPUTED_VALUE"""),"")</f>
        <v/>
      </c>
      <c r="AL1105" s="848"/>
      <c r="AM1105" s="848"/>
      <c r="AN1105" s="389" t="str">
        <f>IFERROR(__xludf.DUMMYFUNCTION("""COMPUTED_VALUE"""),"")</f>
        <v/>
      </c>
      <c r="AO1105" s="390"/>
      <c r="AP1105" s="391"/>
      <c r="AQ1105" s="373"/>
      <c r="AR1105" s="847"/>
      <c r="AS1105" s="847" t="s">
        <v>2869</v>
      </c>
      <c r="AT1105" s="359"/>
    </row>
    <row r="1106">
      <c r="A1106" s="480" t="s">
        <v>2869</v>
      </c>
      <c r="B1106" s="361"/>
      <c r="C1106" s="362"/>
      <c r="D1106" s="384" t="s">
        <v>2869</v>
      </c>
      <c r="E1106" s="367"/>
      <c r="F1106" s="368"/>
      <c r="G1106" s="381"/>
      <c r="H1106" s="366"/>
      <c r="I1106" s="365"/>
      <c r="J1106" s="368"/>
      <c r="K1106" s="381"/>
      <c r="L1106" s="368"/>
      <c r="M1106" s="364"/>
      <c r="N1106" s="368"/>
      <c r="O1106" s="381"/>
      <c r="P1106" s="366"/>
      <c r="Q1106" s="365"/>
      <c r="R1106" s="368"/>
      <c r="S1106" s="381"/>
      <c r="T1106" s="368"/>
      <c r="U1106" s="364"/>
      <c r="V1106" s="845"/>
      <c r="W1106" s="655"/>
      <c r="X1106" s="366"/>
      <c r="Y1106" s="370"/>
      <c r="Z1106" s="481"/>
      <c r="AA1106" s="372"/>
      <c r="AB1106" s="353"/>
      <c r="AC1106" s="382"/>
      <c r="AD1106" s="383" t="str">
        <f>IFERROR(__xludf.DUMMYFUNCTION("""COMPUTED_VALUE"""),"")</f>
        <v/>
      </c>
      <c r="AE1106" s="848" t="str">
        <f>IFERROR(__xludf.DUMMYFUNCTION("""COMPUTED_VALUE"""),"")</f>
        <v/>
      </c>
      <c r="AF1106" s="848"/>
      <c r="AG1106" s="848"/>
      <c r="AH1106" s="388" t="str">
        <f>IFERROR(__xludf.DUMMYFUNCTION("""COMPUTED_VALUE"""),"")</f>
        <v/>
      </c>
      <c r="AI1106" s="382"/>
      <c r="AJ1106" s="848" t="str">
        <f>IFERROR(__xludf.DUMMYFUNCTION("""COMPUTED_VALUE"""),"")</f>
        <v/>
      </c>
      <c r="AK1106" s="848" t="str">
        <f>IFERROR(__xludf.DUMMYFUNCTION("""COMPUTED_VALUE"""),"")</f>
        <v/>
      </c>
      <c r="AL1106" s="848"/>
      <c r="AM1106" s="848"/>
      <c r="AN1106" s="389" t="str">
        <f>IFERROR(__xludf.DUMMYFUNCTION("""COMPUTED_VALUE"""),"")</f>
        <v/>
      </c>
      <c r="AO1106" s="390"/>
      <c r="AP1106" s="391"/>
      <c r="AQ1106" s="373"/>
      <c r="AR1106" s="847"/>
      <c r="AS1106" s="847" t="s">
        <v>2869</v>
      </c>
      <c r="AT1106" s="359"/>
    </row>
    <row r="1107">
      <c r="A1107" s="480" t="s">
        <v>2869</v>
      </c>
      <c r="B1107" s="361"/>
      <c r="C1107" s="362"/>
      <c r="D1107" s="384" t="s">
        <v>2869</v>
      </c>
      <c r="E1107" s="367"/>
      <c r="F1107" s="368"/>
      <c r="G1107" s="381"/>
      <c r="H1107" s="366"/>
      <c r="I1107" s="365"/>
      <c r="J1107" s="368"/>
      <c r="K1107" s="381"/>
      <c r="L1107" s="368"/>
      <c r="M1107" s="364"/>
      <c r="N1107" s="368"/>
      <c r="O1107" s="381"/>
      <c r="P1107" s="366"/>
      <c r="Q1107" s="365"/>
      <c r="R1107" s="368"/>
      <c r="S1107" s="381"/>
      <c r="T1107" s="368"/>
      <c r="U1107" s="364"/>
      <c r="V1107" s="845"/>
      <c r="W1107" s="655"/>
      <c r="X1107" s="366"/>
      <c r="Y1107" s="370"/>
      <c r="Z1107" s="481"/>
      <c r="AA1107" s="372"/>
      <c r="AB1107" s="353"/>
      <c r="AC1107" s="382"/>
      <c r="AD1107" s="383" t="str">
        <f>IFERROR(__xludf.DUMMYFUNCTION("""COMPUTED_VALUE"""),"")</f>
        <v/>
      </c>
      <c r="AE1107" s="848" t="str">
        <f>IFERROR(__xludf.DUMMYFUNCTION("""COMPUTED_VALUE"""),"")</f>
        <v/>
      </c>
      <c r="AF1107" s="848"/>
      <c r="AG1107" s="848"/>
      <c r="AH1107" s="388" t="str">
        <f>IFERROR(__xludf.DUMMYFUNCTION("""COMPUTED_VALUE"""),"")</f>
        <v/>
      </c>
      <c r="AI1107" s="382"/>
      <c r="AJ1107" s="848" t="str">
        <f>IFERROR(__xludf.DUMMYFUNCTION("""COMPUTED_VALUE"""),"")</f>
        <v/>
      </c>
      <c r="AK1107" s="848" t="str">
        <f>IFERROR(__xludf.DUMMYFUNCTION("""COMPUTED_VALUE"""),"")</f>
        <v/>
      </c>
      <c r="AL1107" s="848"/>
      <c r="AM1107" s="848"/>
      <c r="AN1107" s="389" t="str">
        <f>IFERROR(__xludf.DUMMYFUNCTION("""COMPUTED_VALUE"""),"")</f>
        <v/>
      </c>
      <c r="AO1107" s="390"/>
      <c r="AP1107" s="391"/>
      <c r="AQ1107" s="373"/>
      <c r="AR1107" s="847"/>
      <c r="AS1107" s="847" t="s">
        <v>2869</v>
      </c>
      <c r="AT1107" s="359"/>
    </row>
    <row r="1108">
      <c r="A1108" s="480" t="s">
        <v>2869</v>
      </c>
      <c r="B1108" s="361"/>
      <c r="C1108" s="362"/>
      <c r="D1108" s="384" t="s">
        <v>2869</v>
      </c>
      <c r="E1108" s="367"/>
      <c r="F1108" s="368"/>
      <c r="G1108" s="381"/>
      <c r="H1108" s="366"/>
      <c r="I1108" s="365"/>
      <c r="J1108" s="368"/>
      <c r="K1108" s="381"/>
      <c r="L1108" s="368"/>
      <c r="M1108" s="364"/>
      <c r="N1108" s="368"/>
      <c r="O1108" s="381"/>
      <c r="P1108" s="366"/>
      <c r="Q1108" s="365"/>
      <c r="R1108" s="368"/>
      <c r="S1108" s="381"/>
      <c r="T1108" s="368"/>
      <c r="U1108" s="364"/>
      <c r="V1108" s="845"/>
      <c r="W1108" s="655"/>
      <c r="X1108" s="366"/>
      <c r="Y1108" s="370"/>
      <c r="Z1108" s="481"/>
      <c r="AA1108" s="372"/>
      <c r="AB1108" s="353"/>
      <c r="AC1108" s="382"/>
      <c r="AD1108" s="383" t="str">
        <f>IFERROR(__xludf.DUMMYFUNCTION("""COMPUTED_VALUE"""),"")</f>
        <v/>
      </c>
      <c r="AE1108" s="848" t="str">
        <f>IFERROR(__xludf.DUMMYFUNCTION("""COMPUTED_VALUE"""),"")</f>
        <v/>
      </c>
      <c r="AF1108" s="848"/>
      <c r="AG1108" s="848"/>
      <c r="AH1108" s="388" t="str">
        <f>IFERROR(__xludf.DUMMYFUNCTION("""COMPUTED_VALUE"""),"")</f>
        <v/>
      </c>
      <c r="AI1108" s="382"/>
      <c r="AJ1108" s="848" t="str">
        <f>IFERROR(__xludf.DUMMYFUNCTION("""COMPUTED_VALUE"""),"")</f>
        <v/>
      </c>
      <c r="AK1108" s="848" t="str">
        <f>IFERROR(__xludf.DUMMYFUNCTION("""COMPUTED_VALUE"""),"")</f>
        <v/>
      </c>
      <c r="AL1108" s="848"/>
      <c r="AM1108" s="848"/>
      <c r="AN1108" s="389" t="str">
        <f>IFERROR(__xludf.DUMMYFUNCTION("""COMPUTED_VALUE"""),"")</f>
        <v/>
      </c>
      <c r="AO1108" s="390"/>
      <c r="AP1108" s="391"/>
      <c r="AQ1108" s="373"/>
      <c r="AR1108" s="847"/>
      <c r="AS1108" s="847" t="s">
        <v>2869</v>
      </c>
      <c r="AT1108" s="359"/>
    </row>
    <row r="1109">
      <c r="A1109" s="480" t="s">
        <v>2869</v>
      </c>
      <c r="B1109" s="361"/>
      <c r="C1109" s="362"/>
      <c r="D1109" s="384" t="s">
        <v>2869</v>
      </c>
      <c r="E1109" s="367"/>
      <c r="F1109" s="368"/>
      <c r="G1109" s="381"/>
      <c r="H1109" s="366"/>
      <c r="I1109" s="365"/>
      <c r="J1109" s="368"/>
      <c r="K1109" s="381"/>
      <c r="L1109" s="368"/>
      <c r="M1109" s="364"/>
      <c r="N1109" s="368"/>
      <c r="O1109" s="381"/>
      <c r="P1109" s="366"/>
      <c r="Q1109" s="365"/>
      <c r="R1109" s="368"/>
      <c r="S1109" s="381"/>
      <c r="T1109" s="368"/>
      <c r="U1109" s="364"/>
      <c r="V1109" s="845"/>
      <c r="W1109" s="655"/>
      <c r="X1109" s="366"/>
      <c r="Y1109" s="370"/>
      <c r="Z1109" s="481"/>
      <c r="AA1109" s="372"/>
      <c r="AB1109" s="353"/>
      <c r="AC1109" s="382"/>
      <c r="AD1109" s="383" t="str">
        <f>IFERROR(__xludf.DUMMYFUNCTION("""COMPUTED_VALUE"""),"")</f>
        <v/>
      </c>
      <c r="AE1109" s="848" t="str">
        <f>IFERROR(__xludf.DUMMYFUNCTION("""COMPUTED_VALUE"""),"")</f>
        <v/>
      </c>
      <c r="AF1109" s="848"/>
      <c r="AG1109" s="848"/>
      <c r="AH1109" s="388" t="str">
        <f>IFERROR(__xludf.DUMMYFUNCTION("""COMPUTED_VALUE"""),"")</f>
        <v/>
      </c>
      <c r="AI1109" s="382"/>
      <c r="AJ1109" s="848" t="str">
        <f>IFERROR(__xludf.DUMMYFUNCTION("""COMPUTED_VALUE"""),"")</f>
        <v/>
      </c>
      <c r="AK1109" s="848" t="str">
        <f>IFERROR(__xludf.DUMMYFUNCTION("""COMPUTED_VALUE"""),"")</f>
        <v/>
      </c>
      <c r="AL1109" s="848"/>
      <c r="AM1109" s="848"/>
      <c r="AN1109" s="389" t="str">
        <f>IFERROR(__xludf.DUMMYFUNCTION("""COMPUTED_VALUE"""),"")</f>
        <v/>
      </c>
      <c r="AO1109" s="390"/>
      <c r="AP1109" s="391"/>
      <c r="AQ1109" s="373"/>
      <c r="AR1109" s="847"/>
      <c r="AS1109" s="847" t="s">
        <v>2869</v>
      </c>
      <c r="AT1109" s="359"/>
    </row>
    <row r="1110">
      <c r="A1110" s="480" t="s">
        <v>2869</v>
      </c>
      <c r="B1110" s="361"/>
      <c r="C1110" s="362"/>
      <c r="D1110" s="384" t="s">
        <v>2869</v>
      </c>
      <c r="E1110" s="367"/>
      <c r="F1110" s="368"/>
      <c r="G1110" s="381"/>
      <c r="H1110" s="366"/>
      <c r="I1110" s="365"/>
      <c r="J1110" s="368"/>
      <c r="K1110" s="381"/>
      <c r="L1110" s="368"/>
      <c r="M1110" s="364"/>
      <c r="N1110" s="368"/>
      <c r="O1110" s="381"/>
      <c r="P1110" s="366"/>
      <c r="Q1110" s="365"/>
      <c r="R1110" s="368"/>
      <c r="S1110" s="381"/>
      <c r="T1110" s="368"/>
      <c r="U1110" s="364"/>
      <c r="V1110" s="845"/>
      <c r="W1110" s="655"/>
      <c r="X1110" s="366"/>
      <c r="Y1110" s="370"/>
      <c r="Z1110" s="481"/>
      <c r="AA1110" s="372"/>
      <c r="AB1110" s="353"/>
      <c r="AC1110" s="382"/>
      <c r="AD1110" s="383" t="str">
        <f>IFERROR(__xludf.DUMMYFUNCTION("""COMPUTED_VALUE"""),"")</f>
        <v/>
      </c>
      <c r="AE1110" s="848" t="str">
        <f>IFERROR(__xludf.DUMMYFUNCTION("""COMPUTED_VALUE"""),"")</f>
        <v/>
      </c>
      <c r="AF1110" s="848"/>
      <c r="AG1110" s="848"/>
      <c r="AH1110" s="388" t="str">
        <f>IFERROR(__xludf.DUMMYFUNCTION("""COMPUTED_VALUE"""),"")</f>
        <v/>
      </c>
      <c r="AI1110" s="382"/>
      <c r="AJ1110" s="848" t="str">
        <f>IFERROR(__xludf.DUMMYFUNCTION("""COMPUTED_VALUE"""),"")</f>
        <v/>
      </c>
      <c r="AK1110" s="848" t="str">
        <f>IFERROR(__xludf.DUMMYFUNCTION("""COMPUTED_VALUE"""),"")</f>
        <v/>
      </c>
      <c r="AL1110" s="848"/>
      <c r="AM1110" s="848"/>
      <c r="AN1110" s="389" t="str">
        <f>IFERROR(__xludf.DUMMYFUNCTION("""COMPUTED_VALUE"""),"")</f>
        <v/>
      </c>
      <c r="AO1110" s="390"/>
      <c r="AP1110" s="391"/>
      <c r="AQ1110" s="373"/>
      <c r="AR1110" s="847"/>
      <c r="AS1110" s="847" t="s">
        <v>2869</v>
      </c>
      <c r="AT1110" s="359"/>
    </row>
    <row r="1111">
      <c r="A1111" s="480" t="s">
        <v>2869</v>
      </c>
      <c r="B1111" s="361"/>
      <c r="C1111" s="362"/>
      <c r="D1111" s="384" t="s">
        <v>2869</v>
      </c>
      <c r="E1111" s="367"/>
      <c r="F1111" s="368"/>
      <c r="G1111" s="381"/>
      <c r="H1111" s="366"/>
      <c r="I1111" s="365"/>
      <c r="J1111" s="368"/>
      <c r="K1111" s="381"/>
      <c r="L1111" s="368"/>
      <c r="M1111" s="364"/>
      <c r="N1111" s="368"/>
      <c r="O1111" s="381"/>
      <c r="P1111" s="366"/>
      <c r="Q1111" s="365"/>
      <c r="R1111" s="368"/>
      <c r="S1111" s="381"/>
      <c r="T1111" s="368"/>
      <c r="U1111" s="364"/>
      <c r="V1111" s="845"/>
      <c r="W1111" s="655"/>
      <c r="X1111" s="366"/>
      <c r="Y1111" s="370"/>
      <c r="Z1111" s="481"/>
      <c r="AA1111" s="372"/>
      <c r="AB1111" s="353"/>
      <c r="AC1111" s="382"/>
      <c r="AD1111" s="383" t="str">
        <f>IFERROR(__xludf.DUMMYFUNCTION("""COMPUTED_VALUE"""),"")</f>
        <v/>
      </c>
      <c r="AE1111" s="848" t="str">
        <f>IFERROR(__xludf.DUMMYFUNCTION("""COMPUTED_VALUE"""),"")</f>
        <v/>
      </c>
      <c r="AF1111" s="848"/>
      <c r="AG1111" s="848"/>
      <c r="AH1111" s="388" t="str">
        <f>IFERROR(__xludf.DUMMYFUNCTION("""COMPUTED_VALUE"""),"")</f>
        <v/>
      </c>
      <c r="AI1111" s="382"/>
      <c r="AJ1111" s="848" t="str">
        <f>IFERROR(__xludf.DUMMYFUNCTION("""COMPUTED_VALUE"""),"")</f>
        <v/>
      </c>
      <c r="AK1111" s="848" t="str">
        <f>IFERROR(__xludf.DUMMYFUNCTION("""COMPUTED_VALUE"""),"")</f>
        <v/>
      </c>
      <c r="AL1111" s="848"/>
      <c r="AM1111" s="848"/>
      <c r="AN1111" s="389" t="str">
        <f>IFERROR(__xludf.DUMMYFUNCTION("""COMPUTED_VALUE"""),"")</f>
        <v/>
      </c>
      <c r="AO1111" s="390"/>
      <c r="AP1111" s="391"/>
      <c r="AQ1111" s="373"/>
      <c r="AR1111" s="847"/>
      <c r="AS1111" s="847" t="s">
        <v>2869</v>
      </c>
      <c r="AT1111" s="359"/>
    </row>
    <row r="1112">
      <c r="A1112" s="480" t="s">
        <v>2869</v>
      </c>
      <c r="B1112" s="361"/>
      <c r="C1112" s="362"/>
      <c r="D1112" s="384" t="s">
        <v>2869</v>
      </c>
      <c r="E1112" s="367"/>
      <c r="F1112" s="368"/>
      <c r="G1112" s="381"/>
      <c r="H1112" s="366"/>
      <c r="I1112" s="365"/>
      <c r="J1112" s="368"/>
      <c r="K1112" s="381"/>
      <c r="L1112" s="368"/>
      <c r="M1112" s="364"/>
      <c r="N1112" s="368"/>
      <c r="O1112" s="381"/>
      <c r="P1112" s="366"/>
      <c r="Q1112" s="365"/>
      <c r="R1112" s="368"/>
      <c r="S1112" s="381"/>
      <c r="T1112" s="368"/>
      <c r="U1112" s="364"/>
      <c r="V1112" s="845"/>
      <c r="W1112" s="655"/>
      <c r="X1112" s="366"/>
      <c r="Y1112" s="370"/>
      <c r="Z1112" s="481"/>
      <c r="AA1112" s="372"/>
      <c r="AB1112" s="353"/>
      <c r="AC1112" s="382"/>
      <c r="AD1112" s="383" t="str">
        <f>IFERROR(__xludf.DUMMYFUNCTION("""COMPUTED_VALUE"""),"")</f>
        <v/>
      </c>
      <c r="AE1112" s="848" t="str">
        <f>IFERROR(__xludf.DUMMYFUNCTION("""COMPUTED_VALUE"""),"")</f>
        <v/>
      </c>
      <c r="AF1112" s="848"/>
      <c r="AG1112" s="848"/>
      <c r="AH1112" s="388" t="str">
        <f>IFERROR(__xludf.DUMMYFUNCTION("""COMPUTED_VALUE"""),"")</f>
        <v/>
      </c>
      <c r="AI1112" s="382"/>
      <c r="AJ1112" s="848" t="str">
        <f>IFERROR(__xludf.DUMMYFUNCTION("""COMPUTED_VALUE"""),"")</f>
        <v/>
      </c>
      <c r="AK1112" s="848" t="str">
        <f>IFERROR(__xludf.DUMMYFUNCTION("""COMPUTED_VALUE"""),"")</f>
        <v/>
      </c>
      <c r="AL1112" s="848"/>
      <c r="AM1112" s="848"/>
      <c r="AN1112" s="389" t="str">
        <f>IFERROR(__xludf.DUMMYFUNCTION("""COMPUTED_VALUE"""),"")</f>
        <v/>
      </c>
      <c r="AO1112" s="390"/>
      <c r="AP1112" s="391"/>
      <c r="AQ1112" s="373"/>
      <c r="AR1112" s="847"/>
      <c r="AS1112" s="847" t="s">
        <v>2869</v>
      </c>
      <c r="AT1112" s="359"/>
    </row>
    <row r="1113">
      <c r="A1113" s="480" t="s">
        <v>2869</v>
      </c>
      <c r="B1113" s="361"/>
      <c r="C1113" s="362"/>
      <c r="D1113" s="384" t="s">
        <v>2869</v>
      </c>
      <c r="E1113" s="367"/>
      <c r="F1113" s="368"/>
      <c r="G1113" s="381"/>
      <c r="H1113" s="366"/>
      <c r="I1113" s="365"/>
      <c r="J1113" s="368"/>
      <c r="K1113" s="381"/>
      <c r="L1113" s="368"/>
      <c r="M1113" s="364"/>
      <c r="N1113" s="368"/>
      <c r="O1113" s="381"/>
      <c r="P1113" s="366"/>
      <c r="Q1113" s="365"/>
      <c r="R1113" s="368"/>
      <c r="S1113" s="381"/>
      <c r="T1113" s="368"/>
      <c r="U1113" s="364"/>
      <c r="V1113" s="845"/>
      <c r="W1113" s="655"/>
      <c r="X1113" s="366"/>
      <c r="Y1113" s="370"/>
      <c r="Z1113" s="481"/>
      <c r="AA1113" s="372"/>
      <c r="AB1113" s="353"/>
      <c r="AC1113" s="382"/>
      <c r="AD1113" s="383" t="str">
        <f>IFERROR(__xludf.DUMMYFUNCTION("""COMPUTED_VALUE"""),"")</f>
        <v/>
      </c>
      <c r="AE1113" s="848" t="str">
        <f>IFERROR(__xludf.DUMMYFUNCTION("""COMPUTED_VALUE"""),"")</f>
        <v/>
      </c>
      <c r="AF1113" s="848"/>
      <c r="AG1113" s="848"/>
      <c r="AH1113" s="388" t="str">
        <f>IFERROR(__xludf.DUMMYFUNCTION("""COMPUTED_VALUE"""),"")</f>
        <v/>
      </c>
      <c r="AI1113" s="382"/>
      <c r="AJ1113" s="848" t="str">
        <f>IFERROR(__xludf.DUMMYFUNCTION("""COMPUTED_VALUE"""),"")</f>
        <v/>
      </c>
      <c r="AK1113" s="848" t="str">
        <f>IFERROR(__xludf.DUMMYFUNCTION("""COMPUTED_VALUE"""),"")</f>
        <v/>
      </c>
      <c r="AL1113" s="848"/>
      <c r="AM1113" s="848"/>
      <c r="AN1113" s="389" t="str">
        <f>IFERROR(__xludf.DUMMYFUNCTION("""COMPUTED_VALUE"""),"")</f>
        <v/>
      </c>
      <c r="AO1113" s="390"/>
      <c r="AP1113" s="391"/>
      <c r="AQ1113" s="373"/>
      <c r="AR1113" s="847"/>
      <c r="AS1113" s="847" t="s">
        <v>2869</v>
      </c>
      <c r="AT1113" s="359"/>
    </row>
    <row r="1114">
      <c r="A1114" s="480" t="s">
        <v>2869</v>
      </c>
      <c r="B1114" s="361"/>
      <c r="C1114" s="362"/>
      <c r="D1114" s="384" t="s">
        <v>2869</v>
      </c>
      <c r="E1114" s="367"/>
      <c r="F1114" s="368"/>
      <c r="G1114" s="381"/>
      <c r="H1114" s="366"/>
      <c r="I1114" s="365"/>
      <c r="J1114" s="368"/>
      <c r="K1114" s="381"/>
      <c r="L1114" s="368"/>
      <c r="M1114" s="364"/>
      <c r="N1114" s="368"/>
      <c r="O1114" s="381"/>
      <c r="P1114" s="366"/>
      <c r="Q1114" s="365"/>
      <c r="R1114" s="368"/>
      <c r="S1114" s="381"/>
      <c r="T1114" s="368"/>
      <c r="U1114" s="364"/>
      <c r="V1114" s="845"/>
      <c r="W1114" s="655"/>
      <c r="X1114" s="366"/>
      <c r="Y1114" s="370"/>
      <c r="Z1114" s="481"/>
      <c r="AA1114" s="372"/>
      <c r="AB1114" s="353"/>
      <c r="AC1114" s="382"/>
      <c r="AD1114" s="383" t="str">
        <f>IFERROR(__xludf.DUMMYFUNCTION("""COMPUTED_VALUE"""),"")</f>
        <v/>
      </c>
      <c r="AE1114" s="848" t="str">
        <f>IFERROR(__xludf.DUMMYFUNCTION("""COMPUTED_VALUE"""),"")</f>
        <v/>
      </c>
      <c r="AF1114" s="848"/>
      <c r="AG1114" s="848"/>
      <c r="AH1114" s="388" t="str">
        <f>IFERROR(__xludf.DUMMYFUNCTION("""COMPUTED_VALUE"""),"")</f>
        <v/>
      </c>
      <c r="AI1114" s="382"/>
      <c r="AJ1114" s="848" t="str">
        <f>IFERROR(__xludf.DUMMYFUNCTION("""COMPUTED_VALUE"""),"")</f>
        <v/>
      </c>
      <c r="AK1114" s="848" t="str">
        <f>IFERROR(__xludf.DUMMYFUNCTION("""COMPUTED_VALUE"""),"")</f>
        <v/>
      </c>
      <c r="AL1114" s="848"/>
      <c r="AM1114" s="848"/>
      <c r="AN1114" s="389" t="str">
        <f>IFERROR(__xludf.DUMMYFUNCTION("""COMPUTED_VALUE"""),"")</f>
        <v/>
      </c>
      <c r="AO1114" s="390"/>
      <c r="AP1114" s="391"/>
      <c r="AQ1114" s="373"/>
      <c r="AR1114" s="847"/>
      <c r="AS1114" s="847" t="s">
        <v>2869</v>
      </c>
      <c r="AT1114" s="359"/>
    </row>
    <row r="1115">
      <c r="A1115" s="480" t="s">
        <v>2869</v>
      </c>
      <c r="B1115" s="361"/>
      <c r="C1115" s="362"/>
      <c r="D1115" s="384" t="s">
        <v>2869</v>
      </c>
      <c r="E1115" s="367"/>
      <c r="F1115" s="368"/>
      <c r="G1115" s="381"/>
      <c r="H1115" s="366"/>
      <c r="I1115" s="365"/>
      <c r="J1115" s="368"/>
      <c r="K1115" s="381"/>
      <c r="L1115" s="368"/>
      <c r="M1115" s="364"/>
      <c r="N1115" s="368"/>
      <c r="O1115" s="381"/>
      <c r="P1115" s="366"/>
      <c r="Q1115" s="365"/>
      <c r="R1115" s="368"/>
      <c r="S1115" s="381"/>
      <c r="T1115" s="368"/>
      <c r="U1115" s="364"/>
      <c r="V1115" s="845"/>
      <c r="W1115" s="655"/>
      <c r="X1115" s="366"/>
      <c r="Y1115" s="370"/>
      <c r="Z1115" s="481"/>
      <c r="AA1115" s="372"/>
      <c r="AB1115" s="353"/>
      <c r="AC1115" s="382"/>
      <c r="AD1115" s="383" t="str">
        <f>IFERROR(__xludf.DUMMYFUNCTION("""COMPUTED_VALUE"""),"")</f>
        <v/>
      </c>
      <c r="AE1115" s="848" t="str">
        <f>IFERROR(__xludf.DUMMYFUNCTION("""COMPUTED_VALUE"""),"")</f>
        <v/>
      </c>
      <c r="AF1115" s="848"/>
      <c r="AG1115" s="848"/>
      <c r="AH1115" s="388" t="str">
        <f>IFERROR(__xludf.DUMMYFUNCTION("""COMPUTED_VALUE"""),"")</f>
        <v/>
      </c>
      <c r="AI1115" s="382"/>
      <c r="AJ1115" s="848" t="str">
        <f>IFERROR(__xludf.DUMMYFUNCTION("""COMPUTED_VALUE"""),"")</f>
        <v/>
      </c>
      <c r="AK1115" s="848" t="str">
        <f>IFERROR(__xludf.DUMMYFUNCTION("""COMPUTED_VALUE"""),"")</f>
        <v/>
      </c>
      <c r="AL1115" s="848"/>
      <c r="AM1115" s="848"/>
      <c r="AN1115" s="389" t="str">
        <f>IFERROR(__xludf.DUMMYFUNCTION("""COMPUTED_VALUE"""),"")</f>
        <v/>
      </c>
      <c r="AO1115" s="390"/>
      <c r="AP1115" s="391"/>
      <c r="AQ1115" s="373"/>
      <c r="AR1115" s="847"/>
      <c r="AS1115" s="847" t="s">
        <v>2869</v>
      </c>
      <c r="AT1115" s="359"/>
    </row>
    <row r="1116">
      <c r="A1116" s="480" t="s">
        <v>2869</v>
      </c>
      <c r="B1116" s="361"/>
      <c r="C1116" s="362"/>
      <c r="D1116" s="384" t="s">
        <v>2869</v>
      </c>
      <c r="E1116" s="367"/>
      <c r="F1116" s="368"/>
      <c r="G1116" s="381"/>
      <c r="H1116" s="366"/>
      <c r="I1116" s="365"/>
      <c r="J1116" s="368"/>
      <c r="K1116" s="381"/>
      <c r="L1116" s="368"/>
      <c r="M1116" s="364"/>
      <c r="N1116" s="368"/>
      <c r="O1116" s="381"/>
      <c r="P1116" s="366"/>
      <c r="Q1116" s="365"/>
      <c r="R1116" s="368"/>
      <c r="S1116" s="381"/>
      <c r="T1116" s="368"/>
      <c r="U1116" s="364"/>
      <c r="V1116" s="845"/>
      <c r="W1116" s="655"/>
      <c r="X1116" s="366"/>
      <c r="Y1116" s="370"/>
      <c r="Z1116" s="481"/>
      <c r="AA1116" s="372"/>
      <c r="AB1116" s="353"/>
      <c r="AC1116" s="382"/>
      <c r="AD1116" s="383" t="str">
        <f>IFERROR(__xludf.DUMMYFUNCTION("""COMPUTED_VALUE"""),"")</f>
        <v/>
      </c>
      <c r="AE1116" s="848" t="str">
        <f>IFERROR(__xludf.DUMMYFUNCTION("""COMPUTED_VALUE"""),"")</f>
        <v/>
      </c>
      <c r="AF1116" s="848"/>
      <c r="AG1116" s="848"/>
      <c r="AH1116" s="388" t="str">
        <f>IFERROR(__xludf.DUMMYFUNCTION("""COMPUTED_VALUE"""),"")</f>
        <v/>
      </c>
      <c r="AI1116" s="382"/>
      <c r="AJ1116" s="848" t="str">
        <f>IFERROR(__xludf.DUMMYFUNCTION("""COMPUTED_VALUE"""),"")</f>
        <v/>
      </c>
      <c r="AK1116" s="848" t="str">
        <f>IFERROR(__xludf.DUMMYFUNCTION("""COMPUTED_VALUE"""),"")</f>
        <v/>
      </c>
      <c r="AL1116" s="848"/>
      <c r="AM1116" s="848"/>
      <c r="AN1116" s="389" t="str">
        <f>IFERROR(__xludf.DUMMYFUNCTION("""COMPUTED_VALUE"""),"")</f>
        <v/>
      </c>
      <c r="AO1116" s="390"/>
      <c r="AP1116" s="391"/>
      <c r="AQ1116" s="373"/>
      <c r="AR1116" s="847"/>
      <c r="AS1116" s="847" t="s">
        <v>2869</v>
      </c>
      <c r="AT1116" s="359"/>
    </row>
    <row r="1117">
      <c r="A1117" s="480" t="s">
        <v>2869</v>
      </c>
      <c r="B1117" s="361"/>
      <c r="C1117" s="362"/>
      <c r="D1117" s="384" t="s">
        <v>2869</v>
      </c>
      <c r="E1117" s="367"/>
      <c r="F1117" s="368"/>
      <c r="G1117" s="381"/>
      <c r="H1117" s="366"/>
      <c r="I1117" s="365"/>
      <c r="J1117" s="368"/>
      <c r="K1117" s="381"/>
      <c r="L1117" s="368"/>
      <c r="M1117" s="364"/>
      <c r="N1117" s="368"/>
      <c r="O1117" s="381"/>
      <c r="P1117" s="366"/>
      <c r="Q1117" s="365"/>
      <c r="R1117" s="368"/>
      <c r="S1117" s="381"/>
      <c r="T1117" s="368"/>
      <c r="U1117" s="364"/>
      <c r="V1117" s="845"/>
      <c r="W1117" s="655"/>
      <c r="X1117" s="366"/>
      <c r="Y1117" s="370"/>
      <c r="Z1117" s="481"/>
      <c r="AA1117" s="372"/>
      <c r="AB1117" s="353"/>
      <c r="AC1117" s="382"/>
      <c r="AD1117" s="383" t="str">
        <f>IFERROR(__xludf.DUMMYFUNCTION("""COMPUTED_VALUE"""),"")</f>
        <v/>
      </c>
      <c r="AE1117" s="848" t="str">
        <f>IFERROR(__xludf.DUMMYFUNCTION("""COMPUTED_VALUE"""),"")</f>
        <v/>
      </c>
      <c r="AF1117" s="848"/>
      <c r="AG1117" s="848"/>
      <c r="AH1117" s="388" t="str">
        <f>IFERROR(__xludf.DUMMYFUNCTION("""COMPUTED_VALUE"""),"")</f>
        <v/>
      </c>
      <c r="AI1117" s="382"/>
      <c r="AJ1117" s="848" t="str">
        <f>IFERROR(__xludf.DUMMYFUNCTION("""COMPUTED_VALUE"""),"")</f>
        <v/>
      </c>
      <c r="AK1117" s="848" t="str">
        <f>IFERROR(__xludf.DUMMYFUNCTION("""COMPUTED_VALUE"""),"")</f>
        <v/>
      </c>
      <c r="AL1117" s="848"/>
      <c r="AM1117" s="848"/>
      <c r="AN1117" s="389" t="str">
        <f>IFERROR(__xludf.DUMMYFUNCTION("""COMPUTED_VALUE"""),"")</f>
        <v/>
      </c>
      <c r="AO1117" s="390"/>
      <c r="AP1117" s="391"/>
      <c r="AQ1117" s="373"/>
      <c r="AR1117" s="847"/>
      <c r="AS1117" s="847" t="s">
        <v>2869</v>
      </c>
      <c r="AT1117" s="359"/>
    </row>
    <row r="1118">
      <c r="A1118" s="480" t="s">
        <v>2869</v>
      </c>
      <c r="B1118" s="361"/>
      <c r="C1118" s="362"/>
      <c r="D1118" s="384" t="s">
        <v>2869</v>
      </c>
      <c r="E1118" s="367"/>
      <c r="F1118" s="368"/>
      <c r="G1118" s="381"/>
      <c r="H1118" s="366"/>
      <c r="I1118" s="365"/>
      <c r="J1118" s="368"/>
      <c r="K1118" s="381"/>
      <c r="L1118" s="368"/>
      <c r="M1118" s="364"/>
      <c r="N1118" s="368"/>
      <c r="O1118" s="381"/>
      <c r="P1118" s="366"/>
      <c r="Q1118" s="365"/>
      <c r="R1118" s="368"/>
      <c r="S1118" s="381"/>
      <c r="T1118" s="368"/>
      <c r="U1118" s="364"/>
      <c r="V1118" s="845"/>
      <c r="W1118" s="655"/>
      <c r="X1118" s="366"/>
      <c r="Y1118" s="370"/>
      <c r="Z1118" s="481"/>
      <c r="AA1118" s="372"/>
      <c r="AB1118" s="353"/>
      <c r="AC1118" s="382"/>
      <c r="AD1118" s="383" t="str">
        <f>IFERROR(__xludf.DUMMYFUNCTION("""COMPUTED_VALUE"""),"")</f>
        <v/>
      </c>
      <c r="AE1118" s="848" t="str">
        <f>IFERROR(__xludf.DUMMYFUNCTION("""COMPUTED_VALUE"""),"")</f>
        <v/>
      </c>
      <c r="AF1118" s="848"/>
      <c r="AG1118" s="848"/>
      <c r="AH1118" s="388" t="str">
        <f>IFERROR(__xludf.DUMMYFUNCTION("""COMPUTED_VALUE"""),"")</f>
        <v/>
      </c>
      <c r="AI1118" s="382"/>
      <c r="AJ1118" s="848" t="str">
        <f>IFERROR(__xludf.DUMMYFUNCTION("""COMPUTED_VALUE"""),"")</f>
        <v/>
      </c>
      <c r="AK1118" s="848" t="str">
        <f>IFERROR(__xludf.DUMMYFUNCTION("""COMPUTED_VALUE"""),"")</f>
        <v/>
      </c>
      <c r="AL1118" s="848"/>
      <c r="AM1118" s="848"/>
      <c r="AN1118" s="389" t="str">
        <f>IFERROR(__xludf.DUMMYFUNCTION("""COMPUTED_VALUE"""),"")</f>
        <v/>
      </c>
      <c r="AO1118" s="390"/>
      <c r="AP1118" s="391"/>
      <c r="AQ1118" s="373"/>
      <c r="AR1118" s="847"/>
      <c r="AS1118" s="847" t="s">
        <v>2869</v>
      </c>
      <c r="AT1118" s="359"/>
    </row>
    <row r="1119">
      <c r="A1119" s="480" t="s">
        <v>2869</v>
      </c>
      <c r="B1119" s="361"/>
      <c r="C1119" s="362"/>
      <c r="D1119" s="384" t="s">
        <v>2869</v>
      </c>
      <c r="E1119" s="367"/>
      <c r="F1119" s="368"/>
      <c r="G1119" s="381"/>
      <c r="H1119" s="366"/>
      <c r="I1119" s="365"/>
      <c r="J1119" s="368"/>
      <c r="K1119" s="381"/>
      <c r="L1119" s="368"/>
      <c r="M1119" s="364"/>
      <c r="N1119" s="368"/>
      <c r="O1119" s="381"/>
      <c r="P1119" s="366"/>
      <c r="Q1119" s="365"/>
      <c r="R1119" s="368"/>
      <c r="S1119" s="381"/>
      <c r="T1119" s="368"/>
      <c r="U1119" s="364"/>
      <c r="V1119" s="845"/>
      <c r="W1119" s="655"/>
      <c r="X1119" s="366"/>
      <c r="Y1119" s="370"/>
      <c r="Z1119" s="481"/>
      <c r="AA1119" s="372"/>
      <c r="AB1119" s="353"/>
      <c r="AC1119" s="382"/>
      <c r="AD1119" s="383" t="str">
        <f>IFERROR(__xludf.DUMMYFUNCTION("""COMPUTED_VALUE"""),"")</f>
        <v/>
      </c>
      <c r="AE1119" s="848" t="str">
        <f>IFERROR(__xludf.DUMMYFUNCTION("""COMPUTED_VALUE"""),"")</f>
        <v/>
      </c>
      <c r="AF1119" s="848"/>
      <c r="AG1119" s="848"/>
      <c r="AH1119" s="388" t="str">
        <f>IFERROR(__xludf.DUMMYFUNCTION("""COMPUTED_VALUE"""),"")</f>
        <v/>
      </c>
      <c r="AI1119" s="382"/>
      <c r="AJ1119" s="848" t="str">
        <f>IFERROR(__xludf.DUMMYFUNCTION("""COMPUTED_VALUE"""),"")</f>
        <v/>
      </c>
      <c r="AK1119" s="848" t="str">
        <f>IFERROR(__xludf.DUMMYFUNCTION("""COMPUTED_VALUE"""),"")</f>
        <v/>
      </c>
      <c r="AL1119" s="848"/>
      <c r="AM1119" s="848"/>
      <c r="AN1119" s="389" t="str">
        <f>IFERROR(__xludf.DUMMYFUNCTION("""COMPUTED_VALUE"""),"")</f>
        <v/>
      </c>
      <c r="AO1119" s="390"/>
      <c r="AP1119" s="391"/>
      <c r="AQ1119" s="373"/>
      <c r="AR1119" s="847"/>
      <c r="AS1119" s="847" t="s">
        <v>2869</v>
      </c>
      <c r="AT1119" s="359"/>
    </row>
    <row r="1120">
      <c r="A1120" s="480" t="s">
        <v>2869</v>
      </c>
      <c r="B1120" s="361"/>
      <c r="C1120" s="362"/>
      <c r="D1120" s="384" t="s">
        <v>2869</v>
      </c>
      <c r="E1120" s="367"/>
      <c r="F1120" s="368"/>
      <c r="G1120" s="381"/>
      <c r="H1120" s="366"/>
      <c r="I1120" s="365"/>
      <c r="J1120" s="368"/>
      <c r="K1120" s="381"/>
      <c r="L1120" s="368"/>
      <c r="M1120" s="364"/>
      <c r="N1120" s="368"/>
      <c r="O1120" s="381"/>
      <c r="P1120" s="366"/>
      <c r="Q1120" s="365"/>
      <c r="R1120" s="368"/>
      <c r="S1120" s="381"/>
      <c r="T1120" s="368"/>
      <c r="U1120" s="364"/>
      <c r="V1120" s="845"/>
      <c r="W1120" s="655"/>
      <c r="X1120" s="366"/>
      <c r="Y1120" s="370"/>
      <c r="Z1120" s="481"/>
      <c r="AA1120" s="372"/>
      <c r="AB1120" s="353"/>
      <c r="AC1120" s="382"/>
      <c r="AD1120" s="383" t="str">
        <f>IFERROR(__xludf.DUMMYFUNCTION("""COMPUTED_VALUE"""),"")</f>
        <v/>
      </c>
      <c r="AE1120" s="848" t="str">
        <f>IFERROR(__xludf.DUMMYFUNCTION("""COMPUTED_VALUE"""),"")</f>
        <v/>
      </c>
      <c r="AF1120" s="848"/>
      <c r="AG1120" s="848"/>
      <c r="AH1120" s="388" t="str">
        <f>IFERROR(__xludf.DUMMYFUNCTION("""COMPUTED_VALUE"""),"")</f>
        <v/>
      </c>
      <c r="AI1120" s="382"/>
      <c r="AJ1120" s="848" t="str">
        <f>IFERROR(__xludf.DUMMYFUNCTION("""COMPUTED_VALUE"""),"")</f>
        <v/>
      </c>
      <c r="AK1120" s="848" t="str">
        <f>IFERROR(__xludf.DUMMYFUNCTION("""COMPUTED_VALUE"""),"")</f>
        <v/>
      </c>
      <c r="AL1120" s="848"/>
      <c r="AM1120" s="848"/>
      <c r="AN1120" s="389" t="str">
        <f>IFERROR(__xludf.DUMMYFUNCTION("""COMPUTED_VALUE"""),"")</f>
        <v/>
      </c>
      <c r="AO1120" s="390"/>
      <c r="AP1120" s="391"/>
      <c r="AQ1120" s="373"/>
      <c r="AR1120" s="847"/>
      <c r="AS1120" s="847" t="s">
        <v>2869</v>
      </c>
      <c r="AT1120" s="359"/>
    </row>
    <row r="1121">
      <c r="A1121" s="480" t="s">
        <v>2869</v>
      </c>
      <c r="B1121" s="361"/>
      <c r="C1121" s="362"/>
      <c r="D1121" s="384" t="s">
        <v>2869</v>
      </c>
      <c r="E1121" s="367"/>
      <c r="F1121" s="368"/>
      <c r="G1121" s="381"/>
      <c r="H1121" s="366"/>
      <c r="I1121" s="365"/>
      <c r="J1121" s="368"/>
      <c r="K1121" s="381"/>
      <c r="L1121" s="368"/>
      <c r="M1121" s="364"/>
      <c r="N1121" s="368"/>
      <c r="O1121" s="381"/>
      <c r="P1121" s="366"/>
      <c r="Q1121" s="365"/>
      <c r="R1121" s="368"/>
      <c r="S1121" s="381"/>
      <c r="T1121" s="368"/>
      <c r="U1121" s="364"/>
      <c r="V1121" s="845"/>
      <c r="W1121" s="655"/>
      <c r="X1121" s="366"/>
      <c r="Y1121" s="370"/>
      <c r="Z1121" s="481"/>
      <c r="AA1121" s="372"/>
      <c r="AB1121" s="353"/>
      <c r="AC1121" s="382"/>
      <c r="AD1121" s="383" t="str">
        <f>IFERROR(__xludf.DUMMYFUNCTION("""COMPUTED_VALUE"""),"")</f>
        <v/>
      </c>
      <c r="AE1121" s="848" t="str">
        <f>IFERROR(__xludf.DUMMYFUNCTION("""COMPUTED_VALUE"""),"")</f>
        <v/>
      </c>
      <c r="AF1121" s="848"/>
      <c r="AG1121" s="848"/>
      <c r="AH1121" s="388" t="str">
        <f>IFERROR(__xludf.DUMMYFUNCTION("""COMPUTED_VALUE"""),"")</f>
        <v/>
      </c>
      <c r="AI1121" s="382"/>
      <c r="AJ1121" s="848" t="str">
        <f>IFERROR(__xludf.DUMMYFUNCTION("""COMPUTED_VALUE"""),"")</f>
        <v/>
      </c>
      <c r="AK1121" s="848" t="str">
        <f>IFERROR(__xludf.DUMMYFUNCTION("""COMPUTED_VALUE"""),"")</f>
        <v/>
      </c>
      <c r="AL1121" s="848"/>
      <c r="AM1121" s="848"/>
      <c r="AN1121" s="389" t="str">
        <f>IFERROR(__xludf.DUMMYFUNCTION("""COMPUTED_VALUE"""),"")</f>
        <v/>
      </c>
      <c r="AO1121" s="390"/>
      <c r="AP1121" s="391"/>
      <c r="AQ1121" s="373"/>
      <c r="AR1121" s="847"/>
      <c r="AS1121" s="847" t="s">
        <v>2869</v>
      </c>
      <c r="AT1121" s="359"/>
    </row>
    <row r="1122">
      <c r="A1122" s="480" t="s">
        <v>2869</v>
      </c>
      <c r="B1122" s="361"/>
      <c r="C1122" s="362"/>
      <c r="D1122" s="384" t="s">
        <v>2869</v>
      </c>
      <c r="E1122" s="367"/>
      <c r="F1122" s="368"/>
      <c r="G1122" s="381"/>
      <c r="H1122" s="366"/>
      <c r="I1122" s="365"/>
      <c r="J1122" s="368"/>
      <c r="K1122" s="381"/>
      <c r="L1122" s="368"/>
      <c r="M1122" s="364"/>
      <c r="N1122" s="368"/>
      <c r="O1122" s="381"/>
      <c r="P1122" s="366"/>
      <c r="Q1122" s="365"/>
      <c r="R1122" s="368"/>
      <c r="S1122" s="381"/>
      <c r="T1122" s="368"/>
      <c r="U1122" s="364"/>
      <c r="V1122" s="845"/>
      <c r="W1122" s="655"/>
      <c r="X1122" s="366"/>
      <c r="Y1122" s="370"/>
      <c r="Z1122" s="481"/>
      <c r="AA1122" s="372"/>
      <c r="AB1122" s="353"/>
      <c r="AC1122" s="382"/>
      <c r="AD1122" s="383" t="str">
        <f>IFERROR(__xludf.DUMMYFUNCTION("""COMPUTED_VALUE"""),"")</f>
        <v/>
      </c>
      <c r="AE1122" s="848" t="str">
        <f>IFERROR(__xludf.DUMMYFUNCTION("""COMPUTED_VALUE"""),"")</f>
        <v/>
      </c>
      <c r="AF1122" s="848"/>
      <c r="AG1122" s="848"/>
      <c r="AH1122" s="388" t="str">
        <f>IFERROR(__xludf.DUMMYFUNCTION("""COMPUTED_VALUE"""),"")</f>
        <v/>
      </c>
      <c r="AI1122" s="382"/>
      <c r="AJ1122" s="848" t="str">
        <f>IFERROR(__xludf.DUMMYFUNCTION("""COMPUTED_VALUE"""),"")</f>
        <v/>
      </c>
      <c r="AK1122" s="848" t="str">
        <f>IFERROR(__xludf.DUMMYFUNCTION("""COMPUTED_VALUE"""),"")</f>
        <v/>
      </c>
      <c r="AL1122" s="848"/>
      <c r="AM1122" s="848"/>
      <c r="AN1122" s="389" t="str">
        <f>IFERROR(__xludf.DUMMYFUNCTION("""COMPUTED_VALUE"""),"")</f>
        <v/>
      </c>
      <c r="AO1122" s="390"/>
      <c r="AP1122" s="391"/>
      <c r="AQ1122" s="373"/>
      <c r="AR1122" s="847"/>
      <c r="AS1122" s="847" t="s">
        <v>2869</v>
      </c>
      <c r="AT1122" s="359"/>
    </row>
    <row r="1123">
      <c r="A1123" s="480" t="s">
        <v>2869</v>
      </c>
      <c r="B1123" s="361"/>
      <c r="C1123" s="362"/>
      <c r="D1123" s="384" t="s">
        <v>2869</v>
      </c>
      <c r="E1123" s="367"/>
      <c r="F1123" s="368"/>
      <c r="G1123" s="381"/>
      <c r="H1123" s="366"/>
      <c r="I1123" s="365"/>
      <c r="J1123" s="368"/>
      <c r="K1123" s="381"/>
      <c r="L1123" s="368"/>
      <c r="M1123" s="364"/>
      <c r="N1123" s="368"/>
      <c r="O1123" s="381"/>
      <c r="P1123" s="366"/>
      <c r="Q1123" s="365"/>
      <c r="R1123" s="368"/>
      <c r="S1123" s="381"/>
      <c r="T1123" s="368"/>
      <c r="U1123" s="364"/>
      <c r="V1123" s="845"/>
      <c r="W1123" s="655"/>
      <c r="X1123" s="366"/>
      <c r="Y1123" s="370"/>
      <c r="Z1123" s="481"/>
      <c r="AA1123" s="372"/>
      <c r="AB1123" s="353"/>
      <c r="AC1123" s="382"/>
      <c r="AD1123" s="383" t="str">
        <f>IFERROR(__xludf.DUMMYFUNCTION("""COMPUTED_VALUE"""),"")</f>
        <v/>
      </c>
      <c r="AE1123" s="848" t="str">
        <f>IFERROR(__xludf.DUMMYFUNCTION("""COMPUTED_VALUE"""),"")</f>
        <v/>
      </c>
      <c r="AF1123" s="848"/>
      <c r="AG1123" s="848"/>
      <c r="AH1123" s="388" t="str">
        <f>IFERROR(__xludf.DUMMYFUNCTION("""COMPUTED_VALUE"""),"")</f>
        <v/>
      </c>
      <c r="AI1123" s="382"/>
      <c r="AJ1123" s="848" t="str">
        <f>IFERROR(__xludf.DUMMYFUNCTION("""COMPUTED_VALUE"""),"")</f>
        <v/>
      </c>
      <c r="AK1123" s="848" t="str">
        <f>IFERROR(__xludf.DUMMYFUNCTION("""COMPUTED_VALUE"""),"")</f>
        <v/>
      </c>
      <c r="AL1123" s="848"/>
      <c r="AM1123" s="848"/>
      <c r="AN1123" s="389" t="str">
        <f>IFERROR(__xludf.DUMMYFUNCTION("""COMPUTED_VALUE"""),"")</f>
        <v/>
      </c>
      <c r="AO1123" s="390"/>
      <c r="AP1123" s="391"/>
      <c r="AQ1123" s="373"/>
      <c r="AR1123" s="847"/>
      <c r="AS1123" s="847" t="s">
        <v>2869</v>
      </c>
      <c r="AT1123" s="359"/>
    </row>
    <row r="1124">
      <c r="A1124" s="480" t="s">
        <v>2869</v>
      </c>
      <c r="B1124" s="361"/>
      <c r="C1124" s="362"/>
      <c r="D1124" s="384" t="s">
        <v>2869</v>
      </c>
      <c r="E1124" s="367"/>
      <c r="F1124" s="368"/>
      <c r="G1124" s="381"/>
      <c r="H1124" s="366"/>
      <c r="I1124" s="365"/>
      <c r="J1124" s="368"/>
      <c r="K1124" s="381"/>
      <c r="L1124" s="368"/>
      <c r="M1124" s="364"/>
      <c r="N1124" s="368"/>
      <c r="O1124" s="381"/>
      <c r="P1124" s="366"/>
      <c r="Q1124" s="365"/>
      <c r="R1124" s="368"/>
      <c r="S1124" s="381"/>
      <c r="T1124" s="368"/>
      <c r="U1124" s="364"/>
      <c r="V1124" s="845"/>
      <c r="W1124" s="655"/>
      <c r="X1124" s="366"/>
      <c r="Y1124" s="370"/>
      <c r="Z1124" s="481"/>
      <c r="AA1124" s="372"/>
      <c r="AB1124" s="353"/>
      <c r="AC1124" s="382"/>
      <c r="AD1124" s="383" t="str">
        <f>IFERROR(__xludf.DUMMYFUNCTION("""COMPUTED_VALUE"""),"")</f>
        <v/>
      </c>
      <c r="AE1124" s="848" t="str">
        <f>IFERROR(__xludf.DUMMYFUNCTION("""COMPUTED_VALUE"""),"")</f>
        <v/>
      </c>
      <c r="AF1124" s="848"/>
      <c r="AG1124" s="848"/>
      <c r="AH1124" s="388" t="str">
        <f>IFERROR(__xludf.DUMMYFUNCTION("""COMPUTED_VALUE"""),"")</f>
        <v/>
      </c>
      <c r="AI1124" s="382"/>
      <c r="AJ1124" s="848" t="str">
        <f>IFERROR(__xludf.DUMMYFUNCTION("""COMPUTED_VALUE"""),"")</f>
        <v/>
      </c>
      <c r="AK1124" s="848" t="str">
        <f>IFERROR(__xludf.DUMMYFUNCTION("""COMPUTED_VALUE"""),"")</f>
        <v/>
      </c>
      <c r="AL1124" s="848"/>
      <c r="AM1124" s="848"/>
      <c r="AN1124" s="389" t="str">
        <f>IFERROR(__xludf.DUMMYFUNCTION("""COMPUTED_VALUE"""),"")</f>
        <v/>
      </c>
      <c r="AO1124" s="390"/>
      <c r="AP1124" s="391"/>
      <c r="AQ1124" s="373"/>
      <c r="AR1124" s="847"/>
      <c r="AS1124" s="847" t="s">
        <v>2869</v>
      </c>
      <c r="AT1124" s="359"/>
    </row>
    <row r="1125">
      <c r="A1125" s="480" t="s">
        <v>2869</v>
      </c>
      <c r="B1125" s="361"/>
      <c r="C1125" s="362"/>
      <c r="D1125" s="384" t="s">
        <v>2869</v>
      </c>
      <c r="E1125" s="367"/>
      <c r="F1125" s="368"/>
      <c r="G1125" s="381"/>
      <c r="H1125" s="366"/>
      <c r="I1125" s="365"/>
      <c r="J1125" s="368"/>
      <c r="K1125" s="381"/>
      <c r="L1125" s="368"/>
      <c r="M1125" s="364"/>
      <c r="N1125" s="368"/>
      <c r="O1125" s="381"/>
      <c r="P1125" s="366"/>
      <c r="Q1125" s="365"/>
      <c r="R1125" s="368"/>
      <c r="S1125" s="381"/>
      <c r="T1125" s="368"/>
      <c r="U1125" s="364"/>
      <c r="V1125" s="845"/>
      <c r="W1125" s="655"/>
      <c r="X1125" s="366"/>
      <c r="Y1125" s="370"/>
      <c r="Z1125" s="481"/>
      <c r="AA1125" s="372"/>
      <c r="AB1125" s="353"/>
      <c r="AC1125" s="382"/>
      <c r="AD1125" s="383" t="str">
        <f>IFERROR(__xludf.DUMMYFUNCTION("""COMPUTED_VALUE"""),"")</f>
        <v/>
      </c>
      <c r="AE1125" s="848" t="str">
        <f>IFERROR(__xludf.DUMMYFUNCTION("""COMPUTED_VALUE"""),"")</f>
        <v/>
      </c>
      <c r="AF1125" s="848"/>
      <c r="AG1125" s="848"/>
      <c r="AH1125" s="388" t="str">
        <f>IFERROR(__xludf.DUMMYFUNCTION("""COMPUTED_VALUE"""),"")</f>
        <v/>
      </c>
      <c r="AI1125" s="382"/>
      <c r="AJ1125" s="848" t="str">
        <f>IFERROR(__xludf.DUMMYFUNCTION("""COMPUTED_VALUE"""),"")</f>
        <v/>
      </c>
      <c r="AK1125" s="848" t="str">
        <f>IFERROR(__xludf.DUMMYFUNCTION("""COMPUTED_VALUE"""),"")</f>
        <v/>
      </c>
      <c r="AL1125" s="848"/>
      <c r="AM1125" s="848"/>
      <c r="AN1125" s="389" t="str">
        <f>IFERROR(__xludf.DUMMYFUNCTION("""COMPUTED_VALUE"""),"")</f>
        <v/>
      </c>
      <c r="AO1125" s="390"/>
      <c r="AP1125" s="391"/>
      <c r="AQ1125" s="373"/>
      <c r="AR1125" s="847"/>
      <c r="AS1125" s="847" t="s">
        <v>2869</v>
      </c>
      <c r="AT1125" s="359"/>
    </row>
    <row r="1126">
      <c r="A1126" s="480" t="s">
        <v>2869</v>
      </c>
      <c r="B1126" s="361"/>
      <c r="C1126" s="362"/>
      <c r="D1126" s="384" t="s">
        <v>2869</v>
      </c>
      <c r="E1126" s="367"/>
      <c r="F1126" s="368"/>
      <c r="G1126" s="381"/>
      <c r="H1126" s="366"/>
      <c r="I1126" s="365"/>
      <c r="J1126" s="368"/>
      <c r="K1126" s="381"/>
      <c r="L1126" s="368"/>
      <c r="M1126" s="364"/>
      <c r="N1126" s="368"/>
      <c r="O1126" s="381"/>
      <c r="P1126" s="366"/>
      <c r="Q1126" s="365"/>
      <c r="R1126" s="368"/>
      <c r="S1126" s="381"/>
      <c r="T1126" s="368"/>
      <c r="U1126" s="364"/>
      <c r="V1126" s="845"/>
      <c r="W1126" s="655"/>
      <c r="X1126" s="366"/>
      <c r="Y1126" s="370"/>
      <c r="Z1126" s="481"/>
      <c r="AA1126" s="372"/>
      <c r="AB1126" s="353"/>
      <c r="AC1126" s="382"/>
      <c r="AD1126" s="383" t="str">
        <f>IFERROR(__xludf.DUMMYFUNCTION("""COMPUTED_VALUE"""),"")</f>
        <v/>
      </c>
      <c r="AE1126" s="848" t="str">
        <f>IFERROR(__xludf.DUMMYFUNCTION("""COMPUTED_VALUE"""),"")</f>
        <v/>
      </c>
      <c r="AF1126" s="848"/>
      <c r="AG1126" s="848"/>
      <c r="AH1126" s="388" t="str">
        <f>IFERROR(__xludf.DUMMYFUNCTION("""COMPUTED_VALUE"""),"")</f>
        <v/>
      </c>
      <c r="AI1126" s="382"/>
      <c r="AJ1126" s="848" t="str">
        <f>IFERROR(__xludf.DUMMYFUNCTION("""COMPUTED_VALUE"""),"")</f>
        <v/>
      </c>
      <c r="AK1126" s="848" t="str">
        <f>IFERROR(__xludf.DUMMYFUNCTION("""COMPUTED_VALUE"""),"")</f>
        <v/>
      </c>
      <c r="AL1126" s="848"/>
      <c r="AM1126" s="848"/>
      <c r="AN1126" s="389" t="str">
        <f>IFERROR(__xludf.DUMMYFUNCTION("""COMPUTED_VALUE"""),"")</f>
        <v/>
      </c>
      <c r="AO1126" s="390"/>
      <c r="AP1126" s="391"/>
      <c r="AQ1126" s="373"/>
      <c r="AR1126" s="847"/>
      <c r="AS1126" s="847" t="s">
        <v>2869</v>
      </c>
      <c r="AT1126" s="359"/>
    </row>
    <row r="1127">
      <c r="A1127" s="480" t="s">
        <v>2869</v>
      </c>
      <c r="B1127" s="361"/>
      <c r="C1127" s="362"/>
      <c r="D1127" s="384" t="s">
        <v>2869</v>
      </c>
      <c r="E1127" s="367"/>
      <c r="F1127" s="368"/>
      <c r="G1127" s="381"/>
      <c r="H1127" s="366"/>
      <c r="I1127" s="365"/>
      <c r="J1127" s="368"/>
      <c r="K1127" s="381"/>
      <c r="L1127" s="368"/>
      <c r="M1127" s="364"/>
      <c r="N1127" s="368"/>
      <c r="O1127" s="381"/>
      <c r="P1127" s="366"/>
      <c r="Q1127" s="365"/>
      <c r="R1127" s="368"/>
      <c r="S1127" s="381"/>
      <c r="T1127" s="368"/>
      <c r="U1127" s="364"/>
      <c r="V1127" s="845"/>
      <c r="W1127" s="655"/>
      <c r="X1127" s="366"/>
      <c r="Y1127" s="370"/>
      <c r="Z1127" s="481"/>
      <c r="AA1127" s="372"/>
      <c r="AB1127" s="353"/>
      <c r="AC1127" s="382"/>
      <c r="AD1127" s="383" t="str">
        <f>IFERROR(__xludf.DUMMYFUNCTION("""COMPUTED_VALUE"""),"")</f>
        <v/>
      </c>
      <c r="AE1127" s="848" t="str">
        <f>IFERROR(__xludf.DUMMYFUNCTION("""COMPUTED_VALUE"""),"")</f>
        <v/>
      </c>
      <c r="AF1127" s="848"/>
      <c r="AG1127" s="848"/>
      <c r="AH1127" s="388" t="str">
        <f>IFERROR(__xludf.DUMMYFUNCTION("""COMPUTED_VALUE"""),"")</f>
        <v/>
      </c>
      <c r="AI1127" s="382"/>
      <c r="AJ1127" s="848" t="str">
        <f>IFERROR(__xludf.DUMMYFUNCTION("""COMPUTED_VALUE"""),"")</f>
        <v/>
      </c>
      <c r="AK1127" s="848" t="str">
        <f>IFERROR(__xludf.DUMMYFUNCTION("""COMPUTED_VALUE"""),"")</f>
        <v/>
      </c>
      <c r="AL1127" s="848"/>
      <c r="AM1127" s="848"/>
      <c r="AN1127" s="389" t="str">
        <f>IFERROR(__xludf.DUMMYFUNCTION("""COMPUTED_VALUE"""),"")</f>
        <v/>
      </c>
      <c r="AO1127" s="390"/>
      <c r="AP1127" s="391"/>
      <c r="AQ1127" s="373"/>
      <c r="AR1127" s="847"/>
      <c r="AS1127" s="847" t="s">
        <v>2869</v>
      </c>
      <c r="AT1127" s="359"/>
    </row>
    <row r="1128">
      <c r="A1128" s="480" t="s">
        <v>2869</v>
      </c>
      <c r="B1128" s="361"/>
      <c r="C1128" s="362"/>
      <c r="D1128" s="384" t="s">
        <v>2869</v>
      </c>
      <c r="E1128" s="367"/>
      <c r="F1128" s="368"/>
      <c r="G1128" s="381"/>
      <c r="H1128" s="366"/>
      <c r="I1128" s="365"/>
      <c r="J1128" s="368"/>
      <c r="K1128" s="381"/>
      <c r="L1128" s="368"/>
      <c r="M1128" s="364"/>
      <c r="N1128" s="368"/>
      <c r="O1128" s="381"/>
      <c r="P1128" s="366"/>
      <c r="Q1128" s="365"/>
      <c r="R1128" s="368"/>
      <c r="S1128" s="381"/>
      <c r="T1128" s="368"/>
      <c r="U1128" s="364"/>
      <c r="V1128" s="845"/>
      <c r="W1128" s="655"/>
      <c r="X1128" s="366"/>
      <c r="Y1128" s="370"/>
      <c r="Z1128" s="481"/>
      <c r="AA1128" s="372"/>
      <c r="AB1128" s="353"/>
      <c r="AC1128" s="382"/>
      <c r="AD1128" s="383" t="str">
        <f>IFERROR(__xludf.DUMMYFUNCTION("""COMPUTED_VALUE"""),"")</f>
        <v/>
      </c>
      <c r="AE1128" s="848" t="str">
        <f>IFERROR(__xludf.DUMMYFUNCTION("""COMPUTED_VALUE"""),"")</f>
        <v/>
      </c>
      <c r="AF1128" s="848"/>
      <c r="AG1128" s="848"/>
      <c r="AH1128" s="388" t="str">
        <f>IFERROR(__xludf.DUMMYFUNCTION("""COMPUTED_VALUE"""),"")</f>
        <v/>
      </c>
      <c r="AI1128" s="382"/>
      <c r="AJ1128" s="848" t="str">
        <f>IFERROR(__xludf.DUMMYFUNCTION("""COMPUTED_VALUE"""),"")</f>
        <v/>
      </c>
      <c r="AK1128" s="848" t="str">
        <f>IFERROR(__xludf.DUMMYFUNCTION("""COMPUTED_VALUE"""),"")</f>
        <v/>
      </c>
      <c r="AL1128" s="848"/>
      <c r="AM1128" s="848"/>
      <c r="AN1128" s="389" t="str">
        <f>IFERROR(__xludf.DUMMYFUNCTION("""COMPUTED_VALUE"""),"")</f>
        <v/>
      </c>
      <c r="AO1128" s="390"/>
      <c r="AP1128" s="391"/>
      <c r="AQ1128" s="373"/>
      <c r="AR1128" s="847"/>
      <c r="AS1128" s="847" t="s">
        <v>2869</v>
      </c>
      <c r="AT1128" s="359"/>
    </row>
    <row r="1129">
      <c r="A1129" s="480" t="s">
        <v>2869</v>
      </c>
      <c r="B1129" s="361"/>
      <c r="C1129" s="362"/>
      <c r="D1129" s="384" t="s">
        <v>2869</v>
      </c>
      <c r="E1129" s="367"/>
      <c r="F1129" s="368"/>
      <c r="G1129" s="381"/>
      <c r="H1129" s="366"/>
      <c r="I1129" s="365"/>
      <c r="J1129" s="368"/>
      <c r="K1129" s="381"/>
      <c r="L1129" s="368"/>
      <c r="M1129" s="364"/>
      <c r="N1129" s="368"/>
      <c r="O1129" s="381"/>
      <c r="P1129" s="366"/>
      <c r="Q1129" s="365"/>
      <c r="R1129" s="368"/>
      <c r="S1129" s="381"/>
      <c r="T1129" s="368"/>
      <c r="U1129" s="364"/>
      <c r="V1129" s="845"/>
      <c r="W1129" s="655"/>
      <c r="X1129" s="366"/>
      <c r="Y1129" s="370"/>
      <c r="Z1129" s="481"/>
      <c r="AA1129" s="372"/>
      <c r="AB1129" s="353"/>
      <c r="AC1129" s="382"/>
      <c r="AD1129" s="383" t="str">
        <f>IFERROR(__xludf.DUMMYFUNCTION("""COMPUTED_VALUE"""),"")</f>
        <v/>
      </c>
      <c r="AE1129" s="848" t="str">
        <f>IFERROR(__xludf.DUMMYFUNCTION("""COMPUTED_VALUE"""),"")</f>
        <v/>
      </c>
      <c r="AF1129" s="848"/>
      <c r="AG1129" s="848"/>
      <c r="AH1129" s="388" t="str">
        <f>IFERROR(__xludf.DUMMYFUNCTION("""COMPUTED_VALUE"""),"")</f>
        <v/>
      </c>
      <c r="AI1129" s="382"/>
      <c r="AJ1129" s="848" t="str">
        <f>IFERROR(__xludf.DUMMYFUNCTION("""COMPUTED_VALUE"""),"")</f>
        <v/>
      </c>
      <c r="AK1129" s="848" t="str">
        <f>IFERROR(__xludf.DUMMYFUNCTION("""COMPUTED_VALUE"""),"")</f>
        <v/>
      </c>
      <c r="AL1129" s="848"/>
      <c r="AM1129" s="848"/>
      <c r="AN1129" s="389" t="str">
        <f>IFERROR(__xludf.DUMMYFUNCTION("""COMPUTED_VALUE"""),"")</f>
        <v/>
      </c>
      <c r="AO1129" s="390"/>
      <c r="AP1129" s="391"/>
      <c r="AQ1129" s="373"/>
      <c r="AR1129" s="847"/>
      <c r="AS1129" s="847" t="s">
        <v>2869</v>
      </c>
      <c r="AT1129" s="359"/>
    </row>
    <row r="1130">
      <c r="A1130" s="480" t="s">
        <v>2869</v>
      </c>
      <c r="B1130" s="361"/>
      <c r="C1130" s="362"/>
      <c r="D1130" s="384" t="s">
        <v>2869</v>
      </c>
      <c r="E1130" s="367"/>
      <c r="F1130" s="368"/>
      <c r="G1130" s="381"/>
      <c r="H1130" s="366"/>
      <c r="I1130" s="365"/>
      <c r="J1130" s="368"/>
      <c r="K1130" s="381"/>
      <c r="L1130" s="368"/>
      <c r="M1130" s="364"/>
      <c r="N1130" s="368"/>
      <c r="O1130" s="381"/>
      <c r="P1130" s="366"/>
      <c r="Q1130" s="365"/>
      <c r="R1130" s="368"/>
      <c r="S1130" s="381"/>
      <c r="T1130" s="368"/>
      <c r="U1130" s="364"/>
      <c r="V1130" s="845"/>
      <c r="W1130" s="655"/>
      <c r="X1130" s="366"/>
      <c r="Y1130" s="370"/>
      <c r="Z1130" s="481"/>
      <c r="AA1130" s="372"/>
      <c r="AB1130" s="353"/>
      <c r="AC1130" s="382"/>
      <c r="AD1130" s="383" t="str">
        <f>IFERROR(__xludf.DUMMYFUNCTION("""COMPUTED_VALUE"""),"")</f>
        <v/>
      </c>
      <c r="AE1130" s="848" t="str">
        <f>IFERROR(__xludf.DUMMYFUNCTION("""COMPUTED_VALUE"""),"")</f>
        <v/>
      </c>
      <c r="AF1130" s="848"/>
      <c r="AG1130" s="848"/>
      <c r="AH1130" s="388" t="str">
        <f>IFERROR(__xludf.DUMMYFUNCTION("""COMPUTED_VALUE"""),"")</f>
        <v/>
      </c>
      <c r="AI1130" s="382"/>
      <c r="AJ1130" s="848" t="str">
        <f>IFERROR(__xludf.DUMMYFUNCTION("""COMPUTED_VALUE"""),"")</f>
        <v/>
      </c>
      <c r="AK1130" s="848" t="str">
        <f>IFERROR(__xludf.DUMMYFUNCTION("""COMPUTED_VALUE"""),"")</f>
        <v/>
      </c>
      <c r="AL1130" s="848"/>
      <c r="AM1130" s="848"/>
      <c r="AN1130" s="389" t="str">
        <f>IFERROR(__xludf.DUMMYFUNCTION("""COMPUTED_VALUE"""),"")</f>
        <v/>
      </c>
      <c r="AO1130" s="390"/>
      <c r="AP1130" s="391"/>
      <c r="AQ1130" s="373"/>
      <c r="AR1130" s="847"/>
      <c r="AS1130" s="847" t="s">
        <v>2869</v>
      </c>
      <c r="AT1130" s="359"/>
    </row>
    <row r="1131">
      <c r="A1131" s="480" t="s">
        <v>2869</v>
      </c>
      <c r="B1131" s="361"/>
      <c r="C1131" s="362"/>
      <c r="D1131" s="384" t="s">
        <v>2869</v>
      </c>
      <c r="E1131" s="367"/>
      <c r="F1131" s="368"/>
      <c r="G1131" s="381"/>
      <c r="H1131" s="366"/>
      <c r="I1131" s="365"/>
      <c r="J1131" s="368"/>
      <c r="K1131" s="381"/>
      <c r="L1131" s="368"/>
      <c r="M1131" s="364"/>
      <c r="N1131" s="368"/>
      <c r="O1131" s="381"/>
      <c r="P1131" s="366"/>
      <c r="Q1131" s="365"/>
      <c r="R1131" s="368"/>
      <c r="S1131" s="381"/>
      <c r="T1131" s="368"/>
      <c r="U1131" s="364"/>
      <c r="V1131" s="845"/>
      <c r="W1131" s="655"/>
      <c r="X1131" s="366"/>
      <c r="Y1131" s="370"/>
      <c r="Z1131" s="481"/>
      <c r="AA1131" s="372"/>
      <c r="AB1131" s="353"/>
      <c r="AC1131" s="382"/>
      <c r="AD1131" s="383" t="str">
        <f>IFERROR(__xludf.DUMMYFUNCTION("""COMPUTED_VALUE"""),"")</f>
        <v/>
      </c>
      <c r="AE1131" s="848" t="str">
        <f>IFERROR(__xludf.DUMMYFUNCTION("""COMPUTED_VALUE"""),"")</f>
        <v/>
      </c>
      <c r="AF1131" s="848"/>
      <c r="AG1131" s="848"/>
      <c r="AH1131" s="388" t="str">
        <f>IFERROR(__xludf.DUMMYFUNCTION("""COMPUTED_VALUE"""),"")</f>
        <v/>
      </c>
      <c r="AI1131" s="382"/>
      <c r="AJ1131" s="848" t="str">
        <f>IFERROR(__xludf.DUMMYFUNCTION("""COMPUTED_VALUE"""),"")</f>
        <v/>
      </c>
      <c r="AK1131" s="848" t="str">
        <f>IFERROR(__xludf.DUMMYFUNCTION("""COMPUTED_VALUE"""),"")</f>
        <v/>
      </c>
      <c r="AL1131" s="848"/>
      <c r="AM1131" s="848"/>
      <c r="AN1131" s="389" t="str">
        <f>IFERROR(__xludf.DUMMYFUNCTION("""COMPUTED_VALUE"""),"")</f>
        <v/>
      </c>
      <c r="AO1131" s="390"/>
      <c r="AP1131" s="391"/>
      <c r="AQ1131" s="373"/>
      <c r="AR1131" s="847"/>
      <c r="AS1131" s="847" t="s">
        <v>2869</v>
      </c>
      <c r="AT1131" s="359"/>
    </row>
    <row r="1132">
      <c r="A1132" s="480" t="s">
        <v>2869</v>
      </c>
      <c r="B1132" s="361"/>
      <c r="C1132" s="362"/>
      <c r="D1132" s="384" t="s">
        <v>2869</v>
      </c>
      <c r="E1132" s="367"/>
      <c r="F1132" s="368"/>
      <c r="G1132" s="381"/>
      <c r="H1132" s="366"/>
      <c r="I1132" s="365"/>
      <c r="J1132" s="368"/>
      <c r="K1132" s="381"/>
      <c r="L1132" s="368"/>
      <c r="M1132" s="364"/>
      <c r="N1132" s="368"/>
      <c r="O1132" s="381"/>
      <c r="P1132" s="366"/>
      <c r="Q1132" s="365"/>
      <c r="R1132" s="368"/>
      <c r="S1132" s="381"/>
      <c r="T1132" s="368"/>
      <c r="U1132" s="364"/>
      <c r="V1132" s="845"/>
      <c r="W1132" s="655"/>
      <c r="X1132" s="366"/>
      <c r="Y1132" s="370"/>
      <c r="Z1132" s="481"/>
      <c r="AA1132" s="372"/>
      <c r="AB1132" s="353"/>
      <c r="AC1132" s="382"/>
      <c r="AD1132" s="383" t="str">
        <f>IFERROR(__xludf.DUMMYFUNCTION("""COMPUTED_VALUE"""),"")</f>
        <v/>
      </c>
      <c r="AE1132" s="848" t="str">
        <f>IFERROR(__xludf.DUMMYFUNCTION("""COMPUTED_VALUE"""),"")</f>
        <v/>
      </c>
      <c r="AF1132" s="848"/>
      <c r="AG1132" s="848"/>
      <c r="AH1132" s="388" t="str">
        <f>IFERROR(__xludf.DUMMYFUNCTION("""COMPUTED_VALUE"""),"")</f>
        <v/>
      </c>
      <c r="AI1132" s="382"/>
      <c r="AJ1132" s="848" t="str">
        <f>IFERROR(__xludf.DUMMYFUNCTION("""COMPUTED_VALUE"""),"")</f>
        <v/>
      </c>
      <c r="AK1132" s="848" t="str">
        <f>IFERROR(__xludf.DUMMYFUNCTION("""COMPUTED_VALUE"""),"")</f>
        <v/>
      </c>
      <c r="AL1132" s="848"/>
      <c r="AM1132" s="848"/>
      <c r="AN1132" s="389" t="str">
        <f>IFERROR(__xludf.DUMMYFUNCTION("""COMPUTED_VALUE"""),"")</f>
        <v/>
      </c>
      <c r="AO1132" s="390"/>
      <c r="AP1132" s="391"/>
      <c r="AQ1132" s="373"/>
      <c r="AR1132" s="847"/>
      <c r="AS1132" s="847" t="s">
        <v>2869</v>
      </c>
      <c r="AT1132" s="359"/>
    </row>
    <row r="1133">
      <c r="A1133" s="480" t="s">
        <v>2869</v>
      </c>
      <c r="B1133" s="361"/>
      <c r="C1133" s="362"/>
      <c r="D1133" s="384" t="s">
        <v>2869</v>
      </c>
      <c r="E1133" s="367"/>
      <c r="F1133" s="368"/>
      <c r="G1133" s="381"/>
      <c r="H1133" s="366"/>
      <c r="I1133" s="365"/>
      <c r="J1133" s="368"/>
      <c r="K1133" s="381"/>
      <c r="L1133" s="368"/>
      <c r="M1133" s="364"/>
      <c r="N1133" s="368"/>
      <c r="O1133" s="381"/>
      <c r="P1133" s="366"/>
      <c r="Q1133" s="365"/>
      <c r="R1133" s="368"/>
      <c r="S1133" s="381"/>
      <c r="T1133" s="368"/>
      <c r="U1133" s="364"/>
      <c r="V1133" s="845"/>
      <c r="W1133" s="655"/>
      <c r="X1133" s="366"/>
      <c r="Y1133" s="370"/>
      <c r="Z1133" s="481"/>
      <c r="AA1133" s="372"/>
      <c r="AB1133" s="353"/>
      <c r="AC1133" s="382"/>
      <c r="AD1133" s="383" t="str">
        <f>IFERROR(__xludf.DUMMYFUNCTION("""COMPUTED_VALUE"""),"")</f>
        <v/>
      </c>
      <c r="AE1133" s="848" t="str">
        <f>IFERROR(__xludf.DUMMYFUNCTION("""COMPUTED_VALUE"""),"")</f>
        <v/>
      </c>
      <c r="AF1133" s="848"/>
      <c r="AG1133" s="848"/>
      <c r="AH1133" s="388" t="str">
        <f>IFERROR(__xludf.DUMMYFUNCTION("""COMPUTED_VALUE"""),"")</f>
        <v/>
      </c>
      <c r="AI1133" s="382"/>
      <c r="AJ1133" s="848" t="str">
        <f>IFERROR(__xludf.DUMMYFUNCTION("""COMPUTED_VALUE"""),"")</f>
        <v/>
      </c>
      <c r="AK1133" s="848" t="str">
        <f>IFERROR(__xludf.DUMMYFUNCTION("""COMPUTED_VALUE"""),"")</f>
        <v/>
      </c>
      <c r="AL1133" s="848"/>
      <c r="AM1133" s="848"/>
      <c r="AN1133" s="389" t="str">
        <f>IFERROR(__xludf.DUMMYFUNCTION("""COMPUTED_VALUE"""),"")</f>
        <v/>
      </c>
      <c r="AO1133" s="390"/>
      <c r="AP1133" s="391"/>
      <c r="AQ1133" s="373"/>
      <c r="AR1133" s="847"/>
      <c r="AS1133" s="847" t="s">
        <v>2869</v>
      </c>
      <c r="AT1133" s="359"/>
    </row>
    <row r="1134">
      <c r="A1134" s="480" t="s">
        <v>2869</v>
      </c>
      <c r="B1134" s="361"/>
      <c r="C1134" s="362"/>
      <c r="D1134" s="384" t="s">
        <v>2869</v>
      </c>
      <c r="E1134" s="367"/>
      <c r="F1134" s="368"/>
      <c r="G1134" s="381"/>
      <c r="H1134" s="366"/>
      <c r="I1134" s="365"/>
      <c r="J1134" s="368"/>
      <c r="K1134" s="381"/>
      <c r="L1134" s="368"/>
      <c r="M1134" s="364"/>
      <c r="N1134" s="368"/>
      <c r="O1134" s="381"/>
      <c r="P1134" s="366"/>
      <c r="Q1134" s="365"/>
      <c r="R1134" s="368"/>
      <c r="S1134" s="381"/>
      <c r="T1134" s="368"/>
      <c r="U1134" s="364"/>
      <c r="V1134" s="845"/>
      <c r="W1134" s="655"/>
      <c r="X1134" s="366"/>
      <c r="Y1134" s="370"/>
      <c r="Z1134" s="481"/>
      <c r="AA1134" s="372"/>
      <c r="AB1134" s="353"/>
      <c r="AC1134" s="382"/>
      <c r="AD1134" s="383" t="str">
        <f>IFERROR(__xludf.DUMMYFUNCTION("""COMPUTED_VALUE"""),"")</f>
        <v/>
      </c>
      <c r="AE1134" s="848" t="str">
        <f>IFERROR(__xludf.DUMMYFUNCTION("""COMPUTED_VALUE"""),"")</f>
        <v/>
      </c>
      <c r="AF1134" s="848"/>
      <c r="AG1134" s="848"/>
      <c r="AH1134" s="388" t="str">
        <f>IFERROR(__xludf.DUMMYFUNCTION("""COMPUTED_VALUE"""),"")</f>
        <v/>
      </c>
      <c r="AI1134" s="382"/>
      <c r="AJ1134" s="848" t="str">
        <f>IFERROR(__xludf.DUMMYFUNCTION("""COMPUTED_VALUE"""),"")</f>
        <v/>
      </c>
      <c r="AK1134" s="848" t="str">
        <f>IFERROR(__xludf.DUMMYFUNCTION("""COMPUTED_VALUE"""),"")</f>
        <v/>
      </c>
      <c r="AL1134" s="848"/>
      <c r="AM1134" s="848"/>
      <c r="AN1134" s="389" t="str">
        <f>IFERROR(__xludf.DUMMYFUNCTION("""COMPUTED_VALUE"""),"")</f>
        <v/>
      </c>
      <c r="AO1134" s="390"/>
      <c r="AP1134" s="391"/>
      <c r="AQ1134" s="373"/>
      <c r="AR1134" s="847"/>
      <c r="AS1134" s="847" t="s">
        <v>2869</v>
      </c>
      <c r="AT1134" s="359"/>
    </row>
    <row r="1135">
      <c r="A1135" s="480" t="s">
        <v>2869</v>
      </c>
      <c r="B1135" s="361"/>
      <c r="C1135" s="362"/>
      <c r="D1135" s="384" t="s">
        <v>2869</v>
      </c>
      <c r="E1135" s="367"/>
      <c r="F1135" s="368"/>
      <c r="G1135" s="381"/>
      <c r="H1135" s="366"/>
      <c r="I1135" s="365"/>
      <c r="J1135" s="368"/>
      <c r="K1135" s="381"/>
      <c r="L1135" s="368"/>
      <c r="M1135" s="364"/>
      <c r="N1135" s="368"/>
      <c r="O1135" s="381"/>
      <c r="P1135" s="366"/>
      <c r="Q1135" s="365"/>
      <c r="R1135" s="368"/>
      <c r="S1135" s="381"/>
      <c r="T1135" s="368"/>
      <c r="U1135" s="364"/>
      <c r="V1135" s="845"/>
      <c r="W1135" s="655"/>
      <c r="X1135" s="366"/>
      <c r="Y1135" s="370"/>
      <c r="Z1135" s="481"/>
      <c r="AA1135" s="372"/>
      <c r="AB1135" s="353"/>
      <c r="AC1135" s="382"/>
      <c r="AD1135" s="383" t="str">
        <f>IFERROR(__xludf.DUMMYFUNCTION("""COMPUTED_VALUE"""),"")</f>
        <v/>
      </c>
      <c r="AE1135" s="848" t="str">
        <f>IFERROR(__xludf.DUMMYFUNCTION("""COMPUTED_VALUE"""),"")</f>
        <v/>
      </c>
      <c r="AF1135" s="848"/>
      <c r="AG1135" s="848"/>
      <c r="AH1135" s="388" t="str">
        <f>IFERROR(__xludf.DUMMYFUNCTION("""COMPUTED_VALUE"""),"")</f>
        <v/>
      </c>
      <c r="AI1135" s="382"/>
      <c r="AJ1135" s="848" t="str">
        <f>IFERROR(__xludf.DUMMYFUNCTION("""COMPUTED_VALUE"""),"")</f>
        <v/>
      </c>
      <c r="AK1135" s="848" t="str">
        <f>IFERROR(__xludf.DUMMYFUNCTION("""COMPUTED_VALUE"""),"")</f>
        <v/>
      </c>
      <c r="AL1135" s="848"/>
      <c r="AM1135" s="848"/>
      <c r="AN1135" s="389" t="str">
        <f>IFERROR(__xludf.DUMMYFUNCTION("""COMPUTED_VALUE"""),"")</f>
        <v/>
      </c>
      <c r="AO1135" s="390"/>
      <c r="AP1135" s="391"/>
      <c r="AQ1135" s="373"/>
      <c r="AR1135" s="847"/>
      <c r="AS1135" s="847" t="s">
        <v>2869</v>
      </c>
      <c r="AT1135" s="359"/>
    </row>
    <row r="1136">
      <c r="A1136" s="480" t="s">
        <v>2869</v>
      </c>
      <c r="B1136" s="361"/>
      <c r="C1136" s="362"/>
      <c r="D1136" s="384" t="s">
        <v>2869</v>
      </c>
      <c r="E1136" s="367"/>
      <c r="F1136" s="368"/>
      <c r="G1136" s="381"/>
      <c r="H1136" s="366"/>
      <c r="I1136" s="365"/>
      <c r="J1136" s="368"/>
      <c r="K1136" s="381"/>
      <c r="L1136" s="368"/>
      <c r="M1136" s="364"/>
      <c r="N1136" s="368"/>
      <c r="O1136" s="381"/>
      <c r="P1136" s="366"/>
      <c r="Q1136" s="365"/>
      <c r="R1136" s="368"/>
      <c r="S1136" s="381"/>
      <c r="T1136" s="368"/>
      <c r="U1136" s="364"/>
      <c r="V1136" s="845"/>
      <c r="W1136" s="655"/>
      <c r="X1136" s="366"/>
      <c r="Y1136" s="370"/>
      <c r="Z1136" s="481"/>
      <c r="AA1136" s="372"/>
      <c r="AB1136" s="353"/>
      <c r="AC1136" s="382"/>
      <c r="AD1136" s="383" t="str">
        <f>IFERROR(__xludf.DUMMYFUNCTION("""COMPUTED_VALUE"""),"")</f>
        <v/>
      </c>
      <c r="AE1136" s="848" t="str">
        <f>IFERROR(__xludf.DUMMYFUNCTION("""COMPUTED_VALUE"""),"")</f>
        <v/>
      </c>
      <c r="AF1136" s="848"/>
      <c r="AG1136" s="848"/>
      <c r="AH1136" s="388" t="str">
        <f>IFERROR(__xludf.DUMMYFUNCTION("""COMPUTED_VALUE"""),"")</f>
        <v/>
      </c>
      <c r="AI1136" s="382"/>
      <c r="AJ1136" s="848" t="str">
        <f>IFERROR(__xludf.DUMMYFUNCTION("""COMPUTED_VALUE"""),"")</f>
        <v/>
      </c>
      <c r="AK1136" s="848" t="str">
        <f>IFERROR(__xludf.DUMMYFUNCTION("""COMPUTED_VALUE"""),"")</f>
        <v/>
      </c>
      <c r="AL1136" s="848"/>
      <c r="AM1136" s="848"/>
      <c r="AN1136" s="389" t="str">
        <f>IFERROR(__xludf.DUMMYFUNCTION("""COMPUTED_VALUE"""),"")</f>
        <v/>
      </c>
      <c r="AO1136" s="390"/>
      <c r="AP1136" s="391"/>
      <c r="AQ1136" s="373"/>
      <c r="AR1136" s="847"/>
      <c r="AS1136" s="847" t="s">
        <v>2869</v>
      </c>
      <c r="AT1136" s="359"/>
    </row>
    <row r="1137">
      <c r="A1137" s="480" t="s">
        <v>2869</v>
      </c>
      <c r="B1137" s="361"/>
      <c r="C1137" s="362"/>
      <c r="D1137" s="384" t="s">
        <v>2869</v>
      </c>
      <c r="E1137" s="367"/>
      <c r="F1137" s="368"/>
      <c r="G1137" s="381"/>
      <c r="H1137" s="366"/>
      <c r="I1137" s="365"/>
      <c r="J1137" s="368"/>
      <c r="K1137" s="381"/>
      <c r="L1137" s="368"/>
      <c r="M1137" s="364"/>
      <c r="N1137" s="368"/>
      <c r="O1137" s="381"/>
      <c r="P1137" s="366"/>
      <c r="Q1137" s="365"/>
      <c r="R1137" s="368"/>
      <c r="S1137" s="381"/>
      <c r="T1137" s="368"/>
      <c r="U1137" s="364"/>
      <c r="V1137" s="845"/>
      <c r="W1137" s="655"/>
      <c r="X1137" s="366"/>
      <c r="Y1137" s="370"/>
      <c r="Z1137" s="481"/>
      <c r="AA1137" s="372"/>
      <c r="AB1137" s="353"/>
      <c r="AC1137" s="382"/>
      <c r="AD1137" s="383" t="str">
        <f>IFERROR(__xludf.DUMMYFUNCTION("""COMPUTED_VALUE"""),"")</f>
        <v/>
      </c>
      <c r="AE1137" s="848" t="str">
        <f>IFERROR(__xludf.DUMMYFUNCTION("""COMPUTED_VALUE"""),"")</f>
        <v/>
      </c>
      <c r="AF1137" s="848"/>
      <c r="AG1137" s="848"/>
      <c r="AH1137" s="388" t="str">
        <f>IFERROR(__xludf.DUMMYFUNCTION("""COMPUTED_VALUE"""),"")</f>
        <v/>
      </c>
      <c r="AI1137" s="382"/>
      <c r="AJ1137" s="848" t="str">
        <f>IFERROR(__xludf.DUMMYFUNCTION("""COMPUTED_VALUE"""),"")</f>
        <v/>
      </c>
      <c r="AK1137" s="848" t="str">
        <f>IFERROR(__xludf.DUMMYFUNCTION("""COMPUTED_VALUE"""),"")</f>
        <v/>
      </c>
      <c r="AL1137" s="848"/>
      <c r="AM1137" s="848"/>
      <c r="AN1137" s="389" t="str">
        <f>IFERROR(__xludf.DUMMYFUNCTION("""COMPUTED_VALUE"""),"")</f>
        <v/>
      </c>
      <c r="AO1137" s="390"/>
      <c r="AP1137" s="391"/>
      <c r="AQ1137" s="373"/>
      <c r="AR1137" s="847"/>
      <c r="AS1137" s="847" t="s">
        <v>2869</v>
      </c>
      <c r="AT1137" s="359"/>
    </row>
    <row r="1138">
      <c r="A1138" s="480" t="s">
        <v>2869</v>
      </c>
      <c r="B1138" s="361"/>
      <c r="C1138" s="362"/>
      <c r="D1138" s="384" t="s">
        <v>2869</v>
      </c>
      <c r="E1138" s="367"/>
      <c r="F1138" s="368"/>
      <c r="G1138" s="381"/>
      <c r="H1138" s="366"/>
      <c r="I1138" s="365"/>
      <c r="J1138" s="368"/>
      <c r="K1138" s="381"/>
      <c r="L1138" s="368"/>
      <c r="M1138" s="364"/>
      <c r="N1138" s="368"/>
      <c r="O1138" s="381"/>
      <c r="P1138" s="366"/>
      <c r="Q1138" s="365"/>
      <c r="R1138" s="368"/>
      <c r="S1138" s="381"/>
      <c r="T1138" s="368"/>
      <c r="U1138" s="364"/>
      <c r="V1138" s="845"/>
      <c r="W1138" s="655"/>
      <c r="X1138" s="366"/>
      <c r="Y1138" s="370"/>
      <c r="Z1138" s="481"/>
      <c r="AA1138" s="372"/>
      <c r="AB1138" s="353"/>
      <c r="AC1138" s="382"/>
      <c r="AD1138" s="383" t="str">
        <f>IFERROR(__xludf.DUMMYFUNCTION("""COMPUTED_VALUE"""),"")</f>
        <v/>
      </c>
      <c r="AE1138" s="848" t="str">
        <f>IFERROR(__xludf.DUMMYFUNCTION("""COMPUTED_VALUE"""),"")</f>
        <v/>
      </c>
      <c r="AF1138" s="848"/>
      <c r="AG1138" s="848"/>
      <c r="AH1138" s="388" t="str">
        <f>IFERROR(__xludf.DUMMYFUNCTION("""COMPUTED_VALUE"""),"")</f>
        <v/>
      </c>
      <c r="AI1138" s="382"/>
      <c r="AJ1138" s="848" t="str">
        <f>IFERROR(__xludf.DUMMYFUNCTION("""COMPUTED_VALUE"""),"")</f>
        <v/>
      </c>
      <c r="AK1138" s="848" t="str">
        <f>IFERROR(__xludf.DUMMYFUNCTION("""COMPUTED_VALUE"""),"")</f>
        <v/>
      </c>
      <c r="AL1138" s="848"/>
      <c r="AM1138" s="848"/>
      <c r="AN1138" s="389" t="str">
        <f>IFERROR(__xludf.DUMMYFUNCTION("""COMPUTED_VALUE"""),"")</f>
        <v/>
      </c>
      <c r="AO1138" s="390"/>
      <c r="AP1138" s="391"/>
      <c r="AQ1138" s="373"/>
      <c r="AR1138" s="847"/>
      <c r="AS1138" s="847" t="s">
        <v>2869</v>
      </c>
      <c r="AT1138" s="359"/>
    </row>
    <row r="1139">
      <c r="A1139" s="480" t="s">
        <v>2869</v>
      </c>
      <c r="B1139" s="361"/>
      <c r="C1139" s="362"/>
      <c r="D1139" s="384" t="s">
        <v>2869</v>
      </c>
      <c r="E1139" s="367"/>
      <c r="F1139" s="368"/>
      <c r="G1139" s="381"/>
      <c r="H1139" s="366"/>
      <c r="I1139" s="365"/>
      <c r="J1139" s="368"/>
      <c r="K1139" s="381"/>
      <c r="L1139" s="368"/>
      <c r="M1139" s="364"/>
      <c r="N1139" s="368"/>
      <c r="O1139" s="381"/>
      <c r="P1139" s="366"/>
      <c r="Q1139" s="365"/>
      <c r="R1139" s="368"/>
      <c r="S1139" s="381"/>
      <c r="T1139" s="368"/>
      <c r="U1139" s="364"/>
      <c r="V1139" s="845"/>
      <c r="W1139" s="655"/>
      <c r="X1139" s="366"/>
      <c r="Y1139" s="370"/>
      <c r="Z1139" s="481"/>
      <c r="AA1139" s="372"/>
      <c r="AB1139" s="353"/>
      <c r="AC1139" s="382"/>
      <c r="AD1139" s="383" t="str">
        <f>IFERROR(__xludf.DUMMYFUNCTION("""COMPUTED_VALUE"""),"")</f>
        <v/>
      </c>
      <c r="AE1139" s="848" t="str">
        <f>IFERROR(__xludf.DUMMYFUNCTION("""COMPUTED_VALUE"""),"")</f>
        <v/>
      </c>
      <c r="AF1139" s="848"/>
      <c r="AG1139" s="848"/>
      <c r="AH1139" s="388" t="str">
        <f>IFERROR(__xludf.DUMMYFUNCTION("""COMPUTED_VALUE"""),"")</f>
        <v/>
      </c>
      <c r="AI1139" s="382"/>
      <c r="AJ1139" s="848" t="str">
        <f>IFERROR(__xludf.DUMMYFUNCTION("""COMPUTED_VALUE"""),"")</f>
        <v/>
      </c>
      <c r="AK1139" s="848" t="str">
        <f>IFERROR(__xludf.DUMMYFUNCTION("""COMPUTED_VALUE"""),"")</f>
        <v/>
      </c>
      <c r="AL1139" s="848"/>
      <c r="AM1139" s="848"/>
      <c r="AN1139" s="389" t="str">
        <f>IFERROR(__xludf.DUMMYFUNCTION("""COMPUTED_VALUE"""),"")</f>
        <v/>
      </c>
      <c r="AO1139" s="390"/>
      <c r="AP1139" s="391"/>
      <c r="AQ1139" s="373"/>
      <c r="AR1139" s="847"/>
      <c r="AS1139" s="847" t="s">
        <v>2869</v>
      </c>
      <c r="AT1139" s="359"/>
    </row>
    <row r="1140">
      <c r="A1140" s="480" t="s">
        <v>2869</v>
      </c>
      <c r="B1140" s="361"/>
      <c r="C1140" s="362"/>
      <c r="D1140" s="384" t="s">
        <v>2869</v>
      </c>
      <c r="E1140" s="367"/>
      <c r="F1140" s="368"/>
      <c r="G1140" s="381"/>
      <c r="H1140" s="366"/>
      <c r="I1140" s="365"/>
      <c r="J1140" s="368"/>
      <c r="K1140" s="381"/>
      <c r="L1140" s="368"/>
      <c r="M1140" s="364"/>
      <c r="N1140" s="368"/>
      <c r="O1140" s="381"/>
      <c r="P1140" s="366"/>
      <c r="Q1140" s="365"/>
      <c r="R1140" s="368"/>
      <c r="S1140" s="381"/>
      <c r="T1140" s="368"/>
      <c r="U1140" s="364"/>
      <c r="V1140" s="845"/>
      <c r="W1140" s="655"/>
      <c r="X1140" s="366"/>
      <c r="Y1140" s="370"/>
      <c r="Z1140" s="481"/>
      <c r="AA1140" s="372"/>
      <c r="AB1140" s="353"/>
      <c r="AC1140" s="382"/>
      <c r="AD1140" s="383" t="str">
        <f>IFERROR(__xludf.DUMMYFUNCTION("""COMPUTED_VALUE"""),"")</f>
        <v/>
      </c>
      <c r="AE1140" s="848" t="str">
        <f>IFERROR(__xludf.DUMMYFUNCTION("""COMPUTED_VALUE"""),"")</f>
        <v/>
      </c>
      <c r="AF1140" s="848"/>
      <c r="AG1140" s="848"/>
      <c r="AH1140" s="388" t="str">
        <f>IFERROR(__xludf.DUMMYFUNCTION("""COMPUTED_VALUE"""),"")</f>
        <v/>
      </c>
      <c r="AI1140" s="382"/>
      <c r="AJ1140" s="848" t="str">
        <f>IFERROR(__xludf.DUMMYFUNCTION("""COMPUTED_VALUE"""),"")</f>
        <v/>
      </c>
      <c r="AK1140" s="848" t="str">
        <f>IFERROR(__xludf.DUMMYFUNCTION("""COMPUTED_VALUE"""),"")</f>
        <v/>
      </c>
      <c r="AL1140" s="848"/>
      <c r="AM1140" s="848"/>
      <c r="AN1140" s="389" t="str">
        <f>IFERROR(__xludf.DUMMYFUNCTION("""COMPUTED_VALUE"""),"")</f>
        <v/>
      </c>
      <c r="AO1140" s="390"/>
      <c r="AP1140" s="391"/>
      <c r="AQ1140" s="373"/>
      <c r="AR1140" s="847"/>
      <c r="AS1140" s="847" t="s">
        <v>2869</v>
      </c>
      <c r="AT1140" s="359"/>
    </row>
    <row r="1141">
      <c r="A1141" s="480" t="s">
        <v>2869</v>
      </c>
      <c r="B1141" s="361"/>
      <c r="C1141" s="362"/>
      <c r="D1141" s="384" t="s">
        <v>2869</v>
      </c>
      <c r="E1141" s="367"/>
      <c r="F1141" s="368"/>
      <c r="G1141" s="381"/>
      <c r="H1141" s="366"/>
      <c r="I1141" s="365"/>
      <c r="J1141" s="368"/>
      <c r="K1141" s="381"/>
      <c r="L1141" s="368"/>
      <c r="M1141" s="364"/>
      <c r="N1141" s="368"/>
      <c r="O1141" s="381"/>
      <c r="P1141" s="366"/>
      <c r="Q1141" s="365"/>
      <c r="R1141" s="368"/>
      <c r="S1141" s="381"/>
      <c r="T1141" s="368"/>
      <c r="U1141" s="364"/>
      <c r="V1141" s="845"/>
      <c r="W1141" s="655"/>
      <c r="X1141" s="366"/>
      <c r="Y1141" s="370"/>
      <c r="Z1141" s="481"/>
      <c r="AA1141" s="372"/>
      <c r="AB1141" s="353"/>
      <c r="AC1141" s="382"/>
      <c r="AD1141" s="383" t="str">
        <f>IFERROR(__xludf.DUMMYFUNCTION("""COMPUTED_VALUE"""),"")</f>
        <v/>
      </c>
      <c r="AE1141" s="848" t="str">
        <f>IFERROR(__xludf.DUMMYFUNCTION("""COMPUTED_VALUE"""),"")</f>
        <v/>
      </c>
      <c r="AF1141" s="848"/>
      <c r="AG1141" s="848"/>
      <c r="AH1141" s="388" t="str">
        <f>IFERROR(__xludf.DUMMYFUNCTION("""COMPUTED_VALUE"""),"")</f>
        <v/>
      </c>
      <c r="AI1141" s="382"/>
      <c r="AJ1141" s="848" t="str">
        <f>IFERROR(__xludf.DUMMYFUNCTION("""COMPUTED_VALUE"""),"")</f>
        <v/>
      </c>
      <c r="AK1141" s="848" t="str">
        <f>IFERROR(__xludf.DUMMYFUNCTION("""COMPUTED_VALUE"""),"")</f>
        <v/>
      </c>
      <c r="AL1141" s="848"/>
      <c r="AM1141" s="848"/>
      <c r="AN1141" s="389" t="str">
        <f>IFERROR(__xludf.DUMMYFUNCTION("""COMPUTED_VALUE"""),"")</f>
        <v/>
      </c>
      <c r="AO1141" s="390"/>
      <c r="AP1141" s="391"/>
      <c r="AQ1141" s="373"/>
      <c r="AR1141" s="847"/>
      <c r="AS1141" s="847" t="s">
        <v>2869</v>
      </c>
      <c r="AT1141" s="359"/>
    </row>
    <row r="1142">
      <c r="A1142" s="480" t="s">
        <v>2869</v>
      </c>
      <c r="B1142" s="361"/>
      <c r="C1142" s="362"/>
      <c r="D1142" s="384" t="s">
        <v>2869</v>
      </c>
      <c r="E1142" s="367"/>
      <c r="F1142" s="368"/>
      <c r="G1142" s="381"/>
      <c r="H1142" s="366"/>
      <c r="I1142" s="365"/>
      <c r="J1142" s="368"/>
      <c r="K1142" s="381"/>
      <c r="L1142" s="368"/>
      <c r="M1142" s="364"/>
      <c r="N1142" s="368"/>
      <c r="O1142" s="381"/>
      <c r="P1142" s="366"/>
      <c r="Q1142" s="365"/>
      <c r="R1142" s="368"/>
      <c r="S1142" s="381"/>
      <c r="T1142" s="368"/>
      <c r="U1142" s="364"/>
      <c r="V1142" s="845"/>
      <c r="W1142" s="655"/>
      <c r="X1142" s="366"/>
      <c r="Y1142" s="370"/>
      <c r="Z1142" s="481"/>
      <c r="AA1142" s="372"/>
      <c r="AB1142" s="353"/>
      <c r="AC1142" s="382"/>
      <c r="AD1142" s="383" t="str">
        <f>IFERROR(__xludf.DUMMYFUNCTION("""COMPUTED_VALUE"""),"")</f>
        <v/>
      </c>
      <c r="AE1142" s="848" t="str">
        <f>IFERROR(__xludf.DUMMYFUNCTION("""COMPUTED_VALUE"""),"")</f>
        <v/>
      </c>
      <c r="AF1142" s="848"/>
      <c r="AG1142" s="848"/>
      <c r="AH1142" s="388" t="str">
        <f>IFERROR(__xludf.DUMMYFUNCTION("""COMPUTED_VALUE"""),"")</f>
        <v/>
      </c>
      <c r="AI1142" s="382"/>
      <c r="AJ1142" s="848" t="str">
        <f>IFERROR(__xludf.DUMMYFUNCTION("""COMPUTED_VALUE"""),"")</f>
        <v/>
      </c>
      <c r="AK1142" s="848" t="str">
        <f>IFERROR(__xludf.DUMMYFUNCTION("""COMPUTED_VALUE"""),"")</f>
        <v/>
      </c>
      <c r="AL1142" s="848"/>
      <c r="AM1142" s="848"/>
      <c r="AN1142" s="389" t="str">
        <f>IFERROR(__xludf.DUMMYFUNCTION("""COMPUTED_VALUE"""),"")</f>
        <v/>
      </c>
      <c r="AO1142" s="390"/>
      <c r="AP1142" s="391"/>
      <c r="AQ1142" s="373"/>
      <c r="AR1142" s="847"/>
      <c r="AS1142" s="847" t="s">
        <v>2869</v>
      </c>
      <c r="AT1142" s="359"/>
    </row>
    <row r="1143">
      <c r="A1143" s="480" t="s">
        <v>2869</v>
      </c>
      <c r="B1143" s="361"/>
      <c r="C1143" s="362"/>
      <c r="D1143" s="384" t="s">
        <v>2869</v>
      </c>
      <c r="E1143" s="367"/>
      <c r="F1143" s="368"/>
      <c r="G1143" s="381"/>
      <c r="H1143" s="366"/>
      <c r="I1143" s="365"/>
      <c r="J1143" s="368"/>
      <c r="K1143" s="381"/>
      <c r="L1143" s="368"/>
      <c r="M1143" s="364"/>
      <c r="N1143" s="368"/>
      <c r="O1143" s="381"/>
      <c r="P1143" s="366"/>
      <c r="Q1143" s="365"/>
      <c r="R1143" s="368"/>
      <c r="S1143" s="381"/>
      <c r="T1143" s="368"/>
      <c r="U1143" s="364"/>
      <c r="V1143" s="845"/>
      <c r="W1143" s="655"/>
      <c r="X1143" s="366"/>
      <c r="Y1143" s="370"/>
      <c r="Z1143" s="481"/>
      <c r="AA1143" s="372"/>
      <c r="AB1143" s="353"/>
      <c r="AC1143" s="382"/>
      <c r="AD1143" s="383" t="str">
        <f>IFERROR(__xludf.DUMMYFUNCTION("""COMPUTED_VALUE"""),"")</f>
        <v/>
      </c>
      <c r="AE1143" s="848" t="str">
        <f>IFERROR(__xludf.DUMMYFUNCTION("""COMPUTED_VALUE"""),"")</f>
        <v/>
      </c>
      <c r="AF1143" s="848"/>
      <c r="AG1143" s="848"/>
      <c r="AH1143" s="388" t="str">
        <f>IFERROR(__xludf.DUMMYFUNCTION("""COMPUTED_VALUE"""),"")</f>
        <v/>
      </c>
      <c r="AI1143" s="382"/>
      <c r="AJ1143" s="848" t="str">
        <f>IFERROR(__xludf.DUMMYFUNCTION("""COMPUTED_VALUE"""),"")</f>
        <v/>
      </c>
      <c r="AK1143" s="848" t="str">
        <f>IFERROR(__xludf.DUMMYFUNCTION("""COMPUTED_VALUE"""),"")</f>
        <v/>
      </c>
      <c r="AL1143" s="848"/>
      <c r="AM1143" s="848"/>
      <c r="AN1143" s="389" t="str">
        <f>IFERROR(__xludf.DUMMYFUNCTION("""COMPUTED_VALUE"""),"")</f>
        <v/>
      </c>
      <c r="AO1143" s="390"/>
      <c r="AP1143" s="391"/>
      <c r="AQ1143" s="373"/>
      <c r="AR1143" s="847"/>
      <c r="AS1143" s="847" t="s">
        <v>2869</v>
      </c>
      <c r="AT1143" s="359"/>
    </row>
    <row r="1144">
      <c r="A1144" s="480" t="s">
        <v>2869</v>
      </c>
      <c r="B1144" s="361"/>
      <c r="C1144" s="362"/>
      <c r="D1144" s="384" t="s">
        <v>2869</v>
      </c>
      <c r="E1144" s="367"/>
      <c r="F1144" s="368"/>
      <c r="G1144" s="381"/>
      <c r="H1144" s="366"/>
      <c r="I1144" s="365"/>
      <c r="J1144" s="368"/>
      <c r="K1144" s="381"/>
      <c r="L1144" s="368"/>
      <c r="M1144" s="364"/>
      <c r="N1144" s="368"/>
      <c r="O1144" s="381"/>
      <c r="P1144" s="366"/>
      <c r="Q1144" s="365"/>
      <c r="R1144" s="368"/>
      <c r="S1144" s="381"/>
      <c r="T1144" s="368"/>
      <c r="U1144" s="364"/>
      <c r="V1144" s="845"/>
      <c r="W1144" s="655"/>
      <c r="X1144" s="366"/>
      <c r="Y1144" s="370"/>
      <c r="Z1144" s="481"/>
      <c r="AA1144" s="372"/>
      <c r="AB1144" s="353"/>
      <c r="AC1144" s="382"/>
      <c r="AD1144" s="383" t="str">
        <f>IFERROR(__xludf.DUMMYFUNCTION("""COMPUTED_VALUE"""),"")</f>
        <v/>
      </c>
      <c r="AE1144" s="848" t="str">
        <f>IFERROR(__xludf.DUMMYFUNCTION("""COMPUTED_VALUE"""),"")</f>
        <v/>
      </c>
      <c r="AF1144" s="848"/>
      <c r="AG1144" s="848"/>
      <c r="AH1144" s="388" t="str">
        <f>IFERROR(__xludf.DUMMYFUNCTION("""COMPUTED_VALUE"""),"")</f>
        <v/>
      </c>
      <c r="AI1144" s="382"/>
      <c r="AJ1144" s="848" t="str">
        <f>IFERROR(__xludf.DUMMYFUNCTION("""COMPUTED_VALUE"""),"")</f>
        <v/>
      </c>
      <c r="AK1144" s="848" t="str">
        <f>IFERROR(__xludf.DUMMYFUNCTION("""COMPUTED_VALUE"""),"")</f>
        <v/>
      </c>
      <c r="AL1144" s="848"/>
      <c r="AM1144" s="848"/>
      <c r="AN1144" s="389" t="str">
        <f>IFERROR(__xludf.DUMMYFUNCTION("""COMPUTED_VALUE"""),"")</f>
        <v/>
      </c>
      <c r="AO1144" s="390"/>
      <c r="AP1144" s="391"/>
      <c r="AQ1144" s="373"/>
      <c r="AR1144" s="847"/>
      <c r="AS1144" s="847" t="s">
        <v>2869</v>
      </c>
      <c r="AT1144" s="359"/>
    </row>
    <row r="1145">
      <c r="A1145" s="480" t="s">
        <v>2869</v>
      </c>
      <c r="B1145" s="361"/>
      <c r="C1145" s="362"/>
      <c r="D1145" s="384" t="s">
        <v>2869</v>
      </c>
      <c r="E1145" s="367"/>
      <c r="F1145" s="368"/>
      <c r="G1145" s="381"/>
      <c r="H1145" s="366"/>
      <c r="I1145" s="365"/>
      <c r="J1145" s="368"/>
      <c r="K1145" s="381"/>
      <c r="L1145" s="368"/>
      <c r="M1145" s="364"/>
      <c r="N1145" s="368"/>
      <c r="O1145" s="381"/>
      <c r="P1145" s="366"/>
      <c r="Q1145" s="365"/>
      <c r="R1145" s="368"/>
      <c r="S1145" s="381"/>
      <c r="T1145" s="368"/>
      <c r="U1145" s="364"/>
      <c r="V1145" s="845"/>
      <c r="W1145" s="655"/>
      <c r="X1145" s="366"/>
      <c r="Y1145" s="370"/>
      <c r="Z1145" s="481"/>
      <c r="AA1145" s="372"/>
      <c r="AB1145" s="353"/>
      <c r="AC1145" s="382"/>
      <c r="AD1145" s="383" t="str">
        <f>IFERROR(__xludf.DUMMYFUNCTION("""COMPUTED_VALUE"""),"")</f>
        <v/>
      </c>
      <c r="AE1145" s="848" t="str">
        <f>IFERROR(__xludf.DUMMYFUNCTION("""COMPUTED_VALUE"""),"")</f>
        <v/>
      </c>
      <c r="AF1145" s="848"/>
      <c r="AG1145" s="848"/>
      <c r="AH1145" s="388" t="str">
        <f>IFERROR(__xludf.DUMMYFUNCTION("""COMPUTED_VALUE"""),"")</f>
        <v/>
      </c>
      <c r="AI1145" s="382"/>
      <c r="AJ1145" s="848" t="str">
        <f>IFERROR(__xludf.DUMMYFUNCTION("""COMPUTED_VALUE"""),"")</f>
        <v/>
      </c>
      <c r="AK1145" s="848" t="str">
        <f>IFERROR(__xludf.DUMMYFUNCTION("""COMPUTED_VALUE"""),"")</f>
        <v/>
      </c>
      <c r="AL1145" s="848"/>
      <c r="AM1145" s="848"/>
      <c r="AN1145" s="389" t="str">
        <f>IFERROR(__xludf.DUMMYFUNCTION("""COMPUTED_VALUE"""),"")</f>
        <v/>
      </c>
      <c r="AO1145" s="390"/>
      <c r="AP1145" s="391"/>
      <c r="AQ1145" s="373"/>
      <c r="AR1145" s="847"/>
      <c r="AS1145" s="847" t="s">
        <v>2869</v>
      </c>
      <c r="AT1145" s="359"/>
    </row>
    <row r="1146">
      <c r="A1146" s="480" t="s">
        <v>2869</v>
      </c>
      <c r="B1146" s="361"/>
      <c r="C1146" s="362"/>
      <c r="D1146" s="384" t="s">
        <v>2869</v>
      </c>
      <c r="E1146" s="367"/>
      <c r="F1146" s="368"/>
      <c r="G1146" s="381"/>
      <c r="H1146" s="366"/>
      <c r="I1146" s="365"/>
      <c r="J1146" s="368"/>
      <c r="K1146" s="381"/>
      <c r="L1146" s="368"/>
      <c r="M1146" s="364"/>
      <c r="N1146" s="368"/>
      <c r="O1146" s="381"/>
      <c r="P1146" s="366"/>
      <c r="Q1146" s="365"/>
      <c r="R1146" s="368"/>
      <c r="S1146" s="381"/>
      <c r="T1146" s="368"/>
      <c r="U1146" s="364"/>
      <c r="V1146" s="845"/>
      <c r="W1146" s="655"/>
      <c r="X1146" s="366"/>
      <c r="Y1146" s="370"/>
      <c r="Z1146" s="481"/>
      <c r="AA1146" s="372"/>
      <c r="AB1146" s="353"/>
      <c r="AC1146" s="382"/>
      <c r="AD1146" s="383" t="str">
        <f>IFERROR(__xludf.DUMMYFUNCTION("""COMPUTED_VALUE"""),"")</f>
        <v/>
      </c>
      <c r="AE1146" s="848" t="str">
        <f>IFERROR(__xludf.DUMMYFUNCTION("""COMPUTED_VALUE"""),"")</f>
        <v/>
      </c>
      <c r="AF1146" s="848"/>
      <c r="AG1146" s="848"/>
      <c r="AH1146" s="388" t="str">
        <f>IFERROR(__xludf.DUMMYFUNCTION("""COMPUTED_VALUE"""),"")</f>
        <v/>
      </c>
      <c r="AI1146" s="382"/>
      <c r="AJ1146" s="848" t="str">
        <f>IFERROR(__xludf.DUMMYFUNCTION("""COMPUTED_VALUE"""),"")</f>
        <v/>
      </c>
      <c r="AK1146" s="848" t="str">
        <f>IFERROR(__xludf.DUMMYFUNCTION("""COMPUTED_VALUE"""),"")</f>
        <v/>
      </c>
      <c r="AL1146" s="848"/>
      <c r="AM1146" s="848"/>
      <c r="AN1146" s="389" t="str">
        <f>IFERROR(__xludf.DUMMYFUNCTION("""COMPUTED_VALUE"""),"")</f>
        <v/>
      </c>
      <c r="AO1146" s="390"/>
      <c r="AP1146" s="391"/>
      <c r="AQ1146" s="373"/>
      <c r="AR1146" s="847"/>
      <c r="AS1146" s="847" t="s">
        <v>2869</v>
      </c>
      <c r="AT1146" s="359"/>
    </row>
    <row r="1147">
      <c r="A1147" s="480" t="s">
        <v>2869</v>
      </c>
      <c r="B1147" s="361"/>
      <c r="C1147" s="362"/>
      <c r="D1147" s="384" t="s">
        <v>2869</v>
      </c>
      <c r="E1147" s="367"/>
      <c r="F1147" s="368"/>
      <c r="G1147" s="381"/>
      <c r="H1147" s="366"/>
      <c r="I1147" s="365"/>
      <c r="J1147" s="368"/>
      <c r="K1147" s="381"/>
      <c r="L1147" s="368"/>
      <c r="M1147" s="364"/>
      <c r="N1147" s="368"/>
      <c r="O1147" s="381"/>
      <c r="P1147" s="366"/>
      <c r="Q1147" s="365"/>
      <c r="R1147" s="368"/>
      <c r="S1147" s="381"/>
      <c r="T1147" s="368"/>
      <c r="U1147" s="364"/>
      <c r="V1147" s="845"/>
      <c r="W1147" s="655"/>
      <c r="X1147" s="366"/>
      <c r="Y1147" s="370"/>
      <c r="Z1147" s="481"/>
      <c r="AA1147" s="372"/>
      <c r="AB1147" s="353"/>
      <c r="AC1147" s="382"/>
      <c r="AD1147" s="383" t="str">
        <f>IFERROR(__xludf.DUMMYFUNCTION("""COMPUTED_VALUE"""),"")</f>
        <v/>
      </c>
      <c r="AE1147" s="848" t="str">
        <f>IFERROR(__xludf.DUMMYFUNCTION("""COMPUTED_VALUE"""),"")</f>
        <v/>
      </c>
      <c r="AF1147" s="848"/>
      <c r="AG1147" s="848"/>
      <c r="AH1147" s="388" t="str">
        <f>IFERROR(__xludf.DUMMYFUNCTION("""COMPUTED_VALUE"""),"")</f>
        <v/>
      </c>
      <c r="AI1147" s="382"/>
      <c r="AJ1147" s="848" t="str">
        <f>IFERROR(__xludf.DUMMYFUNCTION("""COMPUTED_VALUE"""),"")</f>
        <v/>
      </c>
      <c r="AK1147" s="848" t="str">
        <f>IFERROR(__xludf.DUMMYFUNCTION("""COMPUTED_VALUE"""),"")</f>
        <v/>
      </c>
      <c r="AL1147" s="848"/>
      <c r="AM1147" s="848"/>
      <c r="AN1147" s="389" t="str">
        <f>IFERROR(__xludf.DUMMYFUNCTION("""COMPUTED_VALUE"""),"")</f>
        <v/>
      </c>
      <c r="AO1147" s="390"/>
      <c r="AP1147" s="391"/>
      <c r="AQ1147" s="373"/>
      <c r="AR1147" s="847"/>
      <c r="AS1147" s="847" t="s">
        <v>2869</v>
      </c>
      <c r="AT1147" s="359"/>
    </row>
    <row r="1148">
      <c r="A1148" s="480" t="s">
        <v>2869</v>
      </c>
      <c r="B1148" s="361"/>
      <c r="C1148" s="362"/>
      <c r="D1148" s="384" t="s">
        <v>2869</v>
      </c>
      <c r="E1148" s="367"/>
      <c r="F1148" s="368"/>
      <c r="G1148" s="381"/>
      <c r="H1148" s="366"/>
      <c r="I1148" s="365"/>
      <c r="J1148" s="368"/>
      <c r="K1148" s="381"/>
      <c r="L1148" s="368"/>
      <c r="M1148" s="364"/>
      <c r="N1148" s="368"/>
      <c r="O1148" s="381"/>
      <c r="P1148" s="366"/>
      <c r="Q1148" s="365"/>
      <c r="R1148" s="368"/>
      <c r="S1148" s="381"/>
      <c r="T1148" s="368"/>
      <c r="U1148" s="364"/>
      <c r="V1148" s="845"/>
      <c r="W1148" s="655"/>
      <c r="X1148" s="366"/>
      <c r="Y1148" s="370"/>
      <c r="Z1148" s="481"/>
      <c r="AA1148" s="372"/>
      <c r="AB1148" s="353"/>
      <c r="AC1148" s="382"/>
      <c r="AD1148" s="383" t="str">
        <f>IFERROR(__xludf.DUMMYFUNCTION("""COMPUTED_VALUE"""),"")</f>
        <v/>
      </c>
      <c r="AE1148" s="848" t="str">
        <f>IFERROR(__xludf.DUMMYFUNCTION("""COMPUTED_VALUE"""),"")</f>
        <v/>
      </c>
      <c r="AF1148" s="848"/>
      <c r="AG1148" s="848"/>
      <c r="AH1148" s="388" t="str">
        <f>IFERROR(__xludf.DUMMYFUNCTION("""COMPUTED_VALUE"""),"")</f>
        <v/>
      </c>
      <c r="AI1148" s="382"/>
      <c r="AJ1148" s="848" t="str">
        <f>IFERROR(__xludf.DUMMYFUNCTION("""COMPUTED_VALUE"""),"")</f>
        <v/>
      </c>
      <c r="AK1148" s="848" t="str">
        <f>IFERROR(__xludf.DUMMYFUNCTION("""COMPUTED_VALUE"""),"")</f>
        <v/>
      </c>
      <c r="AL1148" s="848"/>
      <c r="AM1148" s="848"/>
      <c r="AN1148" s="389" t="str">
        <f>IFERROR(__xludf.DUMMYFUNCTION("""COMPUTED_VALUE"""),"")</f>
        <v/>
      </c>
      <c r="AO1148" s="390"/>
      <c r="AP1148" s="391"/>
      <c r="AQ1148" s="373"/>
      <c r="AR1148" s="847"/>
      <c r="AS1148" s="847" t="s">
        <v>2869</v>
      </c>
      <c r="AT1148" s="359"/>
    </row>
    <row r="1149">
      <c r="A1149" s="480" t="s">
        <v>2869</v>
      </c>
      <c r="B1149" s="361"/>
      <c r="C1149" s="362"/>
      <c r="D1149" s="384" t="s">
        <v>2869</v>
      </c>
      <c r="E1149" s="367"/>
      <c r="F1149" s="368"/>
      <c r="G1149" s="381"/>
      <c r="H1149" s="366"/>
      <c r="I1149" s="365"/>
      <c r="J1149" s="368"/>
      <c r="K1149" s="381"/>
      <c r="L1149" s="368"/>
      <c r="M1149" s="364"/>
      <c r="N1149" s="368"/>
      <c r="O1149" s="381"/>
      <c r="P1149" s="366"/>
      <c r="Q1149" s="365"/>
      <c r="R1149" s="368"/>
      <c r="S1149" s="381"/>
      <c r="T1149" s="368"/>
      <c r="U1149" s="364"/>
      <c r="V1149" s="845"/>
      <c r="W1149" s="655"/>
      <c r="X1149" s="366"/>
      <c r="Y1149" s="370"/>
      <c r="Z1149" s="481"/>
      <c r="AA1149" s="372"/>
      <c r="AB1149" s="353"/>
      <c r="AC1149" s="382"/>
      <c r="AD1149" s="383" t="str">
        <f>IFERROR(__xludf.DUMMYFUNCTION("""COMPUTED_VALUE"""),"")</f>
        <v/>
      </c>
      <c r="AE1149" s="848" t="str">
        <f>IFERROR(__xludf.DUMMYFUNCTION("""COMPUTED_VALUE"""),"")</f>
        <v/>
      </c>
      <c r="AF1149" s="848"/>
      <c r="AG1149" s="848"/>
      <c r="AH1149" s="388" t="str">
        <f>IFERROR(__xludf.DUMMYFUNCTION("""COMPUTED_VALUE"""),"")</f>
        <v/>
      </c>
      <c r="AI1149" s="382"/>
      <c r="AJ1149" s="848" t="str">
        <f>IFERROR(__xludf.DUMMYFUNCTION("""COMPUTED_VALUE"""),"")</f>
        <v/>
      </c>
      <c r="AK1149" s="848" t="str">
        <f>IFERROR(__xludf.DUMMYFUNCTION("""COMPUTED_VALUE"""),"")</f>
        <v/>
      </c>
      <c r="AL1149" s="848"/>
      <c r="AM1149" s="848"/>
      <c r="AN1149" s="389" t="str">
        <f>IFERROR(__xludf.DUMMYFUNCTION("""COMPUTED_VALUE"""),"")</f>
        <v/>
      </c>
      <c r="AO1149" s="390"/>
      <c r="AP1149" s="391"/>
      <c r="AQ1149" s="373"/>
      <c r="AR1149" s="847"/>
      <c r="AS1149" s="847" t="s">
        <v>2869</v>
      </c>
      <c r="AT1149" s="359"/>
    </row>
    <row r="1150">
      <c r="A1150" s="480" t="s">
        <v>2869</v>
      </c>
      <c r="B1150" s="361"/>
      <c r="C1150" s="362"/>
      <c r="D1150" s="384" t="s">
        <v>2869</v>
      </c>
      <c r="E1150" s="367"/>
      <c r="F1150" s="368"/>
      <c r="G1150" s="381"/>
      <c r="H1150" s="366"/>
      <c r="I1150" s="365"/>
      <c r="J1150" s="368"/>
      <c r="K1150" s="381"/>
      <c r="L1150" s="368"/>
      <c r="M1150" s="364"/>
      <c r="N1150" s="368"/>
      <c r="O1150" s="381"/>
      <c r="P1150" s="366"/>
      <c r="Q1150" s="365"/>
      <c r="R1150" s="368"/>
      <c r="S1150" s="381"/>
      <c r="T1150" s="368"/>
      <c r="U1150" s="364"/>
      <c r="V1150" s="845"/>
      <c r="W1150" s="655"/>
      <c r="X1150" s="366"/>
      <c r="Y1150" s="370"/>
      <c r="Z1150" s="481"/>
      <c r="AA1150" s="372"/>
      <c r="AB1150" s="353"/>
      <c r="AC1150" s="382"/>
      <c r="AD1150" s="383" t="str">
        <f>IFERROR(__xludf.DUMMYFUNCTION("""COMPUTED_VALUE"""),"")</f>
        <v/>
      </c>
      <c r="AE1150" s="848" t="str">
        <f>IFERROR(__xludf.DUMMYFUNCTION("""COMPUTED_VALUE"""),"")</f>
        <v/>
      </c>
      <c r="AF1150" s="848"/>
      <c r="AG1150" s="848"/>
      <c r="AH1150" s="388" t="str">
        <f>IFERROR(__xludf.DUMMYFUNCTION("""COMPUTED_VALUE"""),"")</f>
        <v/>
      </c>
      <c r="AI1150" s="382"/>
      <c r="AJ1150" s="848" t="str">
        <f>IFERROR(__xludf.DUMMYFUNCTION("""COMPUTED_VALUE"""),"")</f>
        <v/>
      </c>
      <c r="AK1150" s="848" t="str">
        <f>IFERROR(__xludf.DUMMYFUNCTION("""COMPUTED_VALUE"""),"")</f>
        <v/>
      </c>
      <c r="AL1150" s="848"/>
      <c r="AM1150" s="848"/>
      <c r="AN1150" s="389" t="str">
        <f>IFERROR(__xludf.DUMMYFUNCTION("""COMPUTED_VALUE"""),"")</f>
        <v/>
      </c>
      <c r="AO1150" s="390"/>
      <c r="AP1150" s="391"/>
      <c r="AQ1150" s="373"/>
      <c r="AR1150" s="847"/>
      <c r="AS1150" s="847" t="s">
        <v>2869</v>
      </c>
      <c r="AT1150" s="359"/>
    </row>
    <row r="1151">
      <c r="A1151" s="480" t="s">
        <v>2869</v>
      </c>
      <c r="B1151" s="361"/>
      <c r="C1151" s="362"/>
      <c r="D1151" s="384" t="s">
        <v>2869</v>
      </c>
      <c r="E1151" s="367"/>
      <c r="F1151" s="368"/>
      <c r="G1151" s="381"/>
      <c r="H1151" s="366"/>
      <c r="I1151" s="365"/>
      <c r="J1151" s="368"/>
      <c r="K1151" s="381"/>
      <c r="L1151" s="368"/>
      <c r="M1151" s="364"/>
      <c r="N1151" s="368"/>
      <c r="O1151" s="381"/>
      <c r="P1151" s="366"/>
      <c r="Q1151" s="365"/>
      <c r="R1151" s="368"/>
      <c r="S1151" s="381"/>
      <c r="T1151" s="368"/>
      <c r="U1151" s="364"/>
      <c r="V1151" s="845"/>
      <c r="W1151" s="655"/>
      <c r="X1151" s="366"/>
      <c r="Y1151" s="370"/>
      <c r="Z1151" s="481"/>
      <c r="AA1151" s="372"/>
      <c r="AB1151" s="353"/>
      <c r="AC1151" s="382"/>
      <c r="AD1151" s="383" t="str">
        <f>IFERROR(__xludf.DUMMYFUNCTION("""COMPUTED_VALUE"""),"")</f>
        <v/>
      </c>
      <c r="AE1151" s="848" t="str">
        <f>IFERROR(__xludf.DUMMYFUNCTION("""COMPUTED_VALUE"""),"")</f>
        <v/>
      </c>
      <c r="AF1151" s="848"/>
      <c r="AG1151" s="848"/>
      <c r="AH1151" s="388" t="str">
        <f>IFERROR(__xludf.DUMMYFUNCTION("""COMPUTED_VALUE"""),"")</f>
        <v/>
      </c>
      <c r="AI1151" s="382"/>
      <c r="AJ1151" s="848" t="str">
        <f>IFERROR(__xludf.DUMMYFUNCTION("""COMPUTED_VALUE"""),"")</f>
        <v/>
      </c>
      <c r="AK1151" s="848" t="str">
        <f>IFERROR(__xludf.DUMMYFUNCTION("""COMPUTED_VALUE"""),"")</f>
        <v/>
      </c>
      <c r="AL1151" s="848"/>
      <c r="AM1151" s="848"/>
      <c r="AN1151" s="389" t="str">
        <f>IFERROR(__xludf.DUMMYFUNCTION("""COMPUTED_VALUE"""),"")</f>
        <v/>
      </c>
      <c r="AO1151" s="390"/>
      <c r="AP1151" s="391"/>
      <c r="AQ1151" s="373"/>
      <c r="AR1151" s="847"/>
      <c r="AS1151" s="847" t="s">
        <v>2869</v>
      </c>
      <c r="AT1151" s="359"/>
    </row>
    <row r="1152">
      <c r="A1152" s="480" t="s">
        <v>2869</v>
      </c>
      <c r="B1152" s="361"/>
      <c r="C1152" s="362"/>
      <c r="D1152" s="384" t="s">
        <v>2869</v>
      </c>
      <c r="E1152" s="367"/>
      <c r="F1152" s="368"/>
      <c r="G1152" s="381"/>
      <c r="H1152" s="366"/>
      <c r="I1152" s="365"/>
      <c r="J1152" s="368"/>
      <c r="K1152" s="381"/>
      <c r="L1152" s="368"/>
      <c r="M1152" s="364"/>
      <c r="N1152" s="368"/>
      <c r="O1152" s="381"/>
      <c r="P1152" s="366"/>
      <c r="Q1152" s="365"/>
      <c r="R1152" s="368"/>
      <c r="S1152" s="381"/>
      <c r="T1152" s="368"/>
      <c r="U1152" s="364"/>
      <c r="V1152" s="845"/>
      <c r="W1152" s="655"/>
      <c r="X1152" s="366"/>
      <c r="Y1152" s="370"/>
      <c r="Z1152" s="481"/>
      <c r="AA1152" s="372"/>
      <c r="AB1152" s="353"/>
      <c r="AC1152" s="382"/>
      <c r="AD1152" s="383" t="str">
        <f>IFERROR(__xludf.DUMMYFUNCTION("""COMPUTED_VALUE"""),"")</f>
        <v/>
      </c>
      <c r="AE1152" s="848" t="str">
        <f>IFERROR(__xludf.DUMMYFUNCTION("""COMPUTED_VALUE"""),"")</f>
        <v/>
      </c>
      <c r="AF1152" s="848"/>
      <c r="AG1152" s="848"/>
      <c r="AH1152" s="388" t="str">
        <f>IFERROR(__xludf.DUMMYFUNCTION("""COMPUTED_VALUE"""),"")</f>
        <v/>
      </c>
      <c r="AI1152" s="382"/>
      <c r="AJ1152" s="848" t="str">
        <f>IFERROR(__xludf.DUMMYFUNCTION("""COMPUTED_VALUE"""),"")</f>
        <v/>
      </c>
      <c r="AK1152" s="848" t="str">
        <f>IFERROR(__xludf.DUMMYFUNCTION("""COMPUTED_VALUE"""),"")</f>
        <v/>
      </c>
      <c r="AL1152" s="848"/>
      <c r="AM1152" s="848"/>
      <c r="AN1152" s="389" t="str">
        <f>IFERROR(__xludf.DUMMYFUNCTION("""COMPUTED_VALUE"""),"")</f>
        <v/>
      </c>
      <c r="AO1152" s="390"/>
      <c r="AP1152" s="391"/>
      <c r="AQ1152" s="373"/>
      <c r="AR1152" s="847"/>
      <c r="AS1152" s="847" t="s">
        <v>2869</v>
      </c>
      <c r="AT1152" s="359"/>
    </row>
    <row r="1153">
      <c r="A1153" s="480" t="s">
        <v>2869</v>
      </c>
      <c r="B1153" s="361"/>
      <c r="C1153" s="362"/>
      <c r="D1153" s="384" t="s">
        <v>2869</v>
      </c>
      <c r="E1153" s="367"/>
      <c r="F1153" s="368"/>
      <c r="G1153" s="381"/>
      <c r="H1153" s="366"/>
      <c r="I1153" s="365"/>
      <c r="J1153" s="368"/>
      <c r="K1153" s="381"/>
      <c r="L1153" s="368"/>
      <c r="M1153" s="364"/>
      <c r="N1153" s="368"/>
      <c r="O1153" s="381"/>
      <c r="P1153" s="366"/>
      <c r="Q1153" s="365"/>
      <c r="R1153" s="368"/>
      <c r="S1153" s="381"/>
      <c r="T1153" s="368"/>
      <c r="U1153" s="364"/>
      <c r="V1153" s="845"/>
      <c r="W1153" s="655"/>
      <c r="X1153" s="366"/>
      <c r="Y1153" s="370"/>
      <c r="Z1153" s="481"/>
      <c r="AA1153" s="372"/>
      <c r="AB1153" s="353"/>
      <c r="AC1153" s="382"/>
      <c r="AD1153" s="383" t="str">
        <f>IFERROR(__xludf.DUMMYFUNCTION("""COMPUTED_VALUE"""),"")</f>
        <v/>
      </c>
      <c r="AE1153" s="848" t="str">
        <f>IFERROR(__xludf.DUMMYFUNCTION("""COMPUTED_VALUE"""),"")</f>
        <v/>
      </c>
      <c r="AF1153" s="848"/>
      <c r="AG1153" s="848"/>
      <c r="AH1153" s="388" t="str">
        <f>IFERROR(__xludf.DUMMYFUNCTION("""COMPUTED_VALUE"""),"")</f>
        <v/>
      </c>
      <c r="AI1153" s="382"/>
      <c r="AJ1153" s="848" t="str">
        <f>IFERROR(__xludf.DUMMYFUNCTION("""COMPUTED_VALUE"""),"")</f>
        <v/>
      </c>
      <c r="AK1153" s="848" t="str">
        <f>IFERROR(__xludf.DUMMYFUNCTION("""COMPUTED_VALUE"""),"")</f>
        <v/>
      </c>
      <c r="AL1153" s="848"/>
      <c r="AM1153" s="848"/>
      <c r="AN1153" s="389" t="str">
        <f>IFERROR(__xludf.DUMMYFUNCTION("""COMPUTED_VALUE"""),"")</f>
        <v/>
      </c>
      <c r="AO1153" s="390"/>
      <c r="AP1153" s="391"/>
      <c r="AQ1153" s="373"/>
      <c r="AR1153" s="847"/>
      <c r="AS1153" s="847" t="s">
        <v>2869</v>
      </c>
      <c r="AT1153" s="359"/>
    </row>
    <row r="1154">
      <c r="A1154" s="480" t="s">
        <v>2869</v>
      </c>
      <c r="B1154" s="361"/>
      <c r="C1154" s="362"/>
      <c r="D1154" s="384" t="s">
        <v>2869</v>
      </c>
      <c r="E1154" s="367"/>
      <c r="F1154" s="368"/>
      <c r="G1154" s="381"/>
      <c r="H1154" s="366"/>
      <c r="I1154" s="365"/>
      <c r="J1154" s="368"/>
      <c r="K1154" s="381"/>
      <c r="L1154" s="368"/>
      <c r="M1154" s="364"/>
      <c r="N1154" s="368"/>
      <c r="O1154" s="381"/>
      <c r="P1154" s="366"/>
      <c r="Q1154" s="365"/>
      <c r="R1154" s="368"/>
      <c r="S1154" s="381"/>
      <c r="T1154" s="368"/>
      <c r="U1154" s="364"/>
      <c r="V1154" s="845"/>
      <c r="W1154" s="655"/>
      <c r="X1154" s="366"/>
      <c r="Y1154" s="370"/>
      <c r="Z1154" s="481"/>
      <c r="AA1154" s="372"/>
      <c r="AB1154" s="353"/>
      <c r="AC1154" s="382"/>
      <c r="AD1154" s="383" t="str">
        <f>IFERROR(__xludf.DUMMYFUNCTION("""COMPUTED_VALUE"""),"")</f>
        <v/>
      </c>
      <c r="AE1154" s="848" t="str">
        <f>IFERROR(__xludf.DUMMYFUNCTION("""COMPUTED_VALUE"""),"")</f>
        <v/>
      </c>
      <c r="AF1154" s="848"/>
      <c r="AG1154" s="848"/>
      <c r="AH1154" s="388" t="str">
        <f>IFERROR(__xludf.DUMMYFUNCTION("""COMPUTED_VALUE"""),"")</f>
        <v/>
      </c>
      <c r="AI1154" s="382"/>
      <c r="AJ1154" s="848" t="str">
        <f>IFERROR(__xludf.DUMMYFUNCTION("""COMPUTED_VALUE"""),"")</f>
        <v/>
      </c>
      <c r="AK1154" s="848" t="str">
        <f>IFERROR(__xludf.DUMMYFUNCTION("""COMPUTED_VALUE"""),"")</f>
        <v/>
      </c>
      <c r="AL1154" s="848"/>
      <c r="AM1154" s="848"/>
      <c r="AN1154" s="389" t="str">
        <f>IFERROR(__xludf.DUMMYFUNCTION("""COMPUTED_VALUE"""),"")</f>
        <v/>
      </c>
      <c r="AO1154" s="390"/>
      <c r="AP1154" s="391"/>
      <c r="AQ1154" s="373"/>
      <c r="AR1154" s="847"/>
      <c r="AS1154" s="847" t="s">
        <v>2869</v>
      </c>
      <c r="AT1154" s="359"/>
    </row>
    <row r="1155">
      <c r="A1155" s="480" t="s">
        <v>2869</v>
      </c>
      <c r="B1155" s="361"/>
      <c r="C1155" s="362"/>
      <c r="D1155" s="384" t="s">
        <v>2869</v>
      </c>
      <c r="E1155" s="367"/>
      <c r="F1155" s="368"/>
      <c r="G1155" s="381"/>
      <c r="H1155" s="366"/>
      <c r="I1155" s="365"/>
      <c r="J1155" s="368"/>
      <c r="K1155" s="381"/>
      <c r="L1155" s="368"/>
      <c r="M1155" s="364"/>
      <c r="N1155" s="368"/>
      <c r="O1155" s="381"/>
      <c r="P1155" s="366"/>
      <c r="Q1155" s="365"/>
      <c r="R1155" s="368"/>
      <c r="S1155" s="381"/>
      <c r="T1155" s="368"/>
      <c r="U1155" s="364"/>
      <c r="V1155" s="845"/>
      <c r="W1155" s="655"/>
      <c r="X1155" s="366"/>
      <c r="Y1155" s="370"/>
      <c r="Z1155" s="481"/>
      <c r="AA1155" s="372"/>
      <c r="AB1155" s="353"/>
      <c r="AC1155" s="382"/>
      <c r="AD1155" s="383" t="str">
        <f>IFERROR(__xludf.DUMMYFUNCTION("""COMPUTED_VALUE"""),"")</f>
        <v/>
      </c>
      <c r="AE1155" s="848" t="str">
        <f>IFERROR(__xludf.DUMMYFUNCTION("""COMPUTED_VALUE"""),"")</f>
        <v/>
      </c>
      <c r="AF1155" s="848"/>
      <c r="AG1155" s="848"/>
      <c r="AH1155" s="388" t="str">
        <f>IFERROR(__xludf.DUMMYFUNCTION("""COMPUTED_VALUE"""),"")</f>
        <v/>
      </c>
      <c r="AI1155" s="382"/>
      <c r="AJ1155" s="848" t="str">
        <f>IFERROR(__xludf.DUMMYFUNCTION("""COMPUTED_VALUE"""),"")</f>
        <v/>
      </c>
      <c r="AK1155" s="848" t="str">
        <f>IFERROR(__xludf.DUMMYFUNCTION("""COMPUTED_VALUE"""),"")</f>
        <v/>
      </c>
      <c r="AL1155" s="848"/>
      <c r="AM1155" s="848"/>
      <c r="AN1155" s="389" t="str">
        <f>IFERROR(__xludf.DUMMYFUNCTION("""COMPUTED_VALUE"""),"")</f>
        <v/>
      </c>
      <c r="AO1155" s="390"/>
      <c r="AP1155" s="391"/>
      <c r="AQ1155" s="373"/>
      <c r="AR1155" s="847"/>
      <c r="AS1155" s="847" t="s">
        <v>2869</v>
      </c>
      <c r="AT1155" s="359"/>
    </row>
    <row r="1156">
      <c r="A1156" s="480" t="s">
        <v>2869</v>
      </c>
      <c r="B1156" s="361"/>
      <c r="C1156" s="362"/>
      <c r="D1156" s="384" t="s">
        <v>2869</v>
      </c>
      <c r="E1156" s="367"/>
      <c r="F1156" s="368"/>
      <c r="G1156" s="381"/>
      <c r="H1156" s="366"/>
      <c r="I1156" s="365"/>
      <c r="J1156" s="368"/>
      <c r="K1156" s="381"/>
      <c r="L1156" s="368"/>
      <c r="M1156" s="364"/>
      <c r="N1156" s="368"/>
      <c r="O1156" s="381"/>
      <c r="P1156" s="366"/>
      <c r="Q1156" s="365"/>
      <c r="R1156" s="368"/>
      <c r="S1156" s="381"/>
      <c r="T1156" s="368"/>
      <c r="U1156" s="364"/>
      <c r="V1156" s="845"/>
      <c r="W1156" s="655"/>
      <c r="X1156" s="366"/>
      <c r="Y1156" s="370"/>
      <c r="Z1156" s="481"/>
      <c r="AA1156" s="372"/>
      <c r="AB1156" s="353"/>
      <c r="AC1156" s="382"/>
      <c r="AD1156" s="383" t="str">
        <f>IFERROR(__xludf.DUMMYFUNCTION("""COMPUTED_VALUE"""),"")</f>
        <v/>
      </c>
      <c r="AE1156" s="848" t="str">
        <f>IFERROR(__xludf.DUMMYFUNCTION("""COMPUTED_VALUE"""),"")</f>
        <v/>
      </c>
      <c r="AF1156" s="848"/>
      <c r="AG1156" s="848"/>
      <c r="AH1156" s="388" t="str">
        <f>IFERROR(__xludf.DUMMYFUNCTION("""COMPUTED_VALUE"""),"")</f>
        <v/>
      </c>
      <c r="AI1156" s="382"/>
      <c r="AJ1156" s="848" t="str">
        <f>IFERROR(__xludf.DUMMYFUNCTION("""COMPUTED_VALUE"""),"")</f>
        <v/>
      </c>
      <c r="AK1156" s="848" t="str">
        <f>IFERROR(__xludf.DUMMYFUNCTION("""COMPUTED_VALUE"""),"")</f>
        <v/>
      </c>
      <c r="AL1156" s="848"/>
      <c r="AM1156" s="848"/>
      <c r="AN1156" s="389" t="str">
        <f>IFERROR(__xludf.DUMMYFUNCTION("""COMPUTED_VALUE"""),"")</f>
        <v/>
      </c>
      <c r="AO1156" s="390"/>
      <c r="AP1156" s="391"/>
      <c r="AQ1156" s="373"/>
      <c r="AR1156" s="847"/>
      <c r="AS1156" s="847" t="s">
        <v>2869</v>
      </c>
      <c r="AT1156" s="359"/>
    </row>
    <row r="1157">
      <c r="A1157" s="480" t="s">
        <v>2869</v>
      </c>
      <c r="B1157" s="361"/>
      <c r="C1157" s="362"/>
      <c r="D1157" s="384" t="s">
        <v>2869</v>
      </c>
      <c r="E1157" s="367"/>
      <c r="F1157" s="368"/>
      <c r="G1157" s="381"/>
      <c r="H1157" s="366"/>
      <c r="I1157" s="365"/>
      <c r="J1157" s="368"/>
      <c r="K1157" s="381"/>
      <c r="L1157" s="368"/>
      <c r="M1157" s="364"/>
      <c r="N1157" s="368"/>
      <c r="O1157" s="381"/>
      <c r="P1157" s="366"/>
      <c r="Q1157" s="365"/>
      <c r="R1157" s="368"/>
      <c r="S1157" s="381"/>
      <c r="T1157" s="368"/>
      <c r="U1157" s="364"/>
      <c r="V1157" s="845"/>
      <c r="W1157" s="655"/>
      <c r="X1157" s="366"/>
      <c r="Y1157" s="370"/>
      <c r="Z1157" s="481"/>
      <c r="AA1157" s="372"/>
      <c r="AB1157" s="353"/>
      <c r="AC1157" s="382"/>
      <c r="AD1157" s="383" t="str">
        <f>IFERROR(__xludf.DUMMYFUNCTION("""COMPUTED_VALUE"""),"")</f>
        <v/>
      </c>
      <c r="AE1157" s="848" t="str">
        <f>IFERROR(__xludf.DUMMYFUNCTION("""COMPUTED_VALUE"""),"")</f>
        <v/>
      </c>
      <c r="AF1157" s="848"/>
      <c r="AG1157" s="848"/>
      <c r="AH1157" s="388" t="str">
        <f>IFERROR(__xludf.DUMMYFUNCTION("""COMPUTED_VALUE"""),"")</f>
        <v/>
      </c>
      <c r="AI1157" s="382"/>
      <c r="AJ1157" s="848" t="str">
        <f>IFERROR(__xludf.DUMMYFUNCTION("""COMPUTED_VALUE"""),"")</f>
        <v/>
      </c>
      <c r="AK1157" s="848" t="str">
        <f>IFERROR(__xludf.DUMMYFUNCTION("""COMPUTED_VALUE"""),"")</f>
        <v/>
      </c>
      <c r="AL1157" s="848"/>
      <c r="AM1157" s="848"/>
      <c r="AN1157" s="389" t="str">
        <f>IFERROR(__xludf.DUMMYFUNCTION("""COMPUTED_VALUE"""),"")</f>
        <v/>
      </c>
      <c r="AO1157" s="390"/>
      <c r="AP1157" s="391"/>
      <c r="AQ1157" s="373"/>
      <c r="AR1157" s="847"/>
      <c r="AS1157" s="847" t="s">
        <v>2869</v>
      </c>
      <c r="AT1157" s="359"/>
    </row>
    <row r="1158">
      <c r="A1158" s="480" t="s">
        <v>2869</v>
      </c>
      <c r="B1158" s="361"/>
      <c r="C1158" s="362"/>
      <c r="D1158" s="384" t="s">
        <v>2869</v>
      </c>
      <c r="E1158" s="367"/>
      <c r="F1158" s="368"/>
      <c r="G1158" s="381"/>
      <c r="H1158" s="366"/>
      <c r="I1158" s="365"/>
      <c r="J1158" s="368"/>
      <c r="K1158" s="381"/>
      <c r="L1158" s="368"/>
      <c r="M1158" s="364"/>
      <c r="N1158" s="368"/>
      <c r="O1158" s="381"/>
      <c r="P1158" s="366"/>
      <c r="Q1158" s="365"/>
      <c r="R1158" s="368"/>
      <c r="S1158" s="381"/>
      <c r="T1158" s="368"/>
      <c r="U1158" s="364"/>
      <c r="V1158" s="845"/>
      <c r="W1158" s="655"/>
      <c r="X1158" s="366"/>
      <c r="Y1158" s="370"/>
      <c r="Z1158" s="481"/>
      <c r="AA1158" s="372"/>
      <c r="AB1158" s="353"/>
      <c r="AC1158" s="382"/>
      <c r="AD1158" s="383" t="str">
        <f>IFERROR(__xludf.DUMMYFUNCTION("""COMPUTED_VALUE"""),"")</f>
        <v/>
      </c>
      <c r="AE1158" s="848" t="str">
        <f>IFERROR(__xludf.DUMMYFUNCTION("""COMPUTED_VALUE"""),"")</f>
        <v/>
      </c>
      <c r="AF1158" s="848"/>
      <c r="AG1158" s="848"/>
      <c r="AH1158" s="388" t="str">
        <f>IFERROR(__xludf.DUMMYFUNCTION("""COMPUTED_VALUE"""),"")</f>
        <v/>
      </c>
      <c r="AI1158" s="382"/>
      <c r="AJ1158" s="848" t="str">
        <f>IFERROR(__xludf.DUMMYFUNCTION("""COMPUTED_VALUE"""),"")</f>
        <v/>
      </c>
      <c r="AK1158" s="848" t="str">
        <f>IFERROR(__xludf.DUMMYFUNCTION("""COMPUTED_VALUE"""),"")</f>
        <v/>
      </c>
      <c r="AL1158" s="848"/>
      <c r="AM1158" s="848"/>
      <c r="AN1158" s="389" t="str">
        <f>IFERROR(__xludf.DUMMYFUNCTION("""COMPUTED_VALUE"""),"")</f>
        <v/>
      </c>
      <c r="AO1158" s="390"/>
      <c r="AP1158" s="391"/>
      <c r="AQ1158" s="373"/>
      <c r="AR1158" s="847"/>
      <c r="AS1158" s="847" t="s">
        <v>2869</v>
      </c>
      <c r="AT1158" s="359"/>
    </row>
    <row r="1159">
      <c r="A1159" s="480" t="s">
        <v>2869</v>
      </c>
      <c r="B1159" s="361"/>
      <c r="C1159" s="362"/>
      <c r="D1159" s="384" t="s">
        <v>2869</v>
      </c>
      <c r="E1159" s="367"/>
      <c r="F1159" s="368"/>
      <c r="G1159" s="381"/>
      <c r="H1159" s="366"/>
      <c r="I1159" s="365"/>
      <c r="J1159" s="368"/>
      <c r="K1159" s="381"/>
      <c r="L1159" s="368"/>
      <c r="M1159" s="364"/>
      <c r="N1159" s="368"/>
      <c r="O1159" s="381"/>
      <c r="P1159" s="366"/>
      <c r="Q1159" s="365"/>
      <c r="R1159" s="368"/>
      <c r="S1159" s="381"/>
      <c r="T1159" s="368"/>
      <c r="U1159" s="364"/>
      <c r="V1159" s="845"/>
      <c r="W1159" s="655"/>
      <c r="X1159" s="366"/>
      <c r="Y1159" s="370"/>
      <c r="Z1159" s="481"/>
      <c r="AA1159" s="372"/>
      <c r="AB1159" s="353"/>
      <c r="AC1159" s="382"/>
      <c r="AD1159" s="383" t="str">
        <f>IFERROR(__xludf.DUMMYFUNCTION("""COMPUTED_VALUE"""),"")</f>
        <v/>
      </c>
      <c r="AE1159" s="848" t="str">
        <f>IFERROR(__xludf.DUMMYFUNCTION("""COMPUTED_VALUE"""),"")</f>
        <v/>
      </c>
      <c r="AF1159" s="848"/>
      <c r="AG1159" s="848"/>
      <c r="AH1159" s="388" t="str">
        <f>IFERROR(__xludf.DUMMYFUNCTION("""COMPUTED_VALUE"""),"")</f>
        <v/>
      </c>
      <c r="AI1159" s="382"/>
      <c r="AJ1159" s="848" t="str">
        <f>IFERROR(__xludf.DUMMYFUNCTION("""COMPUTED_VALUE"""),"")</f>
        <v/>
      </c>
      <c r="AK1159" s="848" t="str">
        <f>IFERROR(__xludf.DUMMYFUNCTION("""COMPUTED_VALUE"""),"")</f>
        <v/>
      </c>
      <c r="AL1159" s="848"/>
      <c r="AM1159" s="848"/>
      <c r="AN1159" s="389" t="str">
        <f>IFERROR(__xludf.DUMMYFUNCTION("""COMPUTED_VALUE"""),"")</f>
        <v/>
      </c>
      <c r="AO1159" s="390"/>
      <c r="AP1159" s="391"/>
      <c r="AQ1159" s="373"/>
      <c r="AR1159" s="847"/>
      <c r="AS1159" s="847" t="s">
        <v>2869</v>
      </c>
      <c r="AT1159" s="359"/>
    </row>
    <row r="1160">
      <c r="A1160" s="480" t="s">
        <v>2869</v>
      </c>
      <c r="B1160" s="361"/>
      <c r="C1160" s="362"/>
      <c r="D1160" s="384" t="s">
        <v>2869</v>
      </c>
      <c r="E1160" s="367"/>
      <c r="F1160" s="368"/>
      <c r="G1160" s="381"/>
      <c r="H1160" s="366"/>
      <c r="I1160" s="365"/>
      <c r="J1160" s="368"/>
      <c r="K1160" s="381"/>
      <c r="L1160" s="368"/>
      <c r="M1160" s="364"/>
      <c r="N1160" s="368"/>
      <c r="O1160" s="381"/>
      <c r="P1160" s="366"/>
      <c r="Q1160" s="365"/>
      <c r="R1160" s="368"/>
      <c r="S1160" s="381"/>
      <c r="T1160" s="368"/>
      <c r="U1160" s="364"/>
      <c r="V1160" s="845"/>
      <c r="W1160" s="655"/>
      <c r="X1160" s="366"/>
      <c r="Y1160" s="370"/>
      <c r="Z1160" s="481"/>
      <c r="AA1160" s="372"/>
      <c r="AB1160" s="353"/>
      <c r="AC1160" s="382"/>
      <c r="AD1160" s="383" t="str">
        <f>IFERROR(__xludf.DUMMYFUNCTION("""COMPUTED_VALUE"""),"")</f>
        <v/>
      </c>
      <c r="AE1160" s="848" t="str">
        <f>IFERROR(__xludf.DUMMYFUNCTION("""COMPUTED_VALUE"""),"")</f>
        <v/>
      </c>
      <c r="AF1160" s="848"/>
      <c r="AG1160" s="848"/>
      <c r="AH1160" s="388" t="str">
        <f>IFERROR(__xludf.DUMMYFUNCTION("""COMPUTED_VALUE"""),"")</f>
        <v/>
      </c>
      <c r="AI1160" s="382"/>
      <c r="AJ1160" s="848" t="str">
        <f>IFERROR(__xludf.DUMMYFUNCTION("""COMPUTED_VALUE"""),"")</f>
        <v/>
      </c>
      <c r="AK1160" s="848" t="str">
        <f>IFERROR(__xludf.DUMMYFUNCTION("""COMPUTED_VALUE"""),"")</f>
        <v/>
      </c>
      <c r="AL1160" s="848"/>
      <c r="AM1160" s="848"/>
      <c r="AN1160" s="389" t="str">
        <f>IFERROR(__xludf.DUMMYFUNCTION("""COMPUTED_VALUE"""),"")</f>
        <v/>
      </c>
      <c r="AO1160" s="390"/>
      <c r="AP1160" s="391"/>
      <c r="AQ1160" s="373"/>
      <c r="AR1160" s="847"/>
      <c r="AS1160" s="847" t="s">
        <v>2869</v>
      </c>
      <c r="AT1160" s="359"/>
    </row>
    <row r="1161">
      <c r="A1161" s="480" t="s">
        <v>2869</v>
      </c>
      <c r="B1161" s="361"/>
      <c r="C1161" s="362"/>
      <c r="D1161" s="384" t="s">
        <v>2869</v>
      </c>
      <c r="E1161" s="367"/>
      <c r="F1161" s="368"/>
      <c r="G1161" s="381"/>
      <c r="H1161" s="366"/>
      <c r="I1161" s="365"/>
      <c r="J1161" s="368"/>
      <c r="K1161" s="381"/>
      <c r="L1161" s="368"/>
      <c r="M1161" s="364"/>
      <c r="N1161" s="368"/>
      <c r="O1161" s="381"/>
      <c r="P1161" s="366"/>
      <c r="Q1161" s="365"/>
      <c r="R1161" s="368"/>
      <c r="S1161" s="381"/>
      <c r="T1161" s="368"/>
      <c r="U1161" s="364"/>
      <c r="V1161" s="845"/>
      <c r="W1161" s="655"/>
      <c r="X1161" s="366"/>
      <c r="Y1161" s="370"/>
      <c r="Z1161" s="481"/>
      <c r="AA1161" s="372"/>
      <c r="AB1161" s="353"/>
      <c r="AC1161" s="382"/>
      <c r="AD1161" s="383" t="str">
        <f>IFERROR(__xludf.DUMMYFUNCTION("""COMPUTED_VALUE"""),"")</f>
        <v/>
      </c>
      <c r="AE1161" s="848" t="str">
        <f>IFERROR(__xludf.DUMMYFUNCTION("""COMPUTED_VALUE"""),"")</f>
        <v/>
      </c>
      <c r="AF1161" s="848"/>
      <c r="AG1161" s="848"/>
      <c r="AH1161" s="388" t="str">
        <f>IFERROR(__xludf.DUMMYFUNCTION("""COMPUTED_VALUE"""),"")</f>
        <v/>
      </c>
      <c r="AI1161" s="382"/>
      <c r="AJ1161" s="848" t="str">
        <f>IFERROR(__xludf.DUMMYFUNCTION("""COMPUTED_VALUE"""),"")</f>
        <v/>
      </c>
      <c r="AK1161" s="848" t="str">
        <f>IFERROR(__xludf.DUMMYFUNCTION("""COMPUTED_VALUE"""),"")</f>
        <v/>
      </c>
      <c r="AL1161" s="848"/>
      <c r="AM1161" s="848"/>
      <c r="AN1161" s="389" t="str">
        <f>IFERROR(__xludf.DUMMYFUNCTION("""COMPUTED_VALUE"""),"")</f>
        <v/>
      </c>
      <c r="AO1161" s="390"/>
      <c r="AP1161" s="391"/>
      <c r="AQ1161" s="373"/>
      <c r="AR1161" s="847"/>
      <c r="AS1161" s="847" t="s">
        <v>2869</v>
      </c>
      <c r="AT1161" s="359"/>
    </row>
    <row r="1162">
      <c r="A1162" s="480" t="s">
        <v>2869</v>
      </c>
      <c r="B1162" s="361"/>
      <c r="C1162" s="362"/>
      <c r="D1162" s="384" t="s">
        <v>2869</v>
      </c>
      <c r="E1162" s="367"/>
      <c r="F1162" s="368"/>
      <c r="G1162" s="381"/>
      <c r="H1162" s="366"/>
      <c r="I1162" s="365"/>
      <c r="J1162" s="368"/>
      <c r="K1162" s="381"/>
      <c r="L1162" s="368"/>
      <c r="M1162" s="364"/>
      <c r="N1162" s="368"/>
      <c r="O1162" s="381"/>
      <c r="P1162" s="366"/>
      <c r="Q1162" s="365"/>
      <c r="R1162" s="368"/>
      <c r="S1162" s="381"/>
      <c r="T1162" s="368"/>
      <c r="U1162" s="364"/>
      <c r="V1162" s="845"/>
      <c r="W1162" s="655"/>
      <c r="X1162" s="366"/>
      <c r="Y1162" s="370"/>
      <c r="Z1162" s="481"/>
      <c r="AA1162" s="372"/>
      <c r="AB1162" s="353"/>
      <c r="AC1162" s="382"/>
      <c r="AD1162" s="383" t="str">
        <f>IFERROR(__xludf.DUMMYFUNCTION("""COMPUTED_VALUE"""),"")</f>
        <v/>
      </c>
      <c r="AE1162" s="848" t="str">
        <f>IFERROR(__xludf.DUMMYFUNCTION("""COMPUTED_VALUE"""),"")</f>
        <v/>
      </c>
      <c r="AF1162" s="848"/>
      <c r="AG1162" s="848"/>
      <c r="AH1162" s="388" t="str">
        <f>IFERROR(__xludf.DUMMYFUNCTION("""COMPUTED_VALUE"""),"")</f>
        <v/>
      </c>
      <c r="AI1162" s="382"/>
      <c r="AJ1162" s="848" t="str">
        <f>IFERROR(__xludf.DUMMYFUNCTION("""COMPUTED_VALUE"""),"")</f>
        <v/>
      </c>
      <c r="AK1162" s="848" t="str">
        <f>IFERROR(__xludf.DUMMYFUNCTION("""COMPUTED_VALUE"""),"")</f>
        <v/>
      </c>
      <c r="AL1162" s="848"/>
      <c r="AM1162" s="848"/>
      <c r="AN1162" s="389" t="str">
        <f>IFERROR(__xludf.DUMMYFUNCTION("""COMPUTED_VALUE"""),"")</f>
        <v/>
      </c>
      <c r="AO1162" s="390"/>
      <c r="AP1162" s="391"/>
      <c r="AQ1162" s="373"/>
      <c r="AR1162" s="847"/>
      <c r="AS1162" s="847" t="s">
        <v>2869</v>
      </c>
      <c r="AT1162" s="359"/>
    </row>
    <row r="1163">
      <c r="A1163" s="480" t="s">
        <v>2869</v>
      </c>
      <c r="B1163" s="361"/>
      <c r="C1163" s="362"/>
      <c r="D1163" s="384" t="s">
        <v>2869</v>
      </c>
      <c r="E1163" s="367"/>
      <c r="F1163" s="368"/>
      <c r="G1163" s="381"/>
      <c r="H1163" s="366"/>
      <c r="I1163" s="365"/>
      <c r="J1163" s="368"/>
      <c r="K1163" s="381"/>
      <c r="L1163" s="368"/>
      <c r="M1163" s="364"/>
      <c r="N1163" s="368"/>
      <c r="O1163" s="381"/>
      <c r="P1163" s="366"/>
      <c r="Q1163" s="365"/>
      <c r="R1163" s="368"/>
      <c r="S1163" s="381"/>
      <c r="T1163" s="368"/>
      <c r="U1163" s="364"/>
      <c r="V1163" s="845"/>
      <c r="W1163" s="655"/>
      <c r="X1163" s="366"/>
      <c r="Y1163" s="370"/>
      <c r="Z1163" s="481"/>
      <c r="AA1163" s="372"/>
      <c r="AB1163" s="353"/>
      <c r="AC1163" s="382"/>
      <c r="AD1163" s="383" t="str">
        <f>IFERROR(__xludf.DUMMYFUNCTION("""COMPUTED_VALUE"""),"")</f>
        <v/>
      </c>
      <c r="AE1163" s="848" t="str">
        <f>IFERROR(__xludf.DUMMYFUNCTION("""COMPUTED_VALUE"""),"")</f>
        <v/>
      </c>
      <c r="AF1163" s="848"/>
      <c r="AG1163" s="848"/>
      <c r="AH1163" s="388" t="str">
        <f>IFERROR(__xludf.DUMMYFUNCTION("""COMPUTED_VALUE"""),"")</f>
        <v/>
      </c>
      <c r="AI1163" s="382"/>
      <c r="AJ1163" s="848" t="str">
        <f>IFERROR(__xludf.DUMMYFUNCTION("""COMPUTED_VALUE"""),"")</f>
        <v/>
      </c>
      <c r="AK1163" s="848" t="str">
        <f>IFERROR(__xludf.DUMMYFUNCTION("""COMPUTED_VALUE"""),"")</f>
        <v/>
      </c>
      <c r="AL1163" s="848"/>
      <c r="AM1163" s="848"/>
      <c r="AN1163" s="389" t="str">
        <f>IFERROR(__xludf.DUMMYFUNCTION("""COMPUTED_VALUE"""),"")</f>
        <v/>
      </c>
      <c r="AO1163" s="390"/>
      <c r="AP1163" s="391"/>
      <c r="AQ1163" s="373"/>
      <c r="AR1163" s="847"/>
      <c r="AS1163" s="847" t="s">
        <v>2869</v>
      </c>
      <c r="AT1163" s="359"/>
    </row>
    <row r="1164">
      <c r="A1164" s="480" t="s">
        <v>2869</v>
      </c>
      <c r="B1164" s="361"/>
      <c r="C1164" s="362"/>
      <c r="D1164" s="384" t="s">
        <v>2869</v>
      </c>
      <c r="E1164" s="367"/>
      <c r="F1164" s="368"/>
      <c r="G1164" s="381"/>
      <c r="H1164" s="366"/>
      <c r="I1164" s="365"/>
      <c r="J1164" s="368"/>
      <c r="K1164" s="381"/>
      <c r="L1164" s="368"/>
      <c r="M1164" s="364"/>
      <c r="N1164" s="368"/>
      <c r="O1164" s="381"/>
      <c r="P1164" s="366"/>
      <c r="Q1164" s="365"/>
      <c r="R1164" s="368"/>
      <c r="S1164" s="381"/>
      <c r="T1164" s="368"/>
      <c r="U1164" s="364"/>
      <c r="V1164" s="845"/>
      <c r="W1164" s="655"/>
      <c r="X1164" s="366"/>
      <c r="Y1164" s="370"/>
      <c r="Z1164" s="481"/>
      <c r="AA1164" s="372"/>
      <c r="AB1164" s="353"/>
      <c r="AC1164" s="382"/>
      <c r="AD1164" s="383" t="str">
        <f>IFERROR(__xludf.DUMMYFUNCTION("""COMPUTED_VALUE"""),"")</f>
        <v/>
      </c>
      <c r="AE1164" s="848" t="str">
        <f>IFERROR(__xludf.DUMMYFUNCTION("""COMPUTED_VALUE"""),"")</f>
        <v/>
      </c>
      <c r="AF1164" s="848"/>
      <c r="AG1164" s="848"/>
      <c r="AH1164" s="388" t="str">
        <f>IFERROR(__xludf.DUMMYFUNCTION("""COMPUTED_VALUE"""),"")</f>
        <v/>
      </c>
      <c r="AI1164" s="382"/>
      <c r="AJ1164" s="848" t="str">
        <f>IFERROR(__xludf.DUMMYFUNCTION("""COMPUTED_VALUE"""),"")</f>
        <v/>
      </c>
      <c r="AK1164" s="848" t="str">
        <f>IFERROR(__xludf.DUMMYFUNCTION("""COMPUTED_VALUE"""),"")</f>
        <v/>
      </c>
      <c r="AL1164" s="848"/>
      <c r="AM1164" s="848"/>
      <c r="AN1164" s="389" t="str">
        <f>IFERROR(__xludf.DUMMYFUNCTION("""COMPUTED_VALUE"""),"")</f>
        <v/>
      </c>
      <c r="AO1164" s="390"/>
      <c r="AP1164" s="391"/>
      <c r="AQ1164" s="373"/>
      <c r="AR1164" s="847"/>
      <c r="AS1164" s="847" t="s">
        <v>2869</v>
      </c>
      <c r="AT1164" s="359"/>
    </row>
    <row r="1165">
      <c r="A1165" s="480" t="s">
        <v>2869</v>
      </c>
      <c r="B1165" s="361"/>
      <c r="C1165" s="362"/>
      <c r="D1165" s="384" t="s">
        <v>2869</v>
      </c>
      <c r="E1165" s="367"/>
      <c r="F1165" s="368"/>
      <c r="G1165" s="381"/>
      <c r="H1165" s="366"/>
      <c r="I1165" s="365"/>
      <c r="J1165" s="368"/>
      <c r="K1165" s="381"/>
      <c r="L1165" s="368"/>
      <c r="M1165" s="364"/>
      <c r="N1165" s="368"/>
      <c r="O1165" s="381"/>
      <c r="P1165" s="366"/>
      <c r="Q1165" s="365"/>
      <c r="R1165" s="368"/>
      <c r="S1165" s="381"/>
      <c r="T1165" s="368"/>
      <c r="U1165" s="364"/>
      <c r="V1165" s="845"/>
      <c r="W1165" s="655"/>
      <c r="X1165" s="366"/>
      <c r="Y1165" s="370"/>
      <c r="Z1165" s="481"/>
      <c r="AA1165" s="372"/>
      <c r="AB1165" s="353"/>
      <c r="AC1165" s="382"/>
      <c r="AD1165" s="383" t="str">
        <f>IFERROR(__xludf.DUMMYFUNCTION("""COMPUTED_VALUE"""),"")</f>
        <v/>
      </c>
      <c r="AE1165" s="848" t="str">
        <f>IFERROR(__xludf.DUMMYFUNCTION("""COMPUTED_VALUE"""),"")</f>
        <v/>
      </c>
      <c r="AF1165" s="848"/>
      <c r="AG1165" s="848"/>
      <c r="AH1165" s="388" t="str">
        <f>IFERROR(__xludf.DUMMYFUNCTION("""COMPUTED_VALUE"""),"")</f>
        <v/>
      </c>
      <c r="AI1165" s="382"/>
      <c r="AJ1165" s="848" t="str">
        <f>IFERROR(__xludf.DUMMYFUNCTION("""COMPUTED_VALUE"""),"")</f>
        <v/>
      </c>
      <c r="AK1165" s="848" t="str">
        <f>IFERROR(__xludf.DUMMYFUNCTION("""COMPUTED_VALUE"""),"")</f>
        <v/>
      </c>
      <c r="AL1165" s="848"/>
      <c r="AM1165" s="848"/>
      <c r="AN1165" s="389" t="str">
        <f>IFERROR(__xludf.DUMMYFUNCTION("""COMPUTED_VALUE"""),"")</f>
        <v/>
      </c>
      <c r="AO1165" s="390"/>
      <c r="AP1165" s="391"/>
      <c r="AQ1165" s="373"/>
      <c r="AR1165" s="847"/>
      <c r="AS1165" s="847" t="s">
        <v>2869</v>
      </c>
      <c r="AT1165" s="359"/>
    </row>
    <row r="1166">
      <c r="A1166" s="480" t="s">
        <v>2869</v>
      </c>
      <c r="B1166" s="361"/>
      <c r="C1166" s="362"/>
      <c r="D1166" s="384" t="s">
        <v>2869</v>
      </c>
      <c r="E1166" s="367"/>
      <c r="F1166" s="368"/>
      <c r="G1166" s="381"/>
      <c r="H1166" s="366"/>
      <c r="I1166" s="365"/>
      <c r="J1166" s="368"/>
      <c r="K1166" s="381"/>
      <c r="L1166" s="368"/>
      <c r="M1166" s="364"/>
      <c r="N1166" s="368"/>
      <c r="O1166" s="381"/>
      <c r="P1166" s="366"/>
      <c r="Q1166" s="365"/>
      <c r="R1166" s="368"/>
      <c r="S1166" s="381"/>
      <c r="T1166" s="368"/>
      <c r="U1166" s="364"/>
      <c r="V1166" s="845"/>
      <c r="W1166" s="655"/>
      <c r="X1166" s="366"/>
      <c r="Y1166" s="370"/>
      <c r="Z1166" s="481"/>
      <c r="AA1166" s="372"/>
      <c r="AB1166" s="353"/>
      <c r="AC1166" s="382"/>
      <c r="AD1166" s="383" t="str">
        <f>IFERROR(__xludf.DUMMYFUNCTION("""COMPUTED_VALUE"""),"")</f>
        <v/>
      </c>
      <c r="AE1166" s="848" t="str">
        <f>IFERROR(__xludf.DUMMYFUNCTION("""COMPUTED_VALUE"""),"")</f>
        <v/>
      </c>
      <c r="AF1166" s="848"/>
      <c r="AG1166" s="848"/>
      <c r="AH1166" s="388" t="str">
        <f>IFERROR(__xludf.DUMMYFUNCTION("""COMPUTED_VALUE"""),"")</f>
        <v/>
      </c>
      <c r="AI1166" s="382"/>
      <c r="AJ1166" s="848" t="str">
        <f>IFERROR(__xludf.DUMMYFUNCTION("""COMPUTED_VALUE"""),"")</f>
        <v/>
      </c>
      <c r="AK1166" s="848" t="str">
        <f>IFERROR(__xludf.DUMMYFUNCTION("""COMPUTED_VALUE"""),"")</f>
        <v/>
      </c>
      <c r="AL1166" s="848"/>
      <c r="AM1166" s="848"/>
      <c r="AN1166" s="389" t="str">
        <f>IFERROR(__xludf.DUMMYFUNCTION("""COMPUTED_VALUE"""),"")</f>
        <v/>
      </c>
      <c r="AO1166" s="390"/>
      <c r="AP1166" s="391"/>
      <c r="AQ1166" s="373"/>
      <c r="AR1166" s="847"/>
      <c r="AS1166" s="847" t="s">
        <v>2869</v>
      </c>
      <c r="AT1166" s="359"/>
    </row>
    <row r="1167">
      <c r="A1167" s="480" t="s">
        <v>2869</v>
      </c>
      <c r="B1167" s="361"/>
      <c r="C1167" s="362"/>
      <c r="D1167" s="384" t="s">
        <v>2869</v>
      </c>
      <c r="E1167" s="367"/>
      <c r="F1167" s="368"/>
      <c r="G1167" s="381"/>
      <c r="H1167" s="366"/>
      <c r="I1167" s="365"/>
      <c r="J1167" s="368"/>
      <c r="K1167" s="381"/>
      <c r="L1167" s="368"/>
      <c r="M1167" s="364"/>
      <c r="N1167" s="368"/>
      <c r="O1167" s="381"/>
      <c r="P1167" s="366"/>
      <c r="Q1167" s="365"/>
      <c r="R1167" s="368"/>
      <c r="S1167" s="381"/>
      <c r="T1167" s="368"/>
      <c r="U1167" s="364"/>
      <c r="V1167" s="845"/>
      <c r="W1167" s="655"/>
      <c r="X1167" s="366"/>
      <c r="Y1167" s="370"/>
      <c r="Z1167" s="481"/>
      <c r="AA1167" s="372"/>
      <c r="AB1167" s="353"/>
      <c r="AC1167" s="382"/>
      <c r="AD1167" s="383" t="str">
        <f>IFERROR(__xludf.DUMMYFUNCTION("""COMPUTED_VALUE"""),"")</f>
        <v/>
      </c>
      <c r="AE1167" s="848" t="str">
        <f>IFERROR(__xludf.DUMMYFUNCTION("""COMPUTED_VALUE"""),"")</f>
        <v/>
      </c>
      <c r="AF1167" s="848"/>
      <c r="AG1167" s="848"/>
      <c r="AH1167" s="388" t="str">
        <f>IFERROR(__xludf.DUMMYFUNCTION("""COMPUTED_VALUE"""),"")</f>
        <v/>
      </c>
      <c r="AI1167" s="382"/>
      <c r="AJ1167" s="848" t="str">
        <f>IFERROR(__xludf.DUMMYFUNCTION("""COMPUTED_VALUE"""),"")</f>
        <v/>
      </c>
      <c r="AK1167" s="848" t="str">
        <f>IFERROR(__xludf.DUMMYFUNCTION("""COMPUTED_VALUE"""),"")</f>
        <v/>
      </c>
      <c r="AL1167" s="848"/>
      <c r="AM1167" s="848"/>
      <c r="AN1167" s="389" t="str">
        <f>IFERROR(__xludf.DUMMYFUNCTION("""COMPUTED_VALUE"""),"")</f>
        <v/>
      </c>
      <c r="AO1167" s="390"/>
      <c r="AP1167" s="391"/>
      <c r="AQ1167" s="373"/>
      <c r="AR1167" s="847"/>
      <c r="AS1167" s="847" t="s">
        <v>2869</v>
      </c>
      <c r="AT1167" s="359"/>
    </row>
    <row r="1168">
      <c r="A1168" s="480" t="s">
        <v>2869</v>
      </c>
      <c r="B1168" s="361"/>
      <c r="C1168" s="362"/>
      <c r="D1168" s="384" t="s">
        <v>2869</v>
      </c>
      <c r="E1168" s="367"/>
      <c r="F1168" s="368"/>
      <c r="G1168" s="381"/>
      <c r="H1168" s="366"/>
      <c r="I1168" s="365"/>
      <c r="J1168" s="368"/>
      <c r="K1168" s="381"/>
      <c r="L1168" s="368"/>
      <c r="M1168" s="364"/>
      <c r="N1168" s="368"/>
      <c r="O1168" s="381"/>
      <c r="P1168" s="366"/>
      <c r="Q1168" s="365"/>
      <c r="R1168" s="368"/>
      <c r="S1168" s="381"/>
      <c r="T1168" s="368"/>
      <c r="U1168" s="364"/>
      <c r="V1168" s="845"/>
      <c r="W1168" s="655"/>
      <c r="X1168" s="366"/>
      <c r="Y1168" s="370"/>
      <c r="Z1168" s="481"/>
      <c r="AA1168" s="372"/>
      <c r="AB1168" s="353"/>
      <c r="AC1168" s="382"/>
      <c r="AD1168" s="383" t="str">
        <f>IFERROR(__xludf.DUMMYFUNCTION("""COMPUTED_VALUE"""),"")</f>
        <v/>
      </c>
      <c r="AE1168" s="848" t="str">
        <f>IFERROR(__xludf.DUMMYFUNCTION("""COMPUTED_VALUE"""),"")</f>
        <v/>
      </c>
      <c r="AF1168" s="848"/>
      <c r="AG1168" s="848"/>
      <c r="AH1168" s="388" t="str">
        <f>IFERROR(__xludf.DUMMYFUNCTION("""COMPUTED_VALUE"""),"")</f>
        <v/>
      </c>
      <c r="AI1168" s="382"/>
      <c r="AJ1168" s="848" t="str">
        <f>IFERROR(__xludf.DUMMYFUNCTION("""COMPUTED_VALUE"""),"")</f>
        <v/>
      </c>
      <c r="AK1168" s="848" t="str">
        <f>IFERROR(__xludf.DUMMYFUNCTION("""COMPUTED_VALUE"""),"")</f>
        <v/>
      </c>
      <c r="AL1168" s="848"/>
      <c r="AM1168" s="848"/>
      <c r="AN1168" s="389" t="str">
        <f>IFERROR(__xludf.DUMMYFUNCTION("""COMPUTED_VALUE"""),"")</f>
        <v/>
      </c>
      <c r="AO1168" s="390"/>
      <c r="AP1168" s="391"/>
      <c r="AQ1168" s="373"/>
      <c r="AR1168" s="847"/>
      <c r="AS1168" s="847" t="s">
        <v>2869</v>
      </c>
      <c r="AT1168" s="359"/>
    </row>
    <row r="1169">
      <c r="A1169" s="480" t="s">
        <v>2869</v>
      </c>
      <c r="B1169" s="361"/>
      <c r="C1169" s="362"/>
      <c r="D1169" s="384" t="s">
        <v>2869</v>
      </c>
      <c r="E1169" s="367"/>
      <c r="F1169" s="368"/>
      <c r="G1169" s="381"/>
      <c r="H1169" s="366"/>
      <c r="I1169" s="365"/>
      <c r="J1169" s="368"/>
      <c r="K1169" s="381"/>
      <c r="L1169" s="368"/>
      <c r="M1169" s="364"/>
      <c r="N1169" s="368"/>
      <c r="O1169" s="381"/>
      <c r="P1169" s="366"/>
      <c r="Q1169" s="365"/>
      <c r="R1169" s="368"/>
      <c r="S1169" s="381"/>
      <c r="T1169" s="368"/>
      <c r="U1169" s="364"/>
      <c r="V1169" s="845"/>
      <c r="W1169" s="655"/>
      <c r="X1169" s="366"/>
      <c r="Y1169" s="370"/>
      <c r="Z1169" s="481"/>
      <c r="AA1169" s="372"/>
      <c r="AB1169" s="353"/>
      <c r="AC1169" s="382"/>
      <c r="AD1169" s="383" t="str">
        <f>IFERROR(__xludf.DUMMYFUNCTION("""COMPUTED_VALUE"""),"")</f>
        <v/>
      </c>
      <c r="AE1169" s="848" t="str">
        <f>IFERROR(__xludf.DUMMYFUNCTION("""COMPUTED_VALUE"""),"")</f>
        <v/>
      </c>
      <c r="AF1169" s="848"/>
      <c r="AG1169" s="848"/>
      <c r="AH1169" s="388" t="str">
        <f>IFERROR(__xludf.DUMMYFUNCTION("""COMPUTED_VALUE"""),"")</f>
        <v/>
      </c>
      <c r="AI1169" s="382"/>
      <c r="AJ1169" s="848" t="str">
        <f>IFERROR(__xludf.DUMMYFUNCTION("""COMPUTED_VALUE"""),"")</f>
        <v/>
      </c>
      <c r="AK1169" s="848" t="str">
        <f>IFERROR(__xludf.DUMMYFUNCTION("""COMPUTED_VALUE"""),"")</f>
        <v/>
      </c>
      <c r="AL1169" s="848"/>
      <c r="AM1169" s="848"/>
      <c r="AN1169" s="389" t="str">
        <f>IFERROR(__xludf.DUMMYFUNCTION("""COMPUTED_VALUE"""),"")</f>
        <v/>
      </c>
      <c r="AO1169" s="390"/>
      <c r="AP1169" s="391"/>
      <c r="AQ1169" s="373"/>
      <c r="AR1169" s="847"/>
      <c r="AS1169" s="847" t="s">
        <v>2869</v>
      </c>
      <c r="AT1169" s="359"/>
    </row>
    <row r="1170">
      <c r="A1170" s="480" t="s">
        <v>2869</v>
      </c>
      <c r="B1170" s="361"/>
      <c r="C1170" s="362"/>
      <c r="D1170" s="384" t="s">
        <v>2869</v>
      </c>
      <c r="E1170" s="367"/>
      <c r="F1170" s="368"/>
      <c r="G1170" s="381"/>
      <c r="H1170" s="366"/>
      <c r="I1170" s="365"/>
      <c r="J1170" s="368"/>
      <c r="K1170" s="381"/>
      <c r="L1170" s="368"/>
      <c r="M1170" s="364"/>
      <c r="N1170" s="368"/>
      <c r="O1170" s="381"/>
      <c r="P1170" s="366"/>
      <c r="Q1170" s="365"/>
      <c r="R1170" s="368"/>
      <c r="S1170" s="381"/>
      <c r="T1170" s="368"/>
      <c r="U1170" s="364"/>
      <c r="V1170" s="845"/>
      <c r="W1170" s="655"/>
      <c r="X1170" s="366"/>
      <c r="Y1170" s="370"/>
      <c r="Z1170" s="481"/>
      <c r="AA1170" s="372"/>
      <c r="AB1170" s="353"/>
      <c r="AC1170" s="382"/>
      <c r="AD1170" s="383" t="str">
        <f>IFERROR(__xludf.DUMMYFUNCTION("""COMPUTED_VALUE"""),"")</f>
        <v/>
      </c>
      <c r="AE1170" s="848" t="str">
        <f>IFERROR(__xludf.DUMMYFUNCTION("""COMPUTED_VALUE"""),"")</f>
        <v/>
      </c>
      <c r="AF1170" s="848"/>
      <c r="AG1170" s="848"/>
      <c r="AH1170" s="388" t="str">
        <f>IFERROR(__xludf.DUMMYFUNCTION("""COMPUTED_VALUE"""),"")</f>
        <v/>
      </c>
      <c r="AI1170" s="382"/>
      <c r="AJ1170" s="848" t="str">
        <f>IFERROR(__xludf.DUMMYFUNCTION("""COMPUTED_VALUE"""),"")</f>
        <v/>
      </c>
      <c r="AK1170" s="848" t="str">
        <f>IFERROR(__xludf.DUMMYFUNCTION("""COMPUTED_VALUE"""),"")</f>
        <v/>
      </c>
      <c r="AL1170" s="848"/>
      <c r="AM1170" s="848"/>
      <c r="AN1170" s="389" t="str">
        <f>IFERROR(__xludf.DUMMYFUNCTION("""COMPUTED_VALUE"""),"")</f>
        <v/>
      </c>
      <c r="AO1170" s="390"/>
      <c r="AP1170" s="391"/>
      <c r="AQ1170" s="373"/>
      <c r="AR1170" s="847"/>
      <c r="AS1170" s="847" t="s">
        <v>2869</v>
      </c>
      <c r="AT1170" s="359"/>
    </row>
    <row r="1171">
      <c r="A1171" s="480" t="s">
        <v>2869</v>
      </c>
      <c r="B1171" s="361"/>
      <c r="C1171" s="362"/>
      <c r="D1171" s="384" t="s">
        <v>2869</v>
      </c>
      <c r="E1171" s="367"/>
      <c r="F1171" s="368"/>
      <c r="G1171" s="381"/>
      <c r="H1171" s="366"/>
      <c r="I1171" s="365"/>
      <c r="J1171" s="368"/>
      <c r="K1171" s="381"/>
      <c r="L1171" s="368"/>
      <c r="M1171" s="364"/>
      <c r="N1171" s="368"/>
      <c r="O1171" s="381"/>
      <c r="P1171" s="366"/>
      <c r="Q1171" s="365"/>
      <c r="R1171" s="368"/>
      <c r="S1171" s="381"/>
      <c r="T1171" s="368"/>
      <c r="U1171" s="364"/>
      <c r="V1171" s="845"/>
      <c r="W1171" s="655"/>
      <c r="X1171" s="366"/>
      <c r="Y1171" s="370"/>
      <c r="Z1171" s="481"/>
      <c r="AA1171" s="372"/>
      <c r="AB1171" s="353"/>
      <c r="AC1171" s="382"/>
      <c r="AD1171" s="383" t="str">
        <f>IFERROR(__xludf.DUMMYFUNCTION("""COMPUTED_VALUE"""),"")</f>
        <v/>
      </c>
      <c r="AE1171" s="848" t="str">
        <f>IFERROR(__xludf.DUMMYFUNCTION("""COMPUTED_VALUE"""),"")</f>
        <v/>
      </c>
      <c r="AF1171" s="848"/>
      <c r="AG1171" s="848"/>
      <c r="AH1171" s="388" t="str">
        <f>IFERROR(__xludf.DUMMYFUNCTION("""COMPUTED_VALUE"""),"")</f>
        <v/>
      </c>
      <c r="AI1171" s="382"/>
      <c r="AJ1171" s="848" t="str">
        <f>IFERROR(__xludf.DUMMYFUNCTION("""COMPUTED_VALUE"""),"")</f>
        <v/>
      </c>
      <c r="AK1171" s="848" t="str">
        <f>IFERROR(__xludf.DUMMYFUNCTION("""COMPUTED_VALUE"""),"")</f>
        <v/>
      </c>
      <c r="AL1171" s="848"/>
      <c r="AM1171" s="848"/>
      <c r="AN1171" s="389" t="str">
        <f>IFERROR(__xludf.DUMMYFUNCTION("""COMPUTED_VALUE"""),"")</f>
        <v/>
      </c>
      <c r="AO1171" s="390"/>
      <c r="AP1171" s="391"/>
      <c r="AQ1171" s="373"/>
      <c r="AR1171" s="847"/>
      <c r="AS1171" s="847" t="s">
        <v>2869</v>
      </c>
      <c r="AT1171" s="359"/>
    </row>
    <row r="1172">
      <c r="A1172" s="480" t="s">
        <v>2869</v>
      </c>
      <c r="B1172" s="361"/>
      <c r="C1172" s="362"/>
      <c r="D1172" s="384" t="s">
        <v>2869</v>
      </c>
      <c r="E1172" s="367"/>
      <c r="F1172" s="368"/>
      <c r="G1172" s="381"/>
      <c r="H1172" s="366"/>
      <c r="I1172" s="365"/>
      <c r="J1172" s="368"/>
      <c r="K1172" s="381"/>
      <c r="L1172" s="368"/>
      <c r="M1172" s="364"/>
      <c r="N1172" s="368"/>
      <c r="O1172" s="381"/>
      <c r="P1172" s="366"/>
      <c r="Q1172" s="365"/>
      <c r="R1172" s="368"/>
      <c r="S1172" s="381"/>
      <c r="T1172" s="368"/>
      <c r="U1172" s="364"/>
      <c r="V1172" s="845"/>
      <c r="W1172" s="655"/>
      <c r="X1172" s="366"/>
      <c r="Y1172" s="370"/>
      <c r="Z1172" s="481"/>
      <c r="AA1172" s="372"/>
      <c r="AB1172" s="353"/>
      <c r="AC1172" s="382"/>
      <c r="AD1172" s="383" t="str">
        <f>IFERROR(__xludf.DUMMYFUNCTION("""COMPUTED_VALUE"""),"")</f>
        <v/>
      </c>
      <c r="AE1172" s="848" t="str">
        <f>IFERROR(__xludf.DUMMYFUNCTION("""COMPUTED_VALUE"""),"")</f>
        <v/>
      </c>
      <c r="AF1172" s="848"/>
      <c r="AG1172" s="848"/>
      <c r="AH1172" s="388" t="str">
        <f>IFERROR(__xludf.DUMMYFUNCTION("""COMPUTED_VALUE"""),"")</f>
        <v/>
      </c>
      <c r="AI1172" s="382"/>
      <c r="AJ1172" s="848" t="str">
        <f>IFERROR(__xludf.DUMMYFUNCTION("""COMPUTED_VALUE"""),"")</f>
        <v/>
      </c>
      <c r="AK1172" s="848" t="str">
        <f>IFERROR(__xludf.DUMMYFUNCTION("""COMPUTED_VALUE"""),"")</f>
        <v/>
      </c>
      <c r="AL1172" s="848"/>
      <c r="AM1172" s="848"/>
      <c r="AN1172" s="389" t="str">
        <f>IFERROR(__xludf.DUMMYFUNCTION("""COMPUTED_VALUE"""),"")</f>
        <v/>
      </c>
      <c r="AO1172" s="390"/>
      <c r="AP1172" s="391"/>
      <c r="AQ1172" s="373"/>
      <c r="AR1172" s="847"/>
      <c r="AS1172" s="847" t="s">
        <v>2869</v>
      </c>
      <c r="AT1172" s="359"/>
    </row>
    <row r="1173">
      <c r="A1173" s="480" t="s">
        <v>2869</v>
      </c>
      <c r="B1173" s="361"/>
      <c r="C1173" s="362"/>
      <c r="D1173" s="384" t="s">
        <v>2869</v>
      </c>
      <c r="E1173" s="367"/>
      <c r="F1173" s="368"/>
      <c r="G1173" s="381"/>
      <c r="H1173" s="366"/>
      <c r="I1173" s="365"/>
      <c r="J1173" s="368"/>
      <c r="K1173" s="381"/>
      <c r="L1173" s="368"/>
      <c r="M1173" s="364"/>
      <c r="N1173" s="368"/>
      <c r="O1173" s="381"/>
      <c r="P1173" s="366"/>
      <c r="Q1173" s="365"/>
      <c r="R1173" s="368"/>
      <c r="S1173" s="381"/>
      <c r="T1173" s="368"/>
      <c r="U1173" s="364"/>
      <c r="V1173" s="845"/>
      <c r="W1173" s="655"/>
      <c r="X1173" s="366"/>
      <c r="Y1173" s="370"/>
      <c r="Z1173" s="481"/>
      <c r="AA1173" s="372"/>
      <c r="AB1173" s="353"/>
      <c r="AC1173" s="382"/>
      <c r="AD1173" s="383" t="str">
        <f>IFERROR(__xludf.DUMMYFUNCTION("""COMPUTED_VALUE"""),"")</f>
        <v/>
      </c>
      <c r="AE1173" s="848" t="str">
        <f>IFERROR(__xludf.DUMMYFUNCTION("""COMPUTED_VALUE"""),"")</f>
        <v/>
      </c>
      <c r="AF1173" s="848"/>
      <c r="AG1173" s="848"/>
      <c r="AH1173" s="388" t="str">
        <f>IFERROR(__xludf.DUMMYFUNCTION("""COMPUTED_VALUE"""),"")</f>
        <v/>
      </c>
      <c r="AI1173" s="382"/>
      <c r="AJ1173" s="848" t="str">
        <f>IFERROR(__xludf.DUMMYFUNCTION("""COMPUTED_VALUE"""),"")</f>
        <v/>
      </c>
      <c r="AK1173" s="848" t="str">
        <f>IFERROR(__xludf.DUMMYFUNCTION("""COMPUTED_VALUE"""),"")</f>
        <v/>
      </c>
      <c r="AL1173" s="848"/>
      <c r="AM1173" s="848"/>
      <c r="AN1173" s="389" t="str">
        <f>IFERROR(__xludf.DUMMYFUNCTION("""COMPUTED_VALUE"""),"")</f>
        <v/>
      </c>
      <c r="AO1173" s="390"/>
      <c r="AP1173" s="391"/>
      <c r="AQ1173" s="373"/>
      <c r="AR1173" s="847"/>
      <c r="AS1173" s="847" t="s">
        <v>2869</v>
      </c>
      <c r="AT1173" s="359"/>
    </row>
    <row r="1174">
      <c r="A1174" s="480" t="s">
        <v>2869</v>
      </c>
      <c r="B1174" s="361"/>
      <c r="C1174" s="362"/>
      <c r="D1174" s="384" t="s">
        <v>2869</v>
      </c>
      <c r="E1174" s="367"/>
      <c r="F1174" s="368"/>
      <c r="G1174" s="381"/>
      <c r="H1174" s="366"/>
      <c r="I1174" s="365"/>
      <c r="J1174" s="368"/>
      <c r="K1174" s="381"/>
      <c r="L1174" s="368"/>
      <c r="M1174" s="364"/>
      <c r="N1174" s="368"/>
      <c r="O1174" s="381"/>
      <c r="P1174" s="366"/>
      <c r="Q1174" s="365"/>
      <c r="R1174" s="368"/>
      <c r="S1174" s="381"/>
      <c r="T1174" s="368"/>
      <c r="U1174" s="364"/>
      <c r="V1174" s="845"/>
      <c r="W1174" s="655"/>
      <c r="X1174" s="366"/>
      <c r="Y1174" s="370"/>
      <c r="Z1174" s="481"/>
      <c r="AA1174" s="372"/>
      <c r="AB1174" s="353"/>
      <c r="AC1174" s="382"/>
      <c r="AD1174" s="383" t="str">
        <f>IFERROR(__xludf.DUMMYFUNCTION("""COMPUTED_VALUE"""),"")</f>
        <v/>
      </c>
      <c r="AE1174" s="848" t="str">
        <f>IFERROR(__xludf.DUMMYFUNCTION("""COMPUTED_VALUE"""),"")</f>
        <v/>
      </c>
      <c r="AF1174" s="848"/>
      <c r="AG1174" s="848"/>
      <c r="AH1174" s="388" t="str">
        <f>IFERROR(__xludf.DUMMYFUNCTION("""COMPUTED_VALUE"""),"")</f>
        <v/>
      </c>
      <c r="AI1174" s="382"/>
      <c r="AJ1174" s="848" t="str">
        <f>IFERROR(__xludf.DUMMYFUNCTION("""COMPUTED_VALUE"""),"")</f>
        <v/>
      </c>
      <c r="AK1174" s="848" t="str">
        <f>IFERROR(__xludf.DUMMYFUNCTION("""COMPUTED_VALUE"""),"")</f>
        <v/>
      </c>
      <c r="AL1174" s="848"/>
      <c r="AM1174" s="848"/>
      <c r="AN1174" s="389" t="str">
        <f>IFERROR(__xludf.DUMMYFUNCTION("""COMPUTED_VALUE"""),"")</f>
        <v/>
      </c>
      <c r="AO1174" s="390"/>
      <c r="AP1174" s="391"/>
      <c r="AQ1174" s="373"/>
      <c r="AR1174" s="847"/>
      <c r="AS1174" s="847" t="s">
        <v>2869</v>
      </c>
      <c r="AT1174" s="359"/>
    </row>
    <row r="1175">
      <c r="A1175" s="480" t="s">
        <v>2869</v>
      </c>
      <c r="B1175" s="361"/>
      <c r="C1175" s="362"/>
      <c r="D1175" s="384" t="s">
        <v>2869</v>
      </c>
      <c r="E1175" s="367"/>
      <c r="F1175" s="368"/>
      <c r="G1175" s="381"/>
      <c r="H1175" s="366"/>
      <c r="I1175" s="365"/>
      <c r="J1175" s="368"/>
      <c r="K1175" s="381"/>
      <c r="L1175" s="368"/>
      <c r="M1175" s="364"/>
      <c r="N1175" s="368"/>
      <c r="O1175" s="381"/>
      <c r="P1175" s="366"/>
      <c r="Q1175" s="365"/>
      <c r="R1175" s="368"/>
      <c r="S1175" s="381"/>
      <c r="T1175" s="368"/>
      <c r="U1175" s="364"/>
      <c r="V1175" s="845"/>
      <c r="W1175" s="655"/>
      <c r="X1175" s="366"/>
      <c r="Y1175" s="370"/>
      <c r="Z1175" s="481"/>
      <c r="AA1175" s="372"/>
      <c r="AB1175" s="353"/>
      <c r="AC1175" s="382"/>
      <c r="AD1175" s="383" t="str">
        <f>IFERROR(__xludf.DUMMYFUNCTION("""COMPUTED_VALUE"""),"")</f>
        <v/>
      </c>
      <c r="AE1175" s="848" t="str">
        <f>IFERROR(__xludf.DUMMYFUNCTION("""COMPUTED_VALUE"""),"")</f>
        <v/>
      </c>
      <c r="AF1175" s="848"/>
      <c r="AG1175" s="848"/>
      <c r="AH1175" s="388" t="str">
        <f>IFERROR(__xludf.DUMMYFUNCTION("""COMPUTED_VALUE"""),"")</f>
        <v/>
      </c>
      <c r="AI1175" s="382"/>
      <c r="AJ1175" s="848" t="str">
        <f>IFERROR(__xludf.DUMMYFUNCTION("""COMPUTED_VALUE"""),"")</f>
        <v/>
      </c>
      <c r="AK1175" s="848" t="str">
        <f>IFERROR(__xludf.DUMMYFUNCTION("""COMPUTED_VALUE"""),"")</f>
        <v/>
      </c>
      <c r="AL1175" s="848"/>
      <c r="AM1175" s="848"/>
      <c r="AN1175" s="389" t="str">
        <f>IFERROR(__xludf.DUMMYFUNCTION("""COMPUTED_VALUE"""),"")</f>
        <v/>
      </c>
      <c r="AO1175" s="390"/>
      <c r="AP1175" s="391"/>
      <c r="AQ1175" s="373"/>
      <c r="AR1175" s="847"/>
      <c r="AS1175" s="847" t="s">
        <v>2869</v>
      </c>
      <c r="AT1175" s="359"/>
    </row>
    <row r="1176">
      <c r="A1176" s="480" t="s">
        <v>2869</v>
      </c>
      <c r="B1176" s="361"/>
      <c r="C1176" s="362"/>
      <c r="D1176" s="384" t="s">
        <v>2869</v>
      </c>
      <c r="E1176" s="367"/>
      <c r="F1176" s="368"/>
      <c r="G1176" s="381"/>
      <c r="H1176" s="366"/>
      <c r="I1176" s="365"/>
      <c r="J1176" s="368"/>
      <c r="K1176" s="381"/>
      <c r="L1176" s="368"/>
      <c r="M1176" s="364"/>
      <c r="N1176" s="368"/>
      <c r="O1176" s="381"/>
      <c r="P1176" s="366"/>
      <c r="Q1176" s="365"/>
      <c r="R1176" s="368"/>
      <c r="S1176" s="381"/>
      <c r="T1176" s="368"/>
      <c r="U1176" s="364"/>
      <c r="V1176" s="845"/>
      <c r="W1176" s="655"/>
      <c r="X1176" s="366"/>
      <c r="Y1176" s="370"/>
      <c r="Z1176" s="481"/>
      <c r="AA1176" s="372"/>
      <c r="AB1176" s="353"/>
      <c r="AC1176" s="382"/>
      <c r="AD1176" s="383" t="str">
        <f>IFERROR(__xludf.DUMMYFUNCTION("""COMPUTED_VALUE"""),"")</f>
        <v/>
      </c>
      <c r="AE1176" s="848" t="str">
        <f>IFERROR(__xludf.DUMMYFUNCTION("""COMPUTED_VALUE"""),"")</f>
        <v/>
      </c>
      <c r="AF1176" s="848"/>
      <c r="AG1176" s="848"/>
      <c r="AH1176" s="388" t="str">
        <f>IFERROR(__xludf.DUMMYFUNCTION("""COMPUTED_VALUE"""),"")</f>
        <v/>
      </c>
      <c r="AI1176" s="382"/>
      <c r="AJ1176" s="848" t="str">
        <f>IFERROR(__xludf.DUMMYFUNCTION("""COMPUTED_VALUE"""),"")</f>
        <v/>
      </c>
      <c r="AK1176" s="848" t="str">
        <f>IFERROR(__xludf.DUMMYFUNCTION("""COMPUTED_VALUE"""),"")</f>
        <v/>
      </c>
      <c r="AL1176" s="848"/>
      <c r="AM1176" s="848"/>
      <c r="AN1176" s="389" t="str">
        <f>IFERROR(__xludf.DUMMYFUNCTION("""COMPUTED_VALUE"""),"")</f>
        <v/>
      </c>
      <c r="AO1176" s="390"/>
      <c r="AP1176" s="391"/>
      <c r="AQ1176" s="373"/>
      <c r="AR1176" s="847"/>
      <c r="AS1176" s="847" t="s">
        <v>2869</v>
      </c>
      <c r="AT1176" s="359"/>
    </row>
    <row r="1177">
      <c r="A1177" s="480" t="s">
        <v>2869</v>
      </c>
      <c r="B1177" s="361"/>
      <c r="C1177" s="362"/>
      <c r="D1177" s="384" t="s">
        <v>2869</v>
      </c>
      <c r="E1177" s="367"/>
      <c r="F1177" s="368"/>
      <c r="G1177" s="381"/>
      <c r="H1177" s="366"/>
      <c r="I1177" s="365"/>
      <c r="J1177" s="368"/>
      <c r="K1177" s="381"/>
      <c r="L1177" s="368"/>
      <c r="M1177" s="364"/>
      <c r="N1177" s="368"/>
      <c r="O1177" s="381"/>
      <c r="P1177" s="366"/>
      <c r="Q1177" s="365"/>
      <c r="R1177" s="368"/>
      <c r="S1177" s="381"/>
      <c r="T1177" s="368"/>
      <c r="U1177" s="364"/>
      <c r="V1177" s="845"/>
      <c r="W1177" s="655"/>
      <c r="X1177" s="366"/>
      <c r="Y1177" s="370"/>
      <c r="Z1177" s="481"/>
      <c r="AA1177" s="372"/>
      <c r="AB1177" s="353"/>
      <c r="AC1177" s="382"/>
      <c r="AD1177" s="383" t="str">
        <f>IFERROR(__xludf.DUMMYFUNCTION("""COMPUTED_VALUE"""),"")</f>
        <v/>
      </c>
      <c r="AE1177" s="848" t="str">
        <f>IFERROR(__xludf.DUMMYFUNCTION("""COMPUTED_VALUE"""),"")</f>
        <v/>
      </c>
      <c r="AF1177" s="848"/>
      <c r="AG1177" s="848"/>
      <c r="AH1177" s="388" t="str">
        <f>IFERROR(__xludf.DUMMYFUNCTION("""COMPUTED_VALUE"""),"")</f>
        <v/>
      </c>
      <c r="AI1177" s="382"/>
      <c r="AJ1177" s="848" t="str">
        <f>IFERROR(__xludf.DUMMYFUNCTION("""COMPUTED_VALUE"""),"")</f>
        <v/>
      </c>
      <c r="AK1177" s="848" t="str">
        <f>IFERROR(__xludf.DUMMYFUNCTION("""COMPUTED_VALUE"""),"")</f>
        <v/>
      </c>
      <c r="AL1177" s="848"/>
      <c r="AM1177" s="848"/>
      <c r="AN1177" s="389" t="str">
        <f>IFERROR(__xludf.DUMMYFUNCTION("""COMPUTED_VALUE"""),"")</f>
        <v/>
      </c>
      <c r="AO1177" s="390"/>
      <c r="AP1177" s="391"/>
      <c r="AQ1177" s="373"/>
      <c r="AR1177" s="847"/>
      <c r="AS1177" s="847" t="s">
        <v>2869</v>
      </c>
      <c r="AT1177" s="359"/>
    </row>
    <row r="1178">
      <c r="A1178" s="480" t="s">
        <v>2869</v>
      </c>
      <c r="B1178" s="361"/>
      <c r="C1178" s="362"/>
      <c r="D1178" s="384" t="s">
        <v>2869</v>
      </c>
      <c r="E1178" s="367"/>
      <c r="F1178" s="368"/>
      <c r="G1178" s="381"/>
      <c r="H1178" s="366"/>
      <c r="I1178" s="365"/>
      <c r="J1178" s="368"/>
      <c r="K1178" s="381"/>
      <c r="L1178" s="368"/>
      <c r="M1178" s="364"/>
      <c r="N1178" s="368"/>
      <c r="O1178" s="381"/>
      <c r="P1178" s="366"/>
      <c r="Q1178" s="365"/>
      <c r="R1178" s="368"/>
      <c r="S1178" s="381"/>
      <c r="T1178" s="368"/>
      <c r="U1178" s="364"/>
      <c r="V1178" s="845"/>
      <c r="W1178" s="655"/>
      <c r="X1178" s="366"/>
      <c r="Y1178" s="370"/>
      <c r="Z1178" s="481"/>
      <c r="AA1178" s="372"/>
      <c r="AB1178" s="353"/>
      <c r="AC1178" s="382"/>
      <c r="AD1178" s="383" t="str">
        <f>IFERROR(__xludf.DUMMYFUNCTION("""COMPUTED_VALUE"""),"")</f>
        <v/>
      </c>
      <c r="AE1178" s="848" t="str">
        <f>IFERROR(__xludf.DUMMYFUNCTION("""COMPUTED_VALUE"""),"")</f>
        <v/>
      </c>
      <c r="AF1178" s="848"/>
      <c r="AG1178" s="848"/>
      <c r="AH1178" s="388" t="str">
        <f>IFERROR(__xludf.DUMMYFUNCTION("""COMPUTED_VALUE"""),"")</f>
        <v/>
      </c>
      <c r="AI1178" s="382"/>
      <c r="AJ1178" s="848" t="str">
        <f>IFERROR(__xludf.DUMMYFUNCTION("""COMPUTED_VALUE"""),"")</f>
        <v/>
      </c>
      <c r="AK1178" s="848" t="str">
        <f>IFERROR(__xludf.DUMMYFUNCTION("""COMPUTED_VALUE"""),"")</f>
        <v/>
      </c>
      <c r="AL1178" s="848"/>
      <c r="AM1178" s="848"/>
      <c r="AN1178" s="389" t="str">
        <f>IFERROR(__xludf.DUMMYFUNCTION("""COMPUTED_VALUE"""),"")</f>
        <v/>
      </c>
      <c r="AO1178" s="390"/>
      <c r="AP1178" s="391"/>
      <c r="AQ1178" s="373"/>
      <c r="AR1178" s="847"/>
      <c r="AS1178" s="847" t="s">
        <v>2869</v>
      </c>
      <c r="AT1178" s="359"/>
    </row>
    <row r="1179">
      <c r="A1179" s="480" t="s">
        <v>2869</v>
      </c>
      <c r="B1179" s="361"/>
      <c r="C1179" s="362"/>
      <c r="D1179" s="384" t="s">
        <v>2869</v>
      </c>
      <c r="E1179" s="367"/>
      <c r="F1179" s="368"/>
      <c r="G1179" s="381"/>
      <c r="H1179" s="366"/>
      <c r="I1179" s="365"/>
      <c r="J1179" s="368"/>
      <c r="K1179" s="381"/>
      <c r="L1179" s="368"/>
      <c r="M1179" s="364"/>
      <c r="N1179" s="368"/>
      <c r="O1179" s="381"/>
      <c r="P1179" s="366"/>
      <c r="Q1179" s="365"/>
      <c r="R1179" s="368"/>
      <c r="S1179" s="381"/>
      <c r="T1179" s="368"/>
      <c r="U1179" s="364"/>
      <c r="V1179" s="845"/>
      <c r="W1179" s="655"/>
      <c r="X1179" s="366"/>
      <c r="Y1179" s="370"/>
      <c r="Z1179" s="481"/>
      <c r="AA1179" s="372"/>
      <c r="AB1179" s="353"/>
      <c r="AC1179" s="382"/>
      <c r="AD1179" s="383" t="str">
        <f>IFERROR(__xludf.DUMMYFUNCTION("""COMPUTED_VALUE"""),"")</f>
        <v/>
      </c>
      <c r="AE1179" s="848" t="str">
        <f>IFERROR(__xludf.DUMMYFUNCTION("""COMPUTED_VALUE"""),"")</f>
        <v/>
      </c>
      <c r="AF1179" s="848"/>
      <c r="AG1179" s="848"/>
      <c r="AH1179" s="388" t="str">
        <f>IFERROR(__xludf.DUMMYFUNCTION("""COMPUTED_VALUE"""),"")</f>
        <v/>
      </c>
      <c r="AI1179" s="382"/>
      <c r="AJ1179" s="848" t="str">
        <f>IFERROR(__xludf.DUMMYFUNCTION("""COMPUTED_VALUE"""),"")</f>
        <v/>
      </c>
      <c r="AK1179" s="848" t="str">
        <f>IFERROR(__xludf.DUMMYFUNCTION("""COMPUTED_VALUE"""),"")</f>
        <v/>
      </c>
      <c r="AL1179" s="848"/>
      <c r="AM1179" s="848"/>
      <c r="AN1179" s="389" t="str">
        <f>IFERROR(__xludf.DUMMYFUNCTION("""COMPUTED_VALUE"""),"")</f>
        <v/>
      </c>
      <c r="AO1179" s="390"/>
      <c r="AP1179" s="391"/>
      <c r="AQ1179" s="373"/>
      <c r="AR1179" s="847"/>
      <c r="AS1179" s="847" t="s">
        <v>2869</v>
      </c>
      <c r="AT1179" s="359"/>
    </row>
    <row r="1180">
      <c r="A1180" s="480" t="s">
        <v>2869</v>
      </c>
      <c r="B1180" s="361"/>
      <c r="C1180" s="362"/>
      <c r="D1180" s="384" t="s">
        <v>2869</v>
      </c>
      <c r="E1180" s="367"/>
      <c r="F1180" s="368"/>
      <c r="G1180" s="381"/>
      <c r="H1180" s="366"/>
      <c r="I1180" s="365"/>
      <c r="J1180" s="368"/>
      <c r="K1180" s="381"/>
      <c r="L1180" s="368"/>
      <c r="M1180" s="364"/>
      <c r="N1180" s="368"/>
      <c r="O1180" s="381"/>
      <c r="P1180" s="366"/>
      <c r="Q1180" s="365"/>
      <c r="R1180" s="368"/>
      <c r="S1180" s="381"/>
      <c r="T1180" s="368"/>
      <c r="U1180" s="364"/>
      <c r="V1180" s="845"/>
      <c r="W1180" s="655"/>
      <c r="X1180" s="366"/>
      <c r="Y1180" s="370"/>
      <c r="Z1180" s="481"/>
      <c r="AA1180" s="372"/>
      <c r="AB1180" s="353"/>
      <c r="AC1180" s="382"/>
      <c r="AD1180" s="383" t="str">
        <f>IFERROR(__xludf.DUMMYFUNCTION("""COMPUTED_VALUE"""),"")</f>
        <v/>
      </c>
      <c r="AE1180" s="848" t="str">
        <f>IFERROR(__xludf.DUMMYFUNCTION("""COMPUTED_VALUE"""),"")</f>
        <v/>
      </c>
      <c r="AF1180" s="848"/>
      <c r="AG1180" s="848"/>
      <c r="AH1180" s="388" t="str">
        <f>IFERROR(__xludf.DUMMYFUNCTION("""COMPUTED_VALUE"""),"")</f>
        <v/>
      </c>
      <c r="AI1180" s="382"/>
      <c r="AJ1180" s="848" t="str">
        <f>IFERROR(__xludf.DUMMYFUNCTION("""COMPUTED_VALUE"""),"")</f>
        <v/>
      </c>
      <c r="AK1180" s="848" t="str">
        <f>IFERROR(__xludf.DUMMYFUNCTION("""COMPUTED_VALUE"""),"")</f>
        <v/>
      </c>
      <c r="AL1180" s="848"/>
      <c r="AM1180" s="848"/>
      <c r="AN1180" s="389" t="str">
        <f>IFERROR(__xludf.DUMMYFUNCTION("""COMPUTED_VALUE"""),"")</f>
        <v/>
      </c>
      <c r="AO1180" s="390"/>
      <c r="AP1180" s="391"/>
      <c r="AQ1180" s="373"/>
      <c r="AR1180" s="847"/>
      <c r="AS1180" s="847" t="s">
        <v>2869</v>
      </c>
      <c r="AT1180" s="359"/>
    </row>
    <row r="1181">
      <c r="A1181" s="480" t="s">
        <v>2869</v>
      </c>
      <c r="B1181" s="361"/>
      <c r="C1181" s="362"/>
      <c r="D1181" s="384" t="s">
        <v>2869</v>
      </c>
      <c r="E1181" s="367"/>
      <c r="F1181" s="368"/>
      <c r="G1181" s="381"/>
      <c r="H1181" s="366"/>
      <c r="I1181" s="365"/>
      <c r="J1181" s="368"/>
      <c r="K1181" s="381"/>
      <c r="L1181" s="368"/>
      <c r="M1181" s="364"/>
      <c r="N1181" s="368"/>
      <c r="O1181" s="381"/>
      <c r="P1181" s="366"/>
      <c r="Q1181" s="365"/>
      <c r="R1181" s="368"/>
      <c r="S1181" s="381"/>
      <c r="T1181" s="368"/>
      <c r="U1181" s="364"/>
      <c r="V1181" s="845"/>
      <c r="W1181" s="655"/>
      <c r="X1181" s="366"/>
      <c r="Y1181" s="370"/>
      <c r="Z1181" s="481"/>
      <c r="AA1181" s="372"/>
      <c r="AB1181" s="353"/>
      <c r="AC1181" s="382"/>
      <c r="AD1181" s="383" t="str">
        <f>IFERROR(__xludf.DUMMYFUNCTION("""COMPUTED_VALUE"""),"")</f>
        <v/>
      </c>
      <c r="AE1181" s="848" t="str">
        <f>IFERROR(__xludf.DUMMYFUNCTION("""COMPUTED_VALUE"""),"")</f>
        <v/>
      </c>
      <c r="AF1181" s="848"/>
      <c r="AG1181" s="848"/>
      <c r="AH1181" s="388" t="str">
        <f>IFERROR(__xludf.DUMMYFUNCTION("""COMPUTED_VALUE"""),"")</f>
        <v/>
      </c>
      <c r="AI1181" s="382"/>
      <c r="AJ1181" s="848" t="str">
        <f>IFERROR(__xludf.DUMMYFUNCTION("""COMPUTED_VALUE"""),"")</f>
        <v/>
      </c>
      <c r="AK1181" s="848" t="str">
        <f>IFERROR(__xludf.DUMMYFUNCTION("""COMPUTED_VALUE"""),"")</f>
        <v/>
      </c>
      <c r="AL1181" s="848"/>
      <c r="AM1181" s="848"/>
      <c r="AN1181" s="389" t="str">
        <f>IFERROR(__xludf.DUMMYFUNCTION("""COMPUTED_VALUE"""),"")</f>
        <v/>
      </c>
      <c r="AO1181" s="390"/>
      <c r="AP1181" s="391"/>
      <c r="AQ1181" s="373"/>
      <c r="AR1181" s="847"/>
      <c r="AS1181" s="847" t="s">
        <v>2869</v>
      </c>
      <c r="AT1181" s="359"/>
    </row>
    <row r="1182">
      <c r="A1182" s="480" t="s">
        <v>2869</v>
      </c>
      <c r="B1182" s="361"/>
      <c r="C1182" s="362"/>
      <c r="D1182" s="384" t="s">
        <v>2869</v>
      </c>
      <c r="E1182" s="367"/>
      <c r="F1182" s="368"/>
      <c r="G1182" s="381"/>
      <c r="H1182" s="366"/>
      <c r="I1182" s="365"/>
      <c r="J1182" s="368"/>
      <c r="K1182" s="381"/>
      <c r="L1182" s="368"/>
      <c r="M1182" s="364"/>
      <c r="N1182" s="368"/>
      <c r="O1182" s="381"/>
      <c r="P1182" s="366"/>
      <c r="Q1182" s="365"/>
      <c r="R1182" s="368"/>
      <c r="S1182" s="381"/>
      <c r="T1182" s="368"/>
      <c r="U1182" s="364"/>
      <c r="V1182" s="845"/>
      <c r="W1182" s="655"/>
      <c r="X1182" s="366"/>
      <c r="Y1182" s="370"/>
      <c r="Z1182" s="481"/>
      <c r="AA1182" s="372"/>
      <c r="AB1182" s="353"/>
      <c r="AC1182" s="382"/>
      <c r="AD1182" s="383" t="str">
        <f>IFERROR(__xludf.DUMMYFUNCTION("""COMPUTED_VALUE"""),"")</f>
        <v/>
      </c>
      <c r="AE1182" s="848" t="str">
        <f>IFERROR(__xludf.DUMMYFUNCTION("""COMPUTED_VALUE"""),"")</f>
        <v/>
      </c>
      <c r="AF1182" s="848"/>
      <c r="AG1182" s="848"/>
      <c r="AH1182" s="388" t="str">
        <f>IFERROR(__xludf.DUMMYFUNCTION("""COMPUTED_VALUE"""),"")</f>
        <v/>
      </c>
      <c r="AI1182" s="382"/>
      <c r="AJ1182" s="848" t="str">
        <f>IFERROR(__xludf.DUMMYFUNCTION("""COMPUTED_VALUE"""),"")</f>
        <v/>
      </c>
      <c r="AK1182" s="848" t="str">
        <f>IFERROR(__xludf.DUMMYFUNCTION("""COMPUTED_VALUE"""),"")</f>
        <v/>
      </c>
      <c r="AL1182" s="848"/>
      <c r="AM1182" s="848"/>
      <c r="AN1182" s="389" t="str">
        <f>IFERROR(__xludf.DUMMYFUNCTION("""COMPUTED_VALUE"""),"")</f>
        <v/>
      </c>
      <c r="AO1182" s="390"/>
      <c r="AP1182" s="391"/>
      <c r="AQ1182" s="373"/>
      <c r="AR1182" s="847"/>
      <c r="AS1182" s="847" t="s">
        <v>2869</v>
      </c>
      <c r="AT1182" s="359"/>
    </row>
    <row r="1183">
      <c r="A1183" s="480" t="s">
        <v>2869</v>
      </c>
      <c r="B1183" s="361"/>
      <c r="C1183" s="362"/>
      <c r="D1183" s="384" t="s">
        <v>2869</v>
      </c>
      <c r="E1183" s="367"/>
      <c r="F1183" s="368"/>
      <c r="G1183" s="381"/>
      <c r="H1183" s="366"/>
      <c r="I1183" s="365"/>
      <c r="J1183" s="368"/>
      <c r="K1183" s="381"/>
      <c r="L1183" s="368"/>
      <c r="M1183" s="364"/>
      <c r="N1183" s="368"/>
      <c r="O1183" s="381"/>
      <c r="P1183" s="366"/>
      <c r="Q1183" s="365"/>
      <c r="R1183" s="368"/>
      <c r="S1183" s="381"/>
      <c r="T1183" s="368"/>
      <c r="U1183" s="364"/>
      <c r="V1183" s="845"/>
      <c r="W1183" s="655"/>
      <c r="X1183" s="366"/>
      <c r="Y1183" s="370"/>
      <c r="Z1183" s="481"/>
      <c r="AA1183" s="372"/>
      <c r="AB1183" s="353"/>
      <c r="AC1183" s="382"/>
      <c r="AD1183" s="383" t="str">
        <f>IFERROR(__xludf.DUMMYFUNCTION("""COMPUTED_VALUE"""),"")</f>
        <v/>
      </c>
      <c r="AE1183" s="848" t="str">
        <f>IFERROR(__xludf.DUMMYFUNCTION("""COMPUTED_VALUE"""),"")</f>
        <v/>
      </c>
      <c r="AF1183" s="848"/>
      <c r="AG1183" s="848"/>
      <c r="AH1183" s="388" t="str">
        <f>IFERROR(__xludf.DUMMYFUNCTION("""COMPUTED_VALUE"""),"")</f>
        <v/>
      </c>
      <c r="AI1183" s="382"/>
      <c r="AJ1183" s="848" t="str">
        <f>IFERROR(__xludf.DUMMYFUNCTION("""COMPUTED_VALUE"""),"")</f>
        <v/>
      </c>
      <c r="AK1183" s="848" t="str">
        <f>IFERROR(__xludf.DUMMYFUNCTION("""COMPUTED_VALUE"""),"")</f>
        <v/>
      </c>
      <c r="AL1183" s="848"/>
      <c r="AM1183" s="848"/>
      <c r="AN1183" s="389" t="str">
        <f>IFERROR(__xludf.DUMMYFUNCTION("""COMPUTED_VALUE"""),"")</f>
        <v/>
      </c>
      <c r="AO1183" s="390"/>
      <c r="AP1183" s="391"/>
      <c r="AQ1183" s="373"/>
      <c r="AR1183" s="847"/>
      <c r="AS1183" s="847" t="s">
        <v>2869</v>
      </c>
      <c r="AT1183" s="359"/>
    </row>
    <row r="1184">
      <c r="A1184" s="480" t="s">
        <v>2869</v>
      </c>
      <c r="B1184" s="361"/>
      <c r="C1184" s="362"/>
      <c r="D1184" s="384" t="s">
        <v>2869</v>
      </c>
      <c r="E1184" s="367"/>
      <c r="F1184" s="368"/>
      <c r="G1184" s="381"/>
      <c r="H1184" s="366"/>
      <c r="I1184" s="365"/>
      <c r="J1184" s="368"/>
      <c r="K1184" s="381"/>
      <c r="L1184" s="368"/>
      <c r="M1184" s="364"/>
      <c r="N1184" s="368"/>
      <c r="O1184" s="381"/>
      <c r="P1184" s="366"/>
      <c r="Q1184" s="365"/>
      <c r="R1184" s="368"/>
      <c r="S1184" s="381"/>
      <c r="T1184" s="368"/>
      <c r="U1184" s="364"/>
      <c r="V1184" s="845"/>
      <c r="W1184" s="655"/>
      <c r="X1184" s="366"/>
      <c r="Y1184" s="370"/>
      <c r="Z1184" s="481"/>
      <c r="AA1184" s="372"/>
      <c r="AB1184" s="353"/>
      <c r="AC1184" s="382"/>
      <c r="AD1184" s="383" t="str">
        <f>IFERROR(__xludf.DUMMYFUNCTION("""COMPUTED_VALUE"""),"")</f>
        <v/>
      </c>
      <c r="AE1184" s="848" t="str">
        <f>IFERROR(__xludf.DUMMYFUNCTION("""COMPUTED_VALUE"""),"")</f>
        <v/>
      </c>
      <c r="AF1184" s="848"/>
      <c r="AG1184" s="848"/>
      <c r="AH1184" s="388" t="str">
        <f>IFERROR(__xludf.DUMMYFUNCTION("""COMPUTED_VALUE"""),"")</f>
        <v/>
      </c>
      <c r="AI1184" s="382"/>
      <c r="AJ1184" s="848" t="str">
        <f>IFERROR(__xludf.DUMMYFUNCTION("""COMPUTED_VALUE"""),"")</f>
        <v/>
      </c>
      <c r="AK1184" s="848" t="str">
        <f>IFERROR(__xludf.DUMMYFUNCTION("""COMPUTED_VALUE"""),"")</f>
        <v/>
      </c>
      <c r="AL1184" s="848"/>
      <c r="AM1184" s="848"/>
      <c r="AN1184" s="389" t="str">
        <f>IFERROR(__xludf.DUMMYFUNCTION("""COMPUTED_VALUE"""),"")</f>
        <v/>
      </c>
      <c r="AO1184" s="390"/>
      <c r="AP1184" s="391"/>
      <c r="AQ1184" s="373"/>
      <c r="AR1184" s="847"/>
      <c r="AS1184" s="847" t="s">
        <v>2869</v>
      </c>
      <c r="AT1184" s="359"/>
    </row>
    <row r="1185">
      <c r="A1185" s="480" t="s">
        <v>2869</v>
      </c>
      <c r="B1185" s="361"/>
      <c r="C1185" s="362"/>
      <c r="D1185" s="384" t="s">
        <v>2869</v>
      </c>
      <c r="E1185" s="367"/>
      <c r="F1185" s="368"/>
      <c r="G1185" s="381"/>
      <c r="H1185" s="366"/>
      <c r="I1185" s="365"/>
      <c r="J1185" s="368"/>
      <c r="K1185" s="381"/>
      <c r="L1185" s="368"/>
      <c r="M1185" s="364"/>
      <c r="N1185" s="368"/>
      <c r="O1185" s="381"/>
      <c r="P1185" s="366"/>
      <c r="Q1185" s="365"/>
      <c r="R1185" s="368"/>
      <c r="S1185" s="381"/>
      <c r="T1185" s="368"/>
      <c r="U1185" s="364"/>
      <c r="V1185" s="845"/>
      <c r="W1185" s="655"/>
      <c r="X1185" s="366"/>
      <c r="Y1185" s="370"/>
      <c r="Z1185" s="481"/>
      <c r="AA1185" s="372"/>
      <c r="AB1185" s="353"/>
      <c r="AC1185" s="382"/>
      <c r="AD1185" s="383" t="str">
        <f>IFERROR(__xludf.DUMMYFUNCTION("""COMPUTED_VALUE"""),"")</f>
        <v/>
      </c>
      <c r="AE1185" s="848" t="str">
        <f>IFERROR(__xludf.DUMMYFUNCTION("""COMPUTED_VALUE"""),"")</f>
        <v/>
      </c>
      <c r="AF1185" s="848"/>
      <c r="AG1185" s="848"/>
      <c r="AH1185" s="388" t="str">
        <f>IFERROR(__xludf.DUMMYFUNCTION("""COMPUTED_VALUE"""),"")</f>
        <v/>
      </c>
      <c r="AI1185" s="382"/>
      <c r="AJ1185" s="848" t="str">
        <f>IFERROR(__xludf.DUMMYFUNCTION("""COMPUTED_VALUE"""),"")</f>
        <v/>
      </c>
      <c r="AK1185" s="848" t="str">
        <f>IFERROR(__xludf.DUMMYFUNCTION("""COMPUTED_VALUE"""),"")</f>
        <v/>
      </c>
      <c r="AL1185" s="848"/>
      <c r="AM1185" s="848"/>
      <c r="AN1185" s="389" t="str">
        <f>IFERROR(__xludf.DUMMYFUNCTION("""COMPUTED_VALUE"""),"")</f>
        <v/>
      </c>
      <c r="AO1185" s="390"/>
      <c r="AP1185" s="391"/>
      <c r="AQ1185" s="373"/>
      <c r="AR1185" s="847"/>
      <c r="AS1185" s="847" t="s">
        <v>2869</v>
      </c>
      <c r="AT1185" s="359"/>
    </row>
    <row r="1186">
      <c r="A1186" s="480" t="s">
        <v>2869</v>
      </c>
      <c r="B1186" s="361"/>
      <c r="C1186" s="362"/>
      <c r="D1186" s="384" t="s">
        <v>2869</v>
      </c>
      <c r="E1186" s="367"/>
      <c r="F1186" s="368"/>
      <c r="G1186" s="381"/>
      <c r="H1186" s="366"/>
      <c r="I1186" s="365"/>
      <c r="J1186" s="368"/>
      <c r="K1186" s="381"/>
      <c r="L1186" s="368"/>
      <c r="M1186" s="364"/>
      <c r="N1186" s="368"/>
      <c r="O1186" s="381"/>
      <c r="P1186" s="366"/>
      <c r="Q1186" s="365"/>
      <c r="R1186" s="368"/>
      <c r="S1186" s="381"/>
      <c r="T1186" s="368"/>
      <c r="U1186" s="364"/>
      <c r="V1186" s="845"/>
      <c r="W1186" s="655"/>
      <c r="X1186" s="366"/>
      <c r="Y1186" s="370"/>
      <c r="Z1186" s="481"/>
      <c r="AA1186" s="372"/>
      <c r="AB1186" s="353"/>
      <c r="AC1186" s="382"/>
      <c r="AD1186" s="383" t="str">
        <f>IFERROR(__xludf.DUMMYFUNCTION("""COMPUTED_VALUE"""),"")</f>
        <v/>
      </c>
      <c r="AE1186" s="848" t="str">
        <f>IFERROR(__xludf.DUMMYFUNCTION("""COMPUTED_VALUE"""),"")</f>
        <v/>
      </c>
      <c r="AF1186" s="848"/>
      <c r="AG1186" s="848"/>
      <c r="AH1186" s="388" t="str">
        <f>IFERROR(__xludf.DUMMYFUNCTION("""COMPUTED_VALUE"""),"")</f>
        <v/>
      </c>
      <c r="AI1186" s="382"/>
      <c r="AJ1186" s="848" t="str">
        <f>IFERROR(__xludf.DUMMYFUNCTION("""COMPUTED_VALUE"""),"")</f>
        <v/>
      </c>
      <c r="AK1186" s="848" t="str">
        <f>IFERROR(__xludf.DUMMYFUNCTION("""COMPUTED_VALUE"""),"")</f>
        <v/>
      </c>
      <c r="AL1186" s="848"/>
      <c r="AM1186" s="848"/>
      <c r="AN1186" s="389" t="str">
        <f>IFERROR(__xludf.DUMMYFUNCTION("""COMPUTED_VALUE"""),"")</f>
        <v/>
      </c>
      <c r="AO1186" s="390"/>
      <c r="AP1186" s="391"/>
      <c r="AQ1186" s="373"/>
      <c r="AR1186" s="847"/>
      <c r="AS1186" s="847" t="s">
        <v>2869</v>
      </c>
      <c r="AT1186" s="359"/>
    </row>
    <row r="1187">
      <c r="A1187" s="480" t="s">
        <v>2869</v>
      </c>
      <c r="B1187" s="361"/>
      <c r="C1187" s="362"/>
      <c r="D1187" s="384" t="s">
        <v>2869</v>
      </c>
      <c r="E1187" s="367"/>
      <c r="F1187" s="368"/>
      <c r="G1187" s="381"/>
      <c r="H1187" s="366"/>
      <c r="I1187" s="365"/>
      <c r="J1187" s="368"/>
      <c r="K1187" s="381"/>
      <c r="L1187" s="368"/>
      <c r="M1187" s="364"/>
      <c r="N1187" s="368"/>
      <c r="O1187" s="381"/>
      <c r="P1187" s="366"/>
      <c r="Q1187" s="365"/>
      <c r="R1187" s="368"/>
      <c r="S1187" s="381"/>
      <c r="T1187" s="368"/>
      <c r="U1187" s="364"/>
      <c r="V1187" s="845"/>
      <c r="W1187" s="655"/>
      <c r="X1187" s="366"/>
      <c r="Y1187" s="370"/>
      <c r="Z1187" s="481"/>
      <c r="AA1187" s="372"/>
      <c r="AB1187" s="353"/>
      <c r="AC1187" s="382"/>
      <c r="AD1187" s="383" t="str">
        <f>IFERROR(__xludf.DUMMYFUNCTION("""COMPUTED_VALUE"""),"")</f>
        <v/>
      </c>
      <c r="AE1187" s="848" t="str">
        <f>IFERROR(__xludf.DUMMYFUNCTION("""COMPUTED_VALUE"""),"")</f>
        <v/>
      </c>
      <c r="AF1187" s="848"/>
      <c r="AG1187" s="848"/>
      <c r="AH1187" s="388" t="str">
        <f>IFERROR(__xludf.DUMMYFUNCTION("""COMPUTED_VALUE"""),"")</f>
        <v/>
      </c>
      <c r="AI1187" s="382"/>
      <c r="AJ1187" s="848" t="str">
        <f>IFERROR(__xludf.DUMMYFUNCTION("""COMPUTED_VALUE"""),"")</f>
        <v/>
      </c>
      <c r="AK1187" s="848" t="str">
        <f>IFERROR(__xludf.DUMMYFUNCTION("""COMPUTED_VALUE"""),"")</f>
        <v/>
      </c>
      <c r="AL1187" s="848"/>
      <c r="AM1187" s="848"/>
      <c r="AN1187" s="389" t="str">
        <f>IFERROR(__xludf.DUMMYFUNCTION("""COMPUTED_VALUE"""),"")</f>
        <v/>
      </c>
      <c r="AO1187" s="390"/>
      <c r="AP1187" s="391"/>
      <c r="AQ1187" s="373"/>
      <c r="AR1187" s="847"/>
      <c r="AS1187" s="847" t="s">
        <v>2869</v>
      </c>
      <c r="AT1187" s="359"/>
    </row>
    <row r="1188">
      <c r="A1188" s="480" t="s">
        <v>2869</v>
      </c>
      <c r="B1188" s="361"/>
      <c r="C1188" s="362"/>
      <c r="D1188" s="384" t="s">
        <v>2869</v>
      </c>
      <c r="E1188" s="367"/>
      <c r="F1188" s="368"/>
      <c r="G1188" s="381"/>
      <c r="H1188" s="366"/>
      <c r="I1188" s="365"/>
      <c r="J1188" s="368"/>
      <c r="K1188" s="381"/>
      <c r="L1188" s="368"/>
      <c r="M1188" s="364"/>
      <c r="N1188" s="368"/>
      <c r="O1188" s="381"/>
      <c r="P1188" s="366"/>
      <c r="Q1188" s="365"/>
      <c r="R1188" s="368"/>
      <c r="S1188" s="381"/>
      <c r="T1188" s="368"/>
      <c r="U1188" s="364"/>
      <c r="V1188" s="845"/>
      <c r="W1188" s="655"/>
      <c r="X1188" s="366"/>
      <c r="Y1188" s="370"/>
      <c r="Z1188" s="481"/>
      <c r="AA1188" s="372"/>
      <c r="AB1188" s="353"/>
      <c r="AC1188" s="382"/>
      <c r="AD1188" s="383" t="str">
        <f>IFERROR(__xludf.DUMMYFUNCTION("""COMPUTED_VALUE"""),"")</f>
        <v/>
      </c>
      <c r="AE1188" s="848" t="str">
        <f>IFERROR(__xludf.DUMMYFUNCTION("""COMPUTED_VALUE"""),"")</f>
        <v/>
      </c>
      <c r="AF1188" s="848"/>
      <c r="AG1188" s="848"/>
      <c r="AH1188" s="388" t="str">
        <f>IFERROR(__xludf.DUMMYFUNCTION("""COMPUTED_VALUE"""),"")</f>
        <v/>
      </c>
      <c r="AI1188" s="382"/>
      <c r="AJ1188" s="848" t="str">
        <f>IFERROR(__xludf.DUMMYFUNCTION("""COMPUTED_VALUE"""),"")</f>
        <v/>
      </c>
      <c r="AK1188" s="848" t="str">
        <f>IFERROR(__xludf.DUMMYFUNCTION("""COMPUTED_VALUE"""),"")</f>
        <v/>
      </c>
      <c r="AL1188" s="848"/>
      <c r="AM1188" s="848"/>
      <c r="AN1188" s="389" t="str">
        <f>IFERROR(__xludf.DUMMYFUNCTION("""COMPUTED_VALUE"""),"")</f>
        <v/>
      </c>
      <c r="AO1188" s="390"/>
      <c r="AP1188" s="391"/>
      <c r="AQ1188" s="373"/>
      <c r="AR1188" s="847"/>
      <c r="AS1188" s="847" t="s">
        <v>2869</v>
      </c>
      <c r="AT1188" s="359"/>
    </row>
    <row r="1189">
      <c r="A1189" s="480" t="s">
        <v>2869</v>
      </c>
      <c r="B1189" s="361"/>
      <c r="C1189" s="362"/>
      <c r="D1189" s="384" t="s">
        <v>2869</v>
      </c>
      <c r="E1189" s="367"/>
      <c r="F1189" s="368"/>
      <c r="G1189" s="381"/>
      <c r="H1189" s="366"/>
      <c r="I1189" s="365"/>
      <c r="J1189" s="368"/>
      <c r="K1189" s="381"/>
      <c r="L1189" s="368"/>
      <c r="M1189" s="364"/>
      <c r="N1189" s="368"/>
      <c r="O1189" s="381"/>
      <c r="P1189" s="366"/>
      <c r="Q1189" s="365"/>
      <c r="R1189" s="368"/>
      <c r="S1189" s="381"/>
      <c r="T1189" s="368"/>
      <c r="U1189" s="364"/>
      <c r="V1189" s="845"/>
      <c r="W1189" s="655"/>
      <c r="X1189" s="366"/>
      <c r="Y1189" s="370"/>
      <c r="Z1189" s="481"/>
      <c r="AA1189" s="372"/>
      <c r="AB1189" s="353"/>
      <c r="AC1189" s="382"/>
      <c r="AD1189" s="383" t="str">
        <f>IFERROR(__xludf.DUMMYFUNCTION("""COMPUTED_VALUE"""),"")</f>
        <v/>
      </c>
      <c r="AE1189" s="848" t="str">
        <f>IFERROR(__xludf.DUMMYFUNCTION("""COMPUTED_VALUE"""),"")</f>
        <v/>
      </c>
      <c r="AF1189" s="848"/>
      <c r="AG1189" s="848"/>
      <c r="AH1189" s="388" t="str">
        <f>IFERROR(__xludf.DUMMYFUNCTION("""COMPUTED_VALUE"""),"")</f>
        <v/>
      </c>
      <c r="AI1189" s="382"/>
      <c r="AJ1189" s="848" t="str">
        <f>IFERROR(__xludf.DUMMYFUNCTION("""COMPUTED_VALUE"""),"")</f>
        <v/>
      </c>
      <c r="AK1189" s="848" t="str">
        <f>IFERROR(__xludf.DUMMYFUNCTION("""COMPUTED_VALUE"""),"")</f>
        <v/>
      </c>
      <c r="AL1189" s="848"/>
      <c r="AM1189" s="848"/>
      <c r="AN1189" s="389" t="str">
        <f>IFERROR(__xludf.DUMMYFUNCTION("""COMPUTED_VALUE"""),"")</f>
        <v/>
      </c>
      <c r="AO1189" s="390"/>
      <c r="AP1189" s="391"/>
      <c r="AQ1189" s="373"/>
      <c r="AR1189" s="847"/>
      <c r="AS1189" s="847" t="s">
        <v>2869</v>
      </c>
      <c r="AT1189" s="359"/>
    </row>
    <row r="1190">
      <c r="A1190" s="480" t="s">
        <v>2869</v>
      </c>
      <c r="B1190" s="361"/>
      <c r="C1190" s="362"/>
      <c r="D1190" s="384" t="s">
        <v>2869</v>
      </c>
      <c r="E1190" s="367"/>
      <c r="F1190" s="368"/>
      <c r="G1190" s="381"/>
      <c r="H1190" s="366"/>
      <c r="I1190" s="365"/>
      <c r="J1190" s="368"/>
      <c r="K1190" s="381"/>
      <c r="L1190" s="368"/>
      <c r="M1190" s="364"/>
      <c r="N1190" s="368"/>
      <c r="O1190" s="381"/>
      <c r="P1190" s="366"/>
      <c r="Q1190" s="365"/>
      <c r="R1190" s="368"/>
      <c r="S1190" s="381"/>
      <c r="T1190" s="368"/>
      <c r="U1190" s="364"/>
      <c r="V1190" s="845"/>
      <c r="W1190" s="655"/>
      <c r="X1190" s="366"/>
      <c r="Y1190" s="370"/>
      <c r="Z1190" s="481"/>
      <c r="AA1190" s="372"/>
      <c r="AB1190" s="353"/>
      <c r="AC1190" s="382"/>
      <c r="AD1190" s="383" t="str">
        <f>IFERROR(__xludf.DUMMYFUNCTION("""COMPUTED_VALUE"""),"")</f>
        <v/>
      </c>
      <c r="AE1190" s="848" t="str">
        <f>IFERROR(__xludf.DUMMYFUNCTION("""COMPUTED_VALUE"""),"")</f>
        <v/>
      </c>
      <c r="AF1190" s="848"/>
      <c r="AG1190" s="848"/>
      <c r="AH1190" s="388" t="str">
        <f>IFERROR(__xludf.DUMMYFUNCTION("""COMPUTED_VALUE"""),"")</f>
        <v/>
      </c>
      <c r="AI1190" s="382"/>
      <c r="AJ1190" s="848" t="str">
        <f>IFERROR(__xludf.DUMMYFUNCTION("""COMPUTED_VALUE"""),"")</f>
        <v/>
      </c>
      <c r="AK1190" s="848" t="str">
        <f>IFERROR(__xludf.DUMMYFUNCTION("""COMPUTED_VALUE"""),"")</f>
        <v/>
      </c>
      <c r="AL1190" s="848"/>
      <c r="AM1190" s="848"/>
      <c r="AN1190" s="389" t="str">
        <f>IFERROR(__xludf.DUMMYFUNCTION("""COMPUTED_VALUE"""),"")</f>
        <v/>
      </c>
      <c r="AO1190" s="390"/>
      <c r="AP1190" s="391"/>
      <c r="AQ1190" s="373"/>
      <c r="AR1190" s="847"/>
      <c r="AS1190" s="847" t="s">
        <v>2869</v>
      </c>
      <c r="AT1190" s="359"/>
    </row>
    <row r="1191">
      <c r="A1191" s="480" t="s">
        <v>2869</v>
      </c>
      <c r="B1191" s="361"/>
      <c r="C1191" s="362"/>
      <c r="D1191" s="384" t="s">
        <v>2869</v>
      </c>
      <c r="E1191" s="367"/>
      <c r="F1191" s="368"/>
      <c r="G1191" s="381"/>
      <c r="H1191" s="366"/>
      <c r="I1191" s="365"/>
      <c r="J1191" s="368"/>
      <c r="K1191" s="381"/>
      <c r="L1191" s="368"/>
      <c r="M1191" s="364"/>
      <c r="N1191" s="368"/>
      <c r="O1191" s="381"/>
      <c r="P1191" s="366"/>
      <c r="Q1191" s="365"/>
      <c r="R1191" s="368"/>
      <c r="S1191" s="381"/>
      <c r="T1191" s="368"/>
      <c r="U1191" s="364"/>
      <c r="V1191" s="845"/>
      <c r="W1191" s="655"/>
      <c r="X1191" s="366"/>
      <c r="Y1191" s="370"/>
      <c r="Z1191" s="481"/>
      <c r="AA1191" s="372"/>
      <c r="AB1191" s="353"/>
      <c r="AC1191" s="382"/>
      <c r="AD1191" s="383" t="str">
        <f>IFERROR(__xludf.DUMMYFUNCTION("""COMPUTED_VALUE"""),"")</f>
        <v/>
      </c>
      <c r="AE1191" s="848" t="str">
        <f>IFERROR(__xludf.DUMMYFUNCTION("""COMPUTED_VALUE"""),"")</f>
        <v/>
      </c>
      <c r="AF1191" s="848"/>
      <c r="AG1191" s="848"/>
      <c r="AH1191" s="388" t="str">
        <f>IFERROR(__xludf.DUMMYFUNCTION("""COMPUTED_VALUE"""),"")</f>
        <v/>
      </c>
      <c r="AI1191" s="382"/>
      <c r="AJ1191" s="848" t="str">
        <f>IFERROR(__xludf.DUMMYFUNCTION("""COMPUTED_VALUE"""),"")</f>
        <v/>
      </c>
      <c r="AK1191" s="848" t="str">
        <f>IFERROR(__xludf.DUMMYFUNCTION("""COMPUTED_VALUE"""),"")</f>
        <v/>
      </c>
      <c r="AL1191" s="848"/>
      <c r="AM1191" s="848"/>
      <c r="AN1191" s="389" t="str">
        <f>IFERROR(__xludf.DUMMYFUNCTION("""COMPUTED_VALUE"""),"")</f>
        <v/>
      </c>
      <c r="AO1191" s="390"/>
      <c r="AP1191" s="391"/>
      <c r="AQ1191" s="373"/>
      <c r="AR1191" s="847"/>
      <c r="AS1191" s="847" t="s">
        <v>2869</v>
      </c>
      <c r="AT1191" s="359"/>
    </row>
    <row r="1192">
      <c r="A1192" s="480" t="s">
        <v>2869</v>
      </c>
      <c r="B1192" s="361"/>
      <c r="C1192" s="362"/>
      <c r="D1192" s="384" t="s">
        <v>2869</v>
      </c>
      <c r="E1192" s="367"/>
      <c r="F1192" s="368"/>
      <c r="G1192" s="381"/>
      <c r="H1192" s="366"/>
      <c r="I1192" s="365"/>
      <c r="J1192" s="368"/>
      <c r="K1192" s="381"/>
      <c r="L1192" s="368"/>
      <c r="M1192" s="364"/>
      <c r="N1192" s="368"/>
      <c r="O1192" s="381"/>
      <c r="P1192" s="366"/>
      <c r="Q1192" s="365"/>
      <c r="R1192" s="368"/>
      <c r="S1192" s="381"/>
      <c r="T1192" s="368"/>
      <c r="U1192" s="364"/>
      <c r="V1192" s="845"/>
      <c r="W1192" s="655"/>
      <c r="X1192" s="366"/>
      <c r="Y1192" s="370"/>
      <c r="Z1192" s="481"/>
      <c r="AA1192" s="372"/>
      <c r="AB1192" s="353"/>
      <c r="AC1192" s="382"/>
      <c r="AD1192" s="383" t="str">
        <f>IFERROR(__xludf.DUMMYFUNCTION("""COMPUTED_VALUE"""),"")</f>
        <v/>
      </c>
      <c r="AE1192" s="848" t="str">
        <f>IFERROR(__xludf.DUMMYFUNCTION("""COMPUTED_VALUE"""),"")</f>
        <v/>
      </c>
      <c r="AF1192" s="848"/>
      <c r="AG1192" s="848"/>
      <c r="AH1192" s="388" t="str">
        <f>IFERROR(__xludf.DUMMYFUNCTION("""COMPUTED_VALUE"""),"")</f>
        <v/>
      </c>
      <c r="AI1192" s="382"/>
      <c r="AJ1192" s="848" t="str">
        <f>IFERROR(__xludf.DUMMYFUNCTION("""COMPUTED_VALUE"""),"")</f>
        <v/>
      </c>
      <c r="AK1192" s="848" t="str">
        <f>IFERROR(__xludf.DUMMYFUNCTION("""COMPUTED_VALUE"""),"")</f>
        <v/>
      </c>
      <c r="AL1192" s="848"/>
      <c r="AM1192" s="848"/>
      <c r="AN1192" s="389" t="str">
        <f>IFERROR(__xludf.DUMMYFUNCTION("""COMPUTED_VALUE"""),"")</f>
        <v/>
      </c>
      <c r="AO1192" s="390"/>
      <c r="AP1192" s="391"/>
      <c r="AQ1192" s="373"/>
      <c r="AR1192" s="847"/>
      <c r="AS1192" s="847" t="s">
        <v>2869</v>
      </c>
      <c r="AT1192" s="359"/>
    </row>
    <row r="1193">
      <c r="A1193" s="480" t="s">
        <v>2869</v>
      </c>
      <c r="B1193" s="361"/>
      <c r="C1193" s="362"/>
      <c r="D1193" s="384" t="s">
        <v>2869</v>
      </c>
      <c r="E1193" s="367"/>
      <c r="F1193" s="368"/>
      <c r="G1193" s="381"/>
      <c r="H1193" s="366"/>
      <c r="I1193" s="365"/>
      <c r="J1193" s="368"/>
      <c r="K1193" s="381"/>
      <c r="L1193" s="368"/>
      <c r="M1193" s="364"/>
      <c r="N1193" s="368"/>
      <c r="O1193" s="381"/>
      <c r="P1193" s="366"/>
      <c r="Q1193" s="365"/>
      <c r="R1193" s="368"/>
      <c r="S1193" s="381"/>
      <c r="T1193" s="368"/>
      <c r="U1193" s="364"/>
      <c r="V1193" s="845"/>
      <c r="W1193" s="655"/>
      <c r="X1193" s="366"/>
      <c r="Y1193" s="370"/>
      <c r="Z1193" s="481"/>
      <c r="AA1193" s="372"/>
      <c r="AB1193" s="353"/>
      <c r="AC1193" s="382"/>
      <c r="AD1193" s="383" t="str">
        <f>IFERROR(__xludf.DUMMYFUNCTION("""COMPUTED_VALUE"""),"")</f>
        <v/>
      </c>
      <c r="AE1193" s="848" t="str">
        <f>IFERROR(__xludf.DUMMYFUNCTION("""COMPUTED_VALUE"""),"")</f>
        <v/>
      </c>
      <c r="AF1193" s="848"/>
      <c r="AG1193" s="848"/>
      <c r="AH1193" s="388" t="str">
        <f>IFERROR(__xludf.DUMMYFUNCTION("""COMPUTED_VALUE"""),"")</f>
        <v/>
      </c>
      <c r="AI1193" s="382"/>
      <c r="AJ1193" s="848" t="str">
        <f>IFERROR(__xludf.DUMMYFUNCTION("""COMPUTED_VALUE"""),"")</f>
        <v/>
      </c>
      <c r="AK1193" s="848" t="str">
        <f>IFERROR(__xludf.DUMMYFUNCTION("""COMPUTED_VALUE"""),"")</f>
        <v/>
      </c>
      <c r="AL1193" s="848"/>
      <c r="AM1193" s="848"/>
      <c r="AN1193" s="389" t="str">
        <f>IFERROR(__xludf.DUMMYFUNCTION("""COMPUTED_VALUE"""),"")</f>
        <v/>
      </c>
      <c r="AO1193" s="390"/>
      <c r="AP1193" s="391"/>
      <c r="AQ1193" s="373"/>
      <c r="AR1193" s="847"/>
      <c r="AS1193" s="847" t="s">
        <v>2869</v>
      </c>
      <c r="AT1193" s="359"/>
    </row>
    <row r="1194">
      <c r="A1194" s="480" t="s">
        <v>2869</v>
      </c>
      <c r="B1194" s="361"/>
      <c r="C1194" s="362"/>
      <c r="D1194" s="384" t="s">
        <v>2869</v>
      </c>
      <c r="E1194" s="367"/>
      <c r="F1194" s="368"/>
      <c r="G1194" s="381"/>
      <c r="H1194" s="366"/>
      <c r="I1194" s="365"/>
      <c r="J1194" s="368"/>
      <c r="K1194" s="381"/>
      <c r="L1194" s="368"/>
      <c r="M1194" s="364"/>
      <c r="N1194" s="368"/>
      <c r="O1194" s="381"/>
      <c r="P1194" s="366"/>
      <c r="Q1194" s="365"/>
      <c r="R1194" s="368"/>
      <c r="S1194" s="381"/>
      <c r="T1194" s="368"/>
      <c r="U1194" s="364"/>
      <c r="V1194" s="845"/>
      <c r="W1194" s="655"/>
      <c r="X1194" s="366"/>
      <c r="Y1194" s="370"/>
      <c r="Z1194" s="481"/>
      <c r="AA1194" s="372"/>
      <c r="AB1194" s="353"/>
      <c r="AC1194" s="382"/>
      <c r="AD1194" s="383" t="str">
        <f>IFERROR(__xludf.DUMMYFUNCTION("""COMPUTED_VALUE"""),"")</f>
        <v/>
      </c>
      <c r="AE1194" s="848" t="str">
        <f>IFERROR(__xludf.DUMMYFUNCTION("""COMPUTED_VALUE"""),"")</f>
        <v/>
      </c>
      <c r="AF1194" s="848"/>
      <c r="AG1194" s="848"/>
      <c r="AH1194" s="388" t="str">
        <f>IFERROR(__xludf.DUMMYFUNCTION("""COMPUTED_VALUE"""),"")</f>
        <v/>
      </c>
      <c r="AI1194" s="382"/>
      <c r="AJ1194" s="848" t="str">
        <f>IFERROR(__xludf.DUMMYFUNCTION("""COMPUTED_VALUE"""),"")</f>
        <v/>
      </c>
      <c r="AK1194" s="848" t="str">
        <f>IFERROR(__xludf.DUMMYFUNCTION("""COMPUTED_VALUE"""),"")</f>
        <v/>
      </c>
      <c r="AL1194" s="848"/>
      <c r="AM1194" s="848"/>
      <c r="AN1194" s="389" t="str">
        <f>IFERROR(__xludf.DUMMYFUNCTION("""COMPUTED_VALUE"""),"")</f>
        <v/>
      </c>
      <c r="AO1194" s="390"/>
      <c r="AP1194" s="391"/>
      <c r="AQ1194" s="373"/>
      <c r="AR1194" s="847"/>
      <c r="AS1194" s="847" t="s">
        <v>2869</v>
      </c>
      <c r="AT1194" s="359"/>
    </row>
    <row r="1195">
      <c r="A1195" s="480" t="s">
        <v>2869</v>
      </c>
      <c r="B1195" s="361"/>
      <c r="C1195" s="362"/>
      <c r="D1195" s="384" t="s">
        <v>2869</v>
      </c>
      <c r="E1195" s="367"/>
      <c r="F1195" s="368"/>
      <c r="G1195" s="381"/>
      <c r="H1195" s="366"/>
      <c r="I1195" s="365"/>
      <c r="J1195" s="368"/>
      <c r="K1195" s="381"/>
      <c r="L1195" s="368"/>
      <c r="M1195" s="364"/>
      <c r="N1195" s="368"/>
      <c r="O1195" s="381"/>
      <c r="P1195" s="366"/>
      <c r="Q1195" s="365"/>
      <c r="R1195" s="368"/>
      <c r="S1195" s="381"/>
      <c r="T1195" s="368"/>
      <c r="U1195" s="364"/>
      <c r="V1195" s="845"/>
      <c r="W1195" s="655"/>
      <c r="X1195" s="366"/>
      <c r="Y1195" s="370"/>
      <c r="Z1195" s="481"/>
      <c r="AA1195" s="372"/>
      <c r="AB1195" s="353"/>
      <c r="AC1195" s="382"/>
      <c r="AD1195" s="383" t="str">
        <f>IFERROR(__xludf.DUMMYFUNCTION("""COMPUTED_VALUE"""),"")</f>
        <v/>
      </c>
      <c r="AE1195" s="848" t="str">
        <f>IFERROR(__xludf.DUMMYFUNCTION("""COMPUTED_VALUE"""),"")</f>
        <v/>
      </c>
      <c r="AF1195" s="848"/>
      <c r="AG1195" s="848"/>
      <c r="AH1195" s="388" t="str">
        <f>IFERROR(__xludf.DUMMYFUNCTION("""COMPUTED_VALUE"""),"")</f>
        <v/>
      </c>
      <c r="AI1195" s="382"/>
      <c r="AJ1195" s="848" t="str">
        <f>IFERROR(__xludf.DUMMYFUNCTION("""COMPUTED_VALUE"""),"")</f>
        <v/>
      </c>
      <c r="AK1195" s="848" t="str">
        <f>IFERROR(__xludf.DUMMYFUNCTION("""COMPUTED_VALUE"""),"")</f>
        <v/>
      </c>
      <c r="AL1195" s="848"/>
      <c r="AM1195" s="848"/>
      <c r="AN1195" s="389" t="str">
        <f>IFERROR(__xludf.DUMMYFUNCTION("""COMPUTED_VALUE"""),"")</f>
        <v/>
      </c>
      <c r="AO1195" s="390"/>
      <c r="AP1195" s="391"/>
      <c r="AQ1195" s="373"/>
      <c r="AR1195" s="847"/>
      <c r="AS1195" s="847" t="s">
        <v>2869</v>
      </c>
      <c r="AT1195" s="359"/>
    </row>
    <row r="1196">
      <c r="A1196" s="480" t="s">
        <v>2869</v>
      </c>
      <c r="B1196" s="361"/>
      <c r="C1196" s="362"/>
      <c r="D1196" s="384" t="s">
        <v>2869</v>
      </c>
      <c r="E1196" s="367"/>
      <c r="F1196" s="368"/>
      <c r="G1196" s="381"/>
      <c r="H1196" s="366"/>
      <c r="I1196" s="365"/>
      <c r="J1196" s="368"/>
      <c r="K1196" s="381"/>
      <c r="L1196" s="368"/>
      <c r="M1196" s="364"/>
      <c r="N1196" s="368"/>
      <c r="O1196" s="381"/>
      <c r="P1196" s="366"/>
      <c r="Q1196" s="365"/>
      <c r="R1196" s="368"/>
      <c r="S1196" s="381"/>
      <c r="T1196" s="368"/>
      <c r="U1196" s="364"/>
      <c r="V1196" s="845"/>
      <c r="W1196" s="655"/>
      <c r="X1196" s="366"/>
      <c r="Y1196" s="370"/>
      <c r="Z1196" s="481"/>
      <c r="AA1196" s="372"/>
      <c r="AB1196" s="353"/>
      <c r="AC1196" s="382"/>
      <c r="AD1196" s="383" t="str">
        <f>IFERROR(__xludf.DUMMYFUNCTION("""COMPUTED_VALUE"""),"")</f>
        <v/>
      </c>
      <c r="AE1196" s="848" t="str">
        <f>IFERROR(__xludf.DUMMYFUNCTION("""COMPUTED_VALUE"""),"")</f>
        <v/>
      </c>
      <c r="AF1196" s="848"/>
      <c r="AG1196" s="848"/>
      <c r="AH1196" s="388" t="str">
        <f>IFERROR(__xludf.DUMMYFUNCTION("""COMPUTED_VALUE"""),"")</f>
        <v/>
      </c>
      <c r="AI1196" s="382"/>
      <c r="AJ1196" s="848" t="str">
        <f>IFERROR(__xludf.DUMMYFUNCTION("""COMPUTED_VALUE"""),"")</f>
        <v/>
      </c>
      <c r="AK1196" s="848" t="str">
        <f>IFERROR(__xludf.DUMMYFUNCTION("""COMPUTED_VALUE"""),"")</f>
        <v/>
      </c>
      <c r="AL1196" s="848"/>
      <c r="AM1196" s="848"/>
      <c r="AN1196" s="389" t="str">
        <f>IFERROR(__xludf.DUMMYFUNCTION("""COMPUTED_VALUE"""),"")</f>
        <v/>
      </c>
      <c r="AO1196" s="390"/>
      <c r="AP1196" s="391"/>
      <c r="AQ1196" s="373"/>
      <c r="AR1196" s="847"/>
      <c r="AS1196" s="847" t="s">
        <v>2869</v>
      </c>
      <c r="AT1196" s="359"/>
    </row>
    <row r="1197">
      <c r="A1197" s="480" t="s">
        <v>2869</v>
      </c>
      <c r="B1197" s="361"/>
      <c r="C1197" s="362"/>
      <c r="D1197" s="384" t="s">
        <v>2869</v>
      </c>
      <c r="E1197" s="367"/>
      <c r="F1197" s="368"/>
      <c r="G1197" s="381"/>
      <c r="H1197" s="366"/>
      <c r="I1197" s="365"/>
      <c r="J1197" s="368"/>
      <c r="K1197" s="381"/>
      <c r="L1197" s="368"/>
      <c r="M1197" s="364"/>
      <c r="N1197" s="368"/>
      <c r="O1197" s="381"/>
      <c r="P1197" s="366"/>
      <c r="Q1197" s="365"/>
      <c r="R1197" s="368"/>
      <c r="S1197" s="381"/>
      <c r="T1197" s="368"/>
      <c r="U1197" s="364"/>
      <c r="V1197" s="845"/>
      <c r="W1197" s="655"/>
      <c r="X1197" s="366"/>
      <c r="Y1197" s="370"/>
      <c r="Z1197" s="481"/>
      <c r="AA1197" s="372"/>
      <c r="AB1197" s="353"/>
      <c r="AC1197" s="382"/>
      <c r="AD1197" s="383" t="str">
        <f>IFERROR(__xludf.DUMMYFUNCTION("""COMPUTED_VALUE"""),"")</f>
        <v/>
      </c>
      <c r="AE1197" s="848" t="str">
        <f>IFERROR(__xludf.DUMMYFUNCTION("""COMPUTED_VALUE"""),"")</f>
        <v/>
      </c>
      <c r="AF1197" s="848"/>
      <c r="AG1197" s="848"/>
      <c r="AH1197" s="388" t="str">
        <f>IFERROR(__xludf.DUMMYFUNCTION("""COMPUTED_VALUE"""),"")</f>
        <v/>
      </c>
      <c r="AI1197" s="382"/>
      <c r="AJ1197" s="848" t="str">
        <f>IFERROR(__xludf.DUMMYFUNCTION("""COMPUTED_VALUE"""),"")</f>
        <v/>
      </c>
      <c r="AK1197" s="848" t="str">
        <f>IFERROR(__xludf.DUMMYFUNCTION("""COMPUTED_VALUE"""),"")</f>
        <v/>
      </c>
      <c r="AL1197" s="848"/>
      <c r="AM1197" s="848"/>
      <c r="AN1197" s="389" t="str">
        <f>IFERROR(__xludf.DUMMYFUNCTION("""COMPUTED_VALUE"""),"")</f>
        <v/>
      </c>
      <c r="AO1197" s="390"/>
      <c r="AP1197" s="391"/>
      <c r="AQ1197" s="373"/>
      <c r="AR1197" s="847"/>
      <c r="AS1197" s="847" t="s">
        <v>2869</v>
      </c>
      <c r="AT1197" s="359"/>
    </row>
    <row r="1198">
      <c r="A1198" s="480" t="s">
        <v>2869</v>
      </c>
      <c r="B1198" s="361"/>
      <c r="C1198" s="362"/>
      <c r="D1198" s="384" t="s">
        <v>2869</v>
      </c>
      <c r="E1198" s="367"/>
      <c r="F1198" s="368"/>
      <c r="G1198" s="381"/>
      <c r="H1198" s="366"/>
      <c r="I1198" s="365"/>
      <c r="J1198" s="368"/>
      <c r="K1198" s="381"/>
      <c r="L1198" s="368"/>
      <c r="M1198" s="364"/>
      <c r="N1198" s="368"/>
      <c r="O1198" s="381"/>
      <c r="P1198" s="366"/>
      <c r="Q1198" s="365"/>
      <c r="R1198" s="368"/>
      <c r="S1198" s="381"/>
      <c r="T1198" s="368"/>
      <c r="U1198" s="364"/>
      <c r="V1198" s="845"/>
      <c r="W1198" s="655"/>
      <c r="X1198" s="366"/>
      <c r="Y1198" s="370"/>
      <c r="Z1198" s="481"/>
      <c r="AA1198" s="372"/>
      <c r="AB1198" s="353"/>
      <c r="AC1198" s="382"/>
      <c r="AD1198" s="383" t="str">
        <f>IFERROR(__xludf.DUMMYFUNCTION("""COMPUTED_VALUE"""),"")</f>
        <v/>
      </c>
      <c r="AE1198" s="848" t="str">
        <f>IFERROR(__xludf.DUMMYFUNCTION("""COMPUTED_VALUE"""),"")</f>
        <v/>
      </c>
      <c r="AF1198" s="848"/>
      <c r="AG1198" s="848"/>
      <c r="AH1198" s="388" t="str">
        <f>IFERROR(__xludf.DUMMYFUNCTION("""COMPUTED_VALUE"""),"")</f>
        <v/>
      </c>
      <c r="AI1198" s="382"/>
      <c r="AJ1198" s="848" t="str">
        <f>IFERROR(__xludf.DUMMYFUNCTION("""COMPUTED_VALUE"""),"")</f>
        <v/>
      </c>
      <c r="AK1198" s="848" t="str">
        <f>IFERROR(__xludf.DUMMYFUNCTION("""COMPUTED_VALUE"""),"")</f>
        <v/>
      </c>
      <c r="AL1198" s="848"/>
      <c r="AM1198" s="848"/>
      <c r="AN1198" s="389" t="str">
        <f>IFERROR(__xludf.DUMMYFUNCTION("""COMPUTED_VALUE"""),"")</f>
        <v/>
      </c>
      <c r="AO1198" s="390"/>
      <c r="AP1198" s="391"/>
      <c r="AQ1198" s="373"/>
      <c r="AR1198" s="847"/>
      <c r="AS1198" s="847" t="s">
        <v>2869</v>
      </c>
      <c r="AT1198" s="359"/>
    </row>
    <row r="1199">
      <c r="A1199" s="480" t="s">
        <v>2869</v>
      </c>
      <c r="B1199" s="361"/>
      <c r="C1199" s="362"/>
      <c r="D1199" s="384" t="s">
        <v>2869</v>
      </c>
      <c r="E1199" s="367"/>
      <c r="F1199" s="368"/>
      <c r="G1199" s="381"/>
      <c r="H1199" s="366"/>
      <c r="I1199" s="365"/>
      <c r="J1199" s="368"/>
      <c r="K1199" s="381"/>
      <c r="L1199" s="368"/>
      <c r="M1199" s="364"/>
      <c r="N1199" s="368"/>
      <c r="O1199" s="381"/>
      <c r="P1199" s="366"/>
      <c r="Q1199" s="365"/>
      <c r="R1199" s="368"/>
      <c r="S1199" s="381"/>
      <c r="T1199" s="368"/>
      <c r="U1199" s="364"/>
      <c r="V1199" s="845"/>
      <c r="W1199" s="655"/>
      <c r="X1199" s="366"/>
      <c r="Y1199" s="370"/>
      <c r="Z1199" s="481"/>
      <c r="AA1199" s="372"/>
      <c r="AB1199" s="353"/>
      <c r="AC1199" s="382"/>
      <c r="AD1199" s="383" t="str">
        <f>IFERROR(__xludf.DUMMYFUNCTION("""COMPUTED_VALUE"""),"")</f>
        <v/>
      </c>
      <c r="AE1199" s="848" t="str">
        <f>IFERROR(__xludf.DUMMYFUNCTION("""COMPUTED_VALUE"""),"")</f>
        <v/>
      </c>
      <c r="AF1199" s="848"/>
      <c r="AG1199" s="848"/>
      <c r="AH1199" s="388" t="str">
        <f>IFERROR(__xludf.DUMMYFUNCTION("""COMPUTED_VALUE"""),"")</f>
        <v/>
      </c>
      <c r="AI1199" s="382"/>
      <c r="AJ1199" s="848" t="str">
        <f>IFERROR(__xludf.DUMMYFUNCTION("""COMPUTED_VALUE"""),"")</f>
        <v/>
      </c>
      <c r="AK1199" s="848" t="str">
        <f>IFERROR(__xludf.DUMMYFUNCTION("""COMPUTED_VALUE"""),"")</f>
        <v/>
      </c>
      <c r="AL1199" s="848"/>
      <c r="AM1199" s="848"/>
      <c r="AN1199" s="389" t="str">
        <f>IFERROR(__xludf.DUMMYFUNCTION("""COMPUTED_VALUE"""),"")</f>
        <v/>
      </c>
      <c r="AO1199" s="390"/>
      <c r="AP1199" s="391"/>
      <c r="AQ1199" s="373"/>
      <c r="AR1199" s="847"/>
      <c r="AS1199" s="847" t="s">
        <v>2869</v>
      </c>
      <c r="AT1199" s="359"/>
    </row>
    <row r="1200">
      <c r="A1200" s="480" t="s">
        <v>2869</v>
      </c>
      <c r="B1200" s="361"/>
      <c r="C1200" s="362"/>
      <c r="D1200" s="384" t="s">
        <v>2869</v>
      </c>
      <c r="E1200" s="367"/>
      <c r="F1200" s="368"/>
      <c r="G1200" s="381"/>
      <c r="H1200" s="366"/>
      <c r="I1200" s="365"/>
      <c r="J1200" s="368"/>
      <c r="K1200" s="381"/>
      <c r="L1200" s="368"/>
      <c r="M1200" s="364"/>
      <c r="N1200" s="368"/>
      <c r="O1200" s="381"/>
      <c r="P1200" s="366"/>
      <c r="Q1200" s="365"/>
      <c r="R1200" s="368"/>
      <c r="S1200" s="381"/>
      <c r="T1200" s="368"/>
      <c r="U1200" s="364"/>
      <c r="V1200" s="845"/>
      <c r="W1200" s="655"/>
      <c r="X1200" s="366"/>
      <c r="Y1200" s="370"/>
      <c r="Z1200" s="481"/>
      <c r="AA1200" s="372"/>
      <c r="AB1200" s="353"/>
      <c r="AC1200" s="382"/>
      <c r="AD1200" s="383" t="str">
        <f>IFERROR(__xludf.DUMMYFUNCTION("""COMPUTED_VALUE"""),"")</f>
        <v/>
      </c>
      <c r="AE1200" s="848" t="str">
        <f>IFERROR(__xludf.DUMMYFUNCTION("""COMPUTED_VALUE"""),"")</f>
        <v/>
      </c>
      <c r="AF1200" s="848"/>
      <c r="AG1200" s="848"/>
      <c r="AH1200" s="388" t="str">
        <f>IFERROR(__xludf.DUMMYFUNCTION("""COMPUTED_VALUE"""),"")</f>
        <v/>
      </c>
      <c r="AI1200" s="382"/>
      <c r="AJ1200" s="848" t="str">
        <f>IFERROR(__xludf.DUMMYFUNCTION("""COMPUTED_VALUE"""),"")</f>
        <v/>
      </c>
      <c r="AK1200" s="848" t="str">
        <f>IFERROR(__xludf.DUMMYFUNCTION("""COMPUTED_VALUE"""),"")</f>
        <v/>
      </c>
      <c r="AL1200" s="848"/>
      <c r="AM1200" s="848"/>
      <c r="AN1200" s="389" t="str">
        <f>IFERROR(__xludf.DUMMYFUNCTION("""COMPUTED_VALUE"""),"")</f>
        <v/>
      </c>
      <c r="AO1200" s="390"/>
      <c r="AP1200" s="391"/>
      <c r="AQ1200" s="373"/>
      <c r="AR1200" s="847"/>
      <c r="AS1200" s="847" t="s">
        <v>2869</v>
      </c>
      <c r="AT1200" s="359"/>
    </row>
    <row r="1201">
      <c r="A1201" s="480" t="s">
        <v>2869</v>
      </c>
      <c r="B1201" s="361"/>
      <c r="C1201" s="362"/>
      <c r="D1201" s="384" t="s">
        <v>2869</v>
      </c>
      <c r="E1201" s="367"/>
      <c r="F1201" s="368"/>
      <c r="G1201" s="381"/>
      <c r="H1201" s="366"/>
      <c r="I1201" s="365"/>
      <c r="J1201" s="368"/>
      <c r="K1201" s="381"/>
      <c r="L1201" s="368"/>
      <c r="M1201" s="364"/>
      <c r="N1201" s="368"/>
      <c r="O1201" s="381"/>
      <c r="P1201" s="366"/>
      <c r="Q1201" s="365"/>
      <c r="R1201" s="368"/>
      <c r="S1201" s="381"/>
      <c r="T1201" s="368"/>
      <c r="U1201" s="364"/>
      <c r="V1201" s="845"/>
      <c r="W1201" s="655"/>
      <c r="X1201" s="366"/>
      <c r="Y1201" s="370"/>
      <c r="Z1201" s="481"/>
      <c r="AA1201" s="372"/>
      <c r="AB1201" s="353"/>
      <c r="AC1201" s="382"/>
      <c r="AD1201" s="383" t="str">
        <f>IFERROR(__xludf.DUMMYFUNCTION("""COMPUTED_VALUE"""),"")</f>
        <v/>
      </c>
      <c r="AE1201" s="848" t="str">
        <f>IFERROR(__xludf.DUMMYFUNCTION("""COMPUTED_VALUE"""),"")</f>
        <v/>
      </c>
      <c r="AF1201" s="848"/>
      <c r="AG1201" s="848"/>
      <c r="AH1201" s="388" t="str">
        <f>IFERROR(__xludf.DUMMYFUNCTION("""COMPUTED_VALUE"""),"")</f>
        <v/>
      </c>
      <c r="AI1201" s="382"/>
      <c r="AJ1201" s="848" t="str">
        <f>IFERROR(__xludf.DUMMYFUNCTION("""COMPUTED_VALUE"""),"")</f>
        <v/>
      </c>
      <c r="AK1201" s="848" t="str">
        <f>IFERROR(__xludf.DUMMYFUNCTION("""COMPUTED_VALUE"""),"")</f>
        <v/>
      </c>
      <c r="AL1201" s="848"/>
      <c r="AM1201" s="848"/>
      <c r="AN1201" s="389" t="str">
        <f>IFERROR(__xludf.DUMMYFUNCTION("""COMPUTED_VALUE"""),"")</f>
        <v/>
      </c>
      <c r="AO1201" s="390"/>
      <c r="AP1201" s="391"/>
      <c r="AQ1201" s="373"/>
      <c r="AR1201" s="847"/>
      <c r="AS1201" s="847" t="s">
        <v>2869</v>
      </c>
      <c r="AT1201" s="359"/>
    </row>
    <row r="1202">
      <c r="A1202" s="480" t="s">
        <v>2869</v>
      </c>
      <c r="B1202" s="361"/>
      <c r="C1202" s="362"/>
      <c r="D1202" s="384" t="s">
        <v>2869</v>
      </c>
      <c r="E1202" s="367"/>
      <c r="F1202" s="368"/>
      <c r="G1202" s="381"/>
      <c r="H1202" s="366"/>
      <c r="I1202" s="365"/>
      <c r="J1202" s="368"/>
      <c r="K1202" s="381"/>
      <c r="L1202" s="368"/>
      <c r="M1202" s="364"/>
      <c r="N1202" s="368"/>
      <c r="O1202" s="381"/>
      <c r="P1202" s="366"/>
      <c r="Q1202" s="365"/>
      <c r="R1202" s="368"/>
      <c r="S1202" s="381"/>
      <c r="T1202" s="368"/>
      <c r="U1202" s="364"/>
      <c r="V1202" s="845"/>
      <c r="W1202" s="655"/>
      <c r="X1202" s="366"/>
      <c r="Y1202" s="370"/>
      <c r="Z1202" s="481"/>
      <c r="AA1202" s="372"/>
      <c r="AB1202" s="353"/>
      <c r="AC1202" s="382"/>
      <c r="AD1202" s="383" t="str">
        <f>IFERROR(__xludf.DUMMYFUNCTION("""COMPUTED_VALUE"""),"")</f>
        <v/>
      </c>
      <c r="AE1202" s="848" t="str">
        <f>IFERROR(__xludf.DUMMYFUNCTION("""COMPUTED_VALUE"""),"")</f>
        <v/>
      </c>
      <c r="AF1202" s="848"/>
      <c r="AG1202" s="848"/>
      <c r="AH1202" s="388" t="str">
        <f>IFERROR(__xludf.DUMMYFUNCTION("""COMPUTED_VALUE"""),"")</f>
        <v/>
      </c>
      <c r="AI1202" s="382"/>
      <c r="AJ1202" s="848" t="str">
        <f>IFERROR(__xludf.DUMMYFUNCTION("""COMPUTED_VALUE"""),"")</f>
        <v/>
      </c>
      <c r="AK1202" s="848" t="str">
        <f>IFERROR(__xludf.DUMMYFUNCTION("""COMPUTED_VALUE"""),"")</f>
        <v/>
      </c>
      <c r="AL1202" s="848"/>
      <c r="AM1202" s="848"/>
      <c r="AN1202" s="389" t="str">
        <f>IFERROR(__xludf.DUMMYFUNCTION("""COMPUTED_VALUE"""),"")</f>
        <v/>
      </c>
      <c r="AO1202" s="390"/>
      <c r="AP1202" s="391"/>
      <c r="AQ1202" s="373"/>
      <c r="AR1202" s="847"/>
      <c r="AS1202" s="847" t="s">
        <v>2869</v>
      </c>
      <c r="AT1202" s="359"/>
    </row>
    <row r="1203">
      <c r="A1203" s="480" t="s">
        <v>2869</v>
      </c>
      <c r="B1203" s="361"/>
      <c r="C1203" s="362"/>
      <c r="D1203" s="384" t="s">
        <v>2869</v>
      </c>
      <c r="E1203" s="367"/>
      <c r="F1203" s="368"/>
      <c r="G1203" s="381"/>
      <c r="H1203" s="366"/>
      <c r="I1203" s="365"/>
      <c r="J1203" s="368"/>
      <c r="K1203" s="381"/>
      <c r="L1203" s="368"/>
      <c r="M1203" s="364"/>
      <c r="N1203" s="368"/>
      <c r="O1203" s="381"/>
      <c r="P1203" s="366"/>
      <c r="Q1203" s="365"/>
      <c r="R1203" s="368"/>
      <c r="S1203" s="381"/>
      <c r="T1203" s="368"/>
      <c r="U1203" s="364"/>
      <c r="V1203" s="845"/>
      <c r="W1203" s="655"/>
      <c r="X1203" s="366"/>
      <c r="Y1203" s="370"/>
      <c r="Z1203" s="481"/>
      <c r="AA1203" s="372"/>
      <c r="AB1203" s="353"/>
      <c r="AC1203" s="382"/>
      <c r="AD1203" s="383" t="str">
        <f>IFERROR(__xludf.DUMMYFUNCTION("""COMPUTED_VALUE"""),"")</f>
        <v/>
      </c>
      <c r="AE1203" s="848" t="str">
        <f>IFERROR(__xludf.DUMMYFUNCTION("""COMPUTED_VALUE"""),"")</f>
        <v/>
      </c>
      <c r="AF1203" s="848"/>
      <c r="AG1203" s="848"/>
      <c r="AH1203" s="388" t="str">
        <f>IFERROR(__xludf.DUMMYFUNCTION("""COMPUTED_VALUE"""),"")</f>
        <v/>
      </c>
      <c r="AI1203" s="382"/>
      <c r="AJ1203" s="848" t="str">
        <f>IFERROR(__xludf.DUMMYFUNCTION("""COMPUTED_VALUE"""),"")</f>
        <v/>
      </c>
      <c r="AK1203" s="848" t="str">
        <f>IFERROR(__xludf.DUMMYFUNCTION("""COMPUTED_VALUE"""),"")</f>
        <v/>
      </c>
      <c r="AL1203" s="848"/>
      <c r="AM1203" s="848"/>
      <c r="AN1203" s="389" t="str">
        <f>IFERROR(__xludf.DUMMYFUNCTION("""COMPUTED_VALUE"""),"")</f>
        <v/>
      </c>
      <c r="AO1203" s="390"/>
      <c r="AP1203" s="391"/>
      <c r="AQ1203" s="373"/>
      <c r="AR1203" s="847"/>
      <c r="AS1203" s="847" t="s">
        <v>2869</v>
      </c>
      <c r="AT1203" s="359"/>
    </row>
    <row r="1204">
      <c r="A1204" s="480" t="s">
        <v>2869</v>
      </c>
      <c r="B1204" s="361"/>
      <c r="C1204" s="362"/>
      <c r="D1204" s="384" t="s">
        <v>2869</v>
      </c>
      <c r="E1204" s="367"/>
      <c r="F1204" s="368"/>
      <c r="G1204" s="381"/>
      <c r="H1204" s="366"/>
      <c r="I1204" s="365"/>
      <c r="J1204" s="368"/>
      <c r="K1204" s="381"/>
      <c r="L1204" s="368"/>
      <c r="M1204" s="364"/>
      <c r="N1204" s="368"/>
      <c r="O1204" s="381"/>
      <c r="P1204" s="366"/>
      <c r="Q1204" s="365"/>
      <c r="R1204" s="368"/>
      <c r="S1204" s="381"/>
      <c r="T1204" s="368"/>
      <c r="U1204" s="364"/>
      <c r="V1204" s="845"/>
      <c r="W1204" s="655"/>
      <c r="X1204" s="366"/>
      <c r="Y1204" s="370"/>
      <c r="Z1204" s="481"/>
      <c r="AA1204" s="372"/>
      <c r="AB1204" s="353"/>
      <c r="AC1204" s="382"/>
      <c r="AD1204" s="383" t="str">
        <f>IFERROR(__xludf.DUMMYFUNCTION("""COMPUTED_VALUE"""),"")</f>
        <v/>
      </c>
      <c r="AE1204" s="848" t="str">
        <f>IFERROR(__xludf.DUMMYFUNCTION("""COMPUTED_VALUE"""),"")</f>
        <v/>
      </c>
      <c r="AF1204" s="848"/>
      <c r="AG1204" s="848"/>
      <c r="AH1204" s="388" t="str">
        <f>IFERROR(__xludf.DUMMYFUNCTION("""COMPUTED_VALUE"""),"")</f>
        <v/>
      </c>
      <c r="AI1204" s="382"/>
      <c r="AJ1204" s="848" t="str">
        <f>IFERROR(__xludf.DUMMYFUNCTION("""COMPUTED_VALUE"""),"")</f>
        <v/>
      </c>
      <c r="AK1204" s="848" t="str">
        <f>IFERROR(__xludf.DUMMYFUNCTION("""COMPUTED_VALUE"""),"")</f>
        <v/>
      </c>
      <c r="AL1204" s="848"/>
      <c r="AM1204" s="848"/>
      <c r="AN1204" s="389" t="str">
        <f>IFERROR(__xludf.DUMMYFUNCTION("""COMPUTED_VALUE"""),"")</f>
        <v/>
      </c>
      <c r="AO1204" s="390"/>
      <c r="AP1204" s="391"/>
      <c r="AQ1204" s="373"/>
      <c r="AR1204" s="847"/>
      <c r="AS1204" s="847" t="s">
        <v>2869</v>
      </c>
      <c r="AT1204" s="359"/>
    </row>
    <row r="1205">
      <c r="A1205" s="480" t="s">
        <v>2869</v>
      </c>
      <c r="B1205" s="361"/>
      <c r="C1205" s="362"/>
      <c r="D1205" s="384" t="s">
        <v>2869</v>
      </c>
      <c r="E1205" s="367"/>
      <c r="F1205" s="368"/>
      <c r="G1205" s="381"/>
      <c r="H1205" s="366"/>
      <c r="I1205" s="365"/>
      <c r="J1205" s="368"/>
      <c r="K1205" s="381"/>
      <c r="L1205" s="368"/>
      <c r="M1205" s="364"/>
      <c r="N1205" s="368"/>
      <c r="O1205" s="381"/>
      <c r="P1205" s="366"/>
      <c r="Q1205" s="365"/>
      <c r="R1205" s="368"/>
      <c r="S1205" s="381"/>
      <c r="T1205" s="368"/>
      <c r="U1205" s="364"/>
      <c r="V1205" s="845"/>
      <c r="W1205" s="655"/>
      <c r="X1205" s="366"/>
      <c r="Y1205" s="370"/>
      <c r="Z1205" s="481"/>
      <c r="AA1205" s="372"/>
      <c r="AB1205" s="353"/>
      <c r="AC1205" s="382"/>
      <c r="AD1205" s="383" t="str">
        <f>IFERROR(__xludf.DUMMYFUNCTION("""COMPUTED_VALUE"""),"")</f>
        <v/>
      </c>
      <c r="AE1205" s="848" t="str">
        <f>IFERROR(__xludf.DUMMYFUNCTION("""COMPUTED_VALUE"""),"")</f>
        <v/>
      </c>
      <c r="AF1205" s="848"/>
      <c r="AG1205" s="848"/>
      <c r="AH1205" s="388" t="str">
        <f>IFERROR(__xludf.DUMMYFUNCTION("""COMPUTED_VALUE"""),"")</f>
        <v/>
      </c>
      <c r="AI1205" s="382"/>
      <c r="AJ1205" s="848" t="str">
        <f>IFERROR(__xludf.DUMMYFUNCTION("""COMPUTED_VALUE"""),"")</f>
        <v/>
      </c>
      <c r="AK1205" s="848" t="str">
        <f>IFERROR(__xludf.DUMMYFUNCTION("""COMPUTED_VALUE"""),"")</f>
        <v/>
      </c>
      <c r="AL1205" s="848"/>
      <c r="AM1205" s="848"/>
      <c r="AN1205" s="389" t="str">
        <f>IFERROR(__xludf.DUMMYFUNCTION("""COMPUTED_VALUE"""),"")</f>
        <v/>
      </c>
      <c r="AO1205" s="390"/>
      <c r="AP1205" s="391"/>
      <c r="AQ1205" s="373"/>
      <c r="AR1205" s="847"/>
      <c r="AS1205" s="847" t="s">
        <v>2869</v>
      </c>
      <c r="AT1205" s="359"/>
    </row>
    <row r="1206">
      <c r="A1206" s="480" t="s">
        <v>2869</v>
      </c>
      <c r="B1206" s="361"/>
      <c r="C1206" s="362"/>
      <c r="D1206" s="384" t="s">
        <v>2869</v>
      </c>
      <c r="E1206" s="367"/>
      <c r="F1206" s="368"/>
      <c r="G1206" s="381"/>
      <c r="H1206" s="366"/>
      <c r="I1206" s="365"/>
      <c r="J1206" s="368"/>
      <c r="K1206" s="381"/>
      <c r="L1206" s="368"/>
      <c r="M1206" s="364"/>
      <c r="N1206" s="368"/>
      <c r="O1206" s="381"/>
      <c r="P1206" s="366"/>
      <c r="Q1206" s="365"/>
      <c r="R1206" s="368"/>
      <c r="S1206" s="381"/>
      <c r="T1206" s="368"/>
      <c r="U1206" s="364"/>
      <c r="V1206" s="845"/>
      <c r="W1206" s="655"/>
      <c r="X1206" s="366"/>
      <c r="Y1206" s="370"/>
      <c r="Z1206" s="481"/>
      <c r="AA1206" s="372"/>
      <c r="AB1206" s="353"/>
      <c r="AC1206" s="382"/>
      <c r="AD1206" s="383" t="str">
        <f>IFERROR(__xludf.DUMMYFUNCTION("""COMPUTED_VALUE"""),"")</f>
        <v/>
      </c>
      <c r="AE1206" s="848" t="str">
        <f>IFERROR(__xludf.DUMMYFUNCTION("""COMPUTED_VALUE"""),"")</f>
        <v/>
      </c>
      <c r="AF1206" s="848"/>
      <c r="AG1206" s="848"/>
      <c r="AH1206" s="388" t="str">
        <f>IFERROR(__xludf.DUMMYFUNCTION("""COMPUTED_VALUE"""),"")</f>
        <v/>
      </c>
      <c r="AI1206" s="382"/>
      <c r="AJ1206" s="848" t="str">
        <f>IFERROR(__xludf.DUMMYFUNCTION("""COMPUTED_VALUE"""),"")</f>
        <v/>
      </c>
      <c r="AK1206" s="848" t="str">
        <f>IFERROR(__xludf.DUMMYFUNCTION("""COMPUTED_VALUE"""),"")</f>
        <v/>
      </c>
      <c r="AL1206" s="848"/>
      <c r="AM1206" s="848"/>
      <c r="AN1206" s="389" t="str">
        <f>IFERROR(__xludf.DUMMYFUNCTION("""COMPUTED_VALUE"""),"")</f>
        <v/>
      </c>
      <c r="AO1206" s="390"/>
      <c r="AP1206" s="391"/>
      <c r="AQ1206" s="373"/>
      <c r="AR1206" s="847"/>
      <c r="AS1206" s="847" t="s">
        <v>2869</v>
      </c>
      <c r="AT1206" s="359"/>
    </row>
    <row r="1207">
      <c r="A1207" s="480" t="s">
        <v>2869</v>
      </c>
      <c r="B1207" s="361"/>
      <c r="C1207" s="362"/>
      <c r="D1207" s="384" t="s">
        <v>2869</v>
      </c>
      <c r="E1207" s="367"/>
      <c r="F1207" s="368"/>
      <c r="G1207" s="381"/>
      <c r="H1207" s="366"/>
      <c r="I1207" s="365"/>
      <c r="J1207" s="368"/>
      <c r="K1207" s="381"/>
      <c r="L1207" s="368"/>
      <c r="M1207" s="364"/>
      <c r="N1207" s="368"/>
      <c r="O1207" s="381"/>
      <c r="P1207" s="366"/>
      <c r="Q1207" s="365"/>
      <c r="R1207" s="368"/>
      <c r="S1207" s="381"/>
      <c r="T1207" s="368"/>
      <c r="U1207" s="364"/>
      <c r="V1207" s="845"/>
      <c r="W1207" s="655"/>
      <c r="X1207" s="366"/>
      <c r="Y1207" s="370"/>
      <c r="Z1207" s="481"/>
      <c r="AA1207" s="372"/>
      <c r="AB1207" s="353"/>
      <c r="AC1207" s="382"/>
      <c r="AD1207" s="383" t="str">
        <f>IFERROR(__xludf.DUMMYFUNCTION("""COMPUTED_VALUE"""),"")</f>
        <v/>
      </c>
      <c r="AE1207" s="848" t="str">
        <f>IFERROR(__xludf.DUMMYFUNCTION("""COMPUTED_VALUE"""),"")</f>
        <v/>
      </c>
      <c r="AF1207" s="848"/>
      <c r="AG1207" s="848"/>
      <c r="AH1207" s="388" t="str">
        <f>IFERROR(__xludf.DUMMYFUNCTION("""COMPUTED_VALUE"""),"")</f>
        <v/>
      </c>
      <c r="AI1207" s="382"/>
      <c r="AJ1207" s="848" t="str">
        <f>IFERROR(__xludf.DUMMYFUNCTION("""COMPUTED_VALUE"""),"")</f>
        <v/>
      </c>
      <c r="AK1207" s="848" t="str">
        <f>IFERROR(__xludf.DUMMYFUNCTION("""COMPUTED_VALUE"""),"")</f>
        <v/>
      </c>
      <c r="AL1207" s="848"/>
      <c r="AM1207" s="848"/>
      <c r="AN1207" s="389" t="str">
        <f>IFERROR(__xludf.DUMMYFUNCTION("""COMPUTED_VALUE"""),"")</f>
        <v/>
      </c>
      <c r="AO1207" s="390"/>
      <c r="AP1207" s="391"/>
      <c r="AQ1207" s="373"/>
      <c r="AR1207" s="847"/>
      <c r="AS1207" s="847" t="s">
        <v>2869</v>
      </c>
      <c r="AT1207" s="359"/>
    </row>
    <row r="1208">
      <c r="A1208" s="480" t="s">
        <v>2869</v>
      </c>
      <c r="B1208" s="361"/>
      <c r="C1208" s="362"/>
      <c r="D1208" s="384" t="s">
        <v>2869</v>
      </c>
      <c r="E1208" s="367"/>
      <c r="F1208" s="368"/>
      <c r="G1208" s="381"/>
      <c r="H1208" s="366"/>
      <c r="I1208" s="365"/>
      <c r="J1208" s="368"/>
      <c r="K1208" s="381"/>
      <c r="L1208" s="368"/>
      <c r="M1208" s="364"/>
      <c r="N1208" s="368"/>
      <c r="O1208" s="381"/>
      <c r="P1208" s="366"/>
      <c r="Q1208" s="365"/>
      <c r="R1208" s="368"/>
      <c r="S1208" s="381"/>
      <c r="T1208" s="368"/>
      <c r="U1208" s="364"/>
      <c r="V1208" s="845"/>
      <c r="W1208" s="655"/>
      <c r="X1208" s="366"/>
      <c r="Y1208" s="370"/>
      <c r="Z1208" s="481"/>
      <c r="AA1208" s="372"/>
      <c r="AB1208" s="353"/>
      <c r="AC1208" s="382"/>
      <c r="AD1208" s="383" t="str">
        <f>IFERROR(__xludf.DUMMYFUNCTION("""COMPUTED_VALUE"""),"")</f>
        <v/>
      </c>
      <c r="AE1208" s="848" t="str">
        <f>IFERROR(__xludf.DUMMYFUNCTION("""COMPUTED_VALUE"""),"")</f>
        <v/>
      </c>
      <c r="AF1208" s="848"/>
      <c r="AG1208" s="848"/>
      <c r="AH1208" s="388" t="str">
        <f>IFERROR(__xludf.DUMMYFUNCTION("""COMPUTED_VALUE"""),"")</f>
        <v/>
      </c>
      <c r="AI1208" s="382"/>
      <c r="AJ1208" s="848" t="str">
        <f>IFERROR(__xludf.DUMMYFUNCTION("""COMPUTED_VALUE"""),"")</f>
        <v/>
      </c>
      <c r="AK1208" s="848" t="str">
        <f>IFERROR(__xludf.DUMMYFUNCTION("""COMPUTED_VALUE"""),"")</f>
        <v/>
      </c>
      <c r="AL1208" s="848"/>
      <c r="AM1208" s="848"/>
      <c r="AN1208" s="389" t="str">
        <f>IFERROR(__xludf.DUMMYFUNCTION("""COMPUTED_VALUE"""),"")</f>
        <v/>
      </c>
      <c r="AO1208" s="390"/>
      <c r="AP1208" s="391"/>
      <c r="AQ1208" s="373"/>
      <c r="AR1208" s="847"/>
      <c r="AS1208" s="847" t="s">
        <v>2869</v>
      </c>
      <c r="AT1208" s="359"/>
    </row>
    <row r="1209">
      <c r="A1209" s="480" t="s">
        <v>2869</v>
      </c>
      <c r="B1209" s="361"/>
      <c r="C1209" s="362"/>
      <c r="D1209" s="384" t="s">
        <v>2869</v>
      </c>
      <c r="E1209" s="367"/>
      <c r="F1209" s="368"/>
      <c r="G1209" s="381"/>
      <c r="H1209" s="366"/>
      <c r="I1209" s="365"/>
      <c r="J1209" s="368"/>
      <c r="K1209" s="381"/>
      <c r="L1209" s="368"/>
      <c r="M1209" s="364"/>
      <c r="N1209" s="368"/>
      <c r="O1209" s="381"/>
      <c r="P1209" s="366"/>
      <c r="Q1209" s="365"/>
      <c r="R1209" s="368"/>
      <c r="S1209" s="381"/>
      <c r="T1209" s="368"/>
      <c r="U1209" s="364"/>
      <c r="V1209" s="845"/>
      <c r="W1209" s="655"/>
      <c r="X1209" s="366"/>
      <c r="Y1209" s="370"/>
      <c r="Z1209" s="481"/>
      <c r="AA1209" s="372"/>
      <c r="AB1209" s="353"/>
      <c r="AC1209" s="382"/>
      <c r="AD1209" s="383" t="str">
        <f>IFERROR(__xludf.DUMMYFUNCTION("""COMPUTED_VALUE"""),"")</f>
        <v/>
      </c>
      <c r="AE1209" s="848" t="str">
        <f>IFERROR(__xludf.DUMMYFUNCTION("""COMPUTED_VALUE"""),"")</f>
        <v/>
      </c>
      <c r="AF1209" s="848"/>
      <c r="AG1209" s="848"/>
      <c r="AH1209" s="388" t="str">
        <f>IFERROR(__xludf.DUMMYFUNCTION("""COMPUTED_VALUE"""),"")</f>
        <v/>
      </c>
      <c r="AI1209" s="382"/>
      <c r="AJ1209" s="848" t="str">
        <f>IFERROR(__xludf.DUMMYFUNCTION("""COMPUTED_VALUE"""),"")</f>
        <v/>
      </c>
      <c r="AK1209" s="848" t="str">
        <f>IFERROR(__xludf.DUMMYFUNCTION("""COMPUTED_VALUE"""),"")</f>
        <v/>
      </c>
      <c r="AL1209" s="848"/>
      <c r="AM1209" s="848"/>
      <c r="AN1209" s="389" t="str">
        <f>IFERROR(__xludf.DUMMYFUNCTION("""COMPUTED_VALUE"""),"")</f>
        <v/>
      </c>
      <c r="AO1209" s="390"/>
      <c r="AP1209" s="391"/>
      <c r="AQ1209" s="373"/>
      <c r="AR1209" s="847"/>
      <c r="AS1209" s="847" t="s">
        <v>2869</v>
      </c>
      <c r="AT1209" s="359"/>
    </row>
    <row r="1210">
      <c r="A1210" s="480" t="s">
        <v>2869</v>
      </c>
      <c r="B1210" s="361"/>
      <c r="C1210" s="362"/>
      <c r="D1210" s="384" t="s">
        <v>2869</v>
      </c>
      <c r="E1210" s="367"/>
      <c r="F1210" s="368"/>
      <c r="G1210" s="381"/>
      <c r="H1210" s="366"/>
      <c r="I1210" s="365"/>
      <c r="J1210" s="368"/>
      <c r="K1210" s="381"/>
      <c r="L1210" s="368"/>
      <c r="M1210" s="364"/>
      <c r="N1210" s="368"/>
      <c r="O1210" s="381"/>
      <c r="P1210" s="366"/>
      <c r="Q1210" s="365"/>
      <c r="R1210" s="368"/>
      <c r="S1210" s="381"/>
      <c r="T1210" s="368"/>
      <c r="U1210" s="364"/>
      <c r="V1210" s="845"/>
      <c r="W1210" s="655"/>
      <c r="X1210" s="366"/>
      <c r="Y1210" s="370"/>
      <c r="Z1210" s="481"/>
      <c r="AA1210" s="372"/>
      <c r="AB1210" s="353"/>
      <c r="AC1210" s="382"/>
      <c r="AD1210" s="383" t="str">
        <f>IFERROR(__xludf.DUMMYFUNCTION("""COMPUTED_VALUE"""),"")</f>
        <v/>
      </c>
      <c r="AE1210" s="848" t="str">
        <f>IFERROR(__xludf.DUMMYFUNCTION("""COMPUTED_VALUE"""),"")</f>
        <v/>
      </c>
      <c r="AF1210" s="848"/>
      <c r="AG1210" s="848"/>
      <c r="AH1210" s="388" t="str">
        <f>IFERROR(__xludf.DUMMYFUNCTION("""COMPUTED_VALUE"""),"")</f>
        <v/>
      </c>
      <c r="AI1210" s="382"/>
      <c r="AJ1210" s="848" t="str">
        <f>IFERROR(__xludf.DUMMYFUNCTION("""COMPUTED_VALUE"""),"")</f>
        <v/>
      </c>
      <c r="AK1210" s="848" t="str">
        <f>IFERROR(__xludf.DUMMYFUNCTION("""COMPUTED_VALUE"""),"")</f>
        <v/>
      </c>
      <c r="AL1210" s="848"/>
      <c r="AM1210" s="848"/>
      <c r="AN1210" s="389" t="str">
        <f>IFERROR(__xludf.DUMMYFUNCTION("""COMPUTED_VALUE"""),"")</f>
        <v/>
      </c>
      <c r="AO1210" s="390"/>
      <c r="AP1210" s="391"/>
      <c r="AQ1210" s="373"/>
      <c r="AR1210" s="847"/>
      <c r="AS1210" s="847" t="s">
        <v>2869</v>
      </c>
      <c r="AT1210" s="359"/>
    </row>
    <row r="1211">
      <c r="A1211" s="480" t="s">
        <v>2869</v>
      </c>
      <c r="B1211" s="361"/>
      <c r="C1211" s="362"/>
      <c r="D1211" s="384" t="s">
        <v>2869</v>
      </c>
      <c r="E1211" s="367"/>
      <c r="F1211" s="368"/>
      <c r="G1211" s="381"/>
      <c r="H1211" s="366"/>
      <c r="I1211" s="365"/>
      <c r="J1211" s="368"/>
      <c r="K1211" s="381"/>
      <c r="L1211" s="368"/>
      <c r="M1211" s="364"/>
      <c r="N1211" s="368"/>
      <c r="O1211" s="381"/>
      <c r="P1211" s="366"/>
      <c r="Q1211" s="365"/>
      <c r="R1211" s="368"/>
      <c r="S1211" s="381"/>
      <c r="T1211" s="368"/>
      <c r="U1211" s="364"/>
      <c r="V1211" s="845"/>
      <c r="W1211" s="655"/>
      <c r="X1211" s="366"/>
      <c r="Y1211" s="370"/>
      <c r="Z1211" s="481"/>
      <c r="AA1211" s="372"/>
      <c r="AB1211" s="353"/>
      <c r="AC1211" s="382"/>
      <c r="AD1211" s="383" t="str">
        <f>IFERROR(__xludf.DUMMYFUNCTION("""COMPUTED_VALUE"""),"")</f>
        <v/>
      </c>
      <c r="AE1211" s="848" t="str">
        <f>IFERROR(__xludf.DUMMYFUNCTION("""COMPUTED_VALUE"""),"")</f>
        <v/>
      </c>
      <c r="AF1211" s="848"/>
      <c r="AG1211" s="848"/>
      <c r="AH1211" s="388" t="str">
        <f>IFERROR(__xludf.DUMMYFUNCTION("""COMPUTED_VALUE"""),"#N/A")</f>
        <v>#N/A</v>
      </c>
      <c r="AI1211" s="382"/>
      <c r="AJ1211" s="848" t="str">
        <f>IFERROR(__xludf.DUMMYFUNCTION("""COMPUTED_VALUE"""),"")</f>
        <v/>
      </c>
      <c r="AK1211" s="848" t="str">
        <f>IFERROR(__xludf.DUMMYFUNCTION("""COMPUTED_VALUE"""),"")</f>
        <v/>
      </c>
      <c r="AL1211" s="848"/>
      <c r="AM1211" s="848"/>
      <c r="AN1211" s="389" t="str">
        <f>IFERROR(__xludf.DUMMYFUNCTION("""COMPUTED_VALUE"""),"#N/A")</f>
        <v>#N/A</v>
      </c>
      <c r="AO1211" s="390"/>
      <c r="AP1211" s="391"/>
      <c r="AQ1211" s="373"/>
      <c r="AR1211" s="847"/>
      <c r="AS1211" s="847" t="s">
        <v>2869</v>
      </c>
      <c r="AT1211" s="359"/>
    </row>
  </sheetData>
  <mergeCells count="32">
    <mergeCell ref="AC2:AH3"/>
    <mergeCell ref="AI2:AN3"/>
    <mergeCell ref="M3:N3"/>
    <mergeCell ref="O3:P3"/>
    <mergeCell ref="Q3:R3"/>
    <mergeCell ref="S3:T3"/>
    <mergeCell ref="U3:V3"/>
    <mergeCell ref="W3:X3"/>
    <mergeCell ref="E1:X1"/>
    <mergeCell ref="Y1:Z1"/>
    <mergeCell ref="AC1:AP1"/>
    <mergeCell ref="A2:B4"/>
    <mergeCell ref="C2:C4"/>
    <mergeCell ref="D2:D4"/>
    <mergeCell ref="E2:H2"/>
    <mergeCell ref="I2:L2"/>
    <mergeCell ref="M2:P2"/>
    <mergeCell ref="Q2:T2"/>
    <mergeCell ref="U2:X2"/>
    <mergeCell ref="Y2:Y4"/>
    <mergeCell ref="Z2:Z4"/>
    <mergeCell ref="AA2:AA4"/>
    <mergeCell ref="AB2:AB4"/>
    <mergeCell ref="AO2:AP3"/>
    <mergeCell ref="AQ2:AQ4"/>
    <mergeCell ref="AR2:AR4"/>
    <mergeCell ref="AS2:AS4"/>
    <mergeCell ref="AT2:AT3"/>
    <mergeCell ref="E3:F3"/>
    <mergeCell ref="G3:H3"/>
    <mergeCell ref="I3:J3"/>
    <mergeCell ref="K3:L3"/>
  </mergeCells>
  <conditionalFormatting sqref="AO2 AC4:AN4">
    <cfRule type="cellIs" dxfId="5" priority="1" operator="equal">
      <formula>"Total Damage"</formula>
    </cfRule>
  </conditionalFormatting>
  <conditionalFormatting sqref="C1:C1211">
    <cfRule type="expression" dxfId="10" priority="2">
      <formula>countif(C:C,C1)&gt;1</formula>
    </cfRule>
  </conditionalFormatting>
  <conditionalFormatting sqref="A5:A1211">
    <cfRule type="expression" dxfId="4" priority="3">
      <formula>OR(#REF!=TRUE,#REF!=TRUE)</formula>
    </cfRule>
  </conditionalFormatting>
  <conditionalFormatting sqref="C1:C1211">
    <cfRule type="beginsWith" dxfId="9" priority="4" operator="beginsWith" text="CRMC">
      <formula>LEFT((C1),LEN("CRMC"))=("CRMC")</formula>
    </cfRule>
  </conditionalFormatting>
  <conditionalFormatting sqref="C1:C1211">
    <cfRule type="beginsWith" dxfId="9" priority="5" operator="beginsWith" text="KCAP">
      <formula>LEFT((C1),LEN("KCAP"))=("KCAP")</formula>
    </cfRule>
  </conditionalFormatting>
  <conditionalFormatting sqref="C1:C1211">
    <cfRule type="beginsWith" dxfId="9" priority="6" operator="beginsWith" text="STC">
      <formula>LEFT((C1),LEN("STC"))=("STC")</formula>
    </cfRule>
  </conditionalFormatting>
  <conditionalFormatting sqref="C1:C1211">
    <cfRule type="beginsWith" dxfId="9" priority="7" operator="beginsWith" text="MFC">
      <formula>LEFT((C1),LEN("MFC"))=("MFC")</formula>
    </cfRule>
  </conditionalFormatting>
  <conditionalFormatting sqref="C1:C1211">
    <cfRule type="beginsWith" dxfId="9" priority="8" operator="beginsWith" text="RHT">
      <formula>LEFT((C1),LEN("RHT"))=("RHT")</formula>
    </cfRule>
  </conditionalFormatting>
  <conditionalFormatting sqref="C1:C1211">
    <cfRule type="beginsWith" dxfId="9" priority="9" operator="beginsWith" text="CTCO">
      <formula>LEFT((C1),LEN("CTCO"))=("CTCO")</formula>
    </cfRule>
  </conditionalFormatting>
  <conditionalFormatting sqref="C1:C1211">
    <cfRule type="beginsWith" dxfId="9" priority="10" operator="beginsWith" text="QARR">
      <formula>LEFT((C1),LEN("QARR"))=("QARR")</formula>
    </cfRule>
  </conditionalFormatting>
  <conditionalFormatting sqref="C1:C1211">
    <cfRule type="beginsWith" dxfId="9" priority="11" operator="beginsWith" text="QCWT">
      <formula>LEFT((C1),LEN("QCWT"))=("QCWT")</formula>
    </cfRule>
  </conditionalFormatting>
  <conditionalFormatting sqref="C1:C1211">
    <cfRule type="beginsWith" dxfId="9" priority="12" operator="beginsWith" text="TCMA">
      <formula>LEFT((C1),LEN("TCMA"))=("TCMA")</formula>
    </cfRule>
  </conditionalFormatting>
  <conditionalFormatting sqref="C1:C1211">
    <cfRule type="beginsWith" dxfId="9" priority="13" operator="beginsWith" text="TAMZ">
      <formula>LEFT((C1),LEN("TAMZ"))=("TAMZ")</formula>
    </cfRule>
  </conditionalFormatting>
  <conditionalFormatting sqref="C1:C1211">
    <cfRule type="beginsWith" dxfId="9" priority="14" operator="beginsWith" text="2166">
      <formula>LEFT((C1),LEN("2166"))=("2166")</formula>
    </cfRule>
  </conditionalFormatting>
  <conditionalFormatting sqref="A2:AS4">
    <cfRule type="cellIs" dxfId="6" priority="15" operator="equal">
      <formula>"Inspect"</formula>
    </cfRule>
  </conditionalFormatting>
  <conditionalFormatting sqref="A2:AS4">
    <cfRule type="cellIs" dxfId="7" priority="16" operator="equal">
      <formula>"Check"</formula>
    </cfRule>
  </conditionalFormatting>
  <conditionalFormatting sqref="A2:AS4">
    <cfRule type="cellIs" dxfId="8" priority="17" operator="equal">
      <formula>"Cross-Check/Admin"</formula>
    </cfRule>
  </conditionalFormatting>
  <conditionalFormatting sqref="AC1:AG1211 AI1:AM1211 E5:X1211">
    <cfRule type="cellIs" dxfId="9" priority="18" operator="greaterThan">
      <formula>0</formula>
    </cfRule>
  </conditionalFormatting>
  <dataValidations>
    <dataValidation type="list" allowBlank="1" showErrorMessage="1" sqref="Z57">
      <formula1>CONFIG!$C$85:$C$110</formula1>
    </dataValidation>
    <dataValidation type="list" allowBlank="1" showErrorMessage="1" sqref="AB5:AB1211">
      <formula1>CONFIG!$F$3:$F$18</formula1>
    </dataValidation>
    <dataValidation type="list" allowBlank="1" showErrorMessage="1" sqref="AT5:AT1211">
      <formula1>CONFIG!$C$101:$C$116</formula1>
    </dataValidation>
    <dataValidation type="list" allowBlank="1" showErrorMessage="1" sqref="Y5:Y1211">
      <formula1>CONFIG!$C$2:$C$100</formula1>
    </dataValidation>
    <dataValidation type="list" allowBlank="1" showErrorMessage="1" sqref="Z5:Z56 Z58:Z1211">
      <formula1>CONFIG!$C$85:$C$110</formula1>
    </dataValidation>
    <dataValidation type="custom" allowBlank="1" showDropDown="1" sqref="B5:B1211">
      <formula1>OR(NOT(ISERROR(DATEVALUE(B5))), AND(ISNUMBER(B5), LEFT(CELL("format", B5))="D"))</formula1>
    </dataValidation>
  </dataValidations>
  <hyperlinks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1"/>
    <hyperlink r:id="rId99" ref="D102"/>
    <hyperlink r:id="rId100" ref="D103"/>
    <hyperlink r:id="rId101" ref="D104"/>
    <hyperlink r:id="rId102" ref="D105"/>
    <hyperlink r:id="rId103" ref="D106"/>
    <hyperlink r:id="rId104" ref="D107"/>
    <hyperlink r:id="rId105" ref="D108"/>
    <hyperlink r:id="rId106" ref="D109"/>
    <hyperlink r:id="rId107" ref="D110"/>
    <hyperlink r:id="rId108" ref="D111"/>
    <hyperlink r:id="rId109" ref="D112"/>
    <hyperlink r:id="rId110" ref="D113"/>
    <hyperlink r:id="rId111" ref="D114"/>
    <hyperlink r:id="rId112" ref="D115"/>
    <hyperlink r:id="rId113" ref="D116"/>
    <hyperlink r:id="rId114" ref="D117"/>
    <hyperlink r:id="rId115" ref="D118"/>
    <hyperlink r:id="rId116" ref="D119"/>
    <hyperlink r:id="rId117" ref="D120"/>
    <hyperlink r:id="rId118" ref="D121"/>
    <hyperlink r:id="rId119" ref="D122"/>
    <hyperlink r:id="rId120" ref="D123"/>
    <hyperlink r:id="rId121" ref="D124"/>
    <hyperlink r:id="rId122" ref="D125"/>
    <hyperlink r:id="rId123" ref="D126"/>
    <hyperlink r:id="rId124" ref="D127"/>
    <hyperlink r:id="rId125" ref="D128"/>
    <hyperlink r:id="rId126" ref="D129"/>
    <hyperlink r:id="rId127" ref="D130"/>
    <hyperlink r:id="rId128" ref="D131"/>
    <hyperlink r:id="rId129" ref="D132"/>
    <hyperlink r:id="rId130" ref="D133"/>
    <hyperlink r:id="rId131" ref="D134"/>
    <hyperlink r:id="rId132" ref="D135"/>
    <hyperlink r:id="rId133" ref="D136"/>
    <hyperlink r:id="rId134" ref="D137"/>
    <hyperlink r:id="rId135" ref="D138"/>
    <hyperlink r:id="rId136" ref="D139"/>
    <hyperlink r:id="rId137" ref="D140"/>
    <hyperlink r:id="rId138" ref="D141"/>
    <hyperlink r:id="rId139" ref="D142"/>
    <hyperlink r:id="rId140" ref="D143"/>
    <hyperlink r:id="rId141" ref="D144"/>
    <hyperlink r:id="rId142" ref="D145"/>
    <hyperlink r:id="rId143" ref="D146"/>
    <hyperlink r:id="rId144" ref="D147"/>
    <hyperlink r:id="rId145" ref="D148"/>
    <hyperlink r:id="rId146" ref="D149"/>
    <hyperlink r:id="rId147" ref="D150"/>
    <hyperlink r:id="rId148" ref="D151"/>
    <hyperlink r:id="rId149" ref="D152"/>
    <hyperlink r:id="rId150" ref="D153"/>
    <hyperlink r:id="rId151" ref="D154"/>
    <hyperlink r:id="rId152" ref="D155"/>
    <hyperlink r:id="rId153" ref="D156"/>
    <hyperlink r:id="rId154" ref="D157"/>
    <hyperlink r:id="rId155" ref="D158"/>
    <hyperlink r:id="rId156" ref="D159"/>
    <hyperlink r:id="rId157" ref="D160"/>
    <hyperlink r:id="rId158" ref="D161"/>
    <hyperlink r:id="rId159" ref="D162"/>
    <hyperlink r:id="rId160" ref="D163"/>
    <hyperlink r:id="rId161" ref="D164"/>
    <hyperlink r:id="rId162" ref="D165"/>
    <hyperlink r:id="rId163" ref="D166"/>
    <hyperlink r:id="rId164" ref="D167"/>
    <hyperlink r:id="rId165" ref="D168"/>
    <hyperlink r:id="rId166" ref="D169"/>
    <hyperlink r:id="rId167" ref="D170"/>
    <hyperlink r:id="rId168" ref="D171"/>
    <hyperlink r:id="rId169" ref="D172"/>
    <hyperlink r:id="rId170" ref="D173"/>
    <hyperlink r:id="rId171" ref="D174"/>
    <hyperlink r:id="rId172" ref="D175"/>
    <hyperlink r:id="rId173" ref="D176"/>
    <hyperlink r:id="rId174" ref="D177"/>
    <hyperlink r:id="rId175" ref="D178"/>
    <hyperlink r:id="rId176" ref="D179"/>
    <hyperlink r:id="rId177" ref="D180"/>
    <hyperlink r:id="rId178" ref="D181"/>
    <hyperlink r:id="rId179" ref="D182"/>
    <hyperlink r:id="rId180" ref="D183"/>
    <hyperlink r:id="rId181" ref="D184"/>
    <hyperlink r:id="rId182" ref="D185"/>
    <hyperlink r:id="rId183" ref="D186"/>
    <hyperlink r:id="rId184" ref="D187"/>
    <hyperlink r:id="rId185" ref="D188"/>
    <hyperlink r:id="rId186" ref="D189"/>
    <hyperlink r:id="rId187" ref="D190"/>
    <hyperlink r:id="rId188" ref="D191"/>
    <hyperlink r:id="rId189" ref="D192"/>
    <hyperlink r:id="rId190" ref="D193"/>
    <hyperlink r:id="rId191" ref="D194"/>
    <hyperlink r:id="rId192" ref="D195"/>
    <hyperlink r:id="rId193" ref="D196"/>
    <hyperlink r:id="rId194" ref="D197"/>
    <hyperlink r:id="rId195" ref="D198"/>
    <hyperlink r:id="rId196" ref="D199"/>
    <hyperlink r:id="rId197" ref="D200"/>
    <hyperlink r:id="rId198" ref="D201"/>
    <hyperlink r:id="rId199" ref="D202"/>
    <hyperlink r:id="rId200" ref="D203"/>
    <hyperlink r:id="rId201" ref="D204"/>
    <hyperlink r:id="rId202" ref="D205"/>
    <hyperlink r:id="rId203" ref="D206"/>
    <hyperlink r:id="rId204" ref="D207"/>
    <hyperlink r:id="rId205" ref="D208"/>
    <hyperlink r:id="rId206" ref="D209"/>
    <hyperlink r:id="rId207" ref="D210"/>
    <hyperlink r:id="rId208" ref="D211"/>
    <hyperlink r:id="rId209" ref="D212"/>
    <hyperlink r:id="rId210" ref="D213"/>
    <hyperlink r:id="rId211" ref="D214"/>
    <hyperlink r:id="rId212" ref="D215"/>
    <hyperlink r:id="rId213" ref="D216"/>
    <hyperlink r:id="rId214" ref="D217"/>
    <hyperlink r:id="rId215" ref="D218"/>
    <hyperlink r:id="rId216" ref="D219"/>
    <hyperlink r:id="rId217" ref="D220"/>
    <hyperlink r:id="rId218" ref="D221"/>
    <hyperlink r:id="rId219" ref="D222"/>
    <hyperlink r:id="rId220" ref="D223"/>
    <hyperlink r:id="rId221" ref="D224"/>
    <hyperlink r:id="rId222" ref="D225"/>
    <hyperlink r:id="rId223" ref="D226"/>
    <hyperlink r:id="rId224" ref="D227"/>
    <hyperlink r:id="rId225" ref="D228"/>
    <hyperlink r:id="rId226" ref="D229"/>
    <hyperlink r:id="rId227" ref="D230"/>
    <hyperlink r:id="rId228" ref="D231"/>
    <hyperlink r:id="rId229" ref="D232"/>
    <hyperlink r:id="rId230" ref="D233"/>
    <hyperlink r:id="rId231" ref="D234"/>
    <hyperlink r:id="rId232" ref="D235"/>
    <hyperlink r:id="rId233" ref="D236"/>
    <hyperlink r:id="rId234" ref="D237"/>
    <hyperlink r:id="rId235" ref="D238"/>
    <hyperlink r:id="rId236" ref="D239"/>
    <hyperlink r:id="rId237" ref="D240"/>
    <hyperlink r:id="rId238" ref="D241"/>
    <hyperlink r:id="rId239" ref="D242"/>
    <hyperlink r:id="rId240" ref="D243"/>
    <hyperlink r:id="rId241" ref="D244"/>
    <hyperlink r:id="rId242" ref="D245"/>
    <hyperlink r:id="rId243" ref="D246"/>
    <hyperlink r:id="rId244" ref="D247"/>
    <hyperlink r:id="rId245" ref="D248"/>
    <hyperlink r:id="rId246" ref="D249"/>
    <hyperlink r:id="rId247" ref="D250"/>
    <hyperlink r:id="rId248" ref="D251"/>
    <hyperlink r:id="rId249" ref="D252"/>
    <hyperlink r:id="rId250" ref="D253"/>
    <hyperlink r:id="rId251" ref="D254"/>
    <hyperlink r:id="rId252" ref="D255"/>
    <hyperlink r:id="rId253" ref="D256"/>
    <hyperlink r:id="rId254" ref="D257"/>
    <hyperlink r:id="rId255" ref="D258"/>
    <hyperlink r:id="rId256" ref="D259"/>
    <hyperlink r:id="rId257" ref="D260"/>
    <hyperlink r:id="rId258" ref="D261"/>
    <hyperlink r:id="rId259" ref="D262"/>
    <hyperlink r:id="rId260" ref="D263"/>
    <hyperlink r:id="rId261" ref="D264"/>
    <hyperlink r:id="rId262" ref="D265"/>
    <hyperlink r:id="rId263" ref="D266"/>
    <hyperlink r:id="rId264" ref="D267"/>
    <hyperlink r:id="rId265" ref="D268"/>
    <hyperlink r:id="rId266" ref="D269"/>
    <hyperlink r:id="rId267" ref="D270"/>
    <hyperlink r:id="rId268" ref="D271"/>
    <hyperlink r:id="rId269" ref="D272"/>
    <hyperlink r:id="rId270" ref="D273"/>
    <hyperlink r:id="rId271" ref="D274"/>
    <hyperlink r:id="rId272" ref="D275"/>
    <hyperlink r:id="rId273" ref="D276"/>
    <hyperlink r:id="rId274" ref="D277"/>
    <hyperlink r:id="rId275" ref="D278"/>
    <hyperlink r:id="rId276" ref="D279"/>
    <hyperlink r:id="rId277" ref="D280"/>
    <hyperlink r:id="rId278" ref="D281"/>
    <hyperlink r:id="rId279" ref="D282"/>
    <hyperlink r:id="rId280" ref="D283"/>
    <hyperlink r:id="rId281" ref="D284"/>
    <hyperlink r:id="rId282" ref="D285"/>
    <hyperlink r:id="rId283" ref="D286"/>
    <hyperlink r:id="rId284" ref="D287"/>
    <hyperlink r:id="rId285" ref="D288"/>
    <hyperlink r:id="rId286" ref="D289"/>
    <hyperlink r:id="rId287" ref="D290"/>
    <hyperlink r:id="rId288" ref="D291"/>
    <hyperlink r:id="rId289" ref="D292"/>
    <hyperlink r:id="rId290" ref="D293"/>
    <hyperlink r:id="rId291" ref="D294"/>
    <hyperlink r:id="rId292" ref="D295"/>
    <hyperlink r:id="rId293" ref="D296"/>
    <hyperlink r:id="rId294" ref="D297"/>
    <hyperlink r:id="rId295" ref="D298"/>
    <hyperlink r:id="rId296" ref="D299"/>
    <hyperlink r:id="rId297" ref="D300"/>
    <hyperlink r:id="rId298" ref="D301"/>
    <hyperlink r:id="rId299" ref="D302"/>
    <hyperlink r:id="rId300" ref="D303"/>
    <hyperlink r:id="rId301" ref="D304"/>
    <hyperlink r:id="rId302" ref="D305"/>
    <hyperlink r:id="rId303" ref="D306"/>
    <hyperlink r:id="rId304" ref="D307"/>
    <hyperlink r:id="rId305" ref="D308"/>
    <hyperlink r:id="rId306" ref="D309"/>
    <hyperlink r:id="rId307" ref="D310"/>
    <hyperlink r:id="rId308" ref="D311"/>
    <hyperlink r:id="rId309" ref="D312"/>
    <hyperlink r:id="rId310" ref="D313"/>
    <hyperlink r:id="rId311" ref="D314"/>
    <hyperlink r:id="rId312" ref="D315"/>
    <hyperlink r:id="rId313" ref="D316"/>
    <hyperlink r:id="rId314" ref="D317"/>
    <hyperlink r:id="rId315" ref="D318"/>
    <hyperlink r:id="rId316" ref="D319"/>
    <hyperlink r:id="rId317" ref="D320"/>
    <hyperlink r:id="rId318" ref="D321"/>
    <hyperlink r:id="rId319" ref="D322"/>
    <hyperlink r:id="rId320" ref="D323"/>
    <hyperlink r:id="rId321" ref="D324"/>
    <hyperlink r:id="rId322" ref="D325"/>
    <hyperlink r:id="rId323" ref="D326"/>
    <hyperlink r:id="rId324" ref="D327"/>
    <hyperlink r:id="rId325" ref="D328"/>
    <hyperlink r:id="rId326" ref="D329"/>
    <hyperlink r:id="rId327" ref="D330"/>
    <hyperlink r:id="rId328" ref="D331"/>
    <hyperlink r:id="rId329" ref="D332"/>
    <hyperlink r:id="rId330" ref="D333"/>
    <hyperlink r:id="rId331" ref="D334"/>
    <hyperlink r:id="rId332" ref="D335"/>
    <hyperlink r:id="rId333" ref="D336"/>
    <hyperlink r:id="rId334" ref="D337"/>
    <hyperlink r:id="rId335" ref="D338"/>
    <hyperlink r:id="rId336" ref="D339"/>
    <hyperlink r:id="rId337" ref="D340"/>
    <hyperlink r:id="rId338" ref="D341"/>
    <hyperlink r:id="rId339" ref="D342"/>
    <hyperlink r:id="rId340" ref="D343"/>
    <hyperlink r:id="rId341" ref="D344"/>
    <hyperlink r:id="rId342" ref="D345"/>
    <hyperlink r:id="rId343" ref="D346"/>
    <hyperlink r:id="rId344" ref="D347"/>
    <hyperlink r:id="rId345" ref="D348"/>
    <hyperlink r:id="rId346" ref="D349"/>
    <hyperlink r:id="rId347" ref="D350"/>
    <hyperlink r:id="rId348" ref="D351"/>
    <hyperlink r:id="rId349" ref="D352"/>
    <hyperlink r:id="rId350" ref="D353"/>
    <hyperlink r:id="rId351" ref="D354"/>
    <hyperlink r:id="rId352" ref="D355"/>
    <hyperlink r:id="rId353" ref="D356"/>
    <hyperlink r:id="rId354" ref="D357"/>
    <hyperlink r:id="rId355" ref="D358"/>
    <hyperlink r:id="rId356" ref="D359"/>
    <hyperlink r:id="rId357" ref="D360"/>
    <hyperlink r:id="rId358" ref="D361"/>
    <hyperlink r:id="rId359" ref="D362"/>
    <hyperlink r:id="rId360" ref="D363"/>
    <hyperlink r:id="rId361" ref="D364"/>
    <hyperlink r:id="rId362" ref="D365"/>
    <hyperlink r:id="rId363" ref="D366"/>
    <hyperlink r:id="rId364" ref="D367"/>
    <hyperlink r:id="rId365" ref="D368"/>
    <hyperlink r:id="rId366" ref="D369"/>
    <hyperlink r:id="rId367" ref="D370"/>
    <hyperlink r:id="rId368" ref="D371"/>
    <hyperlink r:id="rId369" ref="D372"/>
    <hyperlink r:id="rId370" ref="D373"/>
    <hyperlink r:id="rId371" ref="D374"/>
    <hyperlink r:id="rId372" ref="D375"/>
    <hyperlink r:id="rId373" ref="D376"/>
    <hyperlink r:id="rId374" ref="D377"/>
    <hyperlink r:id="rId375" ref="D378"/>
    <hyperlink r:id="rId376" ref="D379"/>
    <hyperlink r:id="rId377" ref="D380"/>
    <hyperlink r:id="rId378" ref="D381"/>
    <hyperlink r:id="rId379" ref="D382"/>
    <hyperlink r:id="rId380" ref="D383"/>
    <hyperlink r:id="rId381" ref="D384"/>
    <hyperlink r:id="rId382" ref="D385"/>
    <hyperlink r:id="rId383" ref="D386"/>
    <hyperlink r:id="rId384" ref="D387"/>
    <hyperlink r:id="rId385" ref="D388"/>
    <hyperlink r:id="rId386" ref="D389"/>
    <hyperlink r:id="rId387" ref="D390"/>
    <hyperlink r:id="rId388" ref="D391"/>
    <hyperlink r:id="rId389" ref="D392"/>
    <hyperlink r:id="rId390" ref="D393"/>
    <hyperlink r:id="rId391" ref="D394"/>
    <hyperlink r:id="rId392" ref="D395"/>
    <hyperlink r:id="rId393" ref="D396"/>
    <hyperlink r:id="rId394" ref="D397"/>
    <hyperlink r:id="rId395" ref="D398"/>
    <hyperlink r:id="rId396" ref="D399"/>
    <hyperlink r:id="rId397" ref="D400"/>
    <hyperlink r:id="rId398" ref="D401"/>
    <hyperlink r:id="rId399" ref="D402"/>
    <hyperlink r:id="rId400" ref="D403"/>
    <hyperlink r:id="rId401" ref="D404"/>
    <hyperlink r:id="rId402" ref="D405"/>
    <hyperlink r:id="rId403" ref="D406"/>
    <hyperlink r:id="rId404" ref="D407"/>
    <hyperlink r:id="rId405" ref="D408"/>
    <hyperlink r:id="rId406" ref="D409"/>
    <hyperlink r:id="rId407" ref="D410"/>
    <hyperlink r:id="rId408" ref="D411"/>
    <hyperlink r:id="rId409" ref="D412"/>
    <hyperlink r:id="rId410" ref="D413"/>
    <hyperlink r:id="rId411" ref="D414"/>
    <hyperlink r:id="rId412" ref="D415"/>
    <hyperlink r:id="rId413" ref="D416"/>
    <hyperlink r:id="rId414" ref="D417"/>
    <hyperlink r:id="rId415" ref="D418"/>
    <hyperlink r:id="rId416" ref="D419"/>
    <hyperlink r:id="rId417" ref="D420"/>
    <hyperlink r:id="rId418" ref="D421"/>
    <hyperlink r:id="rId419" ref="D422"/>
    <hyperlink r:id="rId420" ref="D423"/>
    <hyperlink r:id="rId421" ref="D424"/>
    <hyperlink r:id="rId422" ref="D425"/>
    <hyperlink r:id="rId423" ref="D426"/>
    <hyperlink r:id="rId424" ref="D427"/>
    <hyperlink r:id="rId425" ref="D428"/>
    <hyperlink r:id="rId426" ref="D429"/>
    <hyperlink r:id="rId427" ref="D430"/>
    <hyperlink r:id="rId428" ref="D431"/>
    <hyperlink r:id="rId429" ref="D432"/>
    <hyperlink r:id="rId430" ref="D433"/>
    <hyperlink r:id="rId431" ref="D434"/>
    <hyperlink r:id="rId432" ref="D435"/>
    <hyperlink r:id="rId433" ref="D436"/>
    <hyperlink r:id="rId434" ref="D437"/>
    <hyperlink r:id="rId435" ref="D438"/>
    <hyperlink r:id="rId436" ref="D439"/>
    <hyperlink r:id="rId437" ref="D440"/>
    <hyperlink r:id="rId438" ref="D441"/>
    <hyperlink r:id="rId439" ref="D442"/>
    <hyperlink r:id="rId440" ref="D443"/>
    <hyperlink r:id="rId441" ref="D444"/>
    <hyperlink r:id="rId442" ref="D445"/>
    <hyperlink r:id="rId443" ref="D446"/>
    <hyperlink r:id="rId444" ref="D447"/>
    <hyperlink r:id="rId445" ref="D448"/>
    <hyperlink r:id="rId446" ref="D449"/>
    <hyperlink r:id="rId447" ref="D450"/>
    <hyperlink r:id="rId448" ref="D451"/>
    <hyperlink r:id="rId449" ref="D452"/>
    <hyperlink r:id="rId450" ref="D453"/>
    <hyperlink r:id="rId451" ref="D454"/>
    <hyperlink r:id="rId452" ref="D455"/>
    <hyperlink r:id="rId453" ref="D456"/>
    <hyperlink r:id="rId454" ref="D457"/>
    <hyperlink r:id="rId455" ref="D458"/>
    <hyperlink r:id="rId456" ref="D459"/>
    <hyperlink r:id="rId457" ref="D460"/>
    <hyperlink r:id="rId458" ref="D461"/>
    <hyperlink r:id="rId459" ref="D462"/>
    <hyperlink r:id="rId460" ref="D463"/>
    <hyperlink r:id="rId461" ref="D464"/>
    <hyperlink r:id="rId462" ref="D465"/>
    <hyperlink r:id="rId463" ref="D466"/>
    <hyperlink r:id="rId464" ref="D467"/>
    <hyperlink r:id="rId465" ref="D468"/>
    <hyperlink r:id="rId466" ref="D469"/>
    <hyperlink r:id="rId467" ref="D470"/>
    <hyperlink r:id="rId468" ref="D471"/>
    <hyperlink r:id="rId469" ref="D472"/>
    <hyperlink r:id="rId470" ref="D473"/>
    <hyperlink r:id="rId471" ref="D474"/>
    <hyperlink r:id="rId472" ref="D475"/>
    <hyperlink r:id="rId473" ref="D476"/>
    <hyperlink r:id="rId474" ref="D477"/>
    <hyperlink r:id="rId475" ref="D478"/>
    <hyperlink r:id="rId476" ref="D479"/>
    <hyperlink r:id="rId477" ref="D480"/>
    <hyperlink r:id="rId478" ref="D481"/>
    <hyperlink r:id="rId479" ref="D482"/>
    <hyperlink r:id="rId480" ref="D483"/>
    <hyperlink r:id="rId481" ref="D484"/>
    <hyperlink r:id="rId482" ref="D485"/>
    <hyperlink r:id="rId483" ref="D486"/>
    <hyperlink r:id="rId484" ref="D487"/>
    <hyperlink r:id="rId485" ref="D488"/>
    <hyperlink r:id="rId486" ref="D489"/>
    <hyperlink r:id="rId487" ref="D490"/>
    <hyperlink r:id="rId488" ref="D491"/>
    <hyperlink r:id="rId489" ref="D492"/>
    <hyperlink r:id="rId490" ref="D493"/>
    <hyperlink r:id="rId491" ref="D494"/>
    <hyperlink r:id="rId492" ref="D495"/>
    <hyperlink r:id="rId493" ref="D496"/>
    <hyperlink r:id="rId494" ref="D497"/>
    <hyperlink r:id="rId495" ref="D498"/>
    <hyperlink r:id="rId496" ref="D499"/>
    <hyperlink r:id="rId497" ref="D500"/>
    <hyperlink r:id="rId498" ref="D501"/>
    <hyperlink r:id="rId499" ref="D502"/>
    <hyperlink r:id="rId500" ref="D503"/>
    <hyperlink r:id="rId501" ref="D504"/>
    <hyperlink r:id="rId502" ref="D505"/>
    <hyperlink r:id="rId503" ref="D506"/>
    <hyperlink r:id="rId504" ref="D507"/>
    <hyperlink r:id="rId505" ref="D508"/>
    <hyperlink r:id="rId506" ref="D509"/>
    <hyperlink r:id="rId507" ref="D510"/>
    <hyperlink r:id="rId508" ref="D511"/>
    <hyperlink r:id="rId509" ref="D512"/>
    <hyperlink r:id="rId510" ref="D513"/>
    <hyperlink r:id="rId511" ref="D514"/>
    <hyperlink r:id="rId512" ref="D515"/>
    <hyperlink r:id="rId513" ref="D516"/>
    <hyperlink r:id="rId514" ref="D517"/>
    <hyperlink r:id="rId515" ref="D518"/>
    <hyperlink r:id="rId516" ref="D519"/>
    <hyperlink r:id="rId517" ref="D520"/>
    <hyperlink r:id="rId518" ref="D521"/>
    <hyperlink r:id="rId519" ref="D522"/>
    <hyperlink r:id="rId520" ref="D523"/>
    <hyperlink r:id="rId521" ref="D524"/>
    <hyperlink r:id="rId522" ref="D525"/>
    <hyperlink r:id="rId523" ref="D526"/>
    <hyperlink r:id="rId524" ref="D527"/>
    <hyperlink r:id="rId525" ref="D528"/>
    <hyperlink r:id="rId526" ref="D529"/>
    <hyperlink r:id="rId527" ref="D530"/>
    <hyperlink r:id="rId528" ref="D531"/>
    <hyperlink r:id="rId529" ref="D532"/>
    <hyperlink r:id="rId530" ref="D533"/>
    <hyperlink r:id="rId531" ref="D534"/>
    <hyperlink r:id="rId532" ref="D535"/>
    <hyperlink r:id="rId533" ref="D536"/>
    <hyperlink r:id="rId534" ref="D537"/>
    <hyperlink r:id="rId535" ref="D538"/>
    <hyperlink r:id="rId536" ref="D539"/>
    <hyperlink r:id="rId537" ref="D540"/>
    <hyperlink r:id="rId538" ref="D541"/>
    <hyperlink r:id="rId539" ref="D542"/>
    <hyperlink r:id="rId540" ref="D543"/>
    <hyperlink r:id="rId541" ref="D544"/>
    <hyperlink r:id="rId542" ref="D545"/>
    <hyperlink r:id="rId543" ref="D546"/>
    <hyperlink r:id="rId544" ref="D547"/>
    <hyperlink r:id="rId545" ref="D548"/>
    <hyperlink r:id="rId546" ref="D549"/>
    <hyperlink r:id="rId547" ref="D550"/>
    <hyperlink r:id="rId548" ref="D551"/>
    <hyperlink r:id="rId549" ref="D552"/>
    <hyperlink r:id="rId550" ref="D553"/>
    <hyperlink r:id="rId551" ref="D554"/>
    <hyperlink r:id="rId552" ref="D555"/>
    <hyperlink r:id="rId553" ref="D556"/>
    <hyperlink r:id="rId554" ref="D557"/>
    <hyperlink r:id="rId555" ref="D558"/>
    <hyperlink r:id="rId556" ref="D559"/>
    <hyperlink r:id="rId557" ref="D560"/>
    <hyperlink r:id="rId558" ref="D561"/>
    <hyperlink r:id="rId559" ref="D562"/>
    <hyperlink r:id="rId560" ref="D563"/>
    <hyperlink r:id="rId561" ref="D564"/>
    <hyperlink r:id="rId562" ref="D565"/>
    <hyperlink r:id="rId563" ref="D566"/>
    <hyperlink r:id="rId564" ref="D567"/>
    <hyperlink r:id="rId565" ref="D568"/>
    <hyperlink r:id="rId566" ref="D569"/>
    <hyperlink r:id="rId567" ref="D570"/>
    <hyperlink r:id="rId568" ref="D571"/>
    <hyperlink r:id="rId569" ref="D572"/>
    <hyperlink r:id="rId570" ref="D573"/>
    <hyperlink r:id="rId571" ref="D574"/>
    <hyperlink r:id="rId572" ref="D575"/>
    <hyperlink r:id="rId573" ref="D576"/>
    <hyperlink r:id="rId574" ref="D577"/>
    <hyperlink r:id="rId575" ref="D578"/>
    <hyperlink r:id="rId576" ref="D579"/>
    <hyperlink r:id="rId577" ref="D580"/>
    <hyperlink r:id="rId578" ref="D581"/>
    <hyperlink r:id="rId579" ref="D582"/>
    <hyperlink r:id="rId580" ref="D583"/>
    <hyperlink r:id="rId581" ref="D584"/>
    <hyperlink r:id="rId582" ref="D585"/>
    <hyperlink r:id="rId583" ref="D586"/>
    <hyperlink r:id="rId584" ref="D587"/>
    <hyperlink r:id="rId585" ref="D588"/>
    <hyperlink r:id="rId586" ref="D589"/>
    <hyperlink r:id="rId587" ref="D590"/>
    <hyperlink r:id="rId588" ref="D591"/>
    <hyperlink r:id="rId589" ref="D592"/>
    <hyperlink r:id="rId590" ref="D593"/>
    <hyperlink r:id="rId591" ref="D594"/>
    <hyperlink r:id="rId592" ref="D595"/>
    <hyperlink r:id="rId593" ref="D596"/>
    <hyperlink r:id="rId594" ref="D597"/>
    <hyperlink r:id="rId595" ref="D598"/>
    <hyperlink r:id="rId596" ref="D599"/>
    <hyperlink r:id="rId597" ref="D600"/>
    <hyperlink r:id="rId598" ref="D601"/>
    <hyperlink r:id="rId599" ref="D602"/>
    <hyperlink r:id="rId600" ref="D603"/>
    <hyperlink r:id="rId601" ref="D604"/>
    <hyperlink r:id="rId602" ref="D605"/>
    <hyperlink r:id="rId603" ref="D606"/>
    <hyperlink r:id="rId604" ref="D607"/>
    <hyperlink r:id="rId605" ref="D608"/>
    <hyperlink r:id="rId606" ref="D609"/>
    <hyperlink r:id="rId607" ref="D610"/>
    <hyperlink r:id="rId608" ref="D611"/>
    <hyperlink r:id="rId609" ref="D612"/>
    <hyperlink r:id="rId610" ref="D613"/>
    <hyperlink r:id="rId611" ref="D614"/>
    <hyperlink r:id="rId612" ref="D615"/>
    <hyperlink r:id="rId613" ref="D616"/>
    <hyperlink r:id="rId614" ref="D617"/>
    <hyperlink r:id="rId615" ref="D618"/>
    <hyperlink r:id="rId616" ref="D619"/>
    <hyperlink r:id="rId617" ref="D620"/>
    <hyperlink r:id="rId618" ref="D621"/>
    <hyperlink r:id="rId619" ref="D622"/>
    <hyperlink r:id="rId620" ref="D623"/>
    <hyperlink r:id="rId621" ref="D624"/>
    <hyperlink r:id="rId622" ref="D625"/>
    <hyperlink r:id="rId623" ref="D626"/>
    <hyperlink r:id="rId624" ref="D627"/>
    <hyperlink r:id="rId625" ref="D628"/>
    <hyperlink r:id="rId626" ref="D629"/>
    <hyperlink r:id="rId627" ref="D630"/>
    <hyperlink r:id="rId628" ref="D631"/>
    <hyperlink r:id="rId629" ref="D632"/>
    <hyperlink r:id="rId630" ref="D633"/>
    <hyperlink r:id="rId631" ref="D634"/>
    <hyperlink r:id="rId632" ref="D635"/>
    <hyperlink r:id="rId633" ref="D636"/>
    <hyperlink r:id="rId634" ref="D637"/>
    <hyperlink r:id="rId635" ref="D638"/>
    <hyperlink r:id="rId636" ref="D639"/>
    <hyperlink r:id="rId637" ref="D640"/>
    <hyperlink r:id="rId638" ref="D641"/>
    <hyperlink r:id="rId639" ref="D642"/>
    <hyperlink r:id="rId640" ref="D643"/>
    <hyperlink r:id="rId641" ref="D644"/>
    <hyperlink r:id="rId642" ref="D645"/>
    <hyperlink r:id="rId643" ref="D646"/>
    <hyperlink r:id="rId644" ref="D647"/>
    <hyperlink r:id="rId645" ref="D648"/>
    <hyperlink r:id="rId646" ref="D649"/>
    <hyperlink r:id="rId647" ref="D650"/>
    <hyperlink r:id="rId648" ref="D651"/>
    <hyperlink r:id="rId649" ref="D652"/>
    <hyperlink r:id="rId650" ref="D653"/>
    <hyperlink r:id="rId651" ref="D654"/>
    <hyperlink r:id="rId652" ref="D655"/>
    <hyperlink r:id="rId653" ref="D656"/>
    <hyperlink r:id="rId654" ref="D657"/>
    <hyperlink r:id="rId655" ref="D658"/>
    <hyperlink r:id="rId656" ref="D659"/>
    <hyperlink r:id="rId657" ref="D660"/>
    <hyperlink r:id="rId658" ref="D661"/>
    <hyperlink r:id="rId659" ref="D662"/>
    <hyperlink r:id="rId660" ref="D663"/>
    <hyperlink r:id="rId661" ref="D664"/>
    <hyperlink r:id="rId662" ref="D665"/>
    <hyperlink r:id="rId663" ref="D666"/>
    <hyperlink r:id="rId664" ref="D667"/>
    <hyperlink r:id="rId665" ref="D668"/>
    <hyperlink r:id="rId666" ref="D669"/>
    <hyperlink r:id="rId667" ref="D670"/>
    <hyperlink r:id="rId668" ref="D671"/>
    <hyperlink r:id="rId669" ref="D672"/>
    <hyperlink r:id="rId670" ref="D673"/>
    <hyperlink r:id="rId671" ref="D674"/>
    <hyperlink r:id="rId672" ref="D675"/>
    <hyperlink r:id="rId673" ref="D676"/>
    <hyperlink r:id="rId674" ref="D677"/>
    <hyperlink r:id="rId675" ref="D678"/>
    <hyperlink r:id="rId676" ref="D679"/>
    <hyperlink r:id="rId677" ref="D680"/>
    <hyperlink r:id="rId678" ref="D681"/>
    <hyperlink r:id="rId679" ref="D682"/>
    <hyperlink r:id="rId680" ref="D683"/>
    <hyperlink r:id="rId681" ref="D684"/>
    <hyperlink r:id="rId682" ref="D685"/>
    <hyperlink r:id="rId683" ref="D686"/>
    <hyperlink r:id="rId684" ref="D687"/>
    <hyperlink r:id="rId685" ref="D688"/>
    <hyperlink r:id="rId686" ref="D689"/>
    <hyperlink r:id="rId687" ref="D690"/>
    <hyperlink r:id="rId688" ref="D691"/>
    <hyperlink r:id="rId689" ref="D692"/>
    <hyperlink r:id="rId690" ref="D693"/>
    <hyperlink r:id="rId691" ref="D694"/>
    <hyperlink r:id="rId692" ref="D695"/>
    <hyperlink r:id="rId693" ref="D696"/>
    <hyperlink r:id="rId694" ref="D697"/>
    <hyperlink r:id="rId695" ref="D698"/>
    <hyperlink r:id="rId696" ref="D699"/>
    <hyperlink r:id="rId697" ref="D700"/>
    <hyperlink r:id="rId698" ref="D701"/>
    <hyperlink r:id="rId699" ref="D702"/>
    <hyperlink r:id="rId700" ref="D703"/>
    <hyperlink r:id="rId701" ref="D704"/>
    <hyperlink r:id="rId702" ref="D705"/>
    <hyperlink r:id="rId703" ref="D706"/>
    <hyperlink r:id="rId704" ref="D707"/>
    <hyperlink r:id="rId705" ref="D708"/>
    <hyperlink r:id="rId706" ref="D709"/>
    <hyperlink r:id="rId707" ref="D710"/>
    <hyperlink r:id="rId708" ref="D711"/>
    <hyperlink r:id="rId709" ref="D712"/>
    <hyperlink r:id="rId710" ref="D713"/>
    <hyperlink r:id="rId711" ref="D714"/>
    <hyperlink r:id="rId712" ref="D715"/>
    <hyperlink r:id="rId713" ref="D716"/>
    <hyperlink r:id="rId714" ref="D717"/>
    <hyperlink r:id="rId715" ref="D718"/>
    <hyperlink r:id="rId716" ref="D719"/>
    <hyperlink r:id="rId717" ref="D720"/>
    <hyperlink r:id="rId718" ref="D721"/>
    <hyperlink r:id="rId719" ref="D722"/>
    <hyperlink r:id="rId720" ref="D723"/>
    <hyperlink r:id="rId721" ref="D724"/>
    <hyperlink r:id="rId722" ref="D725"/>
    <hyperlink r:id="rId723" ref="D726"/>
    <hyperlink r:id="rId724" ref="D727"/>
    <hyperlink r:id="rId725" ref="D728"/>
    <hyperlink r:id="rId726" ref="D729"/>
    <hyperlink r:id="rId727" ref="D730"/>
    <hyperlink r:id="rId728" ref="D731"/>
    <hyperlink r:id="rId729" ref="D732"/>
    <hyperlink r:id="rId730" ref="D733"/>
    <hyperlink r:id="rId731" ref="D734"/>
    <hyperlink r:id="rId732" ref="D735"/>
    <hyperlink r:id="rId733" ref="D736"/>
    <hyperlink r:id="rId734" ref="D737"/>
    <hyperlink r:id="rId735" ref="D738"/>
    <hyperlink r:id="rId736" ref="D739"/>
    <hyperlink r:id="rId737" ref="D740"/>
    <hyperlink r:id="rId738" ref="D741"/>
    <hyperlink r:id="rId739" ref="D742"/>
    <hyperlink r:id="rId740" ref="D743"/>
    <hyperlink r:id="rId741" ref="D744"/>
    <hyperlink r:id="rId742" ref="D745"/>
    <hyperlink r:id="rId743" ref="D746"/>
    <hyperlink r:id="rId744" ref="D747"/>
    <hyperlink r:id="rId745" ref="D748"/>
    <hyperlink r:id="rId746" ref="D749"/>
    <hyperlink r:id="rId747" ref="D750"/>
    <hyperlink r:id="rId748" ref="D751"/>
    <hyperlink r:id="rId749" ref="D752"/>
    <hyperlink r:id="rId750" ref="D753"/>
    <hyperlink r:id="rId751" ref="D754"/>
    <hyperlink r:id="rId752" ref="D755"/>
    <hyperlink r:id="rId753" ref="D756"/>
    <hyperlink r:id="rId754" ref="D757"/>
    <hyperlink r:id="rId755" ref="D758"/>
    <hyperlink r:id="rId756" ref="D759"/>
    <hyperlink r:id="rId757" ref="D760"/>
    <hyperlink r:id="rId758" ref="D761"/>
    <hyperlink r:id="rId759" ref="D762"/>
    <hyperlink r:id="rId760" ref="D763"/>
    <hyperlink r:id="rId761" ref="D764"/>
    <hyperlink r:id="rId762" ref="D765"/>
    <hyperlink r:id="rId763" ref="D766"/>
    <hyperlink r:id="rId764" ref="D767"/>
    <hyperlink r:id="rId765" ref="D768"/>
    <hyperlink r:id="rId766" ref="D769"/>
    <hyperlink r:id="rId767" ref="D770"/>
    <hyperlink r:id="rId768" ref="D771"/>
    <hyperlink r:id="rId769" ref="D772"/>
    <hyperlink r:id="rId770" ref="D773"/>
    <hyperlink r:id="rId771" ref="D774"/>
    <hyperlink r:id="rId772" ref="D775"/>
    <hyperlink r:id="rId773" ref="D776"/>
    <hyperlink r:id="rId774" ref="D777"/>
    <hyperlink r:id="rId775" ref="D778"/>
    <hyperlink r:id="rId776" ref="D779"/>
    <hyperlink r:id="rId777" ref="D780"/>
  </hyperlinks>
  <drawing r:id="rId778"/>
  <legacyDrawing r:id="rId779"/>
  <tableParts count="1">
    <tablePart r:id="rId781"/>
  </tableParts>
</worksheet>
</file>